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ill\Desktop\"/>
    </mc:Choice>
  </mc:AlternateContent>
  <bookViews>
    <workbookView xWindow="0" yWindow="0" windowWidth="22500" windowHeight="10785"/>
  </bookViews>
  <sheets>
    <sheet name="Dashboard" sheetId="6" r:id="rId1"/>
    <sheet name="Production Calculator" sheetId="1" r:id="rId2"/>
    <sheet name="Oil Balance" sheetId="5" r:id="rId3"/>
    <sheet name="Recipes" sheetId="2" r:id="rId4"/>
    <sheet name="Data" sheetId="3" r:id="rId5"/>
  </sheets>
  <definedNames>
    <definedName name="_xlnm._FilterDatabase" localSheetId="1" hidden="1">'Production Calculator'!$B$3:$AO$201</definedName>
    <definedName name="_xlnm._FilterDatabase" localSheetId="3" hidden="1">Recipes!$A$2:$GI$186</definedName>
    <definedName name="Assembly_Machines">Data!$A$2:$A$4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6" l="1"/>
  <c r="G10" i="6"/>
  <c r="G9" i="6"/>
  <c r="G8" i="6"/>
  <c r="G6" i="6"/>
  <c r="G5" i="6"/>
  <c r="G4" i="6"/>
  <c r="G3" i="6"/>
  <c r="S58" i="1" l="1"/>
  <c r="T58" i="1"/>
  <c r="U58" i="1"/>
  <c r="V58" i="1"/>
  <c r="W58" i="1"/>
  <c r="X58" i="1"/>
  <c r="Y58" i="1"/>
  <c r="Z58" i="1"/>
  <c r="AA58" i="1"/>
  <c r="S8" i="1"/>
  <c r="T8" i="1"/>
  <c r="U8" i="1"/>
  <c r="V8" i="1"/>
  <c r="W8" i="1"/>
  <c r="X8" i="1"/>
  <c r="Y8" i="1"/>
  <c r="Z8" i="1"/>
  <c r="AA8" i="1"/>
  <c r="S10" i="1"/>
  <c r="T10" i="1"/>
  <c r="U10" i="1"/>
  <c r="V10" i="1"/>
  <c r="W10" i="1"/>
  <c r="X10" i="1"/>
  <c r="Y10" i="1"/>
  <c r="Z10" i="1"/>
  <c r="AA10" i="1"/>
  <c r="AI55" i="1" l="1"/>
  <c r="AI199" i="1"/>
  <c r="AI200" i="1"/>
  <c r="AI201" i="1"/>
  <c r="AI198" i="1"/>
  <c r="AI193" i="1"/>
  <c r="AI194" i="1"/>
  <c r="AI195" i="1"/>
  <c r="AI196" i="1"/>
  <c r="AI192" i="1"/>
  <c r="AI187" i="1"/>
  <c r="AI189" i="1"/>
  <c r="AI190" i="1"/>
  <c r="AI186" i="1"/>
  <c r="AI174" i="1"/>
  <c r="AI175" i="1"/>
  <c r="AI176" i="1"/>
  <c r="AI177" i="1"/>
  <c r="AI178" i="1"/>
  <c r="AI179" i="1"/>
  <c r="AI180" i="1"/>
  <c r="AI181" i="1"/>
  <c r="AI182" i="1"/>
  <c r="AI183" i="1"/>
  <c r="AI184" i="1"/>
  <c r="AI173" i="1"/>
  <c r="AI165" i="1"/>
  <c r="AI166" i="1"/>
  <c r="AI167" i="1"/>
  <c r="AI168" i="1"/>
  <c r="AI169" i="1"/>
  <c r="AI170" i="1"/>
  <c r="AI171" i="1"/>
  <c r="AI164" i="1"/>
  <c r="AI154" i="1"/>
  <c r="AI155" i="1"/>
  <c r="AI156" i="1"/>
  <c r="AI157" i="1"/>
  <c r="AI158" i="1"/>
  <c r="AI159" i="1"/>
  <c r="AI160" i="1"/>
  <c r="AI161" i="1"/>
  <c r="AI162" i="1"/>
  <c r="AI153" i="1"/>
  <c r="AI151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23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85" i="1"/>
  <c r="AI79" i="1"/>
  <c r="AI80" i="1"/>
  <c r="AI82" i="1"/>
  <c r="AI81" i="1"/>
  <c r="AI83" i="1"/>
  <c r="AI78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63" i="1"/>
  <c r="AI60" i="1"/>
  <c r="AI61" i="1"/>
  <c r="AI59" i="1"/>
  <c r="AI57" i="1"/>
  <c r="AI47" i="1"/>
  <c r="AI51" i="1"/>
  <c r="AI52" i="1"/>
  <c r="AI53" i="1"/>
  <c r="AI54" i="1"/>
  <c r="AI46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23" i="1"/>
  <c r="AI18" i="1"/>
  <c r="AI19" i="1"/>
  <c r="AI20" i="1"/>
  <c r="AI21" i="1"/>
  <c r="AI17" i="1"/>
  <c r="AI13" i="1"/>
  <c r="AI14" i="1"/>
  <c r="AI15" i="1"/>
  <c r="AI12" i="1"/>
  <c r="AI9" i="1"/>
  <c r="AI6" i="1"/>
  <c r="AI7" i="1"/>
  <c r="AI5" i="1"/>
  <c r="R188" i="1" l="1"/>
  <c r="Q188" i="1"/>
  <c r="P188" i="1"/>
  <c r="O188" i="1"/>
  <c r="N188" i="1"/>
  <c r="M188" i="1"/>
  <c r="L188" i="1"/>
  <c r="K188" i="1"/>
  <c r="J188" i="1"/>
  <c r="AI188" i="1" l="1"/>
  <c r="K11" i="6"/>
  <c r="B13" i="6" s="1"/>
  <c r="K10" i="6"/>
  <c r="B12" i="6" s="1"/>
  <c r="K9" i="6"/>
  <c r="B11" i="6" s="1"/>
  <c r="K8" i="6"/>
  <c r="B10" i="6" s="1"/>
  <c r="K7" i="6"/>
  <c r="B9" i="6" s="1"/>
  <c r="K6" i="6"/>
  <c r="B8" i="6" s="1"/>
  <c r="K5" i="6"/>
  <c r="B7" i="6" s="1"/>
  <c r="K4" i="6"/>
  <c r="B6" i="6" s="1"/>
  <c r="K3" i="6"/>
  <c r="B5" i="6" s="1"/>
  <c r="G14" i="6"/>
  <c r="G13" i="6"/>
  <c r="HR201" i="1"/>
  <c r="HQ201" i="1"/>
  <c r="HP201" i="1"/>
  <c r="HO201" i="1"/>
  <c r="HN201" i="1"/>
  <c r="HM201" i="1"/>
  <c r="HL201" i="1"/>
  <c r="HK201" i="1"/>
  <c r="HJ201" i="1"/>
  <c r="HI201" i="1"/>
  <c r="HH201" i="1"/>
  <c r="HG201" i="1"/>
  <c r="HF201" i="1"/>
  <c r="HE201" i="1"/>
  <c r="HD201" i="1"/>
  <c r="HC201" i="1"/>
  <c r="HB201" i="1"/>
  <c r="HA201" i="1"/>
  <c r="GZ201" i="1"/>
  <c r="GY201" i="1"/>
  <c r="GX201" i="1"/>
  <c r="GW201" i="1"/>
  <c r="GV201" i="1"/>
  <c r="GU201" i="1"/>
  <c r="GT201" i="1"/>
  <c r="GS201" i="1"/>
  <c r="GR201" i="1"/>
  <c r="GQ201" i="1"/>
  <c r="GP201" i="1"/>
  <c r="GO201" i="1"/>
  <c r="GN201" i="1"/>
  <c r="GM201" i="1"/>
  <c r="GL201" i="1"/>
  <c r="GK201" i="1"/>
  <c r="GJ201" i="1"/>
  <c r="GI201" i="1"/>
  <c r="GH201" i="1"/>
  <c r="GG201" i="1"/>
  <c r="GF201" i="1"/>
  <c r="GE201" i="1"/>
  <c r="GD201" i="1"/>
  <c r="GC201" i="1"/>
  <c r="GB201" i="1"/>
  <c r="GA201" i="1"/>
  <c r="FZ201" i="1"/>
  <c r="FY201" i="1"/>
  <c r="FX201" i="1"/>
  <c r="FW201" i="1"/>
  <c r="FV201" i="1"/>
  <c r="FU201" i="1"/>
  <c r="FT201" i="1"/>
  <c r="FS201" i="1"/>
  <c r="FR201" i="1"/>
  <c r="FQ201" i="1"/>
  <c r="FP201" i="1"/>
  <c r="FO201" i="1"/>
  <c r="FN201" i="1"/>
  <c r="FM201" i="1"/>
  <c r="FL201" i="1"/>
  <c r="FK201" i="1"/>
  <c r="FJ201" i="1"/>
  <c r="FI201" i="1"/>
  <c r="FH201" i="1"/>
  <c r="FG201" i="1"/>
  <c r="FF201" i="1"/>
  <c r="FE201" i="1"/>
  <c r="FD201" i="1"/>
  <c r="FC201" i="1"/>
  <c r="FB201" i="1"/>
  <c r="FA201" i="1"/>
  <c r="EZ201" i="1"/>
  <c r="EY201" i="1"/>
  <c r="EX201" i="1"/>
  <c r="EW201" i="1"/>
  <c r="EV201" i="1"/>
  <c r="EU201" i="1"/>
  <c r="ET201" i="1"/>
  <c r="ES201" i="1"/>
  <c r="ER201" i="1"/>
  <c r="EQ201" i="1"/>
  <c r="EP201" i="1"/>
  <c r="EO201" i="1"/>
  <c r="EN201" i="1"/>
  <c r="EM201" i="1"/>
  <c r="EL201" i="1"/>
  <c r="EK201" i="1"/>
  <c r="EJ201" i="1"/>
  <c r="EI201" i="1"/>
  <c r="EH201" i="1"/>
  <c r="EG201" i="1"/>
  <c r="EF201" i="1"/>
  <c r="EE201" i="1"/>
  <c r="ED201" i="1"/>
  <c r="EC201" i="1"/>
  <c r="EB201" i="1"/>
  <c r="EA201" i="1"/>
  <c r="DZ201" i="1"/>
  <c r="DY201" i="1"/>
  <c r="DX201" i="1"/>
  <c r="DW201" i="1"/>
  <c r="DV201" i="1"/>
  <c r="DU201" i="1"/>
  <c r="DT201" i="1"/>
  <c r="DS201" i="1"/>
  <c r="DR201" i="1"/>
  <c r="DQ201" i="1"/>
  <c r="DP201" i="1"/>
  <c r="DO201" i="1"/>
  <c r="DN201" i="1"/>
  <c r="DM201" i="1"/>
  <c r="DL201" i="1"/>
  <c r="DK201" i="1"/>
  <c r="DJ201" i="1"/>
  <c r="DI201" i="1"/>
  <c r="DH201" i="1"/>
  <c r="DG201" i="1"/>
  <c r="DF201" i="1"/>
  <c r="DE201" i="1"/>
  <c r="DD201" i="1"/>
  <c r="DC201" i="1"/>
  <c r="DB201" i="1"/>
  <c r="DA201" i="1"/>
  <c r="CZ201" i="1"/>
  <c r="CY201" i="1"/>
  <c r="CX201" i="1"/>
  <c r="CW201" i="1"/>
  <c r="CV201" i="1"/>
  <c r="CU201" i="1"/>
  <c r="CT201" i="1"/>
  <c r="CS201" i="1"/>
  <c r="CR201" i="1"/>
  <c r="CQ201" i="1"/>
  <c r="CP201" i="1"/>
  <c r="CO201" i="1"/>
  <c r="CM201" i="1"/>
  <c r="CL201" i="1"/>
  <c r="CJ201" i="1"/>
  <c r="CI201" i="1"/>
  <c r="CH201" i="1"/>
  <c r="CG201" i="1"/>
  <c r="CE201" i="1"/>
  <c r="CD201" i="1"/>
  <c r="CC201" i="1"/>
  <c r="CB201" i="1"/>
  <c r="CA201" i="1"/>
  <c r="BZ201" i="1"/>
  <c r="BY201" i="1"/>
  <c r="BX201" i="1"/>
  <c r="BW201" i="1"/>
  <c r="BV201" i="1"/>
  <c r="BU201" i="1"/>
  <c r="BT201" i="1"/>
  <c r="BS201" i="1"/>
  <c r="BR201" i="1"/>
  <c r="BQ201" i="1"/>
  <c r="BP201" i="1"/>
  <c r="BO201" i="1"/>
  <c r="BN201" i="1"/>
  <c r="BM201" i="1"/>
  <c r="BL201" i="1"/>
  <c r="BK201" i="1"/>
  <c r="BJ201" i="1"/>
  <c r="BI201" i="1"/>
  <c r="BH201" i="1"/>
  <c r="BG201" i="1"/>
  <c r="BF201" i="1"/>
  <c r="BE201" i="1"/>
  <c r="BD201" i="1"/>
  <c r="BC201" i="1"/>
  <c r="BB201" i="1"/>
  <c r="BA201" i="1"/>
  <c r="AZ201" i="1"/>
  <c r="AY201" i="1"/>
  <c r="AX201" i="1"/>
  <c r="AW201" i="1"/>
  <c r="AV201" i="1"/>
  <c r="AU201" i="1"/>
  <c r="AT201" i="1"/>
  <c r="AR201" i="1"/>
  <c r="AQ201" i="1"/>
  <c r="HR200" i="1"/>
  <c r="HQ200" i="1"/>
  <c r="HP200" i="1"/>
  <c r="HO200" i="1"/>
  <c r="HN200" i="1"/>
  <c r="HM200" i="1"/>
  <c r="HL200" i="1"/>
  <c r="HK200" i="1"/>
  <c r="HJ200" i="1"/>
  <c r="HI200" i="1"/>
  <c r="HH200" i="1"/>
  <c r="HG200" i="1"/>
  <c r="HF200" i="1"/>
  <c r="HE200" i="1"/>
  <c r="HD200" i="1"/>
  <c r="HC200" i="1"/>
  <c r="HB200" i="1"/>
  <c r="HA200" i="1"/>
  <c r="GZ200" i="1"/>
  <c r="GY200" i="1"/>
  <c r="GX200" i="1"/>
  <c r="GW200" i="1"/>
  <c r="GV200" i="1"/>
  <c r="GU200" i="1"/>
  <c r="GT200" i="1"/>
  <c r="GS200" i="1"/>
  <c r="GR200" i="1"/>
  <c r="GQ200" i="1"/>
  <c r="GP200" i="1"/>
  <c r="GO200" i="1"/>
  <c r="GN200" i="1"/>
  <c r="GM200" i="1"/>
  <c r="GL200" i="1"/>
  <c r="GK200" i="1"/>
  <c r="GJ200" i="1"/>
  <c r="GI200" i="1"/>
  <c r="GH200" i="1"/>
  <c r="GG200" i="1"/>
  <c r="GF200" i="1"/>
  <c r="GE200" i="1"/>
  <c r="GD200" i="1"/>
  <c r="GC200" i="1"/>
  <c r="GB200" i="1"/>
  <c r="GA200" i="1"/>
  <c r="FZ200" i="1"/>
  <c r="FY200" i="1"/>
  <c r="FX200" i="1"/>
  <c r="FW200" i="1"/>
  <c r="FV200" i="1"/>
  <c r="FU200" i="1"/>
  <c r="FT200" i="1"/>
  <c r="FS200" i="1"/>
  <c r="FR200" i="1"/>
  <c r="FQ200" i="1"/>
  <c r="FP200" i="1"/>
  <c r="FO200" i="1"/>
  <c r="FN200" i="1"/>
  <c r="FM200" i="1"/>
  <c r="FL200" i="1"/>
  <c r="FK200" i="1"/>
  <c r="FJ200" i="1"/>
  <c r="FI200" i="1"/>
  <c r="FH200" i="1"/>
  <c r="FG200" i="1"/>
  <c r="FF200" i="1"/>
  <c r="FE200" i="1"/>
  <c r="FD200" i="1"/>
  <c r="FC200" i="1"/>
  <c r="FB200" i="1"/>
  <c r="FA200" i="1"/>
  <c r="EZ200" i="1"/>
  <c r="EY200" i="1"/>
  <c r="EX200" i="1"/>
  <c r="EW200" i="1"/>
  <c r="EV200" i="1"/>
  <c r="EU200" i="1"/>
  <c r="ET200" i="1"/>
  <c r="ES200" i="1"/>
  <c r="ER200" i="1"/>
  <c r="EQ200" i="1"/>
  <c r="EP200" i="1"/>
  <c r="EO200" i="1"/>
  <c r="EN200" i="1"/>
  <c r="EM200" i="1"/>
  <c r="EL200" i="1"/>
  <c r="EK200" i="1"/>
  <c r="EJ200" i="1"/>
  <c r="EI200" i="1"/>
  <c r="EH200" i="1"/>
  <c r="EG200" i="1"/>
  <c r="EF200" i="1"/>
  <c r="EE200" i="1"/>
  <c r="ED200" i="1"/>
  <c r="EC200" i="1"/>
  <c r="EB200" i="1"/>
  <c r="EA200" i="1"/>
  <c r="DZ200" i="1"/>
  <c r="DY200" i="1"/>
  <c r="DX200" i="1"/>
  <c r="DW200" i="1"/>
  <c r="DV200" i="1"/>
  <c r="DU200" i="1"/>
  <c r="DT200" i="1"/>
  <c r="DS200" i="1"/>
  <c r="DR200" i="1"/>
  <c r="DQ200" i="1"/>
  <c r="DP200" i="1"/>
  <c r="DO200" i="1"/>
  <c r="DN200" i="1"/>
  <c r="DM200" i="1"/>
  <c r="DL200" i="1"/>
  <c r="DK200" i="1"/>
  <c r="DJ200" i="1"/>
  <c r="DI200" i="1"/>
  <c r="DH200" i="1"/>
  <c r="DG200" i="1"/>
  <c r="DF200" i="1"/>
  <c r="DE200" i="1"/>
  <c r="DD200" i="1"/>
  <c r="DC200" i="1"/>
  <c r="DB200" i="1"/>
  <c r="DA200" i="1"/>
  <c r="CZ200" i="1"/>
  <c r="CY200" i="1"/>
  <c r="CX200" i="1"/>
  <c r="CW200" i="1"/>
  <c r="CV200" i="1"/>
  <c r="CU200" i="1"/>
  <c r="CT200" i="1"/>
  <c r="CS200" i="1"/>
  <c r="CR200" i="1"/>
  <c r="CQ200" i="1"/>
  <c r="CP200" i="1"/>
  <c r="CO200" i="1"/>
  <c r="CN200" i="1"/>
  <c r="CM200" i="1"/>
  <c r="CL200" i="1"/>
  <c r="CI200" i="1"/>
  <c r="CH200" i="1"/>
  <c r="CG200" i="1"/>
  <c r="CF200" i="1"/>
  <c r="CE200" i="1"/>
  <c r="CD200" i="1"/>
  <c r="CC200" i="1"/>
  <c r="CB200" i="1"/>
  <c r="CA200" i="1"/>
  <c r="BZ200" i="1"/>
  <c r="BY200" i="1"/>
  <c r="BX200" i="1"/>
  <c r="BW200" i="1"/>
  <c r="BV200" i="1"/>
  <c r="BU200" i="1"/>
  <c r="BT200" i="1"/>
  <c r="BS200" i="1"/>
  <c r="BR200" i="1"/>
  <c r="BQ200" i="1"/>
  <c r="BP200" i="1"/>
  <c r="BO200" i="1"/>
  <c r="BN200" i="1"/>
  <c r="BM200" i="1"/>
  <c r="BL200" i="1"/>
  <c r="BK200" i="1"/>
  <c r="BJ200" i="1"/>
  <c r="BI200" i="1"/>
  <c r="BH200" i="1"/>
  <c r="BG200" i="1"/>
  <c r="BF200" i="1"/>
  <c r="BE200" i="1"/>
  <c r="BD200" i="1"/>
  <c r="BC200" i="1"/>
  <c r="BB200" i="1"/>
  <c r="BA200" i="1"/>
  <c r="AZ200" i="1"/>
  <c r="AY200" i="1"/>
  <c r="AX200" i="1"/>
  <c r="AW200" i="1"/>
  <c r="AV200" i="1"/>
  <c r="AU200" i="1"/>
  <c r="AT200" i="1"/>
  <c r="AR200" i="1"/>
  <c r="AQ200" i="1"/>
  <c r="HR198" i="1"/>
  <c r="HQ198" i="1"/>
  <c r="HP198" i="1"/>
  <c r="HO198" i="1"/>
  <c r="HN198" i="1"/>
  <c r="HM198" i="1"/>
  <c r="HL198" i="1"/>
  <c r="HK198" i="1"/>
  <c r="HJ198" i="1"/>
  <c r="HI198" i="1"/>
  <c r="HH198" i="1"/>
  <c r="HG198" i="1"/>
  <c r="HF198" i="1"/>
  <c r="HE198" i="1"/>
  <c r="HD198" i="1"/>
  <c r="HC198" i="1"/>
  <c r="HB198" i="1"/>
  <c r="HA198" i="1"/>
  <c r="GZ198" i="1"/>
  <c r="GY198" i="1"/>
  <c r="GX198" i="1"/>
  <c r="GW198" i="1"/>
  <c r="GV198" i="1"/>
  <c r="GU198" i="1"/>
  <c r="GT198" i="1"/>
  <c r="GS198" i="1"/>
  <c r="GR198" i="1"/>
  <c r="GQ198" i="1"/>
  <c r="GP198" i="1"/>
  <c r="GO198" i="1"/>
  <c r="GN198" i="1"/>
  <c r="GM198" i="1"/>
  <c r="GL198" i="1"/>
  <c r="GK198" i="1"/>
  <c r="GJ198" i="1"/>
  <c r="GI198" i="1"/>
  <c r="GH198" i="1"/>
  <c r="GG198" i="1"/>
  <c r="GF198" i="1"/>
  <c r="GE198" i="1"/>
  <c r="GD198" i="1"/>
  <c r="GC198" i="1"/>
  <c r="GB198" i="1"/>
  <c r="GA198" i="1"/>
  <c r="FZ198" i="1"/>
  <c r="FY198" i="1"/>
  <c r="FX198" i="1"/>
  <c r="FW198" i="1"/>
  <c r="FV198" i="1"/>
  <c r="FU198" i="1"/>
  <c r="FT198" i="1"/>
  <c r="FS198" i="1"/>
  <c r="FR198" i="1"/>
  <c r="FQ198" i="1"/>
  <c r="FP198" i="1"/>
  <c r="FO198" i="1"/>
  <c r="FN198" i="1"/>
  <c r="FM198" i="1"/>
  <c r="FL198" i="1"/>
  <c r="FK198" i="1"/>
  <c r="FJ198" i="1"/>
  <c r="FI198" i="1"/>
  <c r="FH198" i="1"/>
  <c r="FG198" i="1"/>
  <c r="FF198" i="1"/>
  <c r="FE198" i="1"/>
  <c r="FD198" i="1"/>
  <c r="FC198" i="1"/>
  <c r="FB198" i="1"/>
  <c r="FA198" i="1"/>
  <c r="EZ198" i="1"/>
  <c r="EY198" i="1"/>
  <c r="EX198" i="1"/>
  <c r="EW198" i="1"/>
  <c r="EV198" i="1"/>
  <c r="EU198" i="1"/>
  <c r="ET198" i="1"/>
  <c r="ES198" i="1"/>
  <c r="ER198" i="1"/>
  <c r="EQ198" i="1"/>
  <c r="EP198" i="1"/>
  <c r="EO198" i="1"/>
  <c r="EN198" i="1"/>
  <c r="EM198" i="1"/>
  <c r="EL198" i="1"/>
  <c r="EK198" i="1"/>
  <c r="EJ198" i="1"/>
  <c r="EI198" i="1"/>
  <c r="EH198" i="1"/>
  <c r="EG198" i="1"/>
  <c r="EF198" i="1"/>
  <c r="EE198" i="1"/>
  <c r="ED198" i="1"/>
  <c r="EC198" i="1"/>
  <c r="EB198" i="1"/>
  <c r="EA198" i="1"/>
  <c r="DZ198" i="1"/>
  <c r="DY198" i="1"/>
  <c r="DX198" i="1"/>
  <c r="DW198" i="1"/>
  <c r="DV198" i="1"/>
  <c r="DU198" i="1"/>
  <c r="DT198" i="1"/>
  <c r="DS198" i="1"/>
  <c r="DR198" i="1"/>
  <c r="DQ198" i="1"/>
  <c r="DP198" i="1"/>
  <c r="DO198" i="1"/>
  <c r="DN198" i="1"/>
  <c r="DM198" i="1"/>
  <c r="DL198" i="1"/>
  <c r="DK198" i="1"/>
  <c r="DJ198" i="1"/>
  <c r="DI198" i="1"/>
  <c r="DH198" i="1"/>
  <c r="DG198" i="1"/>
  <c r="DF198" i="1"/>
  <c r="DE198" i="1"/>
  <c r="DD198" i="1"/>
  <c r="DC198" i="1"/>
  <c r="DB198" i="1"/>
  <c r="DA198" i="1"/>
  <c r="CZ198" i="1"/>
  <c r="CY198" i="1"/>
  <c r="CX198" i="1"/>
  <c r="CW198" i="1"/>
  <c r="CV198" i="1"/>
  <c r="CU198" i="1"/>
  <c r="CT198" i="1"/>
  <c r="CS198" i="1"/>
  <c r="CR198" i="1"/>
  <c r="CQ198" i="1"/>
  <c r="CP198" i="1"/>
  <c r="CO198" i="1"/>
  <c r="CN198" i="1"/>
  <c r="CM198" i="1"/>
  <c r="CL198" i="1"/>
  <c r="CJ198" i="1"/>
  <c r="CI198" i="1"/>
  <c r="CH198" i="1"/>
  <c r="CG198" i="1"/>
  <c r="CF198" i="1"/>
  <c r="CE198" i="1"/>
  <c r="CD198" i="1"/>
  <c r="CC198" i="1"/>
  <c r="CB198" i="1"/>
  <c r="CA198" i="1"/>
  <c r="BZ198" i="1"/>
  <c r="BY198" i="1"/>
  <c r="BX198" i="1"/>
  <c r="BW198" i="1"/>
  <c r="BV198" i="1"/>
  <c r="BU198" i="1"/>
  <c r="BT198" i="1"/>
  <c r="BS198" i="1"/>
  <c r="BR198" i="1"/>
  <c r="BQ198" i="1"/>
  <c r="BP198" i="1"/>
  <c r="BO198" i="1"/>
  <c r="BN198" i="1"/>
  <c r="BM198" i="1"/>
  <c r="BL198" i="1"/>
  <c r="BK198" i="1"/>
  <c r="BJ198" i="1"/>
  <c r="BI198" i="1"/>
  <c r="BH198" i="1"/>
  <c r="BG198" i="1"/>
  <c r="BF198" i="1"/>
  <c r="BE198" i="1"/>
  <c r="BD198" i="1"/>
  <c r="BC198" i="1"/>
  <c r="BB198" i="1"/>
  <c r="BA198" i="1"/>
  <c r="AZ198" i="1"/>
  <c r="AY198" i="1"/>
  <c r="AX198" i="1"/>
  <c r="AW198" i="1"/>
  <c r="AV198" i="1"/>
  <c r="AU198" i="1"/>
  <c r="AT198" i="1"/>
  <c r="AQ198" i="1"/>
  <c r="HR199" i="1"/>
  <c r="HQ199" i="1"/>
  <c r="HP199" i="1"/>
  <c r="HO199" i="1"/>
  <c r="HN199" i="1"/>
  <c r="HM199" i="1"/>
  <c r="HL199" i="1"/>
  <c r="HK199" i="1"/>
  <c r="HJ199" i="1"/>
  <c r="HI199" i="1"/>
  <c r="HH199" i="1"/>
  <c r="HG199" i="1"/>
  <c r="HF199" i="1"/>
  <c r="HE199" i="1"/>
  <c r="HD199" i="1"/>
  <c r="HC199" i="1"/>
  <c r="HB199" i="1"/>
  <c r="HA199" i="1"/>
  <c r="GZ199" i="1"/>
  <c r="GY199" i="1"/>
  <c r="GX199" i="1"/>
  <c r="GW199" i="1"/>
  <c r="GV199" i="1"/>
  <c r="GU199" i="1"/>
  <c r="GT199" i="1"/>
  <c r="GS199" i="1"/>
  <c r="GR199" i="1"/>
  <c r="GQ199" i="1"/>
  <c r="GP199" i="1"/>
  <c r="GO199" i="1"/>
  <c r="GN199" i="1"/>
  <c r="GM199" i="1"/>
  <c r="GL199" i="1"/>
  <c r="GK199" i="1"/>
  <c r="GJ199" i="1"/>
  <c r="GI199" i="1"/>
  <c r="GH199" i="1"/>
  <c r="GG199" i="1"/>
  <c r="GF199" i="1"/>
  <c r="GE199" i="1"/>
  <c r="GD199" i="1"/>
  <c r="GC199" i="1"/>
  <c r="GB199" i="1"/>
  <c r="GA199" i="1"/>
  <c r="FZ199" i="1"/>
  <c r="FY199" i="1"/>
  <c r="FX199" i="1"/>
  <c r="FW199" i="1"/>
  <c r="FV199" i="1"/>
  <c r="FU199" i="1"/>
  <c r="FT199" i="1"/>
  <c r="FS199" i="1"/>
  <c r="FR199" i="1"/>
  <c r="FQ199" i="1"/>
  <c r="FP199" i="1"/>
  <c r="FO199" i="1"/>
  <c r="FN199" i="1"/>
  <c r="FM199" i="1"/>
  <c r="FL199" i="1"/>
  <c r="FK199" i="1"/>
  <c r="FJ199" i="1"/>
  <c r="FI199" i="1"/>
  <c r="FH199" i="1"/>
  <c r="FG199" i="1"/>
  <c r="FF199" i="1"/>
  <c r="FE199" i="1"/>
  <c r="FD199" i="1"/>
  <c r="FC199" i="1"/>
  <c r="FB199" i="1"/>
  <c r="FA199" i="1"/>
  <c r="EZ199" i="1"/>
  <c r="EY199" i="1"/>
  <c r="EX199" i="1"/>
  <c r="EW199" i="1"/>
  <c r="EV199" i="1"/>
  <c r="EU199" i="1"/>
  <c r="ET199" i="1"/>
  <c r="ES199" i="1"/>
  <c r="ER199" i="1"/>
  <c r="EQ199" i="1"/>
  <c r="EP199" i="1"/>
  <c r="EO199" i="1"/>
  <c r="EN199" i="1"/>
  <c r="EM199" i="1"/>
  <c r="EL199" i="1"/>
  <c r="EK199" i="1"/>
  <c r="EJ199" i="1"/>
  <c r="EI199" i="1"/>
  <c r="EH199" i="1"/>
  <c r="EG199" i="1"/>
  <c r="EF199" i="1"/>
  <c r="EE199" i="1"/>
  <c r="ED199" i="1"/>
  <c r="EC199" i="1"/>
  <c r="EB199" i="1"/>
  <c r="EA199" i="1"/>
  <c r="DZ199" i="1"/>
  <c r="DY199" i="1"/>
  <c r="DX199" i="1"/>
  <c r="DW199" i="1"/>
  <c r="DV199" i="1"/>
  <c r="DU199" i="1"/>
  <c r="DT199" i="1"/>
  <c r="DS199" i="1"/>
  <c r="DR199" i="1"/>
  <c r="DQ199" i="1"/>
  <c r="DP199" i="1"/>
  <c r="DO199" i="1"/>
  <c r="DN199" i="1"/>
  <c r="DM199" i="1"/>
  <c r="DL199" i="1"/>
  <c r="DK199" i="1"/>
  <c r="DJ199" i="1"/>
  <c r="DI199" i="1"/>
  <c r="DH199" i="1"/>
  <c r="DG199" i="1"/>
  <c r="DF199" i="1"/>
  <c r="DE199" i="1"/>
  <c r="DD199" i="1"/>
  <c r="DC199" i="1"/>
  <c r="DB199" i="1"/>
  <c r="DA199" i="1"/>
  <c r="CZ199" i="1"/>
  <c r="CY199" i="1"/>
  <c r="CX199" i="1"/>
  <c r="CW199" i="1"/>
  <c r="CV199" i="1"/>
  <c r="CU199" i="1"/>
  <c r="CT199" i="1"/>
  <c r="CS199" i="1"/>
  <c r="CR199" i="1"/>
  <c r="CQ199" i="1"/>
  <c r="CP199" i="1"/>
  <c r="CO199" i="1"/>
  <c r="CM199" i="1"/>
  <c r="CL199" i="1"/>
  <c r="CK199" i="1"/>
  <c r="CJ199" i="1"/>
  <c r="CI199" i="1"/>
  <c r="CH199" i="1"/>
  <c r="CG199" i="1"/>
  <c r="CF199" i="1"/>
  <c r="CE199" i="1"/>
  <c r="CD199" i="1"/>
  <c r="CC199" i="1"/>
  <c r="CB199" i="1"/>
  <c r="CA199" i="1"/>
  <c r="BZ199" i="1"/>
  <c r="BY199" i="1"/>
  <c r="BX199" i="1"/>
  <c r="BW199" i="1"/>
  <c r="BV199" i="1"/>
  <c r="BU199" i="1"/>
  <c r="BT199" i="1"/>
  <c r="BS199" i="1"/>
  <c r="BR199" i="1"/>
  <c r="BQ199" i="1"/>
  <c r="BP199" i="1"/>
  <c r="BO199" i="1"/>
  <c r="BN199" i="1"/>
  <c r="BM199" i="1"/>
  <c r="BL199" i="1"/>
  <c r="BK199" i="1"/>
  <c r="BJ199" i="1"/>
  <c r="BI199" i="1"/>
  <c r="BH199" i="1"/>
  <c r="BG199" i="1"/>
  <c r="BF199" i="1"/>
  <c r="BE199" i="1"/>
  <c r="BD199" i="1"/>
  <c r="BC199" i="1"/>
  <c r="BB199" i="1"/>
  <c r="BA199" i="1"/>
  <c r="AZ199" i="1"/>
  <c r="AY199" i="1"/>
  <c r="AX199" i="1"/>
  <c r="AW199" i="1"/>
  <c r="AV199" i="1"/>
  <c r="AU199" i="1"/>
  <c r="AT199" i="1"/>
  <c r="AQ199" i="1"/>
  <c r="HR196" i="1"/>
  <c r="HQ196" i="1"/>
  <c r="HP196" i="1"/>
  <c r="HO196" i="1"/>
  <c r="HN196" i="1"/>
  <c r="HM196" i="1"/>
  <c r="HL196" i="1"/>
  <c r="HK196" i="1"/>
  <c r="HJ196" i="1"/>
  <c r="HI196" i="1"/>
  <c r="HH196" i="1"/>
  <c r="HG196" i="1"/>
  <c r="HF196" i="1"/>
  <c r="HE196" i="1"/>
  <c r="HD196" i="1"/>
  <c r="HC196" i="1"/>
  <c r="HB196" i="1"/>
  <c r="HA196" i="1"/>
  <c r="GZ196" i="1"/>
  <c r="GY196" i="1"/>
  <c r="GX196" i="1"/>
  <c r="GW196" i="1"/>
  <c r="GV196" i="1"/>
  <c r="GU196" i="1"/>
  <c r="GT196" i="1"/>
  <c r="GS196" i="1"/>
  <c r="GR196" i="1"/>
  <c r="GQ196" i="1"/>
  <c r="GP196" i="1"/>
  <c r="GO196" i="1"/>
  <c r="GN196" i="1"/>
  <c r="GM196" i="1"/>
  <c r="GL196" i="1"/>
  <c r="GK196" i="1"/>
  <c r="GJ196" i="1"/>
  <c r="GI196" i="1"/>
  <c r="GH196" i="1"/>
  <c r="GG196" i="1"/>
  <c r="GF196" i="1"/>
  <c r="GE196" i="1"/>
  <c r="GD196" i="1"/>
  <c r="GC196" i="1"/>
  <c r="GB196" i="1"/>
  <c r="GA196" i="1"/>
  <c r="FZ196" i="1"/>
  <c r="FY196" i="1"/>
  <c r="FX196" i="1"/>
  <c r="FW196" i="1"/>
  <c r="FV196" i="1"/>
  <c r="FU196" i="1"/>
  <c r="FT196" i="1"/>
  <c r="FS196" i="1"/>
  <c r="FR196" i="1"/>
  <c r="FQ196" i="1"/>
  <c r="FP196" i="1"/>
  <c r="FO196" i="1"/>
  <c r="FN196" i="1"/>
  <c r="FM196" i="1"/>
  <c r="FL196" i="1"/>
  <c r="FK196" i="1"/>
  <c r="FJ196" i="1"/>
  <c r="FI196" i="1"/>
  <c r="FH196" i="1"/>
  <c r="FG196" i="1"/>
  <c r="FF196" i="1"/>
  <c r="FE196" i="1"/>
  <c r="FD196" i="1"/>
  <c r="FC196" i="1"/>
  <c r="FB196" i="1"/>
  <c r="FA196" i="1"/>
  <c r="EZ196" i="1"/>
  <c r="EY196" i="1"/>
  <c r="EX196" i="1"/>
  <c r="EW196" i="1"/>
  <c r="EV196" i="1"/>
  <c r="EU196" i="1"/>
  <c r="ET196" i="1"/>
  <c r="ES196" i="1"/>
  <c r="ER196" i="1"/>
  <c r="EQ196" i="1"/>
  <c r="EP196" i="1"/>
  <c r="EO196" i="1"/>
  <c r="EN196" i="1"/>
  <c r="EM196" i="1"/>
  <c r="EL196" i="1"/>
  <c r="EK196" i="1"/>
  <c r="EJ196" i="1"/>
  <c r="EI196" i="1"/>
  <c r="EH196" i="1"/>
  <c r="EG196" i="1"/>
  <c r="EF196" i="1"/>
  <c r="EE196" i="1"/>
  <c r="ED196" i="1"/>
  <c r="EC196" i="1"/>
  <c r="EB196" i="1"/>
  <c r="EA196" i="1"/>
  <c r="DZ196" i="1"/>
  <c r="DY196" i="1"/>
  <c r="DX196" i="1"/>
  <c r="DW196" i="1"/>
  <c r="DV196" i="1"/>
  <c r="DU196" i="1"/>
  <c r="DT196" i="1"/>
  <c r="DS196" i="1"/>
  <c r="DR196" i="1"/>
  <c r="DQ196" i="1"/>
  <c r="DP196" i="1"/>
  <c r="DO196" i="1"/>
  <c r="DN196" i="1"/>
  <c r="DL196" i="1"/>
  <c r="DK196" i="1"/>
  <c r="DJ196" i="1"/>
  <c r="DI196" i="1"/>
  <c r="DH196" i="1"/>
  <c r="DG196" i="1"/>
  <c r="DF196" i="1"/>
  <c r="DE196" i="1"/>
  <c r="DD196" i="1"/>
  <c r="DC196" i="1"/>
  <c r="DB196" i="1"/>
  <c r="DA196" i="1"/>
  <c r="CZ196" i="1"/>
  <c r="CY196" i="1"/>
  <c r="CX196" i="1"/>
  <c r="CW196" i="1"/>
  <c r="CV196" i="1"/>
  <c r="CU196" i="1"/>
  <c r="CT196" i="1"/>
  <c r="CS196" i="1"/>
  <c r="CR196" i="1"/>
  <c r="CQ196" i="1"/>
  <c r="CP196" i="1"/>
  <c r="CO196" i="1"/>
  <c r="CN196" i="1"/>
  <c r="CM196" i="1"/>
  <c r="CL196" i="1"/>
  <c r="CK196" i="1"/>
  <c r="CJ196" i="1"/>
  <c r="CI196" i="1"/>
  <c r="CH196" i="1"/>
  <c r="CE196" i="1"/>
  <c r="CD196" i="1"/>
  <c r="CC196" i="1"/>
  <c r="CB196" i="1"/>
  <c r="CA196" i="1"/>
  <c r="BZ196" i="1"/>
  <c r="BY196" i="1"/>
  <c r="BX196" i="1"/>
  <c r="BW196" i="1"/>
  <c r="BV196" i="1"/>
  <c r="BU196" i="1"/>
  <c r="BT196" i="1"/>
  <c r="BS196" i="1"/>
  <c r="BR196" i="1"/>
  <c r="BQ196" i="1"/>
  <c r="BP196" i="1"/>
  <c r="BO196" i="1"/>
  <c r="BN196" i="1"/>
  <c r="BM196" i="1"/>
  <c r="BL196" i="1"/>
  <c r="BK196" i="1"/>
  <c r="BJ196" i="1"/>
  <c r="BI196" i="1"/>
  <c r="BH196" i="1"/>
  <c r="BG196" i="1"/>
  <c r="BF196" i="1"/>
  <c r="BE196" i="1"/>
  <c r="BD196" i="1"/>
  <c r="BC196" i="1"/>
  <c r="BB196" i="1"/>
  <c r="BA196" i="1"/>
  <c r="AZ196" i="1"/>
  <c r="AY196" i="1"/>
  <c r="AX196" i="1"/>
  <c r="AW196" i="1"/>
  <c r="AV196" i="1"/>
  <c r="AU196" i="1"/>
  <c r="AT196" i="1"/>
  <c r="AR196" i="1"/>
  <c r="AQ196" i="1"/>
  <c r="HR195" i="1"/>
  <c r="HQ195" i="1"/>
  <c r="HP195" i="1"/>
  <c r="HO195" i="1"/>
  <c r="HN195" i="1"/>
  <c r="HM195" i="1"/>
  <c r="HL195" i="1"/>
  <c r="HK195" i="1"/>
  <c r="HJ195" i="1"/>
  <c r="HI195" i="1"/>
  <c r="HH195" i="1"/>
  <c r="HG195" i="1"/>
  <c r="HF195" i="1"/>
  <c r="HE195" i="1"/>
  <c r="HD195" i="1"/>
  <c r="HC195" i="1"/>
  <c r="HB195" i="1"/>
  <c r="HA195" i="1"/>
  <c r="GZ195" i="1"/>
  <c r="GY195" i="1"/>
  <c r="GX195" i="1"/>
  <c r="GW195" i="1"/>
  <c r="GV195" i="1"/>
  <c r="GU195" i="1"/>
  <c r="GT195" i="1"/>
  <c r="GS195" i="1"/>
  <c r="GR195" i="1"/>
  <c r="GQ195" i="1"/>
  <c r="GP195" i="1"/>
  <c r="GO195" i="1"/>
  <c r="GN195" i="1"/>
  <c r="GM195" i="1"/>
  <c r="GL195" i="1"/>
  <c r="GK195" i="1"/>
  <c r="GJ195" i="1"/>
  <c r="GI195" i="1"/>
  <c r="GH195" i="1"/>
  <c r="GG195" i="1"/>
  <c r="GF195" i="1"/>
  <c r="GE195" i="1"/>
  <c r="GD195" i="1"/>
  <c r="GC195" i="1"/>
  <c r="GB195" i="1"/>
  <c r="GA195" i="1"/>
  <c r="FZ195" i="1"/>
  <c r="FY195" i="1"/>
  <c r="FX195" i="1"/>
  <c r="FW195" i="1"/>
  <c r="FV195" i="1"/>
  <c r="FU195" i="1"/>
  <c r="FT195" i="1"/>
  <c r="FS195" i="1"/>
  <c r="FR195" i="1"/>
  <c r="FQ195" i="1"/>
  <c r="FP195" i="1"/>
  <c r="FO195" i="1"/>
  <c r="FN195" i="1"/>
  <c r="FM195" i="1"/>
  <c r="FL195" i="1"/>
  <c r="FK195" i="1"/>
  <c r="FJ195" i="1"/>
  <c r="FI195" i="1"/>
  <c r="FH195" i="1"/>
  <c r="FG195" i="1"/>
  <c r="FF195" i="1"/>
  <c r="FE195" i="1"/>
  <c r="FD195" i="1"/>
  <c r="FC195" i="1"/>
  <c r="FB195" i="1"/>
  <c r="FA195" i="1"/>
  <c r="EZ195" i="1"/>
  <c r="EY195" i="1"/>
  <c r="EX195" i="1"/>
  <c r="EW195" i="1"/>
  <c r="EV195" i="1"/>
  <c r="EU195" i="1"/>
  <c r="ET195" i="1"/>
  <c r="ES195" i="1"/>
  <c r="ER195" i="1"/>
  <c r="EQ195" i="1"/>
  <c r="EP195" i="1"/>
  <c r="EO195" i="1"/>
  <c r="EN195" i="1"/>
  <c r="EM195" i="1"/>
  <c r="EL195" i="1"/>
  <c r="EK195" i="1"/>
  <c r="EJ195" i="1"/>
  <c r="EI195" i="1"/>
  <c r="EG195" i="1"/>
  <c r="EF195" i="1"/>
  <c r="EE195" i="1"/>
  <c r="ED195" i="1"/>
  <c r="EC195" i="1"/>
  <c r="EB195" i="1"/>
  <c r="EA195" i="1"/>
  <c r="DZ195" i="1"/>
  <c r="DY195" i="1"/>
  <c r="DX195" i="1"/>
  <c r="DW195" i="1"/>
  <c r="DV195" i="1"/>
  <c r="DU195" i="1"/>
  <c r="DT195" i="1"/>
  <c r="DS195" i="1"/>
  <c r="DR195" i="1"/>
  <c r="DQ195" i="1"/>
  <c r="DP195" i="1"/>
  <c r="DO195" i="1"/>
  <c r="DM195" i="1"/>
  <c r="DL195" i="1"/>
  <c r="DK195" i="1"/>
  <c r="DJ195" i="1"/>
  <c r="DI195" i="1"/>
  <c r="DH195" i="1"/>
  <c r="DG195" i="1"/>
  <c r="DF195" i="1"/>
  <c r="DE195" i="1"/>
  <c r="DD195" i="1"/>
  <c r="DC195" i="1"/>
  <c r="DB195" i="1"/>
  <c r="DA195" i="1"/>
  <c r="CZ195" i="1"/>
  <c r="CY195" i="1"/>
  <c r="CX195" i="1"/>
  <c r="CW195" i="1"/>
  <c r="CV195" i="1"/>
  <c r="CU195" i="1"/>
  <c r="CT195" i="1"/>
  <c r="CS195" i="1"/>
  <c r="CR195" i="1"/>
  <c r="CQ195" i="1"/>
  <c r="CP195" i="1"/>
  <c r="CO195" i="1"/>
  <c r="CN195" i="1"/>
  <c r="CM195" i="1"/>
  <c r="CL195" i="1"/>
  <c r="CK195" i="1"/>
  <c r="CJ195" i="1"/>
  <c r="CI195" i="1"/>
  <c r="CH195" i="1"/>
  <c r="CG195" i="1"/>
  <c r="CF195" i="1"/>
  <c r="CE195" i="1"/>
  <c r="CD195" i="1"/>
  <c r="CC195" i="1"/>
  <c r="CB195" i="1"/>
  <c r="CA195" i="1"/>
  <c r="BZ195" i="1"/>
  <c r="BY195" i="1"/>
  <c r="BX195" i="1"/>
  <c r="BW195" i="1"/>
  <c r="BV195" i="1"/>
  <c r="BU195" i="1"/>
  <c r="BT195" i="1"/>
  <c r="BS195" i="1"/>
  <c r="BR195" i="1"/>
  <c r="BQ195" i="1"/>
  <c r="BP195" i="1"/>
  <c r="BO195" i="1"/>
  <c r="BN195" i="1"/>
  <c r="BM195" i="1"/>
  <c r="BL195" i="1"/>
  <c r="BK195" i="1"/>
  <c r="BJ195" i="1"/>
  <c r="BI195" i="1"/>
  <c r="BH195" i="1"/>
  <c r="BG195" i="1"/>
  <c r="BF195" i="1"/>
  <c r="BE195" i="1"/>
  <c r="BD195" i="1"/>
  <c r="BC195" i="1"/>
  <c r="BB195" i="1"/>
  <c r="BA195" i="1"/>
  <c r="AZ195" i="1"/>
  <c r="AY195" i="1"/>
  <c r="AX195" i="1"/>
  <c r="AW195" i="1"/>
  <c r="AV195" i="1"/>
  <c r="AU195" i="1"/>
  <c r="AT195" i="1"/>
  <c r="AS195" i="1"/>
  <c r="AR195" i="1"/>
  <c r="AQ195" i="1"/>
  <c r="HR194" i="1"/>
  <c r="HQ194" i="1"/>
  <c r="HP194" i="1"/>
  <c r="HO194" i="1"/>
  <c r="HN194" i="1"/>
  <c r="HM194" i="1"/>
  <c r="HL194" i="1"/>
  <c r="HK194" i="1"/>
  <c r="HJ194" i="1"/>
  <c r="HI194" i="1"/>
  <c r="HH194" i="1"/>
  <c r="HG194" i="1"/>
  <c r="HF194" i="1"/>
  <c r="HE194" i="1"/>
  <c r="HD194" i="1"/>
  <c r="HC194" i="1"/>
  <c r="HB194" i="1"/>
  <c r="HA194" i="1"/>
  <c r="GZ194" i="1"/>
  <c r="GY194" i="1"/>
  <c r="GX194" i="1"/>
  <c r="GW194" i="1"/>
  <c r="GV194" i="1"/>
  <c r="GU194" i="1"/>
  <c r="GT194" i="1"/>
  <c r="GS194" i="1"/>
  <c r="GR194" i="1"/>
  <c r="GQ194" i="1"/>
  <c r="GP194" i="1"/>
  <c r="GO194" i="1"/>
  <c r="GN194" i="1"/>
  <c r="GM194" i="1"/>
  <c r="GL194" i="1"/>
  <c r="GK194" i="1"/>
  <c r="GJ194" i="1"/>
  <c r="GI194" i="1"/>
  <c r="GH194" i="1"/>
  <c r="GG194" i="1"/>
  <c r="GF194" i="1"/>
  <c r="GE194" i="1"/>
  <c r="GD194" i="1"/>
  <c r="GC194" i="1"/>
  <c r="GB194" i="1"/>
  <c r="GA194" i="1"/>
  <c r="FZ194" i="1"/>
  <c r="FY194" i="1"/>
  <c r="FX194" i="1"/>
  <c r="FW194" i="1"/>
  <c r="FV194" i="1"/>
  <c r="FU194" i="1"/>
  <c r="FT194" i="1"/>
  <c r="FS194" i="1"/>
  <c r="FR194" i="1"/>
  <c r="FQ194" i="1"/>
  <c r="FP194" i="1"/>
  <c r="FO194" i="1"/>
  <c r="FN194" i="1"/>
  <c r="FM194" i="1"/>
  <c r="FL194" i="1"/>
  <c r="FK194" i="1"/>
  <c r="FJ194" i="1"/>
  <c r="FI194" i="1"/>
  <c r="FH194" i="1"/>
  <c r="FG194" i="1"/>
  <c r="FF194" i="1"/>
  <c r="FE194" i="1"/>
  <c r="FD194" i="1"/>
  <c r="FC194" i="1"/>
  <c r="FB194" i="1"/>
  <c r="FA194" i="1"/>
  <c r="EZ194" i="1"/>
  <c r="EY194" i="1"/>
  <c r="EX194" i="1"/>
  <c r="EW194" i="1"/>
  <c r="EV194" i="1"/>
  <c r="EU194" i="1"/>
  <c r="ET194" i="1"/>
  <c r="ES194" i="1"/>
  <c r="ER194" i="1"/>
  <c r="EQ194" i="1"/>
  <c r="EP194" i="1"/>
  <c r="EO194" i="1"/>
  <c r="EN194" i="1"/>
  <c r="EM194" i="1"/>
  <c r="EL194" i="1"/>
  <c r="EK194" i="1"/>
  <c r="EJ194" i="1"/>
  <c r="EI194" i="1"/>
  <c r="EH194" i="1"/>
  <c r="EG194" i="1"/>
  <c r="EF194" i="1"/>
  <c r="EE194" i="1"/>
  <c r="ED194" i="1"/>
  <c r="EC194" i="1"/>
  <c r="EB194" i="1"/>
  <c r="EA194" i="1"/>
  <c r="DZ194" i="1"/>
  <c r="DY194" i="1"/>
  <c r="DX194" i="1"/>
  <c r="DW194" i="1"/>
  <c r="DV194" i="1"/>
  <c r="DU194" i="1"/>
  <c r="DT194" i="1"/>
  <c r="DS194" i="1"/>
  <c r="DR194" i="1"/>
  <c r="DQ194" i="1"/>
  <c r="DP194" i="1"/>
  <c r="DO194" i="1"/>
  <c r="DN194" i="1"/>
  <c r="DM194" i="1"/>
  <c r="DL194" i="1"/>
  <c r="DK194" i="1"/>
  <c r="DJ194" i="1"/>
  <c r="DI194" i="1"/>
  <c r="DH194" i="1"/>
  <c r="DG194" i="1"/>
  <c r="DF194" i="1"/>
  <c r="DE194" i="1"/>
  <c r="DD194" i="1"/>
  <c r="DC194" i="1"/>
  <c r="DB194" i="1"/>
  <c r="DA194" i="1"/>
  <c r="CZ194" i="1"/>
  <c r="CY194" i="1"/>
  <c r="CX194" i="1"/>
  <c r="CW194" i="1"/>
  <c r="CV194" i="1"/>
  <c r="CU194" i="1"/>
  <c r="CT194" i="1"/>
  <c r="CS194" i="1"/>
  <c r="CR194" i="1"/>
  <c r="CQ194" i="1"/>
  <c r="CP194" i="1"/>
  <c r="CO194" i="1"/>
  <c r="CM194" i="1"/>
  <c r="CL194" i="1"/>
  <c r="CK194" i="1"/>
  <c r="CJ194" i="1"/>
  <c r="CI194" i="1"/>
  <c r="CH194" i="1"/>
  <c r="CG194" i="1"/>
  <c r="CF194" i="1"/>
  <c r="CE194" i="1"/>
  <c r="CD194" i="1"/>
  <c r="CC194" i="1"/>
  <c r="CB194" i="1"/>
  <c r="CA194" i="1"/>
  <c r="BZ194" i="1"/>
  <c r="BY194" i="1"/>
  <c r="BX194" i="1"/>
  <c r="BW194" i="1"/>
  <c r="BV194" i="1"/>
  <c r="BU194" i="1"/>
  <c r="BT194" i="1"/>
  <c r="BS194" i="1"/>
  <c r="BR194" i="1"/>
  <c r="BQ194" i="1"/>
  <c r="BP194" i="1"/>
  <c r="BO194" i="1"/>
  <c r="BN194" i="1"/>
  <c r="BM194" i="1"/>
  <c r="BL194" i="1"/>
  <c r="BK194" i="1"/>
  <c r="BJ194" i="1"/>
  <c r="BI194" i="1"/>
  <c r="BH194" i="1"/>
  <c r="BG194" i="1"/>
  <c r="BF194" i="1"/>
  <c r="BE194" i="1"/>
  <c r="BD194" i="1"/>
  <c r="BC194" i="1"/>
  <c r="BB194" i="1"/>
  <c r="BA194" i="1"/>
  <c r="AZ194" i="1"/>
  <c r="AY194" i="1"/>
  <c r="AX194" i="1"/>
  <c r="AW194" i="1"/>
  <c r="AV194" i="1"/>
  <c r="AU194" i="1"/>
  <c r="AT194" i="1"/>
  <c r="AS194" i="1"/>
  <c r="AR194" i="1"/>
  <c r="HR193" i="1"/>
  <c r="HQ193" i="1"/>
  <c r="HP193" i="1"/>
  <c r="HO193" i="1"/>
  <c r="HN193" i="1"/>
  <c r="HM193" i="1"/>
  <c r="HL193" i="1"/>
  <c r="HK193" i="1"/>
  <c r="HJ193" i="1"/>
  <c r="HI193" i="1"/>
  <c r="HH193" i="1"/>
  <c r="HG193" i="1"/>
  <c r="HF193" i="1"/>
  <c r="HE193" i="1"/>
  <c r="HD193" i="1"/>
  <c r="HC193" i="1"/>
  <c r="HB193" i="1"/>
  <c r="HA193" i="1"/>
  <c r="GZ193" i="1"/>
  <c r="GY193" i="1"/>
  <c r="GX193" i="1"/>
  <c r="GW193" i="1"/>
  <c r="GV193" i="1"/>
  <c r="GU193" i="1"/>
  <c r="GT193" i="1"/>
  <c r="GS193" i="1"/>
  <c r="GR193" i="1"/>
  <c r="GQ193" i="1"/>
  <c r="GP193" i="1"/>
  <c r="GO193" i="1"/>
  <c r="GN193" i="1"/>
  <c r="GM193" i="1"/>
  <c r="GL193" i="1"/>
  <c r="GK193" i="1"/>
  <c r="GJ193" i="1"/>
  <c r="GI193" i="1"/>
  <c r="GH193" i="1"/>
  <c r="GG193" i="1"/>
  <c r="GF193" i="1"/>
  <c r="GE193" i="1"/>
  <c r="GD193" i="1"/>
  <c r="GC193" i="1"/>
  <c r="GB193" i="1"/>
  <c r="GA193" i="1"/>
  <c r="FZ193" i="1"/>
  <c r="FY193" i="1"/>
  <c r="FX193" i="1"/>
  <c r="FW193" i="1"/>
  <c r="FV193" i="1"/>
  <c r="FU193" i="1"/>
  <c r="FT193" i="1"/>
  <c r="FS193" i="1"/>
  <c r="FR193" i="1"/>
  <c r="FQ193" i="1"/>
  <c r="FP193" i="1"/>
  <c r="FO193" i="1"/>
  <c r="FN193" i="1"/>
  <c r="FM193" i="1"/>
  <c r="FL193" i="1"/>
  <c r="FK193" i="1"/>
  <c r="FJ193" i="1"/>
  <c r="FI193" i="1"/>
  <c r="FH193" i="1"/>
  <c r="FG193" i="1"/>
  <c r="FF193" i="1"/>
  <c r="FE193" i="1"/>
  <c r="FD193" i="1"/>
  <c r="FC193" i="1"/>
  <c r="FB193" i="1"/>
  <c r="FA193" i="1"/>
  <c r="EZ193" i="1"/>
  <c r="EY193" i="1"/>
  <c r="EX193" i="1"/>
  <c r="EW193" i="1"/>
  <c r="EV193" i="1"/>
  <c r="EU193" i="1"/>
  <c r="ET193" i="1"/>
  <c r="ES193" i="1"/>
  <c r="ER193" i="1"/>
  <c r="EQ193" i="1"/>
  <c r="EP193" i="1"/>
  <c r="EO193" i="1"/>
  <c r="EN193" i="1"/>
  <c r="EM193" i="1"/>
  <c r="EL193" i="1"/>
  <c r="EK193" i="1"/>
  <c r="EJ193" i="1"/>
  <c r="EI193" i="1"/>
  <c r="EG193" i="1"/>
  <c r="EF193" i="1"/>
  <c r="EE193" i="1"/>
  <c r="ED193" i="1"/>
  <c r="EC193" i="1"/>
  <c r="EB193" i="1"/>
  <c r="EA193" i="1"/>
  <c r="DZ193" i="1"/>
  <c r="DY193" i="1"/>
  <c r="DX193" i="1"/>
  <c r="DW193" i="1"/>
  <c r="DV193" i="1"/>
  <c r="DU193" i="1"/>
  <c r="DT193" i="1"/>
  <c r="DS193" i="1"/>
  <c r="DR193" i="1"/>
  <c r="DQ193" i="1"/>
  <c r="DP193" i="1"/>
  <c r="DO193" i="1"/>
  <c r="DN193" i="1"/>
  <c r="DM193" i="1"/>
  <c r="DL193" i="1"/>
  <c r="DK193" i="1"/>
  <c r="DJ193" i="1"/>
  <c r="DI193" i="1"/>
  <c r="DH193" i="1"/>
  <c r="DG193" i="1"/>
  <c r="DF193" i="1"/>
  <c r="DE193" i="1"/>
  <c r="DD193" i="1"/>
  <c r="DC193" i="1"/>
  <c r="DB193" i="1"/>
  <c r="DA193" i="1"/>
  <c r="CZ193" i="1"/>
  <c r="CY193" i="1"/>
  <c r="CX193" i="1"/>
  <c r="CW193" i="1"/>
  <c r="CV193" i="1"/>
  <c r="CU193" i="1"/>
  <c r="CT193" i="1"/>
  <c r="CS193" i="1"/>
  <c r="CR193" i="1"/>
  <c r="CQ193" i="1"/>
  <c r="CP193" i="1"/>
  <c r="CO193" i="1"/>
  <c r="CM193" i="1"/>
  <c r="CL193" i="1"/>
  <c r="CK193" i="1"/>
  <c r="CI193" i="1"/>
  <c r="CH193" i="1"/>
  <c r="CG193" i="1"/>
  <c r="CF193" i="1"/>
  <c r="CE193" i="1"/>
  <c r="CD193" i="1"/>
  <c r="CC193" i="1"/>
  <c r="CB193" i="1"/>
  <c r="CA193" i="1"/>
  <c r="BZ193" i="1"/>
  <c r="BY193" i="1"/>
  <c r="BX193" i="1"/>
  <c r="BW193" i="1"/>
  <c r="BV193" i="1"/>
  <c r="BU193" i="1"/>
  <c r="BT193" i="1"/>
  <c r="BS193" i="1"/>
  <c r="BR193" i="1"/>
  <c r="BQ193" i="1"/>
  <c r="BP193" i="1"/>
  <c r="BO193" i="1"/>
  <c r="BN193" i="1"/>
  <c r="BM193" i="1"/>
  <c r="BL193" i="1"/>
  <c r="BK193" i="1"/>
  <c r="BJ193" i="1"/>
  <c r="BI193" i="1"/>
  <c r="BH193" i="1"/>
  <c r="BG193" i="1"/>
  <c r="BF193" i="1"/>
  <c r="BE193" i="1"/>
  <c r="BD193" i="1"/>
  <c r="BC193" i="1"/>
  <c r="BB193" i="1"/>
  <c r="BA193" i="1"/>
  <c r="AZ193" i="1"/>
  <c r="AY193" i="1"/>
  <c r="AX193" i="1"/>
  <c r="AW193" i="1"/>
  <c r="AV193" i="1"/>
  <c r="AU193" i="1"/>
  <c r="AT193" i="1"/>
  <c r="AS193" i="1"/>
  <c r="AR193" i="1"/>
  <c r="AQ193" i="1"/>
  <c r="HR192" i="1"/>
  <c r="HQ192" i="1"/>
  <c r="HP192" i="1"/>
  <c r="HO192" i="1"/>
  <c r="HN192" i="1"/>
  <c r="HM192" i="1"/>
  <c r="HL192" i="1"/>
  <c r="HK192" i="1"/>
  <c r="HJ192" i="1"/>
  <c r="HI192" i="1"/>
  <c r="HH192" i="1"/>
  <c r="HG192" i="1"/>
  <c r="HF192" i="1"/>
  <c r="HE192" i="1"/>
  <c r="HD192" i="1"/>
  <c r="HC192" i="1"/>
  <c r="HB192" i="1"/>
  <c r="HA192" i="1"/>
  <c r="GZ192" i="1"/>
  <c r="GY192" i="1"/>
  <c r="GX192" i="1"/>
  <c r="GW192" i="1"/>
  <c r="GV192" i="1"/>
  <c r="GT192" i="1"/>
  <c r="GS192" i="1"/>
  <c r="GR192" i="1"/>
  <c r="GQ192" i="1"/>
  <c r="GP192" i="1"/>
  <c r="GO192" i="1"/>
  <c r="GN192" i="1"/>
  <c r="GM192" i="1"/>
  <c r="GL192" i="1"/>
  <c r="GK192" i="1"/>
  <c r="GJ192" i="1"/>
  <c r="GI192" i="1"/>
  <c r="GH192" i="1"/>
  <c r="GG192" i="1"/>
  <c r="GF192" i="1"/>
  <c r="GE192" i="1"/>
  <c r="GD192" i="1"/>
  <c r="GC192" i="1"/>
  <c r="GB192" i="1"/>
  <c r="GA192" i="1"/>
  <c r="FZ192" i="1"/>
  <c r="FY192" i="1"/>
  <c r="FX192" i="1"/>
  <c r="FW192" i="1"/>
  <c r="FV192" i="1"/>
  <c r="FU192" i="1"/>
  <c r="FT192" i="1"/>
  <c r="FS192" i="1"/>
  <c r="FR192" i="1"/>
  <c r="FQ192" i="1"/>
  <c r="FP192" i="1"/>
  <c r="FO192" i="1"/>
  <c r="FN192" i="1"/>
  <c r="FM192" i="1"/>
  <c r="FL192" i="1"/>
  <c r="FK192" i="1"/>
  <c r="FJ192" i="1"/>
  <c r="FI192" i="1"/>
  <c r="FH192" i="1"/>
  <c r="FG192" i="1"/>
  <c r="FF192" i="1"/>
  <c r="FE192" i="1"/>
  <c r="FD192" i="1"/>
  <c r="FC192" i="1"/>
  <c r="FB192" i="1"/>
  <c r="FA192" i="1"/>
  <c r="EZ192" i="1"/>
  <c r="EY192" i="1"/>
  <c r="EX192" i="1"/>
  <c r="EW192" i="1"/>
  <c r="EV192" i="1"/>
  <c r="EU192" i="1"/>
  <c r="ET192" i="1"/>
  <c r="ES192" i="1"/>
  <c r="ER192" i="1"/>
  <c r="EQ192" i="1"/>
  <c r="EP192" i="1"/>
  <c r="EO192" i="1"/>
  <c r="EN192" i="1"/>
  <c r="EM192" i="1"/>
  <c r="EL192" i="1"/>
  <c r="EK192" i="1"/>
  <c r="EJ192" i="1"/>
  <c r="EI192" i="1"/>
  <c r="EH192" i="1"/>
  <c r="EG192" i="1"/>
  <c r="EF192" i="1"/>
  <c r="EE192" i="1"/>
  <c r="ED192" i="1"/>
  <c r="EC192" i="1"/>
  <c r="EB192" i="1"/>
  <c r="EA192" i="1"/>
  <c r="DZ192" i="1"/>
  <c r="DY192" i="1"/>
  <c r="DX192" i="1"/>
  <c r="DW192" i="1"/>
  <c r="DV192" i="1"/>
  <c r="DU192" i="1"/>
  <c r="DT192" i="1"/>
  <c r="DS192" i="1"/>
  <c r="DR192" i="1"/>
  <c r="DQ192" i="1"/>
  <c r="DP192" i="1"/>
  <c r="DO192" i="1"/>
  <c r="DN192" i="1"/>
  <c r="DM192" i="1"/>
  <c r="DL192" i="1"/>
  <c r="DK192" i="1"/>
  <c r="DJ192" i="1"/>
  <c r="DI192" i="1"/>
  <c r="DH192" i="1"/>
  <c r="DG192" i="1"/>
  <c r="DF192" i="1"/>
  <c r="DE192" i="1"/>
  <c r="DD192" i="1"/>
  <c r="DC192" i="1"/>
  <c r="DB192" i="1"/>
  <c r="DA192" i="1"/>
  <c r="CZ192" i="1"/>
  <c r="CY192" i="1"/>
  <c r="CX192" i="1"/>
  <c r="CW192" i="1"/>
  <c r="CV192" i="1"/>
  <c r="CU192" i="1"/>
  <c r="CT192" i="1"/>
  <c r="CS192" i="1"/>
  <c r="CR192" i="1"/>
  <c r="CQ192" i="1"/>
  <c r="CP192" i="1"/>
  <c r="CO192" i="1"/>
  <c r="CN192" i="1"/>
  <c r="CM192" i="1"/>
  <c r="CL192" i="1"/>
  <c r="CK192" i="1"/>
  <c r="CJ192" i="1"/>
  <c r="CI192" i="1"/>
  <c r="CH192" i="1"/>
  <c r="CG192" i="1"/>
  <c r="CF192" i="1"/>
  <c r="CE192" i="1"/>
  <c r="CD192" i="1"/>
  <c r="CC192" i="1"/>
  <c r="CB192" i="1"/>
  <c r="CA192" i="1"/>
  <c r="BZ192" i="1"/>
  <c r="BY192" i="1"/>
  <c r="BX192" i="1"/>
  <c r="BW192" i="1"/>
  <c r="BV192" i="1"/>
  <c r="BU192" i="1"/>
  <c r="BT192" i="1"/>
  <c r="BS192" i="1"/>
  <c r="BR192" i="1"/>
  <c r="BQ192" i="1"/>
  <c r="BP192" i="1"/>
  <c r="BO192" i="1"/>
  <c r="BN192" i="1"/>
  <c r="BM192" i="1"/>
  <c r="BL192" i="1"/>
  <c r="BK192" i="1"/>
  <c r="BJ192" i="1"/>
  <c r="BI192" i="1"/>
  <c r="BH192" i="1"/>
  <c r="BG192" i="1"/>
  <c r="BF192" i="1"/>
  <c r="BE192" i="1"/>
  <c r="BD192" i="1"/>
  <c r="BC192" i="1"/>
  <c r="BB192" i="1"/>
  <c r="BA192" i="1"/>
  <c r="AZ192" i="1"/>
  <c r="AY192" i="1"/>
  <c r="AX192" i="1"/>
  <c r="AW192" i="1"/>
  <c r="AV192" i="1"/>
  <c r="AU192" i="1"/>
  <c r="AT192" i="1"/>
  <c r="AS192" i="1"/>
  <c r="AR192" i="1"/>
  <c r="AQ192" i="1"/>
  <c r="HR190" i="1"/>
  <c r="HQ190" i="1"/>
  <c r="HP190" i="1"/>
  <c r="HO190" i="1"/>
  <c r="HN190" i="1"/>
  <c r="HM190" i="1"/>
  <c r="HL190" i="1"/>
  <c r="HK190" i="1"/>
  <c r="HJ190" i="1"/>
  <c r="HI190" i="1"/>
  <c r="HH190" i="1"/>
  <c r="HG190" i="1"/>
  <c r="HF190" i="1"/>
  <c r="HE190" i="1"/>
  <c r="HD190" i="1"/>
  <c r="HC190" i="1"/>
  <c r="HB190" i="1"/>
  <c r="HA190" i="1"/>
  <c r="GZ190" i="1"/>
  <c r="GY190" i="1"/>
  <c r="GX190" i="1"/>
  <c r="GW190" i="1"/>
  <c r="GU190" i="1"/>
  <c r="GT190" i="1"/>
  <c r="GS190" i="1"/>
  <c r="GR190" i="1"/>
  <c r="GQ190" i="1"/>
  <c r="GP190" i="1"/>
  <c r="GO190" i="1"/>
  <c r="GN190" i="1"/>
  <c r="GM190" i="1"/>
  <c r="GL190" i="1"/>
  <c r="GK190" i="1"/>
  <c r="GJ190" i="1"/>
  <c r="GI190" i="1"/>
  <c r="GH190" i="1"/>
  <c r="GG190" i="1"/>
  <c r="GF190" i="1"/>
  <c r="GE190" i="1"/>
  <c r="GD190" i="1"/>
  <c r="GC190" i="1"/>
  <c r="GA190" i="1"/>
  <c r="FZ190" i="1"/>
  <c r="FY190" i="1"/>
  <c r="FX190" i="1"/>
  <c r="FV190" i="1"/>
  <c r="FU190" i="1"/>
  <c r="FT190" i="1"/>
  <c r="FS190" i="1"/>
  <c r="FR190" i="1"/>
  <c r="FQ190" i="1"/>
  <c r="FP190" i="1"/>
  <c r="FO190" i="1"/>
  <c r="FN190" i="1"/>
  <c r="FM190" i="1"/>
  <c r="FL190" i="1"/>
  <c r="FK190" i="1"/>
  <c r="FJ190" i="1"/>
  <c r="FI190" i="1"/>
  <c r="FH190" i="1"/>
  <c r="FG190" i="1"/>
  <c r="FE190" i="1"/>
  <c r="FD190" i="1"/>
  <c r="FC190" i="1"/>
  <c r="FB190" i="1"/>
  <c r="FA190" i="1"/>
  <c r="EZ190" i="1"/>
  <c r="EY190" i="1"/>
  <c r="EX190" i="1"/>
  <c r="EW190" i="1"/>
  <c r="EV190" i="1"/>
  <c r="EU190" i="1"/>
  <c r="ET190" i="1"/>
  <c r="ES190" i="1"/>
  <c r="ER190" i="1"/>
  <c r="EQ190" i="1"/>
  <c r="EP190" i="1"/>
  <c r="EO190" i="1"/>
  <c r="EN190" i="1"/>
  <c r="EM190" i="1"/>
  <c r="EL190" i="1"/>
  <c r="EK190" i="1"/>
  <c r="EJ190" i="1"/>
  <c r="EI190" i="1"/>
  <c r="EH190" i="1"/>
  <c r="EG190" i="1"/>
  <c r="EF190" i="1"/>
  <c r="EE190" i="1"/>
  <c r="ED190" i="1"/>
  <c r="EC190" i="1"/>
  <c r="EB190" i="1"/>
  <c r="EA190" i="1"/>
  <c r="DZ190" i="1"/>
  <c r="DY190" i="1"/>
  <c r="DX190" i="1"/>
  <c r="DW190" i="1"/>
  <c r="DV190" i="1"/>
  <c r="DU190" i="1"/>
  <c r="DT190" i="1"/>
  <c r="DS190" i="1"/>
  <c r="DR190" i="1"/>
  <c r="DQ190" i="1"/>
  <c r="DP190" i="1"/>
  <c r="DO190" i="1"/>
  <c r="DN190" i="1"/>
  <c r="DM190" i="1"/>
  <c r="DL190" i="1"/>
  <c r="DK190" i="1"/>
  <c r="DJ190" i="1"/>
  <c r="DI190" i="1"/>
  <c r="DH190" i="1"/>
  <c r="DG190" i="1"/>
  <c r="DF190" i="1"/>
  <c r="DE190" i="1"/>
  <c r="DD190" i="1"/>
  <c r="DC190" i="1"/>
  <c r="DB190" i="1"/>
  <c r="DA190" i="1"/>
  <c r="CZ190" i="1"/>
  <c r="CY190" i="1"/>
  <c r="CX190" i="1"/>
  <c r="CW190" i="1"/>
  <c r="CV190" i="1"/>
  <c r="CU190" i="1"/>
  <c r="CT190" i="1"/>
  <c r="CS190" i="1"/>
  <c r="CR190" i="1"/>
  <c r="CP190" i="1"/>
  <c r="CO190" i="1"/>
  <c r="CN190" i="1"/>
  <c r="CM190" i="1"/>
  <c r="CL190" i="1"/>
  <c r="CK190" i="1"/>
  <c r="CJ190" i="1"/>
  <c r="CI190" i="1"/>
  <c r="CH190" i="1"/>
  <c r="CG190" i="1"/>
  <c r="CF190" i="1"/>
  <c r="CE190" i="1"/>
  <c r="CC190" i="1"/>
  <c r="CB190" i="1"/>
  <c r="CA190" i="1"/>
  <c r="BZ190" i="1"/>
  <c r="BY190" i="1"/>
  <c r="BX190" i="1"/>
  <c r="BW190" i="1"/>
  <c r="BV190" i="1"/>
  <c r="BU190" i="1"/>
  <c r="BT190" i="1"/>
  <c r="BS190" i="1"/>
  <c r="BR190" i="1"/>
  <c r="BQ190" i="1"/>
  <c r="BP190" i="1"/>
  <c r="BO190" i="1"/>
  <c r="BN190" i="1"/>
  <c r="BM190" i="1"/>
  <c r="BL190" i="1"/>
  <c r="BK190" i="1"/>
  <c r="BJ190" i="1"/>
  <c r="BI190" i="1"/>
  <c r="BH190" i="1"/>
  <c r="BG190" i="1"/>
  <c r="BF190" i="1"/>
  <c r="BE190" i="1"/>
  <c r="BD190" i="1"/>
  <c r="BC190" i="1"/>
  <c r="BB190" i="1"/>
  <c r="BA190" i="1"/>
  <c r="AZ190" i="1"/>
  <c r="AY190" i="1"/>
  <c r="AX190" i="1"/>
  <c r="AW190" i="1"/>
  <c r="AV190" i="1"/>
  <c r="AU190" i="1"/>
  <c r="AT190" i="1"/>
  <c r="AS190" i="1"/>
  <c r="AR190" i="1"/>
  <c r="AQ190" i="1"/>
  <c r="HR189" i="1"/>
  <c r="HQ189" i="1"/>
  <c r="HP189" i="1"/>
  <c r="HO189" i="1"/>
  <c r="HN189" i="1"/>
  <c r="HM189" i="1"/>
  <c r="HL189" i="1"/>
  <c r="HK189" i="1"/>
  <c r="HJ189" i="1"/>
  <c r="HI189" i="1"/>
  <c r="HH189" i="1"/>
  <c r="HG189" i="1"/>
  <c r="HF189" i="1"/>
  <c r="HE189" i="1"/>
  <c r="HD189" i="1"/>
  <c r="HC189" i="1"/>
  <c r="HB189" i="1"/>
  <c r="HA189" i="1"/>
  <c r="GZ189" i="1"/>
  <c r="GY189" i="1"/>
  <c r="GX189" i="1"/>
  <c r="GW189" i="1"/>
  <c r="GV189" i="1"/>
  <c r="GU189" i="1"/>
  <c r="GT189" i="1"/>
  <c r="GS189" i="1"/>
  <c r="GR189" i="1"/>
  <c r="GQ189" i="1"/>
  <c r="GP189" i="1"/>
  <c r="GO189" i="1"/>
  <c r="GN189" i="1"/>
  <c r="GM189" i="1"/>
  <c r="GL189" i="1"/>
  <c r="GK189" i="1"/>
  <c r="GJ189" i="1"/>
  <c r="GI189" i="1"/>
  <c r="GH189" i="1"/>
  <c r="GG189" i="1"/>
  <c r="GF189" i="1"/>
  <c r="GE189" i="1"/>
  <c r="GD189" i="1"/>
  <c r="GC189" i="1"/>
  <c r="GB189" i="1"/>
  <c r="GA189" i="1"/>
  <c r="FZ189" i="1"/>
  <c r="FY189" i="1"/>
  <c r="FX189" i="1"/>
  <c r="FW189" i="1"/>
  <c r="FV189" i="1"/>
  <c r="FU189" i="1"/>
  <c r="FT189" i="1"/>
  <c r="FS189" i="1"/>
  <c r="FR189" i="1"/>
  <c r="FQ189" i="1"/>
  <c r="FP189" i="1"/>
  <c r="FO189" i="1"/>
  <c r="FN189" i="1"/>
  <c r="FM189" i="1"/>
  <c r="FL189" i="1"/>
  <c r="FK189" i="1"/>
  <c r="FJ189" i="1"/>
  <c r="FI189" i="1"/>
  <c r="FH189" i="1"/>
  <c r="FG189" i="1"/>
  <c r="FF189" i="1"/>
  <c r="FE189" i="1"/>
  <c r="FD189" i="1"/>
  <c r="FC189" i="1"/>
  <c r="FB189" i="1"/>
  <c r="FA189" i="1"/>
  <c r="EZ189" i="1"/>
  <c r="EY189" i="1"/>
  <c r="EX189" i="1"/>
  <c r="EW189" i="1"/>
  <c r="EV189" i="1"/>
  <c r="EU189" i="1"/>
  <c r="ET189" i="1"/>
  <c r="ES189" i="1"/>
  <c r="ER189" i="1"/>
  <c r="EQ189" i="1"/>
  <c r="EP189" i="1"/>
  <c r="EO189" i="1"/>
  <c r="EN189" i="1"/>
  <c r="EM189" i="1"/>
  <c r="EL189" i="1"/>
  <c r="EK189" i="1"/>
  <c r="EJ189" i="1"/>
  <c r="EI189" i="1"/>
  <c r="EH189" i="1"/>
  <c r="EG189" i="1"/>
  <c r="EF189" i="1"/>
  <c r="EE189" i="1"/>
  <c r="ED189" i="1"/>
  <c r="EC189" i="1"/>
  <c r="EB189" i="1"/>
  <c r="EA189" i="1"/>
  <c r="DZ189" i="1"/>
  <c r="DY189" i="1"/>
  <c r="DX189" i="1"/>
  <c r="DW189" i="1"/>
  <c r="DV189" i="1"/>
  <c r="DU189" i="1"/>
  <c r="DT189" i="1"/>
  <c r="DR189" i="1"/>
  <c r="DQ189" i="1"/>
  <c r="DP189" i="1"/>
  <c r="DO189" i="1"/>
  <c r="DN189" i="1"/>
  <c r="DM189" i="1"/>
  <c r="DL189" i="1"/>
  <c r="DK189" i="1"/>
  <c r="DJ189" i="1"/>
  <c r="DI189" i="1"/>
  <c r="DH189" i="1"/>
  <c r="DG189" i="1"/>
  <c r="DF189" i="1"/>
  <c r="DE189" i="1"/>
  <c r="DD189" i="1"/>
  <c r="DC189" i="1"/>
  <c r="DB189" i="1"/>
  <c r="DA189" i="1"/>
  <c r="CZ189" i="1"/>
  <c r="CY189" i="1"/>
  <c r="CX189" i="1"/>
  <c r="CW189" i="1"/>
  <c r="CV189" i="1"/>
  <c r="CU189" i="1"/>
  <c r="CT189" i="1"/>
  <c r="CS189" i="1"/>
  <c r="CR189" i="1"/>
  <c r="CP189" i="1"/>
  <c r="CO189" i="1"/>
  <c r="CN189" i="1"/>
  <c r="CM189" i="1"/>
  <c r="CL189" i="1"/>
  <c r="CK189" i="1"/>
  <c r="CJ189" i="1"/>
  <c r="CH189" i="1"/>
  <c r="CG189" i="1"/>
  <c r="CF189" i="1"/>
  <c r="CE189" i="1"/>
  <c r="CD189" i="1"/>
  <c r="CC189" i="1"/>
  <c r="CB189" i="1"/>
  <c r="CA189" i="1"/>
  <c r="BZ189" i="1"/>
  <c r="BY189" i="1"/>
  <c r="BX189" i="1"/>
  <c r="BW189" i="1"/>
  <c r="BV189" i="1"/>
  <c r="BU189" i="1"/>
  <c r="BT189" i="1"/>
  <c r="BS189" i="1"/>
  <c r="BR189" i="1"/>
  <c r="BQ189" i="1"/>
  <c r="BP189" i="1"/>
  <c r="BO189" i="1"/>
  <c r="BN189" i="1"/>
  <c r="BM189" i="1"/>
  <c r="BL189" i="1"/>
  <c r="BK189" i="1"/>
  <c r="BJ189" i="1"/>
  <c r="BI189" i="1"/>
  <c r="BH189" i="1"/>
  <c r="BG189" i="1"/>
  <c r="BF189" i="1"/>
  <c r="BE189" i="1"/>
  <c r="BD189" i="1"/>
  <c r="BC189" i="1"/>
  <c r="BB189" i="1"/>
  <c r="BA189" i="1"/>
  <c r="AZ189" i="1"/>
  <c r="AY189" i="1"/>
  <c r="AX189" i="1"/>
  <c r="AW189" i="1"/>
  <c r="AV189" i="1"/>
  <c r="AT189" i="1"/>
  <c r="AR189" i="1"/>
  <c r="AQ189" i="1"/>
  <c r="HR188" i="1"/>
  <c r="HQ188" i="1"/>
  <c r="HP188" i="1"/>
  <c r="HO188" i="1"/>
  <c r="HN188" i="1"/>
  <c r="HM188" i="1"/>
  <c r="HL188" i="1"/>
  <c r="HK188" i="1"/>
  <c r="HJ188" i="1"/>
  <c r="HI188" i="1"/>
  <c r="HH188" i="1"/>
  <c r="HG188" i="1"/>
  <c r="HF188" i="1"/>
  <c r="HE188" i="1"/>
  <c r="HD188" i="1"/>
  <c r="HC188" i="1"/>
  <c r="HB188" i="1"/>
  <c r="HA188" i="1"/>
  <c r="GZ188" i="1"/>
  <c r="GY188" i="1"/>
  <c r="GW188" i="1"/>
  <c r="GU188" i="1"/>
  <c r="GT188" i="1"/>
  <c r="GS188" i="1"/>
  <c r="GR188" i="1"/>
  <c r="GQ188" i="1"/>
  <c r="GP188" i="1"/>
  <c r="GO188" i="1"/>
  <c r="GN188" i="1"/>
  <c r="GM188" i="1"/>
  <c r="GL188" i="1"/>
  <c r="GK188" i="1"/>
  <c r="GJ188" i="1"/>
  <c r="GI188" i="1"/>
  <c r="GH188" i="1"/>
  <c r="GG188" i="1"/>
  <c r="GF188" i="1"/>
  <c r="GE188" i="1"/>
  <c r="GD188" i="1"/>
  <c r="GC188" i="1"/>
  <c r="GB188" i="1"/>
  <c r="GA188" i="1"/>
  <c r="FZ188" i="1"/>
  <c r="FY188" i="1"/>
  <c r="FX188" i="1"/>
  <c r="FW188" i="1"/>
  <c r="FV188" i="1"/>
  <c r="FU188" i="1"/>
  <c r="FT188" i="1"/>
  <c r="FS188" i="1"/>
  <c r="FR188" i="1"/>
  <c r="FQ188" i="1"/>
  <c r="FP188" i="1"/>
  <c r="FO188" i="1"/>
  <c r="FN188" i="1"/>
  <c r="FM188" i="1"/>
  <c r="FL188" i="1"/>
  <c r="FK188" i="1"/>
  <c r="FJ188" i="1"/>
  <c r="FI188" i="1"/>
  <c r="FH188" i="1"/>
  <c r="FG188" i="1"/>
  <c r="FF188" i="1"/>
  <c r="FE188" i="1"/>
  <c r="FD188" i="1"/>
  <c r="FC188" i="1"/>
  <c r="FB188" i="1"/>
  <c r="FA188" i="1"/>
  <c r="EZ188" i="1"/>
  <c r="EY188" i="1"/>
  <c r="EX188" i="1"/>
  <c r="EW188" i="1"/>
  <c r="EV188" i="1"/>
  <c r="EU188" i="1"/>
  <c r="ET188" i="1"/>
  <c r="ES188" i="1"/>
  <c r="ER188" i="1"/>
  <c r="EQ188" i="1"/>
  <c r="EP188" i="1"/>
  <c r="EO188" i="1"/>
  <c r="EN188" i="1"/>
  <c r="EM188" i="1"/>
  <c r="EL188" i="1"/>
  <c r="EK188" i="1"/>
  <c r="EJ188" i="1"/>
  <c r="EI188" i="1"/>
  <c r="EH188" i="1"/>
  <c r="EG188" i="1"/>
  <c r="EF188" i="1"/>
  <c r="EE188" i="1"/>
  <c r="ED188" i="1"/>
  <c r="EC188" i="1"/>
  <c r="EB188" i="1"/>
  <c r="EA188" i="1"/>
  <c r="DZ188" i="1"/>
  <c r="DY188" i="1"/>
  <c r="DX188" i="1"/>
  <c r="DW188" i="1"/>
  <c r="DV188" i="1"/>
  <c r="DU188" i="1"/>
  <c r="DT188" i="1"/>
  <c r="DS188" i="1"/>
  <c r="DR188" i="1"/>
  <c r="DQ188" i="1"/>
  <c r="DP188" i="1"/>
  <c r="DO188" i="1"/>
  <c r="DN188" i="1"/>
  <c r="DM188" i="1"/>
  <c r="DL188" i="1"/>
  <c r="DK188" i="1"/>
  <c r="DJ188" i="1"/>
  <c r="DI188" i="1"/>
  <c r="DH188" i="1"/>
  <c r="DG188" i="1"/>
  <c r="DF188" i="1"/>
  <c r="DE188" i="1"/>
  <c r="DD188" i="1"/>
  <c r="DC188" i="1"/>
  <c r="DB188" i="1"/>
  <c r="DA188" i="1"/>
  <c r="CZ188" i="1"/>
  <c r="CY188" i="1"/>
  <c r="CX188" i="1"/>
  <c r="CW188" i="1"/>
  <c r="CV188" i="1"/>
  <c r="CU188" i="1"/>
  <c r="CT188" i="1"/>
  <c r="CS188" i="1"/>
  <c r="CR188" i="1"/>
  <c r="CQ188" i="1"/>
  <c r="CP188" i="1"/>
  <c r="CO188" i="1"/>
  <c r="CN188" i="1"/>
  <c r="CM188" i="1"/>
  <c r="CL188" i="1"/>
  <c r="CK188" i="1"/>
  <c r="CJ188" i="1"/>
  <c r="CI188" i="1"/>
  <c r="CH188" i="1"/>
  <c r="CG188" i="1"/>
  <c r="CF188" i="1"/>
  <c r="CE188" i="1"/>
  <c r="CC188" i="1"/>
  <c r="CB188" i="1"/>
  <c r="CA188" i="1"/>
  <c r="BZ188" i="1"/>
  <c r="BY188" i="1"/>
  <c r="BX188" i="1"/>
  <c r="BW188" i="1"/>
  <c r="BV188" i="1"/>
  <c r="BU188" i="1"/>
  <c r="BT188" i="1"/>
  <c r="BS188" i="1"/>
  <c r="BR188" i="1"/>
  <c r="BQ188" i="1"/>
  <c r="BP188" i="1"/>
  <c r="BO188" i="1"/>
  <c r="BN188" i="1"/>
  <c r="BM188" i="1"/>
  <c r="BL188" i="1"/>
  <c r="BK188" i="1"/>
  <c r="BJ188" i="1"/>
  <c r="BI188" i="1"/>
  <c r="BH188" i="1"/>
  <c r="BG188" i="1"/>
  <c r="BF188" i="1"/>
  <c r="BE188" i="1"/>
  <c r="BD188" i="1"/>
  <c r="BC188" i="1"/>
  <c r="BB188" i="1"/>
  <c r="BA188" i="1"/>
  <c r="AZ188" i="1"/>
  <c r="AY188" i="1"/>
  <c r="AX188" i="1"/>
  <c r="AW188" i="1"/>
  <c r="AV188" i="1"/>
  <c r="AU188" i="1"/>
  <c r="AT188" i="1"/>
  <c r="AS188" i="1"/>
  <c r="AR188" i="1"/>
  <c r="AQ188" i="1"/>
  <c r="HR187" i="1"/>
  <c r="HQ187" i="1"/>
  <c r="HP187" i="1"/>
  <c r="HO187" i="1"/>
  <c r="HN187" i="1"/>
  <c r="HM187" i="1"/>
  <c r="HL187" i="1"/>
  <c r="HK187" i="1"/>
  <c r="HJ187" i="1"/>
  <c r="HI187" i="1"/>
  <c r="HH187" i="1"/>
  <c r="HG187" i="1"/>
  <c r="HF187" i="1"/>
  <c r="HE187" i="1"/>
  <c r="HD187" i="1"/>
  <c r="HC187" i="1"/>
  <c r="HB187" i="1"/>
  <c r="HA187" i="1"/>
  <c r="GZ187" i="1"/>
  <c r="GY187" i="1"/>
  <c r="GX187" i="1"/>
  <c r="GW187" i="1"/>
  <c r="GV187" i="1"/>
  <c r="GU187" i="1"/>
  <c r="GT187" i="1"/>
  <c r="GS187" i="1"/>
  <c r="GR187" i="1"/>
  <c r="GQ187" i="1"/>
  <c r="GP187" i="1"/>
  <c r="GO187" i="1"/>
  <c r="GN187" i="1"/>
  <c r="GM187" i="1"/>
  <c r="GL187" i="1"/>
  <c r="GK187" i="1"/>
  <c r="GJ187" i="1"/>
  <c r="GI187" i="1"/>
  <c r="GH187" i="1"/>
  <c r="GG187" i="1"/>
  <c r="GF187" i="1"/>
  <c r="GE187" i="1"/>
  <c r="GD187" i="1"/>
  <c r="GC187" i="1"/>
  <c r="GB187" i="1"/>
  <c r="GA187" i="1"/>
  <c r="FZ187" i="1"/>
  <c r="FY187" i="1"/>
  <c r="FX187" i="1"/>
  <c r="FW187" i="1"/>
  <c r="FV187" i="1"/>
  <c r="FU187" i="1"/>
  <c r="FS187" i="1"/>
  <c r="FR187" i="1"/>
  <c r="FQ187" i="1"/>
  <c r="FP187" i="1"/>
  <c r="FO187" i="1"/>
  <c r="FN187" i="1"/>
  <c r="FM187" i="1"/>
  <c r="FL187" i="1"/>
  <c r="FK187" i="1"/>
  <c r="FJ187" i="1"/>
  <c r="FI187" i="1"/>
  <c r="FH187" i="1"/>
  <c r="FG187" i="1"/>
  <c r="FF187" i="1"/>
  <c r="FE187" i="1"/>
  <c r="FD187" i="1"/>
  <c r="FC187" i="1"/>
  <c r="FB187" i="1"/>
  <c r="FA187" i="1"/>
  <c r="EZ187" i="1"/>
  <c r="EY187" i="1"/>
  <c r="EX187" i="1"/>
  <c r="EW187" i="1"/>
  <c r="EV187" i="1"/>
  <c r="EU187" i="1"/>
  <c r="ET187" i="1"/>
  <c r="ES187" i="1"/>
  <c r="ER187" i="1"/>
  <c r="EQ187" i="1"/>
  <c r="EP187" i="1"/>
  <c r="EO187" i="1"/>
  <c r="EN187" i="1"/>
  <c r="EM187" i="1"/>
  <c r="EL187" i="1"/>
  <c r="EK187" i="1"/>
  <c r="EJ187" i="1"/>
  <c r="EI187" i="1"/>
  <c r="EH187" i="1"/>
  <c r="EG187" i="1"/>
  <c r="EF187" i="1"/>
  <c r="EE187" i="1"/>
  <c r="ED187" i="1"/>
  <c r="EC187" i="1"/>
  <c r="EB187" i="1"/>
  <c r="EA187" i="1"/>
  <c r="DZ187" i="1"/>
  <c r="DY187" i="1"/>
  <c r="DX187" i="1"/>
  <c r="DW187" i="1"/>
  <c r="DV187" i="1"/>
  <c r="DU187" i="1"/>
  <c r="DT187" i="1"/>
  <c r="DS187" i="1"/>
  <c r="DR187" i="1"/>
  <c r="DQ187" i="1"/>
  <c r="DP187" i="1"/>
  <c r="DO187" i="1"/>
  <c r="DN187" i="1"/>
  <c r="DM187" i="1"/>
  <c r="DL187" i="1"/>
  <c r="DK187" i="1"/>
  <c r="DJ187" i="1"/>
  <c r="DI187" i="1"/>
  <c r="DH187" i="1"/>
  <c r="DG187" i="1"/>
  <c r="DF187" i="1"/>
  <c r="DE187" i="1"/>
  <c r="DD187" i="1"/>
  <c r="DC187" i="1"/>
  <c r="DB187" i="1"/>
  <c r="DA187" i="1"/>
  <c r="CZ187" i="1"/>
  <c r="CY187" i="1"/>
  <c r="CX187" i="1"/>
  <c r="CW187" i="1"/>
  <c r="CV187" i="1"/>
  <c r="CU187" i="1"/>
  <c r="CT187" i="1"/>
  <c r="CS187" i="1"/>
  <c r="CR187" i="1"/>
  <c r="CP187" i="1"/>
  <c r="CO187" i="1"/>
  <c r="CN187" i="1"/>
  <c r="CM187" i="1"/>
  <c r="CL187" i="1"/>
  <c r="CK187" i="1"/>
  <c r="CJ187" i="1"/>
  <c r="CI187" i="1"/>
  <c r="CH187" i="1"/>
  <c r="CG187" i="1"/>
  <c r="CF187" i="1"/>
  <c r="CE187" i="1"/>
  <c r="CD187" i="1"/>
  <c r="CC187" i="1"/>
  <c r="CB187" i="1"/>
  <c r="CA187" i="1"/>
  <c r="BZ187" i="1"/>
  <c r="BY187" i="1"/>
  <c r="BX187" i="1"/>
  <c r="BW187" i="1"/>
  <c r="BV187" i="1"/>
  <c r="BU187" i="1"/>
  <c r="BT187" i="1"/>
  <c r="BS187" i="1"/>
  <c r="BR187" i="1"/>
  <c r="BQ187" i="1"/>
  <c r="BP187" i="1"/>
  <c r="BO187" i="1"/>
  <c r="BN187" i="1"/>
  <c r="BM187" i="1"/>
  <c r="BL187" i="1"/>
  <c r="BK187" i="1"/>
  <c r="BJ187" i="1"/>
  <c r="BI187" i="1"/>
  <c r="BH187" i="1"/>
  <c r="BG187" i="1"/>
  <c r="BF187" i="1"/>
  <c r="BE187" i="1"/>
  <c r="BD187" i="1"/>
  <c r="BC187" i="1"/>
  <c r="BB187" i="1"/>
  <c r="BA187" i="1"/>
  <c r="AZ187" i="1"/>
  <c r="AY187" i="1"/>
  <c r="AX187" i="1"/>
  <c r="AW187" i="1"/>
  <c r="AV187" i="1"/>
  <c r="AU187" i="1"/>
  <c r="AT187" i="1"/>
  <c r="AS187" i="1"/>
  <c r="AR187" i="1"/>
  <c r="AQ187" i="1"/>
  <c r="A56" i="3"/>
  <c r="A55" i="3"/>
  <c r="A54" i="3"/>
  <c r="A53" i="3"/>
  <c r="A52" i="3"/>
  <c r="A51" i="3"/>
  <c r="AJ89" i="1" l="1"/>
  <c r="AH89" i="1"/>
  <c r="AG89" i="1"/>
  <c r="AF89" i="1"/>
  <c r="AE89" i="1"/>
  <c r="AC89" i="1"/>
  <c r="AB89" i="1"/>
  <c r="I89" i="1"/>
  <c r="G89" i="1"/>
  <c r="F89" i="1"/>
  <c r="AJ88" i="1"/>
  <c r="AH88" i="1"/>
  <c r="AG88" i="1"/>
  <c r="AF88" i="1"/>
  <c r="AE88" i="1"/>
  <c r="AC88" i="1"/>
  <c r="AB88" i="1"/>
  <c r="I88" i="1"/>
  <c r="G88" i="1"/>
  <c r="F88" i="1"/>
  <c r="P11" i="5"/>
  <c r="P10" i="5"/>
  <c r="P9" i="5"/>
  <c r="K11" i="5"/>
  <c r="K10" i="5"/>
  <c r="K9" i="5"/>
  <c r="J10" i="5"/>
  <c r="J11" i="5"/>
  <c r="J9" i="5"/>
  <c r="I10" i="5"/>
  <c r="I11" i="5"/>
  <c r="I9" i="5"/>
  <c r="HO186" i="1"/>
  <c r="HN186" i="1"/>
  <c r="HM186" i="1"/>
  <c r="HO3" i="1"/>
  <c r="HN3" i="1"/>
  <c r="HM3" i="1"/>
  <c r="AJ201" i="1"/>
  <c r="AH201" i="1"/>
  <c r="AG201" i="1"/>
  <c r="AF201" i="1"/>
  <c r="AE201" i="1"/>
  <c r="AC201" i="1"/>
  <c r="AB201" i="1"/>
  <c r="I201" i="1"/>
  <c r="G201" i="1"/>
  <c r="F201" i="1"/>
  <c r="B201" i="1"/>
  <c r="AJ200" i="1"/>
  <c r="AH200" i="1"/>
  <c r="AG200" i="1"/>
  <c r="AF200" i="1"/>
  <c r="AE200" i="1"/>
  <c r="AC200" i="1"/>
  <c r="AB200" i="1"/>
  <c r="I200" i="1"/>
  <c r="G200" i="1"/>
  <c r="F200" i="1"/>
  <c r="B200" i="1"/>
  <c r="AJ199" i="1"/>
  <c r="AH199" i="1"/>
  <c r="AG199" i="1"/>
  <c r="AF199" i="1"/>
  <c r="AE199" i="1"/>
  <c r="AC199" i="1"/>
  <c r="AB199" i="1"/>
  <c r="I199" i="1"/>
  <c r="G199" i="1"/>
  <c r="F199" i="1"/>
  <c r="B199" i="1"/>
  <c r="GF2" i="2"/>
  <c r="GE2" i="2"/>
  <c r="GD2" i="2"/>
  <c r="G184" i="2"/>
  <c r="F184" i="2"/>
  <c r="G186" i="2"/>
  <c r="F186" i="2"/>
  <c r="G185" i="2"/>
  <c r="F185" i="2"/>
  <c r="AJ51" i="1"/>
  <c r="AH51" i="1"/>
  <c r="P3" i="5" s="1"/>
  <c r="AG51" i="1"/>
  <c r="AF51" i="1"/>
  <c r="AE51" i="1"/>
  <c r="AC51" i="1"/>
  <c r="AB51" i="1"/>
  <c r="I51" i="1"/>
  <c r="G51" i="1"/>
  <c r="R50" i="1"/>
  <c r="R49" i="1"/>
  <c r="R48" i="1"/>
  <c r="Q50" i="1"/>
  <c r="Q49" i="1"/>
  <c r="Q48" i="1"/>
  <c r="P50" i="1"/>
  <c r="P49" i="1"/>
  <c r="P48" i="1"/>
  <c r="O50" i="1"/>
  <c r="O49" i="1"/>
  <c r="O48" i="1"/>
  <c r="N50" i="1"/>
  <c r="N49" i="1"/>
  <c r="N48" i="1"/>
  <c r="M50" i="1"/>
  <c r="M49" i="1"/>
  <c r="M48" i="1"/>
  <c r="L50" i="1"/>
  <c r="L49" i="1"/>
  <c r="L48" i="1"/>
  <c r="K50" i="1"/>
  <c r="K49" i="1"/>
  <c r="K48" i="1"/>
  <c r="J50" i="1"/>
  <c r="J49" i="1"/>
  <c r="J48" i="1"/>
  <c r="E50" i="1"/>
  <c r="E49" i="1"/>
  <c r="E48" i="1"/>
  <c r="AG46" i="1"/>
  <c r="AC46" i="1"/>
  <c r="AC44" i="1"/>
  <c r="AB46" i="1"/>
  <c r="AJ46" i="1"/>
  <c r="AH46" i="1"/>
  <c r="AF46" i="1"/>
  <c r="AE46" i="1"/>
  <c r="I46" i="1"/>
  <c r="G46" i="1"/>
  <c r="HQ186" i="1"/>
  <c r="HQ3" i="1"/>
  <c r="GH2" i="2"/>
  <c r="G182" i="2"/>
  <c r="F182" i="2"/>
  <c r="AJ47" i="1"/>
  <c r="AJ49" i="1" s="1"/>
  <c r="AH47" i="1"/>
  <c r="AH50" i="1" s="1"/>
  <c r="AG47" i="1"/>
  <c r="AG48" i="1" s="1"/>
  <c r="AF47" i="1"/>
  <c r="AE47" i="1"/>
  <c r="AC47" i="1"/>
  <c r="AB47" i="1"/>
  <c r="I47" i="1"/>
  <c r="I50" i="1" s="1"/>
  <c r="E1" i="5"/>
  <c r="G5" i="5" s="1"/>
  <c r="D1" i="5"/>
  <c r="AJ52" i="1"/>
  <c r="AH52" i="1"/>
  <c r="P4" i="5" s="1"/>
  <c r="AG52" i="1"/>
  <c r="AF52" i="1"/>
  <c r="AE52" i="1"/>
  <c r="AC52" i="1"/>
  <c r="AB52" i="1"/>
  <c r="I52" i="1"/>
  <c r="G52" i="1"/>
  <c r="K4" i="5"/>
  <c r="K5" i="5"/>
  <c r="K6" i="5"/>
  <c r="K3" i="5"/>
  <c r="J4" i="5"/>
  <c r="Q4" i="5" s="1"/>
  <c r="J5" i="5"/>
  <c r="J6" i="5"/>
  <c r="J3" i="5"/>
  <c r="I4" i="5"/>
  <c r="I5" i="5"/>
  <c r="E2" i="5" s="1"/>
  <c r="J13" i="5" s="1"/>
  <c r="I6" i="5"/>
  <c r="D2" i="5" s="1"/>
  <c r="M13" i="5" s="1"/>
  <c r="I3" i="5"/>
  <c r="HJ186" i="1"/>
  <c r="HI186" i="1"/>
  <c r="HH186" i="1"/>
  <c r="HG186" i="1"/>
  <c r="HJ3" i="1"/>
  <c r="HI3" i="1"/>
  <c r="HH3" i="1"/>
  <c r="HG3" i="1"/>
  <c r="AJ61" i="1"/>
  <c r="AH61" i="1"/>
  <c r="AG61" i="1"/>
  <c r="AF61" i="1"/>
  <c r="AE61" i="1"/>
  <c r="AC61" i="1"/>
  <c r="AB61" i="1"/>
  <c r="I61" i="1"/>
  <c r="G61" i="1"/>
  <c r="B61" i="1"/>
  <c r="AJ60" i="1"/>
  <c r="AH60" i="1"/>
  <c r="AG60" i="1"/>
  <c r="AF60" i="1"/>
  <c r="AE60" i="1"/>
  <c r="AC60" i="1"/>
  <c r="AB60" i="1"/>
  <c r="I60" i="1"/>
  <c r="G60" i="1"/>
  <c r="B60" i="1"/>
  <c r="AJ59" i="1"/>
  <c r="AH59" i="1"/>
  <c r="AG59" i="1"/>
  <c r="AF59" i="1"/>
  <c r="AE59" i="1"/>
  <c r="AC59" i="1"/>
  <c r="AB59" i="1"/>
  <c r="I59" i="1"/>
  <c r="G59" i="1"/>
  <c r="B59" i="1"/>
  <c r="AJ198" i="1"/>
  <c r="AH198" i="1"/>
  <c r="AG198" i="1"/>
  <c r="AF198" i="1"/>
  <c r="AE198" i="1"/>
  <c r="AC198" i="1"/>
  <c r="AB198" i="1"/>
  <c r="I198" i="1"/>
  <c r="G198" i="1"/>
  <c r="B198" i="1"/>
  <c r="GC2" i="2"/>
  <c r="GB2" i="2"/>
  <c r="GA2" i="2"/>
  <c r="GG2" i="2"/>
  <c r="G180" i="2"/>
  <c r="F180" i="2"/>
  <c r="F52" i="1" s="1"/>
  <c r="G181" i="2"/>
  <c r="F181" i="2"/>
  <c r="G178" i="2"/>
  <c r="F178" i="2"/>
  <c r="F61" i="1" s="1"/>
  <c r="G179" i="2"/>
  <c r="F179" i="2"/>
  <c r="F51" i="1" s="1"/>
  <c r="HE3" i="1"/>
  <c r="HF3" i="1"/>
  <c r="HK3" i="1"/>
  <c r="HL3" i="1"/>
  <c r="HP3" i="1"/>
  <c r="HR3" i="1"/>
  <c r="HE186" i="1"/>
  <c r="HF186" i="1"/>
  <c r="HK186" i="1"/>
  <c r="HL186" i="1"/>
  <c r="HP186" i="1"/>
  <c r="HR186" i="1"/>
  <c r="AN10" i="1"/>
  <c r="AM10" i="1"/>
  <c r="AL10" i="1"/>
  <c r="AC10" i="1"/>
  <c r="AB10" i="1"/>
  <c r="AJ78" i="1"/>
  <c r="AH78" i="1"/>
  <c r="AG78" i="1"/>
  <c r="AF78" i="1"/>
  <c r="AE78" i="1"/>
  <c r="AC78" i="1"/>
  <c r="AB78" i="1"/>
  <c r="I78" i="1"/>
  <c r="G78" i="1"/>
  <c r="AJ73" i="1"/>
  <c r="AH73" i="1"/>
  <c r="AG73" i="1"/>
  <c r="AF73" i="1"/>
  <c r="AE73" i="1"/>
  <c r="AC73" i="1"/>
  <c r="AB73" i="1"/>
  <c r="I73" i="1"/>
  <c r="G73" i="1"/>
  <c r="AJ71" i="1"/>
  <c r="AH71" i="1"/>
  <c r="AG71" i="1"/>
  <c r="AF71" i="1"/>
  <c r="AE71" i="1"/>
  <c r="AC71" i="1"/>
  <c r="AB71" i="1"/>
  <c r="I71" i="1"/>
  <c r="G71" i="1"/>
  <c r="F71" i="1"/>
  <c r="AJ66" i="1"/>
  <c r="AH66" i="1"/>
  <c r="AG66" i="1"/>
  <c r="AF66" i="1"/>
  <c r="AE66" i="1"/>
  <c r="AC66" i="1"/>
  <c r="AB66" i="1"/>
  <c r="I66" i="1"/>
  <c r="G66" i="1"/>
  <c r="AJ64" i="1"/>
  <c r="AH64" i="1"/>
  <c r="AG64" i="1"/>
  <c r="AF64" i="1"/>
  <c r="AE64" i="1"/>
  <c r="AC64" i="1"/>
  <c r="AB64" i="1"/>
  <c r="I64" i="1"/>
  <c r="G64" i="1"/>
  <c r="AJ69" i="1"/>
  <c r="AH69" i="1"/>
  <c r="AG69" i="1"/>
  <c r="AF69" i="1"/>
  <c r="AE69" i="1"/>
  <c r="AC69" i="1"/>
  <c r="AB69" i="1"/>
  <c r="I69" i="1"/>
  <c r="G69" i="1"/>
  <c r="AJ63" i="1"/>
  <c r="AH63" i="1"/>
  <c r="AG63" i="1"/>
  <c r="AF63" i="1"/>
  <c r="AE63" i="1"/>
  <c r="AC63" i="1"/>
  <c r="AB63" i="1"/>
  <c r="I63" i="1"/>
  <c r="G63" i="1"/>
  <c r="AJ57" i="1"/>
  <c r="AH57" i="1"/>
  <c r="AG57" i="1"/>
  <c r="AF57" i="1"/>
  <c r="AE57" i="1"/>
  <c r="AC57" i="1"/>
  <c r="AB57" i="1"/>
  <c r="I57" i="1"/>
  <c r="G57" i="1"/>
  <c r="B64" i="1"/>
  <c r="B63" i="1"/>
  <c r="AJ65" i="1"/>
  <c r="AH65" i="1"/>
  <c r="AG65" i="1"/>
  <c r="AF65" i="1"/>
  <c r="AE65" i="1"/>
  <c r="AC65" i="1"/>
  <c r="AB65" i="1"/>
  <c r="I65" i="1"/>
  <c r="G65" i="1"/>
  <c r="B65" i="1"/>
  <c r="AJ55" i="1"/>
  <c r="AH55" i="1"/>
  <c r="AG55" i="1"/>
  <c r="AF55" i="1"/>
  <c r="AE55" i="1"/>
  <c r="AC55" i="1"/>
  <c r="AB55" i="1"/>
  <c r="I55" i="1"/>
  <c r="G55" i="1"/>
  <c r="AJ54" i="1"/>
  <c r="AH54" i="1"/>
  <c r="AG54" i="1"/>
  <c r="AF54" i="1"/>
  <c r="AE54" i="1"/>
  <c r="AC54" i="1"/>
  <c r="AB54" i="1"/>
  <c r="I54" i="1"/>
  <c r="G54" i="1"/>
  <c r="AJ53" i="1"/>
  <c r="AH53" i="1"/>
  <c r="AG53" i="1"/>
  <c r="AF53" i="1"/>
  <c r="AE53" i="1"/>
  <c r="AC53" i="1"/>
  <c r="AB53" i="1"/>
  <c r="I53" i="1"/>
  <c r="G53" i="1"/>
  <c r="AJ21" i="1"/>
  <c r="AH21" i="1"/>
  <c r="AG21" i="1"/>
  <c r="AF21" i="1"/>
  <c r="AE21" i="1"/>
  <c r="AC21" i="1"/>
  <c r="AB21" i="1"/>
  <c r="I21" i="1"/>
  <c r="G21" i="1"/>
  <c r="F21" i="1"/>
  <c r="AJ20" i="1"/>
  <c r="AH20" i="1"/>
  <c r="AG20" i="1"/>
  <c r="AF20" i="1"/>
  <c r="AE20" i="1"/>
  <c r="AC20" i="1"/>
  <c r="AB20" i="1"/>
  <c r="I20" i="1"/>
  <c r="G20" i="1"/>
  <c r="AJ19" i="1"/>
  <c r="AH19" i="1"/>
  <c r="AG19" i="1"/>
  <c r="AF19" i="1"/>
  <c r="AE19" i="1"/>
  <c r="AC19" i="1"/>
  <c r="AB19" i="1"/>
  <c r="I19" i="1"/>
  <c r="G19" i="1"/>
  <c r="AJ18" i="1"/>
  <c r="AH18" i="1"/>
  <c r="AG18" i="1"/>
  <c r="AF18" i="1"/>
  <c r="AE18" i="1"/>
  <c r="AC18" i="1"/>
  <c r="AB18" i="1"/>
  <c r="I18" i="1"/>
  <c r="G18" i="1"/>
  <c r="AJ17" i="1"/>
  <c r="AH17" i="1"/>
  <c r="AG17" i="1"/>
  <c r="AF17" i="1"/>
  <c r="AE17" i="1"/>
  <c r="AC17" i="1"/>
  <c r="AB17" i="1"/>
  <c r="I17" i="1"/>
  <c r="G17" i="1"/>
  <c r="F17" i="1"/>
  <c r="AN8" i="1"/>
  <c r="AM8" i="1"/>
  <c r="AL8" i="1"/>
  <c r="AC8" i="1"/>
  <c r="AB8" i="1"/>
  <c r="AJ9" i="1"/>
  <c r="AH9" i="1"/>
  <c r="AG9" i="1"/>
  <c r="AF9" i="1"/>
  <c r="AE9" i="1"/>
  <c r="I9" i="1"/>
  <c r="G9" i="1"/>
  <c r="AJ7" i="1"/>
  <c r="AH7" i="1"/>
  <c r="AG7" i="1"/>
  <c r="AF7" i="1"/>
  <c r="AE7" i="1"/>
  <c r="I7" i="1"/>
  <c r="G7" i="1"/>
  <c r="AJ6" i="1"/>
  <c r="AH6" i="1"/>
  <c r="AG6" i="1"/>
  <c r="AF6" i="1"/>
  <c r="AE6" i="1"/>
  <c r="I6" i="1"/>
  <c r="G6" i="1"/>
  <c r="AJ15" i="1"/>
  <c r="AH15" i="1"/>
  <c r="AG15" i="1"/>
  <c r="AF15" i="1"/>
  <c r="AE15" i="1"/>
  <c r="AC15" i="1"/>
  <c r="AB15" i="1"/>
  <c r="I15" i="1"/>
  <c r="G15" i="1"/>
  <c r="AJ14" i="1"/>
  <c r="AH14" i="1"/>
  <c r="AG14" i="1"/>
  <c r="AF14" i="1"/>
  <c r="AE14" i="1"/>
  <c r="AC14" i="1"/>
  <c r="AB14" i="1"/>
  <c r="I14" i="1"/>
  <c r="G14" i="1"/>
  <c r="AJ5" i="1"/>
  <c r="AH5" i="1"/>
  <c r="AG5" i="1"/>
  <c r="AF5" i="1"/>
  <c r="AE5" i="1"/>
  <c r="I5" i="1"/>
  <c r="G5" i="1"/>
  <c r="AJ13" i="1"/>
  <c r="AH13" i="1"/>
  <c r="AG13" i="1"/>
  <c r="AF13" i="1"/>
  <c r="AE13" i="1"/>
  <c r="AC13" i="1"/>
  <c r="AB13" i="1"/>
  <c r="I13" i="1"/>
  <c r="G13" i="1"/>
  <c r="AJ12" i="1"/>
  <c r="AH12" i="1"/>
  <c r="AG12" i="1"/>
  <c r="AF12" i="1"/>
  <c r="AE12" i="1"/>
  <c r="AC12" i="1"/>
  <c r="AB12" i="1"/>
  <c r="I12" i="1"/>
  <c r="G12" i="1"/>
  <c r="F12" i="1"/>
  <c r="B12" i="1"/>
  <c r="AJ196" i="1"/>
  <c r="AH196" i="1"/>
  <c r="AG196" i="1"/>
  <c r="AF196" i="1"/>
  <c r="AE196" i="1"/>
  <c r="AC196" i="1"/>
  <c r="AB196" i="1"/>
  <c r="I196" i="1"/>
  <c r="G196" i="1"/>
  <c r="B196" i="1"/>
  <c r="AJ195" i="1"/>
  <c r="AH195" i="1"/>
  <c r="AG195" i="1"/>
  <c r="AF195" i="1"/>
  <c r="AE195" i="1"/>
  <c r="AC195" i="1"/>
  <c r="AB195" i="1"/>
  <c r="I195" i="1"/>
  <c r="G195" i="1"/>
  <c r="B195" i="1"/>
  <c r="AJ194" i="1"/>
  <c r="AH194" i="1"/>
  <c r="AG194" i="1"/>
  <c r="AF194" i="1"/>
  <c r="AE194" i="1"/>
  <c r="AC194" i="1"/>
  <c r="AB194" i="1"/>
  <c r="I194" i="1"/>
  <c r="G194" i="1"/>
  <c r="B194" i="1"/>
  <c r="AJ193" i="1"/>
  <c r="AH193" i="1"/>
  <c r="AG193" i="1"/>
  <c r="AF193" i="1"/>
  <c r="AE193" i="1"/>
  <c r="AC193" i="1"/>
  <c r="AB193" i="1"/>
  <c r="I193" i="1"/>
  <c r="G193" i="1"/>
  <c r="B193" i="1"/>
  <c r="AJ192" i="1"/>
  <c r="AH192" i="1"/>
  <c r="AG192" i="1"/>
  <c r="AF192" i="1"/>
  <c r="AE192" i="1"/>
  <c r="AC192" i="1"/>
  <c r="AB192" i="1"/>
  <c r="I192" i="1"/>
  <c r="G192" i="1"/>
  <c r="F192" i="1"/>
  <c r="B192" i="1"/>
  <c r="AJ190" i="1"/>
  <c r="AH190" i="1"/>
  <c r="AG190" i="1"/>
  <c r="AF190" i="1"/>
  <c r="AE190" i="1"/>
  <c r="AC190" i="1"/>
  <c r="AB190" i="1"/>
  <c r="I190" i="1"/>
  <c r="G190" i="1"/>
  <c r="F190" i="1"/>
  <c r="B190" i="1"/>
  <c r="EN2" i="2"/>
  <c r="G139" i="2"/>
  <c r="F139" i="2"/>
  <c r="BU2" i="2"/>
  <c r="G68" i="2"/>
  <c r="F68" i="2"/>
  <c r="AM2" i="2"/>
  <c r="G34" i="2"/>
  <c r="F34" i="2"/>
  <c r="F46" i="1" s="1"/>
  <c r="FL2" i="2"/>
  <c r="F4" i="2"/>
  <c r="F13" i="1" s="1"/>
  <c r="F5" i="2"/>
  <c r="F14" i="1" s="1"/>
  <c r="F6" i="2"/>
  <c r="F15" i="1" s="1"/>
  <c r="F7" i="2"/>
  <c r="F8" i="2"/>
  <c r="F24" i="1" s="1"/>
  <c r="F9" i="2"/>
  <c r="F19" i="1" s="1"/>
  <c r="F10" i="2"/>
  <c r="F20" i="1" s="1"/>
  <c r="F11" i="2"/>
  <c r="F12" i="2"/>
  <c r="F28" i="1" s="1"/>
  <c r="F13" i="2"/>
  <c r="F14" i="2"/>
  <c r="F25" i="1" s="1"/>
  <c r="F15" i="2"/>
  <c r="F16" i="2"/>
  <c r="F32" i="1" s="1"/>
  <c r="F17" i="2"/>
  <c r="F18" i="2"/>
  <c r="F19" i="2"/>
  <c r="F20" i="2"/>
  <c r="F36" i="1" s="1"/>
  <c r="F21" i="2"/>
  <c r="F22" i="2"/>
  <c r="F23" i="2"/>
  <c r="F24" i="2"/>
  <c r="F40" i="1" s="1"/>
  <c r="F25" i="2"/>
  <c r="F26" i="2"/>
  <c r="F27" i="2"/>
  <c r="F28" i="2"/>
  <c r="F44" i="1" s="1"/>
  <c r="F29" i="2"/>
  <c r="F30" i="2"/>
  <c r="F31" i="2"/>
  <c r="F32" i="2"/>
  <c r="F33" i="2"/>
  <c r="F35" i="2"/>
  <c r="F36" i="2"/>
  <c r="F37" i="2"/>
  <c r="F53" i="1" s="1"/>
  <c r="F38" i="2"/>
  <c r="F39" i="2"/>
  <c r="F54" i="1" s="1"/>
  <c r="F40" i="2"/>
  <c r="F55" i="1" s="1"/>
  <c r="F41" i="2"/>
  <c r="F5" i="1" s="1"/>
  <c r="F42" i="2"/>
  <c r="F57" i="1" s="1"/>
  <c r="F43" i="2"/>
  <c r="F44" i="2"/>
  <c r="F65" i="1" s="1"/>
  <c r="F45" i="2"/>
  <c r="F63" i="1" s="1"/>
  <c r="F46" i="2"/>
  <c r="F64" i="1" s="1"/>
  <c r="F47" i="2"/>
  <c r="F66" i="1" s="1"/>
  <c r="F48" i="2"/>
  <c r="F49" i="2"/>
  <c r="F50" i="2"/>
  <c r="F69" i="1" s="1"/>
  <c r="F51" i="2"/>
  <c r="F52" i="2"/>
  <c r="F53" i="2"/>
  <c r="F54" i="2"/>
  <c r="F73" i="1" s="1"/>
  <c r="F55" i="2"/>
  <c r="F56" i="2"/>
  <c r="F57" i="2"/>
  <c r="F58" i="2"/>
  <c r="F78" i="1" s="1"/>
  <c r="F59" i="2"/>
  <c r="F81" i="1" s="1"/>
  <c r="F60" i="2"/>
  <c r="F61" i="2"/>
  <c r="F62" i="2"/>
  <c r="F63" i="2"/>
  <c r="F87" i="1" s="1"/>
  <c r="F64" i="2"/>
  <c r="F65" i="2"/>
  <c r="F66" i="2"/>
  <c r="F67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108" i="1" s="1"/>
  <c r="F85" i="2"/>
  <c r="F86" i="2"/>
  <c r="F87" i="2"/>
  <c r="F88" i="2"/>
  <c r="F89" i="2"/>
  <c r="F90" i="2"/>
  <c r="F91" i="2"/>
  <c r="F92" i="2"/>
  <c r="F116" i="1" s="1"/>
  <c r="F93" i="2"/>
  <c r="F94" i="2"/>
  <c r="F95" i="2"/>
  <c r="F96" i="2"/>
  <c r="F97" i="2"/>
  <c r="F98" i="2"/>
  <c r="F99" i="2"/>
  <c r="F100" i="2"/>
  <c r="F101" i="2"/>
  <c r="F102" i="2"/>
  <c r="F103" i="2"/>
  <c r="F104" i="2"/>
  <c r="F129" i="1" s="1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6" i="1" s="1"/>
  <c r="F160" i="2"/>
  <c r="F7" i="1" s="1"/>
  <c r="F161" i="2"/>
  <c r="F162" i="2"/>
  <c r="F9" i="1" s="1"/>
  <c r="F164" i="2"/>
  <c r="F165" i="2"/>
  <c r="F166" i="2"/>
  <c r="F167" i="2"/>
  <c r="F168" i="2"/>
  <c r="F169" i="2"/>
  <c r="F170" i="2"/>
  <c r="F171" i="2"/>
  <c r="F193" i="1" s="1"/>
  <c r="F172" i="2"/>
  <c r="F194" i="1" s="1"/>
  <c r="F173" i="2"/>
  <c r="F195" i="1" s="1"/>
  <c r="F174" i="2"/>
  <c r="F196" i="1" s="1"/>
  <c r="F175" i="2"/>
  <c r="F198" i="1" s="1"/>
  <c r="F176" i="2"/>
  <c r="F59" i="1" s="1"/>
  <c r="F177" i="2"/>
  <c r="F60" i="1" s="1"/>
  <c r="F3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51" i="1" s="1"/>
  <c r="G124" i="2"/>
  <c r="G123" i="2"/>
  <c r="G122" i="2"/>
  <c r="G121" i="2"/>
  <c r="G120" i="2"/>
  <c r="G119" i="2"/>
  <c r="G118" i="2"/>
  <c r="G117" i="2"/>
  <c r="G116" i="2"/>
  <c r="G115" i="2"/>
  <c r="G114" i="2"/>
  <c r="G113" i="2"/>
  <c r="G138" i="1" s="1"/>
  <c r="G112" i="2"/>
  <c r="G111" i="2"/>
  <c r="G110" i="2"/>
  <c r="G109" i="2"/>
  <c r="G108" i="2"/>
  <c r="G107" i="2"/>
  <c r="G106" i="2"/>
  <c r="G105" i="2"/>
  <c r="G104" i="2"/>
  <c r="G103" i="2"/>
  <c r="G102" i="2"/>
  <c r="G101" i="2"/>
  <c r="G126" i="1" s="1"/>
  <c r="G100" i="2"/>
  <c r="G99" i="2"/>
  <c r="G98" i="2"/>
  <c r="G97" i="2"/>
  <c r="G121" i="1" s="1"/>
  <c r="G96" i="2"/>
  <c r="G95" i="2"/>
  <c r="G94" i="2"/>
  <c r="G93" i="2"/>
  <c r="G92" i="2"/>
  <c r="G91" i="2"/>
  <c r="G90" i="2"/>
  <c r="G89" i="2"/>
  <c r="G113" i="1" s="1"/>
  <c r="G88" i="2"/>
  <c r="G87" i="2"/>
  <c r="G86" i="2"/>
  <c r="G85" i="2"/>
  <c r="G109" i="1" s="1"/>
  <c r="G84" i="2"/>
  <c r="G83" i="2"/>
  <c r="G82" i="2"/>
  <c r="G81" i="2"/>
  <c r="G80" i="2"/>
  <c r="G79" i="2"/>
  <c r="G78" i="2"/>
  <c r="G77" i="2"/>
  <c r="G101" i="1" s="1"/>
  <c r="G76" i="2"/>
  <c r="G75" i="2"/>
  <c r="G74" i="2"/>
  <c r="G73" i="2"/>
  <c r="G97" i="1" s="1"/>
  <c r="G72" i="2"/>
  <c r="G71" i="2"/>
  <c r="G70" i="2"/>
  <c r="G69" i="2"/>
  <c r="G93" i="1" s="1"/>
  <c r="G67" i="2"/>
  <c r="G66" i="2"/>
  <c r="G65" i="2"/>
  <c r="G64" i="2"/>
  <c r="G63" i="2"/>
  <c r="G62" i="2"/>
  <c r="G61" i="2"/>
  <c r="G60" i="2"/>
  <c r="G85" i="1" s="1"/>
  <c r="G59" i="2"/>
  <c r="G58" i="2"/>
  <c r="G81" i="1" s="1"/>
  <c r="G57" i="2"/>
  <c r="G56" i="2"/>
  <c r="G80" i="1" s="1"/>
  <c r="G55" i="2"/>
  <c r="G54" i="2"/>
  <c r="G53" i="2"/>
  <c r="G52" i="2"/>
  <c r="G75" i="1" s="1"/>
  <c r="G51" i="2"/>
  <c r="G50" i="2"/>
  <c r="G49" i="2"/>
  <c r="G48" i="2"/>
  <c r="G47" i="2"/>
  <c r="G46" i="2"/>
  <c r="G45" i="2"/>
  <c r="G44" i="2"/>
  <c r="G67" i="1" s="1"/>
  <c r="G43" i="2"/>
  <c r="G42" i="2"/>
  <c r="G41" i="2"/>
  <c r="G40" i="2"/>
  <c r="G39" i="2"/>
  <c r="G38" i="2"/>
  <c r="G37" i="2"/>
  <c r="G36" i="2"/>
  <c r="G35" i="2"/>
  <c r="G33" i="2"/>
  <c r="G32" i="2"/>
  <c r="G31" i="2"/>
  <c r="G30" i="2"/>
  <c r="G29" i="2"/>
  <c r="G28" i="2"/>
  <c r="G27" i="2"/>
  <c r="G43" i="1" s="1"/>
  <c r="G26" i="2"/>
  <c r="G25" i="2"/>
  <c r="G41" i="1" s="1"/>
  <c r="G24" i="2"/>
  <c r="G23" i="2"/>
  <c r="G39" i="1" s="1"/>
  <c r="G22" i="2"/>
  <c r="G21" i="2"/>
  <c r="G20" i="2"/>
  <c r="G19" i="2"/>
  <c r="G35" i="1" s="1"/>
  <c r="G18" i="2"/>
  <c r="G17" i="2"/>
  <c r="G33" i="1" s="1"/>
  <c r="G16" i="2"/>
  <c r="G15" i="2"/>
  <c r="G31" i="1" s="1"/>
  <c r="G14" i="2"/>
  <c r="G13" i="2"/>
  <c r="G29" i="1" s="1"/>
  <c r="G12" i="2"/>
  <c r="G11" i="2"/>
  <c r="G27" i="1" s="1"/>
  <c r="G10" i="2"/>
  <c r="G9" i="2"/>
  <c r="G25" i="1" s="1"/>
  <c r="G8" i="2"/>
  <c r="G7" i="2"/>
  <c r="G23" i="1" s="1"/>
  <c r="G6" i="2"/>
  <c r="G5" i="2"/>
  <c r="G4" i="2"/>
  <c r="G3" i="2"/>
  <c r="BQ2" i="2"/>
  <c r="AW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N2" i="2"/>
  <c r="AO2" i="2"/>
  <c r="AP2" i="2"/>
  <c r="AQ2" i="2"/>
  <c r="AR2" i="2"/>
  <c r="AS2" i="2"/>
  <c r="AT2" i="2"/>
  <c r="AU2" i="2"/>
  <c r="AV2" i="2"/>
  <c r="AX2" i="2"/>
  <c r="AY2" i="2"/>
  <c r="AZ2" i="2"/>
  <c r="BA2" i="2"/>
  <c r="BB2" i="2"/>
  <c r="BC2" i="2"/>
  <c r="BD2" i="2"/>
  <c r="BE2" i="2"/>
  <c r="BF2" i="2"/>
  <c r="BG2" i="2"/>
  <c r="BH2" i="2"/>
  <c r="BI2" i="2"/>
  <c r="BJ2" i="2"/>
  <c r="BK2" i="2"/>
  <c r="BL2" i="2"/>
  <c r="BM2" i="2"/>
  <c r="BN2" i="2"/>
  <c r="BO2" i="2"/>
  <c r="BP2" i="2"/>
  <c r="BR2" i="2"/>
  <c r="BS2" i="2"/>
  <c r="BT2" i="2"/>
  <c r="BV2" i="2"/>
  <c r="BW2" i="2"/>
  <c r="BX2" i="2"/>
  <c r="BY2" i="2"/>
  <c r="BZ2" i="2"/>
  <c r="CA2" i="2"/>
  <c r="CB2" i="2"/>
  <c r="CC2" i="2"/>
  <c r="CD2" i="2"/>
  <c r="CE2" i="2"/>
  <c r="CF2" i="2"/>
  <c r="CG2" i="2"/>
  <c r="CH2" i="2"/>
  <c r="CI2" i="2"/>
  <c r="CJ2" i="2"/>
  <c r="CK2" i="2"/>
  <c r="CL2" i="2"/>
  <c r="CM2" i="2"/>
  <c r="CN2" i="2"/>
  <c r="CO2" i="2"/>
  <c r="CP2" i="2"/>
  <c r="CQ2" i="2"/>
  <c r="CR2" i="2"/>
  <c r="CS2" i="2"/>
  <c r="CT2" i="2"/>
  <c r="CU2" i="2"/>
  <c r="CV2" i="2"/>
  <c r="CW2" i="2"/>
  <c r="CX2" i="2"/>
  <c r="CY2" i="2"/>
  <c r="CZ2" i="2"/>
  <c r="DA2" i="2"/>
  <c r="DB2" i="2"/>
  <c r="DC2" i="2"/>
  <c r="DD2" i="2"/>
  <c r="DE2" i="2"/>
  <c r="DF2" i="2"/>
  <c r="DG2" i="2"/>
  <c r="DH2" i="2"/>
  <c r="DI2" i="2"/>
  <c r="DJ2" i="2"/>
  <c r="DK2" i="2"/>
  <c r="DL2" i="2"/>
  <c r="DM2" i="2"/>
  <c r="DN2" i="2"/>
  <c r="DO2" i="2"/>
  <c r="DP2" i="2"/>
  <c r="DQ2" i="2"/>
  <c r="DR2" i="2"/>
  <c r="DS2" i="2"/>
  <c r="DT2" i="2"/>
  <c r="DU2" i="2"/>
  <c r="DV2" i="2"/>
  <c r="DW2" i="2"/>
  <c r="DX2" i="2"/>
  <c r="DY2" i="2"/>
  <c r="DZ2" i="2"/>
  <c r="EA2" i="2"/>
  <c r="EB2" i="2"/>
  <c r="EC2" i="2"/>
  <c r="ED2" i="2"/>
  <c r="EE2" i="2"/>
  <c r="EF2" i="2"/>
  <c r="EG2" i="2"/>
  <c r="EH2" i="2"/>
  <c r="EI2" i="2"/>
  <c r="EJ2" i="2"/>
  <c r="EK2" i="2"/>
  <c r="EL2" i="2"/>
  <c r="EM2" i="2"/>
  <c r="EO2" i="2"/>
  <c r="EP2" i="2"/>
  <c r="EQ2" i="2"/>
  <c r="ER2" i="2"/>
  <c r="ES2" i="2"/>
  <c r="ET2" i="2"/>
  <c r="EU2" i="2"/>
  <c r="EV2" i="2"/>
  <c r="EW2" i="2"/>
  <c r="EX2" i="2"/>
  <c r="EY2" i="2"/>
  <c r="EZ2" i="2"/>
  <c r="FA2" i="2"/>
  <c r="FB2" i="2"/>
  <c r="FC2" i="2"/>
  <c r="FD2" i="2"/>
  <c r="FE2" i="2"/>
  <c r="FF2" i="2"/>
  <c r="FG2" i="2"/>
  <c r="FH2" i="2"/>
  <c r="FI2" i="2"/>
  <c r="FJ2" i="2"/>
  <c r="FK2" i="2"/>
  <c r="FM2" i="2"/>
  <c r="FN2" i="2"/>
  <c r="FO2" i="2"/>
  <c r="FP2" i="2"/>
  <c r="FQ2" i="2"/>
  <c r="FR2" i="2"/>
  <c r="FS2" i="2"/>
  <c r="FT2" i="2"/>
  <c r="FU2" i="2"/>
  <c r="FV2" i="2"/>
  <c r="FW2" i="2"/>
  <c r="FX2" i="2"/>
  <c r="FY2" i="2"/>
  <c r="FZ2" i="2"/>
  <c r="GI2" i="2"/>
  <c r="F3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CQ3" i="1"/>
  <c r="CR3" i="1"/>
  <c r="CS3" i="1"/>
  <c r="CT3" i="1"/>
  <c r="CU3" i="1"/>
  <c r="CV3" i="1"/>
  <c r="CW3" i="1"/>
  <c r="CX3" i="1"/>
  <c r="CY3" i="1"/>
  <c r="CZ3" i="1"/>
  <c r="DA3" i="1"/>
  <c r="DB3" i="1"/>
  <c r="DC3" i="1"/>
  <c r="DD3" i="1"/>
  <c r="DE3" i="1"/>
  <c r="DF3" i="1"/>
  <c r="DG3" i="1"/>
  <c r="DH3" i="1"/>
  <c r="DI3" i="1"/>
  <c r="DJ3" i="1"/>
  <c r="DK3" i="1"/>
  <c r="DL3" i="1"/>
  <c r="DM3" i="1"/>
  <c r="DN3" i="1"/>
  <c r="DO3" i="1"/>
  <c r="DP3" i="1"/>
  <c r="DQ3" i="1"/>
  <c r="DR3" i="1"/>
  <c r="DS3" i="1"/>
  <c r="DT3" i="1"/>
  <c r="DU3" i="1"/>
  <c r="DV3" i="1"/>
  <c r="DW3" i="1"/>
  <c r="DX3" i="1"/>
  <c r="DY3" i="1"/>
  <c r="DZ3" i="1"/>
  <c r="EA3" i="1"/>
  <c r="EB3" i="1"/>
  <c r="EC3" i="1"/>
  <c r="ED3" i="1"/>
  <c r="EE3" i="1"/>
  <c r="EF3" i="1"/>
  <c r="EG3" i="1"/>
  <c r="EH3" i="1"/>
  <c r="EI3" i="1"/>
  <c r="EJ3" i="1"/>
  <c r="EK3" i="1"/>
  <c r="EL3" i="1"/>
  <c r="EM3" i="1"/>
  <c r="EN3" i="1"/>
  <c r="EO3" i="1"/>
  <c r="EP3" i="1"/>
  <c r="EQ3" i="1"/>
  <c r="ER3" i="1"/>
  <c r="ES3" i="1"/>
  <c r="ET3" i="1"/>
  <c r="EU3" i="1"/>
  <c r="EV3" i="1"/>
  <c r="EW3" i="1"/>
  <c r="EX3" i="1"/>
  <c r="EY3" i="1"/>
  <c r="EZ3" i="1"/>
  <c r="FA3" i="1"/>
  <c r="FB3" i="1"/>
  <c r="FC3" i="1"/>
  <c r="FD3" i="1"/>
  <c r="FE3" i="1"/>
  <c r="FF3" i="1"/>
  <c r="FG3" i="1"/>
  <c r="FH3" i="1"/>
  <c r="FI3" i="1"/>
  <c r="FJ3" i="1"/>
  <c r="FK3" i="1"/>
  <c r="FL3" i="1"/>
  <c r="FM3" i="1"/>
  <c r="FN3" i="1"/>
  <c r="FO3" i="1"/>
  <c r="FP3" i="1"/>
  <c r="FQ3" i="1"/>
  <c r="FR3" i="1"/>
  <c r="FS3" i="1"/>
  <c r="FT3" i="1"/>
  <c r="FU3" i="1"/>
  <c r="FV3" i="1"/>
  <c r="FW3" i="1"/>
  <c r="FX3" i="1"/>
  <c r="FY3" i="1"/>
  <c r="FZ3" i="1"/>
  <c r="GA3" i="1"/>
  <c r="GB3" i="1"/>
  <c r="GC3" i="1"/>
  <c r="GD3" i="1"/>
  <c r="GE3" i="1"/>
  <c r="GF3" i="1"/>
  <c r="GG3" i="1"/>
  <c r="GH3" i="1"/>
  <c r="GI3" i="1"/>
  <c r="GJ3" i="1"/>
  <c r="GK3" i="1"/>
  <c r="GL3" i="1"/>
  <c r="GM3" i="1"/>
  <c r="GN3" i="1"/>
  <c r="GO3" i="1"/>
  <c r="GP3" i="1"/>
  <c r="GQ3" i="1"/>
  <c r="GR3" i="1"/>
  <c r="GS3" i="1"/>
  <c r="GT3" i="1"/>
  <c r="GU3" i="1"/>
  <c r="GV3" i="1"/>
  <c r="GW3" i="1"/>
  <c r="GX3" i="1"/>
  <c r="GY3" i="1"/>
  <c r="GZ3" i="1"/>
  <c r="HA3" i="1"/>
  <c r="HB3" i="1"/>
  <c r="HC3" i="1"/>
  <c r="HD3" i="1"/>
  <c r="B13" i="1"/>
  <c r="B14" i="1"/>
  <c r="B15" i="1"/>
  <c r="B17" i="1"/>
  <c r="B18" i="1"/>
  <c r="B19" i="1"/>
  <c r="B20" i="1"/>
  <c r="B21" i="1"/>
  <c r="B23" i="1"/>
  <c r="I23" i="1"/>
  <c r="AB23" i="1"/>
  <c r="AC23" i="1"/>
  <c r="AE23" i="1"/>
  <c r="AF23" i="1"/>
  <c r="AG23" i="1"/>
  <c r="AH23" i="1"/>
  <c r="AJ23" i="1"/>
  <c r="B24" i="1"/>
  <c r="G24" i="1"/>
  <c r="I24" i="1"/>
  <c r="AB24" i="1"/>
  <c r="AC24" i="1"/>
  <c r="AE24" i="1"/>
  <c r="AF24" i="1"/>
  <c r="AG24" i="1"/>
  <c r="AH24" i="1"/>
  <c r="AJ24" i="1"/>
  <c r="B25" i="1"/>
  <c r="I25" i="1"/>
  <c r="AB25" i="1"/>
  <c r="AC25" i="1"/>
  <c r="AE25" i="1"/>
  <c r="AF25" i="1"/>
  <c r="AG25" i="1"/>
  <c r="AH25" i="1"/>
  <c r="AJ25" i="1"/>
  <c r="B26" i="1"/>
  <c r="G26" i="1"/>
  <c r="I26" i="1"/>
  <c r="AB26" i="1"/>
  <c r="AC26" i="1"/>
  <c r="AE26" i="1"/>
  <c r="AF26" i="1"/>
  <c r="AG26" i="1"/>
  <c r="AH26" i="1"/>
  <c r="AJ26" i="1"/>
  <c r="B27" i="1"/>
  <c r="I27" i="1"/>
  <c r="AB27" i="1"/>
  <c r="AC27" i="1"/>
  <c r="AE27" i="1"/>
  <c r="AF27" i="1"/>
  <c r="AG27" i="1"/>
  <c r="AH27" i="1"/>
  <c r="AJ27" i="1"/>
  <c r="B28" i="1"/>
  <c r="G28" i="1"/>
  <c r="I28" i="1"/>
  <c r="AB28" i="1"/>
  <c r="AC28" i="1"/>
  <c r="AE28" i="1"/>
  <c r="AF28" i="1"/>
  <c r="AG28" i="1"/>
  <c r="AH28" i="1"/>
  <c r="AJ28" i="1"/>
  <c r="B29" i="1"/>
  <c r="I29" i="1"/>
  <c r="AB29" i="1"/>
  <c r="AC29" i="1"/>
  <c r="AE29" i="1"/>
  <c r="AF29" i="1"/>
  <c r="AG29" i="1"/>
  <c r="AH29" i="1"/>
  <c r="AJ29" i="1"/>
  <c r="B30" i="1"/>
  <c r="G30" i="1"/>
  <c r="I30" i="1"/>
  <c r="AB30" i="1"/>
  <c r="AC30" i="1"/>
  <c r="AE30" i="1"/>
  <c r="AF30" i="1"/>
  <c r="AG30" i="1"/>
  <c r="AH30" i="1"/>
  <c r="AJ30" i="1"/>
  <c r="B31" i="1"/>
  <c r="I31" i="1"/>
  <c r="AB31" i="1"/>
  <c r="AC31" i="1"/>
  <c r="AE31" i="1"/>
  <c r="AF31" i="1"/>
  <c r="AG31" i="1"/>
  <c r="AH31" i="1"/>
  <c r="AJ31" i="1"/>
  <c r="B32" i="1"/>
  <c r="G32" i="1"/>
  <c r="I32" i="1"/>
  <c r="AB32" i="1"/>
  <c r="AC32" i="1"/>
  <c r="AE32" i="1"/>
  <c r="AF32" i="1"/>
  <c r="AG32" i="1"/>
  <c r="AH32" i="1"/>
  <c r="AJ32" i="1"/>
  <c r="B33" i="1"/>
  <c r="I33" i="1"/>
  <c r="AB33" i="1"/>
  <c r="AC33" i="1"/>
  <c r="AE33" i="1"/>
  <c r="AF33" i="1"/>
  <c r="AG33" i="1"/>
  <c r="AH33" i="1"/>
  <c r="AJ33" i="1"/>
  <c r="B34" i="1"/>
  <c r="G34" i="1"/>
  <c r="I34" i="1"/>
  <c r="AB34" i="1"/>
  <c r="AC34" i="1"/>
  <c r="AE34" i="1"/>
  <c r="AF34" i="1"/>
  <c r="AG34" i="1"/>
  <c r="AH34" i="1"/>
  <c r="AJ34" i="1"/>
  <c r="B35" i="1"/>
  <c r="I35" i="1"/>
  <c r="AB35" i="1"/>
  <c r="AC35" i="1"/>
  <c r="AE35" i="1"/>
  <c r="AF35" i="1"/>
  <c r="AG35" i="1"/>
  <c r="AH35" i="1"/>
  <c r="AJ35" i="1"/>
  <c r="B36" i="1"/>
  <c r="G36" i="1"/>
  <c r="I36" i="1"/>
  <c r="AB36" i="1"/>
  <c r="AC36" i="1"/>
  <c r="AE36" i="1"/>
  <c r="AF36" i="1"/>
  <c r="AG36" i="1"/>
  <c r="AH36" i="1"/>
  <c r="AJ36" i="1"/>
  <c r="B37" i="1"/>
  <c r="G37" i="1"/>
  <c r="I37" i="1"/>
  <c r="AB37" i="1"/>
  <c r="AC37" i="1"/>
  <c r="AE37" i="1"/>
  <c r="AF37" i="1"/>
  <c r="AG37" i="1"/>
  <c r="AH37" i="1"/>
  <c r="AJ37" i="1"/>
  <c r="B38" i="1"/>
  <c r="G38" i="1"/>
  <c r="I38" i="1"/>
  <c r="AB38" i="1"/>
  <c r="AC38" i="1"/>
  <c r="AE38" i="1"/>
  <c r="AF38" i="1"/>
  <c r="AG38" i="1"/>
  <c r="AH38" i="1"/>
  <c r="AJ38" i="1"/>
  <c r="B39" i="1"/>
  <c r="I39" i="1"/>
  <c r="AB39" i="1"/>
  <c r="AC39" i="1"/>
  <c r="AE39" i="1"/>
  <c r="AF39" i="1"/>
  <c r="AG39" i="1"/>
  <c r="AH39" i="1"/>
  <c r="AJ39" i="1"/>
  <c r="B40" i="1"/>
  <c r="G40" i="1"/>
  <c r="I40" i="1"/>
  <c r="AB40" i="1"/>
  <c r="AC40" i="1"/>
  <c r="AE40" i="1"/>
  <c r="AF40" i="1"/>
  <c r="AG40" i="1"/>
  <c r="AH40" i="1"/>
  <c r="AJ40" i="1"/>
  <c r="B41" i="1"/>
  <c r="F41" i="1"/>
  <c r="I41" i="1"/>
  <c r="AB41" i="1"/>
  <c r="AC41" i="1"/>
  <c r="AE41" i="1"/>
  <c r="AF41" i="1"/>
  <c r="AG41" i="1"/>
  <c r="AH41" i="1"/>
  <c r="AJ41" i="1"/>
  <c r="B42" i="1"/>
  <c r="G42" i="1"/>
  <c r="I42" i="1"/>
  <c r="AB42" i="1"/>
  <c r="AC42" i="1"/>
  <c r="AE42" i="1"/>
  <c r="AF42" i="1"/>
  <c r="AG42" i="1"/>
  <c r="AH42" i="1"/>
  <c r="AJ42" i="1"/>
  <c r="B43" i="1"/>
  <c r="I43" i="1"/>
  <c r="AB43" i="1"/>
  <c r="AC43" i="1"/>
  <c r="AE43" i="1"/>
  <c r="AF43" i="1"/>
  <c r="AG43" i="1"/>
  <c r="AH43" i="1"/>
  <c r="AJ43" i="1"/>
  <c r="B44" i="1"/>
  <c r="G44" i="1"/>
  <c r="I44" i="1"/>
  <c r="AB44" i="1"/>
  <c r="AE44" i="1"/>
  <c r="AF44" i="1"/>
  <c r="AG44" i="1"/>
  <c r="AH44" i="1"/>
  <c r="AJ44" i="1"/>
  <c r="B46" i="1"/>
  <c r="B48" i="1"/>
  <c r="B49" i="1"/>
  <c r="B53" i="1"/>
  <c r="B50" i="1"/>
  <c r="B54" i="1"/>
  <c r="B55" i="1"/>
  <c r="B5" i="1"/>
  <c r="AB5" i="1" s="1"/>
  <c r="B57" i="1"/>
  <c r="B58" i="1"/>
  <c r="B66" i="1"/>
  <c r="B67" i="1"/>
  <c r="I67" i="1"/>
  <c r="AB67" i="1"/>
  <c r="AC67" i="1"/>
  <c r="AE67" i="1"/>
  <c r="AF67" i="1"/>
  <c r="AG67" i="1"/>
  <c r="AH67" i="1"/>
  <c r="AJ67" i="1"/>
  <c r="B68" i="1"/>
  <c r="F68" i="1"/>
  <c r="G68" i="1"/>
  <c r="I68" i="1"/>
  <c r="AB68" i="1"/>
  <c r="AC68" i="1"/>
  <c r="AE68" i="1"/>
  <c r="AF68" i="1"/>
  <c r="AG68" i="1"/>
  <c r="AH68" i="1"/>
  <c r="AJ68" i="1"/>
  <c r="B69" i="1"/>
  <c r="B70" i="1"/>
  <c r="G70" i="1"/>
  <c r="I70" i="1"/>
  <c r="AB70" i="1"/>
  <c r="AC70" i="1"/>
  <c r="AE70" i="1"/>
  <c r="AF70" i="1"/>
  <c r="AG70" i="1"/>
  <c r="AH70" i="1"/>
  <c r="AJ70" i="1"/>
  <c r="B71" i="1"/>
  <c r="B72" i="1"/>
  <c r="F72" i="1"/>
  <c r="G72" i="1"/>
  <c r="I72" i="1"/>
  <c r="AB72" i="1"/>
  <c r="AC72" i="1"/>
  <c r="AE72" i="1"/>
  <c r="AF72" i="1"/>
  <c r="AG72" i="1"/>
  <c r="AH72" i="1"/>
  <c r="AJ72" i="1"/>
  <c r="B73" i="1"/>
  <c r="B74" i="1"/>
  <c r="G74" i="1"/>
  <c r="I74" i="1"/>
  <c r="AB74" i="1"/>
  <c r="AC74" i="1"/>
  <c r="AE74" i="1"/>
  <c r="AF74" i="1"/>
  <c r="AG74" i="1"/>
  <c r="AH74" i="1"/>
  <c r="AJ74" i="1"/>
  <c r="B75" i="1"/>
  <c r="I75" i="1"/>
  <c r="AB75" i="1"/>
  <c r="AC75" i="1"/>
  <c r="AE75" i="1"/>
  <c r="AF75" i="1"/>
  <c r="AG75" i="1"/>
  <c r="AH75" i="1"/>
  <c r="AJ75" i="1"/>
  <c r="B76" i="1"/>
  <c r="F76" i="1"/>
  <c r="G76" i="1"/>
  <c r="I76" i="1"/>
  <c r="AB76" i="1"/>
  <c r="AC76" i="1"/>
  <c r="AE76" i="1"/>
  <c r="AF76" i="1"/>
  <c r="AG76" i="1"/>
  <c r="AH76" i="1"/>
  <c r="AJ76" i="1"/>
  <c r="B78" i="1"/>
  <c r="B79" i="1"/>
  <c r="G79" i="1"/>
  <c r="I79" i="1"/>
  <c r="AB79" i="1"/>
  <c r="AC79" i="1"/>
  <c r="AE79" i="1"/>
  <c r="AF79" i="1"/>
  <c r="AG79" i="1"/>
  <c r="AH79" i="1"/>
  <c r="AJ79" i="1"/>
  <c r="B80" i="1"/>
  <c r="I80" i="1"/>
  <c r="AB80" i="1"/>
  <c r="AC80" i="1"/>
  <c r="AE80" i="1"/>
  <c r="AF80" i="1"/>
  <c r="AG80" i="1"/>
  <c r="AH80" i="1"/>
  <c r="AJ80" i="1"/>
  <c r="B82" i="1"/>
  <c r="G82" i="1"/>
  <c r="I82" i="1"/>
  <c r="AB82" i="1"/>
  <c r="AC82" i="1"/>
  <c r="AE82" i="1"/>
  <c r="AF82" i="1"/>
  <c r="AG82" i="1"/>
  <c r="AH82" i="1"/>
  <c r="AJ82" i="1"/>
  <c r="B81" i="1"/>
  <c r="I81" i="1"/>
  <c r="AB81" i="1"/>
  <c r="AC81" i="1"/>
  <c r="AE81" i="1"/>
  <c r="AF81" i="1"/>
  <c r="AG81" i="1"/>
  <c r="AH81" i="1"/>
  <c r="AJ81" i="1"/>
  <c r="B83" i="1"/>
  <c r="G83" i="1"/>
  <c r="I83" i="1"/>
  <c r="AB83" i="1"/>
  <c r="AC83" i="1"/>
  <c r="AE83" i="1"/>
  <c r="AF83" i="1"/>
  <c r="AG83" i="1"/>
  <c r="AH83" i="1"/>
  <c r="AJ83" i="1"/>
  <c r="B85" i="1"/>
  <c r="I85" i="1"/>
  <c r="AB85" i="1"/>
  <c r="AC85" i="1"/>
  <c r="AE85" i="1"/>
  <c r="AF85" i="1"/>
  <c r="AG85" i="1"/>
  <c r="AH85" i="1"/>
  <c r="AJ85" i="1"/>
  <c r="B86" i="1"/>
  <c r="F86" i="1"/>
  <c r="G86" i="1"/>
  <c r="I86" i="1"/>
  <c r="AB86" i="1"/>
  <c r="AC86" i="1"/>
  <c r="AE86" i="1"/>
  <c r="AF86" i="1"/>
  <c r="AG86" i="1"/>
  <c r="AH86" i="1"/>
  <c r="AJ86" i="1"/>
  <c r="B87" i="1"/>
  <c r="G87" i="1"/>
  <c r="I87" i="1"/>
  <c r="AB87" i="1"/>
  <c r="AC87" i="1"/>
  <c r="AE87" i="1"/>
  <c r="AF87" i="1"/>
  <c r="AG87" i="1"/>
  <c r="AH87" i="1"/>
  <c r="AJ87" i="1"/>
  <c r="B88" i="1"/>
  <c r="B89" i="1"/>
  <c r="B90" i="1"/>
  <c r="F90" i="1"/>
  <c r="G90" i="1"/>
  <c r="I90" i="1"/>
  <c r="AB90" i="1"/>
  <c r="AC90" i="1"/>
  <c r="AE90" i="1"/>
  <c r="AF90" i="1"/>
  <c r="AG90" i="1"/>
  <c r="AH90" i="1"/>
  <c r="AJ90" i="1"/>
  <c r="B91" i="1"/>
  <c r="F91" i="1"/>
  <c r="G91" i="1"/>
  <c r="I91" i="1"/>
  <c r="AB91" i="1"/>
  <c r="AC91" i="1"/>
  <c r="AE91" i="1"/>
  <c r="AF91" i="1"/>
  <c r="AG91" i="1"/>
  <c r="AH91" i="1"/>
  <c r="AJ91" i="1"/>
  <c r="B92" i="1"/>
  <c r="G92" i="1"/>
  <c r="I92" i="1"/>
  <c r="AB92" i="1"/>
  <c r="AC92" i="1"/>
  <c r="AE92" i="1"/>
  <c r="AF92" i="1"/>
  <c r="AG92" i="1"/>
  <c r="AH92" i="1"/>
  <c r="AJ92" i="1"/>
  <c r="B93" i="1"/>
  <c r="I93" i="1"/>
  <c r="AB93" i="1"/>
  <c r="AC93" i="1"/>
  <c r="AE93" i="1"/>
  <c r="AF93" i="1"/>
  <c r="AG93" i="1"/>
  <c r="AH93" i="1"/>
  <c r="AJ93" i="1"/>
  <c r="B94" i="1"/>
  <c r="F94" i="1"/>
  <c r="G94" i="1"/>
  <c r="I94" i="1"/>
  <c r="AB94" i="1"/>
  <c r="AC94" i="1"/>
  <c r="AE94" i="1"/>
  <c r="AF94" i="1"/>
  <c r="AG94" i="1"/>
  <c r="AH94" i="1"/>
  <c r="AJ94" i="1"/>
  <c r="B95" i="1"/>
  <c r="F95" i="1"/>
  <c r="G95" i="1"/>
  <c r="I95" i="1"/>
  <c r="AB95" i="1"/>
  <c r="AC95" i="1"/>
  <c r="AE95" i="1"/>
  <c r="AF95" i="1"/>
  <c r="AG95" i="1"/>
  <c r="AH95" i="1"/>
  <c r="AJ95" i="1"/>
  <c r="B96" i="1"/>
  <c r="G96" i="1"/>
  <c r="I96" i="1"/>
  <c r="AB96" i="1"/>
  <c r="AC96" i="1"/>
  <c r="AE96" i="1"/>
  <c r="AF96" i="1"/>
  <c r="AG96" i="1"/>
  <c r="AH96" i="1"/>
  <c r="AJ96" i="1"/>
  <c r="B97" i="1"/>
  <c r="I97" i="1"/>
  <c r="AB97" i="1"/>
  <c r="AC97" i="1"/>
  <c r="AE97" i="1"/>
  <c r="AF97" i="1"/>
  <c r="AG97" i="1"/>
  <c r="AH97" i="1"/>
  <c r="AJ97" i="1"/>
  <c r="B98" i="1"/>
  <c r="F98" i="1"/>
  <c r="G98" i="1"/>
  <c r="I98" i="1"/>
  <c r="AB98" i="1"/>
  <c r="AC98" i="1"/>
  <c r="AE98" i="1"/>
  <c r="AF98" i="1"/>
  <c r="AG98" i="1"/>
  <c r="AH98" i="1"/>
  <c r="AJ98" i="1"/>
  <c r="B99" i="1"/>
  <c r="F99" i="1"/>
  <c r="G99" i="1"/>
  <c r="I99" i="1"/>
  <c r="AB99" i="1"/>
  <c r="AC99" i="1"/>
  <c r="AE99" i="1"/>
  <c r="AF99" i="1"/>
  <c r="AG99" i="1"/>
  <c r="AH99" i="1"/>
  <c r="AJ99" i="1"/>
  <c r="B100" i="1"/>
  <c r="G100" i="1"/>
  <c r="I100" i="1"/>
  <c r="AB100" i="1"/>
  <c r="AC100" i="1"/>
  <c r="AE100" i="1"/>
  <c r="AF100" i="1"/>
  <c r="AG100" i="1"/>
  <c r="AH100" i="1"/>
  <c r="AJ100" i="1"/>
  <c r="B101" i="1"/>
  <c r="I101" i="1"/>
  <c r="AB101" i="1"/>
  <c r="AC101" i="1"/>
  <c r="AE101" i="1"/>
  <c r="AF101" i="1"/>
  <c r="AG101" i="1"/>
  <c r="AH101" i="1"/>
  <c r="AJ101" i="1"/>
  <c r="B102" i="1"/>
  <c r="F102" i="1"/>
  <c r="G102" i="1"/>
  <c r="I102" i="1"/>
  <c r="AB102" i="1"/>
  <c r="AC102" i="1"/>
  <c r="AE102" i="1"/>
  <c r="AF102" i="1"/>
  <c r="AG102" i="1"/>
  <c r="AH102" i="1"/>
  <c r="AJ102" i="1"/>
  <c r="B103" i="1"/>
  <c r="F103" i="1"/>
  <c r="G103" i="1"/>
  <c r="I103" i="1"/>
  <c r="AB103" i="1"/>
  <c r="AC103" i="1"/>
  <c r="AE103" i="1"/>
  <c r="AF103" i="1"/>
  <c r="AG103" i="1"/>
  <c r="AH103" i="1"/>
  <c r="AJ103" i="1"/>
  <c r="B104" i="1"/>
  <c r="G104" i="1"/>
  <c r="I104" i="1"/>
  <c r="AB104" i="1"/>
  <c r="AC104" i="1"/>
  <c r="AE104" i="1"/>
  <c r="AF104" i="1"/>
  <c r="AG104" i="1"/>
  <c r="AH104" i="1"/>
  <c r="AJ104" i="1"/>
  <c r="B105" i="1"/>
  <c r="G105" i="1"/>
  <c r="I105" i="1"/>
  <c r="AB105" i="1"/>
  <c r="AC105" i="1"/>
  <c r="AE105" i="1"/>
  <c r="AF105" i="1"/>
  <c r="AG105" i="1"/>
  <c r="AH105" i="1"/>
  <c r="AJ105" i="1"/>
  <c r="B106" i="1"/>
  <c r="F106" i="1"/>
  <c r="G106" i="1"/>
  <c r="I106" i="1"/>
  <c r="AB106" i="1"/>
  <c r="AC106" i="1"/>
  <c r="AE106" i="1"/>
  <c r="AF106" i="1"/>
  <c r="AG106" i="1"/>
  <c r="AH106" i="1"/>
  <c r="AJ106" i="1"/>
  <c r="B107" i="1"/>
  <c r="F107" i="1"/>
  <c r="G107" i="1"/>
  <c r="I107" i="1"/>
  <c r="AB107" i="1"/>
  <c r="AC107" i="1"/>
  <c r="AE107" i="1"/>
  <c r="AF107" i="1"/>
  <c r="AG107" i="1"/>
  <c r="AH107" i="1"/>
  <c r="AJ107" i="1"/>
  <c r="B108" i="1"/>
  <c r="G108" i="1"/>
  <c r="I108" i="1"/>
  <c r="AB108" i="1"/>
  <c r="AC108" i="1"/>
  <c r="AE108" i="1"/>
  <c r="AF108" i="1"/>
  <c r="AG108" i="1"/>
  <c r="AH108" i="1"/>
  <c r="AJ108" i="1"/>
  <c r="B109" i="1"/>
  <c r="I109" i="1"/>
  <c r="AB109" i="1"/>
  <c r="AC109" i="1"/>
  <c r="AE109" i="1"/>
  <c r="AF109" i="1"/>
  <c r="AG109" i="1"/>
  <c r="AH109" i="1"/>
  <c r="AJ109" i="1"/>
  <c r="B110" i="1"/>
  <c r="F110" i="1"/>
  <c r="G110" i="1"/>
  <c r="I110" i="1"/>
  <c r="AB110" i="1"/>
  <c r="AC110" i="1"/>
  <c r="AE110" i="1"/>
  <c r="AF110" i="1"/>
  <c r="AG110" i="1"/>
  <c r="AH110" i="1"/>
  <c r="AJ110" i="1"/>
  <c r="B111" i="1"/>
  <c r="F111" i="1"/>
  <c r="G111" i="1"/>
  <c r="I111" i="1"/>
  <c r="AB111" i="1"/>
  <c r="AC111" i="1"/>
  <c r="AE111" i="1"/>
  <c r="AF111" i="1"/>
  <c r="AG111" i="1"/>
  <c r="AH111" i="1"/>
  <c r="AJ111" i="1"/>
  <c r="B112" i="1"/>
  <c r="G112" i="1"/>
  <c r="I112" i="1"/>
  <c r="AB112" i="1"/>
  <c r="AC112" i="1"/>
  <c r="AE112" i="1"/>
  <c r="AF112" i="1"/>
  <c r="AG112" i="1"/>
  <c r="AH112" i="1"/>
  <c r="AJ112" i="1"/>
  <c r="B113" i="1"/>
  <c r="I113" i="1"/>
  <c r="AB113" i="1"/>
  <c r="AC113" i="1"/>
  <c r="AE113" i="1"/>
  <c r="AF113" i="1"/>
  <c r="AG113" i="1"/>
  <c r="AH113" i="1"/>
  <c r="AJ113" i="1"/>
  <c r="B114" i="1"/>
  <c r="F114" i="1"/>
  <c r="G114" i="1"/>
  <c r="I114" i="1"/>
  <c r="AB114" i="1"/>
  <c r="AC114" i="1"/>
  <c r="AE114" i="1"/>
  <c r="AF114" i="1"/>
  <c r="AG114" i="1"/>
  <c r="AH114" i="1"/>
  <c r="AJ114" i="1"/>
  <c r="B115" i="1"/>
  <c r="F115" i="1"/>
  <c r="G115" i="1"/>
  <c r="I115" i="1"/>
  <c r="AB115" i="1"/>
  <c r="AC115" i="1"/>
  <c r="AE115" i="1"/>
  <c r="AF115" i="1"/>
  <c r="AG115" i="1"/>
  <c r="AH115" i="1"/>
  <c r="AJ115" i="1"/>
  <c r="B116" i="1"/>
  <c r="G116" i="1"/>
  <c r="I116" i="1"/>
  <c r="AB116" i="1"/>
  <c r="AC116" i="1"/>
  <c r="AE116" i="1"/>
  <c r="AF116" i="1"/>
  <c r="AG116" i="1"/>
  <c r="AH116" i="1"/>
  <c r="AJ116" i="1"/>
  <c r="B117" i="1"/>
  <c r="G117" i="1"/>
  <c r="I117" i="1"/>
  <c r="AB117" i="1"/>
  <c r="AC117" i="1"/>
  <c r="AE117" i="1"/>
  <c r="AF117" i="1"/>
  <c r="AG117" i="1"/>
  <c r="AH117" i="1"/>
  <c r="AJ117" i="1"/>
  <c r="B118" i="1"/>
  <c r="F118" i="1"/>
  <c r="G118" i="1"/>
  <c r="I118" i="1"/>
  <c r="AB118" i="1"/>
  <c r="AC118" i="1"/>
  <c r="AE118" i="1"/>
  <c r="AF118" i="1"/>
  <c r="AG118" i="1"/>
  <c r="AH118" i="1"/>
  <c r="AJ118" i="1"/>
  <c r="B119" i="1"/>
  <c r="F119" i="1"/>
  <c r="G119" i="1"/>
  <c r="I119" i="1"/>
  <c r="AB119" i="1"/>
  <c r="AC119" i="1"/>
  <c r="AE119" i="1"/>
  <c r="AF119" i="1"/>
  <c r="AG119" i="1"/>
  <c r="AH119" i="1"/>
  <c r="AJ119" i="1"/>
  <c r="B120" i="1"/>
  <c r="G120" i="1"/>
  <c r="I120" i="1"/>
  <c r="AB120" i="1"/>
  <c r="AC120" i="1"/>
  <c r="AE120" i="1"/>
  <c r="AF120" i="1"/>
  <c r="AG120" i="1"/>
  <c r="AH120" i="1"/>
  <c r="AJ120" i="1"/>
  <c r="B121" i="1"/>
  <c r="I121" i="1"/>
  <c r="AB121" i="1"/>
  <c r="AC121" i="1"/>
  <c r="AE121" i="1"/>
  <c r="AF121" i="1"/>
  <c r="AG121" i="1"/>
  <c r="AH121" i="1"/>
  <c r="AJ121" i="1"/>
  <c r="B123" i="1"/>
  <c r="F123" i="1"/>
  <c r="G123" i="1"/>
  <c r="I123" i="1"/>
  <c r="AB123" i="1"/>
  <c r="AC123" i="1"/>
  <c r="AE123" i="1"/>
  <c r="AF123" i="1"/>
  <c r="AG123" i="1"/>
  <c r="AH123" i="1"/>
  <c r="AJ123" i="1"/>
  <c r="B124" i="1"/>
  <c r="F124" i="1"/>
  <c r="G124" i="1"/>
  <c r="I124" i="1"/>
  <c r="AB124" i="1"/>
  <c r="AC124" i="1"/>
  <c r="AE124" i="1"/>
  <c r="AF124" i="1"/>
  <c r="AG124" i="1"/>
  <c r="AH124" i="1"/>
  <c r="AJ124" i="1"/>
  <c r="B125" i="1"/>
  <c r="G125" i="1"/>
  <c r="I125" i="1"/>
  <c r="AB125" i="1"/>
  <c r="AC125" i="1"/>
  <c r="AE125" i="1"/>
  <c r="AF125" i="1"/>
  <c r="AG125" i="1"/>
  <c r="AH125" i="1"/>
  <c r="AJ125" i="1"/>
  <c r="B126" i="1"/>
  <c r="I126" i="1"/>
  <c r="AB126" i="1"/>
  <c r="AC126" i="1"/>
  <c r="AE126" i="1"/>
  <c r="AF126" i="1"/>
  <c r="AG126" i="1"/>
  <c r="AH126" i="1"/>
  <c r="AJ126" i="1"/>
  <c r="B127" i="1"/>
  <c r="F127" i="1"/>
  <c r="G127" i="1"/>
  <c r="I127" i="1"/>
  <c r="AB127" i="1"/>
  <c r="AC127" i="1"/>
  <c r="AE127" i="1"/>
  <c r="AF127" i="1"/>
  <c r="AG127" i="1"/>
  <c r="AH127" i="1"/>
  <c r="AJ127" i="1"/>
  <c r="B128" i="1"/>
  <c r="F128" i="1"/>
  <c r="G128" i="1"/>
  <c r="I128" i="1"/>
  <c r="AB128" i="1"/>
  <c r="AC128" i="1"/>
  <c r="AE128" i="1"/>
  <c r="AF128" i="1"/>
  <c r="AG128" i="1"/>
  <c r="AH128" i="1"/>
  <c r="AJ128" i="1"/>
  <c r="B129" i="1"/>
  <c r="G129" i="1"/>
  <c r="I129" i="1"/>
  <c r="AB129" i="1"/>
  <c r="AC129" i="1"/>
  <c r="AE129" i="1"/>
  <c r="AF129" i="1"/>
  <c r="AG129" i="1"/>
  <c r="AH129" i="1"/>
  <c r="AJ129" i="1"/>
  <c r="B130" i="1"/>
  <c r="G130" i="1"/>
  <c r="I130" i="1"/>
  <c r="AB130" i="1"/>
  <c r="AC130" i="1"/>
  <c r="AE130" i="1"/>
  <c r="AF130" i="1"/>
  <c r="AG130" i="1"/>
  <c r="AH130" i="1"/>
  <c r="AJ130" i="1"/>
  <c r="B131" i="1"/>
  <c r="F131" i="1"/>
  <c r="G131" i="1"/>
  <c r="I131" i="1"/>
  <c r="AB131" i="1"/>
  <c r="AC131" i="1"/>
  <c r="AE131" i="1"/>
  <c r="AF131" i="1"/>
  <c r="AG131" i="1"/>
  <c r="AH131" i="1"/>
  <c r="AJ131" i="1"/>
  <c r="B132" i="1"/>
  <c r="F132" i="1"/>
  <c r="G132" i="1"/>
  <c r="I132" i="1"/>
  <c r="AB132" i="1"/>
  <c r="AC132" i="1"/>
  <c r="AE132" i="1"/>
  <c r="AF132" i="1"/>
  <c r="AG132" i="1"/>
  <c r="AH132" i="1"/>
  <c r="AJ132" i="1"/>
  <c r="B133" i="1"/>
  <c r="G133" i="1"/>
  <c r="I133" i="1"/>
  <c r="AB133" i="1"/>
  <c r="AC133" i="1"/>
  <c r="AE133" i="1"/>
  <c r="AF133" i="1"/>
  <c r="AG133" i="1"/>
  <c r="AH133" i="1"/>
  <c r="AJ133" i="1"/>
  <c r="B134" i="1"/>
  <c r="G134" i="1"/>
  <c r="I134" i="1"/>
  <c r="AB134" i="1"/>
  <c r="AC134" i="1"/>
  <c r="AE134" i="1"/>
  <c r="AF134" i="1"/>
  <c r="AG134" i="1"/>
  <c r="AH134" i="1"/>
  <c r="AJ134" i="1"/>
  <c r="B135" i="1"/>
  <c r="F135" i="1"/>
  <c r="G135" i="1"/>
  <c r="I135" i="1"/>
  <c r="AB135" i="1"/>
  <c r="AC135" i="1"/>
  <c r="AE135" i="1"/>
  <c r="AF135" i="1"/>
  <c r="AG135" i="1"/>
  <c r="AH135" i="1"/>
  <c r="AJ135" i="1"/>
  <c r="B136" i="1"/>
  <c r="F136" i="1"/>
  <c r="G136" i="1"/>
  <c r="I136" i="1"/>
  <c r="AB136" i="1"/>
  <c r="AC136" i="1"/>
  <c r="AE136" i="1"/>
  <c r="AF136" i="1"/>
  <c r="AG136" i="1"/>
  <c r="AH136" i="1"/>
  <c r="AJ136" i="1"/>
  <c r="B137" i="1"/>
  <c r="G137" i="1"/>
  <c r="I137" i="1"/>
  <c r="AB137" i="1"/>
  <c r="AC137" i="1"/>
  <c r="AE137" i="1"/>
  <c r="AF137" i="1"/>
  <c r="AG137" i="1"/>
  <c r="AH137" i="1"/>
  <c r="AJ137" i="1"/>
  <c r="B138" i="1"/>
  <c r="I138" i="1"/>
  <c r="AB138" i="1"/>
  <c r="AC138" i="1"/>
  <c r="AE138" i="1"/>
  <c r="AF138" i="1"/>
  <c r="AG138" i="1"/>
  <c r="AH138" i="1"/>
  <c r="AJ138" i="1"/>
  <c r="B139" i="1"/>
  <c r="F139" i="1"/>
  <c r="G139" i="1"/>
  <c r="I139" i="1"/>
  <c r="AB139" i="1"/>
  <c r="AC139" i="1"/>
  <c r="AE139" i="1"/>
  <c r="AF139" i="1"/>
  <c r="AG139" i="1"/>
  <c r="AH139" i="1"/>
  <c r="AJ139" i="1"/>
  <c r="B140" i="1"/>
  <c r="F140" i="1"/>
  <c r="G140" i="1"/>
  <c r="I140" i="1"/>
  <c r="AB140" i="1"/>
  <c r="AC140" i="1"/>
  <c r="AE140" i="1"/>
  <c r="AF140" i="1"/>
  <c r="AG140" i="1"/>
  <c r="AH140" i="1"/>
  <c r="AJ140" i="1"/>
  <c r="B141" i="1"/>
  <c r="G141" i="1"/>
  <c r="I141" i="1"/>
  <c r="AB141" i="1"/>
  <c r="AC141" i="1"/>
  <c r="AE141" i="1"/>
  <c r="AF141" i="1"/>
  <c r="AG141" i="1"/>
  <c r="AH141" i="1"/>
  <c r="AJ141" i="1"/>
  <c r="B142" i="1"/>
  <c r="G142" i="1"/>
  <c r="I142" i="1"/>
  <c r="AB142" i="1"/>
  <c r="AC142" i="1"/>
  <c r="AE142" i="1"/>
  <c r="AF142" i="1"/>
  <c r="AG142" i="1"/>
  <c r="AH142" i="1"/>
  <c r="AJ142" i="1"/>
  <c r="B143" i="1"/>
  <c r="F143" i="1"/>
  <c r="G143" i="1"/>
  <c r="I143" i="1"/>
  <c r="AB143" i="1"/>
  <c r="AC143" i="1"/>
  <c r="AE143" i="1"/>
  <c r="AF143" i="1"/>
  <c r="AG143" i="1"/>
  <c r="AH143" i="1"/>
  <c r="AJ143" i="1"/>
  <c r="B144" i="1"/>
  <c r="F144" i="1"/>
  <c r="G144" i="1"/>
  <c r="I144" i="1"/>
  <c r="AB144" i="1"/>
  <c r="AC144" i="1"/>
  <c r="AE144" i="1"/>
  <c r="AF144" i="1"/>
  <c r="AG144" i="1"/>
  <c r="AH144" i="1"/>
  <c r="AJ144" i="1"/>
  <c r="B146" i="1"/>
  <c r="G146" i="1"/>
  <c r="I146" i="1"/>
  <c r="AB146" i="1"/>
  <c r="AC146" i="1"/>
  <c r="AE146" i="1"/>
  <c r="AF146" i="1"/>
  <c r="AG146" i="1"/>
  <c r="AH146" i="1"/>
  <c r="AJ146" i="1"/>
  <c r="B147" i="1"/>
  <c r="F147" i="1"/>
  <c r="G147" i="1"/>
  <c r="I147" i="1"/>
  <c r="AB147" i="1"/>
  <c r="AC147" i="1"/>
  <c r="AE147" i="1"/>
  <c r="AF147" i="1"/>
  <c r="AG147" i="1"/>
  <c r="AH147" i="1"/>
  <c r="AJ147" i="1"/>
  <c r="B148" i="1"/>
  <c r="F148" i="1"/>
  <c r="G148" i="1"/>
  <c r="I148" i="1"/>
  <c r="AB148" i="1"/>
  <c r="AC148" i="1"/>
  <c r="AE148" i="1"/>
  <c r="AF148" i="1"/>
  <c r="AG148" i="1"/>
  <c r="AH148" i="1"/>
  <c r="AJ148" i="1"/>
  <c r="B149" i="1"/>
  <c r="F149" i="1"/>
  <c r="G149" i="1"/>
  <c r="I149" i="1"/>
  <c r="AB149" i="1"/>
  <c r="AC149" i="1"/>
  <c r="AE149" i="1"/>
  <c r="AF149" i="1"/>
  <c r="AG149" i="1"/>
  <c r="AH149" i="1"/>
  <c r="AJ149" i="1"/>
  <c r="B150" i="1"/>
  <c r="G150" i="1"/>
  <c r="I150" i="1"/>
  <c r="AB150" i="1"/>
  <c r="AC150" i="1"/>
  <c r="AE150" i="1"/>
  <c r="AF150" i="1"/>
  <c r="AG150" i="1"/>
  <c r="AH150" i="1"/>
  <c r="AJ150" i="1"/>
  <c r="B151" i="1"/>
  <c r="F151" i="1"/>
  <c r="I151" i="1"/>
  <c r="AB151" i="1"/>
  <c r="AC151" i="1"/>
  <c r="AE151" i="1"/>
  <c r="AF151" i="1"/>
  <c r="AG151" i="1"/>
  <c r="AH151" i="1"/>
  <c r="AJ151" i="1"/>
  <c r="B153" i="1"/>
  <c r="F153" i="1"/>
  <c r="G153" i="1"/>
  <c r="I153" i="1"/>
  <c r="AB153" i="1"/>
  <c r="AC153" i="1"/>
  <c r="AE153" i="1"/>
  <c r="AF153" i="1"/>
  <c r="AG153" i="1"/>
  <c r="AH153" i="1"/>
  <c r="AJ153" i="1"/>
  <c r="B154" i="1"/>
  <c r="F154" i="1"/>
  <c r="G154" i="1"/>
  <c r="I154" i="1"/>
  <c r="AB154" i="1"/>
  <c r="AC154" i="1"/>
  <c r="AE154" i="1"/>
  <c r="AF154" i="1"/>
  <c r="AG154" i="1"/>
  <c r="AH154" i="1"/>
  <c r="AJ154" i="1"/>
  <c r="B155" i="1"/>
  <c r="G155" i="1"/>
  <c r="I155" i="1"/>
  <c r="AB155" i="1"/>
  <c r="AC155" i="1"/>
  <c r="AE155" i="1"/>
  <c r="AF155" i="1"/>
  <c r="AG155" i="1"/>
  <c r="AH155" i="1"/>
  <c r="AJ155" i="1"/>
  <c r="B156" i="1"/>
  <c r="F156" i="1"/>
  <c r="G156" i="1"/>
  <c r="I156" i="1"/>
  <c r="AB156" i="1"/>
  <c r="AC156" i="1"/>
  <c r="AE156" i="1"/>
  <c r="AF156" i="1"/>
  <c r="AG156" i="1"/>
  <c r="AH156" i="1"/>
  <c r="AJ156" i="1"/>
  <c r="B157" i="1"/>
  <c r="F157" i="1"/>
  <c r="G157" i="1"/>
  <c r="I157" i="1"/>
  <c r="AB157" i="1"/>
  <c r="AC157" i="1"/>
  <c r="AE157" i="1"/>
  <c r="AF157" i="1"/>
  <c r="AG157" i="1"/>
  <c r="AH157" i="1"/>
  <c r="AJ157" i="1"/>
  <c r="B158" i="1"/>
  <c r="F158" i="1"/>
  <c r="G158" i="1"/>
  <c r="I158" i="1"/>
  <c r="AB158" i="1"/>
  <c r="AC158" i="1"/>
  <c r="AE158" i="1"/>
  <c r="AF158" i="1"/>
  <c r="AG158" i="1"/>
  <c r="AH158" i="1"/>
  <c r="AJ158" i="1"/>
  <c r="B159" i="1"/>
  <c r="G159" i="1"/>
  <c r="I159" i="1"/>
  <c r="AB159" i="1"/>
  <c r="AC159" i="1"/>
  <c r="AE159" i="1"/>
  <c r="AF159" i="1"/>
  <c r="AG159" i="1"/>
  <c r="AH159" i="1"/>
  <c r="AJ159" i="1"/>
  <c r="B160" i="1"/>
  <c r="I160" i="1"/>
  <c r="AB160" i="1"/>
  <c r="AC160" i="1"/>
  <c r="AE160" i="1"/>
  <c r="AF160" i="1"/>
  <c r="AG160" i="1"/>
  <c r="AH160" i="1"/>
  <c r="AJ160" i="1"/>
  <c r="B161" i="1"/>
  <c r="G161" i="1"/>
  <c r="I161" i="1"/>
  <c r="AB161" i="1"/>
  <c r="AC161" i="1"/>
  <c r="AE161" i="1"/>
  <c r="AF161" i="1"/>
  <c r="AG161" i="1"/>
  <c r="AH161" i="1"/>
  <c r="AJ161" i="1"/>
  <c r="B162" i="1"/>
  <c r="G162" i="1"/>
  <c r="I162" i="1"/>
  <c r="AB162" i="1"/>
  <c r="AC162" i="1"/>
  <c r="AE162" i="1"/>
  <c r="AF162" i="1"/>
  <c r="AG162" i="1"/>
  <c r="AH162" i="1"/>
  <c r="AJ162" i="1"/>
  <c r="B164" i="1"/>
  <c r="G164" i="1"/>
  <c r="I164" i="1"/>
  <c r="AB164" i="1"/>
  <c r="AC164" i="1"/>
  <c r="AE164" i="1"/>
  <c r="AF164" i="1"/>
  <c r="AG164" i="1"/>
  <c r="AH164" i="1"/>
  <c r="AJ164" i="1"/>
  <c r="B165" i="1"/>
  <c r="F165" i="1"/>
  <c r="G165" i="1"/>
  <c r="I165" i="1"/>
  <c r="AB165" i="1"/>
  <c r="AC165" i="1"/>
  <c r="AE165" i="1"/>
  <c r="AF165" i="1"/>
  <c r="AG165" i="1"/>
  <c r="AH165" i="1"/>
  <c r="AJ165" i="1"/>
  <c r="B166" i="1"/>
  <c r="F166" i="1"/>
  <c r="G166" i="1"/>
  <c r="I166" i="1"/>
  <c r="AB166" i="1"/>
  <c r="AC166" i="1"/>
  <c r="AE166" i="1"/>
  <c r="AF166" i="1"/>
  <c r="AG166" i="1"/>
  <c r="AH166" i="1"/>
  <c r="AJ166" i="1"/>
  <c r="B167" i="1"/>
  <c r="F167" i="1"/>
  <c r="G167" i="1"/>
  <c r="I167" i="1"/>
  <c r="AB167" i="1"/>
  <c r="AC167" i="1"/>
  <c r="AE167" i="1"/>
  <c r="AF167" i="1"/>
  <c r="AG167" i="1"/>
  <c r="AH167" i="1"/>
  <c r="AJ167" i="1"/>
  <c r="B168" i="1"/>
  <c r="G168" i="1"/>
  <c r="I168" i="1"/>
  <c r="AB168" i="1"/>
  <c r="AC168" i="1"/>
  <c r="AE168" i="1"/>
  <c r="AF168" i="1"/>
  <c r="AG168" i="1"/>
  <c r="AH168" i="1"/>
  <c r="AJ168" i="1"/>
  <c r="B169" i="1"/>
  <c r="F169" i="1"/>
  <c r="G169" i="1"/>
  <c r="I169" i="1"/>
  <c r="AB169" i="1"/>
  <c r="AC169" i="1"/>
  <c r="AE169" i="1"/>
  <c r="AF169" i="1"/>
  <c r="AG169" i="1"/>
  <c r="AH169" i="1"/>
  <c r="AJ169" i="1"/>
  <c r="B170" i="1"/>
  <c r="F170" i="1"/>
  <c r="G170" i="1"/>
  <c r="I170" i="1"/>
  <c r="AB170" i="1"/>
  <c r="AC170" i="1"/>
  <c r="AE170" i="1"/>
  <c r="AF170" i="1"/>
  <c r="AG170" i="1"/>
  <c r="AH170" i="1"/>
  <c r="AJ170" i="1"/>
  <c r="B171" i="1"/>
  <c r="F171" i="1"/>
  <c r="G171" i="1"/>
  <c r="I171" i="1"/>
  <c r="AB171" i="1"/>
  <c r="AC171" i="1"/>
  <c r="AE171" i="1"/>
  <c r="AF171" i="1"/>
  <c r="AG171" i="1"/>
  <c r="AH171" i="1"/>
  <c r="AJ171" i="1"/>
  <c r="B173" i="1"/>
  <c r="G173" i="1"/>
  <c r="I173" i="1"/>
  <c r="AB173" i="1"/>
  <c r="AC173" i="1"/>
  <c r="AE173" i="1"/>
  <c r="AF173" i="1"/>
  <c r="AG173" i="1"/>
  <c r="AH173" i="1"/>
  <c r="AJ173" i="1"/>
  <c r="B174" i="1"/>
  <c r="F174" i="1"/>
  <c r="G174" i="1"/>
  <c r="I174" i="1"/>
  <c r="AB174" i="1"/>
  <c r="AC174" i="1"/>
  <c r="AE174" i="1"/>
  <c r="AF174" i="1"/>
  <c r="AG174" i="1"/>
  <c r="AH174" i="1"/>
  <c r="AJ174" i="1"/>
  <c r="B175" i="1"/>
  <c r="F175" i="1"/>
  <c r="G175" i="1"/>
  <c r="I175" i="1"/>
  <c r="AB175" i="1"/>
  <c r="AC175" i="1"/>
  <c r="AE175" i="1"/>
  <c r="AF175" i="1"/>
  <c r="AG175" i="1"/>
  <c r="AH175" i="1"/>
  <c r="AJ175" i="1"/>
  <c r="B176" i="1"/>
  <c r="F176" i="1"/>
  <c r="G176" i="1"/>
  <c r="I176" i="1"/>
  <c r="AB176" i="1"/>
  <c r="AC176" i="1"/>
  <c r="AE176" i="1"/>
  <c r="AF176" i="1"/>
  <c r="AG176" i="1"/>
  <c r="AH176" i="1"/>
  <c r="AJ176" i="1"/>
  <c r="B177" i="1"/>
  <c r="G177" i="1"/>
  <c r="I177" i="1"/>
  <c r="AB177" i="1"/>
  <c r="AC177" i="1"/>
  <c r="AE177" i="1"/>
  <c r="AF177" i="1"/>
  <c r="AG177" i="1"/>
  <c r="AH177" i="1"/>
  <c r="AJ177" i="1"/>
  <c r="B178" i="1"/>
  <c r="I178" i="1"/>
  <c r="AB178" i="1"/>
  <c r="AC178" i="1"/>
  <c r="AE178" i="1"/>
  <c r="AF178" i="1"/>
  <c r="AG178" i="1"/>
  <c r="AH178" i="1"/>
  <c r="AJ178" i="1"/>
  <c r="B179" i="1"/>
  <c r="G179" i="1"/>
  <c r="I179" i="1"/>
  <c r="AB179" i="1"/>
  <c r="AC179" i="1"/>
  <c r="AE179" i="1"/>
  <c r="AF179" i="1"/>
  <c r="AG179" i="1"/>
  <c r="AH179" i="1"/>
  <c r="AJ179" i="1"/>
  <c r="B180" i="1"/>
  <c r="G180" i="1"/>
  <c r="I180" i="1"/>
  <c r="AB180" i="1"/>
  <c r="AC180" i="1"/>
  <c r="AE180" i="1"/>
  <c r="AF180" i="1"/>
  <c r="AG180" i="1"/>
  <c r="AH180" i="1"/>
  <c r="AJ180" i="1"/>
  <c r="B181" i="1"/>
  <c r="G181" i="1"/>
  <c r="I181" i="1"/>
  <c r="AB181" i="1"/>
  <c r="AC181" i="1"/>
  <c r="AE181" i="1"/>
  <c r="AF181" i="1"/>
  <c r="AG181" i="1"/>
  <c r="AH181" i="1"/>
  <c r="AJ181" i="1"/>
  <c r="B182" i="1"/>
  <c r="F182" i="1"/>
  <c r="G182" i="1"/>
  <c r="I182" i="1"/>
  <c r="AB182" i="1"/>
  <c r="AC182" i="1"/>
  <c r="AE182" i="1"/>
  <c r="AF182" i="1"/>
  <c r="AG182" i="1"/>
  <c r="AH182" i="1"/>
  <c r="AJ182" i="1"/>
  <c r="B183" i="1"/>
  <c r="F183" i="1"/>
  <c r="G183" i="1"/>
  <c r="I183" i="1"/>
  <c r="AB183" i="1"/>
  <c r="AC183" i="1"/>
  <c r="AE183" i="1"/>
  <c r="AF183" i="1"/>
  <c r="AG183" i="1"/>
  <c r="AH183" i="1"/>
  <c r="AJ183" i="1"/>
  <c r="B184" i="1"/>
  <c r="F184" i="1"/>
  <c r="G184" i="1"/>
  <c r="I184" i="1"/>
  <c r="AB184" i="1"/>
  <c r="AC184" i="1"/>
  <c r="AE184" i="1"/>
  <c r="AF184" i="1"/>
  <c r="AG184" i="1"/>
  <c r="AH184" i="1"/>
  <c r="AJ184" i="1"/>
  <c r="B6" i="1"/>
  <c r="AB6" i="1" s="1"/>
  <c r="B7" i="1"/>
  <c r="AC7" i="1" s="1"/>
  <c r="B8" i="1"/>
  <c r="B9" i="1"/>
  <c r="AC9" i="1" s="1"/>
  <c r="B10" i="1"/>
  <c r="B186" i="1"/>
  <c r="I186" i="1"/>
  <c r="AB186" i="1"/>
  <c r="AC186" i="1"/>
  <c r="AE186" i="1"/>
  <c r="AF186" i="1"/>
  <c r="AG186" i="1"/>
  <c r="AH186" i="1"/>
  <c r="AJ186" i="1"/>
  <c r="AT186" i="1"/>
  <c r="AV186" i="1"/>
  <c r="AW186" i="1"/>
  <c r="AX186" i="1"/>
  <c r="AY186" i="1"/>
  <c r="AZ186" i="1"/>
  <c r="BA186" i="1"/>
  <c r="BB186" i="1"/>
  <c r="BC186" i="1"/>
  <c r="BD186" i="1"/>
  <c r="BE186" i="1"/>
  <c r="BF186" i="1"/>
  <c r="BG186" i="1"/>
  <c r="BH186" i="1"/>
  <c r="BI186" i="1"/>
  <c r="BJ186" i="1"/>
  <c r="BK186" i="1"/>
  <c r="BL186" i="1"/>
  <c r="BM186" i="1"/>
  <c r="BN186" i="1"/>
  <c r="BO186" i="1"/>
  <c r="BP186" i="1"/>
  <c r="BQ186" i="1"/>
  <c r="BR186" i="1"/>
  <c r="BS186" i="1"/>
  <c r="BT186" i="1"/>
  <c r="BU186" i="1"/>
  <c r="BV186" i="1"/>
  <c r="BW186" i="1"/>
  <c r="BX186" i="1"/>
  <c r="BY186" i="1"/>
  <c r="BZ186" i="1"/>
  <c r="CA186" i="1"/>
  <c r="CB186" i="1"/>
  <c r="CD186" i="1"/>
  <c r="CE186" i="1"/>
  <c r="CF186" i="1"/>
  <c r="CG186" i="1"/>
  <c r="CI186" i="1"/>
  <c r="CK186" i="1"/>
  <c r="CM186" i="1"/>
  <c r="CN186" i="1"/>
  <c r="CR186" i="1"/>
  <c r="CS186" i="1"/>
  <c r="CT186" i="1"/>
  <c r="CU186" i="1"/>
  <c r="CV186" i="1"/>
  <c r="CW186" i="1"/>
  <c r="CX186" i="1"/>
  <c r="CY186" i="1"/>
  <c r="CZ186" i="1"/>
  <c r="DA186" i="1"/>
  <c r="DB186" i="1"/>
  <c r="DC186" i="1"/>
  <c r="DD186" i="1"/>
  <c r="DE186" i="1"/>
  <c r="DF186" i="1"/>
  <c r="DG186" i="1"/>
  <c r="DH186" i="1"/>
  <c r="DI186" i="1"/>
  <c r="DJ186" i="1"/>
  <c r="DK186" i="1"/>
  <c r="DL186" i="1"/>
  <c r="DM186" i="1"/>
  <c r="DN186" i="1"/>
  <c r="DO186" i="1"/>
  <c r="DR186" i="1"/>
  <c r="DS186" i="1"/>
  <c r="DT186" i="1"/>
  <c r="DU186" i="1"/>
  <c r="DV186" i="1"/>
  <c r="DW186" i="1"/>
  <c r="DX186" i="1"/>
  <c r="DY186" i="1"/>
  <c r="DZ186" i="1"/>
  <c r="EA186" i="1"/>
  <c r="EB186" i="1"/>
  <c r="EC186" i="1"/>
  <c r="ED186" i="1"/>
  <c r="EE186" i="1"/>
  <c r="EF186" i="1"/>
  <c r="EG186" i="1"/>
  <c r="EH186" i="1"/>
  <c r="EI186" i="1"/>
  <c r="EJ186" i="1"/>
  <c r="EK186" i="1"/>
  <c r="EL186" i="1"/>
  <c r="EM186" i="1"/>
  <c r="EN186" i="1"/>
  <c r="EO186" i="1"/>
  <c r="EP186" i="1"/>
  <c r="EQ186" i="1"/>
  <c r="ER186" i="1"/>
  <c r="ES186" i="1"/>
  <c r="ET186" i="1"/>
  <c r="EU186" i="1"/>
  <c r="EV186" i="1"/>
  <c r="EW186" i="1"/>
  <c r="EX186" i="1"/>
  <c r="EY186" i="1"/>
  <c r="EZ186" i="1"/>
  <c r="FA186" i="1"/>
  <c r="FD186" i="1"/>
  <c r="FE186" i="1"/>
  <c r="FF186" i="1"/>
  <c r="FG186" i="1"/>
  <c r="FH186" i="1"/>
  <c r="FI186" i="1"/>
  <c r="FJ186" i="1"/>
  <c r="FK186" i="1"/>
  <c r="FL186" i="1"/>
  <c r="FM186" i="1"/>
  <c r="FN186" i="1"/>
  <c r="FO186" i="1"/>
  <c r="FP186" i="1"/>
  <c r="FQ186" i="1"/>
  <c r="FT186" i="1"/>
  <c r="FU186" i="1"/>
  <c r="FV186" i="1"/>
  <c r="FY186" i="1"/>
  <c r="FZ186" i="1"/>
  <c r="GA186" i="1"/>
  <c r="GB186" i="1"/>
  <c r="GC186" i="1"/>
  <c r="GD186" i="1"/>
  <c r="GE186" i="1"/>
  <c r="GF186" i="1"/>
  <c r="GG186" i="1"/>
  <c r="GH186" i="1"/>
  <c r="GI186" i="1"/>
  <c r="GJ186" i="1"/>
  <c r="GK186" i="1"/>
  <c r="GL186" i="1"/>
  <c r="GM186" i="1"/>
  <c r="GN186" i="1"/>
  <c r="GO186" i="1"/>
  <c r="GV186" i="1"/>
  <c r="GW186" i="1"/>
  <c r="GX186" i="1"/>
  <c r="GY186" i="1"/>
  <c r="GZ186" i="1"/>
  <c r="HA186" i="1"/>
  <c r="HB186" i="1"/>
  <c r="HC186" i="1"/>
  <c r="HD186" i="1"/>
  <c r="B145" i="1"/>
  <c r="F145" i="1"/>
  <c r="G145" i="1"/>
  <c r="I145" i="1"/>
  <c r="AB145" i="1"/>
  <c r="AC145" i="1"/>
  <c r="AE145" i="1"/>
  <c r="AF145" i="1"/>
  <c r="AG145" i="1"/>
  <c r="AH145" i="1"/>
  <c r="AJ145" i="1"/>
  <c r="B187" i="1"/>
  <c r="F187" i="1"/>
  <c r="G187" i="1"/>
  <c r="I187" i="1"/>
  <c r="AB187" i="1"/>
  <c r="AC187" i="1"/>
  <c r="AE187" i="1"/>
  <c r="AF187" i="1"/>
  <c r="AG187" i="1"/>
  <c r="AH187" i="1"/>
  <c r="AJ187" i="1"/>
  <c r="B188" i="1"/>
  <c r="G188" i="1"/>
  <c r="I188" i="1"/>
  <c r="AB188" i="1"/>
  <c r="AC188" i="1"/>
  <c r="AE188" i="1"/>
  <c r="AF188" i="1"/>
  <c r="AG188" i="1"/>
  <c r="AH188" i="1"/>
  <c r="C14" i="6" s="1"/>
  <c r="C15" i="6"/>
  <c r="AJ188" i="1"/>
  <c r="C16" i="6" s="1"/>
  <c r="B189" i="1"/>
  <c r="F189" i="1"/>
  <c r="G189" i="1"/>
  <c r="I189" i="1"/>
  <c r="AB189" i="1"/>
  <c r="AC189" i="1"/>
  <c r="AE189" i="1"/>
  <c r="AF189" i="1"/>
  <c r="AG189" i="1"/>
  <c r="AH189" i="1"/>
  <c r="AJ189" i="1"/>
  <c r="B51" i="1"/>
  <c r="B52" i="1"/>
  <c r="A202" i="1"/>
  <c r="AI48" i="1" l="1"/>
  <c r="AI49" i="1"/>
  <c r="AI50" i="1"/>
  <c r="HD174" i="1"/>
  <c r="HD175" i="1"/>
  <c r="HD179" i="1"/>
  <c r="HD176" i="1"/>
  <c r="HD181" i="1"/>
  <c r="HD177" i="1"/>
  <c r="HD182" i="1"/>
  <c r="HD180" i="1"/>
  <c r="HD184" i="1"/>
  <c r="HD171" i="1"/>
  <c r="HD183" i="1"/>
  <c r="HD170" i="1"/>
  <c r="HD167" i="1"/>
  <c r="HD178" i="1"/>
  <c r="HD173" i="1"/>
  <c r="HD169" i="1"/>
  <c r="HD166" i="1"/>
  <c r="HD165" i="1"/>
  <c r="HD168" i="1"/>
  <c r="HD164" i="1"/>
  <c r="HD160" i="1"/>
  <c r="HD162" i="1"/>
  <c r="HD161" i="1"/>
  <c r="HD153" i="1"/>
  <c r="HD156" i="1"/>
  <c r="HD155" i="1"/>
  <c r="HD159" i="1"/>
  <c r="HD158" i="1"/>
  <c r="HD154" i="1"/>
  <c r="HD157" i="1"/>
  <c r="HD124" i="1"/>
  <c r="HD125" i="1"/>
  <c r="HD130" i="1"/>
  <c r="HD126" i="1"/>
  <c r="HD128" i="1"/>
  <c r="HD129" i="1"/>
  <c r="HD127" i="1"/>
  <c r="HD138" i="1"/>
  <c r="HD132" i="1"/>
  <c r="HD136" i="1"/>
  <c r="HD133" i="1"/>
  <c r="HD134" i="1"/>
  <c r="HD137" i="1"/>
  <c r="HD131" i="1"/>
  <c r="HD135" i="1"/>
  <c r="HD140" i="1"/>
  <c r="HD142" i="1"/>
  <c r="HD146" i="1"/>
  <c r="HD147" i="1"/>
  <c r="HD123" i="1"/>
  <c r="HD143" i="1"/>
  <c r="HD139" i="1"/>
  <c r="HD141" i="1"/>
  <c r="HD144" i="1"/>
  <c r="HD148" i="1"/>
  <c r="HD150" i="1"/>
  <c r="HD87" i="1"/>
  <c r="HD145" i="1"/>
  <c r="HD149" i="1"/>
  <c r="HD88" i="1"/>
  <c r="HD93" i="1"/>
  <c r="HD96" i="1"/>
  <c r="HD98" i="1"/>
  <c r="HD100" i="1"/>
  <c r="HD151" i="1"/>
  <c r="HD94" i="1"/>
  <c r="HD99" i="1"/>
  <c r="HD90" i="1"/>
  <c r="HD91" i="1"/>
  <c r="HD95" i="1"/>
  <c r="HD97" i="1"/>
  <c r="HD101" i="1"/>
  <c r="HD89" i="1"/>
  <c r="HD92" i="1"/>
  <c r="HD103" i="1"/>
  <c r="HD107" i="1"/>
  <c r="HD110" i="1"/>
  <c r="HD113" i="1"/>
  <c r="HD114" i="1"/>
  <c r="HD116" i="1"/>
  <c r="HD105" i="1"/>
  <c r="HD111" i="1"/>
  <c r="HD106" i="1"/>
  <c r="HD108" i="1"/>
  <c r="HD112" i="1"/>
  <c r="HD102" i="1"/>
  <c r="HD104" i="1"/>
  <c r="HD109" i="1"/>
  <c r="HD115" i="1"/>
  <c r="HD119" i="1"/>
  <c r="HD85" i="1"/>
  <c r="HD82" i="1"/>
  <c r="HD79" i="1"/>
  <c r="HD76" i="1"/>
  <c r="HD117" i="1"/>
  <c r="HD121" i="1"/>
  <c r="HD83" i="1"/>
  <c r="HD74" i="1"/>
  <c r="HD118" i="1"/>
  <c r="HD120" i="1"/>
  <c r="HD86" i="1"/>
  <c r="HD80" i="1"/>
  <c r="HD78" i="1"/>
  <c r="HD81" i="1"/>
  <c r="HD75" i="1"/>
  <c r="HD71" i="1"/>
  <c r="HD68" i="1"/>
  <c r="HD65" i="1"/>
  <c r="HD63" i="1"/>
  <c r="HD60" i="1"/>
  <c r="HD42" i="1"/>
  <c r="HD41" i="1"/>
  <c r="HD72" i="1"/>
  <c r="HD67" i="1"/>
  <c r="HD64" i="1"/>
  <c r="HD61" i="1"/>
  <c r="HD55" i="1"/>
  <c r="HD54" i="1"/>
  <c r="HD50" i="1"/>
  <c r="HD49" i="1"/>
  <c r="HD48" i="1"/>
  <c r="HD57" i="1"/>
  <c r="HD53" i="1"/>
  <c r="HD73" i="1"/>
  <c r="HD70" i="1"/>
  <c r="HD69" i="1"/>
  <c r="HD66" i="1"/>
  <c r="HD59" i="1"/>
  <c r="HD46" i="1"/>
  <c r="HD44" i="1"/>
  <c r="HD39" i="1"/>
  <c r="HD38" i="1"/>
  <c r="HD37" i="1"/>
  <c r="HD33" i="1"/>
  <c r="HD24" i="1"/>
  <c r="HD21" i="1"/>
  <c r="HD14" i="1"/>
  <c r="HD30" i="1"/>
  <c r="HD25" i="1"/>
  <c r="HD19" i="1"/>
  <c r="HD17" i="1"/>
  <c r="HD13" i="1"/>
  <c r="HD40" i="1"/>
  <c r="HD36" i="1"/>
  <c r="HD34" i="1"/>
  <c r="HD32" i="1"/>
  <c r="HD28" i="1"/>
  <c r="HD26" i="1"/>
  <c r="HD23" i="1"/>
  <c r="HD20" i="1"/>
  <c r="HD18" i="1"/>
  <c r="HD15" i="1"/>
  <c r="HD12" i="1"/>
  <c r="HD10" i="1"/>
  <c r="HD9" i="1"/>
  <c r="HD8" i="1"/>
  <c r="HD7" i="1"/>
  <c r="HD43" i="1"/>
  <c r="HD35" i="1"/>
  <c r="HD31" i="1"/>
  <c r="HD29" i="1"/>
  <c r="HD27" i="1"/>
  <c r="HD5" i="1"/>
  <c r="HD6" i="1"/>
  <c r="GZ174" i="1"/>
  <c r="GZ177" i="1"/>
  <c r="GZ179" i="1"/>
  <c r="GZ175" i="1"/>
  <c r="GZ176" i="1"/>
  <c r="GZ178" i="1"/>
  <c r="GZ181" i="1"/>
  <c r="GZ180" i="1"/>
  <c r="GZ182" i="1"/>
  <c r="GZ184" i="1"/>
  <c r="GZ183" i="1"/>
  <c r="GZ171" i="1"/>
  <c r="GZ170" i="1"/>
  <c r="GZ167" i="1"/>
  <c r="GZ169" i="1"/>
  <c r="GZ173" i="1"/>
  <c r="GZ165" i="1"/>
  <c r="GZ166" i="1"/>
  <c r="GZ168" i="1"/>
  <c r="GZ160" i="1"/>
  <c r="GZ164" i="1"/>
  <c r="GZ162" i="1"/>
  <c r="GZ161" i="1"/>
  <c r="GZ153" i="1"/>
  <c r="GZ156" i="1"/>
  <c r="GZ155" i="1"/>
  <c r="GZ159" i="1"/>
  <c r="GZ158" i="1"/>
  <c r="GZ154" i="1"/>
  <c r="GZ157" i="1"/>
  <c r="GZ124" i="1"/>
  <c r="GZ125" i="1"/>
  <c r="GZ130" i="1"/>
  <c r="GZ126" i="1"/>
  <c r="GZ128" i="1"/>
  <c r="GZ129" i="1"/>
  <c r="GZ127" i="1"/>
  <c r="GZ138" i="1"/>
  <c r="GZ132" i="1"/>
  <c r="GZ136" i="1"/>
  <c r="GZ133" i="1"/>
  <c r="GZ134" i="1"/>
  <c r="GZ137" i="1"/>
  <c r="GZ131" i="1"/>
  <c r="GZ135" i="1"/>
  <c r="GZ140" i="1"/>
  <c r="GZ142" i="1"/>
  <c r="GZ146" i="1"/>
  <c r="GZ147" i="1"/>
  <c r="GZ123" i="1"/>
  <c r="GZ143" i="1"/>
  <c r="GZ139" i="1"/>
  <c r="GZ141" i="1"/>
  <c r="GZ144" i="1"/>
  <c r="GZ148" i="1"/>
  <c r="GZ150" i="1"/>
  <c r="GZ87" i="1"/>
  <c r="GZ145" i="1"/>
  <c r="GZ149" i="1"/>
  <c r="GZ151" i="1"/>
  <c r="GZ88" i="1"/>
  <c r="GZ93" i="1"/>
  <c r="GZ96" i="1"/>
  <c r="GZ98" i="1"/>
  <c r="GZ100" i="1"/>
  <c r="GZ94" i="1"/>
  <c r="GZ99" i="1"/>
  <c r="GZ90" i="1"/>
  <c r="GZ91" i="1"/>
  <c r="GZ95" i="1"/>
  <c r="GZ97" i="1"/>
  <c r="GZ101" i="1"/>
  <c r="GZ89" i="1"/>
  <c r="GZ92" i="1"/>
  <c r="GZ103" i="1"/>
  <c r="GZ107" i="1"/>
  <c r="GZ110" i="1"/>
  <c r="GZ113" i="1"/>
  <c r="GZ114" i="1"/>
  <c r="GZ116" i="1"/>
  <c r="GZ105" i="1"/>
  <c r="GZ111" i="1"/>
  <c r="GZ106" i="1"/>
  <c r="GZ108" i="1"/>
  <c r="GZ112" i="1"/>
  <c r="GZ102" i="1"/>
  <c r="GZ104" i="1"/>
  <c r="GZ109" i="1"/>
  <c r="GZ115" i="1"/>
  <c r="GZ119" i="1"/>
  <c r="GZ85" i="1"/>
  <c r="GZ82" i="1"/>
  <c r="GZ79" i="1"/>
  <c r="GZ76" i="1"/>
  <c r="GZ117" i="1"/>
  <c r="GZ121" i="1"/>
  <c r="GZ83" i="1"/>
  <c r="GZ74" i="1"/>
  <c r="GZ118" i="1"/>
  <c r="GZ120" i="1"/>
  <c r="GZ86" i="1"/>
  <c r="GZ80" i="1"/>
  <c r="GZ78" i="1"/>
  <c r="GZ81" i="1"/>
  <c r="GZ75" i="1"/>
  <c r="GZ71" i="1"/>
  <c r="GZ68" i="1"/>
  <c r="GZ65" i="1"/>
  <c r="GZ63" i="1"/>
  <c r="GZ60" i="1"/>
  <c r="GZ42" i="1"/>
  <c r="GZ41" i="1"/>
  <c r="GZ72" i="1"/>
  <c r="GZ67" i="1"/>
  <c r="GZ64" i="1"/>
  <c r="GZ61" i="1"/>
  <c r="GZ55" i="1"/>
  <c r="GZ54" i="1"/>
  <c r="GZ50" i="1"/>
  <c r="GZ49" i="1"/>
  <c r="GZ48" i="1"/>
  <c r="GZ57" i="1"/>
  <c r="GZ53" i="1"/>
  <c r="GZ73" i="1"/>
  <c r="GZ70" i="1"/>
  <c r="GZ69" i="1"/>
  <c r="GZ66" i="1"/>
  <c r="GZ59" i="1"/>
  <c r="GZ46" i="1"/>
  <c r="GZ44" i="1"/>
  <c r="GZ39" i="1"/>
  <c r="GZ38" i="1"/>
  <c r="GZ43" i="1"/>
  <c r="GZ37" i="1"/>
  <c r="GZ33" i="1"/>
  <c r="GZ24" i="1"/>
  <c r="GZ21" i="1"/>
  <c r="GZ14" i="1"/>
  <c r="GZ30" i="1"/>
  <c r="GZ25" i="1"/>
  <c r="GZ19" i="1"/>
  <c r="GZ17" i="1"/>
  <c r="GZ13" i="1"/>
  <c r="GZ36" i="1"/>
  <c r="GZ34" i="1"/>
  <c r="GZ32" i="1"/>
  <c r="GZ28" i="1"/>
  <c r="GZ26" i="1"/>
  <c r="GZ23" i="1"/>
  <c r="GZ20" i="1"/>
  <c r="GZ18" i="1"/>
  <c r="GZ15" i="1"/>
  <c r="GZ12" i="1"/>
  <c r="GZ10" i="1"/>
  <c r="GZ9" i="1"/>
  <c r="GZ8" i="1"/>
  <c r="GZ7" i="1"/>
  <c r="GZ40" i="1"/>
  <c r="GZ35" i="1"/>
  <c r="GZ31" i="1"/>
  <c r="GZ29" i="1"/>
  <c r="GZ27" i="1"/>
  <c r="GZ5" i="1"/>
  <c r="GZ6" i="1"/>
  <c r="GV174" i="1"/>
  <c r="GV175" i="1"/>
  <c r="GV179" i="1"/>
  <c r="GV177" i="1"/>
  <c r="GV181" i="1"/>
  <c r="GV180" i="1"/>
  <c r="GV182" i="1"/>
  <c r="GV176" i="1"/>
  <c r="GV178" i="1"/>
  <c r="GV184" i="1"/>
  <c r="GV173" i="1"/>
  <c r="GV171" i="1"/>
  <c r="GV170" i="1"/>
  <c r="GV167" i="1"/>
  <c r="GV169" i="1"/>
  <c r="GV168" i="1"/>
  <c r="GV165" i="1"/>
  <c r="GV183" i="1"/>
  <c r="GV166" i="1"/>
  <c r="GV160" i="1"/>
  <c r="GV164" i="1"/>
  <c r="GV162" i="1"/>
  <c r="GV161" i="1"/>
  <c r="GV153" i="1"/>
  <c r="GV156" i="1"/>
  <c r="GV155" i="1"/>
  <c r="GV159" i="1"/>
  <c r="GV158" i="1"/>
  <c r="GV154" i="1"/>
  <c r="GV157" i="1"/>
  <c r="GV124" i="1"/>
  <c r="GV125" i="1"/>
  <c r="GV126" i="1"/>
  <c r="GV128" i="1"/>
  <c r="GV130" i="1"/>
  <c r="GV129" i="1"/>
  <c r="GV127" i="1"/>
  <c r="GV138" i="1"/>
  <c r="GV132" i="1"/>
  <c r="GV136" i="1"/>
  <c r="GV133" i="1"/>
  <c r="GV134" i="1"/>
  <c r="GV137" i="1"/>
  <c r="GV131" i="1"/>
  <c r="GV135" i="1"/>
  <c r="GV140" i="1"/>
  <c r="GV142" i="1"/>
  <c r="GV146" i="1"/>
  <c r="GV147" i="1"/>
  <c r="GV123" i="1"/>
  <c r="GV143" i="1"/>
  <c r="GV139" i="1"/>
  <c r="GV141" i="1"/>
  <c r="GV144" i="1"/>
  <c r="GV148" i="1"/>
  <c r="GV150" i="1"/>
  <c r="GV87" i="1"/>
  <c r="GV145" i="1"/>
  <c r="GV149" i="1"/>
  <c r="GV88" i="1"/>
  <c r="GV93" i="1"/>
  <c r="GV96" i="1"/>
  <c r="GV98" i="1"/>
  <c r="GV100" i="1"/>
  <c r="GV94" i="1"/>
  <c r="GV99" i="1"/>
  <c r="GV90" i="1"/>
  <c r="GV91" i="1"/>
  <c r="GV95" i="1"/>
  <c r="GV97" i="1"/>
  <c r="GV101" i="1"/>
  <c r="GV151" i="1"/>
  <c r="GV89" i="1"/>
  <c r="GV92" i="1"/>
  <c r="GV103" i="1"/>
  <c r="GV107" i="1"/>
  <c r="GV110" i="1"/>
  <c r="GV113" i="1"/>
  <c r="GV114" i="1"/>
  <c r="GV116" i="1"/>
  <c r="GV105" i="1"/>
  <c r="GV111" i="1"/>
  <c r="GV106" i="1"/>
  <c r="GV108" i="1"/>
  <c r="GV112" i="1"/>
  <c r="GV102" i="1"/>
  <c r="GV104" i="1"/>
  <c r="GV109" i="1"/>
  <c r="GV115" i="1"/>
  <c r="GV119" i="1"/>
  <c r="GV85" i="1"/>
  <c r="GV82" i="1"/>
  <c r="GV79" i="1"/>
  <c r="GV76" i="1"/>
  <c r="GV117" i="1"/>
  <c r="GV121" i="1"/>
  <c r="GV83" i="1"/>
  <c r="GV74" i="1"/>
  <c r="GV118" i="1"/>
  <c r="GV120" i="1"/>
  <c r="GV86" i="1"/>
  <c r="GV80" i="1"/>
  <c r="GV78" i="1"/>
  <c r="GV81" i="1"/>
  <c r="GV75" i="1"/>
  <c r="GV71" i="1"/>
  <c r="GV68" i="1"/>
  <c r="GV65" i="1"/>
  <c r="GV63" i="1"/>
  <c r="GV60" i="1"/>
  <c r="GV42" i="1"/>
  <c r="GV41" i="1"/>
  <c r="GV72" i="1"/>
  <c r="GV67" i="1"/>
  <c r="GV64" i="1"/>
  <c r="GV61" i="1"/>
  <c r="GV55" i="1"/>
  <c r="GV54" i="1"/>
  <c r="GV50" i="1"/>
  <c r="GV49" i="1"/>
  <c r="GV48" i="1"/>
  <c r="GV57" i="1"/>
  <c r="GV53" i="1"/>
  <c r="GV73" i="1"/>
  <c r="GV70" i="1"/>
  <c r="GV69" i="1"/>
  <c r="GV66" i="1"/>
  <c r="GV59" i="1"/>
  <c r="GV46" i="1"/>
  <c r="GV44" i="1"/>
  <c r="GV39" i="1"/>
  <c r="GV38" i="1"/>
  <c r="GV40" i="1"/>
  <c r="GV37" i="1"/>
  <c r="GV33" i="1"/>
  <c r="GV24" i="1"/>
  <c r="GV21" i="1"/>
  <c r="GV14" i="1"/>
  <c r="GV43" i="1"/>
  <c r="GV30" i="1"/>
  <c r="GV25" i="1"/>
  <c r="GV19" i="1"/>
  <c r="GV17" i="1"/>
  <c r="GV13" i="1"/>
  <c r="GV36" i="1"/>
  <c r="GV34" i="1"/>
  <c r="GV32" i="1"/>
  <c r="GV28" i="1"/>
  <c r="GV26" i="1"/>
  <c r="GV23" i="1"/>
  <c r="GV20" i="1"/>
  <c r="GV18" i="1"/>
  <c r="GV15" i="1"/>
  <c r="GV12" i="1"/>
  <c r="GV10" i="1"/>
  <c r="GV9" i="1"/>
  <c r="GV8" i="1"/>
  <c r="GV7" i="1"/>
  <c r="GV35" i="1"/>
  <c r="GV31" i="1"/>
  <c r="GV29" i="1"/>
  <c r="GV27" i="1"/>
  <c r="GV5" i="1"/>
  <c r="GV6" i="1"/>
  <c r="GR174" i="1"/>
  <c r="GR175" i="1"/>
  <c r="GR179" i="1"/>
  <c r="GR176" i="1"/>
  <c r="GR178" i="1"/>
  <c r="GR177" i="1"/>
  <c r="GR181" i="1"/>
  <c r="GR182" i="1"/>
  <c r="GR184" i="1"/>
  <c r="GR171" i="1"/>
  <c r="GR173" i="1"/>
  <c r="GR170" i="1"/>
  <c r="GR167" i="1"/>
  <c r="GR183" i="1"/>
  <c r="GR169" i="1"/>
  <c r="GR166" i="1"/>
  <c r="GR180" i="1"/>
  <c r="GR168" i="1"/>
  <c r="GR165" i="1"/>
  <c r="GR160" i="1"/>
  <c r="GR162" i="1"/>
  <c r="GR164" i="1"/>
  <c r="GR161" i="1"/>
  <c r="GR156" i="1"/>
  <c r="GR153" i="1"/>
  <c r="GR159" i="1"/>
  <c r="GR155" i="1"/>
  <c r="GR158" i="1"/>
  <c r="GR154" i="1"/>
  <c r="GR157" i="1"/>
  <c r="GR124" i="1"/>
  <c r="GR125" i="1"/>
  <c r="GR126" i="1"/>
  <c r="GR128" i="1"/>
  <c r="GR130" i="1"/>
  <c r="GR129" i="1"/>
  <c r="GR127" i="1"/>
  <c r="GR131" i="1"/>
  <c r="GR138" i="1"/>
  <c r="GR132" i="1"/>
  <c r="GR136" i="1"/>
  <c r="GR133" i="1"/>
  <c r="GR134" i="1"/>
  <c r="GR137" i="1"/>
  <c r="GR135" i="1"/>
  <c r="GR140" i="1"/>
  <c r="GR142" i="1"/>
  <c r="GR146" i="1"/>
  <c r="GR147" i="1"/>
  <c r="GR123" i="1"/>
  <c r="GR143" i="1"/>
  <c r="GR139" i="1"/>
  <c r="GR141" i="1"/>
  <c r="GR144" i="1"/>
  <c r="GR148" i="1"/>
  <c r="GR150" i="1"/>
  <c r="GR87" i="1"/>
  <c r="GR145" i="1"/>
  <c r="GR149" i="1"/>
  <c r="GR88" i="1"/>
  <c r="GR93" i="1"/>
  <c r="GR96" i="1"/>
  <c r="GR98" i="1"/>
  <c r="GR100" i="1"/>
  <c r="GR94" i="1"/>
  <c r="GR99" i="1"/>
  <c r="GR151" i="1"/>
  <c r="GR90" i="1"/>
  <c r="GR91" i="1"/>
  <c r="GR95" i="1"/>
  <c r="GR97" i="1"/>
  <c r="GR101" i="1"/>
  <c r="GR89" i="1"/>
  <c r="GR92" i="1"/>
  <c r="GR103" i="1"/>
  <c r="GR107" i="1"/>
  <c r="GR110" i="1"/>
  <c r="GR113" i="1"/>
  <c r="GR114" i="1"/>
  <c r="GR116" i="1"/>
  <c r="GR105" i="1"/>
  <c r="GR111" i="1"/>
  <c r="GR108" i="1"/>
  <c r="GR112" i="1"/>
  <c r="GR102" i="1"/>
  <c r="GR104" i="1"/>
  <c r="GR106" i="1"/>
  <c r="GR109" i="1"/>
  <c r="GR115" i="1"/>
  <c r="GR119" i="1"/>
  <c r="GR85" i="1"/>
  <c r="GR82" i="1"/>
  <c r="GR79" i="1"/>
  <c r="GR117" i="1"/>
  <c r="GR121" i="1"/>
  <c r="GR83" i="1"/>
  <c r="GR74" i="1"/>
  <c r="GR118" i="1"/>
  <c r="GR120" i="1"/>
  <c r="GR86" i="1"/>
  <c r="GR80" i="1"/>
  <c r="GR78" i="1"/>
  <c r="GR81" i="1"/>
  <c r="GR76" i="1"/>
  <c r="GR75" i="1"/>
  <c r="GR71" i="1"/>
  <c r="GR68" i="1"/>
  <c r="GR65" i="1"/>
  <c r="GR63" i="1"/>
  <c r="GR60" i="1"/>
  <c r="GR43" i="1"/>
  <c r="GR41" i="1"/>
  <c r="GR40" i="1"/>
  <c r="GR72" i="1"/>
  <c r="GR67" i="1"/>
  <c r="GR64" i="1"/>
  <c r="GR61" i="1"/>
  <c r="GR55" i="1"/>
  <c r="GR54" i="1"/>
  <c r="GR50" i="1"/>
  <c r="GR49" i="1"/>
  <c r="GR48" i="1"/>
  <c r="GR57" i="1"/>
  <c r="GR53" i="1"/>
  <c r="GR73" i="1"/>
  <c r="GR70" i="1"/>
  <c r="GR69" i="1"/>
  <c r="GR66" i="1"/>
  <c r="GR59" i="1"/>
  <c r="GR46" i="1"/>
  <c r="GR44" i="1"/>
  <c r="GR42" i="1"/>
  <c r="GR39" i="1"/>
  <c r="GR38" i="1"/>
  <c r="GR37" i="1"/>
  <c r="GR33" i="1"/>
  <c r="GR24" i="1"/>
  <c r="GR21" i="1"/>
  <c r="GR30" i="1"/>
  <c r="GR25" i="1"/>
  <c r="GR20" i="1"/>
  <c r="GR19" i="1"/>
  <c r="GR15" i="1"/>
  <c r="GR12" i="1"/>
  <c r="GR36" i="1"/>
  <c r="GR34" i="1"/>
  <c r="GR32" i="1"/>
  <c r="GR28" i="1"/>
  <c r="GR26" i="1"/>
  <c r="GR23" i="1"/>
  <c r="GR18" i="1"/>
  <c r="GR10" i="1"/>
  <c r="GR9" i="1"/>
  <c r="GR8" i="1"/>
  <c r="GR7" i="1"/>
  <c r="GR35" i="1"/>
  <c r="GR31" i="1"/>
  <c r="GR29" i="1"/>
  <c r="GR27" i="1"/>
  <c r="GR14" i="1"/>
  <c r="GR5" i="1"/>
  <c r="GR6" i="1"/>
  <c r="GN174" i="1"/>
  <c r="GN175" i="1"/>
  <c r="GN176" i="1"/>
  <c r="GN179" i="1"/>
  <c r="GN177" i="1"/>
  <c r="GN181" i="1"/>
  <c r="GN178" i="1"/>
  <c r="GN182" i="1"/>
  <c r="GN180" i="1"/>
  <c r="GN171" i="1"/>
  <c r="GN183" i="1"/>
  <c r="GN170" i="1"/>
  <c r="GN167" i="1"/>
  <c r="GN169" i="1"/>
  <c r="GN166" i="1"/>
  <c r="GN165" i="1"/>
  <c r="GN184" i="1"/>
  <c r="GN173" i="1"/>
  <c r="GN168" i="1"/>
  <c r="GN164" i="1"/>
  <c r="GN160" i="1"/>
  <c r="GN162" i="1"/>
  <c r="GN161" i="1"/>
  <c r="GN156" i="1"/>
  <c r="GN153" i="1"/>
  <c r="GN159" i="1"/>
  <c r="GN155" i="1"/>
  <c r="GN158" i="1"/>
  <c r="GN154" i="1"/>
  <c r="GN157" i="1"/>
  <c r="GN124" i="1"/>
  <c r="GN125" i="1"/>
  <c r="GN126" i="1"/>
  <c r="GN128" i="1"/>
  <c r="GN130" i="1"/>
  <c r="GN129" i="1"/>
  <c r="GN127" i="1"/>
  <c r="GN131" i="1"/>
  <c r="GN138" i="1"/>
  <c r="GN132" i="1"/>
  <c r="GN136" i="1"/>
  <c r="GN133" i="1"/>
  <c r="GN134" i="1"/>
  <c r="GN137" i="1"/>
  <c r="GN135" i="1"/>
  <c r="GN140" i="1"/>
  <c r="GN142" i="1"/>
  <c r="GN146" i="1"/>
  <c r="GN147" i="1"/>
  <c r="GN123" i="1"/>
  <c r="GN143" i="1"/>
  <c r="GN139" i="1"/>
  <c r="GN141" i="1"/>
  <c r="GN144" i="1"/>
  <c r="GN148" i="1"/>
  <c r="GN150" i="1"/>
  <c r="GN87" i="1"/>
  <c r="GN145" i="1"/>
  <c r="GN149" i="1"/>
  <c r="GN88" i="1"/>
  <c r="GN93" i="1"/>
  <c r="GN96" i="1"/>
  <c r="GN98" i="1"/>
  <c r="GN100" i="1"/>
  <c r="GN151" i="1"/>
  <c r="GN94" i="1"/>
  <c r="GN99" i="1"/>
  <c r="GN90" i="1"/>
  <c r="GN91" i="1"/>
  <c r="GN95" i="1"/>
  <c r="GN97" i="1"/>
  <c r="GN101" i="1"/>
  <c r="GN89" i="1"/>
  <c r="GN92" i="1"/>
  <c r="GN103" i="1"/>
  <c r="GN107" i="1"/>
  <c r="GN110" i="1"/>
  <c r="GN113" i="1"/>
  <c r="GN114" i="1"/>
  <c r="GN116" i="1"/>
  <c r="GN105" i="1"/>
  <c r="GN111" i="1"/>
  <c r="GN108" i="1"/>
  <c r="GN112" i="1"/>
  <c r="GN102" i="1"/>
  <c r="GN104" i="1"/>
  <c r="GN106" i="1"/>
  <c r="GN109" i="1"/>
  <c r="GN115" i="1"/>
  <c r="GN119" i="1"/>
  <c r="GN85" i="1"/>
  <c r="GN82" i="1"/>
  <c r="GN79" i="1"/>
  <c r="GN117" i="1"/>
  <c r="GN121" i="1"/>
  <c r="GN83" i="1"/>
  <c r="GN74" i="1"/>
  <c r="GN118" i="1"/>
  <c r="GN120" i="1"/>
  <c r="GN86" i="1"/>
  <c r="GN80" i="1"/>
  <c r="GN78" i="1"/>
  <c r="GN81" i="1"/>
  <c r="GN76" i="1"/>
  <c r="GN75" i="1"/>
  <c r="GN71" i="1"/>
  <c r="GN68" i="1"/>
  <c r="GN65" i="1"/>
  <c r="GN63" i="1"/>
  <c r="GN60" i="1"/>
  <c r="GN43" i="1"/>
  <c r="GN41" i="1"/>
  <c r="GN40" i="1"/>
  <c r="GN72" i="1"/>
  <c r="GN67" i="1"/>
  <c r="GN64" i="1"/>
  <c r="GN61" i="1"/>
  <c r="GN55" i="1"/>
  <c r="GN54" i="1"/>
  <c r="GN50" i="1"/>
  <c r="GN49" i="1"/>
  <c r="GN48" i="1"/>
  <c r="GN57" i="1"/>
  <c r="GN53" i="1"/>
  <c r="GN73" i="1"/>
  <c r="GN70" i="1"/>
  <c r="GN69" i="1"/>
  <c r="GN66" i="1"/>
  <c r="GN59" i="1"/>
  <c r="GN46" i="1"/>
  <c r="GN44" i="1"/>
  <c r="GN42" i="1"/>
  <c r="GN39" i="1"/>
  <c r="GN38" i="1"/>
  <c r="GN37" i="1"/>
  <c r="GN33" i="1"/>
  <c r="GN24" i="1"/>
  <c r="GN21" i="1"/>
  <c r="GN17" i="1"/>
  <c r="GN12" i="1"/>
  <c r="GN30" i="1"/>
  <c r="GN25" i="1"/>
  <c r="GN20" i="1"/>
  <c r="GN19" i="1"/>
  <c r="GN15" i="1"/>
  <c r="GN36" i="1"/>
  <c r="GN34" i="1"/>
  <c r="GN32" i="1"/>
  <c r="GN28" i="1"/>
  <c r="GN26" i="1"/>
  <c r="GN23" i="1"/>
  <c r="GN18" i="1"/>
  <c r="GN10" i="1"/>
  <c r="GN9" i="1"/>
  <c r="GN8" i="1"/>
  <c r="GN7" i="1"/>
  <c r="GN35" i="1"/>
  <c r="GN31" i="1"/>
  <c r="GN29" i="1"/>
  <c r="GN27" i="1"/>
  <c r="GN14" i="1"/>
  <c r="GN13" i="1"/>
  <c r="GN5" i="1"/>
  <c r="GN6" i="1"/>
  <c r="GJ174" i="1"/>
  <c r="GJ176" i="1"/>
  <c r="GJ175" i="1"/>
  <c r="GJ177" i="1"/>
  <c r="GJ179" i="1"/>
  <c r="GJ178" i="1"/>
  <c r="GJ181" i="1"/>
  <c r="GJ180" i="1"/>
  <c r="GJ182" i="1"/>
  <c r="GJ183" i="1"/>
  <c r="GJ171" i="1"/>
  <c r="GJ170" i="1"/>
  <c r="GJ167" i="1"/>
  <c r="GJ184" i="1"/>
  <c r="GJ173" i="1"/>
  <c r="GJ169" i="1"/>
  <c r="GJ166" i="1"/>
  <c r="GJ165" i="1"/>
  <c r="GJ168" i="1"/>
  <c r="GJ160" i="1"/>
  <c r="GJ164" i="1"/>
  <c r="GJ162" i="1"/>
  <c r="GJ161" i="1"/>
  <c r="GJ156" i="1"/>
  <c r="GJ153" i="1"/>
  <c r="GJ159" i="1"/>
  <c r="GJ155" i="1"/>
  <c r="GJ158" i="1"/>
  <c r="GJ154" i="1"/>
  <c r="GJ157" i="1"/>
  <c r="GJ124" i="1"/>
  <c r="GJ125" i="1"/>
  <c r="GJ126" i="1"/>
  <c r="GJ128" i="1"/>
  <c r="GJ130" i="1"/>
  <c r="GJ129" i="1"/>
  <c r="GJ127" i="1"/>
  <c r="GJ131" i="1"/>
  <c r="GJ138" i="1"/>
  <c r="GJ132" i="1"/>
  <c r="GJ136" i="1"/>
  <c r="GJ133" i="1"/>
  <c r="GJ134" i="1"/>
  <c r="GJ137" i="1"/>
  <c r="GJ135" i="1"/>
  <c r="GJ140" i="1"/>
  <c r="GJ142" i="1"/>
  <c r="GJ146" i="1"/>
  <c r="GJ147" i="1"/>
  <c r="GJ123" i="1"/>
  <c r="GJ143" i="1"/>
  <c r="GJ139" i="1"/>
  <c r="GJ141" i="1"/>
  <c r="GJ144" i="1"/>
  <c r="GJ148" i="1"/>
  <c r="GJ150" i="1"/>
  <c r="GJ87" i="1"/>
  <c r="GJ145" i="1"/>
  <c r="GJ149" i="1"/>
  <c r="GJ151" i="1"/>
  <c r="GJ88" i="1"/>
  <c r="GJ93" i="1"/>
  <c r="GJ96" i="1"/>
  <c r="GJ98" i="1"/>
  <c r="GJ100" i="1"/>
  <c r="GJ94" i="1"/>
  <c r="GJ99" i="1"/>
  <c r="GJ90" i="1"/>
  <c r="GJ91" i="1"/>
  <c r="GJ95" i="1"/>
  <c r="GJ97" i="1"/>
  <c r="GJ101" i="1"/>
  <c r="GJ89" i="1"/>
  <c r="GJ92" i="1"/>
  <c r="GJ103" i="1"/>
  <c r="GJ107" i="1"/>
  <c r="GJ110" i="1"/>
  <c r="GJ113" i="1"/>
  <c r="GJ114" i="1"/>
  <c r="GJ116" i="1"/>
  <c r="GJ105" i="1"/>
  <c r="GJ111" i="1"/>
  <c r="GJ108" i="1"/>
  <c r="GJ112" i="1"/>
  <c r="GJ102" i="1"/>
  <c r="GJ104" i="1"/>
  <c r="GJ106" i="1"/>
  <c r="GJ109" i="1"/>
  <c r="GJ115" i="1"/>
  <c r="GJ119" i="1"/>
  <c r="GJ85" i="1"/>
  <c r="GJ82" i="1"/>
  <c r="GJ79" i="1"/>
  <c r="GJ117" i="1"/>
  <c r="GJ121" i="1"/>
  <c r="GJ83" i="1"/>
  <c r="GJ74" i="1"/>
  <c r="GJ118" i="1"/>
  <c r="GJ120" i="1"/>
  <c r="GJ86" i="1"/>
  <c r="GJ80" i="1"/>
  <c r="GJ78" i="1"/>
  <c r="GJ81" i="1"/>
  <c r="GJ76" i="1"/>
  <c r="GJ75" i="1"/>
  <c r="GJ71" i="1"/>
  <c r="GJ68" i="1"/>
  <c r="GJ65" i="1"/>
  <c r="GJ63" i="1"/>
  <c r="GJ60" i="1"/>
  <c r="GJ43" i="1"/>
  <c r="GJ41" i="1"/>
  <c r="GJ40" i="1"/>
  <c r="GJ72" i="1"/>
  <c r="GJ67" i="1"/>
  <c r="GJ64" i="1"/>
  <c r="GJ61" i="1"/>
  <c r="GJ55" i="1"/>
  <c r="GJ54" i="1"/>
  <c r="GJ50" i="1"/>
  <c r="GJ49" i="1"/>
  <c r="GJ48" i="1"/>
  <c r="GJ57" i="1"/>
  <c r="GJ53" i="1"/>
  <c r="GJ73" i="1"/>
  <c r="GJ70" i="1"/>
  <c r="GJ69" i="1"/>
  <c r="GJ66" i="1"/>
  <c r="GJ59" i="1"/>
  <c r="GJ46" i="1"/>
  <c r="GJ44" i="1"/>
  <c r="GJ42" i="1"/>
  <c r="GJ39" i="1"/>
  <c r="GJ38" i="1"/>
  <c r="GJ37" i="1"/>
  <c r="GJ33" i="1"/>
  <c r="GJ24" i="1"/>
  <c r="GJ21" i="1"/>
  <c r="GJ17" i="1"/>
  <c r="GJ12" i="1"/>
  <c r="GJ30" i="1"/>
  <c r="GJ25" i="1"/>
  <c r="GJ20" i="1"/>
  <c r="GJ19" i="1"/>
  <c r="GJ15" i="1"/>
  <c r="GJ36" i="1"/>
  <c r="GJ34" i="1"/>
  <c r="GJ32" i="1"/>
  <c r="GJ28" i="1"/>
  <c r="GJ26" i="1"/>
  <c r="GJ23" i="1"/>
  <c r="GJ18" i="1"/>
  <c r="GJ10" i="1"/>
  <c r="GJ9" i="1"/>
  <c r="GJ8" i="1"/>
  <c r="GJ7" i="1"/>
  <c r="GJ35" i="1"/>
  <c r="GJ31" i="1"/>
  <c r="GJ29" i="1"/>
  <c r="GJ27" i="1"/>
  <c r="GJ14" i="1"/>
  <c r="GJ13" i="1"/>
  <c r="GJ5" i="1"/>
  <c r="GJ6" i="1"/>
  <c r="GF174" i="1"/>
  <c r="GF176" i="1"/>
  <c r="GF179" i="1"/>
  <c r="GF177" i="1"/>
  <c r="GF181" i="1"/>
  <c r="GF178" i="1"/>
  <c r="GF180" i="1"/>
  <c r="GF182" i="1"/>
  <c r="GF171" i="1"/>
  <c r="GF184" i="1"/>
  <c r="GF173" i="1"/>
  <c r="GF170" i="1"/>
  <c r="GF167" i="1"/>
  <c r="GF169" i="1"/>
  <c r="GF166" i="1"/>
  <c r="GF168" i="1"/>
  <c r="GF165" i="1"/>
  <c r="GF183" i="1"/>
  <c r="GF160" i="1"/>
  <c r="GF164" i="1"/>
  <c r="GF162" i="1"/>
  <c r="GF161" i="1"/>
  <c r="GF156" i="1"/>
  <c r="GF153" i="1"/>
  <c r="GF159" i="1"/>
  <c r="GF155" i="1"/>
  <c r="GF158" i="1"/>
  <c r="GF154" i="1"/>
  <c r="GF157" i="1"/>
  <c r="GF124" i="1"/>
  <c r="GF125" i="1"/>
  <c r="GF126" i="1"/>
  <c r="GF128" i="1"/>
  <c r="GF130" i="1"/>
  <c r="GF129" i="1"/>
  <c r="GF127" i="1"/>
  <c r="GF131" i="1"/>
  <c r="GF138" i="1"/>
  <c r="GF132" i="1"/>
  <c r="GF136" i="1"/>
  <c r="GF133" i="1"/>
  <c r="GF134" i="1"/>
  <c r="GF137" i="1"/>
  <c r="GF135" i="1"/>
  <c r="GF140" i="1"/>
  <c r="GF142" i="1"/>
  <c r="GF146" i="1"/>
  <c r="GF147" i="1"/>
  <c r="GF123" i="1"/>
  <c r="GF143" i="1"/>
  <c r="GF139" i="1"/>
  <c r="GF141" i="1"/>
  <c r="GF144" i="1"/>
  <c r="GF148" i="1"/>
  <c r="GF150" i="1"/>
  <c r="GF87" i="1"/>
  <c r="GF145" i="1"/>
  <c r="GF149" i="1"/>
  <c r="GF88" i="1"/>
  <c r="GF93" i="1"/>
  <c r="GF96" i="1"/>
  <c r="GF98" i="1"/>
  <c r="GF100" i="1"/>
  <c r="GF94" i="1"/>
  <c r="GF99" i="1"/>
  <c r="GF90" i="1"/>
  <c r="GF91" i="1"/>
  <c r="GF95" i="1"/>
  <c r="GF97" i="1"/>
  <c r="GF101" i="1"/>
  <c r="GF151" i="1"/>
  <c r="GF89" i="1"/>
  <c r="GF92" i="1"/>
  <c r="GF103" i="1"/>
  <c r="GF107" i="1"/>
  <c r="GF110" i="1"/>
  <c r="GF113" i="1"/>
  <c r="GF114" i="1"/>
  <c r="GF116" i="1"/>
  <c r="GF105" i="1"/>
  <c r="GF111" i="1"/>
  <c r="GF108" i="1"/>
  <c r="GF112" i="1"/>
  <c r="GF102" i="1"/>
  <c r="GF104" i="1"/>
  <c r="GF106" i="1"/>
  <c r="GF109" i="1"/>
  <c r="GF115" i="1"/>
  <c r="GF119" i="1"/>
  <c r="GF85" i="1"/>
  <c r="GF82" i="1"/>
  <c r="GF79" i="1"/>
  <c r="GF117" i="1"/>
  <c r="GF121" i="1"/>
  <c r="GF83" i="1"/>
  <c r="GF74" i="1"/>
  <c r="GF118" i="1"/>
  <c r="GF120" i="1"/>
  <c r="GF86" i="1"/>
  <c r="GF80" i="1"/>
  <c r="GF78" i="1"/>
  <c r="GF81" i="1"/>
  <c r="GF76" i="1"/>
  <c r="GF75" i="1"/>
  <c r="GF71" i="1"/>
  <c r="GF68" i="1"/>
  <c r="GF65" i="1"/>
  <c r="GF63" i="1"/>
  <c r="GF60" i="1"/>
  <c r="GF43" i="1"/>
  <c r="GF41" i="1"/>
  <c r="GF40" i="1"/>
  <c r="GF72" i="1"/>
  <c r="GF67" i="1"/>
  <c r="GF64" i="1"/>
  <c r="GF61" i="1"/>
  <c r="GF55" i="1"/>
  <c r="GF54" i="1"/>
  <c r="GF50" i="1"/>
  <c r="GF49" i="1"/>
  <c r="GF48" i="1"/>
  <c r="GF57" i="1"/>
  <c r="GF53" i="1"/>
  <c r="GF73" i="1"/>
  <c r="GF70" i="1"/>
  <c r="GF69" i="1"/>
  <c r="GF66" i="1"/>
  <c r="GF59" i="1"/>
  <c r="GF46" i="1"/>
  <c r="GF44" i="1"/>
  <c r="GF42" i="1"/>
  <c r="GF39" i="1"/>
  <c r="GF38" i="1"/>
  <c r="GF37" i="1"/>
  <c r="GF33" i="1"/>
  <c r="GF24" i="1"/>
  <c r="GF21" i="1"/>
  <c r="GF17" i="1"/>
  <c r="GF12" i="1"/>
  <c r="GF30" i="1"/>
  <c r="GF25" i="1"/>
  <c r="GF20" i="1"/>
  <c r="GF19" i="1"/>
  <c r="GF15" i="1"/>
  <c r="GF36" i="1"/>
  <c r="GF34" i="1"/>
  <c r="GF32" i="1"/>
  <c r="GF28" i="1"/>
  <c r="GF26" i="1"/>
  <c r="GF23" i="1"/>
  <c r="GF18" i="1"/>
  <c r="GF10" i="1"/>
  <c r="GF9" i="1"/>
  <c r="GF8" i="1"/>
  <c r="GF35" i="1"/>
  <c r="GF31" i="1"/>
  <c r="GF29" i="1"/>
  <c r="GF27" i="1"/>
  <c r="GF14" i="1"/>
  <c r="GF13" i="1"/>
  <c r="GF5" i="1"/>
  <c r="GF7" i="1"/>
  <c r="GF6" i="1"/>
  <c r="GB174" i="1"/>
  <c r="GB176" i="1"/>
  <c r="GB179" i="1"/>
  <c r="GB177" i="1"/>
  <c r="GB175" i="1"/>
  <c r="GB178" i="1"/>
  <c r="GB181" i="1"/>
  <c r="GB182" i="1"/>
  <c r="GB184" i="1"/>
  <c r="GB173" i="1"/>
  <c r="GB171" i="1"/>
  <c r="GB170" i="1"/>
  <c r="GB167" i="1"/>
  <c r="GB180" i="1"/>
  <c r="GB183" i="1"/>
  <c r="GB169" i="1"/>
  <c r="GB166" i="1"/>
  <c r="GB168" i="1"/>
  <c r="GB165" i="1"/>
  <c r="GB160" i="1"/>
  <c r="GB162" i="1"/>
  <c r="GB164" i="1"/>
  <c r="GB161" i="1"/>
  <c r="GB156" i="1"/>
  <c r="GB153" i="1"/>
  <c r="GB159" i="1"/>
  <c r="GB155" i="1"/>
  <c r="GB158" i="1"/>
  <c r="GB154" i="1"/>
  <c r="GB157" i="1"/>
  <c r="GB124" i="1"/>
  <c r="GB125" i="1"/>
  <c r="GB126" i="1"/>
  <c r="GB128" i="1"/>
  <c r="GB130" i="1"/>
  <c r="GB129" i="1"/>
  <c r="GB127" i="1"/>
  <c r="GB131" i="1"/>
  <c r="GB138" i="1"/>
  <c r="GB132" i="1"/>
  <c r="GB136" i="1"/>
  <c r="GB133" i="1"/>
  <c r="GB134" i="1"/>
  <c r="GB137" i="1"/>
  <c r="GB135" i="1"/>
  <c r="GB140" i="1"/>
  <c r="GB142" i="1"/>
  <c r="GB146" i="1"/>
  <c r="GB147" i="1"/>
  <c r="GB123" i="1"/>
  <c r="GB143" i="1"/>
  <c r="GB139" i="1"/>
  <c r="GB141" i="1"/>
  <c r="GB144" i="1"/>
  <c r="GB148" i="1"/>
  <c r="GB150" i="1"/>
  <c r="GB87" i="1"/>
  <c r="GB145" i="1"/>
  <c r="GB149" i="1"/>
  <c r="GB88" i="1"/>
  <c r="GB93" i="1"/>
  <c r="GB96" i="1"/>
  <c r="GB98" i="1"/>
  <c r="GB100" i="1"/>
  <c r="GB94" i="1"/>
  <c r="GB99" i="1"/>
  <c r="GB151" i="1"/>
  <c r="GB90" i="1"/>
  <c r="GB91" i="1"/>
  <c r="GB95" i="1"/>
  <c r="GB97" i="1"/>
  <c r="GB101" i="1"/>
  <c r="GB89" i="1"/>
  <c r="GB92" i="1"/>
  <c r="GB103" i="1"/>
  <c r="GB107" i="1"/>
  <c r="GB110" i="1"/>
  <c r="GB113" i="1"/>
  <c r="GB114" i="1"/>
  <c r="GB116" i="1"/>
  <c r="GB105" i="1"/>
  <c r="GB111" i="1"/>
  <c r="GB108" i="1"/>
  <c r="GB112" i="1"/>
  <c r="GB102" i="1"/>
  <c r="GB104" i="1"/>
  <c r="GB106" i="1"/>
  <c r="GB109" i="1"/>
  <c r="GB115" i="1"/>
  <c r="GB119" i="1"/>
  <c r="GB85" i="1"/>
  <c r="GB82" i="1"/>
  <c r="GB79" i="1"/>
  <c r="GB117" i="1"/>
  <c r="GB121" i="1"/>
  <c r="GB83" i="1"/>
  <c r="GB74" i="1"/>
  <c r="GB118" i="1"/>
  <c r="GB120" i="1"/>
  <c r="GB86" i="1"/>
  <c r="GB80" i="1"/>
  <c r="GB78" i="1"/>
  <c r="GB81" i="1"/>
  <c r="GB76" i="1"/>
  <c r="GB75" i="1"/>
  <c r="GB71" i="1"/>
  <c r="GB68" i="1"/>
  <c r="GB65" i="1"/>
  <c r="GB63" i="1"/>
  <c r="GB60" i="1"/>
  <c r="GB43" i="1"/>
  <c r="GB40" i="1"/>
  <c r="GB72" i="1"/>
  <c r="GB67" i="1"/>
  <c r="GB64" i="1"/>
  <c r="GB61" i="1"/>
  <c r="GB55" i="1"/>
  <c r="GB54" i="1"/>
  <c r="GB50" i="1"/>
  <c r="GB49" i="1"/>
  <c r="GB48" i="1"/>
  <c r="GB57" i="1"/>
  <c r="GB53" i="1"/>
  <c r="GB73" i="1"/>
  <c r="GB70" i="1"/>
  <c r="GB69" i="1"/>
  <c r="GB66" i="1"/>
  <c r="GB59" i="1"/>
  <c r="GB46" i="1"/>
  <c r="GB44" i="1"/>
  <c r="GB42" i="1"/>
  <c r="GB39" i="1"/>
  <c r="GB38" i="1"/>
  <c r="GB37" i="1"/>
  <c r="GB33" i="1"/>
  <c r="GB24" i="1"/>
  <c r="GB21" i="1"/>
  <c r="GB17" i="1"/>
  <c r="GB12" i="1"/>
  <c r="GB30" i="1"/>
  <c r="GB25" i="1"/>
  <c r="GB20" i="1"/>
  <c r="GB19" i="1"/>
  <c r="GB15" i="1"/>
  <c r="GB36" i="1"/>
  <c r="GB34" i="1"/>
  <c r="GB32" i="1"/>
  <c r="GB28" i="1"/>
  <c r="GB26" i="1"/>
  <c r="GB23" i="1"/>
  <c r="GB18" i="1"/>
  <c r="GB10" i="1"/>
  <c r="GB9" i="1"/>
  <c r="GB8" i="1"/>
  <c r="GB35" i="1"/>
  <c r="GB31" i="1"/>
  <c r="GB29" i="1"/>
  <c r="GB27" i="1"/>
  <c r="GB14" i="1"/>
  <c r="GB13" i="1"/>
  <c r="GB5" i="1"/>
  <c r="GB7" i="1"/>
  <c r="GB6" i="1"/>
  <c r="FX174" i="1"/>
  <c r="FX176" i="1"/>
  <c r="FX175" i="1"/>
  <c r="FX179" i="1"/>
  <c r="FX181" i="1"/>
  <c r="FX182" i="1"/>
  <c r="FX177" i="1"/>
  <c r="FX180" i="1"/>
  <c r="FX171" i="1"/>
  <c r="FX178" i="1"/>
  <c r="FX183" i="1"/>
  <c r="FX170" i="1"/>
  <c r="FX167" i="1"/>
  <c r="FX169" i="1"/>
  <c r="FX166" i="1"/>
  <c r="FX184" i="1"/>
  <c r="FX173" i="1"/>
  <c r="FX165" i="1"/>
  <c r="FX168" i="1"/>
  <c r="FX164" i="1"/>
  <c r="FX160" i="1"/>
  <c r="FX162" i="1"/>
  <c r="FX161" i="1"/>
  <c r="FX156" i="1"/>
  <c r="FX153" i="1"/>
  <c r="FX159" i="1"/>
  <c r="FX155" i="1"/>
  <c r="FX158" i="1"/>
  <c r="FX154" i="1"/>
  <c r="FX157" i="1"/>
  <c r="FX124" i="1"/>
  <c r="FX125" i="1"/>
  <c r="FX126" i="1"/>
  <c r="FX128" i="1"/>
  <c r="FX130" i="1"/>
  <c r="FX129" i="1"/>
  <c r="FX127" i="1"/>
  <c r="FX131" i="1"/>
  <c r="FX138" i="1"/>
  <c r="FX132" i="1"/>
  <c r="FX136" i="1"/>
  <c r="FX133" i="1"/>
  <c r="FX134" i="1"/>
  <c r="FX137" i="1"/>
  <c r="FX135" i="1"/>
  <c r="FX140" i="1"/>
  <c r="FX142" i="1"/>
  <c r="FX146" i="1"/>
  <c r="FX147" i="1"/>
  <c r="FX123" i="1"/>
  <c r="FX143" i="1"/>
  <c r="FX139" i="1"/>
  <c r="FX141" i="1"/>
  <c r="FX144" i="1"/>
  <c r="FX148" i="1"/>
  <c r="FX150" i="1"/>
  <c r="FX87" i="1"/>
  <c r="FX145" i="1"/>
  <c r="FX149" i="1"/>
  <c r="FX88" i="1"/>
  <c r="FX93" i="1"/>
  <c r="FX96" i="1"/>
  <c r="FX98" i="1"/>
  <c r="FX100" i="1"/>
  <c r="FX151" i="1"/>
  <c r="FX94" i="1"/>
  <c r="FX99" i="1"/>
  <c r="FX90" i="1"/>
  <c r="FX91" i="1"/>
  <c r="FX95" i="1"/>
  <c r="FX97" i="1"/>
  <c r="FX101" i="1"/>
  <c r="FX89" i="1"/>
  <c r="FX92" i="1"/>
  <c r="FX103" i="1"/>
  <c r="FX107" i="1"/>
  <c r="FX110" i="1"/>
  <c r="FX113" i="1"/>
  <c r="FX114" i="1"/>
  <c r="FX116" i="1"/>
  <c r="FX105" i="1"/>
  <c r="FX111" i="1"/>
  <c r="FX108" i="1"/>
  <c r="FX112" i="1"/>
  <c r="FX102" i="1"/>
  <c r="FX104" i="1"/>
  <c r="FX106" i="1"/>
  <c r="FX109" i="1"/>
  <c r="FX115" i="1"/>
  <c r="FX119" i="1"/>
  <c r="FX85" i="1"/>
  <c r="FX82" i="1"/>
  <c r="FX79" i="1"/>
  <c r="FX117" i="1"/>
  <c r="FX121" i="1"/>
  <c r="FX83" i="1"/>
  <c r="FX74" i="1"/>
  <c r="FX118" i="1"/>
  <c r="FX120" i="1"/>
  <c r="FX86" i="1"/>
  <c r="FX80" i="1"/>
  <c r="FX78" i="1"/>
  <c r="FX81" i="1"/>
  <c r="FX76" i="1"/>
  <c r="FX75" i="1"/>
  <c r="FX71" i="1"/>
  <c r="FX68" i="1"/>
  <c r="FX65" i="1"/>
  <c r="FX63" i="1"/>
  <c r="FX60" i="1"/>
  <c r="FX43" i="1"/>
  <c r="FX40" i="1"/>
  <c r="FX72" i="1"/>
  <c r="FX67" i="1"/>
  <c r="FX64" i="1"/>
  <c r="FX61" i="1"/>
  <c r="FX55" i="1"/>
  <c r="FX54" i="1"/>
  <c r="FX50" i="1"/>
  <c r="FX49" i="1"/>
  <c r="FX48" i="1"/>
  <c r="FX57" i="1"/>
  <c r="FX53" i="1"/>
  <c r="FX73" i="1"/>
  <c r="FX70" i="1"/>
  <c r="FX69" i="1"/>
  <c r="FX66" i="1"/>
  <c r="FX59" i="1"/>
  <c r="FX46" i="1"/>
  <c r="FX44" i="1"/>
  <c r="FX42" i="1"/>
  <c r="FX41" i="1"/>
  <c r="FX39" i="1"/>
  <c r="FX38" i="1"/>
  <c r="FX37" i="1"/>
  <c r="FX33" i="1"/>
  <c r="FX24" i="1"/>
  <c r="FX21" i="1"/>
  <c r="FX17" i="1"/>
  <c r="FX30" i="1"/>
  <c r="FX25" i="1"/>
  <c r="FX20" i="1"/>
  <c r="FX19" i="1"/>
  <c r="FX15" i="1"/>
  <c r="FX36" i="1"/>
  <c r="FX34" i="1"/>
  <c r="FX32" i="1"/>
  <c r="FX28" i="1"/>
  <c r="FX26" i="1"/>
  <c r="FX23" i="1"/>
  <c r="FX18" i="1"/>
  <c r="FX10" i="1"/>
  <c r="FX9" i="1"/>
  <c r="FX8" i="1"/>
  <c r="FX35" i="1"/>
  <c r="FX31" i="1"/>
  <c r="FX29" i="1"/>
  <c r="FX27" i="1"/>
  <c r="FX14" i="1"/>
  <c r="FX13" i="1"/>
  <c r="FX12" i="1"/>
  <c r="FX5" i="1"/>
  <c r="FX7" i="1"/>
  <c r="FX6" i="1"/>
  <c r="FT174" i="1"/>
  <c r="FT176" i="1"/>
  <c r="FT177" i="1"/>
  <c r="FT179" i="1"/>
  <c r="FT178" i="1"/>
  <c r="FT181" i="1"/>
  <c r="FT180" i="1"/>
  <c r="FT182" i="1"/>
  <c r="FT183" i="1"/>
  <c r="FT171" i="1"/>
  <c r="FT170" i="1"/>
  <c r="FT167" i="1"/>
  <c r="FT184" i="1"/>
  <c r="FT169" i="1"/>
  <c r="FT166" i="1"/>
  <c r="FT165" i="1"/>
  <c r="FT173" i="1"/>
  <c r="FT168" i="1"/>
  <c r="FT160" i="1"/>
  <c r="FT164" i="1"/>
  <c r="FT162" i="1"/>
  <c r="FT156" i="1"/>
  <c r="FT153" i="1"/>
  <c r="FT159" i="1"/>
  <c r="FT155" i="1"/>
  <c r="FT158" i="1"/>
  <c r="FT154" i="1"/>
  <c r="FT157" i="1"/>
  <c r="FT124" i="1"/>
  <c r="FT125" i="1"/>
  <c r="FT126" i="1"/>
  <c r="FT128" i="1"/>
  <c r="FT130" i="1"/>
  <c r="FT129" i="1"/>
  <c r="FT131" i="1"/>
  <c r="FT138" i="1"/>
  <c r="FT132" i="1"/>
  <c r="FT136" i="1"/>
  <c r="FT133" i="1"/>
  <c r="FT134" i="1"/>
  <c r="FT137" i="1"/>
  <c r="FT135" i="1"/>
  <c r="FT140" i="1"/>
  <c r="FT142" i="1"/>
  <c r="FT146" i="1"/>
  <c r="FT147" i="1"/>
  <c r="FT123" i="1"/>
  <c r="FT143" i="1"/>
  <c r="FT139" i="1"/>
  <c r="FT141" i="1"/>
  <c r="FT144" i="1"/>
  <c r="FT148" i="1"/>
  <c r="FT150" i="1"/>
  <c r="FT87" i="1"/>
  <c r="FT145" i="1"/>
  <c r="FT149" i="1"/>
  <c r="FT151" i="1"/>
  <c r="FT88" i="1"/>
  <c r="FT93" i="1"/>
  <c r="FT96" i="1"/>
  <c r="FT98" i="1"/>
  <c r="FT100" i="1"/>
  <c r="FT94" i="1"/>
  <c r="FT99" i="1"/>
  <c r="FT90" i="1"/>
  <c r="FT91" i="1"/>
  <c r="FT95" i="1"/>
  <c r="FT97" i="1"/>
  <c r="FT101" i="1"/>
  <c r="FT89" i="1"/>
  <c r="FT92" i="1"/>
  <c r="FT103" i="1"/>
  <c r="FT107" i="1"/>
  <c r="FT110" i="1"/>
  <c r="FT113" i="1"/>
  <c r="FT114" i="1"/>
  <c r="FT116" i="1"/>
  <c r="FT105" i="1"/>
  <c r="FT111" i="1"/>
  <c r="FT108" i="1"/>
  <c r="FT112" i="1"/>
  <c r="FT102" i="1"/>
  <c r="FT104" i="1"/>
  <c r="FT106" i="1"/>
  <c r="FT109" i="1"/>
  <c r="FT115" i="1"/>
  <c r="FT119" i="1"/>
  <c r="FT85" i="1"/>
  <c r="FT82" i="1"/>
  <c r="FT79" i="1"/>
  <c r="FT117" i="1"/>
  <c r="FT121" i="1"/>
  <c r="FT83" i="1"/>
  <c r="FT74" i="1"/>
  <c r="FT118" i="1"/>
  <c r="FT120" i="1"/>
  <c r="FT86" i="1"/>
  <c r="FT80" i="1"/>
  <c r="FT78" i="1"/>
  <c r="FT81" i="1"/>
  <c r="FT76" i="1"/>
  <c r="FT75" i="1"/>
  <c r="FT71" i="1"/>
  <c r="FT68" i="1"/>
  <c r="FT65" i="1"/>
  <c r="FT63" i="1"/>
  <c r="FT60" i="1"/>
  <c r="FT40" i="1"/>
  <c r="FT72" i="1"/>
  <c r="FT67" i="1"/>
  <c r="FT64" i="1"/>
  <c r="FT61" i="1"/>
  <c r="FT55" i="1"/>
  <c r="FT54" i="1"/>
  <c r="FT50" i="1"/>
  <c r="FT49" i="1"/>
  <c r="FT48" i="1"/>
  <c r="FT57" i="1"/>
  <c r="FT53" i="1"/>
  <c r="FT73" i="1"/>
  <c r="FT70" i="1"/>
  <c r="FT69" i="1"/>
  <c r="FT66" i="1"/>
  <c r="FT59" i="1"/>
  <c r="FT46" i="1"/>
  <c r="FT44" i="1"/>
  <c r="FT43" i="1"/>
  <c r="FT42" i="1"/>
  <c r="FT41" i="1"/>
  <c r="FT39" i="1"/>
  <c r="FT38" i="1"/>
  <c r="FT37" i="1"/>
  <c r="FT33" i="1"/>
  <c r="FT24" i="1"/>
  <c r="FT21" i="1"/>
  <c r="FT17" i="1"/>
  <c r="FT30" i="1"/>
  <c r="FT25" i="1"/>
  <c r="FT20" i="1"/>
  <c r="FT19" i="1"/>
  <c r="FT15" i="1"/>
  <c r="FT36" i="1"/>
  <c r="FT34" i="1"/>
  <c r="FT32" i="1"/>
  <c r="FT28" i="1"/>
  <c r="FT26" i="1"/>
  <c r="FT23" i="1"/>
  <c r="FT18" i="1"/>
  <c r="FT10" i="1"/>
  <c r="FT9" i="1"/>
  <c r="FT8" i="1"/>
  <c r="FT35" i="1"/>
  <c r="FT31" i="1"/>
  <c r="FT29" i="1"/>
  <c r="FT27" i="1"/>
  <c r="FT14" i="1"/>
  <c r="FT13" i="1"/>
  <c r="FT12" i="1"/>
  <c r="FT5" i="1"/>
  <c r="FT7" i="1"/>
  <c r="FT6" i="1"/>
  <c r="FP175" i="1"/>
  <c r="FP174" i="1"/>
  <c r="FP176" i="1"/>
  <c r="FP179" i="1"/>
  <c r="FP177" i="1"/>
  <c r="FP181" i="1"/>
  <c r="FP180" i="1"/>
  <c r="FP182" i="1"/>
  <c r="FP178" i="1"/>
  <c r="FP171" i="1"/>
  <c r="FP184" i="1"/>
  <c r="FP170" i="1"/>
  <c r="FP167" i="1"/>
  <c r="FP169" i="1"/>
  <c r="FP166" i="1"/>
  <c r="FP168" i="1"/>
  <c r="FP183" i="1"/>
  <c r="FP165" i="1"/>
  <c r="FP173" i="1"/>
  <c r="FP160" i="1"/>
  <c r="FP162" i="1"/>
  <c r="FP164" i="1"/>
  <c r="FP161" i="1"/>
  <c r="FP159" i="1"/>
  <c r="FP156" i="1"/>
  <c r="FP153" i="1"/>
  <c r="FP158" i="1"/>
  <c r="FP155" i="1"/>
  <c r="FP154" i="1"/>
  <c r="FP157" i="1"/>
  <c r="FP124" i="1"/>
  <c r="FP125" i="1"/>
  <c r="FP127" i="1"/>
  <c r="FP126" i="1"/>
  <c r="FP128" i="1"/>
  <c r="FP130" i="1"/>
  <c r="FP129" i="1"/>
  <c r="FP131" i="1"/>
  <c r="FP138" i="1"/>
  <c r="FP132" i="1"/>
  <c r="FP136" i="1"/>
  <c r="FP133" i="1"/>
  <c r="FP134" i="1"/>
  <c r="FP137" i="1"/>
  <c r="FP135" i="1"/>
  <c r="FP140" i="1"/>
  <c r="FP142" i="1"/>
  <c r="FP146" i="1"/>
  <c r="FP147" i="1"/>
  <c r="FP123" i="1"/>
  <c r="FP143" i="1"/>
  <c r="FP139" i="1"/>
  <c r="FP141" i="1"/>
  <c r="FP144" i="1"/>
  <c r="FP148" i="1"/>
  <c r="FP150" i="1"/>
  <c r="FP87" i="1"/>
  <c r="FP145" i="1"/>
  <c r="FP149" i="1"/>
  <c r="FP88" i="1"/>
  <c r="FP93" i="1"/>
  <c r="FP96" i="1"/>
  <c r="FP98" i="1"/>
  <c r="FP100" i="1"/>
  <c r="FP94" i="1"/>
  <c r="FP99" i="1"/>
  <c r="FP90" i="1"/>
  <c r="FP91" i="1"/>
  <c r="FP95" i="1"/>
  <c r="FP97" i="1"/>
  <c r="FP101" i="1"/>
  <c r="FP151" i="1"/>
  <c r="FP89" i="1"/>
  <c r="FP92" i="1"/>
  <c r="FP103" i="1"/>
  <c r="FP107" i="1"/>
  <c r="FP110" i="1"/>
  <c r="FP113" i="1"/>
  <c r="FP114" i="1"/>
  <c r="FP116" i="1"/>
  <c r="FP105" i="1"/>
  <c r="FP111" i="1"/>
  <c r="FP108" i="1"/>
  <c r="FP112" i="1"/>
  <c r="FP102" i="1"/>
  <c r="FP104" i="1"/>
  <c r="FP106" i="1"/>
  <c r="FP109" i="1"/>
  <c r="FP115" i="1"/>
  <c r="FP119" i="1"/>
  <c r="FP85" i="1"/>
  <c r="FP82" i="1"/>
  <c r="FP79" i="1"/>
  <c r="FP117" i="1"/>
  <c r="FP121" i="1"/>
  <c r="FP83" i="1"/>
  <c r="FP74" i="1"/>
  <c r="FP118" i="1"/>
  <c r="FP120" i="1"/>
  <c r="FP86" i="1"/>
  <c r="FP80" i="1"/>
  <c r="FP78" i="1"/>
  <c r="FP81" i="1"/>
  <c r="FP76" i="1"/>
  <c r="FP75" i="1"/>
  <c r="FP71" i="1"/>
  <c r="FP68" i="1"/>
  <c r="FP65" i="1"/>
  <c r="FP63" i="1"/>
  <c r="FP60" i="1"/>
  <c r="FP40" i="1"/>
  <c r="FP72" i="1"/>
  <c r="FP67" i="1"/>
  <c r="FP64" i="1"/>
  <c r="FP61" i="1"/>
  <c r="FP55" i="1"/>
  <c r="FP54" i="1"/>
  <c r="FP50" i="1"/>
  <c r="FP49" i="1"/>
  <c r="FP48" i="1"/>
  <c r="FP57" i="1"/>
  <c r="FP53" i="1"/>
  <c r="FP73" i="1"/>
  <c r="FP70" i="1"/>
  <c r="FP69" i="1"/>
  <c r="FP66" i="1"/>
  <c r="FP59" i="1"/>
  <c r="FP46" i="1"/>
  <c r="FP44" i="1"/>
  <c r="FP42" i="1"/>
  <c r="FP41" i="1"/>
  <c r="FP39" i="1"/>
  <c r="FP38" i="1"/>
  <c r="FP37" i="1"/>
  <c r="FP33" i="1"/>
  <c r="FP24" i="1"/>
  <c r="FP21" i="1"/>
  <c r="FP17" i="1"/>
  <c r="FP30" i="1"/>
  <c r="FP25" i="1"/>
  <c r="FP20" i="1"/>
  <c r="FP19" i="1"/>
  <c r="FP15" i="1"/>
  <c r="FP36" i="1"/>
  <c r="FP34" i="1"/>
  <c r="FP32" i="1"/>
  <c r="FP28" i="1"/>
  <c r="FP26" i="1"/>
  <c r="FP23" i="1"/>
  <c r="FP18" i="1"/>
  <c r="FP10" i="1"/>
  <c r="FP9" i="1"/>
  <c r="FP8" i="1"/>
  <c r="FP35" i="1"/>
  <c r="FP31" i="1"/>
  <c r="FP29" i="1"/>
  <c r="FP27" i="1"/>
  <c r="FP14" i="1"/>
  <c r="FP13" i="1"/>
  <c r="FP12" i="1"/>
  <c r="FP5" i="1"/>
  <c r="FP7" i="1"/>
  <c r="FP6" i="1"/>
  <c r="FL175" i="1"/>
  <c r="FL174" i="1"/>
  <c r="FL176" i="1"/>
  <c r="FL179" i="1"/>
  <c r="FL178" i="1"/>
  <c r="FL177" i="1"/>
  <c r="FL181" i="1"/>
  <c r="FL182" i="1"/>
  <c r="FL184" i="1"/>
  <c r="FL171" i="1"/>
  <c r="FL180" i="1"/>
  <c r="FL170" i="1"/>
  <c r="FL167" i="1"/>
  <c r="FL183" i="1"/>
  <c r="FL169" i="1"/>
  <c r="FL166" i="1"/>
  <c r="FL173" i="1"/>
  <c r="FL168" i="1"/>
  <c r="FL165" i="1"/>
  <c r="FL160" i="1"/>
  <c r="FL162" i="1"/>
  <c r="FL161" i="1"/>
  <c r="FL164" i="1"/>
  <c r="FL159" i="1"/>
  <c r="FL155" i="1"/>
  <c r="FL153" i="1"/>
  <c r="FL158" i="1"/>
  <c r="FL154" i="1"/>
  <c r="FL157" i="1"/>
  <c r="FL156" i="1"/>
  <c r="FL124" i="1"/>
  <c r="FL125" i="1"/>
  <c r="FL127" i="1"/>
  <c r="FL126" i="1"/>
  <c r="FL128" i="1"/>
  <c r="FL130" i="1"/>
  <c r="FL129" i="1"/>
  <c r="FL131" i="1"/>
  <c r="FL138" i="1"/>
  <c r="FL132" i="1"/>
  <c r="FL136" i="1"/>
  <c r="FL133" i="1"/>
  <c r="FL134" i="1"/>
  <c r="FL137" i="1"/>
  <c r="FL135" i="1"/>
  <c r="FL140" i="1"/>
  <c r="FL142" i="1"/>
  <c r="FL146" i="1"/>
  <c r="FL147" i="1"/>
  <c r="FL123" i="1"/>
  <c r="FL143" i="1"/>
  <c r="FL139" i="1"/>
  <c r="FL141" i="1"/>
  <c r="FL144" i="1"/>
  <c r="FL148" i="1"/>
  <c r="FL150" i="1"/>
  <c r="FL87" i="1"/>
  <c r="FL145" i="1"/>
  <c r="FL149" i="1"/>
  <c r="FL88" i="1"/>
  <c r="FL93" i="1"/>
  <c r="FL96" i="1"/>
  <c r="FL98" i="1"/>
  <c r="FL100" i="1"/>
  <c r="FL94" i="1"/>
  <c r="FL99" i="1"/>
  <c r="FL151" i="1"/>
  <c r="FL90" i="1"/>
  <c r="FL91" i="1"/>
  <c r="FL95" i="1"/>
  <c r="FL97" i="1"/>
  <c r="FL101" i="1"/>
  <c r="FL89" i="1"/>
  <c r="FL92" i="1"/>
  <c r="FL102" i="1"/>
  <c r="FL103" i="1"/>
  <c r="FL107" i="1"/>
  <c r="FL110" i="1"/>
  <c r="FL113" i="1"/>
  <c r="FL114" i="1"/>
  <c r="FL116" i="1"/>
  <c r="FL105" i="1"/>
  <c r="FL111" i="1"/>
  <c r="FL108" i="1"/>
  <c r="FL112" i="1"/>
  <c r="FL117" i="1"/>
  <c r="FL104" i="1"/>
  <c r="FL106" i="1"/>
  <c r="FL109" i="1"/>
  <c r="FL115" i="1"/>
  <c r="FL119" i="1"/>
  <c r="FL85" i="1"/>
  <c r="FL82" i="1"/>
  <c r="FL79" i="1"/>
  <c r="FL121" i="1"/>
  <c r="FL83" i="1"/>
  <c r="FL74" i="1"/>
  <c r="FL118" i="1"/>
  <c r="FL120" i="1"/>
  <c r="FL86" i="1"/>
  <c r="FL80" i="1"/>
  <c r="FL78" i="1"/>
  <c r="FL81" i="1"/>
  <c r="FL76" i="1"/>
  <c r="FL75" i="1"/>
  <c r="FL71" i="1"/>
  <c r="FL68" i="1"/>
  <c r="FL65" i="1"/>
  <c r="FL63" i="1"/>
  <c r="FL60" i="1"/>
  <c r="FL40" i="1"/>
  <c r="FL72" i="1"/>
  <c r="FL67" i="1"/>
  <c r="FL64" i="1"/>
  <c r="FL61" i="1"/>
  <c r="FL55" i="1"/>
  <c r="FL54" i="1"/>
  <c r="FL50" i="1"/>
  <c r="FL49" i="1"/>
  <c r="FL48" i="1"/>
  <c r="FL57" i="1"/>
  <c r="FL53" i="1"/>
  <c r="FL43" i="1"/>
  <c r="FL73" i="1"/>
  <c r="FL70" i="1"/>
  <c r="FL69" i="1"/>
  <c r="FL66" i="1"/>
  <c r="FL59" i="1"/>
  <c r="FL46" i="1"/>
  <c r="FL44" i="1"/>
  <c r="FL42" i="1"/>
  <c r="FL41" i="1"/>
  <c r="FL39" i="1"/>
  <c r="FL38" i="1"/>
  <c r="FL37" i="1"/>
  <c r="FL33" i="1"/>
  <c r="FL24" i="1"/>
  <c r="FL21" i="1"/>
  <c r="FL17" i="1"/>
  <c r="FL30" i="1"/>
  <c r="FL25" i="1"/>
  <c r="FL20" i="1"/>
  <c r="FL19" i="1"/>
  <c r="FL15" i="1"/>
  <c r="FL36" i="1"/>
  <c r="FL34" i="1"/>
  <c r="FL32" i="1"/>
  <c r="FL28" i="1"/>
  <c r="FL26" i="1"/>
  <c r="FL23" i="1"/>
  <c r="FL18" i="1"/>
  <c r="FL10" i="1"/>
  <c r="FL9" i="1"/>
  <c r="FL8" i="1"/>
  <c r="FL35" i="1"/>
  <c r="FL31" i="1"/>
  <c r="FL29" i="1"/>
  <c r="FL27" i="1"/>
  <c r="FL14" i="1"/>
  <c r="FL13" i="1"/>
  <c r="FL12" i="1"/>
  <c r="FL5" i="1"/>
  <c r="FL7" i="1"/>
  <c r="FL6" i="1"/>
  <c r="FH175" i="1"/>
  <c r="FH174" i="1"/>
  <c r="FH176" i="1"/>
  <c r="FH179" i="1"/>
  <c r="FH177" i="1"/>
  <c r="FH181" i="1"/>
  <c r="FH178" i="1"/>
  <c r="FH182" i="1"/>
  <c r="FH180" i="1"/>
  <c r="FH171" i="1"/>
  <c r="FH183" i="1"/>
  <c r="FH170" i="1"/>
  <c r="FH167" i="1"/>
  <c r="FH169" i="1"/>
  <c r="FH166" i="1"/>
  <c r="FH184" i="1"/>
  <c r="FH173" i="1"/>
  <c r="FH165" i="1"/>
  <c r="FH168" i="1"/>
  <c r="FH164" i="1"/>
  <c r="FH160" i="1"/>
  <c r="FH162" i="1"/>
  <c r="FH161" i="1"/>
  <c r="FH159" i="1"/>
  <c r="FH155" i="1"/>
  <c r="FH153" i="1"/>
  <c r="FH158" i="1"/>
  <c r="FH154" i="1"/>
  <c r="FH157" i="1"/>
  <c r="FH156" i="1"/>
  <c r="FH124" i="1"/>
  <c r="FH125" i="1"/>
  <c r="FH127" i="1"/>
  <c r="FH126" i="1"/>
  <c r="FH128" i="1"/>
  <c r="FH130" i="1"/>
  <c r="FH129" i="1"/>
  <c r="FH131" i="1"/>
  <c r="FH135" i="1"/>
  <c r="FH138" i="1"/>
  <c r="FH132" i="1"/>
  <c r="FH136" i="1"/>
  <c r="FH133" i="1"/>
  <c r="FH134" i="1"/>
  <c r="FH137" i="1"/>
  <c r="FH140" i="1"/>
  <c r="FH142" i="1"/>
  <c r="FH146" i="1"/>
  <c r="FH147" i="1"/>
  <c r="FH123" i="1"/>
  <c r="FH143" i="1"/>
  <c r="FH139" i="1"/>
  <c r="FH141" i="1"/>
  <c r="FH144" i="1"/>
  <c r="FH148" i="1"/>
  <c r="FH150" i="1"/>
  <c r="FH87" i="1"/>
  <c r="FH145" i="1"/>
  <c r="FH149" i="1"/>
  <c r="FH88" i="1"/>
  <c r="FH93" i="1"/>
  <c r="FH96" i="1"/>
  <c r="FH98" i="1"/>
  <c r="FH100" i="1"/>
  <c r="FH151" i="1"/>
  <c r="FH94" i="1"/>
  <c r="FH99" i="1"/>
  <c r="FH90" i="1"/>
  <c r="FH91" i="1"/>
  <c r="FH95" i="1"/>
  <c r="FH97" i="1"/>
  <c r="FH101" i="1"/>
  <c r="FH89" i="1"/>
  <c r="FH92" i="1"/>
  <c r="FH102" i="1"/>
  <c r="FH103" i="1"/>
  <c r="FH107" i="1"/>
  <c r="FH110" i="1"/>
  <c r="FH113" i="1"/>
  <c r="FH114" i="1"/>
  <c r="FH116" i="1"/>
  <c r="FH105" i="1"/>
  <c r="FH111" i="1"/>
  <c r="FH108" i="1"/>
  <c r="FH112" i="1"/>
  <c r="FH117" i="1"/>
  <c r="FH104" i="1"/>
  <c r="FH106" i="1"/>
  <c r="FH109" i="1"/>
  <c r="FH115" i="1"/>
  <c r="FH119" i="1"/>
  <c r="FH85" i="1"/>
  <c r="FH82" i="1"/>
  <c r="FH79" i="1"/>
  <c r="FH121" i="1"/>
  <c r="FH83" i="1"/>
  <c r="FH74" i="1"/>
  <c r="FH118" i="1"/>
  <c r="FH120" i="1"/>
  <c r="FH86" i="1"/>
  <c r="FH80" i="1"/>
  <c r="FH78" i="1"/>
  <c r="FH81" i="1"/>
  <c r="FH76" i="1"/>
  <c r="FH75" i="1"/>
  <c r="FH71" i="1"/>
  <c r="FH68" i="1"/>
  <c r="FH65" i="1"/>
  <c r="FH63" i="1"/>
  <c r="FH60" i="1"/>
  <c r="FH40" i="1"/>
  <c r="FH72" i="1"/>
  <c r="FH67" i="1"/>
  <c r="FH64" i="1"/>
  <c r="FH61" i="1"/>
  <c r="FH55" i="1"/>
  <c r="FH54" i="1"/>
  <c r="FH50" i="1"/>
  <c r="FH49" i="1"/>
  <c r="FH48" i="1"/>
  <c r="FH57" i="1"/>
  <c r="FH53" i="1"/>
  <c r="FH43" i="1"/>
  <c r="FH73" i="1"/>
  <c r="FH70" i="1"/>
  <c r="FH69" i="1"/>
  <c r="FH66" i="1"/>
  <c r="FH59" i="1"/>
  <c r="FH46" i="1"/>
  <c r="FH44" i="1"/>
  <c r="FH42" i="1"/>
  <c r="FH41" i="1"/>
  <c r="FH39" i="1"/>
  <c r="FH38" i="1"/>
  <c r="FH37" i="1"/>
  <c r="FH33" i="1"/>
  <c r="FH24" i="1"/>
  <c r="FH21" i="1"/>
  <c r="FH17" i="1"/>
  <c r="FH30" i="1"/>
  <c r="FH25" i="1"/>
  <c r="FH20" i="1"/>
  <c r="FH19" i="1"/>
  <c r="FH15" i="1"/>
  <c r="FH36" i="1"/>
  <c r="FH34" i="1"/>
  <c r="FH32" i="1"/>
  <c r="FH28" i="1"/>
  <c r="FH26" i="1"/>
  <c r="FH23" i="1"/>
  <c r="FH18" i="1"/>
  <c r="FH10" i="1"/>
  <c r="FH9" i="1"/>
  <c r="FH8" i="1"/>
  <c r="FH35" i="1"/>
  <c r="FH31" i="1"/>
  <c r="FH29" i="1"/>
  <c r="FH27" i="1"/>
  <c r="FH14" i="1"/>
  <c r="FH13" i="1"/>
  <c r="FH12" i="1"/>
  <c r="FH5" i="1"/>
  <c r="FH7" i="1"/>
  <c r="FH6" i="1"/>
  <c r="FD175" i="1"/>
  <c r="FD174" i="1"/>
  <c r="FD176" i="1"/>
  <c r="FD177" i="1"/>
  <c r="FD179" i="1"/>
  <c r="FD178" i="1"/>
  <c r="FD181" i="1"/>
  <c r="FD180" i="1"/>
  <c r="FD182" i="1"/>
  <c r="FD183" i="1"/>
  <c r="FD171" i="1"/>
  <c r="FD170" i="1"/>
  <c r="FD167" i="1"/>
  <c r="FD184" i="1"/>
  <c r="FD169" i="1"/>
  <c r="FD166" i="1"/>
  <c r="FD165" i="1"/>
  <c r="FD173" i="1"/>
  <c r="FD168" i="1"/>
  <c r="FD160" i="1"/>
  <c r="FD164" i="1"/>
  <c r="FD162" i="1"/>
  <c r="FD161" i="1"/>
  <c r="FD159" i="1"/>
  <c r="FD155" i="1"/>
  <c r="FD153" i="1"/>
  <c r="FD158" i="1"/>
  <c r="FD154" i="1"/>
  <c r="FD157" i="1"/>
  <c r="FD156" i="1"/>
  <c r="FD124" i="1"/>
  <c r="FD125" i="1"/>
  <c r="FD127" i="1"/>
  <c r="FD126" i="1"/>
  <c r="FD128" i="1"/>
  <c r="FD130" i="1"/>
  <c r="FD129" i="1"/>
  <c r="FD131" i="1"/>
  <c r="FD135" i="1"/>
  <c r="FD138" i="1"/>
  <c r="FD132" i="1"/>
  <c r="FD136" i="1"/>
  <c r="FD133" i="1"/>
  <c r="FD134" i="1"/>
  <c r="FD137" i="1"/>
  <c r="FD140" i="1"/>
  <c r="FD142" i="1"/>
  <c r="FD146" i="1"/>
  <c r="FD147" i="1"/>
  <c r="FD123" i="1"/>
  <c r="FD143" i="1"/>
  <c r="FD139" i="1"/>
  <c r="FD141" i="1"/>
  <c r="FD144" i="1"/>
  <c r="FD148" i="1"/>
  <c r="FD150" i="1"/>
  <c r="FD87" i="1"/>
  <c r="FD145" i="1"/>
  <c r="FD149" i="1"/>
  <c r="FD151" i="1"/>
  <c r="FD88" i="1"/>
  <c r="FD93" i="1"/>
  <c r="FD96" i="1"/>
  <c r="FD98" i="1"/>
  <c r="FD100" i="1"/>
  <c r="FD94" i="1"/>
  <c r="FD99" i="1"/>
  <c r="FD90" i="1"/>
  <c r="FD91" i="1"/>
  <c r="FD95" i="1"/>
  <c r="FD97" i="1"/>
  <c r="FD101" i="1"/>
  <c r="FD89" i="1"/>
  <c r="FD92" i="1"/>
  <c r="FD102" i="1"/>
  <c r="FD103" i="1"/>
  <c r="FD107" i="1"/>
  <c r="FD110" i="1"/>
  <c r="FD113" i="1"/>
  <c r="FD114" i="1"/>
  <c r="FD116" i="1"/>
  <c r="FD105" i="1"/>
  <c r="FD111" i="1"/>
  <c r="FD108" i="1"/>
  <c r="FD112" i="1"/>
  <c r="FD117" i="1"/>
  <c r="FD104" i="1"/>
  <c r="FD106" i="1"/>
  <c r="FD109" i="1"/>
  <c r="FD115" i="1"/>
  <c r="FD119" i="1"/>
  <c r="FD85" i="1"/>
  <c r="FD82" i="1"/>
  <c r="FD79" i="1"/>
  <c r="FD121" i="1"/>
  <c r="FD83" i="1"/>
  <c r="FD74" i="1"/>
  <c r="FD118" i="1"/>
  <c r="FD120" i="1"/>
  <c r="FD86" i="1"/>
  <c r="FD80" i="1"/>
  <c r="FD78" i="1"/>
  <c r="FD81" i="1"/>
  <c r="FD76" i="1"/>
  <c r="FD75" i="1"/>
  <c r="FD71" i="1"/>
  <c r="FD68" i="1"/>
  <c r="FD65" i="1"/>
  <c r="FD63" i="1"/>
  <c r="FD60" i="1"/>
  <c r="FD40" i="1"/>
  <c r="FD72" i="1"/>
  <c r="FD67" i="1"/>
  <c r="FD64" i="1"/>
  <c r="FD61" i="1"/>
  <c r="FD55" i="1"/>
  <c r="FD54" i="1"/>
  <c r="FD50" i="1"/>
  <c r="FD49" i="1"/>
  <c r="FD48" i="1"/>
  <c r="FD57" i="1"/>
  <c r="FD53" i="1"/>
  <c r="FD43" i="1"/>
  <c r="FD73" i="1"/>
  <c r="FD70" i="1"/>
  <c r="FD69" i="1"/>
  <c r="FD66" i="1"/>
  <c r="FD59" i="1"/>
  <c r="FD46" i="1"/>
  <c r="FD44" i="1"/>
  <c r="FD42" i="1"/>
  <c r="FD41" i="1"/>
  <c r="FD39" i="1"/>
  <c r="FD38" i="1"/>
  <c r="FD37" i="1"/>
  <c r="FD33" i="1"/>
  <c r="FD24" i="1"/>
  <c r="FD21" i="1"/>
  <c r="FD17" i="1"/>
  <c r="FD30" i="1"/>
  <c r="FD25" i="1"/>
  <c r="FD20" i="1"/>
  <c r="FD19" i="1"/>
  <c r="FD15" i="1"/>
  <c r="FD36" i="1"/>
  <c r="FD34" i="1"/>
  <c r="FD32" i="1"/>
  <c r="FD28" i="1"/>
  <c r="FD26" i="1"/>
  <c r="FD23" i="1"/>
  <c r="FD18" i="1"/>
  <c r="FD10" i="1"/>
  <c r="FD9" i="1"/>
  <c r="FD8" i="1"/>
  <c r="FD35" i="1"/>
  <c r="FD31" i="1"/>
  <c r="FD29" i="1"/>
  <c r="FD27" i="1"/>
  <c r="FD14" i="1"/>
  <c r="FD13" i="1"/>
  <c r="FD12" i="1"/>
  <c r="FD5" i="1"/>
  <c r="FD7" i="1"/>
  <c r="FD6" i="1"/>
  <c r="EZ175" i="1"/>
  <c r="EZ174" i="1"/>
  <c r="EZ176" i="1"/>
  <c r="EZ179" i="1"/>
  <c r="EZ177" i="1"/>
  <c r="EZ181" i="1"/>
  <c r="EZ178" i="1"/>
  <c r="EZ180" i="1"/>
  <c r="EZ182" i="1"/>
  <c r="EZ171" i="1"/>
  <c r="EZ184" i="1"/>
  <c r="EZ170" i="1"/>
  <c r="EZ167" i="1"/>
  <c r="EZ169" i="1"/>
  <c r="EZ166" i="1"/>
  <c r="EZ183" i="1"/>
  <c r="EZ168" i="1"/>
  <c r="EZ165" i="1"/>
  <c r="EZ173" i="1"/>
  <c r="EZ160" i="1"/>
  <c r="EZ162" i="1"/>
  <c r="EZ164" i="1"/>
  <c r="EZ161" i="1"/>
  <c r="EZ159" i="1"/>
  <c r="EZ155" i="1"/>
  <c r="EZ153" i="1"/>
  <c r="EZ158" i="1"/>
  <c r="EZ154" i="1"/>
  <c r="EZ157" i="1"/>
  <c r="EZ156" i="1"/>
  <c r="EZ124" i="1"/>
  <c r="EZ125" i="1"/>
  <c r="EZ127" i="1"/>
  <c r="EZ128" i="1"/>
  <c r="EZ130" i="1"/>
  <c r="EZ126" i="1"/>
  <c r="EZ129" i="1"/>
  <c r="EZ131" i="1"/>
  <c r="EZ135" i="1"/>
  <c r="EZ138" i="1"/>
  <c r="EZ132" i="1"/>
  <c r="EZ136" i="1"/>
  <c r="EZ133" i="1"/>
  <c r="EZ134" i="1"/>
  <c r="EZ137" i="1"/>
  <c r="EZ140" i="1"/>
  <c r="EZ142" i="1"/>
  <c r="EZ146" i="1"/>
  <c r="EZ147" i="1"/>
  <c r="EZ123" i="1"/>
  <c r="EZ143" i="1"/>
  <c r="EZ139" i="1"/>
  <c r="EZ141" i="1"/>
  <c r="EZ144" i="1"/>
  <c r="EZ148" i="1"/>
  <c r="EZ150" i="1"/>
  <c r="EZ87" i="1"/>
  <c r="EZ145" i="1"/>
  <c r="EZ149" i="1"/>
  <c r="EZ88" i="1"/>
  <c r="EZ93" i="1"/>
  <c r="EZ96" i="1"/>
  <c r="EZ98" i="1"/>
  <c r="EZ100" i="1"/>
  <c r="EZ94" i="1"/>
  <c r="EZ99" i="1"/>
  <c r="EZ90" i="1"/>
  <c r="EZ91" i="1"/>
  <c r="EZ95" i="1"/>
  <c r="EZ97" i="1"/>
  <c r="EZ101" i="1"/>
  <c r="EZ151" i="1"/>
  <c r="EZ89" i="1"/>
  <c r="EZ92" i="1"/>
  <c r="EZ102" i="1"/>
  <c r="EZ103" i="1"/>
  <c r="EZ107" i="1"/>
  <c r="EZ110" i="1"/>
  <c r="EZ113" i="1"/>
  <c r="EZ114" i="1"/>
  <c r="EZ116" i="1"/>
  <c r="EZ105" i="1"/>
  <c r="EZ111" i="1"/>
  <c r="EZ108" i="1"/>
  <c r="EZ112" i="1"/>
  <c r="EZ117" i="1"/>
  <c r="EZ104" i="1"/>
  <c r="EZ106" i="1"/>
  <c r="EZ109" i="1"/>
  <c r="EZ115" i="1"/>
  <c r="EZ119" i="1"/>
  <c r="EZ85" i="1"/>
  <c r="EZ82" i="1"/>
  <c r="EZ79" i="1"/>
  <c r="EZ121" i="1"/>
  <c r="EZ83" i="1"/>
  <c r="EZ74" i="1"/>
  <c r="EZ118" i="1"/>
  <c r="EZ120" i="1"/>
  <c r="EZ86" i="1"/>
  <c r="EZ80" i="1"/>
  <c r="EZ78" i="1"/>
  <c r="EZ81" i="1"/>
  <c r="EZ76" i="1"/>
  <c r="EZ75" i="1"/>
  <c r="EZ71" i="1"/>
  <c r="EZ68" i="1"/>
  <c r="EZ65" i="1"/>
  <c r="EZ63" i="1"/>
  <c r="EZ60" i="1"/>
  <c r="EZ40" i="1"/>
  <c r="EZ72" i="1"/>
  <c r="EZ67" i="1"/>
  <c r="EZ64" i="1"/>
  <c r="EZ61" i="1"/>
  <c r="EZ55" i="1"/>
  <c r="EZ54" i="1"/>
  <c r="EZ50" i="1"/>
  <c r="EZ49" i="1"/>
  <c r="EZ48" i="1"/>
  <c r="EZ57" i="1"/>
  <c r="EZ53" i="1"/>
  <c r="EZ43" i="1"/>
  <c r="EZ73" i="1"/>
  <c r="EZ70" i="1"/>
  <c r="EZ69" i="1"/>
  <c r="EZ66" i="1"/>
  <c r="EZ59" i="1"/>
  <c r="EZ46" i="1"/>
  <c r="EZ44" i="1"/>
  <c r="EZ42" i="1"/>
  <c r="EZ41" i="1"/>
  <c r="EZ39" i="1"/>
  <c r="EZ37" i="1"/>
  <c r="EZ33" i="1"/>
  <c r="EZ24" i="1"/>
  <c r="EZ21" i="1"/>
  <c r="EZ17" i="1"/>
  <c r="EZ30" i="1"/>
  <c r="EZ28" i="1"/>
  <c r="EZ25" i="1"/>
  <c r="EZ20" i="1"/>
  <c r="EZ19" i="1"/>
  <c r="EZ15" i="1"/>
  <c r="EZ38" i="1"/>
  <c r="EZ36" i="1"/>
  <c r="EZ34" i="1"/>
  <c r="EZ32" i="1"/>
  <c r="EZ26" i="1"/>
  <c r="EZ23" i="1"/>
  <c r="EZ18" i="1"/>
  <c r="EZ10" i="1"/>
  <c r="EZ9" i="1"/>
  <c r="EZ8" i="1"/>
  <c r="EZ35" i="1"/>
  <c r="EZ31" i="1"/>
  <c r="EZ29" i="1"/>
  <c r="EZ27" i="1"/>
  <c r="EZ14" i="1"/>
  <c r="EZ13" i="1"/>
  <c r="EZ12" i="1"/>
  <c r="EZ5" i="1"/>
  <c r="EZ7" i="1"/>
  <c r="EZ6" i="1"/>
  <c r="EV175" i="1"/>
  <c r="EV174" i="1"/>
  <c r="EV176" i="1"/>
  <c r="EV179" i="1"/>
  <c r="EV177" i="1"/>
  <c r="EV178" i="1"/>
  <c r="EV181" i="1"/>
  <c r="EV182" i="1"/>
  <c r="EV180" i="1"/>
  <c r="EV184" i="1"/>
  <c r="EV171" i="1"/>
  <c r="EV170" i="1"/>
  <c r="EV167" i="1"/>
  <c r="EV183" i="1"/>
  <c r="EV169" i="1"/>
  <c r="EV166" i="1"/>
  <c r="EV173" i="1"/>
  <c r="EV168" i="1"/>
  <c r="EV165" i="1"/>
  <c r="EV160" i="1"/>
  <c r="EV162" i="1"/>
  <c r="EV161" i="1"/>
  <c r="EV164" i="1"/>
  <c r="EV159" i="1"/>
  <c r="EV155" i="1"/>
  <c r="EV153" i="1"/>
  <c r="EV158" i="1"/>
  <c r="EV154" i="1"/>
  <c r="EV157" i="1"/>
  <c r="EV156" i="1"/>
  <c r="EV125" i="1"/>
  <c r="EV127" i="1"/>
  <c r="EV124" i="1"/>
  <c r="EV128" i="1"/>
  <c r="EV130" i="1"/>
  <c r="EV126" i="1"/>
  <c r="EV129" i="1"/>
  <c r="EV131" i="1"/>
  <c r="EV135" i="1"/>
  <c r="EV138" i="1"/>
  <c r="EV132" i="1"/>
  <c r="EV136" i="1"/>
  <c r="EV133" i="1"/>
  <c r="EV134" i="1"/>
  <c r="EV137" i="1"/>
  <c r="EV140" i="1"/>
  <c r="EV142" i="1"/>
  <c r="EV146" i="1"/>
  <c r="EV147" i="1"/>
  <c r="EV123" i="1"/>
  <c r="EV143" i="1"/>
  <c r="EV139" i="1"/>
  <c r="EV141" i="1"/>
  <c r="EV144" i="1"/>
  <c r="EV148" i="1"/>
  <c r="EV150" i="1"/>
  <c r="EV87" i="1"/>
  <c r="EV145" i="1"/>
  <c r="EV149" i="1"/>
  <c r="EV88" i="1"/>
  <c r="EV93" i="1"/>
  <c r="EV96" i="1"/>
  <c r="EV98" i="1"/>
  <c r="EV100" i="1"/>
  <c r="EV94" i="1"/>
  <c r="EV99" i="1"/>
  <c r="EV151" i="1"/>
  <c r="EV90" i="1"/>
  <c r="EV91" i="1"/>
  <c r="EV95" i="1"/>
  <c r="EV97" i="1"/>
  <c r="EV101" i="1"/>
  <c r="EV89" i="1"/>
  <c r="EV92" i="1"/>
  <c r="EV102" i="1"/>
  <c r="EV103" i="1"/>
  <c r="EV107" i="1"/>
  <c r="EV110" i="1"/>
  <c r="EV113" i="1"/>
  <c r="EV114" i="1"/>
  <c r="EV116" i="1"/>
  <c r="EV105" i="1"/>
  <c r="EV111" i="1"/>
  <c r="EV108" i="1"/>
  <c r="EV112" i="1"/>
  <c r="EV117" i="1"/>
  <c r="EV104" i="1"/>
  <c r="EV106" i="1"/>
  <c r="EV109" i="1"/>
  <c r="EV115" i="1"/>
  <c r="EV119" i="1"/>
  <c r="EV85" i="1"/>
  <c r="EV82" i="1"/>
  <c r="EV79" i="1"/>
  <c r="EV121" i="1"/>
  <c r="EV83" i="1"/>
  <c r="EV74" i="1"/>
  <c r="EV118" i="1"/>
  <c r="EV120" i="1"/>
  <c r="EV86" i="1"/>
  <c r="EV80" i="1"/>
  <c r="EV78" i="1"/>
  <c r="EV81" i="1"/>
  <c r="EV76" i="1"/>
  <c r="EV75" i="1"/>
  <c r="EV71" i="1"/>
  <c r="EV68" i="1"/>
  <c r="EV65" i="1"/>
  <c r="EV63" i="1"/>
  <c r="EV60" i="1"/>
  <c r="EV40" i="1"/>
  <c r="EV72" i="1"/>
  <c r="EV67" i="1"/>
  <c r="EV64" i="1"/>
  <c r="EV61" i="1"/>
  <c r="EV55" i="1"/>
  <c r="EV54" i="1"/>
  <c r="EV50" i="1"/>
  <c r="EV49" i="1"/>
  <c r="EV48" i="1"/>
  <c r="EV57" i="1"/>
  <c r="EV53" i="1"/>
  <c r="EV43" i="1"/>
  <c r="EV73" i="1"/>
  <c r="EV70" i="1"/>
  <c r="EV69" i="1"/>
  <c r="EV66" i="1"/>
  <c r="EV59" i="1"/>
  <c r="EV46" i="1"/>
  <c r="EV44" i="1"/>
  <c r="EV42" i="1"/>
  <c r="EV41" i="1"/>
  <c r="EV39" i="1"/>
  <c r="EV38" i="1"/>
  <c r="EV37" i="1"/>
  <c r="EV33" i="1"/>
  <c r="EV24" i="1"/>
  <c r="EV21" i="1"/>
  <c r="EV17" i="1"/>
  <c r="EV30" i="1"/>
  <c r="EV28" i="1"/>
  <c r="EV25" i="1"/>
  <c r="EV20" i="1"/>
  <c r="EV19" i="1"/>
  <c r="EV15" i="1"/>
  <c r="EV36" i="1"/>
  <c r="EV34" i="1"/>
  <c r="EV32" i="1"/>
  <c r="EV26" i="1"/>
  <c r="EV23" i="1"/>
  <c r="EV18" i="1"/>
  <c r="EV10" i="1"/>
  <c r="EV9" i="1"/>
  <c r="EV8" i="1"/>
  <c r="EV35" i="1"/>
  <c r="EV31" i="1"/>
  <c r="EV29" i="1"/>
  <c r="EV27" i="1"/>
  <c r="EV14" i="1"/>
  <c r="EV13" i="1"/>
  <c r="EV12" i="1"/>
  <c r="EV5" i="1"/>
  <c r="EV7" i="1"/>
  <c r="EV6" i="1"/>
  <c r="ER175" i="1"/>
  <c r="ER174" i="1"/>
  <c r="ER176" i="1"/>
  <c r="ER179" i="1"/>
  <c r="ER181" i="1"/>
  <c r="ER182" i="1"/>
  <c r="ER180" i="1"/>
  <c r="ER178" i="1"/>
  <c r="ER171" i="1"/>
  <c r="ER183" i="1"/>
  <c r="ER170" i="1"/>
  <c r="ER167" i="1"/>
  <c r="ER169" i="1"/>
  <c r="ER166" i="1"/>
  <c r="ER177" i="1"/>
  <c r="ER173" i="1"/>
  <c r="ER165" i="1"/>
  <c r="ER168" i="1"/>
  <c r="ER184" i="1"/>
  <c r="ER164" i="1"/>
  <c r="ER160" i="1"/>
  <c r="ER162" i="1"/>
  <c r="ER161" i="1"/>
  <c r="ER159" i="1"/>
  <c r="ER155" i="1"/>
  <c r="ER153" i="1"/>
  <c r="ER158" i="1"/>
  <c r="ER154" i="1"/>
  <c r="ER157" i="1"/>
  <c r="ER156" i="1"/>
  <c r="ER125" i="1"/>
  <c r="ER127" i="1"/>
  <c r="ER124" i="1"/>
  <c r="ER128" i="1"/>
  <c r="ER130" i="1"/>
  <c r="ER126" i="1"/>
  <c r="ER129" i="1"/>
  <c r="ER131" i="1"/>
  <c r="ER135" i="1"/>
  <c r="ER138" i="1"/>
  <c r="ER132" i="1"/>
  <c r="ER136" i="1"/>
  <c r="ER133" i="1"/>
  <c r="ER134" i="1"/>
  <c r="ER137" i="1"/>
  <c r="ER140" i="1"/>
  <c r="ER142" i="1"/>
  <c r="ER146" i="1"/>
  <c r="ER147" i="1"/>
  <c r="ER123" i="1"/>
  <c r="ER143" i="1"/>
  <c r="ER139" i="1"/>
  <c r="ER141" i="1"/>
  <c r="ER144" i="1"/>
  <c r="ER148" i="1"/>
  <c r="ER150" i="1"/>
  <c r="ER87" i="1"/>
  <c r="ER145" i="1"/>
  <c r="ER149" i="1"/>
  <c r="ER88" i="1"/>
  <c r="ER93" i="1"/>
  <c r="ER96" i="1"/>
  <c r="ER98" i="1"/>
  <c r="ER100" i="1"/>
  <c r="ER151" i="1"/>
  <c r="ER94" i="1"/>
  <c r="ER99" i="1"/>
  <c r="ER90" i="1"/>
  <c r="ER91" i="1"/>
  <c r="ER95" i="1"/>
  <c r="ER97" i="1"/>
  <c r="ER101" i="1"/>
  <c r="ER89" i="1"/>
  <c r="ER92" i="1"/>
  <c r="ER102" i="1"/>
  <c r="ER103" i="1"/>
  <c r="ER107" i="1"/>
  <c r="ER110" i="1"/>
  <c r="ER113" i="1"/>
  <c r="ER114" i="1"/>
  <c r="ER116" i="1"/>
  <c r="ER105" i="1"/>
  <c r="ER111" i="1"/>
  <c r="ER108" i="1"/>
  <c r="ER112" i="1"/>
  <c r="ER117" i="1"/>
  <c r="ER104" i="1"/>
  <c r="ER106" i="1"/>
  <c r="ER109" i="1"/>
  <c r="ER115" i="1"/>
  <c r="ER119" i="1"/>
  <c r="ER85" i="1"/>
  <c r="ER82" i="1"/>
  <c r="ER79" i="1"/>
  <c r="ER121" i="1"/>
  <c r="ER83" i="1"/>
  <c r="ER74" i="1"/>
  <c r="ER118" i="1"/>
  <c r="ER120" i="1"/>
  <c r="ER86" i="1"/>
  <c r="ER80" i="1"/>
  <c r="ER78" i="1"/>
  <c r="ER81" i="1"/>
  <c r="ER76" i="1"/>
  <c r="ER75" i="1"/>
  <c r="ER71" i="1"/>
  <c r="ER68" i="1"/>
  <c r="ER65" i="1"/>
  <c r="ER63" i="1"/>
  <c r="ER60" i="1"/>
  <c r="ER40" i="1"/>
  <c r="ER72" i="1"/>
  <c r="ER67" i="1"/>
  <c r="ER64" i="1"/>
  <c r="ER61" i="1"/>
  <c r="ER55" i="1"/>
  <c r="ER54" i="1"/>
  <c r="ER50" i="1"/>
  <c r="ER49" i="1"/>
  <c r="ER48" i="1"/>
  <c r="ER57" i="1"/>
  <c r="ER53" i="1"/>
  <c r="ER43" i="1"/>
  <c r="ER73" i="1"/>
  <c r="ER70" i="1"/>
  <c r="ER69" i="1"/>
  <c r="ER66" i="1"/>
  <c r="ER59" i="1"/>
  <c r="ER46" i="1"/>
  <c r="ER44" i="1"/>
  <c r="ER42" i="1"/>
  <c r="ER41" i="1"/>
  <c r="ER39" i="1"/>
  <c r="ER37" i="1"/>
  <c r="ER33" i="1"/>
  <c r="ER24" i="1"/>
  <c r="ER21" i="1"/>
  <c r="ER17" i="1"/>
  <c r="ER30" i="1"/>
  <c r="ER28" i="1"/>
  <c r="ER25" i="1"/>
  <c r="ER20" i="1"/>
  <c r="ER19" i="1"/>
  <c r="ER15" i="1"/>
  <c r="ER38" i="1"/>
  <c r="ER36" i="1"/>
  <c r="ER34" i="1"/>
  <c r="ER32" i="1"/>
  <c r="ER26" i="1"/>
  <c r="ER23" i="1"/>
  <c r="ER18" i="1"/>
  <c r="ER10" i="1"/>
  <c r="ER9" i="1"/>
  <c r="ER8" i="1"/>
  <c r="ER35" i="1"/>
  <c r="ER31" i="1"/>
  <c r="ER29" i="1"/>
  <c r="ER27" i="1"/>
  <c r="ER14" i="1"/>
  <c r="ER13" i="1"/>
  <c r="ER12" i="1"/>
  <c r="ER5" i="1"/>
  <c r="ER7" i="1"/>
  <c r="ER6" i="1"/>
  <c r="EN175" i="1"/>
  <c r="EN174" i="1"/>
  <c r="EN176" i="1"/>
  <c r="EN177" i="1"/>
  <c r="EN179" i="1"/>
  <c r="EN178" i="1"/>
  <c r="EN181" i="1"/>
  <c r="EN180" i="1"/>
  <c r="EN182" i="1"/>
  <c r="EN183" i="1"/>
  <c r="EN171" i="1"/>
  <c r="EN170" i="1"/>
  <c r="EN167" i="1"/>
  <c r="EN184" i="1"/>
  <c r="EN169" i="1"/>
  <c r="EN166" i="1"/>
  <c r="EN165" i="1"/>
  <c r="EN173" i="1"/>
  <c r="EN168" i="1"/>
  <c r="EN160" i="1"/>
  <c r="EN164" i="1"/>
  <c r="EN162" i="1"/>
  <c r="EN161" i="1"/>
  <c r="EN159" i="1"/>
  <c r="EN155" i="1"/>
  <c r="EN153" i="1"/>
  <c r="EN158" i="1"/>
  <c r="EN154" i="1"/>
  <c r="EN157" i="1"/>
  <c r="EN156" i="1"/>
  <c r="EN125" i="1"/>
  <c r="EN124" i="1"/>
  <c r="EN127" i="1"/>
  <c r="EN130" i="1"/>
  <c r="EN126" i="1"/>
  <c r="EN129" i="1"/>
  <c r="EN131" i="1"/>
  <c r="EN135" i="1"/>
  <c r="EN138" i="1"/>
  <c r="EN132" i="1"/>
  <c r="EN136" i="1"/>
  <c r="EN133" i="1"/>
  <c r="EN134" i="1"/>
  <c r="EN137" i="1"/>
  <c r="EN140" i="1"/>
  <c r="EN142" i="1"/>
  <c r="EN146" i="1"/>
  <c r="EN147" i="1"/>
  <c r="EN123" i="1"/>
  <c r="EN143" i="1"/>
  <c r="EN139" i="1"/>
  <c r="EN141" i="1"/>
  <c r="EN144" i="1"/>
  <c r="EN148" i="1"/>
  <c r="EN150" i="1"/>
  <c r="EN87" i="1"/>
  <c r="EN145" i="1"/>
  <c r="EN149" i="1"/>
  <c r="EN151" i="1"/>
  <c r="EN88" i="1"/>
  <c r="EN93" i="1"/>
  <c r="EN96" i="1"/>
  <c r="EN98" i="1"/>
  <c r="EN100" i="1"/>
  <c r="EN94" i="1"/>
  <c r="EN99" i="1"/>
  <c r="EN90" i="1"/>
  <c r="EN91" i="1"/>
  <c r="EN95" i="1"/>
  <c r="EN97" i="1"/>
  <c r="EN101" i="1"/>
  <c r="EN89" i="1"/>
  <c r="EN92" i="1"/>
  <c r="EN102" i="1"/>
  <c r="EN103" i="1"/>
  <c r="EN107" i="1"/>
  <c r="EN110" i="1"/>
  <c r="EN113" i="1"/>
  <c r="EN114" i="1"/>
  <c r="EN116" i="1"/>
  <c r="EN105" i="1"/>
  <c r="EN111" i="1"/>
  <c r="EN108" i="1"/>
  <c r="EN112" i="1"/>
  <c r="EN117" i="1"/>
  <c r="EN104" i="1"/>
  <c r="EN106" i="1"/>
  <c r="EN109" i="1"/>
  <c r="EN115" i="1"/>
  <c r="EN119" i="1"/>
  <c r="EN85" i="1"/>
  <c r="EN82" i="1"/>
  <c r="EN79" i="1"/>
  <c r="EN121" i="1"/>
  <c r="EN83" i="1"/>
  <c r="EN74" i="1"/>
  <c r="EN118" i="1"/>
  <c r="EN120" i="1"/>
  <c r="EN86" i="1"/>
  <c r="EN80" i="1"/>
  <c r="EN78" i="1"/>
  <c r="EN81" i="1"/>
  <c r="EN76" i="1"/>
  <c r="EN75" i="1"/>
  <c r="EN71" i="1"/>
  <c r="EN68" i="1"/>
  <c r="EN65" i="1"/>
  <c r="EN63" i="1"/>
  <c r="EN60" i="1"/>
  <c r="EN40" i="1"/>
  <c r="EN72" i="1"/>
  <c r="EN67" i="1"/>
  <c r="EN64" i="1"/>
  <c r="EN61" i="1"/>
  <c r="EN55" i="1"/>
  <c r="EN54" i="1"/>
  <c r="EN50" i="1"/>
  <c r="EN49" i="1"/>
  <c r="EN48" i="1"/>
  <c r="EN57" i="1"/>
  <c r="EN53" i="1"/>
  <c r="EN43" i="1"/>
  <c r="EN73" i="1"/>
  <c r="EN70" i="1"/>
  <c r="EN69" i="1"/>
  <c r="EN66" i="1"/>
  <c r="EN59" i="1"/>
  <c r="EN46" i="1"/>
  <c r="EN44" i="1"/>
  <c r="EN42" i="1"/>
  <c r="EN41" i="1"/>
  <c r="EN39" i="1"/>
  <c r="EN37" i="1"/>
  <c r="EN33" i="1"/>
  <c r="EN24" i="1"/>
  <c r="EN21" i="1"/>
  <c r="EN17" i="1"/>
  <c r="EN38" i="1"/>
  <c r="EN30" i="1"/>
  <c r="EN28" i="1"/>
  <c r="EN25" i="1"/>
  <c r="EN20" i="1"/>
  <c r="EN19" i="1"/>
  <c r="EN15" i="1"/>
  <c r="EN36" i="1"/>
  <c r="EN34" i="1"/>
  <c r="EN32" i="1"/>
  <c r="EN26" i="1"/>
  <c r="EN23" i="1"/>
  <c r="EN18" i="1"/>
  <c r="EN10" i="1"/>
  <c r="EN9" i="1"/>
  <c r="EN8" i="1"/>
  <c r="EN35" i="1"/>
  <c r="EN31" i="1"/>
  <c r="EN29" i="1"/>
  <c r="EN27" i="1"/>
  <c r="EN14" i="1"/>
  <c r="EN13" i="1"/>
  <c r="EN12" i="1"/>
  <c r="EN5" i="1"/>
  <c r="EN7" i="1"/>
  <c r="EN6" i="1"/>
  <c r="EJ175" i="1"/>
  <c r="EJ174" i="1"/>
  <c r="EJ176" i="1"/>
  <c r="EJ179" i="1"/>
  <c r="EJ177" i="1"/>
  <c r="EJ180" i="1"/>
  <c r="EJ181" i="1"/>
  <c r="EJ182" i="1"/>
  <c r="EJ178" i="1"/>
  <c r="EJ171" i="1"/>
  <c r="EJ184" i="1"/>
  <c r="EJ170" i="1"/>
  <c r="EJ167" i="1"/>
  <c r="EJ169" i="1"/>
  <c r="EJ166" i="1"/>
  <c r="EJ168" i="1"/>
  <c r="EJ165" i="1"/>
  <c r="EJ183" i="1"/>
  <c r="EJ173" i="1"/>
  <c r="EJ160" i="1"/>
  <c r="EJ162" i="1"/>
  <c r="EJ164" i="1"/>
  <c r="EJ161" i="1"/>
  <c r="EJ159" i="1"/>
  <c r="EJ155" i="1"/>
  <c r="EJ153" i="1"/>
  <c r="EJ158" i="1"/>
  <c r="EJ154" i="1"/>
  <c r="EJ157" i="1"/>
  <c r="EJ156" i="1"/>
  <c r="EJ125" i="1"/>
  <c r="EJ124" i="1"/>
  <c r="EJ127" i="1"/>
  <c r="EJ130" i="1"/>
  <c r="EJ126" i="1"/>
  <c r="EJ128" i="1"/>
  <c r="EJ129" i="1"/>
  <c r="EJ131" i="1"/>
  <c r="EJ135" i="1"/>
  <c r="EJ138" i="1"/>
  <c r="EJ132" i="1"/>
  <c r="EJ136" i="1"/>
  <c r="EJ133" i="1"/>
  <c r="EJ134" i="1"/>
  <c r="EJ137" i="1"/>
  <c r="EJ140" i="1"/>
  <c r="EJ142" i="1"/>
  <c r="EJ146" i="1"/>
  <c r="EJ147" i="1"/>
  <c r="EJ123" i="1"/>
  <c r="EJ143" i="1"/>
  <c r="EJ141" i="1"/>
  <c r="EJ144" i="1"/>
  <c r="EJ148" i="1"/>
  <c r="EJ150" i="1"/>
  <c r="EJ87" i="1"/>
  <c r="EJ139" i="1"/>
  <c r="EJ145" i="1"/>
  <c r="EJ149" i="1"/>
  <c r="EJ88" i="1"/>
  <c r="EJ93" i="1"/>
  <c r="EJ96" i="1"/>
  <c r="EJ98" i="1"/>
  <c r="EJ100" i="1"/>
  <c r="EJ94" i="1"/>
  <c r="EJ99" i="1"/>
  <c r="EJ90" i="1"/>
  <c r="EJ91" i="1"/>
  <c r="EJ95" i="1"/>
  <c r="EJ97" i="1"/>
  <c r="EJ101" i="1"/>
  <c r="EJ151" i="1"/>
  <c r="EJ89" i="1"/>
  <c r="EJ92" i="1"/>
  <c r="EJ102" i="1"/>
  <c r="EJ103" i="1"/>
  <c r="EJ107" i="1"/>
  <c r="EJ110" i="1"/>
  <c r="EJ113" i="1"/>
  <c r="EJ114" i="1"/>
  <c r="EJ116" i="1"/>
  <c r="EJ105" i="1"/>
  <c r="EJ111" i="1"/>
  <c r="EJ108" i="1"/>
  <c r="EJ112" i="1"/>
  <c r="EJ117" i="1"/>
  <c r="EJ104" i="1"/>
  <c r="EJ106" i="1"/>
  <c r="EJ109" i="1"/>
  <c r="EJ115" i="1"/>
  <c r="EJ119" i="1"/>
  <c r="EJ85" i="1"/>
  <c r="EJ82" i="1"/>
  <c r="EJ79" i="1"/>
  <c r="EJ121" i="1"/>
  <c r="EJ83" i="1"/>
  <c r="EJ74" i="1"/>
  <c r="EJ118" i="1"/>
  <c r="EJ120" i="1"/>
  <c r="EJ86" i="1"/>
  <c r="EJ80" i="1"/>
  <c r="EJ78" i="1"/>
  <c r="EJ81" i="1"/>
  <c r="EJ76" i="1"/>
  <c r="EJ75" i="1"/>
  <c r="EJ71" i="1"/>
  <c r="EJ68" i="1"/>
  <c r="EJ65" i="1"/>
  <c r="EJ63" i="1"/>
  <c r="EJ60" i="1"/>
  <c r="EJ40" i="1"/>
  <c r="EJ72" i="1"/>
  <c r="EJ67" i="1"/>
  <c r="EJ64" i="1"/>
  <c r="EJ61" i="1"/>
  <c r="EJ55" i="1"/>
  <c r="EJ54" i="1"/>
  <c r="EJ50" i="1"/>
  <c r="EJ49" i="1"/>
  <c r="EJ48" i="1"/>
  <c r="EJ57" i="1"/>
  <c r="EJ53" i="1"/>
  <c r="EJ43" i="1"/>
  <c r="EJ73" i="1"/>
  <c r="EJ70" i="1"/>
  <c r="EJ69" i="1"/>
  <c r="EJ66" i="1"/>
  <c r="EJ59" i="1"/>
  <c r="EJ46" i="1"/>
  <c r="EJ44" i="1"/>
  <c r="EJ42" i="1"/>
  <c r="EJ41" i="1"/>
  <c r="EJ39" i="1"/>
  <c r="EJ38" i="1"/>
  <c r="EJ37" i="1"/>
  <c r="EJ33" i="1"/>
  <c r="EJ24" i="1"/>
  <c r="EJ21" i="1"/>
  <c r="EJ17" i="1"/>
  <c r="EJ30" i="1"/>
  <c r="EJ28" i="1"/>
  <c r="EJ25" i="1"/>
  <c r="EJ20" i="1"/>
  <c r="EJ19" i="1"/>
  <c r="EJ15" i="1"/>
  <c r="EJ36" i="1"/>
  <c r="EJ34" i="1"/>
  <c r="EJ32" i="1"/>
  <c r="EJ26" i="1"/>
  <c r="EJ23" i="1"/>
  <c r="EJ18" i="1"/>
  <c r="EJ10" i="1"/>
  <c r="EJ9" i="1"/>
  <c r="EJ8" i="1"/>
  <c r="EJ35" i="1"/>
  <c r="EJ31" i="1"/>
  <c r="EJ29" i="1"/>
  <c r="EJ27" i="1"/>
  <c r="EJ14" i="1"/>
  <c r="EJ13" i="1"/>
  <c r="EJ5" i="1"/>
  <c r="EJ6" i="1"/>
  <c r="EF175" i="1"/>
  <c r="EF174" i="1"/>
  <c r="EF176" i="1"/>
  <c r="EF179" i="1"/>
  <c r="EF178" i="1"/>
  <c r="EF180" i="1"/>
  <c r="EF177" i="1"/>
  <c r="EF181" i="1"/>
  <c r="EF182" i="1"/>
  <c r="EF184" i="1"/>
  <c r="EF171" i="1"/>
  <c r="EF170" i="1"/>
  <c r="EF167" i="1"/>
  <c r="EF183" i="1"/>
  <c r="EF169" i="1"/>
  <c r="EF166" i="1"/>
  <c r="EF173" i="1"/>
  <c r="EF168" i="1"/>
  <c r="EF165" i="1"/>
  <c r="EF160" i="1"/>
  <c r="EF162" i="1"/>
  <c r="EF161" i="1"/>
  <c r="EF164" i="1"/>
  <c r="EF159" i="1"/>
  <c r="EF155" i="1"/>
  <c r="EF153" i="1"/>
  <c r="EF158" i="1"/>
  <c r="EF154" i="1"/>
  <c r="EF157" i="1"/>
  <c r="EF156" i="1"/>
  <c r="EF125" i="1"/>
  <c r="EF124" i="1"/>
  <c r="EF127" i="1"/>
  <c r="EF130" i="1"/>
  <c r="EF126" i="1"/>
  <c r="EF128" i="1"/>
  <c r="EF129" i="1"/>
  <c r="EF131" i="1"/>
  <c r="EF135" i="1"/>
  <c r="EF138" i="1"/>
  <c r="EF132" i="1"/>
  <c r="EF136" i="1"/>
  <c r="EF133" i="1"/>
  <c r="EF134" i="1"/>
  <c r="EF137" i="1"/>
  <c r="EF139" i="1"/>
  <c r="EF140" i="1"/>
  <c r="EF142" i="1"/>
  <c r="EF146" i="1"/>
  <c r="EF147" i="1"/>
  <c r="EF123" i="1"/>
  <c r="EF143" i="1"/>
  <c r="EF141" i="1"/>
  <c r="EF144" i="1"/>
  <c r="EF148" i="1"/>
  <c r="EF150" i="1"/>
  <c r="EF87" i="1"/>
  <c r="EF145" i="1"/>
  <c r="EF149" i="1"/>
  <c r="EF88" i="1"/>
  <c r="EF93" i="1"/>
  <c r="EF98" i="1"/>
  <c r="EF100" i="1"/>
  <c r="EF94" i="1"/>
  <c r="EF96" i="1"/>
  <c r="EF99" i="1"/>
  <c r="EF151" i="1"/>
  <c r="EF90" i="1"/>
  <c r="EF91" i="1"/>
  <c r="EF95" i="1"/>
  <c r="EF101" i="1"/>
  <c r="EF89" i="1"/>
  <c r="EF92" i="1"/>
  <c r="EF97" i="1"/>
  <c r="EF102" i="1"/>
  <c r="EF103" i="1"/>
  <c r="EF107" i="1"/>
  <c r="EF110" i="1"/>
  <c r="EF113" i="1"/>
  <c r="EF114" i="1"/>
  <c r="EF116" i="1"/>
  <c r="EF105" i="1"/>
  <c r="EF111" i="1"/>
  <c r="EF108" i="1"/>
  <c r="EF117" i="1"/>
  <c r="EF104" i="1"/>
  <c r="EF106" i="1"/>
  <c r="EF109" i="1"/>
  <c r="EF112" i="1"/>
  <c r="EF115" i="1"/>
  <c r="EF119" i="1"/>
  <c r="EF85" i="1"/>
  <c r="EF82" i="1"/>
  <c r="EF79" i="1"/>
  <c r="EF121" i="1"/>
  <c r="EF83" i="1"/>
  <c r="EF74" i="1"/>
  <c r="EF118" i="1"/>
  <c r="EF86" i="1"/>
  <c r="EF80" i="1"/>
  <c r="EF78" i="1"/>
  <c r="EF120" i="1"/>
  <c r="EF81" i="1"/>
  <c r="EF76" i="1"/>
  <c r="EF75" i="1"/>
  <c r="EF71" i="1"/>
  <c r="EF68" i="1"/>
  <c r="EF65" i="1"/>
  <c r="EF63" i="1"/>
  <c r="EF60" i="1"/>
  <c r="EF40" i="1"/>
  <c r="EF72" i="1"/>
  <c r="EF67" i="1"/>
  <c r="EF64" i="1"/>
  <c r="EF61" i="1"/>
  <c r="EF55" i="1"/>
  <c r="EF54" i="1"/>
  <c r="EF50" i="1"/>
  <c r="EF49" i="1"/>
  <c r="EF57" i="1"/>
  <c r="EF53" i="1"/>
  <c r="EF43" i="1"/>
  <c r="EF73" i="1"/>
  <c r="EF70" i="1"/>
  <c r="EF69" i="1"/>
  <c r="EF66" i="1"/>
  <c r="EF59" i="1"/>
  <c r="EF46" i="1"/>
  <c r="EF44" i="1"/>
  <c r="EF42" i="1"/>
  <c r="EF41" i="1"/>
  <c r="EF39" i="1"/>
  <c r="EF37" i="1"/>
  <c r="EF33" i="1"/>
  <c r="EF24" i="1"/>
  <c r="EF21" i="1"/>
  <c r="EF17" i="1"/>
  <c r="EF30" i="1"/>
  <c r="EF28" i="1"/>
  <c r="EF25" i="1"/>
  <c r="EF20" i="1"/>
  <c r="EF19" i="1"/>
  <c r="EF15" i="1"/>
  <c r="EF36" i="1"/>
  <c r="EF34" i="1"/>
  <c r="EF32" i="1"/>
  <c r="EF26" i="1"/>
  <c r="EF23" i="1"/>
  <c r="EF18" i="1"/>
  <c r="EF12" i="1"/>
  <c r="EF10" i="1"/>
  <c r="EF9" i="1"/>
  <c r="EF8" i="1"/>
  <c r="EF48" i="1"/>
  <c r="EF38" i="1"/>
  <c r="EF35" i="1"/>
  <c r="EF31" i="1"/>
  <c r="EF29" i="1"/>
  <c r="EF27" i="1"/>
  <c r="EF14" i="1"/>
  <c r="EF13" i="1"/>
  <c r="EF5" i="1"/>
  <c r="EF7" i="1"/>
  <c r="EF6" i="1"/>
  <c r="EB175" i="1"/>
  <c r="EB174" i="1"/>
  <c r="EB176" i="1"/>
  <c r="EB179" i="1"/>
  <c r="EB177" i="1"/>
  <c r="EB180" i="1"/>
  <c r="EB181" i="1"/>
  <c r="EB178" i="1"/>
  <c r="EB182" i="1"/>
  <c r="EB171" i="1"/>
  <c r="EB183" i="1"/>
  <c r="EB170" i="1"/>
  <c r="EB167" i="1"/>
  <c r="EB169" i="1"/>
  <c r="EB166" i="1"/>
  <c r="EB173" i="1"/>
  <c r="EB165" i="1"/>
  <c r="EB184" i="1"/>
  <c r="EB168" i="1"/>
  <c r="EB164" i="1"/>
  <c r="EB160" i="1"/>
  <c r="EB162" i="1"/>
  <c r="EB161" i="1"/>
  <c r="EB159" i="1"/>
  <c r="EB155" i="1"/>
  <c r="EB153" i="1"/>
  <c r="EB158" i="1"/>
  <c r="EB154" i="1"/>
  <c r="EB157" i="1"/>
  <c r="EB156" i="1"/>
  <c r="EB125" i="1"/>
  <c r="EB124" i="1"/>
  <c r="EB127" i="1"/>
  <c r="EB130" i="1"/>
  <c r="EB126" i="1"/>
  <c r="EB128" i="1"/>
  <c r="EB129" i="1"/>
  <c r="EB131" i="1"/>
  <c r="EB135" i="1"/>
  <c r="EB138" i="1"/>
  <c r="EB132" i="1"/>
  <c r="EB136" i="1"/>
  <c r="EB133" i="1"/>
  <c r="EB134" i="1"/>
  <c r="EB137" i="1"/>
  <c r="EB140" i="1"/>
  <c r="EB142" i="1"/>
  <c r="EB146" i="1"/>
  <c r="EB147" i="1"/>
  <c r="EB123" i="1"/>
  <c r="EB143" i="1"/>
  <c r="EB139" i="1"/>
  <c r="EB141" i="1"/>
  <c r="EB144" i="1"/>
  <c r="EB148" i="1"/>
  <c r="EB150" i="1"/>
  <c r="EB87" i="1"/>
  <c r="EB145" i="1"/>
  <c r="EB149" i="1"/>
  <c r="EB88" i="1"/>
  <c r="EB93" i="1"/>
  <c r="EB98" i="1"/>
  <c r="EB100" i="1"/>
  <c r="EB151" i="1"/>
  <c r="EB94" i="1"/>
  <c r="EB96" i="1"/>
  <c r="EB99" i="1"/>
  <c r="EB90" i="1"/>
  <c r="EB91" i="1"/>
  <c r="EB95" i="1"/>
  <c r="EB101" i="1"/>
  <c r="EB89" i="1"/>
  <c r="EB92" i="1"/>
  <c r="EB97" i="1"/>
  <c r="EB102" i="1"/>
  <c r="EB107" i="1"/>
  <c r="EB109" i="1"/>
  <c r="EB110" i="1"/>
  <c r="EB114" i="1"/>
  <c r="EB103" i="1"/>
  <c r="EB105" i="1"/>
  <c r="EB111" i="1"/>
  <c r="EB113" i="1"/>
  <c r="EB116" i="1"/>
  <c r="EB108" i="1"/>
  <c r="EB117" i="1"/>
  <c r="EB104" i="1"/>
  <c r="EB106" i="1"/>
  <c r="EB112" i="1"/>
  <c r="EB115" i="1"/>
  <c r="EB119" i="1"/>
  <c r="EB82" i="1"/>
  <c r="EB79" i="1"/>
  <c r="EB121" i="1"/>
  <c r="EB83" i="1"/>
  <c r="EB74" i="1"/>
  <c r="EB118" i="1"/>
  <c r="EB86" i="1"/>
  <c r="EB80" i="1"/>
  <c r="EB78" i="1"/>
  <c r="EB120" i="1"/>
  <c r="EB85" i="1"/>
  <c r="EB81" i="1"/>
  <c r="EB76" i="1"/>
  <c r="EB75" i="1"/>
  <c r="EB71" i="1"/>
  <c r="EB68" i="1"/>
  <c r="EB65" i="1"/>
  <c r="EB63" i="1"/>
  <c r="EB60" i="1"/>
  <c r="EB40" i="1"/>
  <c r="EB72" i="1"/>
  <c r="EB67" i="1"/>
  <c r="EB64" i="1"/>
  <c r="EB61" i="1"/>
  <c r="EB55" i="1"/>
  <c r="EB54" i="1"/>
  <c r="EB50" i="1"/>
  <c r="EB49" i="1"/>
  <c r="EB57" i="1"/>
  <c r="EB53" i="1"/>
  <c r="EB43" i="1"/>
  <c r="EB73" i="1"/>
  <c r="EB70" i="1"/>
  <c r="EB69" i="1"/>
  <c r="EB66" i="1"/>
  <c r="EB59" i="1"/>
  <c r="EB46" i="1"/>
  <c r="EB44" i="1"/>
  <c r="EB42" i="1"/>
  <c r="EB41" i="1"/>
  <c r="EB39" i="1"/>
  <c r="EB48" i="1"/>
  <c r="EB37" i="1"/>
  <c r="EB33" i="1"/>
  <c r="EB24" i="1"/>
  <c r="EB21" i="1"/>
  <c r="EB17" i="1"/>
  <c r="EB30" i="1"/>
  <c r="EB28" i="1"/>
  <c r="EB25" i="1"/>
  <c r="EB20" i="1"/>
  <c r="EB19" i="1"/>
  <c r="EB15" i="1"/>
  <c r="EB38" i="1"/>
  <c r="EB36" i="1"/>
  <c r="EB34" i="1"/>
  <c r="EB32" i="1"/>
  <c r="EB26" i="1"/>
  <c r="EB23" i="1"/>
  <c r="EB18" i="1"/>
  <c r="EB12" i="1"/>
  <c r="EB10" i="1"/>
  <c r="EB9" i="1"/>
  <c r="EB8" i="1"/>
  <c r="EB35" i="1"/>
  <c r="EB31" i="1"/>
  <c r="EB29" i="1"/>
  <c r="EB27" i="1"/>
  <c r="EB14" i="1"/>
  <c r="EB13" i="1"/>
  <c r="EB5" i="1"/>
  <c r="EB7" i="1"/>
  <c r="EB6" i="1"/>
  <c r="DX175" i="1"/>
  <c r="DX174" i="1"/>
  <c r="DX176" i="1"/>
  <c r="DX177" i="1"/>
  <c r="DX179" i="1"/>
  <c r="DX178" i="1"/>
  <c r="DX181" i="1"/>
  <c r="DX180" i="1"/>
  <c r="DX183" i="1"/>
  <c r="DX171" i="1"/>
  <c r="DX170" i="1"/>
  <c r="DX167" i="1"/>
  <c r="DX184" i="1"/>
  <c r="DX169" i="1"/>
  <c r="DX166" i="1"/>
  <c r="DX165" i="1"/>
  <c r="DX173" i="1"/>
  <c r="DX182" i="1"/>
  <c r="DX168" i="1"/>
  <c r="DX160" i="1"/>
  <c r="DX162" i="1"/>
  <c r="DX164" i="1"/>
  <c r="DX161" i="1"/>
  <c r="DX159" i="1"/>
  <c r="DX155" i="1"/>
  <c r="DX153" i="1"/>
  <c r="DX158" i="1"/>
  <c r="DX154" i="1"/>
  <c r="DX157" i="1"/>
  <c r="DX156" i="1"/>
  <c r="DX125" i="1"/>
  <c r="DX127" i="1"/>
  <c r="DX130" i="1"/>
  <c r="DX124" i="1"/>
  <c r="DX126" i="1"/>
  <c r="DX128" i="1"/>
  <c r="DX129" i="1"/>
  <c r="DX131" i="1"/>
  <c r="DX135" i="1"/>
  <c r="DX138" i="1"/>
  <c r="DX132" i="1"/>
  <c r="DX136" i="1"/>
  <c r="DX133" i="1"/>
  <c r="DX134" i="1"/>
  <c r="DX137" i="1"/>
  <c r="DX139" i="1"/>
  <c r="DX140" i="1"/>
  <c r="DX142" i="1"/>
  <c r="DX146" i="1"/>
  <c r="DX147" i="1"/>
  <c r="DX123" i="1"/>
  <c r="DX143" i="1"/>
  <c r="DX141" i="1"/>
  <c r="DX144" i="1"/>
  <c r="DX148" i="1"/>
  <c r="DX150" i="1"/>
  <c r="DX87" i="1"/>
  <c r="DX145" i="1"/>
  <c r="DX149" i="1"/>
  <c r="DX151" i="1"/>
  <c r="DX93" i="1"/>
  <c r="DX98" i="1"/>
  <c r="DX100" i="1"/>
  <c r="DX88" i="1"/>
  <c r="DX94" i="1"/>
  <c r="DX96" i="1"/>
  <c r="DX99" i="1"/>
  <c r="DX90" i="1"/>
  <c r="DX91" i="1"/>
  <c r="DX101" i="1"/>
  <c r="DX89" i="1"/>
  <c r="DX92" i="1"/>
  <c r="DX95" i="1"/>
  <c r="DX97" i="1"/>
  <c r="DX102" i="1"/>
  <c r="DX107" i="1"/>
  <c r="DX109" i="1"/>
  <c r="DX110" i="1"/>
  <c r="DX114" i="1"/>
  <c r="DX103" i="1"/>
  <c r="DX105" i="1"/>
  <c r="DX111" i="1"/>
  <c r="DX113" i="1"/>
  <c r="DX116" i="1"/>
  <c r="DX108" i="1"/>
  <c r="DX117" i="1"/>
  <c r="DX104" i="1"/>
  <c r="DX106" i="1"/>
  <c r="DX112" i="1"/>
  <c r="DX115" i="1"/>
  <c r="DX119" i="1"/>
  <c r="DX82" i="1"/>
  <c r="DX79" i="1"/>
  <c r="DX121" i="1"/>
  <c r="DX83" i="1"/>
  <c r="DX74" i="1"/>
  <c r="DX118" i="1"/>
  <c r="DX86" i="1"/>
  <c r="DX80" i="1"/>
  <c r="DX78" i="1"/>
  <c r="DX120" i="1"/>
  <c r="DX85" i="1"/>
  <c r="DX81" i="1"/>
  <c r="DX76" i="1"/>
  <c r="DX75" i="1"/>
  <c r="DX71" i="1"/>
  <c r="DX68" i="1"/>
  <c r="DX65" i="1"/>
  <c r="DX63" i="1"/>
  <c r="DX60" i="1"/>
  <c r="DX40" i="1"/>
  <c r="DX72" i="1"/>
  <c r="DX67" i="1"/>
  <c r="DX64" i="1"/>
  <c r="DX61" i="1"/>
  <c r="DX55" i="1"/>
  <c r="DX54" i="1"/>
  <c r="DX50" i="1"/>
  <c r="DX49" i="1"/>
  <c r="DX57" i="1"/>
  <c r="DX53" i="1"/>
  <c r="DX43" i="1"/>
  <c r="DX73" i="1"/>
  <c r="DX70" i="1"/>
  <c r="DX69" i="1"/>
  <c r="DX66" i="1"/>
  <c r="DX59" i="1"/>
  <c r="DX46" i="1"/>
  <c r="DX44" i="1"/>
  <c r="DX42" i="1"/>
  <c r="DX41" i="1"/>
  <c r="DX39" i="1"/>
  <c r="DX37" i="1"/>
  <c r="DX33" i="1"/>
  <c r="DX24" i="1"/>
  <c r="DX21" i="1"/>
  <c r="DX17" i="1"/>
  <c r="DX48" i="1"/>
  <c r="DX38" i="1"/>
  <c r="DX30" i="1"/>
  <c r="DX28" i="1"/>
  <c r="DX25" i="1"/>
  <c r="DX20" i="1"/>
  <c r="DX19" i="1"/>
  <c r="DX15" i="1"/>
  <c r="DX36" i="1"/>
  <c r="DX34" i="1"/>
  <c r="DX32" i="1"/>
  <c r="DX26" i="1"/>
  <c r="DX23" i="1"/>
  <c r="DX18" i="1"/>
  <c r="DX12" i="1"/>
  <c r="DX10" i="1"/>
  <c r="DX9" i="1"/>
  <c r="DX8" i="1"/>
  <c r="DX35" i="1"/>
  <c r="DX31" i="1"/>
  <c r="DX29" i="1"/>
  <c r="DX27" i="1"/>
  <c r="DX14" i="1"/>
  <c r="DX13" i="1"/>
  <c r="DX5" i="1"/>
  <c r="DX7" i="1"/>
  <c r="DX6" i="1"/>
  <c r="DT175" i="1"/>
  <c r="DT174" i="1"/>
  <c r="DT176" i="1"/>
  <c r="DT179" i="1"/>
  <c r="DT177" i="1"/>
  <c r="DT180" i="1"/>
  <c r="DT181" i="1"/>
  <c r="DT178" i="1"/>
  <c r="DT182" i="1"/>
  <c r="DT171" i="1"/>
  <c r="DT184" i="1"/>
  <c r="DT170" i="1"/>
  <c r="DT167" i="1"/>
  <c r="DT169" i="1"/>
  <c r="DT166" i="1"/>
  <c r="DT168" i="1"/>
  <c r="DT165" i="1"/>
  <c r="DT183" i="1"/>
  <c r="DT173" i="1"/>
  <c r="DT164" i="1"/>
  <c r="DT160" i="1"/>
  <c r="DT162" i="1"/>
  <c r="DT161" i="1"/>
  <c r="DT159" i="1"/>
  <c r="DT155" i="1"/>
  <c r="DT153" i="1"/>
  <c r="DT158" i="1"/>
  <c r="DT154" i="1"/>
  <c r="DT157" i="1"/>
  <c r="DT156" i="1"/>
  <c r="DT124" i="1"/>
  <c r="DT125" i="1"/>
  <c r="DT127" i="1"/>
  <c r="DT130" i="1"/>
  <c r="DT126" i="1"/>
  <c r="DT128" i="1"/>
  <c r="DT129" i="1"/>
  <c r="DT131" i="1"/>
  <c r="DT135" i="1"/>
  <c r="DT138" i="1"/>
  <c r="DT132" i="1"/>
  <c r="DT136" i="1"/>
  <c r="DT133" i="1"/>
  <c r="DT134" i="1"/>
  <c r="DT137" i="1"/>
  <c r="DT140" i="1"/>
  <c r="DT142" i="1"/>
  <c r="DT146" i="1"/>
  <c r="DT147" i="1"/>
  <c r="DT123" i="1"/>
  <c r="DT143" i="1"/>
  <c r="DT139" i="1"/>
  <c r="DT141" i="1"/>
  <c r="DT144" i="1"/>
  <c r="DT148" i="1"/>
  <c r="DT150" i="1"/>
  <c r="DT87" i="1"/>
  <c r="DT145" i="1"/>
  <c r="DT149" i="1"/>
  <c r="DT93" i="1"/>
  <c r="DT98" i="1"/>
  <c r="DT100" i="1"/>
  <c r="DT94" i="1"/>
  <c r="DT96" i="1"/>
  <c r="DT99" i="1"/>
  <c r="DT88" i="1"/>
  <c r="DT90" i="1"/>
  <c r="DT91" i="1"/>
  <c r="DT101" i="1"/>
  <c r="DT151" i="1"/>
  <c r="DT89" i="1"/>
  <c r="DT92" i="1"/>
  <c r="DT95" i="1"/>
  <c r="DT97" i="1"/>
  <c r="DT102" i="1"/>
  <c r="DT107" i="1"/>
  <c r="DT109" i="1"/>
  <c r="DT110" i="1"/>
  <c r="DT114" i="1"/>
  <c r="DT103" i="1"/>
  <c r="DT105" i="1"/>
  <c r="DT111" i="1"/>
  <c r="DT113" i="1"/>
  <c r="DT116" i="1"/>
  <c r="DT108" i="1"/>
  <c r="DT117" i="1"/>
  <c r="DT104" i="1"/>
  <c r="DT106" i="1"/>
  <c r="DT112" i="1"/>
  <c r="DT115" i="1"/>
  <c r="DT119" i="1"/>
  <c r="DT82" i="1"/>
  <c r="DT79" i="1"/>
  <c r="DT121" i="1"/>
  <c r="DT83" i="1"/>
  <c r="DT74" i="1"/>
  <c r="DT118" i="1"/>
  <c r="DT86" i="1"/>
  <c r="DT80" i="1"/>
  <c r="DT78" i="1"/>
  <c r="DT120" i="1"/>
  <c r="DT85" i="1"/>
  <c r="DT81" i="1"/>
  <c r="DT76" i="1"/>
  <c r="DT75" i="1"/>
  <c r="DT71" i="1"/>
  <c r="DT68" i="1"/>
  <c r="DT65" i="1"/>
  <c r="DT63" i="1"/>
  <c r="DT60" i="1"/>
  <c r="DT40" i="1"/>
  <c r="DT72" i="1"/>
  <c r="DT67" i="1"/>
  <c r="DT64" i="1"/>
  <c r="DT61" i="1"/>
  <c r="DT55" i="1"/>
  <c r="DT54" i="1"/>
  <c r="DT50" i="1"/>
  <c r="DT49" i="1"/>
  <c r="DT57" i="1"/>
  <c r="DT53" i="1"/>
  <c r="DT43" i="1"/>
  <c r="DT73" i="1"/>
  <c r="DT70" i="1"/>
  <c r="DT69" i="1"/>
  <c r="DT66" i="1"/>
  <c r="DT59" i="1"/>
  <c r="DT46" i="1"/>
  <c r="DT44" i="1"/>
  <c r="DT42" i="1"/>
  <c r="DT41" i="1"/>
  <c r="DT39" i="1"/>
  <c r="DT38" i="1"/>
  <c r="DT37" i="1"/>
  <c r="DT33" i="1"/>
  <c r="DT24" i="1"/>
  <c r="DT21" i="1"/>
  <c r="DT17" i="1"/>
  <c r="DT30" i="1"/>
  <c r="DT28" i="1"/>
  <c r="DT25" i="1"/>
  <c r="DT20" i="1"/>
  <c r="DT19" i="1"/>
  <c r="DT15" i="1"/>
  <c r="DT48" i="1"/>
  <c r="DT36" i="1"/>
  <c r="DT34" i="1"/>
  <c r="DT32" i="1"/>
  <c r="DT26" i="1"/>
  <c r="DT23" i="1"/>
  <c r="DT18" i="1"/>
  <c r="DT12" i="1"/>
  <c r="DT10" i="1"/>
  <c r="DT9" i="1"/>
  <c r="DT8" i="1"/>
  <c r="DT35" i="1"/>
  <c r="DT31" i="1"/>
  <c r="DT29" i="1"/>
  <c r="DT27" i="1"/>
  <c r="DT14" i="1"/>
  <c r="DT13" i="1"/>
  <c r="DT5" i="1"/>
  <c r="DT7" i="1"/>
  <c r="DT6" i="1"/>
  <c r="DP175" i="1"/>
  <c r="DP174" i="1"/>
  <c r="DP176" i="1"/>
  <c r="DP179" i="1"/>
  <c r="DP177" i="1"/>
  <c r="DP178" i="1"/>
  <c r="DP180" i="1"/>
  <c r="DP181" i="1"/>
  <c r="DP182" i="1"/>
  <c r="DP184" i="1"/>
  <c r="DP171" i="1"/>
  <c r="DP170" i="1"/>
  <c r="DP167" i="1"/>
  <c r="DP166" i="1"/>
  <c r="DP183" i="1"/>
  <c r="DP169" i="1"/>
  <c r="DP173" i="1"/>
  <c r="DP168" i="1"/>
  <c r="DP165" i="1"/>
  <c r="DP160" i="1"/>
  <c r="DP162" i="1"/>
  <c r="DP164" i="1"/>
  <c r="DP161" i="1"/>
  <c r="DP159" i="1"/>
  <c r="DP155" i="1"/>
  <c r="DP153" i="1"/>
  <c r="DP158" i="1"/>
  <c r="DP154" i="1"/>
  <c r="DP157" i="1"/>
  <c r="DP156" i="1"/>
  <c r="DP125" i="1"/>
  <c r="DP127" i="1"/>
  <c r="DP130" i="1"/>
  <c r="DP124" i="1"/>
  <c r="DP126" i="1"/>
  <c r="DP128" i="1"/>
  <c r="DP129" i="1"/>
  <c r="DP131" i="1"/>
  <c r="DP135" i="1"/>
  <c r="DP138" i="1"/>
  <c r="DP132" i="1"/>
  <c r="DP136" i="1"/>
  <c r="DP133" i="1"/>
  <c r="DP137" i="1"/>
  <c r="DP134" i="1"/>
  <c r="DP139" i="1"/>
  <c r="DP140" i="1"/>
  <c r="DP142" i="1"/>
  <c r="DP146" i="1"/>
  <c r="DP147" i="1"/>
  <c r="DP123" i="1"/>
  <c r="DP143" i="1"/>
  <c r="DP141" i="1"/>
  <c r="DP144" i="1"/>
  <c r="DP148" i="1"/>
  <c r="DP150" i="1"/>
  <c r="DP87" i="1"/>
  <c r="DP145" i="1"/>
  <c r="DP149" i="1"/>
  <c r="DP151" i="1"/>
  <c r="DP93" i="1"/>
  <c r="DP98" i="1"/>
  <c r="DP100" i="1"/>
  <c r="DP94" i="1"/>
  <c r="DP96" i="1"/>
  <c r="DP99" i="1"/>
  <c r="DP90" i="1"/>
  <c r="DP91" i="1"/>
  <c r="DP101" i="1"/>
  <c r="DP88" i="1"/>
  <c r="DP89" i="1"/>
  <c r="DP92" i="1"/>
  <c r="DP95" i="1"/>
  <c r="DP97" i="1"/>
  <c r="DP102" i="1"/>
  <c r="DP107" i="1"/>
  <c r="DP109" i="1"/>
  <c r="DP110" i="1"/>
  <c r="DP114" i="1"/>
  <c r="DP103" i="1"/>
  <c r="DP113" i="1"/>
  <c r="DP116" i="1"/>
  <c r="DP105" i="1"/>
  <c r="DP108" i="1"/>
  <c r="DP111" i="1"/>
  <c r="DP117" i="1"/>
  <c r="DP104" i="1"/>
  <c r="DP106" i="1"/>
  <c r="DP112" i="1"/>
  <c r="DP115" i="1"/>
  <c r="DP119" i="1"/>
  <c r="DP82" i="1"/>
  <c r="DP79" i="1"/>
  <c r="DP121" i="1"/>
  <c r="DP83" i="1"/>
  <c r="DP74" i="1"/>
  <c r="DP118" i="1"/>
  <c r="DP86" i="1"/>
  <c r="DP80" i="1"/>
  <c r="DP78" i="1"/>
  <c r="DP120" i="1"/>
  <c r="DP85" i="1"/>
  <c r="DP81" i="1"/>
  <c r="DP76" i="1"/>
  <c r="DP75" i="1"/>
  <c r="DP71" i="1"/>
  <c r="DP65" i="1"/>
  <c r="DP63" i="1"/>
  <c r="DP60" i="1"/>
  <c r="DP40" i="1"/>
  <c r="DP72" i="1"/>
  <c r="DP67" i="1"/>
  <c r="DP64" i="1"/>
  <c r="DP61" i="1"/>
  <c r="DP55" i="1"/>
  <c r="DP54" i="1"/>
  <c r="DP50" i="1"/>
  <c r="DP49" i="1"/>
  <c r="DP57" i="1"/>
  <c r="DP53" i="1"/>
  <c r="DP43" i="1"/>
  <c r="DP73" i="1"/>
  <c r="DP70" i="1"/>
  <c r="DP69" i="1"/>
  <c r="DP68" i="1"/>
  <c r="DP66" i="1"/>
  <c r="DP59" i="1"/>
  <c r="DP46" i="1"/>
  <c r="DP44" i="1"/>
  <c r="DP42" i="1"/>
  <c r="DP41" i="1"/>
  <c r="DP39" i="1"/>
  <c r="DP37" i="1"/>
  <c r="DP33" i="1"/>
  <c r="DP24" i="1"/>
  <c r="DP21" i="1"/>
  <c r="DP17" i="1"/>
  <c r="DP30" i="1"/>
  <c r="DP28" i="1"/>
  <c r="DP25" i="1"/>
  <c r="DP20" i="1"/>
  <c r="DP19" i="1"/>
  <c r="DP15" i="1"/>
  <c r="DP36" i="1"/>
  <c r="DP34" i="1"/>
  <c r="DP32" i="1"/>
  <c r="DP26" i="1"/>
  <c r="DP23" i="1"/>
  <c r="DP18" i="1"/>
  <c r="DP12" i="1"/>
  <c r="DP10" i="1"/>
  <c r="DP9" i="1"/>
  <c r="DP8" i="1"/>
  <c r="DP48" i="1"/>
  <c r="DP38" i="1"/>
  <c r="DP35" i="1"/>
  <c r="DP31" i="1"/>
  <c r="DP29" i="1"/>
  <c r="DP27" i="1"/>
  <c r="DP14" i="1"/>
  <c r="DP13" i="1"/>
  <c r="DP5" i="1"/>
  <c r="DP7" i="1"/>
  <c r="DP6" i="1"/>
  <c r="DL175" i="1"/>
  <c r="DL174" i="1"/>
  <c r="DL176" i="1"/>
  <c r="DL177" i="1"/>
  <c r="DL179" i="1"/>
  <c r="DL180" i="1"/>
  <c r="DL171" i="1"/>
  <c r="DL170" i="1"/>
  <c r="DL181" i="1"/>
  <c r="DL182" i="1"/>
  <c r="DL183" i="1"/>
  <c r="DL167" i="1"/>
  <c r="DL166" i="1"/>
  <c r="DL169" i="1"/>
  <c r="DL178" i="1"/>
  <c r="DL184" i="1"/>
  <c r="DL173" i="1"/>
  <c r="DL165" i="1"/>
  <c r="DL168" i="1"/>
  <c r="DL164" i="1"/>
  <c r="DL160" i="1"/>
  <c r="DL162" i="1"/>
  <c r="DL161" i="1"/>
  <c r="DL159" i="1"/>
  <c r="DL155" i="1"/>
  <c r="DL153" i="1"/>
  <c r="DL158" i="1"/>
  <c r="DL154" i="1"/>
  <c r="DL157" i="1"/>
  <c r="DL156" i="1"/>
  <c r="DL124" i="1"/>
  <c r="DL125" i="1"/>
  <c r="DL127" i="1"/>
  <c r="DL130" i="1"/>
  <c r="DL126" i="1"/>
  <c r="DL128" i="1"/>
  <c r="DL129" i="1"/>
  <c r="DL131" i="1"/>
  <c r="DL135" i="1"/>
  <c r="DL138" i="1"/>
  <c r="DL132" i="1"/>
  <c r="DL136" i="1"/>
  <c r="DL139" i="1"/>
  <c r="DL133" i="1"/>
  <c r="DL137" i="1"/>
  <c r="DL134" i="1"/>
  <c r="DL140" i="1"/>
  <c r="DL142" i="1"/>
  <c r="DL146" i="1"/>
  <c r="DL147" i="1"/>
  <c r="DL123" i="1"/>
  <c r="DL88" i="1"/>
  <c r="DL143" i="1"/>
  <c r="DL141" i="1"/>
  <c r="DL144" i="1"/>
  <c r="DL148" i="1"/>
  <c r="DL150" i="1"/>
  <c r="DL87" i="1"/>
  <c r="DL145" i="1"/>
  <c r="DL149" i="1"/>
  <c r="DL151" i="1"/>
  <c r="DL98" i="1"/>
  <c r="DL100" i="1"/>
  <c r="DL102" i="1"/>
  <c r="DL96" i="1"/>
  <c r="DL99" i="1"/>
  <c r="DL90" i="1"/>
  <c r="DL91" i="1"/>
  <c r="DL94" i="1"/>
  <c r="DL101" i="1"/>
  <c r="DL89" i="1"/>
  <c r="DL92" i="1"/>
  <c r="DL95" i="1"/>
  <c r="DL97" i="1"/>
  <c r="DL107" i="1"/>
  <c r="DL109" i="1"/>
  <c r="DL110" i="1"/>
  <c r="DL114" i="1"/>
  <c r="DL103" i="1"/>
  <c r="DL113" i="1"/>
  <c r="DL116" i="1"/>
  <c r="DL105" i="1"/>
  <c r="DL108" i="1"/>
  <c r="DL111" i="1"/>
  <c r="DL117" i="1"/>
  <c r="DL104" i="1"/>
  <c r="DL106" i="1"/>
  <c r="DL112" i="1"/>
  <c r="DL115" i="1"/>
  <c r="DL119" i="1"/>
  <c r="DL82" i="1"/>
  <c r="DL79" i="1"/>
  <c r="DL121" i="1"/>
  <c r="DL83" i="1"/>
  <c r="DL74" i="1"/>
  <c r="DL118" i="1"/>
  <c r="DL86" i="1"/>
  <c r="DL80" i="1"/>
  <c r="DL78" i="1"/>
  <c r="DL120" i="1"/>
  <c r="DL85" i="1"/>
  <c r="DL81" i="1"/>
  <c r="DL76" i="1"/>
  <c r="DL75" i="1"/>
  <c r="DL71" i="1"/>
  <c r="DL65" i="1"/>
  <c r="DL63" i="1"/>
  <c r="DL60" i="1"/>
  <c r="DL40" i="1"/>
  <c r="DL72" i="1"/>
  <c r="DL67" i="1"/>
  <c r="DL64" i="1"/>
  <c r="DL61" i="1"/>
  <c r="DL55" i="1"/>
  <c r="DL54" i="1"/>
  <c r="DL50" i="1"/>
  <c r="DL49" i="1"/>
  <c r="DL57" i="1"/>
  <c r="DL53" i="1"/>
  <c r="DL43" i="1"/>
  <c r="DL73" i="1"/>
  <c r="DL70" i="1"/>
  <c r="DL69" i="1"/>
  <c r="DL68" i="1"/>
  <c r="DL66" i="1"/>
  <c r="DL59" i="1"/>
  <c r="DL46" i="1"/>
  <c r="DL44" i="1"/>
  <c r="DL42" i="1"/>
  <c r="DL41" i="1"/>
  <c r="DL39" i="1"/>
  <c r="DL48" i="1"/>
  <c r="DL37" i="1"/>
  <c r="DL33" i="1"/>
  <c r="DL24" i="1"/>
  <c r="DL21" i="1"/>
  <c r="DL17" i="1"/>
  <c r="DL30" i="1"/>
  <c r="DL28" i="1"/>
  <c r="DL25" i="1"/>
  <c r="DL20" i="1"/>
  <c r="DL19" i="1"/>
  <c r="DL15" i="1"/>
  <c r="DL38" i="1"/>
  <c r="DL36" i="1"/>
  <c r="DL34" i="1"/>
  <c r="DL32" i="1"/>
  <c r="DL26" i="1"/>
  <c r="DL23" i="1"/>
  <c r="DL18" i="1"/>
  <c r="DL12" i="1"/>
  <c r="DL10" i="1"/>
  <c r="DL9" i="1"/>
  <c r="DL8" i="1"/>
  <c r="DL35" i="1"/>
  <c r="DL31" i="1"/>
  <c r="DL29" i="1"/>
  <c r="DL27" i="1"/>
  <c r="DL14" i="1"/>
  <c r="DL13" i="1"/>
  <c r="DL5" i="1"/>
  <c r="DL7" i="1"/>
  <c r="DL6" i="1"/>
  <c r="DH175" i="1"/>
  <c r="DH174" i="1"/>
  <c r="DH176" i="1"/>
  <c r="DH179" i="1"/>
  <c r="DH177" i="1"/>
  <c r="DH178" i="1"/>
  <c r="DH180" i="1"/>
  <c r="DH182" i="1"/>
  <c r="DH181" i="1"/>
  <c r="DH183" i="1"/>
  <c r="DH171" i="1"/>
  <c r="DH170" i="1"/>
  <c r="DH167" i="1"/>
  <c r="DH166" i="1"/>
  <c r="DH184" i="1"/>
  <c r="DH169" i="1"/>
  <c r="DH165" i="1"/>
  <c r="DH173" i="1"/>
  <c r="DH168" i="1"/>
  <c r="DH160" i="1"/>
  <c r="DH162" i="1"/>
  <c r="DH164" i="1"/>
  <c r="DH161" i="1"/>
  <c r="DH159" i="1"/>
  <c r="DH155" i="1"/>
  <c r="DH153" i="1"/>
  <c r="DH158" i="1"/>
  <c r="DH154" i="1"/>
  <c r="DH157" i="1"/>
  <c r="DH156" i="1"/>
  <c r="DH125" i="1"/>
  <c r="DH127" i="1"/>
  <c r="DH130" i="1"/>
  <c r="DH124" i="1"/>
  <c r="DH126" i="1"/>
  <c r="DH128" i="1"/>
  <c r="DH129" i="1"/>
  <c r="DH131" i="1"/>
  <c r="DH135" i="1"/>
  <c r="DH138" i="1"/>
  <c r="DH132" i="1"/>
  <c r="DH136" i="1"/>
  <c r="DH139" i="1"/>
  <c r="DH133" i="1"/>
  <c r="DH137" i="1"/>
  <c r="DH134" i="1"/>
  <c r="DH140" i="1"/>
  <c r="DH142" i="1"/>
  <c r="DH146" i="1"/>
  <c r="DH147" i="1"/>
  <c r="DH123" i="1"/>
  <c r="DH88" i="1"/>
  <c r="DH143" i="1"/>
  <c r="DH141" i="1"/>
  <c r="DH144" i="1"/>
  <c r="DH148" i="1"/>
  <c r="DH150" i="1"/>
  <c r="DH87" i="1"/>
  <c r="DH145" i="1"/>
  <c r="DH149" i="1"/>
  <c r="DH151" i="1"/>
  <c r="DH92" i="1"/>
  <c r="DH100" i="1"/>
  <c r="DH102" i="1"/>
  <c r="DH93" i="1"/>
  <c r="DH96" i="1"/>
  <c r="DH98" i="1"/>
  <c r="DH99" i="1"/>
  <c r="DH90" i="1"/>
  <c r="DH94" i="1"/>
  <c r="DH101" i="1"/>
  <c r="DH89" i="1"/>
  <c r="DH91" i="1"/>
  <c r="DH95" i="1"/>
  <c r="DH97" i="1"/>
  <c r="DH107" i="1"/>
  <c r="DH109" i="1"/>
  <c r="DH110" i="1"/>
  <c r="DH103" i="1"/>
  <c r="DH113" i="1"/>
  <c r="DH114" i="1"/>
  <c r="DH116" i="1"/>
  <c r="DH105" i="1"/>
  <c r="DH108" i="1"/>
  <c r="DH111" i="1"/>
  <c r="DH117" i="1"/>
  <c r="DH104" i="1"/>
  <c r="DH106" i="1"/>
  <c r="DH112" i="1"/>
  <c r="DH115" i="1"/>
  <c r="DH119" i="1"/>
  <c r="DH82" i="1"/>
  <c r="DH79" i="1"/>
  <c r="DH121" i="1"/>
  <c r="DH83" i="1"/>
  <c r="DH74" i="1"/>
  <c r="DH118" i="1"/>
  <c r="DH86" i="1"/>
  <c r="DH80" i="1"/>
  <c r="DH78" i="1"/>
  <c r="DH120" i="1"/>
  <c r="DH85" i="1"/>
  <c r="DH81" i="1"/>
  <c r="DH76" i="1"/>
  <c r="DH75" i="1"/>
  <c r="DH71" i="1"/>
  <c r="DH65" i="1"/>
  <c r="DH63" i="1"/>
  <c r="DH60" i="1"/>
  <c r="DH40" i="1"/>
  <c r="DH72" i="1"/>
  <c r="DH67" i="1"/>
  <c r="DH64" i="1"/>
  <c r="DH61" i="1"/>
  <c r="DH55" i="1"/>
  <c r="DH54" i="1"/>
  <c r="DH50" i="1"/>
  <c r="DH49" i="1"/>
  <c r="DH57" i="1"/>
  <c r="DH53" i="1"/>
  <c r="DH43" i="1"/>
  <c r="DH73" i="1"/>
  <c r="DH70" i="1"/>
  <c r="DH69" i="1"/>
  <c r="DH68" i="1"/>
  <c r="DH66" i="1"/>
  <c r="DH59" i="1"/>
  <c r="DH46" i="1"/>
  <c r="DH44" i="1"/>
  <c r="DH42" i="1"/>
  <c r="DH41" i="1"/>
  <c r="DH39" i="1"/>
  <c r="DH37" i="1"/>
  <c r="DH33" i="1"/>
  <c r="DH24" i="1"/>
  <c r="DH21" i="1"/>
  <c r="DH17" i="1"/>
  <c r="DH48" i="1"/>
  <c r="DH38" i="1"/>
  <c r="DH30" i="1"/>
  <c r="DH28" i="1"/>
  <c r="DH25" i="1"/>
  <c r="DH20" i="1"/>
  <c r="DH19" i="1"/>
  <c r="DH15" i="1"/>
  <c r="DH36" i="1"/>
  <c r="DH34" i="1"/>
  <c r="DH32" i="1"/>
  <c r="DH26" i="1"/>
  <c r="DH23" i="1"/>
  <c r="DH18" i="1"/>
  <c r="DH12" i="1"/>
  <c r="DH10" i="1"/>
  <c r="DH9" i="1"/>
  <c r="DH8" i="1"/>
  <c r="DH35" i="1"/>
  <c r="DH31" i="1"/>
  <c r="DH29" i="1"/>
  <c r="DH27" i="1"/>
  <c r="DH14" i="1"/>
  <c r="DH13" i="1"/>
  <c r="DH5" i="1"/>
  <c r="DH7" i="1"/>
  <c r="DH6" i="1"/>
  <c r="DD175" i="1"/>
  <c r="DD174" i="1"/>
  <c r="DD176" i="1"/>
  <c r="DD179" i="1"/>
  <c r="DD177" i="1"/>
  <c r="DD180" i="1"/>
  <c r="DD181" i="1"/>
  <c r="DD182" i="1"/>
  <c r="DD178" i="1"/>
  <c r="DD171" i="1"/>
  <c r="DD170" i="1"/>
  <c r="DD184" i="1"/>
  <c r="DD167" i="1"/>
  <c r="DD166" i="1"/>
  <c r="DD169" i="1"/>
  <c r="DD168" i="1"/>
  <c r="DD183" i="1"/>
  <c r="DD165" i="1"/>
  <c r="DD173" i="1"/>
  <c r="DD164" i="1"/>
  <c r="DD160" i="1"/>
  <c r="DD162" i="1"/>
  <c r="DD161" i="1"/>
  <c r="DD159" i="1"/>
  <c r="DD155" i="1"/>
  <c r="DD153" i="1"/>
  <c r="DD158" i="1"/>
  <c r="DD154" i="1"/>
  <c r="DD157" i="1"/>
  <c r="DD156" i="1"/>
  <c r="DD124" i="1"/>
  <c r="DD125" i="1"/>
  <c r="DD127" i="1"/>
  <c r="DD130" i="1"/>
  <c r="DD126" i="1"/>
  <c r="DD128" i="1"/>
  <c r="DD129" i="1"/>
  <c r="DD131" i="1"/>
  <c r="DD135" i="1"/>
  <c r="DD138" i="1"/>
  <c r="DD132" i="1"/>
  <c r="DD136" i="1"/>
  <c r="DD139" i="1"/>
  <c r="DD133" i="1"/>
  <c r="DD137" i="1"/>
  <c r="DD134" i="1"/>
  <c r="DD140" i="1"/>
  <c r="DD142" i="1"/>
  <c r="DD146" i="1"/>
  <c r="DD147" i="1"/>
  <c r="DD123" i="1"/>
  <c r="DD143" i="1"/>
  <c r="DD88" i="1"/>
  <c r="DD141" i="1"/>
  <c r="DD144" i="1"/>
  <c r="DD148" i="1"/>
  <c r="DD150" i="1"/>
  <c r="DD87" i="1"/>
  <c r="DD145" i="1"/>
  <c r="DD149" i="1"/>
  <c r="DD151" i="1"/>
  <c r="DD92" i="1"/>
  <c r="DD100" i="1"/>
  <c r="DD102" i="1"/>
  <c r="DD93" i="1"/>
  <c r="DD96" i="1"/>
  <c r="DD98" i="1"/>
  <c r="DD99" i="1"/>
  <c r="DD90" i="1"/>
  <c r="DD94" i="1"/>
  <c r="DD101" i="1"/>
  <c r="DD89" i="1"/>
  <c r="DD91" i="1"/>
  <c r="DD95" i="1"/>
  <c r="DD97" i="1"/>
  <c r="DD107" i="1"/>
  <c r="DD109" i="1"/>
  <c r="DD110" i="1"/>
  <c r="DD103" i="1"/>
  <c r="DD113" i="1"/>
  <c r="DD114" i="1"/>
  <c r="DD116" i="1"/>
  <c r="DD105" i="1"/>
  <c r="DD108" i="1"/>
  <c r="DD111" i="1"/>
  <c r="DD117" i="1"/>
  <c r="DD104" i="1"/>
  <c r="DD106" i="1"/>
  <c r="DD112" i="1"/>
  <c r="DD115" i="1"/>
  <c r="DD119" i="1"/>
  <c r="DD82" i="1"/>
  <c r="DD79" i="1"/>
  <c r="DD121" i="1"/>
  <c r="DD83" i="1"/>
  <c r="DD74" i="1"/>
  <c r="DD118" i="1"/>
  <c r="DD86" i="1"/>
  <c r="DD80" i="1"/>
  <c r="DD78" i="1"/>
  <c r="DD120" i="1"/>
  <c r="DD85" i="1"/>
  <c r="DD81" i="1"/>
  <c r="DD76" i="1"/>
  <c r="DD75" i="1"/>
  <c r="DD71" i="1"/>
  <c r="DD65" i="1"/>
  <c r="DD63" i="1"/>
  <c r="DD60" i="1"/>
  <c r="DD40" i="1"/>
  <c r="DD72" i="1"/>
  <c r="DD67" i="1"/>
  <c r="DD64" i="1"/>
  <c r="DD61" i="1"/>
  <c r="DD55" i="1"/>
  <c r="DD54" i="1"/>
  <c r="DD50" i="1"/>
  <c r="DD49" i="1"/>
  <c r="DD57" i="1"/>
  <c r="DD53" i="1"/>
  <c r="DD43" i="1"/>
  <c r="DD73" i="1"/>
  <c r="DD70" i="1"/>
  <c r="DD69" i="1"/>
  <c r="DD68" i="1"/>
  <c r="DD66" i="1"/>
  <c r="DD59" i="1"/>
  <c r="DD46" i="1"/>
  <c r="DD44" i="1"/>
  <c r="DD42" i="1"/>
  <c r="DD41" i="1"/>
  <c r="DD39" i="1"/>
  <c r="DD38" i="1"/>
  <c r="DD37" i="1"/>
  <c r="DD33" i="1"/>
  <c r="DD24" i="1"/>
  <c r="DD21" i="1"/>
  <c r="DD17" i="1"/>
  <c r="DD30" i="1"/>
  <c r="DD28" i="1"/>
  <c r="DD25" i="1"/>
  <c r="DD20" i="1"/>
  <c r="DD19" i="1"/>
  <c r="DD15" i="1"/>
  <c r="DD48" i="1"/>
  <c r="DD36" i="1"/>
  <c r="DD34" i="1"/>
  <c r="DD32" i="1"/>
  <c r="DD26" i="1"/>
  <c r="DD23" i="1"/>
  <c r="DD18" i="1"/>
  <c r="DD12" i="1"/>
  <c r="DD10" i="1"/>
  <c r="DD9" i="1"/>
  <c r="DD8" i="1"/>
  <c r="DD35" i="1"/>
  <c r="DD31" i="1"/>
  <c r="DD29" i="1"/>
  <c r="DD27" i="1"/>
  <c r="DD14" i="1"/>
  <c r="DD13" i="1"/>
  <c r="DD5" i="1"/>
  <c r="DD7" i="1"/>
  <c r="DD6" i="1"/>
  <c r="CZ175" i="1"/>
  <c r="CZ174" i="1"/>
  <c r="CZ176" i="1"/>
  <c r="CZ177" i="1"/>
  <c r="CZ179" i="1"/>
  <c r="CZ178" i="1"/>
  <c r="CZ180" i="1"/>
  <c r="CZ181" i="1"/>
  <c r="CZ182" i="1"/>
  <c r="CZ184" i="1"/>
  <c r="CZ171" i="1"/>
  <c r="CZ170" i="1"/>
  <c r="CZ167" i="1"/>
  <c r="CZ166" i="1"/>
  <c r="CZ183" i="1"/>
  <c r="CZ169" i="1"/>
  <c r="CZ173" i="1"/>
  <c r="CZ168" i="1"/>
  <c r="CZ165" i="1"/>
  <c r="CZ160" i="1"/>
  <c r="CZ162" i="1"/>
  <c r="CZ164" i="1"/>
  <c r="CZ161" i="1"/>
  <c r="CZ159" i="1"/>
  <c r="CZ155" i="1"/>
  <c r="CZ153" i="1"/>
  <c r="CZ158" i="1"/>
  <c r="CZ154" i="1"/>
  <c r="CZ157" i="1"/>
  <c r="CZ156" i="1"/>
  <c r="CZ125" i="1"/>
  <c r="CZ127" i="1"/>
  <c r="CZ130" i="1"/>
  <c r="CZ124" i="1"/>
  <c r="CZ126" i="1"/>
  <c r="CZ128" i="1"/>
  <c r="CZ129" i="1"/>
  <c r="CZ131" i="1"/>
  <c r="CZ135" i="1"/>
  <c r="CZ138" i="1"/>
  <c r="CZ132" i="1"/>
  <c r="CZ136" i="1"/>
  <c r="CZ139" i="1"/>
  <c r="CZ133" i="1"/>
  <c r="CZ137" i="1"/>
  <c r="CZ134" i="1"/>
  <c r="CZ140" i="1"/>
  <c r="CZ142" i="1"/>
  <c r="CZ146" i="1"/>
  <c r="CZ147" i="1"/>
  <c r="CZ123" i="1"/>
  <c r="CZ143" i="1"/>
  <c r="CZ88" i="1"/>
  <c r="CZ141" i="1"/>
  <c r="CZ144" i="1"/>
  <c r="CZ148" i="1"/>
  <c r="CZ150" i="1"/>
  <c r="CZ87" i="1"/>
  <c r="CZ145" i="1"/>
  <c r="CZ149" i="1"/>
  <c r="CZ151" i="1"/>
  <c r="CZ89" i="1"/>
  <c r="CZ92" i="1"/>
  <c r="CZ100" i="1"/>
  <c r="CZ102" i="1"/>
  <c r="CZ93" i="1"/>
  <c r="CZ96" i="1"/>
  <c r="CZ98" i="1"/>
  <c r="CZ99" i="1"/>
  <c r="CZ90" i="1"/>
  <c r="CZ94" i="1"/>
  <c r="CZ101" i="1"/>
  <c r="CZ91" i="1"/>
  <c r="CZ95" i="1"/>
  <c r="CZ97" i="1"/>
  <c r="CZ107" i="1"/>
  <c r="CZ109" i="1"/>
  <c r="CZ110" i="1"/>
  <c r="CZ103" i="1"/>
  <c r="CZ113" i="1"/>
  <c r="CZ114" i="1"/>
  <c r="CZ116" i="1"/>
  <c r="CZ105" i="1"/>
  <c r="CZ108" i="1"/>
  <c r="CZ111" i="1"/>
  <c r="CZ117" i="1"/>
  <c r="CZ104" i="1"/>
  <c r="CZ106" i="1"/>
  <c r="CZ112" i="1"/>
  <c r="CZ115" i="1"/>
  <c r="CZ119" i="1"/>
  <c r="CZ82" i="1"/>
  <c r="CZ79" i="1"/>
  <c r="CZ121" i="1"/>
  <c r="CZ83" i="1"/>
  <c r="CZ74" i="1"/>
  <c r="CZ118" i="1"/>
  <c r="CZ86" i="1"/>
  <c r="CZ80" i="1"/>
  <c r="CZ78" i="1"/>
  <c r="CZ120" i="1"/>
  <c r="CZ85" i="1"/>
  <c r="CZ81" i="1"/>
  <c r="CZ76" i="1"/>
  <c r="CZ75" i="1"/>
  <c r="CZ71" i="1"/>
  <c r="CZ65" i="1"/>
  <c r="CZ63" i="1"/>
  <c r="CZ60" i="1"/>
  <c r="CZ40" i="1"/>
  <c r="CZ72" i="1"/>
  <c r="CZ67" i="1"/>
  <c r="CZ64" i="1"/>
  <c r="CZ61" i="1"/>
  <c r="CZ55" i="1"/>
  <c r="CZ54" i="1"/>
  <c r="CZ50" i="1"/>
  <c r="CZ49" i="1"/>
  <c r="CZ57" i="1"/>
  <c r="CZ53" i="1"/>
  <c r="CZ43" i="1"/>
  <c r="CZ73" i="1"/>
  <c r="CZ70" i="1"/>
  <c r="CZ69" i="1"/>
  <c r="CZ68" i="1"/>
  <c r="CZ66" i="1"/>
  <c r="CZ59" i="1"/>
  <c r="CZ46" i="1"/>
  <c r="CZ44" i="1"/>
  <c r="CZ42" i="1"/>
  <c r="CZ41" i="1"/>
  <c r="CZ39" i="1"/>
  <c r="CZ37" i="1"/>
  <c r="CZ33" i="1"/>
  <c r="CZ24" i="1"/>
  <c r="CZ21" i="1"/>
  <c r="CZ17" i="1"/>
  <c r="CZ30" i="1"/>
  <c r="CZ28" i="1"/>
  <c r="CZ25" i="1"/>
  <c r="CZ20" i="1"/>
  <c r="CZ19" i="1"/>
  <c r="CZ15" i="1"/>
  <c r="CZ36" i="1"/>
  <c r="CZ34" i="1"/>
  <c r="CZ32" i="1"/>
  <c r="CZ26" i="1"/>
  <c r="CZ23" i="1"/>
  <c r="CZ18" i="1"/>
  <c r="CZ12" i="1"/>
  <c r="CZ10" i="1"/>
  <c r="CZ9" i="1"/>
  <c r="CZ8" i="1"/>
  <c r="CZ48" i="1"/>
  <c r="CZ38" i="1"/>
  <c r="CZ35" i="1"/>
  <c r="CZ31" i="1"/>
  <c r="CZ29" i="1"/>
  <c r="CZ27" i="1"/>
  <c r="CZ14" i="1"/>
  <c r="CZ13" i="1"/>
  <c r="CZ5" i="1"/>
  <c r="CZ7" i="1"/>
  <c r="CZ6" i="1"/>
  <c r="CV175" i="1"/>
  <c r="CV174" i="1"/>
  <c r="CV176" i="1"/>
  <c r="CV177" i="1"/>
  <c r="CV179" i="1"/>
  <c r="CV180" i="1"/>
  <c r="CV178" i="1"/>
  <c r="CV181" i="1"/>
  <c r="CV171" i="1"/>
  <c r="CV170" i="1"/>
  <c r="CV183" i="1"/>
  <c r="CV167" i="1"/>
  <c r="CV166" i="1"/>
  <c r="CV182" i="1"/>
  <c r="CV169" i="1"/>
  <c r="CV184" i="1"/>
  <c r="CV173" i="1"/>
  <c r="CV165" i="1"/>
  <c r="CV168" i="1"/>
  <c r="CV164" i="1"/>
  <c r="CV160" i="1"/>
  <c r="CV162" i="1"/>
  <c r="CV161" i="1"/>
  <c r="CV159" i="1"/>
  <c r="CV155" i="1"/>
  <c r="CV153" i="1"/>
  <c r="CV158" i="1"/>
  <c r="CV154" i="1"/>
  <c r="CV157" i="1"/>
  <c r="CV156" i="1"/>
  <c r="CV124" i="1"/>
  <c r="CV125" i="1"/>
  <c r="CV127" i="1"/>
  <c r="CV130" i="1"/>
  <c r="CV126" i="1"/>
  <c r="CV128" i="1"/>
  <c r="CV129" i="1"/>
  <c r="CV131" i="1"/>
  <c r="CV135" i="1"/>
  <c r="CV138" i="1"/>
  <c r="CV132" i="1"/>
  <c r="CV136" i="1"/>
  <c r="CV139" i="1"/>
  <c r="CV133" i="1"/>
  <c r="CV137" i="1"/>
  <c r="CV134" i="1"/>
  <c r="CV140" i="1"/>
  <c r="CV142" i="1"/>
  <c r="CV146" i="1"/>
  <c r="CV147" i="1"/>
  <c r="CV123" i="1"/>
  <c r="CV143" i="1"/>
  <c r="CV88" i="1"/>
  <c r="CV141" i="1"/>
  <c r="CV144" i="1"/>
  <c r="CV148" i="1"/>
  <c r="CV150" i="1"/>
  <c r="CV87" i="1"/>
  <c r="CV145" i="1"/>
  <c r="CV149" i="1"/>
  <c r="CV151" i="1"/>
  <c r="CV89" i="1"/>
  <c r="CV92" i="1"/>
  <c r="CV100" i="1"/>
  <c r="CV102" i="1"/>
  <c r="CV93" i="1"/>
  <c r="CV96" i="1"/>
  <c r="CV98" i="1"/>
  <c r="CV99" i="1"/>
  <c r="CV90" i="1"/>
  <c r="CV94" i="1"/>
  <c r="CV101" i="1"/>
  <c r="CV91" i="1"/>
  <c r="CV95" i="1"/>
  <c r="CV97" i="1"/>
  <c r="CV107" i="1"/>
  <c r="CV109" i="1"/>
  <c r="CV110" i="1"/>
  <c r="CV103" i="1"/>
  <c r="CV113" i="1"/>
  <c r="CV114" i="1"/>
  <c r="CV116" i="1"/>
  <c r="CV105" i="1"/>
  <c r="CV108" i="1"/>
  <c r="CV111" i="1"/>
  <c r="CV117" i="1"/>
  <c r="CV104" i="1"/>
  <c r="CV106" i="1"/>
  <c r="CV112" i="1"/>
  <c r="CV115" i="1"/>
  <c r="CV119" i="1"/>
  <c r="CV82" i="1"/>
  <c r="CV79" i="1"/>
  <c r="CV121" i="1"/>
  <c r="CV83" i="1"/>
  <c r="CV118" i="1"/>
  <c r="CV86" i="1"/>
  <c r="CV80" i="1"/>
  <c r="CV78" i="1"/>
  <c r="CV120" i="1"/>
  <c r="CV85" i="1"/>
  <c r="CV81" i="1"/>
  <c r="CV76" i="1"/>
  <c r="CV75" i="1"/>
  <c r="CV74" i="1"/>
  <c r="CV71" i="1"/>
  <c r="CV65" i="1"/>
  <c r="CV63" i="1"/>
  <c r="CV60" i="1"/>
  <c r="CV40" i="1"/>
  <c r="CV72" i="1"/>
  <c r="CV67" i="1"/>
  <c r="CV64" i="1"/>
  <c r="CV61" i="1"/>
  <c r="CV55" i="1"/>
  <c r="CV54" i="1"/>
  <c r="CV50" i="1"/>
  <c r="CV49" i="1"/>
  <c r="CV57" i="1"/>
  <c r="CV53" i="1"/>
  <c r="CV43" i="1"/>
  <c r="CV73" i="1"/>
  <c r="CV70" i="1"/>
  <c r="CV69" i="1"/>
  <c r="CV68" i="1"/>
  <c r="CV66" i="1"/>
  <c r="CV59" i="1"/>
  <c r="CV46" i="1"/>
  <c r="CV44" i="1"/>
  <c r="CV42" i="1"/>
  <c r="CV41" i="1"/>
  <c r="CV39" i="1"/>
  <c r="CV48" i="1"/>
  <c r="CV37" i="1"/>
  <c r="CV33" i="1"/>
  <c r="CV24" i="1"/>
  <c r="CV21" i="1"/>
  <c r="CV17" i="1"/>
  <c r="CV30" i="1"/>
  <c r="CV28" i="1"/>
  <c r="CV25" i="1"/>
  <c r="CV20" i="1"/>
  <c r="CV19" i="1"/>
  <c r="CV15" i="1"/>
  <c r="CV38" i="1"/>
  <c r="CV36" i="1"/>
  <c r="CV34" i="1"/>
  <c r="CV32" i="1"/>
  <c r="CV26" i="1"/>
  <c r="CV23" i="1"/>
  <c r="CV18" i="1"/>
  <c r="CV12" i="1"/>
  <c r="CV10" i="1"/>
  <c r="CV9" i="1"/>
  <c r="CV8" i="1"/>
  <c r="CV35" i="1"/>
  <c r="CV31" i="1"/>
  <c r="CV29" i="1"/>
  <c r="CV27" i="1"/>
  <c r="CV14" i="1"/>
  <c r="CV13" i="1"/>
  <c r="CV5" i="1"/>
  <c r="CV7" i="1"/>
  <c r="CV6" i="1"/>
  <c r="CR175" i="1"/>
  <c r="CR174" i="1"/>
  <c r="CR176" i="1"/>
  <c r="CR177" i="1"/>
  <c r="CR179" i="1"/>
  <c r="CR178" i="1"/>
  <c r="CR180" i="1"/>
  <c r="CR182" i="1"/>
  <c r="CR181" i="1"/>
  <c r="CR183" i="1"/>
  <c r="CR171" i="1"/>
  <c r="CR170" i="1"/>
  <c r="CR167" i="1"/>
  <c r="CR166" i="1"/>
  <c r="CR184" i="1"/>
  <c r="CR169" i="1"/>
  <c r="CR168" i="1"/>
  <c r="CR165" i="1"/>
  <c r="CR173" i="1"/>
  <c r="CR160" i="1"/>
  <c r="CR162" i="1"/>
  <c r="CR164" i="1"/>
  <c r="CR161" i="1"/>
  <c r="CR159" i="1"/>
  <c r="CR155" i="1"/>
  <c r="CR153" i="1"/>
  <c r="CR158" i="1"/>
  <c r="CR154" i="1"/>
  <c r="CR157" i="1"/>
  <c r="CR156" i="1"/>
  <c r="CR125" i="1"/>
  <c r="CR127" i="1"/>
  <c r="CR130" i="1"/>
  <c r="CR124" i="1"/>
  <c r="CR126" i="1"/>
  <c r="CR128" i="1"/>
  <c r="CR129" i="1"/>
  <c r="CR131" i="1"/>
  <c r="CR135" i="1"/>
  <c r="CR138" i="1"/>
  <c r="CR132" i="1"/>
  <c r="CR136" i="1"/>
  <c r="CR139" i="1"/>
  <c r="CR133" i="1"/>
  <c r="CR137" i="1"/>
  <c r="CR134" i="1"/>
  <c r="CR140" i="1"/>
  <c r="CR142" i="1"/>
  <c r="CR146" i="1"/>
  <c r="CR123" i="1"/>
  <c r="CR143" i="1"/>
  <c r="CR147" i="1"/>
  <c r="CR88" i="1"/>
  <c r="CR141" i="1"/>
  <c r="CR144" i="1"/>
  <c r="CR148" i="1"/>
  <c r="CR150" i="1"/>
  <c r="CR87" i="1"/>
  <c r="CR145" i="1"/>
  <c r="CR149" i="1"/>
  <c r="CR151" i="1"/>
  <c r="CR89" i="1"/>
  <c r="CR92" i="1"/>
  <c r="CR100" i="1"/>
  <c r="CR102" i="1"/>
  <c r="CR93" i="1"/>
  <c r="CR96" i="1"/>
  <c r="CR98" i="1"/>
  <c r="CR99" i="1"/>
  <c r="CR90" i="1"/>
  <c r="CR94" i="1"/>
  <c r="CR101" i="1"/>
  <c r="CR91" i="1"/>
  <c r="CR95" i="1"/>
  <c r="CR97" i="1"/>
  <c r="CR107" i="1"/>
  <c r="CR109" i="1"/>
  <c r="CR110" i="1"/>
  <c r="CR103" i="1"/>
  <c r="CR113" i="1"/>
  <c r="CR114" i="1"/>
  <c r="CR116" i="1"/>
  <c r="CR105" i="1"/>
  <c r="CR108" i="1"/>
  <c r="CR111" i="1"/>
  <c r="CR117" i="1"/>
  <c r="CR104" i="1"/>
  <c r="CR106" i="1"/>
  <c r="CR112" i="1"/>
  <c r="CR115" i="1"/>
  <c r="CR119" i="1"/>
  <c r="CR82" i="1"/>
  <c r="CR79" i="1"/>
  <c r="CR83" i="1"/>
  <c r="CR118" i="1"/>
  <c r="CR121" i="1"/>
  <c r="CR86" i="1"/>
  <c r="CR80" i="1"/>
  <c r="CR78" i="1"/>
  <c r="CR120" i="1"/>
  <c r="CR85" i="1"/>
  <c r="CR81" i="1"/>
  <c r="CR76" i="1"/>
  <c r="CR75" i="1"/>
  <c r="CR71" i="1"/>
  <c r="CR65" i="1"/>
  <c r="CR63" i="1"/>
  <c r="CR60" i="1"/>
  <c r="CR40" i="1"/>
  <c r="CR72" i="1"/>
  <c r="CR67" i="1"/>
  <c r="CR64" i="1"/>
  <c r="CR61" i="1"/>
  <c r="CR55" i="1"/>
  <c r="CR50" i="1"/>
  <c r="CR49" i="1"/>
  <c r="CR74" i="1"/>
  <c r="CR57" i="1"/>
  <c r="CR53" i="1"/>
  <c r="CR43" i="1"/>
  <c r="CR73" i="1"/>
  <c r="CR70" i="1"/>
  <c r="CR68" i="1"/>
  <c r="CR66" i="1"/>
  <c r="CR59" i="1"/>
  <c r="CR46" i="1"/>
  <c r="CR44" i="1"/>
  <c r="CR42" i="1"/>
  <c r="CR41" i="1"/>
  <c r="CR39" i="1"/>
  <c r="CR37" i="1"/>
  <c r="CR33" i="1"/>
  <c r="CR24" i="1"/>
  <c r="CR21" i="1"/>
  <c r="CR17" i="1"/>
  <c r="CR48" i="1"/>
  <c r="CR30" i="1"/>
  <c r="CR28" i="1"/>
  <c r="CR25" i="1"/>
  <c r="CR20" i="1"/>
  <c r="CR19" i="1"/>
  <c r="CR15" i="1"/>
  <c r="CR12" i="1"/>
  <c r="CR38" i="1"/>
  <c r="CR36" i="1"/>
  <c r="CR34" i="1"/>
  <c r="CR32" i="1"/>
  <c r="CR26" i="1"/>
  <c r="CR23" i="1"/>
  <c r="CR18" i="1"/>
  <c r="CR10" i="1"/>
  <c r="CR9" i="1"/>
  <c r="CR8" i="1"/>
  <c r="CR35" i="1"/>
  <c r="CR31" i="1"/>
  <c r="CR29" i="1"/>
  <c r="CR27" i="1"/>
  <c r="CR14" i="1"/>
  <c r="CR13" i="1"/>
  <c r="CR5" i="1"/>
  <c r="CR7" i="1"/>
  <c r="CR6" i="1"/>
  <c r="CN175" i="1"/>
  <c r="CN178" i="1"/>
  <c r="CN171" i="1"/>
  <c r="CN184" i="1"/>
  <c r="CN167" i="1"/>
  <c r="CN166" i="1"/>
  <c r="CN169" i="1"/>
  <c r="CN168" i="1"/>
  <c r="CN183" i="1"/>
  <c r="CN165" i="1"/>
  <c r="CN164" i="1"/>
  <c r="CN162" i="1"/>
  <c r="CN160" i="1"/>
  <c r="CN161" i="1"/>
  <c r="CN158" i="1"/>
  <c r="CN153" i="1"/>
  <c r="CN156" i="1"/>
  <c r="CN154" i="1"/>
  <c r="CN159" i="1"/>
  <c r="CN157" i="1"/>
  <c r="CN155" i="1"/>
  <c r="CN124" i="1"/>
  <c r="CN127" i="1"/>
  <c r="CN130" i="1"/>
  <c r="CN128" i="1"/>
  <c r="CN129" i="1"/>
  <c r="CN131" i="1"/>
  <c r="CN135" i="1"/>
  <c r="CN138" i="1"/>
  <c r="CN136" i="1"/>
  <c r="CN139" i="1"/>
  <c r="CN133" i="1"/>
  <c r="CN140" i="1"/>
  <c r="CN142" i="1"/>
  <c r="CN143" i="1"/>
  <c r="CN88" i="1"/>
  <c r="CN141" i="1"/>
  <c r="CN148" i="1"/>
  <c r="CN150" i="1"/>
  <c r="CN87" i="1"/>
  <c r="CN145" i="1"/>
  <c r="CN149" i="1"/>
  <c r="CN89" i="1"/>
  <c r="CN100" i="1"/>
  <c r="CN98" i="1"/>
  <c r="CN123" i="1"/>
  <c r="CN90" i="1"/>
  <c r="CN94" i="1"/>
  <c r="CN101" i="1"/>
  <c r="CN106" i="1"/>
  <c r="CN107" i="1"/>
  <c r="CN109" i="1"/>
  <c r="CN103" i="1"/>
  <c r="CN113" i="1"/>
  <c r="CN116" i="1"/>
  <c r="CN105" i="1"/>
  <c r="CN108" i="1"/>
  <c r="CN111" i="1"/>
  <c r="CN117" i="1"/>
  <c r="CN104" i="1"/>
  <c r="CN112" i="1"/>
  <c r="CN115" i="1"/>
  <c r="CN82" i="1"/>
  <c r="CN79" i="1"/>
  <c r="CN83" i="1"/>
  <c r="CN118" i="1"/>
  <c r="CN121" i="1"/>
  <c r="CN80" i="1"/>
  <c r="CN78" i="1"/>
  <c r="CN120" i="1"/>
  <c r="CN85" i="1"/>
  <c r="CN81" i="1"/>
  <c r="CN76" i="1"/>
  <c r="CN75" i="1"/>
  <c r="CN71" i="1"/>
  <c r="CN63" i="1"/>
  <c r="CN60" i="1"/>
  <c r="CN54" i="1"/>
  <c r="CN72" i="1"/>
  <c r="CN67" i="1"/>
  <c r="CN64" i="1"/>
  <c r="CN61" i="1"/>
  <c r="CN55" i="1"/>
  <c r="CN50" i="1"/>
  <c r="CN49" i="1"/>
  <c r="CN74" i="1"/>
  <c r="CN69" i="1"/>
  <c r="CN57" i="1"/>
  <c r="CN53" i="1"/>
  <c r="CN44" i="1"/>
  <c r="CN42" i="1"/>
  <c r="CN41" i="1"/>
  <c r="CN73" i="1"/>
  <c r="CN70" i="1"/>
  <c r="CN66" i="1"/>
  <c r="CN65" i="1"/>
  <c r="CN59" i="1"/>
  <c r="CN46" i="1"/>
  <c r="CN40" i="1"/>
  <c r="CN43" i="1"/>
  <c r="CN37" i="1"/>
  <c r="CN33" i="1"/>
  <c r="CN28" i="1"/>
  <c r="CN19" i="1"/>
  <c r="CN17" i="1"/>
  <c r="CN38" i="1"/>
  <c r="CN36" i="1"/>
  <c r="CN34" i="1"/>
  <c r="CN32" i="1"/>
  <c r="CN30" i="1"/>
  <c r="CN25" i="1"/>
  <c r="CN20" i="1"/>
  <c r="CN15" i="1"/>
  <c r="CN12" i="1"/>
  <c r="CN48" i="1"/>
  <c r="CN31" i="1"/>
  <c r="CN26" i="1"/>
  <c r="CN23" i="1"/>
  <c r="CN18" i="1"/>
  <c r="CN10" i="1"/>
  <c r="CN9" i="1"/>
  <c r="CN8" i="1"/>
  <c r="CN35" i="1"/>
  <c r="CN29" i="1"/>
  <c r="CN27" i="1"/>
  <c r="CN24" i="1"/>
  <c r="CN14" i="1"/>
  <c r="CN13" i="1"/>
  <c r="CN5" i="1"/>
  <c r="CN7" i="1"/>
  <c r="CN6" i="1"/>
  <c r="CJ175" i="1"/>
  <c r="CJ176" i="1"/>
  <c r="CJ178" i="1"/>
  <c r="CJ184" i="1"/>
  <c r="CJ171" i="1"/>
  <c r="CJ167" i="1"/>
  <c r="CJ166" i="1"/>
  <c r="CJ183" i="1"/>
  <c r="CJ168" i="1"/>
  <c r="CJ165" i="1"/>
  <c r="CJ170" i="1"/>
  <c r="CJ162" i="1"/>
  <c r="CJ161" i="1"/>
  <c r="CJ164" i="1"/>
  <c r="CJ158" i="1"/>
  <c r="CJ156" i="1"/>
  <c r="CJ124" i="1"/>
  <c r="CJ159" i="1"/>
  <c r="CJ155" i="1"/>
  <c r="CJ129" i="1"/>
  <c r="CJ127" i="1"/>
  <c r="CJ125" i="1"/>
  <c r="CJ128" i="1"/>
  <c r="CJ130" i="1"/>
  <c r="CJ131" i="1"/>
  <c r="CJ134" i="1"/>
  <c r="CJ136" i="1"/>
  <c r="CJ138" i="1"/>
  <c r="CJ132" i="1"/>
  <c r="CJ133" i="1"/>
  <c r="CJ137" i="1"/>
  <c r="CJ140" i="1"/>
  <c r="CJ142" i="1"/>
  <c r="CJ151" i="1"/>
  <c r="CJ88" i="1"/>
  <c r="CJ141" i="1"/>
  <c r="CJ147" i="1"/>
  <c r="CJ148" i="1"/>
  <c r="CJ150" i="1"/>
  <c r="CJ123" i="1"/>
  <c r="CJ89" i="1"/>
  <c r="CJ91" i="1"/>
  <c r="CJ97" i="1"/>
  <c r="CJ100" i="1"/>
  <c r="CJ92" i="1"/>
  <c r="CJ102" i="1"/>
  <c r="CJ90" i="1"/>
  <c r="CJ93" i="1"/>
  <c r="CJ96" i="1"/>
  <c r="CJ101" i="1"/>
  <c r="CJ106" i="1"/>
  <c r="CJ110" i="1"/>
  <c r="CJ105" i="1"/>
  <c r="CJ111" i="1"/>
  <c r="CJ117" i="1"/>
  <c r="CJ104" i="1"/>
  <c r="CJ115" i="1"/>
  <c r="CJ119" i="1"/>
  <c r="CJ86" i="1"/>
  <c r="CJ121" i="1"/>
  <c r="CJ120" i="1"/>
  <c r="CJ76" i="1"/>
  <c r="CJ75" i="1"/>
  <c r="CJ71" i="1"/>
  <c r="CJ63" i="1"/>
  <c r="CJ60" i="1"/>
  <c r="CJ54" i="1"/>
  <c r="CJ72" i="1"/>
  <c r="CJ67" i="1"/>
  <c r="CJ64" i="1"/>
  <c r="CJ61" i="1"/>
  <c r="CJ55" i="1"/>
  <c r="CJ50" i="1"/>
  <c r="CJ49" i="1"/>
  <c r="CJ69" i="1"/>
  <c r="CJ68" i="1"/>
  <c r="CJ57" i="1"/>
  <c r="CJ53" i="1"/>
  <c r="CJ44" i="1"/>
  <c r="CJ42" i="1"/>
  <c r="CJ41" i="1"/>
  <c r="CJ73" i="1"/>
  <c r="CJ59" i="1"/>
  <c r="CJ46" i="1"/>
  <c r="CJ40" i="1"/>
  <c r="CJ37" i="1"/>
  <c r="CJ33" i="1"/>
  <c r="CJ28" i="1"/>
  <c r="CJ17" i="1"/>
  <c r="CJ43" i="1"/>
  <c r="CJ38" i="1"/>
  <c r="CJ36" i="1"/>
  <c r="CJ34" i="1"/>
  <c r="CJ32" i="1"/>
  <c r="CJ30" i="1"/>
  <c r="CJ25" i="1"/>
  <c r="CJ20" i="1"/>
  <c r="CJ15" i="1"/>
  <c r="CJ12" i="1"/>
  <c r="CJ39" i="1"/>
  <c r="CJ31" i="1"/>
  <c r="CJ26" i="1"/>
  <c r="CJ23" i="1"/>
  <c r="CJ18" i="1"/>
  <c r="CJ10" i="1"/>
  <c r="CJ9" i="1"/>
  <c r="CJ8" i="1"/>
  <c r="CJ48" i="1"/>
  <c r="CJ35" i="1"/>
  <c r="CJ27" i="1"/>
  <c r="CJ24" i="1"/>
  <c r="CJ14" i="1"/>
  <c r="CJ13" i="1"/>
  <c r="CJ5" i="1"/>
  <c r="CJ7" i="1"/>
  <c r="CJ6" i="1"/>
  <c r="CF175" i="1"/>
  <c r="CF176" i="1"/>
  <c r="CF174" i="1"/>
  <c r="CF180" i="1"/>
  <c r="CF181" i="1"/>
  <c r="CF182" i="1"/>
  <c r="CF177" i="1"/>
  <c r="CF179" i="1"/>
  <c r="CF183" i="1"/>
  <c r="CF173" i="1"/>
  <c r="CF169" i="1"/>
  <c r="CF168" i="1"/>
  <c r="CF167" i="1"/>
  <c r="CF166" i="1"/>
  <c r="CF165" i="1"/>
  <c r="CF164" i="1"/>
  <c r="CF184" i="1"/>
  <c r="CF170" i="1"/>
  <c r="CF124" i="1"/>
  <c r="CF126" i="1"/>
  <c r="CF129" i="1"/>
  <c r="CF127" i="1"/>
  <c r="CF125" i="1"/>
  <c r="CF130" i="1"/>
  <c r="CF131" i="1"/>
  <c r="CF134" i="1"/>
  <c r="CF135" i="1"/>
  <c r="CF136" i="1"/>
  <c r="CF138" i="1"/>
  <c r="CF132" i="1"/>
  <c r="CF133" i="1"/>
  <c r="CF137" i="1"/>
  <c r="CF139" i="1"/>
  <c r="CF140" i="1"/>
  <c r="CF142" i="1"/>
  <c r="CF144" i="1"/>
  <c r="CF149" i="1"/>
  <c r="CF151" i="1"/>
  <c r="CF87" i="1"/>
  <c r="CF145" i="1"/>
  <c r="CF88" i="1"/>
  <c r="CF141" i="1"/>
  <c r="CF143" i="1"/>
  <c r="CF146" i="1"/>
  <c r="CF147" i="1"/>
  <c r="CF148" i="1"/>
  <c r="CF150" i="1"/>
  <c r="CF123" i="1"/>
  <c r="CF89" i="1"/>
  <c r="CF97" i="1"/>
  <c r="CF100" i="1"/>
  <c r="CF92" i="1"/>
  <c r="CF95" i="1"/>
  <c r="CF102" i="1"/>
  <c r="CF90" i="1"/>
  <c r="CF93" i="1"/>
  <c r="CF96" i="1"/>
  <c r="CF98" i="1"/>
  <c r="CF94" i="1"/>
  <c r="CF99" i="1"/>
  <c r="CF106" i="1"/>
  <c r="CF112" i="1"/>
  <c r="CF107" i="1"/>
  <c r="CF105" i="1"/>
  <c r="CF113" i="1"/>
  <c r="CF117" i="1"/>
  <c r="CF104" i="1"/>
  <c r="CF108" i="1"/>
  <c r="CF111" i="1"/>
  <c r="CF115" i="1"/>
  <c r="CF80" i="1"/>
  <c r="CF78" i="1"/>
  <c r="CF119" i="1"/>
  <c r="CF86" i="1"/>
  <c r="CF81" i="1"/>
  <c r="CF121" i="1"/>
  <c r="CF82" i="1"/>
  <c r="CF79" i="1"/>
  <c r="CF118" i="1"/>
  <c r="CF120" i="1"/>
  <c r="CF83" i="1"/>
  <c r="CF76" i="1"/>
  <c r="CF75" i="1"/>
  <c r="CF71" i="1"/>
  <c r="CF70" i="1"/>
  <c r="CF67" i="1"/>
  <c r="CF63" i="1"/>
  <c r="CF60" i="1"/>
  <c r="CF54" i="1"/>
  <c r="CF39" i="1"/>
  <c r="CF72" i="1"/>
  <c r="CF66" i="1"/>
  <c r="CF65" i="1"/>
  <c r="CF64" i="1"/>
  <c r="CF61" i="1"/>
  <c r="CF55" i="1"/>
  <c r="CF50" i="1"/>
  <c r="CF49" i="1"/>
  <c r="CF69" i="1"/>
  <c r="CF68" i="1"/>
  <c r="CF57" i="1"/>
  <c r="CF53" i="1"/>
  <c r="CF44" i="1"/>
  <c r="CF41" i="1"/>
  <c r="CF73" i="1"/>
  <c r="CF59" i="1"/>
  <c r="CF46" i="1"/>
  <c r="CF40" i="1"/>
  <c r="CF48" i="1"/>
  <c r="CF33" i="1"/>
  <c r="CF32" i="1"/>
  <c r="CF28" i="1"/>
  <c r="CF17" i="1"/>
  <c r="CF38" i="1"/>
  <c r="CF34" i="1"/>
  <c r="CF23" i="1"/>
  <c r="CF20" i="1"/>
  <c r="CF15" i="1"/>
  <c r="CF12" i="1"/>
  <c r="CF43" i="1"/>
  <c r="CF31" i="1"/>
  <c r="CF29" i="1"/>
  <c r="CF21" i="1"/>
  <c r="CF18" i="1"/>
  <c r="CF10" i="1"/>
  <c r="CF9" i="1"/>
  <c r="CF8" i="1"/>
  <c r="CF42" i="1"/>
  <c r="CF35" i="1"/>
  <c r="CF24" i="1"/>
  <c r="CF19" i="1"/>
  <c r="CF14" i="1"/>
  <c r="CF13" i="1"/>
  <c r="CF5" i="1"/>
  <c r="CF7" i="1"/>
  <c r="CF6" i="1"/>
  <c r="CB175" i="1"/>
  <c r="CB174" i="1"/>
  <c r="CB176" i="1"/>
  <c r="CB177" i="1"/>
  <c r="CB178" i="1"/>
  <c r="CB180" i="1"/>
  <c r="CB179" i="1"/>
  <c r="CB181" i="1"/>
  <c r="CB182" i="1"/>
  <c r="CB183" i="1"/>
  <c r="CB173" i="1"/>
  <c r="CB169" i="1"/>
  <c r="CB168" i="1"/>
  <c r="CB167" i="1"/>
  <c r="CB184" i="1"/>
  <c r="CB170" i="1"/>
  <c r="CB166" i="1"/>
  <c r="CB165" i="1"/>
  <c r="CB171" i="1"/>
  <c r="CB164" i="1"/>
  <c r="CB161" i="1"/>
  <c r="CB160" i="1"/>
  <c r="CB162" i="1"/>
  <c r="CB154" i="1"/>
  <c r="CB157" i="1"/>
  <c r="CB156" i="1"/>
  <c r="CB153" i="1"/>
  <c r="CB159" i="1"/>
  <c r="CB155" i="1"/>
  <c r="CB124" i="1"/>
  <c r="CB158" i="1"/>
  <c r="CB126" i="1"/>
  <c r="CB129" i="1"/>
  <c r="CB127" i="1"/>
  <c r="CB125" i="1"/>
  <c r="CB130" i="1"/>
  <c r="CB128" i="1"/>
  <c r="CB131" i="1"/>
  <c r="CB134" i="1"/>
  <c r="CB135" i="1"/>
  <c r="CB138" i="1"/>
  <c r="CB132" i="1"/>
  <c r="CB133" i="1"/>
  <c r="CB136" i="1"/>
  <c r="CB137" i="1"/>
  <c r="CB139" i="1"/>
  <c r="CB140" i="1"/>
  <c r="CB142" i="1"/>
  <c r="CB144" i="1"/>
  <c r="CB151" i="1"/>
  <c r="CB87" i="1"/>
  <c r="CB145" i="1"/>
  <c r="CB149" i="1"/>
  <c r="CB88" i="1"/>
  <c r="CB141" i="1"/>
  <c r="CB146" i="1"/>
  <c r="CB147" i="1"/>
  <c r="CB148" i="1"/>
  <c r="CB150" i="1"/>
  <c r="CB123" i="1"/>
  <c r="CB143" i="1"/>
  <c r="CB89" i="1"/>
  <c r="CB97" i="1"/>
  <c r="CB100" i="1"/>
  <c r="CB101" i="1"/>
  <c r="CB91" i="1"/>
  <c r="CB92" i="1"/>
  <c r="CB95" i="1"/>
  <c r="CB102" i="1"/>
  <c r="CB90" i="1"/>
  <c r="CB93" i="1"/>
  <c r="CB96" i="1"/>
  <c r="CB98" i="1"/>
  <c r="CB94" i="1"/>
  <c r="CB99" i="1"/>
  <c r="CB106" i="1"/>
  <c r="CB112" i="1"/>
  <c r="CB114" i="1"/>
  <c r="CB107" i="1"/>
  <c r="CB105" i="1"/>
  <c r="CB109" i="1"/>
  <c r="CB110" i="1"/>
  <c r="CB113" i="1"/>
  <c r="CB117" i="1"/>
  <c r="CB103" i="1"/>
  <c r="CB104" i="1"/>
  <c r="CB108" i="1"/>
  <c r="CB111" i="1"/>
  <c r="CB115" i="1"/>
  <c r="CB116" i="1"/>
  <c r="CB80" i="1"/>
  <c r="CB78" i="1"/>
  <c r="CB119" i="1"/>
  <c r="CB86" i="1"/>
  <c r="CB85" i="1"/>
  <c r="CB81" i="1"/>
  <c r="CB121" i="1"/>
  <c r="CB82" i="1"/>
  <c r="CB79" i="1"/>
  <c r="CB118" i="1"/>
  <c r="CB120" i="1"/>
  <c r="CB83" i="1"/>
  <c r="CB76" i="1"/>
  <c r="CB74" i="1"/>
  <c r="CB71" i="1"/>
  <c r="CB70" i="1"/>
  <c r="CB67" i="1"/>
  <c r="CB63" i="1"/>
  <c r="CB60" i="1"/>
  <c r="CB39" i="1"/>
  <c r="CB72" i="1"/>
  <c r="CB66" i="1"/>
  <c r="CB65" i="1"/>
  <c r="CB64" i="1"/>
  <c r="CB61" i="1"/>
  <c r="CB57" i="1"/>
  <c r="CB55" i="1"/>
  <c r="CB50" i="1"/>
  <c r="CB49" i="1"/>
  <c r="CB73" i="1"/>
  <c r="CB68" i="1"/>
  <c r="CB53" i="1"/>
  <c r="CB44" i="1"/>
  <c r="CB41" i="1"/>
  <c r="CB59" i="1"/>
  <c r="CB46" i="1"/>
  <c r="CB40" i="1"/>
  <c r="CB42" i="1"/>
  <c r="CB36" i="1"/>
  <c r="CB33" i="1"/>
  <c r="CB32" i="1"/>
  <c r="CB30" i="1"/>
  <c r="CB28" i="1"/>
  <c r="CB25" i="1"/>
  <c r="CB15" i="1"/>
  <c r="CB48" i="1"/>
  <c r="CB38" i="1"/>
  <c r="CB34" i="1"/>
  <c r="CB26" i="1"/>
  <c r="CB23" i="1"/>
  <c r="CB20" i="1"/>
  <c r="CB31" i="1"/>
  <c r="CB29" i="1"/>
  <c r="CB27" i="1"/>
  <c r="CB21" i="1"/>
  <c r="CB18" i="1"/>
  <c r="CB14" i="1"/>
  <c r="CB13" i="1"/>
  <c r="CB12" i="1"/>
  <c r="CB10" i="1"/>
  <c r="CB9" i="1"/>
  <c r="CB8" i="1"/>
  <c r="CB43" i="1"/>
  <c r="CB37" i="1"/>
  <c r="CB35" i="1"/>
  <c r="CB24" i="1"/>
  <c r="CB19" i="1"/>
  <c r="CB5" i="1"/>
  <c r="CB7" i="1"/>
  <c r="CB6" i="1"/>
  <c r="BX175" i="1"/>
  <c r="BX176" i="1"/>
  <c r="BX178" i="1"/>
  <c r="BX180" i="1"/>
  <c r="BX174" i="1"/>
  <c r="BX177" i="1"/>
  <c r="BX181" i="1"/>
  <c r="BX182" i="1"/>
  <c r="BX179" i="1"/>
  <c r="BX184" i="1"/>
  <c r="BX173" i="1"/>
  <c r="BX169" i="1"/>
  <c r="BX168" i="1"/>
  <c r="BX167" i="1"/>
  <c r="BX171" i="1"/>
  <c r="BX170" i="1"/>
  <c r="BX166" i="1"/>
  <c r="BX165" i="1"/>
  <c r="BX183" i="1"/>
  <c r="BX164" i="1"/>
  <c r="BX161" i="1"/>
  <c r="BX160" i="1"/>
  <c r="BX162" i="1"/>
  <c r="BX154" i="1"/>
  <c r="BX157" i="1"/>
  <c r="BX156" i="1"/>
  <c r="BX153" i="1"/>
  <c r="BX159" i="1"/>
  <c r="BX155" i="1"/>
  <c r="BX124" i="1"/>
  <c r="BX158" i="1"/>
  <c r="BX126" i="1"/>
  <c r="BX129" i="1"/>
  <c r="BX127" i="1"/>
  <c r="BX125" i="1"/>
  <c r="BX130" i="1"/>
  <c r="BX128" i="1"/>
  <c r="BX131" i="1"/>
  <c r="BX134" i="1"/>
  <c r="BX135" i="1"/>
  <c r="BX138" i="1"/>
  <c r="BX132" i="1"/>
  <c r="BX136" i="1"/>
  <c r="BX137" i="1"/>
  <c r="BX139" i="1"/>
  <c r="BX140" i="1"/>
  <c r="BX142" i="1"/>
  <c r="BX144" i="1"/>
  <c r="BX151" i="1"/>
  <c r="BX87" i="1"/>
  <c r="BX145" i="1"/>
  <c r="BX149" i="1"/>
  <c r="BX88" i="1"/>
  <c r="BX141" i="1"/>
  <c r="BX146" i="1"/>
  <c r="BX147" i="1"/>
  <c r="BX148" i="1"/>
  <c r="BX150" i="1"/>
  <c r="BX123" i="1"/>
  <c r="BX143" i="1"/>
  <c r="BX89" i="1"/>
  <c r="BX97" i="1"/>
  <c r="BX100" i="1"/>
  <c r="BX101" i="1"/>
  <c r="BX95" i="1"/>
  <c r="BX102" i="1"/>
  <c r="BX90" i="1"/>
  <c r="BX91" i="1"/>
  <c r="BX92" i="1"/>
  <c r="BX96" i="1"/>
  <c r="BX98" i="1"/>
  <c r="BX93" i="1"/>
  <c r="BX94" i="1"/>
  <c r="BX99" i="1"/>
  <c r="BX106" i="1"/>
  <c r="BX112" i="1"/>
  <c r="BX114" i="1"/>
  <c r="BX107" i="1"/>
  <c r="BX105" i="1"/>
  <c r="BX109" i="1"/>
  <c r="BX110" i="1"/>
  <c r="BX113" i="1"/>
  <c r="BX117" i="1"/>
  <c r="BX103" i="1"/>
  <c r="BX104" i="1"/>
  <c r="BX108" i="1"/>
  <c r="BX111" i="1"/>
  <c r="BX115" i="1"/>
  <c r="BX116" i="1"/>
  <c r="BX80" i="1"/>
  <c r="BX78" i="1"/>
  <c r="BX119" i="1"/>
  <c r="BX86" i="1"/>
  <c r="BX85" i="1"/>
  <c r="BX81" i="1"/>
  <c r="BX75" i="1"/>
  <c r="BX121" i="1"/>
  <c r="BX82" i="1"/>
  <c r="BX79" i="1"/>
  <c r="BX118" i="1"/>
  <c r="BX120" i="1"/>
  <c r="BX83" i="1"/>
  <c r="BX76" i="1"/>
  <c r="BX71" i="1"/>
  <c r="BX70" i="1"/>
  <c r="BX69" i="1"/>
  <c r="BX67" i="1"/>
  <c r="BX66" i="1"/>
  <c r="BX61" i="1"/>
  <c r="BX39" i="1"/>
  <c r="BX73" i="1"/>
  <c r="BX72" i="1"/>
  <c r="BX65" i="1"/>
  <c r="BX64" i="1"/>
  <c r="BX57" i="1"/>
  <c r="BX55" i="1"/>
  <c r="BX50" i="1"/>
  <c r="BX49" i="1"/>
  <c r="BX68" i="1"/>
  <c r="BX53" i="1"/>
  <c r="BX44" i="1"/>
  <c r="BX41" i="1"/>
  <c r="BX74" i="1"/>
  <c r="BX63" i="1"/>
  <c r="BX59" i="1"/>
  <c r="BX54" i="1"/>
  <c r="BX46" i="1"/>
  <c r="BX40" i="1"/>
  <c r="BX43" i="1"/>
  <c r="BX36" i="1"/>
  <c r="BX33" i="1"/>
  <c r="BX32" i="1"/>
  <c r="BX30" i="1"/>
  <c r="BX28" i="1"/>
  <c r="BX25" i="1"/>
  <c r="BX15" i="1"/>
  <c r="BX42" i="1"/>
  <c r="BX38" i="1"/>
  <c r="BX34" i="1"/>
  <c r="BX26" i="1"/>
  <c r="BX23" i="1"/>
  <c r="BX20" i="1"/>
  <c r="BX48" i="1"/>
  <c r="BX31" i="1"/>
  <c r="BX29" i="1"/>
  <c r="BX27" i="1"/>
  <c r="BX21" i="1"/>
  <c r="BX18" i="1"/>
  <c r="BX14" i="1"/>
  <c r="BX13" i="1"/>
  <c r="BX12" i="1"/>
  <c r="BX10" i="1"/>
  <c r="BX9" i="1"/>
  <c r="BX8" i="1"/>
  <c r="BX37" i="1"/>
  <c r="BX35" i="1"/>
  <c r="BX24" i="1"/>
  <c r="BX19" i="1"/>
  <c r="BX17" i="1"/>
  <c r="BX5" i="1"/>
  <c r="BX7" i="1"/>
  <c r="BX6" i="1"/>
  <c r="BT175" i="1"/>
  <c r="BT174" i="1"/>
  <c r="BT176" i="1"/>
  <c r="BT177" i="1"/>
  <c r="BT178" i="1"/>
  <c r="BT180" i="1"/>
  <c r="BT179" i="1"/>
  <c r="BT181" i="1"/>
  <c r="BT182" i="1"/>
  <c r="BT184" i="1"/>
  <c r="BT173" i="1"/>
  <c r="BT169" i="1"/>
  <c r="BT168" i="1"/>
  <c r="BT167" i="1"/>
  <c r="BT183" i="1"/>
  <c r="BT171" i="1"/>
  <c r="BT166" i="1"/>
  <c r="BT165" i="1"/>
  <c r="BT170" i="1"/>
  <c r="BT164" i="1"/>
  <c r="BT161" i="1"/>
  <c r="BT160" i="1"/>
  <c r="BT162" i="1"/>
  <c r="BT154" i="1"/>
  <c r="BT157" i="1"/>
  <c r="BT156" i="1"/>
  <c r="BT153" i="1"/>
  <c r="BT159" i="1"/>
  <c r="BT155" i="1"/>
  <c r="BT124" i="1"/>
  <c r="BT158" i="1"/>
  <c r="BT126" i="1"/>
  <c r="BT129" i="1"/>
  <c r="BT127" i="1"/>
  <c r="BT125" i="1"/>
  <c r="BT130" i="1"/>
  <c r="BT128" i="1"/>
  <c r="BT131" i="1"/>
  <c r="BT133" i="1"/>
  <c r="BT134" i="1"/>
  <c r="BT135" i="1"/>
  <c r="BT138" i="1"/>
  <c r="BT132" i="1"/>
  <c r="BT136" i="1"/>
  <c r="BT137" i="1"/>
  <c r="BT139" i="1"/>
  <c r="BT140" i="1"/>
  <c r="BT142" i="1"/>
  <c r="BT144" i="1"/>
  <c r="BT151" i="1"/>
  <c r="BT87" i="1"/>
  <c r="BT145" i="1"/>
  <c r="BT149" i="1"/>
  <c r="BT141" i="1"/>
  <c r="BT146" i="1"/>
  <c r="BT147" i="1"/>
  <c r="BT148" i="1"/>
  <c r="BT150" i="1"/>
  <c r="BT123" i="1"/>
  <c r="BT88" i="1"/>
  <c r="BT143" i="1"/>
  <c r="BT89" i="1"/>
  <c r="BT97" i="1"/>
  <c r="BT100" i="1"/>
  <c r="BT101" i="1"/>
  <c r="BT95" i="1"/>
  <c r="BT102" i="1"/>
  <c r="BT90" i="1"/>
  <c r="BT91" i="1"/>
  <c r="BT92" i="1"/>
  <c r="BT96" i="1"/>
  <c r="BT98" i="1"/>
  <c r="BT93" i="1"/>
  <c r="BT94" i="1"/>
  <c r="BT99" i="1"/>
  <c r="BT106" i="1"/>
  <c r="BT112" i="1"/>
  <c r="BT114" i="1"/>
  <c r="BT107" i="1"/>
  <c r="BT105" i="1"/>
  <c r="BT109" i="1"/>
  <c r="BT110" i="1"/>
  <c r="BT113" i="1"/>
  <c r="BT117" i="1"/>
  <c r="BT103" i="1"/>
  <c r="BT104" i="1"/>
  <c r="BT108" i="1"/>
  <c r="BT111" i="1"/>
  <c r="BT115" i="1"/>
  <c r="BT116" i="1"/>
  <c r="BT80" i="1"/>
  <c r="BT78" i="1"/>
  <c r="BT119" i="1"/>
  <c r="BT86" i="1"/>
  <c r="BT85" i="1"/>
  <c r="BT81" i="1"/>
  <c r="BT75" i="1"/>
  <c r="BT121" i="1"/>
  <c r="BT82" i="1"/>
  <c r="BT79" i="1"/>
  <c r="BT118" i="1"/>
  <c r="BT120" i="1"/>
  <c r="BT83" i="1"/>
  <c r="BT76" i="1"/>
  <c r="BT71" i="1"/>
  <c r="BT70" i="1"/>
  <c r="BT69" i="1"/>
  <c r="BT67" i="1"/>
  <c r="BT66" i="1"/>
  <c r="BT61" i="1"/>
  <c r="BT39" i="1"/>
  <c r="BT73" i="1"/>
  <c r="BT72" i="1"/>
  <c r="BT65" i="1"/>
  <c r="BT64" i="1"/>
  <c r="BT57" i="1"/>
  <c r="BT55" i="1"/>
  <c r="BT53" i="1"/>
  <c r="BT50" i="1"/>
  <c r="BT49" i="1"/>
  <c r="BT68" i="1"/>
  <c r="BT59" i="1"/>
  <c r="BT44" i="1"/>
  <c r="BT41" i="1"/>
  <c r="BT74" i="1"/>
  <c r="BT63" i="1"/>
  <c r="BT60" i="1"/>
  <c r="BT54" i="1"/>
  <c r="BT46" i="1"/>
  <c r="BT40" i="1"/>
  <c r="BT36" i="1"/>
  <c r="BT33" i="1"/>
  <c r="BT32" i="1"/>
  <c r="BT30" i="1"/>
  <c r="BT28" i="1"/>
  <c r="BT25" i="1"/>
  <c r="BT15" i="1"/>
  <c r="BT43" i="1"/>
  <c r="BT38" i="1"/>
  <c r="BT34" i="1"/>
  <c r="BT26" i="1"/>
  <c r="BT23" i="1"/>
  <c r="BT20" i="1"/>
  <c r="BT42" i="1"/>
  <c r="BT31" i="1"/>
  <c r="BT29" i="1"/>
  <c r="BT27" i="1"/>
  <c r="BT21" i="1"/>
  <c r="BT18" i="1"/>
  <c r="BT14" i="1"/>
  <c r="BT13" i="1"/>
  <c r="BT12" i="1"/>
  <c r="BT10" i="1"/>
  <c r="BT9" i="1"/>
  <c r="BT8" i="1"/>
  <c r="BT48" i="1"/>
  <c r="BT37" i="1"/>
  <c r="BT35" i="1"/>
  <c r="BT24" i="1"/>
  <c r="BT19" i="1"/>
  <c r="BT17" i="1"/>
  <c r="BT5" i="1"/>
  <c r="BT7" i="1"/>
  <c r="BT6" i="1"/>
  <c r="BP175" i="1"/>
  <c r="BP176" i="1"/>
  <c r="BP178" i="1"/>
  <c r="BP180" i="1"/>
  <c r="BP174" i="1"/>
  <c r="BP181" i="1"/>
  <c r="BP182" i="1"/>
  <c r="BP177" i="1"/>
  <c r="BP179" i="1"/>
  <c r="BP183" i="1"/>
  <c r="BP173" i="1"/>
  <c r="BP169" i="1"/>
  <c r="BP168" i="1"/>
  <c r="BP167" i="1"/>
  <c r="BP166" i="1"/>
  <c r="BP165" i="1"/>
  <c r="BP184" i="1"/>
  <c r="BP171" i="1"/>
  <c r="BP170" i="1"/>
  <c r="BP164" i="1"/>
  <c r="BP161" i="1"/>
  <c r="BP160" i="1"/>
  <c r="BP162" i="1"/>
  <c r="BP154" i="1"/>
  <c r="BP157" i="1"/>
  <c r="BP156" i="1"/>
  <c r="BP153" i="1"/>
  <c r="BP159" i="1"/>
  <c r="BP155" i="1"/>
  <c r="BP124" i="1"/>
  <c r="BP158" i="1"/>
  <c r="BP126" i="1"/>
  <c r="BP129" i="1"/>
  <c r="BP127" i="1"/>
  <c r="BP125" i="1"/>
  <c r="BP130" i="1"/>
  <c r="BP128" i="1"/>
  <c r="BP131" i="1"/>
  <c r="BP133" i="1"/>
  <c r="BP134" i="1"/>
  <c r="BP135" i="1"/>
  <c r="BP138" i="1"/>
  <c r="BP132" i="1"/>
  <c r="BP136" i="1"/>
  <c r="BP137" i="1"/>
  <c r="BP139" i="1"/>
  <c r="BP140" i="1"/>
  <c r="BP142" i="1"/>
  <c r="BP144" i="1"/>
  <c r="BP151" i="1"/>
  <c r="BP87" i="1"/>
  <c r="BP145" i="1"/>
  <c r="BP149" i="1"/>
  <c r="BP141" i="1"/>
  <c r="BP146" i="1"/>
  <c r="BP147" i="1"/>
  <c r="BP148" i="1"/>
  <c r="BP150" i="1"/>
  <c r="BP123" i="1"/>
  <c r="BP88" i="1"/>
  <c r="BP143" i="1"/>
  <c r="BP89" i="1"/>
  <c r="BP97" i="1"/>
  <c r="BP100" i="1"/>
  <c r="BP101" i="1"/>
  <c r="BP95" i="1"/>
  <c r="BP102" i="1"/>
  <c r="BP90" i="1"/>
  <c r="BP91" i="1"/>
  <c r="BP92" i="1"/>
  <c r="BP96" i="1"/>
  <c r="BP98" i="1"/>
  <c r="BP93" i="1"/>
  <c r="BP94" i="1"/>
  <c r="BP99" i="1"/>
  <c r="BP106" i="1"/>
  <c r="BP112" i="1"/>
  <c r="BP114" i="1"/>
  <c r="BP107" i="1"/>
  <c r="BP105" i="1"/>
  <c r="BP109" i="1"/>
  <c r="BP110" i="1"/>
  <c r="BP113" i="1"/>
  <c r="BP117" i="1"/>
  <c r="BP103" i="1"/>
  <c r="BP104" i="1"/>
  <c r="BP108" i="1"/>
  <c r="BP111" i="1"/>
  <c r="BP115" i="1"/>
  <c r="BP116" i="1"/>
  <c r="BP80" i="1"/>
  <c r="BP78" i="1"/>
  <c r="BP119" i="1"/>
  <c r="BP86" i="1"/>
  <c r="BP85" i="1"/>
  <c r="BP81" i="1"/>
  <c r="BP75" i="1"/>
  <c r="BP121" i="1"/>
  <c r="BP82" i="1"/>
  <c r="BP79" i="1"/>
  <c r="BP118" i="1"/>
  <c r="BP120" i="1"/>
  <c r="BP83" i="1"/>
  <c r="BP76" i="1"/>
  <c r="BP71" i="1"/>
  <c r="BP70" i="1"/>
  <c r="BP69" i="1"/>
  <c r="BP67" i="1"/>
  <c r="BP66" i="1"/>
  <c r="BP61" i="1"/>
  <c r="BP39" i="1"/>
  <c r="BP73" i="1"/>
  <c r="BP72" i="1"/>
  <c r="BP65" i="1"/>
  <c r="BP64" i="1"/>
  <c r="BP57" i="1"/>
  <c r="BP55" i="1"/>
  <c r="BP53" i="1"/>
  <c r="BP50" i="1"/>
  <c r="BP49" i="1"/>
  <c r="BP68" i="1"/>
  <c r="BP59" i="1"/>
  <c r="BP44" i="1"/>
  <c r="BP41" i="1"/>
  <c r="BP74" i="1"/>
  <c r="BP63" i="1"/>
  <c r="BP60" i="1"/>
  <c r="BP54" i="1"/>
  <c r="BP46" i="1"/>
  <c r="BP40" i="1"/>
  <c r="BP48" i="1"/>
  <c r="BP36" i="1"/>
  <c r="BP33" i="1"/>
  <c r="BP32" i="1"/>
  <c r="BP30" i="1"/>
  <c r="BP28" i="1"/>
  <c r="BP25" i="1"/>
  <c r="BP15" i="1"/>
  <c r="BP38" i="1"/>
  <c r="BP34" i="1"/>
  <c r="BP26" i="1"/>
  <c r="BP23" i="1"/>
  <c r="BP20" i="1"/>
  <c r="BP43" i="1"/>
  <c r="BP31" i="1"/>
  <c r="BP29" i="1"/>
  <c r="BP27" i="1"/>
  <c r="BP21" i="1"/>
  <c r="BP18" i="1"/>
  <c r="BP14" i="1"/>
  <c r="BP13" i="1"/>
  <c r="BP12" i="1"/>
  <c r="BP10" i="1"/>
  <c r="BP9" i="1"/>
  <c r="BP8" i="1"/>
  <c r="BP42" i="1"/>
  <c r="BP37" i="1"/>
  <c r="BP35" i="1"/>
  <c r="BP24" i="1"/>
  <c r="BP19" i="1"/>
  <c r="BP17" i="1"/>
  <c r="BP5" i="1"/>
  <c r="BP7" i="1"/>
  <c r="BP6" i="1"/>
  <c r="BL175" i="1"/>
  <c r="BL174" i="1"/>
  <c r="BL176" i="1"/>
  <c r="BL177" i="1"/>
  <c r="BL178" i="1"/>
  <c r="BL180" i="1"/>
  <c r="BL179" i="1"/>
  <c r="BL181" i="1"/>
  <c r="BL182" i="1"/>
  <c r="BL183" i="1"/>
  <c r="BL173" i="1"/>
  <c r="BL169" i="1"/>
  <c r="BL168" i="1"/>
  <c r="BL167" i="1"/>
  <c r="BL184" i="1"/>
  <c r="BL170" i="1"/>
  <c r="BL166" i="1"/>
  <c r="BL165" i="1"/>
  <c r="BL171" i="1"/>
  <c r="BL164" i="1"/>
  <c r="BL161" i="1"/>
  <c r="BL160" i="1"/>
  <c r="BL162" i="1"/>
  <c r="BL154" i="1"/>
  <c r="BL157" i="1"/>
  <c r="BL156" i="1"/>
  <c r="BL153" i="1"/>
  <c r="BL159" i="1"/>
  <c r="BL155" i="1"/>
  <c r="BL124" i="1"/>
  <c r="BL158" i="1"/>
  <c r="BL126" i="1"/>
  <c r="BL129" i="1"/>
  <c r="BL127" i="1"/>
  <c r="BL125" i="1"/>
  <c r="BL130" i="1"/>
  <c r="BL128" i="1"/>
  <c r="BL131" i="1"/>
  <c r="BL133" i="1"/>
  <c r="BL134" i="1"/>
  <c r="BL135" i="1"/>
  <c r="BL138" i="1"/>
  <c r="BL132" i="1"/>
  <c r="BL136" i="1"/>
  <c r="BL137" i="1"/>
  <c r="BL139" i="1"/>
  <c r="BL140" i="1"/>
  <c r="BL142" i="1"/>
  <c r="BL144" i="1"/>
  <c r="BL151" i="1"/>
  <c r="BL87" i="1"/>
  <c r="BL145" i="1"/>
  <c r="BL149" i="1"/>
  <c r="BL141" i="1"/>
  <c r="BL146" i="1"/>
  <c r="BL147" i="1"/>
  <c r="BL148" i="1"/>
  <c r="BL150" i="1"/>
  <c r="BL123" i="1"/>
  <c r="BL88" i="1"/>
  <c r="BL143" i="1"/>
  <c r="BL89" i="1"/>
  <c r="BL97" i="1"/>
  <c r="BL100" i="1"/>
  <c r="BL101" i="1"/>
  <c r="BL95" i="1"/>
  <c r="BL102" i="1"/>
  <c r="BL90" i="1"/>
  <c r="BL91" i="1"/>
  <c r="BL92" i="1"/>
  <c r="BL96" i="1"/>
  <c r="BL98" i="1"/>
  <c r="BL93" i="1"/>
  <c r="BL94" i="1"/>
  <c r="BL99" i="1"/>
  <c r="BL106" i="1"/>
  <c r="BL112" i="1"/>
  <c r="BL114" i="1"/>
  <c r="BL107" i="1"/>
  <c r="BL105" i="1"/>
  <c r="BL109" i="1"/>
  <c r="BL110" i="1"/>
  <c r="BL113" i="1"/>
  <c r="BL117" i="1"/>
  <c r="BL103" i="1"/>
  <c r="BL104" i="1"/>
  <c r="BL108" i="1"/>
  <c r="BL111" i="1"/>
  <c r="BL115" i="1"/>
  <c r="BL116" i="1"/>
  <c r="BL80" i="1"/>
  <c r="BL78" i="1"/>
  <c r="BL119" i="1"/>
  <c r="BL86" i="1"/>
  <c r="BL85" i="1"/>
  <c r="BL81" i="1"/>
  <c r="BL75" i="1"/>
  <c r="BL121" i="1"/>
  <c r="BL82" i="1"/>
  <c r="BL79" i="1"/>
  <c r="BL118" i="1"/>
  <c r="BL120" i="1"/>
  <c r="BL83" i="1"/>
  <c r="BL76" i="1"/>
  <c r="BL71" i="1"/>
  <c r="BL70" i="1"/>
  <c r="BL69" i="1"/>
  <c r="BL67" i="1"/>
  <c r="BL66" i="1"/>
  <c r="BL61" i="1"/>
  <c r="BL39" i="1"/>
  <c r="BL73" i="1"/>
  <c r="BL72" i="1"/>
  <c r="BL65" i="1"/>
  <c r="BL64" i="1"/>
  <c r="BL57" i="1"/>
  <c r="BL55" i="1"/>
  <c r="BL53" i="1"/>
  <c r="BL50" i="1"/>
  <c r="BL49" i="1"/>
  <c r="BL68" i="1"/>
  <c r="BL59" i="1"/>
  <c r="BL44" i="1"/>
  <c r="BL41" i="1"/>
  <c r="BL74" i="1"/>
  <c r="BL63" i="1"/>
  <c r="BL60" i="1"/>
  <c r="BL54" i="1"/>
  <c r="BL46" i="1"/>
  <c r="BL40" i="1"/>
  <c r="BL42" i="1"/>
  <c r="BL36" i="1"/>
  <c r="BL33" i="1"/>
  <c r="BL32" i="1"/>
  <c r="BL30" i="1"/>
  <c r="BL28" i="1"/>
  <c r="BL25" i="1"/>
  <c r="BL15" i="1"/>
  <c r="BL48" i="1"/>
  <c r="BL38" i="1"/>
  <c r="BL34" i="1"/>
  <c r="BL26" i="1"/>
  <c r="BL23" i="1"/>
  <c r="BL20" i="1"/>
  <c r="BL31" i="1"/>
  <c r="BL29" i="1"/>
  <c r="BL27" i="1"/>
  <c r="BL21" i="1"/>
  <c r="BL18" i="1"/>
  <c r="BL14" i="1"/>
  <c r="BL13" i="1"/>
  <c r="BL12" i="1"/>
  <c r="BL10" i="1"/>
  <c r="BL9" i="1"/>
  <c r="BL8" i="1"/>
  <c r="BL43" i="1"/>
  <c r="BL37" i="1"/>
  <c r="BL35" i="1"/>
  <c r="BL24" i="1"/>
  <c r="BL19" i="1"/>
  <c r="BL17" i="1"/>
  <c r="BL5" i="1"/>
  <c r="BL7" i="1"/>
  <c r="BL6" i="1"/>
  <c r="BH175" i="1"/>
  <c r="BH176" i="1"/>
  <c r="BH174" i="1"/>
  <c r="BH178" i="1"/>
  <c r="BH180" i="1"/>
  <c r="BH177" i="1"/>
  <c r="BH181" i="1"/>
  <c r="BH182" i="1"/>
  <c r="BH179" i="1"/>
  <c r="BH184" i="1"/>
  <c r="BH173" i="1"/>
  <c r="BH169" i="1"/>
  <c r="BH168" i="1"/>
  <c r="BH167" i="1"/>
  <c r="BH171" i="1"/>
  <c r="BH170" i="1"/>
  <c r="BH166" i="1"/>
  <c r="BH165" i="1"/>
  <c r="BH183" i="1"/>
  <c r="BH164" i="1"/>
  <c r="BH161" i="1"/>
  <c r="BH160" i="1"/>
  <c r="BH162" i="1"/>
  <c r="BH154" i="1"/>
  <c r="BH157" i="1"/>
  <c r="BH156" i="1"/>
  <c r="BH153" i="1"/>
  <c r="BH159" i="1"/>
  <c r="BH155" i="1"/>
  <c r="BH124" i="1"/>
  <c r="BH158" i="1"/>
  <c r="BH126" i="1"/>
  <c r="BH129" i="1"/>
  <c r="BH127" i="1"/>
  <c r="BH125" i="1"/>
  <c r="BH130" i="1"/>
  <c r="BH128" i="1"/>
  <c r="BH131" i="1"/>
  <c r="BH133" i="1"/>
  <c r="BH134" i="1"/>
  <c r="BH135" i="1"/>
  <c r="BH138" i="1"/>
  <c r="BH132" i="1"/>
  <c r="BH136" i="1"/>
  <c r="BH137" i="1"/>
  <c r="BH139" i="1"/>
  <c r="BH140" i="1"/>
  <c r="BH142" i="1"/>
  <c r="BH144" i="1"/>
  <c r="BH151" i="1"/>
  <c r="BH87" i="1"/>
  <c r="BH145" i="1"/>
  <c r="BH149" i="1"/>
  <c r="BH141" i="1"/>
  <c r="BH146" i="1"/>
  <c r="BH147" i="1"/>
  <c r="BH148" i="1"/>
  <c r="BH150" i="1"/>
  <c r="BH123" i="1"/>
  <c r="BH88" i="1"/>
  <c r="BH143" i="1"/>
  <c r="BH89" i="1"/>
  <c r="BH97" i="1"/>
  <c r="BH100" i="1"/>
  <c r="BH101" i="1"/>
  <c r="BH95" i="1"/>
  <c r="BH102" i="1"/>
  <c r="BH90" i="1"/>
  <c r="BH91" i="1"/>
  <c r="BH92" i="1"/>
  <c r="BH96" i="1"/>
  <c r="BH98" i="1"/>
  <c r="BH93" i="1"/>
  <c r="BH94" i="1"/>
  <c r="BH99" i="1"/>
  <c r="BH106" i="1"/>
  <c r="BH112" i="1"/>
  <c r="BH114" i="1"/>
  <c r="BH107" i="1"/>
  <c r="BH105" i="1"/>
  <c r="BH109" i="1"/>
  <c r="BH110" i="1"/>
  <c r="BH113" i="1"/>
  <c r="BH117" i="1"/>
  <c r="BH103" i="1"/>
  <c r="BH104" i="1"/>
  <c r="BH108" i="1"/>
  <c r="BH111" i="1"/>
  <c r="BH115" i="1"/>
  <c r="BH116" i="1"/>
  <c r="BH80" i="1"/>
  <c r="BH78" i="1"/>
  <c r="BH119" i="1"/>
  <c r="BH86" i="1"/>
  <c r="BH85" i="1"/>
  <c r="BH81" i="1"/>
  <c r="BH75" i="1"/>
  <c r="BH121" i="1"/>
  <c r="BH82" i="1"/>
  <c r="BH79" i="1"/>
  <c r="BH118" i="1"/>
  <c r="BH120" i="1"/>
  <c r="BH83" i="1"/>
  <c r="BH76" i="1"/>
  <c r="BH71" i="1"/>
  <c r="BH70" i="1"/>
  <c r="BH69" i="1"/>
  <c r="BH67" i="1"/>
  <c r="BH66" i="1"/>
  <c r="BH61" i="1"/>
  <c r="BH39" i="1"/>
  <c r="BH73" i="1"/>
  <c r="BH72" i="1"/>
  <c r="BH65" i="1"/>
  <c r="BH64" i="1"/>
  <c r="BH57" i="1"/>
  <c r="BH55" i="1"/>
  <c r="BH53" i="1"/>
  <c r="BH50" i="1"/>
  <c r="BH49" i="1"/>
  <c r="BH68" i="1"/>
  <c r="BH59" i="1"/>
  <c r="BH44" i="1"/>
  <c r="BH41" i="1"/>
  <c r="BH74" i="1"/>
  <c r="BH63" i="1"/>
  <c r="BH60" i="1"/>
  <c r="BH54" i="1"/>
  <c r="BH46" i="1"/>
  <c r="BH40" i="1"/>
  <c r="BH43" i="1"/>
  <c r="BH36" i="1"/>
  <c r="BH33" i="1"/>
  <c r="BH32" i="1"/>
  <c r="BH30" i="1"/>
  <c r="BH28" i="1"/>
  <c r="BH25" i="1"/>
  <c r="BH15" i="1"/>
  <c r="BH42" i="1"/>
  <c r="BH38" i="1"/>
  <c r="BH34" i="1"/>
  <c r="BH26" i="1"/>
  <c r="BH23" i="1"/>
  <c r="BH20" i="1"/>
  <c r="BH48" i="1"/>
  <c r="BH31" i="1"/>
  <c r="BH29" i="1"/>
  <c r="BH27" i="1"/>
  <c r="BH21" i="1"/>
  <c r="BH18" i="1"/>
  <c r="BH14" i="1"/>
  <c r="BH13" i="1"/>
  <c r="BH12" i="1"/>
  <c r="BH10" i="1"/>
  <c r="BH9" i="1"/>
  <c r="BH8" i="1"/>
  <c r="BH37" i="1"/>
  <c r="BH35" i="1"/>
  <c r="BH24" i="1"/>
  <c r="BH19" i="1"/>
  <c r="BH17" i="1"/>
  <c r="BH5" i="1"/>
  <c r="BH7" i="1"/>
  <c r="BH6" i="1"/>
  <c r="BD175" i="1"/>
  <c r="BD174" i="1"/>
  <c r="BD176" i="1"/>
  <c r="BD177" i="1"/>
  <c r="BD178" i="1"/>
  <c r="BD180" i="1"/>
  <c r="BD179" i="1"/>
  <c r="BD181" i="1"/>
  <c r="BD182" i="1"/>
  <c r="BD184" i="1"/>
  <c r="BD173" i="1"/>
  <c r="BD169" i="1"/>
  <c r="BD168" i="1"/>
  <c r="BD167" i="1"/>
  <c r="BD183" i="1"/>
  <c r="BD171" i="1"/>
  <c r="BD166" i="1"/>
  <c r="BD165" i="1"/>
  <c r="BD170" i="1"/>
  <c r="BD164" i="1"/>
  <c r="BD161" i="1"/>
  <c r="BD162" i="1"/>
  <c r="BD154" i="1"/>
  <c r="BD160" i="1"/>
  <c r="BD157" i="1"/>
  <c r="BD156" i="1"/>
  <c r="BD153" i="1"/>
  <c r="BD159" i="1"/>
  <c r="BD155" i="1"/>
  <c r="BD124" i="1"/>
  <c r="BD158" i="1"/>
  <c r="BD126" i="1"/>
  <c r="BD129" i="1"/>
  <c r="BD127" i="1"/>
  <c r="BD125" i="1"/>
  <c r="BD130" i="1"/>
  <c r="BD128" i="1"/>
  <c r="BD131" i="1"/>
  <c r="BD133" i="1"/>
  <c r="BD134" i="1"/>
  <c r="BD135" i="1"/>
  <c r="BD138" i="1"/>
  <c r="BD132" i="1"/>
  <c r="BD136" i="1"/>
  <c r="BD137" i="1"/>
  <c r="BD139" i="1"/>
  <c r="BD140" i="1"/>
  <c r="BD142" i="1"/>
  <c r="BD144" i="1"/>
  <c r="BD151" i="1"/>
  <c r="BD87" i="1"/>
  <c r="BD145" i="1"/>
  <c r="BD149" i="1"/>
  <c r="BD141" i="1"/>
  <c r="BD146" i="1"/>
  <c r="BD147" i="1"/>
  <c r="BD148" i="1"/>
  <c r="BD150" i="1"/>
  <c r="BD123" i="1"/>
  <c r="BD88" i="1"/>
  <c r="BD143" i="1"/>
  <c r="BD89" i="1"/>
  <c r="BD97" i="1"/>
  <c r="BD100" i="1"/>
  <c r="BD101" i="1"/>
  <c r="BD95" i="1"/>
  <c r="BD102" i="1"/>
  <c r="BD90" i="1"/>
  <c r="BD91" i="1"/>
  <c r="BD92" i="1"/>
  <c r="BD96" i="1"/>
  <c r="BD98" i="1"/>
  <c r="BD93" i="1"/>
  <c r="BD94" i="1"/>
  <c r="BD99" i="1"/>
  <c r="BD106" i="1"/>
  <c r="BD112" i="1"/>
  <c r="BD114" i="1"/>
  <c r="BD107" i="1"/>
  <c r="BD105" i="1"/>
  <c r="BD109" i="1"/>
  <c r="BD110" i="1"/>
  <c r="BD113" i="1"/>
  <c r="BD117" i="1"/>
  <c r="BD103" i="1"/>
  <c r="BD104" i="1"/>
  <c r="BD108" i="1"/>
  <c r="BD111" i="1"/>
  <c r="BD115" i="1"/>
  <c r="BD116" i="1"/>
  <c r="BD80" i="1"/>
  <c r="BD78" i="1"/>
  <c r="BD119" i="1"/>
  <c r="BD86" i="1"/>
  <c r="BD85" i="1"/>
  <c r="BD81" i="1"/>
  <c r="BD75" i="1"/>
  <c r="BD121" i="1"/>
  <c r="BD82" i="1"/>
  <c r="BD79" i="1"/>
  <c r="BD118" i="1"/>
  <c r="BD120" i="1"/>
  <c r="BD83" i="1"/>
  <c r="BD76" i="1"/>
  <c r="BD71" i="1"/>
  <c r="BD70" i="1"/>
  <c r="BD69" i="1"/>
  <c r="BD67" i="1"/>
  <c r="BD66" i="1"/>
  <c r="BD61" i="1"/>
  <c r="BD39" i="1"/>
  <c r="BD73" i="1"/>
  <c r="BD72" i="1"/>
  <c r="BD65" i="1"/>
  <c r="BD64" i="1"/>
  <c r="BD57" i="1"/>
  <c r="BD55" i="1"/>
  <c r="BD53" i="1"/>
  <c r="BD50" i="1"/>
  <c r="BD49" i="1"/>
  <c r="BD68" i="1"/>
  <c r="BD59" i="1"/>
  <c r="BD44" i="1"/>
  <c r="BD41" i="1"/>
  <c r="BD74" i="1"/>
  <c r="BD63" i="1"/>
  <c r="BD60" i="1"/>
  <c r="BD54" i="1"/>
  <c r="BD46" i="1"/>
  <c r="BD40" i="1"/>
  <c r="BD36" i="1"/>
  <c r="BD33" i="1"/>
  <c r="BD32" i="1"/>
  <c r="BD30" i="1"/>
  <c r="BD28" i="1"/>
  <c r="BD25" i="1"/>
  <c r="BD15" i="1"/>
  <c r="BD43" i="1"/>
  <c r="BD38" i="1"/>
  <c r="BD34" i="1"/>
  <c r="BD31" i="1"/>
  <c r="BD26" i="1"/>
  <c r="BD23" i="1"/>
  <c r="BD20" i="1"/>
  <c r="BD42" i="1"/>
  <c r="BD29" i="1"/>
  <c r="BD27" i="1"/>
  <c r="BD21" i="1"/>
  <c r="BD18" i="1"/>
  <c r="BD14" i="1"/>
  <c r="BD13" i="1"/>
  <c r="BD12" i="1"/>
  <c r="BD10" i="1"/>
  <c r="BD9" i="1"/>
  <c r="BD8" i="1"/>
  <c r="BD48" i="1"/>
  <c r="BD37" i="1"/>
  <c r="BD35" i="1"/>
  <c r="BD24" i="1"/>
  <c r="BD19" i="1"/>
  <c r="BD17" i="1"/>
  <c r="BD5" i="1"/>
  <c r="BD7" i="1"/>
  <c r="BD6" i="1"/>
  <c r="AZ175" i="1"/>
  <c r="AZ176" i="1"/>
  <c r="AZ174" i="1"/>
  <c r="AZ178" i="1"/>
  <c r="AZ180" i="1"/>
  <c r="AZ181" i="1"/>
  <c r="AZ182" i="1"/>
  <c r="AZ177" i="1"/>
  <c r="AZ179" i="1"/>
  <c r="AZ183" i="1"/>
  <c r="AZ173" i="1"/>
  <c r="AZ169" i="1"/>
  <c r="AZ168" i="1"/>
  <c r="AZ167" i="1"/>
  <c r="AZ184" i="1"/>
  <c r="AZ166" i="1"/>
  <c r="AZ165" i="1"/>
  <c r="AZ171" i="1"/>
  <c r="AZ170" i="1"/>
  <c r="AZ164" i="1"/>
  <c r="AZ161" i="1"/>
  <c r="AZ162" i="1"/>
  <c r="AZ154" i="1"/>
  <c r="AZ157" i="1"/>
  <c r="AZ156" i="1"/>
  <c r="AZ153" i="1"/>
  <c r="AZ159" i="1"/>
  <c r="AZ155" i="1"/>
  <c r="AZ124" i="1"/>
  <c r="AZ160" i="1"/>
  <c r="AZ158" i="1"/>
  <c r="AZ126" i="1"/>
  <c r="AZ129" i="1"/>
  <c r="AZ127" i="1"/>
  <c r="AZ125" i="1"/>
  <c r="AZ130" i="1"/>
  <c r="AZ128" i="1"/>
  <c r="AZ131" i="1"/>
  <c r="AZ133" i="1"/>
  <c r="AZ134" i="1"/>
  <c r="AZ135" i="1"/>
  <c r="AZ138" i="1"/>
  <c r="AZ132" i="1"/>
  <c r="AZ136" i="1"/>
  <c r="AZ137" i="1"/>
  <c r="AZ139" i="1"/>
  <c r="AZ140" i="1"/>
  <c r="AZ142" i="1"/>
  <c r="AZ144" i="1"/>
  <c r="AZ151" i="1"/>
  <c r="AZ87" i="1"/>
  <c r="AZ145" i="1"/>
  <c r="AZ149" i="1"/>
  <c r="AZ141" i="1"/>
  <c r="AZ146" i="1"/>
  <c r="AZ147" i="1"/>
  <c r="AZ148" i="1"/>
  <c r="AZ150" i="1"/>
  <c r="AZ123" i="1"/>
  <c r="AZ88" i="1"/>
  <c r="AZ143" i="1"/>
  <c r="AZ89" i="1"/>
  <c r="AZ97" i="1"/>
  <c r="AZ100" i="1"/>
  <c r="AZ101" i="1"/>
  <c r="AZ95" i="1"/>
  <c r="AZ102" i="1"/>
  <c r="AZ90" i="1"/>
  <c r="AZ91" i="1"/>
  <c r="AZ92" i="1"/>
  <c r="AZ96" i="1"/>
  <c r="AZ98" i="1"/>
  <c r="AZ93" i="1"/>
  <c r="AZ94" i="1"/>
  <c r="AZ99" i="1"/>
  <c r="AZ106" i="1"/>
  <c r="AZ112" i="1"/>
  <c r="AZ114" i="1"/>
  <c r="AZ107" i="1"/>
  <c r="AZ105" i="1"/>
  <c r="AZ109" i="1"/>
  <c r="AZ110" i="1"/>
  <c r="AZ113" i="1"/>
  <c r="AZ117" i="1"/>
  <c r="AZ103" i="1"/>
  <c r="AZ104" i="1"/>
  <c r="AZ108" i="1"/>
  <c r="AZ111" i="1"/>
  <c r="AZ115" i="1"/>
  <c r="AZ116" i="1"/>
  <c r="AZ80" i="1"/>
  <c r="AZ78" i="1"/>
  <c r="AZ119" i="1"/>
  <c r="AZ86" i="1"/>
  <c r="AZ85" i="1"/>
  <c r="AZ81" i="1"/>
  <c r="AZ75" i="1"/>
  <c r="AZ121" i="1"/>
  <c r="AZ82" i="1"/>
  <c r="AZ79" i="1"/>
  <c r="AZ118" i="1"/>
  <c r="AZ120" i="1"/>
  <c r="AZ83" i="1"/>
  <c r="AZ76" i="1"/>
  <c r="AZ71" i="1"/>
  <c r="AZ70" i="1"/>
  <c r="AZ69" i="1"/>
  <c r="AZ67" i="1"/>
  <c r="AZ66" i="1"/>
  <c r="AZ61" i="1"/>
  <c r="AZ39" i="1"/>
  <c r="AZ73" i="1"/>
  <c r="AZ72" i="1"/>
  <c r="AZ65" i="1"/>
  <c r="AZ64" i="1"/>
  <c r="AZ57" i="1"/>
  <c r="AZ55" i="1"/>
  <c r="AZ53" i="1"/>
  <c r="AZ50" i="1"/>
  <c r="AZ49" i="1"/>
  <c r="AZ68" i="1"/>
  <c r="AZ59" i="1"/>
  <c r="AZ44" i="1"/>
  <c r="AZ41" i="1"/>
  <c r="AZ74" i="1"/>
  <c r="AZ63" i="1"/>
  <c r="AZ60" i="1"/>
  <c r="AZ54" i="1"/>
  <c r="AZ46" i="1"/>
  <c r="AZ40" i="1"/>
  <c r="AZ48" i="1"/>
  <c r="AZ36" i="1"/>
  <c r="AZ33" i="1"/>
  <c r="AZ32" i="1"/>
  <c r="AZ30" i="1"/>
  <c r="AZ28" i="1"/>
  <c r="AZ25" i="1"/>
  <c r="AZ15" i="1"/>
  <c r="AZ38" i="1"/>
  <c r="AZ34" i="1"/>
  <c r="AZ31" i="1"/>
  <c r="AZ26" i="1"/>
  <c r="AZ23" i="1"/>
  <c r="AZ20" i="1"/>
  <c r="AZ43" i="1"/>
  <c r="AZ29" i="1"/>
  <c r="AZ27" i="1"/>
  <c r="AZ21" i="1"/>
  <c r="AZ18" i="1"/>
  <c r="AZ14" i="1"/>
  <c r="AZ13" i="1"/>
  <c r="AZ12" i="1"/>
  <c r="AZ10" i="1"/>
  <c r="AZ9" i="1"/>
  <c r="AZ8" i="1"/>
  <c r="AZ42" i="1"/>
  <c r="AZ37" i="1"/>
  <c r="AZ35" i="1"/>
  <c r="AZ19" i="1"/>
  <c r="AZ17" i="1"/>
  <c r="AZ5" i="1"/>
  <c r="AZ7" i="1"/>
  <c r="AZ6" i="1"/>
  <c r="AV175" i="1"/>
  <c r="AV174" i="1"/>
  <c r="AV176" i="1"/>
  <c r="AV178" i="1"/>
  <c r="AV177" i="1"/>
  <c r="AV180" i="1"/>
  <c r="AV179" i="1"/>
  <c r="AV181" i="1"/>
  <c r="AV182" i="1"/>
  <c r="AV183" i="1"/>
  <c r="AV173" i="1"/>
  <c r="AV169" i="1"/>
  <c r="AV168" i="1"/>
  <c r="AV167" i="1"/>
  <c r="AV184" i="1"/>
  <c r="AV170" i="1"/>
  <c r="AV166" i="1"/>
  <c r="AV165" i="1"/>
  <c r="AV171" i="1"/>
  <c r="AV164" i="1"/>
  <c r="AV161" i="1"/>
  <c r="AV162" i="1"/>
  <c r="AV154" i="1"/>
  <c r="AV157" i="1"/>
  <c r="AV156" i="1"/>
  <c r="AV153" i="1"/>
  <c r="AV160" i="1"/>
  <c r="AV159" i="1"/>
  <c r="AV155" i="1"/>
  <c r="AV124" i="1"/>
  <c r="AV158" i="1"/>
  <c r="AV126" i="1"/>
  <c r="AV129" i="1"/>
  <c r="AV127" i="1"/>
  <c r="AV125" i="1"/>
  <c r="AV130" i="1"/>
  <c r="AV128" i="1"/>
  <c r="AV131" i="1"/>
  <c r="AV133" i="1"/>
  <c r="AV134" i="1"/>
  <c r="AV135" i="1"/>
  <c r="AV138" i="1"/>
  <c r="AV132" i="1"/>
  <c r="AV136" i="1"/>
  <c r="AV137" i="1"/>
  <c r="AV139" i="1"/>
  <c r="AV140" i="1"/>
  <c r="AV142" i="1"/>
  <c r="AV144" i="1"/>
  <c r="AV151" i="1"/>
  <c r="AV87" i="1"/>
  <c r="AV145" i="1"/>
  <c r="AV149" i="1"/>
  <c r="AV141" i="1"/>
  <c r="AV146" i="1"/>
  <c r="AV147" i="1"/>
  <c r="AV148" i="1"/>
  <c r="AV150" i="1"/>
  <c r="AV123" i="1"/>
  <c r="AV88" i="1"/>
  <c r="AV143" i="1"/>
  <c r="AV89" i="1"/>
  <c r="AV97" i="1"/>
  <c r="AV100" i="1"/>
  <c r="AV101" i="1"/>
  <c r="AV95" i="1"/>
  <c r="AV102" i="1"/>
  <c r="AV90" i="1"/>
  <c r="AV91" i="1"/>
  <c r="AV92" i="1"/>
  <c r="AV96" i="1"/>
  <c r="AV98" i="1"/>
  <c r="AV93" i="1"/>
  <c r="AV94" i="1"/>
  <c r="AV99" i="1"/>
  <c r="AV106" i="1"/>
  <c r="AV112" i="1"/>
  <c r="AV114" i="1"/>
  <c r="AV107" i="1"/>
  <c r="AV105" i="1"/>
  <c r="AV109" i="1"/>
  <c r="AV110" i="1"/>
  <c r="AV113" i="1"/>
  <c r="AV117" i="1"/>
  <c r="AV103" i="1"/>
  <c r="AV104" i="1"/>
  <c r="AV108" i="1"/>
  <c r="AV111" i="1"/>
  <c r="AV115" i="1"/>
  <c r="AV116" i="1"/>
  <c r="AV80" i="1"/>
  <c r="AV78" i="1"/>
  <c r="AV119" i="1"/>
  <c r="AV86" i="1"/>
  <c r="AV85" i="1"/>
  <c r="AV81" i="1"/>
  <c r="AV75" i="1"/>
  <c r="AV121" i="1"/>
  <c r="AV82" i="1"/>
  <c r="AV79" i="1"/>
  <c r="AV118" i="1"/>
  <c r="AV120" i="1"/>
  <c r="AV83" i="1"/>
  <c r="AV76" i="1"/>
  <c r="AV71" i="1"/>
  <c r="AV70" i="1"/>
  <c r="AV69" i="1"/>
  <c r="AV67" i="1"/>
  <c r="AV66" i="1"/>
  <c r="AV61" i="1"/>
  <c r="AV39" i="1"/>
  <c r="AV73" i="1"/>
  <c r="AV72" i="1"/>
  <c r="AV65" i="1"/>
  <c r="AV64" i="1"/>
  <c r="AV57" i="1"/>
  <c r="AV55" i="1"/>
  <c r="AV53" i="1"/>
  <c r="AV50" i="1"/>
  <c r="AV49" i="1"/>
  <c r="AV68" i="1"/>
  <c r="AV59" i="1"/>
  <c r="AV44" i="1"/>
  <c r="AV41" i="1"/>
  <c r="AV74" i="1"/>
  <c r="AV63" i="1"/>
  <c r="AV60" i="1"/>
  <c r="AV54" i="1"/>
  <c r="AV46" i="1"/>
  <c r="AV40" i="1"/>
  <c r="AV42" i="1"/>
  <c r="AV36" i="1"/>
  <c r="AV33" i="1"/>
  <c r="AV32" i="1"/>
  <c r="AV30" i="1"/>
  <c r="AV28" i="1"/>
  <c r="AV25" i="1"/>
  <c r="AV15" i="1"/>
  <c r="AV48" i="1"/>
  <c r="AV38" i="1"/>
  <c r="AV34" i="1"/>
  <c r="AV31" i="1"/>
  <c r="AV26" i="1"/>
  <c r="AV23" i="1"/>
  <c r="AV20" i="1"/>
  <c r="AV29" i="1"/>
  <c r="AV27" i="1"/>
  <c r="AV24" i="1"/>
  <c r="AV21" i="1"/>
  <c r="AV18" i="1"/>
  <c r="AV14" i="1"/>
  <c r="AV13" i="1"/>
  <c r="AV12" i="1"/>
  <c r="AV10" i="1"/>
  <c r="AV9" i="1"/>
  <c r="AV8" i="1"/>
  <c r="AV43" i="1"/>
  <c r="AV37" i="1"/>
  <c r="AV35" i="1"/>
  <c r="AV19" i="1"/>
  <c r="AV17" i="1"/>
  <c r="AV5" i="1"/>
  <c r="AV7" i="1"/>
  <c r="AV6" i="1"/>
  <c r="AR175" i="1"/>
  <c r="AR180" i="1"/>
  <c r="AR177" i="1"/>
  <c r="AR178" i="1"/>
  <c r="AR182" i="1"/>
  <c r="AR183" i="1"/>
  <c r="AR181" i="1"/>
  <c r="AR169" i="1"/>
  <c r="AR167" i="1"/>
  <c r="AR184" i="1"/>
  <c r="AR168" i="1"/>
  <c r="AR171" i="1"/>
  <c r="AR165" i="1"/>
  <c r="AR166" i="1"/>
  <c r="AR161" i="1"/>
  <c r="AR162" i="1"/>
  <c r="AR154" i="1"/>
  <c r="AR153" i="1"/>
  <c r="AR157" i="1"/>
  <c r="AR156" i="1"/>
  <c r="AR160" i="1"/>
  <c r="AR159" i="1"/>
  <c r="AR155" i="1"/>
  <c r="AR158" i="1"/>
  <c r="AR124" i="1"/>
  <c r="AR126" i="1"/>
  <c r="AR127" i="1"/>
  <c r="AR129" i="1"/>
  <c r="AR130" i="1"/>
  <c r="AR125" i="1"/>
  <c r="AR128" i="1"/>
  <c r="AR139" i="1"/>
  <c r="AR134" i="1"/>
  <c r="AR135" i="1"/>
  <c r="AR138" i="1"/>
  <c r="AR132" i="1"/>
  <c r="AR143" i="1"/>
  <c r="AR87" i="1"/>
  <c r="AR140" i="1"/>
  <c r="AR123" i="1"/>
  <c r="AR149" i="1"/>
  <c r="AR88" i="1"/>
  <c r="AR141" i="1"/>
  <c r="AR150" i="1"/>
  <c r="AR89" i="1"/>
  <c r="AR97" i="1"/>
  <c r="AR101" i="1"/>
  <c r="AR95" i="1"/>
  <c r="AR91" i="1"/>
  <c r="AR92" i="1"/>
  <c r="AR96" i="1"/>
  <c r="AR98" i="1"/>
  <c r="AR90" i="1"/>
  <c r="AR93" i="1"/>
  <c r="AR111" i="1"/>
  <c r="AR114" i="1"/>
  <c r="AR115" i="1"/>
  <c r="AR106" i="1"/>
  <c r="AR109" i="1"/>
  <c r="AR113" i="1"/>
  <c r="AR103" i="1"/>
  <c r="AR110" i="1"/>
  <c r="AR116" i="1"/>
  <c r="AR80" i="1"/>
  <c r="AR78" i="1"/>
  <c r="AR85" i="1"/>
  <c r="AR75" i="1"/>
  <c r="AR121" i="1"/>
  <c r="AR82" i="1"/>
  <c r="AR79" i="1"/>
  <c r="AR83" i="1"/>
  <c r="AR76" i="1"/>
  <c r="AR69" i="1"/>
  <c r="AR66" i="1"/>
  <c r="AR61" i="1"/>
  <c r="AR43" i="1"/>
  <c r="AR42" i="1"/>
  <c r="AR73" i="1"/>
  <c r="AR68" i="1"/>
  <c r="AR65" i="1"/>
  <c r="AR64" i="1"/>
  <c r="AR57" i="1"/>
  <c r="AR55" i="1"/>
  <c r="AR53" i="1"/>
  <c r="AR50" i="1"/>
  <c r="AR49" i="1"/>
  <c r="AR59" i="1"/>
  <c r="AR74" i="1"/>
  <c r="AR70" i="1"/>
  <c r="AR60" i="1"/>
  <c r="AR46" i="1"/>
  <c r="AR40" i="1"/>
  <c r="AR39" i="1"/>
  <c r="AR38" i="1"/>
  <c r="AR25" i="1"/>
  <c r="AR23" i="1"/>
  <c r="AR15" i="1"/>
  <c r="AR31" i="1"/>
  <c r="AR26" i="1"/>
  <c r="AR20" i="1"/>
  <c r="AR18" i="1"/>
  <c r="AR48" i="1"/>
  <c r="AR41" i="1"/>
  <c r="AR37" i="1"/>
  <c r="AR29" i="1"/>
  <c r="AR27" i="1"/>
  <c r="AR24" i="1"/>
  <c r="AR21" i="1"/>
  <c r="AR17" i="1"/>
  <c r="AR13" i="1"/>
  <c r="AR12" i="1"/>
  <c r="AR10" i="1"/>
  <c r="AR9" i="1"/>
  <c r="AR8" i="1"/>
  <c r="AR44" i="1"/>
  <c r="AR36" i="1"/>
  <c r="AR33" i="1"/>
  <c r="AR32" i="1"/>
  <c r="AR30" i="1"/>
  <c r="AR28" i="1"/>
  <c r="AR5" i="1"/>
  <c r="AR7" i="1"/>
  <c r="AR6" i="1"/>
  <c r="HL174" i="1"/>
  <c r="HL175" i="1"/>
  <c r="HL179" i="1"/>
  <c r="HL177" i="1"/>
  <c r="HL181" i="1"/>
  <c r="HL178" i="1"/>
  <c r="HL180" i="1"/>
  <c r="HL182" i="1"/>
  <c r="HL184" i="1"/>
  <c r="HL173" i="1"/>
  <c r="HL171" i="1"/>
  <c r="HL176" i="1"/>
  <c r="HL170" i="1"/>
  <c r="HL167" i="1"/>
  <c r="HL169" i="1"/>
  <c r="HL183" i="1"/>
  <c r="HL168" i="1"/>
  <c r="HL165" i="1"/>
  <c r="HL166" i="1"/>
  <c r="HL160" i="1"/>
  <c r="HL164" i="1"/>
  <c r="HL162" i="1"/>
  <c r="HL161" i="1"/>
  <c r="HL153" i="1"/>
  <c r="HL156" i="1"/>
  <c r="HL155" i="1"/>
  <c r="HL159" i="1"/>
  <c r="HL158" i="1"/>
  <c r="HL154" i="1"/>
  <c r="HL157" i="1"/>
  <c r="HL124" i="1"/>
  <c r="HL125" i="1"/>
  <c r="HL130" i="1"/>
  <c r="HL126" i="1"/>
  <c r="HL128" i="1"/>
  <c r="HL129" i="1"/>
  <c r="HL127" i="1"/>
  <c r="HL138" i="1"/>
  <c r="HL132" i="1"/>
  <c r="HL136" i="1"/>
  <c r="HL133" i="1"/>
  <c r="HL134" i="1"/>
  <c r="HL137" i="1"/>
  <c r="HL131" i="1"/>
  <c r="HL135" i="1"/>
  <c r="HL140" i="1"/>
  <c r="HL142" i="1"/>
  <c r="HL146" i="1"/>
  <c r="HL147" i="1"/>
  <c r="HL123" i="1"/>
  <c r="HL143" i="1"/>
  <c r="HL139" i="1"/>
  <c r="HL141" i="1"/>
  <c r="HL144" i="1"/>
  <c r="HL148" i="1"/>
  <c r="HL150" i="1"/>
  <c r="HL87" i="1"/>
  <c r="HL145" i="1"/>
  <c r="HL149" i="1"/>
  <c r="HL88" i="1"/>
  <c r="HL93" i="1"/>
  <c r="HL96" i="1"/>
  <c r="HL98" i="1"/>
  <c r="HL100" i="1"/>
  <c r="HL94" i="1"/>
  <c r="HL99" i="1"/>
  <c r="HL90" i="1"/>
  <c r="HL91" i="1"/>
  <c r="HL95" i="1"/>
  <c r="HL97" i="1"/>
  <c r="HL101" i="1"/>
  <c r="HL151" i="1"/>
  <c r="HL89" i="1"/>
  <c r="HL92" i="1"/>
  <c r="HL103" i="1"/>
  <c r="HL107" i="1"/>
  <c r="HL110" i="1"/>
  <c r="HL113" i="1"/>
  <c r="HL114" i="1"/>
  <c r="HL116" i="1"/>
  <c r="HL105" i="1"/>
  <c r="HL111" i="1"/>
  <c r="HL106" i="1"/>
  <c r="HL108" i="1"/>
  <c r="HL112" i="1"/>
  <c r="HL102" i="1"/>
  <c r="HL104" i="1"/>
  <c r="HL109" i="1"/>
  <c r="HL115" i="1"/>
  <c r="HL119" i="1"/>
  <c r="HL85" i="1"/>
  <c r="HL82" i="1"/>
  <c r="HL79" i="1"/>
  <c r="HL76" i="1"/>
  <c r="HL117" i="1"/>
  <c r="HL121" i="1"/>
  <c r="HL83" i="1"/>
  <c r="HL74" i="1"/>
  <c r="HL118" i="1"/>
  <c r="HL120" i="1"/>
  <c r="HL86" i="1"/>
  <c r="HL80" i="1"/>
  <c r="HL78" i="1"/>
  <c r="HL81" i="1"/>
  <c r="HL75" i="1"/>
  <c r="HL71" i="1"/>
  <c r="HL68" i="1"/>
  <c r="HL65" i="1"/>
  <c r="HL63" i="1"/>
  <c r="HL60" i="1"/>
  <c r="HL42" i="1"/>
  <c r="HL41" i="1"/>
  <c r="HL72" i="1"/>
  <c r="HL67" i="1"/>
  <c r="HL64" i="1"/>
  <c r="HL61" i="1"/>
  <c r="HL55" i="1"/>
  <c r="HL54" i="1"/>
  <c r="HL50" i="1"/>
  <c r="HL49" i="1"/>
  <c r="HL48" i="1"/>
  <c r="HL57" i="1"/>
  <c r="HL53" i="1"/>
  <c r="HL73" i="1"/>
  <c r="HL70" i="1"/>
  <c r="HL69" i="1"/>
  <c r="HL66" i="1"/>
  <c r="HL59" i="1"/>
  <c r="HL46" i="1"/>
  <c r="HL44" i="1"/>
  <c r="HL39" i="1"/>
  <c r="HL38" i="1"/>
  <c r="HL40" i="1"/>
  <c r="HL37" i="1"/>
  <c r="HL33" i="1"/>
  <c r="HL24" i="1"/>
  <c r="HL21" i="1"/>
  <c r="HL14" i="1"/>
  <c r="HL43" i="1"/>
  <c r="HL30" i="1"/>
  <c r="HL25" i="1"/>
  <c r="HL19" i="1"/>
  <c r="HL17" i="1"/>
  <c r="HL13" i="1"/>
  <c r="HL36" i="1"/>
  <c r="HL34" i="1"/>
  <c r="HL32" i="1"/>
  <c r="HL28" i="1"/>
  <c r="HL26" i="1"/>
  <c r="HL23" i="1"/>
  <c r="HL20" i="1"/>
  <c r="HL18" i="1"/>
  <c r="HL15" i="1"/>
  <c r="HL12" i="1"/>
  <c r="HL10" i="1"/>
  <c r="HL9" i="1"/>
  <c r="HL8" i="1"/>
  <c r="HL7" i="1"/>
  <c r="HL35" i="1"/>
  <c r="HL31" i="1"/>
  <c r="HL29" i="1"/>
  <c r="HL27" i="1"/>
  <c r="HL5" i="1"/>
  <c r="HL6" i="1"/>
  <c r="HG175" i="1"/>
  <c r="HG174" i="1"/>
  <c r="HG176" i="1"/>
  <c r="HG177" i="1"/>
  <c r="HG178" i="1"/>
  <c r="HG181" i="1"/>
  <c r="HG180" i="1"/>
  <c r="HG182" i="1"/>
  <c r="HG173" i="1"/>
  <c r="HG184" i="1"/>
  <c r="HG179" i="1"/>
  <c r="HG183" i="1"/>
  <c r="HG168" i="1"/>
  <c r="HG166" i="1"/>
  <c r="HG171" i="1"/>
  <c r="HG170" i="1"/>
  <c r="HG167" i="1"/>
  <c r="HG169" i="1"/>
  <c r="HG164" i="1"/>
  <c r="HG165" i="1"/>
  <c r="HG162" i="1"/>
  <c r="HG161" i="1"/>
  <c r="HG160" i="1"/>
  <c r="HG157" i="1"/>
  <c r="HG153" i="1"/>
  <c r="HG156" i="1"/>
  <c r="HG155" i="1"/>
  <c r="HG159" i="1"/>
  <c r="HG158" i="1"/>
  <c r="HG154" i="1"/>
  <c r="HG126" i="1"/>
  <c r="HG128" i="1"/>
  <c r="HG129" i="1"/>
  <c r="HG127" i="1"/>
  <c r="HG124" i="1"/>
  <c r="HG125" i="1"/>
  <c r="HG130" i="1"/>
  <c r="HG132" i="1"/>
  <c r="HG136" i="1"/>
  <c r="HG133" i="1"/>
  <c r="HG134" i="1"/>
  <c r="HG137" i="1"/>
  <c r="HG131" i="1"/>
  <c r="HG135" i="1"/>
  <c r="HG138" i="1"/>
  <c r="HG143" i="1"/>
  <c r="HG139" i="1"/>
  <c r="HG141" i="1"/>
  <c r="HG144" i="1"/>
  <c r="HG148" i="1"/>
  <c r="HG150" i="1"/>
  <c r="HG123" i="1"/>
  <c r="HG87" i="1"/>
  <c r="HG145" i="1"/>
  <c r="HG149" i="1"/>
  <c r="HG151" i="1"/>
  <c r="HG140" i="1"/>
  <c r="HG142" i="1"/>
  <c r="HG146" i="1"/>
  <c r="HG147" i="1"/>
  <c r="HG94" i="1"/>
  <c r="HG99" i="1"/>
  <c r="HG90" i="1"/>
  <c r="HG91" i="1"/>
  <c r="HG95" i="1"/>
  <c r="HG97" i="1"/>
  <c r="HG101" i="1"/>
  <c r="HG89" i="1"/>
  <c r="HG92" i="1"/>
  <c r="HG88" i="1"/>
  <c r="HG93" i="1"/>
  <c r="HG96" i="1"/>
  <c r="HG98" i="1"/>
  <c r="HG100" i="1"/>
  <c r="HG105" i="1"/>
  <c r="HG111" i="1"/>
  <c r="HG106" i="1"/>
  <c r="HG108" i="1"/>
  <c r="HG112" i="1"/>
  <c r="HG102" i="1"/>
  <c r="HG104" i="1"/>
  <c r="HG109" i="1"/>
  <c r="HG115" i="1"/>
  <c r="HG103" i="1"/>
  <c r="HG107" i="1"/>
  <c r="HG110" i="1"/>
  <c r="HG113" i="1"/>
  <c r="HG114" i="1"/>
  <c r="HG116" i="1"/>
  <c r="HG117" i="1"/>
  <c r="HG121" i="1"/>
  <c r="HG81" i="1"/>
  <c r="HG75" i="1"/>
  <c r="HG118" i="1"/>
  <c r="HG120" i="1"/>
  <c r="HG85" i="1"/>
  <c r="HG82" i="1"/>
  <c r="HG79" i="1"/>
  <c r="HG76" i="1"/>
  <c r="HG83" i="1"/>
  <c r="HG74" i="1"/>
  <c r="HG119" i="1"/>
  <c r="HG86" i="1"/>
  <c r="HG80" i="1"/>
  <c r="HG78" i="1"/>
  <c r="HG73" i="1"/>
  <c r="HG70" i="1"/>
  <c r="HG69" i="1"/>
  <c r="HG66" i="1"/>
  <c r="HG59" i="1"/>
  <c r="HG46" i="1"/>
  <c r="HG44" i="1"/>
  <c r="HG39" i="1"/>
  <c r="HG38" i="1"/>
  <c r="HG71" i="1"/>
  <c r="HG68" i="1"/>
  <c r="HG65" i="1"/>
  <c r="HG63" i="1"/>
  <c r="HG60" i="1"/>
  <c r="HG72" i="1"/>
  <c r="HG67" i="1"/>
  <c r="HG64" i="1"/>
  <c r="HG61" i="1"/>
  <c r="HG55" i="1"/>
  <c r="HG54" i="1"/>
  <c r="HG50" i="1"/>
  <c r="HG49" i="1"/>
  <c r="HG48" i="1"/>
  <c r="HG43" i="1"/>
  <c r="HG40" i="1"/>
  <c r="HG57" i="1"/>
  <c r="HG53" i="1"/>
  <c r="HG41" i="1"/>
  <c r="HG35" i="1"/>
  <c r="HG31" i="1"/>
  <c r="HG29" i="1"/>
  <c r="HG27" i="1"/>
  <c r="HG37" i="1"/>
  <c r="HG33" i="1"/>
  <c r="HG24" i="1"/>
  <c r="HG21" i="1"/>
  <c r="HG14" i="1"/>
  <c r="HG30" i="1"/>
  <c r="HG25" i="1"/>
  <c r="HG19" i="1"/>
  <c r="HG17" i="1"/>
  <c r="HG13" i="1"/>
  <c r="HG42" i="1"/>
  <c r="HG36" i="1"/>
  <c r="HG34" i="1"/>
  <c r="HG32" i="1"/>
  <c r="HG28" i="1"/>
  <c r="HG26" i="1"/>
  <c r="HG23" i="1"/>
  <c r="HG20" i="1"/>
  <c r="HG18" i="1"/>
  <c r="HG15" i="1"/>
  <c r="HG12" i="1"/>
  <c r="HG10" i="1"/>
  <c r="HG9" i="1"/>
  <c r="HG8" i="1"/>
  <c r="HG7" i="1"/>
  <c r="HG6" i="1"/>
  <c r="HG5" i="1"/>
  <c r="HQ174" i="1"/>
  <c r="HQ176" i="1"/>
  <c r="HQ178" i="1"/>
  <c r="HQ175" i="1"/>
  <c r="HQ177" i="1"/>
  <c r="HQ179" i="1"/>
  <c r="HQ180" i="1"/>
  <c r="HQ183" i="1"/>
  <c r="HQ181" i="1"/>
  <c r="HQ182" i="1"/>
  <c r="HQ173" i="1"/>
  <c r="HQ170" i="1"/>
  <c r="HQ167" i="1"/>
  <c r="HQ169" i="1"/>
  <c r="HQ184" i="1"/>
  <c r="HQ168" i="1"/>
  <c r="HQ166" i="1"/>
  <c r="HQ165" i="1"/>
  <c r="HQ164" i="1"/>
  <c r="HQ171" i="1"/>
  <c r="HQ162" i="1"/>
  <c r="HQ161" i="1"/>
  <c r="HQ160" i="1"/>
  <c r="HQ156" i="1"/>
  <c r="HQ155" i="1"/>
  <c r="HQ159" i="1"/>
  <c r="HQ158" i="1"/>
  <c r="HQ154" i="1"/>
  <c r="HQ157" i="1"/>
  <c r="HQ153" i="1"/>
  <c r="HQ127" i="1"/>
  <c r="HQ124" i="1"/>
  <c r="HQ125" i="1"/>
  <c r="HQ130" i="1"/>
  <c r="HQ126" i="1"/>
  <c r="HQ128" i="1"/>
  <c r="HQ129" i="1"/>
  <c r="HQ131" i="1"/>
  <c r="HQ135" i="1"/>
  <c r="HQ138" i="1"/>
  <c r="HQ132" i="1"/>
  <c r="HQ136" i="1"/>
  <c r="HQ133" i="1"/>
  <c r="HQ134" i="1"/>
  <c r="HQ137" i="1"/>
  <c r="HQ145" i="1"/>
  <c r="HQ149" i="1"/>
  <c r="HQ151" i="1"/>
  <c r="HQ140" i="1"/>
  <c r="HQ142" i="1"/>
  <c r="HQ146" i="1"/>
  <c r="HQ147" i="1"/>
  <c r="HQ143" i="1"/>
  <c r="HQ139" i="1"/>
  <c r="HQ141" i="1"/>
  <c r="HQ144" i="1"/>
  <c r="HQ148" i="1"/>
  <c r="HQ150" i="1"/>
  <c r="HQ89" i="1"/>
  <c r="HQ92" i="1"/>
  <c r="HQ123" i="1"/>
  <c r="HQ88" i="1"/>
  <c r="HQ93" i="1"/>
  <c r="HQ96" i="1"/>
  <c r="HQ98" i="1"/>
  <c r="HQ100" i="1"/>
  <c r="HQ94" i="1"/>
  <c r="HQ99" i="1"/>
  <c r="HQ87" i="1"/>
  <c r="HQ90" i="1"/>
  <c r="HQ91" i="1"/>
  <c r="HQ95" i="1"/>
  <c r="HQ97" i="1"/>
  <c r="HQ101" i="1"/>
  <c r="HQ102" i="1"/>
  <c r="HQ104" i="1"/>
  <c r="HQ109" i="1"/>
  <c r="HQ115" i="1"/>
  <c r="HQ103" i="1"/>
  <c r="HQ107" i="1"/>
  <c r="HQ110" i="1"/>
  <c r="HQ113" i="1"/>
  <c r="HQ114" i="1"/>
  <c r="HQ116" i="1"/>
  <c r="HQ105" i="1"/>
  <c r="HQ111" i="1"/>
  <c r="HQ106" i="1"/>
  <c r="HQ108" i="1"/>
  <c r="HQ112" i="1"/>
  <c r="HQ83" i="1"/>
  <c r="HQ74" i="1"/>
  <c r="HQ119" i="1"/>
  <c r="HQ86" i="1"/>
  <c r="HQ80" i="1"/>
  <c r="HQ78" i="1"/>
  <c r="HQ117" i="1"/>
  <c r="HQ121" i="1"/>
  <c r="HQ81" i="1"/>
  <c r="HQ75" i="1"/>
  <c r="HQ118" i="1"/>
  <c r="HQ120" i="1"/>
  <c r="HQ85" i="1"/>
  <c r="HQ82" i="1"/>
  <c r="HQ79" i="1"/>
  <c r="HQ76" i="1"/>
  <c r="HQ72" i="1"/>
  <c r="HQ67" i="1"/>
  <c r="HQ64" i="1"/>
  <c r="HQ61" i="1"/>
  <c r="HQ55" i="1"/>
  <c r="HQ54" i="1"/>
  <c r="HQ50" i="1"/>
  <c r="HQ49" i="1"/>
  <c r="HQ48" i="1"/>
  <c r="HQ47" i="1"/>
  <c r="HQ43" i="1"/>
  <c r="HQ40" i="1"/>
  <c r="HQ57" i="1"/>
  <c r="HQ53" i="1"/>
  <c r="HQ73" i="1"/>
  <c r="HQ70" i="1"/>
  <c r="HQ69" i="1"/>
  <c r="HQ66" i="1"/>
  <c r="HQ59" i="1"/>
  <c r="HQ46" i="1"/>
  <c r="HQ44" i="1"/>
  <c r="HQ39" i="1"/>
  <c r="HQ38" i="1"/>
  <c r="HQ71" i="1"/>
  <c r="HQ68" i="1"/>
  <c r="HQ65" i="1"/>
  <c r="HQ63" i="1"/>
  <c r="HQ60" i="1"/>
  <c r="HQ42" i="1"/>
  <c r="HQ41" i="1"/>
  <c r="HQ30" i="1"/>
  <c r="HQ25" i="1"/>
  <c r="HQ19" i="1"/>
  <c r="HQ17" i="1"/>
  <c r="HQ13" i="1"/>
  <c r="HQ36" i="1"/>
  <c r="HQ34" i="1"/>
  <c r="HQ32" i="1"/>
  <c r="HQ28" i="1"/>
  <c r="HQ26" i="1"/>
  <c r="HQ23" i="1"/>
  <c r="HQ20" i="1"/>
  <c r="HQ18" i="1"/>
  <c r="HQ15" i="1"/>
  <c r="HQ12" i="1"/>
  <c r="HQ10" i="1"/>
  <c r="HQ9" i="1"/>
  <c r="HQ8" i="1"/>
  <c r="HQ35" i="1"/>
  <c r="HQ31" i="1"/>
  <c r="HQ29" i="1"/>
  <c r="HQ27" i="1"/>
  <c r="HQ37" i="1"/>
  <c r="HQ33" i="1"/>
  <c r="HQ24" i="1"/>
  <c r="HQ21" i="1"/>
  <c r="HQ14" i="1"/>
  <c r="HQ7" i="1"/>
  <c r="HQ6" i="1"/>
  <c r="HQ5" i="1"/>
  <c r="HO175" i="1"/>
  <c r="HO174" i="1"/>
  <c r="HO176" i="1"/>
  <c r="HO178" i="1"/>
  <c r="HO181" i="1"/>
  <c r="HO180" i="1"/>
  <c r="HO182" i="1"/>
  <c r="HO173" i="1"/>
  <c r="HO184" i="1"/>
  <c r="HO177" i="1"/>
  <c r="HO183" i="1"/>
  <c r="HO179" i="1"/>
  <c r="HO168" i="1"/>
  <c r="HO166" i="1"/>
  <c r="HO171" i="1"/>
  <c r="HO170" i="1"/>
  <c r="HO167" i="1"/>
  <c r="HO164" i="1"/>
  <c r="HO169" i="1"/>
  <c r="HO165" i="1"/>
  <c r="HO162" i="1"/>
  <c r="HO161" i="1"/>
  <c r="HO160" i="1"/>
  <c r="HO157" i="1"/>
  <c r="HO153" i="1"/>
  <c r="HO156" i="1"/>
  <c r="HO155" i="1"/>
  <c r="HO159" i="1"/>
  <c r="HO158" i="1"/>
  <c r="HO154" i="1"/>
  <c r="HO126" i="1"/>
  <c r="HO128" i="1"/>
  <c r="HO129" i="1"/>
  <c r="HO127" i="1"/>
  <c r="HO124" i="1"/>
  <c r="HO125" i="1"/>
  <c r="HO130" i="1"/>
  <c r="HO132" i="1"/>
  <c r="HO136" i="1"/>
  <c r="HO133" i="1"/>
  <c r="HO134" i="1"/>
  <c r="HO137" i="1"/>
  <c r="HO131" i="1"/>
  <c r="HO135" i="1"/>
  <c r="HO138" i="1"/>
  <c r="HO143" i="1"/>
  <c r="HO139" i="1"/>
  <c r="HO141" i="1"/>
  <c r="HO144" i="1"/>
  <c r="HO148" i="1"/>
  <c r="HO150" i="1"/>
  <c r="HO123" i="1"/>
  <c r="HO87" i="1"/>
  <c r="HO145" i="1"/>
  <c r="HO149" i="1"/>
  <c r="HO151" i="1"/>
  <c r="HO140" i="1"/>
  <c r="HO142" i="1"/>
  <c r="HO146" i="1"/>
  <c r="HO147" i="1"/>
  <c r="HO94" i="1"/>
  <c r="HO99" i="1"/>
  <c r="HO90" i="1"/>
  <c r="HO91" i="1"/>
  <c r="HO95" i="1"/>
  <c r="HO97" i="1"/>
  <c r="HO101" i="1"/>
  <c r="HO89" i="1"/>
  <c r="HO92" i="1"/>
  <c r="HO88" i="1"/>
  <c r="HO93" i="1"/>
  <c r="HO96" i="1"/>
  <c r="HO98" i="1"/>
  <c r="HO100" i="1"/>
  <c r="HO105" i="1"/>
  <c r="HO111" i="1"/>
  <c r="HO106" i="1"/>
  <c r="HO108" i="1"/>
  <c r="HO112" i="1"/>
  <c r="HO102" i="1"/>
  <c r="HO104" i="1"/>
  <c r="HO109" i="1"/>
  <c r="HO115" i="1"/>
  <c r="HO103" i="1"/>
  <c r="HO107" i="1"/>
  <c r="HO110" i="1"/>
  <c r="HO113" i="1"/>
  <c r="HO114" i="1"/>
  <c r="HO116" i="1"/>
  <c r="HO117" i="1"/>
  <c r="HO121" i="1"/>
  <c r="HO81" i="1"/>
  <c r="HO75" i="1"/>
  <c r="HO118" i="1"/>
  <c r="HO120" i="1"/>
  <c r="HO85" i="1"/>
  <c r="HO82" i="1"/>
  <c r="HO79" i="1"/>
  <c r="HO76" i="1"/>
  <c r="HO83" i="1"/>
  <c r="HO74" i="1"/>
  <c r="HO119" i="1"/>
  <c r="HO86" i="1"/>
  <c r="HO80" i="1"/>
  <c r="HO78" i="1"/>
  <c r="HO73" i="1"/>
  <c r="HO70" i="1"/>
  <c r="HO69" i="1"/>
  <c r="HO66" i="1"/>
  <c r="HO59" i="1"/>
  <c r="HO46" i="1"/>
  <c r="HO44" i="1"/>
  <c r="HO39" i="1"/>
  <c r="HO38" i="1"/>
  <c r="HO71" i="1"/>
  <c r="HO68" i="1"/>
  <c r="HO65" i="1"/>
  <c r="HO63" i="1"/>
  <c r="HO60" i="1"/>
  <c r="HO72" i="1"/>
  <c r="HO67" i="1"/>
  <c r="HO64" i="1"/>
  <c r="HO61" i="1"/>
  <c r="HO55" i="1"/>
  <c r="HO54" i="1"/>
  <c r="HO50" i="1"/>
  <c r="HO49" i="1"/>
  <c r="HO48" i="1"/>
  <c r="HO47" i="1"/>
  <c r="HO43" i="1"/>
  <c r="HO40" i="1"/>
  <c r="HO57" i="1"/>
  <c r="HO53" i="1"/>
  <c r="HO35" i="1"/>
  <c r="HO31" i="1"/>
  <c r="HO29" i="1"/>
  <c r="HO27" i="1"/>
  <c r="HO42" i="1"/>
  <c r="HO37" i="1"/>
  <c r="HO33" i="1"/>
  <c r="HO24" i="1"/>
  <c r="HO21" i="1"/>
  <c r="HO14" i="1"/>
  <c r="HO41" i="1"/>
  <c r="HO30" i="1"/>
  <c r="HO25" i="1"/>
  <c r="HO19" i="1"/>
  <c r="HO17" i="1"/>
  <c r="HO13" i="1"/>
  <c r="HO36" i="1"/>
  <c r="HO34" i="1"/>
  <c r="HO32" i="1"/>
  <c r="HO28" i="1"/>
  <c r="HO26" i="1"/>
  <c r="HO23" i="1"/>
  <c r="HO20" i="1"/>
  <c r="HO18" i="1"/>
  <c r="HO15" i="1"/>
  <c r="HO12" i="1"/>
  <c r="HO10" i="1"/>
  <c r="HO9" i="1"/>
  <c r="HO8" i="1"/>
  <c r="HO7" i="1"/>
  <c r="HO6" i="1"/>
  <c r="HO5" i="1"/>
  <c r="HC174" i="1"/>
  <c r="HC175" i="1"/>
  <c r="HC176" i="1"/>
  <c r="HC179" i="1"/>
  <c r="HC181" i="1"/>
  <c r="HC177" i="1"/>
  <c r="HC178" i="1"/>
  <c r="HC180" i="1"/>
  <c r="HC182" i="1"/>
  <c r="HC173" i="1"/>
  <c r="HC184" i="1"/>
  <c r="HC183" i="1"/>
  <c r="HC168" i="1"/>
  <c r="HC166" i="1"/>
  <c r="HC171" i="1"/>
  <c r="HC170" i="1"/>
  <c r="HC167" i="1"/>
  <c r="HC164" i="1"/>
  <c r="HC169" i="1"/>
  <c r="HC165" i="1"/>
  <c r="HC162" i="1"/>
  <c r="HC161" i="1"/>
  <c r="HC160" i="1"/>
  <c r="HC157" i="1"/>
  <c r="HC153" i="1"/>
  <c r="HC156" i="1"/>
  <c r="HC155" i="1"/>
  <c r="HC159" i="1"/>
  <c r="HC158" i="1"/>
  <c r="HC154" i="1"/>
  <c r="HC126" i="1"/>
  <c r="HC128" i="1"/>
  <c r="HC129" i="1"/>
  <c r="HC127" i="1"/>
  <c r="HC124" i="1"/>
  <c r="HC125" i="1"/>
  <c r="HC130" i="1"/>
  <c r="HC132" i="1"/>
  <c r="HC136" i="1"/>
  <c r="HC133" i="1"/>
  <c r="HC134" i="1"/>
  <c r="HC137" i="1"/>
  <c r="HC131" i="1"/>
  <c r="HC135" i="1"/>
  <c r="HC138" i="1"/>
  <c r="HC143" i="1"/>
  <c r="HC139" i="1"/>
  <c r="HC141" i="1"/>
  <c r="HC144" i="1"/>
  <c r="HC148" i="1"/>
  <c r="HC150" i="1"/>
  <c r="HC123" i="1"/>
  <c r="HC87" i="1"/>
  <c r="HC145" i="1"/>
  <c r="HC149" i="1"/>
  <c r="HC151" i="1"/>
  <c r="HC140" i="1"/>
  <c r="HC142" i="1"/>
  <c r="HC146" i="1"/>
  <c r="HC147" i="1"/>
  <c r="HC94" i="1"/>
  <c r="HC99" i="1"/>
  <c r="HC90" i="1"/>
  <c r="HC91" i="1"/>
  <c r="HC95" i="1"/>
  <c r="HC97" i="1"/>
  <c r="HC101" i="1"/>
  <c r="HC89" i="1"/>
  <c r="HC92" i="1"/>
  <c r="HC88" i="1"/>
  <c r="HC93" i="1"/>
  <c r="HC96" i="1"/>
  <c r="HC98" i="1"/>
  <c r="HC100" i="1"/>
  <c r="HC105" i="1"/>
  <c r="HC111" i="1"/>
  <c r="HC106" i="1"/>
  <c r="HC108" i="1"/>
  <c r="HC112" i="1"/>
  <c r="HC102" i="1"/>
  <c r="HC104" i="1"/>
  <c r="HC109" i="1"/>
  <c r="HC115" i="1"/>
  <c r="HC103" i="1"/>
  <c r="HC107" i="1"/>
  <c r="HC110" i="1"/>
  <c r="HC113" i="1"/>
  <c r="HC114" i="1"/>
  <c r="HC116" i="1"/>
  <c r="HC117" i="1"/>
  <c r="HC121" i="1"/>
  <c r="HC81" i="1"/>
  <c r="HC75" i="1"/>
  <c r="HC118" i="1"/>
  <c r="HC120" i="1"/>
  <c r="HC85" i="1"/>
  <c r="HC82" i="1"/>
  <c r="HC79" i="1"/>
  <c r="HC76" i="1"/>
  <c r="HC83" i="1"/>
  <c r="HC74" i="1"/>
  <c r="HC119" i="1"/>
  <c r="HC86" i="1"/>
  <c r="HC80" i="1"/>
  <c r="HC78" i="1"/>
  <c r="HC73" i="1"/>
  <c r="HC70" i="1"/>
  <c r="HC69" i="1"/>
  <c r="HC66" i="1"/>
  <c r="HC59" i="1"/>
  <c r="HC46" i="1"/>
  <c r="HC44" i="1"/>
  <c r="HC39" i="1"/>
  <c r="HC38" i="1"/>
  <c r="HC71" i="1"/>
  <c r="HC68" i="1"/>
  <c r="HC65" i="1"/>
  <c r="HC63" i="1"/>
  <c r="HC60" i="1"/>
  <c r="HC72" i="1"/>
  <c r="HC67" i="1"/>
  <c r="HC64" i="1"/>
  <c r="HC61" i="1"/>
  <c r="HC55" i="1"/>
  <c r="HC54" i="1"/>
  <c r="HC50" i="1"/>
  <c r="HC49" i="1"/>
  <c r="HC48" i="1"/>
  <c r="HC43" i="1"/>
  <c r="HC40" i="1"/>
  <c r="HC57" i="1"/>
  <c r="HC53" i="1"/>
  <c r="HC42" i="1"/>
  <c r="HC35" i="1"/>
  <c r="HC31" i="1"/>
  <c r="HC29" i="1"/>
  <c r="HC27" i="1"/>
  <c r="HC41" i="1"/>
  <c r="HC37" i="1"/>
  <c r="HC33" i="1"/>
  <c r="HC24" i="1"/>
  <c r="HC21" i="1"/>
  <c r="HC14" i="1"/>
  <c r="HC30" i="1"/>
  <c r="HC25" i="1"/>
  <c r="HC19" i="1"/>
  <c r="HC17" i="1"/>
  <c r="HC13" i="1"/>
  <c r="HC36" i="1"/>
  <c r="HC34" i="1"/>
  <c r="HC32" i="1"/>
  <c r="HC28" i="1"/>
  <c r="HC26" i="1"/>
  <c r="HC23" i="1"/>
  <c r="HC20" i="1"/>
  <c r="HC18" i="1"/>
  <c r="HC15" i="1"/>
  <c r="HC12" i="1"/>
  <c r="HC10" i="1"/>
  <c r="HC9" i="1"/>
  <c r="HC8" i="1"/>
  <c r="HC7" i="1"/>
  <c r="HC6" i="1"/>
  <c r="HC5" i="1"/>
  <c r="GY175" i="1"/>
  <c r="GY176" i="1"/>
  <c r="GY174" i="1"/>
  <c r="GY178" i="1"/>
  <c r="GY177" i="1"/>
  <c r="GY181" i="1"/>
  <c r="GY180" i="1"/>
  <c r="GY182" i="1"/>
  <c r="GY173" i="1"/>
  <c r="GY179" i="1"/>
  <c r="GY184" i="1"/>
  <c r="GY183" i="1"/>
  <c r="GY168" i="1"/>
  <c r="GY166" i="1"/>
  <c r="GY171" i="1"/>
  <c r="GY170" i="1"/>
  <c r="GY167" i="1"/>
  <c r="GY164" i="1"/>
  <c r="GY169" i="1"/>
  <c r="GY165" i="1"/>
  <c r="GY162" i="1"/>
  <c r="GY161" i="1"/>
  <c r="GY160" i="1"/>
  <c r="GY157" i="1"/>
  <c r="GY153" i="1"/>
  <c r="GY156" i="1"/>
  <c r="GY155" i="1"/>
  <c r="GY159" i="1"/>
  <c r="GY158" i="1"/>
  <c r="GY154" i="1"/>
  <c r="GY126" i="1"/>
  <c r="GY128" i="1"/>
  <c r="GY129" i="1"/>
  <c r="GY127" i="1"/>
  <c r="GY124" i="1"/>
  <c r="GY125" i="1"/>
  <c r="GY130" i="1"/>
  <c r="GY132" i="1"/>
  <c r="GY136" i="1"/>
  <c r="GY133" i="1"/>
  <c r="GY134" i="1"/>
  <c r="GY137" i="1"/>
  <c r="GY131" i="1"/>
  <c r="GY135" i="1"/>
  <c r="GY138" i="1"/>
  <c r="GY143" i="1"/>
  <c r="GY139" i="1"/>
  <c r="GY141" i="1"/>
  <c r="GY144" i="1"/>
  <c r="GY148" i="1"/>
  <c r="GY150" i="1"/>
  <c r="GY123" i="1"/>
  <c r="GY87" i="1"/>
  <c r="GY145" i="1"/>
  <c r="GY149" i="1"/>
  <c r="GY151" i="1"/>
  <c r="GY140" i="1"/>
  <c r="GY142" i="1"/>
  <c r="GY146" i="1"/>
  <c r="GY147" i="1"/>
  <c r="GY94" i="1"/>
  <c r="GY99" i="1"/>
  <c r="GY90" i="1"/>
  <c r="GY91" i="1"/>
  <c r="GY95" i="1"/>
  <c r="GY97" i="1"/>
  <c r="GY101" i="1"/>
  <c r="GY89" i="1"/>
  <c r="GY92" i="1"/>
  <c r="GY88" i="1"/>
  <c r="GY93" i="1"/>
  <c r="GY96" i="1"/>
  <c r="GY98" i="1"/>
  <c r="GY100" i="1"/>
  <c r="GY105" i="1"/>
  <c r="GY111" i="1"/>
  <c r="GY106" i="1"/>
  <c r="GY108" i="1"/>
  <c r="GY112" i="1"/>
  <c r="GY102" i="1"/>
  <c r="GY104" i="1"/>
  <c r="GY109" i="1"/>
  <c r="GY115" i="1"/>
  <c r="GY103" i="1"/>
  <c r="GY107" i="1"/>
  <c r="GY110" i="1"/>
  <c r="GY113" i="1"/>
  <c r="GY114" i="1"/>
  <c r="GY116" i="1"/>
  <c r="GY117" i="1"/>
  <c r="GY121" i="1"/>
  <c r="GY81" i="1"/>
  <c r="GY75" i="1"/>
  <c r="GY118" i="1"/>
  <c r="GY120" i="1"/>
  <c r="GY85" i="1"/>
  <c r="GY82" i="1"/>
  <c r="GY79" i="1"/>
  <c r="GY76" i="1"/>
  <c r="GY83" i="1"/>
  <c r="GY74" i="1"/>
  <c r="GY119" i="1"/>
  <c r="GY86" i="1"/>
  <c r="GY80" i="1"/>
  <c r="GY78" i="1"/>
  <c r="GY73" i="1"/>
  <c r="GY70" i="1"/>
  <c r="GY69" i="1"/>
  <c r="GY66" i="1"/>
  <c r="GY59" i="1"/>
  <c r="GY46" i="1"/>
  <c r="GY44" i="1"/>
  <c r="GY39" i="1"/>
  <c r="GY38" i="1"/>
  <c r="GY71" i="1"/>
  <c r="GY68" i="1"/>
  <c r="GY65" i="1"/>
  <c r="GY63" i="1"/>
  <c r="GY60" i="1"/>
  <c r="GY72" i="1"/>
  <c r="GY67" i="1"/>
  <c r="GY64" i="1"/>
  <c r="GY61" i="1"/>
  <c r="GY55" i="1"/>
  <c r="GY54" i="1"/>
  <c r="GY50" i="1"/>
  <c r="GY49" i="1"/>
  <c r="GY48" i="1"/>
  <c r="GY43" i="1"/>
  <c r="GY40" i="1"/>
  <c r="GY57" i="1"/>
  <c r="GY53" i="1"/>
  <c r="GY35" i="1"/>
  <c r="GY31" i="1"/>
  <c r="GY29" i="1"/>
  <c r="GY27" i="1"/>
  <c r="GY42" i="1"/>
  <c r="GY37" i="1"/>
  <c r="GY33" i="1"/>
  <c r="GY24" i="1"/>
  <c r="GY21" i="1"/>
  <c r="GY14" i="1"/>
  <c r="GY41" i="1"/>
  <c r="GY30" i="1"/>
  <c r="GY25" i="1"/>
  <c r="GY19" i="1"/>
  <c r="GY17" i="1"/>
  <c r="GY13" i="1"/>
  <c r="GY36" i="1"/>
  <c r="GY34" i="1"/>
  <c r="GY32" i="1"/>
  <c r="GY28" i="1"/>
  <c r="GY26" i="1"/>
  <c r="GY23" i="1"/>
  <c r="GY20" i="1"/>
  <c r="GY18" i="1"/>
  <c r="GY15" i="1"/>
  <c r="GY12" i="1"/>
  <c r="GY10" i="1"/>
  <c r="GY9" i="1"/>
  <c r="GY8" i="1"/>
  <c r="GY7" i="1"/>
  <c r="GY6" i="1"/>
  <c r="GY5" i="1"/>
  <c r="GU175" i="1"/>
  <c r="GU174" i="1"/>
  <c r="GU177" i="1"/>
  <c r="GU179" i="1"/>
  <c r="GU181" i="1"/>
  <c r="GU176" i="1"/>
  <c r="GU178" i="1"/>
  <c r="GU180" i="1"/>
  <c r="GU182" i="1"/>
  <c r="GU173" i="1"/>
  <c r="GU184" i="1"/>
  <c r="GU183" i="1"/>
  <c r="GU168" i="1"/>
  <c r="GU166" i="1"/>
  <c r="GU171" i="1"/>
  <c r="GU170" i="1"/>
  <c r="GU167" i="1"/>
  <c r="GU164" i="1"/>
  <c r="GU165" i="1"/>
  <c r="GU169" i="1"/>
  <c r="GU161" i="1"/>
  <c r="GU160" i="1"/>
  <c r="GU157" i="1"/>
  <c r="GU153" i="1"/>
  <c r="GU155" i="1"/>
  <c r="GU158" i="1"/>
  <c r="GU154" i="1"/>
  <c r="GU126" i="1"/>
  <c r="GU128" i="1"/>
  <c r="GU130" i="1"/>
  <c r="GU129" i="1"/>
  <c r="GU127" i="1"/>
  <c r="GU124" i="1"/>
  <c r="GU125" i="1"/>
  <c r="GU132" i="1"/>
  <c r="GU136" i="1"/>
  <c r="GU133" i="1"/>
  <c r="GU134" i="1"/>
  <c r="GU137" i="1"/>
  <c r="GU131" i="1"/>
  <c r="GU135" i="1"/>
  <c r="GU138" i="1"/>
  <c r="GU143" i="1"/>
  <c r="GU139" i="1"/>
  <c r="GU141" i="1"/>
  <c r="GU144" i="1"/>
  <c r="GU148" i="1"/>
  <c r="GU150" i="1"/>
  <c r="GU123" i="1"/>
  <c r="GU87" i="1"/>
  <c r="GU145" i="1"/>
  <c r="GU149" i="1"/>
  <c r="GU151" i="1"/>
  <c r="GU140" i="1"/>
  <c r="GU142" i="1"/>
  <c r="GU146" i="1"/>
  <c r="GU147" i="1"/>
  <c r="GU94" i="1"/>
  <c r="GU99" i="1"/>
  <c r="GU90" i="1"/>
  <c r="GU91" i="1"/>
  <c r="GU95" i="1"/>
  <c r="GU97" i="1"/>
  <c r="GU101" i="1"/>
  <c r="GU89" i="1"/>
  <c r="GU92" i="1"/>
  <c r="GU88" i="1"/>
  <c r="GU93" i="1"/>
  <c r="GU96" i="1"/>
  <c r="GU98" i="1"/>
  <c r="GU100" i="1"/>
  <c r="GU105" i="1"/>
  <c r="GU111" i="1"/>
  <c r="GU106" i="1"/>
  <c r="GU108" i="1"/>
  <c r="GU112" i="1"/>
  <c r="GU102" i="1"/>
  <c r="GU104" i="1"/>
  <c r="GU109" i="1"/>
  <c r="GU115" i="1"/>
  <c r="GU103" i="1"/>
  <c r="GU107" i="1"/>
  <c r="GU110" i="1"/>
  <c r="GU113" i="1"/>
  <c r="GU114" i="1"/>
  <c r="GU116" i="1"/>
  <c r="GU117" i="1"/>
  <c r="GU121" i="1"/>
  <c r="GU81" i="1"/>
  <c r="GU75" i="1"/>
  <c r="GU118" i="1"/>
  <c r="GU120" i="1"/>
  <c r="GU85" i="1"/>
  <c r="GU82" i="1"/>
  <c r="GU79" i="1"/>
  <c r="GU76" i="1"/>
  <c r="GU83" i="1"/>
  <c r="GU74" i="1"/>
  <c r="GU119" i="1"/>
  <c r="GU86" i="1"/>
  <c r="GU80" i="1"/>
  <c r="GU78" i="1"/>
  <c r="GU73" i="1"/>
  <c r="GU70" i="1"/>
  <c r="GU69" i="1"/>
  <c r="GU66" i="1"/>
  <c r="GU59" i="1"/>
  <c r="GU46" i="1"/>
  <c r="GU44" i="1"/>
  <c r="GU39" i="1"/>
  <c r="GU38" i="1"/>
  <c r="GU71" i="1"/>
  <c r="GU68" i="1"/>
  <c r="GU65" i="1"/>
  <c r="GU63" i="1"/>
  <c r="GU60" i="1"/>
  <c r="GU72" i="1"/>
  <c r="GU67" i="1"/>
  <c r="GU64" i="1"/>
  <c r="GU61" i="1"/>
  <c r="GU55" i="1"/>
  <c r="GU54" i="1"/>
  <c r="GU50" i="1"/>
  <c r="GU49" i="1"/>
  <c r="GU48" i="1"/>
  <c r="GU57" i="1"/>
  <c r="GU53" i="1"/>
  <c r="GU35" i="1"/>
  <c r="GU31" i="1"/>
  <c r="GU29" i="1"/>
  <c r="GU27" i="1"/>
  <c r="GU37" i="1"/>
  <c r="GU33" i="1"/>
  <c r="GU24" i="1"/>
  <c r="GU21" i="1"/>
  <c r="GU14" i="1"/>
  <c r="GU30" i="1"/>
  <c r="GU25" i="1"/>
  <c r="GU19" i="1"/>
  <c r="GU17" i="1"/>
  <c r="GU13" i="1"/>
  <c r="GU41" i="1"/>
  <c r="GU36" i="1"/>
  <c r="GU34" i="1"/>
  <c r="GU32" i="1"/>
  <c r="GU28" i="1"/>
  <c r="GU26" i="1"/>
  <c r="GU23" i="1"/>
  <c r="GU20" i="1"/>
  <c r="GU18" i="1"/>
  <c r="GU15" i="1"/>
  <c r="GU12" i="1"/>
  <c r="GU10" i="1"/>
  <c r="GU9" i="1"/>
  <c r="GU8" i="1"/>
  <c r="GU7" i="1"/>
  <c r="GU6" i="1"/>
  <c r="GU5" i="1"/>
  <c r="GQ175" i="1"/>
  <c r="GQ176" i="1"/>
  <c r="GQ174" i="1"/>
  <c r="GQ177" i="1"/>
  <c r="GQ178" i="1"/>
  <c r="GQ181" i="1"/>
  <c r="GQ180" i="1"/>
  <c r="GQ179" i="1"/>
  <c r="GQ182" i="1"/>
  <c r="GQ173" i="1"/>
  <c r="GQ183" i="1"/>
  <c r="GQ184" i="1"/>
  <c r="GQ168" i="1"/>
  <c r="GQ166" i="1"/>
  <c r="GQ171" i="1"/>
  <c r="GQ170" i="1"/>
  <c r="GQ167" i="1"/>
  <c r="GQ169" i="1"/>
  <c r="GQ164" i="1"/>
  <c r="GQ165" i="1"/>
  <c r="GQ161" i="1"/>
  <c r="GQ160" i="1"/>
  <c r="GQ162" i="1"/>
  <c r="GQ157" i="1"/>
  <c r="GQ156" i="1"/>
  <c r="GQ153" i="1"/>
  <c r="GQ159" i="1"/>
  <c r="GQ155" i="1"/>
  <c r="GQ158" i="1"/>
  <c r="GQ154" i="1"/>
  <c r="GQ126" i="1"/>
  <c r="GQ128" i="1"/>
  <c r="GQ130" i="1"/>
  <c r="GQ129" i="1"/>
  <c r="GQ127" i="1"/>
  <c r="GQ124" i="1"/>
  <c r="GQ125" i="1"/>
  <c r="GQ132" i="1"/>
  <c r="GQ136" i="1"/>
  <c r="GQ133" i="1"/>
  <c r="GQ134" i="1"/>
  <c r="GQ137" i="1"/>
  <c r="GQ135" i="1"/>
  <c r="GQ131" i="1"/>
  <c r="GQ138" i="1"/>
  <c r="GQ143" i="1"/>
  <c r="GQ139" i="1"/>
  <c r="GQ141" i="1"/>
  <c r="GQ144" i="1"/>
  <c r="GQ148" i="1"/>
  <c r="GQ150" i="1"/>
  <c r="GQ123" i="1"/>
  <c r="GQ87" i="1"/>
  <c r="GQ145" i="1"/>
  <c r="GQ149" i="1"/>
  <c r="GQ151" i="1"/>
  <c r="GQ140" i="1"/>
  <c r="GQ142" i="1"/>
  <c r="GQ146" i="1"/>
  <c r="GQ147" i="1"/>
  <c r="GQ94" i="1"/>
  <c r="GQ99" i="1"/>
  <c r="GQ90" i="1"/>
  <c r="GQ91" i="1"/>
  <c r="GQ95" i="1"/>
  <c r="GQ97" i="1"/>
  <c r="GQ101" i="1"/>
  <c r="GQ89" i="1"/>
  <c r="GQ92" i="1"/>
  <c r="GQ88" i="1"/>
  <c r="GQ93" i="1"/>
  <c r="GQ96" i="1"/>
  <c r="GQ98" i="1"/>
  <c r="GQ100" i="1"/>
  <c r="GQ105" i="1"/>
  <c r="GQ111" i="1"/>
  <c r="GQ108" i="1"/>
  <c r="GQ112" i="1"/>
  <c r="GQ102" i="1"/>
  <c r="GQ104" i="1"/>
  <c r="GQ106" i="1"/>
  <c r="GQ109" i="1"/>
  <c r="GQ115" i="1"/>
  <c r="GQ103" i="1"/>
  <c r="GQ107" i="1"/>
  <c r="GQ110" i="1"/>
  <c r="GQ113" i="1"/>
  <c r="GQ114" i="1"/>
  <c r="GQ116" i="1"/>
  <c r="GQ117" i="1"/>
  <c r="GQ121" i="1"/>
  <c r="GQ81" i="1"/>
  <c r="GQ76" i="1"/>
  <c r="GQ75" i="1"/>
  <c r="GQ118" i="1"/>
  <c r="GQ120" i="1"/>
  <c r="GQ85" i="1"/>
  <c r="GQ82" i="1"/>
  <c r="GQ79" i="1"/>
  <c r="GQ83" i="1"/>
  <c r="GQ74" i="1"/>
  <c r="GQ119" i="1"/>
  <c r="GQ86" i="1"/>
  <c r="GQ80" i="1"/>
  <c r="GQ78" i="1"/>
  <c r="GQ73" i="1"/>
  <c r="GQ70" i="1"/>
  <c r="GQ69" i="1"/>
  <c r="GQ66" i="1"/>
  <c r="GQ59" i="1"/>
  <c r="GQ46" i="1"/>
  <c r="GQ44" i="1"/>
  <c r="GQ42" i="1"/>
  <c r="GQ39" i="1"/>
  <c r="GQ38" i="1"/>
  <c r="GQ71" i="1"/>
  <c r="GQ68" i="1"/>
  <c r="GQ65" i="1"/>
  <c r="GQ63" i="1"/>
  <c r="GQ60" i="1"/>
  <c r="GQ72" i="1"/>
  <c r="GQ67" i="1"/>
  <c r="GQ64" i="1"/>
  <c r="GQ61" i="1"/>
  <c r="GQ55" i="1"/>
  <c r="GQ54" i="1"/>
  <c r="GQ50" i="1"/>
  <c r="GQ49" i="1"/>
  <c r="GQ48" i="1"/>
  <c r="GQ57" i="1"/>
  <c r="GQ53" i="1"/>
  <c r="GQ41" i="1"/>
  <c r="GQ35" i="1"/>
  <c r="GQ31" i="1"/>
  <c r="GQ29" i="1"/>
  <c r="GQ27" i="1"/>
  <c r="GQ14" i="1"/>
  <c r="GQ13" i="1"/>
  <c r="GQ40" i="1"/>
  <c r="GQ37" i="1"/>
  <c r="GQ33" i="1"/>
  <c r="GQ24" i="1"/>
  <c r="GQ21" i="1"/>
  <c r="GQ17" i="1"/>
  <c r="GQ43" i="1"/>
  <c r="GQ30" i="1"/>
  <c r="GQ25" i="1"/>
  <c r="GQ20" i="1"/>
  <c r="GQ19" i="1"/>
  <c r="GQ15" i="1"/>
  <c r="GQ36" i="1"/>
  <c r="GQ34" i="1"/>
  <c r="GQ32" i="1"/>
  <c r="GQ28" i="1"/>
  <c r="GQ26" i="1"/>
  <c r="GQ23" i="1"/>
  <c r="GQ18" i="1"/>
  <c r="GQ10" i="1"/>
  <c r="GQ9" i="1"/>
  <c r="GQ8" i="1"/>
  <c r="GQ7" i="1"/>
  <c r="GQ6" i="1"/>
  <c r="GQ5" i="1"/>
  <c r="GM175" i="1"/>
  <c r="GM174" i="1"/>
  <c r="GM177" i="1"/>
  <c r="GM176" i="1"/>
  <c r="GM179" i="1"/>
  <c r="GM181" i="1"/>
  <c r="GM178" i="1"/>
  <c r="GM180" i="1"/>
  <c r="GM182" i="1"/>
  <c r="GM173" i="1"/>
  <c r="GM183" i="1"/>
  <c r="GM184" i="1"/>
  <c r="GM168" i="1"/>
  <c r="GM171" i="1"/>
  <c r="GM170" i="1"/>
  <c r="GM167" i="1"/>
  <c r="GM164" i="1"/>
  <c r="GM169" i="1"/>
  <c r="GM166" i="1"/>
  <c r="GM165" i="1"/>
  <c r="GM161" i="1"/>
  <c r="GM160" i="1"/>
  <c r="GM162" i="1"/>
  <c r="GM157" i="1"/>
  <c r="GM156" i="1"/>
  <c r="GM153" i="1"/>
  <c r="GM159" i="1"/>
  <c r="GM155" i="1"/>
  <c r="GM158" i="1"/>
  <c r="GM154" i="1"/>
  <c r="GM126" i="1"/>
  <c r="GM128" i="1"/>
  <c r="GM130" i="1"/>
  <c r="GM129" i="1"/>
  <c r="GM127" i="1"/>
  <c r="GM131" i="1"/>
  <c r="GM124" i="1"/>
  <c r="GM125" i="1"/>
  <c r="GM132" i="1"/>
  <c r="GM136" i="1"/>
  <c r="GM133" i="1"/>
  <c r="GM134" i="1"/>
  <c r="GM137" i="1"/>
  <c r="GM135" i="1"/>
  <c r="GM138" i="1"/>
  <c r="GM143" i="1"/>
  <c r="GM139" i="1"/>
  <c r="GM141" i="1"/>
  <c r="GM144" i="1"/>
  <c r="GM148" i="1"/>
  <c r="GM150" i="1"/>
  <c r="GM123" i="1"/>
  <c r="GM87" i="1"/>
  <c r="GM145" i="1"/>
  <c r="GM149" i="1"/>
  <c r="GM151" i="1"/>
  <c r="GM140" i="1"/>
  <c r="GM142" i="1"/>
  <c r="GM146" i="1"/>
  <c r="GM147" i="1"/>
  <c r="GM94" i="1"/>
  <c r="GM99" i="1"/>
  <c r="GM90" i="1"/>
  <c r="GM91" i="1"/>
  <c r="GM95" i="1"/>
  <c r="GM97" i="1"/>
  <c r="GM101" i="1"/>
  <c r="GM89" i="1"/>
  <c r="GM92" i="1"/>
  <c r="GM88" i="1"/>
  <c r="GM93" i="1"/>
  <c r="GM96" i="1"/>
  <c r="GM98" i="1"/>
  <c r="GM100" i="1"/>
  <c r="GM105" i="1"/>
  <c r="GM111" i="1"/>
  <c r="GM108" i="1"/>
  <c r="GM112" i="1"/>
  <c r="GM102" i="1"/>
  <c r="GM104" i="1"/>
  <c r="GM106" i="1"/>
  <c r="GM109" i="1"/>
  <c r="GM115" i="1"/>
  <c r="GM103" i="1"/>
  <c r="GM107" i="1"/>
  <c r="GM110" i="1"/>
  <c r="GM113" i="1"/>
  <c r="GM114" i="1"/>
  <c r="GM116" i="1"/>
  <c r="GM117" i="1"/>
  <c r="GM121" i="1"/>
  <c r="GM81" i="1"/>
  <c r="GM76" i="1"/>
  <c r="GM75" i="1"/>
  <c r="GM118" i="1"/>
  <c r="GM120" i="1"/>
  <c r="GM85" i="1"/>
  <c r="GM82" i="1"/>
  <c r="GM79" i="1"/>
  <c r="GM83" i="1"/>
  <c r="GM74" i="1"/>
  <c r="GM119" i="1"/>
  <c r="GM86" i="1"/>
  <c r="GM80" i="1"/>
  <c r="GM78" i="1"/>
  <c r="GM73" i="1"/>
  <c r="GM70" i="1"/>
  <c r="GM69" i="1"/>
  <c r="GM66" i="1"/>
  <c r="GM59" i="1"/>
  <c r="GM46" i="1"/>
  <c r="GM44" i="1"/>
  <c r="GM42" i="1"/>
  <c r="GM39" i="1"/>
  <c r="GM38" i="1"/>
  <c r="GM71" i="1"/>
  <c r="GM68" i="1"/>
  <c r="GM65" i="1"/>
  <c r="GM63" i="1"/>
  <c r="GM60" i="1"/>
  <c r="GM72" i="1"/>
  <c r="GM67" i="1"/>
  <c r="GM64" i="1"/>
  <c r="GM61" i="1"/>
  <c r="GM55" i="1"/>
  <c r="GM54" i="1"/>
  <c r="GM50" i="1"/>
  <c r="GM49" i="1"/>
  <c r="GM48" i="1"/>
  <c r="GM57" i="1"/>
  <c r="GM53" i="1"/>
  <c r="GM35" i="1"/>
  <c r="GM31" i="1"/>
  <c r="GM29" i="1"/>
  <c r="GM27" i="1"/>
  <c r="GM14" i="1"/>
  <c r="GM13" i="1"/>
  <c r="GM41" i="1"/>
  <c r="GM37" i="1"/>
  <c r="GM33" i="1"/>
  <c r="GM24" i="1"/>
  <c r="GM21" i="1"/>
  <c r="GM17" i="1"/>
  <c r="GM12" i="1"/>
  <c r="GM40" i="1"/>
  <c r="GM30" i="1"/>
  <c r="GM25" i="1"/>
  <c r="GM20" i="1"/>
  <c r="GM19" i="1"/>
  <c r="GM15" i="1"/>
  <c r="GM43" i="1"/>
  <c r="GM36" i="1"/>
  <c r="GM34" i="1"/>
  <c r="GM32" i="1"/>
  <c r="GM28" i="1"/>
  <c r="GM26" i="1"/>
  <c r="GM23" i="1"/>
  <c r="GM18" i="1"/>
  <c r="GM10" i="1"/>
  <c r="GM9" i="1"/>
  <c r="GM8" i="1"/>
  <c r="GM7" i="1"/>
  <c r="GM6" i="1"/>
  <c r="GM5" i="1"/>
  <c r="GI175" i="1"/>
  <c r="GI174" i="1"/>
  <c r="GI176" i="1"/>
  <c r="GI178" i="1"/>
  <c r="GI181" i="1"/>
  <c r="GI180" i="1"/>
  <c r="GI182" i="1"/>
  <c r="GI173" i="1"/>
  <c r="GI183" i="1"/>
  <c r="GI184" i="1"/>
  <c r="GI177" i="1"/>
  <c r="GI168" i="1"/>
  <c r="GI171" i="1"/>
  <c r="GI170" i="1"/>
  <c r="GI167" i="1"/>
  <c r="GI164" i="1"/>
  <c r="GI169" i="1"/>
  <c r="GI166" i="1"/>
  <c r="GI165" i="1"/>
  <c r="GI179" i="1"/>
  <c r="GI161" i="1"/>
  <c r="GI160" i="1"/>
  <c r="GI162" i="1"/>
  <c r="GI157" i="1"/>
  <c r="GI156" i="1"/>
  <c r="GI153" i="1"/>
  <c r="GI159" i="1"/>
  <c r="GI155" i="1"/>
  <c r="GI158" i="1"/>
  <c r="GI154" i="1"/>
  <c r="GI126" i="1"/>
  <c r="GI128" i="1"/>
  <c r="GI130" i="1"/>
  <c r="GI129" i="1"/>
  <c r="GI127" i="1"/>
  <c r="GI131" i="1"/>
  <c r="GI124" i="1"/>
  <c r="GI125" i="1"/>
  <c r="GI132" i="1"/>
  <c r="GI136" i="1"/>
  <c r="GI133" i="1"/>
  <c r="GI134" i="1"/>
  <c r="GI137" i="1"/>
  <c r="GI135" i="1"/>
  <c r="GI138" i="1"/>
  <c r="GI143" i="1"/>
  <c r="GI139" i="1"/>
  <c r="GI141" i="1"/>
  <c r="GI144" i="1"/>
  <c r="GI148" i="1"/>
  <c r="GI150" i="1"/>
  <c r="GI123" i="1"/>
  <c r="GI87" i="1"/>
  <c r="GI145" i="1"/>
  <c r="GI149" i="1"/>
  <c r="GI151" i="1"/>
  <c r="GI140" i="1"/>
  <c r="GI142" i="1"/>
  <c r="GI146" i="1"/>
  <c r="GI147" i="1"/>
  <c r="GI94" i="1"/>
  <c r="GI99" i="1"/>
  <c r="GI90" i="1"/>
  <c r="GI91" i="1"/>
  <c r="GI95" i="1"/>
  <c r="GI97" i="1"/>
  <c r="GI101" i="1"/>
  <c r="GI89" i="1"/>
  <c r="GI92" i="1"/>
  <c r="GI88" i="1"/>
  <c r="GI93" i="1"/>
  <c r="GI96" i="1"/>
  <c r="GI98" i="1"/>
  <c r="GI100" i="1"/>
  <c r="GI105" i="1"/>
  <c r="GI111" i="1"/>
  <c r="GI108" i="1"/>
  <c r="GI112" i="1"/>
  <c r="GI102" i="1"/>
  <c r="GI104" i="1"/>
  <c r="GI106" i="1"/>
  <c r="GI109" i="1"/>
  <c r="GI115" i="1"/>
  <c r="GI103" i="1"/>
  <c r="GI107" i="1"/>
  <c r="GI110" i="1"/>
  <c r="GI113" i="1"/>
  <c r="GI114" i="1"/>
  <c r="GI116" i="1"/>
  <c r="GI117" i="1"/>
  <c r="GI121" i="1"/>
  <c r="GI81" i="1"/>
  <c r="GI76" i="1"/>
  <c r="GI75" i="1"/>
  <c r="GI118" i="1"/>
  <c r="GI120" i="1"/>
  <c r="GI85" i="1"/>
  <c r="GI82" i="1"/>
  <c r="GI79" i="1"/>
  <c r="GI83" i="1"/>
  <c r="GI74" i="1"/>
  <c r="GI119" i="1"/>
  <c r="GI86" i="1"/>
  <c r="GI80" i="1"/>
  <c r="GI78" i="1"/>
  <c r="GI73" i="1"/>
  <c r="GI70" i="1"/>
  <c r="GI69" i="1"/>
  <c r="GI66" i="1"/>
  <c r="GI59" i="1"/>
  <c r="GI46" i="1"/>
  <c r="GI44" i="1"/>
  <c r="GI42" i="1"/>
  <c r="GI39" i="1"/>
  <c r="GI38" i="1"/>
  <c r="GI71" i="1"/>
  <c r="GI68" i="1"/>
  <c r="GI65" i="1"/>
  <c r="GI63" i="1"/>
  <c r="GI60" i="1"/>
  <c r="GI72" i="1"/>
  <c r="GI67" i="1"/>
  <c r="GI64" i="1"/>
  <c r="GI61" i="1"/>
  <c r="GI55" i="1"/>
  <c r="GI54" i="1"/>
  <c r="GI50" i="1"/>
  <c r="GI49" i="1"/>
  <c r="GI48" i="1"/>
  <c r="GI57" i="1"/>
  <c r="GI53" i="1"/>
  <c r="GI43" i="1"/>
  <c r="GI35" i="1"/>
  <c r="GI31" i="1"/>
  <c r="GI29" i="1"/>
  <c r="GI27" i="1"/>
  <c r="GI14" i="1"/>
  <c r="GI13" i="1"/>
  <c r="GI37" i="1"/>
  <c r="GI33" i="1"/>
  <c r="GI24" i="1"/>
  <c r="GI21" i="1"/>
  <c r="GI17" i="1"/>
  <c r="GI12" i="1"/>
  <c r="GI41" i="1"/>
  <c r="GI30" i="1"/>
  <c r="GI25" i="1"/>
  <c r="GI20" i="1"/>
  <c r="GI19" i="1"/>
  <c r="GI15" i="1"/>
  <c r="GI40" i="1"/>
  <c r="GI36" i="1"/>
  <c r="GI34" i="1"/>
  <c r="GI32" i="1"/>
  <c r="GI28" i="1"/>
  <c r="GI26" i="1"/>
  <c r="GI23" i="1"/>
  <c r="GI18" i="1"/>
  <c r="GI10" i="1"/>
  <c r="GI9" i="1"/>
  <c r="GI8" i="1"/>
  <c r="GI7" i="1"/>
  <c r="GI6" i="1"/>
  <c r="GI5" i="1"/>
  <c r="GE175" i="1"/>
  <c r="GE177" i="1"/>
  <c r="GE176" i="1"/>
  <c r="GE179" i="1"/>
  <c r="GE181" i="1"/>
  <c r="GE178" i="1"/>
  <c r="GE180" i="1"/>
  <c r="GE182" i="1"/>
  <c r="GE173" i="1"/>
  <c r="GE183" i="1"/>
  <c r="GE184" i="1"/>
  <c r="GE168" i="1"/>
  <c r="GE171" i="1"/>
  <c r="GE170" i="1"/>
  <c r="GE167" i="1"/>
  <c r="GE164" i="1"/>
  <c r="GE165" i="1"/>
  <c r="GE169" i="1"/>
  <c r="GE166" i="1"/>
  <c r="GE161" i="1"/>
  <c r="GE160" i="1"/>
  <c r="GE162" i="1"/>
  <c r="GE157" i="1"/>
  <c r="GE156" i="1"/>
  <c r="GE153" i="1"/>
  <c r="GE159" i="1"/>
  <c r="GE155" i="1"/>
  <c r="GE158" i="1"/>
  <c r="GE154" i="1"/>
  <c r="GE126" i="1"/>
  <c r="GE128" i="1"/>
  <c r="GE130" i="1"/>
  <c r="GE129" i="1"/>
  <c r="GE127" i="1"/>
  <c r="GE131" i="1"/>
  <c r="GE124" i="1"/>
  <c r="GE125" i="1"/>
  <c r="GE132" i="1"/>
  <c r="GE136" i="1"/>
  <c r="GE133" i="1"/>
  <c r="GE134" i="1"/>
  <c r="GE137" i="1"/>
  <c r="GE135" i="1"/>
  <c r="GE138" i="1"/>
  <c r="GE143" i="1"/>
  <c r="GE139" i="1"/>
  <c r="GE141" i="1"/>
  <c r="GE144" i="1"/>
  <c r="GE148" i="1"/>
  <c r="GE150" i="1"/>
  <c r="GE123" i="1"/>
  <c r="GE87" i="1"/>
  <c r="GE145" i="1"/>
  <c r="GE149" i="1"/>
  <c r="GE151" i="1"/>
  <c r="GE140" i="1"/>
  <c r="GE142" i="1"/>
  <c r="GE146" i="1"/>
  <c r="GE147" i="1"/>
  <c r="GE94" i="1"/>
  <c r="GE99" i="1"/>
  <c r="GE90" i="1"/>
  <c r="GE91" i="1"/>
  <c r="GE95" i="1"/>
  <c r="GE97" i="1"/>
  <c r="GE101" i="1"/>
  <c r="GE89" i="1"/>
  <c r="GE92" i="1"/>
  <c r="GE88" i="1"/>
  <c r="GE93" i="1"/>
  <c r="GE96" i="1"/>
  <c r="GE98" i="1"/>
  <c r="GE100" i="1"/>
  <c r="GE105" i="1"/>
  <c r="GE111" i="1"/>
  <c r="GE108" i="1"/>
  <c r="GE112" i="1"/>
  <c r="GE102" i="1"/>
  <c r="GE104" i="1"/>
  <c r="GE106" i="1"/>
  <c r="GE109" i="1"/>
  <c r="GE115" i="1"/>
  <c r="GE103" i="1"/>
  <c r="GE107" i="1"/>
  <c r="GE110" i="1"/>
  <c r="GE113" i="1"/>
  <c r="GE114" i="1"/>
  <c r="GE116" i="1"/>
  <c r="GE117" i="1"/>
  <c r="GE121" i="1"/>
  <c r="GE81" i="1"/>
  <c r="GE76" i="1"/>
  <c r="GE75" i="1"/>
  <c r="GE118" i="1"/>
  <c r="GE120" i="1"/>
  <c r="GE85" i="1"/>
  <c r="GE82" i="1"/>
  <c r="GE79" i="1"/>
  <c r="GE83" i="1"/>
  <c r="GE74" i="1"/>
  <c r="GE119" i="1"/>
  <c r="GE86" i="1"/>
  <c r="GE80" i="1"/>
  <c r="GE78" i="1"/>
  <c r="GE73" i="1"/>
  <c r="GE70" i="1"/>
  <c r="GE69" i="1"/>
  <c r="GE66" i="1"/>
  <c r="GE59" i="1"/>
  <c r="GE46" i="1"/>
  <c r="GE44" i="1"/>
  <c r="GE42" i="1"/>
  <c r="GE39" i="1"/>
  <c r="GE38" i="1"/>
  <c r="GE71" i="1"/>
  <c r="GE68" i="1"/>
  <c r="GE65" i="1"/>
  <c r="GE63" i="1"/>
  <c r="GE60" i="1"/>
  <c r="GE72" i="1"/>
  <c r="GE67" i="1"/>
  <c r="GE64" i="1"/>
  <c r="GE61" i="1"/>
  <c r="GE55" i="1"/>
  <c r="GE54" i="1"/>
  <c r="GE50" i="1"/>
  <c r="GE49" i="1"/>
  <c r="GE48" i="1"/>
  <c r="GE57" i="1"/>
  <c r="GE53" i="1"/>
  <c r="GE40" i="1"/>
  <c r="GE35" i="1"/>
  <c r="GE31" i="1"/>
  <c r="GE29" i="1"/>
  <c r="GE27" i="1"/>
  <c r="GE14" i="1"/>
  <c r="GE13" i="1"/>
  <c r="GE43" i="1"/>
  <c r="GE37" i="1"/>
  <c r="GE33" i="1"/>
  <c r="GE24" i="1"/>
  <c r="GE21" i="1"/>
  <c r="GE17" i="1"/>
  <c r="GE12" i="1"/>
  <c r="GE30" i="1"/>
  <c r="GE25" i="1"/>
  <c r="GE20" i="1"/>
  <c r="GE19" i="1"/>
  <c r="GE15" i="1"/>
  <c r="GE41" i="1"/>
  <c r="GE36" i="1"/>
  <c r="GE34" i="1"/>
  <c r="GE32" i="1"/>
  <c r="GE28" i="1"/>
  <c r="GE26" i="1"/>
  <c r="GE23" i="1"/>
  <c r="GE18" i="1"/>
  <c r="GE10" i="1"/>
  <c r="GE9" i="1"/>
  <c r="GE8" i="1"/>
  <c r="GE7" i="1"/>
  <c r="GE6" i="1"/>
  <c r="GE5" i="1"/>
  <c r="GA174" i="1"/>
  <c r="GA175" i="1"/>
  <c r="GA176" i="1"/>
  <c r="GA177" i="1"/>
  <c r="GA178" i="1"/>
  <c r="GA181" i="1"/>
  <c r="GA180" i="1"/>
  <c r="GA182" i="1"/>
  <c r="GA173" i="1"/>
  <c r="GA179" i="1"/>
  <c r="GA183" i="1"/>
  <c r="GA184" i="1"/>
  <c r="GA168" i="1"/>
  <c r="GA171" i="1"/>
  <c r="GA170" i="1"/>
  <c r="GA167" i="1"/>
  <c r="GA169" i="1"/>
  <c r="GA166" i="1"/>
  <c r="GA164" i="1"/>
  <c r="GA165" i="1"/>
  <c r="GA161" i="1"/>
  <c r="GA160" i="1"/>
  <c r="GA162" i="1"/>
  <c r="GA157" i="1"/>
  <c r="GA156" i="1"/>
  <c r="GA153" i="1"/>
  <c r="GA159" i="1"/>
  <c r="GA155" i="1"/>
  <c r="GA158" i="1"/>
  <c r="GA154" i="1"/>
  <c r="GA126" i="1"/>
  <c r="GA128" i="1"/>
  <c r="GA130" i="1"/>
  <c r="GA129" i="1"/>
  <c r="GA127" i="1"/>
  <c r="GA131" i="1"/>
  <c r="GA124" i="1"/>
  <c r="GA125" i="1"/>
  <c r="GA132" i="1"/>
  <c r="GA136" i="1"/>
  <c r="GA133" i="1"/>
  <c r="GA134" i="1"/>
  <c r="GA137" i="1"/>
  <c r="GA135" i="1"/>
  <c r="GA138" i="1"/>
  <c r="GA143" i="1"/>
  <c r="GA139" i="1"/>
  <c r="GA141" i="1"/>
  <c r="GA144" i="1"/>
  <c r="GA148" i="1"/>
  <c r="GA150" i="1"/>
  <c r="GA123" i="1"/>
  <c r="GA87" i="1"/>
  <c r="GA145" i="1"/>
  <c r="GA149" i="1"/>
  <c r="GA151" i="1"/>
  <c r="GA140" i="1"/>
  <c r="GA142" i="1"/>
  <c r="GA146" i="1"/>
  <c r="GA147" i="1"/>
  <c r="GA94" i="1"/>
  <c r="GA99" i="1"/>
  <c r="GA90" i="1"/>
  <c r="GA91" i="1"/>
  <c r="GA95" i="1"/>
  <c r="GA97" i="1"/>
  <c r="GA101" i="1"/>
  <c r="GA89" i="1"/>
  <c r="GA92" i="1"/>
  <c r="GA88" i="1"/>
  <c r="GA93" i="1"/>
  <c r="GA96" i="1"/>
  <c r="GA98" i="1"/>
  <c r="GA100" i="1"/>
  <c r="GA105" i="1"/>
  <c r="GA111" i="1"/>
  <c r="GA108" i="1"/>
  <c r="GA112" i="1"/>
  <c r="GA102" i="1"/>
  <c r="GA104" i="1"/>
  <c r="GA106" i="1"/>
  <c r="GA109" i="1"/>
  <c r="GA115" i="1"/>
  <c r="GA103" i="1"/>
  <c r="GA107" i="1"/>
  <c r="GA110" i="1"/>
  <c r="GA113" i="1"/>
  <c r="GA114" i="1"/>
  <c r="GA116" i="1"/>
  <c r="GA117" i="1"/>
  <c r="GA121" i="1"/>
  <c r="GA81" i="1"/>
  <c r="GA76" i="1"/>
  <c r="GA75" i="1"/>
  <c r="GA118" i="1"/>
  <c r="GA120" i="1"/>
  <c r="GA85" i="1"/>
  <c r="GA82" i="1"/>
  <c r="GA79" i="1"/>
  <c r="GA83" i="1"/>
  <c r="GA74" i="1"/>
  <c r="GA119" i="1"/>
  <c r="GA86" i="1"/>
  <c r="GA80" i="1"/>
  <c r="GA78" i="1"/>
  <c r="GA73" i="1"/>
  <c r="GA70" i="1"/>
  <c r="GA69" i="1"/>
  <c r="GA66" i="1"/>
  <c r="GA59" i="1"/>
  <c r="GA46" i="1"/>
  <c r="GA44" i="1"/>
  <c r="GA42" i="1"/>
  <c r="GA41" i="1"/>
  <c r="GA39" i="1"/>
  <c r="GA38" i="1"/>
  <c r="GA71" i="1"/>
  <c r="GA68" i="1"/>
  <c r="GA65" i="1"/>
  <c r="GA63" i="1"/>
  <c r="GA60" i="1"/>
  <c r="GA72" i="1"/>
  <c r="GA67" i="1"/>
  <c r="GA64" i="1"/>
  <c r="GA61" i="1"/>
  <c r="GA55" i="1"/>
  <c r="GA54" i="1"/>
  <c r="GA50" i="1"/>
  <c r="GA49" i="1"/>
  <c r="GA48" i="1"/>
  <c r="GA57" i="1"/>
  <c r="GA53" i="1"/>
  <c r="GA35" i="1"/>
  <c r="GA31" i="1"/>
  <c r="GA29" i="1"/>
  <c r="GA27" i="1"/>
  <c r="GA14" i="1"/>
  <c r="GA13" i="1"/>
  <c r="GA40" i="1"/>
  <c r="GA37" i="1"/>
  <c r="GA33" i="1"/>
  <c r="GA24" i="1"/>
  <c r="GA21" i="1"/>
  <c r="GA17" i="1"/>
  <c r="GA43" i="1"/>
  <c r="GA30" i="1"/>
  <c r="GA25" i="1"/>
  <c r="GA20" i="1"/>
  <c r="GA19" i="1"/>
  <c r="GA15" i="1"/>
  <c r="GA36" i="1"/>
  <c r="GA34" i="1"/>
  <c r="GA32" i="1"/>
  <c r="GA28" i="1"/>
  <c r="GA26" i="1"/>
  <c r="GA23" i="1"/>
  <c r="GA18" i="1"/>
  <c r="GA10" i="1"/>
  <c r="GA9" i="1"/>
  <c r="GA8" i="1"/>
  <c r="GA7" i="1"/>
  <c r="GA6" i="1"/>
  <c r="GA5" i="1"/>
  <c r="FW174" i="1"/>
  <c r="FW175" i="1"/>
  <c r="FW179" i="1"/>
  <c r="FW181" i="1"/>
  <c r="FW177" i="1"/>
  <c r="FW178" i="1"/>
  <c r="FW180" i="1"/>
  <c r="FW182" i="1"/>
  <c r="FW176" i="1"/>
  <c r="FW183" i="1"/>
  <c r="FW184" i="1"/>
  <c r="FW173" i="1"/>
  <c r="FW168" i="1"/>
  <c r="FW171" i="1"/>
  <c r="FW170" i="1"/>
  <c r="FW167" i="1"/>
  <c r="FW164" i="1"/>
  <c r="FW169" i="1"/>
  <c r="FW166" i="1"/>
  <c r="FW165" i="1"/>
  <c r="FW161" i="1"/>
  <c r="FW160" i="1"/>
  <c r="FW162" i="1"/>
  <c r="FW157" i="1"/>
  <c r="FW156" i="1"/>
  <c r="FW153" i="1"/>
  <c r="FW159" i="1"/>
  <c r="FW155" i="1"/>
  <c r="FW158" i="1"/>
  <c r="FW154" i="1"/>
  <c r="FW126" i="1"/>
  <c r="FW128" i="1"/>
  <c r="FW130" i="1"/>
  <c r="FW129" i="1"/>
  <c r="FW127" i="1"/>
  <c r="FW131" i="1"/>
  <c r="FW124" i="1"/>
  <c r="FW125" i="1"/>
  <c r="FW132" i="1"/>
  <c r="FW136" i="1"/>
  <c r="FW133" i="1"/>
  <c r="FW134" i="1"/>
  <c r="FW137" i="1"/>
  <c r="FW135" i="1"/>
  <c r="FW138" i="1"/>
  <c r="FW143" i="1"/>
  <c r="FW139" i="1"/>
  <c r="FW141" i="1"/>
  <c r="FW144" i="1"/>
  <c r="FW148" i="1"/>
  <c r="FW150" i="1"/>
  <c r="FW123" i="1"/>
  <c r="FW87" i="1"/>
  <c r="FW145" i="1"/>
  <c r="FW149" i="1"/>
  <c r="FW151" i="1"/>
  <c r="FW140" i="1"/>
  <c r="FW142" i="1"/>
  <c r="FW146" i="1"/>
  <c r="FW147" i="1"/>
  <c r="FW94" i="1"/>
  <c r="FW99" i="1"/>
  <c r="FW90" i="1"/>
  <c r="FW91" i="1"/>
  <c r="FW95" i="1"/>
  <c r="FW97" i="1"/>
  <c r="FW101" i="1"/>
  <c r="FW89" i="1"/>
  <c r="FW92" i="1"/>
  <c r="FW88" i="1"/>
  <c r="FW93" i="1"/>
  <c r="FW96" i="1"/>
  <c r="FW98" i="1"/>
  <c r="FW100" i="1"/>
  <c r="FW105" i="1"/>
  <c r="FW111" i="1"/>
  <c r="FW108" i="1"/>
  <c r="FW112" i="1"/>
  <c r="FW102" i="1"/>
  <c r="FW104" i="1"/>
  <c r="FW106" i="1"/>
  <c r="FW109" i="1"/>
  <c r="FW115" i="1"/>
  <c r="FW103" i="1"/>
  <c r="FW107" i="1"/>
  <c r="FW110" i="1"/>
  <c r="FW113" i="1"/>
  <c r="FW114" i="1"/>
  <c r="FW116" i="1"/>
  <c r="FW117" i="1"/>
  <c r="FW121" i="1"/>
  <c r="FW81" i="1"/>
  <c r="FW76" i="1"/>
  <c r="FW75" i="1"/>
  <c r="FW118" i="1"/>
  <c r="FW120" i="1"/>
  <c r="FW85" i="1"/>
  <c r="FW82" i="1"/>
  <c r="FW79" i="1"/>
  <c r="FW83" i="1"/>
  <c r="FW74" i="1"/>
  <c r="FW119" i="1"/>
  <c r="FW86" i="1"/>
  <c r="FW80" i="1"/>
  <c r="FW78" i="1"/>
  <c r="FW73" i="1"/>
  <c r="FW70" i="1"/>
  <c r="FW69" i="1"/>
  <c r="FW66" i="1"/>
  <c r="FW59" i="1"/>
  <c r="FW46" i="1"/>
  <c r="FW44" i="1"/>
  <c r="FW42" i="1"/>
  <c r="FW41" i="1"/>
  <c r="FW39" i="1"/>
  <c r="FW38" i="1"/>
  <c r="FW71" i="1"/>
  <c r="FW68" i="1"/>
  <c r="FW65" i="1"/>
  <c r="FW63" i="1"/>
  <c r="FW60" i="1"/>
  <c r="FW72" i="1"/>
  <c r="FW67" i="1"/>
  <c r="FW64" i="1"/>
  <c r="FW61" i="1"/>
  <c r="FW55" i="1"/>
  <c r="FW54" i="1"/>
  <c r="FW50" i="1"/>
  <c r="FW49" i="1"/>
  <c r="FW48" i="1"/>
  <c r="FW57" i="1"/>
  <c r="FW53" i="1"/>
  <c r="FW35" i="1"/>
  <c r="FW31" i="1"/>
  <c r="FW29" i="1"/>
  <c r="FW27" i="1"/>
  <c r="FW14" i="1"/>
  <c r="FW13" i="1"/>
  <c r="FW12" i="1"/>
  <c r="FW37" i="1"/>
  <c r="FW33" i="1"/>
  <c r="FW24" i="1"/>
  <c r="FW21" i="1"/>
  <c r="FW17" i="1"/>
  <c r="FW40" i="1"/>
  <c r="FW30" i="1"/>
  <c r="FW25" i="1"/>
  <c r="FW20" i="1"/>
  <c r="FW19" i="1"/>
  <c r="FW15" i="1"/>
  <c r="FW43" i="1"/>
  <c r="FW36" i="1"/>
  <c r="FW34" i="1"/>
  <c r="FW32" i="1"/>
  <c r="FW28" i="1"/>
  <c r="FW26" i="1"/>
  <c r="FW23" i="1"/>
  <c r="FW18" i="1"/>
  <c r="FW10" i="1"/>
  <c r="FW9" i="1"/>
  <c r="FW8" i="1"/>
  <c r="FW7" i="1"/>
  <c r="FW6" i="1"/>
  <c r="FW5" i="1"/>
  <c r="FS174" i="1"/>
  <c r="FS175" i="1"/>
  <c r="FS178" i="1"/>
  <c r="FS177" i="1"/>
  <c r="FS181" i="1"/>
  <c r="FS176" i="1"/>
  <c r="FS180" i="1"/>
  <c r="FS182" i="1"/>
  <c r="FS179" i="1"/>
  <c r="FS183" i="1"/>
  <c r="FS184" i="1"/>
  <c r="FS173" i="1"/>
  <c r="FS168" i="1"/>
  <c r="FS171" i="1"/>
  <c r="FS170" i="1"/>
  <c r="FS167" i="1"/>
  <c r="FS164" i="1"/>
  <c r="FS169" i="1"/>
  <c r="FS166" i="1"/>
  <c r="FS165" i="1"/>
  <c r="FS160" i="1"/>
  <c r="FS162" i="1"/>
  <c r="FS161" i="1"/>
  <c r="FS157" i="1"/>
  <c r="FS156" i="1"/>
  <c r="FS153" i="1"/>
  <c r="FS159" i="1"/>
  <c r="FS155" i="1"/>
  <c r="FS158" i="1"/>
  <c r="FS154" i="1"/>
  <c r="FS126" i="1"/>
  <c r="FS128" i="1"/>
  <c r="FS130" i="1"/>
  <c r="FS129" i="1"/>
  <c r="FS131" i="1"/>
  <c r="FS124" i="1"/>
  <c r="FS125" i="1"/>
  <c r="FS127" i="1"/>
  <c r="FS132" i="1"/>
  <c r="FS136" i="1"/>
  <c r="FS133" i="1"/>
  <c r="FS134" i="1"/>
  <c r="FS137" i="1"/>
  <c r="FS135" i="1"/>
  <c r="FS138" i="1"/>
  <c r="FS143" i="1"/>
  <c r="FS139" i="1"/>
  <c r="FS141" i="1"/>
  <c r="FS144" i="1"/>
  <c r="FS148" i="1"/>
  <c r="FS150" i="1"/>
  <c r="FS123" i="1"/>
  <c r="FS87" i="1"/>
  <c r="FS145" i="1"/>
  <c r="FS149" i="1"/>
  <c r="FS151" i="1"/>
  <c r="FS140" i="1"/>
  <c r="FS142" i="1"/>
  <c r="FS146" i="1"/>
  <c r="FS147" i="1"/>
  <c r="FS94" i="1"/>
  <c r="FS99" i="1"/>
  <c r="FS90" i="1"/>
  <c r="FS91" i="1"/>
  <c r="FS95" i="1"/>
  <c r="FS97" i="1"/>
  <c r="FS101" i="1"/>
  <c r="FS89" i="1"/>
  <c r="FS92" i="1"/>
  <c r="FS88" i="1"/>
  <c r="FS93" i="1"/>
  <c r="FS96" i="1"/>
  <c r="FS98" i="1"/>
  <c r="FS100" i="1"/>
  <c r="FS105" i="1"/>
  <c r="FS111" i="1"/>
  <c r="FS108" i="1"/>
  <c r="FS112" i="1"/>
  <c r="FS102" i="1"/>
  <c r="FS104" i="1"/>
  <c r="FS106" i="1"/>
  <c r="FS109" i="1"/>
  <c r="FS115" i="1"/>
  <c r="FS103" i="1"/>
  <c r="FS107" i="1"/>
  <c r="FS110" i="1"/>
  <c r="FS113" i="1"/>
  <c r="FS114" i="1"/>
  <c r="FS116" i="1"/>
  <c r="FS117" i="1"/>
  <c r="FS121" i="1"/>
  <c r="FS81" i="1"/>
  <c r="FS76" i="1"/>
  <c r="FS75" i="1"/>
  <c r="FS118" i="1"/>
  <c r="FS120" i="1"/>
  <c r="FS85" i="1"/>
  <c r="FS82" i="1"/>
  <c r="FS79" i="1"/>
  <c r="FS83" i="1"/>
  <c r="FS74" i="1"/>
  <c r="FS119" i="1"/>
  <c r="FS86" i="1"/>
  <c r="FS80" i="1"/>
  <c r="FS78" i="1"/>
  <c r="FS73" i="1"/>
  <c r="FS70" i="1"/>
  <c r="FS69" i="1"/>
  <c r="FS66" i="1"/>
  <c r="FS59" i="1"/>
  <c r="FS46" i="1"/>
  <c r="FS44" i="1"/>
  <c r="FS43" i="1"/>
  <c r="FS42" i="1"/>
  <c r="FS41" i="1"/>
  <c r="FS39" i="1"/>
  <c r="FS38" i="1"/>
  <c r="FS71" i="1"/>
  <c r="FS68" i="1"/>
  <c r="FS65" i="1"/>
  <c r="FS63" i="1"/>
  <c r="FS60" i="1"/>
  <c r="FS72" i="1"/>
  <c r="FS67" i="1"/>
  <c r="FS64" i="1"/>
  <c r="FS61" i="1"/>
  <c r="FS55" i="1"/>
  <c r="FS54" i="1"/>
  <c r="FS50" i="1"/>
  <c r="FS49" i="1"/>
  <c r="FS48" i="1"/>
  <c r="FS57" i="1"/>
  <c r="FS53" i="1"/>
  <c r="FS35" i="1"/>
  <c r="FS31" i="1"/>
  <c r="FS29" i="1"/>
  <c r="FS27" i="1"/>
  <c r="FS14" i="1"/>
  <c r="FS13" i="1"/>
  <c r="FS12" i="1"/>
  <c r="FS37" i="1"/>
  <c r="FS33" i="1"/>
  <c r="FS24" i="1"/>
  <c r="FS21" i="1"/>
  <c r="FS17" i="1"/>
  <c r="FS30" i="1"/>
  <c r="FS25" i="1"/>
  <c r="FS20" i="1"/>
  <c r="FS19" i="1"/>
  <c r="FS15" i="1"/>
  <c r="FS40" i="1"/>
  <c r="FS36" i="1"/>
  <c r="FS34" i="1"/>
  <c r="FS32" i="1"/>
  <c r="FS28" i="1"/>
  <c r="FS26" i="1"/>
  <c r="FS23" i="1"/>
  <c r="FS18" i="1"/>
  <c r="FS10" i="1"/>
  <c r="FS9" i="1"/>
  <c r="FS8" i="1"/>
  <c r="FS7" i="1"/>
  <c r="FS6" i="1"/>
  <c r="FS5" i="1"/>
  <c r="FO174" i="1"/>
  <c r="FO175" i="1"/>
  <c r="FO177" i="1"/>
  <c r="FO176" i="1"/>
  <c r="FO179" i="1"/>
  <c r="FO181" i="1"/>
  <c r="FO178" i="1"/>
  <c r="FO180" i="1"/>
  <c r="FO182" i="1"/>
  <c r="FO183" i="1"/>
  <c r="FO184" i="1"/>
  <c r="FO173" i="1"/>
  <c r="FO168" i="1"/>
  <c r="FO171" i="1"/>
  <c r="FO170" i="1"/>
  <c r="FO167" i="1"/>
  <c r="FO164" i="1"/>
  <c r="FO165" i="1"/>
  <c r="FO169" i="1"/>
  <c r="FO166" i="1"/>
  <c r="FO160" i="1"/>
  <c r="FO162" i="1"/>
  <c r="FO161" i="1"/>
  <c r="FO157" i="1"/>
  <c r="FO159" i="1"/>
  <c r="FO153" i="1"/>
  <c r="FO158" i="1"/>
  <c r="FO155" i="1"/>
  <c r="FO154" i="1"/>
  <c r="FO126" i="1"/>
  <c r="FO128" i="1"/>
  <c r="FO130" i="1"/>
  <c r="FO129" i="1"/>
  <c r="FO131" i="1"/>
  <c r="FO124" i="1"/>
  <c r="FO125" i="1"/>
  <c r="FO127" i="1"/>
  <c r="FO132" i="1"/>
  <c r="FO136" i="1"/>
  <c r="FO133" i="1"/>
  <c r="FO134" i="1"/>
  <c r="FO137" i="1"/>
  <c r="FO135" i="1"/>
  <c r="FO138" i="1"/>
  <c r="FO143" i="1"/>
  <c r="FO139" i="1"/>
  <c r="FO141" i="1"/>
  <c r="FO144" i="1"/>
  <c r="FO148" i="1"/>
  <c r="FO150" i="1"/>
  <c r="FO123" i="1"/>
  <c r="FO87" i="1"/>
  <c r="FO145" i="1"/>
  <c r="FO149" i="1"/>
  <c r="FO151" i="1"/>
  <c r="FO140" i="1"/>
  <c r="FO142" i="1"/>
  <c r="FO146" i="1"/>
  <c r="FO147" i="1"/>
  <c r="FO94" i="1"/>
  <c r="FO99" i="1"/>
  <c r="FO90" i="1"/>
  <c r="FO91" i="1"/>
  <c r="FO95" i="1"/>
  <c r="FO97" i="1"/>
  <c r="FO101" i="1"/>
  <c r="FO89" i="1"/>
  <c r="FO92" i="1"/>
  <c r="FO88" i="1"/>
  <c r="FO93" i="1"/>
  <c r="FO96" i="1"/>
  <c r="FO98" i="1"/>
  <c r="FO100" i="1"/>
  <c r="FO105" i="1"/>
  <c r="FO111" i="1"/>
  <c r="FO108" i="1"/>
  <c r="FO112" i="1"/>
  <c r="FO102" i="1"/>
  <c r="FO104" i="1"/>
  <c r="FO106" i="1"/>
  <c r="FO109" i="1"/>
  <c r="FO115" i="1"/>
  <c r="FO103" i="1"/>
  <c r="FO107" i="1"/>
  <c r="FO110" i="1"/>
  <c r="FO113" i="1"/>
  <c r="FO114" i="1"/>
  <c r="FO116" i="1"/>
  <c r="FO117" i="1"/>
  <c r="FO121" i="1"/>
  <c r="FO81" i="1"/>
  <c r="FO76" i="1"/>
  <c r="FO75" i="1"/>
  <c r="FO118" i="1"/>
  <c r="FO120" i="1"/>
  <c r="FO85" i="1"/>
  <c r="FO82" i="1"/>
  <c r="FO79" i="1"/>
  <c r="FO83" i="1"/>
  <c r="FO74" i="1"/>
  <c r="FO119" i="1"/>
  <c r="FO86" i="1"/>
  <c r="FO80" i="1"/>
  <c r="FO78" i="1"/>
  <c r="FO73" i="1"/>
  <c r="FO70" i="1"/>
  <c r="FO69" i="1"/>
  <c r="FO66" i="1"/>
  <c r="FO59" i="1"/>
  <c r="FO46" i="1"/>
  <c r="FO44" i="1"/>
  <c r="FO42" i="1"/>
  <c r="FO41" i="1"/>
  <c r="FO39" i="1"/>
  <c r="FO38" i="1"/>
  <c r="FO71" i="1"/>
  <c r="FO68" i="1"/>
  <c r="FO65" i="1"/>
  <c r="FO63" i="1"/>
  <c r="FO60" i="1"/>
  <c r="FO72" i="1"/>
  <c r="FO67" i="1"/>
  <c r="FO64" i="1"/>
  <c r="FO61" i="1"/>
  <c r="FO55" i="1"/>
  <c r="FO54" i="1"/>
  <c r="FO50" i="1"/>
  <c r="FO49" i="1"/>
  <c r="FO48" i="1"/>
  <c r="FO57" i="1"/>
  <c r="FO53" i="1"/>
  <c r="FO43" i="1"/>
  <c r="FO40" i="1"/>
  <c r="FO35" i="1"/>
  <c r="FO31" i="1"/>
  <c r="FO29" i="1"/>
  <c r="FO27" i="1"/>
  <c r="FO14" i="1"/>
  <c r="FO13" i="1"/>
  <c r="FO12" i="1"/>
  <c r="FO37" i="1"/>
  <c r="FO33" i="1"/>
  <c r="FO24" i="1"/>
  <c r="FO21" i="1"/>
  <c r="FO17" i="1"/>
  <c r="FO30" i="1"/>
  <c r="FO25" i="1"/>
  <c r="FO20" i="1"/>
  <c r="FO19" i="1"/>
  <c r="FO15" i="1"/>
  <c r="FO36" i="1"/>
  <c r="FO34" i="1"/>
  <c r="FO32" i="1"/>
  <c r="FO28" i="1"/>
  <c r="FO26" i="1"/>
  <c r="FO23" i="1"/>
  <c r="FO18" i="1"/>
  <c r="FO10" i="1"/>
  <c r="FO9" i="1"/>
  <c r="FO8" i="1"/>
  <c r="FO7" i="1"/>
  <c r="FO6" i="1"/>
  <c r="FO5" i="1"/>
  <c r="FK174" i="1"/>
  <c r="FK175" i="1"/>
  <c r="FK176" i="1"/>
  <c r="FK177" i="1"/>
  <c r="FK178" i="1"/>
  <c r="FK181" i="1"/>
  <c r="FK180" i="1"/>
  <c r="FK179" i="1"/>
  <c r="FK182" i="1"/>
  <c r="FK183" i="1"/>
  <c r="FK184" i="1"/>
  <c r="FK173" i="1"/>
  <c r="FK168" i="1"/>
  <c r="FK171" i="1"/>
  <c r="FK170" i="1"/>
  <c r="FK167" i="1"/>
  <c r="FK169" i="1"/>
  <c r="FK166" i="1"/>
  <c r="FK164" i="1"/>
  <c r="FK165" i="1"/>
  <c r="FK160" i="1"/>
  <c r="FK162" i="1"/>
  <c r="FK161" i="1"/>
  <c r="FK157" i="1"/>
  <c r="FK156" i="1"/>
  <c r="FK159" i="1"/>
  <c r="FK155" i="1"/>
  <c r="FK153" i="1"/>
  <c r="FK158" i="1"/>
  <c r="FK154" i="1"/>
  <c r="FK126" i="1"/>
  <c r="FK128" i="1"/>
  <c r="FK130" i="1"/>
  <c r="FK129" i="1"/>
  <c r="FK131" i="1"/>
  <c r="FK124" i="1"/>
  <c r="FK125" i="1"/>
  <c r="FK127" i="1"/>
  <c r="FK132" i="1"/>
  <c r="FK136" i="1"/>
  <c r="FK133" i="1"/>
  <c r="FK134" i="1"/>
  <c r="FK137" i="1"/>
  <c r="FK138" i="1"/>
  <c r="FK143" i="1"/>
  <c r="FK139" i="1"/>
  <c r="FK141" i="1"/>
  <c r="FK144" i="1"/>
  <c r="FK148" i="1"/>
  <c r="FK150" i="1"/>
  <c r="FK123" i="1"/>
  <c r="FK87" i="1"/>
  <c r="FK145" i="1"/>
  <c r="FK149" i="1"/>
  <c r="FK151" i="1"/>
  <c r="FK140" i="1"/>
  <c r="FK142" i="1"/>
  <c r="FK146" i="1"/>
  <c r="FK147" i="1"/>
  <c r="FK94" i="1"/>
  <c r="FK99" i="1"/>
  <c r="FK90" i="1"/>
  <c r="FK91" i="1"/>
  <c r="FK95" i="1"/>
  <c r="FK97" i="1"/>
  <c r="FK101" i="1"/>
  <c r="FK89" i="1"/>
  <c r="FK92" i="1"/>
  <c r="FK102" i="1"/>
  <c r="FK88" i="1"/>
  <c r="FK93" i="1"/>
  <c r="FK96" i="1"/>
  <c r="FK98" i="1"/>
  <c r="FK100" i="1"/>
  <c r="FK105" i="1"/>
  <c r="FK111" i="1"/>
  <c r="FK108" i="1"/>
  <c r="FK112" i="1"/>
  <c r="FK117" i="1"/>
  <c r="FK104" i="1"/>
  <c r="FK106" i="1"/>
  <c r="FK109" i="1"/>
  <c r="FK115" i="1"/>
  <c r="FK103" i="1"/>
  <c r="FK107" i="1"/>
  <c r="FK110" i="1"/>
  <c r="FK113" i="1"/>
  <c r="FK114" i="1"/>
  <c r="FK116" i="1"/>
  <c r="FK121" i="1"/>
  <c r="FK81" i="1"/>
  <c r="FK76" i="1"/>
  <c r="FK75" i="1"/>
  <c r="FK118" i="1"/>
  <c r="FK120" i="1"/>
  <c r="FK85" i="1"/>
  <c r="FK82" i="1"/>
  <c r="FK79" i="1"/>
  <c r="FK83" i="1"/>
  <c r="FK74" i="1"/>
  <c r="FK119" i="1"/>
  <c r="FK86" i="1"/>
  <c r="FK80" i="1"/>
  <c r="FK78" i="1"/>
  <c r="FK73" i="1"/>
  <c r="FK70" i="1"/>
  <c r="FK69" i="1"/>
  <c r="FK66" i="1"/>
  <c r="FK59" i="1"/>
  <c r="FK46" i="1"/>
  <c r="FK44" i="1"/>
  <c r="FK42" i="1"/>
  <c r="FK41" i="1"/>
  <c r="FK39" i="1"/>
  <c r="FK38" i="1"/>
  <c r="FK71" i="1"/>
  <c r="FK68" i="1"/>
  <c r="FK65" i="1"/>
  <c r="FK63" i="1"/>
  <c r="FK60" i="1"/>
  <c r="FK72" i="1"/>
  <c r="FK67" i="1"/>
  <c r="FK64" i="1"/>
  <c r="FK61" i="1"/>
  <c r="FK55" i="1"/>
  <c r="FK54" i="1"/>
  <c r="FK50" i="1"/>
  <c r="FK49" i="1"/>
  <c r="FK48" i="1"/>
  <c r="FK57" i="1"/>
  <c r="FK53" i="1"/>
  <c r="FK43" i="1"/>
  <c r="FK35" i="1"/>
  <c r="FK31" i="1"/>
  <c r="FK29" i="1"/>
  <c r="FK27" i="1"/>
  <c r="FK14" i="1"/>
  <c r="FK13" i="1"/>
  <c r="FK12" i="1"/>
  <c r="FK40" i="1"/>
  <c r="FK37" i="1"/>
  <c r="FK33" i="1"/>
  <c r="FK24" i="1"/>
  <c r="FK21" i="1"/>
  <c r="FK17" i="1"/>
  <c r="FK30" i="1"/>
  <c r="FK25" i="1"/>
  <c r="FK20" i="1"/>
  <c r="FK19" i="1"/>
  <c r="FK15" i="1"/>
  <c r="FK36" i="1"/>
  <c r="FK34" i="1"/>
  <c r="FK32" i="1"/>
  <c r="FK28" i="1"/>
  <c r="FK26" i="1"/>
  <c r="FK23" i="1"/>
  <c r="FK18" i="1"/>
  <c r="FK10" i="1"/>
  <c r="FK9" i="1"/>
  <c r="FK8" i="1"/>
  <c r="FK7" i="1"/>
  <c r="FK6" i="1"/>
  <c r="FK5" i="1"/>
  <c r="FG174" i="1"/>
  <c r="FG175" i="1"/>
  <c r="FG177" i="1"/>
  <c r="FG176" i="1"/>
  <c r="FG179" i="1"/>
  <c r="FG181" i="1"/>
  <c r="FG178" i="1"/>
  <c r="FG180" i="1"/>
  <c r="FG182" i="1"/>
  <c r="FG183" i="1"/>
  <c r="FG184" i="1"/>
  <c r="FG173" i="1"/>
  <c r="FG168" i="1"/>
  <c r="FG171" i="1"/>
  <c r="FG170" i="1"/>
  <c r="FG167" i="1"/>
  <c r="FG164" i="1"/>
  <c r="FG169" i="1"/>
  <c r="FG166" i="1"/>
  <c r="FG165" i="1"/>
  <c r="FG160" i="1"/>
  <c r="FG162" i="1"/>
  <c r="FG161" i="1"/>
  <c r="FG157" i="1"/>
  <c r="FG156" i="1"/>
  <c r="FG159" i="1"/>
  <c r="FG155" i="1"/>
  <c r="FG153" i="1"/>
  <c r="FG158" i="1"/>
  <c r="FG154" i="1"/>
  <c r="FG126" i="1"/>
  <c r="FG128" i="1"/>
  <c r="FG130" i="1"/>
  <c r="FG129" i="1"/>
  <c r="FG131" i="1"/>
  <c r="FG124" i="1"/>
  <c r="FG125" i="1"/>
  <c r="FG127" i="1"/>
  <c r="FG132" i="1"/>
  <c r="FG136" i="1"/>
  <c r="FG133" i="1"/>
  <c r="FG134" i="1"/>
  <c r="FG137" i="1"/>
  <c r="FG135" i="1"/>
  <c r="FG138" i="1"/>
  <c r="FG143" i="1"/>
  <c r="FG139" i="1"/>
  <c r="FG141" i="1"/>
  <c r="FG144" i="1"/>
  <c r="FG148" i="1"/>
  <c r="FG150" i="1"/>
  <c r="FG123" i="1"/>
  <c r="FG87" i="1"/>
  <c r="FG145" i="1"/>
  <c r="FG149" i="1"/>
  <c r="FG151" i="1"/>
  <c r="FG140" i="1"/>
  <c r="FG142" i="1"/>
  <c r="FG146" i="1"/>
  <c r="FG147" i="1"/>
  <c r="FG94" i="1"/>
  <c r="FG99" i="1"/>
  <c r="FG90" i="1"/>
  <c r="FG91" i="1"/>
  <c r="FG95" i="1"/>
  <c r="FG97" i="1"/>
  <c r="FG101" i="1"/>
  <c r="FG89" i="1"/>
  <c r="FG92" i="1"/>
  <c r="FG102" i="1"/>
  <c r="FG88" i="1"/>
  <c r="FG93" i="1"/>
  <c r="FG96" i="1"/>
  <c r="FG98" i="1"/>
  <c r="FG100" i="1"/>
  <c r="FG105" i="1"/>
  <c r="FG111" i="1"/>
  <c r="FG108" i="1"/>
  <c r="FG112" i="1"/>
  <c r="FG117" i="1"/>
  <c r="FG104" i="1"/>
  <c r="FG106" i="1"/>
  <c r="FG109" i="1"/>
  <c r="FG115" i="1"/>
  <c r="FG103" i="1"/>
  <c r="FG107" i="1"/>
  <c r="FG110" i="1"/>
  <c r="FG113" i="1"/>
  <c r="FG114" i="1"/>
  <c r="FG116" i="1"/>
  <c r="FG121" i="1"/>
  <c r="FG81" i="1"/>
  <c r="FG76" i="1"/>
  <c r="FG75" i="1"/>
  <c r="FG118" i="1"/>
  <c r="FG120" i="1"/>
  <c r="FG85" i="1"/>
  <c r="FG82" i="1"/>
  <c r="FG79" i="1"/>
  <c r="FG83" i="1"/>
  <c r="FG74" i="1"/>
  <c r="FG119" i="1"/>
  <c r="FG86" i="1"/>
  <c r="FG80" i="1"/>
  <c r="FG78" i="1"/>
  <c r="FG73" i="1"/>
  <c r="FG70" i="1"/>
  <c r="FG69" i="1"/>
  <c r="FG66" i="1"/>
  <c r="FG59" i="1"/>
  <c r="FG46" i="1"/>
  <c r="FG44" i="1"/>
  <c r="FG42" i="1"/>
  <c r="FG41" i="1"/>
  <c r="FG39" i="1"/>
  <c r="FG38" i="1"/>
  <c r="FG71" i="1"/>
  <c r="FG68" i="1"/>
  <c r="FG65" i="1"/>
  <c r="FG63" i="1"/>
  <c r="FG60" i="1"/>
  <c r="FG72" i="1"/>
  <c r="FG67" i="1"/>
  <c r="FG64" i="1"/>
  <c r="FG61" i="1"/>
  <c r="FG55" i="1"/>
  <c r="FG54" i="1"/>
  <c r="FG50" i="1"/>
  <c r="FG49" i="1"/>
  <c r="FG48" i="1"/>
  <c r="FG57" i="1"/>
  <c r="FG53" i="1"/>
  <c r="FG43" i="1"/>
  <c r="FG35" i="1"/>
  <c r="FG31" i="1"/>
  <c r="FG29" i="1"/>
  <c r="FG27" i="1"/>
  <c r="FG14" i="1"/>
  <c r="FG13" i="1"/>
  <c r="FG12" i="1"/>
  <c r="FG37" i="1"/>
  <c r="FG33" i="1"/>
  <c r="FG24" i="1"/>
  <c r="FG21" i="1"/>
  <c r="FG17" i="1"/>
  <c r="FG40" i="1"/>
  <c r="FG30" i="1"/>
  <c r="FG25" i="1"/>
  <c r="FG20" i="1"/>
  <c r="FG19" i="1"/>
  <c r="FG15" i="1"/>
  <c r="FG36" i="1"/>
  <c r="FG34" i="1"/>
  <c r="FG32" i="1"/>
  <c r="FG28" i="1"/>
  <c r="FG26" i="1"/>
  <c r="FG23" i="1"/>
  <c r="FG18" i="1"/>
  <c r="FG10" i="1"/>
  <c r="FG9" i="1"/>
  <c r="FG8" i="1"/>
  <c r="FG7" i="1"/>
  <c r="FG6" i="1"/>
  <c r="FG5" i="1"/>
  <c r="FC174" i="1"/>
  <c r="FC175" i="1"/>
  <c r="FC176" i="1"/>
  <c r="FC178" i="1"/>
  <c r="FC181" i="1"/>
  <c r="FC180" i="1"/>
  <c r="FC177" i="1"/>
  <c r="FC182" i="1"/>
  <c r="FC183" i="1"/>
  <c r="FC184" i="1"/>
  <c r="FC173" i="1"/>
  <c r="FC168" i="1"/>
  <c r="FC171" i="1"/>
  <c r="FC179" i="1"/>
  <c r="FC170" i="1"/>
  <c r="FC167" i="1"/>
  <c r="FC164" i="1"/>
  <c r="FC169" i="1"/>
  <c r="FC166" i="1"/>
  <c r="FC165" i="1"/>
  <c r="FC160" i="1"/>
  <c r="FC162" i="1"/>
  <c r="FC161" i="1"/>
  <c r="FC157" i="1"/>
  <c r="FC156" i="1"/>
  <c r="FC159" i="1"/>
  <c r="FC155" i="1"/>
  <c r="FC153" i="1"/>
  <c r="FC158" i="1"/>
  <c r="FC154" i="1"/>
  <c r="FC126" i="1"/>
  <c r="FC128" i="1"/>
  <c r="FC130" i="1"/>
  <c r="FC129" i="1"/>
  <c r="FC131" i="1"/>
  <c r="FC124" i="1"/>
  <c r="FC125" i="1"/>
  <c r="FC127" i="1"/>
  <c r="FC132" i="1"/>
  <c r="FC136" i="1"/>
  <c r="FC133" i="1"/>
  <c r="FC134" i="1"/>
  <c r="FC137" i="1"/>
  <c r="FC135" i="1"/>
  <c r="FC138" i="1"/>
  <c r="FC143" i="1"/>
  <c r="FC139" i="1"/>
  <c r="FC141" i="1"/>
  <c r="FC144" i="1"/>
  <c r="FC148" i="1"/>
  <c r="FC150" i="1"/>
  <c r="FC123" i="1"/>
  <c r="FC87" i="1"/>
  <c r="FC145" i="1"/>
  <c r="FC149" i="1"/>
  <c r="FC151" i="1"/>
  <c r="FC140" i="1"/>
  <c r="FC142" i="1"/>
  <c r="FC146" i="1"/>
  <c r="FC147" i="1"/>
  <c r="FC94" i="1"/>
  <c r="FC99" i="1"/>
  <c r="FC90" i="1"/>
  <c r="FC91" i="1"/>
  <c r="FC95" i="1"/>
  <c r="FC97" i="1"/>
  <c r="FC101" i="1"/>
  <c r="FC89" i="1"/>
  <c r="FC92" i="1"/>
  <c r="FC102" i="1"/>
  <c r="FC88" i="1"/>
  <c r="FC93" i="1"/>
  <c r="FC96" i="1"/>
  <c r="FC98" i="1"/>
  <c r="FC100" i="1"/>
  <c r="FC105" i="1"/>
  <c r="FC111" i="1"/>
  <c r="FC108" i="1"/>
  <c r="FC112" i="1"/>
  <c r="FC117" i="1"/>
  <c r="FC104" i="1"/>
  <c r="FC106" i="1"/>
  <c r="FC109" i="1"/>
  <c r="FC115" i="1"/>
  <c r="FC103" i="1"/>
  <c r="FC107" i="1"/>
  <c r="FC110" i="1"/>
  <c r="FC113" i="1"/>
  <c r="FC114" i="1"/>
  <c r="FC116" i="1"/>
  <c r="FC121" i="1"/>
  <c r="FC81" i="1"/>
  <c r="FC76" i="1"/>
  <c r="FC75" i="1"/>
  <c r="FC118" i="1"/>
  <c r="FC120" i="1"/>
  <c r="FC85" i="1"/>
  <c r="FC82" i="1"/>
  <c r="FC79" i="1"/>
  <c r="FC83" i="1"/>
  <c r="FC74" i="1"/>
  <c r="FC119" i="1"/>
  <c r="FC86" i="1"/>
  <c r="FC80" i="1"/>
  <c r="FC78" i="1"/>
  <c r="FC73" i="1"/>
  <c r="FC70" i="1"/>
  <c r="FC69" i="1"/>
  <c r="FC66" i="1"/>
  <c r="FC59" i="1"/>
  <c r="FC46" i="1"/>
  <c r="FC44" i="1"/>
  <c r="FC42" i="1"/>
  <c r="FC41" i="1"/>
  <c r="FC39" i="1"/>
  <c r="FC38" i="1"/>
  <c r="FC71" i="1"/>
  <c r="FC68" i="1"/>
  <c r="FC65" i="1"/>
  <c r="FC63" i="1"/>
  <c r="FC60" i="1"/>
  <c r="FC72" i="1"/>
  <c r="FC67" i="1"/>
  <c r="FC64" i="1"/>
  <c r="FC61" i="1"/>
  <c r="FC55" i="1"/>
  <c r="FC54" i="1"/>
  <c r="FC50" i="1"/>
  <c r="FC49" i="1"/>
  <c r="FC48" i="1"/>
  <c r="FC57" i="1"/>
  <c r="FC53" i="1"/>
  <c r="FC43" i="1"/>
  <c r="FC35" i="1"/>
  <c r="FC31" i="1"/>
  <c r="FC29" i="1"/>
  <c r="FC27" i="1"/>
  <c r="FC14" i="1"/>
  <c r="FC13" i="1"/>
  <c r="FC12" i="1"/>
  <c r="FC37" i="1"/>
  <c r="FC33" i="1"/>
  <c r="FC24" i="1"/>
  <c r="FC21" i="1"/>
  <c r="FC17" i="1"/>
  <c r="FC30" i="1"/>
  <c r="FC25" i="1"/>
  <c r="FC20" i="1"/>
  <c r="FC19" i="1"/>
  <c r="FC15" i="1"/>
  <c r="FC40" i="1"/>
  <c r="FC36" i="1"/>
  <c r="FC34" i="1"/>
  <c r="FC32" i="1"/>
  <c r="FC28" i="1"/>
  <c r="FC26" i="1"/>
  <c r="FC23" i="1"/>
  <c r="FC18" i="1"/>
  <c r="FC10" i="1"/>
  <c r="FC9" i="1"/>
  <c r="FC8" i="1"/>
  <c r="FC7" i="1"/>
  <c r="FC6" i="1"/>
  <c r="FC5" i="1"/>
  <c r="EY174" i="1"/>
  <c r="EY175" i="1"/>
  <c r="EY177" i="1"/>
  <c r="EY176" i="1"/>
  <c r="EY179" i="1"/>
  <c r="EY181" i="1"/>
  <c r="EY178" i="1"/>
  <c r="EY180" i="1"/>
  <c r="EY182" i="1"/>
  <c r="EY183" i="1"/>
  <c r="EY184" i="1"/>
  <c r="EY173" i="1"/>
  <c r="EY168" i="1"/>
  <c r="EY171" i="1"/>
  <c r="EY170" i="1"/>
  <c r="EY167" i="1"/>
  <c r="EY164" i="1"/>
  <c r="EY165" i="1"/>
  <c r="EY169" i="1"/>
  <c r="EY166" i="1"/>
  <c r="EY160" i="1"/>
  <c r="EY162" i="1"/>
  <c r="EY161" i="1"/>
  <c r="EY157" i="1"/>
  <c r="EY156" i="1"/>
  <c r="EY159" i="1"/>
  <c r="EY155" i="1"/>
  <c r="EY153" i="1"/>
  <c r="EY158" i="1"/>
  <c r="EY154" i="1"/>
  <c r="EY128" i="1"/>
  <c r="EY130" i="1"/>
  <c r="EY126" i="1"/>
  <c r="EY129" i="1"/>
  <c r="EY131" i="1"/>
  <c r="EY124" i="1"/>
  <c r="EY125" i="1"/>
  <c r="EY127" i="1"/>
  <c r="EY132" i="1"/>
  <c r="EY136" i="1"/>
  <c r="EY133" i="1"/>
  <c r="EY134" i="1"/>
  <c r="EY137" i="1"/>
  <c r="EY135" i="1"/>
  <c r="EY138" i="1"/>
  <c r="EY143" i="1"/>
  <c r="EY139" i="1"/>
  <c r="EY141" i="1"/>
  <c r="EY144" i="1"/>
  <c r="EY148" i="1"/>
  <c r="EY150" i="1"/>
  <c r="EY123" i="1"/>
  <c r="EY87" i="1"/>
  <c r="EY145" i="1"/>
  <c r="EY149" i="1"/>
  <c r="EY151" i="1"/>
  <c r="EY140" i="1"/>
  <c r="EY142" i="1"/>
  <c r="EY146" i="1"/>
  <c r="EY147" i="1"/>
  <c r="EY94" i="1"/>
  <c r="EY99" i="1"/>
  <c r="EY90" i="1"/>
  <c r="EY91" i="1"/>
  <c r="EY95" i="1"/>
  <c r="EY97" i="1"/>
  <c r="EY101" i="1"/>
  <c r="EY89" i="1"/>
  <c r="EY92" i="1"/>
  <c r="EY102" i="1"/>
  <c r="EY88" i="1"/>
  <c r="EY93" i="1"/>
  <c r="EY96" i="1"/>
  <c r="EY98" i="1"/>
  <c r="EY100" i="1"/>
  <c r="EY105" i="1"/>
  <c r="EY111" i="1"/>
  <c r="EY108" i="1"/>
  <c r="EY112" i="1"/>
  <c r="EY117" i="1"/>
  <c r="EY104" i="1"/>
  <c r="EY106" i="1"/>
  <c r="EY109" i="1"/>
  <c r="EY115" i="1"/>
  <c r="EY103" i="1"/>
  <c r="EY107" i="1"/>
  <c r="EY110" i="1"/>
  <c r="EY113" i="1"/>
  <c r="EY114" i="1"/>
  <c r="EY116" i="1"/>
  <c r="EY121" i="1"/>
  <c r="EY81" i="1"/>
  <c r="EY76" i="1"/>
  <c r="EY75" i="1"/>
  <c r="EY118" i="1"/>
  <c r="EY120" i="1"/>
  <c r="EY85" i="1"/>
  <c r="EY82" i="1"/>
  <c r="EY79" i="1"/>
  <c r="EY83" i="1"/>
  <c r="EY74" i="1"/>
  <c r="EY119" i="1"/>
  <c r="EY86" i="1"/>
  <c r="EY80" i="1"/>
  <c r="EY78" i="1"/>
  <c r="EY73" i="1"/>
  <c r="EY70" i="1"/>
  <c r="EY69" i="1"/>
  <c r="EY66" i="1"/>
  <c r="EY59" i="1"/>
  <c r="EY46" i="1"/>
  <c r="EY44" i="1"/>
  <c r="EY42" i="1"/>
  <c r="EY41" i="1"/>
  <c r="EY39" i="1"/>
  <c r="EY71" i="1"/>
  <c r="EY68" i="1"/>
  <c r="EY65" i="1"/>
  <c r="EY63" i="1"/>
  <c r="EY60" i="1"/>
  <c r="EY72" i="1"/>
  <c r="EY67" i="1"/>
  <c r="EY64" i="1"/>
  <c r="EY61" i="1"/>
  <c r="EY55" i="1"/>
  <c r="EY54" i="1"/>
  <c r="EY50" i="1"/>
  <c r="EY49" i="1"/>
  <c r="EY48" i="1"/>
  <c r="EY57" i="1"/>
  <c r="EY53" i="1"/>
  <c r="EY43" i="1"/>
  <c r="EY38" i="1"/>
  <c r="EY40" i="1"/>
  <c r="EY35" i="1"/>
  <c r="EY31" i="1"/>
  <c r="EY29" i="1"/>
  <c r="EY27" i="1"/>
  <c r="EY14" i="1"/>
  <c r="EY13" i="1"/>
  <c r="EY12" i="1"/>
  <c r="EY37" i="1"/>
  <c r="EY33" i="1"/>
  <c r="EY24" i="1"/>
  <c r="EY21" i="1"/>
  <c r="EY17" i="1"/>
  <c r="EY30" i="1"/>
  <c r="EY28" i="1"/>
  <c r="EY25" i="1"/>
  <c r="EY20" i="1"/>
  <c r="EY19" i="1"/>
  <c r="EY15" i="1"/>
  <c r="EY36" i="1"/>
  <c r="EY34" i="1"/>
  <c r="EY32" i="1"/>
  <c r="EY26" i="1"/>
  <c r="EY23" i="1"/>
  <c r="EY18" i="1"/>
  <c r="EY10" i="1"/>
  <c r="EY9" i="1"/>
  <c r="EY8" i="1"/>
  <c r="EY7" i="1"/>
  <c r="EY6" i="1"/>
  <c r="EY5" i="1"/>
  <c r="EU174" i="1"/>
  <c r="EU176" i="1"/>
  <c r="EU177" i="1"/>
  <c r="EU175" i="1"/>
  <c r="EU178" i="1"/>
  <c r="EU181" i="1"/>
  <c r="EU180" i="1"/>
  <c r="EU182" i="1"/>
  <c r="EU179" i="1"/>
  <c r="EU183" i="1"/>
  <c r="EU184" i="1"/>
  <c r="EU173" i="1"/>
  <c r="EU168" i="1"/>
  <c r="EU171" i="1"/>
  <c r="EU170" i="1"/>
  <c r="EU167" i="1"/>
  <c r="EU169" i="1"/>
  <c r="EU166" i="1"/>
  <c r="EU164" i="1"/>
  <c r="EU165" i="1"/>
  <c r="EU160" i="1"/>
  <c r="EU162" i="1"/>
  <c r="EU161" i="1"/>
  <c r="EU157" i="1"/>
  <c r="EU156" i="1"/>
  <c r="EU159" i="1"/>
  <c r="EU155" i="1"/>
  <c r="EU153" i="1"/>
  <c r="EU158" i="1"/>
  <c r="EU154" i="1"/>
  <c r="EU124" i="1"/>
  <c r="EU128" i="1"/>
  <c r="EU130" i="1"/>
  <c r="EU126" i="1"/>
  <c r="EU129" i="1"/>
  <c r="EU131" i="1"/>
  <c r="EU125" i="1"/>
  <c r="EU127" i="1"/>
  <c r="EU132" i="1"/>
  <c r="EU136" i="1"/>
  <c r="EU133" i="1"/>
  <c r="EU134" i="1"/>
  <c r="EU137" i="1"/>
  <c r="EU135" i="1"/>
  <c r="EU138" i="1"/>
  <c r="EU143" i="1"/>
  <c r="EU139" i="1"/>
  <c r="EU141" i="1"/>
  <c r="EU144" i="1"/>
  <c r="EU148" i="1"/>
  <c r="EU150" i="1"/>
  <c r="EU123" i="1"/>
  <c r="EU87" i="1"/>
  <c r="EU145" i="1"/>
  <c r="EU149" i="1"/>
  <c r="EU151" i="1"/>
  <c r="EU140" i="1"/>
  <c r="EU142" i="1"/>
  <c r="EU146" i="1"/>
  <c r="EU147" i="1"/>
  <c r="EU94" i="1"/>
  <c r="EU99" i="1"/>
  <c r="EU90" i="1"/>
  <c r="EU91" i="1"/>
  <c r="EU95" i="1"/>
  <c r="EU97" i="1"/>
  <c r="EU101" i="1"/>
  <c r="EU89" i="1"/>
  <c r="EU92" i="1"/>
  <c r="EU102" i="1"/>
  <c r="EU88" i="1"/>
  <c r="EU93" i="1"/>
  <c r="EU96" i="1"/>
  <c r="EU98" i="1"/>
  <c r="EU100" i="1"/>
  <c r="EU105" i="1"/>
  <c r="EU111" i="1"/>
  <c r="EU108" i="1"/>
  <c r="EU112" i="1"/>
  <c r="EU117" i="1"/>
  <c r="EU104" i="1"/>
  <c r="EU106" i="1"/>
  <c r="EU109" i="1"/>
  <c r="EU115" i="1"/>
  <c r="EU103" i="1"/>
  <c r="EU107" i="1"/>
  <c r="EU110" i="1"/>
  <c r="EU113" i="1"/>
  <c r="EU114" i="1"/>
  <c r="EU116" i="1"/>
  <c r="EU121" i="1"/>
  <c r="EU81" i="1"/>
  <c r="EU76" i="1"/>
  <c r="EU75" i="1"/>
  <c r="EU118" i="1"/>
  <c r="EU120" i="1"/>
  <c r="EU85" i="1"/>
  <c r="EU82" i="1"/>
  <c r="EU79" i="1"/>
  <c r="EU83" i="1"/>
  <c r="EU74" i="1"/>
  <c r="EU119" i="1"/>
  <c r="EU86" i="1"/>
  <c r="EU80" i="1"/>
  <c r="EU78" i="1"/>
  <c r="EU73" i="1"/>
  <c r="EU70" i="1"/>
  <c r="EU69" i="1"/>
  <c r="EU66" i="1"/>
  <c r="EU59" i="1"/>
  <c r="EU46" i="1"/>
  <c r="EU44" i="1"/>
  <c r="EU42" i="1"/>
  <c r="EU41" i="1"/>
  <c r="EU39" i="1"/>
  <c r="EU71" i="1"/>
  <c r="EU68" i="1"/>
  <c r="EU65" i="1"/>
  <c r="EU63" i="1"/>
  <c r="EU60" i="1"/>
  <c r="EU72" i="1"/>
  <c r="EU67" i="1"/>
  <c r="EU64" i="1"/>
  <c r="EU61" i="1"/>
  <c r="EU55" i="1"/>
  <c r="EU54" i="1"/>
  <c r="EU50" i="1"/>
  <c r="EU49" i="1"/>
  <c r="EU48" i="1"/>
  <c r="EU57" i="1"/>
  <c r="EU53" i="1"/>
  <c r="EU43" i="1"/>
  <c r="EU38" i="1"/>
  <c r="EU35" i="1"/>
  <c r="EU31" i="1"/>
  <c r="EU29" i="1"/>
  <c r="EU27" i="1"/>
  <c r="EU14" i="1"/>
  <c r="EU13" i="1"/>
  <c r="EU12" i="1"/>
  <c r="EU40" i="1"/>
  <c r="EU37" i="1"/>
  <c r="EU33" i="1"/>
  <c r="EU24" i="1"/>
  <c r="EU21" i="1"/>
  <c r="EU17" i="1"/>
  <c r="EU30" i="1"/>
  <c r="EU28" i="1"/>
  <c r="EU25" i="1"/>
  <c r="EU20" i="1"/>
  <c r="EU19" i="1"/>
  <c r="EU15" i="1"/>
  <c r="EU36" i="1"/>
  <c r="EU34" i="1"/>
  <c r="EU32" i="1"/>
  <c r="EU26" i="1"/>
  <c r="EU23" i="1"/>
  <c r="EU18" i="1"/>
  <c r="EU10" i="1"/>
  <c r="EU9" i="1"/>
  <c r="EU8" i="1"/>
  <c r="EU7" i="1"/>
  <c r="EU6" i="1"/>
  <c r="EU5" i="1"/>
  <c r="EQ174" i="1"/>
  <c r="EQ175" i="1"/>
  <c r="EQ179" i="1"/>
  <c r="EQ181" i="1"/>
  <c r="EQ177" i="1"/>
  <c r="EQ178" i="1"/>
  <c r="EQ180" i="1"/>
  <c r="EQ176" i="1"/>
  <c r="EQ182" i="1"/>
  <c r="EQ183" i="1"/>
  <c r="EQ184" i="1"/>
  <c r="EQ173" i="1"/>
  <c r="EQ168" i="1"/>
  <c r="EQ171" i="1"/>
  <c r="EQ170" i="1"/>
  <c r="EQ167" i="1"/>
  <c r="EQ164" i="1"/>
  <c r="EQ169" i="1"/>
  <c r="EQ166" i="1"/>
  <c r="EQ165" i="1"/>
  <c r="EQ160" i="1"/>
  <c r="EQ162" i="1"/>
  <c r="EQ161" i="1"/>
  <c r="EQ157" i="1"/>
  <c r="EQ156" i="1"/>
  <c r="EQ159" i="1"/>
  <c r="EQ155" i="1"/>
  <c r="EQ153" i="1"/>
  <c r="EQ158" i="1"/>
  <c r="EQ154" i="1"/>
  <c r="EQ124" i="1"/>
  <c r="EQ128" i="1"/>
  <c r="EQ130" i="1"/>
  <c r="EQ126" i="1"/>
  <c r="EQ129" i="1"/>
  <c r="EQ131" i="1"/>
  <c r="EQ125" i="1"/>
  <c r="EQ127" i="1"/>
  <c r="EQ132" i="1"/>
  <c r="EQ136" i="1"/>
  <c r="EQ133" i="1"/>
  <c r="EQ134" i="1"/>
  <c r="EQ137" i="1"/>
  <c r="EQ135" i="1"/>
  <c r="EQ138" i="1"/>
  <c r="EQ143" i="1"/>
  <c r="EQ139" i="1"/>
  <c r="EQ141" i="1"/>
  <c r="EQ144" i="1"/>
  <c r="EQ148" i="1"/>
  <c r="EQ150" i="1"/>
  <c r="EQ123" i="1"/>
  <c r="EQ87" i="1"/>
  <c r="EQ145" i="1"/>
  <c r="EQ149" i="1"/>
  <c r="EQ151" i="1"/>
  <c r="EQ140" i="1"/>
  <c r="EQ142" i="1"/>
  <c r="EQ146" i="1"/>
  <c r="EQ147" i="1"/>
  <c r="EQ94" i="1"/>
  <c r="EQ99" i="1"/>
  <c r="EQ90" i="1"/>
  <c r="EQ91" i="1"/>
  <c r="EQ95" i="1"/>
  <c r="EQ97" i="1"/>
  <c r="EQ101" i="1"/>
  <c r="EQ89" i="1"/>
  <c r="EQ92" i="1"/>
  <c r="EQ102" i="1"/>
  <c r="EQ88" i="1"/>
  <c r="EQ93" i="1"/>
  <c r="EQ96" i="1"/>
  <c r="EQ98" i="1"/>
  <c r="EQ100" i="1"/>
  <c r="EQ105" i="1"/>
  <c r="EQ111" i="1"/>
  <c r="EQ108" i="1"/>
  <c r="EQ112" i="1"/>
  <c r="EQ117" i="1"/>
  <c r="EQ104" i="1"/>
  <c r="EQ106" i="1"/>
  <c r="EQ109" i="1"/>
  <c r="EQ115" i="1"/>
  <c r="EQ103" i="1"/>
  <c r="EQ107" i="1"/>
  <c r="EQ110" i="1"/>
  <c r="EQ113" i="1"/>
  <c r="EQ114" i="1"/>
  <c r="EQ116" i="1"/>
  <c r="EQ121" i="1"/>
  <c r="EQ81" i="1"/>
  <c r="EQ76" i="1"/>
  <c r="EQ75" i="1"/>
  <c r="EQ118" i="1"/>
  <c r="EQ120" i="1"/>
  <c r="EQ85" i="1"/>
  <c r="EQ82" i="1"/>
  <c r="EQ79" i="1"/>
  <c r="EQ83" i="1"/>
  <c r="EQ74" i="1"/>
  <c r="EQ119" i="1"/>
  <c r="EQ86" i="1"/>
  <c r="EQ80" i="1"/>
  <c r="EQ78" i="1"/>
  <c r="EQ73" i="1"/>
  <c r="EQ70" i="1"/>
  <c r="EQ69" i="1"/>
  <c r="EQ66" i="1"/>
  <c r="EQ59" i="1"/>
  <c r="EQ46" i="1"/>
  <c r="EQ44" i="1"/>
  <c r="EQ42" i="1"/>
  <c r="EQ41" i="1"/>
  <c r="EQ39" i="1"/>
  <c r="EQ71" i="1"/>
  <c r="EQ68" i="1"/>
  <c r="EQ65" i="1"/>
  <c r="EQ63" i="1"/>
  <c r="EQ60" i="1"/>
  <c r="EQ72" i="1"/>
  <c r="EQ67" i="1"/>
  <c r="EQ64" i="1"/>
  <c r="EQ61" i="1"/>
  <c r="EQ55" i="1"/>
  <c r="EQ54" i="1"/>
  <c r="EQ50" i="1"/>
  <c r="EQ49" i="1"/>
  <c r="EQ48" i="1"/>
  <c r="EQ57" i="1"/>
  <c r="EQ53" i="1"/>
  <c r="EQ43" i="1"/>
  <c r="EQ38" i="1"/>
  <c r="EQ35" i="1"/>
  <c r="EQ31" i="1"/>
  <c r="EQ29" i="1"/>
  <c r="EQ27" i="1"/>
  <c r="EQ14" i="1"/>
  <c r="EQ13" i="1"/>
  <c r="EQ12" i="1"/>
  <c r="EQ37" i="1"/>
  <c r="EQ33" i="1"/>
  <c r="EQ24" i="1"/>
  <c r="EQ21" i="1"/>
  <c r="EQ17" i="1"/>
  <c r="EQ40" i="1"/>
  <c r="EQ30" i="1"/>
  <c r="EQ28" i="1"/>
  <c r="EQ25" i="1"/>
  <c r="EQ20" i="1"/>
  <c r="EQ19" i="1"/>
  <c r="EQ15" i="1"/>
  <c r="EQ36" i="1"/>
  <c r="EQ34" i="1"/>
  <c r="EQ32" i="1"/>
  <c r="EQ26" i="1"/>
  <c r="EQ23" i="1"/>
  <c r="EQ18" i="1"/>
  <c r="EQ10" i="1"/>
  <c r="EQ9" i="1"/>
  <c r="EQ8" i="1"/>
  <c r="EQ7" i="1"/>
  <c r="EQ6" i="1"/>
  <c r="EQ5" i="1"/>
  <c r="EM174" i="1"/>
  <c r="EM180" i="1"/>
  <c r="EM175" i="1"/>
  <c r="EM178" i="1"/>
  <c r="EM177" i="1"/>
  <c r="EM181" i="1"/>
  <c r="EM176" i="1"/>
  <c r="EM182" i="1"/>
  <c r="EM179" i="1"/>
  <c r="EM183" i="1"/>
  <c r="EM184" i="1"/>
  <c r="EM173" i="1"/>
  <c r="EM168" i="1"/>
  <c r="EM171" i="1"/>
  <c r="EM170" i="1"/>
  <c r="EM167" i="1"/>
  <c r="EM164" i="1"/>
  <c r="EM169" i="1"/>
  <c r="EM166" i="1"/>
  <c r="EM165" i="1"/>
  <c r="EM160" i="1"/>
  <c r="EM162" i="1"/>
  <c r="EM161" i="1"/>
  <c r="EM157" i="1"/>
  <c r="EM156" i="1"/>
  <c r="EM159" i="1"/>
  <c r="EM155" i="1"/>
  <c r="EM153" i="1"/>
  <c r="EM158" i="1"/>
  <c r="EM154" i="1"/>
  <c r="EM124" i="1"/>
  <c r="EM127" i="1"/>
  <c r="EM130" i="1"/>
  <c r="EM126" i="1"/>
  <c r="EM128" i="1"/>
  <c r="EM129" i="1"/>
  <c r="EM131" i="1"/>
  <c r="EM125" i="1"/>
  <c r="EM132" i="1"/>
  <c r="EM136" i="1"/>
  <c r="EM133" i="1"/>
  <c r="EM134" i="1"/>
  <c r="EM137" i="1"/>
  <c r="EM135" i="1"/>
  <c r="EM138" i="1"/>
  <c r="EM143" i="1"/>
  <c r="EM139" i="1"/>
  <c r="EM141" i="1"/>
  <c r="EM144" i="1"/>
  <c r="EM148" i="1"/>
  <c r="EM150" i="1"/>
  <c r="EM123" i="1"/>
  <c r="EM87" i="1"/>
  <c r="EM145" i="1"/>
  <c r="EM149" i="1"/>
  <c r="EM151" i="1"/>
  <c r="EM140" i="1"/>
  <c r="EM142" i="1"/>
  <c r="EM146" i="1"/>
  <c r="EM147" i="1"/>
  <c r="EM94" i="1"/>
  <c r="EM99" i="1"/>
  <c r="EM90" i="1"/>
  <c r="EM91" i="1"/>
  <c r="EM95" i="1"/>
  <c r="EM97" i="1"/>
  <c r="EM101" i="1"/>
  <c r="EM89" i="1"/>
  <c r="EM92" i="1"/>
  <c r="EM102" i="1"/>
  <c r="EM88" i="1"/>
  <c r="EM93" i="1"/>
  <c r="EM96" i="1"/>
  <c r="EM98" i="1"/>
  <c r="EM100" i="1"/>
  <c r="EM105" i="1"/>
  <c r="EM111" i="1"/>
  <c r="EM108" i="1"/>
  <c r="EM112" i="1"/>
  <c r="EM117" i="1"/>
  <c r="EM104" i="1"/>
  <c r="EM106" i="1"/>
  <c r="EM109" i="1"/>
  <c r="EM115" i="1"/>
  <c r="EM103" i="1"/>
  <c r="EM107" i="1"/>
  <c r="EM110" i="1"/>
  <c r="EM113" i="1"/>
  <c r="EM114" i="1"/>
  <c r="EM116" i="1"/>
  <c r="EM121" i="1"/>
  <c r="EM81" i="1"/>
  <c r="EM76" i="1"/>
  <c r="EM75" i="1"/>
  <c r="EM118" i="1"/>
  <c r="EM120" i="1"/>
  <c r="EM85" i="1"/>
  <c r="EM82" i="1"/>
  <c r="EM79" i="1"/>
  <c r="EM83" i="1"/>
  <c r="EM74" i="1"/>
  <c r="EM119" i="1"/>
  <c r="EM86" i="1"/>
  <c r="EM80" i="1"/>
  <c r="EM78" i="1"/>
  <c r="EM73" i="1"/>
  <c r="EM70" i="1"/>
  <c r="EM69" i="1"/>
  <c r="EM66" i="1"/>
  <c r="EM59" i="1"/>
  <c r="EM46" i="1"/>
  <c r="EM44" i="1"/>
  <c r="EM42" i="1"/>
  <c r="EM41" i="1"/>
  <c r="EM39" i="1"/>
  <c r="EM71" i="1"/>
  <c r="EM68" i="1"/>
  <c r="EM65" i="1"/>
  <c r="EM63" i="1"/>
  <c r="EM60" i="1"/>
  <c r="EM72" i="1"/>
  <c r="EM67" i="1"/>
  <c r="EM64" i="1"/>
  <c r="EM61" i="1"/>
  <c r="EM55" i="1"/>
  <c r="EM54" i="1"/>
  <c r="EM50" i="1"/>
  <c r="EM49" i="1"/>
  <c r="EM48" i="1"/>
  <c r="EM57" i="1"/>
  <c r="EM53" i="1"/>
  <c r="EM43" i="1"/>
  <c r="EM38" i="1"/>
  <c r="EM35" i="1"/>
  <c r="EM31" i="1"/>
  <c r="EM29" i="1"/>
  <c r="EM27" i="1"/>
  <c r="EM14" i="1"/>
  <c r="EM13" i="1"/>
  <c r="EM12" i="1"/>
  <c r="EM37" i="1"/>
  <c r="EM33" i="1"/>
  <c r="EM24" i="1"/>
  <c r="EM21" i="1"/>
  <c r="EM17" i="1"/>
  <c r="EM30" i="1"/>
  <c r="EM28" i="1"/>
  <c r="EM25" i="1"/>
  <c r="EM20" i="1"/>
  <c r="EM19" i="1"/>
  <c r="EM15" i="1"/>
  <c r="EM40" i="1"/>
  <c r="EM36" i="1"/>
  <c r="EM34" i="1"/>
  <c r="EM32" i="1"/>
  <c r="EM26" i="1"/>
  <c r="EM23" i="1"/>
  <c r="EM18" i="1"/>
  <c r="EM10" i="1"/>
  <c r="EM9" i="1"/>
  <c r="EM8" i="1"/>
  <c r="EM7" i="1"/>
  <c r="EM6" i="1"/>
  <c r="EM5" i="1"/>
  <c r="EI174" i="1"/>
  <c r="EI175" i="1"/>
  <c r="EI177" i="1"/>
  <c r="EI180" i="1"/>
  <c r="EI176" i="1"/>
  <c r="EI179" i="1"/>
  <c r="EI181" i="1"/>
  <c r="EI178" i="1"/>
  <c r="EI182" i="1"/>
  <c r="EI183" i="1"/>
  <c r="EI184" i="1"/>
  <c r="EI173" i="1"/>
  <c r="EI168" i="1"/>
  <c r="EI171" i="1"/>
  <c r="EI170" i="1"/>
  <c r="EI167" i="1"/>
  <c r="EI164" i="1"/>
  <c r="EI165" i="1"/>
  <c r="EI169" i="1"/>
  <c r="EI166" i="1"/>
  <c r="EI160" i="1"/>
  <c r="EI162" i="1"/>
  <c r="EI161" i="1"/>
  <c r="EI157" i="1"/>
  <c r="EI156" i="1"/>
  <c r="EI159" i="1"/>
  <c r="EI155" i="1"/>
  <c r="EI153" i="1"/>
  <c r="EI158" i="1"/>
  <c r="EI154" i="1"/>
  <c r="EI124" i="1"/>
  <c r="EI127" i="1"/>
  <c r="EI130" i="1"/>
  <c r="EI126" i="1"/>
  <c r="EI128" i="1"/>
  <c r="EI129" i="1"/>
  <c r="EI131" i="1"/>
  <c r="EI125" i="1"/>
  <c r="EI132" i="1"/>
  <c r="EI136" i="1"/>
  <c r="EI133" i="1"/>
  <c r="EI134" i="1"/>
  <c r="EI137" i="1"/>
  <c r="EI135" i="1"/>
  <c r="EI138" i="1"/>
  <c r="EI143" i="1"/>
  <c r="EI141" i="1"/>
  <c r="EI144" i="1"/>
  <c r="EI148" i="1"/>
  <c r="EI150" i="1"/>
  <c r="EI123" i="1"/>
  <c r="EI87" i="1"/>
  <c r="EI139" i="1"/>
  <c r="EI145" i="1"/>
  <c r="EI149" i="1"/>
  <c r="EI151" i="1"/>
  <c r="EI140" i="1"/>
  <c r="EI142" i="1"/>
  <c r="EI146" i="1"/>
  <c r="EI147" i="1"/>
  <c r="EI94" i="1"/>
  <c r="EI99" i="1"/>
  <c r="EI90" i="1"/>
  <c r="EI91" i="1"/>
  <c r="EI95" i="1"/>
  <c r="EI101" i="1"/>
  <c r="EI89" i="1"/>
  <c r="EI92" i="1"/>
  <c r="EI102" i="1"/>
  <c r="EI88" i="1"/>
  <c r="EI93" i="1"/>
  <c r="EI96" i="1"/>
  <c r="EI98" i="1"/>
  <c r="EI100" i="1"/>
  <c r="EI105" i="1"/>
  <c r="EI111" i="1"/>
  <c r="EI108" i="1"/>
  <c r="EI112" i="1"/>
  <c r="EI117" i="1"/>
  <c r="EI104" i="1"/>
  <c r="EI106" i="1"/>
  <c r="EI109" i="1"/>
  <c r="EI115" i="1"/>
  <c r="EI103" i="1"/>
  <c r="EI107" i="1"/>
  <c r="EI110" i="1"/>
  <c r="EI113" i="1"/>
  <c r="EI114" i="1"/>
  <c r="EI116" i="1"/>
  <c r="EI121" i="1"/>
  <c r="EI81" i="1"/>
  <c r="EI76" i="1"/>
  <c r="EI75" i="1"/>
  <c r="EI118" i="1"/>
  <c r="EI120" i="1"/>
  <c r="EI85" i="1"/>
  <c r="EI82" i="1"/>
  <c r="EI79" i="1"/>
  <c r="EI83" i="1"/>
  <c r="EI74" i="1"/>
  <c r="EI119" i="1"/>
  <c r="EI86" i="1"/>
  <c r="EI80" i="1"/>
  <c r="EI78" i="1"/>
  <c r="EI73" i="1"/>
  <c r="EI70" i="1"/>
  <c r="EI69" i="1"/>
  <c r="EI66" i="1"/>
  <c r="EI59" i="1"/>
  <c r="EI46" i="1"/>
  <c r="EI44" i="1"/>
  <c r="EI42" i="1"/>
  <c r="EI41" i="1"/>
  <c r="EI39" i="1"/>
  <c r="EI71" i="1"/>
  <c r="EI68" i="1"/>
  <c r="EI65" i="1"/>
  <c r="EI63" i="1"/>
  <c r="EI60" i="1"/>
  <c r="EI72" i="1"/>
  <c r="EI67" i="1"/>
  <c r="EI64" i="1"/>
  <c r="EI61" i="1"/>
  <c r="EI55" i="1"/>
  <c r="EI54" i="1"/>
  <c r="EI50" i="1"/>
  <c r="EI49" i="1"/>
  <c r="EI48" i="1"/>
  <c r="EI57" i="1"/>
  <c r="EI53" i="1"/>
  <c r="EI43" i="1"/>
  <c r="EI38" i="1"/>
  <c r="EI40" i="1"/>
  <c r="EI35" i="1"/>
  <c r="EI31" i="1"/>
  <c r="EI29" i="1"/>
  <c r="EI27" i="1"/>
  <c r="EI14" i="1"/>
  <c r="EI13" i="1"/>
  <c r="EI37" i="1"/>
  <c r="EI33" i="1"/>
  <c r="EI24" i="1"/>
  <c r="EI21" i="1"/>
  <c r="EI17" i="1"/>
  <c r="EI30" i="1"/>
  <c r="EI28" i="1"/>
  <c r="EI25" i="1"/>
  <c r="EI20" i="1"/>
  <c r="EI19" i="1"/>
  <c r="EI15" i="1"/>
  <c r="EI36" i="1"/>
  <c r="EI34" i="1"/>
  <c r="EI32" i="1"/>
  <c r="EI26" i="1"/>
  <c r="EI23" i="1"/>
  <c r="EI18" i="1"/>
  <c r="EI12" i="1"/>
  <c r="EI10" i="1"/>
  <c r="EI9" i="1"/>
  <c r="EI8" i="1"/>
  <c r="EI7" i="1"/>
  <c r="EI6" i="1"/>
  <c r="EI5" i="1"/>
  <c r="EE174" i="1"/>
  <c r="EE175" i="1"/>
  <c r="EE176" i="1"/>
  <c r="EE180" i="1"/>
  <c r="EE177" i="1"/>
  <c r="EE178" i="1"/>
  <c r="EE181" i="1"/>
  <c r="EE179" i="1"/>
  <c r="EE182" i="1"/>
  <c r="EE183" i="1"/>
  <c r="EE184" i="1"/>
  <c r="EE173" i="1"/>
  <c r="EE168" i="1"/>
  <c r="EE171" i="1"/>
  <c r="EE170" i="1"/>
  <c r="EE167" i="1"/>
  <c r="EE169" i="1"/>
  <c r="EE166" i="1"/>
  <c r="EE164" i="1"/>
  <c r="EE165" i="1"/>
  <c r="EE160" i="1"/>
  <c r="EE162" i="1"/>
  <c r="EE161" i="1"/>
  <c r="EE157" i="1"/>
  <c r="EE156" i="1"/>
  <c r="EE159" i="1"/>
  <c r="EE155" i="1"/>
  <c r="EE153" i="1"/>
  <c r="EE158" i="1"/>
  <c r="EE154" i="1"/>
  <c r="EE124" i="1"/>
  <c r="EE127" i="1"/>
  <c r="EE130" i="1"/>
  <c r="EE126" i="1"/>
  <c r="EE128" i="1"/>
  <c r="EE129" i="1"/>
  <c r="EE131" i="1"/>
  <c r="EE125" i="1"/>
  <c r="EE132" i="1"/>
  <c r="EE136" i="1"/>
  <c r="EE133" i="1"/>
  <c r="EE134" i="1"/>
  <c r="EE137" i="1"/>
  <c r="EE135" i="1"/>
  <c r="EE138" i="1"/>
  <c r="EE143" i="1"/>
  <c r="EE141" i="1"/>
  <c r="EE144" i="1"/>
  <c r="EE148" i="1"/>
  <c r="EE150" i="1"/>
  <c r="EE123" i="1"/>
  <c r="EE87" i="1"/>
  <c r="EE145" i="1"/>
  <c r="EE149" i="1"/>
  <c r="EE151" i="1"/>
  <c r="EE139" i="1"/>
  <c r="EE140" i="1"/>
  <c r="EE142" i="1"/>
  <c r="EE146" i="1"/>
  <c r="EE147" i="1"/>
  <c r="EE94" i="1"/>
  <c r="EE96" i="1"/>
  <c r="EE99" i="1"/>
  <c r="EE90" i="1"/>
  <c r="EE91" i="1"/>
  <c r="EE95" i="1"/>
  <c r="EE101" i="1"/>
  <c r="EE89" i="1"/>
  <c r="EE92" i="1"/>
  <c r="EE97" i="1"/>
  <c r="EE102" i="1"/>
  <c r="EE88" i="1"/>
  <c r="EE93" i="1"/>
  <c r="EE98" i="1"/>
  <c r="EE100" i="1"/>
  <c r="EE105" i="1"/>
  <c r="EE111" i="1"/>
  <c r="EE108" i="1"/>
  <c r="EE117" i="1"/>
  <c r="EE104" i="1"/>
  <c r="EE106" i="1"/>
  <c r="EE109" i="1"/>
  <c r="EE112" i="1"/>
  <c r="EE115" i="1"/>
  <c r="EE103" i="1"/>
  <c r="EE107" i="1"/>
  <c r="EE110" i="1"/>
  <c r="EE113" i="1"/>
  <c r="EE114" i="1"/>
  <c r="EE116" i="1"/>
  <c r="EE121" i="1"/>
  <c r="EE81" i="1"/>
  <c r="EE76" i="1"/>
  <c r="EE75" i="1"/>
  <c r="EE118" i="1"/>
  <c r="EE85" i="1"/>
  <c r="EE82" i="1"/>
  <c r="EE79" i="1"/>
  <c r="EE120" i="1"/>
  <c r="EE83" i="1"/>
  <c r="EE74" i="1"/>
  <c r="EE119" i="1"/>
  <c r="EE86" i="1"/>
  <c r="EE80" i="1"/>
  <c r="EE78" i="1"/>
  <c r="EE73" i="1"/>
  <c r="EE70" i="1"/>
  <c r="EE69" i="1"/>
  <c r="EE66" i="1"/>
  <c r="EE59" i="1"/>
  <c r="EE46" i="1"/>
  <c r="EE44" i="1"/>
  <c r="EE42" i="1"/>
  <c r="EE41" i="1"/>
  <c r="EE39" i="1"/>
  <c r="EE71" i="1"/>
  <c r="EE68" i="1"/>
  <c r="EE65" i="1"/>
  <c r="EE63" i="1"/>
  <c r="EE60" i="1"/>
  <c r="EE72" i="1"/>
  <c r="EE67" i="1"/>
  <c r="EE64" i="1"/>
  <c r="EE61" i="1"/>
  <c r="EE55" i="1"/>
  <c r="EE54" i="1"/>
  <c r="EE50" i="1"/>
  <c r="EE49" i="1"/>
  <c r="EE48" i="1"/>
  <c r="EE57" i="1"/>
  <c r="EE53" i="1"/>
  <c r="EE43" i="1"/>
  <c r="EE38" i="1"/>
  <c r="EE35" i="1"/>
  <c r="EE31" i="1"/>
  <c r="EE29" i="1"/>
  <c r="EE27" i="1"/>
  <c r="EE14" i="1"/>
  <c r="EE13" i="1"/>
  <c r="EE40" i="1"/>
  <c r="EE37" i="1"/>
  <c r="EE33" i="1"/>
  <c r="EE24" i="1"/>
  <c r="EE21" i="1"/>
  <c r="EE17" i="1"/>
  <c r="EE30" i="1"/>
  <c r="EE28" i="1"/>
  <c r="EE25" i="1"/>
  <c r="EE20" i="1"/>
  <c r="EE19" i="1"/>
  <c r="EE15" i="1"/>
  <c r="EE36" i="1"/>
  <c r="EE34" i="1"/>
  <c r="EE32" i="1"/>
  <c r="EE26" i="1"/>
  <c r="EE23" i="1"/>
  <c r="EE18" i="1"/>
  <c r="EE12" i="1"/>
  <c r="EE10" i="1"/>
  <c r="EE9" i="1"/>
  <c r="EE8" i="1"/>
  <c r="EE7" i="1"/>
  <c r="EE6" i="1"/>
  <c r="EE5" i="1"/>
  <c r="EA174" i="1"/>
  <c r="EA175" i="1"/>
  <c r="EA180" i="1"/>
  <c r="EA177" i="1"/>
  <c r="EA176" i="1"/>
  <c r="EA179" i="1"/>
  <c r="EA181" i="1"/>
  <c r="EA178" i="1"/>
  <c r="EA182" i="1"/>
  <c r="EA183" i="1"/>
  <c r="EA184" i="1"/>
  <c r="EA173" i="1"/>
  <c r="EA168" i="1"/>
  <c r="EA171" i="1"/>
  <c r="EA170" i="1"/>
  <c r="EA167" i="1"/>
  <c r="EA169" i="1"/>
  <c r="EA166" i="1"/>
  <c r="EA165" i="1"/>
  <c r="EA164" i="1"/>
  <c r="EA160" i="1"/>
  <c r="EA162" i="1"/>
  <c r="EA161" i="1"/>
  <c r="EA157" i="1"/>
  <c r="EA156" i="1"/>
  <c r="EA159" i="1"/>
  <c r="EA155" i="1"/>
  <c r="EA153" i="1"/>
  <c r="EA158" i="1"/>
  <c r="EA154" i="1"/>
  <c r="EA124" i="1"/>
  <c r="EA127" i="1"/>
  <c r="EA130" i="1"/>
  <c r="EA126" i="1"/>
  <c r="EA128" i="1"/>
  <c r="EA129" i="1"/>
  <c r="EA131" i="1"/>
  <c r="EA125" i="1"/>
  <c r="EA132" i="1"/>
  <c r="EA136" i="1"/>
  <c r="EA133" i="1"/>
  <c r="EA134" i="1"/>
  <c r="EA137" i="1"/>
  <c r="EA135" i="1"/>
  <c r="EA138" i="1"/>
  <c r="EA143" i="1"/>
  <c r="EA139" i="1"/>
  <c r="EA141" i="1"/>
  <c r="EA144" i="1"/>
  <c r="EA148" i="1"/>
  <c r="EA150" i="1"/>
  <c r="EA123" i="1"/>
  <c r="EA87" i="1"/>
  <c r="EA145" i="1"/>
  <c r="EA149" i="1"/>
  <c r="EA151" i="1"/>
  <c r="EA140" i="1"/>
  <c r="EA142" i="1"/>
  <c r="EA146" i="1"/>
  <c r="EA147" i="1"/>
  <c r="EA94" i="1"/>
  <c r="EA96" i="1"/>
  <c r="EA99" i="1"/>
  <c r="EA90" i="1"/>
  <c r="EA91" i="1"/>
  <c r="EA101" i="1"/>
  <c r="EA89" i="1"/>
  <c r="EA92" i="1"/>
  <c r="EA97" i="1"/>
  <c r="EA102" i="1"/>
  <c r="EA88" i="1"/>
  <c r="EA93" i="1"/>
  <c r="EA98" i="1"/>
  <c r="EA100" i="1"/>
  <c r="EA103" i="1"/>
  <c r="EA105" i="1"/>
  <c r="EA111" i="1"/>
  <c r="EA113" i="1"/>
  <c r="EA116" i="1"/>
  <c r="EA108" i="1"/>
  <c r="EA117" i="1"/>
  <c r="EA104" i="1"/>
  <c r="EA106" i="1"/>
  <c r="EA112" i="1"/>
  <c r="EA115" i="1"/>
  <c r="EA107" i="1"/>
  <c r="EA109" i="1"/>
  <c r="EA110" i="1"/>
  <c r="EA114" i="1"/>
  <c r="EA121" i="1"/>
  <c r="EA85" i="1"/>
  <c r="EA81" i="1"/>
  <c r="EA76" i="1"/>
  <c r="EA75" i="1"/>
  <c r="EA118" i="1"/>
  <c r="EA82" i="1"/>
  <c r="EA79" i="1"/>
  <c r="EA120" i="1"/>
  <c r="EA83" i="1"/>
  <c r="EA74" i="1"/>
  <c r="EA119" i="1"/>
  <c r="EA86" i="1"/>
  <c r="EA80" i="1"/>
  <c r="EA78" i="1"/>
  <c r="EA73" i="1"/>
  <c r="EA70" i="1"/>
  <c r="EA69" i="1"/>
  <c r="EA66" i="1"/>
  <c r="EA59" i="1"/>
  <c r="EA46" i="1"/>
  <c r="EA44" i="1"/>
  <c r="EA42" i="1"/>
  <c r="EA41" i="1"/>
  <c r="EA39" i="1"/>
  <c r="EA71" i="1"/>
  <c r="EA68" i="1"/>
  <c r="EA65" i="1"/>
  <c r="EA63" i="1"/>
  <c r="EA60" i="1"/>
  <c r="EA72" i="1"/>
  <c r="EA67" i="1"/>
  <c r="EA64" i="1"/>
  <c r="EA61" i="1"/>
  <c r="EA55" i="1"/>
  <c r="EA54" i="1"/>
  <c r="EA50" i="1"/>
  <c r="EA49" i="1"/>
  <c r="EA48" i="1"/>
  <c r="EA57" i="1"/>
  <c r="EA53" i="1"/>
  <c r="EA43" i="1"/>
  <c r="EA38" i="1"/>
  <c r="EA35" i="1"/>
  <c r="EA31" i="1"/>
  <c r="EA29" i="1"/>
  <c r="EA27" i="1"/>
  <c r="EA14" i="1"/>
  <c r="EA13" i="1"/>
  <c r="EA37" i="1"/>
  <c r="EA33" i="1"/>
  <c r="EA24" i="1"/>
  <c r="EA21" i="1"/>
  <c r="EA17" i="1"/>
  <c r="EA40" i="1"/>
  <c r="EA30" i="1"/>
  <c r="EA28" i="1"/>
  <c r="EA25" i="1"/>
  <c r="EA20" i="1"/>
  <c r="EA19" i="1"/>
  <c r="EA15" i="1"/>
  <c r="EA36" i="1"/>
  <c r="EA34" i="1"/>
  <c r="EA32" i="1"/>
  <c r="EA26" i="1"/>
  <c r="EA23" i="1"/>
  <c r="EA18" i="1"/>
  <c r="EA12" i="1"/>
  <c r="EA10" i="1"/>
  <c r="EA9" i="1"/>
  <c r="EA8" i="1"/>
  <c r="EA7" i="1"/>
  <c r="EA6" i="1"/>
  <c r="EA5" i="1"/>
  <c r="DW174" i="1"/>
  <c r="DW175" i="1"/>
  <c r="DW180" i="1"/>
  <c r="DW176" i="1"/>
  <c r="DW178" i="1"/>
  <c r="DW181" i="1"/>
  <c r="DW177" i="1"/>
  <c r="DW182" i="1"/>
  <c r="DW183" i="1"/>
  <c r="DW184" i="1"/>
  <c r="DW173" i="1"/>
  <c r="DW168" i="1"/>
  <c r="DW179" i="1"/>
  <c r="DW171" i="1"/>
  <c r="DW170" i="1"/>
  <c r="DW167" i="1"/>
  <c r="DW169" i="1"/>
  <c r="DW166" i="1"/>
  <c r="DW165" i="1"/>
  <c r="DW160" i="1"/>
  <c r="DW162" i="1"/>
  <c r="DW164" i="1"/>
  <c r="DW161" i="1"/>
  <c r="DW157" i="1"/>
  <c r="DW156" i="1"/>
  <c r="DW159" i="1"/>
  <c r="DW155" i="1"/>
  <c r="DW153" i="1"/>
  <c r="DW158" i="1"/>
  <c r="DW154" i="1"/>
  <c r="DW127" i="1"/>
  <c r="DW130" i="1"/>
  <c r="DW124" i="1"/>
  <c r="DW126" i="1"/>
  <c r="DW128" i="1"/>
  <c r="DW129" i="1"/>
  <c r="DW131" i="1"/>
  <c r="DW125" i="1"/>
  <c r="DW132" i="1"/>
  <c r="DW136" i="1"/>
  <c r="DW133" i="1"/>
  <c r="DW134" i="1"/>
  <c r="DW137" i="1"/>
  <c r="DW135" i="1"/>
  <c r="DW138" i="1"/>
  <c r="DW143" i="1"/>
  <c r="DW141" i="1"/>
  <c r="DW144" i="1"/>
  <c r="DW148" i="1"/>
  <c r="DW150" i="1"/>
  <c r="DW123" i="1"/>
  <c r="DW87" i="1"/>
  <c r="DW145" i="1"/>
  <c r="DW149" i="1"/>
  <c r="DW151" i="1"/>
  <c r="DW139" i="1"/>
  <c r="DW140" i="1"/>
  <c r="DW142" i="1"/>
  <c r="DW146" i="1"/>
  <c r="DW147" i="1"/>
  <c r="DW88" i="1"/>
  <c r="DW94" i="1"/>
  <c r="DW96" i="1"/>
  <c r="DW99" i="1"/>
  <c r="DW90" i="1"/>
  <c r="DW91" i="1"/>
  <c r="DW101" i="1"/>
  <c r="DW89" i="1"/>
  <c r="DW92" i="1"/>
  <c r="DW95" i="1"/>
  <c r="DW97" i="1"/>
  <c r="DW102" i="1"/>
  <c r="DW93" i="1"/>
  <c r="DW98" i="1"/>
  <c r="DW100" i="1"/>
  <c r="DW103" i="1"/>
  <c r="DW105" i="1"/>
  <c r="DW111" i="1"/>
  <c r="DW113" i="1"/>
  <c r="DW116" i="1"/>
  <c r="DW108" i="1"/>
  <c r="DW117" i="1"/>
  <c r="DW104" i="1"/>
  <c r="DW106" i="1"/>
  <c r="DW112" i="1"/>
  <c r="DW115" i="1"/>
  <c r="DW107" i="1"/>
  <c r="DW109" i="1"/>
  <c r="DW110" i="1"/>
  <c r="DW114" i="1"/>
  <c r="DW121" i="1"/>
  <c r="DW85" i="1"/>
  <c r="DW81" i="1"/>
  <c r="DW76" i="1"/>
  <c r="DW75" i="1"/>
  <c r="DW118" i="1"/>
  <c r="DW82" i="1"/>
  <c r="DW79" i="1"/>
  <c r="DW120" i="1"/>
  <c r="DW83" i="1"/>
  <c r="DW74" i="1"/>
  <c r="DW119" i="1"/>
  <c r="DW86" i="1"/>
  <c r="DW80" i="1"/>
  <c r="DW78" i="1"/>
  <c r="DW73" i="1"/>
  <c r="DW70" i="1"/>
  <c r="DW69" i="1"/>
  <c r="DW66" i="1"/>
  <c r="DW59" i="1"/>
  <c r="DW46" i="1"/>
  <c r="DW44" i="1"/>
  <c r="DW42" i="1"/>
  <c r="DW41" i="1"/>
  <c r="DW39" i="1"/>
  <c r="DW71" i="1"/>
  <c r="DW68" i="1"/>
  <c r="DW65" i="1"/>
  <c r="DW63" i="1"/>
  <c r="DW60" i="1"/>
  <c r="DW72" i="1"/>
  <c r="DW67" i="1"/>
  <c r="DW64" i="1"/>
  <c r="DW61" i="1"/>
  <c r="DW55" i="1"/>
  <c r="DW54" i="1"/>
  <c r="DW50" i="1"/>
  <c r="DW49" i="1"/>
  <c r="DW48" i="1"/>
  <c r="DW57" i="1"/>
  <c r="DW53" i="1"/>
  <c r="DW43" i="1"/>
  <c r="DW38" i="1"/>
  <c r="DW35" i="1"/>
  <c r="DW31" i="1"/>
  <c r="DW29" i="1"/>
  <c r="DW27" i="1"/>
  <c r="DW14" i="1"/>
  <c r="DW13" i="1"/>
  <c r="DW37" i="1"/>
  <c r="DW33" i="1"/>
  <c r="DW24" i="1"/>
  <c r="DW21" i="1"/>
  <c r="DW17" i="1"/>
  <c r="DW30" i="1"/>
  <c r="DW28" i="1"/>
  <c r="DW25" i="1"/>
  <c r="DW20" i="1"/>
  <c r="DW19" i="1"/>
  <c r="DW15" i="1"/>
  <c r="DW40" i="1"/>
  <c r="DW36" i="1"/>
  <c r="DW34" i="1"/>
  <c r="DW32" i="1"/>
  <c r="DW26" i="1"/>
  <c r="DW23" i="1"/>
  <c r="DW18" i="1"/>
  <c r="DW12" i="1"/>
  <c r="DW10" i="1"/>
  <c r="DW9" i="1"/>
  <c r="DW8" i="1"/>
  <c r="DW7" i="1"/>
  <c r="DW6" i="1"/>
  <c r="DW5" i="1"/>
  <c r="DS174" i="1"/>
  <c r="DS175" i="1"/>
  <c r="DS176" i="1"/>
  <c r="DS179" i="1"/>
  <c r="DS178" i="1"/>
  <c r="DS183" i="1"/>
  <c r="DS184" i="1"/>
  <c r="DS173" i="1"/>
  <c r="DS168" i="1"/>
  <c r="DS171" i="1"/>
  <c r="DS167" i="1"/>
  <c r="DS165" i="1"/>
  <c r="DS169" i="1"/>
  <c r="DS164" i="1"/>
  <c r="DS160" i="1"/>
  <c r="DS162" i="1"/>
  <c r="DS161" i="1"/>
  <c r="DS157" i="1"/>
  <c r="DS156" i="1"/>
  <c r="DS159" i="1"/>
  <c r="DS155" i="1"/>
  <c r="DS153" i="1"/>
  <c r="DS158" i="1"/>
  <c r="DS154" i="1"/>
  <c r="DS127" i="1"/>
  <c r="DS130" i="1"/>
  <c r="DS126" i="1"/>
  <c r="DS128" i="1"/>
  <c r="DS129" i="1"/>
  <c r="DS131" i="1"/>
  <c r="DS124" i="1"/>
  <c r="DS125" i="1"/>
  <c r="DS132" i="1"/>
  <c r="DS136" i="1"/>
  <c r="DS133" i="1"/>
  <c r="DS137" i="1"/>
  <c r="DS135" i="1"/>
  <c r="DS138" i="1"/>
  <c r="DS143" i="1"/>
  <c r="DS139" i="1"/>
  <c r="DS141" i="1"/>
  <c r="DS144" i="1"/>
  <c r="DS148" i="1"/>
  <c r="DS150" i="1"/>
  <c r="DS123" i="1"/>
  <c r="DS87" i="1"/>
  <c r="DS145" i="1"/>
  <c r="DS149" i="1"/>
  <c r="DS151" i="1"/>
  <c r="DS140" i="1"/>
  <c r="DS142" i="1"/>
  <c r="DS146" i="1"/>
  <c r="DS147" i="1"/>
  <c r="DS94" i="1"/>
  <c r="DS96" i="1"/>
  <c r="DS99" i="1"/>
  <c r="DS88" i="1"/>
  <c r="DS90" i="1"/>
  <c r="DS91" i="1"/>
  <c r="DS101" i="1"/>
  <c r="DS89" i="1"/>
  <c r="DS92" i="1"/>
  <c r="DS95" i="1"/>
  <c r="DS97" i="1"/>
  <c r="DS102" i="1"/>
  <c r="DS93" i="1"/>
  <c r="DS98" i="1"/>
  <c r="DS100" i="1"/>
  <c r="DS103" i="1"/>
  <c r="DS113" i="1"/>
  <c r="DS116" i="1"/>
  <c r="DS108" i="1"/>
  <c r="DS117" i="1"/>
  <c r="DS104" i="1"/>
  <c r="DS106" i="1"/>
  <c r="DS112" i="1"/>
  <c r="DS115" i="1"/>
  <c r="DS107" i="1"/>
  <c r="DS109" i="1"/>
  <c r="DS110" i="1"/>
  <c r="DS114" i="1"/>
  <c r="DS121" i="1"/>
  <c r="DS85" i="1"/>
  <c r="DS81" i="1"/>
  <c r="DS76" i="1"/>
  <c r="DS75" i="1"/>
  <c r="DS118" i="1"/>
  <c r="DS82" i="1"/>
  <c r="DS79" i="1"/>
  <c r="DS120" i="1"/>
  <c r="DS83" i="1"/>
  <c r="DS74" i="1"/>
  <c r="DS119" i="1"/>
  <c r="DS86" i="1"/>
  <c r="DS80" i="1"/>
  <c r="DS78" i="1"/>
  <c r="DS73" i="1"/>
  <c r="DS70" i="1"/>
  <c r="DS69" i="1"/>
  <c r="DS66" i="1"/>
  <c r="DS59" i="1"/>
  <c r="DS46" i="1"/>
  <c r="DS44" i="1"/>
  <c r="DS42" i="1"/>
  <c r="DS41" i="1"/>
  <c r="DS39" i="1"/>
  <c r="DS71" i="1"/>
  <c r="DS65" i="1"/>
  <c r="DS63" i="1"/>
  <c r="DS60" i="1"/>
  <c r="DS72" i="1"/>
  <c r="DS67" i="1"/>
  <c r="DS64" i="1"/>
  <c r="DS61" i="1"/>
  <c r="DS55" i="1"/>
  <c r="DS54" i="1"/>
  <c r="DS50" i="1"/>
  <c r="DS49" i="1"/>
  <c r="DS48" i="1"/>
  <c r="DS57" i="1"/>
  <c r="DS53" i="1"/>
  <c r="DS43" i="1"/>
  <c r="DS38" i="1"/>
  <c r="DS40" i="1"/>
  <c r="DS35" i="1"/>
  <c r="DS31" i="1"/>
  <c r="DS29" i="1"/>
  <c r="DS27" i="1"/>
  <c r="DS14" i="1"/>
  <c r="DS13" i="1"/>
  <c r="DS37" i="1"/>
  <c r="DS33" i="1"/>
  <c r="DS24" i="1"/>
  <c r="DS21" i="1"/>
  <c r="DS17" i="1"/>
  <c r="DS30" i="1"/>
  <c r="DS28" i="1"/>
  <c r="DS25" i="1"/>
  <c r="DS20" i="1"/>
  <c r="DS19" i="1"/>
  <c r="DS15" i="1"/>
  <c r="DS36" i="1"/>
  <c r="DS34" i="1"/>
  <c r="DS32" i="1"/>
  <c r="DS26" i="1"/>
  <c r="DS23" i="1"/>
  <c r="DS18" i="1"/>
  <c r="DS12" i="1"/>
  <c r="DS10" i="1"/>
  <c r="DS9" i="1"/>
  <c r="DS8" i="1"/>
  <c r="DS7" i="1"/>
  <c r="DS6" i="1"/>
  <c r="DS5" i="1"/>
  <c r="DO174" i="1"/>
  <c r="DO176" i="1"/>
  <c r="DO180" i="1"/>
  <c r="DO177" i="1"/>
  <c r="DO178" i="1"/>
  <c r="DO181" i="1"/>
  <c r="DO175" i="1"/>
  <c r="DO182" i="1"/>
  <c r="DO179" i="1"/>
  <c r="DO183" i="1"/>
  <c r="DO184" i="1"/>
  <c r="DO173" i="1"/>
  <c r="DO168" i="1"/>
  <c r="DO171" i="1"/>
  <c r="DO170" i="1"/>
  <c r="DO167" i="1"/>
  <c r="DO166" i="1"/>
  <c r="DO169" i="1"/>
  <c r="DO165" i="1"/>
  <c r="DO160" i="1"/>
  <c r="DO162" i="1"/>
  <c r="DO164" i="1"/>
  <c r="DO161" i="1"/>
  <c r="DO157" i="1"/>
  <c r="DO156" i="1"/>
  <c r="DO159" i="1"/>
  <c r="DO155" i="1"/>
  <c r="DO153" i="1"/>
  <c r="DO158" i="1"/>
  <c r="DO154" i="1"/>
  <c r="DO127" i="1"/>
  <c r="DO130" i="1"/>
  <c r="DO124" i="1"/>
  <c r="DO126" i="1"/>
  <c r="DO128" i="1"/>
  <c r="DO129" i="1"/>
  <c r="DO131" i="1"/>
  <c r="DO125" i="1"/>
  <c r="DO132" i="1"/>
  <c r="DO136" i="1"/>
  <c r="DO133" i="1"/>
  <c r="DO137" i="1"/>
  <c r="DO134" i="1"/>
  <c r="DO135" i="1"/>
  <c r="DO138" i="1"/>
  <c r="DO143" i="1"/>
  <c r="DO141" i="1"/>
  <c r="DO144" i="1"/>
  <c r="DO148" i="1"/>
  <c r="DO150" i="1"/>
  <c r="DO123" i="1"/>
  <c r="DO87" i="1"/>
  <c r="DO145" i="1"/>
  <c r="DO149" i="1"/>
  <c r="DO151" i="1"/>
  <c r="DO139" i="1"/>
  <c r="DO140" i="1"/>
  <c r="DO142" i="1"/>
  <c r="DO146" i="1"/>
  <c r="DO147" i="1"/>
  <c r="DO94" i="1"/>
  <c r="DO96" i="1"/>
  <c r="DO99" i="1"/>
  <c r="DO90" i="1"/>
  <c r="DO91" i="1"/>
  <c r="DO101" i="1"/>
  <c r="DO88" i="1"/>
  <c r="DO89" i="1"/>
  <c r="DO92" i="1"/>
  <c r="DO95" i="1"/>
  <c r="DO97" i="1"/>
  <c r="DO102" i="1"/>
  <c r="DO93" i="1"/>
  <c r="DO98" i="1"/>
  <c r="DO100" i="1"/>
  <c r="DO103" i="1"/>
  <c r="DO113" i="1"/>
  <c r="DO116" i="1"/>
  <c r="DO105" i="1"/>
  <c r="DO108" i="1"/>
  <c r="DO111" i="1"/>
  <c r="DO117" i="1"/>
  <c r="DO104" i="1"/>
  <c r="DO106" i="1"/>
  <c r="DO112" i="1"/>
  <c r="DO115" i="1"/>
  <c r="DO107" i="1"/>
  <c r="DO109" i="1"/>
  <c r="DO110" i="1"/>
  <c r="DO114" i="1"/>
  <c r="DO121" i="1"/>
  <c r="DO85" i="1"/>
  <c r="DO81" i="1"/>
  <c r="DO76" i="1"/>
  <c r="DO75" i="1"/>
  <c r="DO118" i="1"/>
  <c r="DO82" i="1"/>
  <c r="DO79" i="1"/>
  <c r="DO120" i="1"/>
  <c r="DO83" i="1"/>
  <c r="DO74" i="1"/>
  <c r="DO119" i="1"/>
  <c r="DO86" i="1"/>
  <c r="DO80" i="1"/>
  <c r="DO78" i="1"/>
  <c r="DO73" i="1"/>
  <c r="DO70" i="1"/>
  <c r="DO69" i="1"/>
  <c r="DO68" i="1"/>
  <c r="DO66" i="1"/>
  <c r="DO59" i="1"/>
  <c r="DO46" i="1"/>
  <c r="DO44" i="1"/>
  <c r="DO42" i="1"/>
  <c r="DO41" i="1"/>
  <c r="DO39" i="1"/>
  <c r="DO71" i="1"/>
  <c r="DO65" i="1"/>
  <c r="DO63" i="1"/>
  <c r="DO60" i="1"/>
  <c r="DO72" i="1"/>
  <c r="DO67" i="1"/>
  <c r="DO64" i="1"/>
  <c r="DO61" i="1"/>
  <c r="DO55" i="1"/>
  <c r="DO54" i="1"/>
  <c r="DO50" i="1"/>
  <c r="DO49" i="1"/>
  <c r="DO48" i="1"/>
  <c r="DO57" i="1"/>
  <c r="DO53" i="1"/>
  <c r="DO43" i="1"/>
  <c r="DO38" i="1"/>
  <c r="DO35" i="1"/>
  <c r="DO31" i="1"/>
  <c r="DO29" i="1"/>
  <c r="DO27" i="1"/>
  <c r="DO14" i="1"/>
  <c r="DO13" i="1"/>
  <c r="DO40" i="1"/>
  <c r="DO37" i="1"/>
  <c r="DO33" i="1"/>
  <c r="DO24" i="1"/>
  <c r="DO21" i="1"/>
  <c r="DO17" i="1"/>
  <c r="DO30" i="1"/>
  <c r="DO28" i="1"/>
  <c r="DO25" i="1"/>
  <c r="DO20" i="1"/>
  <c r="DO19" i="1"/>
  <c r="DO15" i="1"/>
  <c r="DO36" i="1"/>
  <c r="DO34" i="1"/>
  <c r="DO32" i="1"/>
  <c r="DO26" i="1"/>
  <c r="DO23" i="1"/>
  <c r="DO18" i="1"/>
  <c r="DO12" i="1"/>
  <c r="DO10" i="1"/>
  <c r="DO9" i="1"/>
  <c r="DO8" i="1"/>
  <c r="DO7" i="1"/>
  <c r="DO6" i="1"/>
  <c r="DO5" i="1"/>
  <c r="DK174" i="1"/>
  <c r="DK175" i="1"/>
  <c r="DK176" i="1"/>
  <c r="DK180" i="1"/>
  <c r="DK179" i="1"/>
  <c r="DK178" i="1"/>
  <c r="DK181" i="1"/>
  <c r="DK177" i="1"/>
  <c r="DK182" i="1"/>
  <c r="DK183" i="1"/>
  <c r="DK184" i="1"/>
  <c r="DK173" i="1"/>
  <c r="DK168" i="1"/>
  <c r="DK171" i="1"/>
  <c r="DK170" i="1"/>
  <c r="DK167" i="1"/>
  <c r="DK166" i="1"/>
  <c r="DK169" i="1"/>
  <c r="DK165" i="1"/>
  <c r="DK164" i="1"/>
  <c r="DK160" i="1"/>
  <c r="DK162" i="1"/>
  <c r="DK161" i="1"/>
  <c r="DK157" i="1"/>
  <c r="DK156" i="1"/>
  <c r="DK159" i="1"/>
  <c r="DK155" i="1"/>
  <c r="DK153" i="1"/>
  <c r="DK158" i="1"/>
  <c r="DK154" i="1"/>
  <c r="DK127" i="1"/>
  <c r="DK130" i="1"/>
  <c r="DK126" i="1"/>
  <c r="DK128" i="1"/>
  <c r="DK129" i="1"/>
  <c r="DK131" i="1"/>
  <c r="DK124" i="1"/>
  <c r="DK125" i="1"/>
  <c r="DK132" i="1"/>
  <c r="DK136" i="1"/>
  <c r="DK133" i="1"/>
  <c r="DK137" i="1"/>
  <c r="DK134" i="1"/>
  <c r="DK135" i="1"/>
  <c r="DK138" i="1"/>
  <c r="DK143" i="1"/>
  <c r="DK141" i="1"/>
  <c r="DK144" i="1"/>
  <c r="DK148" i="1"/>
  <c r="DK150" i="1"/>
  <c r="DK123" i="1"/>
  <c r="DK87" i="1"/>
  <c r="DK139" i="1"/>
  <c r="DK145" i="1"/>
  <c r="DK149" i="1"/>
  <c r="DK151" i="1"/>
  <c r="DK140" i="1"/>
  <c r="DK142" i="1"/>
  <c r="DK146" i="1"/>
  <c r="DK147" i="1"/>
  <c r="DK93" i="1"/>
  <c r="DK96" i="1"/>
  <c r="DK99" i="1"/>
  <c r="DK88" i="1"/>
  <c r="DK90" i="1"/>
  <c r="DK91" i="1"/>
  <c r="DK94" i="1"/>
  <c r="DK101" i="1"/>
  <c r="DK89" i="1"/>
  <c r="DK95" i="1"/>
  <c r="DK97" i="1"/>
  <c r="DK98" i="1"/>
  <c r="DK100" i="1"/>
  <c r="DK102" i="1"/>
  <c r="DK103" i="1"/>
  <c r="DK113" i="1"/>
  <c r="DK116" i="1"/>
  <c r="DK105" i="1"/>
  <c r="DK108" i="1"/>
  <c r="DK111" i="1"/>
  <c r="DK117" i="1"/>
  <c r="DK104" i="1"/>
  <c r="DK106" i="1"/>
  <c r="DK112" i="1"/>
  <c r="DK115" i="1"/>
  <c r="DK107" i="1"/>
  <c r="DK109" i="1"/>
  <c r="DK110" i="1"/>
  <c r="DK114" i="1"/>
  <c r="DK121" i="1"/>
  <c r="DK85" i="1"/>
  <c r="DK81" i="1"/>
  <c r="DK76" i="1"/>
  <c r="DK75" i="1"/>
  <c r="DK118" i="1"/>
  <c r="DK82" i="1"/>
  <c r="DK79" i="1"/>
  <c r="DK120" i="1"/>
  <c r="DK83" i="1"/>
  <c r="DK74" i="1"/>
  <c r="DK119" i="1"/>
  <c r="DK86" i="1"/>
  <c r="DK80" i="1"/>
  <c r="DK78" i="1"/>
  <c r="DK73" i="1"/>
  <c r="DK70" i="1"/>
  <c r="DK69" i="1"/>
  <c r="DK68" i="1"/>
  <c r="DK66" i="1"/>
  <c r="DK59" i="1"/>
  <c r="DK46" i="1"/>
  <c r="DK44" i="1"/>
  <c r="DK42" i="1"/>
  <c r="DK41" i="1"/>
  <c r="DK39" i="1"/>
  <c r="DK71" i="1"/>
  <c r="DK65" i="1"/>
  <c r="DK63" i="1"/>
  <c r="DK60" i="1"/>
  <c r="DK72" i="1"/>
  <c r="DK67" i="1"/>
  <c r="DK64" i="1"/>
  <c r="DK61" i="1"/>
  <c r="DK55" i="1"/>
  <c r="DK54" i="1"/>
  <c r="DK50" i="1"/>
  <c r="DK49" i="1"/>
  <c r="DK48" i="1"/>
  <c r="DK57" i="1"/>
  <c r="DK53" i="1"/>
  <c r="DK43" i="1"/>
  <c r="DK38" i="1"/>
  <c r="DK35" i="1"/>
  <c r="DK31" i="1"/>
  <c r="DK29" i="1"/>
  <c r="DK27" i="1"/>
  <c r="DK14" i="1"/>
  <c r="DK13" i="1"/>
  <c r="DK37" i="1"/>
  <c r="DK33" i="1"/>
  <c r="DK24" i="1"/>
  <c r="DK21" i="1"/>
  <c r="DK17" i="1"/>
  <c r="DK40" i="1"/>
  <c r="DK30" i="1"/>
  <c r="DK28" i="1"/>
  <c r="DK25" i="1"/>
  <c r="DK20" i="1"/>
  <c r="DK19" i="1"/>
  <c r="DK15" i="1"/>
  <c r="DK36" i="1"/>
  <c r="DK34" i="1"/>
  <c r="DK32" i="1"/>
  <c r="DK26" i="1"/>
  <c r="DK23" i="1"/>
  <c r="DK18" i="1"/>
  <c r="DK12" i="1"/>
  <c r="DK10" i="1"/>
  <c r="DK9" i="1"/>
  <c r="DK8" i="1"/>
  <c r="DK7" i="1"/>
  <c r="DK6" i="1"/>
  <c r="DK5" i="1"/>
  <c r="DG174" i="1"/>
  <c r="DG177" i="1"/>
  <c r="DG175" i="1"/>
  <c r="DG180" i="1"/>
  <c r="DG178" i="1"/>
  <c r="DG181" i="1"/>
  <c r="DG179" i="1"/>
  <c r="DG183" i="1"/>
  <c r="DG184" i="1"/>
  <c r="DG176" i="1"/>
  <c r="DG182" i="1"/>
  <c r="DG173" i="1"/>
  <c r="DG168" i="1"/>
  <c r="DG171" i="1"/>
  <c r="DG170" i="1"/>
  <c r="DG167" i="1"/>
  <c r="DG166" i="1"/>
  <c r="DG169" i="1"/>
  <c r="DG165" i="1"/>
  <c r="DG160" i="1"/>
  <c r="DG162" i="1"/>
  <c r="DG164" i="1"/>
  <c r="DG161" i="1"/>
  <c r="DG157" i="1"/>
  <c r="DG156" i="1"/>
  <c r="DG159" i="1"/>
  <c r="DG155" i="1"/>
  <c r="DG153" i="1"/>
  <c r="DG158" i="1"/>
  <c r="DG154" i="1"/>
  <c r="DG127" i="1"/>
  <c r="DG130" i="1"/>
  <c r="DG124" i="1"/>
  <c r="DG126" i="1"/>
  <c r="DG128" i="1"/>
  <c r="DG129" i="1"/>
  <c r="DG131" i="1"/>
  <c r="DG125" i="1"/>
  <c r="DG132" i="1"/>
  <c r="DG136" i="1"/>
  <c r="DG133" i="1"/>
  <c r="DG137" i="1"/>
  <c r="DG134" i="1"/>
  <c r="DG135" i="1"/>
  <c r="DG138" i="1"/>
  <c r="DG143" i="1"/>
  <c r="DG139" i="1"/>
  <c r="DG141" i="1"/>
  <c r="DG144" i="1"/>
  <c r="DG148" i="1"/>
  <c r="DG150" i="1"/>
  <c r="DG123" i="1"/>
  <c r="DG87" i="1"/>
  <c r="DG145" i="1"/>
  <c r="DG149" i="1"/>
  <c r="DG151" i="1"/>
  <c r="DG140" i="1"/>
  <c r="DG142" i="1"/>
  <c r="DG146" i="1"/>
  <c r="DG147" i="1"/>
  <c r="DG88" i="1"/>
  <c r="DG93" i="1"/>
  <c r="DG96" i="1"/>
  <c r="DG98" i="1"/>
  <c r="DG99" i="1"/>
  <c r="DG90" i="1"/>
  <c r="DG94" i="1"/>
  <c r="DG101" i="1"/>
  <c r="DG89" i="1"/>
  <c r="DG91" i="1"/>
  <c r="DG95" i="1"/>
  <c r="DG97" i="1"/>
  <c r="DG92" i="1"/>
  <c r="DG100" i="1"/>
  <c r="DG102" i="1"/>
  <c r="DG103" i="1"/>
  <c r="DG113" i="1"/>
  <c r="DG114" i="1"/>
  <c r="DG116" i="1"/>
  <c r="DG105" i="1"/>
  <c r="DG108" i="1"/>
  <c r="DG111" i="1"/>
  <c r="DG117" i="1"/>
  <c r="DG104" i="1"/>
  <c r="DG106" i="1"/>
  <c r="DG112" i="1"/>
  <c r="DG115" i="1"/>
  <c r="DG107" i="1"/>
  <c r="DG109" i="1"/>
  <c r="DG110" i="1"/>
  <c r="DG121" i="1"/>
  <c r="DG85" i="1"/>
  <c r="DG81" i="1"/>
  <c r="DG76" i="1"/>
  <c r="DG75" i="1"/>
  <c r="DG118" i="1"/>
  <c r="DG82" i="1"/>
  <c r="DG79" i="1"/>
  <c r="DG120" i="1"/>
  <c r="DG83" i="1"/>
  <c r="DG74" i="1"/>
  <c r="DG119" i="1"/>
  <c r="DG86" i="1"/>
  <c r="DG80" i="1"/>
  <c r="DG78" i="1"/>
  <c r="DG73" i="1"/>
  <c r="DG70" i="1"/>
  <c r="DG69" i="1"/>
  <c r="DG68" i="1"/>
  <c r="DG66" i="1"/>
  <c r="DG59" i="1"/>
  <c r="DG46" i="1"/>
  <c r="DG44" i="1"/>
  <c r="DG42" i="1"/>
  <c r="DG41" i="1"/>
  <c r="DG39" i="1"/>
  <c r="DG71" i="1"/>
  <c r="DG65" i="1"/>
  <c r="DG63" i="1"/>
  <c r="DG60" i="1"/>
  <c r="DG72" i="1"/>
  <c r="DG67" i="1"/>
  <c r="DG64" i="1"/>
  <c r="DG61" i="1"/>
  <c r="DG55" i="1"/>
  <c r="DG54" i="1"/>
  <c r="DG50" i="1"/>
  <c r="DG49" i="1"/>
  <c r="DG48" i="1"/>
  <c r="DG57" i="1"/>
  <c r="DG53" i="1"/>
  <c r="DG43" i="1"/>
  <c r="DG38" i="1"/>
  <c r="DG35" i="1"/>
  <c r="DG31" i="1"/>
  <c r="DG29" i="1"/>
  <c r="DG27" i="1"/>
  <c r="DG14" i="1"/>
  <c r="DG13" i="1"/>
  <c r="DG37" i="1"/>
  <c r="DG33" i="1"/>
  <c r="DG24" i="1"/>
  <c r="DG21" i="1"/>
  <c r="DG17" i="1"/>
  <c r="DG30" i="1"/>
  <c r="DG28" i="1"/>
  <c r="DG25" i="1"/>
  <c r="DG20" i="1"/>
  <c r="DG19" i="1"/>
  <c r="DG15" i="1"/>
  <c r="DG40" i="1"/>
  <c r="DG36" i="1"/>
  <c r="DG34" i="1"/>
  <c r="DG32" i="1"/>
  <c r="DG26" i="1"/>
  <c r="DG23" i="1"/>
  <c r="DG18" i="1"/>
  <c r="DG12" i="1"/>
  <c r="DG10" i="1"/>
  <c r="DG9" i="1"/>
  <c r="DG8" i="1"/>
  <c r="DG7" i="1"/>
  <c r="DG6" i="1"/>
  <c r="DG5" i="1"/>
  <c r="DC174" i="1"/>
  <c r="DC175" i="1"/>
  <c r="DC176" i="1"/>
  <c r="DC177" i="1"/>
  <c r="DC180" i="1"/>
  <c r="DC179" i="1"/>
  <c r="DC178" i="1"/>
  <c r="DC181" i="1"/>
  <c r="DC182" i="1"/>
  <c r="DC183" i="1"/>
  <c r="DC184" i="1"/>
  <c r="DC173" i="1"/>
  <c r="DC168" i="1"/>
  <c r="DC171" i="1"/>
  <c r="DC170" i="1"/>
  <c r="DC167" i="1"/>
  <c r="DC166" i="1"/>
  <c r="DC165" i="1"/>
  <c r="DC169" i="1"/>
  <c r="DC164" i="1"/>
  <c r="DC160" i="1"/>
  <c r="DC162" i="1"/>
  <c r="DC161" i="1"/>
  <c r="DC157" i="1"/>
  <c r="DC156" i="1"/>
  <c r="DC159" i="1"/>
  <c r="DC155" i="1"/>
  <c r="DC153" i="1"/>
  <c r="DC158" i="1"/>
  <c r="DC154" i="1"/>
  <c r="DC127" i="1"/>
  <c r="DC130" i="1"/>
  <c r="DC126" i="1"/>
  <c r="DC128" i="1"/>
  <c r="DC129" i="1"/>
  <c r="DC131" i="1"/>
  <c r="DC124" i="1"/>
  <c r="DC125" i="1"/>
  <c r="DC132" i="1"/>
  <c r="DC136" i="1"/>
  <c r="DC133" i="1"/>
  <c r="DC137" i="1"/>
  <c r="DC134" i="1"/>
  <c r="DC135" i="1"/>
  <c r="DC138" i="1"/>
  <c r="DC139" i="1"/>
  <c r="DC143" i="1"/>
  <c r="DC88" i="1"/>
  <c r="DC141" i="1"/>
  <c r="DC144" i="1"/>
  <c r="DC148" i="1"/>
  <c r="DC150" i="1"/>
  <c r="DC123" i="1"/>
  <c r="DC87" i="1"/>
  <c r="DC145" i="1"/>
  <c r="DC149" i="1"/>
  <c r="DC151" i="1"/>
  <c r="DC140" i="1"/>
  <c r="DC142" i="1"/>
  <c r="DC146" i="1"/>
  <c r="DC147" i="1"/>
  <c r="DC93" i="1"/>
  <c r="DC96" i="1"/>
  <c r="DC98" i="1"/>
  <c r="DC99" i="1"/>
  <c r="DC90" i="1"/>
  <c r="DC94" i="1"/>
  <c r="DC101" i="1"/>
  <c r="DC91" i="1"/>
  <c r="DC95" i="1"/>
  <c r="DC97" i="1"/>
  <c r="DC92" i="1"/>
  <c r="DC100" i="1"/>
  <c r="DC102" i="1"/>
  <c r="DC103" i="1"/>
  <c r="DC113" i="1"/>
  <c r="DC114" i="1"/>
  <c r="DC116" i="1"/>
  <c r="DC105" i="1"/>
  <c r="DC108" i="1"/>
  <c r="DC111" i="1"/>
  <c r="DC117" i="1"/>
  <c r="DC104" i="1"/>
  <c r="DC106" i="1"/>
  <c r="DC112" i="1"/>
  <c r="DC115" i="1"/>
  <c r="DC107" i="1"/>
  <c r="DC109" i="1"/>
  <c r="DC110" i="1"/>
  <c r="DC121" i="1"/>
  <c r="DC85" i="1"/>
  <c r="DC81" i="1"/>
  <c r="DC76" i="1"/>
  <c r="DC75" i="1"/>
  <c r="DC118" i="1"/>
  <c r="DC82" i="1"/>
  <c r="DC79" i="1"/>
  <c r="DC120" i="1"/>
  <c r="DC83" i="1"/>
  <c r="DC74" i="1"/>
  <c r="DC119" i="1"/>
  <c r="DC86" i="1"/>
  <c r="DC80" i="1"/>
  <c r="DC78" i="1"/>
  <c r="DC73" i="1"/>
  <c r="DC70" i="1"/>
  <c r="DC69" i="1"/>
  <c r="DC68" i="1"/>
  <c r="DC66" i="1"/>
  <c r="DC59" i="1"/>
  <c r="DC46" i="1"/>
  <c r="DC44" i="1"/>
  <c r="DC42" i="1"/>
  <c r="DC41" i="1"/>
  <c r="DC39" i="1"/>
  <c r="DC71" i="1"/>
  <c r="DC65" i="1"/>
  <c r="DC63" i="1"/>
  <c r="DC60" i="1"/>
  <c r="DC72" i="1"/>
  <c r="DC67" i="1"/>
  <c r="DC64" i="1"/>
  <c r="DC61" i="1"/>
  <c r="DC55" i="1"/>
  <c r="DC54" i="1"/>
  <c r="DC50" i="1"/>
  <c r="DC49" i="1"/>
  <c r="DC48" i="1"/>
  <c r="DC57" i="1"/>
  <c r="DC53" i="1"/>
  <c r="DC43" i="1"/>
  <c r="DC38" i="1"/>
  <c r="DC40" i="1"/>
  <c r="DC35" i="1"/>
  <c r="DC31" i="1"/>
  <c r="DC29" i="1"/>
  <c r="DC27" i="1"/>
  <c r="DC14" i="1"/>
  <c r="DC13" i="1"/>
  <c r="DC37" i="1"/>
  <c r="DC33" i="1"/>
  <c r="DC24" i="1"/>
  <c r="DC21" i="1"/>
  <c r="DC17" i="1"/>
  <c r="DC30" i="1"/>
  <c r="DC28" i="1"/>
  <c r="DC25" i="1"/>
  <c r="DC20" i="1"/>
  <c r="DC19" i="1"/>
  <c r="DC15" i="1"/>
  <c r="DC36" i="1"/>
  <c r="DC34" i="1"/>
  <c r="DC32" i="1"/>
  <c r="DC26" i="1"/>
  <c r="DC23" i="1"/>
  <c r="DC18" i="1"/>
  <c r="DC12" i="1"/>
  <c r="DC10" i="1"/>
  <c r="DC9" i="1"/>
  <c r="DC8" i="1"/>
  <c r="DC7" i="1"/>
  <c r="DC6" i="1"/>
  <c r="DC5" i="1"/>
  <c r="CY174" i="1"/>
  <c r="CY175" i="1"/>
  <c r="CY176" i="1"/>
  <c r="CY180" i="1"/>
  <c r="CY178" i="1"/>
  <c r="CY181" i="1"/>
  <c r="CY179" i="1"/>
  <c r="CY182" i="1"/>
  <c r="CY183" i="1"/>
  <c r="CY184" i="1"/>
  <c r="CY173" i="1"/>
  <c r="CY168" i="1"/>
  <c r="CY171" i="1"/>
  <c r="CY170" i="1"/>
  <c r="CY177" i="1"/>
  <c r="CY167" i="1"/>
  <c r="CY166" i="1"/>
  <c r="CY169" i="1"/>
  <c r="CY165" i="1"/>
  <c r="CY160" i="1"/>
  <c r="CY162" i="1"/>
  <c r="CY164" i="1"/>
  <c r="CY161" i="1"/>
  <c r="CY157" i="1"/>
  <c r="CY156" i="1"/>
  <c r="CY159" i="1"/>
  <c r="CY155" i="1"/>
  <c r="CY153" i="1"/>
  <c r="CY158" i="1"/>
  <c r="CY154" i="1"/>
  <c r="CY127" i="1"/>
  <c r="CY130" i="1"/>
  <c r="CY124" i="1"/>
  <c r="CY126" i="1"/>
  <c r="CY128" i="1"/>
  <c r="CY129" i="1"/>
  <c r="CY131" i="1"/>
  <c r="CY125" i="1"/>
  <c r="CY132" i="1"/>
  <c r="CY136" i="1"/>
  <c r="CY133" i="1"/>
  <c r="CY137" i="1"/>
  <c r="CY134" i="1"/>
  <c r="CY135" i="1"/>
  <c r="CY138" i="1"/>
  <c r="CY143" i="1"/>
  <c r="CY88" i="1"/>
  <c r="CY141" i="1"/>
  <c r="CY144" i="1"/>
  <c r="CY148" i="1"/>
  <c r="CY150" i="1"/>
  <c r="CY123" i="1"/>
  <c r="CY87" i="1"/>
  <c r="CY145" i="1"/>
  <c r="CY149" i="1"/>
  <c r="CY151" i="1"/>
  <c r="CY139" i="1"/>
  <c r="CY140" i="1"/>
  <c r="CY142" i="1"/>
  <c r="CY146" i="1"/>
  <c r="CY147" i="1"/>
  <c r="CY93" i="1"/>
  <c r="CY96" i="1"/>
  <c r="CY98" i="1"/>
  <c r="CY99" i="1"/>
  <c r="CY90" i="1"/>
  <c r="CY94" i="1"/>
  <c r="CY101" i="1"/>
  <c r="CY91" i="1"/>
  <c r="CY95" i="1"/>
  <c r="CY97" i="1"/>
  <c r="CY89" i="1"/>
  <c r="CY92" i="1"/>
  <c r="CY100" i="1"/>
  <c r="CY102" i="1"/>
  <c r="CY103" i="1"/>
  <c r="CY113" i="1"/>
  <c r="CY114" i="1"/>
  <c r="CY116" i="1"/>
  <c r="CY105" i="1"/>
  <c r="CY108" i="1"/>
  <c r="CY111" i="1"/>
  <c r="CY117" i="1"/>
  <c r="CY104" i="1"/>
  <c r="CY106" i="1"/>
  <c r="CY112" i="1"/>
  <c r="CY115" i="1"/>
  <c r="CY107" i="1"/>
  <c r="CY109" i="1"/>
  <c r="CY110" i="1"/>
  <c r="CY121" i="1"/>
  <c r="CY85" i="1"/>
  <c r="CY81" i="1"/>
  <c r="CY76" i="1"/>
  <c r="CY75" i="1"/>
  <c r="CY118" i="1"/>
  <c r="CY82" i="1"/>
  <c r="CY79" i="1"/>
  <c r="CY120" i="1"/>
  <c r="CY83" i="1"/>
  <c r="CY74" i="1"/>
  <c r="CY119" i="1"/>
  <c r="CY86" i="1"/>
  <c r="CY80" i="1"/>
  <c r="CY78" i="1"/>
  <c r="CY73" i="1"/>
  <c r="CY70" i="1"/>
  <c r="CY69" i="1"/>
  <c r="CY68" i="1"/>
  <c r="CY66" i="1"/>
  <c r="CY59" i="1"/>
  <c r="CY46" i="1"/>
  <c r="CY44" i="1"/>
  <c r="CY42" i="1"/>
  <c r="CY41" i="1"/>
  <c r="CY39" i="1"/>
  <c r="CY71" i="1"/>
  <c r="CY65" i="1"/>
  <c r="CY63" i="1"/>
  <c r="CY60" i="1"/>
  <c r="CY72" i="1"/>
  <c r="CY67" i="1"/>
  <c r="CY64" i="1"/>
  <c r="CY61" i="1"/>
  <c r="CY55" i="1"/>
  <c r="CY54" i="1"/>
  <c r="CY50" i="1"/>
  <c r="CY49" i="1"/>
  <c r="CY48" i="1"/>
  <c r="CY57" i="1"/>
  <c r="CY53" i="1"/>
  <c r="CY43" i="1"/>
  <c r="CY38" i="1"/>
  <c r="CY35" i="1"/>
  <c r="CY31" i="1"/>
  <c r="CY29" i="1"/>
  <c r="CY27" i="1"/>
  <c r="CY14" i="1"/>
  <c r="CY13" i="1"/>
  <c r="CY40" i="1"/>
  <c r="CY37" i="1"/>
  <c r="CY33" i="1"/>
  <c r="CY24" i="1"/>
  <c r="CY21" i="1"/>
  <c r="CY17" i="1"/>
  <c r="CY30" i="1"/>
  <c r="CY28" i="1"/>
  <c r="CY25" i="1"/>
  <c r="CY20" i="1"/>
  <c r="CY19" i="1"/>
  <c r="CY15" i="1"/>
  <c r="CY36" i="1"/>
  <c r="CY34" i="1"/>
  <c r="CY32" i="1"/>
  <c r="CY26" i="1"/>
  <c r="CY23" i="1"/>
  <c r="CY18" i="1"/>
  <c r="CY12" i="1"/>
  <c r="CY10" i="1"/>
  <c r="CY9" i="1"/>
  <c r="CY8" i="1"/>
  <c r="CY7" i="1"/>
  <c r="CY6" i="1"/>
  <c r="CY5" i="1"/>
  <c r="CU174" i="1"/>
  <c r="CU175" i="1"/>
  <c r="CU176" i="1"/>
  <c r="CU177" i="1"/>
  <c r="CU180" i="1"/>
  <c r="CU179" i="1"/>
  <c r="CU178" i="1"/>
  <c r="CU181" i="1"/>
  <c r="CU182" i="1"/>
  <c r="CU183" i="1"/>
  <c r="CU184" i="1"/>
  <c r="CU173" i="1"/>
  <c r="CU168" i="1"/>
  <c r="CU171" i="1"/>
  <c r="CU170" i="1"/>
  <c r="CU167" i="1"/>
  <c r="CU166" i="1"/>
  <c r="CU169" i="1"/>
  <c r="CU165" i="1"/>
  <c r="CU164" i="1"/>
  <c r="CU160" i="1"/>
  <c r="CU162" i="1"/>
  <c r="CU161" i="1"/>
  <c r="CU157" i="1"/>
  <c r="CU156" i="1"/>
  <c r="CU159" i="1"/>
  <c r="CU155" i="1"/>
  <c r="CU153" i="1"/>
  <c r="CU158" i="1"/>
  <c r="CU154" i="1"/>
  <c r="CU127" i="1"/>
  <c r="CU130" i="1"/>
  <c r="CU126" i="1"/>
  <c r="CU128" i="1"/>
  <c r="CU129" i="1"/>
  <c r="CU131" i="1"/>
  <c r="CU124" i="1"/>
  <c r="CU125" i="1"/>
  <c r="CU132" i="1"/>
  <c r="CU136" i="1"/>
  <c r="CU139" i="1"/>
  <c r="CU133" i="1"/>
  <c r="CU137" i="1"/>
  <c r="CU134" i="1"/>
  <c r="CU135" i="1"/>
  <c r="CU138" i="1"/>
  <c r="CU143" i="1"/>
  <c r="CU88" i="1"/>
  <c r="CU141" i="1"/>
  <c r="CU144" i="1"/>
  <c r="CU148" i="1"/>
  <c r="CU150" i="1"/>
  <c r="CU123" i="1"/>
  <c r="CU87" i="1"/>
  <c r="CU145" i="1"/>
  <c r="CU149" i="1"/>
  <c r="CU151" i="1"/>
  <c r="CU140" i="1"/>
  <c r="CU142" i="1"/>
  <c r="CU146" i="1"/>
  <c r="CU147" i="1"/>
  <c r="CU93" i="1"/>
  <c r="CU96" i="1"/>
  <c r="CU98" i="1"/>
  <c r="CU99" i="1"/>
  <c r="CU90" i="1"/>
  <c r="CU94" i="1"/>
  <c r="CU101" i="1"/>
  <c r="CU91" i="1"/>
  <c r="CU95" i="1"/>
  <c r="CU97" i="1"/>
  <c r="CU89" i="1"/>
  <c r="CU92" i="1"/>
  <c r="CU100" i="1"/>
  <c r="CU102" i="1"/>
  <c r="CU103" i="1"/>
  <c r="CU113" i="1"/>
  <c r="CU114" i="1"/>
  <c r="CU116" i="1"/>
  <c r="CU105" i="1"/>
  <c r="CU108" i="1"/>
  <c r="CU111" i="1"/>
  <c r="CU117" i="1"/>
  <c r="CU104" i="1"/>
  <c r="CU106" i="1"/>
  <c r="CU112" i="1"/>
  <c r="CU115" i="1"/>
  <c r="CU107" i="1"/>
  <c r="CU109" i="1"/>
  <c r="CU110" i="1"/>
  <c r="CU121" i="1"/>
  <c r="CU85" i="1"/>
  <c r="CU81" i="1"/>
  <c r="CU76" i="1"/>
  <c r="CU75" i="1"/>
  <c r="CU118" i="1"/>
  <c r="CU82" i="1"/>
  <c r="CU79" i="1"/>
  <c r="CU120" i="1"/>
  <c r="CU83" i="1"/>
  <c r="CU74" i="1"/>
  <c r="CU119" i="1"/>
  <c r="CU86" i="1"/>
  <c r="CU80" i="1"/>
  <c r="CU78" i="1"/>
  <c r="CU73" i="1"/>
  <c r="CU70" i="1"/>
  <c r="CU69" i="1"/>
  <c r="CU68" i="1"/>
  <c r="CU66" i="1"/>
  <c r="CU59" i="1"/>
  <c r="CU46" i="1"/>
  <c r="CU44" i="1"/>
  <c r="CU42" i="1"/>
  <c r="CU41" i="1"/>
  <c r="CU39" i="1"/>
  <c r="CU71" i="1"/>
  <c r="CU65" i="1"/>
  <c r="CU63" i="1"/>
  <c r="CU60" i="1"/>
  <c r="CU72" i="1"/>
  <c r="CU67" i="1"/>
  <c r="CU64" i="1"/>
  <c r="CU61" i="1"/>
  <c r="CU55" i="1"/>
  <c r="CU54" i="1"/>
  <c r="CU50" i="1"/>
  <c r="CU49" i="1"/>
  <c r="CU48" i="1"/>
  <c r="CU57" i="1"/>
  <c r="CU53" i="1"/>
  <c r="CU43" i="1"/>
  <c r="CU35" i="1"/>
  <c r="CU31" i="1"/>
  <c r="CU29" i="1"/>
  <c r="CU27" i="1"/>
  <c r="CU14" i="1"/>
  <c r="CU13" i="1"/>
  <c r="CU37" i="1"/>
  <c r="CU33" i="1"/>
  <c r="CU24" i="1"/>
  <c r="CU21" i="1"/>
  <c r="CU17" i="1"/>
  <c r="CU40" i="1"/>
  <c r="CU30" i="1"/>
  <c r="CU28" i="1"/>
  <c r="CU25" i="1"/>
  <c r="CU20" i="1"/>
  <c r="CU19" i="1"/>
  <c r="CU15" i="1"/>
  <c r="CU38" i="1"/>
  <c r="CU36" i="1"/>
  <c r="CU34" i="1"/>
  <c r="CU32" i="1"/>
  <c r="CU26" i="1"/>
  <c r="CU23" i="1"/>
  <c r="CU18" i="1"/>
  <c r="CU12" i="1"/>
  <c r="CU10" i="1"/>
  <c r="CU9" i="1"/>
  <c r="CU8" i="1"/>
  <c r="CU7" i="1"/>
  <c r="CU6" i="1"/>
  <c r="CU5" i="1"/>
  <c r="CQ174" i="1"/>
  <c r="CQ175" i="1"/>
  <c r="CQ180" i="1"/>
  <c r="CQ178" i="1"/>
  <c r="CQ177" i="1"/>
  <c r="CQ176" i="1"/>
  <c r="CQ181" i="1"/>
  <c r="CQ183" i="1"/>
  <c r="CQ184" i="1"/>
  <c r="CQ179" i="1"/>
  <c r="CQ173" i="1"/>
  <c r="CQ182" i="1"/>
  <c r="CQ171" i="1"/>
  <c r="CQ170" i="1"/>
  <c r="CQ167" i="1"/>
  <c r="CQ166" i="1"/>
  <c r="CQ169" i="1"/>
  <c r="CQ165" i="1"/>
  <c r="CQ168" i="1"/>
  <c r="CQ160" i="1"/>
  <c r="CQ164" i="1"/>
  <c r="CQ157" i="1"/>
  <c r="CQ153" i="1"/>
  <c r="CQ154" i="1"/>
  <c r="CQ125" i="1"/>
  <c r="CQ127" i="1"/>
  <c r="CQ130" i="1"/>
  <c r="CQ124" i="1"/>
  <c r="CQ126" i="1"/>
  <c r="CQ128" i="1"/>
  <c r="CQ129" i="1"/>
  <c r="CQ131" i="1"/>
  <c r="CQ132" i="1"/>
  <c r="CQ136" i="1"/>
  <c r="CQ139" i="1"/>
  <c r="CQ133" i="1"/>
  <c r="CQ137" i="1"/>
  <c r="CQ134" i="1"/>
  <c r="CQ135" i="1"/>
  <c r="CQ138" i="1"/>
  <c r="CQ143" i="1"/>
  <c r="CQ147" i="1"/>
  <c r="CQ88" i="1"/>
  <c r="CQ141" i="1"/>
  <c r="CQ144" i="1"/>
  <c r="CQ148" i="1"/>
  <c r="CQ150" i="1"/>
  <c r="CQ123" i="1"/>
  <c r="CQ87" i="1"/>
  <c r="CQ145" i="1"/>
  <c r="CQ149" i="1"/>
  <c r="CQ151" i="1"/>
  <c r="CQ140" i="1"/>
  <c r="CQ142" i="1"/>
  <c r="CQ146" i="1"/>
  <c r="CQ93" i="1"/>
  <c r="CQ96" i="1"/>
  <c r="CQ98" i="1"/>
  <c r="CQ99" i="1"/>
  <c r="CQ90" i="1"/>
  <c r="CQ94" i="1"/>
  <c r="CQ101" i="1"/>
  <c r="CQ91" i="1"/>
  <c r="CQ95" i="1"/>
  <c r="CQ97" i="1"/>
  <c r="CQ89" i="1"/>
  <c r="CQ92" i="1"/>
  <c r="CQ100" i="1"/>
  <c r="CQ102" i="1"/>
  <c r="CQ103" i="1"/>
  <c r="CQ113" i="1"/>
  <c r="CQ114" i="1"/>
  <c r="CQ116" i="1"/>
  <c r="CQ105" i="1"/>
  <c r="CQ108" i="1"/>
  <c r="CQ111" i="1"/>
  <c r="CQ117" i="1"/>
  <c r="CQ104" i="1"/>
  <c r="CQ106" i="1"/>
  <c r="CQ112" i="1"/>
  <c r="CQ115" i="1"/>
  <c r="CQ107" i="1"/>
  <c r="CQ109" i="1"/>
  <c r="CQ110" i="1"/>
  <c r="CQ85" i="1"/>
  <c r="CQ81" i="1"/>
  <c r="CQ76" i="1"/>
  <c r="CQ75" i="1"/>
  <c r="CQ118" i="1"/>
  <c r="CQ121" i="1"/>
  <c r="CQ82" i="1"/>
  <c r="CQ79" i="1"/>
  <c r="CQ120" i="1"/>
  <c r="CQ83" i="1"/>
  <c r="CQ119" i="1"/>
  <c r="CQ86" i="1"/>
  <c r="CQ80" i="1"/>
  <c r="CQ78" i="1"/>
  <c r="CQ73" i="1"/>
  <c r="CQ70" i="1"/>
  <c r="CQ68" i="1"/>
  <c r="CQ66" i="1"/>
  <c r="CQ59" i="1"/>
  <c r="CQ46" i="1"/>
  <c r="CQ44" i="1"/>
  <c r="CQ71" i="1"/>
  <c r="CQ65" i="1"/>
  <c r="CQ63" i="1"/>
  <c r="CQ60" i="1"/>
  <c r="CQ54" i="1"/>
  <c r="CQ72" i="1"/>
  <c r="CQ67" i="1"/>
  <c r="CQ64" i="1"/>
  <c r="CQ61" i="1"/>
  <c r="CQ55" i="1"/>
  <c r="CQ50" i="1"/>
  <c r="CQ49" i="1"/>
  <c r="CQ48" i="1"/>
  <c r="CQ74" i="1"/>
  <c r="CQ69" i="1"/>
  <c r="CQ57" i="1"/>
  <c r="CQ53" i="1"/>
  <c r="CQ35" i="1"/>
  <c r="CQ29" i="1"/>
  <c r="CQ27" i="1"/>
  <c r="CQ14" i="1"/>
  <c r="CQ13" i="1"/>
  <c r="CQ37" i="1"/>
  <c r="CQ33" i="1"/>
  <c r="CQ21" i="1"/>
  <c r="CQ17" i="1"/>
  <c r="CQ30" i="1"/>
  <c r="CQ25" i="1"/>
  <c r="CQ20" i="1"/>
  <c r="CQ19" i="1"/>
  <c r="CQ15" i="1"/>
  <c r="CQ12" i="1"/>
  <c r="CQ34" i="1"/>
  <c r="CQ26" i="1"/>
  <c r="CQ23" i="1"/>
  <c r="CQ18" i="1"/>
  <c r="CQ10" i="1"/>
  <c r="CQ9" i="1"/>
  <c r="CQ8" i="1"/>
  <c r="CQ7" i="1"/>
  <c r="CQ6" i="1"/>
  <c r="CQ5" i="1"/>
  <c r="CM174" i="1"/>
  <c r="CM176" i="1"/>
  <c r="CM177" i="1"/>
  <c r="CM175" i="1"/>
  <c r="CM179" i="1"/>
  <c r="CM180" i="1"/>
  <c r="CM178" i="1"/>
  <c r="CM181" i="1"/>
  <c r="CM182" i="1"/>
  <c r="CM183" i="1"/>
  <c r="CM184" i="1"/>
  <c r="CM170" i="1"/>
  <c r="CM171" i="1"/>
  <c r="CM167" i="1"/>
  <c r="CM166" i="1"/>
  <c r="CM168" i="1"/>
  <c r="CM165" i="1"/>
  <c r="CM173" i="1"/>
  <c r="CM169" i="1"/>
  <c r="CM164" i="1"/>
  <c r="CM162" i="1"/>
  <c r="CM160" i="1"/>
  <c r="CM161" i="1"/>
  <c r="CM159" i="1"/>
  <c r="CM157" i="1"/>
  <c r="CM155" i="1"/>
  <c r="CM158" i="1"/>
  <c r="CM153" i="1"/>
  <c r="CM156" i="1"/>
  <c r="CM154" i="1"/>
  <c r="CM127" i="1"/>
  <c r="CM130" i="1"/>
  <c r="CM125" i="1"/>
  <c r="CM128" i="1"/>
  <c r="CM126" i="1"/>
  <c r="CM129" i="1"/>
  <c r="CM131" i="1"/>
  <c r="CM124" i="1"/>
  <c r="CM136" i="1"/>
  <c r="CM139" i="1"/>
  <c r="CM132" i="1"/>
  <c r="CM133" i="1"/>
  <c r="CM137" i="1"/>
  <c r="CM134" i="1"/>
  <c r="CM135" i="1"/>
  <c r="CM138" i="1"/>
  <c r="CM143" i="1"/>
  <c r="CM146" i="1"/>
  <c r="CM123" i="1"/>
  <c r="CM88" i="1"/>
  <c r="CM141" i="1"/>
  <c r="CM147" i="1"/>
  <c r="CM148" i="1"/>
  <c r="CM150" i="1"/>
  <c r="CM144" i="1"/>
  <c r="CM145" i="1"/>
  <c r="CM149" i="1"/>
  <c r="CM140" i="1"/>
  <c r="CM142" i="1"/>
  <c r="CM151" i="1"/>
  <c r="CM92" i="1"/>
  <c r="CM98" i="1"/>
  <c r="CM102" i="1"/>
  <c r="CM90" i="1"/>
  <c r="CM93" i="1"/>
  <c r="CM94" i="1"/>
  <c r="CM96" i="1"/>
  <c r="CM99" i="1"/>
  <c r="CM89" i="1"/>
  <c r="CM91" i="1"/>
  <c r="CM95" i="1"/>
  <c r="CM97" i="1"/>
  <c r="CM100" i="1"/>
  <c r="CM103" i="1"/>
  <c r="CM110" i="1"/>
  <c r="CM113" i="1"/>
  <c r="CM116" i="1"/>
  <c r="CM105" i="1"/>
  <c r="CM108" i="1"/>
  <c r="CM111" i="1"/>
  <c r="CM114" i="1"/>
  <c r="CM117" i="1"/>
  <c r="CM104" i="1"/>
  <c r="CM112" i="1"/>
  <c r="CM115" i="1"/>
  <c r="CM106" i="1"/>
  <c r="CM107" i="1"/>
  <c r="CM109" i="1"/>
  <c r="CM119" i="1"/>
  <c r="CM85" i="1"/>
  <c r="CM81" i="1"/>
  <c r="CM76" i="1"/>
  <c r="CM75" i="1"/>
  <c r="CM118" i="1"/>
  <c r="CM121" i="1"/>
  <c r="CM82" i="1"/>
  <c r="CM79" i="1"/>
  <c r="CM120" i="1"/>
  <c r="CM86" i="1"/>
  <c r="CM83" i="1"/>
  <c r="CM80" i="1"/>
  <c r="CM78" i="1"/>
  <c r="CM73" i="1"/>
  <c r="CM70" i="1"/>
  <c r="CM66" i="1"/>
  <c r="CM65" i="1"/>
  <c r="CM59" i="1"/>
  <c r="CM46" i="1"/>
  <c r="CM40" i="1"/>
  <c r="CM71" i="1"/>
  <c r="CM63" i="1"/>
  <c r="CM60" i="1"/>
  <c r="CM54" i="1"/>
  <c r="CM72" i="1"/>
  <c r="CM67" i="1"/>
  <c r="CM64" i="1"/>
  <c r="CM61" i="1"/>
  <c r="CM55" i="1"/>
  <c r="CM50" i="1"/>
  <c r="CM49" i="1"/>
  <c r="CM48" i="1"/>
  <c r="CM43" i="1"/>
  <c r="CM39" i="1"/>
  <c r="CM74" i="1"/>
  <c r="CM69" i="1"/>
  <c r="CM68" i="1"/>
  <c r="CM57" i="1"/>
  <c r="CM53" i="1"/>
  <c r="CM44" i="1"/>
  <c r="CM42" i="1"/>
  <c r="CM41" i="1"/>
  <c r="CM35" i="1"/>
  <c r="CM29" i="1"/>
  <c r="CM27" i="1"/>
  <c r="CM24" i="1"/>
  <c r="CM21" i="1"/>
  <c r="CM14" i="1"/>
  <c r="CM13" i="1"/>
  <c r="CM37" i="1"/>
  <c r="CM33" i="1"/>
  <c r="CM28" i="1"/>
  <c r="CM19" i="1"/>
  <c r="CM17" i="1"/>
  <c r="CM38" i="1"/>
  <c r="CM36" i="1"/>
  <c r="CM34" i="1"/>
  <c r="CM32" i="1"/>
  <c r="CM30" i="1"/>
  <c r="CM25" i="1"/>
  <c r="CM20" i="1"/>
  <c r="CM15" i="1"/>
  <c r="CM12" i="1"/>
  <c r="CM31" i="1"/>
  <c r="CM26" i="1"/>
  <c r="CM23" i="1"/>
  <c r="CM18" i="1"/>
  <c r="CM10" i="1"/>
  <c r="CM9" i="1"/>
  <c r="CM8" i="1"/>
  <c r="CM7" i="1"/>
  <c r="CM6" i="1"/>
  <c r="CM5" i="1"/>
  <c r="CI174" i="1"/>
  <c r="CI176" i="1"/>
  <c r="CI177" i="1"/>
  <c r="CI179" i="1"/>
  <c r="CI178" i="1"/>
  <c r="CI181" i="1"/>
  <c r="CI182" i="1"/>
  <c r="CI175" i="1"/>
  <c r="CI180" i="1"/>
  <c r="CI183" i="1"/>
  <c r="CI184" i="1"/>
  <c r="CI170" i="1"/>
  <c r="CI171" i="1"/>
  <c r="CI173" i="1"/>
  <c r="CI169" i="1"/>
  <c r="CI167" i="1"/>
  <c r="CI166" i="1"/>
  <c r="CI168" i="1"/>
  <c r="CI165" i="1"/>
  <c r="CI160" i="1"/>
  <c r="CI162" i="1"/>
  <c r="CI161" i="1"/>
  <c r="CI164" i="1"/>
  <c r="CI159" i="1"/>
  <c r="CI155" i="1"/>
  <c r="CI153" i="1"/>
  <c r="CI158" i="1"/>
  <c r="CI154" i="1"/>
  <c r="CI157" i="1"/>
  <c r="CI156" i="1"/>
  <c r="CI127" i="1"/>
  <c r="CI125" i="1"/>
  <c r="CI128" i="1"/>
  <c r="CI130" i="1"/>
  <c r="CI124" i="1"/>
  <c r="CI131" i="1"/>
  <c r="CI126" i="1"/>
  <c r="CI129" i="1"/>
  <c r="CI134" i="1"/>
  <c r="CI135" i="1"/>
  <c r="CI136" i="1"/>
  <c r="CI138" i="1"/>
  <c r="CI132" i="1"/>
  <c r="CI133" i="1"/>
  <c r="CI139" i="1"/>
  <c r="CI137" i="1"/>
  <c r="CI145" i="1"/>
  <c r="CI88" i="1"/>
  <c r="CI141" i="1"/>
  <c r="CI143" i="1"/>
  <c r="CI146" i="1"/>
  <c r="CI147" i="1"/>
  <c r="CI148" i="1"/>
  <c r="CI150" i="1"/>
  <c r="CI140" i="1"/>
  <c r="CI142" i="1"/>
  <c r="CI144" i="1"/>
  <c r="CI149" i="1"/>
  <c r="CI151" i="1"/>
  <c r="CI92" i="1"/>
  <c r="CI95" i="1"/>
  <c r="CI102" i="1"/>
  <c r="CI87" i="1"/>
  <c r="CI90" i="1"/>
  <c r="CI93" i="1"/>
  <c r="CI96" i="1"/>
  <c r="CI98" i="1"/>
  <c r="CI94" i="1"/>
  <c r="CI99" i="1"/>
  <c r="CI101" i="1"/>
  <c r="CI123" i="1"/>
  <c r="CI89" i="1"/>
  <c r="CI91" i="1"/>
  <c r="CI97" i="1"/>
  <c r="CI100" i="1"/>
  <c r="CI107" i="1"/>
  <c r="CI109" i="1"/>
  <c r="CI110" i="1"/>
  <c r="CI103" i="1"/>
  <c r="CI105" i="1"/>
  <c r="CI113" i="1"/>
  <c r="CI116" i="1"/>
  <c r="CI117" i="1"/>
  <c r="CI104" i="1"/>
  <c r="CI108" i="1"/>
  <c r="CI114" i="1"/>
  <c r="CI115" i="1"/>
  <c r="CI106" i="1"/>
  <c r="CI112" i="1"/>
  <c r="CI119" i="1"/>
  <c r="CI82" i="1"/>
  <c r="CI79" i="1"/>
  <c r="CI76" i="1"/>
  <c r="CI75" i="1"/>
  <c r="CI121" i="1"/>
  <c r="CI83" i="1"/>
  <c r="CI118" i="1"/>
  <c r="CI120" i="1"/>
  <c r="CI86" i="1"/>
  <c r="CI80" i="1"/>
  <c r="CI78" i="1"/>
  <c r="CI85" i="1"/>
  <c r="CI81" i="1"/>
  <c r="CI73" i="1"/>
  <c r="CI59" i="1"/>
  <c r="CI46" i="1"/>
  <c r="CI40" i="1"/>
  <c r="CI71" i="1"/>
  <c r="CI63" i="1"/>
  <c r="CI60" i="1"/>
  <c r="CI54" i="1"/>
  <c r="CI74" i="1"/>
  <c r="CI72" i="1"/>
  <c r="CI67" i="1"/>
  <c r="CI66" i="1"/>
  <c r="CI64" i="1"/>
  <c r="CI61" i="1"/>
  <c r="CI55" i="1"/>
  <c r="CI50" i="1"/>
  <c r="CI49" i="1"/>
  <c r="CI48" i="1"/>
  <c r="CI43" i="1"/>
  <c r="CI39" i="1"/>
  <c r="CI69" i="1"/>
  <c r="CI68" i="1"/>
  <c r="CI65" i="1"/>
  <c r="CI57" i="1"/>
  <c r="CI53" i="1"/>
  <c r="CI44" i="1"/>
  <c r="CI41" i="1"/>
  <c r="CI35" i="1"/>
  <c r="CI27" i="1"/>
  <c r="CI24" i="1"/>
  <c r="CI19" i="1"/>
  <c r="CI14" i="1"/>
  <c r="CI13" i="1"/>
  <c r="CI37" i="1"/>
  <c r="CI33" i="1"/>
  <c r="CI28" i="1"/>
  <c r="CI17" i="1"/>
  <c r="CI38" i="1"/>
  <c r="CI36" i="1"/>
  <c r="CI34" i="1"/>
  <c r="CI30" i="1"/>
  <c r="CI25" i="1"/>
  <c r="CI20" i="1"/>
  <c r="CI15" i="1"/>
  <c r="CI12" i="1"/>
  <c r="CI31" i="1"/>
  <c r="CI29" i="1"/>
  <c r="CI26" i="1"/>
  <c r="CI23" i="1"/>
  <c r="CI21" i="1"/>
  <c r="CI18" i="1"/>
  <c r="CI10" i="1"/>
  <c r="CI9" i="1"/>
  <c r="CI8" i="1"/>
  <c r="CI7" i="1"/>
  <c r="CI6" i="1"/>
  <c r="CI5" i="1"/>
  <c r="CE176" i="1"/>
  <c r="CE175" i="1"/>
  <c r="CE177" i="1"/>
  <c r="CE174" i="1"/>
  <c r="CE179" i="1"/>
  <c r="CE181" i="1"/>
  <c r="CE182" i="1"/>
  <c r="CE180" i="1"/>
  <c r="CE183" i="1"/>
  <c r="CE184" i="1"/>
  <c r="CE171" i="1"/>
  <c r="CE170" i="1"/>
  <c r="CE178" i="1"/>
  <c r="CE173" i="1"/>
  <c r="CE169" i="1"/>
  <c r="CE168" i="1"/>
  <c r="CE167" i="1"/>
  <c r="CE166" i="1"/>
  <c r="CE165" i="1"/>
  <c r="CE162" i="1"/>
  <c r="CE164" i="1"/>
  <c r="CE161" i="1"/>
  <c r="CE160" i="1"/>
  <c r="CE158" i="1"/>
  <c r="CE154" i="1"/>
  <c r="CE157" i="1"/>
  <c r="CE156" i="1"/>
  <c r="CE153" i="1"/>
  <c r="CE159" i="1"/>
  <c r="CE155" i="1"/>
  <c r="CE124" i="1"/>
  <c r="CE127" i="1"/>
  <c r="CE125" i="1"/>
  <c r="CE130" i="1"/>
  <c r="CE128" i="1"/>
  <c r="CE131" i="1"/>
  <c r="CE126" i="1"/>
  <c r="CE129" i="1"/>
  <c r="CE134" i="1"/>
  <c r="CE135" i="1"/>
  <c r="CE136" i="1"/>
  <c r="CE138" i="1"/>
  <c r="CE132" i="1"/>
  <c r="CE133" i="1"/>
  <c r="CE137" i="1"/>
  <c r="CE139" i="1"/>
  <c r="CE145" i="1"/>
  <c r="CE88" i="1"/>
  <c r="CE141" i="1"/>
  <c r="CE143" i="1"/>
  <c r="CE146" i="1"/>
  <c r="CE147" i="1"/>
  <c r="CE148" i="1"/>
  <c r="CE150" i="1"/>
  <c r="CE140" i="1"/>
  <c r="CE142" i="1"/>
  <c r="CE144" i="1"/>
  <c r="CE149" i="1"/>
  <c r="CE151" i="1"/>
  <c r="CE123" i="1"/>
  <c r="CE87" i="1"/>
  <c r="CE91" i="1"/>
  <c r="CE92" i="1"/>
  <c r="CE95" i="1"/>
  <c r="CE102" i="1"/>
  <c r="CE90" i="1"/>
  <c r="CE93" i="1"/>
  <c r="CE96" i="1"/>
  <c r="CE98" i="1"/>
  <c r="CE94" i="1"/>
  <c r="CE99" i="1"/>
  <c r="CE89" i="1"/>
  <c r="CE97" i="1"/>
  <c r="CE100" i="1"/>
  <c r="CE101" i="1"/>
  <c r="CE107" i="1"/>
  <c r="CE105" i="1"/>
  <c r="CE109" i="1"/>
  <c r="CE110" i="1"/>
  <c r="CE113" i="1"/>
  <c r="CE117" i="1"/>
  <c r="CE103" i="1"/>
  <c r="CE104" i="1"/>
  <c r="CE108" i="1"/>
  <c r="CE111" i="1"/>
  <c r="CE115" i="1"/>
  <c r="CE116" i="1"/>
  <c r="CE106" i="1"/>
  <c r="CE112" i="1"/>
  <c r="CE114" i="1"/>
  <c r="CE119" i="1"/>
  <c r="CE83" i="1"/>
  <c r="CE76" i="1"/>
  <c r="CE75" i="1"/>
  <c r="CE121" i="1"/>
  <c r="CE80" i="1"/>
  <c r="CE78" i="1"/>
  <c r="CE118" i="1"/>
  <c r="CE120" i="1"/>
  <c r="CE86" i="1"/>
  <c r="CE85" i="1"/>
  <c r="CE81" i="1"/>
  <c r="CE82" i="1"/>
  <c r="CE79" i="1"/>
  <c r="CE73" i="1"/>
  <c r="CE59" i="1"/>
  <c r="CE46" i="1"/>
  <c r="CE40" i="1"/>
  <c r="CE74" i="1"/>
  <c r="CE71" i="1"/>
  <c r="CE70" i="1"/>
  <c r="CE67" i="1"/>
  <c r="CE63" i="1"/>
  <c r="CE60" i="1"/>
  <c r="CE54" i="1"/>
  <c r="CE72" i="1"/>
  <c r="CE66" i="1"/>
  <c r="CE65" i="1"/>
  <c r="CE64" i="1"/>
  <c r="CE61" i="1"/>
  <c r="CE55" i="1"/>
  <c r="CE50" i="1"/>
  <c r="CE49" i="1"/>
  <c r="CE48" i="1"/>
  <c r="CE43" i="1"/>
  <c r="CE42" i="1"/>
  <c r="CE69" i="1"/>
  <c r="CE68" i="1"/>
  <c r="CE53" i="1"/>
  <c r="CE44" i="1"/>
  <c r="CE41" i="1"/>
  <c r="CE37" i="1"/>
  <c r="CE35" i="1"/>
  <c r="CE24" i="1"/>
  <c r="CE19" i="1"/>
  <c r="CE14" i="1"/>
  <c r="CE13" i="1"/>
  <c r="CE36" i="1"/>
  <c r="CE33" i="1"/>
  <c r="CE32" i="1"/>
  <c r="CE30" i="1"/>
  <c r="CE28" i="1"/>
  <c r="CE25" i="1"/>
  <c r="CE17" i="1"/>
  <c r="CE38" i="1"/>
  <c r="CE34" i="1"/>
  <c r="CE26" i="1"/>
  <c r="CE23" i="1"/>
  <c r="CE20" i="1"/>
  <c r="CE15" i="1"/>
  <c r="CE39" i="1"/>
  <c r="CE31" i="1"/>
  <c r="CE29" i="1"/>
  <c r="CE27" i="1"/>
  <c r="CE21" i="1"/>
  <c r="CE18" i="1"/>
  <c r="CE10" i="1"/>
  <c r="CE9" i="1"/>
  <c r="CE8" i="1"/>
  <c r="CE7" i="1"/>
  <c r="CE6" i="1"/>
  <c r="CE5" i="1"/>
  <c r="CA174" i="1"/>
  <c r="CA176" i="1"/>
  <c r="CA177" i="1"/>
  <c r="CA175" i="1"/>
  <c r="CA179" i="1"/>
  <c r="CA181" i="1"/>
  <c r="CA182" i="1"/>
  <c r="CA178" i="1"/>
  <c r="CA180" i="1"/>
  <c r="CA183" i="1"/>
  <c r="CA184" i="1"/>
  <c r="CA171" i="1"/>
  <c r="CA170" i="1"/>
  <c r="CA173" i="1"/>
  <c r="CA169" i="1"/>
  <c r="CA168" i="1"/>
  <c r="CA167" i="1"/>
  <c r="CA166" i="1"/>
  <c r="CA165" i="1"/>
  <c r="CA162" i="1"/>
  <c r="CA164" i="1"/>
  <c r="CA161" i="1"/>
  <c r="CA160" i="1"/>
  <c r="CA158" i="1"/>
  <c r="CA154" i="1"/>
  <c r="CA157" i="1"/>
  <c r="CA156" i="1"/>
  <c r="CA153" i="1"/>
  <c r="CA159" i="1"/>
  <c r="CA155" i="1"/>
  <c r="CA127" i="1"/>
  <c r="CA125" i="1"/>
  <c r="CA130" i="1"/>
  <c r="CA124" i="1"/>
  <c r="CA128" i="1"/>
  <c r="CA131" i="1"/>
  <c r="CA126" i="1"/>
  <c r="CA129" i="1"/>
  <c r="CA134" i="1"/>
  <c r="CA135" i="1"/>
  <c r="CA138" i="1"/>
  <c r="CA132" i="1"/>
  <c r="CA133" i="1"/>
  <c r="CA136" i="1"/>
  <c r="CA137" i="1"/>
  <c r="CA139" i="1"/>
  <c r="CA145" i="1"/>
  <c r="CA149" i="1"/>
  <c r="CA88" i="1"/>
  <c r="CA141" i="1"/>
  <c r="CA146" i="1"/>
  <c r="CA147" i="1"/>
  <c r="CA148" i="1"/>
  <c r="CA150" i="1"/>
  <c r="CA143" i="1"/>
  <c r="CA140" i="1"/>
  <c r="CA142" i="1"/>
  <c r="CA144" i="1"/>
  <c r="CA151" i="1"/>
  <c r="CA91" i="1"/>
  <c r="CA92" i="1"/>
  <c r="CA95" i="1"/>
  <c r="CA102" i="1"/>
  <c r="CA123" i="1"/>
  <c r="CA90" i="1"/>
  <c r="CA93" i="1"/>
  <c r="CA96" i="1"/>
  <c r="CA98" i="1"/>
  <c r="CA94" i="1"/>
  <c r="CA99" i="1"/>
  <c r="CA87" i="1"/>
  <c r="CA89" i="1"/>
  <c r="CA97" i="1"/>
  <c r="CA100" i="1"/>
  <c r="CA101" i="1"/>
  <c r="CA107" i="1"/>
  <c r="CA105" i="1"/>
  <c r="CA109" i="1"/>
  <c r="CA110" i="1"/>
  <c r="CA113" i="1"/>
  <c r="CA117" i="1"/>
  <c r="CA103" i="1"/>
  <c r="CA104" i="1"/>
  <c r="CA108" i="1"/>
  <c r="CA111" i="1"/>
  <c r="CA115" i="1"/>
  <c r="CA116" i="1"/>
  <c r="CA106" i="1"/>
  <c r="CA112" i="1"/>
  <c r="CA114" i="1"/>
  <c r="CA119" i="1"/>
  <c r="CA83" i="1"/>
  <c r="CA76" i="1"/>
  <c r="CA121" i="1"/>
  <c r="CA80" i="1"/>
  <c r="CA78" i="1"/>
  <c r="CA118" i="1"/>
  <c r="CA120" i="1"/>
  <c r="CA86" i="1"/>
  <c r="CA85" i="1"/>
  <c r="CA81" i="1"/>
  <c r="CA82" i="1"/>
  <c r="CA79" i="1"/>
  <c r="CA75" i="1"/>
  <c r="CA59" i="1"/>
  <c r="CA54" i="1"/>
  <c r="CA46" i="1"/>
  <c r="CA40" i="1"/>
  <c r="CA71" i="1"/>
  <c r="CA70" i="1"/>
  <c r="CA69" i="1"/>
  <c r="CA67" i="1"/>
  <c r="CA60" i="1"/>
  <c r="CA72" i="1"/>
  <c r="CA66" i="1"/>
  <c r="CA65" i="1"/>
  <c r="CA64" i="1"/>
  <c r="CA61" i="1"/>
  <c r="CA57" i="1"/>
  <c r="CA55" i="1"/>
  <c r="CA50" i="1"/>
  <c r="CA49" i="1"/>
  <c r="CA48" i="1"/>
  <c r="CA43" i="1"/>
  <c r="CA42" i="1"/>
  <c r="CA73" i="1"/>
  <c r="CA68" i="1"/>
  <c r="CA53" i="1"/>
  <c r="CA44" i="1"/>
  <c r="CA41" i="1"/>
  <c r="CA39" i="1"/>
  <c r="CA37" i="1"/>
  <c r="CA35" i="1"/>
  <c r="CA24" i="1"/>
  <c r="CA19" i="1"/>
  <c r="CA17" i="1"/>
  <c r="CA36" i="1"/>
  <c r="CA33" i="1"/>
  <c r="CA32" i="1"/>
  <c r="CA30" i="1"/>
  <c r="CA28" i="1"/>
  <c r="CA25" i="1"/>
  <c r="CA15" i="1"/>
  <c r="CA38" i="1"/>
  <c r="CA34" i="1"/>
  <c r="CA26" i="1"/>
  <c r="CA23" i="1"/>
  <c r="CA20" i="1"/>
  <c r="CA31" i="1"/>
  <c r="CA29" i="1"/>
  <c r="CA27" i="1"/>
  <c r="CA21" i="1"/>
  <c r="CA18" i="1"/>
  <c r="CA14" i="1"/>
  <c r="CA13" i="1"/>
  <c r="CA12" i="1"/>
  <c r="CA10" i="1"/>
  <c r="CA9" i="1"/>
  <c r="CA8" i="1"/>
  <c r="CA7" i="1"/>
  <c r="CA6" i="1"/>
  <c r="CA5" i="1"/>
  <c r="BW176" i="1"/>
  <c r="BW175" i="1"/>
  <c r="BW177" i="1"/>
  <c r="BW174" i="1"/>
  <c r="BW179" i="1"/>
  <c r="BW181" i="1"/>
  <c r="BW182" i="1"/>
  <c r="BW180" i="1"/>
  <c r="BW178" i="1"/>
  <c r="BW183" i="1"/>
  <c r="BW184" i="1"/>
  <c r="BW171" i="1"/>
  <c r="BW170" i="1"/>
  <c r="BW173" i="1"/>
  <c r="BW169" i="1"/>
  <c r="BW168" i="1"/>
  <c r="BW167" i="1"/>
  <c r="BW166" i="1"/>
  <c r="BW165" i="1"/>
  <c r="BW162" i="1"/>
  <c r="BW164" i="1"/>
  <c r="BW161" i="1"/>
  <c r="BW160" i="1"/>
  <c r="BW158" i="1"/>
  <c r="BW154" i="1"/>
  <c r="BW157" i="1"/>
  <c r="BW156" i="1"/>
  <c r="BW153" i="1"/>
  <c r="BW159" i="1"/>
  <c r="BW155" i="1"/>
  <c r="BW124" i="1"/>
  <c r="BW127" i="1"/>
  <c r="BW125" i="1"/>
  <c r="BW130" i="1"/>
  <c r="BW128" i="1"/>
  <c r="BW131" i="1"/>
  <c r="BW126" i="1"/>
  <c r="BW129" i="1"/>
  <c r="BW134" i="1"/>
  <c r="BW135" i="1"/>
  <c r="BW138" i="1"/>
  <c r="BW132" i="1"/>
  <c r="BW136" i="1"/>
  <c r="BW137" i="1"/>
  <c r="BW139" i="1"/>
  <c r="BW145" i="1"/>
  <c r="BW149" i="1"/>
  <c r="BW88" i="1"/>
  <c r="BW141" i="1"/>
  <c r="BW146" i="1"/>
  <c r="BW147" i="1"/>
  <c r="BW148" i="1"/>
  <c r="BW150" i="1"/>
  <c r="BW143" i="1"/>
  <c r="BW140" i="1"/>
  <c r="BW142" i="1"/>
  <c r="BW144" i="1"/>
  <c r="BW151" i="1"/>
  <c r="BW95" i="1"/>
  <c r="BW102" i="1"/>
  <c r="BW90" i="1"/>
  <c r="BW91" i="1"/>
  <c r="BW92" i="1"/>
  <c r="BW96" i="1"/>
  <c r="BW98" i="1"/>
  <c r="BW123" i="1"/>
  <c r="BW87" i="1"/>
  <c r="BW93" i="1"/>
  <c r="BW94" i="1"/>
  <c r="BW99" i="1"/>
  <c r="BW89" i="1"/>
  <c r="BW97" i="1"/>
  <c r="BW100" i="1"/>
  <c r="BW101" i="1"/>
  <c r="BW107" i="1"/>
  <c r="BW105" i="1"/>
  <c r="BW109" i="1"/>
  <c r="BW110" i="1"/>
  <c r="BW113" i="1"/>
  <c r="BW117" i="1"/>
  <c r="BW103" i="1"/>
  <c r="BW104" i="1"/>
  <c r="BW108" i="1"/>
  <c r="BW111" i="1"/>
  <c r="BW115" i="1"/>
  <c r="BW116" i="1"/>
  <c r="BW106" i="1"/>
  <c r="BW112" i="1"/>
  <c r="BW114" i="1"/>
  <c r="BW119" i="1"/>
  <c r="BW83" i="1"/>
  <c r="BW76" i="1"/>
  <c r="BW121" i="1"/>
  <c r="BW80" i="1"/>
  <c r="BW78" i="1"/>
  <c r="BW118" i="1"/>
  <c r="BW120" i="1"/>
  <c r="BW86" i="1"/>
  <c r="BW85" i="1"/>
  <c r="BW81" i="1"/>
  <c r="BW75" i="1"/>
  <c r="BW82" i="1"/>
  <c r="BW79" i="1"/>
  <c r="BW74" i="1"/>
  <c r="BW63" i="1"/>
  <c r="BW60" i="1"/>
  <c r="BW54" i="1"/>
  <c r="BW46" i="1"/>
  <c r="BW40" i="1"/>
  <c r="BW71" i="1"/>
  <c r="BW70" i="1"/>
  <c r="BW69" i="1"/>
  <c r="BW67" i="1"/>
  <c r="BW66" i="1"/>
  <c r="BW61" i="1"/>
  <c r="BW73" i="1"/>
  <c r="BW72" i="1"/>
  <c r="BW65" i="1"/>
  <c r="BW64" i="1"/>
  <c r="BW57" i="1"/>
  <c r="BW55" i="1"/>
  <c r="BW50" i="1"/>
  <c r="BW49" i="1"/>
  <c r="BW48" i="1"/>
  <c r="BW43" i="1"/>
  <c r="BW42" i="1"/>
  <c r="BW68" i="1"/>
  <c r="BW44" i="1"/>
  <c r="BW41" i="1"/>
  <c r="BW37" i="1"/>
  <c r="BW35" i="1"/>
  <c r="BW24" i="1"/>
  <c r="BW19" i="1"/>
  <c r="BW17" i="1"/>
  <c r="BW39" i="1"/>
  <c r="BW36" i="1"/>
  <c r="BW33" i="1"/>
  <c r="BW32" i="1"/>
  <c r="BW30" i="1"/>
  <c r="BW28" i="1"/>
  <c r="BW25" i="1"/>
  <c r="BW15" i="1"/>
  <c r="BW38" i="1"/>
  <c r="BW34" i="1"/>
  <c r="BW26" i="1"/>
  <c r="BW23" i="1"/>
  <c r="BW20" i="1"/>
  <c r="BW31" i="1"/>
  <c r="BW29" i="1"/>
  <c r="BW27" i="1"/>
  <c r="BW21" i="1"/>
  <c r="BW18" i="1"/>
  <c r="BW14" i="1"/>
  <c r="BW13" i="1"/>
  <c r="BW12" i="1"/>
  <c r="BW10" i="1"/>
  <c r="BW9" i="1"/>
  <c r="BW8" i="1"/>
  <c r="BW7" i="1"/>
  <c r="BW6" i="1"/>
  <c r="BW5" i="1"/>
  <c r="BS174" i="1"/>
  <c r="BS176" i="1"/>
  <c r="BS177" i="1"/>
  <c r="BS175" i="1"/>
  <c r="BS179" i="1"/>
  <c r="BS181" i="1"/>
  <c r="BS182" i="1"/>
  <c r="BS178" i="1"/>
  <c r="BS183" i="1"/>
  <c r="BS184" i="1"/>
  <c r="BS171" i="1"/>
  <c r="BS170" i="1"/>
  <c r="BS180" i="1"/>
  <c r="BS173" i="1"/>
  <c r="BS169" i="1"/>
  <c r="BS168" i="1"/>
  <c r="BS167" i="1"/>
  <c r="BS166" i="1"/>
  <c r="BS165" i="1"/>
  <c r="BS162" i="1"/>
  <c r="BS164" i="1"/>
  <c r="BS161" i="1"/>
  <c r="BS160" i="1"/>
  <c r="BS158" i="1"/>
  <c r="BS154" i="1"/>
  <c r="BS124" i="1"/>
  <c r="BS157" i="1"/>
  <c r="BS156" i="1"/>
  <c r="BS153" i="1"/>
  <c r="BS159" i="1"/>
  <c r="BS155" i="1"/>
  <c r="BS127" i="1"/>
  <c r="BS125" i="1"/>
  <c r="BS130" i="1"/>
  <c r="BS128" i="1"/>
  <c r="BS131" i="1"/>
  <c r="BS126" i="1"/>
  <c r="BS129" i="1"/>
  <c r="BS134" i="1"/>
  <c r="BS135" i="1"/>
  <c r="BS138" i="1"/>
  <c r="BS132" i="1"/>
  <c r="BS136" i="1"/>
  <c r="BS137" i="1"/>
  <c r="BS139" i="1"/>
  <c r="BS133" i="1"/>
  <c r="BS145" i="1"/>
  <c r="BS149" i="1"/>
  <c r="BS141" i="1"/>
  <c r="BS146" i="1"/>
  <c r="BS147" i="1"/>
  <c r="BS148" i="1"/>
  <c r="BS150" i="1"/>
  <c r="BS88" i="1"/>
  <c r="BS143" i="1"/>
  <c r="BS140" i="1"/>
  <c r="BS142" i="1"/>
  <c r="BS144" i="1"/>
  <c r="BS151" i="1"/>
  <c r="BS95" i="1"/>
  <c r="BS102" i="1"/>
  <c r="BS87" i="1"/>
  <c r="BS90" i="1"/>
  <c r="BS91" i="1"/>
  <c r="BS92" i="1"/>
  <c r="BS96" i="1"/>
  <c r="BS98" i="1"/>
  <c r="BS93" i="1"/>
  <c r="BS94" i="1"/>
  <c r="BS99" i="1"/>
  <c r="BS123" i="1"/>
  <c r="BS89" i="1"/>
  <c r="BS97" i="1"/>
  <c r="BS100" i="1"/>
  <c r="BS101" i="1"/>
  <c r="BS107" i="1"/>
  <c r="BS105" i="1"/>
  <c r="BS109" i="1"/>
  <c r="BS110" i="1"/>
  <c r="BS113" i="1"/>
  <c r="BS117" i="1"/>
  <c r="BS103" i="1"/>
  <c r="BS104" i="1"/>
  <c r="BS108" i="1"/>
  <c r="BS111" i="1"/>
  <c r="BS115" i="1"/>
  <c r="BS116" i="1"/>
  <c r="BS106" i="1"/>
  <c r="BS112" i="1"/>
  <c r="BS114" i="1"/>
  <c r="BS119" i="1"/>
  <c r="BS83" i="1"/>
  <c r="BS76" i="1"/>
  <c r="BS121" i="1"/>
  <c r="BS80" i="1"/>
  <c r="BS78" i="1"/>
  <c r="BS118" i="1"/>
  <c r="BS120" i="1"/>
  <c r="BS86" i="1"/>
  <c r="BS85" i="1"/>
  <c r="BS81" i="1"/>
  <c r="BS75" i="1"/>
  <c r="BS82" i="1"/>
  <c r="BS79" i="1"/>
  <c r="BS74" i="1"/>
  <c r="BS63" i="1"/>
  <c r="BS60" i="1"/>
  <c r="BS54" i="1"/>
  <c r="BS46" i="1"/>
  <c r="BS40" i="1"/>
  <c r="BS71" i="1"/>
  <c r="BS70" i="1"/>
  <c r="BS69" i="1"/>
  <c r="BS67" i="1"/>
  <c r="BS66" i="1"/>
  <c r="BS61" i="1"/>
  <c r="BS73" i="1"/>
  <c r="BS72" i="1"/>
  <c r="BS65" i="1"/>
  <c r="BS64" i="1"/>
  <c r="BS57" i="1"/>
  <c r="BS55" i="1"/>
  <c r="BS53" i="1"/>
  <c r="BS50" i="1"/>
  <c r="BS49" i="1"/>
  <c r="BS48" i="1"/>
  <c r="BS43" i="1"/>
  <c r="BS42" i="1"/>
  <c r="BS68" i="1"/>
  <c r="BS59" i="1"/>
  <c r="BS44" i="1"/>
  <c r="BS41" i="1"/>
  <c r="BS37" i="1"/>
  <c r="BS35" i="1"/>
  <c r="BS24" i="1"/>
  <c r="BS19" i="1"/>
  <c r="BS17" i="1"/>
  <c r="BS36" i="1"/>
  <c r="BS33" i="1"/>
  <c r="BS32" i="1"/>
  <c r="BS30" i="1"/>
  <c r="BS28" i="1"/>
  <c r="BS25" i="1"/>
  <c r="BS15" i="1"/>
  <c r="BS39" i="1"/>
  <c r="BS38" i="1"/>
  <c r="BS34" i="1"/>
  <c r="BS26" i="1"/>
  <c r="BS23" i="1"/>
  <c r="BS20" i="1"/>
  <c r="BS31" i="1"/>
  <c r="BS29" i="1"/>
  <c r="BS27" i="1"/>
  <c r="BS21" i="1"/>
  <c r="BS18" i="1"/>
  <c r="BS14" i="1"/>
  <c r="BS13" i="1"/>
  <c r="BS12" i="1"/>
  <c r="BS10" i="1"/>
  <c r="BS9" i="1"/>
  <c r="BS8" i="1"/>
  <c r="BS7" i="1"/>
  <c r="BS6" i="1"/>
  <c r="BS5" i="1"/>
  <c r="BO176" i="1"/>
  <c r="BO175" i="1"/>
  <c r="BO177" i="1"/>
  <c r="BO174" i="1"/>
  <c r="BO179" i="1"/>
  <c r="BO181" i="1"/>
  <c r="BO182" i="1"/>
  <c r="BO180" i="1"/>
  <c r="BO178" i="1"/>
  <c r="BO183" i="1"/>
  <c r="BO184" i="1"/>
  <c r="BO171" i="1"/>
  <c r="BO170" i="1"/>
  <c r="BO173" i="1"/>
  <c r="BO169" i="1"/>
  <c r="BO168" i="1"/>
  <c r="BO167" i="1"/>
  <c r="BO166" i="1"/>
  <c r="BO165" i="1"/>
  <c r="BO162" i="1"/>
  <c r="BO164" i="1"/>
  <c r="BO161" i="1"/>
  <c r="BO160" i="1"/>
  <c r="BO158" i="1"/>
  <c r="BO154" i="1"/>
  <c r="BO124" i="1"/>
  <c r="BO157" i="1"/>
  <c r="BO156" i="1"/>
  <c r="BO153" i="1"/>
  <c r="BO159" i="1"/>
  <c r="BO155" i="1"/>
  <c r="BO127" i="1"/>
  <c r="BO125" i="1"/>
  <c r="BO130" i="1"/>
  <c r="BO128" i="1"/>
  <c r="BO131" i="1"/>
  <c r="BO126" i="1"/>
  <c r="BO129" i="1"/>
  <c r="BO134" i="1"/>
  <c r="BO135" i="1"/>
  <c r="BO138" i="1"/>
  <c r="BO132" i="1"/>
  <c r="BO136" i="1"/>
  <c r="BO137" i="1"/>
  <c r="BO139" i="1"/>
  <c r="BO133" i="1"/>
  <c r="BO145" i="1"/>
  <c r="BO149" i="1"/>
  <c r="BO141" i="1"/>
  <c r="BO146" i="1"/>
  <c r="BO147" i="1"/>
  <c r="BO148" i="1"/>
  <c r="BO150" i="1"/>
  <c r="BO88" i="1"/>
  <c r="BO143" i="1"/>
  <c r="BO140" i="1"/>
  <c r="BO142" i="1"/>
  <c r="BO144" i="1"/>
  <c r="BO151" i="1"/>
  <c r="BO123" i="1"/>
  <c r="BO87" i="1"/>
  <c r="BO95" i="1"/>
  <c r="BO102" i="1"/>
  <c r="BO90" i="1"/>
  <c r="BO91" i="1"/>
  <c r="BO92" i="1"/>
  <c r="BO96" i="1"/>
  <c r="BO98" i="1"/>
  <c r="BO93" i="1"/>
  <c r="BO94" i="1"/>
  <c r="BO99" i="1"/>
  <c r="BO89" i="1"/>
  <c r="BO97" i="1"/>
  <c r="BO100" i="1"/>
  <c r="BO101" i="1"/>
  <c r="BO107" i="1"/>
  <c r="BO105" i="1"/>
  <c r="BO109" i="1"/>
  <c r="BO110" i="1"/>
  <c r="BO113" i="1"/>
  <c r="BO117" i="1"/>
  <c r="BO103" i="1"/>
  <c r="BO104" i="1"/>
  <c r="BO108" i="1"/>
  <c r="BO111" i="1"/>
  <c r="BO115" i="1"/>
  <c r="BO116" i="1"/>
  <c r="BO106" i="1"/>
  <c r="BO112" i="1"/>
  <c r="BO114" i="1"/>
  <c r="BO119" i="1"/>
  <c r="BO83" i="1"/>
  <c r="BO76" i="1"/>
  <c r="BO121" i="1"/>
  <c r="BO80" i="1"/>
  <c r="BO78" i="1"/>
  <c r="BO118" i="1"/>
  <c r="BO120" i="1"/>
  <c r="BO86" i="1"/>
  <c r="BO85" i="1"/>
  <c r="BO81" i="1"/>
  <c r="BO75" i="1"/>
  <c r="BO82" i="1"/>
  <c r="BO79" i="1"/>
  <c r="BO74" i="1"/>
  <c r="BO63" i="1"/>
  <c r="BO60" i="1"/>
  <c r="BO54" i="1"/>
  <c r="BO46" i="1"/>
  <c r="BO40" i="1"/>
  <c r="BO71" i="1"/>
  <c r="BO70" i="1"/>
  <c r="BO69" i="1"/>
  <c r="BO67" i="1"/>
  <c r="BO66" i="1"/>
  <c r="BO61" i="1"/>
  <c r="BO73" i="1"/>
  <c r="BO72" i="1"/>
  <c r="BO65" i="1"/>
  <c r="BO64" i="1"/>
  <c r="BO57" i="1"/>
  <c r="BO55" i="1"/>
  <c r="BO53" i="1"/>
  <c r="BO50" i="1"/>
  <c r="BO49" i="1"/>
  <c r="BO48" i="1"/>
  <c r="BO43" i="1"/>
  <c r="BO42" i="1"/>
  <c r="BO68" i="1"/>
  <c r="BO59" i="1"/>
  <c r="BO44" i="1"/>
  <c r="BO41" i="1"/>
  <c r="BO37" i="1"/>
  <c r="BO35" i="1"/>
  <c r="BO24" i="1"/>
  <c r="BO19" i="1"/>
  <c r="BO17" i="1"/>
  <c r="BO36" i="1"/>
  <c r="BO33" i="1"/>
  <c r="BO32" i="1"/>
  <c r="BO30" i="1"/>
  <c r="BO28" i="1"/>
  <c r="BO25" i="1"/>
  <c r="BO15" i="1"/>
  <c r="BO38" i="1"/>
  <c r="BO34" i="1"/>
  <c r="BO26" i="1"/>
  <c r="BO23" i="1"/>
  <c r="BO20" i="1"/>
  <c r="BO39" i="1"/>
  <c r="BO31" i="1"/>
  <c r="BO29" i="1"/>
  <c r="BO27" i="1"/>
  <c r="BO21" i="1"/>
  <c r="BO18" i="1"/>
  <c r="BO14" i="1"/>
  <c r="BO13" i="1"/>
  <c r="BO12" i="1"/>
  <c r="BO10" i="1"/>
  <c r="BO9" i="1"/>
  <c r="BO8" i="1"/>
  <c r="BO7" i="1"/>
  <c r="BO6" i="1"/>
  <c r="BO5" i="1"/>
  <c r="BK174" i="1"/>
  <c r="BK176" i="1"/>
  <c r="BK177" i="1"/>
  <c r="BK175" i="1"/>
  <c r="BK179" i="1"/>
  <c r="BK181" i="1"/>
  <c r="BK182" i="1"/>
  <c r="BK178" i="1"/>
  <c r="BK180" i="1"/>
  <c r="BK183" i="1"/>
  <c r="BK184" i="1"/>
  <c r="BK171" i="1"/>
  <c r="BK170" i="1"/>
  <c r="BK173" i="1"/>
  <c r="BK169" i="1"/>
  <c r="BK168" i="1"/>
  <c r="BK167" i="1"/>
  <c r="BK166" i="1"/>
  <c r="BK165" i="1"/>
  <c r="BK162" i="1"/>
  <c r="BK164" i="1"/>
  <c r="BK161" i="1"/>
  <c r="BK160" i="1"/>
  <c r="BK158" i="1"/>
  <c r="BK154" i="1"/>
  <c r="BK124" i="1"/>
  <c r="BK157" i="1"/>
  <c r="BK156" i="1"/>
  <c r="BK153" i="1"/>
  <c r="BK159" i="1"/>
  <c r="BK155" i="1"/>
  <c r="BK127" i="1"/>
  <c r="BK125" i="1"/>
  <c r="BK130" i="1"/>
  <c r="BK128" i="1"/>
  <c r="BK131" i="1"/>
  <c r="BK126" i="1"/>
  <c r="BK129" i="1"/>
  <c r="BK134" i="1"/>
  <c r="BK135" i="1"/>
  <c r="BK138" i="1"/>
  <c r="BK132" i="1"/>
  <c r="BK136" i="1"/>
  <c r="BK137" i="1"/>
  <c r="BK139" i="1"/>
  <c r="BK133" i="1"/>
  <c r="BK145" i="1"/>
  <c r="BK149" i="1"/>
  <c r="BK141" i="1"/>
  <c r="BK146" i="1"/>
  <c r="BK147" i="1"/>
  <c r="BK148" i="1"/>
  <c r="BK150" i="1"/>
  <c r="BK88" i="1"/>
  <c r="BK143" i="1"/>
  <c r="BK140" i="1"/>
  <c r="BK142" i="1"/>
  <c r="BK144" i="1"/>
  <c r="BK151" i="1"/>
  <c r="BK95" i="1"/>
  <c r="BK102" i="1"/>
  <c r="BK123" i="1"/>
  <c r="BK90" i="1"/>
  <c r="BK91" i="1"/>
  <c r="BK92" i="1"/>
  <c r="BK96" i="1"/>
  <c r="BK98" i="1"/>
  <c r="BK93" i="1"/>
  <c r="BK94" i="1"/>
  <c r="BK99" i="1"/>
  <c r="BK87" i="1"/>
  <c r="BK89" i="1"/>
  <c r="BK97" i="1"/>
  <c r="BK100" i="1"/>
  <c r="BK101" i="1"/>
  <c r="BK107" i="1"/>
  <c r="BK105" i="1"/>
  <c r="BK109" i="1"/>
  <c r="BK110" i="1"/>
  <c r="BK113" i="1"/>
  <c r="BK117" i="1"/>
  <c r="BK103" i="1"/>
  <c r="BK104" i="1"/>
  <c r="BK108" i="1"/>
  <c r="BK111" i="1"/>
  <c r="BK115" i="1"/>
  <c r="BK116" i="1"/>
  <c r="BK106" i="1"/>
  <c r="BK112" i="1"/>
  <c r="BK114" i="1"/>
  <c r="BK119" i="1"/>
  <c r="BK83" i="1"/>
  <c r="BK76" i="1"/>
  <c r="BK121" i="1"/>
  <c r="BK80" i="1"/>
  <c r="BK78" i="1"/>
  <c r="BK118" i="1"/>
  <c r="BK120" i="1"/>
  <c r="BK86" i="1"/>
  <c r="BK85" i="1"/>
  <c r="BK81" i="1"/>
  <c r="BK75" i="1"/>
  <c r="BK82" i="1"/>
  <c r="BK79" i="1"/>
  <c r="BK74" i="1"/>
  <c r="BK63" i="1"/>
  <c r="BK60" i="1"/>
  <c r="BK54" i="1"/>
  <c r="BK46" i="1"/>
  <c r="BK40" i="1"/>
  <c r="BK71" i="1"/>
  <c r="BK70" i="1"/>
  <c r="BK69" i="1"/>
  <c r="BK67" i="1"/>
  <c r="BK66" i="1"/>
  <c r="BK61" i="1"/>
  <c r="BK73" i="1"/>
  <c r="BK72" i="1"/>
  <c r="BK65" i="1"/>
  <c r="BK64" i="1"/>
  <c r="BK57" i="1"/>
  <c r="BK55" i="1"/>
  <c r="BK53" i="1"/>
  <c r="BK50" i="1"/>
  <c r="BK49" i="1"/>
  <c r="BK48" i="1"/>
  <c r="BK43" i="1"/>
  <c r="BK42" i="1"/>
  <c r="BK68" i="1"/>
  <c r="BK59" i="1"/>
  <c r="BK44" i="1"/>
  <c r="BK41" i="1"/>
  <c r="BK39" i="1"/>
  <c r="BK37" i="1"/>
  <c r="BK35" i="1"/>
  <c r="BK24" i="1"/>
  <c r="BK19" i="1"/>
  <c r="BK17" i="1"/>
  <c r="BK36" i="1"/>
  <c r="BK33" i="1"/>
  <c r="BK32" i="1"/>
  <c r="BK30" i="1"/>
  <c r="BK28" i="1"/>
  <c r="BK25" i="1"/>
  <c r="BK15" i="1"/>
  <c r="BK38" i="1"/>
  <c r="BK34" i="1"/>
  <c r="BK26" i="1"/>
  <c r="BK23" i="1"/>
  <c r="BK20" i="1"/>
  <c r="BK31" i="1"/>
  <c r="BK29" i="1"/>
  <c r="BK27" i="1"/>
  <c r="BK21" i="1"/>
  <c r="BK18" i="1"/>
  <c r="BK14" i="1"/>
  <c r="BK13" i="1"/>
  <c r="BK12" i="1"/>
  <c r="BK10" i="1"/>
  <c r="BK9" i="1"/>
  <c r="BK8" i="1"/>
  <c r="BK7" i="1"/>
  <c r="BK6" i="1"/>
  <c r="BK5" i="1"/>
  <c r="BG176" i="1"/>
  <c r="BG175" i="1"/>
  <c r="BG177" i="1"/>
  <c r="BG174" i="1"/>
  <c r="BG179" i="1"/>
  <c r="BG181" i="1"/>
  <c r="BG182" i="1"/>
  <c r="BG180" i="1"/>
  <c r="BG178" i="1"/>
  <c r="BG183" i="1"/>
  <c r="BG184" i="1"/>
  <c r="BG171" i="1"/>
  <c r="BG170" i="1"/>
  <c r="BG173" i="1"/>
  <c r="BG169" i="1"/>
  <c r="BG168" i="1"/>
  <c r="BG167" i="1"/>
  <c r="BG166" i="1"/>
  <c r="BG165" i="1"/>
  <c r="BG162" i="1"/>
  <c r="BG164" i="1"/>
  <c r="BG161" i="1"/>
  <c r="BG160" i="1"/>
  <c r="BG158" i="1"/>
  <c r="BG154" i="1"/>
  <c r="BG124" i="1"/>
  <c r="BG157" i="1"/>
  <c r="BG156" i="1"/>
  <c r="BG153" i="1"/>
  <c r="BG159" i="1"/>
  <c r="BG155" i="1"/>
  <c r="BG127" i="1"/>
  <c r="BG125" i="1"/>
  <c r="BG130" i="1"/>
  <c r="BG128" i="1"/>
  <c r="BG131" i="1"/>
  <c r="BG126" i="1"/>
  <c r="BG129" i="1"/>
  <c r="BG134" i="1"/>
  <c r="BG135" i="1"/>
  <c r="BG138" i="1"/>
  <c r="BG132" i="1"/>
  <c r="BG136" i="1"/>
  <c r="BG137" i="1"/>
  <c r="BG139" i="1"/>
  <c r="BG133" i="1"/>
  <c r="BG145" i="1"/>
  <c r="BG149" i="1"/>
  <c r="BG141" i="1"/>
  <c r="BG146" i="1"/>
  <c r="BG147" i="1"/>
  <c r="BG148" i="1"/>
  <c r="BG150" i="1"/>
  <c r="BG88" i="1"/>
  <c r="BG143" i="1"/>
  <c r="BG140" i="1"/>
  <c r="BG142" i="1"/>
  <c r="BG144" i="1"/>
  <c r="BG151" i="1"/>
  <c r="BG95" i="1"/>
  <c r="BG102" i="1"/>
  <c r="BG90" i="1"/>
  <c r="BG91" i="1"/>
  <c r="BG92" i="1"/>
  <c r="BG96" i="1"/>
  <c r="BG98" i="1"/>
  <c r="BG123" i="1"/>
  <c r="BG87" i="1"/>
  <c r="BG93" i="1"/>
  <c r="BG94" i="1"/>
  <c r="BG99" i="1"/>
  <c r="BG89" i="1"/>
  <c r="BG97" i="1"/>
  <c r="BG100" i="1"/>
  <c r="BG101" i="1"/>
  <c r="BG107" i="1"/>
  <c r="BG105" i="1"/>
  <c r="BG109" i="1"/>
  <c r="BG110" i="1"/>
  <c r="BG113" i="1"/>
  <c r="BG117" i="1"/>
  <c r="BG103" i="1"/>
  <c r="BG104" i="1"/>
  <c r="BG108" i="1"/>
  <c r="BG111" i="1"/>
  <c r="BG115" i="1"/>
  <c r="BG116" i="1"/>
  <c r="BG106" i="1"/>
  <c r="BG112" i="1"/>
  <c r="BG114" i="1"/>
  <c r="BG119" i="1"/>
  <c r="BG83" i="1"/>
  <c r="BG76" i="1"/>
  <c r="BG121" i="1"/>
  <c r="BG80" i="1"/>
  <c r="BG78" i="1"/>
  <c r="BG118" i="1"/>
  <c r="BG120" i="1"/>
  <c r="BG86" i="1"/>
  <c r="BG85" i="1"/>
  <c r="BG81" i="1"/>
  <c r="BG75" i="1"/>
  <c r="BG82" i="1"/>
  <c r="BG79" i="1"/>
  <c r="BG74" i="1"/>
  <c r="BG63" i="1"/>
  <c r="BG60" i="1"/>
  <c r="BG54" i="1"/>
  <c r="BG46" i="1"/>
  <c r="BG40" i="1"/>
  <c r="BG71" i="1"/>
  <c r="BG70" i="1"/>
  <c r="BG69" i="1"/>
  <c r="BG67" i="1"/>
  <c r="BG66" i="1"/>
  <c r="BG61" i="1"/>
  <c r="BG73" i="1"/>
  <c r="BG72" i="1"/>
  <c r="BG65" i="1"/>
  <c r="BG64" i="1"/>
  <c r="BG57" i="1"/>
  <c r="BG55" i="1"/>
  <c r="BG53" i="1"/>
  <c r="BG50" i="1"/>
  <c r="BG49" i="1"/>
  <c r="BG48" i="1"/>
  <c r="BG43" i="1"/>
  <c r="BG42" i="1"/>
  <c r="BG68" i="1"/>
  <c r="BG59" i="1"/>
  <c r="BG44" i="1"/>
  <c r="BG41" i="1"/>
  <c r="BG37" i="1"/>
  <c r="BG35" i="1"/>
  <c r="BG24" i="1"/>
  <c r="BG19" i="1"/>
  <c r="BG17" i="1"/>
  <c r="BG39" i="1"/>
  <c r="BG36" i="1"/>
  <c r="BG33" i="1"/>
  <c r="BG32" i="1"/>
  <c r="BG30" i="1"/>
  <c r="BG28" i="1"/>
  <c r="BG25" i="1"/>
  <c r="BG15" i="1"/>
  <c r="BG38" i="1"/>
  <c r="BG34" i="1"/>
  <c r="BG26" i="1"/>
  <c r="BG23" i="1"/>
  <c r="BG20" i="1"/>
  <c r="BG29" i="1"/>
  <c r="BG27" i="1"/>
  <c r="BG21" i="1"/>
  <c r="BG18" i="1"/>
  <c r="BG14" i="1"/>
  <c r="BG13" i="1"/>
  <c r="BG12" i="1"/>
  <c r="BG10" i="1"/>
  <c r="BG9" i="1"/>
  <c r="BG8" i="1"/>
  <c r="BG7" i="1"/>
  <c r="BG6" i="1"/>
  <c r="BG5" i="1"/>
  <c r="BC174" i="1"/>
  <c r="BC176" i="1"/>
  <c r="BC177" i="1"/>
  <c r="BC179" i="1"/>
  <c r="BC181" i="1"/>
  <c r="BC182" i="1"/>
  <c r="BC175" i="1"/>
  <c r="BC178" i="1"/>
  <c r="BC180" i="1"/>
  <c r="BC183" i="1"/>
  <c r="BC184" i="1"/>
  <c r="BC171" i="1"/>
  <c r="BC170" i="1"/>
  <c r="BC173" i="1"/>
  <c r="BC169" i="1"/>
  <c r="BC168" i="1"/>
  <c r="BC167" i="1"/>
  <c r="BC166" i="1"/>
  <c r="BC165" i="1"/>
  <c r="BC162" i="1"/>
  <c r="BC164" i="1"/>
  <c r="BC161" i="1"/>
  <c r="BC160" i="1"/>
  <c r="BC158" i="1"/>
  <c r="BC154" i="1"/>
  <c r="BC124" i="1"/>
  <c r="BC157" i="1"/>
  <c r="BC156" i="1"/>
  <c r="BC153" i="1"/>
  <c r="BC159" i="1"/>
  <c r="BC155" i="1"/>
  <c r="BC127" i="1"/>
  <c r="BC125" i="1"/>
  <c r="BC130" i="1"/>
  <c r="BC128" i="1"/>
  <c r="BC131" i="1"/>
  <c r="BC126" i="1"/>
  <c r="BC129" i="1"/>
  <c r="BC134" i="1"/>
  <c r="BC135" i="1"/>
  <c r="BC138" i="1"/>
  <c r="BC132" i="1"/>
  <c r="BC136" i="1"/>
  <c r="BC137" i="1"/>
  <c r="BC139" i="1"/>
  <c r="BC133" i="1"/>
  <c r="BC145" i="1"/>
  <c r="BC149" i="1"/>
  <c r="BC141" i="1"/>
  <c r="BC146" i="1"/>
  <c r="BC147" i="1"/>
  <c r="BC148" i="1"/>
  <c r="BC150" i="1"/>
  <c r="BC88" i="1"/>
  <c r="BC143" i="1"/>
  <c r="BC140" i="1"/>
  <c r="BC142" i="1"/>
  <c r="BC144" i="1"/>
  <c r="BC151" i="1"/>
  <c r="BC95" i="1"/>
  <c r="BC102" i="1"/>
  <c r="BC87" i="1"/>
  <c r="BC90" i="1"/>
  <c r="BC91" i="1"/>
  <c r="BC92" i="1"/>
  <c r="BC96" i="1"/>
  <c r="BC98" i="1"/>
  <c r="BC93" i="1"/>
  <c r="BC94" i="1"/>
  <c r="BC99" i="1"/>
  <c r="BC123" i="1"/>
  <c r="BC89" i="1"/>
  <c r="BC97" i="1"/>
  <c r="BC100" i="1"/>
  <c r="BC101" i="1"/>
  <c r="BC107" i="1"/>
  <c r="BC105" i="1"/>
  <c r="BC109" i="1"/>
  <c r="BC110" i="1"/>
  <c r="BC113" i="1"/>
  <c r="BC117" i="1"/>
  <c r="BC103" i="1"/>
  <c r="BC104" i="1"/>
  <c r="BC108" i="1"/>
  <c r="BC111" i="1"/>
  <c r="BC115" i="1"/>
  <c r="BC116" i="1"/>
  <c r="BC106" i="1"/>
  <c r="BC112" i="1"/>
  <c r="BC114" i="1"/>
  <c r="BC119" i="1"/>
  <c r="BC83" i="1"/>
  <c r="BC76" i="1"/>
  <c r="BC121" i="1"/>
  <c r="BC80" i="1"/>
  <c r="BC78" i="1"/>
  <c r="BC118" i="1"/>
  <c r="BC120" i="1"/>
  <c r="BC86" i="1"/>
  <c r="BC85" i="1"/>
  <c r="BC81" i="1"/>
  <c r="BC75" i="1"/>
  <c r="BC82" i="1"/>
  <c r="BC79" i="1"/>
  <c r="BC74" i="1"/>
  <c r="BC63" i="1"/>
  <c r="BC60" i="1"/>
  <c r="BC54" i="1"/>
  <c r="BC46" i="1"/>
  <c r="BC40" i="1"/>
  <c r="BC71" i="1"/>
  <c r="BC70" i="1"/>
  <c r="BC69" i="1"/>
  <c r="BC67" i="1"/>
  <c r="BC66" i="1"/>
  <c r="BC61" i="1"/>
  <c r="BC73" i="1"/>
  <c r="BC72" i="1"/>
  <c r="BC65" i="1"/>
  <c r="BC64" i="1"/>
  <c r="BC57" i="1"/>
  <c r="BC55" i="1"/>
  <c r="BC53" i="1"/>
  <c r="BC50" i="1"/>
  <c r="BC49" i="1"/>
  <c r="BC48" i="1"/>
  <c r="BC43" i="1"/>
  <c r="BC42" i="1"/>
  <c r="BC68" i="1"/>
  <c r="BC59" i="1"/>
  <c r="BC44" i="1"/>
  <c r="BC41" i="1"/>
  <c r="BC37" i="1"/>
  <c r="BC35" i="1"/>
  <c r="BC24" i="1"/>
  <c r="BC19" i="1"/>
  <c r="BC17" i="1"/>
  <c r="BC36" i="1"/>
  <c r="BC33" i="1"/>
  <c r="BC32" i="1"/>
  <c r="BC30" i="1"/>
  <c r="BC28" i="1"/>
  <c r="BC25" i="1"/>
  <c r="BC15" i="1"/>
  <c r="BC39" i="1"/>
  <c r="BC38" i="1"/>
  <c r="BC34" i="1"/>
  <c r="BC31" i="1"/>
  <c r="BC26" i="1"/>
  <c r="BC23" i="1"/>
  <c r="BC20" i="1"/>
  <c r="BC29" i="1"/>
  <c r="BC27" i="1"/>
  <c r="BC21" i="1"/>
  <c r="BC18" i="1"/>
  <c r="BC14" i="1"/>
  <c r="BC13" i="1"/>
  <c r="BC12" i="1"/>
  <c r="BC10" i="1"/>
  <c r="BC9" i="1"/>
  <c r="BC8" i="1"/>
  <c r="BC7" i="1"/>
  <c r="BC6" i="1"/>
  <c r="BC5" i="1"/>
  <c r="AY176" i="1"/>
  <c r="AY175" i="1"/>
  <c r="AY177" i="1"/>
  <c r="AY174" i="1"/>
  <c r="AY179" i="1"/>
  <c r="AY181" i="1"/>
  <c r="AY182" i="1"/>
  <c r="AY180" i="1"/>
  <c r="AY183" i="1"/>
  <c r="AY184" i="1"/>
  <c r="AY171" i="1"/>
  <c r="AY170" i="1"/>
  <c r="AY178" i="1"/>
  <c r="AY173" i="1"/>
  <c r="AY169" i="1"/>
  <c r="AY168" i="1"/>
  <c r="AY167" i="1"/>
  <c r="AY166" i="1"/>
  <c r="AY165" i="1"/>
  <c r="AY162" i="1"/>
  <c r="AY164" i="1"/>
  <c r="AY161" i="1"/>
  <c r="AY160" i="1"/>
  <c r="AY158" i="1"/>
  <c r="AY154" i="1"/>
  <c r="AY124" i="1"/>
  <c r="AY157" i="1"/>
  <c r="AY156" i="1"/>
  <c r="AY153" i="1"/>
  <c r="AY159" i="1"/>
  <c r="AY155" i="1"/>
  <c r="AY127" i="1"/>
  <c r="AY125" i="1"/>
  <c r="AY130" i="1"/>
  <c r="AY128" i="1"/>
  <c r="AY131" i="1"/>
  <c r="AY126" i="1"/>
  <c r="AY129" i="1"/>
  <c r="AY134" i="1"/>
  <c r="AY135" i="1"/>
  <c r="AY138" i="1"/>
  <c r="AY132" i="1"/>
  <c r="AY136" i="1"/>
  <c r="AY137" i="1"/>
  <c r="AY139" i="1"/>
  <c r="AY133" i="1"/>
  <c r="AY145" i="1"/>
  <c r="AY149" i="1"/>
  <c r="AY141" i="1"/>
  <c r="AY146" i="1"/>
  <c r="AY147" i="1"/>
  <c r="AY148" i="1"/>
  <c r="AY150" i="1"/>
  <c r="AY88" i="1"/>
  <c r="AY143" i="1"/>
  <c r="AY140" i="1"/>
  <c r="AY142" i="1"/>
  <c r="AY144" i="1"/>
  <c r="AY151" i="1"/>
  <c r="AY123" i="1"/>
  <c r="AY87" i="1"/>
  <c r="AY95" i="1"/>
  <c r="AY102" i="1"/>
  <c r="AY90" i="1"/>
  <c r="AY91" i="1"/>
  <c r="AY92" i="1"/>
  <c r="AY96" i="1"/>
  <c r="AY98" i="1"/>
  <c r="AY93" i="1"/>
  <c r="AY94" i="1"/>
  <c r="AY99" i="1"/>
  <c r="AY89" i="1"/>
  <c r="AY97" i="1"/>
  <c r="AY100" i="1"/>
  <c r="AY101" i="1"/>
  <c r="AY107" i="1"/>
  <c r="AY105" i="1"/>
  <c r="AY109" i="1"/>
  <c r="AY110" i="1"/>
  <c r="AY113" i="1"/>
  <c r="AY117" i="1"/>
  <c r="AY103" i="1"/>
  <c r="AY104" i="1"/>
  <c r="AY108" i="1"/>
  <c r="AY111" i="1"/>
  <c r="AY115" i="1"/>
  <c r="AY116" i="1"/>
  <c r="AY106" i="1"/>
  <c r="AY112" i="1"/>
  <c r="AY114" i="1"/>
  <c r="AY119" i="1"/>
  <c r="AY83" i="1"/>
  <c r="AY76" i="1"/>
  <c r="AY121" i="1"/>
  <c r="AY80" i="1"/>
  <c r="AY78" i="1"/>
  <c r="AY118" i="1"/>
  <c r="AY120" i="1"/>
  <c r="AY86" i="1"/>
  <c r="AY85" i="1"/>
  <c r="AY81" i="1"/>
  <c r="AY75" i="1"/>
  <c r="AY82" i="1"/>
  <c r="AY79" i="1"/>
  <c r="AY74" i="1"/>
  <c r="AY63" i="1"/>
  <c r="AY60" i="1"/>
  <c r="AY54" i="1"/>
  <c r="AY46" i="1"/>
  <c r="AY40" i="1"/>
  <c r="AY71" i="1"/>
  <c r="AY70" i="1"/>
  <c r="AY69" i="1"/>
  <c r="AY67" i="1"/>
  <c r="AY66" i="1"/>
  <c r="AY61" i="1"/>
  <c r="AY73" i="1"/>
  <c r="AY72" i="1"/>
  <c r="AY65" i="1"/>
  <c r="AY64" i="1"/>
  <c r="AY57" i="1"/>
  <c r="AY55" i="1"/>
  <c r="AY53" i="1"/>
  <c r="AY50" i="1"/>
  <c r="AY49" i="1"/>
  <c r="AY48" i="1"/>
  <c r="AY43" i="1"/>
  <c r="AY42" i="1"/>
  <c r="AY68" i="1"/>
  <c r="AY59" i="1"/>
  <c r="AY44" i="1"/>
  <c r="AY41" i="1"/>
  <c r="AY37" i="1"/>
  <c r="AY35" i="1"/>
  <c r="AY19" i="1"/>
  <c r="AY17" i="1"/>
  <c r="AY36" i="1"/>
  <c r="AY33" i="1"/>
  <c r="AY32" i="1"/>
  <c r="AY30" i="1"/>
  <c r="AY28" i="1"/>
  <c r="AY25" i="1"/>
  <c r="AY15" i="1"/>
  <c r="AY38" i="1"/>
  <c r="AY34" i="1"/>
  <c r="AY31" i="1"/>
  <c r="AY26" i="1"/>
  <c r="AY23" i="1"/>
  <c r="AY20" i="1"/>
  <c r="AY39" i="1"/>
  <c r="AY29" i="1"/>
  <c r="AY27" i="1"/>
  <c r="AY24" i="1"/>
  <c r="AY21" i="1"/>
  <c r="AY18" i="1"/>
  <c r="AY14" i="1"/>
  <c r="AY13" i="1"/>
  <c r="AY12" i="1"/>
  <c r="AY10" i="1"/>
  <c r="AY9" i="1"/>
  <c r="AY8" i="1"/>
  <c r="AY7" i="1"/>
  <c r="AY6" i="1"/>
  <c r="AY5" i="1"/>
  <c r="AU174" i="1"/>
  <c r="AU176" i="1"/>
  <c r="AU177" i="1"/>
  <c r="AU178" i="1"/>
  <c r="AU175" i="1"/>
  <c r="AU179" i="1"/>
  <c r="AU181" i="1"/>
  <c r="AU182" i="1"/>
  <c r="AU180" i="1"/>
  <c r="AU183" i="1"/>
  <c r="AU184" i="1"/>
  <c r="AU171" i="1"/>
  <c r="AU170" i="1"/>
  <c r="AU173" i="1"/>
  <c r="AU169" i="1"/>
  <c r="AU168" i="1"/>
  <c r="AU167" i="1"/>
  <c r="AU166" i="1"/>
  <c r="AU165" i="1"/>
  <c r="AU162" i="1"/>
  <c r="AU164" i="1"/>
  <c r="AU161" i="1"/>
  <c r="AU158" i="1"/>
  <c r="AU154" i="1"/>
  <c r="AU124" i="1"/>
  <c r="AU157" i="1"/>
  <c r="AU156" i="1"/>
  <c r="AU153" i="1"/>
  <c r="AU160" i="1"/>
  <c r="AU159" i="1"/>
  <c r="AU155" i="1"/>
  <c r="AU127" i="1"/>
  <c r="AU125" i="1"/>
  <c r="AU130" i="1"/>
  <c r="AU128" i="1"/>
  <c r="AU131" i="1"/>
  <c r="AU126" i="1"/>
  <c r="AU129" i="1"/>
  <c r="AU134" i="1"/>
  <c r="AU135" i="1"/>
  <c r="AU138" i="1"/>
  <c r="AU132" i="1"/>
  <c r="AU136" i="1"/>
  <c r="AU137" i="1"/>
  <c r="AU139" i="1"/>
  <c r="AU133" i="1"/>
  <c r="AU145" i="1"/>
  <c r="AU149" i="1"/>
  <c r="AU141" i="1"/>
  <c r="AU146" i="1"/>
  <c r="AU147" i="1"/>
  <c r="AU148" i="1"/>
  <c r="AU150" i="1"/>
  <c r="AU88" i="1"/>
  <c r="AU143" i="1"/>
  <c r="AU140" i="1"/>
  <c r="AU142" i="1"/>
  <c r="AU144" i="1"/>
  <c r="AU151" i="1"/>
  <c r="AU95" i="1"/>
  <c r="AU102" i="1"/>
  <c r="AU123" i="1"/>
  <c r="AU90" i="1"/>
  <c r="AU91" i="1"/>
  <c r="AU92" i="1"/>
  <c r="AU96" i="1"/>
  <c r="AU98" i="1"/>
  <c r="AU93" i="1"/>
  <c r="AU94" i="1"/>
  <c r="AU99" i="1"/>
  <c r="AU87" i="1"/>
  <c r="AU89" i="1"/>
  <c r="AU97" i="1"/>
  <c r="AU100" i="1"/>
  <c r="AU101" i="1"/>
  <c r="AU107" i="1"/>
  <c r="AU105" i="1"/>
  <c r="AU109" i="1"/>
  <c r="AU110" i="1"/>
  <c r="AU113" i="1"/>
  <c r="AU117" i="1"/>
  <c r="AU103" i="1"/>
  <c r="AU104" i="1"/>
  <c r="AU108" i="1"/>
  <c r="AU111" i="1"/>
  <c r="AU115" i="1"/>
  <c r="AU116" i="1"/>
  <c r="AU106" i="1"/>
  <c r="AU112" i="1"/>
  <c r="AU114" i="1"/>
  <c r="AU119" i="1"/>
  <c r="AU83" i="1"/>
  <c r="AU76" i="1"/>
  <c r="AU121" i="1"/>
  <c r="AU80" i="1"/>
  <c r="AU78" i="1"/>
  <c r="AU118" i="1"/>
  <c r="AU120" i="1"/>
  <c r="AU86" i="1"/>
  <c r="AU85" i="1"/>
  <c r="AU81" i="1"/>
  <c r="AU75" i="1"/>
  <c r="AU82" i="1"/>
  <c r="AU79" i="1"/>
  <c r="AU74" i="1"/>
  <c r="AU63" i="1"/>
  <c r="AU60" i="1"/>
  <c r="AU54" i="1"/>
  <c r="AU46" i="1"/>
  <c r="AU40" i="1"/>
  <c r="AU71" i="1"/>
  <c r="AU70" i="1"/>
  <c r="AU69" i="1"/>
  <c r="AU67" i="1"/>
  <c r="AU66" i="1"/>
  <c r="AU61" i="1"/>
  <c r="AU73" i="1"/>
  <c r="AU72" i="1"/>
  <c r="AU65" i="1"/>
  <c r="AU64" i="1"/>
  <c r="AU57" i="1"/>
  <c r="AU55" i="1"/>
  <c r="AU53" i="1"/>
  <c r="AU50" i="1"/>
  <c r="AU49" i="1"/>
  <c r="AU48" i="1"/>
  <c r="AU43" i="1"/>
  <c r="AU42" i="1"/>
  <c r="AU68" i="1"/>
  <c r="AU59" i="1"/>
  <c r="AU44" i="1"/>
  <c r="AU41" i="1"/>
  <c r="AU39" i="1"/>
  <c r="AU37" i="1"/>
  <c r="AU35" i="1"/>
  <c r="AU19" i="1"/>
  <c r="AU17" i="1"/>
  <c r="AU36" i="1"/>
  <c r="AU33" i="1"/>
  <c r="AU32" i="1"/>
  <c r="AU30" i="1"/>
  <c r="AU28" i="1"/>
  <c r="AU25" i="1"/>
  <c r="AU15" i="1"/>
  <c r="AU38" i="1"/>
  <c r="AU34" i="1"/>
  <c r="AU31" i="1"/>
  <c r="AU26" i="1"/>
  <c r="AU23" i="1"/>
  <c r="AU20" i="1"/>
  <c r="AU29" i="1"/>
  <c r="AU27" i="1"/>
  <c r="AU24" i="1"/>
  <c r="AU21" i="1"/>
  <c r="AU14" i="1"/>
  <c r="AU13" i="1"/>
  <c r="AU12" i="1"/>
  <c r="AU10" i="1"/>
  <c r="AU9" i="1"/>
  <c r="AU8" i="1"/>
  <c r="AU7" i="1"/>
  <c r="AU6" i="1"/>
  <c r="AU5" i="1"/>
  <c r="AQ175" i="1"/>
  <c r="AQ176" i="1"/>
  <c r="AQ177" i="1"/>
  <c r="AQ178" i="1"/>
  <c r="AQ180" i="1"/>
  <c r="AQ182" i="1"/>
  <c r="AQ179" i="1"/>
  <c r="AQ181" i="1"/>
  <c r="AQ183" i="1"/>
  <c r="AQ184" i="1"/>
  <c r="AQ173" i="1"/>
  <c r="AQ168" i="1"/>
  <c r="AQ170" i="1"/>
  <c r="AQ166" i="1"/>
  <c r="AQ174" i="1"/>
  <c r="AQ164" i="1"/>
  <c r="AQ162" i="1"/>
  <c r="AQ161" i="1"/>
  <c r="AQ158" i="1"/>
  <c r="AQ154" i="1"/>
  <c r="AQ153" i="1"/>
  <c r="AQ157" i="1"/>
  <c r="AQ156" i="1"/>
  <c r="AQ124" i="1"/>
  <c r="AQ160" i="1"/>
  <c r="AQ159" i="1"/>
  <c r="AQ155" i="1"/>
  <c r="AQ127" i="1"/>
  <c r="AQ129" i="1"/>
  <c r="AQ130" i="1"/>
  <c r="AQ128" i="1"/>
  <c r="AQ126" i="1"/>
  <c r="AQ131" i="1"/>
  <c r="AQ133" i="1"/>
  <c r="AQ134" i="1"/>
  <c r="AQ135" i="1"/>
  <c r="AQ138" i="1"/>
  <c r="AQ132" i="1"/>
  <c r="AQ136" i="1"/>
  <c r="AQ139" i="1"/>
  <c r="AQ144" i="1"/>
  <c r="AQ145" i="1"/>
  <c r="AQ149" i="1"/>
  <c r="AQ88" i="1"/>
  <c r="AQ146" i="1"/>
  <c r="AQ150" i="1"/>
  <c r="AQ123" i="1"/>
  <c r="AQ143" i="1"/>
  <c r="AQ95" i="1"/>
  <c r="AQ100" i="1"/>
  <c r="AQ91" i="1"/>
  <c r="AQ92" i="1"/>
  <c r="AQ96" i="1"/>
  <c r="AQ98" i="1"/>
  <c r="AQ102" i="1"/>
  <c r="AQ87" i="1"/>
  <c r="AQ90" i="1"/>
  <c r="AQ93" i="1"/>
  <c r="AQ89" i="1"/>
  <c r="AQ94" i="1"/>
  <c r="AQ97" i="1"/>
  <c r="AQ99" i="1"/>
  <c r="AQ101" i="1"/>
  <c r="AQ106" i="1"/>
  <c r="AQ112" i="1"/>
  <c r="AQ107" i="1"/>
  <c r="AQ109" i="1"/>
  <c r="AQ113" i="1"/>
  <c r="AQ103" i="1"/>
  <c r="AQ105" i="1"/>
  <c r="AQ110" i="1"/>
  <c r="AQ116" i="1"/>
  <c r="AQ104" i="1"/>
  <c r="AQ108" i="1"/>
  <c r="AQ111" i="1"/>
  <c r="AQ114" i="1"/>
  <c r="AQ115" i="1"/>
  <c r="AQ117" i="1"/>
  <c r="AQ118" i="1"/>
  <c r="AQ83" i="1"/>
  <c r="AQ76" i="1"/>
  <c r="AQ119" i="1"/>
  <c r="AQ121" i="1"/>
  <c r="AQ86" i="1"/>
  <c r="AQ81" i="1"/>
  <c r="AQ80" i="1"/>
  <c r="AQ78" i="1"/>
  <c r="AQ85" i="1"/>
  <c r="AQ75" i="1"/>
  <c r="AQ120" i="1"/>
  <c r="AQ82" i="1"/>
  <c r="AQ79" i="1"/>
  <c r="AQ74" i="1"/>
  <c r="AQ71" i="1"/>
  <c r="AQ70" i="1"/>
  <c r="AQ67" i="1"/>
  <c r="AQ60" i="1"/>
  <c r="AQ46" i="1"/>
  <c r="AQ40" i="1"/>
  <c r="AQ39" i="1"/>
  <c r="AQ72" i="1"/>
  <c r="AQ69" i="1"/>
  <c r="AQ66" i="1"/>
  <c r="AQ61" i="1"/>
  <c r="AQ73" i="1"/>
  <c r="AQ68" i="1"/>
  <c r="AQ65" i="1"/>
  <c r="AQ57" i="1"/>
  <c r="AQ55" i="1"/>
  <c r="AQ53" i="1"/>
  <c r="AQ50" i="1"/>
  <c r="AQ49" i="1"/>
  <c r="AQ48" i="1"/>
  <c r="AQ44" i="1"/>
  <c r="AQ41" i="1"/>
  <c r="AQ59" i="1"/>
  <c r="AQ54" i="1"/>
  <c r="AQ43" i="1"/>
  <c r="AQ36" i="1"/>
  <c r="AQ32" i="1"/>
  <c r="AQ30" i="1"/>
  <c r="AQ28" i="1"/>
  <c r="AQ42" i="1"/>
  <c r="AQ38" i="1"/>
  <c r="AQ34" i="1"/>
  <c r="AQ25" i="1"/>
  <c r="AQ23" i="1"/>
  <c r="AQ15" i="1"/>
  <c r="AQ31" i="1"/>
  <c r="AQ26" i="1"/>
  <c r="AQ20" i="1"/>
  <c r="AQ18" i="1"/>
  <c r="AQ14" i="1"/>
  <c r="AQ37" i="1"/>
  <c r="AQ35" i="1"/>
  <c r="AQ29" i="1"/>
  <c r="AQ27" i="1"/>
  <c r="AQ24" i="1"/>
  <c r="AQ21" i="1"/>
  <c r="AQ19" i="1"/>
  <c r="AQ17" i="1"/>
  <c r="AQ13" i="1"/>
  <c r="AQ12" i="1"/>
  <c r="AQ10" i="1"/>
  <c r="AQ9" i="1"/>
  <c r="AQ8" i="1"/>
  <c r="AQ7" i="1"/>
  <c r="AQ6" i="1"/>
  <c r="AQ5" i="1"/>
  <c r="HK174" i="1"/>
  <c r="HK175" i="1"/>
  <c r="HK177" i="1"/>
  <c r="HK179" i="1"/>
  <c r="HK181" i="1"/>
  <c r="HK176" i="1"/>
  <c r="HK178" i="1"/>
  <c r="HK180" i="1"/>
  <c r="HK182" i="1"/>
  <c r="HK173" i="1"/>
  <c r="HK184" i="1"/>
  <c r="HK183" i="1"/>
  <c r="HK168" i="1"/>
  <c r="HK166" i="1"/>
  <c r="HK171" i="1"/>
  <c r="HK170" i="1"/>
  <c r="HK167" i="1"/>
  <c r="HK164" i="1"/>
  <c r="HK165" i="1"/>
  <c r="HK169" i="1"/>
  <c r="HK162" i="1"/>
  <c r="HK161" i="1"/>
  <c r="HK160" i="1"/>
  <c r="HK157" i="1"/>
  <c r="HK153" i="1"/>
  <c r="HK156" i="1"/>
  <c r="HK155" i="1"/>
  <c r="HK159" i="1"/>
  <c r="HK158" i="1"/>
  <c r="HK154" i="1"/>
  <c r="HK126" i="1"/>
  <c r="HK128" i="1"/>
  <c r="HK129" i="1"/>
  <c r="HK127" i="1"/>
  <c r="HK124" i="1"/>
  <c r="HK125" i="1"/>
  <c r="HK130" i="1"/>
  <c r="HK132" i="1"/>
  <c r="HK136" i="1"/>
  <c r="HK133" i="1"/>
  <c r="HK134" i="1"/>
  <c r="HK137" i="1"/>
  <c r="HK131" i="1"/>
  <c r="HK135" i="1"/>
  <c r="HK138" i="1"/>
  <c r="HK143" i="1"/>
  <c r="HK139" i="1"/>
  <c r="HK141" i="1"/>
  <c r="HK144" i="1"/>
  <c r="HK148" i="1"/>
  <c r="HK150" i="1"/>
  <c r="HK123" i="1"/>
  <c r="HK87" i="1"/>
  <c r="HK145" i="1"/>
  <c r="HK149" i="1"/>
  <c r="HK151" i="1"/>
  <c r="HK140" i="1"/>
  <c r="HK142" i="1"/>
  <c r="HK146" i="1"/>
  <c r="HK147" i="1"/>
  <c r="HK94" i="1"/>
  <c r="HK99" i="1"/>
  <c r="HK90" i="1"/>
  <c r="HK91" i="1"/>
  <c r="HK95" i="1"/>
  <c r="HK97" i="1"/>
  <c r="HK101" i="1"/>
  <c r="HK89" i="1"/>
  <c r="HK92" i="1"/>
  <c r="HK88" i="1"/>
  <c r="HK93" i="1"/>
  <c r="HK96" i="1"/>
  <c r="HK98" i="1"/>
  <c r="HK100" i="1"/>
  <c r="HK105" i="1"/>
  <c r="HK111" i="1"/>
  <c r="HK106" i="1"/>
  <c r="HK108" i="1"/>
  <c r="HK112" i="1"/>
  <c r="HK102" i="1"/>
  <c r="HK104" i="1"/>
  <c r="HK109" i="1"/>
  <c r="HK115" i="1"/>
  <c r="HK103" i="1"/>
  <c r="HK107" i="1"/>
  <c r="HK110" i="1"/>
  <c r="HK113" i="1"/>
  <c r="HK114" i="1"/>
  <c r="HK116" i="1"/>
  <c r="HK117" i="1"/>
  <c r="HK121" i="1"/>
  <c r="HK81" i="1"/>
  <c r="HK75" i="1"/>
  <c r="HK118" i="1"/>
  <c r="HK120" i="1"/>
  <c r="HK85" i="1"/>
  <c r="HK82" i="1"/>
  <c r="HK79" i="1"/>
  <c r="HK76" i="1"/>
  <c r="HK83" i="1"/>
  <c r="HK74" i="1"/>
  <c r="HK119" i="1"/>
  <c r="HK86" i="1"/>
  <c r="HK80" i="1"/>
  <c r="HK78" i="1"/>
  <c r="HK73" i="1"/>
  <c r="HK70" i="1"/>
  <c r="HK69" i="1"/>
  <c r="HK66" i="1"/>
  <c r="HK59" i="1"/>
  <c r="HK46" i="1"/>
  <c r="HK44" i="1"/>
  <c r="HK39" i="1"/>
  <c r="HK38" i="1"/>
  <c r="HK71" i="1"/>
  <c r="HK68" i="1"/>
  <c r="HK65" i="1"/>
  <c r="HK63" i="1"/>
  <c r="HK60" i="1"/>
  <c r="HK72" i="1"/>
  <c r="HK67" i="1"/>
  <c r="HK64" i="1"/>
  <c r="HK61" i="1"/>
  <c r="HK55" i="1"/>
  <c r="HK54" i="1"/>
  <c r="HK50" i="1"/>
  <c r="HK49" i="1"/>
  <c r="HK48" i="1"/>
  <c r="HK43" i="1"/>
  <c r="HK40" i="1"/>
  <c r="HK57" i="1"/>
  <c r="HK53" i="1"/>
  <c r="HK35" i="1"/>
  <c r="HK31" i="1"/>
  <c r="HK29" i="1"/>
  <c r="HK27" i="1"/>
  <c r="HK37" i="1"/>
  <c r="HK33" i="1"/>
  <c r="HK24" i="1"/>
  <c r="HK21" i="1"/>
  <c r="HK14" i="1"/>
  <c r="HK42" i="1"/>
  <c r="HK30" i="1"/>
  <c r="HK25" i="1"/>
  <c r="HK19" i="1"/>
  <c r="HK17" i="1"/>
  <c r="HK13" i="1"/>
  <c r="HK41" i="1"/>
  <c r="HK36" i="1"/>
  <c r="HK34" i="1"/>
  <c r="HK32" i="1"/>
  <c r="HK28" i="1"/>
  <c r="HK26" i="1"/>
  <c r="HK23" i="1"/>
  <c r="HK20" i="1"/>
  <c r="HK18" i="1"/>
  <c r="HK15" i="1"/>
  <c r="HK12" i="1"/>
  <c r="HK10" i="1"/>
  <c r="HK9" i="1"/>
  <c r="HK8" i="1"/>
  <c r="HK7" i="1"/>
  <c r="HK6" i="1"/>
  <c r="HK5" i="1"/>
  <c r="HH174" i="1"/>
  <c r="HH175" i="1"/>
  <c r="HH179" i="1"/>
  <c r="HH176" i="1"/>
  <c r="HH177" i="1"/>
  <c r="HH178" i="1"/>
  <c r="HH181" i="1"/>
  <c r="HH182" i="1"/>
  <c r="HH184" i="1"/>
  <c r="HH180" i="1"/>
  <c r="HH171" i="1"/>
  <c r="HH173" i="1"/>
  <c r="HH170" i="1"/>
  <c r="HH167" i="1"/>
  <c r="HH183" i="1"/>
  <c r="HH169" i="1"/>
  <c r="HH166" i="1"/>
  <c r="HH168" i="1"/>
  <c r="HH165" i="1"/>
  <c r="HH160" i="1"/>
  <c r="HH164" i="1"/>
  <c r="HH162" i="1"/>
  <c r="HH161" i="1"/>
  <c r="HH153" i="1"/>
  <c r="HH156" i="1"/>
  <c r="HH155" i="1"/>
  <c r="HH159" i="1"/>
  <c r="HH158" i="1"/>
  <c r="HH154" i="1"/>
  <c r="HH157" i="1"/>
  <c r="HH124" i="1"/>
  <c r="HH125" i="1"/>
  <c r="HH130" i="1"/>
  <c r="HH126" i="1"/>
  <c r="HH128" i="1"/>
  <c r="HH129" i="1"/>
  <c r="HH127" i="1"/>
  <c r="HH138" i="1"/>
  <c r="HH132" i="1"/>
  <c r="HH136" i="1"/>
  <c r="HH133" i="1"/>
  <c r="HH134" i="1"/>
  <c r="HH137" i="1"/>
  <c r="HH131" i="1"/>
  <c r="HH135" i="1"/>
  <c r="HH140" i="1"/>
  <c r="HH142" i="1"/>
  <c r="HH146" i="1"/>
  <c r="HH147" i="1"/>
  <c r="HH123" i="1"/>
  <c r="HH143" i="1"/>
  <c r="HH139" i="1"/>
  <c r="HH141" i="1"/>
  <c r="HH144" i="1"/>
  <c r="HH148" i="1"/>
  <c r="HH150" i="1"/>
  <c r="HH87" i="1"/>
  <c r="HH145" i="1"/>
  <c r="HH149" i="1"/>
  <c r="HH88" i="1"/>
  <c r="HH93" i="1"/>
  <c r="HH96" i="1"/>
  <c r="HH98" i="1"/>
  <c r="HH100" i="1"/>
  <c r="HH94" i="1"/>
  <c r="HH99" i="1"/>
  <c r="HH151" i="1"/>
  <c r="HH90" i="1"/>
  <c r="HH91" i="1"/>
  <c r="HH95" i="1"/>
  <c r="HH97" i="1"/>
  <c r="HH101" i="1"/>
  <c r="HH89" i="1"/>
  <c r="HH92" i="1"/>
  <c r="HH103" i="1"/>
  <c r="HH107" i="1"/>
  <c r="HH110" i="1"/>
  <c r="HH113" i="1"/>
  <c r="HH114" i="1"/>
  <c r="HH116" i="1"/>
  <c r="HH105" i="1"/>
  <c r="HH111" i="1"/>
  <c r="HH106" i="1"/>
  <c r="HH108" i="1"/>
  <c r="HH112" i="1"/>
  <c r="HH102" i="1"/>
  <c r="HH104" i="1"/>
  <c r="HH109" i="1"/>
  <c r="HH115" i="1"/>
  <c r="HH119" i="1"/>
  <c r="HH85" i="1"/>
  <c r="HH82" i="1"/>
  <c r="HH79" i="1"/>
  <c r="HH76" i="1"/>
  <c r="HH117" i="1"/>
  <c r="HH121" i="1"/>
  <c r="HH83" i="1"/>
  <c r="HH74" i="1"/>
  <c r="HH118" i="1"/>
  <c r="HH120" i="1"/>
  <c r="HH86" i="1"/>
  <c r="HH80" i="1"/>
  <c r="HH78" i="1"/>
  <c r="HH81" i="1"/>
  <c r="HH75" i="1"/>
  <c r="HH71" i="1"/>
  <c r="HH68" i="1"/>
  <c r="HH65" i="1"/>
  <c r="HH63" i="1"/>
  <c r="HH60" i="1"/>
  <c r="HH42" i="1"/>
  <c r="HH41" i="1"/>
  <c r="HH72" i="1"/>
  <c r="HH67" i="1"/>
  <c r="HH64" i="1"/>
  <c r="HH61" i="1"/>
  <c r="HH55" i="1"/>
  <c r="HH54" i="1"/>
  <c r="HH50" i="1"/>
  <c r="HH49" i="1"/>
  <c r="HH48" i="1"/>
  <c r="HH57" i="1"/>
  <c r="HH53" i="1"/>
  <c r="HH73" i="1"/>
  <c r="HH70" i="1"/>
  <c r="HH69" i="1"/>
  <c r="HH66" i="1"/>
  <c r="HH59" i="1"/>
  <c r="HH46" i="1"/>
  <c r="HH44" i="1"/>
  <c r="HH39" i="1"/>
  <c r="HH38" i="1"/>
  <c r="HH37" i="1"/>
  <c r="HH33" i="1"/>
  <c r="HH24" i="1"/>
  <c r="HH21" i="1"/>
  <c r="HH14" i="1"/>
  <c r="HH40" i="1"/>
  <c r="HH30" i="1"/>
  <c r="HH25" i="1"/>
  <c r="HH19" i="1"/>
  <c r="HH17" i="1"/>
  <c r="HH13" i="1"/>
  <c r="HH43" i="1"/>
  <c r="HH36" i="1"/>
  <c r="HH34" i="1"/>
  <c r="HH32" i="1"/>
  <c r="HH28" i="1"/>
  <c r="HH26" i="1"/>
  <c r="HH23" i="1"/>
  <c r="HH20" i="1"/>
  <c r="HH18" i="1"/>
  <c r="HH15" i="1"/>
  <c r="HH12" i="1"/>
  <c r="HH10" i="1"/>
  <c r="HH9" i="1"/>
  <c r="HH8" i="1"/>
  <c r="HH7" i="1"/>
  <c r="HH35" i="1"/>
  <c r="HH31" i="1"/>
  <c r="HH29" i="1"/>
  <c r="HH27" i="1"/>
  <c r="HH5" i="1"/>
  <c r="HH6" i="1"/>
  <c r="HB175" i="1"/>
  <c r="HB174" i="1"/>
  <c r="HB176" i="1"/>
  <c r="HB177" i="1"/>
  <c r="HB178" i="1"/>
  <c r="HB179" i="1"/>
  <c r="HB181" i="1"/>
  <c r="HB180" i="1"/>
  <c r="HB184" i="1"/>
  <c r="HB183" i="1"/>
  <c r="HB173" i="1"/>
  <c r="HB169" i="1"/>
  <c r="HB168" i="1"/>
  <c r="HB166" i="1"/>
  <c r="HB171" i="1"/>
  <c r="HB182" i="1"/>
  <c r="HB170" i="1"/>
  <c r="HB167" i="1"/>
  <c r="HB164" i="1"/>
  <c r="HB162" i="1"/>
  <c r="HB161" i="1"/>
  <c r="HB160" i="1"/>
  <c r="HB165" i="1"/>
  <c r="HB159" i="1"/>
  <c r="HB158" i="1"/>
  <c r="HB154" i="1"/>
  <c r="HB157" i="1"/>
  <c r="HB153" i="1"/>
  <c r="HB156" i="1"/>
  <c r="HB155" i="1"/>
  <c r="HB129" i="1"/>
  <c r="HB127" i="1"/>
  <c r="HB124" i="1"/>
  <c r="HB125" i="1"/>
  <c r="HB130" i="1"/>
  <c r="HB126" i="1"/>
  <c r="HB128" i="1"/>
  <c r="HB133" i="1"/>
  <c r="HB134" i="1"/>
  <c r="HB137" i="1"/>
  <c r="HB131" i="1"/>
  <c r="HB135" i="1"/>
  <c r="HB138" i="1"/>
  <c r="HB132" i="1"/>
  <c r="HB136" i="1"/>
  <c r="HB139" i="1"/>
  <c r="HB141" i="1"/>
  <c r="HB144" i="1"/>
  <c r="HB148" i="1"/>
  <c r="HB150" i="1"/>
  <c r="HB87" i="1"/>
  <c r="HB145" i="1"/>
  <c r="HB149" i="1"/>
  <c r="HB151" i="1"/>
  <c r="HB140" i="1"/>
  <c r="HB142" i="1"/>
  <c r="HB146" i="1"/>
  <c r="HB147" i="1"/>
  <c r="HB123" i="1"/>
  <c r="HB143" i="1"/>
  <c r="HB90" i="1"/>
  <c r="HB91" i="1"/>
  <c r="HB95" i="1"/>
  <c r="HB97" i="1"/>
  <c r="HB101" i="1"/>
  <c r="HB89" i="1"/>
  <c r="HB92" i="1"/>
  <c r="HB88" i="1"/>
  <c r="HB93" i="1"/>
  <c r="HB96" i="1"/>
  <c r="HB98" i="1"/>
  <c r="HB100" i="1"/>
  <c r="HB94" i="1"/>
  <c r="HB99" i="1"/>
  <c r="HB106" i="1"/>
  <c r="HB108" i="1"/>
  <c r="HB112" i="1"/>
  <c r="HB102" i="1"/>
  <c r="HB104" i="1"/>
  <c r="HB109" i="1"/>
  <c r="HB115" i="1"/>
  <c r="HB103" i="1"/>
  <c r="HB107" i="1"/>
  <c r="HB110" i="1"/>
  <c r="HB113" i="1"/>
  <c r="HB114" i="1"/>
  <c r="HB116" i="1"/>
  <c r="HB105" i="1"/>
  <c r="HB111" i="1"/>
  <c r="HB118" i="1"/>
  <c r="HB120" i="1"/>
  <c r="HB86" i="1"/>
  <c r="HB80" i="1"/>
  <c r="HB78" i="1"/>
  <c r="HB81" i="1"/>
  <c r="HB75" i="1"/>
  <c r="HB119" i="1"/>
  <c r="HB85" i="1"/>
  <c r="HB82" i="1"/>
  <c r="HB79" i="1"/>
  <c r="HB76" i="1"/>
  <c r="HB117" i="1"/>
  <c r="HB121" i="1"/>
  <c r="HB83" i="1"/>
  <c r="HB74" i="1"/>
  <c r="HB57" i="1"/>
  <c r="HB53" i="1"/>
  <c r="HB73" i="1"/>
  <c r="HB70" i="1"/>
  <c r="HB69" i="1"/>
  <c r="HB66" i="1"/>
  <c r="HB59" i="1"/>
  <c r="HB71" i="1"/>
  <c r="HB68" i="1"/>
  <c r="HB65" i="1"/>
  <c r="HB63" i="1"/>
  <c r="HB60" i="1"/>
  <c r="HB42" i="1"/>
  <c r="HB41" i="1"/>
  <c r="HB72" i="1"/>
  <c r="HB67" i="1"/>
  <c r="HB64" i="1"/>
  <c r="HB61" i="1"/>
  <c r="HB55" i="1"/>
  <c r="HB54" i="1"/>
  <c r="HB50" i="1"/>
  <c r="HB49" i="1"/>
  <c r="HB48" i="1"/>
  <c r="HB43" i="1"/>
  <c r="HB40" i="1"/>
  <c r="HB46" i="1"/>
  <c r="HB39" i="1"/>
  <c r="HB36" i="1"/>
  <c r="HB34" i="1"/>
  <c r="HB32" i="1"/>
  <c r="HB28" i="1"/>
  <c r="HB26" i="1"/>
  <c r="HB23" i="1"/>
  <c r="HB20" i="1"/>
  <c r="HB18" i="1"/>
  <c r="HB15" i="1"/>
  <c r="HB12" i="1"/>
  <c r="HB10" i="1"/>
  <c r="HB9" i="1"/>
  <c r="HB8" i="1"/>
  <c r="HB7" i="1"/>
  <c r="HB38" i="1"/>
  <c r="HB35" i="1"/>
  <c r="HB31" i="1"/>
  <c r="HB29" i="1"/>
  <c r="HB27" i="1"/>
  <c r="HB44" i="1"/>
  <c r="HB37" i="1"/>
  <c r="HB33" i="1"/>
  <c r="HB24" i="1"/>
  <c r="HB21" i="1"/>
  <c r="HB14" i="1"/>
  <c r="HB30" i="1"/>
  <c r="HB25" i="1"/>
  <c r="HB19" i="1"/>
  <c r="HB17" i="1"/>
  <c r="HB13" i="1"/>
  <c r="HB6" i="1"/>
  <c r="HB5" i="1"/>
  <c r="GX175" i="1"/>
  <c r="GX176" i="1"/>
  <c r="GX177" i="1"/>
  <c r="GX174" i="1"/>
  <c r="GX178" i="1"/>
  <c r="GX181" i="1"/>
  <c r="GX180" i="1"/>
  <c r="GX179" i="1"/>
  <c r="GX184" i="1"/>
  <c r="GX183" i="1"/>
  <c r="GX173" i="1"/>
  <c r="GX169" i="1"/>
  <c r="GX168" i="1"/>
  <c r="GX166" i="1"/>
  <c r="GX182" i="1"/>
  <c r="GX171" i="1"/>
  <c r="GX170" i="1"/>
  <c r="GX167" i="1"/>
  <c r="GX164" i="1"/>
  <c r="GX165" i="1"/>
  <c r="GX162" i="1"/>
  <c r="GX161" i="1"/>
  <c r="GX160" i="1"/>
  <c r="GX159" i="1"/>
  <c r="GX158" i="1"/>
  <c r="GX154" i="1"/>
  <c r="GX157" i="1"/>
  <c r="GX153" i="1"/>
  <c r="GX156" i="1"/>
  <c r="GX155" i="1"/>
  <c r="GX129" i="1"/>
  <c r="GX127" i="1"/>
  <c r="GX124" i="1"/>
  <c r="GX125" i="1"/>
  <c r="GX130" i="1"/>
  <c r="GX126" i="1"/>
  <c r="GX128" i="1"/>
  <c r="GX133" i="1"/>
  <c r="GX134" i="1"/>
  <c r="GX137" i="1"/>
  <c r="GX131" i="1"/>
  <c r="GX135" i="1"/>
  <c r="GX138" i="1"/>
  <c r="GX132" i="1"/>
  <c r="GX136" i="1"/>
  <c r="GX139" i="1"/>
  <c r="GX141" i="1"/>
  <c r="GX144" i="1"/>
  <c r="GX148" i="1"/>
  <c r="GX150" i="1"/>
  <c r="GX87" i="1"/>
  <c r="GX145" i="1"/>
  <c r="GX149" i="1"/>
  <c r="GX151" i="1"/>
  <c r="GX140" i="1"/>
  <c r="GX142" i="1"/>
  <c r="GX146" i="1"/>
  <c r="GX147" i="1"/>
  <c r="GX123" i="1"/>
  <c r="GX143" i="1"/>
  <c r="GX90" i="1"/>
  <c r="GX91" i="1"/>
  <c r="GX95" i="1"/>
  <c r="GX97" i="1"/>
  <c r="GX101" i="1"/>
  <c r="GX89" i="1"/>
  <c r="GX92" i="1"/>
  <c r="GX88" i="1"/>
  <c r="GX93" i="1"/>
  <c r="GX96" i="1"/>
  <c r="GX98" i="1"/>
  <c r="GX100" i="1"/>
  <c r="GX94" i="1"/>
  <c r="GX99" i="1"/>
  <c r="GX106" i="1"/>
  <c r="GX108" i="1"/>
  <c r="GX112" i="1"/>
  <c r="GX102" i="1"/>
  <c r="GX104" i="1"/>
  <c r="GX109" i="1"/>
  <c r="GX115" i="1"/>
  <c r="GX103" i="1"/>
  <c r="GX107" i="1"/>
  <c r="GX110" i="1"/>
  <c r="GX113" i="1"/>
  <c r="GX114" i="1"/>
  <c r="GX116" i="1"/>
  <c r="GX105" i="1"/>
  <c r="GX111" i="1"/>
  <c r="GX118" i="1"/>
  <c r="GX120" i="1"/>
  <c r="GX86" i="1"/>
  <c r="GX80" i="1"/>
  <c r="GX78" i="1"/>
  <c r="GX81" i="1"/>
  <c r="GX75" i="1"/>
  <c r="GX119" i="1"/>
  <c r="GX85" i="1"/>
  <c r="GX82" i="1"/>
  <c r="GX79" i="1"/>
  <c r="GX76" i="1"/>
  <c r="GX117" i="1"/>
  <c r="GX121" i="1"/>
  <c r="GX83" i="1"/>
  <c r="GX74" i="1"/>
  <c r="GX57" i="1"/>
  <c r="GX53" i="1"/>
  <c r="GX73" i="1"/>
  <c r="GX70" i="1"/>
  <c r="GX69" i="1"/>
  <c r="GX66" i="1"/>
  <c r="GX59" i="1"/>
  <c r="GX71" i="1"/>
  <c r="GX68" i="1"/>
  <c r="GX65" i="1"/>
  <c r="GX63" i="1"/>
  <c r="GX60" i="1"/>
  <c r="GX42" i="1"/>
  <c r="GX41" i="1"/>
  <c r="GX72" i="1"/>
  <c r="GX67" i="1"/>
  <c r="GX64" i="1"/>
  <c r="GX61" i="1"/>
  <c r="GX55" i="1"/>
  <c r="GX54" i="1"/>
  <c r="GX50" i="1"/>
  <c r="GX49" i="1"/>
  <c r="GX48" i="1"/>
  <c r="GX43" i="1"/>
  <c r="GX40" i="1"/>
  <c r="GX36" i="1"/>
  <c r="GX34" i="1"/>
  <c r="GX32" i="1"/>
  <c r="GX28" i="1"/>
  <c r="GX26" i="1"/>
  <c r="GX23" i="1"/>
  <c r="GX20" i="1"/>
  <c r="GX18" i="1"/>
  <c r="GX15" i="1"/>
  <c r="GX12" i="1"/>
  <c r="GX10" i="1"/>
  <c r="GX9" i="1"/>
  <c r="GX8" i="1"/>
  <c r="GX7" i="1"/>
  <c r="GX46" i="1"/>
  <c r="GX39" i="1"/>
  <c r="GX35" i="1"/>
  <c r="GX31" i="1"/>
  <c r="GX29" i="1"/>
  <c r="GX27" i="1"/>
  <c r="GX38" i="1"/>
  <c r="GX37" i="1"/>
  <c r="GX33" i="1"/>
  <c r="GX24" i="1"/>
  <c r="GX21" i="1"/>
  <c r="GX14" i="1"/>
  <c r="GX44" i="1"/>
  <c r="GX30" i="1"/>
  <c r="GX25" i="1"/>
  <c r="GX19" i="1"/>
  <c r="GX17" i="1"/>
  <c r="GX13" i="1"/>
  <c r="GX6" i="1"/>
  <c r="GX5" i="1"/>
  <c r="GT175" i="1"/>
  <c r="GT174" i="1"/>
  <c r="GT176" i="1"/>
  <c r="GT177" i="1"/>
  <c r="GT178" i="1"/>
  <c r="GT179" i="1"/>
  <c r="GT181" i="1"/>
  <c r="GT180" i="1"/>
  <c r="GT183" i="1"/>
  <c r="GT173" i="1"/>
  <c r="GT169" i="1"/>
  <c r="GT182" i="1"/>
  <c r="GT168" i="1"/>
  <c r="GT166" i="1"/>
  <c r="GT171" i="1"/>
  <c r="GT164" i="1"/>
  <c r="GT170" i="1"/>
  <c r="GT167" i="1"/>
  <c r="GT162" i="1"/>
  <c r="GT165" i="1"/>
  <c r="GT161" i="1"/>
  <c r="GT160" i="1"/>
  <c r="GT158" i="1"/>
  <c r="GT154" i="1"/>
  <c r="GT157" i="1"/>
  <c r="GT156" i="1"/>
  <c r="GT153" i="1"/>
  <c r="GT159" i="1"/>
  <c r="GT155" i="1"/>
  <c r="GT129" i="1"/>
  <c r="GT127" i="1"/>
  <c r="GT124" i="1"/>
  <c r="GT125" i="1"/>
  <c r="GT126" i="1"/>
  <c r="GT128" i="1"/>
  <c r="GT130" i="1"/>
  <c r="GT133" i="1"/>
  <c r="GT134" i="1"/>
  <c r="GT137" i="1"/>
  <c r="GT131" i="1"/>
  <c r="GT135" i="1"/>
  <c r="GT138" i="1"/>
  <c r="GT132" i="1"/>
  <c r="GT136" i="1"/>
  <c r="GT139" i="1"/>
  <c r="GT141" i="1"/>
  <c r="GT144" i="1"/>
  <c r="GT148" i="1"/>
  <c r="GT150" i="1"/>
  <c r="GT87" i="1"/>
  <c r="GT145" i="1"/>
  <c r="GT149" i="1"/>
  <c r="GT151" i="1"/>
  <c r="GT140" i="1"/>
  <c r="GT142" i="1"/>
  <c r="GT146" i="1"/>
  <c r="GT147" i="1"/>
  <c r="GT123" i="1"/>
  <c r="GT143" i="1"/>
  <c r="GT90" i="1"/>
  <c r="GT91" i="1"/>
  <c r="GT95" i="1"/>
  <c r="GT97" i="1"/>
  <c r="GT101" i="1"/>
  <c r="GT89" i="1"/>
  <c r="GT92" i="1"/>
  <c r="GT88" i="1"/>
  <c r="GT93" i="1"/>
  <c r="GT96" i="1"/>
  <c r="GT98" i="1"/>
  <c r="GT100" i="1"/>
  <c r="GT94" i="1"/>
  <c r="GT99" i="1"/>
  <c r="GT108" i="1"/>
  <c r="GT112" i="1"/>
  <c r="GT102" i="1"/>
  <c r="GT104" i="1"/>
  <c r="GT109" i="1"/>
  <c r="GT115" i="1"/>
  <c r="GT103" i="1"/>
  <c r="GT107" i="1"/>
  <c r="GT110" i="1"/>
  <c r="GT113" i="1"/>
  <c r="GT114" i="1"/>
  <c r="GT116" i="1"/>
  <c r="GT105" i="1"/>
  <c r="GT111" i="1"/>
  <c r="GT118" i="1"/>
  <c r="GT120" i="1"/>
  <c r="GT86" i="1"/>
  <c r="GT80" i="1"/>
  <c r="GT78" i="1"/>
  <c r="GT81" i="1"/>
  <c r="GT75" i="1"/>
  <c r="GT119" i="1"/>
  <c r="GT85" i="1"/>
  <c r="GT82" i="1"/>
  <c r="GT79" i="1"/>
  <c r="GT76" i="1"/>
  <c r="GT117" i="1"/>
  <c r="GT121" i="1"/>
  <c r="GT83" i="1"/>
  <c r="GT74" i="1"/>
  <c r="GT57" i="1"/>
  <c r="GT53" i="1"/>
  <c r="GT73" i="1"/>
  <c r="GT70" i="1"/>
  <c r="GT69" i="1"/>
  <c r="GT66" i="1"/>
  <c r="GT59" i="1"/>
  <c r="GT71" i="1"/>
  <c r="GT68" i="1"/>
  <c r="GT65" i="1"/>
  <c r="GT63" i="1"/>
  <c r="GT60" i="1"/>
  <c r="GT43" i="1"/>
  <c r="GT41" i="1"/>
  <c r="GT40" i="1"/>
  <c r="GT72" i="1"/>
  <c r="GT67" i="1"/>
  <c r="GT64" i="1"/>
  <c r="GT61" i="1"/>
  <c r="GT55" i="1"/>
  <c r="GT54" i="1"/>
  <c r="GT50" i="1"/>
  <c r="GT49" i="1"/>
  <c r="GT48" i="1"/>
  <c r="GT44" i="1"/>
  <c r="GT36" i="1"/>
  <c r="GT34" i="1"/>
  <c r="GT32" i="1"/>
  <c r="GT28" i="1"/>
  <c r="GT26" i="1"/>
  <c r="GT23" i="1"/>
  <c r="GT18" i="1"/>
  <c r="GT12" i="1"/>
  <c r="GT10" i="1"/>
  <c r="GT9" i="1"/>
  <c r="GT8" i="1"/>
  <c r="GT7" i="1"/>
  <c r="GT35" i="1"/>
  <c r="GT31" i="1"/>
  <c r="GT29" i="1"/>
  <c r="GT27" i="1"/>
  <c r="GT46" i="1"/>
  <c r="GT42" i="1"/>
  <c r="GT39" i="1"/>
  <c r="GT37" i="1"/>
  <c r="GT33" i="1"/>
  <c r="GT24" i="1"/>
  <c r="GT21" i="1"/>
  <c r="GT14" i="1"/>
  <c r="GT38" i="1"/>
  <c r="GT30" i="1"/>
  <c r="GT25" i="1"/>
  <c r="GT19" i="1"/>
  <c r="GT17" i="1"/>
  <c r="GT13" i="1"/>
  <c r="GT6" i="1"/>
  <c r="GT5" i="1"/>
  <c r="GP175" i="1"/>
  <c r="GP177" i="1"/>
  <c r="GP174" i="1"/>
  <c r="GP178" i="1"/>
  <c r="GP181" i="1"/>
  <c r="GP180" i="1"/>
  <c r="GP179" i="1"/>
  <c r="GP183" i="1"/>
  <c r="GP184" i="1"/>
  <c r="GP173" i="1"/>
  <c r="GP182" i="1"/>
  <c r="GP169" i="1"/>
  <c r="GP168" i="1"/>
  <c r="GP171" i="1"/>
  <c r="GP164" i="1"/>
  <c r="GP170" i="1"/>
  <c r="GP167" i="1"/>
  <c r="GP162" i="1"/>
  <c r="GP161" i="1"/>
  <c r="GP165" i="1"/>
  <c r="GP160" i="1"/>
  <c r="GP158" i="1"/>
  <c r="GP154" i="1"/>
  <c r="GP157" i="1"/>
  <c r="GP156" i="1"/>
  <c r="GP153" i="1"/>
  <c r="GP159" i="1"/>
  <c r="GP155" i="1"/>
  <c r="GP129" i="1"/>
  <c r="GP127" i="1"/>
  <c r="GP124" i="1"/>
  <c r="GP125" i="1"/>
  <c r="GP126" i="1"/>
  <c r="GP128" i="1"/>
  <c r="GP130" i="1"/>
  <c r="GP133" i="1"/>
  <c r="GP134" i="1"/>
  <c r="GP137" i="1"/>
  <c r="GP135" i="1"/>
  <c r="GP131" i="1"/>
  <c r="GP138" i="1"/>
  <c r="GP132" i="1"/>
  <c r="GP136" i="1"/>
  <c r="GP139" i="1"/>
  <c r="GP141" i="1"/>
  <c r="GP144" i="1"/>
  <c r="GP148" i="1"/>
  <c r="GP150" i="1"/>
  <c r="GP87" i="1"/>
  <c r="GP145" i="1"/>
  <c r="GP149" i="1"/>
  <c r="GP151" i="1"/>
  <c r="GP140" i="1"/>
  <c r="GP142" i="1"/>
  <c r="GP146" i="1"/>
  <c r="GP147" i="1"/>
  <c r="GP123" i="1"/>
  <c r="GP143" i="1"/>
  <c r="GP90" i="1"/>
  <c r="GP91" i="1"/>
  <c r="GP95" i="1"/>
  <c r="GP97" i="1"/>
  <c r="GP101" i="1"/>
  <c r="GP89" i="1"/>
  <c r="GP92" i="1"/>
  <c r="GP88" i="1"/>
  <c r="GP93" i="1"/>
  <c r="GP96" i="1"/>
  <c r="GP98" i="1"/>
  <c r="GP100" i="1"/>
  <c r="GP94" i="1"/>
  <c r="GP99" i="1"/>
  <c r="GP108" i="1"/>
  <c r="GP112" i="1"/>
  <c r="GP102" i="1"/>
  <c r="GP104" i="1"/>
  <c r="GP106" i="1"/>
  <c r="GP109" i="1"/>
  <c r="GP115" i="1"/>
  <c r="GP103" i="1"/>
  <c r="GP107" i="1"/>
  <c r="GP110" i="1"/>
  <c r="GP113" i="1"/>
  <c r="GP114" i="1"/>
  <c r="GP116" i="1"/>
  <c r="GP105" i="1"/>
  <c r="GP111" i="1"/>
  <c r="GP118" i="1"/>
  <c r="GP120" i="1"/>
  <c r="GP86" i="1"/>
  <c r="GP80" i="1"/>
  <c r="GP78" i="1"/>
  <c r="GP81" i="1"/>
  <c r="GP76" i="1"/>
  <c r="GP75" i="1"/>
  <c r="GP119" i="1"/>
  <c r="GP85" i="1"/>
  <c r="GP82" i="1"/>
  <c r="GP79" i="1"/>
  <c r="GP117" i="1"/>
  <c r="GP121" i="1"/>
  <c r="GP83" i="1"/>
  <c r="GP74" i="1"/>
  <c r="GP57" i="1"/>
  <c r="GP53" i="1"/>
  <c r="GP73" i="1"/>
  <c r="GP70" i="1"/>
  <c r="GP69" i="1"/>
  <c r="GP66" i="1"/>
  <c r="GP59" i="1"/>
  <c r="GP71" i="1"/>
  <c r="GP68" i="1"/>
  <c r="GP65" i="1"/>
  <c r="GP63" i="1"/>
  <c r="GP60" i="1"/>
  <c r="GP43" i="1"/>
  <c r="GP41" i="1"/>
  <c r="GP40" i="1"/>
  <c r="GP72" i="1"/>
  <c r="GP67" i="1"/>
  <c r="GP64" i="1"/>
  <c r="GP61" i="1"/>
  <c r="GP55" i="1"/>
  <c r="GP54" i="1"/>
  <c r="GP50" i="1"/>
  <c r="GP49" i="1"/>
  <c r="GP48" i="1"/>
  <c r="GP38" i="1"/>
  <c r="GP36" i="1"/>
  <c r="GP34" i="1"/>
  <c r="GP32" i="1"/>
  <c r="GP28" i="1"/>
  <c r="GP26" i="1"/>
  <c r="GP23" i="1"/>
  <c r="GP18" i="1"/>
  <c r="GP10" i="1"/>
  <c r="GP9" i="1"/>
  <c r="GP8" i="1"/>
  <c r="GP7" i="1"/>
  <c r="GP44" i="1"/>
  <c r="GP35" i="1"/>
  <c r="GP31" i="1"/>
  <c r="GP29" i="1"/>
  <c r="GP27" i="1"/>
  <c r="GP14" i="1"/>
  <c r="GP13" i="1"/>
  <c r="GP37" i="1"/>
  <c r="GP33" i="1"/>
  <c r="GP24" i="1"/>
  <c r="GP21" i="1"/>
  <c r="GP17" i="1"/>
  <c r="GP12" i="1"/>
  <c r="GP46" i="1"/>
  <c r="GP42" i="1"/>
  <c r="GP39" i="1"/>
  <c r="GP30" i="1"/>
  <c r="GP25" i="1"/>
  <c r="GP20" i="1"/>
  <c r="GP19" i="1"/>
  <c r="GP15" i="1"/>
  <c r="GP6" i="1"/>
  <c r="GP5" i="1"/>
  <c r="GL175" i="1"/>
  <c r="GL174" i="1"/>
  <c r="GL177" i="1"/>
  <c r="GL176" i="1"/>
  <c r="GL178" i="1"/>
  <c r="GL179" i="1"/>
  <c r="GL181" i="1"/>
  <c r="GL180" i="1"/>
  <c r="GL183" i="1"/>
  <c r="GL184" i="1"/>
  <c r="GL173" i="1"/>
  <c r="GL169" i="1"/>
  <c r="GL166" i="1"/>
  <c r="GL168" i="1"/>
  <c r="GL171" i="1"/>
  <c r="GL170" i="1"/>
  <c r="GL167" i="1"/>
  <c r="GL164" i="1"/>
  <c r="GL182" i="1"/>
  <c r="GL162" i="1"/>
  <c r="GL161" i="1"/>
  <c r="GL160" i="1"/>
  <c r="GL165" i="1"/>
  <c r="GL158" i="1"/>
  <c r="GL154" i="1"/>
  <c r="GL157" i="1"/>
  <c r="GL156" i="1"/>
  <c r="GL153" i="1"/>
  <c r="GL159" i="1"/>
  <c r="GL155" i="1"/>
  <c r="GL129" i="1"/>
  <c r="GL127" i="1"/>
  <c r="GL124" i="1"/>
  <c r="GL125" i="1"/>
  <c r="GL126" i="1"/>
  <c r="GL128" i="1"/>
  <c r="GL130" i="1"/>
  <c r="GL131" i="1"/>
  <c r="GL133" i="1"/>
  <c r="GL134" i="1"/>
  <c r="GL137" i="1"/>
  <c r="GL135" i="1"/>
  <c r="GL138" i="1"/>
  <c r="GL132" i="1"/>
  <c r="GL136" i="1"/>
  <c r="GL139" i="1"/>
  <c r="GL141" i="1"/>
  <c r="GL144" i="1"/>
  <c r="GL148" i="1"/>
  <c r="GL150" i="1"/>
  <c r="GL87" i="1"/>
  <c r="GL145" i="1"/>
  <c r="GL149" i="1"/>
  <c r="GL151" i="1"/>
  <c r="GL140" i="1"/>
  <c r="GL142" i="1"/>
  <c r="GL146" i="1"/>
  <c r="GL147" i="1"/>
  <c r="GL123" i="1"/>
  <c r="GL143" i="1"/>
  <c r="GL90" i="1"/>
  <c r="GL91" i="1"/>
  <c r="GL95" i="1"/>
  <c r="GL97" i="1"/>
  <c r="GL101" i="1"/>
  <c r="GL89" i="1"/>
  <c r="GL92" i="1"/>
  <c r="GL88" i="1"/>
  <c r="GL93" i="1"/>
  <c r="GL96" i="1"/>
  <c r="GL98" i="1"/>
  <c r="GL100" i="1"/>
  <c r="GL94" i="1"/>
  <c r="GL99" i="1"/>
  <c r="GL108" i="1"/>
  <c r="GL112" i="1"/>
  <c r="GL102" i="1"/>
  <c r="GL104" i="1"/>
  <c r="GL106" i="1"/>
  <c r="GL109" i="1"/>
  <c r="GL115" i="1"/>
  <c r="GL103" i="1"/>
  <c r="GL107" i="1"/>
  <c r="GL110" i="1"/>
  <c r="GL113" i="1"/>
  <c r="GL114" i="1"/>
  <c r="GL116" i="1"/>
  <c r="GL105" i="1"/>
  <c r="GL111" i="1"/>
  <c r="GL118" i="1"/>
  <c r="GL120" i="1"/>
  <c r="GL86" i="1"/>
  <c r="GL80" i="1"/>
  <c r="GL78" i="1"/>
  <c r="GL81" i="1"/>
  <c r="GL76" i="1"/>
  <c r="GL75" i="1"/>
  <c r="GL119" i="1"/>
  <c r="GL85" i="1"/>
  <c r="GL82" i="1"/>
  <c r="GL79" i="1"/>
  <c r="GL117" i="1"/>
  <c r="GL121" i="1"/>
  <c r="GL83" i="1"/>
  <c r="GL74" i="1"/>
  <c r="GL57" i="1"/>
  <c r="GL53" i="1"/>
  <c r="GL73" i="1"/>
  <c r="GL70" i="1"/>
  <c r="GL69" i="1"/>
  <c r="GL66" i="1"/>
  <c r="GL59" i="1"/>
  <c r="GL71" i="1"/>
  <c r="GL68" i="1"/>
  <c r="GL65" i="1"/>
  <c r="GL63" i="1"/>
  <c r="GL60" i="1"/>
  <c r="GL43" i="1"/>
  <c r="GL41" i="1"/>
  <c r="GL40" i="1"/>
  <c r="GL72" i="1"/>
  <c r="GL67" i="1"/>
  <c r="GL64" i="1"/>
  <c r="GL61" i="1"/>
  <c r="GL55" i="1"/>
  <c r="GL54" i="1"/>
  <c r="GL50" i="1"/>
  <c r="GL49" i="1"/>
  <c r="GL48" i="1"/>
  <c r="GL46" i="1"/>
  <c r="GL42" i="1"/>
  <c r="GL39" i="1"/>
  <c r="GL36" i="1"/>
  <c r="GL34" i="1"/>
  <c r="GL32" i="1"/>
  <c r="GL28" i="1"/>
  <c r="GL26" i="1"/>
  <c r="GL23" i="1"/>
  <c r="GL18" i="1"/>
  <c r="GL10" i="1"/>
  <c r="GL9" i="1"/>
  <c r="GL8" i="1"/>
  <c r="GL7" i="1"/>
  <c r="GL38" i="1"/>
  <c r="GL35" i="1"/>
  <c r="GL31" i="1"/>
  <c r="GL29" i="1"/>
  <c r="GL27" i="1"/>
  <c r="GL14" i="1"/>
  <c r="GL13" i="1"/>
  <c r="GL44" i="1"/>
  <c r="GL37" i="1"/>
  <c r="GL33" i="1"/>
  <c r="GL24" i="1"/>
  <c r="GL21" i="1"/>
  <c r="GL17" i="1"/>
  <c r="GL12" i="1"/>
  <c r="GL30" i="1"/>
  <c r="GL25" i="1"/>
  <c r="GL20" i="1"/>
  <c r="GL19" i="1"/>
  <c r="GL15" i="1"/>
  <c r="GL6" i="1"/>
  <c r="GL5" i="1"/>
  <c r="GH175" i="1"/>
  <c r="GH177" i="1"/>
  <c r="GH174" i="1"/>
  <c r="GH176" i="1"/>
  <c r="GH178" i="1"/>
  <c r="GH181" i="1"/>
  <c r="GH180" i="1"/>
  <c r="GH179" i="1"/>
  <c r="GH183" i="1"/>
  <c r="GH184" i="1"/>
  <c r="GH169" i="1"/>
  <c r="GH166" i="1"/>
  <c r="GH168" i="1"/>
  <c r="GH182" i="1"/>
  <c r="GH171" i="1"/>
  <c r="GH170" i="1"/>
  <c r="GH167" i="1"/>
  <c r="GH164" i="1"/>
  <c r="GH173" i="1"/>
  <c r="GH165" i="1"/>
  <c r="GH162" i="1"/>
  <c r="GH161" i="1"/>
  <c r="GH160" i="1"/>
  <c r="GH158" i="1"/>
  <c r="GH154" i="1"/>
  <c r="GH157" i="1"/>
  <c r="GH156" i="1"/>
  <c r="GH153" i="1"/>
  <c r="GH159" i="1"/>
  <c r="GH155" i="1"/>
  <c r="GH129" i="1"/>
  <c r="GH127" i="1"/>
  <c r="GH124" i="1"/>
  <c r="GH125" i="1"/>
  <c r="GH126" i="1"/>
  <c r="GH128" i="1"/>
  <c r="GH130" i="1"/>
  <c r="GH133" i="1"/>
  <c r="GH134" i="1"/>
  <c r="GH137" i="1"/>
  <c r="GH135" i="1"/>
  <c r="GH131" i="1"/>
  <c r="GH138" i="1"/>
  <c r="GH132" i="1"/>
  <c r="GH136" i="1"/>
  <c r="GH139" i="1"/>
  <c r="GH141" i="1"/>
  <c r="GH144" i="1"/>
  <c r="GH148" i="1"/>
  <c r="GH150" i="1"/>
  <c r="GH87" i="1"/>
  <c r="GH145" i="1"/>
  <c r="GH149" i="1"/>
  <c r="GH151" i="1"/>
  <c r="GH140" i="1"/>
  <c r="GH142" i="1"/>
  <c r="GH146" i="1"/>
  <c r="GH147" i="1"/>
  <c r="GH123" i="1"/>
  <c r="GH143" i="1"/>
  <c r="GH90" i="1"/>
  <c r="GH91" i="1"/>
  <c r="GH95" i="1"/>
  <c r="GH97" i="1"/>
  <c r="GH101" i="1"/>
  <c r="GH89" i="1"/>
  <c r="GH92" i="1"/>
  <c r="GH88" i="1"/>
  <c r="GH93" i="1"/>
  <c r="GH96" i="1"/>
  <c r="GH98" i="1"/>
  <c r="GH100" i="1"/>
  <c r="GH94" i="1"/>
  <c r="GH99" i="1"/>
  <c r="GH108" i="1"/>
  <c r="GH112" i="1"/>
  <c r="GH102" i="1"/>
  <c r="GH104" i="1"/>
  <c r="GH106" i="1"/>
  <c r="GH109" i="1"/>
  <c r="GH115" i="1"/>
  <c r="GH103" i="1"/>
  <c r="GH107" i="1"/>
  <c r="GH110" i="1"/>
  <c r="GH113" i="1"/>
  <c r="GH114" i="1"/>
  <c r="GH116" i="1"/>
  <c r="GH105" i="1"/>
  <c r="GH111" i="1"/>
  <c r="GH118" i="1"/>
  <c r="GH120" i="1"/>
  <c r="GH86" i="1"/>
  <c r="GH80" i="1"/>
  <c r="GH78" i="1"/>
  <c r="GH81" i="1"/>
  <c r="GH76" i="1"/>
  <c r="GH75" i="1"/>
  <c r="GH119" i="1"/>
  <c r="GH85" i="1"/>
  <c r="GH82" i="1"/>
  <c r="GH79" i="1"/>
  <c r="GH117" i="1"/>
  <c r="GH121" i="1"/>
  <c r="GH83" i="1"/>
  <c r="GH74" i="1"/>
  <c r="GH57" i="1"/>
  <c r="GH53" i="1"/>
  <c r="GH73" i="1"/>
  <c r="GH70" i="1"/>
  <c r="GH69" i="1"/>
  <c r="GH66" i="1"/>
  <c r="GH59" i="1"/>
  <c r="GH71" i="1"/>
  <c r="GH68" i="1"/>
  <c r="GH65" i="1"/>
  <c r="GH63" i="1"/>
  <c r="GH60" i="1"/>
  <c r="GH43" i="1"/>
  <c r="GH41" i="1"/>
  <c r="GH40" i="1"/>
  <c r="GH72" i="1"/>
  <c r="GH67" i="1"/>
  <c r="GH64" i="1"/>
  <c r="GH61" i="1"/>
  <c r="GH55" i="1"/>
  <c r="GH54" i="1"/>
  <c r="GH50" i="1"/>
  <c r="GH49" i="1"/>
  <c r="GH48" i="1"/>
  <c r="GH36" i="1"/>
  <c r="GH34" i="1"/>
  <c r="GH32" i="1"/>
  <c r="GH28" i="1"/>
  <c r="GH26" i="1"/>
  <c r="GH23" i="1"/>
  <c r="GH18" i="1"/>
  <c r="GH10" i="1"/>
  <c r="GH9" i="1"/>
  <c r="GH8" i="1"/>
  <c r="GH7" i="1"/>
  <c r="GH46" i="1"/>
  <c r="GH42" i="1"/>
  <c r="GH39" i="1"/>
  <c r="GH35" i="1"/>
  <c r="GH31" i="1"/>
  <c r="GH29" i="1"/>
  <c r="GH27" i="1"/>
  <c r="GH14" i="1"/>
  <c r="GH13" i="1"/>
  <c r="GH38" i="1"/>
  <c r="GH37" i="1"/>
  <c r="GH33" i="1"/>
  <c r="GH24" i="1"/>
  <c r="GH21" i="1"/>
  <c r="GH17" i="1"/>
  <c r="GH12" i="1"/>
  <c r="GH44" i="1"/>
  <c r="GH30" i="1"/>
  <c r="GH25" i="1"/>
  <c r="GH20" i="1"/>
  <c r="GH19" i="1"/>
  <c r="GH15" i="1"/>
  <c r="GH6" i="1"/>
  <c r="GH5" i="1"/>
  <c r="GD175" i="1"/>
  <c r="GD174" i="1"/>
  <c r="GD177" i="1"/>
  <c r="GD176" i="1"/>
  <c r="GD178" i="1"/>
  <c r="GD179" i="1"/>
  <c r="GD181" i="1"/>
  <c r="GD180" i="1"/>
  <c r="GD183" i="1"/>
  <c r="GD184" i="1"/>
  <c r="GD169" i="1"/>
  <c r="GD166" i="1"/>
  <c r="GD182" i="1"/>
  <c r="GD168" i="1"/>
  <c r="GD173" i="1"/>
  <c r="GD171" i="1"/>
  <c r="GD164" i="1"/>
  <c r="GD170" i="1"/>
  <c r="GD167" i="1"/>
  <c r="GD162" i="1"/>
  <c r="GD165" i="1"/>
  <c r="GD161" i="1"/>
  <c r="GD160" i="1"/>
  <c r="GD158" i="1"/>
  <c r="GD154" i="1"/>
  <c r="GD157" i="1"/>
  <c r="GD156" i="1"/>
  <c r="GD153" i="1"/>
  <c r="GD159" i="1"/>
  <c r="GD155" i="1"/>
  <c r="GD129" i="1"/>
  <c r="GD127" i="1"/>
  <c r="GD124" i="1"/>
  <c r="GD125" i="1"/>
  <c r="GD126" i="1"/>
  <c r="GD128" i="1"/>
  <c r="GD130" i="1"/>
  <c r="GD131" i="1"/>
  <c r="GD133" i="1"/>
  <c r="GD134" i="1"/>
  <c r="GD137" i="1"/>
  <c r="GD135" i="1"/>
  <c r="GD138" i="1"/>
  <c r="GD132" i="1"/>
  <c r="GD136" i="1"/>
  <c r="GD139" i="1"/>
  <c r="GD141" i="1"/>
  <c r="GD144" i="1"/>
  <c r="GD148" i="1"/>
  <c r="GD150" i="1"/>
  <c r="GD87" i="1"/>
  <c r="GD145" i="1"/>
  <c r="GD149" i="1"/>
  <c r="GD151" i="1"/>
  <c r="GD140" i="1"/>
  <c r="GD142" i="1"/>
  <c r="GD146" i="1"/>
  <c r="GD147" i="1"/>
  <c r="GD123" i="1"/>
  <c r="GD143" i="1"/>
  <c r="GD90" i="1"/>
  <c r="GD91" i="1"/>
  <c r="GD95" i="1"/>
  <c r="GD97" i="1"/>
  <c r="GD101" i="1"/>
  <c r="GD89" i="1"/>
  <c r="GD92" i="1"/>
  <c r="GD88" i="1"/>
  <c r="GD93" i="1"/>
  <c r="GD96" i="1"/>
  <c r="GD98" i="1"/>
  <c r="GD100" i="1"/>
  <c r="GD94" i="1"/>
  <c r="GD99" i="1"/>
  <c r="GD108" i="1"/>
  <c r="GD112" i="1"/>
  <c r="GD102" i="1"/>
  <c r="GD104" i="1"/>
  <c r="GD106" i="1"/>
  <c r="GD109" i="1"/>
  <c r="GD115" i="1"/>
  <c r="GD103" i="1"/>
  <c r="GD107" i="1"/>
  <c r="GD110" i="1"/>
  <c r="GD113" i="1"/>
  <c r="GD114" i="1"/>
  <c r="GD116" i="1"/>
  <c r="GD105" i="1"/>
  <c r="GD111" i="1"/>
  <c r="GD118" i="1"/>
  <c r="GD120" i="1"/>
  <c r="GD86" i="1"/>
  <c r="GD80" i="1"/>
  <c r="GD78" i="1"/>
  <c r="GD81" i="1"/>
  <c r="GD76" i="1"/>
  <c r="GD75" i="1"/>
  <c r="GD119" i="1"/>
  <c r="GD85" i="1"/>
  <c r="GD82" i="1"/>
  <c r="GD79" i="1"/>
  <c r="GD117" i="1"/>
  <c r="GD121" i="1"/>
  <c r="GD83" i="1"/>
  <c r="GD74" i="1"/>
  <c r="GD57" i="1"/>
  <c r="GD53" i="1"/>
  <c r="GD73" i="1"/>
  <c r="GD70" i="1"/>
  <c r="GD69" i="1"/>
  <c r="GD66" i="1"/>
  <c r="GD59" i="1"/>
  <c r="GD71" i="1"/>
  <c r="GD68" i="1"/>
  <c r="GD65" i="1"/>
  <c r="GD63" i="1"/>
  <c r="GD60" i="1"/>
  <c r="GD43" i="1"/>
  <c r="GD41" i="1"/>
  <c r="GD40" i="1"/>
  <c r="GD72" i="1"/>
  <c r="GD67" i="1"/>
  <c r="GD64" i="1"/>
  <c r="GD61" i="1"/>
  <c r="GD55" i="1"/>
  <c r="GD54" i="1"/>
  <c r="GD50" i="1"/>
  <c r="GD49" i="1"/>
  <c r="GD48" i="1"/>
  <c r="GD44" i="1"/>
  <c r="GD36" i="1"/>
  <c r="GD34" i="1"/>
  <c r="GD32" i="1"/>
  <c r="GD28" i="1"/>
  <c r="GD26" i="1"/>
  <c r="GD23" i="1"/>
  <c r="GD18" i="1"/>
  <c r="GD10" i="1"/>
  <c r="GD9" i="1"/>
  <c r="GD8" i="1"/>
  <c r="GD35" i="1"/>
  <c r="GD31" i="1"/>
  <c r="GD29" i="1"/>
  <c r="GD27" i="1"/>
  <c r="GD14" i="1"/>
  <c r="GD13" i="1"/>
  <c r="GD46" i="1"/>
  <c r="GD42" i="1"/>
  <c r="GD39" i="1"/>
  <c r="GD37" i="1"/>
  <c r="GD33" i="1"/>
  <c r="GD24" i="1"/>
  <c r="GD21" i="1"/>
  <c r="GD17" i="1"/>
  <c r="GD12" i="1"/>
  <c r="GD38" i="1"/>
  <c r="GD30" i="1"/>
  <c r="GD25" i="1"/>
  <c r="GD20" i="1"/>
  <c r="GD19" i="1"/>
  <c r="GD15" i="1"/>
  <c r="GD7" i="1"/>
  <c r="GD6" i="1"/>
  <c r="GD5" i="1"/>
  <c r="FZ175" i="1"/>
  <c r="FZ177" i="1"/>
  <c r="FZ176" i="1"/>
  <c r="FZ174" i="1"/>
  <c r="FZ178" i="1"/>
  <c r="FZ181" i="1"/>
  <c r="FZ180" i="1"/>
  <c r="FZ179" i="1"/>
  <c r="FZ183" i="1"/>
  <c r="FZ184" i="1"/>
  <c r="FZ182" i="1"/>
  <c r="FZ169" i="1"/>
  <c r="FZ166" i="1"/>
  <c r="FZ173" i="1"/>
  <c r="FZ168" i="1"/>
  <c r="FZ171" i="1"/>
  <c r="FZ164" i="1"/>
  <c r="FZ170" i="1"/>
  <c r="FZ167" i="1"/>
  <c r="FZ162" i="1"/>
  <c r="FZ161" i="1"/>
  <c r="FZ165" i="1"/>
  <c r="FZ160" i="1"/>
  <c r="FZ158" i="1"/>
  <c r="FZ154" i="1"/>
  <c r="FZ157" i="1"/>
  <c r="FZ156" i="1"/>
  <c r="FZ153" i="1"/>
  <c r="FZ159" i="1"/>
  <c r="FZ155" i="1"/>
  <c r="FZ129" i="1"/>
  <c r="FZ127" i="1"/>
  <c r="FZ124" i="1"/>
  <c r="FZ125" i="1"/>
  <c r="FZ126" i="1"/>
  <c r="FZ128" i="1"/>
  <c r="FZ130" i="1"/>
  <c r="FZ133" i="1"/>
  <c r="FZ134" i="1"/>
  <c r="FZ137" i="1"/>
  <c r="FZ135" i="1"/>
  <c r="FZ131" i="1"/>
  <c r="FZ138" i="1"/>
  <c r="FZ132" i="1"/>
  <c r="FZ136" i="1"/>
  <c r="FZ139" i="1"/>
  <c r="FZ141" i="1"/>
  <c r="FZ144" i="1"/>
  <c r="FZ148" i="1"/>
  <c r="FZ150" i="1"/>
  <c r="FZ87" i="1"/>
  <c r="FZ145" i="1"/>
  <c r="FZ149" i="1"/>
  <c r="FZ151" i="1"/>
  <c r="FZ140" i="1"/>
  <c r="FZ142" i="1"/>
  <c r="FZ146" i="1"/>
  <c r="FZ147" i="1"/>
  <c r="FZ123" i="1"/>
  <c r="FZ143" i="1"/>
  <c r="FZ90" i="1"/>
  <c r="FZ91" i="1"/>
  <c r="FZ95" i="1"/>
  <c r="FZ97" i="1"/>
  <c r="FZ101" i="1"/>
  <c r="FZ89" i="1"/>
  <c r="FZ92" i="1"/>
  <c r="FZ88" i="1"/>
  <c r="FZ93" i="1"/>
  <c r="FZ96" i="1"/>
  <c r="FZ98" i="1"/>
  <c r="FZ100" i="1"/>
  <c r="FZ94" i="1"/>
  <c r="FZ99" i="1"/>
  <c r="FZ108" i="1"/>
  <c r="FZ112" i="1"/>
  <c r="FZ102" i="1"/>
  <c r="FZ104" i="1"/>
  <c r="FZ106" i="1"/>
  <c r="FZ109" i="1"/>
  <c r="FZ115" i="1"/>
  <c r="FZ103" i="1"/>
  <c r="FZ107" i="1"/>
  <c r="FZ110" i="1"/>
  <c r="FZ113" i="1"/>
  <c r="FZ114" i="1"/>
  <c r="FZ116" i="1"/>
  <c r="FZ105" i="1"/>
  <c r="FZ111" i="1"/>
  <c r="FZ118" i="1"/>
  <c r="FZ120" i="1"/>
  <c r="FZ86" i="1"/>
  <c r="FZ80" i="1"/>
  <c r="FZ78" i="1"/>
  <c r="FZ81" i="1"/>
  <c r="FZ76" i="1"/>
  <c r="FZ75" i="1"/>
  <c r="FZ119" i="1"/>
  <c r="FZ85" i="1"/>
  <c r="FZ82" i="1"/>
  <c r="FZ79" i="1"/>
  <c r="FZ117" i="1"/>
  <c r="FZ121" i="1"/>
  <c r="FZ83" i="1"/>
  <c r="FZ74" i="1"/>
  <c r="FZ57" i="1"/>
  <c r="FZ53" i="1"/>
  <c r="FZ73" i="1"/>
  <c r="FZ70" i="1"/>
  <c r="FZ69" i="1"/>
  <c r="FZ66" i="1"/>
  <c r="FZ59" i="1"/>
  <c r="FZ71" i="1"/>
  <c r="FZ68" i="1"/>
  <c r="FZ65" i="1"/>
  <c r="FZ63" i="1"/>
  <c r="FZ60" i="1"/>
  <c r="FZ43" i="1"/>
  <c r="FZ40" i="1"/>
  <c r="FZ72" i="1"/>
  <c r="FZ67" i="1"/>
  <c r="FZ64" i="1"/>
  <c r="FZ61" i="1"/>
  <c r="FZ55" i="1"/>
  <c r="FZ54" i="1"/>
  <c r="FZ50" i="1"/>
  <c r="FZ49" i="1"/>
  <c r="FZ48" i="1"/>
  <c r="FZ41" i="1"/>
  <c r="FZ36" i="1"/>
  <c r="FZ34" i="1"/>
  <c r="FZ32" i="1"/>
  <c r="FZ28" i="1"/>
  <c r="FZ26" i="1"/>
  <c r="FZ23" i="1"/>
  <c r="FZ18" i="1"/>
  <c r="FZ10" i="1"/>
  <c r="FZ9" i="1"/>
  <c r="FZ8" i="1"/>
  <c r="FZ44" i="1"/>
  <c r="FZ38" i="1"/>
  <c r="FZ35" i="1"/>
  <c r="FZ31" i="1"/>
  <c r="FZ29" i="1"/>
  <c r="FZ27" i="1"/>
  <c r="FZ14" i="1"/>
  <c r="FZ13" i="1"/>
  <c r="FZ12" i="1"/>
  <c r="FZ37" i="1"/>
  <c r="FZ33" i="1"/>
  <c r="FZ24" i="1"/>
  <c r="FZ21" i="1"/>
  <c r="FZ17" i="1"/>
  <c r="FZ46" i="1"/>
  <c r="FZ42" i="1"/>
  <c r="FZ39" i="1"/>
  <c r="FZ30" i="1"/>
  <c r="FZ25" i="1"/>
  <c r="FZ20" i="1"/>
  <c r="FZ19" i="1"/>
  <c r="FZ15" i="1"/>
  <c r="FZ7" i="1"/>
  <c r="FZ6" i="1"/>
  <c r="FZ5" i="1"/>
  <c r="FV175" i="1"/>
  <c r="FV174" i="1"/>
  <c r="FV177" i="1"/>
  <c r="FV176" i="1"/>
  <c r="FV178" i="1"/>
  <c r="FV179" i="1"/>
  <c r="FV181" i="1"/>
  <c r="FV180" i="1"/>
  <c r="FV183" i="1"/>
  <c r="FV184" i="1"/>
  <c r="FV169" i="1"/>
  <c r="FV166" i="1"/>
  <c r="FV173" i="1"/>
  <c r="FV168" i="1"/>
  <c r="FV171" i="1"/>
  <c r="FV170" i="1"/>
  <c r="FV167" i="1"/>
  <c r="FV164" i="1"/>
  <c r="FV182" i="1"/>
  <c r="FV162" i="1"/>
  <c r="FV161" i="1"/>
  <c r="FV160" i="1"/>
  <c r="FV165" i="1"/>
  <c r="FV158" i="1"/>
  <c r="FV154" i="1"/>
  <c r="FV157" i="1"/>
  <c r="FV156" i="1"/>
  <c r="FV153" i="1"/>
  <c r="FV159" i="1"/>
  <c r="FV155" i="1"/>
  <c r="FV129" i="1"/>
  <c r="FV127" i="1"/>
  <c r="FV124" i="1"/>
  <c r="FV125" i="1"/>
  <c r="FV126" i="1"/>
  <c r="FV128" i="1"/>
  <c r="FV130" i="1"/>
  <c r="FV131" i="1"/>
  <c r="FV133" i="1"/>
  <c r="FV134" i="1"/>
  <c r="FV137" i="1"/>
  <c r="FV135" i="1"/>
  <c r="FV138" i="1"/>
  <c r="FV132" i="1"/>
  <c r="FV136" i="1"/>
  <c r="FV139" i="1"/>
  <c r="FV141" i="1"/>
  <c r="FV144" i="1"/>
  <c r="FV148" i="1"/>
  <c r="FV150" i="1"/>
  <c r="FV87" i="1"/>
  <c r="FV145" i="1"/>
  <c r="FV149" i="1"/>
  <c r="FV151" i="1"/>
  <c r="FV140" i="1"/>
  <c r="FV142" i="1"/>
  <c r="FV146" i="1"/>
  <c r="FV147" i="1"/>
  <c r="FV123" i="1"/>
  <c r="FV143" i="1"/>
  <c r="FV90" i="1"/>
  <c r="FV91" i="1"/>
  <c r="FV95" i="1"/>
  <c r="FV97" i="1"/>
  <c r="FV101" i="1"/>
  <c r="FV89" i="1"/>
  <c r="FV92" i="1"/>
  <c r="FV88" i="1"/>
  <c r="FV93" i="1"/>
  <c r="FV96" i="1"/>
  <c r="FV98" i="1"/>
  <c r="FV100" i="1"/>
  <c r="FV94" i="1"/>
  <c r="FV99" i="1"/>
  <c r="FV108" i="1"/>
  <c r="FV112" i="1"/>
  <c r="FV102" i="1"/>
  <c r="FV104" i="1"/>
  <c r="FV106" i="1"/>
  <c r="FV109" i="1"/>
  <c r="FV115" i="1"/>
  <c r="FV103" i="1"/>
  <c r="FV107" i="1"/>
  <c r="FV110" i="1"/>
  <c r="FV113" i="1"/>
  <c r="FV114" i="1"/>
  <c r="FV116" i="1"/>
  <c r="FV105" i="1"/>
  <c r="FV111" i="1"/>
  <c r="FV118" i="1"/>
  <c r="FV120" i="1"/>
  <c r="FV86" i="1"/>
  <c r="FV80" i="1"/>
  <c r="FV78" i="1"/>
  <c r="FV81" i="1"/>
  <c r="FV76" i="1"/>
  <c r="FV75" i="1"/>
  <c r="FV119" i="1"/>
  <c r="FV85" i="1"/>
  <c r="FV82" i="1"/>
  <c r="FV79" i="1"/>
  <c r="FV117" i="1"/>
  <c r="FV121" i="1"/>
  <c r="FV83" i="1"/>
  <c r="FV74" i="1"/>
  <c r="FV57" i="1"/>
  <c r="FV53" i="1"/>
  <c r="FV73" i="1"/>
  <c r="FV70" i="1"/>
  <c r="FV69" i="1"/>
  <c r="FV66" i="1"/>
  <c r="FV59" i="1"/>
  <c r="FV71" i="1"/>
  <c r="FV68" i="1"/>
  <c r="FV65" i="1"/>
  <c r="FV63" i="1"/>
  <c r="FV60" i="1"/>
  <c r="FV40" i="1"/>
  <c r="FV72" i="1"/>
  <c r="FV67" i="1"/>
  <c r="FV64" i="1"/>
  <c r="FV61" i="1"/>
  <c r="FV55" i="1"/>
  <c r="FV54" i="1"/>
  <c r="FV50" i="1"/>
  <c r="FV49" i="1"/>
  <c r="FV48" i="1"/>
  <c r="FV46" i="1"/>
  <c r="FV42" i="1"/>
  <c r="FV39" i="1"/>
  <c r="FV36" i="1"/>
  <c r="FV34" i="1"/>
  <c r="FV32" i="1"/>
  <c r="FV28" i="1"/>
  <c r="FV26" i="1"/>
  <c r="FV23" i="1"/>
  <c r="FV18" i="1"/>
  <c r="FV10" i="1"/>
  <c r="FV9" i="1"/>
  <c r="FV8" i="1"/>
  <c r="FV41" i="1"/>
  <c r="FV35" i="1"/>
  <c r="FV31" i="1"/>
  <c r="FV29" i="1"/>
  <c r="FV27" i="1"/>
  <c r="FV14" i="1"/>
  <c r="FV13" i="1"/>
  <c r="FV12" i="1"/>
  <c r="FV44" i="1"/>
  <c r="FV37" i="1"/>
  <c r="FV33" i="1"/>
  <c r="FV24" i="1"/>
  <c r="FV21" i="1"/>
  <c r="FV17" i="1"/>
  <c r="FV38" i="1"/>
  <c r="FV30" i="1"/>
  <c r="FV25" i="1"/>
  <c r="FV20" i="1"/>
  <c r="FV19" i="1"/>
  <c r="FV15" i="1"/>
  <c r="FV7" i="1"/>
  <c r="FV6" i="1"/>
  <c r="FV5" i="1"/>
  <c r="FR177" i="1"/>
  <c r="FR175" i="1"/>
  <c r="FR176" i="1"/>
  <c r="FR178" i="1"/>
  <c r="FR181" i="1"/>
  <c r="FR180" i="1"/>
  <c r="FR179" i="1"/>
  <c r="FR174" i="1"/>
  <c r="FR183" i="1"/>
  <c r="FR184" i="1"/>
  <c r="FR169" i="1"/>
  <c r="FR166" i="1"/>
  <c r="FR173" i="1"/>
  <c r="FR168" i="1"/>
  <c r="FR182" i="1"/>
  <c r="FR171" i="1"/>
  <c r="FR170" i="1"/>
  <c r="FR167" i="1"/>
  <c r="FR164" i="1"/>
  <c r="FR165" i="1"/>
  <c r="FR161" i="1"/>
  <c r="FR160" i="1"/>
  <c r="FR162" i="1"/>
  <c r="FR158" i="1"/>
  <c r="FR154" i="1"/>
  <c r="FR157" i="1"/>
  <c r="FR156" i="1"/>
  <c r="FR153" i="1"/>
  <c r="FR155" i="1"/>
  <c r="FR129" i="1"/>
  <c r="FR131" i="1"/>
  <c r="FR124" i="1"/>
  <c r="FR125" i="1"/>
  <c r="FR127" i="1"/>
  <c r="FR126" i="1"/>
  <c r="FR128" i="1"/>
  <c r="FR130" i="1"/>
  <c r="FR133" i="1"/>
  <c r="FR134" i="1"/>
  <c r="FR137" i="1"/>
  <c r="FR135" i="1"/>
  <c r="FR138" i="1"/>
  <c r="FR132" i="1"/>
  <c r="FR136" i="1"/>
  <c r="FR139" i="1"/>
  <c r="FR141" i="1"/>
  <c r="FR144" i="1"/>
  <c r="FR148" i="1"/>
  <c r="FR150" i="1"/>
  <c r="FR87" i="1"/>
  <c r="FR145" i="1"/>
  <c r="FR149" i="1"/>
  <c r="FR151" i="1"/>
  <c r="FR140" i="1"/>
  <c r="FR142" i="1"/>
  <c r="FR146" i="1"/>
  <c r="FR147" i="1"/>
  <c r="FR123" i="1"/>
  <c r="FR143" i="1"/>
  <c r="FR90" i="1"/>
  <c r="FR91" i="1"/>
  <c r="FR95" i="1"/>
  <c r="FR97" i="1"/>
  <c r="FR101" i="1"/>
  <c r="FR89" i="1"/>
  <c r="FR92" i="1"/>
  <c r="FR88" i="1"/>
  <c r="FR93" i="1"/>
  <c r="FR96" i="1"/>
  <c r="FR98" i="1"/>
  <c r="FR100" i="1"/>
  <c r="FR94" i="1"/>
  <c r="FR99" i="1"/>
  <c r="FR108" i="1"/>
  <c r="FR112" i="1"/>
  <c r="FR102" i="1"/>
  <c r="FR104" i="1"/>
  <c r="FR106" i="1"/>
  <c r="FR109" i="1"/>
  <c r="FR115" i="1"/>
  <c r="FR103" i="1"/>
  <c r="FR107" i="1"/>
  <c r="FR110" i="1"/>
  <c r="FR113" i="1"/>
  <c r="FR114" i="1"/>
  <c r="FR116" i="1"/>
  <c r="FR105" i="1"/>
  <c r="FR111" i="1"/>
  <c r="FR118" i="1"/>
  <c r="FR120" i="1"/>
  <c r="FR86" i="1"/>
  <c r="FR80" i="1"/>
  <c r="FR78" i="1"/>
  <c r="FR81" i="1"/>
  <c r="FR76" i="1"/>
  <c r="FR75" i="1"/>
  <c r="FR119" i="1"/>
  <c r="FR85" i="1"/>
  <c r="FR82" i="1"/>
  <c r="FR79" i="1"/>
  <c r="FR117" i="1"/>
  <c r="FR121" i="1"/>
  <c r="FR83" i="1"/>
  <c r="FR74" i="1"/>
  <c r="FR57" i="1"/>
  <c r="FR53" i="1"/>
  <c r="FR73" i="1"/>
  <c r="FR70" i="1"/>
  <c r="FR69" i="1"/>
  <c r="FR66" i="1"/>
  <c r="FR59" i="1"/>
  <c r="FR71" i="1"/>
  <c r="FR68" i="1"/>
  <c r="FR65" i="1"/>
  <c r="FR63" i="1"/>
  <c r="FR60" i="1"/>
  <c r="FR40" i="1"/>
  <c r="FR72" i="1"/>
  <c r="FR67" i="1"/>
  <c r="FR64" i="1"/>
  <c r="FR61" i="1"/>
  <c r="FR55" i="1"/>
  <c r="FR54" i="1"/>
  <c r="FR50" i="1"/>
  <c r="FR49" i="1"/>
  <c r="FR48" i="1"/>
  <c r="FR43" i="1"/>
  <c r="FR36" i="1"/>
  <c r="FR34" i="1"/>
  <c r="FR32" i="1"/>
  <c r="FR28" i="1"/>
  <c r="FR26" i="1"/>
  <c r="FR23" i="1"/>
  <c r="FR18" i="1"/>
  <c r="FR10" i="1"/>
  <c r="FR9" i="1"/>
  <c r="FR8" i="1"/>
  <c r="FR46" i="1"/>
  <c r="FR42" i="1"/>
  <c r="FR39" i="1"/>
  <c r="FR38" i="1"/>
  <c r="FR35" i="1"/>
  <c r="FR31" i="1"/>
  <c r="FR29" i="1"/>
  <c r="FR27" i="1"/>
  <c r="FR14" i="1"/>
  <c r="FR13" i="1"/>
  <c r="FR12" i="1"/>
  <c r="FR41" i="1"/>
  <c r="FR37" i="1"/>
  <c r="FR33" i="1"/>
  <c r="FR24" i="1"/>
  <c r="FR21" i="1"/>
  <c r="FR17" i="1"/>
  <c r="FR44" i="1"/>
  <c r="FR30" i="1"/>
  <c r="FR25" i="1"/>
  <c r="FR20" i="1"/>
  <c r="FR19" i="1"/>
  <c r="FR15" i="1"/>
  <c r="FR7" i="1"/>
  <c r="FR6" i="1"/>
  <c r="FR5" i="1"/>
  <c r="FN175" i="1"/>
  <c r="FN174" i="1"/>
  <c r="FN177" i="1"/>
  <c r="FN176" i="1"/>
  <c r="FN178" i="1"/>
  <c r="FN179" i="1"/>
  <c r="FN181" i="1"/>
  <c r="FN180" i="1"/>
  <c r="FN183" i="1"/>
  <c r="FN184" i="1"/>
  <c r="FN169" i="1"/>
  <c r="FN166" i="1"/>
  <c r="FN182" i="1"/>
  <c r="FN173" i="1"/>
  <c r="FN168" i="1"/>
  <c r="FN171" i="1"/>
  <c r="FN164" i="1"/>
  <c r="FN170" i="1"/>
  <c r="FN167" i="1"/>
  <c r="FN161" i="1"/>
  <c r="FN165" i="1"/>
  <c r="FN160" i="1"/>
  <c r="FN162" i="1"/>
  <c r="FN154" i="1"/>
  <c r="FN157" i="1"/>
  <c r="FN156" i="1"/>
  <c r="FN159" i="1"/>
  <c r="FN153" i="1"/>
  <c r="FN158" i="1"/>
  <c r="FN129" i="1"/>
  <c r="FN131" i="1"/>
  <c r="FN124" i="1"/>
  <c r="FN125" i="1"/>
  <c r="FN127" i="1"/>
  <c r="FN126" i="1"/>
  <c r="FN128" i="1"/>
  <c r="FN130" i="1"/>
  <c r="FN133" i="1"/>
  <c r="FN134" i="1"/>
  <c r="FN137" i="1"/>
  <c r="FN135" i="1"/>
  <c r="FN138" i="1"/>
  <c r="FN132" i="1"/>
  <c r="FN136" i="1"/>
  <c r="FN139" i="1"/>
  <c r="FN141" i="1"/>
  <c r="FN144" i="1"/>
  <c r="FN148" i="1"/>
  <c r="FN150" i="1"/>
  <c r="FN87" i="1"/>
  <c r="FN145" i="1"/>
  <c r="FN149" i="1"/>
  <c r="FN151" i="1"/>
  <c r="FN140" i="1"/>
  <c r="FN142" i="1"/>
  <c r="FN146" i="1"/>
  <c r="FN147" i="1"/>
  <c r="FN123" i="1"/>
  <c r="FN143" i="1"/>
  <c r="FN90" i="1"/>
  <c r="FN91" i="1"/>
  <c r="FN95" i="1"/>
  <c r="FN97" i="1"/>
  <c r="FN101" i="1"/>
  <c r="FN89" i="1"/>
  <c r="FN92" i="1"/>
  <c r="FN88" i="1"/>
  <c r="FN93" i="1"/>
  <c r="FN96" i="1"/>
  <c r="FN98" i="1"/>
  <c r="FN100" i="1"/>
  <c r="FN94" i="1"/>
  <c r="FN99" i="1"/>
  <c r="FN108" i="1"/>
  <c r="FN112" i="1"/>
  <c r="FN102" i="1"/>
  <c r="FN104" i="1"/>
  <c r="FN106" i="1"/>
  <c r="FN109" i="1"/>
  <c r="FN115" i="1"/>
  <c r="FN103" i="1"/>
  <c r="FN107" i="1"/>
  <c r="FN110" i="1"/>
  <c r="FN113" i="1"/>
  <c r="FN114" i="1"/>
  <c r="FN116" i="1"/>
  <c r="FN105" i="1"/>
  <c r="FN111" i="1"/>
  <c r="FN118" i="1"/>
  <c r="FN120" i="1"/>
  <c r="FN86" i="1"/>
  <c r="FN80" i="1"/>
  <c r="FN78" i="1"/>
  <c r="FN81" i="1"/>
  <c r="FN76" i="1"/>
  <c r="FN75" i="1"/>
  <c r="FN119" i="1"/>
  <c r="FN85" i="1"/>
  <c r="FN82" i="1"/>
  <c r="FN79" i="1"/>
  <c r="FN117" i="1"/>
  <c r="FN121" i="1"/>
  <c r="FN83" i="1"/>
  <c r="FN74" i="1"/>
  <c r="FN57" i="1"/>
  <c r="FN53" i="1"/>
  <c r="FN43" i="1"/>
  <c r="FN73" i="1"/>
  <c r="FN70" i="1"/>
  <c r="FN69" i="1"/>
  <c r="FN66" i="1"/>
  <c r="FN59" i="1"/>
  <c r="FN71" i="1"/>
  <c r="FN68" i="1"/>
  <c r="FN65" i="1"/>
  <c r="FN63" i="1"/>
  <c r="FN60" i="1"/>
  <c r="FN40" i="1"/>
  <c r="FN72" i="1"/>
  <c r="FN67" i="1"/>
  <c r="FN64" i="1"/>
  <c r="FN61" i="1"/>
  <c r="FN55" i="1"/>
  <c r="FN54" i="1"/>
  <c r="FN50" i="1"/>
  <c r="FN49" i="1"/>
  <c r="FN48" i="1"/>
  <c r="FN44" i="1"/>
  <c r="FN36" i="1"/>
  <c r="FN34" i="1"/>
  <c r="FN32" i="1"/>
  <c r="FN28" i="1"/>
  <c r="FN26" i="1"/>
  <c r="FN23" i="1"/>
  <c r="FN18" i="1"/>
  <c r="FN10" i="1"/>
  <c r="FN9" i="1"/>
  <c r="FN8" i="1"/>
  <c r="FN35" i="1"/>
  <c r="FN31" i="1"/>
  <c r="FN29" i="1"/>
  <c r="FN27" i="1"/>
  <c r="FN14" i="1"/>
  <c r="FN13" i="1"/>
  <c r="FN12" i="1"/>
  <c r="FN46" i="1"/>
  <c r="FN42" i="1"/>
  <c r="FN39" i="1"/>
  <c r="FN37" i="1"/>
  <c r="FN33" i="1"/>
  <c r="FN24" i="1"/>
  <c r="FN21" i="1"/>
  <c r="FN17" i="1"/>
  <c r="FN41" i="1"/>
  <c r="FN38" i="1"/>
  <c r="FN30" i="1"/>
  <c r="FN25" i="1"/>
  <c r="FN20" i="1"/>
  <c r="FN19" i="1"/>
  <c r="FN15" i="1"/>
  <c r="FN7" i="1"/>
  <c r="FN6" i="1"/>
  <c r="FN5" i="1"/>
  <c r="FJ177" i="1"/>
  <c r="FJ175" i="1"/>
  <c r="FJ176" i="1"/>
  <c r="FJ174" i="1"/>
  <c r="FJ178" i="1"/>
  <c r="FJ181" i="1"/>
  <c r="FJ180" i="1"/>
  <c r="FJ179" i="1"/>
  <c r="FJ183" i="1"/>
  <c r="FJ184" i="1"/>
  <c r="FJ182" i="1"/>
  <c r="FJ169" i="1"/>
  <c r="FJ166" i="1"/>
  <c r="FJ173" i="1"/>
  <c r="FJ168" i="1"/>
  <c r="FJ171" i="1"/>
  <c r="FJ164" i="1"/>
  <c r="FJ170" i="1"/>
  <c r="FJ167" i="1"/>
  <c r="FJ161" i="1"/>
  <c r="FJ165" i="1"/>
  <c r="FJ160" i="1"/>
  <c r="FJ162" i="1"/>
  <c r="FJ154" i="1"/>
  <c r="FJ157" i="1"/>
  <c r="FJ156" i="1"/>
  <c r="FJ159" i="1"/>
  <c r="FJ155" i="1"/>
  <c r="FJ153" i="1"/>
  <c r="FJ158" i="1"/>
  <c r="FJ129" i="1"/>
  <c r="FJ131" i="1"/>
  <c r="FJ124" i="1"/>
  <c r="FJ125" i="1"/>
  <c r="FJ127" i="1"/>
  <c r="FJ126" i="1"/>
  <c r="FJ128" i="1"/>
  <c r="FJ130" i="1"/>
  <c r="FJ133" i="1"/>
  <c r="FJ134" i="1"/>
  <c r="FJ137" i="1"/>
  <c r="FJ135" i="1"/>
  <c r="FJ138" i="1"/>
  <c r="FJ132" i="1"/>
  <c r="FJ136" i="1"/>
  <c r="FJ139" i="1"/>
  <c r="FJ141" i="1"/>
  <c r="FJ144" i="1"/>
  <c r="FJ148" i="1"/>
  <c r="FJ150" i="1"/>
  <c r="FJ87" i="1"/>
  <c r="FJ145" i="1"/>
  <c r="FJ149" i="1"/>
  <c r="FJ151" i="1"/>
  <c r="FJ140" i="1"/>
  <c r="FJ142" i="1"/>
  <c r="FJ146" i="1"/>
  <c r="FJ147" i="1"/>
  <c r="FJ123" i="1"/>
  <c r="FJ143" i="1"/>
  <c r="FJ90" i="1"/>
  <c r="FJ91" i="1"/>
  <c r="FJ95" i="1"/>
  <c r="FJ97" i="1"/>
  <c r="FJ101" i="1"/>
  <c r="FJ89" i="1"/>
  <c r="FJ92" i="1"/>
  <c r="FJ88" i="1"/>
  <c r="FJ93" i="1"/>
  <c r="FJ96" i="1"/>
  <c r="FJ98" i="1"/>
  <c r="FJ100" i="1"/>
  <c r="FJ94" i="1"/>
  <c r="FJ99" i="1"/>
  <c r="FJ108" i="1"/>
  <c r="FJ112" i="1"/>
  <c r="FJ117" i="1"/>
  <c r="FJ104" i="1"/>
  <c r="FJ106" i="1"/>
  <c r="FJ109" i="1"/>
  <c r="FJ115" i="1"/>
  <c r="FJ103" i="1"/>
  <c r="FJ107" i="1"/>
  <c r="FJ110" i="1"/>
  <c r="FJ113" i="1"/>
  <c r="FJ114" i="1"/>
  <c r="FJ116" i="1"/>
  <c r="FJ102" i="1"/>
  <c r="FJ105" i="1"/>
  <c r="FJ111" i="1"/>
  <c r="FJ118" i="1"/>
  <c r="FJ120" i="1"/>
  <c r="FJ86" i="1"/>
  <c r="FJ80" i="1"/>
  <c r="FJ78" i="1"/>
  <c r="FJ81" i="1"/>
  <c r="FJ76" i="1"/>
  <c r="FJ75" i="1"/>
  <c r="FJ119" i="1"/>
  <c r="FJ85" i="1"/>
  <c r="FJ82" i="1"/>
  <c r="FJ79" i="1"/>
  <c r="FJ121" i="1"/>
  <c r="FJ83" i="1"/>
  <c r="FJ74" i="1"/>
  <c r="FJ57" i="1"/>
  <c r="FJ53" i="1"/>
  <c r="FJ43" i="1"/>
  <c r="FJ73" i="1"/>
  <c r="FJ70" i="1"/>
  <c r="FJ69" i="1"/>
  <c r="FJ66" i="1"/>
  <c r="FJ59" i="1"/>
  <c r="FJ71" i="1"/>
  <c r="FJ68" i="1"/>
  <c r="FJ65" i="1"/>
  <c r="FJ63" i="1"/>
  <c r="FJ60" i="1"/>
  <c r="FJ40" i="1"/>
  <c r="FJ72" i="1"/>
  <c r="FJ67" i="1"/>
  <c r="FJ64" i="1"/>
  <c r="FJ61" i="1"/>
  <c r="FJ55" i="1"/>
  <c r="FJ54" i="1"/>
  <c r="FJ50" i="1"/>
  <c r="FJ49" i="1"/>
  <c r="FJ48" i="1"/>
  <c r="FJ41" i="1"/>
  <c r="FJ36" i="1"/>
  <c r="FJ34" i="1"/>
  <c r="FJ32" i="1"/>
  <c r="FJ28" i="1"/>
  <c r="FJ26" i="1"/>
  <c r="FJ23" i="1"/>
  <c r="FJ18" i="1"/>
  <c r="FJ10" i="1"/>
  <c r="FJ9" i="1"/>
  <c r="FJ8" i="1"/>
  <c r="FJ44" i="1"/>
  <c r="FJ38" i="1"/>
  <c r="FJ35" i="1"/>
  <c r="FJ31" i="1"/>
  <c r="FJ29" i="1"/>
  <c r="FJ27" i="1"/>
  <c r="FJ14" i="1"/>
  <c r="FJ13" i="1"/>
  <c r="FJ12" i="1"/>
  <c r="FJ37" i="1"/>
  <c r="FJ33" i="1"/>
  <c r="FJ24" i="1"/>
  <c r="FJ21" i="1"/>
  <c r="FJ17" i="1"/>
  <c r="FJ46" i="1"/>
  <c r="FJ42" i="1"/>
  <c r="FJ39" i="1"/>
  <c r="FJ30" i="1"/>
  <c r="FJ25" i="1"/>
  <c r="FJ20" i="1"/>
  <c r="FJ19" i="1"/>
  <c r="FJ15" i="1"/>
  <c r="FJ7" i="1"/>
  <c r="FJ6" i="1"/>
  <c r="FJ5" i="1"/>
  <c r="FF175" i="1"/>
  <c r="FF174" i="1"/>
  <c r="FF177" i="1"/>
  <c r="FF176" i="1"/>
  <c r="FF178" i="1"/>
  <c r="FF179" i="1"/>
  <c r="FF181" i="1"/>
  <c r="FF180" i="1"/>
  <c r="FF183" i="1"/>
  <c r="FF184" i="1"/>
  <c r="FF169" i="1"/>
  <c r="FF166" i="1"/>
  <c r="FF173" i="1"/>
  <c r="FF168" i="1"/>
  <c r="FF171" i="1"/>
  <c r="FF170" i="1"/>
  <c r="FF167" i="1"/>
  <c r="FF182" i="1"/>
  <c r="FF164" i="1"/>
  <c r="FF161" i="1"/>
  <c r="FF160" i="1"/>
  <c r="FF165" i="1"/>
  <c r="FF162" i="1"/>
  <c r="FF154" i="1"/>
  <c r="FF157" i="1"/>
  <c r="FF156" i="1"/>
  <c r="FF159" i="1"/>
  <c r="FF155" i="1"/>
  <c r="FF153" i="1"/>
  <c r="FF158" i="1"/>
  <c r="FF129" i="1"/>
  <c r="FF131" i="1"/>
  <c r="FF124" i="1"/>
  <c r="FF125" i="1"/>
  <c r="FF127" i="1"/>
  <c r="FF126" i="1"/>
  <c r="FF128" i="1"/>
  <c r="FF130" i="1"/>
  <c r="FF133" i="1"/>
  <c r="FF134" i="1"/>
  <c r="FF137" i="1"/>
  <c r="FF135" i="1"/>
  <c r="FF138" i="1"/>
  <c r="FF132" i="1"/>
  <c r="FF136" i="1"/>
  <c r="FF139" i="1"/>
  <c r="FF141" i="1"/>
  <c r="FF144" i="1"/>
  <c r="FF148" i="1"/>
  <c r="FF150" i="1"/>
  <c r="FF87" i="1"/>
  <c r="FF145" i="1"/>
  <c r="FF149" i="1"/>
  <c r="FF151" i="1"/>
  <c r="FF140" i="1"/>
  <c r="FF142" i="1"/>
  <c r="FF146" i="1"/>
  <c r="FF147" i="1"/>
  <c r="FF123" i="1"/>
  <c r="FF143" i="1"/>
  <c r="FF90" i="1"/>
  <c r="FF91" i="1"/>
  <c r="FF95" i="1"/>
  <c r="FF97" i="1"/>
  <c r="FF101" i="1"/>
  <c r="FF89" i="1"/>
  <c r="FF92" i="1"/>
  <c r="FF88" i="1"/>
  <c r="FF93" i="1"/>
  <c r="FF96" i="1"/>
  <c r="FF98" i="1"/>
  <c r="FF100" i="1"/>
  <c r="FF94" i="1"/>
  <c r="FF99" i="1"/>
  <c r="FF108" i="1"/>
  <c r="FF112" i="1"/>
  <c r="FF117" i="1"/>
  <c r="FF102" i="1"/>
  <c r="FF104" i="1"/>
  <c r="FF106" i="1"/>
  <c r="FF109" i="1"/>
  <c r="FF115" i="1"/>
  <c r="FF103" i="1"/>
  <c r="FF107" i="1"/>
  <c r="FF110" i="1"/>
  <c r="FF113" i="1"/>
  <c r="FF114" i="1"/>
  <c r="FF116" i="1"/>
  <c r="FF105" i="1"/>
  <c r="FF111" i="1"/>
  <c r="FF118" i="1"/>
  <c r="FF120" i="1"/>
  <c r="FF86" i="1"/>
  <c r="FF80" i="1"/>
  <c r="FF78" i="1"/>
  <c r="FF81" i="1"/>
  <c r="FF76" i="1"/>
  <c r="FF75" i="1"/>
  <c r="FF119" i="1"/>
  <c r="FF85" i="1"/>
  <c r="FF82" i="1"/>
  <c r="FF79" i="1"/>
  <c r="FF121" i="1"/>
  <c r="FF83" i="1"/>
  <c r="FF74" i="1"/>
  <c r="FF57" i="1"/>
  <c r="FF53" i="1"/>
  <c r="FF43" i="1"/>
  <c r="FF73" i="1"/>
  <c r="FF70" i="1"/>
  <c r="FF69" i="1"/>
  <c r="FF66" i="1"/>
  <c r="FF59" i="1"/>
  <c r="FF71" i="1"/>
  <c r="FF68" i="1"/>
  <c r="FF65" i="1"/>
  <c r="FF63" i="1"/>
  <c r="FF60" i="1"/>
  <c r="FF40" i="1"/>
  <c r="FF72" i="1"/>
  <c r="FF67" i="1"/>
  <c r="FF64" i="1"/>
  <c r="FF61" i="1"/>
  <c r="FF55" i="1"/>
  <c r="FF54" i="1"/>
  <c r="FF50" i="1"/>
  <c r="FF49" i="1"/>
  <c r="FF48" i="1"/>
  <c r="FF46" i="1"/>
  <c r="FF42" i="1"/>
  <c r="FF39" i="1"/>
  <c r="FF36" i="1"/>
  <c r="FF34" i="1"/>
  <c r="FF32" i="1"/>
  <c r="FF28" i="1"/>
  <c r="FF26" i="1"/>
  <c r="FF23" i="1"/>
  <c r="FF18" i="1"/>
  <c r="FF10" i="1"/>
  <c r="FF9" i="1"/>
  <c r="FF8" i="1"/>
  <c r="FF41" i="1"/>
  <c r="FF35" i="1"/>
  <c r="FF31" i="1"/>
  <c r="FF29" i="1"/>
  <c r="FF27" i="1"/>
  <c r="FF14" i="1"/>
  <c r="FF13" i="1"/>
  <c r="FF12" i="1"/>
  <c r="FF44" i="1"/>
  <c r="FF37" i="1"/>
  <c r="FF33" i="1"/>
  <c r="FF24" i="1"/>
  <c r="FF21" i="1"/>
  <c r="FF17" i="1"/>
  <c r="FF38" i="1"/>
  <c r="FF30" i="1"/>
  <c r="FF25" i="1"/>
  <c r="FF20" i="1"/>
  <c r="FF19" i="1"/>
  <c r="FF15" i="1"/>
  <c r="FF7" i="1"/>
  <c r="FF6" i="1"/>
  <c r="FF5" i="1"/>
  <c r="FB177" i="1"/>
  <c r="FB175" i="1"/>
  <c r="FB176" i="1"/>
  <c r="FB174" i="1"/>
  <c r="FB178" i="1"/>
  <c r="FB181" i="1"/>
  <c r="FB180" i="1"/>
  <c r="FB179" i="1"/>
  <c r="FB183" i="1"/>
  <c r="FB184" i="1"/>
  <c r="FB169" i="1"/>
  <c r="FB166" i="1"/>
  <c r="FB173" i="1"/>
  <c r="FB168" i="1"/>
  <c r="FB182" i="1"/>
  <c r="FB171" i="1"/>
  <c r="FB170" i="1"/>
  <c r="FB167" i="1"/>
  <c r="FB164" i="1"/>
  <c r="FB165" i="1"/>
  <c r="FB161" i="1"/>
  <c r="FB160" i="1"/>
  <c r="FB162" i="1"/>
  <c r="FB154" i="1"/>
  <c r="FB157" i="1"/>
  <c r="FB156" i="1"/>
  <c r="FB159" i="1"/>
  <c r="FB155" i="1"/>
  <c r="FB153" i="1"/>
  <c r="FB158" i="1"/>
  <c r="FB129" i="1"/>
  <c r="FB131" i="1"/>
  <c r="FB124" i="1"/>
  <c r="FB125" i="1"/>
  <c r="FB127" i="1"/>
  <c r="FB128" i="1"/>
  <c r="FB130" i="1"/>
  <c r="FB133" i="1"/>
  <c r="FB134" i="1"/>
  <c r="FB137" i="1"/>
  <c r="FB135" i="1"/>
  <c r="FB138" i="1"/>
  <c r="FB132" i="1"/>
  <c r="FB136" i="1"/>
  <c r="FB139" i="1"/>
  <c r="FB141" i="1"/>
  <c r="FB144" i="1"/>
  <c r="FB148" i="1"/>
  <c r="FB150" i="1"/>
  <c r="FB87" i="1"/>
  <c r="FB145" i="1"/>
  <c r="FB149" i="1"/>
  <c r="FB151" i="1"/>
  <c r="FB140" i="1"/>
  <c r="FB142" i="1"/>
  <c r="FB146" i="1"/>
  <c r="FB147" i="1"/>
  <c r="FB123" i="1"/>
  <c r="FB143" i="1"/>
  <c r="FB90" i="1"/>
  <c r="FB91" i="1"/>
  <c r="FB95" i="1"/>
  <c r="FB97" i="1"/>
  <c r="FB101" i="1"/>
  <c r="FB89" i="1"/>
  <c r="FB92" i="1"/>
  <c r="FB88" i="1"/>
  <c r="FB93" i="1"/>
  <c r="FB96" i="1"/>
  <c r="FB98" i="1"/>
  <c r="FB100" i="1"/>
  <c r="FB94" i="1"/>
  <c r="FB99" i="1"/>
  <c r="FB102" i="1"/>
  <c r="FB108" i="1"/>
  <c r="FB112" i="1"/>
  <c r="FB117" i="1"/>
  <c r="FB104" i="1"/>
  <c r="FB106" i="1"/>
  <c r="FB109" i="1"/>
  <c r="FB115" i="1"/>
  <c r="FB103" i="1"/>
  <c r="FB107" i="1"/>
  <c r="FB110" i="1"/>
  <c r="FB113" i="1"/>
  <c r="FB114" i="1"/>
  <c r="FB116" i="1"/>
  <c r="FB105" i="1"/>
  <c r="FB111" i="1"/>
  <c r="FB118" i="1"/>
  <c r="FB120" i="1"/>
  <c r="FB86" i="1"/>
  <c r="FB80" i="1"/>
  <c r="FB78" i="1"/>
  <c r="FB81" i="1"/>
  <c r="FB76" i="1"/>
  <c r="FB75" i="1"/>
  <c r="FB119" i="1"/>
  <c r="FB85" i="1"/>
  <c r="FB82" i="1"/>
  <c r="FB79" i="1"/>
  <c r="FB121" i="1"/>
  <c r="FB83" i="1"/>
  <c r="FB74" i="1"/>
  <c r="FB57" i="1"/>
  <c r="FB53" i="1"/>
  <c r="FB43" i="1"/>
  <c r="FB73" i="1"/>
  <c r="FB70" i="1"/>
  <c r="FB69" i="1"/>
  <c r="FB66" i="1"/>
  <c r="FB59" i="1"/>
  <c r="FB71" i="1"/>
  <c r="FB68" i="1"/>
  <c r="FB65" i="1"/>
  <c r="FB63" i="1"/>
  <c r="FB60" i="1"/>
  <c r="FB40" i="1"/>
  <c r="FB72" i="1"/>
  <c r="FB67" i="1"/>
  <c r="FB64" i="1"/>
  <c r="FB61" i="1"/>
  <c r="FB55" i="1"/>
  <c r="FB54" i="1"/>
  <c r="FB50" i="1"/>
  <c r="FB49" i="1"/>
  <c r="FB48" i="1"/>
  <c r="FB36" i="1"/>
  <c r="FB34" i="1"/>
  <c r="FB32" i="1"/>
  <c r="FB28" i="1"/>
  <c r="FB26" i="1"/>
  <c r="FB23" i="1"/>
  <c r="FB18" i="1"/>
  <c r="FB10" i="1"/>
  <c r="FB9" i="1"/>
  <c r="FB8" i="1"/>
  <c r="FB46" i="1"/>
  <c r="FB42" i="1"/>
  <c r="FB39" i="1"/>
  <c r="FB38" i="1"/>
  <c r="FB35" i="1"/>
  <c r="FB31" i="1"/>
  <c r="FB29" i="1"/>
  <c r="FB27" i="1"/>
  <c r="FB14" i="1"/>
  <c r="FB13" i="1"/>
  <c r="FB12" i="1"/>
  <c r="FB41" i="1"/>
  <c r="FB37" i="1"/>
  <c r="FB33" i="1"/>
  <c r="FB24" i="1"/>
  <c r="FB21" i="1"/>
  <c r="FB17" i="1"/>
  <c r="FB44" i="1"/>
  <c r="FB30" i="1"/>
  <c r="FB25" i="1"/>
  <c r="FB20" i="1"/>
  <c r="FB19" i="1"/>
  <c r="FB15" i="1"/>
  <c r="FB7" i="1"/>
  <c r="FB6" i="1"/>
  <c r="FB5" i="1"/>
  <c r="EX175" i="1"/>
  <c r="EX174" i="1"/>
  <c r="EX177" i="1"/>
  <c r="EX176" i="1"/>
  <c r="EX178" i="1"/>
  <c r="EX179" i="1"/>
  <c r="EX181" i="1"/>
  <c r="EX180" i="1"/>
  <c r="EX183" i="1"/>
  <c r="EX184" i="1"/>
  <c r="EX169" i="1"/>
  <c r="EX166" i="1"/>
  <c r="EX182" i="1"/>
  <c r="EX173" i="1"/>
  <c r="EX168" i="1"/>
  <c r="EX171" i="1"/>
  <c r="EX164" i="1"/>
  <c r="EX170" i="1"/>
  <c r="EX167" i="1"/>
  <c r="EX161" i="1"/>
  <c r="EX165" i="1"/>
  <c r="EX160" i="1"/>
  <c r="EX162" i="1"/>
  <c r="EX154" i="1"/>
  <c r="EX157" i="1"/>
  <c r="EX156" i="1"/>
  <c r="EX159" i="1"/>
  <c r="EX155" i="1"/>
  <c r="EX153" i="1"/>
  <c r="EX158" i="1"/>
  <c r="EX126" i="1"/>
  <c r="EX129" i="1"/>
  <c r="EX131" i="1"/>
  <c r="EX125" i="1"/>
  <c r="EX127" i="1"/>
  <c r="EX128" i="1"/>
  <c r="EX130" i="1"/>
  <c r="EX133" i="1"/>
  <c r="EX134" i="1"/>
  <c r="EX137" i="1"/>
  <c r="EX135" i="1"/>
  <c r="EX138" i="1"/>
  <c r="EX132" i="1"/>
  <c r="EX136" i="1"/>
  <c r="EX139" i="1"/>
  <c r="EX141" i="1"/>
  <c r="EX144" i="1"/>
  <c r="EX148" i="1"/>
  <c r="EX150" i="1"/>
  <c r="EX87" i="1"/>
  <c r="EX145" i="1"/>
  <c r="EX149" i="1"/>
  <c r="EX151" i="1"/>
  <c r="EX140" i="1"/>
  <c r="EX142" i="1"/>
  <c r="EX146" i="1"/>
  <c r="EX147" i="1"/>
  <c r="EX123" i="1"/>
  <c r="EX143" i="1"/>
  <c r="EX90" i="1"/>
  <c r="EX91" i="1"/>
  <c r="EX95" i="1"/>
  <c r="EX97" i="1"/>
  <c r="EX101" i="1"/>
  <c r="EX89" i="1"/>
  <c r="EX92" i="1"/>
  <c r="EX88" i="1"/>
  <c r="EX93" i="1"/>
  <c r="EX96" i="1"/>
  <c r="EX98" i="1"/>
  <c r="EX100" i="1"/>
  <c r="EX94" i="1"/>
  <c r="EX99" i="1"/>
  <c r="EX108" i="1"/>
  <c r="EX112" i="1"/>
  <c r="EX117" i="1"/>
  <c r="EX104" i="1"/>
  <c r="EX106" i="1"/>
  <c r="EX109" i="1"/>
  <c r="EX115" i="1"/>
  <c r="EX103" i="1"/>
  <c r="EX107" i="1"/>
  <c r="EX110" i="1"/>
  <c r="EX113" i="1"/>
  <c r="EX114" i="1"/>
  <c r="EX116" i="1"/>
  <c r="EX102" i="1"/>
  <c r="EX105" i="1"/>
  <c r="EX111" i="1"/>
  <c r="EX118" i="1"/>
  <c r="EX120" i="1"/>
  <c r="EX86" i="1"/>
  <c r="EX80" i="1"/>
  <c r="EX78" i="1"/>
  <c r="EX81" i="1"/>
  <c r="EX76" i="1"/>
  <c r="EX75" i="1"/>
  <c r="EX119" i="1"/>
  <c r="EX85" i="1"/>
  <c r="EX82" i="1"/>
  <c r="EX79" i="1"/>
  <c r="EX121" i="1"/>
  <c r="EX83" i="1"/>
  <c r="EX74" i="1"/>
  <c r="EX57" i="1"/>
  <c r="EX53" i="1"/>
  <c r="EX43" i="1"/>
  <c r="EX38" i="1"/>
  <c r="EX73" i="1"/>
  <c r="EX70" i="1"/>
  <c r="EX69" i="1"/>
  <c r="EX66" i="1"/>
  <c r="EX59" i="1"/>
  <c r="EX71" i="1"/>
  <c r="EX68" i="1"/>
  <c r="EX65" i="1"/>
  <c r="EX63" i="1"/>
  <c r="EX60" i="1"/>
  <c r="EX40" i="1"/>
  <c r="EX72" i="1"/>
  <c r="EX67" i="1"/>
  <c r="EX64" i="1"/>
  <c r="EX61" i="1"/>
  <c r="EX55" i="1"/>
  <c r="EX54" i="1"/>
  <c r="EX50" i="1"/>
  <c r="EX49" i="1"/>
  <c r="EX48" i="1"/>
  <c r="EX44" i="1"/>
  <c r="EX36" i="1"/>
  <c r="EX34" i="1"/>
  <c r="EX32" i="1"/>
  <c r="EX26" i="1"/>
  <c r="EX23" i="1"/>
  <c r="EX18" i="1"/>
  <c r="EX10" i="1"/>
  <c r="EX9" i="1"/>
  <c r="EX8" i="1"/>
  <c r="EX35" i="1"/>
  <c r="EX31" i="1"/>
  <c r="EX29" i="1"/>
  <c r="EX27" i="1"/>
  <c r="EX14" i="1"/>
  <c r="EX13" i="1"/>
  <c r="EX12" i="1"/>
  <c r="EX46" i="1"/>
  <c r="EX42" i="1"/>
  <c r="EX39" i="1"/>
  <c r="EX37" i="1"/>
  <c r="EX33" i="1"/>
  <c r="EX24" i="1"/>
  <c r="EX21" i="1"/>
  <c r="EX17" i="1"/>
  <c r="EX41" i="1"/>
  <c r="EX30" i="1"/>
  <c r="EX28" i="1"/>
  <c r="EX25" i="1"/>
  <c r="EX20" i="1"/>
  <c r="EX19" i="1"/>
  <c r="EX15" i="1"/>
  <c r="EX7" i="1"/>
  <c r="EX6" i="1"/>
  <c r="EX5" i="1"/>
  <c r="ET177" i="1"/>
  <c r="ET175" i="1"/>
  <c r="ET176" i="1"/>
  <c r="ET174" i="1"/>
  <c r="ET178" i="1"/>
  <c r="ET181" i="1"/>
  <c r="ET180" i="1"/>
  <c r="ET179" i="1"/>
  <c r="ET183" i="1"/>
  <c r="ET184" i="1"/>
  <c r="ET182" i="1"/>
  <c r="ET169" i="1"/>
  <c r="ET166" i="1"/>
  <c r="ET173" i="1"/>
  <c r="ET168" i="1"/>
  <c r="ET171" i="1"/>
  <c r="ET164" i="1"/>
  <c r="ET170" i="1"/>
  <c r="ET167" i="1"/>
  <c r="ET161" i="1"/>
  <c r="ET165" i="1"/>
  <c r="ET160" i="1"/>
  <c r="ET162" i="1"/>
  <c r="ET154" i="1"/>
  <c r="ET157" i="1"/>
  <c r="ET156" i="1"/>
  <c r="ET159" i="1"/>
  <c r="ET155" i="1"/>
  <c r="ET153" i="1"/>
  <c r="ET158" i="1"/>
  <c r="ET126" i="1"/>
  <c r="ET129" i="1"/>
  <c r="ET131" i="1"/>
  <c r="ET125" i="1"/>
  <c r="ET127" i="1"/>
  <c r="ET124" i="1"/>
  <c r="ET128" i="1"/>
  <c r="ET130" i="1"/>
  <c r="ET133" i="1"/>
  <c r="ET134" i="1"/>
  <c r="ET137" i="1"/>
  <c r="ET135" i="1"/>
  <c r="ET138" i="1"/>
  <c r="ET132" i="1"/>
  <c r="ET136" i="1"/>
  <c r="ET139" i="1"/>
  <c r="ET141" i="1"/>
  <c r="ET144" i="1"/>
  <c r="ET148" i="1"/>
  <c r="ET150" i="1"/>
  <c r="ET87" i="1"/>
  <c r="ET145" i="1"/>
  <c r="ET149" i="1"/>
  <c r="ET151" i="1"/>
  <c r="ET140" i="1"/>
  <c r="ET142" i="1"/>
  <c r="ET146" i="1"/>
  <c r="ET147" i="1"/>
  <c r="ET123" i="1"/>
  <c r="ET143" i="1"/>
  <c r="ET90" i="1"/>
  <c r="ET91" i="1"/>
  <c r="ET95" i="1"/>
  <c r="ET97" i="1"/>
  <c r="ET101" i="1"/>
  <c r="ET89" i="1"/>
  <c r="ET92" i="1"/>
  <c r="ET102" i="1"/>
  <c r="ET88" i="1"/>
  <c r="ET93" i="1"/>
  <c r="ET96" i="1"/>
  <c r="ET98" i="1"/>
  <c r="ET100" i="1"/>
  <c r="ET94" i="1"/>
  <c r="ET99" i="1"/>
  <c r="ET108" i="1"/>
  <c r="ET112" i="1"/>
  <c r="ET117" i="1"/>
  <c r="ET104" i="1"/>
  <c r="ET106" i="1"/>
  <c r="ET109" i="1"/>
  <c r="ET115" i="1"/>
  <c r="ET103" i="1"/>
  <c r="ET107" i="1"/>
  <c r="ET110" i="1"/>
  <c r="ET113" i="1"/>
  <c r="ET114" i="1"/>
  <c r="ET116" i="1"/>
  <c r="ET105" i="1"/>
  <c r="ET111" i="1"/>
  <c r="ET118" i="1"/>
  <c r="ET120" i="1"/>
  <c r="ET86" i="1"/>
  <c r="ET80" i="1"/>
  <c r="ET78" i="1"/>
  <c r="ET81" i="1"/>
  <c r="ET76" i="1"/>
  <c r="ET75" i="1"/>
  <c r="ET119" i="1"/>
  <c r="ET85" i="1"/>
  <c r="ET82" i="1"/>
  <c r="ET79" i="1"/>
  <c r="ET121" i="1"/>
  <c r="ET83" i="1"/>
  <c r="ET74" i="1"/>
  <c r="ET57" i="1"/>
  <c r="ET53" i="1"/>
  <c r="ET43" i="1"/>
  <c r="ET38" i="1"/>
  <c r="ET73" i="1"/>
  <c r="ET70" i="1"/>
  <c r="ET69" i="1"/>
  <c r="ET66" i="1"/>
  <c r="ET59" i="1"/>
  <c r="ET71" i="1"/>
  <c r="ET68" i="1"/>
  <c r="ET65" i="1"/>
  <c r="ET63" i="1"/>
  <c r="ET60" i="1"/>
  <c r="ET40" i="1"/>
  <c r="ET72" i="1"/>
  <c r="ET67" i="1"/>
  <c r="ET64" i="1"/>
  <c r="ET61" i="1"/>
  <c r="ET55" i="1"/>
  <c r="ET54" i="1"/>
  <c r="ET50" i="1"/>
  <c r="ET49" i="1"/>
  <c r="ET48" i="1"/>
  <c r="ET41" i="1"/>
  <c r="ET36" i="1"/>
  <c r="ET34" i="1"/>
  <c r="ET32" i="1"/>
  <c r="ET26" i="1"/>
  <c r="ET23" i="1"/>
  <c r="ET18" i="1"/>
  <c r="ET10" i="1"/>
  <c r="ET9" i="1"/>
  <c r="ET8" i="1"/>
  <c r="ET44" i="1"/>
  <c r="ET35" i="1"/>
  <c r="ET31" i="1"/>
  <c r="ET29" i="1"/>
  <c r="ET27" i="1"/>
  <c r="ET14" i="1"/>
  <c r="ET13" i="1"/>
  <c r="ET12" i="1"/>
  <c r="ET37" i="1"/>
  <c r="ET33" i="1"/>
  <c r="ET24" i="1"/>
  <c r="ET21" i="1"/>
  <c r="ET17" i="1"/>
  <c r="ET46" i="1"/>
  <c r="ET42" i="1"/>
  <c r="ET39" i="1"/>
  <c r="ET30" i="1"/>
  <c r="ET28" i="1"/>
  <c r="ET25" i="1"/>
  <c r="ET20" i="1"/>
  <c r="ET19" i="1"/>
  <c r="ET15" i="1"/>
  <c r="ET7" i="1"/>
  <c r="ET6" i="1"/>
  <c r="ET5" i="1"/>
  <c r="EP175" i="1"/>
  <c r="EP174" i="1"/>
  <c r="EP177" i="1"/>
  <c r="EP176" i="1"/>
  <c r="EP178" i="1"/>
  <c r="EP179" i="1"/>
  <c r="EP181" i="1"/>
  <c r="EP180" i="1"/>
  <c r="EP183" i="1"/>
  <c r="EP184" i="1"/>
  <c r="EP169" i="1"/>
  <c r="EP166" i="1"/>
  <c r="EP173" i="1"/>
  <c r="EP168" i="1"/>
  <c r="EP171" i="1"/>
  <c r="EP182" i="1"/>
  <c r="EP170" i="1"/>
  <c r="EP167" i="1"/>
  <c r="EP164" i="1"/>
  <c r="EP161" i="1"/>
  <c r="EP160" i="1"/>
  <c r="EP165" i="1"/>
  <c r="EP162" i="1"/>
  <c r="EP154" i="1"/>
  <c r="EP157" i="1"/>
  <c r="EP156" i="1"/>
  <c r="EP159" i="1"/>
  <c r="EP155" i="1"/>
  <c r="EP153" i="1"/>
  <c r="EP158" i="1"/>
  <c r="EP126" i="1"/>
  <c r="EP129" i="1"/>
  <c r="EP131" i="1"/>
  <c r="EP125" i="1"/>
  <c r="EP124" i="1"/>
  <c r="EP128" i="1"/>
  <c r="EP130" i="1"/>
  <c r="EP133" i="1"/>
  <c r="EP134" i="1"/>
  <c r="EP137" i="1"/>
  <c r="EP135" i="1"/>
  <c r="EP138" i="1"/>
  <c r="EP132" i="1"/>
  <c r="EP136" i="1"/>
  <c r="EP139" i="1"/>
  <c r="EP141" i="1"/>
  <c r="EP144" i="1"/>
  <c r="EP148" i="1"/>
  <c r="EP150" i="1"/>
  <c r="EP87" i="1"/>
  <c r="EP145" i="1"/>
  <c r="EP149" i="1"/>
  <c r="EP151" i="1"/>
  <c r="EP140" i="1"/>
  <c r="EP142" i="1"/>
  <c r="EP146" i="1"/>
  <c r="EP147" i="1"/>
  <c r="EP123" i="1"/>
  <c r="EP143" i="1"/>
  <c r="EP90" i="1"/>
  <c r="EP91" i="1"/>
  <c r="EP95" i="1"/>
  <c r="EP97" i="1"/>
  <c r="EP101" i="1"/>
  <c r="EP89" i="1"/>
  <c r="EP92" i="1"/>
  <c r="EP102" i="1"/>
  <c r="EP88" i="1"/>
  <c r="EP93" i="1"/>
  <c r="EP96" i="1"/>
  <c r="EP98" i="1"/>
  <c r="EP100" i="1"/>
  <c r="EP94" i="1"/>
  <c r="EP99" i="1"/>
  <c r="EP108" i="1"/>
  <c r="EP112" i="1"/>
  <c r="EP117" i="1"/>
  <c r="EP104" i="1"/>
  <c r="EP106" i="1"/>
  <c r="EP109" i="1"/>
  <c r="EP115" i="1"/>
  <c r="EP103" i="1"/>
  <c r="EP107" i="1"/>
  <c r="EP110" i="1"/>
  <c r="EP113" i="1"/>
  <c r="EP114" i="1"/>
  <c r="EP116" i="1"/>
  <c r="EP105" i="1"/>
  <c r="EP111" i="1"/>
  <c r="EP118" i="1"/>
  <c r="EP120" i="1"/>
  <c r="EP86" i="1"/>
  <c r="EP80" i="1"/>
  <c r="EP78" i="1"/>
  <c r="EP81" i="1"/>
  <c r="EP76" i="1"/>
  <c r="EP75" i="1"/>
  <c r="EP119" i="1"/>
  <c r="EP85" i="1"/>
  <c r="EP82" i="1"/>
  <c r="EP79" i="1"/>
  <c r="EP121" i="1"/>
  <c r="EP83" i="1"/>
  <c r="EP74" i="1"/>
  <c r="EP57" i="1"/>
  <c r="EP53" i="1"/>
  <c r="EP43" i="1"/>
  <c r="EP73" i="1"/>
  <c r="EP70" i="1"/>
  <c r="EP69" i="1"/>
  <c r="EP66" i="1"/>
  <c r="EP59" i="1"/>
  <c r="EP71" i="1"/>
  <c r="EP68" i="1"/>
  <c r="EP65" i="1"/>
  <c r="EP63" i="1"/>
  <c r="EP60" i="1"/>
  <c r="EP40" i="1"/>
  <c r="EP72" i="1"/>
  <c r="EP67" i="1"/>
  <c r="EP64" i="1"/>
  <c r="EP61" i="1"/>
  <c r="EP55" i="1"/>
  <c r="EP54" i="1"/>
  <c r="EP50" i="1"/>
  <c r="EP49" i="1"/>
  <c r="EP48" i="1"/>
  <c r="EP46" i="1"/>
  <c r="EP42" i="1"/>
  <c r="EP39" i="1"/>
  <c r="EP36" i="1"/>
  <c r="EP34" i="1"/>
  <c r="EP32" i="1"/>
  <c r="EP26" i="1"/>
  <c r="EP23" i="1"/>
  <c r="EP18" i="1"/>
  <c r="EP10" i="1"/>
  <c r="EP9" i="1"/>
  <c r="EP8" i="1"/>
  <c r="EP41" i="1"/>
  <c r="EP35" i="1"/>
  <c r="EP31" i="1"/>
  <c r="EP29" i="1"/>
  <c r="EP27" i="1"/>
  <c r="EP14" i="1"/>
  <c r="EP13" i="1"/>
  <c r="EP12" i="1"/>
  <c r="EP44" i="1"/>
  <c r="EP37" i="1"/>
  <c r="EP33" i="1"/>
  <c r="EP24" i="1"/>
  <c r="EP21" i="1"/>
  <c r="EP17" i="1"/>
  <c r="EP38" i="1"/>
  <c r="EP30" i="1"/>
  <c r="EP28" i="1"/>
  <c r="EP25" i="1"/>
  <c r="EP20" i="1"/>
  <c r="EP19" i="1"/>
  <c r="EP15" i="1"/>
  <c r="EP7" i="1"/>
  <c r="EP6" i="1"/>
  <c r="EP5" i="1"/>
  <c r="EL177" i="1"/>
  <c r="EL175" i="1"/>
  <c r="EL176" i="1"/>
  <c r="EL178" i="1"/>
  <c r="EL181" i="1"/>
  <c r="EL174" i="1"/>
  <c r="EL179" i="1"/>
  <c r="EL180" i="1"/>
  <c r="EL183" i="1"/>
  <c r="EL184" i="1"/>
  <c r="EL169" i="1"/>
  <c r="EL166" i="1"/>
  <c r="EL173" i="1"/>
  <c r="EL168" i="1"/>
  <c r="EL182" i="1"/>
  <c r="EL171" i="1"/>
  <c r="EL170" i="1"/>
  <c r="EL167" i="1"/>
  <c r="EL164" i="1"/>
  <c r="EL165" i="1"/>
  <c r="EL161" i="1"/>
  <c r="EL160" i="1"/>
  <c r="EL162" i="1"/>
  <c r="EL154" i="1"/>
  <c r="EL157" i="1"/>
  <c r="EL156" i="1"/>
  <c r="EL159" i="1"/>
  <c r="EL155" i="1"/>
  <c r="EL153" i="1"/>
  <c r="EL158" i="1"/>
  <c r="EL126" i="1"/>
  <c r="EL128" i="1"/>
  <c r="EL129" i="1"/>
  <c r="EL131" i="1"/>
  <c r="EL125" i="1"/>
  <c r="EL124" i="1"/>
  <c r="EL127" i="1"/>
  <c r="EL130" i="1"/>
  <c r="EL133" i="1"/>
  <c r="EL134" i="1"/>
  <c r="EL137" i="1"/>
  <c r="EL135" i="1"/>
  <c r="EL138" i="1"/>
  <c r="EL132" i="1"/>
  <c r="EL136" i="1"/>
  <c r="EL139" i="1"/>
  <c r="EL141" i="1"/>
  <c r="EL144" i="1"/>
  <c r="EL148" i="1"/>
  <c r="EL150" i="1"/>
  <c r="EL87" i="1"/>
  <c r="EL145" i="1"/>
  <c r="EL149" i="1"/>
  <c r="EL151" i="1"/>
  <c r="EL140" i="1"/>
  <c r="EL142" i="1"/>
  <c r="EL146" i="1"/>
  <c r="EL147" i="1"/>
  <c r="EL123" i="1"/>
  <c r="EL143" i="1"/>
  <c r="EL90" i="1"/>
  <c r="EL91" i="1"/>
  <c r="EL95" i="1"/>
  <c r="EL97" i="1"/>
  <c r="EL101" i="1"/>
  <c r="EL89" i="1"/>
  <c r="EL92" i="1"/>
  <c r="EL102" i="1"/>
  <c r="EL88" i="1"/>
  <c r="EL93" i="1"/>
  <c r="EL96" i="1"/>
  <c r="EL98" i="1"/>
  <c r="EL100" i="1"/>
  <c r="EL94" i="1"/>
  <c r="EL99" i="1"/>
  <c r="EL108" i="1"/>
  <c r="EL112" i="1"/>
  <c r="EL117" i="1"/>
  <c r="EL104" i="1"/>
  <c r="EL106" i="1"/>
  <c r="EL109" i="1"/>
  <c r="EL115" i="1"/>
  <c r="EL103" i="1"/>
  <c r="EL107" i="1"/>
  <c r="EL110" i="1"/>
  <c r="EL113" i="1"/>
  <c r="EL114" i="1"/>
  <c r="EL116" i="1"/>
  <c r="EL105" i="1"/>
  <c r="EL111" i="1"/>
  <c r="EL118" i="1"/>
  <c r="EL120" i="1"/>
  <c r="EL86" i="1"/>
  <c r="EL80" i="1"/>
  <c r="EL78" i="1"/>
  <c r="EL81" i="1"/>
  <c r="EL76" i="1"/>
  <c r="EL75" i="1"/>
  <c r="EL119" i="1"/>
  <c r="EL85" i="1"/>
  <c r="EL82" i="1"/>
  <c r="EL79" i="1"/>
  <c r="EL121" i="1"/>
  <c r="EL83" i="1"/>
  <c r="EL74" i="1"/>
  <c r="EL57" i="1"/>
  <c r="EL53" i="1"/>
  <c r="EL43" i="1"/>
  <c r="EL73" i="1"/>
  <c r="EL70" i="1"/>
  <c r="EL69" i="1"/>
  <c r="EL66" i="1"/>
  <c r="EL59" i="1"/>
  <c r="EL71" i="1"/>
  <c r="EL68" i="1"/>
  <c r="EL65" i="1"/>
  <c r="EL63" i="1"/>
  <c r="EL60" i="1"/>
  <c r="EL40" i="1"/>
  <c r="EL72" i="1"/>
  <c r="EL67" i="1"/>
  <c r="EL64" i="1"/>
  <c r="EL61" i="1"/>
  <c r="EL55" i="1"/>
  <c r="EL54" i="1"/>
  <c r="EL50" i="1"/>
  <c r="EL49" i="1"/>
  <c r="EL48" i="1"/>
  <c r="EL36" i="1"/>
  <c r="EL34" i="1"/>
  <c r="EL32" i="1"/>
  <c r="EL26" i="1"/>
  <c r="EL23" i="1"/>
  <c r="EL18" i="1"/>
  <c r="EL10" i="1"/>
  <c r="EL9" i="1"/>
  <c r="EL8" i="1"/>
  <c r="EL46" i="1"/>
  <c r="EL42" i="1"/>
  <c r="EL39" i="1"/>
  <c r="EL35" i="1"/>
  <c r="EL31" i="1"/>
  <c r="EL29" i="1"/>
  <c r="EL27" i="1"/>
  <c r="EL14" i="1"/>
  <c r="EL13" i="1"/>
  <c r="EL12" i="1"/>
  <c r="EL41" i="1"/>
  <c r="EL38" i="1"/>
  <c r="EL37" i="1"/>
  <c r="EL33" i="1"/>
  <c r="EL24" i="1"/>
  <c r="EL21" i="1"/>
  <c r="EL17" i="1"/>
  <c r="EL44" i="1"/>
  <c r="EL30" i="1"/>
  <c r="EL28" i="1"/>
  <c r="EL25" i="1"/>
  <c r="EL20" i="1"/>
  <c r="EL19" i="1"/>
  <c r="EL15" i="1"/>
  <c r="EL7" i="1"/>
  <c r="EL6" i="1"/>
  <c r="EL5" i="1"/>
  <c r="EH175" i="1"/>
  <c r="EH174" i="1"/>
  <c r="EH177" i="1"/>
  <c r="EH176" i="1"/>
  <c r="EH178" i="1"/>
  <c r="EH179" i="1"/>
  <c r="EH181" i="1"/>
  <c r="EH180" i="1"/>
  <c r="EH183" i="1"/>
  <c r="EH184" i="1"/>
  <c r="EH169" i="1"/>
  <c r="EH166" i="1"/>
  <c r="EH182" i="1"/>
  <c r="EH173" i="1"/>
  <c r="EH168" i="1"/>
  <c r="EH171" i="1"/>
  <c r="EH164" i="1"/>
  <c r="EH170" i="1"/>
  <c r="EH167" i="1"/>
  <c r="EH161" i="1"/>
  <c r="EH165" i="1"/>
  <c r="EH160" i="1"/>
  <c r="EH162" i="1"/>
  <c r="EH154" i="1"/>
  <c r="EH157" i="1"/>
  <c r="EH156" i="1"/>
  <c r="EH159" i="1"/>
  <c r="EH155" i="1"/>
  <c r="EH153" i="1"/>
  <c r="EH158" i="1"/>
  <c r="EH126" i="1"/>
  <c r="EH128" i="1"/>
  <c r="EH129" i="1"/>
  <c r="EH131" i="1"/>
  <c r="EH125" i="1"/>
  <c r="EH124" i="1"/>
  <c r="EH127" i="1"/>
  <c r="EH130" i="1"/>
  <c r="EH133" i="1"/>
  <c r="EH134" i="1"/>
  <c r="EH137" i="1"/>
  <c r="EH135" i="1"/>
  <c r="EH138" i="1"/>
  <c r="EH132" i="1"/>
  <c r="EH136" i="1"/>
  <c r="EH139" i="1"/>
  <c r="EH141" i="1"/>
  <c r="EH144" i="1"/>
  <c r="EH148" i="1"/>
  <c r="EH150" i="1"/>
  <c r="EH87" i="1"/>
  <c r="EH145" i="1"/>
  <c r="EH149" i="1"/>
  <c r="EH151" i="1"/>
  <c r="EH140" i="1"/>
  <c r="EH142" i="1"/>
  <c r="EH146" i="1"/>
  <c r="EH147" i="1"/>
  <c r="EH123" i="1"/>
  <c r="EH143" i="1"/>
  <c r="EH90" i="1"/>
  <c r="EH91" i="1"/>
  <c r="EH95" i="1"/>
  <c r="EH101" i="1"/>
  <c r="EH89" i="1"/>
  <c r="EH92" i="1"/>
  <c r="EH97" i="1"/>
  <c r="EH102" i="1"/>
  <c r="EH88" i="1"/>
  <c r="EH93" i="1"/>
  <c r="EH98" i="1"/>
  <c r="EH100" i="1"/>
  <c r="EH94" i="1"/>
  <c r="EH99" i="1"/>
  <c r="EH108" i="1"/>
  <c r="EH117" i="1"/>
  <c r="EH104" i="1"/>
  <c r="EH106" i="1"/>
  <c r="EH109" i="1"/>
  <c r="EH115" i="1"/>
  <c r="EH103" i="1"/>
  <c r="EH107" i="1"/>
  <c r="EH110" i="1"/>
  <c r="EH113" i="1"/>
  <c r="EH114" i="1"/>
  <c r="EH116" i="1"/>
  <c r="EH105" i="1"/>
  <c r="EH111" i="1"/>
  <c r="EH118" i="1"/>
  <c r="EH86" i="1"/>
  <c r="EH80" i="1"/>
  <c r="EH78" i="1"/>
  <c r="EH81" i="1"/>
  <c r="EH76" i="1"/>
  <c r="EH75" i="1"/>
  <c r="EH119" i="1"/>
  <c r="EH85" i="1"/>
  <c r="EH82" i="1"/>
  <c r="EH79" i="1"/>
  <c r="EH121" i="1"/>
  <c r="EH83" i="1"/>
  <c r="EH74" i="1"/>
  <c r="EH57" i="1"/>
  <c r="EH53" i="1"/>
  <c r="EH43" i="1"/>
  <c r="EH73" i="1"/>
  <c r="EH70" i="1"/>
  <c r="EH69" i="1"/>
  <c r="EH66" i="1"/>
  <c r="EH59" i="1"/>
  <c r="EH71" i="1"/>
  <c r="EH68" i="1"/>
  <c r="EH65" i="1"/>
  <c r="EH63" i="1"/>
  <c r="EH60" i="1"/>
  <c r="EH40" i="1"/>
  <c r="EH72" i="1"/>
  <c r="EH67" i="1"/>
  <c r="EH64" i="1"/>
  <c r="EH61" i="1"/>
  <c r="EH55" i="1"/>
  <c r="EH54" i="1"/>
  <c r="EH50" i="1"/>
  <c r="EH49" i="1"/>
  <c r="EH48" i="1"/>
  <c r="EH44" i="1"/>
  <c r="EH36" i="1"/>
  <c r="EH34" i="1"/>
  <c r="EH32" i="1"/>
  <c r="EH26" i="1"/>
  <c r="EH23" i="1"/>
  <c r="EH18" i="1"/>
  <c r="EH12" i="1"/>
  <c r="EH10" i="1"/>
  <c r="EH9" i="1"/>
  <c r="EH8" i="1"/>
  <c r="EH38" i="1"/>
  <c r="EH35" i="1"/>
  <c r="EH31" i="1"/>
  <c r="EH29" i="1"/>
  <c r="EH27" i="1"/>
  <c r="EH14" i="1"/>
  <c r="EH13" i="1"/>
  <c r="EH46" i="1"/>
  <c r="EH42" i="1"/>
  <c r="EH39" i="1"/>
  <c r="EH37" i="1"/>
  <c r="EH33" i="1"/>
  <c r="EH24" i="1"/>
  <c r="EH21" i="1"/>
  <c r="EH17" i="1"/>
  <c r="EH41" i="1"/>
  <c r="EH30" i="1"/>
  <c r="EH28" i="1"/>
  <c r="EH25" i="1"/>
  <c r="EH20" i="1"/>
  <c r="EH19" i="1"/>
  <c r="EH15" i="1"/>
  <c r="EH7" i="1"/>
  <c r="EH6" i="1"/>
  <c r="EH5" i="1"/>
  <c r="ED177" i="1"/>
  <c r="ED175" i="1"/>
  <c r="ED176" i="1"/>
  <c r="ED174" i="1"/>
  <c r="ED178" i="1"/>
  <c r="ED180" i="1"/>
  <c r="ED181" i="1"/>
  <c r="ED182" i="1"/>
  <c r="ED179" i="1"/>
  <c r="ED183" i="1"/>
  <c r="ED184" i="1"/>
  <c r="ED169" i="1"/>
  <c r="ED166" i="1"/>
  <c r="ED173" i="1"/>
  <c r="ED168" i="1"/>
  <c r="ED171" i="1"/>
  <c r="ED164" i="1"/>
  <c r="ED170" i="1"/>
  <c r="ED167" i="1"/>
  <c r="ED161" i="1"/>
  <c r="ED165" i="1"/>
  <c r="ED160" i="1"/>
  <c r="ED162" i="1"/>
  <c r="ED154" i="1"/>
  <c r="ED157" i="1"/>
  <c r="ED156" i="1"/>
  <c r="ED159" i="1"/>
  <c r="ED155" i="1"/>
  <c r="ED153" i="1"/>
  <c r="ED158" i="1"/>
  <c r="ED126" i="1"/>
  <c r="ED128" i="1"/>
  <c r="ED129" i="1"/>
  <c r="ED131" i="1"/>
  <c r="ED125" i="1"/>
  <c r="ED124" i="1"/>
  <c r="ED127" i="1"/>
  <c r="ED130" i="1"/>
  <c r="ED133" i="1"/>
  <c r="ED134" i="1"/>
  <c r="ED137" i="1"/>
  <c r="ED135" i="1"/>
  <c r="ED138" i="1"/>
  <c r="ED132" i="1"/>
  <c r="ED136" i="1"/>
  <c r="ED139" i="1"/>
  <c r="ED141" i="1"/>
  <c r="ED144" i="1"/>
  <c r="ED148" i="1"/>
  <c r="ED150" i="1"/>
  <c r="ED87" i="1"/>
  <c r="ED145" i="1"/>
  <c r="ED149" i="1"/>
  <c r="ED151" i="1"/>
  <c r="ED140" i="1"/>
  <c r="ED142" i="1"/>
  <c r="ED146" i="1"/>
  <c r="ED147" i="1"/>
  <c r="ED123" i="1"/>
  <c r="ED143" i="1"/>
  <c r="ED90" i="1"/>
  <c r="ED91" i="1"/>
  <c r="ED95" i="1"/>
  <c r="ED101" i="1"/>
  <c r="ED89" i="1"/>
  <c r="ED92" i="1"/>
  <c r="ED97" i="1"/>
  <c r="ED102" i="1"/>
  <c r="ED88" i="1"/>
  <c r="ED93" i="1"/>
  <c r="ED98" i="1"/>
  <c r="ED100" i="1"/>
  <c r="ED94" i="1"/>
  <c r="ED96" i="1"/>
  <c r="ED99" i="1"/>
  <c r="ED108" i="1"/>
  <c r="ED117" i="1"/>
  <c r="ED104" i="1"/>
  <c r="ED106" i="1"/>
  <c r="ED112" i="1"/>
  <c r="ED115" i="1"/>
  <c r="ED107" i="1"/>
  <c r="ED110" i="1"/>
  <c r="ED113" i="1"/>
  <c r="ED114" i="1"/>
  <c r="ED105" i="1"/>
  <c r="ED111" i="1"/>
  <c r="ED118" i="1"/>
  <c r="ED86" i="1"/>
  <c r="ED80" i="1"/>
  <c r="ED78" i="1"/>
  <c r="ED120" i="1"/>
  <c r="ED81" i="1"/>
  <c r="ED76" i="1"/>
  <c r="ED75" i="1"/>
  <c r="ED119" i="1"/>
  <c r="ED82" i="1"/>
  <c r="ED79" i="1"/>
  <c r="ED121" i="1"/>
  <c r="ED83" i="1"/>
  <c r="ED74" i="1"/>
  <c r="ED57" i="1"/>
  <c r="ED53" i="1"/>
  <c r="ED43" i="1"/>
  <c r="ED73" i="1"/>
  <c r="ED70" i="1"/>
  <c r="ED69" i="1"/>
  <c r="ED66" i="1"/>
  <c r="ED59" i="1"/>
  <c r="ED71" i="1"/>
  <c r="ED68" i="1"/>
  <c r="ED65" i="1"/>
  <c r="ED63" i="1"/>
  <c r="ED60" i="1"/>
  <c r="ED40" i="1"/>
  <c r="ED72" i="1"/>
  <c r="ED67" i="1"/>
  <c r="ED64" i="1"/>
  <c r="ED61" i="1"/>
  <c r="ED55" i="1"/>
  <c r="ED54" i="1"/>
  <c r="ED50" i="1"/>
  <c r="ED49" i="1"/>
  <c r="ED48" i="1"/>
  <c r="ED41" i="1"/>
  <c r="ED38" i="1"/>
  <c r="ED36" i="1"/>
  <c r="ED34" i="1"/>
  <c r="ED32" i="1"/>
  <c r="ED26" i="1"/>
  <c r="ED23" i="1"/>
  <c r="ED18" i="1"/>
  <c r="ED12" i="1"/>
  <c r="ED10" i="1"/>
  <c r="ED9" i="1"/>
  <c r="ED8" i="1"/>
  <c r="ED44" i="1"/>
  <c r="ED35" i="1"/>
  <c r="ED31" i="1"/>
  <c r="ED29" i="1"/>
  <c r="ED27" i="1"/>
  <c r="ED14" i="1"/>
  <c r="ED13" i="1"/>
  <c r="ED37" i="1"/>
  <c r="ED33" i="1"/>
  <c r="ED24" i="1"/>
  <c r="ED21" i="1"/>
  <c r="ED17" i="1"/>
  <c r="ED46" i="1"/>
  <c r="ED42" i="1"/>
  <c r="ED39" i="1"/>
  <c r="ED30" i="1"/>
  <c r="ED28" i="1"/>
  <c r="ED25" i="1"/>
  <c r="ED20" i="1"/>
  <c r="ED19" i="1"/>
  <c r="ED15" i="1"/>
  <c r="ED7" i="1"/>
  <c r="ED6" i="1"/>
  <c r="ED5" i="1"/>
  <c r="DZ175" i="1"/>
  <c r="DZ174" i="1"/>
  <c r="DZ177" i="1"/>
  <c r="DZ176" i="1"/>
  <c r="DZ178" i="1"/>
  <c r="DZ179" i="1"/>
  <c r="DZ181" i="1"/>
  <c r="DZ182" i="1"/>
  <c r="DZ180" i="1"/>
  <c r="DZ183" i="1"/>
  <c r="DZ184" i="1"/>
  <c r="DZ169" i="1"/>
  <c r="DZ166" i="1"/>
  <c r="DZ173" i="1"/>
  <c r="DZ168" i="1"/>
  <c r="DZ171" i="1"/>
  <c r="DZ170" i="1"/>
  <c r="DZ167" i="1"/>
  <c r="DZ164" i="1"/>
  <c r="DZ161" i="1"/>
  <c r="DZ160" i="1"/>
  <c r="DZ165" i="1"/>
  <c r="DZ162" i="1"/>
  <c r="DZ154" i="1"/>
  <c r="DZ157" i="1"/>
  <c r="DZ156" i="1"/>
  <c r="DZ159" i="1"/>
  <c r="DZ155" i="1"/>
  <c r="DZ153" i="1"/>
  <c r="DZ158" i="1"/>
  <c r="DZ126" i="1"/>
  <c r="DZ128" i="1"/>
  <c r="DZ129" i="1"/>
  <c r="DZ131" i="1"/>
  <c r="DZ125" i="1"/>
  <c r="DZ124" i="1"/>
  <c r="DZ127" i="1"/>
  <c r="DZ130" i="1"/>
  <c r="DZ133" i="1"/>
  <c r="DZ134" i="1"/>
  <c r="DZ137" i="1"/>
  <c r="DZ135" i="1"/>
  <c r="DZ138" i="1"/>
  <c r="DZ132" i="1"/>
  <c r="DZ136" i="1"/>
  <c r="DZ139" i="1"/>
  <c r="DZ141" i="1"/>
  <c r="DZ144" i="1"/>
  <c r="DZ148" i="1"/>
  <c r="DZ150" i="1"/>
  <c r="DZ87" i="1"/>
  <c r="DZ145" i="1"/>
  <c r="DZ149" i="1"/>
  <c r="DZ151" i="1"/>
  <c r="DZ140" i="1"/>
  <c r="DZ142" i="1"/>
  <c r="DZ146" i="1"/>
  <c r="DZ147" i="1"/>
  <c r="DZ123" i="1"/>
  <c r="DZ88" i="1"/>
  <c r="DZ143" i="1"/>
  <c r="DZ90" i="1"/>
  <c r="DZ91" i="1"/>
  <c r="DZ101" i="1"/>
  <c r="DZ89" i="1"/>
  <c r="DZ92" i="1"/>
  <c r="DZ95" i="1"/>
  <c r="DZ97" i="1"/>
  <c r="DZ102" i="1"/>
  <c r="DZ93" i="1"/>
  <c r="DZ98" i="1"/>
  <c r="DZ100" i="1"/>
  <c r="DZ94" i="1"/>
  <c r="DZ96" i="1"/>
  <c r="DZ99" i="1"/>
  <c r="DZ108" i="1"/>
  <c r="DZ117" i="1"/>
  <c r="DZ104" i="1"/>
  <c r="DZ106" i="1"/>
  <c r="DZ112" i="1"/>
  <c r="DZ115" i="1"/>
  <c r="DZ107" i="1"/>
  <c r="DZ109" i="1"/>
  <c r="DZ110" i="1"/>
  <c r="DZ114" i="1"/>
  <c r="DZ103" i="1"/>
  <c r="DZ105" i="1"/>
  <c r="DZ111" i="1"/>
  <c r="DZ113" i="1"/>
  <c r="DZ116" i="1"/>
  <c r="DZ118" i="1"/>
  <c r="DZ86" i="1"/>
  <c r="DZ80" i="1"/>
  <c r="DZ78" i="1"/>
  <c r="DZ120" i="1"/>
  <c r="DZ85" i="1"/>
  <c r="DZ81" i="1"/>
  <c r="DZ76" i="1"/>
  <c r="DZ75" i="1"/>
  <c r="DZ119" i="1"/>
  <c r="DZ82" i="1"/>
  <c r="DZ79" i="1"/>
  <c r="DZ121" i="1"/>
  <c r="DZ83" i="1"/>
  <c r="DZ74" i="1"/>
  <c r="DZ57" i="1"/>
  <c r="DZ53" i="1"/>
  <c r="DZ43" i="1"/>
  <c r="DZ73" i="1"/>
  <c r="DZ70" i="1"/>
  <c r="DZ69" i="1"/>
  <c r="DZ66" i="1"/>
  <c r="DZ59" i="1"/>
  <c r="DZ71" i="1"/>
  <c r="DZ68" i="1"/>
  <c r="DZ65" i="1"/>
  <c r="DZ63" i="1"/>
  <c r="DZ60" i="1"/>
  <c r="DZ40" i="1"/>
  <c r="DZ72" i="1"/>
  <c r="DZ67" i="1"/>
  <c r="DZ64" i="1"/>
  <c r="DZ61" i="1"/>
  <c r="DZ55" i="1"/>
  <c r="DZ54" i="1"/>
  <c r="DZ50" i="1"/>
  <c r="DZ49" i="1"/>
  <c r="DZ48" i="1"/>
  <c r="DZ46" i="1"/>
  <c r="DZ42" i="1"/>
  <c r="DZ39" i="1"/>
  <c r="DZ36" i="1"/>
  <c r="DZ34" i="1"/>
  <c r="DZ32" i="1"/>
  <c r="DZ26" i="1"/>
  <c r="DZ23" i="1"/>
  <c r="DZ18" i="1"/>
  <c r="DZ12" i="1"/>
  <c r="DZ10" i="1"/>
  <c r="DZ9" i="1"/>
  <c r="DZ8" i="1"/>
  <c r="DZ41" i="1"/>
  <c r="DZ35" i="1"/>
  <c r="DZ31" i="1"/>
  <c r="DZ29" i="1"/>
  <c r="DZ27" i="1"/>
  <c r="DZ14" i="1"/>
  <c r="DZ13" i="1"/>
  <c r="DZ44" i="1"/>
  <c r="DZ37" i="1"/>
  <c r="DZ33" i="1"/>
  <c r="DZ24" i="1"/>
  <c r="DZ21" i="1"/>
  <c r="DZ17" i="1"/>
  <c r="DZ38" i="1"/>
  <c r="DZ30" i="1"/>
  <c r="DZ28" i="1"/>
  <c r="DZ25" i="1"/>
  <c r="DZ20" i="1"/>
  <c r="DZ19" i="1"/>
  <c r="DZ15" i="1"/>
  <c r="DZ7" i="1"/>
  <c r="DZ6" i="1"/>
  <c r="DZ5" i="1"/>
  <c r="DV177" i="1"/>
  <c r="DV175" i="1"/>
  <c r="DV176" i="1"/>
  <c r="DV174" i="1"/>
  <c r="DV178" i="1"/>
  <c r="DV181" i="1"/>
  <c r="DV182" i="1"/>
  <c r="DV179" i="1"/>
  <c r="DV180" i="1"/>
  <c r="DV183" i="1"/>
  <c r="DV184" i="1"/>
  <c r="DV169" i="1"/>
  <c r="DV166" i="1"/>
  <c r="DV173" i="1"/>
  <c r="DV168" i="1"/>
  <c r="DV171" i="1"/>
  <c r="DV170" i="1"/>
  <c r="DV167" i="1"/>
  <c r="DV164" i="1"/>
  <c r="DV165" i="1"/>
  <c r="DV161" i="1"/>
  <c r="DV160" i="1"/>
  <c r="DV162" i="1"/>
  <c r="DV154" i="1"/>
  <c r="DV157" i="1"/>
  <c r="DV156" i="1"/>
  <c r="DV159" i="1"/>
  <c r="DV155" i="1"/>
  <c r="DV153" i="1"/>
  <c r="DV158" i="1"/>
  <c r="DV124" i="1"/>
  <c r="DV126" i="1"/>
  <c r="DV128" i="1"/>
  <c r="DV129" i="1"/>
  <c r="DV131" i="1"/>
  <c r="DV125" i="1"/>
  <c r="DV127" i="1"/>
  <c r="DV130" i="1"/>
  <c r="DV133" i="1"/>
  <c r="DV134" i="1"/>
  <c r="DV137" i="1"/>
  <c r="DV135" i="1"/>
  <c r="DV138" i="1"/>
  <c r="DV132" i="1"/>
  <c r="DV136" i="1"/>
  <c r="DV139" i="1"/>
  <c r="DV141" i="1"/>
  <c r="DV144" i="1"/>
  <c r="DV148" i="1"/>
  <c r="DV150" i="1"/>
  <c r="DV87" i="1"/>
  <c r="DV145" i="1"/>
  <c r="DV149" i="1"/>
  <c r="DV151" i="1"/>
  <c r="DV140" i="1"/>
  <c r="DV142" i="1"/>
  <c r="DV146" i="1"/>
  <c r="DV147" i="1"/>
  <c r="DV123" i="1"/>
  <c r="DV88" i="1"/>
  <c r="DV143" i="1"/>
  <c r="DV90" i="1"/>
  <c r="DV91" i="1"/>
  <c r="DV101" i="1"/>
  <c r="DV89" i="1"/>
  <c r="DV92" i="1"/>
  <c r="DV95" i="1"/>
  <c r="DV97" i="1"/>
  <c r="DV102" i="1"/>
  <c r="DV93" i="1"/>
  <c r="DV98" i="1"/>
  <c r="DV100" i="1"/>
  <c r="DV94" i="1"/>
  <c r="DV96" i="1"/>
  <c r="DV99" i="1"/>
  <c r="DV108" i="1"/>
  <c r="DV117" i="1"/>
  <c r="DV104" i="1"/>
  <c r="DV106" i="1"/>
  <c r="DV112" i="1"/>
  <c r="DV115" i="1"/>
  <c r="DV107" i="1"/>
  <c r="DV109" i="1"/>
  <c r="DV110" i="1"/>
  <c r="DV114" i="1"/>
  <c r="DV103" i="1"/>
  <c r="DV105" i="1"/>
  <c r="DV111" i="1"/>
  <c r="DV113" i="1"/>
  <c r="DV116" i="1"/>
  <c r="DV118" i="1"/>
  <c r="DV86" i="1"/>
  <c r="DV80" i="1"/>
  <c r="DV78" i="1"/>
  <c r="DV120" i="1"/>
  <c r="DV85" i="1"/>
  <c r="DV81" i="1"/>
  <c r="DV76" i="1"/>
  <c r="DV75" i="1"/>
  <c r="DV119" i="1"/>
  <c r="DV82" i="1"/>
  <c r="DV79" i="1"/>
  <c r="DV121" i="1"/>
  <c r="DV83" i="1"/>
  <c r="DV74" i="1"/>
  <c r="DV57" i="1"/>
  <c r="DV53" i="1"/>
  <c r="DV43" i="1"/>
  <c r="DV73" i="1"/>
  <c r="DV70" i="1"/>
  <c r="DV69" i="1"/>
  <c r="DV66" i="1"/>
  <c r="DV59" i="1"/>
  <c r="DV71" i="1"/>
  <c r="DV68" i="1"/>
  <c r="DV65" i="1"/>
  <c r="DV63" i="1"/>
  <c r="DV60" i="1"/>
  <c r="DV40" i="1"/>
  <c r="DV72" i="1"/>
  <c r="DV67" i="1"/>
  <c r="DV64" i="1"/>
  <c r="DV61" i="1"/>
  <c r="DV55" i="1"/>
  <c r="DV54" i="1"/>
  <c r="DV50" i="1"/>
  <c r="DV49" i="1"/>
  <c r="DV48" i="1"/>
  <c r="DV36" i="1"/>
  <c r="DV34" i="1"/>
  <c r="DV32" i="1"/>
  <c r="DV26" i="1"/>
  <c r="DV23" i="1"/>
  <c r="DV18" i="1"/>
  <c r="DV12" i="1"/>
  <c r="DV10" i="1"/>
  <c r="DV9" i="1"/>
  <c r="DV8" i="1"/>
  <c r="DV46" i="1"/>
  <c r="DV42" i="1"/>
  <c r="DV39" i="1"/>
  <c r="DV35" i="1"/>
  <c r="DV31" i="1"/>
  <c r="DV29" i="1"/>
  <c r="DV27" i="1"/>
  <c r="DV14" i="1"/>
  <c r="DV13" i="1"/>
  <c r="DV41" i="1"/>
  <c r="DV38" i="1"/>
  <c r="DV37" i="1"/>
  <c r="DV33" i="1"/>
  <c r="DV24" i="1"/>
  <c r="DV21" i="1"/>
  <c r="DV17" i="1"/>
  <c r="DV44" i="1"/>
  <c r="DV30" i="1"/>
  <c r="DV28" i="1"/>
  <c r="DV25" i="1"/>
  <c r="DV20" i="1"/>
  <c r="DV19" i="1"/>
  <c r="DV15" i="1"/>
  <c r="DV7" i="1"/>
  <c r="DV6" i="1"/>
  <c r="DV5" i="1"/>
  <c r="DR175" i="1"/>
  <c r="DR174" i="1"/>
  <c r="DR176" i="1"/>
  <c r="DR177" i="1"/>
  <c r="DR180" i="1"/>
  <c r="DR178" i="1"/>
  <c r="DR179" i="1"/>
  <c r="DR181" i="1"/>
  <c r="DR183" i="1"/>
  <c r="DR184" i="1"/>
  <c r="DR169" i="1"/>
  <c r="DR173" i="1"/>
  <c r="DR168" i="1"/>
  <c r="DR182" i="1"/>
  <c r="DR171" i="1"/>
  <c r="DR170" i="1"/>
  <c r="DR164" i="1"/>
  <c r="DR167" i="1"/>
  <c r="DR166" i="1"/>
  <c r="DR161" i="1"/>
  <c r="DR165" i="1"/>
  <c r="DR160" i="1"/>
  <c r="DR162" i="1"/>
  <c r="DR154" i="1"/>
  <c r="DR157" i="1"/>
  <c r="DR156" i="1"/>
  <c r="DR159" i="1"/>
  <c r="DR155" i="1"/>
  <c r="DR153" i="1"/>
  <c r="DR158" i="1"/>
  <c r="DR124" i="1"/>
  <c r="DR126" i="1"/>
  <c r="DR128" i="1"/>
  <c r="DR129" i="1"/>
  <c r="DR131" i="1"/>
  <c r="DR125" i="1"/>
  <c r="DR127" i="1"/>
  <c r="DR130" i="1"/>
  <c r="DR133" i="1"/>
  <c r="DR137" i="1"/>
  <c r="DR134" i="1"/>
  <c r="DR135" i="1"/>
  <c r="DR138" i="1"/>
  <c r="DR132" i="1"/>
  <c r="DR136" i="1"/>
  <c r="DR139" i="1"/>
  <c r="DR141" i="1"/>
  <c r="DR144" i="1"/>
  <c r="DR148" i="1"/>
  <c r="DR150" i="1"/>
  <c r="DR87" i="1"/>
  <c r="DR145" i="1"/>
  <c r="DR149" i="1"/>
  <c r="DR151" i="1"/>
  <c r="DR140" i="1"/>
  <c r="DR142" i="1"/>
  <c r="DR146" i="1"/>
  <c r="DR147" i="1"/>
  <c r="DR123" i="1"/>
  <c r="DR88" i="1"/>
  <c r="DR143" i="1"/>
  <c r="DR90" i="1"/>
  <c r="DR91" i="1"/>
  <c r="DR101" i="1"/>
  <c r="DR89" i="1"/>
  <c r="DR92" i="1"/>
  <c r="DR95" i="1"/>
  <c r="DR97" i="1"/>
  <c r="DR102" i="1"/>
  <c r="DR93" i="1"/>
  <c r="DR98" i="1"/>
  <c r="DR100" i="1"/>
  <c r="DR94" i="1"/>
  <c r="DR96" i="1"/>
  <c r="DR99" i="1"/>
  <c r="DR105" i="1"/>
  <c r="DR108" i="1"/>
  <c r="DR111" i="1"/>
  <c r="DR117" i="1"/>
  <c r="DR104" i="1"/>
  <c r="DR106" i="1"/>
  <c r="DR112" i="1"/>
  <c r="DR115" i="1"/>
  <c r="DR107" i="1"/>
  <c r="DR109" i="1"/>
  <c r="DR110" i="1"/>
  <c r="DR114" i="1"/>
  <c r="DR103" i="1"/>
  <c r="DR113" i="1"/>
  <c r="DR116" i="1"/>
  <c r="DR118" i="1"/>
  <c r="DR86" i="1"/>
  <c r="DR80" i="1"/>
  <c r="DR78" i="1"/>
  <c r="DR120" i="1"/>
  <c r="DR85" i="1"/>
  <c r="DR81" i="1"/>
  <c r="DR76" i="1"/>
  <c r="DR75" i="1"/>
  <c r="DR119" i="1"/>
  <c r="DR82" i="1"/>
  <c r="DR79" i="1"/>
  <c r="DR121" i="1"/>
  <c r="DR83" i="1"/>
  <c r="DR74" i="1"/>
  <c r="DR57" i="1"/>
  <c r="DR53" i="1"/>
  <c r="DR43" i="1"/>
  <c r="DR73" i="1"/>
  <c r="DR70" i="1"/>
  <c r="DR69" i="1"/>
  <c r="DR68" i="1"/>
  <c r="DR66" i="1"/>
  <c r="DR59" i="1"/>
  <c r="DR71" i="1"/>
  <c r="DR65" i="1"/>
  <c r="DR63" i="1"/>
  <c r="DR60" i="1"/>
  <c r="DR40" i="1"/>
  <c r="DR72" i="1"/>
  <c r="DR67" i="1"/>
  <c r="DR64" i="1"/>
  <c r="DR61" i="1"/>
  <c r="DR55" i="1"/>
  <c r="DR54" i="1"/>
  <c r="DR50" i="1"/>
  <c r="DR49" i="1"/>
  <c r="DR48" i="1"/>
  <c r="DR44" i="1"/>
  <c r="DR36" i="1"/>
  <c r="DR34" i="1"/>
  <c r="DR32" i="1"/>
  <c r="DR26" i="1"/>
  <c r="DR23" i="1"/>
  <c r="DR18" i="1"/>
  <c r="DR12" i="1"/>
  <c r="DR10" i="1"/>
  <c r="DR9" i="1"/>
  <c r="DR8" i="1"/>
  <c r="DR38" i="1"/>
  <c r="DR35" i="1"/>
  <c r="DR31" i="1"/>
  <c r="DR29" i="1"/>
  <c r="DR27" i="1"/>
  <c r="DR14" i="1"/>
  <c r="DR13" i="1"/>
  <c r="DR46" i="1"/>
  <c r="DR42" i="1"/>
  <c r="DR39" i="1"/>
  <c r="DR37" i="1"/>
  <c r="DR33" i="1"/>
  <c r="DR24" i="1"/>
  <c r="DR21" i="1"/>
  <c r="DR17" i="1"/>
  <c r="DR41" i="1"/>
  <c r="DR30" i="1"/>
  <c r="DR28" i="1"/>
  <c r="DR25" i="1"/>
  <c r="DR20" i="1"/>
  <c r="DR19" i="1"/>
  <c r="DR15" i="1"/>
  <c r="DR7" i="1"/>
  <c r="DR6" i="1"/>
  <c r="DR5" i="1"/>
  <c r="DN175" i="1"/>
  <c r="DN176" i="1"/>
  <c r="DN174" i="1"/>
  <c r="DN180" i="1"/>
  <c r="DN177" i="1"/>
  <c r="DN178" i="1"/>
  <c r="DN181" i="1"/>
  <c r="DN179" i="1"/>
  <c r="DN182" i="1"/>
  <c r="DN183" i="1"/>
  <c r="DN184" i="1"/>
  <c r="DN169" i="1"/>
  <c r="DN173" i="1"/>
  <c r="DN168" i="1"/>
  <c r="DN171" i="1"/>
  <c r="DN170" i="1"/>
  <c r="DN166" i="1"/>
  <c r="DN164" i="1"/>
  <c r="DN167" i="1"/>
  <c r="DN161" i="1"/>
  <c r="DN165" i="1"/>
  <c r="DN160" i="1"/>
  <c r="DN162" i="1"/>
  <c r="DN154" i="1"/>
  <c r="DN157" i="1"/>
  <c r="DN156" i="1"/>
  <c r="DN159" i="1"/>
  <c r="DN155" i="1"/>
  <c r="DN153" i="1"/>
  <c r="DN158" i="1"/>
  <c r="DN124" i="1"/>
  <c r="DN126" i="1"/>
  <c r="DN128" i="1"/>
  <c r="DN129" i="1"/>
  <c r="DN131" i="1"/>
  <c r="DN125" i="1"/>
  <c r="DN127" i="1"/>
  <c r="DN130" i="1"/>
  <c r="DN133" i="1"/>
  <c r="DN137" i="1"/>
  <c r="DN134" i="1"/>
  <c r="DN135" i="1"/>
  <c r="DN138" i="1"/>
  <c r="DN132" i="1"/>
  <c r="DN136" i="1"/>
  <c r="DN139" i="1"/>
  <c r="DN141" i="1"/>
  <c r="DN144" i="1"/>
  <c r="DN148" i="1"/>
  <c r="DN150" i="1"/>
  <c r="DN87" i="1"/>
  <c r="DN145" i="1"/>
  <c r="DN149" i="1"/>
  <c r="DN151" i="1"/>
  <c r="DN140" i="1"/>
  <c r="DN142" i="1"/>
  <c r="DN146" i="1"/>
  <c r="DN147" i="1"/>
  <c r="DN123" i="1"/>
  <c r="DN88" i="1"/>
  <c r="DN143" i="1"/>
  <c r="DN90" i="1"/>
  <c r="DN91" i="1"/>
  <c r="DN101" i="1"/>
  <c r="DN89" i="1"/>
  <c r="DN92" i="1"/>
  <c r="DN95" i="1"/>
  <c r="DN97" i="1"/>
  <c r="DN93" i="1"/>
  <c r="DN98" i="1"/>
  <c r="DN100" i="1"/>
  <c r="DN96" i="1"/>
  <c r="DN99" i="1"/>
  <c r="DN105" i="1"/>
  <c r="DN108" i="1"/>
  <c r="DN111" i="1"/>
  <c r="DN117" i="1"/>
  <c r="DN104" i="1"/>
  <c r="DN106" i="1"/>
  <c r="DN112" i="1"/>
  <c r="DN115" i="1"/>
  <c r="DN107" i="1"/>
  <c r="DN109" i="1"/>
  <c r="DN110" i="1"/>
  <c r="DN114" i="1"/>
  <c r="DN103" i="1"/>
  <c r="DN113" i="1"/>
  <c r="DN116" i="1"/>
  <c r="DN118" i="1"/>
  <c r="DN86" i="1"/>
  <c r="DN80" i="1"/>
  <c r="DN78" i="1"/>
  <c r="DN120" i="1"/>
  <c r="DN85" i="1"/>
  <c r="DN81" i="1"/>
  <c r="DN76" i="1"/>
  <c r="DN75" i="1"/>
  <c r="DN119" i="1"/>
  <c r="DN82" i="1"/>
  <c r="DN79" i="1"/>
  <c r="DN121" i="1"/>
  <c r="DN83" i="1"/>
  <c r="DN74" i="1"/>
  <c r="DN57" i="1"/>
  <c r="DN53" i="1"/>
  <c r="DN43" i="1"/>
  <c r="DN73" i="1"/>
  <c r="DN70" i="1"/>
  <c r="DN69" i="1"/>
  <c r="DN68" i="1"/>
  <c r="DN66" i="1"/>
  <c r="DN59" i="1"/>
  <c r="DN71" i="1"/>
  <c r="DN65" i="1"/>
  <c r="DN63" i="1"/>
  <c r="DN60" i="1"/>
  <c r="DN40" i="1"/>
  <c r="DN72" i="1"/>
  <c r="DN67" i="1"/>
  <c r="DN64" i="1"/>
  <c r="DN61" i="1"/>
  <c r="DN55" i="1"/>
  <c r="DN54" i="1"/>
  <c r="DN50" i="1"/>
  <c r="DN49" i="1"/>
  <c r="DN48" i="1"/>
  <c r="DN41" i="1"/>
  <c r="DN38" i="1"/>
  <c r="DN36" i="1"/>
  <c r="DN34" i="1"/>
  <c r="DN32" i="1"/>
  <c r="DN26" i="1"/>
  <c r="DN23" i="1"/>
  <c r="DN18" i="1"/>
  <c r="DN12" i="1"/>
  <c r="DN10" i="1"/>
  <c r="DN9" i="1"/>
  <c r="DN8" i="1"/>
  <c r="DN44" i="1"/>
  <c r="DN35" i="1"/>
  <c r="DN31" i="1"/>
  <c r="DN29" i="1"/>
  <c r="DN27" i="1"/>
  <c r="DN14" i="1"/>
  <c r="DN13" i="1"/>
  <c r="DN37" i="1"/>
  <c r="DN33" i="1"/>
  <c r="DN24" i="1"/>
  <c r="DN21" i="1"/>
  <c r="DN17" i="1"/>
  <c r="DN46" i="1"/>
  <c r="DN42" i="1"/>
  <c r="DN39" i="1"/>
  <c r="DN30" i="1"/>
  <c r="DN28" i="1"/>
  <c r="DN25" i="1"/>
  <c r="DN20" i="1"/>
  <c r="DN19" i="1"/>
  <c r="DN15" i="1"/>
  <c r="DN7" i="1"/>
  <c r="DN6" i="1"/>
  <c r="DN5" i="1"/>
  <c r="DJ175" i="1"/>
  <c r="DJ174" i="1"/>
  <c r="DJ176" i="1"/>
  <c r="DJ180" i="1"/>
  <c r="DJ178" i="1"/>
  <c r="DJ179" i="1"/>
  <c r="DJ181" i="1"/>
  <c r="DJ177" i="1"/>
  <c r="DJ182" i="1"/>
  <c r="DJ183" i="1"/>
  <c r="DJ184" i="1"/>
  <c r="DJ169" i="1"/>
  <c r="DJ173" i="1"/>
  <c r="DJ168" i="1"/>
  <c r="DJ171" i="1"/>
  <c r="DJ170" i="1"/>
  <c r="DJ167" i="1"/>
  <c r="DJ166" i="1"/>
  <c r="DJ164" i="1"/>
  <c r="DJ161" i="1"/>
  <c r="DJ160" i="1"/>
  <c r="DJ165" i="1"/>
  <c r="DJ162" i="1"/>
  <c r="DJ154" i="1"/>
  <c r="DJ157" i="1"/>
  <c r="DJ156" i="1"/>
  <c r="DJ159" i="1"/>
  <c r="DJ155" i="1"/>
  <c r="DJ153" i="1"/>
  <c r="DJ158" i="1"/>
  <c r="DJ124" i="1"/>
  <c r="DJ126" i="1"/>
  <c r="DJ128" i="1"/>
  <c r="DJ129" i="1"/>
  <c r="DJ131" i="1"/>
  <c r="DJ125" i="1"/>
  <c r="DJ127" i="1"/>
  <c r="DJ130" i="1"/>
  <c r="DJ133" i="1"/>
  <c r="DJ137" i="1"/>
  <c r="DJ134" i="1"/>
  <c r="DJ135" i="1"/>
  <c r="DJ138" i="1"/>
  <c r="DJ132" i="1"/>
  <c r="DJ136" i="1"/>
  <c r="DJ139" i="1"/>
  <c r="DJ141" i="1"/>
  <c r="DJ144" i="1"/>
  <c r="DJ148" i="1"/>
  <c r="DJ150" i="1"/>
  <c r="DJ87" i="1"/>
  <c r="DJ145" i="1"/>
  <c r="DJ149" i="1"/>
  <c r="DJ151" i="1"/>
  <c r="DJ140" i="1"/>
  <c r="DJ142" i="1"/>
  <c r="DJ146" i="1"/>
  <c r="DJ147" i="1"/>
  <c r="DJ123" i="1"/>
  <c r="DJ88" i="1"/>
  <c r="DJ143" i="1"/>
  <c r="DJ90" i="1"/>
  <c r="DJ94" i="1"/>
  <c r="DJ101" i="1"/>
  <c r="DJ89" i="1"/>
  <c r="DJ95" i="1"/>
  <c r="DJ97" i="1"/>
  <c r="DJ92" i="1"/>
  <c r="DJ98" i="1"/>
  <c r="DJ100" i="1"/>
  <c r="DJ102" i="1"/>
  <c r="DJ93" i="1"/>
  <c r="DJ96" i="1"/>
  <c r="DJ99" i="1"/>
  <c r="DJ105" i="1"/>
  <c r="DJ108" i="1"/>
  <c r="DJ111" i="1"/>
  <c r="DJ117" i="1"/>
  <c r="DJ104" i="1"/>
  <c r="DJ106" i="1"/>
  <c r="DJ112" i="1"/>
  <c r="DJ115" i="1"/>
  <c r="DJ107" i="1"/>
  <c r="DJ109" i="1"/>
  <c r="DJ110" i="1"/>
  <c r="DJ114" i="1"/>
  <c r="DJ103" i="1"/>
  <c r="DJ113" i="1"/>
  <c r="DJ116" i="1"/>
  <c r="DJ118" i="1"/>
  <c r="DJ86" i="1"/>
  <c r="DJ80" i="1"/>
  <c r="DJ78" i="1"/>
  <c r="DJ120" i="1"/>
  <c r="DJ85" i="1"/>
  <c r="DJ81" i="1"/>
  <c r="DJ76" i="1"/>
  <c r="DJ75" i="1"/>
  <c r="DJ119" i="1"/>
  <c r="DJ82" i="1"/>
  <c r="DJ79" i="1"/>
  <c r="DJ121" i="1"/>
  <c r="DJ83" i="1"/>
  <c r="DJ74" i="1"/>
  <c r="DJ57" i="1"/>
  <c r="DJ53" i="1"/>
  <c r="DJ43" i="1"/>
  <c r="DJ73" i="1"/>
  <c r="DJ70" i="1"/>
  <c r="DJ69" i="1"/>
  <c r="DJ68" i="1"/>
  <c r="DJ66" i="1"/>
  <c r="DJ59" i="1"/>
  <c r="DJ71" i="1"/>
  <c r="DJ65" i="1"/>
  <c r="DJ63" i="1"/>
  <c r="DJ60" i="1"/>
  <c r="DJ40" i="1"/>
  <c r="DJ72" i="1"/>
  <c r="DJ67" i="1"/>
  <c r="DJ64" i="1"/>
  <c r="DJ61" i="1"/>
  <c r="DJ55" i="1"/>
  <c r="DJ54" i="1"/>
  <c r="DJ50" i="1"/>
  <c r="DJ49" i="1"/>
  <c r="DJ48" i="1"/>
  <c r="DJ46" i="1"/>
  <c r="DJ42" i="1"/>
  <c r="DJ39" i="1"/>
  <c r="DJ36" i="1"/>
  <c r="DJ34" i="1"/>
  <c r="DJ32" i="1"/>
  <c r="DJ26" i="1"/>
  <c r="DJ23" i="1"/>
  <c r="DJ18" i="1"/>
  <c r="DJ12" i="1"/>
  <c r="DJ10" i="1"/>
  <c r="DJ9" i="1"/>
  <c r="DJ8" i="1"/>
  <c r="DJ41" i="1"/>
  <c r="DJ35" i="1"/>
  <c r="DJ31" i="1"/>
  <c r="DJ29" i="1"/>
  <c r="DJ27" i="1"/>
  <c r="DJ14" i="1"/>
  <c r="DJ13" i="1"/>
  <c r="DJ44" i="1"/>
  <c r="DJ37" i="1"/>
  <c r="DJ33" i="1"/>
  <c r="DJ24" i="1"/>
  <c r="DJ21" i="1"/>
  <c r="DJ17" i="1"/>
  <c r="DJ38" i="1"/>
  <c r="DJ30" i="1"/>
  <c r="DJ28" i="1"/>
  <c r="DJ25" i="1"/>
  <c r="DJ20" i="1"/>
  <c r="DJ19" i="1"/>
  <c r="DJ15" i="1"/>
  <c r="DJ7" i="1"/>
  <c r="DJ6" i="1"/>
  <c r="DJ5" i="1"/>
  <c r="DF175" i="1"/>
  <c r="DF176" i="1"/>
  <c r="DF180" i="1"/>
  <c r="DF178" i="1"/>
  <c r="DF174" i="1"/>
  <c r="DF177" i="1"/>
  <c r="DF181" i="1"/>
  <c r="DF179" i="1"/>
  <c r="DF183" i="1"/>
  <c r="DF184" i="1"/>
  <c r="DF182" i="1"/>
  <c r="DF169" i="1"/>
  <c r="DF173" i="1"/>
  <c r="DF168" i="1"/>
  <c r="DF171" i="1"/>
  <c r="DF170" i="1"/>
  <c r="DF167" i="1"/>
  <c r="DF164" i="1"/>
  <c r="DF166" i="1"/>
  <c r="DF165" i="1"/>
  <c r="DF161" i="1"/>
  <c r="DF160" i="1"/>
  <c r="DF162" i="1"/>
  <c r="DF154" i="1"/>
  <c r="DF157" i="1"/>
  <c r="DF156" i="1"/>
  <c r="DF159" i="1"/>
  <c r="DF155" i="1"/>
  <c r="DF153" i="1"/>
  <c r="DF158" i="1"/>
  <c r="DF124" i="1"/>
  <c r="DF126" i="1"/>
  <c r="DF128" i="1"/>
  <c r="DF129" i="1"/>
  <c r="DF131" i="1"/>
  <c r="DF125" i="1"/>
  <c r="DF127" i="1"/>
  <c r="DF130" i="1"/>
  <c r="DF133" i="1"/>
  <c r="DF137" i="1"/>
  <c r="DF134" i="1"/>
  <c r="DF135" i="1"/>
  <c r="DF138" i="1"/>
  <c r="DF132" i="1"/>
  <c r="DF136" i="1"/>
  <c r="DF139" i="1"/>
  <c r="DF141" i="1"/>
  <c r="DF144" i="1"/>
  <c r="DF148" i="1"/>
  <c r="DF150" i="1"/>
  <c r="DF87" i="1"/>
  <c r="DF145" i="1"/>
  <c r="DF149" i="1"/>
  <c r="DF151" i="1"/>
  <c r="DF140" i="1"/>
  <c r="DF142" i="1"/>
  <c r="DF146" i="1"/>
  <c r="DF147" i="1"/>
  <c r="DF123" i="1"/>
  <c r="DF88" i="1"/>
  <c r="DF143" i="1"/>
  <c r="DF90" i="1"/>
  <c r="DF94" i="1"/>
  <c r="DF101" i="1"/>
  <c r="DF89" i="1"/>
  <c r="DF91" i="1"/>
  <c r="DF95" i="1"/>
  <c r="DF97" i="1"/>
  <c r="DF92" i="1"/>
  <c r="DF100" i="1"/>
  <c r="DF102" i="1"/>
  <c r="DF93" i="1"/>
  <c r="DF96" i="1"/>
  <c r="DF98" i="1"/>
  <c r="DF99" i="1"/>
  <c r="DF105" i="1"/>
  <c r="DF108" i="1"/>
  <c r="DF111" i="1"/>
  <c r="DF117" i="1"/>
  <c r="DF104" i="1"/>
  <c r="DF106" i="1"/>
  <c r="DF112" i="1"/>
  <c r="DF115" i="1"/>
  <c r="DF107" i="1"/>
  <c r="DF109" i="1"/>
  <c r="DF110" i="1"/>
  <c r="DF103" i="1"/>
  <c r="DF113" i="1"/>
  <c r="DF114" i="1"/>
  <c r="DF116" i="1"/>
  <c r="DF118" i="1"/>
  <c r="DF86" i="1"/>
  <c r="DF80" i="1"/>
  <c r="DF78" i="1"/>
  <c r="DF120" i="1"/>
  <c r="DF85" i="1"/>
  <c r="DF81" i="1"/>
  <c r="DF76" i="1"/>
  <c r="DF75" i="1"/>
  <c r="DF119" i="1"/>
  <c r="DF82" i="1"/>
  <c r="DF79" i="1"/>
  <c r="DF121" i="1"/>
  <c r="DF83" i="1"/>
  <c r="DF74" i="1"/>
  <c r="DF57" i="1"/>
  <c r="DF53" i="1"/>
  <c r="DF43" i="1"/>
  <c r="DF73" i="1"/>
  <c r="DF70" i="1"/>
  <c r="DF69" i="1"/>
  <c r="DF68" i="1"/>
  <c r="DF66" i="1"/>
  <c r="DF59" i="1"/>
  <c r="DF71" i="1"/>
  <c r="DF65" i="1"/>
  <c r="DF63" i="1"/>
  <c r="DF60" i="1"/>
  <c r="DF40" i="1"/>
  <c r="DF72" i="1"/>
  <c r="DF67" i="1"/>
  <c r="DF64" i="1"/>
  <c r="DF61" i="1"/>
  <c r="DF55" i="1"/>
  <c r="DF54" i="1"/>
  <c r="DF50" i="1"/>
  <c r="DF49" i="1"/>
  <c r="DF48" i="1"/>
  <c r="DF36" i="1"/>
  <c r="DF34" i="1"/>
  <c r="DF32" i="1"/>
  <c r="DF26" i="1"/>
  <c r="DF23" i="1"/>
  <c r="DF18" i="1"/>
  <c r="DF12" i="1"/>
  <c r="DF10" i="1"/>
  <c r="DF9" i="1"/>
  <c r="DF8" i="1"/>
  <c r="DF46" i="1"/>
  <c r="DF42" i="1"/>
  <c r="DF39" i="1"/>
  <c r="DF35" i="1"/>
  <c r="DF31" i="1"/>
  <c r="DF29" i="1"/>
  <c r="DF27" i="1"/>
  <c r="DF14" i="1"/>
  <c r="DF13" i="1"/>
  <c r="DF41" i="1"/>
  <c r="DF38" i="1"/>
  <c r="DF37" i="1"/>
  <c r="DF33" i="1"/>
  <c r="DF24" i="1"/>
  <c r="DF21" i="1"/>
  <c r="DF17" i="1"/>
  <c r="DF44" i="1"/>
  <c r="DF30" i="1"/>
  <c r="DF28" i="1"/>
  <c r="DF25" i="1"/>
  <c r="DF20" i="1"/>
  <c r="DF19" i="1"/>
  <c r="DF15" i="1"/>
  <c r="DF7" i="1"/>
  <c r="DF6" i="1"/>
  <c r="DF5" i="1"/>
  <c r="DB175" i="1"/>
  <c r="DB174" i="1"/>
  <c r="DB176" i="1"/>
  <c r="DB177" i="1"/>
  <c r="DB180" i="1"/>
  <c r="DB178" i="1"/>
  <c r="DB179" i="1"/>
  <c r="DB181" i="1"/>
  <c r="DB183" i="1"/>
  <c r="DB184" i="1"/>
  <c r="DB169" i="1"/>
  <c r="DB173" i="1"/>
  <c r="DB168" i="1"/>
  <c r="DB171" i="1"/>
  <c r="DB170" i="1"/>
  <c r="DB164" i="1"/>
  <c r="DB182" i="1"/>
  <c r="DB167" i="1"/>
  <c r="DB166" i="1"/>
  <c r="DB161" i="1"/>
  <c r="DB165" i="1"/>
  <c r="DB160" i="1"/>
  <c r="DB162" i="1"/>
  <c r="DB154" i="1"/>
  <c r="DB157" i="1"/>
  <c r="DB156" i="1"/>
  <c r="DB159" i="1"/>
  <c r="DB155" i="1"/>
  <c r="DB153" i="1"/>
  <c r="DB158" i="1"/>
  <c r="DB124" i="1"/>
  <c r="DB126" i="1"/>
  <c r="DB128" i="1"/>
  <c r="DB129" i="1"/>
  <c r="DB131" i="1"/>
  <c r="DB125" i="1"/>
  <c r="DB127" i="1"/>
  <c r="DB130" i="1"/>
  <c r="DB133" i="1"/>
  <c r="DB137" i="1"/>
  <c r="DB134" i="1"/>
  <c r="DB135" i="1"/>
  <c r="DB138" i="1"/>
  <c r="DB132" i="1"/>
  <c r="DB136" i="1"/>
  <c r="DB139" i="1"/>
  <c r="DB141" i="1"/>
  <c r="DB144" i="1"/>
  <c r="DB148" i="1"/>
  <c r="DB150" i="1"/>
  <c r="DB87" i="1"/>
  <c r="DB145" i="1"/>
  <c r="DB149" i="1"/>
  <c r="DB151" i="1"/>
  <c r="DB140" i="1"/>
  <c r="DB142" i="1"/>
  <c r="DB146" i="1"/>
  <c r="DB147" i="1"/>
  <c r="DB123" i="1"/>
  <c r="DB143" i="1"/>
  <c r="DB90" i="1"/>
  <c r="DB94" i="1"/>
  <c r="DB101" i="1"/>
  <c r="DB91" i="1"/>
  <c r="DB95" i="1"/>
  <c r="DB97" i="1"/>
  <c r="DB89" i="1"/>
  <c r="DB92" i="1"/>
  <c r="DB100" i="1"/>
  <c r="DB102" i="1"/>
  <c r="DB88" i="1"/>
  <c r="DB93" i="1"/>
  <c r="DB96" i="1"/>
  <c r="DB98" i="1"/>
  <c r="DB99" i="1"/>
  <c r="DB105" i="1"/>
  <c r="DB108" i="1"/>
  <c r="DB111" i="1"/>
  <c r="DB117" i="1"/>
  <c r="DB104" i="1"/>
  <c r="DB106" i="1"/>
  <c r="DB112" i="1"/>
  <c r="DB115" i="1"/>
  <c r="DB107" i="1"/>
  <c r="DB109" i="1"/>
  <c r="DB110" i="1"/>
  <c r="DB103" i="1"/>
  <c r="DB113" i="1"/>
  <c r="DB114" i="1"/>
  <c r="DB116" i="1"/>
  <c r="DB118" i="1"/>
  <c r="DB86" i="1"/>
  <c r="DB80" i="1"/>
  <c r="DB78" i="1"/>
  <c r="DB120" i="1"/>
  <c r="DB85" i="1"/>
  <c r="DB81" i="1"/>
  <c r="DB76" i="1"/>
  <c r="DB75" i="1"/>
  <c r="DB119" i="1"/>
  <c r="DB82" i="1"/>
  <c r="DB79" i="1"/>
  <c r="DB121" i="1"/>
  <c r="DB83" i="1"/>
  <c r="DB74" i="1"/>
  <c r="DB57" i="1"/>
  <c r="DB53" i="1"/>
  <c r="DB43" i="1"/>
  <c r="DB73" i="1"/>
  <c r="DB70" i="1"/>
  <c r="DB69" i="1"/>
  <c r="DB68" i="1"/>
  <c r="DB66" i="1"/>
  <c r="DB59" i="1"/>
  <c r="DB71" i="1"/>
  <c r="DB65" i="1"/>
  <c r="DB63" i="1"/>
  <c r="DB60" i="1"/>
  <c r="DB40" i="1"/>
  <c r="DB72" i="1"/>
  <c r="DB67" i="1"/>
  <c r="DB64" i="1"/>
  <c r="DB61" i="1"/>
  <c r="DB55" i="1"/>
  <c r="DB54" i="1"/>
  <c r="DB50" i="1"/>
  <c r="DB49" i="1"/>
  <c r="DB48" i="1"/>
  <c r="DB44" i="1"/>
  <c r="DB36" i="1"/>
  <c r="DB34" i="1"/>
  <c r="DB32" i="1"/>
  <c r="DB26" i="1"/>
  <c r="DB23" i="1"/>
  <c r="DB18" i="1"/>
  <c r="DB12" i="1"/>
  <c r="DB10" i="1"/>
  <c r="DB9" i="1"/>
  <c r="DB8" i="1"/>
  <c r="DB38" i="1"/>
  <c r="DB35" i="1"/>
  <c r="DB31" i="1"/>
  <c r="DB29" i="1"/>
  <c r="DB27" i="1"/>
  <c r="DB14" i="1"/>
  <c r="DB13" i="1"/>
  <c r="DB46" i="1"/>
  <c r="DB42" i="1"/>
  <c r="DB39" i="1"/>
  <c r="DB37" i="1"/>
  <c r="DB33" i="1"/>
  <c r="DB24" i="1"/>
  <c r="DB21" i="1"/>
  <c r="DB17" i="1"/>
  <c r="DB41" i="1"/>
  <c r="DB30" i="1"/>
  <c r="DB28" i="1"/>
  <c r="DB25" i="1"/>
  <c r="DB20" i="1"/>
  <c r="DB19" i="1"/>
  <c r="DB15" i="1"/>
  <c r="DB7" i="1"/>
  <c r="DB6" i="1"/>
  <c r="DB5" i="1"/>
  <c r="CX175" i="1"/>
  <c r="CX176" i="1"/>
  <c r="CX180" i="1"/>
  <c r="CX174" i="1"/>
  <c r="CX178" i="1"/>
  <c r="CX181" i="1"/>
  <c r="CX177" i="1"/>
  <c r="CX179" i="1"/>
  <c r="CX182" i="1"/>
  <c r="CX183" i="1"/>
  <c r="CX184" i="1"/>
  <c r="CX169" i="1"/>
  <c r="CX173" i="1"/>
  <c r="CX168" i="1"/>
  <c r="CX171" i="1"/>
  <c r="CX170" i="1"/>
  <c r="CX166" i="1"/>
  <c r="CX164" i="1"/>
  <c r="CX167" i="1"/>
  <c r="CX161" i="1"/>
  <c r="CX165" i="1"/>
  <c r="CX160" i="1"/>
  <c r="CX162" i="1"/>
  <c r="CX154" i="1"/>
  <c r="CX157" i="1"/>
  <c r="CX156" i="1"/>
  <c r="CX159" i="1"/>
  <c r="CX155" i="1"/>
  <c r="CX153" i="1"/>
  <c r="CX158" i="1"/>
  <c r="CX124" i="1"/>
  <c r="CX126" i="1"/>
  <c r="CX128" i="1"/>
  <c r="CX129" i="1"/>
  <c r="CX131" i="1"/>
  <c r="CX125" i="1"/>
  <c r="CX127" i="1"/>
  <c r="CX130" i="1"/>
  <c r="CX133" i="1"/>
  <c r="CX137" i="1"/>
  <c r="CX134" i="1"/>
  <c r="CX135" i="1"/>
  <c r="CX138" i="1"/>
  <c r="CX132" i="1"/>
  <c r="CX136" i="1"/>
  <c r="CX139" i="1"/>
  <c r="CX141" i="1"/>
  <c r="CX144" i="1"/>
  <c r="CX148" i="1"/>
  <c r="CX150" i="1"/>
  <c r="CX87" i="1"/>
  <c r="CX145" i="1"/>
  <c r="CX149" i="1"/>
  <c r="CX151" i="1"/>
  <c r="CX140" i="1"/>
  <c r="CX142" i="1"/>
  <c r="CX146" i="1"/>
  <c r="CX147" i="1"/>
  <c r="CX123" i="1"/>
  <c r="CX143" i="1"/>
  <c r="CX90" i="1"/>
  <c r="CX94" i="1"/>
  <c r="CX101" i="1"/>
  <c r="CX91" i="1"/>
  <c r="CX95" i="1"/>
  <c r="CX97" i="1"/>
  <c r="CX88" i="1"/>
  <c r="CX89" i="1"/>
  <c r="CX92" i="1"/>
  <c r="CX100" i="1"/>
  <c r="CX102" i="1"/>
  <c r="CX93" i="1"/>
  <c r="CX96" i="1"/>
  <c r="CX98" i="1"/>
  <c r="CX99" i="1"/>
  <c r="CX105" i="1"/>
  <c r="CX108" i="1"/>
  <c r="CX111" i="1"/>
  <c r="CX117" i="1"/>
  <c r="CX104" i="1"/>
  <c r="CX106" i="1"/>
  <c r="CX112" i="1"/>
  <c r="CX115" i="1"/>
  <c r="CX107" i="1"/>
  <c r="CX109" i="1"/>
  <c r="CX110" i="1"/>
  <c r="CX103" i="1"/>
  <c r="CX113" i="1"/>
  <c r="CX114" i="1"/>
  <c r="CX116" i="1"/>
  <c r="CX118" i="1"/>
  <c r="CX86" i="1"/>
  <c r="CX80" i="1"/>
  <c r="CX78" i="1"/>
  <c r="CX120" i="1"/>
  <c r="CX85" i="1"/>
  <c r="CX81" i="1"/>
  <c r="CX76" i="1"/>
  <c r="CX75" i="1"/>
  <c r="CX119" i="1"/>
  <c r="CX82" i="1"/>
  <c r="CX79" i="1"/>
  <c r="CX121" i="1"/>
  <c r="CX83" i="1"/>
  <c r="CX74" i="1"/>
  <c r="CX57" i="1"/>
  <c r="CX53" i="1"/>
  <c r="CX43" i="1"/>
  <c r="CX73" i="1"/>
  <c r="CX70" i="1"/>
  <c r="CX69" i="1"/>
  <c r="CX68" i="1"/>
  <c r="CX66" i="1"/>
  <c r="CX59" i="1"/>
  <c r="CX71" i="1"/>
  <c r="CX65" i="1"/>
  <c r="CX63" i="1"/>
  <c r="CX60" i="1"/>
  <c r="CX40" i="1"/>
  <c r="CX72" i="1"/>
  <c r="CX67" i="1"/>
  <c r="CX64" i="1"/>
  <c r="CX61" i="1"/>
  <c r="CX55" i="1"/>
  <c r="CX54" i="1"/>
  <c r="CX50" i="1"/>
  <c r="CX49" i="1"/>
  <c r="CX48" i="1"/>
  <c r="CX41" i="1"/>
  <c r="CX38" i="1"/>
  <c r="CX36" i="1"/>
  <c r="CX34" i="1"/>
  <c r="CX32" i="1"/>
  <c r="CX26" i="1"/>
  <c r="CX23" i="1"/>
  <c r="CX18" i="1"/>
  <c r="CX12" i="1"/>
  <c r="CX10" i="1"/>
  <c r="CX9" i="1"/>
  <c r="CX8" i="1"/>
  <c r="CX44" i="1"/>
  <c r="CX35" i="1"/>
  <c r="CX31" i="1"/>
  <c r="CX29" i="1"/>
  <c r="CX27" i="1"/>
  <c r="CX14" i="1"/>
  <c r="CX13" i="1"/>
  <c r="CX37" i="1"/>
  <c r="CX33" i="1"/>
  <c r="CX24" i="1"/>
  <c r="CX21" i="1"/>
  <c r="CX17" i="1"/>
  <c r="CX46" i="1"/>
  <c r="CX42" i="1"/>
  <c r="CX39" i="1"/>
  <c r="CX30" i="1"/>
  <c r="CX28" i="1"/>
  <c r="CX25" i="1"/>
  <c r="CX20" i="1"/>
  <c r="CX19" i="1"/>
  <c r="CX15" i="1"/>
  <c r="CX7" i="1"/>
  <c r="CX6" i="1"/>
  <c r="CX5" i="1"/>
  <c r="CT175" i="1"/>
  <c r="CT174" i="1"/>
  <c r="CT176" i="1"/>
  <c r="CT177" i="1"/>
  <c r="CT180" i="1"/>
  <c r="CT178" i="1"/>
  <c r="CT179" i="1"/>
  <c r="CT181" i="1"/>
  <c r="CT182" i="1"/>
  <c r="CT183" i="1"/>
  <c r="CT184" i="1"/>
  <c r="CT169" i="1"/>
  <c r="CT173" i="1"/>
  <c r="CT168" i="1"/>
  <c r="CT171" i="1"/>
  <c r="CT170" i="1"/>
  <c r="CT167" i="1"/>
  <c r="CT166" i="1"/>
  <c r="CT164" i="1"/>
  <c r="CT161" i="1"/>
  <c r="CT160" i="1"/>
  <c r="CT165" i="1"/>
  <c r="CT162" i="1"/>
  <c r="CT154" i="1"/>
  <c r="CT157" i="1"/>
  <c r="CT156" i="1"/>
  <c r="CT159" i="1"/>
  <c r="CT155" i="1"/>
  <c r="CT153" i="1"/>
  <c r="CT158" i="1"/>
  <c r="CT124" i="1"/>
  <c r="CT126" i="1"/>
  <c r="CT128" i="1"/>
  <c r="CT129" i="1"/>
  <c r="CT131" i="1"/>
  <c r="CT125" i="1"/>
  <c r="CT127" i="1"/>
  <c r="CT130" i="1"/>
  <c r="CT133" i="1"/>
  <c r="CT137" i="1"/>
  <c r="CT134" i="1"/>
  <c r="CT135" i="1"/>
  <c r="CT138" i="1"/>
  <c r="CT132" i="1"/>
  <c r="CT136" i="1"/>
  <c r="CT139" i="1"/>
  <c r="CT141" i="1"/>
  <c r="CT144" i="1"/>
  <c r="CT148" i="1"/>
  <c r="CT150" i="1"/>
  <c r="CT87" i="1"/>
  <c r="CT145" i="1"/>
  <c r="CT149" i="1"/>
  <c r="CT151" i="1"/>
  <c r="CT140" i="1"/>
  <c r="CT142" i="1"/>
  <c r="CT146" i="1"/>
  <c r="CT147" i="1"/>
  <c r="CT123" i="1"/>
  <c r="CT143" i="1"/>
  <c r="CT90" i="1"/>
  <c r="CT94" i="1"/>
  <c r="CT101" i="1"/>
  <c r="CT88" i="1"/>
  <c r="CT91" i="1"/>
  <c r="CT95" i="1"/>
  <c r="CT97" i="1"/>
  <c r="CT89" i="1"/>
  <c r="CT92" i="1"/>
  <c r="CT100" i="1"/>
  <c r="CT102" i="1"/>
  <c r="CT93" i="1"/>
  <c r="CT96" i="1"/>
  <c r="CT98" i="1"/>
  <c r="CT99" i="1"/>
  <c r="CT105" i="1"/>
  <c r="CT108" i="1"/>
  <c r="CT111" i="1"/>
  <c r="CT117" i="1"/>
  <c r="CT104" i="1"/>
  <c r="CT106" i="1"/>
  <c r="CT112" i="1"/>
  <c r="CT115" i="1"/>
  <c r="CT107" i="1"/>
  <c r="CT109" i="1"/>
  <c r="CT110" i="1"/>
  <c r="CT103" i="1"/>
  <c r="CT113" i="1"/>
  <c r="CT114" i="1"/>
  <c r="CT116" i="1"/>
  <c r="CT118" i="1"/>
  <c r="CT86" i="1"/>
  <c r="CT80" i="1"/>
  <c r="CT78" i="1"/>
  <c r="CT120" i="1"/>
  <c r="CT85" i="1"/>
  <c r="CT81" i="1"/>
  <c r="CT76" i="1"/>
  <c r="CT75" i="1"/>
  <c r="CT119" i="1"/>
  <c r="CT82" i="1"/>
  <c r="CT79" i="1"/>
  <c r="CT121" i="1"/>
  <c r="CT83" i="1"/>
  <c r="CT74" i="1"/>
  <c r="CT57" i="1"/>
  <c r="CT53" i="1"/>
  <c r="CT43" i="1"/>
  <c r="CT73" i="1"/>
  <c r="CT70" i="1"/>
  <c r="CT69" i="1"/>
  <c r="CT68" i="1"/>
  <c r="CT66" i="1"/>
  <c r="CT59" i="1"/>
  <c r="CT71" i="1"/>
  <c r="CT65" i="1"/>
  <c r="CT63" i="1"/>
  <c r="CT60" i="1"/>
  <c r="CT40" i="1"/>
  <c r="CT72" i="1"/>
  <c r="CT67" i="1"/>
  <c r="CT64" i="1"/>
  <c r="CT61" i="1"/>
  <c r="CT55" i="1"/>
  <c r="CT54" i="1"/>
  <c r="CT50" i="1"/>
  <c r="CT49" i="1"/>
  <c r="CT48" i="1"/>
  <c r="CT46" i="1"/>
  <c r="CT42" i="1"/>
  <c r="CT39" i="1"/>
  <c r="CT38" i="1"/>
  <c r="CT36" i="1"/>
  <c r="CT34" i="1"/>
  <c r="CT32" i="1"/>
  <c r="CT26" i="1"/>
  <c r="CT23" i="1"/>
  <c r="CT18" i="1"/>
  <c r="CT12" i="1"/>
  <c r="CT10" i="1"/>
  <c r="CT9" i="1"/>
  <c r="CT8" i="1"/>
  <c r="CT41" i="1"/>
  <c r="CT35" i="1"/>
  <c r="CT31" i="1"/>
  <c r="CT29" i="1"/>
  <c r="CT27" i="1"/>
  <c r="CT14" i="1"/>
  <c r="CT13" i="1"/>
  <c r="CT44" i="1"/>
  <c r="CT37" i="1"/>
  <c r="CT33" i="1"/>
  <c r="CT24" i="1"/>
  <c r="CT21" i="1"/>
  <c r="CT17" i="1"/>
  <c r="CT30" i="1"/>
  <c r="CT28" i="1"/>
  <c r="CT25" i="1"/>
  <c r="CT20" i="1"/>
  <c r="CT19" i="1"/>
  <c r="CT15" i="1"/>
  <c r="CT7" i="1"/>
  <c r="CT6" i="1"/>
  <c r="CT5" i="1"/>
  <c r="CP175" i="1"/>
  <c r="CP176" i="1"/>
  <c r="CP174" i="1"/>
  <c r="CP180" i="1"/>
  <c r="CP178" i="1"/>
  <c r="CP177" i="1"/>
  <c r="CP181" i="1"/>
  <c r="CP179" i="1"/>
  <c r="CP183" i="1"/>
  <c r="CP184" i="1"/>
  <c r="CP182" i="1"/>
  <c r="CP169" i="1"/>
  <c r="CP168" i="1"/>
  <c r="CP173" i="1"/>
  <c r="CP171" i="1"/>
  <c r="CP170" i="1"/>
  <c r="CP167" i="1"/>
  <c r="CP164" i="1"/>
  <c r="CP165" i="1"/>
  <c r="CP162" i="1"/>
  <c r="CP160" i="1"/>
  <c r="CP166" i="1"/>
  <c r="CP161" i="1"/>
  <c r="CP156" i="1"/>
  <c r="CP154" i="1"/>
  <c r="CP159" i="1"/>
  <c r="CP157" i="1"/>
  <c r="CP155" i="1"/>
  <c r="CP158" i="1"/>
  <c r="CP153" i="1"/>
  <c r="CP124" i="1"/>
  <c r="CP126" i="1"/>
  <c r="CP128" i="1"/>
  <c r="CP131" i="1"/>
  <c r="CP125" i="1"/>
  <c r="CP127" i="1"/>
  <c r="CP130" i="1"/>
  <c r="CP133" i="1"/>
  <c r="CP137" i="1"/>
  <c r="CP134" i="1"/>
  <c r="CP135" i="1"/>
  <c r="CP138" i="1"/>
  <c r="CP132" i="1"/>
  <c r="CP136" i="1"/>
  <c r="CP139" i="1"/>
  <c r="CP141" i="1"/>
  <c r="CP144" i="1"/>
  <c r="CP148" i="1"/>
  <c r="CP150" i="1"/>
  <c r="CP87" i="1"/>
  <c r="CP145" i="1"/>
  <c r="CP149" i="1"/>
  <c r="CP151" i="1"/>
  <c r="CP140" i="1"/>
  <c r="CP142" i="1"/>
  <c r="CP146" i="1"/>
  <c r="CP143" i="1"/>
  <c r="CP147" i="1"/>
  <c r="CP88" i="1"/>
  <c r="CP90" i="1"/>
  <c r="CP94" i="1"/>
  <c r="CP101" i="1"/>
  <c r="CP91" i="1"/>
  <c r="CP95" i="1"/>
  <c r="CP97" i="1"/>
  <c r="CP89" i="1"/>
  <c r="CP92" i="1"/>
  <c r="CP100" i="1"/>
  <c r="CP102" i="1"/>
  <c r="CP93" i="1"/>
  <c r="CP96" i="1"/>
  <c r="CP98" i="1"/>
  <c r="CP99" i="1"/>
  <c r="CP105" i="1"/>
  <c r="CP108" i="1"/>
  <c r="CP111" i="1"/>
  <c r="CP117" i="1"/>
  <c r="CP104" i="1"/>
  <c r="CP106" i="1"/>
  <c r="CP112" i="1"/>
  <c r="CP115" i="1"/>
  <c r="CP107" i="1"/>
  <c r="CP109" i="1"/>
  <c r="CP110" i="1"/>
  <c r="CP103" i="1"/>
  <c r="CP113" i="1"/>
  <c r="CP114" i="1"/>
  <c r="CP116" i="1"/>
  <c r="CP118" i="1"/>
  <c r="CP121" i="1"/>
  <c r="CP86" i="1"/>
  <c r="CP80" i="1"/>
  <c r="CP78" i="1"/>
  <c r="CP120" i="1"/>
  <c r="CP85" i="1"/>
  <c r="CP81" i="1"/>
  <c r="CP76" i="1"/>
  <c r="CP75" i="1"/>
  <c r="CP119" i="1"/>
  <c r="CP82" i="1"/>
  <c r="CP79" i="1"/>
  <c r="CP83" i="1"/>
  <c r="CP74" i="1"/>
  <c r="CP69" i="1"/>
  <c r="CP57" i="1"/>
  <c r="CP53" i="1"/>
  <c r="CP42" i="1"/>
  <c r="CP41" i="1"/>
  <c r="CP39" i="1"/>
  <c r="CP73" i="1"/>
  <c r="CP70" i="1"/>
  <c r="CP68" i="1"/>
  <c r="CP66" i="1"/>
  <c r="CP59" i="1"/>
  <c r="CP71" i="1"/>
  <c r="CP63" i="1"/>
  <c r="CP60" i="1"/>
  <c r="CP54" i="1"/>
  <c r="CP72" i="1"/>
  <c r="CP67" i="1"/>
  <c r="CP64" i="1"/>
  <c r="CP61" i="1"/>
  <c r="CP55" i="1"/>
  <c r="CP50" i="1"/>
  <c r="CP49" i="1"/>
  <c r="CP48" i="1"/>
  <c r="CP43" i="1"/>
  <c r="CP34" i="1"/>
  <c r="CP31" i="1"/>
  <c r="CP26" i="1"/>
  <c r="CP23" i="1"/>
  <c r="CP18" i="1"/>
  <c r="CP10" i="1"/>
  <c r="CP9" i="1"/>
  <c r="CP8" i="1"/>
  <c r="CP46" i="1"/>
  <c r="CP35" i="1"/>
  <c r="CP29" i="1"/>
  <c r="CP27" i="1"/>
  <c r="CP24" i="1"/>
  <c r="CP14" i="1"/>
  <c r="CP13" i="1"/>
  <c r="CP37" i="1"/>
  <c r="CP33" i="1"/>
  <c r="CP28" i="1"/>
  <c r="CP21" i="1"/>
  <c r="CP17" i="1"/>
  <c r="CP44" i="1"/>
  <c r="CP40" i="1"/>
  <c r="CP38" i="1"/>
  <c r="CP36" i="1"/>
  <c r="CP32" i="1"/>
  <c r="CP30" i="1"/>
  <c r="CP25" i="1"/>
  <c r="CP20" i="1"/>
  <c r="CP19" i="1"/>
  <c r="CP15" i="1"/>
  <c r="CP12" i="1"/>
  <c r="CP7" i="1"/>
  <c r="CP6" i="1"/>
  <c r="CP5" i="1"/>
  <c r="CL174" i="1"/>
  <c r="CL175" i="1"/>
  <c r="CL176" i="1"/>
  <c r="CL177" i="1"/>
  <c r="CL178" i="1"/>
  <c r="CL180" i="1"/>
  <c r="CL179" i="1"/>
  <c r="CL181" i="1"/>
  <c r="CL182" i="1"/>
  <c r="CL183" i="1"/>
  <c r="CL184" i="1"/>
  <c r="CL173" i="1"/>
  <c r="CL169" i="1"/>
  <c r="CL168" i="1"/>
  <c r="CL170" i="1"/>
  <c r="CL171" i="1"/>
  <c r="CL166" i="1"/>
  <c r="CL164" i="1"/>
  <c r="CL167" i="1"/>
  <c r="CL165" i="1"/>
  <c r="CL162" i="1"/>
  <c r="CL160" i="1"/>
  <c r="CL161" i="1"/>
  <c r="CL156" i="1"/>
  <c r="CL154" i="1"/>
  <c r="CL159" i="1"/>
  <c r="CL157" i="1"/>
  <c r="CL155" i="1"/>
  <c r="CL158" i="1"/>
  <c r="CL153" i="1"/>
  <c r="CL125" i="1"/>
  <c r="CL128" i="1"/>
  <c r="CL126" i="1"/>
  <c r="CL131" i="1"/>
  <c r="CL127" i="1"/>
  <c r="CL132" i="1"/>
  <c r="CL133" i="1"/>
  <c r="CL137" i="1"/>
  <c r="CL134" i="1"/>
  <c r="CL135" i="1"/>
  <c r="CL136" i="1"/>
  <c r="CL139" i="1"/>
  <c r="CL141" i="1"/>
  <c r="CL147" i="1"/>
  <c r="CL148" i="1"/>
  <c r="CL150" i="1"/>
  <c r="CL144" i="1"/>
  <c r="CL149" i="1"/>
  <c r="CL87" i="1"/>
  <c r="CL140" i="1"/>
  <c r="CL142" i="1"/>
  <c r="CL151" i="1"/>
  <c r="CL143" i="1"/>
  <c r="CL146" i="1"/>
  <c r="CL90" i="1"/>
  <c r="CL93" i="1"/>
  <c r="CL94" i="1"/>
  <c r="CL96" i="1"/>
  <c r="CL99" i="1"/>
  <c r="CL101" i="1"/>
  <c r="CL89" i="1"/>
  <c r="CL91" i="1"/>
  <c r="CL95" i="1"/>
  <c r="CL97" i="1"/>
  <c r="CL100" i="1"/>
  <c r="CL88" i="1"/>
  <c r="CL92" i="1"/>
  <c r="CL98" i="1"/>
  <c r="CL102" i="1"/>
  <c r="CL105" i="1"/>
  <c r="CL108" i="1"/>
  <c r="CL111" i="1"/>
  <c r="CL114" i="1"/>
  <c r="CL117" i="1"/>
  <c r="CL104" i="1"/>
  <c r="CL112" i="1"/>
  <c r="CL115" i="1"/>
  <c r="CL106" i="1"/>
  <c r="CL107" i="1"/>
  <c r="CL109" i="1"/>
  <c r="CL103" i="1"/>
  <c r="CL110" i="1"/>
  <c r="CL113" i="1"/>
  <c r="CL116" i="1"/>
  <c r="CL118" i="1"/>
  <c r="CL121" i="1"/>
  <c r="CL80" i="1"/>
  <c r="CL78" i="1"/>
  <c r="CL120" i="1"/>
  <c r="CL85" i="1"/>
  <c r="CL81" i="1"/>
  <c r="CL76" i="1"/>
  <c r="CL75" i="1"/>
  <c r="CL82" i="1"/>
  <c r="CL79" i="1"/>
  <c r="CL119" i="1"/>
  <c r="CL86" i="1"/>
  <c r="CL83" i="1"/>
  <c r="CL74" i="1"/>
  <c r="CL69" i="1"/>
  <c r="CL68" i="1"/>
  <c r="CL57" i="1"/>
  <c r="CL53" i="1"/>
  <c r="CL44" i="1"/>
  <c r="CL42" i="1"/>
  <c r="CL41" i="1"/>
  <c r="CL73" i="1"/>
  <c r="CL70" i="1"/>
  <c r="CL66" i="1"/>
  <c r="CL65" i="1"/>
  <c r="CL59" i="1"/>
  <c r="CL71" i="1"/>
  <c r="CL63" i="1"/>
  <c r="CL60" i="1"/>
  <c r="CL54" i="1"/>
  <c r="CL72" i="1"/>
  <c r="CL67" i="1"/>
  <c r="CL64" i="1"/>
  <c r="CL61" i="1"/>
  <c r="CL55" i="1"/>
  <c r="CL50" i="1"/>
  <c r="CL49" i="1"/>
  <c r="CL48" i="1"/>
  <c r="CL43" i="1"/>
  <c r="CL39" i="1"/>
  <c r="CL40" i="1"/>
  <c r="CL31" i="1"/>
  <c r="CL26" i="1"/>
  <c r="CL23" i="1"/>
  <c r="CL18" i="1"/>
  <c r="CL10" i="1"/>
  <c r="CL9" i="1"/>
  <c r="CL8" i="1"/>
  <c r="CL35" i="1"/>
  <c r="CL29" i="1"/>
  <c r="CL27" i="1"/>
  <c r="CL24" i="1"/>
  <c r="CL21" i="1"/>
  <c r="CL14" i="1"/>
  <c r="CL13" i="1"/>
  <c r="CL46" i="1"/>
  <c r="CL37" i="1"/>
  <c r="CL33" i="1"/>
  <c r="CL28" i="1"/>
  <c r="CL19" i="1"/>
  <c r="CL17" i="1"/>
  <c r="CL38" i="1"/>
  <c r="CL36" i="1"/>
  <c r="CL34" i="1"/>
  <c r="CL32" i="1"/>
  <c r="CL30" i="1"/>
  <c r="CL25" i="1"/>
  <c r="CL20" i="1"/>
  <c r="CL15" i="1"/>
  <c r="CL12" i="1"/>
  <c r="CL7" i="1"/>
  <c r="CL6" i="1"/>
  <c r="CL5" i="1"/>
  <c r="CH174" i="1"/>
  <c r="CH177" i="1"/>
  <c r="CH175" i="1"/>
  <c r="CH176" i="1"/>
  <c r="CH179" i="1"/>
  <c r="CH178" i="1"/>
  <c r="CH180" i="1"/>
  <c r="CH181" i="1"/>
  <c r="CH183" i="1"/>
  <c r="CH184" i="1"/>
  <c r="CH182" i="1"/>
  <c r="CH170" i="1"/>
  <c r="CH171" i="1"/>
  <c r="CH173" i="1"/>
  <c r="CH169" i="1"/>
  <c r="CH167" i="1"/>
  <c r="CH166" i="1"/>
  <c r="CH164" i="1"/>
  <c r="CH160" i="1"/>
  <c r="CH165" i="1"/>
  <c r="CH162" i="1"/>
  <c r="CH161" i="1"/>
  <c r="CH157" i="1"/>
  <c r="CH156" i="1"/>
  <c r="CH159" i="1"/>
  <c r="CH155" i="1"/>
  <c r="CH158" i="1"/>
  <c r="CH154" i="1"/>
  <c r="CH125" i="1"/>
  <c r="CH128" i="1"/>
  <c r="CH130" i="1"/>
  <c r="CH124" i="1"/>
  <c r="CH131" i="1"/>
  <c r="CH126" i="1"/>
  <c r="CH129" i="1"/>
  <c r="CH127" i="1"/>
  <c r="CH132" i="1"/>
  <c r="CH133" i="1"/>
  <c r="CH139" i="1"/>
  <c r="CH137" i="1"/>
  <c r="CH134" i="1"/>
  <c r="CH135" i="1"/>
  <c r="CH136" i="1"/>
  <c r="CH138" i="1"/>
  <c r="CH141" i="1"/>
  <c r="CH143" i="1"/>
  <c r="CH146" i="1"/>
  <c r="CH147" i="1"/>
  <c r="CH148" i="1"/>
  <c r="CH150" i="1"/>
  <c r="CH123" i="1"/>
  <c r="CH140" i="1"/>
  <c r="CH142" i="1"/>
  <c r="CH144" i="1"/>
  <c r="CH149" i="1"/>
  <c r="CH151" i="1"/>
  <c r="CH87" i="1"/>
  <c r="CH145" i="1"/>
  <c r="CH90" i="1"/>
  <c r="CH93" i="1"/>
  <c r="CH96" i="1"/>
  <c r="CH98" i="1"/>
  <c r="CH94" i="1"/>
  <c r="CH99" i="1"/>
  <c r="CH101" i="1"/>
  <c r="CH88" i="1"/>
  <c r="CH89" i="1"/>
  <c r="CH91" i="1"/>
  <c r="CH97" i="1"/>
  <c r="CH100" i="1"/>
  <c r="CH92" i="1"/>
  <c r="CH95" i="1"/>
  <c r="CH102" i="1"/>
  <c r="CH103" i="1"/>
  <c r="CH105" i="1"/>
  <c r="CH113" i="1"/>
  <c r="CH116" i="1"/>
  <c r="CH117" i="1"/>
  <c r="CH104" i="1"/>
  <c r="CH108" i="1"/>
  <c r="CH111" i="1"/>
  <c r="CH114" i="1"/>
  <c r="CH115" i="1"/>
  <c r="CH106" i="1"/>
  <c r="CH112" i="1"/>
  <c r="CH107" i="1"/>
  <c r="CH109" i="1"/>
  <c r="CH110" i="1"/>
  <c r="CH121" i="1"/>
  <c r="CH85" i="1"/>
  <c r="CH118" i="1"/>
  <c r="CH120" i="1"/>
  <c r="CH76" i="1"/>
  <c r="CH75" i="1"/>
  <c r="CH119" i="1"/>
  <c r="CH86" i="1"/>
  <c r="CH69" i="1"/>
  <c r="CH68" i="1"/>
  <c r="CH57" i="1"/>
  <c r="CH53" i="1"/>
  <c r="CH44" i="1"/>
  <c r="CH41" i="1"/>
  <c r="CH73" i="1"/>
  <c r="CH59" i="1"/>
  <c r="CH71" i="1"/>
  <c r="CH63" i="1"/>
  <c r="CH60" i="1"/>
  <c r="CH54" i="1"/>
  <c r="CH74" i="1"/>
  <c r="CH72" i="1"/>
  <c r="CH70" i="1"/>
  <c r="CH66" i="1"/>
  <c r="CH64" i="1"/>
  <c r="CH61" i="1"/>
  <c r="CH55" i="1"/>
  <c r="CH50" i="1"/>
  <c r="CH49" i="1"/>
  <c r="CH48" i="1"/>
  <c r="CH43" i="1"/>
  <c r="CH42" i="1"/>
  <c r="CH39" i="1"/>
  <c r="CH31" i="1"/>
  <c r="CH29" i="1"/>
  <c r="CH26" i="1"/>
  <c r="CH23" i="1"/>
  <c r="CH21" i="1"/>
  <c r="CH18" i="1"/>
  <c r="CH10" i="1"/>
  <c r="CH9" i="1"/>
  <c r="CH8" i="1"/>
  <c r="CH40" i="1"/>
  <c r="CH35" i="1"/>
  <c r="CH27" i="1"/>
  <c r="CH24" i="1"/>
  <c r="CH19" i="1"/>
  <c r="CH14" i="1"/>
  <c r="CH13" i="1"/>
  <c r="CH37" i="1"/>
  <c r="CH33" i="1"/>
  <c r="CH32" i="1"/>
  <c r="CH28" i="1"/>
  <c r="CH17" i="1"/>
  <c r="CH46" i="1"/>
  <c r="CH38" i="1"/>
  <c r="CH36" i="1"/>
  <c r="CH34" i="1"/>
  <c r="CH30" i="1"/>
  <c r="CH25" i="1"/>
  <c r="CH20" i="1"/>
  <c r="CH15" i="1"/>
  <c r="CH12" i="1"/>
  <c r="CH7" i="1"/>
  <c r="CH6" i="1"/>
  <c r="CH5" i="1"/>
  <c r="CD174" i="1"/>
  <c r="CD175" i="1"/>
  <c r="CD177" i="1"/>
  <c r="CD176" i="1"/>
  <c r="CD179" i="1"/>
  <c r="CD180" i="1"/>
  <c r="CD178" i="1"/>
  <c r="CD182" i="1"/>
  <c r="CD183" i="1"/>
  <c r="CD184" i="1"/>
  <c r="CD171" i="1"/>
  <c r="CD170" i="1"/>
  <c r="CD167" i="1"/>
  <c r="CD173" i="1"/>
  <c r="CD169" i="1"/>
  <c r="CD181" i="1"/>
  <c r="CD168" i="1"/>
  <c r="CD160" i="1"/>
  <c r="CD166" i="1"/>
  <c r="CD162" i="1"/>
  <c r="CD164" i="1"/>
  <c r="CD161" i="1"/>
  <c r="CD165" i="1"/>
  <c r="CD159" i="1"/>
  <c r="CD155" i="1"/>
  <c r="CD158" i="1"/>
  <c r="CD154" i="1"/>
  <c r="CD157" i="1"/>
  <c r="CD156" i="1"/>
  <c r="CD153" i="1"/>
  <c r="CD125" i="1"/>
  <c r="CD130" i="1"/>
  <c r="CD128" i="1"/>
  <c r="CD131" i="1"/>
  <c r="CD126" i="1"/>
  <c r="CD129" i="1"/>
  <c r="CD124" i="1"/>
  <c r="CD127" i="1"/>
  <c r="CD132" i="1"/>
  <c r="CD133" i="1"/>
  <c r="CD137" i="1"/>
  <c r="CD139" i="1"/>
  <c r="CD134" i="1"/>
  <c r="CD135" i="1"/>
  <c r="CD136" i="1"/>
  <c r="CD138" i="1"/>
  <c r="CD141" i="1"/>
  <c r="CD143" i="1"/>
  <c r="CD146" i="1"/>
  <c r="CD147" i="1"/>
  <c r="CD148" i="1"/>
  <c r="CD150" i="1"/>
  <c r="CD123" i="1"/>
  <c r="CD140" i="1"/>
  <c r="CD142" i="1"/>
  <c r="CD144" i="1"/>
  <c r="CD149" i="1"/>
  <c r="CD151" i="1"/>
  <c r="CD87" i="1"/>
  <c r="CD145" i="1"/>
  <c r="CD90" i="1"/>
  <c r="CD93" i="1"/>
  <c r="CD96" i="1"/>
  <c r="CD98" i="1"/>
  <c r="CD88" i="1"/>
  <c r="CD94" i="1"/>
  <c r="CD99" i="1"/>
  <c r="CD89" i="1"/>
  <c r="CD97" i="1"/>
  <c r="CD100" i="1"/>
  <c r="CD101" i="1"/>
  <c r="CD91" i="1"/>
  <c r="CD92" i="1"/>
  <c r="CD95" i="1"/>
  <c r="CD102" i="1"/>
  <c r="CD105" i="1"/>
  <c r="CD109" i="1"/>
  <c r="CD110" i="1"/>
  <c r="CD113" i="1"/>
  <c r="CD117" i="1"/>
  <c r="CD103" i="1"/>
  <c r="CD104" i="1"/>
  <c r="CD108" i="1"/>
  <c r="CD111" i="1"/>
  <c r="CD115" i="1"/>
  <c r="CD116" i="1"/>
  <c r="CD106" i="1"/>
  <c r="CD112" i="1"/>
  <c r="CD114" i="1"/>
  <c r="CD107" i="1"/>
  <c r="CD121" i="1"/>
  <c r="CD82" i="1"/>
  <c r="CD79" i="1"/>
  <c r="CD118" i="1"/>
  <c r="CD120" i="1"/>
  <c r="CD83" i="1"/>
  <c r="CD76" i="1"/>
  <c r="CD75" i="1"/>
  <c r="CD80" i="1"/>
  <c r="CD78" i="1"/>
  <c r="CD119" i="1"/>
  <c r="CD86" i="1"/>
  <c r="CD85" i="1"/>
  <c r="CD81" i="1"/>
  <c r="CD69" i="1"/>
  <c r="CD68" i="1"/>
  <c r="CD53" i="1"/>
  <c r="CD44" i="1"/>
  <c r="CD41" i="1"/>
  <c r="CD73" i="1"/>
  <c r="CD59" i="1"/>
  <c r="CD74" i="1"/>
  <c r="CD71" i="1"/>
  <c r="CD70" i="1"/>
  <c r="CD67" i="1"/>
  <c r="CD63" i="1"/>
  <c r="CD60" i="1"/>
  <c r="CD54" i="1"/>
  <c r="CD39" i="1"/>
  <c r="CD72" i="1"/>
  <c r="CD66" i="1"/>
  <c r="CD65" i="1"/>
  <c r="CD64" i="1"/>
  <c r="CD61" i="1"/>
  <c r="CD57" i="1"/>
  <c r="CD55" i="1"/>
  <c r="CD50" i="1"/>
  <c r="CD49" i="1"/>
  <c r="CD48" i="1"/>
  <c r="CD43" i="1"/>
  <c r="CD42" i="1"/>
  <c r="CD46" i="1"/>
  <c r="CD31" i="1"/>
  <c r="CD29" i="1"/>
  <c r="CD27" i="1"/>
  <c r="CD21" i="1"/>
  <c r="CD18" i="1"/>
  <c r="CD10" i="1"/>
  <c r="CD9" i="1"/>
  <c r="CD8" i="1"/>
  <c r="CD37" i="1"/>
  <c r="CD35" i="1"/>
  <c r="CD24" i="1"/>
  <c r="CD19" i="1"/>
  <c r="CD14" i="1"/>
  <c r="CD13" i="1"/>
  <c r="CD40" i="1"/>
  <c r="CD36" i="1"/>
  <c r="CD33" i="1"/>
  <c r="CD32" i="1"/>
  <c r="CD30" i="1"/>
  <c r="CD28" i="1"/>
  <c r="CD25" i="1"/>
  <c r="CD17" i="1"/>
  <c r="CD38" i="1"/>
  <c r="CD34" i="1"/>
  <c r="CD26" i="1"/>
  <c r="CD23" i="1"/>
  <c r="CD20" i="1"/>
  <c r="CD15" i="1"/>
  <c r="CD7" i="1"/>
  <c r="CD6" i="1"/>
  <c r="CD5" i="1"/>
  <c r="BZ174" i="1"/>
  <c r="BZ177" i="1"/>
  <c r="BZ175" i="1"/>
  <c r="BZ179" i="1"/>
  <c r="BZ178" i="1"/>
  <c r="BZ176" i="1"/>
  <c r="BZ180" i="1"/>
  <c r="BZ183" i="1"/>
  <c r="BZ184" i="1"/>
  <c r="BZ181" i="1"/>
  <c r="BZ182" i="1"/>
  <c r="BZ171" i="1"/>
  <c r="BZ170" i="1"/>
  <c r="BZ167" i="1"/>
  <c r="BZ173" i="1"/>
  <c r="BZ169" i="1"/>
  <c r="BZ168" i="1"/>
  <c r="BZ165" i="1"/>
  <c r="BZ160" i="1"/>
  <c r="BZ162" i="1"/>
  <c r="BZ166" i="1"/>
  <c r="BZ164" i="1"/>
  <c r="BZ161" i="1"/>
  <c r="BZ159" i="1"/>
  <c r="BZ155" i="1"/>
  <c r="BZ158" i="1"/>
  <c r="BZ154" i="1"/>
  <c r="BZ157" i="1"/>
  <c r="BZ156" i="1"/>
  <c r="BZ153" i="1"/>
  <c r="BZ125" i="1"/>
  <c r="BZ130" i="1"/>
  <c r="BZ124" i="1"/>
  <c r="BZ128" i="1"/>
  <c r="BZ131" i="1"/>
  <c r="BZ126" i="1"/>
  <c r="BZ129" i="1"/>
  <c r="BZ127" i="1"/>
  <c r="BZ132" i="1"/>
  <c r="BZ133" i="1"/>
  <c r="BZ136" i="1"/>
  <c r="BZ137" i="1"/>
  <c r="BZ139" i="1"/>
  <c r="BZ134" i="1"/>
  <c r="BZ135" i="1"/>
  <c r="BZ138" i="1"/>
  <c r="BZ141" i="1"/>
  <c r="BZ146" i="1"/>
  <c r="BZ147" i="1"/>
  <c r="BZ148" i="1"/>
  <c r="BZ150" i="1"/>
  <c r="BZ123" i="1"/>
  <c r="BZ143" i="1"/>
  <c r="BZ140" i="1"/>
  <c r="BZ142" i="1"/>
  <c r="BZ144" i="1"/>
  <c r="BZ151" i="1"/>
  <c r="BZ87" i="1"/>
  <c r="BZ145" i="1"/>
  <c r="BZ149" i="1"/>
  <c r="BZ88" i="1"/>
  <c r="BZ90" i="1"/>
  <c r="BZ93" i="1"/>
  <c r="BZ96" i="1"/>
  <c r="BZ98" i="1"/>
  <c r="BZ94" i="1"/>
  <c r="BZ99" i="1"/>
  <c r="BZ89" i="1"/>
  <c r="BZ97" i="1"/>
  <c r="BZ100" i="1"/>
  <c r="BZ101" i="1"/>
  <c r="BZ91" i="1"/>
  <c r="BZ92" i="1"/>
  <c r="BZ95" i="1"/>
  <c r="BZ102" i="1"/>
  <c r="BZ105" i="1"/>
  <c r="BZ109" i="1"/>
  <c r="BZ110" i="1"/>
  <c r="BZ113" i="1"/>
  <c r="BZ117" i="1"/>
  <c r="BZ103" i="1"/>
  <c r="BZ104" i="1"/>
  <c r="BZ108" i="1"/>
  <c r="BZ111" i="1"/>
  <c r="BZ115" i="1"/>
  <c r="BZ116" i="1"/>
  <c r="BZ106" i="1"/>
  <c r="BZ112" i="1"/>
  <c r="BZ114" i="1"/>
  <c r="BZ107" i="1"/>
  <c r="BZ121" i="1"/>
  <c r="BZ82" i="1"/>
  <c r="BZ79" i="1"/>
  <c r="BZ118" i="1"/>
  <c r="BZ120" i="1"/>
  <c r="BZ83" i="1"/>
  <c r="BZ76" i="1"/>
  <c r="BZ80" i="1"/>
  <c r="BZ78" i="1"/>
  <c r="BZ119" i="1"/>
  <c r="BZ86" i="1"/>
  <c r="BZ85" i="1"/>
  <c r="BZ81" i="1"/>
  <c r="BZ68" i="1"/>
  <c r="BZ53" i="1"/>
  <c r="BZ44" i="1"/>
  <c r="BZ41" i="1"/>
  <c r="BZ74" i="1"/>
  <c r="BZ63" i="1"/>
  <c r="BZ59" i="1"/>
  <c r="BZ54" i="1"/>
  <c r="BZ71" i="1"/>
  <c r="BZ70" i="1"/>
  <c r="BZ69" i="1"/>
  <c r="BZ67" i="1"/>
  <c r="BZ60" i="1"/>
  <c r="BZ39" i="1"/>
  <c r="BZ72" i="1"/>
  <c r="BZ66" i="1"/>
  <c r="BZ65" i="1"/>
  <c r="BZ64" i="1"/>
  <c r="BZ57" i="1"/>
  <c r="BZ55" i="1"/>
  <c r="BZ50" i="1"/>
  <c r="BZ49" i="1"/>
  <c r="BZ48" i="1"/>
  <c r="BZ43" i="1"/>
  <c r="BZ42" i="1"/>
  <c r="BZ31" i="1"/>
  <c r="BZ29" i="1"/>
  <c r="BZ27" i="1"/>
  <c r="BZ21" i="1"/>
  <c r="BZ18" i="1"/>
  <c r="BZ14" i="1"/>
  <c r="BZ13" i="1"/>
  <c r="BZ12" i="1"/>
  <c r="BZ10" i="1"/>
  <c r="BZ9" i="1"/>
  <c r="BZ8" i="1"/>
  <c r="BZ46" i="1"/>
  <c r="BZ37" i="1"/>
  <c r="BZ35" i="1"/>
  <c r="BZ24" i="1"/>
  <c r="BZ19" i="1"/>
  <c r="BZ17" i="1"/>
  <c r="BZ36" i="1"/>
  <c r="BZ33" i="1"/>
  <c r="BZ32" i="1"/>
  <c r="BZ30" i="1"/>
  <c r="BZ28" i="1"/>
  <c r="BZ25" i="1"/>
  <c r="BZ15" i="1"/>
  <c r="BZ40" i="1"/>
  <c r="BZ38" i="1"/>
  <c r="BZ34" i="1"/>
  <c r="BZ26" i="1"/>
  <c r="BZ23" i="1"/>
  <c r="BZ20" i="1"/>
  <c r="BZ7" i="1"/>
  <c r="BZ6" i="1"/>
  <c r="BZ5" i="1"/>
  <c r="BV174" i="1"/>
  <c r="BV175" i="1"/>
  <c r="BV177" i="1"/>
  <c r="BV179" i="1"/>
  <c r="BV176" i="1"/>
  <c r="BV180" i="1"/>
  <c r="BV178" i="1"/>
  <c r="BV182" i="1"/>
  <c r="BV181" i="1"/>
  <c r="BV183" i="1"/>
  <c r="BV184" i="1"/>
  <c r="BV171" i="1"/>
  <c r="BV170" i="1"/>
  <c r="BV168" i="1"/>
  <c r="BV167" i="1"/>
  <c r="BV173" i="1"/>
  <c r="BV169" i="1"/>
  <c r="BV160" i="1"/>
  <c r="BV165" i="1"/>
  <c r="BV162" i="1"/>
  <c r="BV164" i="1"/>
  <c r="BV161" i="1"/>
  <c r="BV166" i="1"/>
  <c r="BV159" i="1"/>
  <c r="BV155" i="1"/>
  <c r="BV158" i="1"/>
  <c r="BV154" i="1"/>
  <c r="BV157" i="1"/>
  <c r="BV156" i="1"/>
  <c r="BV153" i="1"/>
  <c r="BV125" i="1"/>
  <c r="BV130" i="1"/>
  <c r="BV128" i="1"/>
  <c r="BV131" i="1"/>
  <c r="BV126" i="1"/>
  <c r="BV129" i="1"/>
  <c r="BV124" i="1"/>
  <c r="BV127" i="1"/>
  <c r="BV132" i="1"/>
  <c r="BV136" i="1"/>
  <c r="BV137" i="1"/>
  <c r="BV139" i="1"/>
  <c r="BV133" i="1"/>
  <c r="BV134" i="1"/>
  <c r="BV135" i="1"/>
  <c r="BV138" i="1"/>
  <c r="BV141" i="1"/>
  <c r="BV146" i="1"/>
  <c r="BV147" i="1"/>
  <c r="BV148" i="1"/>
  <c r="BV150" i="1"/>
  <c r="BV123" i="1"/>
  <c r="BV143" i="1"/>
  <c r="BV140" i="1"/>
  <c r="BV142" i="1"/>
  <c r="BV144" i="1"/>
  <c r="BV151" i="1"/>
  <c r="BV87" i="1"/>
  <c r="BV145" i="1"/>
  <c r="BV149" i="1"/>
  <c r="BV90" i="1"/>
  <c r="BV91" i="1"/>
  <c r="BV92" i="1"/>
  <c r="BV96" i="1"/>
  <c r="BV98" i="1"/>
  <c r="BV93" i="1"/>
  <c r="BV94" i="1"/>
  <c r="BV99" i="1"/>
  <c r="BV89" i="1"/>
  <c r="BV97" i="1"/>
  <c r="BV100" i="1"/>
  <c r="BV101" i="1"/>
  <c r="BV95" i="1"/>
  <c r="BV102" i="1"/>
  <c r="BV105" i="1"/>
  <c r="BV109" i="1"/>
  <c r="BV110" i="1"/>
  <c r="BV113" i="1"/>
  <c r="BV117" i="1"/>
  <c r="BV103" i="1"/>
  <c r="BV104" i="1"/>
  <c r="BV108" i="1"/>
  <c r="BV111" i="1"/>
  <c r="BV115" i="1"/>
  <c r="BV116" i="1"/>
  <c r="BV106" i="1"/>
  <c r="BV112" i="1"/>
  <c r="BV114" i="1"/>
  <c r="BV107" i="1"/>
  <c r="BV121" i="1"/>
  <c r="BV82" i="1"/>
  <c r="BV79" i="1"/>
  <c r="BV118" i="1"/>
  <c r="BV120" i="1"/>
  <c r="BV83" i="1"/>
  <c r="BV76" i="1"/>
  <c r="BV80" i="1"/>
  <c r="BV78" i="1"/>
  <c r="BV119" i="1"/>
  <c r="BV86" i="1"/>
  <c r="BV85" i="1"/>
  <c r="BV81" i="1"/>
  <c r="BV75" i="1"/>
  <c r="BV68" i="1"/>
  <c r="BV59" i="1"/>
  <c r="BV44" i="1"/>
  <c r="BV41" i="1"/>
  <c r="BV74" i="1"/>
  <c r="BV63" i="1"/>
  <c r="BV60" i="1"/>
  <c r="BV54" i="1"/>
  <c r="BV71" i="1"/>
  <c r="BV70" i="1"/>
  <c r="BV69" i="1"/>
  <c r="BV67" i="1"/>
  <c r="BV66" i="1"/>
  <c r="BV61" i="1"/>
  <c r="BV39" i="1"/>
  <c r="BV73" i="1"/>
  <c r="BV72" i="1"/>
  <c r="BV65" i="1"/>
  <c r="BV64" i="1"/>
  <c r="BV57" i="1"/>
  <c r="BV55" i="1"/>
  <c r="BV53" i="1"/>
  <c r="BV50" i="1"/>
  <c r="BV49" i="1"/>
  <c r="BV48" i="1"/>
  <c r="BV43" i="1"/>
  <c r="BV42" i="1"/>
  <c r="BV40" i="1"/>
  <c r="BV31" i="1"/>
  <c r="BV29" i="1"/>
  <c r="BV27" i="1"/>
  <c r="BV21" i="1"/>
  <c r="BV18" i="1"/>
  <c r="BV14" i="1"/>
  <c r="BV13" i="1"/>
  <c r="BV12" i="1"/>
  <c r="BV10" i="1"/>
  <c r="BV9" i="1"/>
  <c r="BV8" i="1"/>
  <c r="BV37" i="1"/>
  <c r="BV35" i="1"/>
  <c r="BV24" i="1"/>
  <c r="BV19" i="1"/>
  <c r="BV17" i="1"/>
  <c r="BV46" i="1"/>
  <c r="BV36" i="1"/>
  <c r="BV33" i="1"/>
  <c r="BV32" i="1"/>
  <c r="BV30" i="1"/>
  <c r="BV28" i="1"/>
  <c r="BV25" i="1"/>
  <c r="BV15" i="1"/>
  <c r="BV38" i="1"/>
  <c r="BV34" i="1"/>
  <c r="BV26" i="1"/>
  <c r="BV23" i="1"/>
  <c r="BV20" i="1"/>
  <c r="BV7" i="1"/>
  <c r="BV6" i="1"/>
  <c r="BV5" i="1"/>
  <c r="BR174" i="1"/>
  <c r="BR177" i="1"/>
  <c r="BR175" i="1"/>
  <c r="BR176" i="1"/>
  <c r="BR179" i="1"/>
  <c r="BR178" i="1"/>
  <c r="BR180" i="1"/>
  <c r="BR181" i="1"/>
  <c r="BR183" i="1"/>
  <c r="BR184" i="1"/>
  <c r="BR182" i="1"/>
  <c r="BR171" i="1"/>
  <c r="BR170" i="1"/>
  <c r="BR173" i="1"/>
  <c r="BR169" i="1"/>
  <c r="BR168" i="1"/>
  <c r="BR167" i="1"/>
  <c r="BR166" i="1"/>
  <c r="BR160" i="1"/>
  <c r="BR162" i="1"/>
  <c r="BR165" i="1"/>
  <c r="BR164" i="1"/>
  <c r="BR161" i="1"/>
  <c r="BR159" i="1"/>
  <c r="BR155" i="1"/>
  <c r="BR124" i="1"/>
  <c r="BR158" i="1"/>
  <c r="BR154" i="1"/>
  <c r="BR157" i="1"/>
  <c r="BR156" i="1"/>
  <c r="BR153" i="1"/>
  <c r="BR125" i="1"/>
  <c r="BR130" i="1"/>
  <c r="BR128" i="1"/>
  <c r="BR131" i="1"/>
  <c r="BR126" i="1"/>
  <c r="BR129" i="1"/>
  <c r="BR127" i="1"/>
  <c r="BR132" i="1"/>
  <c r="BR136" i="1"/>
  <c r="BR137" i="1"/>
  <c r="BR139" i="1"/>
  <c r="BR133" i="1"/>
  <c r="BR134" i="1"/>
  <c r="BR135" i="1"/>
  <c r="BR138" i="1"/>
  <c r="BR141" i="1"/>
  <c r="BR146" i="1"/>
  <c r="BR147" i="1"/>
  <c r="BR148" i="1"/>
  <c r="BR150" i="1"/>
  <c r="BR123" i="1"/>
  <c r="BR88" i="1"/>
  <c r="BR143" i="1"/>
  <c r="BR140" i="1"/>
  <c r="BR142" i="1"/>
  <c r="BR144" i="1"/>
  <c r="BR151" i="1"/>
  <c r="BR87" i="1"/>
  <c r="BR145" i="1"/>
  <c r="BR149" i="1"/>
  <c r="BR90" i="1"/>
  <c r="BR91" i="1"/>
  <c r="BR92" i="1"/>
  <c r="BR96" i="1"/>
  <c r="BR98" i="1"/>
  <c r="BR93" i="1"/>
  <c r="BR94" i="1"/>
  <c r="BR99" i="1"/>
  <c r="BR89" i="1"/>
  <c r="BR97" i="1"/>
  <c r="BR100" i="1"/>
  <c r="BR101" i="1"/>
  <c r="BR95" i="1"/>
  <c r="BR102" i="1"/>
  <c r="BR105" i="1"/>
  <c r="BR109" i="1"/>
  <c r="BR110" i="1"/>
  <c r="BR113" i="1"/>
  <c r="BR117" i="1"/>
  <c r="BR103" i="1"/>
  <c r="BR104" i="1"/>
  <c r="BR108" i="1"/>
  <c r="BR111" i="1"/>
  <c r="BR115" i="1"/>
  <c r="BR116" i="1"/>
  <c r="BR106" i="1"/>
  <c r="BR112" i="1"/>
  <c r="BR114" i="1"/>
  <c r="BR107" i="1"/>
  <c r="BR121" i="1"/>
  <c r="BR82" i="1"/>
  <c r="BR79" i="1"/>
  <c r="BR118" i="1"/>
  <c r="BR120" i="1"/>
  <c r="BR83" i="1"/>
  <c r="BR76" i="1"/>
  <c r="BR80" i="1"/>
  <c r="BR78" i="1"/>
  <c r="BR119" i="1"/>
  <c r="BR86" i="1"/>
  <c r="BR85" i="1"/>
  <c r="BR81" i="1"/>
  <c r="BR75" i="1"/>
  <c r="BR68" i="1"/>
  <c r="BR59" i="1"/>
  <c r="BR44" i="1"/>
  <c r="BR41" i="1"/>
  <c r="BR74" i="1"/>
  <c r="BR63" i="1"/>
  <c r="BR60" i="1"/>
  <c r="BR54" i="1"/>
  <c r="BR71" i="1"/>
  <c r="BR70" i="1"/>
  <c r="BR69" i="1"/>
  <c r="BR67" i="1"/>
  <c r="BR66" i="1"/>
  <c r="BR61" i="1"/>
  <c r="BR39" i="1"/>
  <c r="BR73" i="1"/>
  <c r="BR72" i="1"/>
  <c r="BR65" i="1"/>
  <c r="BR64" i="1"/>
  <c r="BR57" i="1"/>
  <c r="BR55" i="1"/>
  <c r="BR53" i="1"/>
  <c r="BR50" i="1"/>
  <c r="BR49" i="1"/>
  <c r="BR48" i="1"/>
  <c r="BR43" i="1"/>
  <c r="BR42" i="1"/>
  <c r="BR31" i="1"/>
  <c r="BR29" i="1"/>
  <c r="BR27" i="1"/>
  <c r="BR21" i="1"/>
  <c r="BR18" i="1"/>
  <c r="BR14" i="1"/>
  <c r="BR13" i="1"/>
  <c r="BR12" i="1"/>
  <c r="BR10" i="1"/>
  <c r="BR9" i="1"/>
  <c r="BR8" i="1"/>
  <c r="BR40" i="1"/>
  <c r="BR37" i="1"/>
  <c r="BR35" i="1"/>
  <c r="BR24" i="1"/>
  <c r="BR19" i="1"/>
  <c r="BR17" i="1"/>
  <c r="BR36" i="1"/>
  <c r="BR33" i="1"/>
  <c r="BR32" i="1"/>
  <c r="BR30" i="1"/>
  <c r="BR28" i="1"/>
  <c r="BR25" i="1"/>
  <c r="BR15" i="1"/>
  <c r="BR46" i="1"/>
  <c r="BR38" i="1"/>
  <c r="BR34" i="1"/>
  <c r="BR26" i="1"/>
  <c r="BR23" i="1"/>
  <c r="BR20" i="1"/>
  <c r="BR7" i="1"/>
  <c r="BR6" i="1"/>
  <c r="BR5" i="1"/>
  <c r="BN174" i="1"/>
  <c r="BN175" i="1"/>
  <c r="BN177" i="1"/>
  <c r="BN176" i="1"/>
  <c r="BN179" i="1"/>
  <c r="BN180" i="1"/>
  <c r="BN178" i="1"/>
  <c r="BN182" i="1"/>
  <c r="BN183" i="1"/>
  <c r="BN184" i="1"/>
  <c r="BN171" i="1"/>
  <c r="BN170" i="1"/>
  <c r="BN181" i="1"/>
  <c r="BN167" i="1"/>
  <c r="BN173" i="1"/>
  <c r="BN169" i="1"/>
  <c r="BN168" i="1"/>
  <c r="BN160" i="1"/>
  <c r="BN166" i="1"/>
  <c r="BN162" i="1"/>
  <c r="BN164" i="1"/>
  <c r="BN161" i="1"/>
  <c r="BN165" i="1"/>
  <c r="BN159" i="1"/>
  <c r="BN155" i="1"/>
  <c r="BN124" i="1"/>
  <c r="BN158" i="1"/>
  <c r="BN154" i="1"/>
  <c r="BN157" i="1"/>
  <c r="BN156" i="1"/>
  <c r="BN153" i="1"/>
  <c r="BN125" i="1"/>
  <c r="BN130" i="1"/>
  <c r="BN128" i="1"/>
  <c r="BN131" i="1"/>
  <c r="BN126" i="1"/>
  <c r="BN129" i="1"/>
  <c r="BN127" i="1"/>
  <c r="BN132" i="1"/>
  <c r="BN136" i="1"/>
  <c r="BN137" i="1"/>
  <c r="BN139" i="1"/>
  <c r="BN133" i="1"/>
  <c r="BN134" i="1"/>
  <c r="BN135" i="1"/>
  <c r="BN138" i="1"/>
  <c r="BN141" i="1"/>
  <c r="BN146" i="1"/>
  <c r="BN147" i="1"/>
  <c r="BN148" i="1"/>
  <c r="BN150" i="1"/>
  <c r="BN123" i="1"/>
  <c r="BN88" i="1"/>
  <c r="BN143" i="1"/>
  <c r="BN140" i="1"/>
  <c r="BN142" i="1"/>
  <c r="BN144" i="1"/>
  <c r="BN151" i="1"/>
  <c r="BN87" i="1"/>
  <c r="BN145" i="1"/>
  <c r="BN149" i="1"/>
  <c r="BN90" i="1"/>
  <c r="BN91" i="1"/>
  <c r="BN92" i="1"/>
  <c r="BN96" i="1"/>
  <c r="BN98" i="1"/>
  <c r="BN93" i="1"/>
  <c r="BN94" i="1"/>
  <c r="BN99" i="1"/>
  <c r="BN89" i="1"/>
  <c r="BN97" i="1"/>
  <c r="BN100" i="1"/>
  <c r="BN101" i="1"/>
  <c r="BN95" i="1"/>
  <c r="BN102" i="1"/>
  <c r="BN105" i="1"/>
  <c r="BN109" i="1"/>
  <c r="BN110" i="1"/>
  <c r="BN113" i="1"/>
  <c r="BN117" i="1"/>
  <c r="BN103" i="1"/>
  <c r="BN104" i="1"/>
  <c r="BN108" i="1"/>
  <c r="BN111" i="1"/>
  <c r="BN115" i="1"/>
  <c r="BN116" i="1"/>
  <c r="BN106" i="1"/>
  <c r="BN112" i="1"/>
  <c r="BN114" i="1"/>
  <c r="BN107" i="1"/>
  <c r="BN121" i="1"/>
  <c r="BN82" i="1"/>
  <c r="BN79" i="1"/>
  <c r="BN118" i="1"/>
  <c r="BN120" i="1"/>
  <c r="BN83" i="1"/>
  <c r="BN76" i="1"/>
  <c r="BN80" i="1"/>
  <c r="BN78" i="1"/>
  <c r="BN119" i="1"/>
  <c r="BN86" i="1"/>
  <c r="BN85" i="1"/>
  <c r="BN81" i="1"/>
  <c r="BN75" i="1"/>
  <c r="BN68" i="1"/>
  <c r="BN59" i="1"/>
  <c r="BN44" i="1"/>
  <c r="BN41" i="1"/>
  <c r="BN74" i="1"/>
  <c r="BN63" i="1"/>
  <c r="BN60" i="1"/>
  <c r="BN54" i="1"/>
  <c r="BN71" i="1"/>
  <c r="BN70" i="1"/>
  <c r="BN69" i="1"/>
  <c r="BN67" i="1"/>
  <c r="BN66" i="1"/>
  <c r="BN61" i="1"/>
  <c r="BN39" i="1"/>
  <c r="BN73" i="1"/>
  <c r="BN72" i="1"/>
  <c r="BN65" i="1"/>
  <c r="BN64" i="1"/>
  <c r="BN57" i="1"/>
  <c r="BN55" i="1"/>
  <c r="BN53" i="1"/>
  <c r="BN50" i="1"/>
  <c r="BN49" i="1"/>
  <c r="BN48" i="1"/>
  <c r="BN43" i="1"/>
  <c r="BN42" i="1"/>
  <c r="BN46" i="1"/>
  <c r="BN31" i="1"/>
  <c r="BN29" i="1"/>
  <c r="BN27" i="1"/>
  <c r="BN21" i="1"/>
  <c r="BN18" i="1"/>
  <c r="BN14" i="1"/>
  <c r="BN13" i="1"/>
  <c r="BN12" i="1"/>
  <c r="BN10" i="1"/>
  <c r="BN9" i="1"/>
  <c r="BN8" i="1"/>
  <c r="BN37" i="1"/>
  <c r="BN35" i="1"/>
  <c r="BN24" i="1"/>
  <c r="BN19" i="1"/>
  <c r="BN17" i="1"/>
  <c r="BN40" i="1"/>
  <c r="BN36" i="1"/>
  <c r="BN33" i="1"/>
  <c r="BN32" i="1"/>
  <c r="BN30" i="1"/>
  <c r="BN28" i="1"/>
  <c r="BN25" i="1"/>
  <c r="BN15" i="1"/>
  <c r="BN38" i="1"/>
  <c r="BN34" i="1"/>
  <c r="BN26" i="1"/>
  <c r="BN23" i="1"/>
  <c r="BN20" i="1"/>
  <c r="BN7" i="1"/>
  <c r="BN6" i="1"/>
  <c r="BN5" i="1"/>
  <c r="BJ174" i="1"/>
  <c r="BJ177" i="1"/>
  <c r="BJ175" i="1"/>
  <c r="BJ179" i="1"/>
  <c r="BJ176" i="1"/>
  <c r="BJ178" i="1"/>
  <c r="BJ180" i="1"/>
  <c r="BJ183" i="1"/>
  <c r="BJ184" i="1"/>
  <c r="BJ181" i="1"/>
  <c r="BJ182" i="1"/>
  <c r="BJ171" i="1"/>
  <c r="BJ170" i="1"/>
  <c r="BJ167" i="1"/>
  <c r="BJ173" i="1"/>
  <c r="BJ169" i="1"/>
  <c r="BJ168" i="1"/>
  <c r="BJ165" i="1"/>
  <c r="BJ160" i="1"/>
  <c r="BJ162" i="1"/>
  <c r="BJ166" i="1"/>
  <c r="BJ164" i="1"/>
  <c r="BJ161" i="1"/>
  <c r="BJ159" i="1"/>
  <c r="BJ155" i="1"/>
  <c r="BJ124" i="1"/>
  <c r="BJ158" i="1"/>
  <c r="BJ154" i="1"/>
  <c r="BJ157" i="1"/>
  <c r="BJ156" i="1"/>
  <c r="BJ153" i="1"/>
  <c r="BJ125" i="1"/>
  <c r="BJ130" i="1"/>
  <c r="BJ128" i="1"/>
  <c r="BJ131" i="1"/>
  <c r="BJ126" i="1"/>
  <c r="BJ129" i="1"/>
  <c r="BJ127" i="1"/>
  <c r="BJ132" i="1"/>
  <c r="BJ136" i="1"/>
  <c r="BJ137" i="1"/>
  <c r="BJ139" i="1"/>
  <c r="BJ133" i="1"/>
  <c r="BJ134" i="1"/>
  <c r="BJ135" i="1"/>
  <c r="BJ138" i="1"/>
  <c r="BJ141" i="1"/>
  <c r="BJ146" i="1"/>
  <c r="BJ147" i="1"/>
  <c r="BJ148" i="1"/>
  <c r="BJ150" i="1"/>
  <c r="BJ123" i="1"/>
  <c r="BJ88" i="1"/>
  <c r="BJ143" i="1"/>
  <c r="BJ140" i="1"/>
  <c r="BJ142" i="1"/>
  <c r="BJ144" i="1"/>
  <c r="BJ151" i="1"/>
  <c r="BJ87" i="1"/>
  <c r="BJ145" i="1"/>
  <c r="BJ149" i="1"/>
  <c r="BJ90" i="1"/>
  <c r="BJ91" i="1"/>
  <c r="BJ92" i="1"/>
  <c r="BJ96" i="1"/>
  <c r="BJ98" i="1"/>
  <c r="BJ93" i="1"/>
  <c r="BJ94" i="1"/>
  <c r="BJ99" i="1"/>
  <c r="BJ89" i="1"/>
  <c r="BJ97" i="1"/>
  <c r="BJ100" i="1"/>
  <c r="BJ101" i="1"/>
  <c r="BJ95" i="1"/>
  <c r="BJ102" i="1"/>
  <c r="BJ105" i="1"/>
  <c r="BJ109" i="1"/>
  <c r="BJ110" i="1"/>
  <c r="BJ113" i="1"/>
  <c r="BJ117" i="1"/>
  <c r="BJ103" i="1"/>
  <c r="BJ104" i="1"/>
  <c r="BJ108" i="1"/>
  <c r="BJ111" i="1"/>
  <c r="BJ115" i="1"/>
  <c r="BJ116" i="1"/>
  <c r="BJ106" i="1"/>
  <c r="BJ112" i="1"/>
  <c r="BJ114" i="1"/>
  <c r="BJ107" i="1"/>
  <c r="BJ121" i="1"/>
  <c r="BJ82" i="1"/>
  <c r="BJ79" i="1"/>
  <c r="BJ118" i="1"/>
  <c r="BJ120" i="1"/>
  <c r="BJ83" i="1"/>
  <c r="BJ76" i="1"/>
  <c r="BJ80" i="1"/>
  <c r="BJ78" i="1"/>
  <c r="BJ119" i="1"/>
  <c r="BJ86" i="1"/>
  <c r="BJ85" i="1"/>
  <c r="BJ81" i="1"/>
  <c r="BJ75" i="1"/>
  <c r="BJ68" i="1"/>
  <c r="BJ59" i="1"/>
  <c r="BJ44" i="1"/>
  <c r="BJ41" i="1"/>
  <c r="BJ74" i="1"/>
  <c r="BJ63" i="1"/>
  <c r="BJ60" i="1"/>
  <c r="BJ54" i="1"/>
  <c r="BJ71" i="1"/>
  <c r="BJ70" i="1"/>
  <c r="BJ69" i="1"/>
  <c r="BJ67" i="1"/>
  <c r="BJ66" i="1"/>
  <c r="BJ61" i="1"/>
  <c r="BJ39" i="1"/>
  <c r="BJ73" i="1"/>
  <c r="BJ72" i="1"/>
  <c r="BJ65" i="1"/>
  <c r="BJ64" i="1"/>
  <c r="BJ57" i="1"/>
  <c r="BJ55" i="1"/>
  <c r="BJ53" i="1"/>
  <c r="BJ50" i="1"/>
  <c r="BJ49" i="1"/>
  <c r="BJ48" i="1"/>
  <c r="BJ43" i="1"/>
  <c r="BJ42" i="1"/>
  <c r="BJ31" i="1"/>
  <c r="BJ29" i="1"/>
  <c r="BJ27" i="1"/>
  <c r="BJ21" i="1"/>
  <c r="BJ18" i="1"/>
  <c r="BJ14" i="1"/>
  <c r="BJ13" i="1"/>
  <c r="BJ12" i="1"/>
  <c r="BJ10" i="1"/>
  <c r="BJ9" i="1"/>
  <c r="BJ8" i="1"/>
  <c r="BJ46" i="1"/>
  <c r="BJ37" i="1"/>
  <c r="BJ35" i="1"/>
  <c r="BJ24" i="1"/>
  <c r="BJ19" i="1"/>
  <c r="BJ17" i="1"/>
  <c r="BJ36" i="1"/>
  <c r="BJ33" i="1"/>
  <c r="BJ32" i="1"/>
  <c r="BJ30" i="1"/>
  <c r="BJ28" i="1"/>
  <c r="BJ25" i="1"/>
  <c r="BJ15" i="1"/>
  <c r="BJ40" i="1"/>
  <c r="BJ38" i="1"/>
  <c r="BJ34" i="1"/>
  <c r="BJ26" i="1"/>
  <c r="BJ23" i="1"/>
  <c r="BJ20" i="1"/>
  <c r="BJ7" i="1"/>
  <c r="BJ6" i="1"/>
  <c r="BJ5" i="1"/>
  <c r="BF174" i="1"/>
  <c r="BF175" i="1"/>
  <c r="BF177" i="1"/>
  <c r="BF179" i="1"/>
  <c r="BF176" i="1"/>
  <c r="BF180" i="1"/>
  <c r="BF178" i="1"/>
  <c r="BF181" i="1"/>
  <c r="BF183" i="1"/>
  <c r="BF184" i="1"/>
  <c r="BF182" i="1"/>
  <c r="BF171" i="1"/>
  <c r="BF170" i="1"/>
  <c r="BF168" i="1"/>
  <c r="BF167" i="1"/>
  <c r="BF173" i="1"/>
  <c r="BF169" i="1"/>
  <c r="BF160" i="1"/>
  <c r="BF165" i="1"/>
  <c r="BF162" i="1"/>
  <c r="BF164" i="1"/>
  <c r="BF161" i="1"/>
  <c r="BF166" i="1"/>
  <c r="BF159" i="1"/>
  <c r="BF155" i="1"/>
  <c r="BF124" i="1"/>
  <c r="BF158" i="1"/>
  <c r="BF154" i="1"/>
  <c r="BF157" i="1"/>
  <c r="BF156" i="1"/>
  <c r="BF153" i="1"/>
  <c r="BF125" i="1"/>
  <c r="BF130" i="1"/>
  <c r="BF128" i="1"/>
  <c r="BF131" i="1"/>
  <c r="BF126" i="1"/>
  <c r="BF129" i="1"/>
  <c r="BF127" i="1"/>
  <c r="BF132" i="1"/>
  <c r="BF136" i="1"/>
  <c r="BF137" i="1"/>
  <c r="BF139" i="1"/>
  <c r="BF133" i="1"/>
  <c r="BF134" i="1"/>
  <c r="BF135" i="1"/>
  <c r="BF138" i="1"/>
  <c r="BF141" i="1"/>
  <c r="BF146" i="1"/>
  <c r="BF147" i="1"/>
  <c r="BF148" i="1"/>
  <c r="BF150" i="1"/>
  <c r="BF123" i="1"/>
  <c r="BF88" i="1"/>
  <c r="BF143" i="1"/>
  <c r="BF140" i="1"/>
  <c r="BF142" i="1"/>
  <c r="BF144" i="1"/>
  <c r="BF151" i="1"/>
  <c r="BF87" i="1"/>
  <c r="BF145" i="1"/>
  <c r="BF149" i="1"/>
  <c r="BF90" i="1"/>
  <c r="BF91" i="1"/>
  <c r="BF92" i="1"/>
  <c r="BF96" i="1"/>
  <c r="BF98" i="1"/>
  <c r="BF93" i="1"/>
  <c r="BF94" i="1"/>
  <c r="BF99" i="1"/>
  <c r="BF89" i="1"/>
  <c r="BF97" i="1"/>
  <c r="BF100" i="1"/>
  <c r="BF101" i="1"/>
  <c r="BF95" i="1"/>
  <c r="BF102" i="1"/>
  <c r="BF105" i="1"/>
  <c r="BF109" i="1"/>
  <c r="BF110" i="1"/>
  <c r="BF113" i="1"/>
  <c r="BF117" i="1"/>
  <c r="BF103" i="1"/>
  <c r="BF104" i="1"/>
  <c r="BF108" i="1"/>
  <c r="BF111" i="1"/>
  <c r="BF115" i="1"/>
  <c r="BF116" i="1"/>
  <c r="BF106" i="1"/>
  <c r="BF112" i="1"/>
  <c r="BF114" i="1"/>
  <c r="BF107" i="1"/>
  <c r="BF121" i="1"/>
  <c r="BF82" i="1"/>
  <c r="BF79" i="1"/>
  <c r="BF118" i="1"/>
  <c r="BF120" i="1"/>
  <c r="BF83" i="1"/>
  <c r="BF76" i="1"/>
  <c r="BF80" i="1"/>
  <c r="BF78" i="1"/>
  <c r="BF119" i="1"/>
  <c r="BF86" i="1"/>
  <c r="BF85" i="1"/>
  <c r="BF81" i="1"/>
  <c r="BF75" i="1"/>
  <c r="BF68" i="1"/>
  <c r="BF59" i="1"/>
  <c r="BF44" i="1"/>
  <c r="BF41" i="1"/>
  <c r="BF74" i="1"/>
  <c r="BF63" i="1"/>
  <c r="BF60" i="1"/>
  <c r="BF54" i="1"/>
  <c r="BF71" i="1"/>
  <c r="BF70" i="1"/>
  <c r="BF69" i="1"/>
  <c r="BF67" i="1"/>
  <c r="BF66" i="1"/>
  <c r="BF61" i="1"/>
  <c r="BF39" i="1"/>
  <c r="BF73" i="1"/>
  <c r="BF72" i="1"/>
  <c r="BF65" i="1"/>
  <c r="BF64" i="1"/>
  <c r="BF57" i="1"/>
  <c r="BF55" i="1"/>
  <c r="BF53" i="1"/>
  <c r="BF50" i="1"/>
  <c r="BF49" i="1"/>
  <c r="BF48" i="1"/>
  <c r="BF43" i="1"/>
  <c r="BF42" i="1"/>
  <c r="BF40" i="1"/>
  <c r="BF29" i="1"/>
  <c r="BF27" i="1"/>
  <c r="BF21" i="1"/>
  <c r="BF18" i="1"/>
  <c r="BF14" i="1"/>
  <c r="BF13" i="1"/>
  <c r="BF12" i="1"/>
  <c r="BF10" i="1"/>
  <c r="BF9" i="1"/>
  <c r="BF8" i="1"/>
  <c r="BF37" i="1"/>
  <c r="BF35" i="1"/>
  <c r="BF24" i="1"/>
  <c r="BF19" i="1"/>
  <c r="BF17" i="1"/>
  <c r="BF46" i="1"/>
  <c r="BF36" i="1"/>
  <c r="BF33" i="1"/>
  <c r="BF32" i="1"/>
  <c r="BF30" i="1"/>
  <c r="BF28" i="1"/>
  <c r="BF25" i="1"/>
  <c r="BF15" i="1"/>
  <c r="BF38" i="1"/>
  <c r="BF34" i="1"/>
  <c r="BF31" i="1"/>
  <c r="BF26" i="1"/>
  <c r="BF23" i="1"/>
  <c r="BF20" i="1"/>
  <c r="BF7" i="1"/>
  <c r="BF6" i="1"/>
  <c r="BF5" i="1"/>
  <c r="BB174" i="1"/>
  <c r="BB177" i="1"/>
  <c r="BB175" i="1"/>
  <c r="BB176" i="1"/>
  <c r="BB179" i="1"/>
  <c r="BB178" i="1"/>
  <c r="BB180" i="1"/>
  <c r="BB181" i="1"/>
  <c r="BB182" i="1"/>
  <c r="BB183" i="1"/>
  <c r="BB184" i="1"/>
  <c r="BB171" i="1"/>
  <c r="BB170" i="1"/>
  <c r="BB173" i="1"/>
  <c r="BB169" i="1"/>
  <c r="BB168" i="1"/>
  <c r="BB167" i="1"/>
  <c r="BB166" i="1"/>
  <c r="BB160" i="1"/>
  <c r="BB162" i="1"/>
  <c r="BB165" i="1"/>
  <c r="BB164" i="1"/>
  <c r="BB161" i="1"/>
  <c r="BB159" i="1"/>
  <c r="BB155" i="1"/>
  <c r="BB124" i="1"/>
  <c r="BB158" i="1"/>
  <c r="BB154" i="1"/>
  <c r="BB157" i="1"/>
  <c r="BB156" i="1"/>
  <c r="BB153" i="1"/>
  <c r="BB125" i="1"/>
  <c r="BB130" i="1"/>
  <c r="BB128" i="1"/>
  <c r="BB131" i="1"/>
  <c r="BB126" i="1"/>
  <c r="BB129" i="1"/>
  <c r="BB127" i="1"/>
  <c r="BB132" i="1"/>
  <c r="BB136" i="1"/>
  <c r="BB137" i="1"/>
  <c r="BB139" i="1"/>
  <c r="BB133" i="1"/>
  <c r="BB134" i="1"/>
  <c r="BB135" i="1"/>
  <c r="BB138" i="1"/>
  <c r="BB141" i="1"/>
  <c r="BB146" i="1"/>
  <c r="BB147" i="1"/>
  <c r="BB148" i="1"/>
  <c r="BB150" i="1"/>
  <c r="BB123" i="1"/>
  <c r="BB88" i="1"/>
  <c r="BB143" i="1"/>
  <c r="BB140" i="1"/>
  <c r="BB142" i="1"/>
  <c r="BB144" i="1"/>
  <c r="BB151" i="1"/>
  <c r="BB87" i="1"/>
  <c r="BB145" i="1"/>
  <c r="BB149" i="1"/>
  <c r="BB90" i="1"/>
  <c r="BB91" i="1"/>
  <c r="BB92" i="1"/>
  <c r="BB96" i="1"/>
  <c r="BB98" i="1"/>
  <c r="BB93" i="1"/>
  <c r="BB94" i="1"/>
  <c r="BB99" i="1"/>
  <c r="BB89" i="1"/>
  <c r="BB97" i="1"/>
  <c r="BB100" i="1"/>
  <c r="BB101" i="1"/>
  <c r="BB95" i="1"/>
  <c r="BB102" i="1"/>
  <c r="BB105" i="1"/>
  <c r="BB109" i="1"/>
  <c r="BB110" i="1"/>
  <c r="BB113" i="1"/>
  <c r="BB117" i="1"/>
  <c r="BB103" i="1"/>
  <c r="BB104" i="1"/>
  <c r="BB108" i="1"/>
  <c r="BB111" i="1"/>
  <c r="BB115" i="1"/>
  <c r="BB116" i="1"/>
  <c r="BB106" i="1"/>
  <c r="BB112" i="1"/>
  <c r="BB114" i="1"/>
  <c r="BB107" i="1"/>
  <c r="BB121" i="1"/>
  <c r="BB82" i="1"/>
  <c r="BB79" i="1"/>
  <c r="BB118" i="1"/>
  <c r="BB120" i="1"/>
  <c r="BB83" i="1"/>
  <c r="BB76" i="1"/>
  <c r="BB80" i="1"/>
  <c r="BB78" i="1"/>
  <c r="BB119" i="1"/>
  <c r="BB86" i="1"/>
  <c r="BB85" i="1"/>
  <c r="BB81" i="1"/>
  <c r="BB75" i="1"/>
  <c r="BB68" i="1"/>
  <c r="BB59" i="1"/>
  <c r="BB44" i="1"/>
  <c r="BB41" i="1"/>
  <c r="BB74" i="1"/>
  <c r="BB63" i="1"/>
  <c r="BB60" i="1"/>
  <c r="BB54" i="1"/>
  <c r="BB71" i="1"/>
  <c r="BB70" i="1"/>
  <c r="BB69" i="1"/>
  <c r="BB67" i="1"/>
  <c r="BB66" i="1"/>
  <c r="BB61" i="1"/>
  <c r="BB39" i="1"/>
  <c r="BB73" i="1"/>
  <c r="BB72" i="1"/>
  <c r="BB65" i="1"/>
  <c r="BB64" i="1"/>
  <c r="BB57" i="1"/>
  <c r="BB55" i="1"/>
  <c r="BB53" i="1"/>
  <c r="BB50" i="1"/>
  <c r="BB49" i="1"/>
  <c r="BB48" i="1"/>
  <c r="BB43" i="1"/>
  <c r="BB42" i="1"/>
  <c r="BB29" i="1"/>
  <c r="BB27" i="1"/>
  <c r="BB21" i="1"/>
  <c r="BB18" i="1"/>
  <c r="BB14" i="1"/>
  <c r="BB13" i="1"/>
  <c r="BB12" i="1"/>
  <c r="BB10" i="1"/>
  <c r="BB9" i="1"/>
  <c r="BB8" i="1"/>
  <c r="BB40" i="1"/>
  <c r="BB37" i="1"/>
  <c r="BB35" i="1"/>
  <c r="BB24" i="1"/>
  <c r="BB19" i="1"/>
  <c r="BB17" i="1"/>
  <c r="BB36" i="1"/>
  <c r="BB33" i="1"/>
  <c r="BB32" i="1"/>
  <c r="BB30" i="1"/>
  <c r="BB28" i="1"/>
  <c r="BB25" i="1"/>
  <c r="BB15" i="1"/>
  <c r="BB46" i="1"/>
  <c r="BB38" i="1"/>
  <c r="BB34" i="1"/>
  <c r="BB31" i="1"/>
  <c r="BB26" i="1"/>
  <c r="BB23" i="1"/>
  <c r="BB20" i="1"/>
  <c r="BB7" i="1"/>
  <c r="BB6" i="1"/>
  <c r="BB5" i="1"/>
  <c r="AX174" i="1"/>
  <c r="AX175" i="1"/>
  <c r="AX177" i="1"/>
  <c r="AX176" i="1"/>
  <c r="AX179" i="1"/>
  <c r="AX180" i="1"/>
  <c r="AX178" i="1"/>
  <c r="AX182" i="1"/>
  <c r="AX183" i="1"/>
  <c r="AX184" i="1"/>
  <c r="AX181" i="1"/>
  <c r="AX171" i="1"/>
  <c r="AX170" i="1"/>
  <c r="AX167" i="1"/>
  <c r="AX173" i="1"/>
  <c r="AX169" i="1"/>
  <c r="AX168" i="1"/>
  <c r="AX160" i="1"/>
  <c r="AX166" i="1"/>
  <c r="AX162" i="1"/>
  <c r="AX164" i="1"/>
  <c r="AX161" i="1"/>
  <c r="AX165" i="1"/>
  <c r="AX159" i="1"/>
  <c r="AX155" i="1"/>
  <c r="AX124" i="1"/>
  <c r="AX158" i="1"/>
  <c r="AX154" i="1"/>
  <c r="AX157" i="1"/>
  <c r="AX156" i="1"/>
  <c r="AX153" i="1"/>
  <c r="AX125" i="1"/>
  <c r="AX130" i="1"/>
  <c r="AX128" i="1"/>
  <c r="AX131" i="1"/>
  <c r="AX126" i="1"/>
  <c r="AX129" i="1"/>
  <c r="AX127" i="1"/>
  <c r="AX132" i="1"/>
  <c r="AX136" i="1"/>
  <c r="AX137" i="1"/>
  <c r="AX139" i="1"/>
  <c r="AX133" i="1"/>
  <c r="AX134" i="1"/>
  <c r="AX135" i="1"/>
  <c r="AX138" i="1"/>
  <c r="AX141" i="1"/>
  <c r="AX146" i="1"/>
  <c r="AX147" i="1"/>
  <c r="AX148" i="1"/>
  <c r="AX150" i="1"/>
  <c r="AX123" i="1"/>
  <c r="AX88" i="1"/>
  <c r="AX143" i="1"/>
  <c r="AX140" i="1"/>
  <c r="AX142" i="1"/>
  <c r="AX144" i="1"/>
  <c r="AX151" i="1"/>
  <c r="AX87" i="1"/>
  <c r="AX145" i="1"/>
  <c r="AX149" i="1"/>
  <c r="AX90" i="1"/>
  <c r="AX91" i="1"/>
  <c r="AX92" i="1"/>
  <c r="AX96" i="1"/>
  <c r="AX98" i="1"/>
  <c r="AX93" i="1"/>
  <c r="AX94" i="1"/>
  <c r="AX99" i="1"/>
  <c r="AX89" i="1"/>
  <c r="AX97" i="1"/>
  <c r="AX100" i="1"/>
  <c r="AX101" i="1"/>
  <c r="AX95" i="1"/>
  <c r="AX102" i="1"/>
  <c r="AX105" i="1"/>
  <c r="AX109" i="1"/>
  <c r="AX110" i="1"/>
  <c r="AX113" i="1"/>
  <c r="AX117" i="1"/>
  <c r="AX103" i="1"/>
  <c r="AX104" i="1"/>
  <c r="AX108" i="1"/>
  <c r="AX111" i="1"/>
  <c r="AX115" i="1"/>
  <c r="AX116" i="1"/>
  <c r="AX106" i="1"/>
  <c r="AX112" i="1"/>
  <c r="AX114" i="1"/>
  <c r="AX107" i="1"/>
  <c r="AX121" i="1"/>
  <c r="AX82" i="1"/>
  <c r="AX79" i="1"/>
  <c r="AX118" i="1"/>
  <c r="AX120" i="1"/>
  <c r="AX83" i="1"/>
  <c r="AX76" i="1"/>
  <c r="AX80" i="1"/>
  <c r="AX78" i="1"/>
  <c r="AX119" i="1"/>
  <c r="AX86" i="1"/>
  <c r="AX85" i="1"/>
  <c r="AX81" i="1"/>
  <c r="AX75" i="1"/>
  <c r="AX68" i="1"/>
  <c r="AX59" i="1"/>
  <c r="AX44" i="1"/>
  <c r="AX41" i="1"/>
  <c r="AX74" i="1"/>
  <c r="AX63" i="1"/>
  <c r="AX60" i="1"/>
  <c r="AX54" i="1"/>
  <c r="AX71" i="1"/>
  <c r="AX70" i="1"/>
  <c r="AX69" i="1"/>
  <c r="AX67" i="1"/>
  <c r="AX66" i="1"/>
  <c r="AX61" i="1"/>
  <c r="AX39" i="1"/>
  <c r="AX73" i="1"/>
  <c r="AX72" i="1"/>
  <c r="AX65" i="1"/>
  <c r="AX64" i="1"/>
  <c r="AX57" i="1"/>
  <c r="AX55" i="1"/>
  <c r="AX53" i="1"/>
  <c r="AX50" i="1"/>
  <c r="AX49" i="1"/>
  <c r="AX48" i="1"/>
  <c r="AX43" i="1"/>
  <c r="AX42" i="1"/>
  <c r="AX46" i="1"/>
  <c r="AX29" i="1"/>
  <c r="AX27" i="1"/>
  <c r="AX24" i="1"/>
  <c r="AX21" i="1"/>
  <c r="AX18" i="1"/>
  <c r="AX14" i="1"/>
  <c r="AX13" i="1"/>
  <c r="AX12" i="1"/>
  <c r="AX10" i="1"/>
  <c r="AX9" i="1"/>
  <c r="AX8" i="1"/>
  <c r="AX37" i="1"/>
  <c r="AX35" i="1"/>
  <c r="AX19" i="1"/>
  <c r="AX17" i="1"/>
  <c r="AX40" i="1"/>
  <c r="AX36" i="1"/>
  <c r="AX33" i="1"/>
  <c r="AX32" i="1"/>
  <c r="AX30" i="1"/>
  <c r="AX28" i="1"/>
  <c r="AX25" i="1"/>
  <c r="AX15" i="1"/>
  <c r="AX38" i="1"/>
  <c r="AX34" i="1"/>
  <c r="AX31" i="1"/>
  <c r="AX26" i="1"/>
  <c r="AX23" i="1"/>
  <c r="AX20" i="1"/>
  <c r="AX7" i="1"/>
  <c r="AX6" i="1"/>
  <c r="AX5" i="1"/>
  <c r="AT174" i="1"/>
  <c r="AT177" i="1"/>
  <c r="AT175" i="1"/>
  <c r="AT179" i="1"/>
  <c r="AT180" i="1"/>
  <c r="AT184" i="1"/>
  <c r="AT176" i="1"/>
  <c r="AT182" i="1"/>
  <c r="AT171" i="1"/>
  <c r="AT170" i="1"/>
  <c r="AT167" i="1"/>
  <c r="AT173" i="1"/>
  <c r="AT169" i="1"/>
  <c r="AT168" i="1"/>
  <c r="AT165" i="1"/>
  <c r="AT162" i="1"/>
  <c r="AT166" i="1"/>
  <c r="AT164" i="1"/>
  <c r="AT161" i="1"/>
  <c r="AT160" i="1"/>
  <c r="AT159" i="1"/>
  <c r="AT155" i="1"/>
  <c r="AT124" i="1"/>
  <c r="AT158" i="1"/>
  <c r="AT154" i="1"/>
  <c r="AT157" i="1"/>
  <c r="AT156" i="1"/>
  <c r="AT153" i="1"/>
  <c r="AT125" i="1"/>
  <c r="AT130" i="1"/>
  <c r="AT128" i="1"/>
  <c r="AT131" i="1"/>
  <c r="AT126" i="1"/>
  <c r="AT129" i="1"/>
  <c r="AT127" i="1"/>
  <c r="AT132" i="1"/>
  <c r="AT136" i="1"/>
  <c r="AT137" i="1"/>
  <c r="AT139" i="1"/>
  <c r="AT133" i="1"/>
  <c r="AT134" i="1"/>
  <c r="AT135" i="1"/>
  <c r="AT138" i="1"/>
  <c r="AT141" i="1"/>
  <c r="AT146" i="1"/>
  <c r="AT147" i="1"/>
  <c r="AT148" i="1"/>
  <c r="AT123" i="1"/>
  <c r="AT88" i="1"/>
  <c r="AT143" i="1"/>
  <c r="AT140" i="1"/>
  <c r="AT142" i="1"/>
  <c r="AT144" i="1"/>
  <c r="AT151" i="1"/>
  <c r="AT87" i="1"/>
  <c r="AT145" i="1"/>
  <c r="AT149" i="1"/>
  <c r="AT90" i="1"/>
  <c r="AT91" i="1"/>
  <c r="AT92" i="1"/>
  <c r="AT96" i="1"/>
  <c r="AT98" i="1"/>
  <c r="AT93" i="1"/>
  <c r="AT94" i="1"/>
  <c r="AT99" i="1"/>
  <c r="AT89" i="1"/>
  <c r="AT97" i="1"/>
  <c r="AT100" i="1"/>
  <c r="AT101" i="1"/>
  <c r="AT95" i="1"/>
  <c r="AT102" i="1"/>
  <c r="AT105" i="1"/>
  <c r="AT109" i="1"/>
  <c r="AT110" i="1"/>
  <c r="AT113" i="1"/>
  <c r="AT117" i="1"/>
  <c r="AT103" i="1"/>
  <c r="AT104" i="1"/>
  <c r="AT108" i="1"/>
  <c r="AT111" i="1"/>
  <c r="AT115" i="1"/>
  <c r="AT116" i="1"/>
  <c r="AT106" i="1"/>
  <c r="AT112" i="1"/>
  <c r="AT114" i="1"/>
  <c r="AT107" i="1"/>
  <c r="AT121" i="1"/>
  <c r="AT82" i="1"/>
  <c r="AT79" i="1"/>
  <c r="AT118" i="1"/>
  <c r="AT120" i="1"/>
  <c r="AT83" i="1"/>
  <c r="AT76" i="1"/>
  <c r="AT80" i="1"/>
  <c r="AT78" i="1"/>
  <c r="AT119" i="1"/>
  <c r="AT86" i="1"/>
  <c r="AT85" i="1"/>
  <c r="AT81" i="1"/>
  <c r="AT75" i="1"/>
  <c r="AT68" i="1"/>
  <c r="AT59" i="1"/>
  <c r="AT44" i="1"/>
  <c r="AT41" i="1"/>
  <c r="AT74" i="1"/>
  <c r="AT63" i="1"/>
  <c r="AT60" i="1"/>
  <c r="AT54" i="1"/>
  <c r="AT71" i="1"/>
  <c r="AT70" i="1"/>
  <c r="AT69" i="1"/>
  <c r="AT67" i="1"/>
  <c r="AT66" i="1"/>
  <c r="AT61" i="1"/>
  <c r="AT39" i="1"/>
  <c r="AT73" i="1"/>
  <c r="AT72" i="1"/>
  <c r="AT65" i="1"/>
  <c r="AT64" i="1"/>
  <c r="AT57" i="1"/>
  <c r="AT55" i="1"/>
  <c r="AT53" i="1"/>
  <c r="AT50" i="1"/>
  <c r="AT49" i="1"/>
  <c r="AT48" i="1"/>
  <c r="AT43" i="1"/>
  <c r="AT42" i="1"/>
  <c r="AT29" i="1"/>
  <c r="AT27" i="1"/>
  <c r="AT24" i="1"/>
  <c r="AT21" i="1"/>
  <c r="AT14" i="1"/>
  <c r="AT13" i="1"/>
  <c r="AT12" i="1"/>
  <c r="AT10" i="1"/>
  <c r="AT9" i="1"/>
  <c r="AT8" i="1"/>
  <c r="AT46" i="1"/>
  <c r="AT37" i="1"/>
  <c r="AT35" i="1"/>
  <c r="AT19" i="1"/>
  <c r="AT36" i="1"/>
  <c r="AT33" i="1"/>
  <c r="AT32" i="1"/>
  <c r="AT30" i="1"/>
  <c r="AT28" i="1"/>
  <c r="AT25" i="1"/>
  <c r="AT15" i="1"/>
  <c r="AT40" i="1"/>
  <c r="AT38" i="1"/>
  <c r="AT34" i="1"/>
  <c r="AT31" i="1"/>
  <c r="AT26" i="1"/>
  <c r="AT23" i="1"/>
  <c r="AT20" i="1"/>
  <c r="AT18" i="1"/>
  <c r="AT7" i="1"/>
  <c r="AT6" i="1"/>
  <c r="AT5" i="1"/>
  <c r="HR174" i="1"/>
  <c r="HR175" i="1"/>
  <c r="HR176" i="1"/>
  <c r="HR177" i="1"/>
  <c r="HR178" i="1"/>
  <c r="HR179" i="1"/>
  <c r="HR181" i="1"/>
  <c r="HR180" i="1"/>
  <c r="HR184" i="1"/>
  <c r="HR183" i="1"/>
  <c r="HR173" i="1"/>
  <c r="HR169" i="1"/>
  <c r="HR168" i="1"/>
  <c r="HR166" i="1"/>
  <c r="HR171" i="1"/>
  <c r="HR170" i="1"/>
  <c r="HR167" i="1"/>
  <c r="HR182" i="1"/>
  <c r="HR164" i="1"/>
  <c r="HR162" i="1"/>
  <c r="HR161" i="1"/>
  <c r="HR160" i="1"/>
  <c r="HR165" i="1"/>
  <c r="HR159" i="1"/>
  <c r="HR158" i="1"/>
  <c r="HR154" i="1"/>
  <c r="HR157" i="1"/>
  <c r="HR153" i="1"/>
  <c r="HR156" i="1"/>
  <c r="HR155" i="1"/>
  <c r="HR129" i="1"/>
  <c r="HR127" i="1"/>
  <c r="HR124" i="1"/>
  <c r="HR125" i="1"/>
  <c r="HR130" i="1"/>
  <c r="HR126" i="1"/>
  <c r="HR128" i="1"/>
  <c r="HR133" i="1"/>
  <c r="HR134" i="1"/>
  <c r="HR137" i="1"/>
  <c r="HR131" i="1"/>
  <c r="HR135" i="1"/>
  <c r="HR138" i="1"/>
  <c r="HR132" i="1"/>
  <c r="HR136" i="1"/>
  <c r="HR139" i="1"/>
  <c r="HR141" i="1"/>
  <c r="HR144" i="1"/>
  <c r="HR148" i="1"/>
  <c r="HR150" i="1"/>
  <c r="HR87" i="1"/>
  <c r="HR145" i="1"/>
  <c r="HR149" i="1"/>
  <c r="HR151" i="1"/>
  <c r="HR140" i="1"/>
  <c r="HR142" i="1"/>
  <c r="HR146" i="1"/>
  <c r="HR147" i="1"/>
  <c r="HR123" i="1"/>
  <c r="HR143" i="1"/>
  <c r="HR90" i="1"/>
  <c r="HR91" i="1"/>
  <c r="HR95" i="1"/>
  <c r="HR97" i="1"/>
  <c r="HR101" i="1"/>
  <c r="HR89" i="1"/>
  <c r="HR92" i="1"/>
  <c r="HR88" i="1"/>
  <c r="HR93" i="1"/>
  <c r="HR96" i="1"/>
  <c r="HR98" i="1"/>
  <c r="HR100" i="1"/>
  <c r="HR94" i="1"/>
  <c r="HR99" i="1"/>
  <c r="HR106" i="1"/>
  <c r="HR108" i="1"/>
  <c r="HR112" i="1"/>
  <c r="HR102" i="1"/>
  <c r="HR104" i="1"/>
  <c r="HR109" i="1"/>
  <c r="HR115" i="1"/>
  <c r="HR103" i="1"/>
  <c r="HR107" i="1"/>
  <c r="HR110" i="1"/>
  <c r="HR113" i="1"/>
  <c r="HR114" i="1"/>
  <c r="HR116" i="1"/>
  <c r="HR105" i="1"/>
  <c r="HR111" i="1"/>
  <c r="HR118" i="1"/>
  <c r="HR120" i="1"/>
  <c r="HR86" i="1"/>
  <c r="HR80" i="1"/>
  <c r="HR78" i="1"/>
  <c r="HR81" i="1"/>
  <c r="HR75" i="1"/>
  <c r="HR119" i="1"/>
  <c r="HR85" i="1"/>
  <c r="HR82" i="1"/>
  <c r="HR79" i="1"/>
  <c r="HR76" i="1"/>
  <c r="HR117" i="1"/>
  <c r="HR121" i="1"/>
  <c r="HR83" i="1"/>
  <c r="HR74" i="1"/>
  <c r="HR57" i="1"/>
  <c r="HR53" i="1"/>
  <c r="HR73" i="1"/>
  <c r="HR70" i="1"/>
  <c r="HR69" i="1"/>
  <c r="HR66" i="1"/>
  <c r="HR59" i="1"/>
  <c r="HR71" i="1"/>
  <c r="HR68" i="1"/>
  <c r="HR65" i="1"/>
  <c r="HR63" i="1"/>
  <c r="HR60" i="1"/>
  <c r="HR42" i="1"/>
  <c r="HR41" i="1"/>
  <c r="HR72" i="1"/>
  <c r="HR67" i="1"/>
  <c r="HR64" i="1"/>
  <c r="HR61" i="1"/>
  <c r="HR55" i="1"/>
  <c r="HR54" i="1"/>
  <c r="HR50" i="1"/>
  <c r="HR49" i="1"/>
  <c r="HR48" i="1"/>
  <c r="HR47" i="1"/>
  <c r="HR43" i="1"/>
  <c r="HR40" i="1"/>
  <c r="HR46" i="1"/>
  <c r="HR39" i="1"/>
  <c r="HR36" i="1"/>
  <c r="HR34" i="1"/>
  <c r="HR32" i="1"/>
  <c r="HR28" i="1"/>
  <c r="HR26" i="1"/>
  <c r="HR23" i="1"/>
  <c r="HR20" i="1"/>
  <c r="HR18" i="1"/>
  <c r="HR15" i="1"/>
  <c r="HR12" i="1"/>
  <c r="HR10" i="1"/>
  <c r="HR9" i="1"/>
  <c r="HR8" i="1"/>
  <c r="HR7" i="1"/>
  <c r="HR38" i="1"/>
  <c r="HR35" i="1"/>
  <c r="HR31" i="1"/>
  <c r="HR29" i="1"/>
  <c r="HR27" i="1"/>
  <c r="HR44" i="1"/>
  <c r="HR37" i="1"/>
  <c r="HR33" i="1"/>
  <c r="HR24" i="1"/>
  <c r="HR21" i="1"/>
  <c r="HR14" i="1"/>
  <c r="HR30" i="1"/>
  <c r="HR25" i="1"/>
  <c r="HR19" i="1"/>
  <c r="HR17" i="1"/>
  <c r="HR13" i="1"/>
  <c r="HR6" i="1"/>
  <c r="HR5" i="1"/>
  <c r="HF175" i="1"/>
  <c r="HF176" i="1"/>
  <c r="HF177" i="1"/>
  <c r="HF174" i="1"/>
  <c r="HF178" i="1"/>
  <c r="HF181" i="1"/>
  <c r="HF180" i="1"/>
  <c r="HF179" i="1"/>
  <c r="HF184" i="1"/>
  <c r="HF183" i="1"/>
  <c r="HF173" i="1"/>
  <c r="HF182" i="1"/>
  <c r="HF169" i="1"/>
  <c r="HF168" i="1"/>
  <c r="HF166" i="1"/>
  <c r="HF171" i="1"/>
  <c r="HF164" i="1"/>
  <c r="HF170" i="1"/>
  <c r="HF167" i="1"/>
  <c r="HF162" i="1"/>
  <c r="HF161" i="1"/>
  <c r="HF165" i="1"/>
  <c r="HF160" i="1"/>
  <c r="HF159" i="1"/>
  <c r="HF158" i="1"/>
  <c r="HF154" i="1"/>
  <c r="HF157" i="1"/>
  <c r="HF153" i="1"/>
  <c r="HF156" i="1"/>
  <c r="HF155" i="1"/>
  <c r="HF129" i="1"/>
  <c r="HF127" i="1"/>
  <c r="HF124" i="1"/>
  <c r="HF125" i="1"/>
  <c r="HF130" i="1"/>
  <c r="HF126" i="1"/>
  <c r="HF128" i="1"/>
  <c r="HF133" i="1"/>
  <c r="HF134" i="1"/>
  <c r="HF137" i="1"/>
  <c r="HF131" i="1"/>
  <c r="HF135" i="1"/>
  <c r="HF138" i="1"/>
  <c r="HF132" i="1"/>
  <c r="HF136" i="1"/>
  <c r="HF139" i="1"/>
  <c r="HF141" i="1"/>
  <c r="HF144" i="1"/>
  <c r="HF148" i="1"/>
  <c r="HF150" i="1"/>
  <c r="HF87" i="1"/>
  <c r="HF145" i="1"/>
  <c r="HF149" i="1"/>
  <c r="HF151" i="1"/>
  <c r="HF140" i="1"/>
  <c r="HF142" i="1"/>
  <c r="HF146" i="1"/>
  <c r="HF147" i="1"/>
  <c r="HF123" i="1"/>
  <c r="HF143" i="1"/>
  <c r="HF90" i="1"/>
  <c r="HF91" i="1"/>
  <c r="HF95" i="1"/>
  <c r="HF97" i="1"/>
  <c r="HF101" i="1"/>
  <c r="HF89" i="1"/>
  <c r="HF92" i="1"/>
  <c r="HF88" i="1"/>
  <c r="HF93" i="1"/>
  <c r="HF96" i="1"/>
  <c r="HF98" i="1"/>
  <c r="HF100" i="1"/>
  <c r="HF94" i="1"/>
  <c r="HF99" i="1"/>
  <c r="HF106" i="1"/>
  <c r="HF108" i="1"/>
  <c r="HF112" i="1"/>
  <c r="HF102" i="1"/>
  <c r="HF104" i="1"/>
  <c r="HF109" i="1"/>
  <c r="HF115" i="1"/>
  <c r="HF103" i="1"/>
  <c r="HF107" i="1"/>
  <c r="HF110" i="1"/>
  <c r="HF113" i="1"/>
  <c r="HF114" i="1"/>
  <c r="HF116" i="1"/>
  <c r="HF105" i="1"/>
  <c r="HF111" i="1"/>
  <c r="HF118" i="1"/>
  <c r="HF120" i="1"/>
  <c r="HF86" i="1"/>
  <c r="HF80" i="1"/>
  <c r="HF78" i="1"/>
  <c r="HF81" i="1"/>
  <c r="HF75" i="1"/>
  <c r="HF119" i="1"/>
  <c r="HF85" i="1"/>
  <c r="HF82" i="1"/>
  <c r="HF79" i="1"/>
  <c r="HF76" i="1"/>
  <c r="HF117" i="1"/>
  <c r="HF121" i="1"/>
  <c r="HF83" i="1"/>
  <c r="HF74" i="1"/>
  <c r="HF57" i="1"/>
  <c r="HF53" i="1"/>
  <c r="HF73" i="1"/>
  <c r="HF70" i="1"/>
  <c r="HF69" i="1"/>
  <c r="HF66" i="1"/>
  <c r="HF59" i="1"/>
  <c r="HF71" i="1"/>
  <c r="HF68" i="1"/>
  <c r="HF65" i="1"/>
  <c r="HF63" i="1"/>
  <c r="HF60" i="1"/>
  <c r="HF42" i="1"/>
  <c r="HF41" i="1"/>
  <c r="HF72" i="1"/>
  <c r="HF67" i="1"/>
  <c r="HF64" i="1"/>
  <c r="HF61" i="1"/>
  <c r="HF55" i="1"/>
  <c r="HF54" i="1"/>
  <c r="HF50" i="1"/>
  <c r="HF49" i="1"/>
  <c r="HF48" i="1"/>
  <c r="HF43" i="1"/>
  <c r="HF40" i="1"/>
  <c r="HF38" i="1"/>
  <c r="HF36" i="1"/>
  <c r="HF34" i="1"/>
  <c r="HF32" i="1"/>
  <c r="HF28" i="1"/>
  <c r="HF26" i="1"/>
  <c r="HF23" i="1"/>
  <c r="HF20" i="1"/>
  <c r="HF18" i="1"/>
  <c r="HF15" i="1"/>
  <c r="HF12" i="1"/>
  <c r="HF10" i="1"/>
  <c r="HF9" i="1"/>
  <c r="HF8" i="1"/>
  <c r="HF7" i="1"/>
  <c r="HF44" i="1"/>
  <c r="HF35" i="1"/>
  <c r="HF31" i="1"/>
  <c r="HF29" i="1"/>
  <c r="HF27" i="1"/>
  <c r="HF37" i="1"/>
  <c r="HF33" i="1"/>
  <c r="HF24" i="1"/>
  <c r="HF21" i="1"/>
  <c r="HF14" i="1"/>
  <c r="HF46" i="1"/>
  <c r="HF39" i="1"/>
  <c r="HF30" i="1"/>
  <c r="HF25" i="1"/>
  <c r="HF19" i="1"/>
  <c r="HF17" i="1"/>
  <c r="HF13" i="1"/>
  <c r="HF6" i="1"/>
  <c r="HF5" i="1"/>
  <c r="HI174" i="1"/>
  <c r="HI176" i="1"/>
  <c r="HI175" i="1"/>
  <c r="HI178" i="1"/>
  <c r="HI179" i="1"/>
  <c r="HI180" i="1"/>
  <c r="HI177" i="1"/>
  <c r="HI181" i="1"/>
  <c r="HI183" i="1"/>
  <c r="HI182" i="1"/>
  <c r="HI173" i="1"/>
  <c r="HI184" i="1"/>
  <c r="HI170" i="1"/>
  <c r="HI167" i="1"/>
  <c r="HI169" i="1"/>
  <c r="HI168" i="1"/>
  <c r="HI166" i="1"/>
  <c r="HI165" i="1"/>
  <c r="HI171" i="1"/>
  <c r="HI164" i="1"/>
  <c r="HI162" i="1"/>
  <c r="HI161" i="1"/>
  <c r="HI160" i="1"/>
  <c r="HI156" i="1"/>
  <c r="HI155" i="1"/>
  <c r="HI159" i="1"/>
  <c r="HI158" i="1"/>
  <c r="HI154" i="1"/>
  <c r="HI157" i="1"/>
  <c r="HI153" i="1"/>
  <c r="HI127" i="1"/>
  <c r="HI124" i="1"/>
  <c r="HI125" i="1"/>
  <c r="HI130" i="1"/>
  <c r="HI126" i="1"/>
  <c r="HI128" i="1"/>
  <c r="HI129" i="1"/>
  <c r="HI131" i="1"/>
  <c r="HI135" i="1"/>
  <c r="HI138" i="1"/>
  <c r="HI132" i="1"/>
  <c r="HI136" i="1"/>
  <c r="HI133" i="1"/>
  <c r="HI134" i="1"/>
  <c r="HI137" i="1"/>
  <c r="HI145" i="1"/>
  <c r="HI149" i="1"/>
  <c r="HI151" i="1"/>
  <c r="HI140" i="1"/>
  <c r="HI142" i="1"/>
  <c r="HI146" i="1"/>
  <c r="HI147" i="1"/>
  <c r="HI143" i="1"/>
  <c r="HI139" i="1"/>
  <c r="HI141" i="1"/>
  <c r="HI144" i="1"/>
  <c r="HI148" i="1"/>
  <c r="HI150" i="1"/>
  <c r="HI89" i="1"/>
  <c r="HI92" i="1"/>
  <c r="HI87" i="1"/>
  <c r="HI88" i="1"/>
  <c r="HI93" i="1"/>
  <c r="HI96" i="1"/>
  <c r="HI98" i="1"/>
  <c r="HI100" i="1"/>
  <c r="HI94" i="1"/>
  <c r="HI99" i="1"/>
  <c r="HI123" i="1"/>
  <c r="HI90" i="1"/>
  <c r="HI91" i="1"/>
  <c r="HI95" i="1"/>
  <c r="HI97" i="1"/>
  <c r="HI101" i="1"/>
  <c r="HI102" i="1"/>
  <c r="HI104" i="1"/>
  <c r="HI109" i="1"/>
  <c r="HI115" i="1"/>
  <c r="HI103" i="1"/>
  <c r="HI107" i="1"/>
  <c r="HI110" i="1"/>
  <c r="HI113" i="1"/>
  <c r="HI114" i="1"/>
  <c r="HI116" i="1"/>
  <c r="HI105" i="1"/>
  <c r="HI111" i="1"/>
  <c r="HI106" i="1"/>
  <c r="HI108" i="1"/>
  <c r="HI112" i="1"/>
  <c r="HI83" i="1"/>
  <c r="HI74" i="1"/>
  <c r="HI119" i="1"/>
  <c r="HI86" i="1"/>
  <c r="HI80" i="1"/>
  <c r="HI78" i="1"/>
  <c r="HI117" i="1"/>
  <c r="HI121" i="1"/>
  <c r="HI81" i="1"/>
  <c r="HI75" i="1"/>
  <c r="HI118" i="1"/>
  <c r="HI120" i="1"/>
  <c r="HI85" i="1"/>
  <c r="HI82" i="1"/>
  <c r="HI79" i="1"/>
  <c r="HI76" i="1"/>
  <c r="HI72" i="1"/>
  <c r="HI67" i="1"/>
  <c r="HI64" i="1"/>
  <c r="HI61" i="1"/>
  <c r="HI55" i="1"/>
  <c r="HI54" i="1"/>
  <c r="HI50" i="1"/>
  <c r="HI49" i="1"/>
  <c r="HI48" i="1"/>
  <c r="HI43" i="1"/>
  <c r="HI40" i="1"/>
  <c r="HI57" i="1"/>
  <c r="HI53" i="1"/>
  <c r="HI73" i="1"/>
  <c r="HI70" i="1"/>
  <c r="HI69" i="1"/>
  <c r="HI66" i="1"/>
  <c r="HI59" i="1"/>
  <c r="HI46" i="1"/>
  <c r="HI44" i="1"/>
  <c r="HI39" i="1"/>
  <c r="HI38" i="1"/>
  <c r="HI71" i="1"/>
  <c r="HI68" i="1"/>
  <c r="HI65" i="1"/>
  <c r="HI63" i="1"/>
  <c r="HI60" i="1"/>
  <c r="HI42" i="1"/>
  <c r="HI41" i="1"/>
  <c r="HI30" i="1"/>
  <c r="HI25" i="1"/>
  <c r="HI19" i="1"/>
  <c r="HI17" i="1"/>
  <c r="HI13" i="1"/>
  <c r="HI36" i="1"/>
  <c r="HI34" i="1"/>
  <c r="HI32" i="1"/>
  <c r="HI28" i="1"/>
  <c r="HI26" i="1"/>
  <c r="HI23" i="1"/>
  <c r="HI20" i="1"/>
  <c r="HI18" i="1"/>
  <c r="HI15" i="1"/>
  <c r="HI12" i="1"/>
  <c r="HI10" i="1"/>
  <c r="HI9" i="1"/>
  <c r="HI8" i="1"/>
  <c r="HI35" i="1"/>
  <c r="HI31" i="1"/>
  <c r="HI29" i="1"/>
  <c r="HI27" i="1"/>
  <c r="HI37" i="1"/>
  <c r="HI33" i="1"/>
  <c r="HI24" i="1"/>
  <c r="HI21" i="1"/>
  <c r="HI14" i="1"/>
  <c r="HI6" i="1"/>
  <c r="HI5" i="1"/>
  <c r="HI7" i="1"/>
  <c r="HM174" i="1"/>
  <c r="HM176" i="1"/>
  <c r="HM175" i="1"/>
  <c r="HM178" i="1"/>
  <c r="HM179" i="1"/>
  <c r="HM180" i="1"/>
  <c r="HM177" i="1"/>
  <c r="HM183" i="1"/>
  <c r="HM181" i="1"/>
  <c r="HM182" i="1"/>
  <c r="HM173" i="1"/>
  <c r="HM170" i="1"/>
  <c r="HM167" i="1"/>
  <c r="HM184" i="1"/>
  <c r="HM169" i="1"/>
  <c r="HM168" i="1"/>
  <c r="HM166" i="1"/>
  <c r="HM171" i="1"/>
  <c r="HM165" i="1"/>
  <c r="HM164" i="1"/>
  <c r="HM162" i="1"/>
  <c r="HM161" i="1"/>
  <c r="HM160" i="1"/>
  <c r="HM156" i="1"/>
  <c r="HM155" i="1"/>
  <c r="HM159" i="1"/>
  <c r="HM158" i="1"/>
  <c r="HM154" i="1"/>
  <c r="HM157" i="1"/>
  <c r="HM153" i="1"/>
  <c r="HM127" i="1"/>
  <c r="HM124" i="1"/>
  <c r="HM125" i="1"/>
  <c r="HM130" i="1"/>
  <c r="HM126" i="1"/>
  <c r="HM128" i="1"/>
  <c r="HM129" i="1"/>
  <c r="HM131" i="1"/>
  <c r="HM135" i="1"/>
  <c r="HM138" i="1"/>
  <c r="HM132" i="1"/>
  <c r="HM136" i="1"/>
  <c r="HM133" i="1"/>
  <c r="HM134" i="1"/>
  <c r="HM137" i="1"/>
  <c r="HM145" i="1"/>
  <c r="HM149" i="1"/>
  <c r="HM151" i="1"/>
  <c r="HM140" i="1"/>
  <c r="HM142" i="1"/>
  <c r="HM146" i="1"/>
  <c r="HM147" i="1"/>
  <c r="HM143" i="1"/>
  <c r="HM139" i="1"/>
  <c r="HM141" i="1"/>
  <c r="HM144" i="1"/>
  <c r="HM148" i="1"/>
  <c r="HM150" i="1"/>
  <c r="HM89" i="1"/>
  <c r="HM92" i="1"/>
  <c r="HM88" i="1"/>
  <c r="HM93" i="1"/>
  <c r="HM96" i="1"/>
  <c r="HM98" i="1"/>
  <c r="HM100" i="1"/>
  <c r="HM123" i="1"/>
  <c r="HM87" i="1"/>
  <c r="HM94" i="1"/>
  <c r="HM99" i="1"/>
  <c r="HM90" i="1"/>
  <c r="HM91" i="1"/>
  <c r="HM95" i="1"/>
  <c r="HM97" i="1"/>
  <c r="HM101" i="1"/>
  <c r="HM102" i="1"/>
  <c r="HM104" i="1"/>
  <c r="HM109" i="1"/>
  <c r="HM115" i="1"/>
  <c r="HM103" i="1"/>
  <c r="HM107" i="1"/>
  <c r="HM110" i="1"/>
  <c r="HM113" i="1"/>
  <c r="HM114" i="1"/>
  <c r="HM116" i="1"/>
  <c r="HM105" i="1"/>
  <c r="HM111" i="1"/>
  <c r="HM106" i="1"/>
  <c r="HM108" i="1"/>
  <c r="HM112" i="1"/>
  <c r="HM83" i="1"/>
  <c r="HM74" i="1"/>
  <c r="HM119" i="1"/>
  <c r="HM86" i="1"/>
  <c r="HM80" i="1"/>
  <c r="HM78" i="1"/>
  <c r="HM117" i="1"/>
  <c r="HM121" i="1"/>
  <c r="HM81" i="1"/>
  <c r="HM75" i="1"/>
  <c r="HM118" i="1"/>
  <c r="HM120" i="1"/>
  <c r="HM85" i="1"/>
  <c r="HM82" i="1"/>
  <c r="HM79" i="1"/>
  <c r="HM76" i="1"/>
  <c r="HM72" i="1"/>
  <c r="HM67" i="1"/>
  <c r="HM64" i="1"/>
  <c r="HM61" i="1"/>
  <c r="HM55" i="1"/>
  <c r="HM54" i="1"/>
  <c r="HM50" i="1"/>
  <c r="HM49" i="1"/>
  <c r="HM48" i="1"/>
  <c r="HM43" i="1"/>
  <c r="HM40" i="1"/>
  <c r="HM57" i="1"/>
  <c r="HM53" i="1"/>
  <c r="HM73" i="1"/>
  <c r="HM70" i="1"/>
  <c r="HM69" i="1"/>
  <c r="HM66" i="1"/>
  <c r="HM59" i="1"/>
  <c r="HM46" i="1"/>
  <c r="HM44" i="1"/>
  <c r="HM39" i="1"/>
  <c r="HM38" i="1"/>
  <c r="HM71" i="1"/>
  <c r="HM68" i="1"/>
  <c r="HM65" i="1"/>
  <c r="HM63" i="1"/>
  <c r="HM60" i="1"/>
  <c r="HM42" i="1"/>
  <c r="HM41" i="1"/>
  <c r="HM30" i="1"/>
  <c r="HM25" i="1"/>
  <c r="HM19" i="1"/>
  <c r="HM17" i="1"/>
  <c r="HM13" i="1"/>
  <c r="HM36" i="1"/>
  <c r="HM34" i="1"/>
  <c r="HM32" i="1"/>
  <c r="HM28" i="1"/>
  <c r="HM26" i="1"/>
  <c r="HM23" i="1"/>
  <c r="HM20" i="1"/>
  <c r="HM18" i="1"/>
  <c r="HM15" i="1"/>
  <c r="HM12" i="1"/>
  <c r="HM10" i="1"/>
  <c r="HM9" i="1"/>
  <c r="HM8" i="1"/>
  <c r="HM35" i="1"/>
  <c r="HM31" i="1"/>
  <c r="HM29" i="1"/>
  <c r="HM27" i="1"/>
  <c r="HM37" i="1"/>
  <c r="HM33" i="1"/>
  <c r="HM24" i="1"/>
  <c r="HM21" i="1"/>
  <c r="HM14" i="1"/>
  <c r="HM7" i="1"/>
  <c r="HM6" i="1"/>
  <c r="HM5" i="1"/>
  <c r="HA174" i="1"/>
  <c r="HA175" i="1"/>
  <c r="HA176" i="1"/>
  <c r="HA178" i="1"/>
  <c r="HA177" i="1"/>
  <c r="HA179" i="1"/>
  <c r="HA180" i="1"/>
  <c r="HA183" i="1"/>
  <c r="HA181" i="1"/>
  <c r="HA182" i="1"/>
  <c r="HA173" i="1"/>
  <c r="HA170" i="1"/>
  <c r="HA167" i="1"/>
  <c r="HA169" i="1"/>
  <c r="HA184" i="1"/>
  <c r="HA168" i="1"/>
  <c r="HA166" i="1"/>
  <c r="HA165" i="1"/>
  <c r="HA164" i="1"/>
  <c r="HA171" i="1"/>
  <c r="HA162" i="1"/>
  <c r="HA161" i="1"/>
  <c r="HA160" i="1"/>
  <c r="HA156" i="1"/>
  <c r="HA155" i="1"/>
  <c r="HA159" i="1"/>
  <c r="HA158" i="1"/>
  <c r="HA154" i="1"/>
  <c r="HA157" i="1"/>
  <c r="HA153" i="1"/>
  <c r="HA127" i="1"/>
  <c r="HA124" i="1"/>
  <c r="HA125" i="1"/>
  <c r="HA130" i="1"/>
  <c r="HA126" i="1"/>
  <c r="HA128" i="1"/>
  <c r="HA129" i="1"/>
  <c r="HA131" i="1"/>
  <c r="HA135" i="1"/>
  <c r="HA138" i="1"/>
  <c r="HA132" i="1"/>
  <c r="HA136" i="1"/>
  <c r="HA133" i="1"/>
  <c r="HA134" i="1"/>
  <c r="HA137" i="1"/>
  <c r="HA145" i="1"/>
  <c r="HA149" i="1"/>
  <c r="HA151" i="1"/>
  <c r="HA140" i="1"/>
  <c r="HA142" i="1"/>
  <c r="HA146" i="1"/>
  <c r="HA147" i="1"/>
  <c r="HA143" i="1"/>
  <c r="HA139" i="1"/>
  <c r="HA141" i="1"/>
  <c r="HA144" i="1"/>
  <c r="HA148" i="1"/>
  <c r="HA150" i="1"/>
  <c r="HA89" i="1"/>
  <c r="HA92" i="1"/>
  <c r="HA123" i="1"/>
  <c r="HA88" i="1"/>
  <c r="HA93" i="1"/>
  <c r="HA96" i="1"/>
  <c r="HA98" i="1"/>
  <c r="HA100" i="1"/>
  <c r="HA94" i="1"/>
  <c r="HA99" i="1"/>
  <c r="HA87" i="1"/>
  <c r="HA90" i="1"/>
  <c r="HA91" i="1"/>
  <c r="HA95" i="1"/>
  <c r="HA97" i="1"/>
  <c r="HA101" i="1"/>
  <c r="HA102" i="1"/>
  <c r="HA104" i="1"/>
  <c r="HA109" i="1"/>
  <c r="HA115" i="1"/>
  <c r="HA103" i="1"/>
  <c r="HA107" i="1"/>
  <c r="HA110" i="1"/>
  <c r="HA113" i="1"/>
  <c r="HA114" i="1"/>
  <c r="HA116" i="1"/>
  <c r="HA105" i="1"/>
  <c r="HA111" i="1"/>
  <c r="HA106" i="1"/>
  <c r="HA108" i="1"/>
  <c r="HA112" i="1"/>
  <c r="HA83" i="1"/>
  <c r="HA74" i="1"/>
  <c r="HA119" i="1"/>
  <c r="HA86" i="1"/>
  <c r="HA80" i="1"/>
  <c r="HA78" i="1"/>
  <c r="HA117" i="1"/>
  <c r="HA121" i="1"/>
  <c r="HA81" i="1"/>
  <c r="HA75" i="1"/>
  <c r="HA118" i="1"/>
  <c r="HA120" i="1"/>
  <c r="HA85" i="1"/>
  <c r="HA82" i="1"/>
  <c r="HA79" i="1"/>
  <c r="HA76" i="1"/>
  <c r="HA72" i="1"/>
  <c r="HA67" i="1"/>
  <c r="HA64" i="1"/>
  <c r="HA61" i="1"/>
  <c r="HA55" i="1"/>
  <c r="HA54" i="1"/>
  <c r="HA50" i="1"/>
  <c r="HA49" i="1"/>
  <c r="HA48" i="1"/>
  <c r="HA43" i="1"/>
  <c r="HA40" i="1"/>
  <c r="HA57" i="1"/>
  <c r="HA53" i="1"/>
  <c r="HA73" i="1"/>
  <c r="HA70" i="1"/>
  <c r="HA69" i="1"/>
  <c r="HA66" i="1"/>
  <c r="HA59" i="1"/>
  <c r="HA46" i="1"/>
  <c r="HA44" i="1"/>
  <c r="HA39" i="1"/>
  <c r="HA38" i="1"/>
  <c r="HA71" i="1"/>
  <c r="HA68" i="1"/>
  <c r="HA65" i="1"/>
  <c r="HA63" i="1"/>
  <c r="HA60" i="1"/>
  <c r="HA42" i="1"/>
  <c r="HA41" i="1"/>
  <c r="HA30" i="1"/>
  <c r="HA25" i="1"/>
  <c r="HA19" i="1"/>
  <c r="HA17" i="1"/>
  <c r="HA13" i="1"/>
  <c r="HA36" i="1"/>
  <c r="HA34" i="1"/>
  <c r="HA32" i="1"/>
  <c r="HA28" i="1"/>
  <c r="HA26" i="1"/>
  <c r="HA23" i="1"/>
  <c r="HA20" i="1"/>
  <c r="HA18" i="1"/>
  <c r="HA15" i="1"/>
  <c r="HA12" i="1"/>
  <c r="HA10" i="1"/>
  <c r="HA9" i="1"/>
  <c r="HA8" i="1"/>
  <c r="HA35" i="1"/>
  <c r="HA31" i="1"/>
  <c r="HA29" i="1"/>
  <c r="HA27" i="1"/>
  <c r="HA37" i="1"/>
  <c r="HA33" i="1"/>
  <c r="HA24" i="1"/>
  <c r="HA21" i="1"/>
  <c r="HA14" i="1"/>
  <c r="HA7" i="1"/>
  <c r="HA6" i="1"/>
  <c r="HA5" i="1"/>
  <c r="GW174" i="1"/>
  <c r="GW176" i="1"/>
  <c r="GW175" i="1"/>
  <c r="GW178" i="1"/>
  <c r="GW179" i="1"/>
  <c r="GW177" i="1"/>
  <c r="GW180" i="1"/>
  <c r="GW183" i="1"/>
  <c r="GW181" i="1"/>
  <c r="GW182" i="1"/>
  <c r="GW173" i="1"/>
  <c r="GW170" i="1"/>
  <c r="GW167" i="1"/>
  <c r="GW184" i="1"/>
  <c r="GW169" i="1"/>
  <c r="GW168" i="1"/>
  <c r="GW166" i="1"/>
  <c r="GW171" i="1"/>
  <c r="GW165" i="1"/>
  <c r="GW164" i="1"/>
  <c r="GW162" i="1"/>
  <c r="GW161" i="1"/>
  <c r="GW160" i="1"/>
  <c r="GW156" i="1"/>
  <c r="GW155" i="1"/>
  <c r="GW159" i="1"/>
  <c r="GW158" i="1"/>
  <c r="GW154" i="1"/>
  <c r="GW157" i="1"/>
  <c r="GW153" i="1"/>
  <c r="GW127" i="1"/>
  <c r="GW124" i="1"/>
  <c r="GW125" i="1"/>
  <c r="GW126" i="1"/>
  <c r="GW128" i="1"/>
  <c r="GW129" i="1"/>
  <c r="GW131" i="1"/>
  <c r="GW135" i="1"/>
  <c r="GW138" i="1"/>
  <c r="GW132" i="1"/>
  <c r="GW136" i="1"/>
  <c r="GW133" i="1"/>
  <c r="GW134" i="1"/>
  <c r="GW137" i="1"/>
  <c r="GW145" i="1"/>
  <c r="GW149" i="1"/>
  <c r="GW151" i="1"/>
  <c r="GW140" i="1"/>
  <c r="GW142" i="1"/>
  <c r="GW146" i="1"/>
  <c r="GW147" i="1"/>
  <c r="GW143" i="1"/>
  <c r="GW139" i="1"/>
  <c r="GW141" i="1"/>
  <c r="GW144" i="1"/>
  <c r="GW148" i="1"/>
  <c r="GW150" i="1"/>
  <c r="GW89" i="1"/>
  <c r="GW92" i="1"/>
  <c r="GW88" i="1"/>
  <c r="GW93" i="1"/>
  <c r="GW96" i="1"/>
  <c r="GW98" i="1"/>
  <c r="GW100" i="1"/>
  <c r="GW123" i="1"/>
  <c r="GW87" i="1"/>
  <c r="GW94" i="1"/>
  <c r="GW99" i="1"/>
  <c r="GW90" i="1"/>
  <c r="GW91" i="1"/>
  <c r="GW95" i="1"/>
  <c r="GW97" i="1"/>
  <c r="GW101" i="1"/>
  <c r="GW102" i="1"/>
  <c r="GW104" i="1"/>
  <c r="GW109" i="1"/>
  <c r="GW115" i="1"/>
  <c r="GW103" i="1"/>
  <c r="GW107" i="1"/>
  <c r="GW110" i="1"/>
  <c r="GW113" i="1"/>
  <c r="GW114" i="1"/>
  <c r="GW116" i="1"/>
  <c r="GW105" i="1"/>
  <c r="GW111" i="1"/>
  <c r="GW106" i="1"/>
  <c r="GW108" i="1"/>
  <c r="GW112" i="1"/>
  <c r="GW83" i="1"/>
  <c r="GW74" i="1"/>
  <c r="GW119" i="1"/>
  <c r="GW86" i="1"/>
  <c r="GW80" i="1"/>
  <c r="GW78" i="1"/>
  <c r="GW117" i="1"/>
  <c r="GW121" i="1"/>
  <c r="GW81" i="1"/>
  <c r="GW75" i="1"/>
  <c r="GW118" i="1"/>
  <c r="GW120" i="1"/>
  <c r="GW85" i="1"/>
  <c r="GW82" i="1"/>
  <c r="GW79" i="1"/>
  <c r="GW76" i="1"/>
  <c r="GW72" i="1"/>
  <c r="GW67" i="1"/>
  <c r="GW64" i="1"/>
  <c r="GW61" i="1"/>
  <c r="GW55" i="1"/>
  <c r="GW54" i="1"/>
  <c r="GW50" i="1"/>
  <c r="GW49" i="1"/>
  <c r="GW48" i="1"/>
  <c r="GW43" i="1"/>
  <c r="GW40" i="1"/>
  <c r="GW57" i="1"/>
  <c r="GW53" i="1"/>
  <c r="GW73" i="1"/>
  <c r="GW70" i="1"/>
  <c r="GW69" i="1"/>
  <c r="GW66" i="1"/>
  <c r="GW59" i="1"/>
  <c r="GW46" i="1"/>
  <c r="GW44" i="1"/>
  <c r="GW39" i="1"/>
  <c r="GW38" i="1"/>
  <c r="GW71" i="1"/>
  <c r="GW68" i="1"/>
  <c r="GW65" i="1"/>
  <c r="GW63" i="1"/>
  <c r="GW60" i="1"/>
  <c r="GW42" i="1"/>
  <c r="GW41" i="1"/>
  <c r="GW30" i="1"/>
  <c r="GW25" i="1"/>
  <c r="GW19" i="1"/>
  <c r="GW17" i="1"/>
  <c r="GW13" i="1"/>
  <c r="GW36" i="1"/>
  <c r="GW34" i="1"/>
  <c r="GW32" i="1"/>
  <c r="GW28" i="1"/>
  <c r="GW26" i="1"/>
  <c r="GW23" i="1"/>
  <c r="GW20" i="1"/>
  <c r="GW18" i="1"/>
  <c r="GW15" i="1"/>
  <c r="GW12" i="1"/>
  <c r="GW10" i="1"/>
  <c r="GW9" i="1"/>
  <c r="GW8" i="1"/>
  <c r="GW35" i="1"/>
  <c r="GW31" i="1"/>
  <c r="GW29" i="1"/>
  <c r="GW27" i="1"/>
  <c r="GW37" i="1"/>
  <c r="GW33" i="1"/>
  <c r="GW24" i="1"/>
  <c r="GW21" i="1"/>
  <c r="GW14" i="1"/>
  <c r="GW7" i="1"/>
  <c r="GW6" i="1"/>
  <c r="GW5" i="1"/>
  <c r="GS174" i="1"/>
  <c r="GS176" i="1"/>
  <c r="GS175" i="1"/>
  <c r="GS178" i="1"/>
  <c r="GS179" i="1"/>
  <c r="GS180" i="1"/>
  <c r="GS177" i="1"/>
  <c r="GS181" i="1"/>
  <c r="GS183" i="1"/>
  <c r="GS184" i="1"/>
  <c r="GS182" i="1"/>
  <c r="GS173" i="1"/>
  <c r="GS170" i="1"/>
  <c r="GS167" i="1"/>
  <c r="GS169" i="1"/>
  <c r="GS168" i="1"/>
  <c r="GS166" i="1"/>
  <c r="GS165" i="1"/>
  <c r="GS171" i="1"/>
  <c r="GS164" i="1"/>
  <c r="GS162" i="1"/>
  <c r="GS161" i="1"/>
  <c r="GS160" i="1"/>
  <c r="GS159" i="1"/>
  <c r="GS155" i="1"/>
  <c r="GS158" i="1"/>
  <c r="GS154" i="1"/>
  <c r="GS157" i="1"/>
  <c r="GS156" i="1"/>
  <c r="GS153" i="1"/>
  <c r="GS127" i="1"/>
  <c r="GS124" i="1"/>
  <c r="GS125" i="1"/>
  <c r="GS126" i="1"/>
  <c r="GS128" i="1"/>
  <c r="GS130" i="1"/>
  <c r="GS129" i="1"/>
  <c r="GS131" i="1"/>
  <c r="GS135" i="1"/>
  <c r="GS138" i="1"/>
  <c r="GS132" i="1"/>
  <c r="GS136" i="1"/>
  <c r="GS133" i="1"/>
  <c r="GS134" i="1"/>
  <c r="GS137" i="1"/>
  <c r="GS145" i="1"/>
  <c r="GS149" i="1"/>
  <c r="GS151" i="1"/>
  <c r="GS140" i="1"/>
  <c r="GS142" i="1"/>
  <c r="GS146" i="1"/>
  <c r="GS147" i="1"/>
  <c r="GS143" i="1"/>
  <c r="GS139" i="1"/>
  <c r="GS141" i="1"/>
  <c r="GS144" i="1"/>
  <c r="GS148" i="1"/>
  <c r="GS150" i="1"/>
  <c r="GS89" i="1"/>
  <c r="GS92" i="1"/>
  <c r="GS87" i="1"/>
  <c r="GS88" i="1"/>
  <c r="GS93" i="1"/>
  <c r="GS96" i="1"/>
  <c r="GS98" i="1"/>
  <c r="GS100" i="1"/>
  <c r="GS94" i="1"/>
  <c r="GS99" i="1"/>
  <c r="GS123" i="1"/>
  <c r="GS90" i="1"/>
  <c r="GS91" i="1"/>
  <c r="GS95" i="1"/>
  <c r="GS97" i="1"/>
  <c r="GS101" i="1"/>
  <c r="GS102" i="1"/>
  <c r="GS104" i="1"/>
  <c r="GS106" i="1"/>
  <c r="GS109" i="1"/>
  <c r="GS115" i="1"/>
  <c r="GS103" i="1"/>
  <c r="GS107" i="1"/>
  <c r="GS110" i="1"/>
  <c r="GS113" i="1"/>
  <c r="GS114" i="1"/>
  <c r="GS116" i="1"/>
  <c r="GS105" i="1"/>
  <c r="GS111" i="1"/>
  <c r="GS108" i="1"/>
  <c r="GS112" i="1"/>
  <c r="GS83" i="1"/>
  <c r="GS74" i="1"/>
  <c r="GS119" i="1"/>
  <c r="GS86" i="1"/>
  <c r="GS80" i="1"/>
  <c r="GS78" i="1"/>
  <c r="GS117" i="1"/>
  <c r="GS121" i="1"/>
  <c r="GS81" i="1"/>
  <c r="GS75" i="1"/>
  <c r="GS118" i="1"/>
  <c r="GS120" i="1"/>
  <c r="GS85" i="1"/>
  <c r="GS82" i="1"/>
  <c r="GS79" i="1"/>
  <c r="GS72" i="1"/>
  <c r="GS67" i="1"/>
  <c r="GS64" i="1"/>
  <c r="GS61" i="1"/>
  <c r="GS55" i="1"/>
  <c r="GS54" i="1"/>
  <c r="GS50" i="1"/>
  <c r="GS49" i="1"/>
  <c r="GS48" i="1"/>
  <c r="GS57" i="1"/>
  <c r="GS53" i="1"/>
  <c r="GS73" i="1"/>
  <c r="GS70" i="1"/>
  <c r="GS69" i="1"/>
  <c r="GS66" i="1"/>
  <c r="GS59" i="1"/>
  <c r="GS46" i="1"/>
  <c r="GS44" i="1"/>
  <c r="GS42" i="1"/>
  <c r="GS39" i="1"/>
  <c r="GS38" i="1"/>
  <c r="GS71" i="1"/>
  <c r="GS68" i="1"/>
  <c r="GS65" i="1"/>
  <c r="GS63" i="1"/>
  <c r="GS60" i="1"/>
  <c r="GS43" i="1"/>
  <c r="GS41" i="1"/>
  <c r="GS40" i="1"/>
  <c r="GS30" i="1"/>
  <c r="GS25" i="1"/>
  <c r="GS20" i="1"/>
  <c r="GS19" i="1"/>
  <c r="GS17" i="1"/>
  <c r="GS15" i="1"/>
  <c r="GS36" i="1"/>
  <c r="GS34" i="1"/>
  <c r="GS32" i="1"/>
  <c r="GS28" i="1"/>
  <c r="GS26" i="1"/>
  <c r="GS23" i="1"/>
  <c r="GS18" i="1"/>
  <c r="GS10" i="1"/>
  <c r="GS9" i="1"/>
  <c r="GS8" i="1"/>
  <c r="GS35" i="1"/>
  <c r="GS31" i="1"/>
  <c r="GS29" i="1"/>
  <c r="GS27" i="1"/>
  <c r="GS37" i="1"/>
  <c r="GS33" i="1"/>
  <c r="GS24" i="1"/>
  <c r="GS21" i="1"/>
  <c r="GS6" i="1"/>
  <c r="GS5" i="1"/>
  <c r="GS7" i="1"/>
  <c r="GO174" i="1"/>
  <c r="GO175" i="1"/>
  <c r="GO176" i="1"/>
  <c r="GO177" i="1"/>
  <c r="GO178" i="1"/>
  <c r="GO179" i="1"/>
  <c r="GO180" i="1"/>
  <c r="GO183" i="1"/>
  <c r="GO184" i="1"/>
  <c r="GO182" i="1"/>
  <c r="GO170" i="1"/>
  <c r="GO167" i="1"/>
  <c r="GO169" i="1"/>
  <c r="GO166" i="1"/>
  <c r="GO181" i="1"/>
  <c r="GO173" i="1"/>
  <c r="GO168" i="1"/>
  <c r="GO165" i="1"/>
  <c r="GO171" i="1"/>
  <c r="GO164" i="1"/>
  <c r="GO162" i="1"/>
  <c r="GO161" i="1"/>
  <c r="GO160" i="1"/>
  <c r="GO159" i="1"/>
  <c r="GO155" i="1"/>
  <c r="GO158" i="1"/>
  <c r="GO154" i="1"/>
  <c r="GO157" i="1"/>
  <c r="GO156" i="1"/>
  <c r="GO153" i="1"/>
  <c r="GO127" i="1"/>
  <c r="GO124" i="1"/>
  <c r="GO125" i="1"/>
  <c r="GO126" i="1"/>
  <c r="GO128" i="1"/>
  <c r="GO130" i="1"/>
  <c r="GO129" i="1"/>
  <c r="GO135" i="1"/>
  <c r="GO131" i="1"/>
  <c r="GO138" i="1"/>
  <c r="GO132" i="1"/>
  <c r="GO136" i="1"/>
  <c r="GO133" i="1"/>
  <c r="GO134" i="1"/>
  <c r="GO137" i="1"/>
  <c r="GO145" i="1"/>
  <c r="GO149" i="1"/>
  <c r="GO151" i="1"/>
  <c r="GO140" i="1"/>
  <c r="GO142" i="1"/>
  <c r="GO146" i="1"/>
  <c r="GO147" i="1"/>
  <c r="GO143" i="1"/>
  <c r="GO139" i="1"/>
  <c r="GO141" i="1"/>
  <c r="GO144" i="1"/>
  <c r="GO148" i="1"/>
  <c r="GO150" i="1"/>
  <c r="GO123" i="1"/>
  <c r="GO87" i="1"/>
  <c r="GO89" i="1"/>
  <c r="GO92" i="1"/>
  <c r="GO88" i="1"/>
  <c r="GO93" i="1"/>
  <c r="GO96" i="1"/>
  <c r="GO98" i="1"/>
  <c r="GO100" i="1"/>
  <c r="GO94" i="1"/>
  <c r="GO99" i="1"/>
  <c r="GO90" i="1"/>
  <c r="GO91" i="1"/>
  <c r="GO95" i="1"/>
  <c r="GO97" i="1"/>
  <c r="GO101" i="1"/>
  <c r="GO102" i="1"/>
  <c r="GO104" i="1"/>
  <c r="GO106" i="1"/>
  <c r="GO109" i="1"/>
  <c r="GO115" i="1"/>
  <c r="GO103" i="1"/>
  <c r="GO107" i="1"/>
  <c r="GO110" i="1"/>
  <c r="GO113" i="1"/>
  <c r="GO114" i="1"/>
  <c r="GO116" i="1"/>
  <c r="GO105" i="1"/>
  <c r="GO111" i="1"/>
  <c r="GO108" i="1"/>
  <c r="GO112" i="1"/>
  <c r="GO83" i="1"/>
  <c r="GO74" i="1"/>
  <c r="GO119" i="1"/>
  <c r="GO86" i="1"/>
  <c r="GO80" i="1"/>
  <c r="GO78" i="1"/>
  <c r="GO117" i="1"/>
  <c r="GO121" i="1"/>
  <c r="GO81" i="1"/>
  <c r="GO76" i="1"/>
  <c r="GO75" i="1"/>
  <c r="GO118" i="1"/>
  <c r="GO120" i="1"/>
  <c r="GO85" i="1"/>
  <c r="GO82" i="1"/>
  <c r="GO79" i="1"/>
  <c r="GO72" i="1"/>
  <c r="GO67" i="1"/>
  <c r="GO64" i="1"/>
  <c r="GO61" i="1"/>
  <c r="GO55" i="1"/>
  <c r="GO54" i="1"/>
  <c r="GO50" i="1"/>
  <c r="GO49" i="1"/>
  <c r="GO48" i="1"/>
  <c r="GO57" i="1"/>
  <c r="GO53" i="1"/>
  <c r="GO73" i="1"/>
  <c r="GO70" i="1"/>
  <c r="GO69" i="1"/>
  <c r="GO66" i="1"/>
  <c r="GO59" i="1"/>
  <c r="GO46" i="1"/>
  <c r="GO44" i="1"/>
  <c r="GO42" i="1"/>
  <c r="GO39" i="1"/>
  <c r="GO38" i="1"/>
  <c r="GO71" i="1"/>
  <c r="GO68" i="1"/>
  <c r="GO65" i="1"/>
  <c r="GO63" i="1"/>
  <c r="GO60" i="1"/>
  <c r="GO43" i="1"/>
  <c r="GO41" i="1"/>
  <c r="GO40" i="1"/>
  <c r="GO30" i="1"/>
  <c r="GO25" i="1"/>
  <c r="GO20" i="1"/>
  <c r="GO19" i="1"/>
  <c r="GO15" i="1"/>
  <c r="GO36" i="1"/>
  <c r="GO34" i="1"/>
  <c r="GO32" i="1"/>
  <c r="GO28" i="1"/>
  <c r="GO26" i="1"/>
  <c r="GO23" i="1"/>
  <c r="GO18" i="1"/>
  <c r="GO10" i="1"/>
  <c r="GO9" i="1"/>
  <c r="GO8" i="1"/>
  <c r="GO35" i="1"/>
  <c r="GO31" i="1"/>
  <c r="GO29" i="1"/>
  <c r="GO27" i="1"/>
  <c r="GO14" i="1"/>
  <c r="GO13" i="1"/>
  <c r="GO37" i="1"/>
  <c r="GO33" i="1"/>
  <c r="GO24" i="1"/>
  <c r="GO21" i="1"/>
  <c r="GO17" i="1"/>
  <c r="GO12" i="1"/>
  <c r="GO6" i="1"/>
  <c r="GO5" i="1"/>
  <c r="GO7" i="1"/>
  <c r="GK174" i="1"/>
  <c r="GK176" i="1"/>
  <c r="GK175" i="1"/>
  <c r="GK178" i="1"/>
  <c r="GK177" i="1"/>
  <c r="GK179" i="1"/>
  <c r="GK180" i="1"/>
  <c r="GK183" i="1"/>
  <c r="GK184" i="1"/>
  <c r="GK181" i="1"/>
  <c r="GK182" i="1"/>
  <c r="GK170" i="1"/>
  <c r="GK167" i="1"/>
  <c r="GK173" i="1"/>
  <c r="GK169" i="1"/>
  <c r="GK166" i="1"/>
  <c r="GK168" i="1"/>
  <c r="GK165" i="1"/>
  <c r="GK164" i="1"/>
  <c r="GK171" i="1"/>
  <c r="GK162" i="1"/>
  <c r="GK161" i="1"/>
  <c r="GK160" i="1"/>
  <c r="GK159" i="1"/>
  <c r="GK155" i="1"/>
  <c r="GK158" i="1"/>
  <c r="GK154" i="1"/>
  <c r="GK157" i="1"/>
  <c r="GK156" i="1"/>
  <c r="GK153" i="1"/>
  <c r="GK127" i="1"/>
  <c r="GK124" i="1"/>
  <c r="GK125" i="1"/>
  <c r="GK126" i="1"/>
  <c r="GK128" i="1"/>
  <c r="GK130" i="1"/>
  <c r="GK129" i="1"/>
  <c r="GK135" i="1"/>
  <c r="GK138" i="1"/>
  <c r="GK132" i="1"/>
  <c r="GK136" i="1"/>
  <c r="GK131" i="1"/>
  <c r="GK133" i="1"/>
  <c r="GK134" i="1"/>
  <c r="GK137" i="1"/>
  <c r="GK145" i="1"/>
  <c r="GK149" i="1"/>
  <c r="GK151" i="1"/>
  <c r="GK140" i="1"/>
  <c r="GK142" i="1"/>
  <c r="GK146" i="1"/>
  <c r="GK147" i="1"/>
  <c r="GK143" i="1"/>
  <c r="GK139" i="1"/>
  <c r="GK141" i="1"/>
  <c r="GK144" i="1"/>
  <c r="GK148" i="1"/>
  <c r="GK150" i="1"/>
  <c r="GK89" i="1"/>
  <c r="GK92" i="1"/>
  <c r="GK123" i="1"/>
  <c r="GK88" i="1"/>
  <c r="GK93" i="1"/>
  <c r="GK96" i="1"/>
  <c r="GK98" i="1"/>
  <c r="GK100" i="1"/>
  <c r="GK94" i="1"/>
  <c r="GK99" i="1"/>
  <c r="GK87" i="1"/>
  <c r="GK90" i="1"/>
  <c r="GK91" i="1"/>
  <c r="GK95" i="1"/>
  <c r="GK97" i="1"/>
  <c r="GK101" i="1"/>
  <c r="GK102" i="1"/>
  <c r="GK104" i="1"/>
  <c r="GK106" i="1"/>
  <c r="GK109" i="1"/>
  <c r="GK115" i="1"/>
  <c r="GK103" i="1"/>
  <c r="GK107" i="1"/>
  <c r="GK110" i="1"/>
  <c r="GK113" i="1"/>
  <c r="GK114" i="1"/>
  <c r="GK116" i="1"/>
  <c r="GK105" i="1"/>
  <c r="GK111" i="1"/>
  <c r="GK108" i="1"/>
  <c r="GK112" i="1"/>
  <c r="GK83" i="1"/>
  <c r="GK74" i="1"/>
  <c r="GK119" i="1"/>
  <c r="GK86" i="1"/>
  <c r="GK80" i="1"/>
  <c r="GK78" i="1"/>
  <c r="GK117" i="1"/>
  <c r="GK121" i="1"/>
  <c r="GK81" i="1"/>
  <c r="GK76" i="1"/>
  <c r="GK75" i="1"/>
  <c r="GK118" i="1"/>
  <c r="GK120" i="1"/>
  <c r="GK85" i="1"/>
  <c r="GK82" i="1"/>
  <c r="GK79" i="1"/>
  <c r="GK72" i="1"/>
  <c r="GK67" i="1"/>
  <c r="GK64" i="1"/>
  <c r="GK61" i="1"/>
  <c r="GK55" i="1"/>
  <c r="GK54" i="1"/>
  <c r="GK50" i="1"/>
  <c r="GK49" i="1"/>
  <c r="GK48" i="1"/>
  <c r="GK57" i="1"/>
  <c r="GK53" i="1"/>
  <c r="GK73" i="1"/>
  <c r="GK70" i="1"/>
  <c r="GK69" i="1"/>
  <c r="GK66" i="1"/>
  <c r="GK59" i="1"/>
  <c r="GK46" i="1"/>
  <c r="GK44" i="1"/>
  <c r="GK42" i="1"/>
  <c r="GK39" i="1"/>
  <c r="GK38" i="1"/>
  <c r="GK71" i="1"/>
  <c r="GK68" i="1"/>
  <c r="GK65" i="1"/>
  <c r="GK63" i="1"/>
  <c r="GK60" i="1"/>
  <c r="GK43" i="1"/>
  <c r="GK41" i="1"/>
  <c r="GK40" i="1"/>
  <c r="GK30" i="1"/>
  <c r="GK25" i="1"/>
  <c r="GK20" i="1"/>
  <c r="GK19" i="1"/>
  <c r="GK15" i="1"/>
  <c r="GK36" i="1"/>
  <c r="GK34" i="1"/>
  <c r="GK32" i="1"/>
  <c r="GK28" i="1"/>
  <c r="GK26" i="1"/>
  <c r="GK23" i="1"/>
  <c r="GK18" i="1"/>
  <c r="GK10" i="1"/>
  <c r="GK9" i="1"/>
  <c r="GK8" i="1"/>
  <c r="GK35" i="1"/>
  <c r="GK31" i="1"/>
  <c r="GK29" i="1"/>
  <c r="GK27" i="1"/>
  <c r="GK14" i="1"/>
  <c r="GK13" i="1"/>
  <c r="GK37" i="1"/>
  <c r="GK33" i="1"/>
  <c r="GK24" i="1"/>
  <c r="GK21" i="1"/>
  <c r="GK17" i="1"/>
  <c r="GK12" i="1"/>
  <c r="GK7" i="1"/>
  <c r="GK6" i="1"/>
  <c r="GK5" i="1"/>
  <c r="GG174" i="1"/>
  <c r="GG175" i="1"/>
  <c r="GG176" i="1"/>
  <c r="GG178" i="1"/>
  <c r="GG179" i="1"/>
  <c r="GG180" i="1"/>
  <c r="GG177" i="1"/>
  <c r="GG183" i="1"/>
  <c r="GG184" i="1"/>
  <c r="GG181" i="1"/>
  <c r="GG182" i="1"/>
  <c r="GG173" i="1"/>
  <c r="GG170" i="1"/>
  <c r="GG167" i="1"/>
  <c r="GG169" i="1"/>
  <c r="GG166" i="1"/>
  <c r="GG168" i="1"/>
  <c r="GG171" i="1"/>
  <c r="GG165" i="1"/>
  <c r="GG164" i="1"/>
  <c r="GG162" i="1"/>
  <c r="GG161" i="1"/>
  <c r="GG160" i="1"/>
  <c r="GG159" i="1"/>
  <c r="GG155" i="1"/>
  <c r="GG158" i="1"/>
  <c r="GG154" i="1"/>
  <c r="GG157" i="1"/>
  <c r="GG156" i="1"/>
  <c r="GG153" i="1"/>
  <c r="GG127" i="1"/>
  <c r="GG124" i="1"/>
  <c r="GG125" i="1"/>
  <c r="GG126" i="1"/>
  <c r="GG128" i="1"/>
  <c r="GG130" i="1"/>
  <c r="GG129" i="1"/>
  <c r="GG135" i="1"/>
  <c r="GG131" i="1"/>
  <c r="GG138" i="1"/>
  <c r="GG132" i="1"/>
  <c r="GG136" i="1"/>
  <c r="GG133" i="1"/>
  <c r="GG134" i="1"/>
  <c r="GG137" i="1"/>
  <c r="GG145" i="1"/>
  <c r="GG149" i="1"/>
  <c r="GG151" i="1"/>
  <c r="GG140" i="1"/>
  <c r="GG142" i="1"/>
  <c r="GG146" i="1"/>
  <c r="GG147" i="1"/>
  <c r="GG143" i="1"/>
  <c r="GG139" i="1"/>
  <c r="GG141" i="1"/>
  <c r="GG144" i="1"/>
  <c r="GG148" i="1"/>
  <c r="GG150" i="1"/>
  <c r="GG89" i="1"/>
  <c r="GG92" i="1"/>
  <c r="GG88" i="1"/>
  <c r="GG93" i="1"/>
  <c r="GG96" i="1"/>
  <c r="GG98" i="1"/>
  <c r="GG100" i="1"/>
  <c r="GG123" i="1"/>
  <c r="GG87" i="1"/>
  <c r="GG94" i="1"/>
  <c r="GG99" i="1"/>
  <c r="GG90" i="1"/>
  <c r="GG91" i="1"/>
  <c r="GG95" i="1"/>
  <c r="GG97" i="1"/>
  <c r="GG101" i="1"/>
  <c r="GG102" i="1"/>
  <c r="GG104" i="1"/>
  <c r="GG106" i="1"/>
  <c r="GG109" i="1"/>
  <c r="GG115" i="1"/>
  <c r="GG103" i="1"/>
  <c r="GG107" i="1"/>
  <c r="GG110" i="1"/>
  <c r="GG113" i="1"/>
  <c r="GG114" i="1"/>
  <c r="GG116" i="1"/>
  <c r="GG105" i="1"/>
  <c r="GG111" i="1"/>
  <c r="GG108" i="1"/>
  <c r="GG112" i="1"/>
  <c r="GG83" i="1"/>
  <c r="GG74" i="1"/>
  <c r="GG119" i="1"/>
  <c r="GG86" i="1"/>
  <c r="GG80" i="1"/>
  <c r="GG78" i="1"/>
  <c r="GG117" i="1"/>
  <c r="GG121" i="1"/>
  <c r="GG81" i="1"/>
  <c r="GG76" i="1"/>
  <c r="GG75" i="1"/>
  <c r="GG118" i="1"/>
  <c r="GG120" i="1"/>
  <c r="GG85" i="1"/>
  <c r="GG82" i="1"/>
  <c r="GG79" i="1"/>
  <c r="GG72" i="1"/>
  <c r="GG67" i="1"/>
  <c r="GG64" i="1"/>
  <c r="GG61" i="1"/>
  <c r="GG55" i="1"/>
  <c r="GG54" i="1"/>
  <c r="GG50" i="1"/>
  <c r="GG49" i="1"/>
  <c r="GG48" i="1"/>
  <c r="GG57" i="1"/>
  <c r="GG53" i="1"/>
  <c r="GG73" i="1"/>
  <c r="GG70" i="1"/>
  <c r="GG69" i="1"/>
  <c r="GG66" i="1"/>
  <c r="GG59" i="1"/>
  <c r="GG46" i="1"/>
  <c r="GG44" i="1"/>
  <c r="GG42" i="1"/>
  <c r="GG39" i="1"/>
  <c r="GG38" i="1"/>
  <c r="GG71" i="1"/>
  <c r="GG68" i="1"/>
  <c r="GG65" i="1"/>
  <c r="GG63" i="1"/>
  <c r="GG60" i="1"/>
  <c r="GG43" i="1"/>
  <c r="GG41" i="1"/>
  <c r="GG40" i="1"/>
  <c r="GG30" i="1"/>
  <c r="GG25" i="1"/>
  <c r="GG20" i="1"/>
  <c r="GG19" i="1"/>
  <c r="GG15" i="1"/>
  <c r="GG36" i="1"/>
  <c r="GG34" i="1"/>
  <c r="GG32" i="1"/>
  <c r="GG28" i="1"/>
  <c r="GG26" i="1"/>
  <c r="GG23" i="1"/>
  <c r="GG18" i="1"/>
  <c r="GG10" i="1"/>
  <c r="GG9" i="1"/>
  <c r="GG8" i="1"/>
  <c r="GG35" i="1"/>
  <c r="GG31" i="1"/>
  <c r="GG29" i="1"/>
  <c r="GG27" i="1"/>
  <c r="GG14" i="1"/>
  <c r="GG13" i="1"/>
  <c r="GG37" i="1"/>
  <c r="GG33" i="1"/>
  <c r="GG24" i="1"/>
  <c r="GG21" i="1"/>
  <c r="GG17" i="1"/>
  <c r="GG12" i="1"/>
  <c r="GG7" i="1"/>
  <c r="GG6" i="1"/>
  <c r="GG5" i="1"/>
  <c r="GC175" i="1"/>
  <c r="GC174" i="1"/>
  <c r="GC176" i="1"/>
  <c r="GC178" i="1"/>
  <c r="GC179" i="1"/>
  <c r="GC180" i="1"/>
  <c r="GC177" i="1"/>
  <c r="GC181" i="1"/>
  <c r="GC183" i="1"/>
  <c r="GC184" i="1"/>
  <c r="GC182" i="1"/>
  <c r="GC170" i="1"/>
  <c r="GC167" i="1"/>
  <c r="GC169" i="1"/>
  <c r="GC166" i="1"/>
  <c r="GC168" i="1"/>
  <c r="GC173" i="1"/>
  <c r="GC165" i="1"/>
  <c r="GC171" i="1"/>
  <c r="GC164" i="1"/>
  <c r="GC162" i="1"/>
  <c r="GC161" i="1"/>
  <c r="GC160" i="1"/>
  <c r="GC159" i="1"/>
  <c r="GC155" i="1"/>
  <c r="GC158" i="1"/>
  <c r="GC154" i="1"/>
  <c r="GC157" i="1"/>
  <c r="GC156" i="1"/>
  <c r="GC153" i="1"/>
  <c r="GC127" i="1"/>
  <c r="GC124" i="1"/>
  <c r="GC125" i="1"/>
  <c r="GC126" i="1"/>
  <c r="GC128" i="1"/>
  <c r="GC130" i="1"/>
  <c r="GC129" i="1"/>
  <c r="GC135" i="1"/>
  <c r="GC138" i="1"/>
  <c r="GC132" i="1"/>
  <c r="GC136" i="1"/>
  <c r="GC131" i="1"/>
  <c r="GC133" i="1"/>
  <c r="GC134" i="1"/>
  <c r="GC137" i="1"/>
  <c r="GC145" i="1"/>
  <c r="GC149" i="1"/>
  <c r="GC151" i="1"/>
  <c r="GC140" i="1"/>
  <c r="GC142" i="1"/>
  <c r="GC146" i="1"/>
  <c r="GC147" i="1"/>
  <c r="GC143" i="1"/>
  <c r="GC139" i="1"/>
  <c r="GC141" i="1"/>
  <c r="GC144" i="1"/>
  <c r="GC148" i="1"/>
  <c r="GC150" i="1"/>
  <c r="GC89" i="1"/>
  <c r="GC92" i="1"/>
  <c r="GC87" i="1"/>
  <c r="GC88" i="1"/>
  <c r="GC93" i="1"/>
  <c r="GC96" i="1"/>
  <c r="GC98" i="1"/>
  <c r="GC100" i="1"/>
  <c r="GC94" i="1"/>
  <c r="GC99" i="1"/>
  <c r="GC123" i="1"/>
  <c r="GC90" i="1"/>
  <c r="GC91" i="1"/>
  <c r="GC95" i="1"/>
  <c r="GC97" i="1"/>
  <c r="GC101" i="1"/>
  <c r="GC102" i="1"/>
  <c r="GC104" i="1"/>
  <c r="GC106" i="1"/>
  <c r="GC109" i="1"/>
  <c r="GC115" i="1"/>
  <c r="GC103" i="1"/>
  <c r="GC107" i="1"/>
  <c r="GC110" i="1"/>
  <c r="GC113" i="1"/>
  <c r="GC114" i="1"/>
  <c r="GC116" i="1"/>
  <c r="GC105" i="1"/>
  <c r="GC111" i="1"/>
  <c r="GC108" i="1"/>
  <c r="GC112" i="1"/>
  <c r="GC83" i="1"/>
  <c r="GC74" i="1"/>
  <c r="GC119" i="1"/>
  <c r="GC86" i="1"/>
  <c r="GC80" i="1"/>
  <c r="GC78" i="1"/>
  <c r="GC117" i="1"/>
  <c r="GC121" i="1"/>
  <c r="GC81" i="1"/>
  <c r="GC76" i="1"/>
  <c r="GC75" i="1"/>
  <c r="GC118" i="1"/>
  <c r="GC120" i="1"/>
  <c r="GC85" i="1"/>
  <c r="GC82" i="1"/>
  <c r="GC79" i="1"/>
  <c r="GC72" i="1"/>
  <c r="GC67" i="1"/>
  <c r="GC64" i="1"/>
  <c r="GC61" i="1"/>
  <c r="GC55" i="1"/>
  <c r="GC54" i="1"/>
  <c r="GC50" i="1"/>
  <c r="GC49" i="1"/>
  <c r="GC48" i="1"/>
  <c r="GC57" i="1"/>
  <c r="GC53" i="1"/>
  <c r="GC73" i="1"/>
  <c r="GC70" i="1"/>
  <c r="GC69" i="1"/>
  <c r="GC66" i="1"/>
  <c r="GC59" i="1"/>
  <c r="GC46" i="1"/>
  <c r="GC44" i="1"/>
  <c r="GC42" i="1"/>
  <c r="GC39" i="1"/>
  <c r="GC71" i="1"/>
  <c r="GC68" i="1"/>
  <c r="GC65" i="1"/>
  <c r="GC63" i="1"/>
  <c r="GC60" i="1"/>
  <c r="GC43" i="1"/>
  <c r="GC41" i="1"/>
  <c r="GC40" i="1"/>
  <c r="GC38" i="1"/>
  <c r="GC30" i="1"/>
  <c r="GC25" i="1"/>
  <c r="GC20" i="1"/>
  <c r="GC19" i="1"/>
  <c r="GC15" i="1"/>
  <c r="GC36" i="1"/>
  <c r="GC34" i="1"/>
  <c r="GC32" i="1"/>
  <c r="GC28" i="1"/>
  <c r="GC26" i="1"/>
  <c r="GC23" i="1"/>
  <c r="GC18" i="1"/>
  <c r="GC10" i="1"/>
  <c r="GC9" i="1"/>
  <c r="GC8" i="1"/>
  <c r="GC35" i="1"/>
  <c r="GC31" i="1"/>
  <c r="GC29" i="1"/>
  <c r="GC27" i="1"/>
  <c r="GC14" i="1"/>
  <c r="GC13" i="1"/>
  <c r="GC37" i="1"/>
  <c r="GC33" i="1"/>
  <c r="GC24" i="1"/>
  <c r="GC21" i="1"/>
  <c r="GC17" i="1"/>
  <c r="GC12" i="1"/>
  <c r="GC7" i="1"/>
  <c r="GC6" i="1"/>
  <c r="GC5" i="1"/>
  <c r="FY175" i="1"/>
  <c r="FY176" i="1"/>
  <c r="FY174" i="1"/>
  <c r="FY177" i="1"/>
  <c r="FY178" i="1"/>
  <c r="FY179" i="1"/>
  <c r="FY180" i="1"/>
  <c r="FY183" i="1"/>
  <c r="FY184" i="1"/>
  <c r="FY182" i="1"/>
  <c r="FY170" i="1"/>
  <c r="FY167" i="1"/>
  <c r="FY181" i="1"/>
  <c r="FY169" i="1"/>
  <c r="FY166" i="1"/>
  <c r="FY173" i="1"/>
  <c r="FY168" i="1"/>
  <c r="FY165" i="1"/>
  <c r="FY171" i="1"/>
  <c r="FY164" i="1"/>
  <c r="FY162" i="1"/>
  <c r="FY161" i="1"/>
  <c r="FY160" i="1"/>
  <c r="FY159" i="1"/>
  <c r="FY155" i="1"/>
  <c r="FY158" i="1"/>
  <c r="FY154" i="1"/>
  <c r="FY157" i="1"/>
  <c r="FY156" i="1"/>
  <c r="FY153" i="1"/>
  <c r="FY127" i="1"/>
  <c r="FY124" i="1"/>
  <c r="FY125" i="1"/>
  <c r="FY126" i="1"/>
  <c r="FY128" i="1"/>
  <c r="FY130" i="1"/>
  <c r="FY129" i="1"/>
  <c r="FY135" i="1"/>
  <c r="FY131" i="1"/>
  <c r="FY138" i="1"/>
  <c r="FY132" i="1"/>
  <c r="FY136" i="1"/>
  <c r="FY133" i="1"/>
  <c r="FY134" i="1"/>
  <c r="FY137" i="1"/>
  <c r="FY145" i="1"/>
  <c r="FY149" i="1"/>
  <c r="FY151" i="1"/>
  <c r="FY140" i="1"/>
  <c r="FY142" i="1"/>
  <c r="FY146" i="1"/>
  <c r="FY147" i="1"/>
  <c r="FY143" i="1"/>
  <c r="FY139" i="1"/>
  <c r="FY141" i="1"/>
  <c r="FY144" i="1"/>
  <c r="FY148" i="1"/>
  <c r="FY150" i="1"/>
  <c r="FY123" i="1"/>
  <c r="FY87" i="1"/>
  <c r="FY89" i="1"/>
  <c r="FY92" i="1"/>
  <c r="FY88" i="1"/>
  <c r="FY93" i="1"/>
  <c r="FY96" i="1"/>
  <c r="FY98" i="1"/>
  <c r="FY100" i="1"/>
  <c r="FY94" i="1"/>
  <c r="FY99" i="1"/>
  <c r="FY90" i="1"/>
  <c r="FY91" i="1"/>
  <c r="FY95" i="1"/>
  <c r="FY97" i="1"/>
  <c r="FY101" i="1"/>
  <c r="FY102" i="1"/>
  <c r="FY104" i="1"/>
  <c r="FY106" i="1"/>
  <c r="FY109" i="1"/>
  <c r="FY115" i="1"/>
  <c r="FY103" i="1"/>
  <c r="FY107" i="1"/>
  <c r="FY110" i="1"/>
  <c r="FY113" i="1"/>
  <c r="FY114" i="1"/>
  <c r="FY116" i="1"/>
  <c r="FY105" i="1"/>
  <c r="FY111" i="1"/>
  <c r="FY108" i="1"/>
  <c r="FY112" i="1"/>
  <c r="FY83" i="1"/>
  <c r="FY74" i="1"/>
  <c r="FY119" i="1"/>
  <c r="FY86" i="1"/>
  <c r="FY80" i="1"/>
  <c r="FY78" i="1"/>
  <c r="FY117" i="1"/>
  <c r="FY121" i="1"/>
  <c r="FY81" i="1"/>
  <c r="FY76" i="1"/>
  <c r="FY75" i="1"/>
  <c r="FY118" i="1"/>
  <c r="FY120" i="1"/>
  <c r="FY85" i="1"/>
  <c r="FY82" i="1"/>
  <c r="FY79" i="1"/>
  <c r="FY72" i="1"/>
  <c r="FY67" i="1"/>
  <c r="FY64" i="1"/>
  <c r="FY61" i="1"/>
  <c r="FY55" i="1"/>
  <c r="FY54" i="1"/>
  <c r="FY50" i="1"/>
  <c r="FY49" i="1"/>
  <c r="FY48" i="1"/>
  <c r="FY57" i="1"/>
  <c r="FY53" i="1"/>
  <c r="FY73" i="1"/>
  <c r="FY70" i="1"/>
  <c r="FY69" i="1"/>
  <c r="FY66" i="1"/>
  <c r="FY59" i="1"/>
  <c r="FY46" i="1"/>
  <c r="FY44" i="1"/>
  <c r="FY42" i="1"/>
  <c r="FY41" i="1"/>
  <c r="FY39" i="1"/>
  <c r="FY71" i="1"/>
  <c r="FY68" i="1"/>
  <c r="FY65" i="1"/>
  <c r="FY63" i="1"/>
  <c r="FY60" i="1"/>
  <c r="FY43" i="1"/>
  <c r="FY40" i="1"/>
  <c r="FY30" i="1"/>
  <c r="FY25" i="1"/>
  <c r="FY20" i="1"/>
  <c r="FY19" i="1"/>
  <c r="FY15" i="1"/>
  <c r="FY36" i="1"/>
  <c r="FY34" i="1"/>
  <c r="FY32" i="1"/>
  <c r="FY28" i="1"/>
  <c r="FY26" i="1"/>
  <c r="FY23" i="1"/>
  <c r="FY18" i="1"/>
  <c r="FY10" i="1"/>
  <c r="FY9" i="1"/>
  <c r="FY8" i="1"/>
  <c r="FY38" i="1"/>
  <c r="FY35" i="1"/>
  <c r="FY31" i="1"/>
  <c r="FY29" i="1"/>
  <c r="FY27" i="1"/>
  <c r="FY14" i="1"/>
  <c r="FY13" i="1"/>
  <c r="FY12" i="1"/>
  <c r="FY37" i="1"/>
  <c r="FY33" i="1"/>
  <c r="FY24" i="1"/>
  <c r="FY21" i="1"/>
  <c r="FY17" i="1"/>
  <c r="FY7" i="1"/>
  <c r="FY6" i="1"/>
  <c r="FY5" i="1"/>
  <c r="FU175" i="1"/>
  <c r="FU174" i="1"/>
  <c r="FU176" i="1"/>
  <c r="FU178" i="1"/>
  <c r="FU177" i="1"/>
  <c r="FU179" i="1"/>
  <c r="FU180" i="1"/>
  <c r="FU183" i="1"/>
  <c r="FU184" i="1"/>
  <c r="FU181" i="1"/>
  <c r="FU182" i="1"/>
  <c r="FU170" i="1"/>
  <c r="FU167" i="1"/>
  <c r="FU169" i="1"/>
  <c r="FU166" i="1"/>
  <c r="FU173" i="1"/>
  <c r="FU168" i="1"/>
  <c r="FU165" i="1"/>
  <c r="FU164" i="1"/>
  <c r="FU171" i="1"/>
  <c r="FU161" i="1"/>
  <c r="FU160" i="1"/>
  <c r="FU159" i="1"/>
  <c r="FU155" i="1"/>
  <c r="FU158" i="1"/>
  <c r="FU154" i="1"/>
  <c r="FU157" i="1"/>
  <c r="FU156" i="1"/>
  <c r="FU153" i="1"/>
  <c r="FU127" i="1"/>
  <c r="FU124" i="1"/>
  <c r="FU125" i="1"/>
  <c r="FU126" i="1"/>
  <c r="FU128" i="1"/>
  <c r="FU130" i="1"/>
  <c r="FU129" i="1"/>
  <c r="FU135" i="1"/>
  <c r="FU138" i="1"/>
  <c r="FU132" i="1"/>
  <c r="FU136" i="1"/>
  <c r="FU131" i="1"/>
  <c r="FU133" i="1"/>
  <c r="FU134" i="1"/>
  <c r="FU137" i="1"/>
  <c r="FU145" i="1"/>
  <c r="FU149" i="1"/>
  <c r="FU151" i="1"/>
  <c r="FU140" i="1"/>
  <c r="FU142" i="1"/>
  <c r="FU146" i="1"/>
  <c r="FU147" i="1"/>
  <c r="FU143" i="1"/>
  <c r="FU139" i="1"/>
  <c r="FU141" i="1"/>
  <c r="FU144" i="1"/>
  <c r="FU148" i="1"/>
  <c r="FU150" i="1"/>
  <c r="FU89" i="1"/>
  <c r="FU92" i="1"/>
  <c r="FU123" i="1"/>
  <c r="FU88" i="1"/>
  <c r="FU93" i="1"/>
  <c r="FU96" i="1"/>
  <c r="FU98" i="1"/>
  <c r="FU100" i="1"/>
  <c r="FU94" i="1"/>
  <c r="FU99" i="1"/>
  <c r="FU87" i="1"/>
  <c r="FU90" i="1"/>
  <c r="FU91" i="1"/>
  <c r="FU95" i="1"/>
  <c r="FU97" i="1"/>
  <c r="FU101" i="1"/>
  <c r="FU102" i="1"/>
  <c r="FU104" i="1"/>
  <c r="FU106" i="1"/>
  <c r="FU109" i="1"/>
  <c r="FU115" i="1"/>
  <c r="FU103" i="1"/>
  <c r="FU107" i="1"/>
  <c r="FU110" i="1"/>
  <c r="FU113" i="1"/>
  <c r="FU114" i="1"/>
  <c r="FU116" i="1"/>
  <c r="FU105" i="1"/>
  <c r="FU111" i="1"/>
  <c r="FU108" i="1"/>
  <c r="FU112" i="1"/>
  <c r="FU83" i="1"/>
  <c r="FU74" i="1"/>
  <c r="FU119" i="1"/>
  <c r="FU86" i="1"/>
  <c r="FU80" i="1"/>
  <c r="FU78" i="1"/>
  <c r="FU117" i="1"/>
  <c r="FU121" i="1"/>
  <c r="FU81" i="1"/>
  <c r="FU76" i="1"/>
  <c r="FU75" i="1"/>
  <c r="FU118" i="1"/>
  <c r="FU120" i="1"/>
  <c r="FU85" i="1"/>
  <c r="FU82" i="1"/>
  <c r="FU79" i="1"/>
  <c r="FU72" i="1"/>
  <c r="FU67" i="1"/>
  <c r="FU64" i="1"/>
  <c r="FU61" i="1"/>
  <c r="FU55" i="1"/>
  <c r="FU54" i="1"/>
  <c r="FU50" i="1"/>
  <c r="FU49" i="1"/>
  <c r="FU48" i="1"/>
  <c r="FU57" i="1"/>
  <c r="FU53" i="1"/>
  <c r="FU73" i="1"/>
  <c r="FU70" i="1"/>
  <c r="FU69" i="1"/>
  <c r="FU66" i="1"/>
  <c r="FU59" i="1"/>
  <c r="FU46" i="1"/>
  <c r="FU44" i="1"/>
  <c r="FU43" i="1"/>
  <c r="FU42" i="1"/>
  <c r="FU41" i="1"/>
  <c r="FU39" i="1"/>
  <c r="FU71" i="1"/>
  <c r="FU68" i="1"/>
  <c r="FU65" i="1"/>
  <c r="FU63" i="1"/>
  <c r="FU60" i="1"/>
  <c r="FU40" i="1"/>
  <c r="FU38" i="1"/>
  <c r="FU30" i="1"/>
  <c r="FU25" i="1"/>
  <c r="FU20" i="1"/>
  <c r="FU19" i="1"/>
  <c r="FU15" i="1"/>
  <c r="FU36" i="1"/>
  <c r="FU34" i="1"/>
  <c r="FU32" i="1"/>
  <c r="FU28" i="1"/>
  <c r="FU26" i="1"/>
  <c r="FU23" i="1"/>
  <c r="FU18" i="1"/>
  <c r="FU10" i="1"/>
  <c r="FU9" i="1"/>
  <c r="FU8" i="1"/>
  <c r="FU35" i="1"/>
  <c r="FU31" i="1"/>
  <c r="FU29" i="1"/>
  <c r="FU27" i="1"/>
  <c r="FU14" i="1"/>
  <c r="FU13" i="1"/>
  <c r="FU12" i="1"/>
  <c r="FU37" i="1"/>
  <c r="FU33" i="1"/>
  <c r="FU24" i="1"/>
  <c r="FU21" i="1"/>
  <c r="FU17" i="1"/>
  <c r="FU7" i="1"/>
  <c r="FU6" i="1"/>
  <c r="FU5" i="1"/>
  <c r="FQ175" i="1"/>
  <c r="FQ176" i="1"/>
  <c r="FQ174" i="1"/>
  <c r="FQ178" i="1"/>
  <c r="FQ179" i="1"/>
  <c r="FQ177" i="1"/>
  <c r="FQ180" i="1"/>
  <c r="FQ183" i="1"/>
  <c r="FQ184" i="1"/>
  <c r="FQ181" i="1"/>
  <c r="FQ182" i="1"/>
  <c r="FQ170" i="1"/>
  <c r="FQ167" i="1"/>
  <c r="FQ169" i="1"/>
  <c r="FQ166" i="1"/>
  <c r="FQ173" i="1"/>
  <c r="FQ168" i="1"/>
  <c r="FQ171" i="1"/>
  <c r="FQ165" i="1"/>
  <c r="FQ164" i="1"/>
  <c r="FQ162" i="1"/>
  <c r="FQ161" i="1"/>
  <c r="FQ160" i="1"/>
  <c r="FQ155" i="1"/>
  <c r="FQ154" i="1"/>
  <c r="FQ157" i="1"/>
  <c r="FQ159" i="1"/>
  <c r="FQ156" i="1"/>
  <c r="FQ153" i="1"/>
  <c r="FQ131" i="1"/>
  <c r="FQ124" i="1"/>
  <c r="FQ125" i="1"/>
  <c r="FQ127" i="1"/>
  <c r="FQ126" i="1"/>
  <c r="FQ128" i="1"/>
  <c r="FQ130" i="1"/>
  <c r="FQ129" i="1"/>
  <c r="FQ135" i="1"/>
  <c r="FQ138" i="1"/>
  <c r="FQ132" i="1"/>
  <c r="FQ136" i="1"/>
  <c r="FQ133" i="1"/>
  <c r="FQ134" i="1"/>
  <c r="FQ137" i="1"/>
  <c r="FQ145" i="1"/>
  <c r="FQ149" i="1"/>
  <c r="FQ151" i="1"/>
  <c r="FQ140" i="1"/>
  <c r="FQ142" i="1"/>
  <c r="FQ146" i="1"/>
  <c r="FQ147" i="1"/>
  <c r="FQ143" i="1"/>
  <c r="FQ139" i="1"/>
  <c r="FQ141" i="1"/>
  <c r="FQ144" i="1"/>
  <c r="FQ148" i="1"/>
  <c r="FQ150" i="1"/>
  <c r="FQ89" i="1"/>
  <c r="FQ92" i="1"/>
  <c r="FQ88" i="1"/>
  <c r="FQ93" i="1"/>
  <c r="FQ96" i="1"/>
  <c r="FQ98" i="1"/>
  <c r="FQ100" i="1"/>
  <c r="FQ123" i="1"/>
  <c r="FQ87" i="1"/>
  <c r="FQ94" i="1"/>
  <c r="FQ99" i="1"/>
  <c r="FQ90" i="1"/>
  <c r="FQ91" i="1"/>
  <c r="FQ95" i="1"/>
  <c r="FQ97" i="1"/>
  <c r="FQ101" i="1"/>
  <c r="FQ102" i="1"/>
  <c r="FQ104" i="1"/>
  <c r="FQ106" i="1"/>
  <c r="FQ109" i="1"/>
  <c r="FQ115" i="1"/>
  <c r="FQ103" i="1"/>
  <c r="FQ107" i="1"/>
  <c r="FQ110" i="1"/>
  <c r="FQ113" i="1"/>
  <c r="FQ114" i="1"/>
  <c r="FQ116" i="1"/>
  <c r="FQ105" i="1"/>
  <c r="FQ111" i="1"/>
  <c r="FQ108" i="1"/>
  <c r="FQ112" i="1"/>
  <c r="FQ83" i="1"/>
  <c r="FQ74" i="1"/>
  <c r="FQ119" i="1"/>
  <c r="FQ86" i="1"/>
  <c r="FQ80" i="1"/>
  <c r="FQ78" i="1"/>
  <c r="FQ117" i="1"/>
  <c r="FQ121" i="1"/>
  <c r="FQ81" i="1"/>
  <c r="FQ76" i="1"/>
  <c r="FQ75" i="1"/>
  <c r="FQ118" i="1"/>
  <c r="FQ120" i="1"/>
  <c r="FQ85" i="1"/>
  <c r="FQ82" i="1"/>
  <c r="FQ79" i="1"/>
  <c r="FQ72" i="1"/>
  <c r="FQ67" i="1"/>
  <c r="FQ64" i="1"/>
  <c r="FQ61" i="1"/>
  <c r="FQ55" i="1"/>
  <c r="FQ54" i="1"/>
  <c r="FQ50" i="1"/>
  <c r="FQ49" i="1"/>
  <c r="FQ48" i="1"/>
  <c r="FQ57" i="1"/>
  <c r="FQ53" i="1"/>
  <c r="FQ73" i="1"/>
  <c r="FQ70" i="1"/>
  <c r="FQ69" i="1"/>
  <c r="FQ66" i="1"/>
  <c r="FQ59" i="1"/>
  <c r="FQ46" i="1"/>
  <c r="FQ44" i="1"/>
  <c r="FQ43" i="1"/>
  <c r="FQ42" i="1"/>
  <c r="FQ41" i="1"/>
  <c r="FQ39" i="1"/>
  <c r="FQ71" i="1"/>
  <c r="FQ68" i="1"/>
  <c r="FQ65" i="1"/>
  <c r="FQ63" i="1"/>
  <c r="FQ60" i="1"/>
  <c r="FQ40" i="1"/>
  <c r="FQ30" i="1"/>
  <c r="FQ25" i="1"/>
  <c r="FQ20" i="1"/>
  <c r="FQ19" i="1"/>
  <c r="FQ15" i="1"/>
  <c r="FQ36" i="1"/>
  <c r="FQ34" i="1"/>
  <c r="FQ32" i="1"/>
  <c r="FQ28" i="1"/>
  <c r="FQ26" i="1"/>
  <c r="FQ23" i="1"/>
  <c r="FQ18" i="1"/>
  <c r="FQ10" i="1"/>
  <c r="FQ9" i="1"/>
  <c r="FQ38" i="1"/>
  <c r="FQ35" i="1"/>
  <c r="FQ31" i="1"/>
  <c r="FQ29" i="1"/>
  <c r="FQ27" i="1"/>
  <c r="FQ14" i="1"/>
  <c r="FQ13" i="1"/>
  <c r="FQ12" i="1"/>
  <c r="FQ37" i="1"/>
  <c r="FQ33" i="1"/>
  <c r="FQ24" i="1"/>
  <c r="FQ21" i="1"/>
  <c r="FQ17" i="1"/>
  <c r="FQ7" i="1"/>
  <c r="FQ6" i="1"/>
  <c r="FQ5" i="1"/>
  <c r="FQ8" i="1"/>
  <c r="FM175" i="1"/>
  <c r="FM174" i="1"/>
  <c r="FM176" i="1"/>
  <c r="FM178" i="1"/>
  <c r="FM179" i="1"/>
  <c r="FM180" i="1"/>
  <c r="FM181" i="1"/>
  <c r="FM183" i="1"/>
  <c r="FM184" i="1"/>
  <c r="FM177" i="1"/>
  <c r="FM182" i="1"/>
  <c r="FM170" i="1"/>
  <c r="FM167" i="1"/>
  <c r="FM169" i="1"/>
  <c r="FM166" i="1"/>
  <c r="FM173" i="1"/>
  <c r="FM168" i="1"/>
  <c r="FM165" i="1"/>
  <c r="FM171" i="1"/>
  <c r="FM164" i="1"/>
  <c r="FM162" i="1"/>
  <c r="FM161" i="1"/>
  <c r="FM160" i="1"/>
  <c r="FM158" i="1"/>
  <c r="FM154" i="1"/>
  <c r="FM157" i="1"/>
  <c r="FM156" i="1"/>
  <c r="FM159" i="1"/>
  <c r="FM155" i="1"/>
  <c r="FM153" i="1"/>
  <c r="FM131" i="1"/>
  <c r="FM124" i="1"/>
  <c r="FM125" i="1"/>
  <c r="FM127" i="1"/>
  <c r="FM126" i="1"/>
  <c r="FM128" i="1"/>
  <c r="FM130" i="1"/>
  <c r="FM129" i="1"/>
  <c r="FM135" i="1"/>
  <c r="FM138" i="1"/>
  <c r="FM132" i="1"/>
  <c r="FM136" i="1"/>
  <c r="FM133" i="1"/>
  <c r="FM134" i="1"/>
  <c r="FM137" i="1"/>
  <c r="FM145" i="1"/>
  <c r="FM149" i="1"/>
  <c r="FM151" i="1"/>
  <c r="FM140" i="1"/>
  <c r="FM142" i="1"/>
  <c r="FM146" i="1"/>
  <c r="FM147" i="1"/>
  <c r="FM143" i="1"/>
  <c r="FM139" i="1"/>
  <c r="FM141" i="1"/>
  <c r="FM144" i="1"/>
  <c r="FM148" i="1"/>
  <c r="FM150" i="1"/>
  <c r="FM89" i="1"/>
  <c r="FM92" i="1"/>
  <c r="FM87" i="1"/>
  <c r="FM88" i="1"/>
  <c r="FM93" i="1"/>
  <c r="FM96" i="1"/>
  <c r="FM98" i="1"/>
  <c r="FM100" i="1"/>
  <c r="FM94" i="1"/>
  <c r="FM99" i="1"/>
  <c r="FM123" i="1"/>
  <c r="FM90" i="1"/>
  <c r="FM91" i="1"/>
  <c r="FM95" i="1"/>
  <c r="FM97" i="1"/>
  <c r="FM101" i="1"/>
  <c r="FM102" i="1"/>
  <c r="FM104" i="1"/>
  <c r="FM106" i="1"/>
  <c r="FM109" i="1"/>
  <c r="FM115" i="1"/>
  <c r="FM103" i="1"/>
  <c r="FM107" i="1"/>
  <c r="FM110" i="1"/>
  <c r="FM113" i="1"/>
  <c r="FM114" i="1"/>
  <c r="FM116" i="1"/>
  <c r="FM105" i="1"/>
  <c r="FM111" i="1"/>
  <c r="FM108" i="1"/>
  <c r="FM112" i="1"/>
  <c r="FM117" i="1"/>
  <c r="FM83" i="1"/>
  <c r="FM74" i="1"/>
  <c r="FM119" i="1"/>
  <c r="FM86" i="1"/>
  <c r="FM80" i="1"/>
  <c r="FM78" i="1"/>
  <c r="FM121" i="1"/>
  <c r="FM81" i="1"/>
  <c r="FM76" i="1"/>
  <c r="FM75" i="1"/>
  <c r="FM118" i="1"/>
  <c r="FM120" i="1"/>
  <c r="FM85" i="1"/>
  <c r="FM82" i="1"/>
  <c r="FM79" i="1"/>
  <c r="FM72" i="1"/>
  <c r="FM67" i="1"/>
  <c r="FM64" i="1"/>
  <c r="FM61" i="1"/>
  <c r="FM55" i="1"/>
  <c r="FM54" i="1"/>
  <c r="FM50" i="1"/>
  <c r="FM49" i="1"/>
  <c r="FM48" i="1"/>
  <c r="FM57" i="1"/>
  <c r="FM53" i="1"/>
  <c r="FM73" i="1"/>
  <c r="FM70" i="1"/>
  <c r="FM69" i="1"/>
  <c r="FM66" i="1"/>
  <c r="FM59" i="1"/>
  <c r="FM46" i="1"/>
  <c r="FM44" i="1"/>
  <c r="FM42" i="1"/>
  <c r="FM41" i="1"/>
  <c r="FM39" i="1"/>
  <c r="FM71" i="1"/>
  <c r="FM68" i="1"/>
  <c r="FM65" i="1"/>
  <c r="FM63" i="1"/>
  <c r="FM60" i="1"/>
  <c r="FM40" i="1"/>
  <c r="FM38" i="1"/>
  <c r="FM30" i="1"/>
  <c r="FM25" i="1"/>
  <c r="FM20" i="1"/>
  <c r="FM19" i="1"/>
  <c r="FM15" i="1"/>
  <c r="FM43" i="1"/>
  <c r="FM36" i="1"/>
  <c r="FM34" i="1"/>
  <c r="FM32" i="1"/>
  <c r="FM28" i="1"/>
  <c r="FM26" i="1"/>
  <c r="FM23" i="1"/>
  <c r="FM18" i="1"/>
  <c r="FM10" i="1"/>
  <c r="FM9" i="1"/>
  <c r="FM35" i="1"/>
  <c r="FM31" i="1"/>
  <c r="FM29" i="1"/>
  <c r="FM27" i="1"/>
  <c r="FM14" i="1"/>
  <c r="FM13" i="1"/>
  <c r="FM12" i="1"/>
  <c r="FM37" i="1"/>
  <c r="FM33" i="1"/>
  <c r="FM24" i="1"/>
  <c r="FM21" i="1"/>
  <c r="FM17" i="1"/>
  <c r="FM8" i="1"/>
  <c r="FM7" i="1"/>
  <c r="FM6" i="1"/>
  <c r="FM5" i="1"/>
  <c r="FI175" i="1"/>
  <c r="FI176" i="1"/>
  <c r="FI174" i="1"/>
  <c r="FI177" i="1"/>
  <c r="FI178" i="1"/>
  <c r="FI179" i="1"/>
  <c r="FI180" i="1"/>
  <c r="FI183" i="1"/>
  <c r="FI184" i="1"/>
  <c r="FI182" i="1"/>
  <c r="FI181" i="1"/>
  <c r="FI170" i="1"/>
  <c r="FI167" i="1"/>
  <c r="FI169" i="1"/>
  <c r="FI166" i="1"/>
  <c r="FI173" i="1"/>
  <c r="FI168" i="1"/>
  <c r="FI165" i="1"/>
  <c r="FI171" i="1"/>
  <c r="FI164" i="1"/>
  <c r="FI162" i="1"/>
  <c r="FI161" i="1"/>
  <c r="FI160" i="1"/>
  <c r="FI158" i="1"/>
  <c r="FI154" i="1"/>
  <c r="FI157" i="1"/>
  <c r="FI156" i="1"/>
  <c r="FI159" i="1"/>
  <c r="FI155" i="1"/>
  <c r="FI153" i="1"/>
  <c r="FI131" i="1"/>
  <c r="FI124" i="1"/>
  <c r="FI125" i="1"/>
  <c r="FI127" i="1"/>
  <c r="FI126" i="1"/>
  <c r="FI128" i="1"/>
  <c r="FI130" i="1"/>
  <c r="FI129" i="1"/>
  <c r="FI135" i="1"/>
  <c r="FI138" i="1"/>
  <c r="FI132" i="1"/>
  <c r="FI136" i="1"/>
  <c r="FI133" i="1"/>
  <c r="FI134" i="1"/>
  <c r="FI137" i="1"/>
  <c r="FI145" i="1"/>
  <c r="FI149" i="1"/>
  <c r="FI151" i="1"/>
  <c r="FI140" i="1"/>
  <c r="FI142" i="1"/>
  <c r="FI146" i="1"/>
  <c r="FI147" i="1"/>
  <c r="FI143" i="1"/>
  <c r="FI139" i="1"/>
  <c r="FI141" i="1"/>
  <c r="FI144" i="1"/>
  <c r="FI148" i="1"/>
  <c r="FI150" i="1"/>
  <c r="FI123" i="1"/>
  <c r="FI87" i="1"/>
  <c r="FI89" i="1"/>
  <c r="FI92" i="1"/>
  <c r="FI88" i="1"/>
  <c r="FI93" i="1"/>
  <c r="FI96" i="1"/>
  <c r="FI98" i="1"/>
  <c r="FI100" i="1"/>
  <c r="FI94" i="1"/>
  <c r="FI99" i="1"/>
  <c r="FI90" i="1"/>
  <c r="FI91" i="1"/>
  <c r="FI95" i="1"/>
  <c r="FI97" i="1"/>
  <c r="FI101" i="1"/>
  <c r="FI104" i="1"/>
  <c r="FI106" i="1"/>
  <c r="FI109" i="1"/>
  <c r="FI115" i="1"/>
  <c r="FI103" i="1"/>
  <c r="FI107" i="1"/>
  <c r="FI110" i="1"/>
  <c r="FI113" i="1"/>
  <c r="FI114" i="1"/>
  <c r="FI116" i="1"/>
  <c r="FI102" i="1"/>
  <c r="FI105" i="1"/>
  <c r="FI111" i="1"/>
  <c r="FI108" i="1"/>
  <c r="FI112" i="1"/>
  <c r="FI117" i="1"/>
  <c r="FI83" i="1"/>
  <c r="FI74" i="1"/>
  <c r="FI119" i="1"/>
  <c r="FI86" i="1"/>
  <c r="FI80" i="1"/>
  <c r="FI78" i="1"/>
  <c r="FI121" i="1"/>
  <c r="FI81" i="1"/>
  <c r="FI76" i="1"/>
  <c r="FI75" i="1"/>
  <c r="FI118" i="1"/>
  <c r="FI120" i="1"/>
  <c r="FI85" i="1"/>
  <c r="FI82" i="1"/>
  <c r="FI79" i="1"/>
  <c r="FI72" i="1"/>
  <c r="FI67" i="1"/>
  <c r="FI64" i="1"/>
  <c r="FI61" i="1"/>
  <c r="FI55" i="1"/>
  <c r="FI54" i="1"/>
  <c r="FI50" i="1"/>
  <c r="FI49" i="1"/>
  <c r="FI48" i="1"/>
  <c r="FI57" i="1"/>
  <c r="FI53" i="1"/>
  <c r="FI73" i="1"/>
  <c r="FI70" i="1"/>
  <c r="FI69" i="1"/>
  <c r="FI66" i="1"/>
  <c r="FI59" i="1"/>
  <c r="FI46" i="1"/>
  <c r="FI44" i="1"/>
  <c r="FI42" i="1"/>
  <c r="FI41" i="1"/>
  <c r="FI39" i="1"/>
  <c r="FI71" i="1"/>
  <c r="FI68" i="1"/>
  <c r="FI65" i="1"/>
  <c r="FI63" i="1"/>
  <c r="FI60" i="1"/>
  <c r="FI40" i="1"/>
  <c r="FI30" i="1"/>
  <c r="FI25" i="1"/>
  <c r="FI20" i="1"/>
  <c r="FI19" i="1"/>
  <c r="FI15" i="1"/>
  <c r="FI36" i="1"/>
  <c r="FI34" i="1"/>
  <c r="FI32" i="1"/>
  <c r="FI28" i="1"/>
  <c r="FI26" i="1"/>
  <c r="FI23" i="1"/>
  <c r="FI18" i="1"/>
  <c r="FI10" i="1"/>
  <c r="FI9" i="1"/>
  <c r="FI43" i="1"/>
  <c r="FI38" i="1"/>
  <c r="FI35" i="1"/>
  <c r="FI31" i="1"/>
  <c r="FI29" i="1"/>
  <c r="FI27" i="1"/>
  <c r="FI14" i="1"/>
  <c r="FI13" i="1"/>
  <c r="FI12" i="1"/>
  <c r="FI37" i="1"/>
  <c r="FI33" i="1"/>
  <c r="FI24" i="1"/>
  <c r="FI21" i="1"/>
  <c r="FI17" i="1"/>
  <c r="FI8" i="1"/>
  <c r="FI7" i="1"/>
  <c r="FI6" i="1"/>
  <c r="FI5" i="1"/>
  <c r="FE175" i="1"/>
  <c r="FE174" i="1"/>
  <c r="FE176" i="1"/>
  <c r="FE178" i="1"/>
  <c r="FE177" i="1"/>
  <c r="FE179" i="1"/>
  <c r="FE180" i="1"/>
  <c r="FE183" i="1"/>
  <c r="FE184" i="1"/>
  <c r="FE181" i="1"/>
  <c r="FE182" i="1"/>
  <c r="FE170" i="1"/>
  <c r="FE167" i="1"/>
  <c r="FE169" i="1"/>
  <c r="FE166" i="1"/>
  <c r="FE173" i="1"/>
  <c r="FE168" i="1"/>
  <c r="FE165" i="1"/>
  <c r="FE164" i="1"/>
  <c r="FE171" i="1"/>
  <c r="FE162" i="1"/>
  <c r="FE161" i="1"/>
  <c r="FE160" i="1"/>
  <c r="FE158" i="1"/>
  <c r="FE154" i="1"/>
  <c r="FE157" i="1"/>
  <c r="FE156" i="1"/>
  <c r="FE159" i="1"/>
  <c r="FE155" i="1"/>
  <c r="FE153" i="1"/>
  <c r="FE131" i="1"/>
  <c r="FE124" i="1"/>
  <c r="FE125" i="1"/>
  <c r="FE127" i="1"/>
  <c r="FE126" i="1"/>
  <c r="FE128" i="1"/>
  <c r="FE130" i="1"/>
  <c r="FE129" i="1"/>
  <c r="FE135" i="1"/>
  <c r="FE138" i="1"/>
  <c r="FE132" i="1"/>
  <c r="FE136" i="1"/>
  <c r="FE133" i="1"/>
  <c r="FE134" i="1"/>
  <c r="FE137" i="1"/>
  <c r="FE145" i="1"/>
  <c r="FE149" i="1"/>
  <c r="FE151" i="1"/>
  <c r="FE140" i="1"/>
  <c r="FE142" i="1"/>
  <c r="FE146" i="1"/>
  <c r="FE147" i="1"/>
  <c r="FE143" i="1"/>
  <c r="FE139" i="1"/>
  <c r="FE141" i="1"/>
  <c r="FE144" i="1"/>
  <c r="FE148" i="1"/>
  <c r="FE150" i="1"/>
  <c r="FE89" i="1"/>
  <c r="FE92" i="1"/>
  <c r="FE102" i="1"/>
  <c r="FE123" i="1"/>
  <c r="FE88" i="1"/>
  <c r="FE93" i="1"/>
  <c r="FE96" i="1"/>
  <c r="FE98" i="1"/>
  <c r="FE100" i="1"/>
  <c r="FE94" i="1"/>
  <c r="FE99" i="1"/>
  <c r="FE87" i="1"/>
  <c r="FE90" i="1"/>
  <c r="FE91" i="1"/>
  <c r="FE95" i="1"/>
  <c r="FE97" i="1"/>
  <c r="FE101" i="1"/>
  <c r="FE104" i="1"/>
  <c r="FE106" i="1"/>
  <c r="FE109" i="1"/>
  <c r="FE115" i="1"/>
  <c r="FE103" i="1"/>
  <c r="FE107" i="1"/>
  <c r="FE110" i="1"/>
  <c r="FE113" i="1"/>
  <c r="FE114" i="1"/>
  <c r="FE116" i="1"/>
  <c r="FE105" i="1"/>
  <c r="FE111" i="1"/>
  <c r="FE108" i="1"/>
  <c r="FE112" i="1"/>
  <c r="FE117" i="1"/>
  <c r="FE83" i="1"/>
  <c r="FE74" i="1"/>
  <c r="FE119" i="1"/>
  <c r="FE86" i="1"/>
  <c r="FE80" i="1"/>
  <c r="FE78" i="1"/>
  <c r="FE121" i="1"/>
  <c r="FE81" i="1"/>
  <c r="FE76" i="1"/>
  <c r="FE75" i="1"/>
  <c r="FE118" i="1"/>
  <c r="FE120" i="1"/>
  <c r="FE85" i="1"/>
  <c r="FE82" i="1"/>
  <c r="FE79" i="1"/>
  <c r="FE72" i="1"/>
  <c r="FE67" i="1"/>
  <c r="FE64" i="1"/>
  <c r="FE61" i="1"/>
  <c r="FE55" i="1"/>
  <c r="FE54" i="1"/>
  <c r="FE50" i="1"/>
  <c r="FE49" i="1"/>
  <c r="FE48" i="1"/>
  <c r="FE57" i="1"/>
  <c r="FE53" i="1"/>
  <c r="FE73" i="1"/>
  <c r="FE70" i="1"/>
  <c r="FE69" i="1"/>
  <c r="FE66" i="1"/>
  <c r="FE59" i="1"/>
  <c r="FE46" i="1"/>
  <c r="FE44" i="1"/>
  <c r="FE42" i="1"/>
  <c r="FE41" i="1"/>
  <c r="FE39" i="1"/>
  <c r="FE71" i="1"/>
  <c r="FE68" i="1"/>
  <c r="FE65" i="1"/>
  <c r="FE63" i="1"/>
  <c r="FE60" i="1"/>
  <c r="FE40" i="1"/>
  <c r="FE38" i="1"/>
  <c r="FE30" i="1"/>
  <c r="FE25" i="1"/>
  <c r="FE20" i="1"/>
  <c r="FE19" i="1"/>
  <c r="FE15" i="1"/>
  <c r="FE36" i="1"/>
  <c r="FE34" i="1"/>
  <c r="FE32" i="1"/>
  <c r="FE28" i="1"/>
  <c r="FE26" i="1"/>
  <c r="FE23" i="1"/>
  <c r="FE18" i="1"/>
  <c r="FE10" i="1"/>
  <c r="FE9" i="1"/>
  <c r="FE35" i="1"/>
  <c r="FE31" i="1"/>
  <c r="FE29" i="1"/>
  <c r="FE27" i="1"/>
  <c r="FE14" i="1"/>
  <c r="FE13" i="1"/>
  <c r="FE12" i="1"/>
  <c r="FE43" i="1"/>
  <c r="FE37" i="1"/>
  <c r="FE33" i="1"/>
  <c r="FE24" i="1"/>
  <c r="FE21" i="1"/>
  <c r="FE17" i="1"/>
  <c r="FE7" i="1"/>
  <c r="FE6" i="1"/>
  <c r="FE5" i="1"/>
  <c r="FE8" i="1"/>
  <c r="FA175" i="1"/>
  <c r="FA176" i="1"/>
  <c r="FA174" i="1"/>
  <c r="FA178" i="1"/>
  <c r="FA179" i="1"/>
  <c r="FA180" i="1"/>
  <c r="FA177" i="1"/>
  <c r="FA183" i="1"/>
  <c r="FA184" i="1"/>
  <c r="FA181" i="1"/>
  <c r="FA182" i="1"/>
  <c r="FA170" i="1"/>
  <c r="FA167" i="1"/>
  <c r="FA169" i="1"/>
  <c r="FA166" i="1"/>
  <c r="FA173" i="1"/>
  <c r="FA168" i="1"/>
  <c r="FA171" i="1"/>
  <c r="FA165" i="1"/>
  <c r="FA164" i="1"/>
  <c r="FA162" i="1"/>
  <c r="FA161" i="1"/>
  <c r="FA160" i="1"/>
  <c r="FA158" i="1"/>
  <c r="FA154" i="1"/>
  <c r="FA157" i="1"/>
  <c r="FA156" i="1"/>
  <c r="FA159" i="1"/>
  <c r="FA155" i="1"/>
  <c r="FA153" i="1"/>
  <c r="FA131" i="1"/>
  <c r="FA124" i="1"/>
  <c r="FA125" i="1"/>
  <c r="FA127" i="1"/>
  <c r="FA128" i="1"/>
  <c r="FA130" i="1"/>
  <c r="FA126" i="1"/>
  <c r="FA129" i="1"/>
  <c r="FA135" i="1"/>
  <c r="FA138" i="1"/>
  <c r="FA132" i="1"/>
  <c r="FA136" i="1"/>
  <c r="FA133" i="1"/>
  <c r="FA134" i="1"/>
  <c r="FA137" i="1"/>
  <c r="FA145" i="1"/>
  <c r="FA149" i="1"/>
  <c r="FA151" i="1"/>
  <c r="FA140" i="1"/>
  <c r="FA142" i="1"/>
  <c r="FA146" i="1"/>
  <c r="FA147" i="1"/>
  <c r="FA143" i="1"/>
  <c r="FA139" i="1"/>
  <c r="FA141" i="1"/>
  <c r="FA144" i="1"/>
  <c r="FA148" i="1"/>
  <c r="FA150" i="1"/>
  <c r="FA89" i="1"/>
  <c r="FA92" i="1"/>
  <c r="FA102" i="1"/>
  <c r="FA88" i="1"/>
  <c r="FA93" i="1"/>
  <c r="FA96" i="1"/>
  <c r="FA98" i="1"/>
  <c r="FA100" i="1"/>
  <c r="FA123" i="1"/>
  <c r="FA87" i="1"/>
  <c r="FA94" i="1"/>
  <c r="FA99" i="1"/>
  <c r="FA90" i="1"/>
  <c r="FA91" i="1"/>
  <c r="FA95" i="1"/>
  <c r="FA97" i="1"/>
  <c r="FA101" i="1"/>
  <c r="FA104" i="1"/>
  <c r="FA106" i="1"/>
  <c r="FA109" i="1"/>
  <c r="FA115" i="1"/>
  <c r="FA103" i="1"/>
  <c r="FA107" i="1"/>
  <c r="FA110" i="1"/>
  <c r="FA113" i="1"/>
  <c r="FA114" i="1"/>
  <c r="FA116" i="1"/>
  <c r="FA105" i="1"/>
  <c r="FA111" i="1"/>
  <c r="FA108" i="1"/>
  <c r="FA112" i="1"/>
  <c r="FA117" i="1"/>
  <c r="FA83" i="1"/>
  <c r="FA74" i="1"/>
  <c r="FA119" i="1"/>
  <c r="FA86" i="1"/>
  <c r="FA80" i="1"/>
  <c r="FA78" i="1"/>
  <c r="FA121" i="1"/>
  <c r="FA81" i="1"/>
  <c r="FA76" i="1"/>
  <c r="FA75" i="1"/>
  <c r="FA118" i="1"/>
  <c r="FA120" i="1"/>
  <c r="FA85" i="1"/>
  <c r="FA82" i="1"/>
  <c r="FA79" i="1"/>
  <c r="FA72" i="1"/>
  <c r="FA67" i="1"/>
  <c r="FA64" i="1"/>
  <c r="FA61" i="1"/>
  <c r="FA55" i="1"/>
  <c r="FA54" i="1"/>
  <c r="FA50" i="1"/>
  <c r="FA49" i="1"/>
  <c r="FA48" i="1"/>
  <c r="FA57" i="1"/>
  <c r="FA53" i="1"/>
  <c r="FA73" i="1"/>
  <c r="FA70" i="1"/>
  <c r="FA69" i="1"/>
  <c r="FA66" i="1"/>
  <c r="FA59" i="1"/>
  <c r="FA46" i="1"/>
  <c r="FA44" i="1"/>
  <c r="FA42" i="1"/>
  <c r="FA41" i="1"/>
  <c r="FA39" i="1"/>
  <c r="FA71" i="1"/>
  <c r="FA68" i="1"/>
  <c r="FA65" i="1"/>
  <c r="FA63" i="1"/>
  <c r="FA60" i="1"/>
  <c r="FA40" i="1"/>
  <c r="FA43" i="1"/>
  <c r="FA30" i="1"/>
  <c r="FA25" i="1"/>
  <c r="FA20" i="1"/>
  <c r="FA19" i="1"/>
  <c r="FA15" i="1"/>
  <c r="FA36" i="1"/>
  <c r="FA34" i="1"/>
  <c r="FA32" i="1"/>
  <c r="FA26" i="1"/>
  <c r="FA23" i="1"/>
  <c r="FA18" i="1"/>
  <c r="FA10" i="1"/>
  <c r="FA9" i="1"/>
  <c r="FA35" i="1"/>
  <c r="FA31" i="1"/>
  <c r="FA29" i="1"/>
  <c r="FA27" i="1"/>
  <c r="FA14" i="1"/>
  <c r="FA13" i="1"/>
  <c r="FA12" i="1"/>
  <c r="FA37" i="1"/>
  <c r="FA33" i="1"/>
  <c r="FA24" i="1"/>
  <c r="FA21" i="1"/>
  <c r="FA17" i="1"/>
  <c r="FA7" i="1"/>
  <c r="FA6" i="1"/>
  <c r="FA5" i="1"/>
  <c r="FA8" i="1"/>
  <c r="EW175" i="1"/>
  <c r="EW174" i="1"/>
  <c r="EW176" i="1"/>
  <c r="EW178" i="1"/>
  <c r="EW179" i="1"/>
  <c r="EW180" i="1"/>
  <c r="EW177" i="1"/>
  <c r="EW181" i="1"/>
  <c r="EW183" i="1"/>
  <c r="EW184" i="1"/>
  <c r="EW182" i="1"/>
  <c r="EW170" i="1"/>
  <c r="EW167" i="1"/>
  <c r="EW169" i="1"/>
  <c r="EW166" i="1"/>
  <c r="EW173" i="1"/>
  <c r="EW168" i="1"/>
  <c r="EW165" i="1"/>
  <c r="EW171" i="1"/>
  <c r="EW164" i="1"/>
  <c r="EW162" i="1"/>
  <c r="EW161" i="1"/>
  <c r="EW160" i="1"/>
  <c r="EW158" i="1"/>
  <c r="EW154" i="1"/>
  <c r="EW157" i="1"/>
  <c r="EW156" i="1"/>
  <c r="EW159" i="1"/>
  <c r="EW155" i="1"/>
  <c r="EW153" i="1"/>
  <c r="EW131" i="1"/>
  <c r="EW125" i="1"/>
  <c r="EW127" i="1"/>
  <c r="EW124" i="1"/>
  <c r="EW128" i="1"/>
  <c r="EW130" i="1"/>
  <c r="EW126" i="1"/>
  <c r="EW129" i="1"/>
  <c r="EW135" i="1"/>
  <c r="EW138" i="1"/>
  <c r="EW132" i="1"/>
  <c r="EW136" i="1"/>
  <c r="EW133" i="1"/>
  <c r="EW134" i="1"/>
  <c r="EW137" i="1"/>
  <c r="EW145" i="1"/>
  <c r="EW149" i="1"/>
  <c r="EW151" i="1"/>
  <c r="EW140" i="1"/>
  <c r="EW142" i="1"/>
  <c r="EW146" i="1"/>
  <c r="EW147" i="1"/>
  <c r="EW143" i="1"/>
  <c r="EW139" i="1"/>
  <c r="EW141" i="1"/>
  <c r="EW144" i="1"/>
  <c r="EW148" i="1"/>
  <c r="EW150" i="1"/>
  <c r="EW89" i="1"/>
  <c r="EW92" i="1"/>
  <c r="EW102" i="1"/>
  <c r="EW87" i="1"/>
  <c r="EW88" i="1"/>
  <c r="EW93" i="1"/>
  <c r="EW96" i="1"/>
  <c r="EW98" i="1"/>
  <c r="EW100" i="1"/>
  <c r="EW94" i="1"/>
  <c r="EW99" i="1"/>
  <c r="EW123" i="1"/>
  <c r="EW90" i="1"/>
  <c r="EW91" i="1"/>
  <c r="EW95" i="1"/>
  <c r="EW97" i="1"/>
  <c r="EW101" i="1"/>
  <c r="EW104" i="1"/>
  <c r="EW106" i="1"/>
  <c r="EW109" i="1"/>
  <c r="EW115" i="1"/>
  <c r="EW103" i="1"/>
  <c r="EW107" i="1"/>
  <c r="EW110" i="1"/>
  <c r="EW113" i="1"/>
  <c r="EW114" i="1"/>
  <c r="EW116" i="1"/>
  <c r="EW105" i="1"/>
  <c r="EW111" i="1"/>
  <c r="EW108" i="1"/>
  <c r="EW112" i="1"/>
  <c r="EW117" i="1"/>
  <c r="EW83" i="1"/>
  <c r="EW74" i="1"/>
  <c r="EW119" i="1"/>
  <c r="EW86" i="1"/>
  <c r="EW80" i="1"/>
  <c r="EW78" i="1"/>
  <c r="EW121" i="1"/>
  <c r="EW81" i="1"/>
  <c r="EW76" i="1"/>
  <c r="EW75" i="1"/>
  <c r="EW118" i="1"/>
  <c r="EW120" i="1"/>
  <c r="EW85" i="1"/>
  <c r="EW82" i="1"/>
  <c r="EW79" i="1"/>
  <c r="EW72" i="1"/>
  <c r="EW67" i="1"/>
  <c r="EW64" i="1"/>
  <c r="EW61" i="1"/>
  <c r="EW55" i="1"/>
  <c r="EW54" i="1"/>
  <c r="EW50" i="1"/>
  <c r="EW49" i="1"/>
  <c r="EW48" i="1"/>
  <c r="EW57" i="1"/>
  <c r="EW53" i="1"/>
  <c r="EW73" i="1"/>
  <c r="EW70" i="1"/>
  <c r="EW69" i="1"/>
  <c r="EW66" i="1"/>
  <c r="EW59" i="1"/>
  <c r="EW46" i="1"/>
  <c r="EW44" i="1"/>
  <c r="EW42" i="1"/>
  <c r="EW41" i="1"/>
  <c r="EW39" i="1"/>
  <c r="EW71" i="1"/>
  <c r="EW68" i="1"/>
  <c r="EW65" i="1"/>
  <c r="EW63" i="1"/>
  <c r="EW60" i="1"/>
  <c r="EW40" i="1"/>
  <c r="EW30" i="1"/>
  <c r="EW28" i="1"/>
  <c r="EW25" i="1"/>
  <c r="EW20" i="1"/>
  <c r="EW19" i="1"/>
  <c r="EW15" i="1"/>
  <c r="EW43" i="1"/>
  <c r="EW36" i="1"/>
  <c r="EW34" i="1"/>
  <c r="EW32" i="1"/>
  <c r="EW26" i="1"/>
  <c r="EW23" i="1"/>
  <c r="EW18" i="1"/>
  <c r="EW10" i="1"/>
  <c r="EW9" i="1"/>
  <c r="EW35" i="1"/>
  <c r="EW31" i="1"/>
  <c r="EW29" i="1"/>
  <c r="EW27" i="1"/>
  <c r="EW14" i="1"/>
  <c r="EW13" i="1"/>
  <c r="EW12" i="1"/>
  <c r="EW38" i="1"/>
  <c r="EW37" i="1"/>
  <c r="EW33" i="1"/>
  <c r="EW24" i="1"/>
  <c r="EW21" i="1"/>
  <c r="EW17" i="1"/>
  <c r="EW8" i="1"/>
  <c r="EW7" i="1"/>
  <c r="EW6" i="1"/>
  <c r="EW5" i="1"/>
  <c r="ES175" i="1"/>
  <c r="ES176" i="1"/>
  <c r="ES174" i="1"/>
  <c r="ES177" i="1"/>
  <c r="ES178" i="1"/>
  <c r="ES179" i="1"/>
  <c r="ES180" i="1"/>
  <c r="ES183" i="1"/>
  <c r="ES184" i="1"/>
  <c r="ES182" i="1"/>
  <c r="ES170" i="1"/>
  <c r="ES167" i="1"/>
  <c r="ES169" i="1"/>
  <c r="ES166" i="1"/>
  <c r="ES173" i="1"/>
  <c r="ES168" i="1"/>
  <c r="ES165" i="1"/>
  <c r="ES171" i="1"/>
  <c r="ES164" i="1"/>
  <c r="ES181" i="1"/>
  <c r="ES162" i="1"/>
  <c r="ES161" i="1"/>
  <c r="ES160" i="1"/>
  <c r="ES158" i="1"/>
  <c r="ES154" i="1"/>
  <c r="ES157" i="1"/>
  <c r="ES156" i="1"/>
  <c r="ES159" i="1"/>
  <c r="ES155" i="1"/>
  <c r="ES153" i="1"/>
  <c r="ES131" i="1"/>
  <c r="ES125" i="1"/>
  <c r="ES127" i="1"/>
  <c r="ES124" i="1"/>
  <c r="ES128" i="1"/>
  <c r="ES130" i="1"/>
  <c r="ES126" i="1"/>
  <c r="ES129" i="1"/>
  <c r="ES135" i="1"/>
  <c r="ES138" i="1"/>
  <c r="ES132" i="1"/>
  <c r="ES136" i="1"/>
  <c r="ES133" i="1"/>
  <c r="ES134" i="1"/>
  <c r="ES137" i="1"/>
  <c r="ES145" i="1"/>
  <c r="ES149" i="1"/>
  <c r="ES151" i="1"/>
  <c r="ES140" i="1"/>
  <c r="ES142" i="1"/>
  <c r="ES146" i="1"/>
  <c r="ES147" i="1"/>
  <c r="ES143" i="1"/>
  <c r="ES139" i="1"/>
  <c r="ES141" i="1"/>
  <c r="ES144" i="1"/>
  <c r="ES148" i="1"/>
  <c r="ES150" i="1"/>
  <c r="ES123" i="1"/>
  <c r="ES87" i="1"/>
  <c r="ES89" i="1"/>
  <c r="ES92" i="1"/>
  <c r="ES102" i="1"/>
  <c r="ES88" i="1"/>
  <c r="ES93" i="1"/>
  <c r="ES96" i="1"/>
  <c r="ES98" i="1"/>
  <c r="ES100" i="1"/>
  <c r="ES94" i="1"/>
  <c r="ES99" i="1"/>
  <c r="ES90" i="1"/>
  <c r="ES91" i="1"/>
  <c r="ES95" i="1"/>
  <c r="ES97" i="1"/>
  <c r="ES101" i="1"/>
  <c r="ES104" i="1"/>
  <c r="ES106" i="1"/>
  <c r="ES109" i="1"/>
  <c r="ES115" i="1"/>
  <c r="ES103" i="1"/>
  <c r="ES107" i="1"/>
  <c r="ES110" i="1"/>
  <c r="ES113" i="1"/>
  <c r="ES114" i="1"/>
  <c r="ES116" i="1"/>
  <c r="ES105" i="1"/>
  <c r="ES111" i="1"/>
  <c r="ES108" i="1"/>
  <c r="ES112" i="1"/>
  <c r="ES117" i="1"/>
  <c r="ES83" i="1"/>
  <c r="ES74" i="1"/>
  <c r="ES119" i="1"/>
  <c r="ES86" i="1"/>
  <c r="ES80" i="1"/>
  <c r="ES78" i="1"/>
  <c r="ES121" i="1"/>
  <c r="ES81" i="1"/>
  <c r="ES76" i="1"/>
  <c r="ES75" i="1"/>
  <c r="ES118" i="1"/>
  <c r="ES120" i="1"/>
  <c r="ES85" i="1"/>
  <c r="ES82" i="1"/>
  <c r="ES79" i="1"/>
  <c r="ES72" i="1"/>
  <c r="ES67" i="1"/>
  <c r="ES64" i="1"/>
  <c r="ES61" i="1"/>
  <c r="ES55" i="1"/>
  <c r="ES54" i="1"/>
  <c r="ES50" i="1"/>
  <c r="ES49" i="1"/>
  <c r="ES48" i="1"/>
  <c r="ES57" i="1"/>
  <c r="ES53" i="1"/>
  <c r="ES73" i="1"/>
  <c r="ES70" i="1"/>
  <c r="ES69" i="1"/>
  <c r="ES66" i="1"/>
  <c r="ES59" i="1"/>
  <c r="ES46" i="1"/>
  <c r="ES44" i="1"/>
  <c r="ES42" i="1"/>
  <c r="ES41" i="1"/>
  <c r="ES39" i="1"/>
  <c r="ES71" i="1"/>
  <c r="ES68" i="1"/>
  <c r="ES65" i="1"/>
  <c r="ES63" i="1"/>
  <c r="ES60" i="1"/>
  <c r="ES40" i="1"/>
  <c r="ES30" i="1"/>
  <c r="ES28" i="1"/>
  <c r="ES25" i="1"/>
  <c r="ES20" i="1"/>
  <c r="ES19" i="1"/>
  <c r="ES15" i="1"/>
  <c r="ES38" i="1"/>
  <c r="ES36" i="1"/>
  <c r="ES34" i="1"/>
  <c r="ES32" i="1"/>
  <c r="ES26" i="1"/>
  <c r="ES23" i="1"/>
  <c r="ES18" i="1"/>
  <c r="ES10" i="1"/>
  <c r="ES9" i="1"/>
  <c r="ES43" i="1"/>
  <c r="ES35" i="1"/>
  <c r="ES31" i="1"/>
  <c r="ES29" i="1"/>
  <c r="ES27" i="1"/>
  <c r="ES14" i="1"/>
  <c r="ES13" i="1"/>
  <c r="ES12" i="1"/>
  <c r="ES37" i="1"/>
  <c r="ES33" i="1"/>
  <c r="ES24" i="1"/>
  <c r="ES21" i="1"/>
  <c r="ES17" i="1"/>
  <c r="ES8" i="1"/>
  <c r="ES7" i="1"/>
  <c r="ES6" i="1"/>
  <c r="ES5" i="1"/>
  <c r="EO175" i="1"/>
  <c r="EO174" i="1"/>
  <c r="EO176" i="1"/>
  <c r="EO178" i="1"/>
  <c r="EO177" i="1"/>
  <c r="EO179" i="1"/>
  <c r="EO180" i="1"/>
  <c r="EO183" i="1"/>
  <c r="EO184" i="1"/>
  <c r="EO181" i="1"/>
  <c r="EO182" i="1"/>
  <c r="EO170" i="1"/>
  <c r="EO167" i="1"/>
  <c r="EO169" i="1"/>
  <c r="EO166" i="1"/>
  <c r="EO173" i="1"/>
  <c r="EO168" i="1"/>
  <c r="EO165" i="1"/>
  <c r="EO164" i="1"/>
  <c r="EO171" i="1"/>
  <c r="EO162" i="1"/>
  <c r="EO161" i="1"/>
  <c r="EO160" i="1"/>
  <c r="EO158" i="1"/>
  <c r="EO154" i="1"/>
  <c r="EO157" i="1"/>
  <c r="EO156" i="1"/>
  <c r="EO159" i="1"/>
  <c r="EO155" i="1"/>
  <c r="EO153" i="1"/>
  <c r="EO131" i="1"/>
  <c r="EO125" i="1"/>
  <c r="EO124" i="1"/>
  <c r="EO127" i="1"/>
  <c r="EO128" i="1"/>
  <c r="EO130" i="1"/>
  <c r="EO126" i="1"/>
  <c r="EO129" i="1"/>
  <c r="EO135" i="1"/>
  <c r="EO138" i="1"/>
  <c r="EO132" i="1"/>
  <c r="EO136" i="1"/>
  <c r="EO133" i="1"/>
  <c r="EO134" i="1"/>
  <c r="EO137" i="1"/>
  <c r="EO145" i="1"/>
  <c r="EO149" i="1"/>
  <c r="EO151" i="1"/>
  <c r="EO140" i="1"/>
  <c r="EO142" i="1"/>
  <c r="EO146" i="1"/>
  <c r="EO147" i="1"/>
  <c r="EO143" i="1"/>
  <c r="EO139" i="1"/>
  <c r="EO141" i="1"/>
  <c r="EO144" i="1"/>
  <c r="EO148" i="1"/>
  <c r="EO150" i="1"/>
  <c r="EO89" i="1"/>
  <c r="EO92" i="1"/>
  <c r="EO102" i="1"/>
  <c r="EO123" i="1"/>
  <c r="EO88" i="1"/>
  <c r="EO93" i="1"/>
  <c r="EO96" i="1"/>
  <c r="EO98" i="1"/>
  <c r="EO100" i="1"/>
  <c r="EO94" i="1"/>
  <c r="EO99" i="1"/>
  <c r="EO87" i="1"/>
  <c r="EO90" i="1"/>
  <c r="EO91" i="1"/>
  <c r="EO95" i="1"/>
  <c r="EO97" i="1"/>
  <c r="EO101" i="1"/>
  <c r="EO104" i="1"/>
  <c r="EO106" i="1"/>
  <c r="EO109" i="1"/>
  <c r="EO115" i="1"/>
  <c r="EO103" i="1"/>
  <c r="EO107" i="1"/>
  <c r="EO110" i="1"/>
  <c r="EO113" i="1"/>
  <c r="EO114" i="1"/>
  <c r="EO116" i="1"/>
  <c r="EO105" i="1"/>
  <c r="EO111" i="1"/>
  <c r="EO108" i="1"/>
  <c r="EO112" i="1"/>
  <c r="EO117" i="1"/>
  <c r="EO83" i="1"/>
  <c r="EO74" i="1"/>
  <c r="EO119" i="1"/>
  <c r="EO86" i="1"/>
  <c r="EO80" i="1"/>
  <c r="EO78" i="1"/>
  <c r="EO121" i="1"/>
  <c r="EO81" i="1"/>
  <c r="EO76" i="1"/>
  <c r="EO75" i="1"/>
  <c r="EO118" i="1"/>
  <c r="EO120" i="1"/>
  <c r="EO85" i="1"/>
  <c r="EO82" i="1"/>
  <c r="EO79" i="1"/>
  <c r="EO72" i="1"/>
  <c r="EO67" i="1"/>
  <c r="EO64" i="1"/>
  <c r="EO61" i="1"/>
  <c r="EO55" i="1"/>
  <c r="EO54" i="1"/>
  <c r="EO50" i="1"/>
  <c r="EO49" i="1"/>
  <c r="EO48" i="1"/>
  <c r="EO57" i="1"/>
  <c r="EO53" i="1"/>
  <c r="EO73" i="1"/>
  <c r="EO70" i="1"/>
  <c r="EO69" i="1"/>
  <c r="EO66" i="1"/>
  <c r="EO59" i="1"/>
  <c r="EO46" i="1"/>
  <c r="EO44" i="1"/>
  <c r="EO42" i="1"/>
  <c r="EO41" i="1"/>
  <c r="EO39" i="1"/>
  <c r="EO71" i="1"/>
  <c r="EO68" i="1"/>
  <c r="EO65" i="1"/>
  <c r="EO63" i="1"/>
  <c r="EO60" i="1"/>
  <c r="EO40" i="1"/>
  <c r="EO38" i="1"/>
  <c r="EO30" i="1"/>
  <c r="EO28" i="1"/>
  <c r="EO25" i="1"/>
  <c r="EO20" i="1"/>
  <c r="EO19" i="1"/>
  <c r="EO15" i="1"/>
  <c r="EO36" i="1"/>
  <c r="EO34" i="1"/>
  <c r="EO32" i="1"/>
  <c r="EO26" i="1"/>
  <c r="EO23" i="1"/>
  <c r="EO18" i="1"/>
  <c r="EO10" i="1"/>
  <c r="EO9" i="1"/>
  <c r="EO35" i="1"/>
  <c r="EO31" i="1"/>
  <c r="EO29" i="1"/>
  <c r="EO27" i="1"/>
  <c r="EO14" i="1"/>
  <c r="EO13" i="1"/>
  <c r="EO12" i="1"/>
  <c r="EO43" i="1"/>
  <c r="EO37" i="1"/>
  <c r="EO33" i="1"/>
  <c r="EO24" i="1"/>
  <c r="EO21" i="1"/>
  <c r="EO17" i="1"/>
  <c r="EO7" i="1"/>
  <c r="EO6" i="1"/>
  <c r="EO5" i="1"/>
  <c r="EO8" i="1"/>
  <c r="EK175" i="1"/>
  <c r="EK176" i="1"/>
  <c r="EK174" i="1"/>
  <c r="EK178" i="1"/>
  <c r="EK179" i="1"/>
  <c r="EK177" i="1"/>
  <c r="EK180" i="1"/>
  <c r="EK183" i="1"/>
  <c r="EK184" i="1"/>
  <c r="EK181" i="1"/>
  <c r="EK182" i="1"/>
  <c r="EK170" i="1"/>
  <c r="EK167" i="1"/>
  <c r="EK169" i="1"/>
  <c r="EK166" i="1"/>
  <c r="EK173" i="1"/>
  <c r="EK168" i="1"/>
  <c r="EK171" i="1"/>
  <c r="EK165" i="1"/>
  <c r="EK164" i="1"/>
  <c r="EK162" i="1"/>
  <c r="EK161" i="1"/>
  <c r="EK160" i="1"/>
  <c r="EK158" i="1"/>
  <c r="EK154" i="1"/>
  <c r="EK157" i="1"/>
  <c r="EK156" i="1"/>
  <c r="EK159" i="1"/>
  <c r="EK155" i="1"/>
  <c r="EK153" i="1"/>
  <c r="EK131" i="1"/>
  <c r="EK125" i="1"/>
  <c r="EK124" i="1"/>
  <c r="EK127" i="1"/>
  <c r="EK130" i="1"/>
  <c r="EK126" i="1"/>
  <c r="EK128" i="1"/>
  <c r="EK129" i="1"/>
  <c r="EK135" i="1"/>
  <c r="EK138" i="1"/>
  <c r="EK132" i="1"/>
  <c r="EK136" i="1"/>
  <c r="EK133" i="1"/>
  <c r="EK134" i="1"/>
  <c r="EK137" i="1"/>
  <c r="EK139" i="1"/>
  <c r="EK145" i="1"/>
  <c r="EK149" i="1"/>
  <c r="EK151" i="1"/>
  <c r="EK140" i="1"/>
  <c r="EK142" i="1"/>
  <c r="EK146" i="1"/>
  <c r="EK147" i="1"/>
  <c r="EK143" i="1"/>
  <c r="EK141" i="1"/>
  <c r="EK144" i="1"/>
  <c r="EK148" i="1"/>
  <c r="EK150" i="1"/>
  <c r="EK89" i="1"/>
  <c r="EK92" i="1"/>
  <c r="EK102" i="1"/>
  <c r="EK88" i="1"/>
  <c r="EK93" i="1"/>
  <c r="EK96" i="1"/>
  <c r="EK98" i="1"/>
  <c r="EK100" i="1"/>
  <c r="EK123" i="1"/>
  <c r="EK87" i="1"/>
  <c r="EK94" i="1"/>
  <c r="EK99" i="1"/>
  <c r="EK90" i="1"/>
  <c r="EK91" i="1"/>
  <c r="EK95" i="1"/>
  <c r="EK97" i="1"/>
  <c r="EK101" i="1"/>
  <c r="EK104" i="1"/>
  <c r="EK106" i="1"/>
  <c r="EK109" i="1"/>
  <c r="EK115" i="1"/>
  <c r="EK103" i="1"/>
  <c r="EK107" i="1"/>
  <c r="EK110" i="1"/>
  <c r="EK113" i="1"/>
  <c r="EK114" i="1"/>
  <c r="EK116" i="1"/>
  <c r="EK105" i="1"/>
  <c r="EK111" i="1"/>
  <c r="EK108" i="1"/>
  <c r="EK112" i="1"/>
  <c r="EK117" i="1"/>
  <c r="EK83" i="1"/>
  <c r="EK74" i="1"/>
  <c r="EK119" i="1"/>
  <c r="EK86" i="1"/>
  <c r="EK80" i="1"/>
  <c r="EK78" i="1"/>
  <c r="EK121" i="1"/>
  <c r="EK81" i="1"/>
  <c r="EK76" i="1"/>
  <c r="EK75" i="1"/>
  <c r="EK118" i="1"/>
  <c r="EK120" i="1"/>
  <c r="EK85" i="1"/>
  <c r="EK82" i="1"/>
  <c r="EK79" i="1"/>
  <c r="EK72" i="1"/>
  <c r="EK67" i="1"/>
  <c r="EK64" i="1"/>
  <c r="EK61" i="1"/>
  <c r="EK55" i="1"/>
  <c r="EK54" i="1"/>
  <c r="EK50" i="1"/>
  <c r="EK49" i="1"/>
  <c r="EK48" i="1"/>
  <c r="EK57" i="1"/>
  <c r="EK53" i="1"/>
  <c r="EK73" i="1"/>
  <c r="EK70" i="1"/>
  <c r="EK69" i="1"/>
  <c r="EK66" i="1"/>
  <c r="EK59" i="1"/>
  <c r="EK46" i="1"/>
  <c r="EK44" i="1"/>
  <c r="EK42" i="1"/>
  <c r="EK41" i="1"/>
  <c r="EK39" i="1"/>
  <c r="EK71" i="1"/>
  <c r="EK68" i="1"/>
  <c r="EK65" i="1"/>
  <c r="EK63" i="1"/>
  <c r="EK60" i="1"/>
  <c r="EK40" i="1"/>
  <c r="EK43" i="1"/>
  <c r="EK30" i="1"/>
  <c r="EK28" i="1"/>
  <c r="EK25" i="1"/>
  <c r="EK20" i="1"/>
  <c r="EK19" i="1"/>
  <c r="EK15" i="1"/>
  <c r="EK36" i="1"/>
  <c r="EK34" i="1"/>
  <c r="EK32" i="1"/>
  <c r="EK26" i="1"/>
  <c r="EK23" i="1"/>
  <c r="EK18" i="1"/>
  <c r="EK10" i="1"/>
  <c r="EK9" i="1"/>
  <c r="EK35" i="1"/>
  <c r="EK31" i="1"/>
  <c r="EK29" i="1"/>
  <c r="EK27" i="1"/>
  <c r="EK14" i="1"/>
  <c r="EK13" i="1"/>
  <c r="EK12" i="1"/>
  <c r="EK38" i="1"/>
  <c r="EK37" i="1"/>
  <c r="EK33" i="1"/>
  <c r="EK24" i="1"/>
  <c r="EK21" i="1"/>
  <c r="EK17" i="1"/>
  <c r="EK7" i="1"/>
  <c r="EK6" i="1"/>
  <c r="EK5" i="1"/>
  <c r="EK8" i="1"/>
  <c r="EG175" i="1"/>
  <c r="EG174" i="1"/>
  <c r="EG176" i="1"/>
  <c r="EG178" i="1"/>
  <c r="EG179" i="1"/>
  <c r="EG180" i="1"/>
  <c r="EG181" i="1"/>
  <c r="EG183" i="1"/>
  <c r="EG184" i="1"/>
  <c r="EG177" i="1"/>
  <c r="EG182" i="1"/>
  <c r="EG170" i="1"/>
  <c r="EG167" i="1"/>
  <c r="EG169" i="1"/>
  <c r="EG166" i="1"/>
  <c r="EG173" i="1"/>
  <c r="EG168" i="1"/>
  <c r="EG165" i="1"/>
  <c r="EG171" i="1"/>
  <c r="EG164" i="1"/>
  <c r="EG162" i="1"/>
  <c r="EG161" i="1"/>
  <c r="EG160" i="1"/>
  <c r="EG158" i="1"/>
  <c r="EG154" i="1"/>
  <c r="EG157" i="1"/>
  <c r="EG156" i="1"/>
  <c r="EG159" i="1"/>
  <c r="EG155" i="1"/>
  <c r="EG153" i="1"/>
  <c r="EG131" i="1"/>
  <c r="EG125" i="1"/>
  <c r="EG124" i="1"/>
  <c r="EG127" i="1"/>
  <c r="EG130" i="1"/>
  <c r="EG126" i="1"/>
  <c r="EG128" i="1"/>
  <c r="EG129" i="1"/>
  <c r="EG135" i="1"/>
  <c r="EG138" i="1"/>
  <c r="EG132" i="1"/>
  <c r="EG136" i="1"/>
  <c r="EG133" i="1"/>
  <c r="EG134" i="1"/>
  <c r="EG137" i="1"/>
  <c r="EG145" i="1"/>
  <c r="EG149" i="1"/>
  <c r="EG151" i="1"/>
  <c r="EG139" i="1"/>
  <c r="EG140" i="1"/>
  <c r="EG142" i="1"/>
  <c r="EG146" i="1"/>
  <c r="EG147" i="1"/>
  <c r="EG143" i="1"/>
  <c r="EG141" i="1"/>
  <c r="EG144" i="1"/>
  <c r="EG148" i="1"/>
  <c r="EG150" i="1"/>
  <c r="EG89" i="1"/>
  <c r="EG92" i="1"/>
  <c r="EG97" i="1"/>
  <c r="EG102" i="1"/>
  <c r="EG87" i="1"/>
  <c r="EG88" i="1"/>
  <c r="EG93" i="1"/>
  <c r="EG98" i="1"/>
  <c r="EG100" i="1"/>
  <c r="EG94" i="1"/>
  <c r="EG96" i="1"/>
  <c r="EG99" i="1"/>
  <c r="EG123" i="1"/>
  <c r="EG90" i="1"/>
  <c r="EG91" i="1"/>
  <c r="EG95" i="1"/>
  <c r="EG101" i="1"/>
  <c r="EG104" i="1"/>
  <c r="EG106" i="1"/>
  <c r="EG109" i="1"/>
  <c r="EG112" i="1"/>
  <c r="EG115" i="1"/>
  <c r="EG103" i="1"/>
  <c r="EG107" i="1"/>
  <c r="EG110" i="1"/>
  <c r="EG113" i="1"/>
  <c r="EG114" i="1"/>
  <c r="EG116" i="1"/>
  <c r="EG105" i="1"/>
  <c r="EG111" i="1"/>
  <c r="EG108" i="1"/>
  <c r="EG117" i="1"/>
  <c r="EG120" i="1"/>
  <c r="EG83" i="1"/>
  <c r="EG74" i="1"/>
  <c r="EG119" i="1"/>
  <c r="EG86" i="1"/>
  <c r="EG80" i="1"/>
  <c r="EG78" i="1"/>
  <c r="EG121" i="1"/>
  <c r="EG81" i="1"/>
  <c r="EG76" i="1"/>
  <c r="EG75" i="1"/>
  <c r="EG118" i="1"/>
  <c r="EG85" i="1"/>
  <c r="EG82" i="1"/>
  <c r="EG79" i="1"/>
  <c r="EG72" i="1"/>
  <c r="EG67" i="1"/>
  <c r="EG64" i="1"/>
  <c r="EG61" i="1"/>
  <c r="EG55" i="1"/>
  <c r="EG54" i="1"/>
  <c r="EG50" i="1"/>
  <c r="EG49" i="1"/>
  <c r="EG48" i="1"/>
  <c r="EG57" i="1"/>
  <c r="EG53" i="1"/>
  <c r="EG73" i="1"/>
  <c r="EG70" i="1"/>
  <c r="EG69" i="1"/>
  <c r="EG66" i="1"/>
  <c r="EG59" i="1"/>
  <c r="EG46" i="1"/>
  <c r="EG44" i="1"/>
  <c r="EG42" i="1"/>
  <c r="EG41" i="1"/>
  <c r="EG39" i="1"/>
  <c r="EG71" i="1"/>
  <c r="EG68" i="1"/>
  <c r="EG65" i="1"/>
  <c r="EG63" i="1"/>
  <c r="EG60" i="1"/>
  <c r="EG40" i="1"/>
  <c r="EG30" i="1"/>
  <c r="EG28" i="1"/>
  <c r="EG25" i="1"/>
  <c r="EG20" i="1"/>
  <c r="EG19" i="1"/>
  <c r="EG15" i="1"/>
  <c r="EG43" i="1"/>
  <c r="EG36" i="1"/>
  <c r="EG34" i="1"/>
  <c r="EG32" i="1"/>
  <c r="EG26" i="1"/>
  <c r="EG23" i="1"/>
  <c r="EG18" i="1"/>
  <c r="EG12" i="1"/>
  <c r="EG10" i="1"/>
  <c r="EG9" i="1"/>
  <c r="EG38" i="1"/>
  <c r="EG35" i="1"/>
  <c r="EG31" i="1"/>
  <c r="EG29" i="1"/>
  <c r="EG27" i="1"/>
  <c r="EG14" i="1"/>
  <c r="EG13" i="1"/>
  <c r="EG37" i="1"/>
  <c r="EG33" i="1"/>
  <c r="EG24" i="1"/>
  <c r="EG21" i="1"/>
  <c r="EG17" i="1"/>
  <c r="EG8" i="1"/>
  <c r="EG7" i="1"/>
  <c r="EG6" i="1"/>
  <c r="EG5" i="1"/>
  <c r="EC175" i="1"/>
  <c r="EC176" i="1"/>
  <c r="EC174" i="1"/>
  <c r="EC177" i="1"/>
  <c r="EC178" i="1"/>
  <c r="EC179" i="1"/>
  <c r="EC183" i="1"/>
  <c r="EC184" i="1"/>
  <c r="EC182" i="1"/>
  <c r="EC170" i="1"/>
  <c r="EC167" i="1"/>
  <c r="EC169" i="1"/>
  <c r="EC166" i="1"/>
  <c r="EC181" i="1"/>
  <c r="EC173" i="1"/>
  <c r="EC168" i="1"/>
  <c r="EC180" i="1"/>
  <c r="EC165" i="1"/>
  <c r="EC171" i="1"/>
  <c r="EC164" i="1"/>
  <c r="EC162" i="1"/>
  <c r="EC161" i="1"/>
  <c r="EC160" i="1"/>
  <c r="EC158" i="1"/>
  <c r="EC154" i="1"/>
  <c r="EC157" i="1"/>
  <c r="EC156" i="1"/>
  <c r="EC159" i="1"/>
  <c r="EC155" i="1"/>
  <c r="EC153" i="1"/>
  <c r="EC131" i="1"/>
  <c r="EC125" i="1"/>
  <c r="EC124" i="1"/>
  <c r="EC127" i="1"/>
  <c r="EC130" i="1"/>
  <c r="EC126" i="1"/>
  <c r="EC128" i="1"/>
  <c r="EC129" i="1"/>
  <c r="EC135" i="1"/>
  <c r="EC138" i="1"/>
  <c r="EC132" i="1"/>
  <c r="EC136" i="1"/>
  <c r="EC139" i="1"/>
  <c r="EC133" i="1"/>
  <c r="EC134" i="1"/>
  <c r="EC137" i="1"/>
  <c r="EC145" i="1"/>
  <c r="EC149" i="1"/>
  <c r="EC151" i="1"/>
  <c r="EC140" i="1"/>
  <c r="EC142" i="1"/>
  <c r="EC146" i="1"/>
  <c r="EC147" i="1"/>
  <c r="EC143" i="1"/>
  <c r="EC141" i="1"/>
  <c r="EC144" i="1"/>
  <c r="EC148" i="1"/>
  <c r="EC150" i="1"/>
  <c r="EC123" i="1"/>
  <c r="EC87" i="1"/>
  <c r="EC89" i="1"/>
  <c r="EC92" i="1"/>
  <c r="EC97" i="1"/>
  <c r="EC102" i="1"/>
  <c r="EC88" i="1"/>
  <c r="EC93" i="1"/>
  <c r="EC98" i="1"/>
  <c r="EC100" i="1"/>
  <c r="EC94" i="1"/>
  <c r="EC96" i="1"/>
  <c r="EC99" i="1"/>
  <c r="EC90" i="1"/>
  <c r="EC91" i="1"/>
  <c r="EC95" i="1"/>
  <c r="EC101" i="1"/>
  <c r="EC104" i="1"/>
  <c r="EC106" i="1"/>
  <c r="EC112" i="1"/>
  <c r="EC115" i="1"/>
  <c r="EC107" i="1"/>
  <c r="EC109" i="1"/>
  <c r="EC110" i="1"/>
  <c r="EC114" i="1"/>
  <c r="EC103" i="1"/>
  <c r="EC105" i="1"/>
  <c r="EC111" i="1"/>
  <c r="EC116" i="1"/>
  <c r="EC108" i="1"/>
  <c r="EC117" i="1"/>
  <c r="EC120" i="1"/>
  <c r="EC83" i="1"/>
  <c r="EC74" i="1"/>
  <c r="EC119" i="1"/>
  <c r="EC86" i="1"/>
  <c r="EC80" i="1"/>
  <c r="EC78" i="1"/>
  <c r="EC121" i="1"/>
  <c r="EC85" i="1"/>
  <c r="EC81" i="1"/>
  <c r="EC76" i="1"/>
  <c r="EC75" i="1"/>
  <c r="EC118" i="1"/>
  <c r="EC82" i="1"/>
  <c r="EC79" i="1"/>
  <c r="EC72" i="1"/>
  <c r="EC67" i="1"/>
  <c r="EC64" i="1"/>
  <c r="EC61" i="1"/>
  <c r="EC55" i="1"/>
  <c r="EC54" i="1"/>
  <c r="EC50" i="1"/>
  <c r="EC49" i="1"/>
  <c r="EC48" i="1"/>
  <c r="EC57" i="1"/>
  <c r="EC53" i="1"/>
  <c r="EC73" i="1"/>
  <c r="EC70" i="1"/>
  <c r="EC69" i="1"/>
  <c r="EC66" i="1"/>
  <c r="EC59" i="1"/>
  <c r="EC46" i="1"/>
  <c r="EC44" i="1"/>
  <c r="EC42" i="1"/>
  <c r="EC41" i="1"/>
  <c r="EC39" i="1"/>
  <c r="EC71" i="1"/>
  <c r="EC68" i="1"/>
  <c r="EC65" i="1"/>
  <c r="EC63" i="1"/>
  <c r="EC60" i="1"/>
  <c r="EC40" i="1"/>
  <c r="EC30" i="1"/>
  <c r="EC28" i="1"/>
  <c r="EC25" i="1"/>
  <c r="EC20" i="1"/>
  <c r="EC19" i="1"/>
  <c r="EC15" i="1"/>
  <c r="EC38" i="1"/>
  <c r="EC36" i="1"/>
  <c r="EC34" i="1"/>
  <c r="EC32" i="1"/>
  <c r="EC26" i="1"/>
  <c r="EC23" i="1"/>
  <c r="EC18" i="1"/>
  <c r="EC12" i="1"/>
  <c r="EC10" i="1"/>
  <c r="EC9" i="1"/>
  <c r="EC43" i="1"/>
  <c r="EC35" i="1"/>
  <c r="EC31" i="1"/>
  <c r="EC29" i="1"/>
  <c r="EC27" i="1"/>
  <c r="EC14" i="1"/>
  <c r="EC13" i="1"/>
  <c r="EC37" i="1"/>
  <c r="EC33" i="1"/>
  <c r="EC24" i="1"/>
  <c r="EC21" i="1"/>
  <c r="EC17" i="1"/>
  <c r="EC8" i="1"/>
  <c r="EC7" i="1"/>
  <c r="EC6" i="1"/>
  <c r="EC5" i="1"/>
  <c r="DY175" i="1"/>
  <c r="DY174" i="1"/>
  <c r="DY176" i="1"/>
  <c r="DY178" i="1"/>
  <c r="DY177" i="1"/>
  <c r="DY179" i="1"/>
  <c r="DY180" i="1"/>
  <c r="DY182" i="1"/>
  <c r="DY183" i="1"/>
  <c r="DY184" i="1"/>
  <c r="DY181" i="1"/>
  <c r="DY170" i="1"/>
  <c r="DY167" i="1"/>
  <c r="DY169" i="1"/>
  <c r="DY166" i="1"/>
  <c r="DY173" i="1"/>
  <c r="DY168" i="1"/>
  <c r="DY165" i="1"/>
  <c r="DY164" i="1"/>
  <c r="DY171" i="1"/>
  <c r="DY162" i="1"/>
  <c r="DY161" i="1"/>
  <c r="DY160" i="1"/>
  <c r="DY158" i="1"/>
  <c r="DY154" i="1"/>
  <c r="DY157" i="1"/>
  <c r="DY156" i="1"/>
  <c r="DY124" i="1"/>
  <c r="DY159" i="1"/>
  <c r="DY155" i="1"/>
  <c r="DY153" i="1"/>
  <c r="DY131" i="1"/>
  <c r="DY125" i="1"/>
  <c r="DY127" i="1"/>
  <c r="DY130" i="1"/>
  <c r="DY126" i="1"/>
  <c r="DY128" i="1"/>
  <c r="DY129" i="1"/>
  <c r="DY135" i="1"/>
  <c r="DY138" i="1"/>
  <c r="DY132" i="1"/>
  <c r="DY136" i="1"/>
  <c r="DY139" i="1"/>
  <c r="DY133" i="1"/>
  <c r="DY134" i="1"/>
  <c r="DY137" i="1"/>
  <c r="DY145" i="1"/>
  <c r="DY149" i="1"/>
  <c r="DY151" i="1"/>
  <c r="DY140" i="1"/>
  <c r="DY142" i="1"/>
  <c r="DY146" i="1"/>
  <c r="DY147" i="1"/>
  <c r="DY143" i="1"/>
  <c r="DY141" i="1"/>
  <c r="DY144" i="1"/>
  <c r="DY148" i="1"/>
  <c r="DY150" i="1"/>
  <c r="DY89" i="1"/>
  <c r="DY92" i="1"/>
  <c r="DY95" i="1"/>
  <c r="DY97" i="1"/>
  <c r="DY102" i="1"/>
  <c r="DY123" i="1"/>
  <c r="DY93" i="1"/>
  <c r="DY98" i="1"/>
  <c r="DY100" i="1"/>
  <c r="DY88" i="1"/>
  <c r="DY94" i="1"/>
  <c r="DY96" i="1"/>
  <c r="DY99" i="1"/>
  <c r="DY87" i="1"/>
  <c r="DY90" i="1"/>
  <c r="DY91" i="1"/>
  <c r="DY101" i="1"/>
  <c r="DY104" i="1"/>
  <c r="DY106" i="1"/>
  <c r="DY112" i="1"/>
  <c r="DY115" i="1"/>
  <c r="DY107" i="1"/>
  <c r="DY109" i="1"/>
  <c r="DY110" i="1"/>
  <c r="DY114" i="1"/>
  <c r="DY103" i="1"/>
  <c r="DY105" i="1"/>
  <c r="DY111" i="1"/>
  <c r="DY113" i="1"/>
  <c r="DY116" i="1"/>
  <c r="DY108" i="1"/>
  <c r="DY117" i="1"/>
  <c r="DY120" i="1"/>
  <c r="DY83" i="1"/>
  <c r="DY74" i="1"/>
  <c r="DY119" i="1"/>
  <c r="DY86" i="1"/>
  <c r="DY80" i="1"/>
  <c r="DY78" i="1"/>
  <c r="DY121" i="1"/>
  <c r="DY85" i="1"/>
  <c r="DY81" i="1"/>
  <c r="DY76" i="1"/>
  <c r="DY75" i="1"/>
  <c r="DY118" i="1"/>
  <c r="DY82" i="1"/>
  <c r="DY79" i="1"/>
  <c r="DY72" i="1"/>
  <c r="DY67" i="1"/>
  <c r="DY64" i="1"/>
  <c r="DY61" i="1"/>
  <c r="DY55" i="1"/>
  <c r="DY54" i="1"/>
  <c r="DY50" i="1"/>
  <c r="DY49" i="1"/>
  <c r="DY48" i="1"/>
  <c r="DY57" i="1"/>
  <c r="DY53" i="1"/>
  <c r="DY73" i="1"/>
  <c r="DY70" i="1"/>
  <c r="DY69" i="1"/>
  <c r="DY66" i="1"/>
  <c r="DY59" i="1"/>
  <c r="DY46" i="1"/>
  <c r="DY44" i="1"/>
  <c r="DY42" i="1"/>
  <c r="DY41" i="1"/>
  <c r="DY39" i="1"/>
  <c r="DY71" i="1"/>
  <c r="DY68" i="1"/>
  <c r="DY65" i="1"/>
  <c r="DY63" i="1"/>
  <c r="DY60" i="1"/>
  <c r="DY40" i="1"/>
  <c r="DY38" i="1"/>
  <c r="DY30" i="1"/>
  <c r="DY28" i="1"/>
  <c r="DY25" i="1"/>
  <c r="DY20" i="1"/>
  <c r="DY19" i="1"/>
  <c r="DY15" i="1"/>
  <c r="DY36" i="1"/>
  <c r="DY34" i="1"/>
  <c r="DY32" i="1"/>
  <c r="DY26" i="1"/>
  <c r="DY23" i="1"/>
  <c r="DY18" i="1"/>
  <c r="DY12" i="1"/>
  <c r="DY10" i="1"/>
  <c r="DY9" i="1"/>
  <c r="DY35" i="1"/>
  <c r="DY31" i="1"/>
  <c r="DY29" i="1"/>
  <c r="DY27" i="1"/>
  <c r="DY14" i="1"/>
  <c r="DY13" i="1"/>
  <c r="DY43" i="1"/>
  <c r="DY37" i="1"/>
  <c r="DY33" i="1"/>
  <c r="DY24" i="1"/>
  <c r="DY21" i="1"/>
  <c r="DY17" i="1"/>
  <c r="DY7" i="1"/>
  <c r="DY6" i="1"/>
  <c r="DY5" i="1"/>
  <c r="DY8" i="1"/>
  <c r="DU175" i="1"/>
  <c r="DU176" i="1"/>
  <c r="DU174" i="1"/>
  <c r="DU178" i="1"/>
  <c r="DU179" i="1"/>
  <c r="DU180" i="1"/>
  <c r="DU177" i="1"/>
  <c r="DU183" i="1"/>
  <c r="DU184" i="1"/>
  <c r="DU181" i="1"/>
  <c r="DU182" i="1"/>
  <c r="DU170" i="1"/>
  <c r="DU167" i="1"/>
  <c r="DU169" i="1"/>
  <c r="DU166" i="1"/>
  <c r="DU173" i="1"/>
  <c r="DU168" i="1"/>
  <c r="DU171" i="1"/>
  <c r="DU165" i="1"/>
  <c r="DU164" i="1"/>
  <c r="DU162" i="1"/>
  <c r="DU161" i="1"/>
  <c r="DU160" i="1"/>
  <c r="DU158" i="1"/>
  <c r="DU154" i="1"/>
  <c r="DU157" i="1"/>
  <c r="DU156" i="1"/>
  <c r="DU124" i="1"/>
  <c r="DU159" i="1"/>
  <c r="DU155" i="1"/>
  <c r="DU153" i="1"/>
  <c r="DU131" i="1"/>
  <c r="DU125" i="1"/>
  <c r="DU127" i="1"/>
  <c r="DU130" i="1"/>
  <c r="DU126" i="1"/>
  <c r="DU128" i="1"/>
  <c r="DU129" i="1"/>
  <c r="DU135" i="1"/>
  <c r="DU138" i="1"/>
  <c r="DU132" i="1"/>
  <c r="DU136" i="1"/>
  <c r="DU139" i="1"/>
  <c r="DU133" i="1"/>
  <c r="DU134" i="1"/>
  <c r="DU137" i="1"/>
  <c r="DU145" i="1"/>
  <c r="DU149" i="1"/>
  <c r="DU151" i="1"/>
  <c r="DU140" i="1"/>
  <c r="DU142" i="1"/>
  <c r="DU146" i="1"/>
  <c r="DU147" i="1"/>
  <c r="DU143" i="1"/>
  <c r="DU141" i="1"/>
  <c r="DU144" i="1"/>
  <c r="DU148" i="1"/>
  <c r="DU150" i="1"/>
  <c r="DU89" i="1"/>
  <c r="DU92" i="1"/>
  <c r="DU95" i="1"/>
  <c r="DU97" i="1"/>
  <c r="DU102" i="1"/>
  <c r="DU93" i="1"/>
  <c r="DU98" i="1"/>
  <c r="DU100" i="1"/>
  <c r="DU123" i="1"/>
  <c r="DU87" i="1"/>
  <c r="DU94" i="1"/>
  <c r="DU96" i="1"/>
  <c r="DU99" i="1"/>
  <c r="DU88" i="1"/>
  <c r="DU90" i="1"/>
  <c r="DU91" i="1"/>
  <c r="DU101" i="1"/>
  <c r="DU104" i="1"/>
  <c r="DU106" i="1"/>
  <c r="DU112" i="1"/>
  <c r="DU115" i="1"/>
  <c r="DU107" i="1"/>
  <c r="DU109" i="1"/>
  <c r="DU110" i="1"/>
  <c r="DU114" i="1"/>
  <c r="DU103" i="1"/>
  <c r="DU105" i="1"/>
  <c r="DU111" i="1"/>
  <c r="DU113" i="1"/>
  <c r="DU116" i="1"/>
  <c r="DU108" i="1"/>
  <c r="DU117" i="1"/>
  <c r="DU120" i="1"/>
  <c r="DU83" i="1"/>
  <c r="DU74" i="1"/>
  <c r="DU119" i="1"/>
  <c r="DU86" i="1"/>
  <c r="DU80" i="1"/>
  <c r="DU78" i="1"/>
  <c r="DU121" i="1"/>
  <c r="DU85" i="1"/>
  <c r="DU81" i="1"/>
  <c r="DU76" i="1"/>
  <c r="DU75" i="1"/>
  <c r="DU118" i="1"/>
  <c r="DU82" i="1"/>
  <c r="DU79" i="1"/>
  <c r="DU72" i="1"/>
  <c r="DU67" i="1"/>
  <c r="DU64" i="1"/>
  <c r="DU61" i="1"/>
  <c r="DU55" i="1"/>
  <c r="DU54" i="1"/>
  <c r="DU50" i="1"/>
  <c r="DU49" i="1"/>
  <c r="DU48" i="1"/>
  <c r="DU57" i="1"/>
  <c r="DU53" i="1"/>
  <c r="DU73" i="1"/>
  <c r="DU70" i="1"/>
  <c r="DU69" i="1"/>
  <c r="DU66" i="1"/>
  <c r="DU59" i="1"/>
  <c r="DU46" i="1"/>
  <c r="DU44" i="1"/>
  <c r="DU42" i="1"/>
  <c r="DU41" i="1"/>
  <c r="DU39" i="1"/>
  <c r="DU71" i="1"/>
  <c r="DU68" i="1"/>
  <c r="DU65" i="1"/>
  <c r="DU63" i="1"/>
  <c r="DU60" i="1"/>
  <c r="DU40" i="1"/>
  <c r="DU43" i="1"/>
  <c r="DU30" i="1"/>
  <c r="DU28" i="1"/>
  <c r="DU25" i="1"/>
  <c r="DU20" i="1"/>
  <c r="DU19" i="1"/>
  <c r="DU15" i="1"/>
  <c r="DU36" i="1"/>
  <c r="DU34" i="1"/>
  <c r="DU32" i="1"/>
  <c r="DU26" i="1"/>
  <c r="DU23" i="1"/>
  <c r="DU18" i="1"/>
  <c r="DU12" i="1"/>
  <c r="DU10" i="1"/>
  <c r="DU9" i="1"/>
  <c r="DU35" i="1"/>
  <c r="DU31" i="1"/>
  <c r="DU29" i="1"/>
  <c r="DU27" i="1"/>
  <c r="DU14" i="1"/>
  <c r="DU13" i="1"/>
  <c r="DU38" i="1"/>
  <c r="DU37" i="1"/>
  <c r="DU33" i="1"/>
  <c r="DU24" i="1"/>
  <c r="DU21" i="1"/>
  <c r="DU17" i="1"/>
  <c r="DU7" i="1"/>
  <c r="DU6" i="1"/>
  <c r="DU5" i="1"/>
  <c r="DU8" i="1"/>
  <c r="DQ175" i="1"/>
  <c r="DQ174" i="1"/>
  <c r="DQ176" i="1"/>
  <c r="DQ177" i="1"/>
  <c r="DQ178" i="1"/>
  <c r="DQ179" i="1"/>
  <c r="DQ181" i="1"/>
  <c r="DQ182" i="1"/>
  <c r="DQ183" i="1"/>
  <c r="DQ184" i="1"/>
  <c r="DQ180" i="1"/>
  <c r="DQ167" i="1"/>
  <c r="DQ166" i="1"/>
  <c r="DQ169" i="1"/>
  <c r="DQ173" i="1"/>
  <c r="DQ168" i="1"/>
  <c r="DQ165" i="1"/>
  <c r="DQ171" i="1"/>
  <c r="DQ170" i="1"/>
  <c r="DQ164" i="1"/>
  <c r="DQ162" i="1"/>
  <c r="DQ161" i="1"/>
  <c r="DQ160" i="1"/>
  <c r="DQ158" i="1"/>
  <c r="DQ154" i="1"/>
  <c r="DQ157" i="1"/>
  <c r="DQ156" i="1"/>
  <c r="DQ124" i="1"/>
  <c r="DQ159" i="1"/>
  <c r="DQ155" i="1"/>
  <c r="DQ153" i="1"/>
  <c r="DQ131" i="1"/>
  <c r="DQ125" i="1"/>
  <c r="DQ127" i="1"/>
  <c r="DQ130" i="1"/>
  <c r="DQ126" i="1"/>
  <c r="DQ128" i="1"/>
  <c r="DQ129" i="1"/>
  <c r="DQ134" i="1"/>
  <c r="DQ135" i="1"/>
  <c r="DQ138" i="1"/>
  <c r="DQ132" i="1"/>
  <c r="DQ136" i="1"/>
  <c r="DQ139" i="1"/>
  <c r="DQ133" i="1"/>
  <c r="DQ137" i="1"/>
  <c r="DQ145" i="1"/>
  <c r="DQ149" i="1"/>
  <c r="DQ151" i="1"/>
  <c r="DQ140" i="1"/>
  <c r="DQ142" i="1"/>
  <c r="DQ146" i="1"/>
  <c r="DQ147" i="1"/>
  <c r="DQ143" i="1"/>
  <c r="DQ141" i="1"/>
  <c r="DQ144" i="1"/>
  <c r="DQ148" i="1"/>
  <c r="DQ150" i="1"/>
  <c r="DQ88" i="1"/>
  <c r="DQ89" i="1"/>
  <c r="DQ92" i="1"/>
  <c r="DQ95" i="1"/>
  <c r="DQ97" i="1"/>
  <c r="DQ102" i="1"/>
  <c r="DQ87" i="1"/>
  <c r="DQ93" i="1"/>
  <c r="DQ98" i="1"/>
  <c r="DQ100" i="1"/>
  <c r="DQ94" i="1"/>
  <c r="DQ96" i="1"/>
  <c r="DQ99" i="1"/>
  <c r="DQ123" i="1"/>
  <c r="DQ90" i="1"/>
  <c r="DQ91" i="1"/>
  <c r="DQ101" i="1"/>
  <c r="DQ104" i="1"/>
  <c r="DQ106" i="1"/>
  <c r="DQ112" i="1"/>
  <c r="DQ115" i="1"/>
  <c r="DQ107" i="1"/>
  <c r="DQ109" i="1"/>
  <c r="DQ110" i="1"/>
  <c r="DQ114" i="1"/>
  <c r="DQ103" i="1"/>
  <c r="DQ113" i="1"/>
  <c r="DQ116" i="1"/>
  <c r="DQ105" i="1"/>
  <c r="DQ108" i="1"/>
  <c r="DQ111" i="1"/>
  <c r="DQ117" i="1"/>
  <c r="DQ120" i="1"/>
  <c r="DQ83" i="1"/>
  <c r="DQ74" i="1"/>
  <c r="DQ119" i="1"/>
  <c r="DQ86" i="1"/>
  <c r="DQ80" i="1"/>
  <c r="DQ78" i="1"/>
  <c r="DQ121" i="1"/>
  <c r="DQ85" i="1"/>
  <c r="DQ81" i="1"/>
  <c r="DQ76" i="1"/>
  <c r="DQ75" i="1"/>
  <c r="DQ118" i="1"/>
  <c r="DQ82" i="1"/>
  <c r="DQ79" i="1"/>
  <c r="DQ72" i="1"/>
  <c r="DQ67" i="1"/>
  <c r="DQ64" i="1"/>
  <c r="DQ61" i="1"/>
  <c r="DQ55" i="1"/>
  <c r="DQ54" i="1"/>
  <c r="DQ50" i="1"/>
  <c r="DQ49" i="1"/>
  <c r="DQ48" i="1"/>
  <c r="DQ57" i="1"/>
  <c r="DQ53" i="1"/>
  <c r="DQ73" i="1"/>
  <c r="DQ70" i="1"/>
  <c r="DQ69" i="1"/>
  <c r="DQ68" i="1"/>
  <c r="DQ66" i="1"/>
  <c r="DQ59" i="1"/>
  <c r="DQ46" i="1"/>
  <c r="DQ44" i="1"/>
  <c r="DQ42" i="1"/>
  <c r="DQ41" i="1"/>
  <c r="DQ39" i="1"/>
  <c r="DQ71" i="1"/>
  <c r="DQ65" i="1"/>
  <c r="DQ63" i="1"/>
  <c r="DQ60" i="1"/>
  <c r="DQ40" i="1"/>
  <c r="DQ30" i="1"/>
  <c r="DQ28" i="1"/>
  <c r="DQ25" i="1"/>
  <c r="DQ20" i="1"/>
  <c r="DQ19" i="1"/>
  <c r="DQ15" i="1"/>
  <c r="DQ43" i="1"/>
  <c r="DQ36" i="1"/>
  <c r="DQ34" i="1"/>
  <c r="DQ32" i="1"/>
  <c r="DQ26" i="1"/>
  <c r="DQ23" i="1"/>
  <c r="DQ18" i="1"/>
  <c r="DQ12" i="1"/>
  <c r="DQ10" i="1"/>
  <c r="DQ9" i="1"/>
  <c r="DQ38" i="1"/>
  <c r="DQ35" i="1"/>
  <c r="DQ31" i="1"/>
  <c r="DQ29" i="1"/>
  <c r="DQ27" i="1"/>
  <c r="DQ14" i="1"/>
  <c r="DQ13" i="1"/>
  <c r="DQ37" i="1"/>
  <c r="DQ33" i="1"/>
  <c r="DQ24" i="1"/>
  <c r="DQ21" i="1"/>
  <c r="DQ17" i="1"/>
  <c r="DQ8" i="1"/>
  <c r="DQ7" i="1"/>
  <c r="DQ6" i="1"/>
  <c r="DQ5" i="1"/>
  <c r="DM175" i="1"/>
  <c r="DM176" i="1"/>
  <c r="DM177" i="1"/>
  <c r="DM174" i="1"/>
  <c r="DM178" i="1"/>
  <c r="DM179" i="1"/>
  <c r="DM181" i="1"/>
  <c r="DM182" i="1"/>
  <c r="DM180" i="1"/>
  <c r="DM183" i="1"/>
  <c r="DM184" i="1"/>
  <c r="DM167" i="1"/>
  <c r="DM166" i="1"/>
  <c r="DM169" i="1"/>
  <c r="DM173" i="1"/>
  <c r="DM168" i="1"/>
  <c r="DM165" i="1"/>
  <c r="DM171" i="1"/>
  <c r="DM164" i="1"/>
  <c r="DM170" i="1"/>
  <c r="DM162" i="1"/>
  <c r="DM161" i="1"/>
  <c r="DM160" i="1"/>
  <c r="DM158" i="1"/>
  <c r="DM154" i="1"/>
  <c r="DM157" i="1"/>
  <c r="DM156" i="1"/>
  <c r="DM124" i="1"/>
  <c r="DM159" i="1"/>
  <c r="DM155" i="1"/>
  <c r="DM153" i="1"/>
  <c r="DM131" i="1"/>
  <c r="DM125" i="1"/>
  <c r="DM127" i="1"/>
  <c r="DM130" i="1"/>
  <c r="DM126" i="1"/>
  <c r="DM128" i="1"/>
  <c r="DM129" i="1"/>
  <c r="DM134" i="1"/>
  <c r="DM135" i="1"/>
  <c r="DM138" i="1"/>
  <c r="DM132" i="1"/>
  <c r="DM136" i="1"/>
  <c r="DM139" i="1"/>
  <c r="DM133" i="1"/>
  <c r="DM137" i="1"/>
  <c r="DM145" i="1"/>
  <c r="DM149" i="1"/>
  <c r="DM151" i="1"/>
  <c r="DM140" i="1"/>
  <c r="DM142" i="1"/>
  <c r="DM146" i="1"/>
  <c r="DM147" i="1"/>
  <c r="DM88" i="1"/>
  <c r="DM143" i="1"/>
  <c r="DM141" i="1"/>
  <c r="DM144" i="1"/>
  <c r="DM148" i="1"/>
  <c r="DM150" i="1"/>
  <c r="DM123" i="1"/>
  <c r="DM87" i="1"/>
  <c r="DM89" i="1"/>
  <c r="DM92" i="1"/>
  <c r="DM95" i="1"/>
  <c r="DM97" i="1"/>
  <c r="DM93" i="1"/>
  <c r="DM98" i="1"/>
  <c r="DM100" i="1"/>
  <c r="DM102" i="1"/>
  <c r="DM96" i="1"/>
  <c r="DM99" i="1"/>
  <c r="DM90" i="1"/>
  <c r="DM91" i="1"/>
  <c r="DM94" i="1"/>
  <c r="DM101" i="1"/>
  <c r="DM104" i="1"/>
  <c r="DM106" i="1"/>
  <c r="DM112" i="1"/>
  <c r="DM115" i="1"/>
  <c r="DM107" i="1"/>
  <c r="DM109" i="1"/>
  <c r="DM110" i="1"/>
  <c r="DM114" i="1"/>
  <c r="DM103" i="1"/>
  <c r="DM113" i="1"/>
  <c r="DM116" i="1"/>
  <c r="DM105" i="1"/>
  <c r="DM108" i="1"/>
  <c r="DM111" i="1"/>
  <c r="DM117" i="1"/>
  <c r="DM120" i="1"/>
  <c r="DM83" i="1"/>
  <c r="DM74" i="1"/>
  <c r="DM119" i="1"/>
  <c r="DM86" i="1"/>
  <c r="DM80" i="1"/>
  <c r="DM78" i="1"/>
  <c r="DM121" i="1"/>
  <c r="DM85" i="1"/>
  <c r="DM81" i="1"/>
  <c r="DM76" i="1"/>
  <c r="DM75" i="1"/>
  <c r="DM118" i="1"/>
  <c r="DM82" i="1"/>
  <c r="DM79" i="1"/>
  <c r="DM72" i="1"/>
  <c r="DM67" i="1"/>
  <c r="DM64" i="1"/>
  <c r="DM61" i="1"/>
  <c r="DM55" i="1"/>
  <c r="DM54" i="1"/>
  <c r="DM50" i="1"/>
  <c r="DM49" i="1"/>
  <c r="DM48" i="1"/>
  <c r="DM57" i="1"/>
  <c r="DM53" i="1"/>
  <c r="DM73" i="1"/>
  <c r="DM70" i="1"/>
  <c r="DM69" i="1"/>
  <c r="DM68" i="1"/>
  <c r="DM66" i="1"/>
  <c r="DM59" i="1"/>
  <c r="DM46" i="1"/>
  <c r="DM44" i="1"/>
  <c r="DM42" i="1"/>
  <c r="DM41" i="1"/>
  <c r="DM39" i="1"/>
  <c r="DM71" i="1"/>
  <c r="DM65" i="1"/>
  <c r="DM63" i="1"/>
  <c r="DM60" i="1"/>
  <c r="DM40" i="1"/>
  <c r="DM30" i="1"/>
  <c r="DM28" i="1"/>
  <c r="DM25" i="1"/>
  <c r="DM20" i="1"/>
  <c r="DM19" i="1"/>
  <c r="DM15" i="1"/>
  <c r="DM38" i="1"/>
  <c r="DM36" i="1"/>
  <c r="DM34" i="1"/>
  <c r="DM32" i="1"/>
  <c r="DM26" i="1"/>
  <c r="DM23" i="1"/>
  <c r="DM18" i="1"/>
  <c r="DM12" i="1"/>
  <c r="DM10" i="1"/>
  <c r="DM9" i="1"/>
  <c r="DM43" i="1"/>
  <c r="DM35" i="1"/>
  <c r="DM31" i="1"/>
  <c r="DM29" i="1"/>
  <c r="DM27" i="1"/>
  <c r="DM14" i="1"/>
  <c r="DM13" i="1"/>
  <c r="DM37" i="1"/>
  <c r="DM33" i="1"/>
  <c r="DM24" i="1"/>
  <c r="DM21" i="1"/>
  <c r="DM17" i="1"/>
  <c r="DM8" i="1"/>
  <c r="DM7" i="1"/>
  <c r="DM6" i="1"/>
  <c r="DM5" i="1"/>
  <c r="DI175" i="1"/>
  <c r="DI174" i="1"/>
  <c r="DI176" i="1"/>
  <c r="DI177" i="1"/>
  <c r="DI178" i="1"/>
  <c r="DI179" i="1"/>
  <c r="DI181" i="1"/>
  <c r="DI182" i="1"/>
  <c r="DI180" i="1"/>
  <c r="DI183" i="1"/>
  <c r="DI184" i="1"/>
  <c r="DI167" i="1"/>
  <c r="DI166" i="1"/>
  <c r="DI169" i="1"/>
  <c r="DI173" i="1"/>
  <c r="DI168" i="1"/>
  <c r="DI170" i="1"/>
  <c r="DI165" i="1"/>
  <c r="DI164" i="1"/>
  <c r="DI171" i="1"/>
  <c r="DI162" i="1"/>
  <c r="DI161" i="1"/>
  <c r="DI160" i="1"/>
  <c r="DI158" i="1"/>
  <c r="DI154" i="1"/>
  <c r="DI157" i="1"/>
  <c r="DI156" i="1"/>
  <c r="DI124" i="1"/>
  <c r="DI159" i="1"/>
  <c r="DI155" i="1"/>
  <c r="DI153" i="1"/>
  <c r="DI131" i="1"/>
  <c r="DI125" i="1"/>
  <c r="DI127" i="1"/>
  <c r="DI130" i="1"/>
  <c r="DI126" i="1"/>
  <c r="DI128" i="1"/>
  <c r="DI129" i="1"/>
  <c r="DI134" i="1"/>
  <c r="DI135" i="1"/>
  <c r="DI138" i="1"/>
  <c r="DI132" i="1"/>
  <c r="DI136" i="1"/>
  <c r="DI139" i="1"/>
  <c r="DI133" i="1"/>
  <c r="DI137" i="1"/>
  <c r="DI145" i="1"/>
  <c r="DI149" i="1"/>
  <c r="DI151" i="1"/>
  <c r="DI140" i="1"/>
  <c r="DI142" i="1"/>
  <c r="DI146" i="1"/>
  <c r="DI147" i="1"/>
  <c r="DI88" i="1"/>
  <c r="DI143" i="1"/>
  <c r="DI141" i="1"/>
  <c r="DI144" i="1"/>
  <c r="DI148" i="1"/>
  <c r="DI150" i="1"/>
  <c r="DI89" i="1"/>
  <c r="DI91" i="1"/>
  <c r="DI95" i="1"/>
  <c r="DI97" i="1"/>
  <c r="DI123" i="1"/>
  <c r="DI92" i="1"/>
  <c r="DI100" i="1"/>
  <c r="DI102" i="1"/>
  <c r="DI93" i="1"/>
  <c r="DI96" i="1"/>
  <c r="DI99" i="1"/>
  <c r="DI87" i="1"/>
  <c r="DI90" i="1"/>
  <c r="DI94" i="1"/>
  <c r="DI101" i="1"/>
  <c r="DI104" i="1"/>
  <c r="DI106" i="1"/>
  <c r="DI112" i="1"/>
  <c r="DI115" i="1"/>
  <c r="DI107" i="1"/>
  <c r="DI109" i="1"/>
  <c r="DI110" i="1"/>
  <c r="DI103" i="1"/>
  <c r="DI113" i="1"/>
  <c r="DI116" i="1"/>
  <c r="DI105" i="1"/>
  <c r="DI108" i="1"/>
  <c r="DI111" i="1"/>
  <c r="DI117" i="1"/>
  <c r="DI120" i="1"/>
  <c r="DI83" i="1"/>
  <c r="DI74" i="1"/>
  <c r="DI119" i="1"/>
  <c r="DI86" i="1"/>
  <c r="DI80" i="1"/>
  <c r="DI78" i="1"/>
  <c r="DI121" i="1"/>
  <c r="DI85" i="1"/>
  <c r="DI81" i="1"/>
  <c r="DI76" i="1"/>
  <c r="DI75" i="1"/>
  <c r="DI118" i="1"/>
  <c r="DI82" i="1"/>
  <c r="DI79" i="1"/>
  <c r="DI72" i="1"/>
  <c r="DI67" i="1"/>
  <c r="DI64" i="1"/>
  <c r="DI61" i="1"/>
  <c r="DI55" i="1"/>
  <c r="DI54" i="1"/>
  <c r="DI50" i="1"/>
  <c r="DI49" i="1"/>
  <c r="DI48" i="1"/>
  <c r="DI57" i="1"/>
  <c r="DI53" i="1"/>
  <c r="DI73" i="1"/>
  <c r="DI70" i="1"/>
  <c r="DI69" i="1"/>
  <c r="DI68" i="1"/>
  <c r="DI66" i="1"/>
  <c r="DI59" i="1"/>
  <c r="DI46" i="1"/>
  <c r="DI44" i="1"/>
  <c r="DI42" i="1"/>
  <c r="DI41" i="1"/>
  <c r="DI39" i="1"/>
  <c r="DI71" i="1"/>
  <c r="DI65" i="1"/>
  <c r="DI63" i="1"/>
  <c r="DI60" i="1"/>
  <c r="DI40" i="1"/>
  <c r="DI38" i="1"/>
  <c r="DI30" i="1"/>
  <c r="DI28" i="1"/>
  <c r="DI25" i="1"/>
  <c r="DI20" i="1"/>
  <c r="DI19" i="1"/>
  <c r="DI15" i="1"/>
  <c r="DI36" i="1"/>
  <c r="DI34" i="1"/>
  <c r="DI32" i="1"/>
  <c r="DI26" i="1"/>
  <c r="DI23" i="1"/>
  <c r="DI18" i="1"/>
  <c r="DI12" i="1"/>
  <c r="DI10" i="1"/>
  <c r="DI9" i="1"/>
  <c r="DI35" i="1"/>
  <c r="DI31" i="1"/>
  <c r="DI29" i="1"/>
  <c r="DI27" i="1"/>
  <c r="DI14" i="1"/>
  <c r="DI13" i="1"/>
  <c r="DI43" i="1"/>
  <c r="DI37" i="1"/>
  <c r="DI33" i="1"/>
  <c r="DI24" i="1"/>
  <c r="DI21" i="1"/>
  <c r="DI17" i="1"/>
  <c r="DI7" i="1"/>
  <c r="DI6" i="1"/>
  <c r="DI5" i="1"/>
  <c r="DI8" i="1"/>
  <c r="DE175" i="1"/>
  <c r="DE176" i="1"/>
  <c r="DE177" i="1"/>
  <c r="DE174" i="1"/>
  <c r="DE178" i="1"/>
  <c r="DE179" i="1"/>
  <c r="DE181" i="1"/>
  <c r="DE182" i="1"/>
  <c r="DE180" i="1"/>
  <c r="DE183" i="1"/>
  <c r="DE184" i="1"/>
  <c r="DE167" i="1"/>
  <c r="DE166" i="1"/>
  <c r="DE169" i="1"/>
  <c r="DE173" i="1"/>
  <c r="DE168" i="1"/>
  <c r="DE171" i="1"/>
  <c r="DE165" i="1"/>
  <c r="DE170" i="1"/>
  <c r="DE164" i="1"/>
  <c r="DE162" i="1"/>
  <c r="DE161" i="1"/>
  <c r="DE160" i="1"/>
  <c r="DE158" i="1"/>
  <c r="DE154" i="1"/>
  <c r="DE157" i="1"/>
  <c r="DE156" i="1"/>
  <c r="DE124" i="1"/>
  <c r="DE159" i="1"/>
  <c r="DE155" i="1"/>
  <c r="DE153" i="1"/>
  <c r="DE131" i="1"/>
  <c r="DE125" i="1"/>
  <c r="DE127" i="1"/>
  <c r="DE130" i="1"/>
  <c r="DE126" i="1"/>
  <c r="DE128" i="1"/>
  <c r="DE129" i="1"/>
  <c r="DE134" i="1"/>
  <c r="DE135" i="1"/>
  <c r="DE138" i="1"/>
  <c r="DE132" i="1"/>
  <c r="DE136" i="1"/>
  <c r="DE139" i="1"/>
  <c r="DE133" i="1"/>
  <c r="DE137" i="1"/>
  <c r="DE145" i="1"/>
  <c r="DE149" i="1"/>
  <c r="DE151" i="1"/>
  <c r="DE140" i="1"/>
  <c r="DE142" i="1"/>
  <c r="DE146" i="1"/>
  <c r="DE147" i="1"/>
  <c r="DE143" i="1"/>
  <c r="DE141" i="1"/>
  <c r="DE144" i="1"/>
  <c r="DE148" i="1"/>
  <c r="DE150" i="1"/>
  <c r="DE89" i="1"/>
  <c r="DE91" i="1"/>
  <c r="DE95" i="1"/>
  <c r="DE97" i="1"/>
  <c r="DE92" i="1"/>
  <c r="DE100" i="1"/>
  <c r="DE102" i="1"/>
  <c r="DE123" i="1"/>
  <c r="DE87" i="1"/>
  <c r="DE93" i="1"/>
  <c r="DE96" i="1"/>
  <c r="DE98" i="1"/>
  <c r="DE99" i="1"/>
  <c r="DE90" i="1"/>
  <c r="DE94" i="1"/>
  <c r="DE101" i="1"/>
  <c r="DE104" i="1"/>
  <c r="DE106" i="1"/>
  <c r="DE112" i="1"/>
  <c r="DE115" i="1"/>
  <c r="DE107" i="1"/>
  <c r="DE109" i="1"/>
  <c r="DE110" i="1"/>
  <c r="DE103" i="1"/>
  <c r="DE113" i="1"/>
  <c r="DE114" i="1"/>
  <c r="DE116" i="1"/>
  <c r="DE105" i="1"/>
  <c r="DE108" i="1"/>
  <c r="DE111" i="1"/>
  <c r="DE117" i="1"/>
  <c r="DE120" i="1"/>
  <c r="DE83" i="1"/>
  <c r="DE74" i="1"/>
  <c r="DE119" i="1"/>
  <c r="DE86" i="1"/>
  <c r="DE80" i="1"/>
  <c r="DE78" i="1"/>
  <c r="DE121" i="1"/>
  <c r="DE85" i="1"/>
  <c r="DE81" i="1"/>
  <c r="DE76" i="1"/>
  <c r="DE75" i="1"/>
  <c r="DE118" i="1"/>
  <c r="DE82" i="1"/>
  <c r="DE79" i="1"/>
  <c r="DE72" i="1"/>
  <c r="DE67" i="1"/>
  <c r="DE64" i="1"/>
  <c r="DE61" i="1"/>
  <c r="DE55" i="1"/>
  <c r="DE54" i="1"/>
  <c r="DE50" i="1"/>
  <c r="DE49" i="1"/>
  <c r="DE48" i="1"/>
  <c r="DE57" i="1"/>
  <c r="DE53" i="1"/>
  <c r="DE73" i="1"/>
  <c r="DE70" i="1"/>
  <c r="DE69" i="1"/>
  <c r="DE68" i="1"/>
  <c r="DE66" i="1"/>
  <c r="DE59" i="1"/>
  <c r="DE46" i="1"/>
  <c r="DE44" i="1"/>
  <c r="DE42" i="1"/>
  <c r="DE41" i="1"/>
  <c r="DE39" i="1"/>
  <c r="DE71" i="1"/>
  <c r="DE65" i="1"/>
  <c r="DE63" i="1"/>
  <c r="DE60" i="1"/>
  <c r="DE40" i="1"/>
  <c r="DE43" i="1"/>
  <c r="DE30" i="1"/>
  <c r="DE28" i="1"/>
  <c r="DE25" i="1"/>
  <c r="DE20" i="1"/>
  <c r="DE19" i="1"/>
  <c r="DE15" i="1"/>
  <c r="DE36" i="1"/>
  <c r="DE34" i="1"/>
  <c r="DE32" i="1"/>
  <c r="DE26" i="1"/>
  <c r="DE23" i="1"/>
  <c r="DE18" i="1"/>
  <c r="DE12" i="1"/>
  <c r="DE10" i="1"/>
  <c r="DE9" i="1"/>
  <c r="DE35" i="1"/>
  <c r="DE31" i="1"/>
  <c r="DE29" i="1"/>
  <c r="DE27" i="1"/>
  <c r="DE14" i="1"/>
  <c r="DE13" i="1"/>
  <c r="DE38" i="1"/>
  <c r="DE37" i="1"/>
  <c r="DE33" i="1"/>
  <c r="DE24" i="1"/>
  <c r="DE21" i="1"/>
  <c r="DE17" i="1"/>
  <c r="DE7" i="1"/>
  <c r="DE6" i="1"/>
  <c r="DE5" i="1"/>
  <c r="DE8" i="1"/>
  <c r="DA175" i="1"/>
  <c r="DA174" i="1"/>
  <c r="DA176" i="1"/>
  <c r="DA177" i="1"/>
  <c r="DA178" i="1"/>
  <c r="DA179" i="1"/>
  <c r="DA181" i="1"/>
  <c r="DA182" i="1"/>
  <c r="DA183" i="1"/>
  <c r="DA184" i="1"/>
  <c r="DA167" i="1"/>
  <c r="DA166" i="1"/>
  <c r="DA169" i="1"/>
  <c r="DA180" i="1"/>
  <c r="DA173" i="1"/>
  <c r="DA168" i="1"/>
  <c r="DA165" i="1"/>
  <c r="DA171" i="1"/>
  <c r="DA170" i="1"/>
  <c r="DA164" i="1"/>
  <c r="DA162" i="1"/>
  <c r="DA161" i="1"/>
  <c r="DA160" i="1"/>
  <c r="DA158" i="1"/>
  <c r="DA154" i="1"/>
  <c r="DA157" i="1"/>
  <c r="DA156" i="1"/>
  <c r="DA124" i="1"/>
  <c r="DA159" i="1"/>
  <c r="DA155" i="1"/>
  <c r="DA153" i="1"/>
  <c r="DA131" i="1"/>
  <c r="DA125" i="1"/>
  <c r="DA127" i="1"/>
  <c r="DA130" i="1"/>
  <c r="DA126" i="1"/>
  <c r="DA128" i="1"/>
  <c r="DA129" i="1"/>
  <c r="DA134" i="1"/>
  <c r="DA135" i="1"/>
  <c r="DA138" i="1"/>
  <c r="DA132" i="1"/>
  <c r="DA136" i="1"/>
  <c r="DA139" i="1"/>
  <c r="DA133" i="1"/>
  <c r="DA137" i="1"/>
  <c r="DA145" i="1"/>
  <c r="DA149" i="1"/>
  <c r="DA151" i="1"/>
  <c r="DA140" i="1"/>
  <c r="DA142" i="1"/>
  <c r="DA146" i="1"/>
  <c r="DA147" i="1"/>
  <c r="DA143" i="1"/>
  <c r="DA88" i="1"/>
  <c r="DA141" i="1"/>
  <c r="DA144" i="1"/>
  <c r="DA148" i="1"/>
  <c r="DA150" i="1"/>
  <c r="DA91" i="1"/>
  <c r="DA95" i="1"/>
  <c r="DA97" i="1"/>
  <c r="DA87" i="1"/>
  <c r="DA89" i="1"/>
  <c r="DA92" i="1"/>
  <c r="DA100" i="1"/>
  <c r="DA102" i="1"/>
  <c r="DA93" i="1"/>
  <c r="DA96" i="1"/>
  <c r="DA98" i="1"/>
  <c r="DA99" i="1"/>
  <c r="DA123" i="1"/>
  <c r="DA90" i="1"/>
  <c r="DA94" i="1"/>
  <c r="DA101" i="1"/>
  <c r="DA104" i="1"/>
  <c r="DA106" i="1"/>
  <c r="DA112" i="1"/>
  <c r="DA115" i="1"/>
  <c r="DA107" i="1"/>
  <c r="DA109" i="1"/>
  <c r="DA110" i="1"/>
  <c r="DA103" i="1"/>
  <c r="DA113" i="1"/>
  <c r="DA114" i="1"/>
  <c r="DA116" i="1"/>
  <c r="DA105" i="1"/>
  <c r="DA108" i="1"/>
  <c r="DA111" i="1"/>
  <c r="DA117" i="1"/>
  <c r="DA120" i="1"/>
  <c r="DA83" i="1"/>
  <c r="DA74" i="1"/>
  <c r="DA119" i="1"/>
  <c r="DA86" i="1"/>
  <c r="DA80" i="1"/>
  <c r="DA78" i="1"/>
  <c r="DA121" i="1"/>
  <c r="DA85" i="1"/>
  <c r="DA81" i="1"/>
  <c r="DA76" i="1"/>
  <c r="DA75" i="1"/>
  <c r="DA118" i="1"/>
  <c r="DA82" i="1"/>
  <c r="DA79" i="1"/>
  <c r="DA72" i="1"/>
  <c r="DA67" i="1"/>
  <c r="DA64" i="1"/>
  <c r="DA61" i="1"/>
  <c r="DA55" i="1"/>
  <c r="DA54" i="1"/>
  <c r="DA50" i="1"/>
  <c r="DA49" i="1"/>
  <c r="DA48" i="1"/>
  <c r="DA57" i="1"/>
  <c r="DA53" i="1"/>
  <c r="DA73" i="1"/>
  <c r="DA70" i="1"/>
  <c r="DA69" i="1"/>
  <c r="DA68" i="1"/>
  <c r="DA66" i="1"/>
  <c r="DA59" i="1"/>
  <c r="DA46" i="1"/>
  <c r="DA44" i="1"/>
  <c r="DA42" i="1"/>
  <c r="DA41" i="1"/>
  <c r="DA39" i="1"/>
  <c r="DA71" i="1"/>
  <c r="DA65" i="1"/>
  <c r="DA63" i="1"/>
  <c r="DA60" i="1"/>
  <c r="DA40" i="1"/>
  <c r="DA30" i="1"/>
  <c r="DA28" i="1"/>
  <c r="DA25" i="1"/>
  <c r="DA20" i="1"/>
  <c r="DA19" i="1"/>
  <c r="DA15" i="1"/>
  <c r="DA43" i="1"/>
  <c r="DA36" i="1"/>
  <c r="DA34" i="1"/>
  <c r="DA32" i="1"/>
  <c r="DA26" i="1"/>
  <c r="DA23" i="1"/>
  <c r="DA18" i="1"/>
  <c r="DA12" i="1"/>
  <c r="DA10" i="1"/>
  <c r="DA9" i="1"/>
  <c r="DA38" i="1"/>
  <c r="DA35" i="1"/>
  <c r="DA31" i="1"/>
  <c r="DA29" i="1"/>
  <c r="DA27" i="1"/>
  <c r="DA14" i="1"/>
  <c r="DA13" i="1"/>
  <c r="DA37" i="1"/>
  <c r="DA33" i="1"/>
  <c r="DA24" i="1"/>
  <c r="DA21" i="1"/>
  <c r="DA17" i="1"/>
  <c r="DA8" i="1"/>
  <c r="DA7" i="1"/>
  <c r="DA6" i="1"/>
  <c r="DA5" i="1"/>
  <c r="CW175" i="1"/>
  <c r="CW176" i="1"/>
  <c r="CW177" i="1"/>
  <c r="CW174" i="1"/>
  <c r="CW178" i="1"/>
  <c r="CW179" i="1"/>
  <c r="CW181" i="1"/>
  <c r="CW182" i="1"/>
  <c r="CW180" i="1"/>
  <c r="CW183" i="1"/>
  <c r="CW184" i="1"/>
  <c r="CW167" i="1"/>
  <c r="CW166" i="1"/>
  <c r="CW169" i="1"/>
  <c r="CW173" i="1"/>
  <c r="CW168" i="1"/>
  <c r="CW165" i="1"/>
  <c r="CW171" i="1"/>
  <c r="CW164" i="1"/>
  <c r="CW170" i="1"/>
  <c r="CW162" i="1"/>
  <c r="CW161" i="1"/>
  <c r="CW160" i="1"/>
  <c r="CW158" i="1"/>
  <c r="CW154" i="1"/>
  <c r="CW157" i="1"/>
  <c r="CW156" i="1"/>
  <c r="CW124" i="1"/>
  <c r="CW159" i="1"/>
  <c r="CW155" i="1"/>
  <c r="CW153" i="1"/>
  <c r="CW131" i="1"/>
  <c r="CW125" i="1"/>
  <c r="CW127" i="1"/>
  <c r="CW130" i="1"/>
  <c r="CW126" i="1"/>
  <c r="CW128" i="1"/>
  <c r="CW129" i="1"/>
  <c r="CW134" i="1"/>
  <c r="CW135" i="1"/>
  <c r="CW138" i="1"/>
  <c r="CW132" i="1"/>
  <c r="CW136" i="1"/>
  <c r="CW139" i="1"/>
  <c r="CW133" i="1"/>
  <c r="CW137" i="1"/>
  <c r="CW145" i="1"/>
  <c r="CW149" i="1"/>
  <c r="CW151" i="1"/>
  <c r="CW140" i="1"/>
  <c r="CW142" i="1"/>
  <c r="CW146" i="1"/>
  <c r="CW147" i="1"/>
  <c r="CW143" i="1"/>
  <c r="CW88" i="1"/>
  <c r="CW141" i="1"/>
  <c r="CW144" i="1"/>
  <c r="CW148" i="1"/>
  <c r="CW150" i="1"/>
  <c r="CW123" i="1"/>
  <c r="CW87" i="1"/>
  <c r="CW91" i="1"/>
  <c r="CW95" i="1"/>
  <c r="CW97" i="1"/>
  <c r="CW89" i="1"/>
  <c r="CW92" i="1"/>
  <c r="CW100" i="1"/>
  <c r="CW102" i="1"/>
  <c r="CW93" i="1"/>
  <c r="CW96" i="1"/>
  <c r="CW98" i="1"/>
  <c r="CW99" i="1"/>
  <c r="CW90" i="1"/>
  <c r="CW94" i="1"/>
  <c r="CW101" i="1"/>
  <c r="CW104" i="1"/>
  <c r="CW106" i="1"/>
  <c r="CW112" i="1"/>
  <c r="CW115" i="1"/>
  <c r="CW107" i="1"/>
  <c r="CW109" i="1"/>
  <c r="CW110" i="1"/>
  <c r="CW103" i="1"/>
  <c r="CW113" i="1"/>
  <c r="CW114" i="1"/>
  <c r="CW116" i="1"/>
  <c r="CW105" i="1"/>
  <c r="CW108" i="1"/>
  <c r="CW111" i="1"/>
  <c r="CW117" i="1"/>
  <c r="CW120" i="1"/>
  <c r="CW83" i="1"/>
  <c r="CW119" i="1"/>
  <c r="CW86" i="1"/>
  <c r="CW80" i="1"/>
  <c r="CW78" i="1"/>
  <c r="CW121" i="1"/>
  <c r="CW85" i="1"/>
  <c r="CW81" i="1"/>
  <c r="CW76" i="1"/>
  <c r="CW75" i="1"/>
  <c r="CW118" i="1"/>
  <c r="CW82" i="1"/>
  <c r="CW79" i="1"/>
  <c r="CW72" i="1"/>
  <c r="CW67" i="1"/>
  <c r="CW64" i="1"/>
  <c r="CW61" i="1"/>
  <c r="CW55" i="1"/>
  <c r="CW54" i="1"/>
  <c r="CW50" i="1"/>
  <c r="CW49" i="1"/>
  <c r="CW48" i="1"/>
  <c r="CW57" i="1"/>
  <c r="CW53" i="1"/>
  <c r="CW73" i="1"/>
  <c r="CW70" i="1"/>
  <c r="CW69" i="1"/>
  <c r="CW68" i="1"/>
  <c r="CW66" i="1"/>
  <c r="CW59" i="1"/>
  <c r="CW46" i="1"/>
  <c r="CW44" i="1"/>
  <c r="CW42" i="1"/>
  <c r="CW41" i="1"/>
  <c r="CW39" i="1"/>
  <c r="CW74" i="1"/>
  <c r="CW71" i="1"/>
  <c r="CW65" i="1"/>
  <c r="CW63" i="1"/>
  <c r="CW60" i="1"/>
  <c r="CW40" i="1"/>
  <c r="CW30" i="1"/>
  <c r="CW28" i="1"/>
  <c r="CW25" i="1"/>
  <c r="CW20" i="1"/>
  <c r="CW19" i="1"/>
  <c r="CW15" i="1"/>
  <c r="CW38" i="1"/>
  <c r="CW36" i="1"/>
  <c r="CW34" i="1"/>
  <c r="CW32" i="1"/>
  <c r="CW26" i="1"/>
  <c r="CW23" i="1"/>
  <c r="CW18" i="1"/>
  <c r="CW12" i="1"/>
  <c r="CW10" i="1"/>
  <c r="CW9" i="1"/>
  <c r="CW43" i="1"/>
  <c r="CW35" i="1"/>
  <c r="CW31" i="1"/>
  <c r="CW29" i="1"/>
  <c r="CW27" i="1"/>
  <c r="CW14" i="1"/>
  <c r="CW13" i="1"/>
  <c r="CW37" i="1"/>
  <c r="CW33" i="1"/>
  <c r="CW24" i="1"/>
  <c r="CW21" i="1"/>
  <c r="CW17" i="1"/>
  <c r="CW8" i="1"/>
  <c r="CW7" i="1"/>
  <c r="CW6" i="1"/>
  <c r="CW5" i="1"/>
  <c r="CS175" i="1"/>
  <c r="CS174" i="1"/>
  <c r="CS176" i="1"/>
  <c r="CS177" i="1"/>
  <c r="CS178" i="1"/>
  <c r="CS179" i="1"/>
  <c r="CS181" i="1"/>
  <c r="CS182" i="1"/>
  <c r="CS183" i="1"/>
  <c r="CS184" i="1"/>
  <c r="CS180" i="1"/>
  <c r="CS167" i="1"/>
  <c r="CS169" i="1"/>
  <c r="CS173" i="1"/>
  <c r="CS170" i="1"/>
  <c r="CS165" i="1"/>
  <c r="CS166" i="1"/>
  <c r="CS164" i="1"/>
  <c r="CS171" i="1"/>
  <c r="CS162" i="1"/>
  <c r="CS161" i="1"/>
  <c r="CS160" i="1"/>
  <c r="CS158" i="1"/>
  <c r="CS154" i="1"/>
  <c r="CS157" i="1"/>
  <c r="CS156" i="1"/>
  <c r="CS124" i="1"/>
  <c r="CS159" i="1"/>
  <c r="CS155" i="1"/>
  <c r="CS153" i="1"/>
  <c r="CS131" i="1"/>
  <c r="CS127" i="1"/>
  <c r="CS130" i="1"/>
  <c r="CS126" i="1"/>
  <c r="CS128" i="1"/>
  <c r="CS129" i="1"/>
  <c r="CS134" i="1"/>
  <c r="CS135" i="1"/>
  <c r="CS138" i="1"/>
  <c r="CS132" i="1"/>
  <c r="CS136" i="1"/>
  <c r="CS139" i="1"/>
  <c r="CS133" i="1"/>
  <c r="CS137" i="1"/>
  <c r="CS145" i="1"/>
  <c r="CS149" i="1"/>
  <c r="CS151" i="1"/>
  <c r="CS140" i="1"/>
  <c r="CS142" i="1"/>
  <c r="CS146" i="1"/>
  <c r="CS143" i="1"/>
  <c r="CS88" i="1"/>
  <c r="CS141" i="1"/>
  <c r="CS144" i="1"/>
  <c r="CS148" i="1"/>
  <c r="CS150" i="1"/>
  <c r="CS91" i="1"/>
  <c r="CS95" i="1"/>
  <c r="CS97" i="1"/>
  <c r="CS123" i="1"/>
  <c r="CS89" i="1"/>
  <c r="CS92" i="1"/>
  <c r="CS100" i="1"/>
  <c r="CS102" i="1"/>
  <c r="CS93" i="1"/>
  <c r="CS96" i="1"/>
  <c r="CS98" i="1"/>
  <c r="CS99" i="1"/>
  <c r="CS87" i="1"/>
  <c r="CS90" i="1"/>
  <c r="CS94" i="1"/>
  <c r="CS101" i="1"/>
  <c r="CS104" i="1"/>
  <c r="CS106" i="1"/>
  <c r="CS112" i="1"/>
  <c r="CS115" i="1"/>
  <c r="CS107" i="1"/>
  <c r="CS109" i="1"/>
  <c r="CS110" i="1"/>
  <c r="CS103" i="1"/>
  <c r="CS113" i="1"/>
  <c r="CS114" i="1"/>
  <c r="CS116" i="1"/>
  <c r="CS105" i="1"/>
  <c r="CS108" i="1"/>
  <c r="CS111" i="1"/>
  <c r="CS117" i="1"/>
  <c r="CS120" i="1"/>
  <c r="CS83" i="1"/>
  <c r="CS119" i="1"/>
  <c r="CS86" i="1"/>
  <c r="CS80" i="1"/>
  <c r="CS78" i="1"/>
  <c r="CS85" i="1"/>
  <c r="CS81" i="1"/>
  <c r="CS76" i="1"/>
  <c r="CS75" i="1"/>
  <c r="CS118" i="1"/>
  <c r="CS82" i="1"/>
  <c r="CS79" i="1"/>
  <c r="CS72" i="1"/>
  <c r="CS67" i="1"/>
  <c r="CS64" i="1"/>
  <c r="CS61" i="1"/>
  <c r="CS55" i="1"/>
  <c r="CS54" i="1"/>
  <c r="CS50" i="1"/>
  <c r="CS49" i="1"/>
  <c r="CS48" i="1"/>
  <c r="CS74" i="1"/>
  <c r="CS57" i="1"/>
  <c r="CS53" i="1"/>
  <c r="CS73" i="1"/>
  <c r="CS70" i="1"/>
  <c r="CS69" i="1"/>
  <c r="CS68" i="1"/>
  <c r="CS66" i="1"/>
  <c r="CS59" i="1"/>
  <c r="CS46" i="1"/>
  <c r="CS44" i="1"/>
  <c r="CS42" i="1"/>
  <c r="CS41" i="1"/>
  <c r="CS39" i="1"/>
  <c r="CS71" i="1"/>
  <c r="CS65" i="1"/>
  <c r="CS63" i="1"/>
  <c r="CS60" i="1"/>
  <c r="CS40" i="1"/>
  <c r="CS30" i="1"/>
  <c r="CS28" i="1"/>
  <c r="CS25" i="1"/>
  <c r="CS20" i="1"/>
  <c r="CS19" i="1"/>
  <c r="CS15" i="1"/>
  <c r="CS38" i="1"/>
  <c r="CS36" i="1"/>
  <c r="CS34" i="1"/>
  <c r="CS32" i="1"/>
  <c r="CS26" i="1"/>
  <c r="CS23" i="1"/>
  <c r="CS18" i="1"/>
  <c r="CS10" i="1"/>
  <c r="CS9" i="1"/>
  <c r="CS35" i="1"/>
  <c r="CS31" i="1"/>
  <c r="CS29" i="1"/>
  <c r="CS27" i="1"/>
  <c r="CS14" i="1"/>
  <c r="CS13" i="1"/>
  <c r="CS43" i="1"/>
  <c r="CS37" i="1"/>
  <c r="CS33" i="1"/>
  <c r="CS24" i="1"/>
  <c r="CS21" i="1"/>
  <c r="CS17" i="1"/>
  <c r="CS7" i="1"/>
  <c r="CS6" i="1"/>
  <c r="CS5" i="1"/>
  <c r="CS8" i="1"/>
  <c r="CO175" i="1"/>
  <c r="CO176" i="1"/>
  <c r="CO177" i="1"/>
  <c r="CO174" i="1"/>
  <c r="CO178" i="1"/>
  <c r="CO179" i="1"/>
  <c r="CO181" i="1"/>
  <c r="CO182" i="1"/>
  <c r="CO180" i="1"/>
  <c r="CO183" i="1"/>
  <c r="CO184" i="1"/>
  <c r="CO167" i="1"/>
  <c r="CO169" i="1"/>
  <c r="CO168" i="1"/>
  <c r="CO173" i="1"/>
  <c r="CO171" i="1"/>
  <c r="CO166" i="1"/>
  <c r="CO165" i="1"/>
  <c r="CO170" i="1"/>
  <c r="CO164" i="1"/>
  <c r="CO161" i="1"/>
  <c r="CO162" i="1"/>
  <c r="CO160" i="1"/>
  <c r="CO156" i="1"/>
  <c r="CO154" i="1"/>
  <c r="CO159" i="1"/>
  <c r="CO157" i="1"/>
  <c r="CO155" i="1"/>
  <c r="CO124" i="1"/>
  <c r="CO158" i="1"/>
  <c r="CO153" i="1"/>
  <c r="CO129" i="1"/>
  <c r="CO131" i="1"/>
  <c r="CO125" i="1"/>
  <c r="CO127" i="1"/>
  <c r="CO130" i="1"/>
  <c r="CO126" i="1"/>
  <c r="CO128" i="1"/>
  <c r="CO134" i="1"/>
  <c r="CO135" i="1"/>
  <c r="CO138" i="1"/>
  <c r="CO132" i="1"/>
  <c r="CO136" i="1"/>
  <c r="CO139" i="1"/>
  <c r="CO133" i="1"/>
  <c r="CO137" i="1"/>
  <c r="CO145" i="1"/>
  <c r="CO149" i="1"/>
  <c r="CO151" i="1"/>
  <c r="CO140" i="1"/>
  <c r="CO142" i="1"/>
  <c r="CO146" i="1"/>
  <c r="CO143" i="1"/>
  <c r="CO147" i="1"/>
  <c r="CO123" i="1"/>
  <c r="CO88" i="1"/>
  <c r="CO141" i="1"/>
  <c r="CO144" i="1"/>
  <c r="CO148" i="1"/>
  <c r="CO150" i="1"/>
  <c r="CO91" i="1"/>
  <c r="CO95" i="1"/>
  <c r="CO97" i="1"/>
  <c r="CO89" i="1"/>
  <c r="CO92" i="1"/>
  <c r="CO100" i="1"/>
  <c r="CO102" i="1"/>
  <c r="CO87" i="1"/>
  <c r="CO93" i="1"/>
  <c r="CO96" i="1"/>
  <c r="CO98" i="1"/>
  <c r="CO99" i="1"/>
  <c r="CO90" i="1"/>
  <c r="CO94" i="1"/>
  <c r="CO101" i="1"/>
  <c r="CO104" i="1"/>
  <c r="CO112" i="1"/>
  <c r="CO115" i="1"/>
  <c r="CO107" i="1"/>
  <c r="CO109" i="1"/>
  <c r="CO110" i="1"/>
  <c r="CO103" i="1"/>
  <c r="CO113" i="1"/>
  <c r="CO114" i="1"/>
  <c r="CO116" i="1"/>
  <c r="CO105" i="1"/>
  <c r="CO108" i="1"/>
  <c r="CO111" i="1"/>
  <c r="CO117" i="1"/>
  <c r="CO120" i="1"/>
  <c r="CO83" i="1"/>
  <c r="CO119" i="1"/>
  <c r="CO86" i="1"/>
  <c r="CO80" i="1"/>
  <c r="CO78" i="1"/>
  <c r="CO85" i="1"/>
  <c r="CO81" i="1"/>
  <c r="CO76" i="1"/>
  <c r="CO75" i="1"/>
  <c r="CO118" i="1"/>
  <c r="CO121" i="1"/>
  <c r="CO82" i="1"/>
  <c r="CO79" i="1"/>
  <c r="CO72" i="1"/>
  <c r="CO67" i="1"/>
  <c r="CO64" i="1"/>
  <c r="CO61" i="1"/>
  <c r="CO55" i="1"/>
  <c r="CO50" i="1"/>
  <c r="CO49" i="1"/>
  <c r="CO48" i="1"/>
  <c r="CO43" i="1"/>
  <c r="CO74" i="1"/>
  <c r="CO69" i="1"/>
  <c r="CO57" i="1"/>
  <c r="CO53" i="1"/>
  <c r="CO73" i="1"/>
  <c r="CO70" i="1"/>
  <c r="CO68" i="1"/>
  <c r="CO66" i="1"/>
  <c r="CO65" i="1"/>
  <c r="CO59" i="1"/>
  <c r="CO46" i="1"/>
  <c r="CO40" i="1"/>
  <c r="CO71" i="1"/>
  <c r="CO63" i="1"/>
  <c r="CO60" i="1"/>
  <c r="CO54" i="1"/>
  <c r="CO38" i="1"/>
  <c r="CO36" i="1"/>
  <c r="CO32" i="1"/>
  <c r="CO30" i="1"/>
  <c r="CO25" i="1"/>
  <c r="CO20" i="1"/>
  <c r="CO15" i="1"/>
  <c r="CO12" i="1"/>
  <c r="CO42" i="1"/>
  <c r="CO39" i="1"/>
  <c r="CO31" i="1"/>
  <c r="CO26" i="1"/>
  <c r="CO23" i="1"/>
  <c r="CO18" i="1"/>
  <c r="CO10" i="1"/>
  <c r="CO9" i="1"/>
  <c r="CO41" i="1"/>
  <c r="CO35" i="1"/>
  <c r="CO29" i="1"/>
  <c r="CO27" i="1"/>
  <c r="CO24" i="1"/>
  <c r="CO14" i="1"/>
  <c r="CO13" i="1"/>
  <c r="CO37" i="1"/>
  <c r="CO33" i="1"/>
  <c r="CO28" i="1"/>
  <c r="CO21" i="1"/>
  <c r="CO17" i="1"/>
  <c r="CO7" i="1"/>
  <c r="CO6" i="1"/>
  <c r="CO5" i="1"/>
  <c r="CO8" i="1"/>
  <c r="CK175" i="1"/>
  <c r="CK174" i="1"/>
  <c r="CK176" i="1"/>
  <c r="CK177" i="1"/>
  <c r="CK178" i="1"/>
  <c r="CK180" i="1"/>
  <c r="CK179" i="1"/>
  <c r="CK181" i="1"/>
  <c r="CK183" i="1"/>
  <c r="CK184" i="1"/>
  <c r="CK182" i="1"/>
  <c r="CK167" i="1"/>
  <c r="CK173" i="1"/>
  <c r="CK169" i="1"/>
  <c r="CK168" i="1"/>
  <c r="CK170" i="1"/>
  <c r="CK165" i="1"/>
  <c r="CK171" i="1"/>
  <c r="CK166" i="1"/>
  <c r="CK164" i="1"/>
  <c r="CK161" i="1"/>
  <c r="CK162" i="1"/>
  <c r="CK160" i="1"/>
  <c r="CK156" i="1"/>
  <c r="CK154" i="1"/>
  <c r="CK159" i="1"/>
  <c r="CK157" i="1"/>
  <c r="CK155" i="1"/>
  <c r="CK158" i="1"/>
  <c r="CK153" i="1"/>
  <c r="CK124" i="1"/>
  <c r="CK126" i="1"/>
  <c r="CK131" i="1"/>
  <c r="CK129" i="1"/>
  <c r="CK127" i="1"/>
  <c r="CK125" i="1"/>
  <c r="CK128" i="1"/>
  <c r="CK130" i="1"/>
  <c r="CK137" i="1"/>
  <c r="CK135" i="1"/>
  <c r="CK136" i="1"/>
  <c r="CK138" i="1"/>
  <c r="CK139" i="1"/>
  <c r="CK132" i="1"/>
  <c r="CK133" i="1"/>
  <c r="CK144" i="1"/>
  <c r="CK149" i="1"/>
  <c r="CK87" i="1"/>
  <c r="CK140" i="1"/>
  <c r="CK142" i="1"/>
  <c r="CK145" i="1"/>
  <c r="CK151" i="1"/>
  <c r="CK123" i="1"/>
  <c r="CK143" i="1"/>
  <c r="CK146" i="1"/>
  <c r="CK88" i="1"/>
  <c r="CK141" i="1"/>
  <c r="CK147" i="1"/>
  <c r="CK148" i="1"/>
  <c r="CK150" i="1"/>
  <c r="CK101" i="1"/>
  <c r="CK89" i="1"/>
  <c r="CK91" i="1"/>
  <c r="CK95" i="1"/>
  <c r="CK97" i="1"/>
  <c r="CK100" i="1"/>
  <c r="CK92" i="1"/>
  <c r="CK98" i="1"/>
  <c r="CK102" i="1"/>
  <c r="CK90" i="1"/>
  <c r="CK93" i="1"/>
  <c r="CK94" i="1"/>
  <c r="CK96" i="1"/>
  <c r="CK99" i="1"/>
  <c r="CK104" i="1"/>
  <c r="CK112" i="1"/>
  <c r="CK115" i="1"/>
  <c r="CK106" i="1"/>
  <c r="CK107" i="1"/>
  <c r="CK109" i="1"/>
  <c r="CK103" i="1"/>
  <c r="CK110" i="1"/>
  <c r="CK113" i="1"/>
  <c r="CK116" i="1"/>
  <c r="CK105" i="1"/>
  <c r="CK108" i="1"/>
  <c r="CK111" i="1"/>
  <c r="CK114" i="1"/>
  <c r="CK117" i="1"/>
  <c r="CK120" i="1"/>
  <c r="CK86" i="1"/>
  <c r="CK83" i="1"/>
  <c r="CK80" i="1"/>
  <c r="CK78" i="1"/>
  <c r="CK119" i="1"/>
  <c r="CK85" i="1"/>
  <c r="CK81" i="1"/>
  <c r="CK76" i="1"/>
  <c r="CK75" i="1"/>
  <c r="CK118" i="1"/>
  <c r="CK121" i="1"/>
  <c r="CK82" i="1"/>
  <c r="CK79" i="1"/>
  <c r="CK72" i="1"/>
  <c r="CK67" i="1"/>
  <c r="CK64" i="1"/>
  <c r="CK61" i="1"/>
  <c r="CK55" i="1"/>
  <c r="CK50" i="1"/>
  <c r="CK49" i="1"/>
  <c r="CK48" i="1"/>
  <c r="CK43" i="1"/>
  <c r="CK39" i="1"/>
  <c r="CK74" i="1"/>
  <c r="CK69" i="1"/>
  <c r="CK68" i="1"/>
  <c r="CK57" i="1"/>
  <c r="CK53" i="1"/>
  <c r="CK73" i="1"/>
  <c r="CK70" i="1"/>
  <c r="CK65" i="1"/>
  <c r="CK59" i="1"/>
  <c r="CK46" i="1"/>
  <c r="CK40" i="1"/>
  <c r="CK71" i="1"/>
  <c r="CK63" i="1"/>
  <c r="CK60" i="1"/>
  <c r="CK54" i="1"/>
  <c r="CK44" i="1"/>
  <c r="CK38" i="1"/>
  <c r="CK36" i="1"/>
  <c r="CK34" i="1"/>
  <c r="CK32" i="1"/>
  <c r="CK30" i="1"/>
  <c r="CK25" i="1"/>
  <c r="CK20" i="1"/>
  <c r="CK15" i="1"/>
  <c r="CK12" i="1"/>
  <c r="CK31" i="1"/>
  <c r="CK26" i="1"/>
  <c r="CK23" i="1"/>
  <c r="CK18" i="1"/>
  <c r="CK10" i="1"/>
  <c r="CK9" i="1"/>
  <c r="CK42" i="1"/>
  <c r="CK35" i="1"/>
  <c r="CK29" i="1"/>
  <c r="CK27" i="1"/>
  <c r="CK24" i="1"/>
  <c r="CK21" i="1"/>
  <c r="CK14" i="1"/>
  <c r="CK13" i="1"/>
  <c r="CK41" i="1"/>
  <c r="CK37" i="1"/>
  <c r="CK33" i="1"/>
  <c r="CK28" i="1"/>
  <c r="CK19" i="1"/>
  <c r="CK17" i="1"/>
  <c r="CK8" i="1"/>
  <c r="CK7" i="1"/>
  <c r="CK6" i="1"/>
  <c r="CK5" i="1"/>
  <c r="CG174" i="1"/>
  <c r="CG175" i="1"/>
  <c r="CG176" i="1"/>
  <c r="CG178" i="1"/>
  <c r="CG180" i="1"/>
  <c r="CG181" i="1"/>
  <c r="CG183" i="1"/>
  <c r="CG184" i="1"/>
  <c r="CG182" i="1"/>
  <c r="CG177" i="1"/>
  <c r="CG179" i="1"/>
  <c r="CG173" i="1"/>
  <c r="CG169" i="1"/>
  <c r="CG168" i="1"/>
  <c r="CG167" i="1"/>
  <c r="CG170" i="1"/>
  <c r="CG166" i="1"/>
  <c r="CG165" i="1"/>
  <c r="CG171" i="1"/>
  <c r="CG161" i="1"/>
  <c r="CG160" i="1"/>
  <c r="CG162" i="1"/>
  <c r="CG154" i="1"/>
  <c r="CG157" i="1"/>
  <c r="CG156" i="1"/>
  <c r="CG153" i="1"/>
  <c r="CG159" i="1"/>
  <c r="CG155" i="1"/>
  <c r="CG158" i="1"/>
  <c r="CG124" i="1"/>
  <c r="CG131" i="1"/>
  <c r="CG126" i="1"/>
  <c r="CG129" i="1"/>
  <c r="CG127" i="1"/>
  <c r="CG125" i="1"/>
  <c r="CG128" i="1"/>
  <c r="CG130" i="1"/>
  <c r="CG137" i="1"/>
  <c r="CG134" i="1"/>
  <c r="CG135" i="1"/>
  <c r="CG136" i="1"/>
  <c r="CG138" i="1"/>
  <c r="CG132" i="1"/>
  <c r="CG133" i="1"/>
  <c r="CG140" i="1"/>
  <c r="CG142" i="1"/>
  <c r="CG144" i="1"/>
  <c r="CG149" i="1"/>
  <c r="CG151" i="1"/>
  <c r="CG123" i="1"/>
  <c r="CG87" i="1"/>
  <c r="CG145" i="1"/>
  <c r="CG88" i="1"/>
  <c r="CG141" i="1"/>
  <c r="CG143" i="1"/>
  <c r="CG146" i="1"/>
  <c r="CG147" i="1"/>
  <c r="CG148" i="1"/>
  <c r="CG150" i="1"/>
  <c r="CG94" i="1"/>
  <c r="CG99" i="1"/>
  <c r="CG101" i="1"/>
  <c r="CG89" i="1"/>
  <c r="CG91" i="1"/>
  <c r="CG97" i="1"/>
  <c r="CG100" i="1"/>
  <c r="CG92" i="1"/>
  <c r="CG95" i="1"/>
  <c r="CG102" i="1"/>
  <c r="CG90" i="1"/>
  <c r="CG93" i="1"/>
  <c r="CG96" i="1"/>
  <c r="CG98" i="1"/>
  <c r="CG104" i="1"/>
  <c r="CG108" i="1"/>
  <c r="CG111" i="1"/>
  <c r="CG114" i="1"/>
  <c r="CG115" i="1"/>
  <c r="CG106" i="1"/>
  <c r="CG112" i="1"/>
  <c r="CG107" i="1"/>
  <c r="CG109" i="1"/>
  <c r="CG110" i="1"/>
  <c r="CG103" i="1"/>
  <c r="CG105" i="1"/>
  <c r="CG113" i="1"/>
  <c r="CG116" i="1"/>
  <c r="CG117" i="1"/>
  <c r="CG118" i="1"/>
  <c r="CG120" i="1"/>
  <c r="CG86" i="1"/>
  <c r="CG81" i="1"/>
  <c r="CG85" i="1"/>
  <c r="CG82" i="1"/>
  <c r="CG79" i="1"/>
  <c r="CG119" i="1"/>
  <c r="CG83" i="1"/>
  <c r="CG76" i="1"/>
  <c r="CG75" i="1"/>
  <c r="CG121" i="1"/>
  <c r="CG80" i="1"/>
  <c r="CG78" i="1"/>
  <c r="CG74" i="1"/>
  <c r="CG72" i="1"/>
  <c r="CG66" i="1"/>
  <c r="CG65" i="1"/>
  <c r="CG64" i="1"/>
  <c r="CG61" i="1"/>
  <c r="CG55" i="1"/>
  <c r="CG50" i="1"/>
  <c r="CG49" i="1"/>
  <c r="CG48" i="1"/>
  <c r="CG43" i="1"/>
  <c r="CG42" i="1"/>
  <c r="CG69" i="1"/>
  <c r="CG68" i="1"/>
  <c r="CG57" i="1"/>
  <c r="CG53" i="1"/>
  <c r="CG73" i="1"/>
  <c r="CG59" i="1"/>
  <c r="CG46" i="1"/>
  <c r="CG40" i="1"/>
  <c r="CG71" i="1"/>
  <c r="CG67" i="1"/>
  <c r="CG63" i="1"/>
  <c r="CG60" i="1"/>
  <c r="CG54" i="1"/>
  <c r="CG41" i="1"/>
  <c r="CG38" i="1"/>
  <c r="CG36" i="1"/>
  <c r="CG34" i="1"/>
  <c r="CG30" i="1"/>
  <c r="CG25" i="1"/>
  <c r="CG20" i="1"/>
  <c r="CG15" i="1"/>
  <c r="CG12" i="1"/>
  <c r="CG44" i="1"/>
  <c r="CG31" i="1"/>
  <c r="CG29" i="1"/>
  <c r="CG26" i="1"/>
  <c r="CG21" i="1"/>
  <c r="CG18" i="1"/>
  <c r="CG10" i="1"/>
  <c r="CG9" i="1"/>
  <c r="CG35" i="1"/>
  <c r="CG27" i="1"/>
  <c r="CG24" i="1"/>
  <c r="CG19" i="1"/>
  <c r="CG14" i="1"/>
  <c r="CG13" i="1"/>
  <c r="CG37" i="1"/>
  <c r="CG33" i="1"/>
  <c r="CG32" i="1"/>
  <c r="CG28" i="1"/>
  <c r="CG17" i="1"/>
  <c r="CG8" i="1"/>
  <c r="CG7" i="1"/>
  <c r="CG6" i="1"/>
  <c r="CG5" i="1"/>
  <c r="CC174" i="1"/>
  <c r="CC175" i="1"/>
  <c r="CC176" i="1"/>
  <c r="CC177" i="1"/>
  <c r="CC178" i="1"/>
  <c r="CC180" i="1"/>
  <c r="CC179" i="1"/>
  <c r="CC181" i="1"/>
  <c r="CC183" i="1"/>
  <c r="CC184" i="1"/>
  <c r="CC173" i="1"/>
  <c r="CC169" i="1"/>
  <c r="CC168" i="1"/>
  <c r="CC167" i="1"/>
  <c r="CC171" i="1"/>
  <c r="CC170" i="1"/>
  <c r="CC166" i="1"/>
  <c r="CC165" i="1"/>
  <c r="CC182" i="1"/>
  <c r="CC160" i="1"/>
  <c r="CC162" i="1"/>
  <c r="CC164" i="1"/>
  <c r="CC161" i="1"/>
  <c r="CC157" i="1"/>
  <c r="CC156" i="1"/>
  <c r="CC153" i="1"/>
  <c r="CC159" i="1"/>
  <c r="CC155" i="1"/>
  <c r="CC158" i="1"/>
  <c r="CC154" i="1"/>
  <c r="CC124" i="1"/>
  <c r="CC128" i="1"/>
  <c r="CC131" i="1"/>
  <c r="CC126" i="1"/>
  <c r="CC129" i="1"/>
  <c r="CC127" i="1"/>
  <c r="CC125" i="1"/>
  <c r="CC130" i="1"/>
  <c r="CC137" i="1"/>
  <c r="CC139" i="1"/>
  <c r="CC134" i="1"/>
  <c r="CC135" i="1"/>
  <c r="CC138" i="1"/>
  <c r="CC132" i="1"/>
  <c r="CC133" i="1"/>
  <c r="CC140" i="1"/>
  <c r="CC142" i="1"/>
  <c r="CC144" i="1"/>
  <c r="CC151" i="1"/>
  <c r="CC123" i="1"/>
  <c r="CC87" i="1"/>
  <c r="CC145" i="1"/>
  <c r="CC88" i="1"/>
  <c r="CC141" i="1"/>
  <c r="CC146" i="1"/>
  <c r="CC147" i="1"/>
  <c r="CC148" i="1"/>
  <c r="CC150" i="1"/>
  <c r="CC94" i="1"/>
  <c r="CC99" i="1"/>
  <c r="CC89" i="1"/>
  <c r="CC97" i="1"/>
  <c r="CC100" i="1"/>
  <c r="CC101" i="1"/>
  <c r="CC91" i="1"/>
  <c r="CC92" i="1"/>
  <c r="CC95" i="1"/>
  <c r="CC102" i="1"/>
  <c r="CC90" i="1"/>
  <c r="CC93" i="1"/>
  <c r="CC96" i="1"/>
  <c r="CC98" i="1"/>
  <c r="CC103" i="1"/>
  <c r="CC104" i="1"/>
  <c r="CC108" i="1"/>
  <c r="CC111" i="1"/>
  <c r="CC115" i="1"/>
  <c r="CC116" i="1"/>
  <c r="CC106" i="1"/>
  <c r="CC112" i="1"/>
  <c r="CC114" i="1"/>
  <c r="CC107" i="1"/>
  <c r="CC105" i="1"/>
  <c r="CC109" i="1"/>
  <c r="CC110" i="1"/>
  <c r="CC113" i="1"/>
  <c r="CC117" i="1"/>
  <c r="CC118" i="1"/>
  <c r="CC120" i="1"/>
  <c r="CC86" i="1"/>
  <c r="CC85" i="1"/>
  <c r="CC81" i="1"/>
  <c r="CC82" i="1"/>
  <c r="CC79" i="1"/>
  <c r="CC119" i="1"/>
  <c r="CC83" i="1"/>
  <c r="CC76" i="1"/>
  <c r="CC75" i="1"/>
  <c r="CC121" i="1"/>
  <c r="CC80" i="1"/>
  <c r="CC78" i="1"/>
  <c r="CC72" i="1"/>
  <c r="CC66" i="1"/>
  <c r="CC65" i="1"/>
  <c r="CC64" i="1"/>
  <c r="CC61" i="1"/>
  <c r="CC57" i="1"/>
  <c r="CC55" i="1"/>
  <c r="CC50" i="1"/>
  <c r="CC49" i="1"/>
  <c r="CC48" i="1"/>
  <c r="CC43" i="1"/>
  <c r="CC42" i="1"/>
  <c r="CC68" i="1"/>
  <c r="CC53" i="1"/>
  <c r="CC59" i="1"/>
  <c r="CC46" i="1"/>
  <c r="CC40" i="1"/>
  <c r="CC74" i="1"/>
  <c r="CC71" i="1"/>
  <c r="CC70" i="1"/>
  <c r="CC67" i="1"/>
  <c r="CC63" i="1"/>
  <c r="CC60" i="1"/>
  <c r="CC54" i="1"/>
  <c r="CC39" i="1"/>
  <c r="CC38" i="1"/>
  <c r="CC34" i="1"/>
  <c r="CC26" i="1"/>
  <c r="CC23" i="1"/>
  <c r="CC20" i="1"/>
  <c r="CC41" i="1"/>
  <c r="CC31" i="1"/>
  <c r="CC29" i="1"/>
  <c r="CC27" i="1"/>
  <c r="CC21" i="1"/>
  <c r="CC18" i="1"/>
  <c r="CC10" i="1"/>
  <c r="CC9" i="1"/>
  <c r="CC44" i="1"/>
  <c r="CC37" i="1"/>
  <c r="CC35" i="1"/>
  <c r="CC24" i="1"/>
  <c r="CC19" i="1"/>
  <c r="CC36" i="1"/>
  <c r="CC33" i="1"/>
  <c r="CC32" i="1"/>
  <c r="CC30" i="1"/>
  <c r="CC28" i="1"/>
  <c r="CC25" i="1"/>
  <c r="CC17" i="1"/>
  <c r="CC7" i="1"/>
  <c r="CC6" i="1"/>
  <c r="CC5" i="1"/>
  <c r="CC8" i="1"/>
  <c r="BY174" i="1"/>
  <c r="BY175" i="1"/>
  <c r="BY176" i="1"/>
  <c r="BY178" i="1"/>
  <c r="BY180" i="1"/>
  <c r="BY177" i="1"/>
  <c r="BY181" i="1"/>
  <c r="BY183" i="1"/>
  <c r="BY184" i="1"/>
  <c r="BY179" i="1"/>
  <c r="BY182" i="1"/>
  <c r="BY173" i="1"/>
  <c r="BY169" i="1"/>
  <c r="BY168" i="1"/>
  <c r="BY167" i="1"/>
  <c r="BY171" i="1"/>
  <c r="BY170" i="1"/>
  <c r="BY166" i="1"/>
  <c r="BY165" i="1"/>
  <c r="BY160" i="1"/>
  <c r="BY162" i="1"/>
  <c r="BY164" i="1"/>
  <c r="BY161" i="1"/>
  <c r="BY157" i="1"/>
  <c r="BY156" i="1"/>
  <c r="BY153" i="1"/>
  <c r="BY159" i="1"/>
  <c r="BY155" i="1"/>
  <c r="BY158" i="1"/>
  <c r="BY154" i="1"/>
  <c r="BY124" i="1"/>
  <c r="BY128" i="1"/>
  <c r="BY131" i="1"/>
  <c r="BY126" i="1"/>
  <c r="BY129" i="1"/>
  <c r="BY127" i="1"/>
  <c r="BY125" i="1"/>
  <c r="BY130" i="1"/>
  <c r="BY137" i="1"/>
  <c r="BY139" i="1"/>
  <c r="BY134" i="1"/>
  <c r="BY135" i="1"/>
  <c r="BY138" i="1"/>
  <c r="BY132" i="1"/>
  <c r="BY133" i="1"/>
  <c r="BY136" i="1"/>
  <c r="BY143" i="1"/>
  <c r="BY140" i="1"/>
  <c r="BY142" i="1"/>
  <c r="BY144" i="1"/>
  <c r="BY151" i="1"/>
  <c r="BY123" i="1"/>
  <c r="BY87" i="1"/>
  <c r="BY145" i="1"/>
  <c r="BY149" i="1"/>
  <c r="BY88" i="1"/>
  <c r="BY141" i="1"/>
  <c r="BY146" i="1"/>
  <c r="BY147" i="1"/>
  <c r="BY148" i="1"/>
  <c r="BY150" i="1"/>
  <c r="BY94" i="1"/>
  <c r="BY99" i="1"/>
  <c r="BY89" i="1"/>
  <c r="BY97" i="1"/>
  <c r="BY100" i="1"/>
  <c r="BY101" i="1"/>
  <c r="BY95" i="1"/>
  <c r="BY102" i="1"/>
  <c r="BY90" i="1"/>
  <c r="BY96" i="1"/>
  <c r="BY98" i="1"/>
  <c r="BY103" i="1"/>
  <c r="BY104" i="1"/>
  <c r="BY108" i="1"/>
  <c r="BY111" i="1"/>
  <c r="BY115" i="1"/>
  <c r="BY116" i="1"/>
  <c r="BY106" i="1"/>
  <c r="BY112" i="1"/>
  <c r="BY114" i="1"/>
  <c r="BY107" i="1"/>
  <c r="BY105" i="1"/>
  <c r="BY109" i="1"/>
  <c r="BY110" i="1"/>
  <c r="BY113" i="1"/>
  <c r="BY117" i="1"/>
  <c r="BY118" i="1"/>
  <c r="BY120" i="1"/>
  <c r="BY86" i="1"/>
  <c r="BY85" i="1"/>
  <c r="BY81" i="1"/>
  <c r="BY75" i="1"/>
  <c r="BY82" i="1"/>
  <c r="BY79" i="1"/>
  <c r="BY119" i="1"/>
  <c r="BY83" i="1"/>
  <c r="BY76" i="1"/>
  <c r="BY121" i="1"/>
  <c r="BY80" i="1"/>
  <c r="BY78" i="1"/>
  <c r="BY73" i="1"/>
  <c r="BY72" i="1"/>
  <c r="BY65" i="1"/>
  <c r="BY64" i="1"/>
  <c r="BY57" i="1"/>
  <c r="BY55" i="1"/>
  <c r="BY50" i="1"/>
  <c r="BY49" i="1"/>
  <c r="BY48" i="1"/>
  <c r="BY43" i="1"/>
  <c r="BY42" i="1"/>
  <c r="BY68" i="1"/>
  <c r="BY53" i="1"/>
  <c r="BY74" i="1"/>
  <c r="BY63" i="1"/>
  <c r="BY59" i="1"/>
  <c r="BY54" i="1"/>
  <c r="BY46" i="1"/>
  <c r="BY40" i="1"/>
  <c r="BY71" i="1"/>
  <c r="BY70" i="1"/>
  <c r="BY69" i="1"/>
  <c r="BY67" i="1"/>
  <c r="BY61" i="1"/>
  <c r="BY60" i="1"/>
  <c r="BY39" i="1"/>
  <c r="BY38" i="1"/>
  <c r="BY34" i="1"/>
  <c r="BY26" i="1"/>
  <c r="BY23" i="1"/>
  <c r="BY20" i="1"/>
  <c r="BY31" i="1"/>
  <c r="BY29" i="1"/>
  <c r="BY27" i="1"/>
  <c r="BY21" i="1"/>
  <c r="BY18" i="1"/>
  <c r="BY14" i="1"/>
  <c r="BY13" i="1"/>
  <c r="BY12" i="1"/>
  <c r="BY10" i="1"/>
  <c r="BY9" i="1"/>
  <c r="BY41" i="1"/>
  <c r="BY37" i="1"/>
  <c r="BY35" i="1"/>
  <c r="BY24" i="1"/>
  <c r="BY19" i="1"/>
  <c r="BY17" i="1"/>
  <c r="BY44" i="1"/>
  <c r="BY36" i="1"/>
  <c r="BY33" i="1"/>
  <c r="BY32" i="1"/>
  <c r="BY30" i="1"/>
  <c r="BY28" i="1"/>
  <c r="BY25" i="1"/>
  <c r="BY15" i="1"/>
  <c r="BY7" i="1"/>
  <c r="BY6" i="1"/>
  <c r="BY5" i="1"/>
  <c r="BY8" i="1"/>
  <c r="BU174" i="1"/>
  <c r="BU175" i="1"/>
  <c r="BU176" i="1"/>
  <c r="BU177" i="1"/>
  <c r="BU178" i="1"/>
  <c r="BU180" i="1"/>
  <c r="BU179" i="1"/>
  <c r="BU181" i="1"/>
  <c r="BU183" i="1"/>
  <c r="BU184" i="1"/>
  <c r="BU173" i="1"/>
  <c r="BU169" i="1"/>
  <c r="BU168" i="1"/>
  <c r="BU167" i="1"/>
  <c r="BU182" i="1"/>
  <c r="BU171" i="1"/>
  <c r="BU170" i="1"/>
  <c r="BU166" i="1"/>
  <c r="BU165" i="1"/>
  <c r="BU160" i="1"/>
  <c r="BU162" i="1"/>
  <c r="BU164" i="1"/>
  <c r="BU161" i="1"/>
  <c r="BU157" i="1"/>
  <c r="BU156" i="1"/>
  <c r="BU153" i="1"/>
  <c r="BU159" i="1"/>
  <c r="BU155" i="1"/>
  <c r="BU158" i="1"/>
  <c r="BU154" i="1"/>
  <c r="BU124" i="1"/>
  <c r="BU128" i="1"/>
  <c r="BU131" i="1"/>
  <c r="BU126" i="1"/>
  <c r="BU129" i="1"/>
  <c r="BU127" i="1"/>
  <c r="BU125" i="1"/>
  <c r="BU130" i="1"/>
  <c r="BU137" i="1"/>
  <c r="BU139" i="1"/>
  <c r="BU133" i="1"/>
  <c r="BU134" i="1"/>
  <c r="BU135" i="1"/>
  <c r="BU138" i="1"/>
  <c r="BU132" i="1"/>
  <c r="BU136" i="1"/>
  <c r="BU143" i="1"/>
  <c r="BU140" i="1"/>
  <c r="BU142" i="1"/>
  <c r="BU144" i="1"/>
  <c r="BU151" i="1"/>
  <c r="BU123" i="1"/>
  <c r="BU87" i="1"/>
  <c r="BU145" i="1"/>
  <c r="BU149" i="1"/>
  <c r="BU141" i="1"/>
  <c r="BU146" i="1"/>
  <c r="BU147" i="1"/>
  <c r="BU148" i="1"/>
  <c r="BU150" i="1"/>
  <c r="BU93" i="1"/>
  <c r="BU94" i="1"/>
  <c r="BU99" i="1"/>
  <c r="BU89" i="1"/>
  <c r="BU97" i="1"/>
  <c r="BU100" i="1"/>
  <c r="BU101" i="1"/>
  <c r="BU95" i="1"/>
  <c r="BU102" i="1"/>
  <c r="BU88" i="1"/>
  <c r="BU90" i="1"/>
  <c r="BU91" i="1"/>
  <c r="BU92" i="1"/>
  <c r="BU96" i="1"/>
  <c r="BU98" i="1"/>
  <c r="BU103" i="1"/>
  <c r="BU104" i="1"/>
  <c r="BU108" i="1"/>
  <c r="BU111" i="1"/>
  <c r="BU115" i="1"/>
  <c r="BU116" i="1"/>
  <c r="BU106" i="1"/>
  <c r="BU112" i="1"/>
  <c r="BU114" i="1"/>
  <c r="BU107" i="1"/>
  <c r="BU105" i="1"/>
  <c r="BU109" i="1"/>
  <c r="BU110" i="1"/>
  <c r="BU113" i="1"/>
  <c r="BU117" i="1"/>
  <c r="BU118" i="1"/>
  <c r="BU120" i="1"/>
  <c r="BU86" i="1"/>
  <c r="BU85" i="1"/>
  <c r="BU81" i="1"/>
  <c r="BU75" i="1"/>
  <c r="BU82" i="1"/>
  <c r="BU79" i="1"/>
  <c r="BU119" i="1"/>
  <c r="BU83" i="1"/>
  <c r="BU76" i="1"/>
  <c r="BU121" i="1"/>
  <c r="BU80" i="1"/>
  <c r="BU78" i="1"/>
  <c r="BU73" i="1"/>
  <c r="BU72" i="1"/>
  <c r="BU65" i="1"/>
  <c r="BU64" i="1"/>
  <c r="BU57" i="1"/>
  <c r="BU55" i="1"/>
  <c r="BU53" i="1"/>
  <c r="BU50" i="1"/>
  <c r="BU49" i="1"/>
  <c r="BU48" i="1"/>
  <c r="BU43" i="1"/>
  <c r="BU42" i="1"/>
  <c r="BU68" i="1"/>
  <c r="BU59" i="1"/>
  <c r="BU74" i="1"/>
  <c r="BU63" i="1"/>
  <c r="BU60" i="1"/>
  <c r="BU54" i="1"/>
  <c r="BU46" i="1"/>
  <c r="BU40" i="1"/>
  <c r="BU71" i="1"/>
  <c r="BU70" i="1"/>
  <c r="BU69" i="1"/>
  <c r="BU67" i="1"/>
  <c r="BU66" i="1"/>
  <c r="BU61" i="1"/>
  <c r="BU39" i="1"/>
  <c r="BU44" i="1"/>
  <c r="BU38" i="1"/>
  <c r="BU34" i="1"/>
  <c r="BU26" i="1"/>
  <c r="BU23" i="1"/>
  <c r="BU20" i="1"/>
  <c r="BU31" i="1"/>
  <c r="BU29" i="1"/>
  <c r="BU27" i="1"/>
  <c r="BU21" i="1"/>
  <c r="BU18" i="1"/>
  <c r="BU14" i="1"/>
  <c r="BU13" i="1"/>
  <c r="BU12" i="1"/>
  <c r="BU10" i="1"/>
  <c r="BU9" i="1"/>
  <c r="BU37" i="1"/>
  <c r="BU35" i="1"/>
  <c r="BU24" i="1"/>
  <c r="BU19" i="1"/>
  <c r="BU17" i="1"/>
  <c r="BU41" i="1"/>
  <c r="BU36" i="1"/>
  <c r="BU33" i="1"/>
  <c r="BU32" i="1"/>
  <c r="BU30" i="1"/>
  <c r="BU28" i="1"/>
  <c r="BU25" i="1"/>
  <c r="BU15" i="1"/>
  <c r="BU8" i="1"/>
  <c r="BU7" i="1"/>
  <c r="BU6" i="1"/>
  <c r="BU5" i="1"/>
  <c r="BQ174" i="1"/>
  <c r="BQ175" i="1"/>
  <c r="BQ176" i="1"/>
  <c r="BQ178" i="1"/>
  <c r="BQ180" i="1"/>
  <c r="BQ181" i="1"/>
  <c r="BQ179" i="1"/>
  <c r="BQ183" i="1"/>
  <c r="BQ184" i="1"/>
  <c r="BQ177" i="1"/>
  <c r="BQ182" i="1"/>
  <c r="BQ173" i="1"/>
  <c r="BQ169" i="1"/>
  <c r="BQ168" i="1"/>
  <c r="BQ167" i="1"/>
  <c r="BQ171" i="1"/>
  <c r="BQ170" i="1"/>
  <c r="BQ166" i="1"/>
  <c r="BQ165" i="1"/>
  <c r="BQ160" i="1"/>
  <c r="BQ162" i="1"/>
  <c r="BQ164" i="1"/>
  <c r="BQ161" i="1"/>
  <c r="BQ157" i="1"/>
  <c r="BQ156" i="1"/>
  <c r="BQ153" i="1"/>
  <c r="BQ159" i="1"/>
  <c r="BQ155" i="1"/>
  <c r="BQ158" i="1"/>
  <c r="BQ154" i="1"/>
  <c r="BQ124" i="1"/>
  <c r="BQ128" i="1"/>
  <c r="BQ131" i="1"/>
  <c r="BQ126" i="1"/>
  <c r="BQ129" i="1"/>
  <c r="BQ127" i="1"/>
  <c r="BQ125" i="1"/>
  <c r="BQ130" i="1"/>
  <c r="BQ137" i="1"/>
  <c r="BQ139" i="1"/>
  <c r="BQ133" i="1"/>
  <c r="BQ134" i="1"/>
  <c r="BQ135" i="1"/>
  <c r="BQ138" i="1"/>
  <c r="BQ132" i="1"/>
  <c r="BQ136" i="1"/>
  <c r="BQ143" i="1"/>
  <c r="BQ140" i="1"/>
  <c r="BQ142" i="1"/>
  <c r="BQ144" i="1"/>
  <c r="BQ151" i="1"/>
  <c r="BQ123" i="1"/>
  <c r="BQ87" i="1"/>
  <c r="BQ145" i="1"/>
  <c r="BQ149" i="1"/>
  <c r="BQ141" i="1"/>
  <c r="BQ146" i="1"/>
  <c r="BQ147" i="1"/>
  <c r="BQ148" i="1"/>
  <c r="BQ150" i="1"/>
  <c r="BQ93" i="1"/>
  <c r="BQ94" i="1"/>
  <c r="BQ99" i="1"/>
  <c r="BQ89" i="1"/>
  <c r="BQ97" i="1"/>
  <c r="BQ100" i="1"/>
  <c r="BQ101" i="1"/>
  <c r="BQ88" i="1"/>
  <c r="BQ95" i="1"/>
  <c r="BQ102" i="1"/>
  <c r="BQ90" i="1"/>
  <c r="BQ91" i="1"/>
  <c r="BQ92" i="1"/>
  <c r="BQ96" i="1"/>
  <c r="BQ98" i="1"/>
  <c r="BQ103" i="1"/>
  <c r="BQ104" i="1"/>
  <c r="BQ108" i="1"/>
  <c r="BQ111" i="1"/>
  <c r="BQ115" i="1"/>
  <c r="BQ116" i="1"/>
  <c r="BQ106" i="1"/>
  <c r="BQ112" i="1"/>
  <c r="BQ114" i="1"/>
  <c r="BQ107" i="1"/>
  <c r="BQ105" i="1"/>
  <c r="BQ109" i="1"/>
  <c r="BQ110" i="1"/>
  <c r="BQ113" i="1"/>
  <c r="BQ117" i="1"/>
  <c r="BQ118" i="1"/>
  <c r="BQ120" i="1"/>
  <c r="BQ86" i="1"/>
  <c r="BQ85" i="1"/>
  <c r="BQ81" i="1"/>
  <c r="BQ75" i="1"/>
  <c r="BQ82" i="1"/>
  <c r="BQ79" i="1"/>
  <c r="BQ119" i="1"/>
  <c r="BQ83" i="1"/>
  <c r="BQ76" i="1"/>
  <c r="BQ121" i="1"/>
  <c r="BQ80" i="1"/>
  <c r="BQ78" i="1"/>
  <c r="BQ73" i="1"/>
  <c r="BQ72" i="1"/>
  <c r="BQ65" i="1"/>
  <c r="BQ64" i="1"/>
  <c r="BQ57" i="1"/>
  <c r="BQ55" i="1"/>
  <c r="BQ53" i="1"/>
  <c r="BQ50" i="1"/>
  <c r="BQ49" i="1"/>
  <c r="BQ48" i="1"/>
  <c r="BQ43" i="1"/>
  <c r="BQ42" i="1"/>
  <c r="BQ68" i="1"/>
  <c r="BQ59" i="1"/>
  <c r="BQ74" i="1"/>
  <c r="BQ63" i="1"/>
  <c r="BQ60" i="1"/>
  <c r="BQ54" i="1"/>
  <c r="BQ46" i="1"/>
  <c r="BQ40" i="1"/>
  <c r="BQ71" i="1"/>
  <c r="BQ70" i="1"/>
  <c r="BQ69" i="1"/>
  <c r="BQ67" i="1"/>
  <c r="BQ66" i="1"/>
  <c r="BQ61" i="1"/>
  <c r="BQ39" i="1"/>
  <c r="BQ41" i="1"/>
  <c r="BQ38" i="1"/>
  <c r="BQ34" i="1"/>
  <c r="BQ26" i="1"/>
  <c r="BQ23" i="1"/>
  <c r="BQ20" i="1"/>
  <c r="BQ44" i="1"/>
  <c r="BQ31" i="1"/>
  <c r="BQ29" i="1"/>
  <c r="BQ27" i="1"/>
  <c r="BQ21" i="1"/>
  <c r="BQ18" i="1"/>
  <c r="BQ14" i="1"/>
  <c r="BQ13" i="1"/>
  <c r="BQ12" i="1"/>
  <c r="BQ10" i="1"/>
  <c r="BQ9" i="1"/>
  <c r="BQ37" i="1"/>
  <c r="BQ35" i="1"/>
  <c r="BQ24" i="1"/>
  <c r="BQ19" i="1"/>
  <c r="BQ17" i="1"/>
  <c r="BQ36" i="1"/>
  <c r="BQ33" i="1"/>
  <c r="BQ32" i="1"/>
  <c r="BQ30" i="1"/>
  <c r="BQ28" i="1"/>
  <c r="BQ25" i="1"/>
  <c r="BQ15" i="1"/>
  <c r="BQ8" i="1"/>
  <c r="BQ7" i="1"/>
  <c r="BQ6" i="1"/>
  <c r="BQ5" i="1"/>
  <c r="BM174" i="1"/>
  <c r="BM175" i="1"/>
  <c r="BM176" i="1"/>
  <c r="BM177" i="1"/>
  <c r="BM178" i="1"/>
  <c r="BM180" i="1"/>
  <c r="BM179" i="1"/>
  <c r="BM181" i="1"/>
  <c r="BM182" i="1"/>
  <c r="BM183" i="1"/>
  <c r="BM184" i="1"/>
  <c r="BM173" i="1"/>
  <c r="BM169" i="1"/>
  <c r="BM168" i="1"/>
  <c r="BM167" i="1"/>
  <c r="BM171" i="1"/>
  <c r="BM170" i="1"/>
  <c r="BM166" i="1"/>
  <c r="BM165" i="1"/>
  <c r="BM160" i="1"/>
  <c r="BM162" i="1"/>
  <c r="BM164" i="1"/>
  <c r="BM161" i="1"/>
  <c r="BM157" i="1"/>
  <c r="BM156" i="1"/>
  <c r="BM153" i="1"/>
  <c r="BM159" i="1"/>
  <c r="BM155" i="1"/>
  <c r="BM158" i="1"/>
  <c r="BM154" i="1"/>
  <c r="BM124" i="1"/>
  <c r="BM128" i="1"/>
  <c r="BM131" i="1"/>
  <c r="BM126" i="1"/>
  <c r="BM129" i="1"/>
  <c r="BM127" i="1"/>
  <c r="BM125" i="1"/>
  <c r="BM130" i="1"/>
  <c r="BM137" i="1"/>
  <c r="BM139" i="1"/>
  <c r="BM133" i="1"/>
  <c r="BM134" i="1"/>
  <c r="BM135" i="1"/>
  <c r="BM138" i="1"/>
  <c r="BM132" i="1"/>
  <c r="BM136" i="1"/>
  <c r="BM143" i="1"/>
  <c r="BM140" i="1"/>
  <c r="BM142" i="1"/>
  <c r="BM144" i="1"/>
  <c r="BM151" i="1"/>
  <c r="BM123" i="1"/>
  <c r="BM87" i="1"/>
  <c r="BM145" i="1"/>
  <c r="BM149" i="1"/>
  <c r="BM141" i="1"/>
  <c r="BM146" i="1"/>
  <c r="BM147" i="1"/>
  <c r="BM148" i="1"/>
  <c r="BM150" i="1"/>
  <c r="BM93" i="1"/>
  <c r="BM94" i="1"/>
  <c r="BM99" i="1"/>
  <c r="BM88" i="1"/>
  <c r="BM89" i="1"/>
  <c r="BM97" i="1"/>
  <c r="BM100" i="1"/>
  <c r="BM101" i="1"/>
  <c r="BM95" i="1"/>
  <c r="BM102" i="1"/>
  <c r="BM90" i="1"/>
  <c r="BM91" i="1"/>
  <c r="BM92" i="1"/>
  <c r="BM96" i="1"/>
  <c r="BM98" i="1"/>
  <c r="BM103" i="1"/>
  <c r="BM104" i="1"/>
  <c r="BM108" i="1"/>
  <c r="BM111" i="1"/>
  <c r="BM115" i="1"/>
  <c r="BM116" i="1"/>
  <c r="BM106" i="1"/>
  <c r="BM112" i="1"/>
  <c r="BM114" i="1"/>
  <c r="BM107" i="1"/>
  <c r="BM105" i="1"/>
  <c r="BM109" i="1"/>
  <c r="BM110" i="1"/>
  <c r="BM113" i="1"/>
  <c r="BM117" i="1"/>
  <c r="BM118" i="1"/>
  <c r="BM120" i="1"/>
  <c r="BM86" i="1"/>
  <c r="BM85" i="1"/>
  <c r="BM81" i="1"/>
  <c r="BM75" i="1"/>
  <c r="BM82" i="1"/>
  <c r="BM79" i="1"/>
  <c r="BM119" i="1"/>
  <c r="BM83" i="1"/>
  <c r="BM76" i="1"/>
  <c r="BM121" i="1"/>
  <c r="BM80" i="1"/>
  <c r="BM78" i="1"/>
  <c r="BM73" i="1"/>
  <c r="BM72" i="1"/>
  <c r="BM65" i="1"/>
  <c r="BM64" i="1"/>
  <c r="BM57" i="1"/>
  <c r="BM55" i="1"/>
  <c r="BM53" i="1"/>
  <c r="BM50" i="1"/>
  <c r="BM49" i="1"/>
  <c r="BM48" i="1"/>
  <c r="BM43" i="1"/>
  <c r="BM42" i="1"/>
  <c r="BM68" i="1"/>
  <c r="BM59" i="1"/>
  <c r="BM74" i="1"/>
  <c r="BM63" i="1"/>
  <c r="BM60" i="1"/>
  <c r="BM54" i="1"/>
  <c r="BM46" i="1"/>
  <c r="BM40" i="1"/>
  <c r="BM71" i="1"/>
  <c r="BM70" i="1"/>
  <c r="BM69" i="1"/>
  <c r="BM67" i="1"/>
  <c r="BM66" i="1"/>
  <c r="BM61" i="1"/>
  <c r="BM39" i="1"/>
  <c r="BM38" i="1"/>
  <c r="BM34" i="1"/>
  <c r="BM26" i="1"/>
  <c r="BM23" i="1"/>
  <c r="BM20" i="1"/>
  <c r="BM41" i="1"/>
  <c r="BM31" i="1"/>
  <c r="BM29" i="1"/>
  <c r="BM27" i="1"/>
  <c r="BM21" i="1"/>
  <c r="BM18" i="1"/>
  <c r="BM14" i="1"/>
  <c r="BM13" i="1"/>
  <c r="BM12" i="1"/>
  <c r="BM10" i="1"/>
  <c r="BM9" i="1"/>
  <c r="BM44" i="1"/>
  <c r="BM37" i="1"/>
  <c r="BM35" i="1"/>
  <c r="BM24" i="1"/>
  <c r="BM19" i="1"/>
  <c r="BM17" i="1"/>
  <c r="BM36" i="1"/>
  <c r="BM33" i="1"/>
  <c r="BM32" i="1"/>
  <c r="BM30" i="1"/>
  <c r="BM28" i="1"/>
  <c r="BM25" i="1"/>
  <c r="BM15" i="1"/>
  <c r="BM7" i="1"/>
  <c r="BM6" i="1"/>
  <c r="BM5" i="1"/>
  <c r="BM8" i="1"/>
  <c r="BI174" i="1"/>
  <c r="BI175" i="1"/>
  <c r="BI176" i="1"/>
  <c r="BI178" i="1"/>
  <c r="BI180" i="1"/>
  <c r="BI177" i="1"/>
  <c r="BI181" i="1"/>
  <c r="BI182" i="1"/>
  <c r="BI183" i="1"/>
  <c r="BI184" i="1"/>
  <c r="BI173" i="1"/>
  <c r="BI169" i="1"/>
  <c r="BI168" i="1"/>
  <c r="BI167" i="1"/>
  <c r="BI171" i="1"/>
  <c r="BI170" i="1"/>
  <c r="BI166" i="1"/>
  <c r="BI165" i="1"/>
  <c r="BI179" i="1"/>
  <c r="BI162" i="1"/>
  <c r="BI164" i="1"/>
  <c r="BI161" i="1"/>
  <c r="BI157" i="1"/>
  <c r="BI156" i="1"/>
  <c r="BI153" i="1"/>
  <c r="BI159" i="1"/>
  <c r="BI155" i="1"/>
  <c r="BI158" i="1"/>
  <c r="BI160" i="1"/>
  <c r="BI154" i="1"/>
  <c r="BI124" i="1"/>
  <c r="BI128" i="1"/>
  <c r="BI131" i="1"/>
  <c r="BI126" i="1"/>
  <c r="BI129" i="1"/>
  <c r="BI127" i="1"/>
  <c r="BI125" i="1"/>
  <c r="BI130" i="1"/>
  <c r="BI137" i="1"/>
  <c r="BI139" i="1"/>
  <c r="BI133" i="1"/>
  <c r="BI134" i="1"/>
  <c r="BI135" i="1"/>
  <c r="BI138" i="1"/>
  <c r="BI132" i="1"/>
  <c r="BI136" i="1"/>
  <c r="BI143" i="1"/>
  <c r="BI140" i="1"/>
  <c r="BI142" i="1"/>
  <c r="BI144" i="1"/>
  <c r="BI151" i="1"/>
  <c r="BI123" i="1"/>
  <c r="BI87" i="1"/>
  <c r="BI145" i="1"/>
  <c r="BI149" i="1"/>
  <c r="BI141" i="1"/>
  <c r="BI146" i="1"/>
  <c r="BI147" i="1"/>
  <c r="BI148" i="1"/>
  <c r="BI150" i="1"/>
  <c r="BI88" i="1"/>
  <c r="BI93" i="1"/>
  <c r="BI94" i="1"/>
  <c r="BI99" i="1"/>
  <c r="BI89" i="1"/>
  <c r="BI97" i="1"/>
  <c r="BI100" i="1"/>
  <c r="BI101" i="1"/>
  <c r="BI95" i="1"/>
  <c r="BI102" i="1"/>
  <c r="BI90" i="1"/>
  <c r="BI91" i="1"/>
  <c r="BI92" i="1"/>
  <c r="BI96" i="1"/>
  <c r="BI98" i="1"/>
  <c r="BI103" i="1"/>
  <c r="BI104" i="1"/>
  <c r="BI108" i="1"/>
  <c r="BI111" i="1"/>
  <c r="BI115" i="1"/>
  <c r="BI116" i="1"/>
  <c r="BI106" i="1"/>
  <c r="BI112" i="1"/>
  <c r="BI114" i="1"/>
  <c r="BI107" i="1"/>
  <c r="BI105" i="1"/>
  <c r="BI109" i="1"/>
  <c r="BI110" i="1"/>
  <c r="BI113" i="1"/>
  <c r="BI117" i="1"/>
  <c r="BI118" i="1"/>
  <c r="BI120" i="1"/>
  <c r="BI86" i="1"/>
  <c r="BI85" i="1"/>
  <c r="BI81" i="1"/>
  <c r="BI75" i="1"/>
  <c r="BI82" i="1"/>
  <c r="BI79" i="1"/>
  <c r="BI119" i="1"/>
  <c r="BI83" i="1"/>
  <c r="BI76" i="1"/>
  <c r="BI121" i="1"/>
  <c r="BI80" i="1"/>
  <c r="BI78" i="1"/>
  <c r="BI73" i="1"/>
  <c r="BI72" i="1"/>
  <c r="BI65" i="1"/>
  <c r="BI64" i="1"/>
  <c r="BI57" i="1"/>
  <c r="BI55" i="1"/>
  <c r="BI53" i="1"/>
  <c r="BI50" i="1"/>
  <c r="BI49" i="1"/>
  <c r="BI48" i="1"/>
  <c r="BI43" i="1"/>
  <c r="BI42" i="1"/>
  <c r="BI68" i="1"/>
  <c r="BI59" i="1"/>
  <c r="BI74" i="1"/>
  <c r="BI63" i="1"/>
  <c r="BI60" i="1"/>
  <c r="BI54" i="1"/>
  <c r="BI46" i="1"/>
  <c r="BI40" i="1"/>
  <c r="BI71" i="1"/>
  <c r="BI70" i="1"/>
  <c r="BI69" i="1"/>
  <c r="BI67" i="1"/>
  <c r="BI66" i="1"/>
  <c r="BI61" i="1"/>
  <c r="BI39" i="1"/>
  <c r="BI38" i="1"/>
  <c r="BI34" i="1"/>
  <c r="BI26" i="1"/>
  <c r="BI23" i="1"/>
  <c r="BI20" i="1"/>
  <c r="BI31" i="1"/>
  <c r="BI29" i="1"/>
  <c r="BI27" i="1"/>
  <c r="BI21" i="1"/>
  <c r="BI18" i="1"/>
  <c r="BI14" i="1"/>
  <c r="BI13" i="1"/>
  <c r="BI12" i="1"/>
  <c r="BI10" i="1"/>
  <c r="BI9" i="1"/>
  <c r="BI41" i="1"/>
  <c r="BI37" i="1"/>
  <c r="BI35" i="1"/>
  <c r="BI24" i="1"/>
  <c r="BI19" i="1"/>
  <c r="BI17" i="1"/>
  <c r="BI44" i="1"/>
  <c r="BI36" i="1"/>
  <c r="BI33" i="1"/>
  <c r="BI32" i="1"/>
  <c r="BI30" i="1"/>
  <c r="BI28" i="1"/>
  <c r="BI25" i="1"/>
  <c r="BI15" i="1"/>
  <c r="BI7" i="1"/>
  <c r="BI6" i="1"/>
  <c r="BI5" i="1"/>
  <c r="BI8" i="1"/>
  <c r="BE174" i="1"/>
  <c r="BE175" i="1"/>
  <c r="BE176" i="1"/>
  <c r="BE177" i="1"/>
  <c r="BE178" i="1"/>
  <c r="BE180" i="1"/>
  <c r="BE179" i="1"/>
  <c r="BE181" i="1"/>
  <c r="BE182" i="1"/>
  <c r="BE183" i="1"/>
  <c r="BE184" i="1"/>
  <c r="BE173" i="1"/>
  <c r="BE169" i="1"/>
  <c r="BE168" i="1"/>
  <c r="BE167" i="1"/>
  <c r="BE171" i="1"/>
  <c r="BE170" i="1"/>
  <c r="BE166" i="1"/>
  <c r="BE165" i="1"/>
  <c r="BE162" i="1"/>
  <c r="BE164" i="1"/>
  <c r="BE161" i="1"/>
  <c r="BE160" i="1"/>
  <c r="BE157" i="1"/>
  <c r="BE156" i="1"/>
  <c r="BE153" i="1"/>
  <c r="BE159" i="1"/>
  <c r="BE155" i="1"/>
  <c r="BE158" i="1"/>
  <c r="BE154" i="1"/>
  <c r="BE124" i="1"/>
  <c r="BE128" i="1"/>
  <c r="BE131" i="1"/>
  <c r="BE126" i="1"/>
  <c r="BE129" i="1"/>
  <c r="BE127" i="1"/>
  <c r="BE125" i="1"/>
  <c r="BE130" i="1"/>
  <c r="BE137" i="1"/>
  <c r="BE139" i="1"/>
  <c r="BE133" i="1"/>
  <c r="BE134" i="1"/>
  <c r="BE135" i="1"/>
  <c r="BE138" i="1"/>
  <c r="BE132" i="1"/>
  <c r="BE136" i="1"/>
  <c r="BE143" i="1"/>
  <c r="BE140" i="1"/>
  <c r="BE142" i="1"/>
  <c r="BE144" i="1"/>
  <c r="BE151" i="1"/>
  <c r="BE123" i="1"/>
  <c r="BE87" i="1"/>
  <c r="BE145" i="1"/>
  <c r="BE149" i="1"/>
  <c r="BE141" i="1"/>
  <c r="BE146" i="1"/>
  <c r="BE147" i="1"/>
  <c r="BE148" i="1"/>
  <c r="BE150" i="1"/>
  <c r="BE93" i="1"/>
  <c r="BE94" i="1"/>
  <c r="BE99" i="1"/>
  <c r="BE89" i="1"/>
  <c r="BE97" i="1"/>
  <c r="BE100" i="1"/>
  <c r="BE101" i="1"/>
  <c r="BE95" i="1"/>
  <c r="BE102" i="1"/>
  <c r="BE88" i="1"/>
  <c r="BE90" i="1"/>
  <c r="BE91" i="1"/>
  <c r="BE92" i="1"/>
  <c r="BE96" i="1"/>
  <c r="BE98" i="1"/>
  <c r="BE103" i="1"/>
  <c r="BE104" i="1"/>
  <c r="BE108" i="1"/>
  <c r="BE111" i="1"/>
  <c r="BE115" i="1"/>
  <c r="BE116" i="1"/>
  <c r="BE106" i="1"/>
  <c r="BE112" i="1"/>
  <c r="BE114" i="1"/>
  <c r="BE107" i="1"/>
  <c r="BE105" i="1"/>
  <c r="BE109" i="1"/>
  <c r="BE110" i="1"/>
  <c r="BE113" i="1"/>
  <c r="BE117" i="1"/>
  <c r="BE118" i="1"/>
  <c r="BE120" i="1"/>
  <c r="BE86" i="1"/>
  <c r="BE85" i="1"/>
  <c r="BE81" i="1"/>
  <c r="BE75" i="1"/>
  <c r="BE82" i="1"/>
  <c r="BE79" i="1"/>
  <c r="BE119" i="1"/>
  <c r="BE83" i="1"/>
  <c r="BE76" i="1"/>
  <c r="BE121" i="1"/>
  <c r="BE80" i="1"/>
  <c r="BE78" i="1"/>
  <c r="BE73" i="1"/>
  <c r="BE72" i="1"/>
  <c r="BE65" i="1"/>
  <c r="BE64" i="1"/>
  <c r="BE57" i="1"/>
  <c r="BE55" i="1"/>
  <c r="BE53" i="1"/>
  <c r="BE50" i="1"/>
  <c r="BE49" i="1"/>
  <c r="BE48" i="1"/>
  <c r="BE43" i="1"/>
  <c r="BE42" i="1"/>
  <c r="BE68" i="1"/>
  <c r="BE59" i="1"/>
  <c r="BE74" i="1"/>
  <c r="BE63" i="1"/>
  <c r="BE60" i="1"/>
  <c r="BE54" i="1"/>
  <c r="BE46" i="1"/>
  <c r="BE40" i="1"/>
  <c r="BE71" i="1"/>
  <c r="BE70" i="1"/>
  <c r="BE69" i="1"/>
  <c r="BE67" i="1"/>
  <c r="BE66" i="1"/>
  <c r="BE61" i="1"/>
  <c r="BE39" i="1"/>
  <c r="BE44" i="1"/>
  <c r="BE38" i="1"/>
  <c r="BE34" i="1"/>
  <c r="BE31" i="1"/>
  <c r="BE26" i="1"/>
  <c r="BE23" i="1"/>
  <c r="BE20" i="1"/>
  <c r="BE29" i="1"/>
  <c r="BE27" i="1"/>
  <c r="BE21" i="1"/>
  <c r="BE18" i="1"/>
  <c r="BE14" i="1"/>
  <c r="BE13" i="1"/>
  <c r="BE12" i="1"/>
  <c r="BE10" i="1"/>
  <c r="BE9" i="1"/>
  <c r="BE37" i="1"/>
  <c r="BE35" i="1"/>
  <c r="BE24" i="1"/>
  <c r="BE19" i="1"/>
  <c r="BE17" i="1"/>
  <c r="BE41" i="1"/>
  <c r="BE36" i="1"/>
  <c r="BE33" i="1"/>
  <c r="BE32" i="1"/>
  <c r="BE30" i="1"/>
  <c r="BE28" i="1"/>
  <c r="BE25" i="1"/>
  <c r="BE15" i="1"/>
  <c r="BE8" i="1"/>
  <c r="BE7" i="1"/>
  <c r="BE6" i="1"/>
  <c r="BE5" i="1"/>
  <c r="BA174" i="1"/>
  <c r="BA175" i="1"/>
  <c r="BA176" i="1"/>
  <c r="BA178" i="1"/>
  <c r="BA180" i="1"/>
  <c r="BA181" i="1"/>
  <c r="BA182" i="1"/>
  <c r="BA177" i="1"/>
  <c r="BA183" i="1"/>
  <c r="BA184" i="1"/>
  <c r="BA179" i="1"/>
  <c r="BA173" i="1"/>
  <c r="BA169" i="1"/>
  <c r="BA168" i="1"/>
  <c r="BA167" i="1"/>
  <c r="BA171" i="1"/>
  <c r="BA170" i="1"/>
  <c r="BA166" i="1"/>
  <c r="BA165" i="1"/>
  <c r="BA162" i="1"/>
  <c r="BA164" i="1"/>
  <c r="BA161" i="1"/>
  <c r="BA157" i="1"/>
  <c r="BA156" i="1"/>
  <c r="BA153" i="1"/>
  <c r="BA159" i="1"/>
  <c r="BA155" i="1"/>
  <c r="BA160" i="1"/>
  <c r="BA158" i="1"/>
  <c r="BA154" i="1"/>
  <c r="BA124" i="1"/>
  <c r="BA128" i="1"/>
  <c r="BA131" i="1"/>
  <c r="BA126" i="1"/>
  <c r="BA129" i="1"/>
  <c r="BA127" i="1"/>
  <c r="BA125" i="1"/>
  <c r="BA130" i="1"/>
  <c r="BA137" i="1"/>
  <c r="BA139" i="1"/>
  <c r="BA133" i="1"/>
  <c r="BA134" i="1"/>
  <c r="BA135" i="1"/>
  <c r="BA138" i="1"/>
  <c r="BA132" i="1"/>
  <c r="BA136" i="1"/>
  <c r="BA143" i="1"/>
  <c r="BA140" i="1"/>
  <c r="BA142" i="1"/>
  <c r="BA144" i="1"/>
  <c r="BA151" i="1"/>
  <c r="BA123" i="1"/>
  <c r="BA87" i="1"/>
  <c r="BA145" i="1"/>
  <c r="BA149" i="1"/>
  <c r="BA141" i="1"/>
  <c r="BA146" i="1"/>
  <c r="BA147" i="1"/>
  <c r="BA148" i="1"/>
  <c r="BA150" i="1"/>
  <c r="BA93" i="1"/>
  <c r="BA94" i="1"/>
  <c r="BA99" i="1"/>
  <c r="BA89" i="1"/>
  <c r="BA97" i="1"/>
  <c r="BA100" i="1"/>
  <c r="BA101" i="1"/>
  <c r="BA88" i="1"/>
  <c r="BA95" i="1"/>
  <c r="BA102" i="1"/>
  <c r="BA90" i="1"/>
  <c r="BA91" i="1"/>
  <c r="BA92" i="1"/>
  <c r="BA96" i="1"/>
  <c r="BA98" i="1"/>
  <c r="BA103" i="1"/>
  <c r="BA104" i="1"/>
  <c r="BA108" i="1"/>
  <c r="BA111" i="1"/>
  <c r="BA115" i="1"/>
  <c r="BA116" i="1"/>
  <c r="BA106" i="1"/>
  <c r="BA112" i="1"/>
  <c r="BA114" i="1"/>
  <c r="BA107" i="1"/>
  <c r="BA105" i="1"/>
  <c r="BA109" i="1"/>
  <c r="BA110" i="1"/>
  <c r="BA113" i="1"/>
  <c r="BA117" i="1"/>
  <c r="BA118" i="1"/>
  <c r="BA120" i="1"/>
  <c r="BA86" i="1"/>
  <c r="BA85" i="1"/>
  <c r="BA81" i="1"/>
  <c r="BA75" i="1"/>
  <c r="BA82" i="1"/>
  <c r="BA79" i="1"/>
  <c r="BA119" i="1"/>
  <c r="BA83" i="1"/>
  <c r="BA76" i="1"/>
  <c r="BA121" i="1"/>
  <c r="BA80" i="1"/>
  <c r="BA78" i="1"/>
  <c r="BA73" i="1"/>
  <c r="BA72" i="1"/>
  <c r="BA65" i="1"/>
  <c r="BA64" i="1"/>
  <c r="BA57" i="1"/>
  <c r="BA55" i="1"/>
  <c r="BA53" i="1"/>
  <c r="BA50" i="1"/>
  <c r="BA49" i="1"/>
  <c r="BA48" i="1"/>
  <c r="BA43" i="1"/>
  <c r="BA42" i="1"/>
  <c r="BA68" i="1"/>
  <c r="BA59" i="1"/>
  <c r="BA74" i="1"/>
  <c r="BA63" i="1"/>
  <c r="BA60" i="1"/>
  <c r="BA54" i="1"/>
  <c r="BA46" i="1"/>
  <c r="BA40" i="1"/>
  <c r="BA71" i="1"/>
  <c r="BA70" i="1"/>
  <c r="BA69" i="1"/>
  <c r="BA67" i="1"/>
  <c r="BA66" i="1"/>
  <c r="BA61" i="1"/>
  <c r="BA39" i="1"/>
  <c r="BA41" i="1"/>
  <c r="BA38" i="1"/>
  <c r="BA34" i="1"/>
  <c r="BA31" i="1"/>
  <c r="BA26" i="1"/>
  <c r="BA23" i="1"/>
  <c r="BA20" i="1"/>
  <c r="BA44" i="1"/>
  <c r="BA29" i="1"/>
  <c r="BA27" i="1"/>
  <c r="BA21" i="1"/>
  <c r="BA18" i="1"/>
  <c r="BA14" i="1"/>
  <c r="BA13" i="1"/>
  <c r="BA12" i="1"/>
  <c r="BA10" i="1"/>
  <c r="BA9" i="1"/>
  <c r="BA37" i="1"/>
  <c r="BA35" i="1"/>
  <c r="BA24" i="1"/>
  <c r="BA19" i="1"/>
  <c r="BA17" i="1"/>
  <c r="BA36" i="1"/>
  <c r="BA33" i="1"/>
  <c r="BA32" i="1"/>
  <c r="BA30" i="1"/>
  <c r="BA28" i="1"/>
  <c r="BA25" i="1"/>
  <c r="BA15" i="1"/>
  <c r="BA8" i="1"/>
  <c r="BA7" i="1"/>
  <c r="BA6" i="1"/>
  <c r="BA5" i="1"/>
  <c r="AW174" i="1"/>
  <c r="AW175" i="1"/>
  <c r="AW176" i="1"/>
  <c r="AW177" i="1"/>
  <c r="AW178" i="1"/>
  <c r="AW180" i="1"/>
  <c r="AW179" i="1"/>
  <c r="AW181" i="1"/>
  <c r="AW182" i="1"/>
  <c r="AW183" i="1"/>
  <c r="AW184" i="1"/>
  <c r="AW173" i="1"/>
  <c r="AW169" i="1"/>
  <c r="AW168" i="1"/>
  <c r="AW167" i="1"/>
  <c r="AW171" i="1"/>
  <c r="AW170" i="1"/>
  <c r="AW166" i="1"/>
  <c r="AW165" i="1"/>
  <c r="AW162" i="1"/>
  <c r="AW164" i="1"/>
  <c r="AW161" i="1"/>
  <c r="AW157" i="1"/>
  <c r="AW156" i="1"/>
  <c r="AW153" i="1"/>
  <c r="AW160" i="1"/>
  <c r="AW159" i="1"/>
  <c r="AW155" i="1"/>
  <c r="AW158" i="1"/>
  <c r="AW154" i="1"/>
  <c r="AW124" i="1"/>
  <c r="AW128" i="1"/>
  <c r="AW131" i="1"/>
  <c r="AW126" i="1"/>
  <c r="AW129" i="1"/>
  <c r="AW127" i="1"/>
  <c r="AW125" i="1"/>
  <c r="AW130" i="1"/>
  <c r="AW137" i="1"/>
  <c r="AW139" i="1"/>
  <c r="AW133" i="1"/>
  <c r="AW134" i="1"/>
  <c r="AW135" i="1"/>
  <c r="AW138" i="1"/>
  <c r="AW132" i="1"/>
  <c r="AW136" i="1"/>
  <c r="AW143" i="1"/>
  <c r="AW140" i="1"/>
  <c r="AW142" i="1"/>
  <c r="AW144" i="1"/>
  <c r="AW151" i="1"/>
  <c r="AW123" i="1"/>
  <c r="AW87" i="1"/>
  <c r="AW145" i="1"/>
  <c r="AW149" i="1"/>
  <c r="AW141" i="1"/>
  <c r="AW146" i="1"/>
  <c r="AW147" i="1"/>
  <c r="AW148" i="1"/>
  <c r="AW150" i="1"/>
  <c r="AW93" i="1"/>
  <c r="AW94" i="1"/>
  <c r="AW99" i="1"/>
  <c r="AW88" i="1"/>
  <c r="AW89" i="1"/>
  <c r="AW97" i="1"/>
  <c r="AW100" i="1"/>
  <c r="AW101" i="1"/>
  <c r="AW95" i="1"/>
  <c r="AW102" i="1"/>
  <c r="AW90" i="1"/>
  <c r="AW91" i="1"/>
  <c r="AW92" i="1"/>
  <c r="AW96" i="1"/>
  <c r="AW98" i="1"/>
  <c r="AW103" i="1"/>
  <c r="AW104" i="1"/>
  <c r="AW108" i="1"/>
  <c r="AW111" i="1"/>
  <c r="AW115" i="1"/>
  <c r="AW116" i="1"/>
  <c r="AW106" i="1"/>
  <c r="AW112" i="1"/>
  <c r="AW114" i="1"/>
  <c r="AW107" i="1"/>
  <c r="AW105" i="1"/>
  <c r="AW109" i="1"/>
  <c r="AW110" i="1"/>
  <c r="AW113" i="1"/>
  <c r="AW117" i="1"/>
  <c r="AW118" i="1"/>
  <c r="AW120" i="1"/>
  <c r="AW86" i="1"/>
  <c r="AW85" i="1"/>
  <c r="AW81" i="1"/>
  <c r="AW75" i="1"/>
  <c r="AW82" i="1"/>
  <c r="AW79" i="1"/>
  <c r="AW119" i="1"/>
  <c r="AW83" i="1"/>
  <c r="AW76" i="1"/>
  <c r="AW121" i="1"/>
  <c r="AW80" i="1"/>
  <c r="AW78" i="1"/>
  <c r="AW73" i="1"/>
  <c r="AW72" i="1"/>
  <c r="AW65" i="1"/>
  <c r="AW64" i="1"/>
  <c r="AW57" i="1"/>
  <c r="AW55" i="1"/>
  <c r="AW53" i="1"/>
  <c r="AW50" i="1"/>
  <c r="AW49" i="1"/>
  <c r="AW48" i="1"/>
  <c r="AW43" i="1"/>
  <c r="AW42" i="1"/>
  <c r="AW68" i="1"/>
  <c r="AW59" i="1"/>
  <c r="AW74" i="1"/>
  <c r="AW63" i="1"/>
  <c r="AW60" i="1"/>
  <c r="AW54" i="1"/>
  <c r="AW46" i="1"/>
  <c r="AW40" i="1"/>
  <c r="AW71" i="1"/>
  <c r="AW70" i="1"/>
  <c r="AW69" i="1"/>
  <c r="AW67" i="1"/>
  <c r="AW66" i="1"/>
  <c r="AW61" i="1"/>
  <c r="AW39" i="1"/>
  <c r="AW38" i="1"/>
  <c r="AW34" i="1"/>
  <c r="AW31" i="1"/>
  <c r="AW26" i="1"/>
  <c r="AW23" i="1"/>
  <c r="AW20" i="1"/>
  <c r="AW41" i="1"/>
  <c r="AW29" i="1"/>
  <c r="AW27" i="1"/>
  <c r="AW24" i="1"/>
  <c r="AW21" i="1"/>
  <c r="AW18" i="1"/>
  <c r="AW14" i="1"/>
  <c r="AW13" i="1"/>
  <c r="AW12" i="1"/>
  <c r="AW10" i="1"/>
  <c r="AW9" i="1"/>
  <c r="AW44" i="1"/>
  <c r="AW37" i="1"/>
  <c r="AW35" i="1"/>
  <c r="AW19" i="1"/>
  <c r="AW17" i="1"/>
  <c r="AW36" i="1"/>
  <c r="AW33" i="1"/>
  <c r="AW32" i="1"/>
  <c r="AW30" i="1"/>
  <c r="AW28" i="1"/>
  <c r="AW25" i="1"/>
  <c r="AW15" i="1"/>
  <c r="AW7" i="1"/>
  <c r="AW6" i="1"/>
  <c r="AW5" i="1"/>
  <c r="AW8" i="1"/>
  <c r="AS174" i="1"/>
  <c r="AS175" i="1"/>
  <c r="AS176" i="1"/>
  <c r="AS180" i="1"/>
  <c r="AS184" i="1"/>
  <c r="AS179" i="1"/>
  <c r="AS173" i="1"/>
  <c r="AS168" i="1"/>
  <c r="AS170" i="1"/>
  <c r="AS166" i="1"/>
  <c r="AS162" i="1"/>
  <c r="AS164" i="1"/>
  <c r="AS161" i="1"/>
  <c r="AS157" i="1"/>
  <c r="AS156" i="1"/>
  <c r="AS160" i="1"/>
  <c r="AS159" i="1"/>
  <c r="AS155" i="1"/>
  <c r="AS158" i="1"/>
  <c r="AS154" i="1"/>
  <c r="AS128" i="1"/>
  <c r="AS131" i="1"/>
  <c r="AS126" i="1"/>
  <c r="AS127" i="1"/>
  <c r="AS130" i="1"/>
  <c r="AS137" i="1"/>
  <c r="AS133" i="1"/>
  <c r="AS136" i="1"/>
  <c r="AS150" i="1"/>
  <c r="AS142" i="1"/>
  <c r="AS144" i="1"/>
  <c r="AS151" i="1"/>
  <c r="AS87" i="1"/>
  <c r="AS145" i="1"/>
  <c r="AS146" i="1"/>
  <c r="AS147" i="1"/>
  <c r="AS148" i="1"/>
  <c r="AS88" i="1"/>
  <c r="AS93" i="1"/>
  <c r="AS94" i="1"/>
  <c r="AS99" i="1"/>
  <c r="AS89" i="1"/>
  <c r="AS97" i="1"/>
  <c r="AS100" i="1"/>
  <c r="AS101" i="1"/>
  <c r="AS95" i="1"/>
  <c r="AS102" i="1"/>
  <c r="AS91" i="1"/>
  <c r="AS92" i="1"/>
  <c r="AS96" i="1"/>
  <c r="AS98" i="1"/>
  <c r="AS103" i="1"/>
  <c r="AS104" i="1"/>
  <c r="AS108" i="1"/>
  <c r="AS116" i="1"/>
  <c r="AS112" i="1"/>
  <c r="AS114" i="1"/>
  <c r="AS107" i="1"/>
  <c r="AS105" i="1"/>
  <c r="AS109" i="1"/>
  <c r="AS113" i="1"/>
  <c r="AS120" i="1"/>
  <c r="AS86" i="1"/>
  <c r="AS85" i="1"/>
  <c r="AS81" i="1"/>
  <c r="AS75" i="1"/>
  <c r="AS82" i="1"/>
  <c r="AS79" i="1"/>
  <c r="AS119" i="1"/>
  <c r="AS83" i="1"/>
  <c r="AS76" i="1"/>
  <c r="AS121" i="1"/>
  <c r="AS80" i="1"/>
  <c r="AS78" i="1"/>
  <c r="AS73" i="1"/>
  <c r="AS72" i="1"/>
  <c r="AS65" i="1"/>
  <c r="AS64" i="1"/>
  <c r="AS57" i="1"/>
  <c r="AS55" i="1"/>
  <c r="AS53" i="1"/>
  <c r="AS50" i="1"/>
  <c r="AS49" i="1"/>
  <c r="AS48" i="1"/>
  <c r="AS59" i="1"/>
  <c r="AS74" i="1"/>
  <c r="AS63" i="1"/>
  <c r="AS60" i="1"/>
  <c r="AS54" i="1"/>
  <c r="AS46" i="1"/>
  <c r="AS40" i="1"/>
  <c r="AS71" i="1"/>
  <c r="AS69" i="1"/>
  <c r="AS67" i="1"/>
  <c r="AS66" i="1"/>
  <c r="AS61" i="1"/>
  <c r="AS34" i="1"/>
  <c r="AS31" i="1"/>
  <c r="AS26" i="1"/>
  <c r="AS20" i="1"/>
  <c r="AS18" i="1"/>
  <c r="AS29" i="1"/>
  <c r="AS27" i="1"/>
  <c r="AS24" i="1"/>
  <c r="AS21" i="1"/>
  <c r="AS17" i="1"/>
  <c r="AS14" i="1"/>
  <c r="AS13" i="1"/>
  <c r="AS12" i="1"/>
  <c r="AS10" i="1"/>
  <c r="AS9" i="1"/>
  <c r="AS35" i="1"/>
  <c r="AS19" i="1"/>
  <c r="AS25" i="1"/>
  <c r="AS15" i="1"/>
  <c r="AS7" i="1"/>
  <c r="AS6" i="1"/>
  <c r="AS5" i="1"/>
  <c r="AS8" i="1"/>
  <c r="HP174" i="1"/>
  <c r="HP175" i="1"/>
  <c r="HP177" i="1"/>
  <c r="HP179" i="1"/>
  <c r="HP176" i="1"/>
  <c r="HP178" i="1"/>
  <c r="HP181" i="1"/>
  <c r="HP180" i="1"/>
  <c r="HP182" i="1"/>
  <c r="HP184" i="1"/>
  <c r="HP183" i="1"/>
  <c r="HP171" i="1"/>
  <c r="HP170" i="1"/>
  <c r="HP167" i="1"/>
  <c r="HP169" i="1"/>
  <c r="HP173" i="1"/>
  <c r="HP165" i="1"/>
  <c r="HP166" i="1"/>
  <c r="HP168" i="1"/>
  <c r="HP160" i="1"/>
  <c r="HP164" i="1"/>
  <c r="HP162" i="1"/>
  <c r="HP161" i="1"/>
  <c r="HP153" i="1"/>
  <c r="HP156" i="1"/>
  <c r="HP155" i="1"/>
  <c r="HP159" i="1"/>
  <c r="HP158" i="1"/>
  <c r="HP154" i="1"/>
  <c r="HP157" i="1"/>
  <c r="HP124" i="1"/>
  <c r="HP125" i="1"/>
  <c r="HP130" i="1"/>
  <c r="HP126" i="1"/>
  <c r="HP128" i="1"/>
  <c r="HP129" i="1"/>
  <c r="HP127" i="1"/>
  <c r="HP138" i="1"/>
  <c r="HP132" i="1"/>
  <c r="HP136" i="1"/>
  <c r="HP133" i="1"/>
  <c r="HP134" i="1"/>
  <c r="HP137" i="1"/>
  <c r="HP131" i="1"/>
  <c r="HP135" i="1"/>
  <c r="HP140" i="1"/>
  <c r="HP142" i="1"/>
  <c r="HP146" i="1"/>
  <c r="HP147" i="1"/>
  <c r="HP123" i="1"/>
  <c r="HP143" i="1"/>
  <c r="HP139" i="1"/>
  <c r="HP141" i="1"/>
  <c r="HP144" i="1"/>
  <c r="HP148" i="1"/>
  <c r="HP150" i="1"/>
  <c r="HP87" i="1"/>
  <c r="HP145" i="1"/>
  <c r="HP149" i="1"/>
  <c r="HP151" i="1"/>
  <c r="HP88" i="1"/>
  <c r="HP93" i="1"/>
  <c r="HP96" i="1"/>
  <c r="HP98" i="1"/>
  <c r="HP100" i="1"/>
  <c r="HP94" i="1"/>
  <c r="HP99" i="1"/>
  <c r="HP90" i="1"/>
  <c r="HP91" i="1"/>
  <c r="HP95" i="1"/>
  <c r="HP97" i="1"/>
  <c r="HP101" i="1"/>
  <c r="HP89" i="1"/>
  <c r="HP92" i="1"/>
  <c r="HP103" i="1"/>
  <c r="HP107" i="1"/>
  <c r="HP110" i="1"/>
  <c r="HP113" i="1"/>
  <c r="HP114" i="1"/>
  <c r="HP116" i="1"/>
  <c r="HP105" i="1"/>
  <c r="HP111" i="1"/>
  <c r="HP106" i="1"/>
  <c r="HP108" i="1"/>
  <c r="HP112" i="1"/>
  <c r="HP102" i="1"/>
  <c r="HP104" i="1"/>
  <c r="HP109" i="1"/>
  <c r="HP115" i="1"/>
  <c r="HP119" i="1"/>
  <c r="HP85" i="1"/>
  <c r="HP82" i="1"/>
  <c r="HP79" i="1"/>
  <c r="HP76" i="1"/>
  <c r="HP117" i="1"/>
  <c r="HP121" i="1"/>
  <c r="HP83" i="1"/>
  <c r="HP74" i="1"/>
  <c r="HP118" i="1"/>
  <c r="HP120" i="1"/>
  <c r="HP86" i="1"/>
  <c r="HP80" i="1"/>
  <c r="HP78" i="1"/>
  <c r="HP81" i="1"/>
  <c r="HP75" i="1"/>
  <c r="HP71" i="1"/>
  <c r="HP68" i="1"/>
  <c r="HP65" i="1"/>
  <c r="HP63" i="1"/>
  <c r="HP60" i="1"/>
  <c r="HP42" i="1"/>
  <c r="HP41" i="1"/>
  <c r="HP72" i="1"/>
  <c r="HP67" i="1"/>
  <c r="HP64" i="1"/>
  <c r="HP61" i="1"/>
  <c r="HP55" i="1"/>
  <c r="HP54" i="1"/>
  <c r="HP50" i="1"/>
  <c r="HP49" i="1"/>
  <c r="HP48" i="1"/>
  <c r="HP57" i="1"/>
  <c r="HP53" i="1"/>
  <c r="HP73" i="1"/>
  <c r="HP70" i="1"/>
  <c r="HP69" i="1"/>
  <c r="HP66" i="1"/>
  <c r="HP59" i="1"/>
  <c r="HP46" i="1"/>
  <c r="HP44" i="1"/>
  <c r="HP39" i="1"/>
  <c r="HP38" i="1"/>
  <c r="HP43" i="1"/>
  <c r="HP37" i="1"/>
  <c r="HP33" i="1"/>
  <c r="HP24" i="1"/>
  <c r="HP21" i="1"/>
  <c r="HP14" i="1"/>
  <c r="HP30" i="1"/>
  <c r="HP25" i="1"/>
  <c r="HP19" i="1"/>
  <c r="HP17" i="1"/>
  <c r="HP13" i="1"/>
  <c r="HP36" i="1"/>
  <c r="HP34" i="1"/>
  <c r="HP32" i="1"/>
  <c r="HP28" i="1"/>
  <c r="HP26" i="1"/>
  <c r="HP23" i="1"/>
  <c r="HP20" i="1"/>
  <c r="HP18" i="1"/>
  <c r="HP15" i="1"/>
  <c r="HP12" i="1"/>
  <c r="HP10" i="1"/>
  <c r="HP9" i="1"/>
  <c r="HP8" i="1"/>
  <c r="HP7" i="1"/>
  <c r="HP47" i="1"/>
  <c r="HP40" i="1"/>
  <c r="HP35" i="1"/>
  <c r="HP31" i="1"/>
  <c r="HP29" i="1"/>
  <c r="HP27" i="1"/>
  <c r="HP5" i="1"/>
  <c r="HP6" i="1"/>
  <c r="HE174" i="1"/>
  <c r="HE176" i="1"/>
  <c r="HE177" i="1"/>
  <c r="HE178" i="1"/>
  <c r="HE179" i="1"/>
  <c r="HE180" i="1"/>
  <c r="HE175" i="1"/>
  <c r="HE183" i="1"/>
  <c r="HE182" i="1"/>
  <c r="HE173" i="1"/>
  <c r="HE170" i="1"/>
  <c r="HE167" i="1"/>
  <c r="HE169" i="1"/>
  <c r="HE168" i="1"/>
  <c r="HE166" i="1"/>
  <c r="HE181" i="1"/>
  <c r="HE165" i="1"/>
  <c r="HE171" i="1"/>
  <c r="HE164" i="1"/>
  <c r="HE184" i="1"/>
  <c r="HE162" i="1"/>
  <c r="HE161" i="1"/>
  <c r="HE160" i="1"/>
  <c r="HE156" i="1"/>
  <c r="HE155" i="1"/>
  <c r="HE159" i="1"/>
  <c r="HE158" i="1"/>
  <c r="HE154" i="1"/>
  <c r="HE157" i="1"/>
  <c r="HE153" i="1"/>
  <c r="HE127" i="1"/>
  <c r="HE124" i="1"/>
  <c r="HE125" i="1"/>
  <c r="HE130" i="1"/>
  <c r="HE126" i="1"/>
  <c r="HE128" i="1"/>
  <c r="HE129" i="1"/>
  <c r="HE131" i="1"/>
  <c r="HE135" i="1"/>
  <c r="HE138" i="1"/>
  <c r="HE132" i="1"/>
  <c r="HE136" i="1"/>
  <c r="HE133" i="1"/>
  <c r="HE134" i="1"/>
  <c r="HE137" i="1"/>
  <c r="HE145" i="1"/>
  <c r="HE149" i="1"/>
  <c r="HE151" i="1"/>
  <c r="HE140" i="1"/>
  <c r="HE142" i="1"/>
  <c r="HE146" i="1"/>
  <c r="HE147" i="1"/>
  <c r="HE143" i="1"/>
  <c r="HE139" i="1"/>
  <c r="HE141" i="1"/>
  <c r="HE144" i="1"/>
  <c r="HE148" i="1"/>
  <c r="HE150" i="1"/>
  <c r="HE123" i="1"/>
  <c r="HE87" i="1"/>
  <c r="HE89" i="1"/>
  <c r="HE92" i="1"/>
  <c r="HE88" i="1"/>
  <c r="HE93" i="1"/>
  <c r="HE96" i="1"/>
  <c r="HE98" i="1"/>
  <c r="HE100" i="1"/>
  <c r="HE94" i="1"/>
  <c r="HE99" i="1"/>
  <c r="HE90" i="1"/>
  <c r="HE91" i="1"/>
  <c r="HE95" i="1"/>
  <c r="HE97" i="1"/>
  <c r="HE101" i="1"/>
  <c r="HE102" i="1"/>
  <c r="HE104" i="1"/>
  <c r="HE109" i="1"/>
  <c r="HE115" i="1"/>
  <c r="HE103" i="1"/>
  <c r="HE107" i="1"/>
  <c r="HE110" i="1"/>
  <c r="HE113" i="1"/>
  <c r="HE114" i="1"/>
  <c r="HE116" i="1"/>
  <c r="HE105" i="1"/>
  <c r="HE111" i="1"/>
  <c r="HE106" i="1"/>
  <c r="HE108" i="1"/>
  <c r="HE112" i="1"/>
  <c r="HE83" i="1"/>
  <c r="HE74" i="1"/>
  <c r="HE119" i="1"/>
  <c r="HE86" i="1"/>
  <c r="HE80" i="1"/>
  <c r="HE78" i="1"/>
  <c r="HE117" i="1"/>
  <c r="HE121" i="1"/>
  <c r="HE81" i="1"/>
  <c r="HE75" i="1"/>
  <c r="HE118" i="1"/>
  <c r="HE120" i="1"/>
  <c r="HE85" i="1"/>
  <c r="HE82" i="1"/>
  <c r="HE79" i="1"/>
  <c r="HE76" i="1"/>
  <c r="HE72" i="1"/>
  <c r="HE67" i="1"/>
  <c r="HE64" i="1"/>
  <c r="HE61" i="1"/>
  <c r="HE55" i="1"/>
  <c r="HE54" i="1"/>
  <c r="HE50" i="1"/>
  <c r="HE49" i="1"/>
  <c r="HE48" i="1"/>
  <c r="HE43" i="1"/>
  <c r="HE40" i="1"/>
  <c r="HE57" i="1"/>
  <c r="HE53" i="1"/>
  <c r="HE73" i="1"/>
  <c r="HE70" i="1"/>
  <c r="HE69" i="1"/>
  <c r="HE66" i="1"/>
  <c r="HE59" i="1"/>
  <c r="HE46" i="1"/>
  <c r="HE44" i="1"/>
  <c r="HE39" i="1"/>
  <c r="HE38" i="1"/>
  <c r="HE71" i="1"/>
  <c r="HE68" i="1"/>
  <c r="HE65" i="1"/>
  <c r="HE63" i="1"/>
  <c r="HE60" i="1"/>
  <c r="HE42" i="1"/>
  <c r="HE41" i="1"/>
  <c r="HE30" i="1"/>
  <c r="HE25" i="1"/>
  <c r="HE19" i="1"/>
  <c r="HE17" i="1"/>
  <c r="HE13" i="1"/>
  <c r="HE36" i="1"/>
  <c r="HE34" i="1"/>
  <c r="HE32" i="1"/>
  <c r="HE28" i="1"/>
  <c r="HE26" i="1"/>
  <c r="HE23" i="1"/>
  <c r="HE20" i="1"/>
  <c r="HE18" i="1"/>
  <c r="HE15" i="1"/>
  <c r="HE12" i="1"/>
  <c r="HE10" i="1"/>
  <c r="HE9" i="1"/>
  <c r="HE8" i="1"/>
  <c r="HE35" i="1"/>
  <c r="HE31" i="1"/>
  <c r="HE29" i="1"/>
  <c r="HE27" i="1"/>
  <c r="HE37" i="1"/>
  <c r="HE33" i="1"/>
  <c r="HE24" i="1"/>
  <c r="HE21" i="1"/>
  <c r="HE14" i="1"/>
  <c r="HE6" i="1"/>
  <c r="HE5" i="1"/>
  <c r="HE7" i="1"/>
  <c r="HJ174" i="1"/>
  <c r="HJ175" i="1"/>
  <c r="HJ176" i="1"/>
  <c r="HJ177" i="1"/>
  <c r="HJ178" i="1"/>
  <c r="HJ179" i="1"/>
  <c r="HJ181" i="1"/>
  <c r="HJ180" i="1"/>
  <c r="HJ184" i="1"/>
  <c r="HJ183" i="1"/>
  <c r="HJ173" i="1"/>
  <c r="HJ169" i="1"/>
  <c r="HJ182" i="1"/>
  <c r="HJ168" i="1"/>
  <c r="HJ166" i="1"/>
  <c r="HJ171" i="1"/>
  <c r="HJ164" i="1"/>
  <c r="HJ170" i="1"/>
  <c r="HJ167" i="1"/>
  <c r="HJ165" i="1"/>
  <c r="HJ162" i="1"/>
  <c r="HJ161" i="1"/>
  <c r="HJ160" i="1"/>
  <c r="HJ159" i="1"/>
  <c r="HJ158" i="1"/>
  <c r="HJ154" i="1"/>
  <c r="HJ157" i="1"/>
  <c r="HJ153" i="1"/>
  <c r="HJ156" i="1"/>
  <c r="HJ155" i="1"/>
  <c r="HJ129" i="1"/>
  <c r="HJ127" i="1"/>
  <c r="HJ124" i="1"/>
  <c r="HJ125" i="1"/>
  <c r="HJ130" i="1"/>
  <c r="HJ126" i="1"/>
  <c r="HJ128" i="1"/>
  <c r="HJ133" i="1"/>
  <c r="HJ134" i="1"/>
  <c r="HJ137" i="1"/>
  <c r="HJ131" i="1"/>
  <c r="HJ135" i="1"/>
  <c r="HJ138" i="1"/>
  <c r="HJ132" i="1"/>
  <c r="HJ136" i="1"/>
  <c r="HJ139" i="1"/>
  <c r="HJ141" i="1"/>
  <c r="HJ144" i="1"/>
  <c r="HJ148" i="1"/>
  <c r="HJ150" i="1"/>
  <c r="HJ87" i="1"/>
  <c r="HJ145" i="1"/>
  <c r="HJ149" i="1"/>
  <c r="HJ151" i="1"/>
  <c r="HJ140" i="1"/>
  <c r="HJ142" i="1"/>
  <c r="HJ146" i="1"/>
  <c r="HJ147" i="1"/>
  <c r="HJ123" i="1"/>
  <c r="HJ143" i="1"/>
  <c r="HJ90" i="1"/>
  <c r="HJ91" i="1"/>
  <c r="HJ95" i="1"/>
  <c r="HJ97" i="1"/>
  <c r="HJ101" i="1"/>
  <c r="HJ89" i="1"/>
  <c r="HJ92" i="1"/>
  <c r="HJ88" i="1"/>
  <c r="HJ93" i="1"/>
  <c r="HJ96" i="1"/>
  <c r="HJ98" i="1"/>
  <c r="HJ100" i="1"/>
  <c r="HJ94" i="1"/>
  <c r="HJ99" i="1"/>
  <c r="HJ106" i="1"/>
  <c r="HJ108" i="1"/>
  <c r="HJ112" i="1"/>
  <c r="HJ102" i="1"/>
  <c r="HJ104" i="1"/>
  <c r="HJ109" i="1"/>
  <c r="HJ115" i="1"/>
  <c r="HJ103" i="1"/>
  <c r="HJ107" i="1"/>
  <c r="HJ110" i="1"/>
  <c r="HJ113" i="1"/>
  <c r="HJ114" i="1"/>
  <c r="HJ116" i="1"/>
  <c r="HJ105" i="1"/>
  <c r="HJ111" i="1"/>
  <c r="HJ118" i="1"/>
  <c r="HJ120" i="1"/>
  <c r="HJ86" i="1"/>
  <c r="HJ80" i="1"/>
  <c r="HJ78" i="1"/>
  <c r="HJ81" i="1"/>
  <c r="HJ75" i="1"/>
  <c r="HJ119" i="1"/>
  <c r="HJ85" i="1"/>
  <c r="HJ82" i="1"/>
  <c r="HJ79" i="1"/>
  <c r="HJ76" i="1"/>
  <c r="HJ117" i="1"/>
  <c r="HJ121" i="1"/>
  <c r="HJ83" i="1"/>
  <c r="HJ74" i="1"/>
  <c r="HJ57" i="1"/>
  <c r="HJ53" i="1"/>
  <c r="HJ73" i="1"/>
  <c r="HJ70" i="1"/>
  <c r="HJ69" i="1"/>
  <c r="HJ66" i="1"/>
  <c r="HJ59" i="1"/>
  <c r="HJ71" i="1"/>
  <c r="HJ68" i="1"/>
  <c r="HJ65" i="1"/>
  <c r="HJ63" i="1"/>
  <c r="HJ60" i="1"/>
  <c r="HJ42" i="1"/>
  <c r="HJ41" i="1"/>
  <c r="HJ72" i="1"/>
  <c r="HJ67" i="1"/>
  <c r="HJ64" i="1"/>
  <c r="HJ61" i="1"/>
  <c r="HJ55" i="1"/>
  <c r="HJ54" i="1"/>
  <c r="HJ50" i="1"/>
  <c r="HJ49" i="1"/>
  <c r="HJ48" i="1"/>
  <c r="HJ43" i="1"/>
  <c r="HJ40" i="1"/>
  <c r="HJ44" i="1"/>
  <c r="HJ36" i="1"/>
  <c r="HJ34" i="1"/>
  <c r="HJ32" i="1"/>
  <c r="HJ28" i="1"/>
  <c r="HJ26" i="1"/>
  <c r="HJ23" i="1"/>
  <c r="HJ20" i="1"/>
  <c r="HJ18" i="1"/>
  <c r="HJ15" i="1"/>
  <c r="HJ12" i="1"/>
  <c r="HJ10" i="1"/>
  <c r="HJ9" i="1"/>
  <c r="HJ8" i="1"/>
  <c r="HJ7" i="1"/>
  <c r="HJ35" i="1"/>
  <c r="HJ31" i="1"/>
  <c r="HJ29" i="1"/>
  <c r="HJ27" i="1"/>
  <c r="HJ46" i="1"/>
  <c r="HJ39" i="1"/>
  <c r="HJ37" i="1"/>
  <c r="HJ33" i="1"/>
  <c r="HJ24" i="1"/>
  <c r="HJ21" i="1"/>
  <c r="HJ14" i="1"/>
  <c r="HJ38" i="1"/>
  <c r="HJ30" i="1"/>
  <c r="HJ25" i="1"/>
  <c r="HJ19" i="1"/>
  <c r="HJ17" i="1"/>
  <c r="HJ13" i="1"/>
  <c r="HJ6" i="1"/>
  <c r="HJ5" i="1"/>
  <c r="HN175" i="1"/>
  <c r="HN176" i="1"/>
  <c r="HN177" i="1"/>
  <c r="HN174" i="1"/>
  <c r="HN178" i="1"/>
  <c r="HN181" i="1"/>
  <c r="HN180" i="1"/>
  <c r="HN179" i="1"/>
  <c r="HN184" i="1"/>
  <c r="HN183" i="1"/>
  <c r="HN173" i="1"/>
  <c r="HN169" i="1"/>
  <c r="HN168" i="1"/>
  <c r="HN166" i="1"/>
  <c r="HN182" i="1"/>
  <c r="HN171" i="1"/>
  <c r="HN170" i="1"/>
  <c r="HN167" i="1"/>
  <c r="HN164" i="1"/>
  <c r="HN165" i="1"/>
  <c r="HN162" i="1"/>
  <c r="HN161" i="1"/>
  <c r="HN160" i="1"/>
  <c r="HN159" i="1"/>
  <c r="HN158" i="1"/>
  <c r="HN154" i="1"/>
  <c r="HN157" i="1"/>
  <c r="HN153" i="1"/>
  <c r="HN156" i="1"/>
  <c r="HN155" i="1"/>
  <c r="HN129" i="1"/>
  <c r="HN127" i="1"/>
  <c r="HN124" i="1"/>
  <c r="HN125" i="1"/>
  <c r="HN130" i="1"/>
  <c r="HN126" i="1"/>
  <c r="HN128" i="1"/>
  <c r="HN133" i="1"/>
  <c r="HN134" i="1"/>
  <c r="HN137" i="1"/>
  <c r="HN131" i="1"/>
  <c r="HN135" i="1"/>
  <c r="HN138" i="1"/>
  <c r="HN132" i="1"/>
  <c r="HN136" i="1"/>
  <c r="HN139" i="1"/>
  <c r="HN141" i="1"/>
  <c r="HN144" i="1"/>
  <c r="HN148" i="1"/>
  <c r="HN150" i="1"/>
  <c r="HN87" i="1"/>
  <c r="HN145" i="1"/>
  <c r="HN149" i="1"/>
  <c r="HN151" i="1"/>
  <c r="HN140" i="1"/>
  <c r="HN142" i="1"/>
  <c r="HN146" i="1"/>
  <c r="HN147" i="1"/>
  <c r="HN123" i="1"/>
  <c r="HN143" i="1"/>
  <c r="HN90" i="1"/>
  <c r="HN91" i="1"/>
  <c r="HN95" i="1"/>
  <c r="HN97" i="1"/>
  <c r="HN101" i="1"/>
  <c r="HN89" i="1"/>
  <c r="HN92" i="1"/>
  <c r="HN88" i="1"/>
  <c r="HN93" i="1"/>
  <c r="HN96" i="1"/>
  <c r="HN98" i="1"/>
  <c r="HN100" i="1"/>
  <c r="HN94" i="1"/>
  <c r="HN99" i="1"/>
  <c r="HN106" i="1"/>
  <c r="HN108" i="1"/>
  <c r="HN112" i="1"/>
  <c r="HN102" i="1"/>
  <c r="HN104" i="1"/>
  <c r="HN109" i="1"/>
  <c r="HN115" i="1"/>
  <c r="HN103" i="1"/>
  <c r="HN107" i="1"/>
  <c r="HN110" i="1"/>
  <c r="HN113" i="1"/>
  <c r="HN114" i="1"/>
  <c r="HN116" i="1"/>
  <c r="HN105" i="1"/>
  <c r="HN111" i="1"/>
  <c r="HN118" i="1"/>
  <c r="HN120" i="1"/>
  <c r="HN86" i="1"/>
  <c r="HN80" i="1"/>
  <c r="HN78" i="1"/>
  <c r="HN81" i="1"/>
  <c r="HN75" i="1"/>
  <c r="HN119" i="1"/>
  <c r="HN85" i="1"/>
  <c r="HN82" i="1"/>
  <c r="HN79" i="1"/>
  <c r="HN76" i="1"/>
  <c r="HN117" i="1"/>
  <c r="HN121" i="1"/>
  <c r="HN83" i="1"/>
  <c r="HN74" i="1"/>
  <c r="HN57" i="1"/>
  <c r="HN53" i="1"/>
  <c r="HN73" i="1"/>
  <c r="HN70" i="1"/>
  <c r="HN69" i="1"/>
  <c r="HN66" i="1"/>
  <c r="HN59" i="1"/>
  <c r="HN71" i="1"/>
  <c r="HN68" i="1"/>
  <c r="HN65" i="1"/>
  <c r="HN63" i="1"/>
  <c r="HN60" i="1"/>
  <c r="HN42" i="1"/>
  <c r="HN41" i="1"/>
  <c r="HN72" i="1"/>
  <c r="HN67" i="1"/>
  <c r="HN64" i="1"/>
  <c r="HN61" i="1"/>
  <c r="HN55" i="1"/>
  <c r="HN54" i="1"/>
  <c r="HN50" i="1"/>
  <c r="HN49" i="1"/>
  <c r="HN48" i="1"/>
  <c r="HN43" i="1"/>
  <c r="HN40" i="1"/>
  <c r="HN36" i="1"/>
  <c r="HN34" i="1"/>
  <c r="HN32" i="1"/>
  <c r="HN28" i="1"/>
  <c r="HN26" i="1"/>
  <c r="HN23" i="1"/>
  <c r="HN20" i="1"/>
  <c r="HN18" i="1"/>
  <c r="HN15" i="1"/>
  <c r="HN12" i="1"/>
  <c r="HN10" i="1"/>
  <c r="HN9" i="1"/>
  <c r="HN8" i="1"/>
  <c r="HN7" i="1"/>
  <c r="HN46" i="1"/>
  <c r="HN39" i="1"/>
  <c r="HN35" i="1"/>
  <c r="HN31" i="1"/>
  <c r="HN29" i="1"/>
  <c r="HN27" i="1"/>
  <c r="HN38" i="1"/>
  <c r="HN37" i="1"/>
  <c r="HN33" i="1"/>
  <c r="HN24" i="1"/>
  <c r="HN21" i="1"/>
  <c r="HN14" i="1"/>
  <c r="HN44" i="1"/>
  <c r="HN30" i="1"/>
  <c r="HN25" i="1"/>
  <c r="HN19" i="1"/>
  <c r="HN17" i="1"/>
  <c r="HN13" i="1"/>
  <c r="HN6" i="1"/>
  <c r="HN5" i="1"/>
  <c r="AD88" i="1"/>
  <c r="AL88" i="1" s="1"/>
  <c r="AD89" i="1"/>
  <c r="AL89" i="1" s="1"/>
  <c r="M9" i="5"/>
  <c r="O11" i="5"/>
  <c r="O10" i="5"/>
  <c r="AD200" i="1"/>
  <c r="AL200" i="1" s="1"/>
  <c r="AD201" i="1"/>
  <c r="AL201" i="1" s="1"/>
  <c r="N11" i="5"/>
  <c r="AD199" i="1"/>
  <c r="AL199" i="1" s="1"/>
  <c r="L9" i="5"/>
  <c r="N10" i="5"/>
  <c r="O9" i="5"/>
  <c r="M11" i="5"/>
  <c r="M10" i="5"/>
  <c r="N9" i="5"/>
  <c r="L11" i="5"/>
  <c r="L10" i="5"/>
  <c r="GF183" i="2"/>
  <c r="F82" i="1"/>
  <c r="F23" i="1"/>
  <c r="F39" i="1"/>
  <c r="F42" i="1"/>
  <c r="F38" i="1"/>
  <c r="F34" i="1"/>
  <c r="F30" i="1"/>
  <c r="F26" i="1"/>
  <c r="F37" i="1"/>
  <c r="F29" i="1"/>
  <c r="F18" i="1"/>
  <c r="GD183" i="2"/>
  <c r="GE183" i="2"/>
  <c r="G6" i="5"/>
  <c r="GA183" i="2"/>
  <c r="FW183" i="2"/>
  <c r="HF47" i="1" s="1"/>
  <c r="FS183" i="2"/>
  <c r="HB47" i="1" s="1"/>
  <c r="FO183" i="2"/>
  <c r="GX47" i="1" s="1"/>
  <c r="FK183" i="2"/>
  <c r="GT47" i="1" s="1"/>
  <c r="FG183" i="2"/>
  <c r="GP47" i="1" s="1"/>
  <c r="FC183" i="2"/>
  <c r="GL47" i="1" s="1"/>
  <c r="EY183" i="2"/>
  <c r="EU183" i="2"/>
  <c r="GD47" i="1" s="1"/>
  <c r="EQ183" i="2"/>
  <c r="FZ47" i="1" s="1"/>
  <c r="EM183" i="2"/>
  <c r="FV47" i="1" s="1"/>
  <c r="EI183" i="2"/>
  <c r="FR47" i="1" s="1"/>
  <c r="EE183" i="2"/>
  <c r="FN47" i="1" s="1"/>
  <c r="EA183" i="2"/>
  <c r="FJ47" i="1" s="1"/>
  <c r="DW183" i="2"/>
  <c r="FF47" i="1" s="1"/>
  <c r="DS183" i="2"/>
  <c r="FB47" i="1" s="1"/>
  <c r="DO183" i="2"/>
  <c r="EX47" i="1" s="1"/>
  <c r="DK183" i="2"/>
  <c r="ET47" i="1" s="1"/>
  <c r="DG183" i="2"/>
  <c r="EP47" i="1" s="1"/>
  <c r="DC183" i="2"/>
  <c r="EL47" i="1" s="1"/>
  <c r="CY183" i="2"/>
  <c r="EH47" i="1" s="1"/>
  <c r="CU183" i="2"/>
  <c r="ED47" i="1" s="1"/>
  <c r="CQ183" i="2"/>
  <c r="DZ47" i="1" s="1"/>
  <c r="CM183" i="2"/>
  <c r="CI183" i="2"/>
  <c r="DR47" i="1" s="1"/>
  <c r="CE183" i="2"/>
  <c r="DN47" i="1" s="1"/>
  <c r="CA183" i="2"/>
  <c r="DJ47" i="1" s="1"/>
  <c r="BW183" i="2"/>
  <c r="DF47" i="1" s="1"/>
  <c r="BS183" i="2"/>
  <c r="DB47" i="1" s="1"/>
  <c r="BO183" i="2"/>
  <c r="CX47" i="1" s="1"/>
  <c r="BK183" i="2"/>
  <c r="CT47" i="1" s="1"/>
  <c r="BG183" i="2"/>
  <c r="CP47" i="1" s="1"/>
  <c r="BC183" i="2"/>
  <c r="CL47" i="1" s="1"/>
  <c r="AY183" i="2"/>
  <c r="CH47" i="1" s="1"/>
  <c r="AU183" i="2"/>
  <c r="CD47" i="1" s="1"/>
  <c r="AQ183" i="2"/>
  <c r="BZ47" i="1" s="1"/>
  <c r="AM183" i="2"/>
  <c r="AI183" i="2"/>
  <c r="BR47" i="1" s="1"/>
  <c r="FZ183" i="2"/>
  <c r="FV183" i="2"/>
  <c r="FR183" i="2"/>
  <c r="HA47" i="1" s="1"/>
  <c r="FN183" i="2"/>
  <c r="GW47" i="1" s="1"/>
  <c r="FJ183" i="2"/>
  <c r="GS47" i="1" s="1"/>
  <c r="FF183" i="2"/>
  <c r="GO47" i="1" s="1"/>
  <c r="FB183" i="2"/>
  <c r="GK47" i="1" s="1"/>
  <c r="EX183" i="2"/>
  <c r="ET183" i="2"/>
  <c r="GC47" i="1" s="1"/>
  <c r="EP183" i="2"/>
  <c r="FY47" i="1" s="1"/>
  <c r="EL183" i="2"/>
  <c r="FU47" i="1" s="1"/>
  <c r="EH183" i="2"/>
  <c r="FQ47" i="1" s="1"/>
  <c r="ED183" i="2"/>
  <c r="FM47" i="1" s="1"/>
  <c r="DZ183" i="2"/>
  <c r="FI47" i="1" s="1"/>
  <c r="DV183" i="2"/>
  <c r="FE47" i="1" s="1"/>
  <c r="DR183" i="2"/>
  <c r="FA47" i="1" s="1"/>
  <c r="DN183" i="2"/>
  <c r="EW47" i="1" s="1"/>
  <c r="DJ183" i="2"/>
  <c r="DF183" i="2"/>
  <c r="EO47" i="1" s="1"/>
  <c r="DB183" i="2"/>
  <c r="EK47" i="1" s="1"/>
  <c r="CX183" i="2"/>
  <c r="EG47" i="1" s="1"/>
  <c r="CT183" i="2"/>
  <c r="EC47" i="1" s="1"/>
  <c r="CP183" i="2"/>
  <c r="DY47" i="1" s="1"/>
  <c r="CL183" i="2"/>
  <c r="DU47" i="1" s="1"/>
  <c r="CH183" i="2"/>
  <c r="DQ47" i="1" s="1"/>
  <c r="CD183" i="2"/>
  <c r="DM47" i="1" s="1"/>
  <c r="GC183" i="2"/>
  <c r="HL47" i="1" s="1"/>
  <c r="FY183" i="2"/>
  <c r="FU183" i="2"/>
  <c r="FQ183" i="2"/>
  <c r="GZ47" i="1" s="1"/>
  <c r="FM183" i="2"/>
  <c r="GV47" i="1" s="1"/>
  <c r="FI183" i="2"/>
  <c r="GR47" i="1" s="1"/>
  <c r="FE183" i="2"/>
  <c r="GN47" i="1" s="1"/>
  <c r="FA183" i="2"/>
  <c r="GJ47" i="1" s="1"/>
  <c r="EW183" i="2"/>
  <c r="GF47" i="1" s="1"/>
  <c r="ES183" i="2"/>
  <c r="GB47" i="1" s="1"/>
  <c r="EO183" i="2"/>
  <c r="FX47" i="1" s="1"/>
  <c r="EK183" i="2"/>
  <c r="FT47" i="1" s="1"/>
  <c r="EG183" i="2"/>
  <c r="FP47" i="1" s="1"/>
  <c r="EC183" i="2"/>
  <c r="FL47" i="1" s="1"/>
  <c r="DY183" i="2"/>
  <c r="FH47" i="1" s="1"/>
  <c r="DU183" i="2"/>
  <c r="FD47" i="1" s="1"/>
  <c r="DQ183" i="2"/>
  <c r="EZ47" i="1" s="1"/>
  <c r="DM183" i="2"/>
  <c r="EV47" i="1" s="1"/>
  <c r="DI183" i="2"/>
  <c r="DE183" i="2"/>
  <c r="EN47" i="1" s="1"/>
  <c r="DA183" i="2"/>
  <c r="EJ47" i="1" s="1"/>
  <c r="CW183" i="2"/>
  <c r="EF47" i="1" s="1"/>
  <c r="CS183" i="2"/>
  <c r="EB47" i="1" s="1"/>
  <c r="CO183" i="2"/>
  <c r="DX47" i="1" s="1"/>
  <c r="CK183" i="2"/>
  <c r="DT47" i="1" s="1"/>
  <c r="CG183" i="2"/>
  <c r="DP47" i="1" s="1"/>
  <c r="CC183" i="2"/>
  <c r="DL47" i="1" s="1"/>
  <c r="BY183" i="2"/>
  <c r="DH47" i="1" s="1"/>
  <c r="BU183" i="2"/>
  <c r="DD47" i="1" s="1"/>
  <c r="BQ183" i="2"/>
  <c r="BM183" i="2"/>
  <c r="I183" i="2"/>
  <c r="AR47" i="1" s="1"/>
  <c r="M183" i="2"/>
  <c r="AV47" i="1" s="1"/>
  <c r="Q183" i="2"/>
  <c r="AZ47" i="1" s="1"/>
  <c r="U183" i="2"/>
  <c r="Y183" i="2"/>
  <c r="BH47" i="1" s="1"/>
  <c r="AC183" i="2"/>
  <c r="BL47" i="1" s="1"/>
  <c r="AG183" i="2"/>
  <c r="AL183" i="2"/>
  <c r="AR183" i="2"/>
  <c r="CA47" i="1" s="1"/>
  <c r="AW183" i="2"/>
  <c r="CF47" i="1" s="1"/>
  <c r="BB183" i="2"/>
  <c r="CK47" i="1" s="1"/>
  <c r="BH183" i="2"/>
  <c r="CQ47" i="1" s="1"/>
  <c r="BN183" i="2"/>
  <c r="CW47" i="1" s="1"/>
  <c r="BV183" i="2"/>
  <c r="DE47" i="1" s="1"/>
  <c r="CF183" i="2"/>
  <c r="DO47" i="1" s="1"/>
  <c r="CV183" i="2"/>
  <c r="EE47" i="1" s="1"/>
  <c r="DL183" i="2"/>
  <c r="EU47" i="1" s="1"/>
  <c r="EB183" i="2"/>
  <c r="FK47" i="1" s="1"/>
  <c r="ER183" i="2"/>
  <c r="GA47" i="1" s="1"/>
  <c r="FH183" i="2"/>
  <c r="GQ47" i="1" s="1"/>
  <c r="FX183" i="2"/>
  <c r="HG47" i="1" s="1"/>
  <c r="AD51" i="1"/>
  <c r="AL51" i="1" s="1"/>
  <c r="J183" i="2"/>
  <c r="AS47" i="1" s="1"/>
  <c r="N183" i="2"/>
  <c r="R183" i="2"/>
  <c r="V183" i="2"/>
  <c r="BE47" i="1" s="1"/>
  <c r="Z183" i="2"/>
  <c r="AD183" i="2"/>
  <c r="AH183" i="2"/>
  <c r="AN183" i="2"/>
  <c r="BW47" i="1" s="1"/>
  <c r="AS183" i="2"/>
  <c r="AX183" i="2"/>
  <c r="CG47" i="1" s="1"/>
  <c r="BD183" i="2"/>
  <c r="CM47" i="1" s="1"/>
  <c r="BI183" i="2"/>
  <c r="CR47" i="1" s="1"/>
  <c r="BP183" i="2"/>
  <c r="BX183" i="2"/>
  <c r="DG47" i="1" s="1"/>
  <c r="CJ183" i="2"/>
  <c r="DS47" i="1" s="1"/>
  <c r="CZ183" i="2"/>
  <c r="EI47" i="1" s="1"/>
  <c r="DP183" i="2"/>
  <c r="EY47" i="1" s="1"/>
  <c r="EF183" i="2"/>
  <c r="FO47" i="1" s="1"/>
  <c r="EV183" i="2"/>
  <c r="GE47" i="1" s="1"/>
  <c r="FL183" i="2"/>
  <c r="GU47" i="1" s="1"/>
  <c r="GB183" i="2"/>
  <c r="K183" i="2"/>
  <c r="AT47" i="1" s="1"/>
  <c r="O183" i="2"/>
  <c r="AX47" i="1" s="1"/>
  <c r="S183" i="2"/>
  <c r="BB47" i="1" s="1"/>
  <c r="W183" i="2"/>
  <c r="BF47" i="1" s="1"/>
  <c r="AA183" i="2"/>
  <c r="AE183" i="2"/>
  <c r="AJ183" i="2"/>
  <c r="BS47" i="1" s="1"/>
  <c r="AO183" i="2"/>
  <c r="BX47" i="1" s="1"/>
  <c r="AT183" i="2"/>
  <c r="CC47" i="1" s="1"/>
  <c r="AZ183" i="2"/>
  <c r="CI47" i="1" s="1"/>
  <c r="BE183" i="2"/>
  <c r="CN47" i="1" s="1"/>
  <c r="BJ183" i="2"/>
  <c r="CS47" i="1" s="1"/>
  <c r="BR183" i="2"/>
  <c r="DA47" i="1" s="1"/>
  <c r="BZ183" i="2"/>
  <c r="DI47" i="1" s="1"/>
  <c r="CN183" i="2"/>
  <c r="DW47" i="1" s="1"/>
  <c r="DD183" i="2"/>
  <c r="EM47" i="1" s="1"/>
  <c r="DT183" i="2"/>
  <c r="FC47" i="1" s="1"/>
  <c r="EJ183" i="2"/>
  <c r="FS47" i="1" s="1"/>
  <c r="EZ183" i="2"/>
  <c r="GI47" i="1" s="1"/>
  <c r="FP183" i="2"/>
  <c r="GY47" i="1" s="1"/>
  <c r="H183" i="2"/>
  <c r="AQ47" i="1" s="1"/>
  <c r="L183" i="2"/>
  <c r="AU47" i="1" s="1"/>
  <c r="P183" i="2"/>
  <c r="T183" i="2"/>
  <c r="BC47" i="1" s="1"/>
  <c r="X183" i="2"/>
  <c r="BG47" i="1" s="1"/>
  <c r="AB183" i="2"/>
  <c r="BK47" i="1" s="1"/>
  <c r="AF183" i="2"/>
  <c r="AK183" i="2"/>
  <c r="BT47" i="1" s="1"/>
  <c r="AP183" i="2"/>
  <c r="BY47" i="1" s="1"/>
  <c r="AV183" i="2"/>
  <c r="CE47" i="1" s="1"/>
  <c r="BA183" i="2"/>
  <c r="CJ47" i="1" s="1"/>
  <c r="BF183" i="2"/>
  <c r="CO47" i="1" s="1"/>
  <c r="BL183" i="2"/>
  <c r="BT183" i="2"/>
  <c r="DC47" i="1" s="1"/>
  <c r="CB183" i="2"/>
  <c r="DK47" i="1" s="1"/>
  <c r="CR183" i="2"/>
  <c r="EA47" i="1" s="1"/>
  <c r="DH183" i="2"/>
  <c r="DX183" i="2"/>
  <c r="FG47" i="1" s="1"/>
  <c r="EN183" i="2"/>
  <c r="FW47" i="1" s="1"/>
  <c r="FD183" i="2"/>
  <c r="GM47" i="1" s="1"/>
  <c r="FT183" i="2"/>
  <c r="S4" i="5"/>
  <c r="AG49" i="1"/>
  <c r="AG50" i="1"/>
  <c r="R3" i="5"/>
  <c r="AH48" i="1"/>
  <c r="AJ50" i="1"/>
  <c r="AH49" i="1"/>
  <c r="AJ48" i="1"/>
  <c r="I48" i="1"/>
  <c r="I49" i="1"/>
  <c r="AD46" i="1"/>
  <c r="AL46" i="1" s="1"/>
  <c r="AD47" i="1"/>
  <c r="AL47" i="1" s="1"/>
  <c r="O3" i="5"/>
  <c r="N6" i="5"/>
  <c r="M5" i="5"/>
  <c r="AD59" i="1"/>
  <c r="AL59" i="1" s="1"/>
  <c r="AD52" i="1"/>
  <c r="AL52" i="1" s="1"/>
  <c r="M6" i="5"/>
  <c r="S5" i="5"/>
  <c r="O6" i="5"/>
  <c r="S6" i="5"/>
  <c r="L5" i="5"/>
  <c r="R5" i="5"/>
  <c r="R4" i="5"/>
  <c r="N3" i="5"/>
  <c r="L6" i="5"/>
  <c r="N4" i="5"/>
  <c r="O5" i="5"/>
  <c r="Q6" i="5"/>
  <c r="J23" i="5" s="1"/>
  <c r="L3" i="5"/>
  <c r="M3" i="5"/>
  <c r="N5" i="5"/>
  <c r="M4" i="5"/>
  <c r="O4" i="5"/>
  <c r="S3" i="5"/>
  <c r="Q5" i="5"/>
  <c r="M23" i="5" s="1"/>
  <c r="R6" i="5"/>
  <c r="Q3" i="5"/>
  <c r="L4" i="5"/>
  <c r="AD198" i="1"/>
  <c r="AL198" i="1" s="1"/>
  <c r="AD61" i="1"/>
  <c r="AL61" i="1" s="1"/>
  <c r="AD60" i="1"/>
  <c r="AL60" i="1" s="1"/>
  <c r="AD71" i="1"/>
  <c r="AL71" i="1" s="1"/>
  <c r="AD69" i="1"/>
  <c r="AL69" i="1" s="1"/>
  <c r="AD73" i="1"/>
  <c r="AL73" i="1" s="1"/>
  <c r="AD57" i="1"/>
  <c r="AL57" i="1" s="1"/>
  <c r="AD63" i="1"/>
  <c r="AL63" i="1" s="1"/>
  <c r="AD66" i="1"/>
  <c r="AL66" i="1" s="1"/>
  <c r="AD18" i="1"/>
  <c r="AL18" i="1" s="1"/>
  <c r="AD53" i="1"/>
  <c r="AL53" i="1" s="1"/>
  <c r="AD64" i="1"/>
  <c r="AL64" i="1" s="1"/>
  <c r="AD78" i="1"/>
  <c r="AL78" i="1" s="1"/>
  <c r="AD19" i="1"/>
  <c r="AL19" i="1" s="1"/>
  <c r="AD65" i="1"/>
  <c r="AL65" i="1" s="1"/>
  <c r="AD55" i="1"/>
  <c r="AL55" i="1" s="1"/>
  <c r="AD21" i="1"/>
  <c r="AL21" i="1" s="1"/>
  <c r="AD54" i="1"/>
  <c r="AL54" i="1" s="1"/>
  <c r="AD20" i="1"/>
  <c r="AL20" i="1" s="1"/>
  <c r="AD17" i="1"/>
  <c r="AL17" i="1" s="1"/>
  <c r="AD12" i="1"/>
  <c r="AL12" i="1" s="1"/>
  <c r="AC6" i="1"/>
  <c r="AD6" i="1" s="1"/>
  <c r="AL6" i="1" s="1"/>
  <c r="AD14" i="1"/>
  <c r="AL14" i="1" s="1"/>
  <c r="AB9" i="1"/>
  <c r="AD9" i="1" s="1"/>
  <c r="AL9" i="1" s="1"/>
  <c r="AB7" i="1"/>
  <c r="AD7" i="1" s="1"/>
  <c r="AL7" i="1" s="1"/>
  <c r="AD15" i="1"/>
  <c r="AL15" i="1" s="1"/>
  <c r="AD192" i="1"/>
  <c r="AL192" i="1" s="1"/>
  <c r="AC5" i="1"/>
  <c r="AD5" i="1" s="1"/>
  <c r="AL5" i="1" s="1"/>
  <c r="AD193" i="1"/>
  <c r="AL193" i="1" s="1"/>
  <c r="AD13" i="1"/>
  <c r="AL13" i="1" s="1"/>
  <c r="AD194" i="1"/>
  <c r="AL194" i="1" s="1"/>
  <c r="AD195" i="1"/>
  <c r="AL195" i="1" s="1"/>
  <c r="AD190" i="1"/>
  <c r="AL190" i="1" s="1"/>
  <c r="AD196" i="1"/>
  <c r="AL196" i="1" s="1"/>
  <c r="F155" i="1"/>
  <c r="F186" i="1"/>
  <c r="F177" i="1"/>
  <c r="F43" i="1"/>
  <c r="F35" i="1"/>
  <c r="F31" i="1"/>
  <c r="F27" i="1"/>
  <c r="F173" i="1"/>
  <c r="F168" i="1"/>
  <c r="F159" i="1"/>
  <c r="F150" i="1"/>
  <c r="F141" i="1"/>
  <c r="F137" i="1"/>
  <c r="F133" i="1"/>
  <c r="F125" i="1"/>
  <c r="F120" i="1"/>
  <c r="F112" i="1"/>
  <c r="F104" i="1"/>
  <c r="F100" i="1"/>
  <c r="F96" i="1"/>
  <c r="F92" i="1"/>
  <c r="F83" i="1"/>
  <c r="F79" i="1"/>
  <c r="F74" i="1"/>
  <c r="F70" i="1"/>
  <c r="F142" i="1"/>
  <c r="F138" i="1"/>
  <c r="F134" i="1"/>
  <c r="F130" i="1"/>
  <c r="F126" i="1"/>
  <c r="F121" i="1"/>
  <c r="F117" i="1"/>
  <c r="F113" i="1"/>
  <c r="F109" i="1"/>
  <c r="F105" i="1"/>
  <c r="F101" i="1"/>
  <c r="F97" i="1"/>
  <c r="F93" i="1"/>
  <c r="F85" i="1"/>
  <c r="F80" i="1"/>
  <c r="F75" i="1"/>
  <c r="F67" i="1"/>
  <c r="F188" i="1"/>
  <c r="F181" i="1"/>
  <c r="F164" i="1"/>
  <c r="F146" i="1"/>
  <c r="AD27" i="1"/>
  <c r="AL27" i="1" s="1"/>
  <c r="AD129" i="1"/>
  <c r="AL129" i="1" s="1"/>
  <c r="AD125" i="1"/>
  <c r="AL125" i="1" s="1"/>
  <c r="AD123" i="1"/>
  <c r="AL123" i="1" s="1"/>
  <c r="AD95" i="1"/>
  <c r="AL95" i="1" s="1"/>
  <c r="AD131" i="1"/>
  <c r="AL131" i="1" s="1"/>
  <c r="AD99" i="1"/>
  <c r="AL99" i="1" s="1"/>
  <c r="AD111" i="1"/>
  <c r="AL111" i="1" s="1"/>
  <c r="AD39" i="1"/>
  <c r="AL39" i="1" s="1"/>
  <c r="AD160" i="1"/>
  <c r="AL160" i="1" s="1"/>
  <c r="AD154" i="1"/>
  <c r="AL154" i="1" s="1"/>
  <c r="AD143" i="1"/>
  <c r="AL143" i="1" s="1"/>
  <c r="AD102" i="1"/>
  <c r="AL102" i="1" s="1"/>
  <c r="AD101" i="1"/>
  <c r="AL101" i="1" s="1"/>
  <c r="AD87" i="1"/>
  <c r="AL87" i="1" s="1"/>
  <c r="AD67" i="1"/>
  <c r="AL67" i="1" s="1"/>
  <c r="AD182" i="1"/>
  <c r="AL182" i="1" s="1"/>
  <c r="AD181" i="1"/>
  <c r="AL181" i="1" s="1"/>
  <c r="AD168" i="1"/>
  <c r="AL168" i="1" s="1"/>
  <c r="AD166" i="1"/>
  <c r="AL166" i="1" s="1"/>
  <c r="AD164" i="1"/>
  <c r="AL164" i="1" s="1"/>
  <c r="AD153" i="1"/>
  <c r="AL153" i="1" s="1"/>
  <c r="AD147" i="1"/>
  <c r="AL147" i="1" s="1"/>
  <c r="AD140" i="1"/>
  <c r="AL140" i="1" s="1"/>
  <c r="AD118" i="1"/>
  <c r="AL118" i="1" s="1"/>
  <c r="AD116" i="1"/>
  <c r="AL116" i="1" s="1"/>
  <c r="AD136" i="1"/>
  <c r="AL136" i="1" s="1"/>
  <c r="AD176" i="1"/>
  <c r="AL176" i="1" s="1"/>
  <c r="AD174" i="1"/>
  <c r="AL174" i="1" s="1"/>
  <c r="AD170" i="1"/>
  <c r="AL170" i="1" s="1"/>
  <c r="AD169" i="1"/>
  <c r="AL169" i="1" s="1"/>
  <c r="AD127" i="1"/>
  <c r="AL127" i="1" s="1"/>
  <c r="AD120" i="1"/>
  <c r="AL120" i="1" s="1"/>
  <c r="AD109" i="1"/>
  <c r="AL109" i="1" s="1"/>
  <c r="AD107" i="1"/>
  <c r="AL107" i="1" s="1"/>
  <c r="AD85" i="1"/>
  <c r="AL85" i="1" s="1"/>
  <c r="AD44" i="1"/>
  <c r="AL44" i="1" s="1"/>
  <c r="AD40" i="1"/>
  <c r="AL40" i="1" s="1"/>
  <c r="AD32" i="1"/>
  <c r="AL32" i="1" s="1"/>
  <c r="AD188" i="1"/>
  <c r="AL188" i="1" s="1"/>
  <c r="AD92" i="1"/>
  <c r="AL92" i="1" s="1"/>
  <c r="AD161" i="1"/>
  <c r="AL161" i="1" s="1"/>
  <c r="AD149" i="1"/>
  <c r="AL149" i="1" s="1"/>
  <c r="AD119" i="1"/>
  <c r="AL119" i="1" s="1"/>
  <c r="AD108" i="1"/>
  <c r="AL108" i="1" s="1"/>
  <c r="AD183" i="1"/>
  <c r="AL183" i="1" s="1"/>
  <c r="AD177" i="1"/>
  <c r="AL177" i="1" s="1"/>
  <c r="AD173" i="1"/>
  <c r="AL173" i="1" s="1"/>
  <c r="AD159" i="1"/>
  <c r="AL159" i="1" s="1"/>
  <c r="AD165" i="1"/>
  <c r="AL165" i="1" s="1"/>
  <c r="AD156" i="1"/>
  <c r="AL156" i="1" s="1"/>
  <c r="AD141" i="1"/>
  <c r="AL141" i="1" s="1"/>
  <c r="AD139" i="1"/>
  <c r="AL139" i="1" s="1"/>
  <c r="AD135" i="1"/>
  <c r="AL135" i="1" s="1"/>
  <c r="AD134" i="1"/>
  <c r="AL134" i="1" s="1"/>
  <c r="AD124" i="1"/>
  <c r="AL124" i="1" s="1"/>
  <c r="AD98" i="1"/>
  <c r="AL98" i="1" s="1"/>
  <c r="AD96" i="1"/>
  <c r="AL96" i="1" s="1"/>
  <c r="AD90" i="1"/>
  <c r="AL90" i="1" s="1"/>
  <c r="AD83" i="1"/>
  <c r="AL83" i="1" s="1"/>
  <c r="AD74" i="1"/>
  <c r="AL74" i="1" s="1"/>
  <c r="AD70" i="1"/>
  <c r="AL70" i="1" s="1"/>
  <c r="AD43" i="1"/>
  <c r="AL43" i="1" s="1"/>
  <c r="AD37" i="1"/>
  <c r="AL37" i="1" s="1"/>
  <c r="AD36" i="1"/>
  <c r="AL36" i="1" s="1"/>
  <c r="AD35" i="1"/>
  <c r="AL35" i="1" s="1"/>
  <c r="AD33" i="1"/>
  <c r="AL33" i="1" s="1"/>
  <c r="AD31" i="1"/>
  <c r="AL31" i="1" s="1"/>
  <c r="AD128" i="1"/>
  <c r="AL128" i="1" s="1"/>
  <c r="AD113" i="1"/>
  <c r="AL113" i="1" s="1"/>
  <c r="AD110" i="1"/>
  <c r="AL110" i="1" s="1"/>
  <c r="AD106" i="1"/>
  <c r="AL106" i="1" s="1"/>
  <c r="AD81" i="1"/>
  <c r="AL81" i="1" s="1"/>
  <c r="AD79" i="1"/>
  <c r="AL79" i="1" s="1"/>
  <c r="AD76" i="1"/>
  <c r="AL76" i="1" s="1"/>
  <c r="AD75" i="1"/>
  <c r="AL75" i="1" s="1"/>
  <c r="AD151" i="1"/>
  <c r="AL151" i="1" s="1"/>
  <c r="AD132" i="1"/>
  <c r="AL132" i="1" s="1"/>
  <c r="AD126" i="1"/>
  <c r="AL126" i="1" s="1"/>
  <c r="AD114" i="1"/>
  <c r="AL114" i="1" s="1"/>
  <c r="AD187" i="1"/>
  <c r="AL187" i="1" s="1"/>
  <c r="AD186" i="1"/>
  <c r="AL186" i="1" s="1"/>
  <c r="AD178" i="1"/>
  <c r="AL178" i="1" s="1"/>
  <c r="AD148" i="1"/>
  <c r="AL148" i="1" s="1"/>
  <c r="AD144" i="1"/>
  <c r="AL144" i="1" s="1"/>
  <c r="AD115" i="1"/>
  <c r="AL115" i="1" s="1"/>
  <c r="AD112" i="1"/>
  <c r="AL112" i="1" s="1"/>
  <c r="AD103" i="1"/>
  <c r="AL103" i="1" s="1"/>
  <c r="AD100" i="1"/>
  <c r="AL100" i="1" s="1"/>
  <c r="AD91" i="1"/>
  <c r="AL91" i="1" s="1"/>
  <c r="AD29" i="1"/>
  <c r="AL29" i="1" s="1"/>
  <c r="AD28" i="1"/>
  <c r="AL28" i="1" s="1"/>
  <c r="AD23" i="1"/>
  <c r="AL23" i="1" s="1"/>
  <c r="AD189" i="1"/>
  <c r="AL189" i="1" s="1"/>
  <c r="AD180" i="1"/>
  <c r="AL180" i="1" s="1"/>
  <c r="AD142" i="1"/>
  <c r="AL142" i="1" s="1"/>
  <c r="AD138" i="1"/>
  <c r="AL138" i="1" s="1"/>
  <c r="AD72" i="1"/>
  <c r="AL72" i="1" s="1"/>
  <c r="AD42" i="1"/>
  <c r="AL42" i="1" s="1"/>
  <c r="AD41" i="1"/>
  <c r="AL41" i="1" s="1"/>
  <c r="AD34" i="1"/>
  <c r="AL34" i="1" s="1"/>
  <c r="AD157" i="1"/>
  <c r="AL157" i="1" s="1"/>
  <c r="AD150" i="1"/>
  <c r="AL150" i="1" s="1"/>
  <c r="AD137" i="1"/>
  <c r="AL137" i="1" s="1"/>
  <c r="AD130" i="1"/>
  <c r="AL130" i="1" s="1"/>
  <c r="AD121" i="1"/>
  <c r="AL121" i="1" s="1"/>
  <c r="AD117" i="1"/>
  <c r="AL117" i="1" s="1"/>
  <c r="AD105" i="1"/>
  <c r="AL105" i="1" s="1"/>
  <c r="AD104" i="1"/>
  <c r="AL104" i="1" s="1"/>
  <c r="AD93" i="1"/>
  <c r="AL93" i="1" s="1"/>
  <c r="AD80" i="1"/>
  <c r="AL80" i="1" s="1"/>
  <c r="AD184" i="1"/>
  <c r="AL184" i="1" s="1"/>
  <c r="AD179" i="1"/>
  <c r="AL179" i="1" s="1"/>
  <c r="AD94" i="1"/>
  <c r="AL94" i="1" s="1"/>
  <c r="AD68" i="1"/>
  <c r="AL68" i="1" s="1"/>
  <c r="AD38" i="1"/>
  <c r="AL38" i="1" s="1"/>
  <c r="AD30" i="1"/>
  <c r="AL30" i="1" s="1"/>
  <c r="AD175" i="1"/>
  <c r="AL175" i="1" s="1"/>
  <c r="AD155" i="1"/>
  <c r="AL155" i="1" s="1"/>
  <c r="AD26" i="1"/>
  <c r="AL26" i="1" s="1"/>
  <c r="AD24" i="1"/>
  <c r="AL24" i="1" s="1"/>
  <c r="AD145" i="1"/>
  <c r="AL145" i="1" s="1"/>
  <c r="F180" i="1"/>
  <c r="G178" i="1"/>
  <c r="F162" i="1"/>
  <c r="G160" i="1"/>
  <c r="G186" i="1"/>
  <c r="AD158" i="1"/>
  <c r="AL158" i="1" s="1"/>
  <c r="AD171" i="1"/>
  <c r="AL171" i="1" s="1"/>
  <c r="AD167" i="1"/>
  <c r="AL167" i="1" s="1"/>
  <c r="AD162" i="1"/>
  <c r="AL162" i="1" s="1"/>
  <c r="AD133" i="1"/>
  <c r="AL133" i="1" s="1"/>
  <c r="AD146" i="1"/>
  <c r="AL146" i="1" s="1"/>
  <c r="AD97" i="1"/>
  <c r="AL97" i="1" s="1"/>
  <c r="AD86" i="1"/>
  <c r="AL86" i="1" s="1"/>
  <c r="AD82" i="1"/>
  <c r="AL82" i="1" s="1"/>
  <c r="AD25" i="1"/>
  <c r="AL25" i="1" s="1"/>
  <c r="HO202" i="1" l="1"/>
  <c r="DU202" i="1"/>
  <c r="D106" i="1" s="1"/>
  <c r="BO47" i="1"/>
  <c r="BO202" i="1" s="1"/>
  <c r="D38" i="1" s="1"/>
  <c r="AK38" i="1" s="1"/>
  <c r="AY47" i="1"/>
  <c r="AY202" i="1" s="1"/>
  <c r="D21" i="1" s="1"/>
  <c r="HK47" i="1"/>
  <c r="HK202" i="1" s="1"/>
  <c r="CY47" i="1"/>
  <c r="CY202" i="1" s="1"/>
  <c r="D83" i="1" s="1"/>
  <c r="AK83" i="1" s="1"/>
  <c r="BI47" i="1"/>
  <c r="BI202" i="1" s="1"/>
  <c r="D32" i="1" s="1"/>
  <c r="AK32" i="1" s="1"/>
  <c r="BP47" i="1"/>
  <c r="BP202" i="1" s="1"/>
  <c r="D39" i="1" s="1"/>
  <c r="AK39" i="1" s="1"/>
  <c r="CZ47" i="1"/>
  <c r="CZ202" i="1" s="1"/>
  <c r="D85" i="1" s="1"/>
  <c r="AK85" i="1" s="1"/>
  <c r="HH47" i="1"/>
  <c r="HH202" i="1" s="1"/>
  <c r="D199" i="1" s="1"/>
  <c r="GG47" i="1"/>
  <c r="GG202" i="1" s="1"/>
  <c r="D175" i="1" s="1"/>
  <c r="HM47" i="1"/>
  <c r="HM202" i="1" s="1"/>
  <c r="HJ47" i="1"/>
  <c r="HJ202" i="1" s="1"/>
  <c r="D201" i="1" s="1"/>
  <c r="BN47" i="1"/>
  <c r="BN202" i="1" s="1"/>
  <c r="D37" i="1" s="1"/>
  <c r="AK37" i="1" s="1"/>
  <c r="BQ47" i="1"/>
  <c r="BQ202" i="1" s="1"/>
  <c r="D40" i="1" s="1"/>
  <c r="AK40" i="1" s="1"/>
  <c r="BA47" i="1"/>
  <c r="BA202" i="1" s="1"/>
  <c r="D24" i="1" s="1"/>
  <c r="AK24" i="1" s="1"/>
  <c r="ES47" i="1"/>
  <c r="ES202" i="1" s="1"/>
  <c r="D131" i="1" s="1"/>
  <c r="HE47" i="1"/>
  <c r="HE202" i="1" s="1"/>
  <c r="D195" i="1" s="1"/>
  <c r="DV47" i="1"/>
  <c r="DV202" i="1" s="1"/>
  <c r="D107" i="1" s="1"/>
  <c r="GH47" i="1"/>
  <c r="GH202" i="1" s="1"/>
  <c r="D176" i="1" s="1"/>
  <c r="HC47" i="1"/>
  <c r="HC202" i="1" s="1"/>
  <c r="D193" i="1" s="1"/>
  <c r="EQ47" i="1"/>
  <c r="EQ202" i="1" s="1"/>
  <c r="D129" i="1" s="1"/>
  <c r="CU47" i="1"/>
  <c r="CU202" i="1" s="1"/>
  <c r="D79" i="1" s="1"/>
  <c r="BJ47" i="1"/>
  <c r="BJ202" i="1" s="1"/>
  <c r="D33" i="1" s="1"/>
  <c r="AK33" i="1" s="1"/>
  <c r="BM47" i="1"/>
  <c r="BM202" i="1" s="1"/>
  <c r="D36" i="1" s="1"/>
  <c r="AK36" i="1" s="1"/>
  <c r="AW47" i="1"/>
  <c r="AW202" i="1" s="1"/>
  <c r="D19" i="1" s="1"/>
  <c r="BU47" i="1"/>
  <c r="BU202" i="1" s="1"/>
  <c r="D44" i="1" s="1"/>
  <c r="AK44" i="1" s="1"/>
  <c r="BD47" i="1"/>
  <c r="BD202" i="1" s="1"/>
  <c r="D27" i="1" s="1"/>
  <c r="CV47" i="1"/>
  <c r="CV202" i="1" s="1"/>
  <c r="D80" i="1" s="1"/>
  <c r="ER47" i="1"/>
  <c r="ER202" i="1" s="1"/>
  <c r="D130" i="1" s="1"/>
  <c r="HD47" i="1"/>
  <c r="HD202" i="1" s="1"/>
  <c r="D194" i="1" s="1"/>
  <c r="HI47" i="1"/>
  <c r="HI202" i="1" s="1"/>
  <c r="D200" i="1" s="1"/>
  <c r="HN47" i="1"/>
  <c r="HN202" i="1" s="1"/>
  <c r="L17" i="5"/>
  <c r="K23" i="5"/>
  <c r="L23" i="5" s="1"/>
  <c r="N23" i="5"/>
  <c r="O23" i="5" s="1"/>
  <c r="N17" i="5"/>
  <c r="N16" i="5"/>
  <c r="M15" i="5"/>
  <c r="M16" i="5"/>
  <c r="J16" i="5"/>
  <c r="J15" i="5"/>
  <c r="K17" i="5"/>
  <c r="K16" i="5"/>
  <c r="M17" i="5"/>
  <c r="AC50" i="1"/>
  <c r="AD50" i="1" s="1"/>
  <c r="AL50" i="1" s="1"/>
  <c r="O17" i="5"/>
  <c r="J17" i="5"/>
  <c r="AC49" i="1"/>
  <c r="AD49" i="1" s="1"/>
  <c r="AL49" i="1" s="1"/>
  <c r="DT202" i="1"/>
  <c r="D105" i="1" s="1"/>
  <c r="HL202" i="1"/>
  <c r="BB202" i="1"/>
  <c r="D25" i="1" s="1"/>
  <c r="AK25" i="1" s="1"/>
  <c r="CF25" i="1" s="1"/>
  <c r="BR202" i="1"/>
  <c r="D41" i="1" s="1"/>
  <c r="AK41" i="1" s="1"/>
  <c r="CX202" i="1"/>
  <c r="D81" i="1" s="1"/>
  <c r="AK81" i="1" s="1"/>
  <c r="HF202" i="1"/>
  <c r="D196" i="1" s="1"/>
  <c r="H196" i="1" s="1"/>
  <c r="GI202" i="1"/>
  <c r="D177" i="1" s="1"/>
  <c r="BK202" i="1"/>
  <c r="D34" i="1" s="1"/>
  <c r="AK34" i="1" s="1"/>
  <c r="AV202" i="1"/>
  <c r="D18" i="1" s="1"/>
  <c r="H18" i="1" s="1"/>
  <c r="BL202" i="1"/>
  <c r="D35" i="1" s="1"/>
  <c r="HA202" i="1"/>
  <c r="D190" i="1" s="1"/>
  <c r="BS202" i="1"/>
  <c r="D42" i="1" s="1"/>
  <c r="AK42" i="1" s="1"/>
  <c r="GJ202" i="1"/>
  <c r="D178" i="1" s="1"/>
  <c r="GZ202" i="1"/>
  <c r="D189" i="1" s="1"/>
  <c r="AK189" i="1" s="1"/>
  <c r="BF202" i="1"/>
  <c r="D29" i="1" s="1"/>
  <c r="H29" i="1" s="1"/>
  <c r="BC202" i="1"/>
  <c r="D26" i="1" s="1"/>
  <c r="F183" i="2"/>
  <c r="F47" i="1" s="1"/>
  <c r="BT202" i="1"/>
  <c r="D43" i="1" s="1"/>
  <c r="AK43" i="1" s="1"/>
  <c r="CW202" i="1"/>
  <c r="D82" i="1" s="1"/>
  <c r="CT202" i="1"/>
  <c r="D78" i="1" s="1"/>
  <c r="H78" i="1" s="1"/>
  <c r="HB202" i="1"/>
  <c r="D192" i="1" s="1"/>
  <c r="HG202" i="1"/>
  <c r="D198" i="1" s="1"/>
  <c r="AK198" i="1" s="1"/>
  <c r="G183" i="2"/>
  <c r="BH202" i="1"/>
  <c r="D31" i="1" s="1"/>
  <c r="H31" i="1" s="1"/>
  <c r="BE202" i="1"/>
  <c r="D28" i="1" s="1"/>
  <c r="GY202" i="1"/>
  <c r="D188" i="1" s="1"/>
  <c r="AC48" i="1"/>
  <c r="AD48" i="1" s="1"/>
  <c r="AL48" i="1" s="1"/>
  <c r="GS186" i="1"/>
  <c r="GU186" i="1"/>
  <c r="DQ186" i="1"/>
  <c r="GR186" i="1"/>
  <c r="GT186" i="1"/>
  <c r="DB202" i="1"/>
  <c r="D87" i="1" s="1"/>
  <c r="AU186" i="1"/>
  <c r="CH186" i="1"/>
  <c r="DP186" i="1"/>
  <c r="GQ186" i="1"/>
  <c r="FC186" i="1"/>
  <c r="FX186" i="1"/>
  <c r="F178" i="1"/>
  <c r="F179" i="1"/>
  <c r="F160" i="1"/>
  <c r="F161" i="1"/>
  <c r="CC186" i="1"/>
  <c r="CO186" i="1"/>
  <c r="FB186" i="1"/>
  <c r="GP186" i="1"/>
  <c r="FW186" i="1"/>
  <c r="S31" i="1" l="1"/>
  <c r="W31" i="1"/>
  <c r="AA31" i="1"/>
  <c r="T31" i="1"/>
  <c r="X31" i="1"/>
  <c r="Y31" i="1"/>
  <c r="Z31" i="1"/>
  <c r="U31" i="1"/>
  <c r="V31" i="1"/>
  <c r="Z78" i="1"/>
  <c r="Y78" i="1"/>
  <c r="V78" i="1"/>
  <c r="AA78" i="1"/>
  <c r="U78" i="1"/>
  <c r="X78" i="1"/>
  <c r="W78" i="1"/>
  <c r="S78" i="1"/>
  <c r="T78" i="1"/>
  <c r="U29" i="1"/>
  <c r="Y29" i="1"/>
  <c r="V29" i="1"/>
  <c r="Z29" i="1"/>
  <c r="S29" i="1"/>
  <c r="AA29" i="1"/>
  <c r="T29" i="1"/>
  <c r="W29" i="1"/>
  <c r="X29" i="1"/>
  <c r="AN196" i="1"/>
  <c r="T196" i="1"/>
  <c r="X196" i="1"/>
  <c r="U196" i="1"/>
  <c r="Y196" i="1"/>
  <c r="V196" i="1"/>
  <c r="Z196" i="1"/>
  <c r="W196" i="1"/>
  <c r="AA196" i="1"/>
  <c r="S196" i="1"/>
  <c r="U18" i="1"/>
  <c r="Y18" i="1"/>
  <c r="Z18" i="1"/>
  <c r="S18" i="1"/>
  <c r="W18" i="1"/>
  <c r="AA18" i="1"/>
  <c r="X18" i="1"/>
  <c r="V18" i="1"/>
  <c r="T18" i="1"/>
  <c r="AK188" i="1"/>
  <c r="H41" i="1"/>
  <c r="AM41" i="1" s="1"/>
  <c r="H19" i="1"/>
  <c r="AK19" i="1"/>
  <c r="CO19" i="1" s="1"/>
  <c r="H195" i="1"/>
  <c r="AK195" i="1"/>
  <c r="EH195" i="1" s="1"/>
  <c r="AK199" i="1"/>
  <c r="AS199" i="1" s="1"/>
  <c r="H199" i="1"/>
  <c r="AK201" i="1"/>
  <c r="CF201" i="1" s="1"/>
  <c r="H201" i="1"/>
  <c r="AK200" i="1"/>
  <c r="CJ200" i="1" s="1"/>
  <c r="H200" i="1"/>
  <c r="AK27" i="1"/>
  <c r="CF27" i="1" s="1"/>
  <c r="H27" i="1"/>
  <c r="AM27" i="1" s="1"/>
  <c r="CK200" i="1"/>
  <c r="CK198" i="1"/>
  <c r="AS198" i="1"/>
  <c r="AR198" i="1"/>
  <c r="AR199" i="1"/>
  <c r="AS189" i="1"/>
  <c r="DS189" i="1"/>
  <c r="CQ189" i="1"/>
  <c r="CI189" i="1"/>
  <c r="AU189" i="1"/>
  <c r="ED85" i="1"/>
  <c r="CJ85" i="1"/>
  <c r="CF85" i="1"/>
  <c r="CH83" i="1"/>
  <c r="CJ83" i="1"/>
  <c r="CH81" i="1"/>
  <c r="CJ81" i="1"/>
  <c r="AR81" i="1"/>
  <c r="CO44" i="1"/>
  <c r="AS44" i="1"/>
  <c r="FV43" i="1"/>
  <c r="FV202" i="1" s="1"/>
  <c r="D162" i="1" s="1"/>
  <c r="AS43" i="1"/>
  <c r="GU43" i="1"/>
  <c r="CQ43" i="1"/>
  <c r="FP43" i="1"/>
  <c r="AS42" i="1"/>
  <c r="GU42" i="1"/>
  <c r="CQ42" i="1"/>
  <c r="CI42" i="1"/>
  <c r="CQ41" i="1"/>
  <c r="AS41" i="1"/>
  <c r="GB41" i="1"/>
  <c r="GU40" i="1"/>
  <c r="CQ40" i="1"/>
  <c r="CG39" i="1"/>
  <c r="AS39" i="1"/>
  <c r="CQ39" i="1"/>
  <c r="CN39" i="1"/>
  <c r="FA38" i="1"/>
  <c r="AS38" i="1"/>
  <c r="CQ38" i="1"/>
  <c r="AS37" i="1"/>
  <c r="CF37" i="1"/>
  <c r="AS36" i="1"/>
  <c r="CF36" i="1"/>
  <c r="CQ36" i="1"/>
  <c r="CO34" i="1"/>
  <c r="AR34" i="1"/>
  <c r="AQ33" i="1"/>
  <c r="AS33" i="1"/>
  <c r="CQ32" i="1"/>
  <c r="AS32" i="1"/>
  <c r="CI32" i="1"/>
  <c r="CQ24" i="1"/>
  <c r="AZ24" i="1"/>
  <c r="M19" i="5"/>
  <c r="D15" i="5" s="1"/>
  <c r="AK196" i="1"/>
  <c r="J19" i="5"/>
  <c r="E15" i="5" s="1"/>
  <c r="K19" i="5"/>
  <c r="E16" i="5" s="1"/>
  <c r="O19" i="5"/>
  <c r="D17" i="5" s="1"/>
  <c r="L19" i="5"/>
  <c r="E17" i="5" s="1"/>
  <c r="N19" i="5"/>
  <c r="D16" i="5" s="1"/>
  <c r="AK29" i="1"/>
  <c r="CJ29" i="1" s="1"/>
  <c r="AK31" i="1"/>
  <c r="H81" i="1"/>
  <c r="AK18" i="1"/>
  <c r="AU18" i="1" s="1"/>
  <c r="AK78" i="1"/>
  <c r="H198" i="1"/>
  <c r="G47" i="1"/>
  <c r="F48" i="1"/>
  <c r="F49" i="1"/>
  <c r="F50" i="1"/>
  <c r="H188" i="1"/>
  <c r="AM196" i="1"/>
  <c r="H189" i="1"/>
  <c r="H25" i="1"/>
  <c r="AM78" i="1"/>
  <c r="AN78" i="1"/>
  <c r="H42" i="1"/>
  <c r="H36" i="1"/>
  <c r="AM18" i="1"/>
  <c r="AN18" i="1"/>
  <c r="H21" i="1"/>
  <c r="AK21" i="1"/>
  <c r="H33" i="1"/>
  <c r="H39" i="1"/>
  <c r="H85" i="1"/>
  <c r="H83" i="1"/>
  <c r="AK193" i="1"/>
  <c r="H193" i="1"/>
  <c r="H192" i="1"/>
  <c r="AK192" i="1"/>
  <c r="GU192" i="1" s="1"/>
  <c r="H190" i="1"/>
  <c r="AK190" i="1"/>
  <c r="AK194" i="1"/>
  <c r="H194" i="1"/>
  <c r="H37" i="1"/>
  <c r="H38" i="1"/>
  <c r="H43" i="1"/>
  <c r="H44" i="1"/>
  <c r="H40" i="1"/>
  <c r="H32" i="1"/>
  <c r="H24" i="1"/>
  <c r="H34" i="1"/>
  <c r="GC202" i="1"/>
  <c r="FD202" i="1"/>
  <c r="D142" i="1" s="1"/>
  <c r="GD202" i="1"/>
  <c r="D171" i="1" s="1"/>
  <c r="FE202" i="1"/>
  <c r="D143" i="1" s="1"/>
  <c r="AR186" i="1"/>
  <c r="CJ186" i="1"/>
  <c r="CL186" i="1"/>
  <c r="FR186" i="1"/>
  <c r="CQ186" i="1"/>
  <c r="FS186" i="1"/>
  <c r="FC202" i="1"/>
  <c r="D141" i="1" s="1"/>
  <c r="FY202" i="1"/>
  <c r="D166" i="1" s="1"/>
  <c r="FX202" i="1"/>
  <c r="D165" i="1" s="1"/>
  <c r="ET202" i="1"/>
  <c r="D132" i="1" s="1"/>
  <c r="AM29" i="1"/>
  <c r="AN29" i="1"/>
  <c r="AM31" i="1"/>
  <c r="AN31" i="1"/>
  <c r="AN27" i="1" l="1"/>
  <c r="AN41" i="1"/>
  <c r="S190" i="1"/>
  <c r="W190" i="1"/>
  <c r="AA190" i="1"/>
  <c r="U190" i="1"/>
  <c r="Y190" i="1"/>
  <c r="V190" i="1"/>
  <c r="X190" i="1"/>
  <c r="T190" i="1"/>
  <c r="Z190" i="1"/>
  <c r="AN33" i="1"/>
  <c r="U33" i="1"/>
  <c r="V33" i="1"/>
  <c r="Z33" i="1"/>
  <c r="W33" i="1"/>
  <c r="AA33" i="1"/>
  <c r="X33" i="1"/>
  <c r="Y33" i="1"/>
  <c r="S33" i="1"/>
  <c r="T33" i="1"/>
  <c r="AM34" i="1"/>
  <c r="U34" i="1"/>
  <c r="Y34" i="1"/>
  <c r="Z34" i="1"/>
  <c r="W34" i="1"/>
  <c r="AA34" i="1"/>
  <c r="X34" i="1"/>
  <c r="V34" i="1"/>
  <c r="S34" i="1"/>
  <c r="T34" i="1"/>
  <c r="AM44" i="1"/>
  <c r="S44" i="1"/>
  <c r="W44" i="1"/>
  <c r="AA44" i="1"/>
  <c r="T44" i="1"/>
  <c r="Y44" i="1"/>
  <c r="V44" i="1"/>
  <c r="X44" i="1"/>
  <c r="U44" i="1"/>
  <c r="Z44" i="1"/>
  <c r="V194" i="1"/>
  <c r="Z194" i="1"/>
  <c r="S194" i="1"/>
  <c r="W194" i="1"/>
  <c r="AA194" i="1"/>
  <c r="T194" i="1"/>
  <c r="X194" i="1"/>
  <c r="Y194" i="1"/>
  <c r="U194" i="1"/>
  <c r="AM83" i="1"/>
  <c r="U83" i="1"/>
  <c r="Y83" i="1"/>
  <c r="V83" i="1"/>
  <c r="Z83" i="1"/>
  <c r="S83" i="1"/>
  <c r="AA83" i="1"/>
  <c r="T83" i="1"/>
  <c r="X83" i="1"/>
  <c r="W83" i="1"/>
  <c r="AN36" i="1"/>
  <c r="S36" i="1"/>
  <c r="W36" i="1"/>
  <c r="AA36" i="1"/>
  <c r="T36" i="1"/>
  <c r="X36" i="1"/>
  <c r="Y36" i="1"/>
  <c r="Z36" i="1"/>
  <c r="U36" i="1"/>
  <c r="V36" i="1"/>
  <c r="AM25" i="1"/>
  <c r="U25" i="1"/>
  <c r="Y25" i="1"/>
  <c r="V25" i="1"/>
  <c r="Z25" i="1"/>
  <c r="W25" i="1"/>
  <c r="AA25" i="1"/>
  <c r="X25" i="1"/>
  <c r="T25" i="1"/>
  <c r="S25" i="1"/>
  <c r="AN198" i="1"/>
  <c r="Z198" i="1"/>
  <c r="V198" i="1"/>
  <c r="Y198" i="1"/>
  <c r="U198" i="1"/>
  <c r="X198" i="1"/>
  <c r="T198" i="1"/>
  <c r="S198" i="1"/>
  <c r="AA198" i="1"/>
  <c r="W198" i="1"/>
  <c r="S27" i="1"/>
  <c r="W27" i="1"/>
  <c r="AA27" i="1"/>
  <c r="T27" i="1"/>
  <c r="X27" i="1"/>
  <c r="U27" i="1"/>
  <c r="Y27" i="1"/>
  <c r="V27" i="1"/>
  <c r="Z27" i="1"/>
  <c r="AM201" i="1"/>
  <c r="U201" i="1"/>
  <c r="Y201" i="1"/>
  <c r="V201" i="1"/>
  <c r="Z201" i="1"/>
  <c r="S201" i="1"/>
  <c r="W201" i="1"/>
  <c r="AA201" i="1"/>
  <c r="T201" i="1"/>
  <c r="X201" i="1"/>
  <c r="V41" i="1"/>
  <c r="Z41" i="1"/>
  <c r="S41" i="1"/>
  <c r="W41" i="1"/>
  <c r="AA41" i="1"/>
  <c r="T41" i="1"/>
  <c r="U41" i="1"/>
  <c r="X41" i="1"/>
  <c r="Y41" i="1"/>
  <c r="AM24" i="1"/>
  <c r="V24" i="1"/>
  <c r="Z24" i="1"/>
  <c r="S24" i="1"/>
  <c r="W24" i="1"/>
  <c r="AA24" i="1"/>
  <c r="X24" i="1"/>
  <c r="Y24" i="1"/>
  <c r="T24" i="1"/>
  <c r="U24" i="1"/>
  <c r="AN43" i="1"/>
  <c r="T43" i="1"/>
  <c r="X43" i="1"/>
  <c r="U43" i="1"/>
  <c r="V43" i="1"/>
  <c r="Z43" i="1"/>
  <c r="W43" i="1"/>
  <c r="Y43" i="1"/>
  <c r="S43" i="1"/>
  <c r="AA43" i="1"/>
  <c r="AA192" i="1"/>
  <c r="W192" i="1"/>
  <c r="S192" i="1"/>
  <c r="Z192" i="1"/>
  <c r="Y192" i="1"/>
  <c r="U192" i="1"/>
  <c r="T192" i="1"/>
  <c r="X192" i="1"/>
  <c r="V192" i="1"/>
  <c r="AN85" i="1"/>
  <c r="X85" i="1"/>
  <c r="T85" i="1"/>
  <c r="AA85" i="1"/>
  <c r="W85" i="1"/>
  <c r="S85" i="1"/>
  <c r="V85" i="1"/>
  <c r="U85" i="1"/>
  <c r="Y85" i="1"/>
  <c r="Z85" i="1"/>
  <c r="V21" i="1"/>
  <c r="Z21" i="1"/>
  <c r="S21" i="1"/>
  <c r="W21" i="1"/>
  <c r="AA21" i="1"/>
  <c r="T21" i="1"/>
  <c r="X21" i="1"/>
  <c r="Y21" i="1"/>
  <c r="U21" i="1"/>
  <c r="AN42" i="1"/>
  <c r="U42" i="1"/>
  <c r="Y42" i="1"/>
  <c r="Z42" i="1"/>
  <c r="S42" i="1"/>
  <c r="X42" i="1"/>
  <c r="V42" i="1"/>
  <c r="AA42" i="1"/>
  <c r="W42" i="1"/>
  <c r="T42" i="1"/>
  <c r="AM189" i="1"/>
  <c r="T189" i="1"/>
  <c r="X189" i="1"/>
  <c r="V189" i="1"/>
  <c r="Z189" i="1"/>
  <c r="W189" i="1"/>
  <c r="Y189" i="1"/>
  <c r="AA189" i="1"/>
  <c r="U189" i="1"/>
  <c r="S189" i="1"/>
  <c r="AM195" i="1"/>
  <c r="U195" i="1"/>
  <c r="Y195" i="1"/>
  <c r="V195" i="1"/>
  <c r="Z195" i="1"/>
  <c r="S195" i="1"/>
  <c r="W195" i="1"/>
  <c r="AA195" i="1"/>
  <c r="T195" i="1"/>
  <c r="X195" i="1"/>
  <c r="AM32" i="1"/>
  <c r="V32" i="1"/>
  <c r="Z32" i="1"/>
  <c r="S32" i="1"/>
  <c r="W32" i="1"/>
  <c r="AA32" i="1"/>
  <c r="X32" i="1"/>
  <c r="T32" i="1"/>
  <c r="U32" i="1"/>
  <c r="Y32" i="1"/>
  <c r="AN38" i="1"/>
  <c r="U38" i="1"/>
  <c r="Y38" i="1"/>
  <c r="Z38" i="1"/>
  <c r="S38" i="1"/>
  <c r="X38" i="1"/>
  <c r="V38" i="1"/>
  <c r="W38" i="1"/>
  <c r="AA38" i="1"/>
  <c r="T38" i="1"/>
  <c r="S193" i="1"/>
  <c r="W193" i="1"/>
  <c r="AA193" i="1"/>
  <c r="T193" i="1"/>
  <c r="X193" i="1"/>
  <c r="U193" i="1"/>
  <c r="Y193" i="1"/>
  <c r="V193" i="1"/>
  <c r="Z193" i="1"/>
  <c r="AN39" i="1"/>
  <c r="T39" i="1"/>
  <c r="X39" i="1"/>
  <c r="U39" i="1"/>
  <c r="V39" i="1"/>
  <c r="W39" i="1"/>
  <c r="Y39" i="1"/>
  <c r="Z39" i="1"/>
  <c r="S39" i="1"/>
  <c r="AA39" i="1"/>
  <c r="AN200" i="1"/>
  <c r="V200" i="1"/>
  <c r="Z200" i="1"/>
  <c r="S200" i="1"/>
  <c r="W200" i="1"/>
  <c r="AA200" i="1"/>
  <c r="T200" i="1"/>
  <c r="X200" i="1"/>
  <c r="U200" i="1"/>
  <c r="Y200" i="1"/>
  <c r="AN199" i="1"/>
  <c r="S199" i="1"/>
  <c r="W199" i="1"/>
  <c r="AA199" i="1"/>
  <c r="T199" i="1"/>
  <c r="X199" i="1"/>
  <c r="U199" i="1"/>
  <c r="Y199" i="1"/>
  <c r="V199" i="1"/>
  <c r="Z199" i="1"/>
  <c r="AM40" i="1"/>
  <c r="S40" i="1"/>
  <c r="W40" i="1"/>
  <c r="AA40" i="1"/>
  <c r="T40" i="1"/>
  <c r="U40" i="1"/>
  <c r="Z40" i="1"/>
  <c r="X40" i="1"/>
  <c r="Y40" i="1"/>
  <c r="V40" i="1"/>
  <c r="AM37" i="1"/>
  <c r="V37" i="1"/>
  <c r="Z37" i="1"/>
  <c r="W37" i="1"/>
  <c r="AA37" i="1"/>
  <c r="X37" i="1"/>
  <c r="U37" i="1"/>
  <c r="S37" i="1"/>
  <c r="T37" i="1"/>
  <c r="Y37" i="1"/>
  <c r="X188" i="1"/>
  <c r="T188" i="1"/>
  <c r="Z188" i="1"/>
  <c r="V188" i="1"/>
  <c r="U188" i="1"/>
  <c r="AA188" i="1"/>
  <c r="S188" i="1"/>
  <c r="Y188" i="1"/>
  <c r="W188" i="1"/>
  <c r="AM81" i="1"/>
  <c r="S81" i="1"/>
  <c r="W81" i="1"/>
  <c r="AA81" i="1"/>
  <c r="T81" i="1"/>
  <c r="X81" i="1"/>
  <c r="U81" i="1"/>
  <c r="V81" i="1"/>
  <c r="Y81" i="1"/>
  <c r="Z81" i="1"/>
  <c r="AN19" i="1"/>
  <c r="T19" i="1"/>
  <c r="X19" i="1"/>
  <c r="U19" i="1"/>
  <c r="Z19" i="1"/>
  <c r="S19" i="1"/>
  <c r="Y19" i="1"/>
  <c r="V19" i="1"/>
  <c r="W19" i="1"/>
  <c r="AA19" i="1"/>
  <c r="AN201" i="1"/>
  <c r="AM19" i="1"/>
  <c r="AM200" i="1"/>
  <c r="AR19" i="1"/>
  <c r="CJ19" i="1"/>
  <c r="AM199" i="1"/>
  <c r="GX188" i="1"/>
  <c r="GX202" i="1" s="1"/>
  <c r="D187" i="1" s="1"/>
  <c r="H187" i="1" s="1"/>
  <c r="CD188" i="1"/>
  <c r="GV188" i="1"/>
  <c r="AN188" i="1"/>
  <c r="C4" i="6"/>
  <c r="DN195" i="1"/>
  <c r="AN195" i="1"/>
  <c r="CN201" i="1"/>
  <c r="AS200" i="1"/>
  <c r="AS201" i="1"/>
  <c r="CK201" i="1"/>
  <c r="CN199" i="1"/>
  <c r="DM196" i="1"/>
  <c r="CG196" i="1"/>
  <c r="AS196" i="1"/>
  <c r="CF196" i="1"/>
  <c r="CN194" i="1"/>
  <c r="AQ194" i="1"/>
  <c r="EH193" i="1"/>
  <c r="CN193" i="1"/>
  <c r="CJ193" i="1"/>
  <c r="FF190" i="1"/>
  <c r="FF202" i="1" s="1"/>
  <c r="D144" i="1" s="1"/>
  <c r="CD190" i="1"/>
  <c r="GV190" i="1"/>
  <c r="GB190" i="1"/>
  <c r="GB202" i="1" s="1"/>
  <c r="D169" i="1" s="1"/>
  <c r="FW190" i="1"/>
  <c r="FW202" i="1" s="1"/>
  <c r="CQ190" i="1"/>
  <c r="CH78" i="1"/>
  <c r="CJ78" i="1"/>
  <c r="CQ31" i="1"/>
  <c r="BG31" i="1"/>
  <c r="BG202" i="1" s="1"/>
  <c r="D30" i="1" s="1"/>
  <c r="CN21" i="1"/>
  <c r="CJ21" i="1"/>
  <c r="G50" i="1"/>
  <c r="AN81" i="1"/>
  <c r="AM198" i="1"/>
  <c r="G48" i="1"/>
  <c r="G49" i="1"/>
  <c r="AM188" i="1"/>
  <c r="AN189" i="1"/>
  <c r="AM36" i="1"/>
  <c r="AN25" i="1"/>
  <c r="AN83" i="1"/>
  <c r="AM39" i="1"/>
  <c r="AN40" i="1"/>
  <c r="AM42" i="1"/>
  <c r="AK175" i="1"/>
  <c r="D170" i="1"/>
  <c r="H170" i="1" s="1"/>
  <c r="AM33" i="1"/>
  <c r="AN37" i="1"/>
  <c r="AM43" i="1"/>
  <c r="AM21" i="1"/>
  <c r="AN21" i="1"/>
  <c r="AM85" i="1"/>
  <c r="AN32" i="1"/>
  <c r="AN34" i="1"/>
  <c r="AZ202" i="1"/>
  <c r="AM38" i="1"/>
  <c r="AN192" i="1"/>
  <c r="AM192" i="1"/>
  <c r="AN193" i="1"/>
  <c r="AM193" i="1"/>
  <c r="AN194" i="1"/>
  <c r="AM194" i="1"/>
  <c r="AM190" i="1"/>
  <c r="AN190" i="1"/>
  <c r="AN44" i="1"/>
  <c r="H175" i="1"/>
  <c r="AN24" i="1"/>
  <c r="AK87" i="1"/>
  <c r="H87" i="1"/>
  <c r="AK35" i="1"/>
  <c r="AR35" i="1" s="1"/>
  <c r="AK176" i="1"/>
  <c r="H176" i="1"/>
  <c r="FG202" i="1"/>
  <c r="D146" i="1" s="1"/>
  <c r="GK202" i="1"/>
  <c r="D179" i="1" s="1"/>
  <c r="S176" i="1" l="1"/>
  <c r="W176" i="1"/>
  <c r="AA176" i="1"/>
  <c r="U176" i="1"/>
  <c r="Y176" i="1"/>
  <c r="Z176" i="1"/>
  <c r="T176" i="1"/>
  <c r="V176" i="1"/>
  <c r="X176" i="1"/>
  <c r="T170" i="1"/>
  <c r="X170" i="1"/>
  <c r="V170" i="1"/>
  <c r="Z170" i="1"/>
  <c r="S170" i="1"/>
  <c r="AA170" i="1"/>
  <c r="U170" i="1"/>
  <c r="W170" i="1"/>
  <c r="Y170" i="1"/>
  <c r="U87" i="1"/>
  <c r="Y87" i="1"/>
  <c r="V87" i="1"/>
  <c r="Z87" i="1"/>
  <c r="S87" i="1"/>
  <c r="AA87" i="1"/>
  <c r="T87" i="1"/>
  <c r="W87" i="1"/>
  <c r="X87" i="1"/>
  <c r="AM175" i="1"/>
  <c r="T175" i="1"/>
  <c r="X175" i="1"/>
  <c r="V175" i="1"/>
  <c r="Z175" i="1"/>
  <c r="S175" i="1"/>
  <c r="AA175" i="1"/>
  <c r="U175" i="1"/>
  <c r="W175" i="1"/>
  <c r="Y175" i="1"/>
  <c r="U187" i="1"/>
  <c r="Y187" i="1"/>
  <c r="S187" i="1"/>
  <c r="W187" i="1"/>
  <c r="AA187" i="1"/>
  <c r="X187" i="1"/>
  <c r="Z187" i="1"/>
  <c r="T187" i="1"/>
  <c r="V187" i="1"/>
  <c r="GV202" i="1"/>
  <c r="D186" i="1" s="1"/>
  <c r="H186" i="1" s="1"/>
  <c r="AR176" i="1"/>
  <c r="CN176" i="1"/>
  <c r="GP176" i="1"/>
  <c r="FT175" i="1"/>
  <c r="GF175" i="1"/>
  <c r="CM87" i="1"/>
  <c r="CJ87" i="1"/>
  <c r="AK187" i="1"/>
  <c r="D164" i="1"/>
  <c r="AN187" i="1"/>
  <c r="AM187" i="1"/>
  <c r="AK28" i="1"/>
  <c r="D23" i="1"/>
  <c r="AK170" i="1"/>
  <c r="H28" i="1"/>
  <c r="H35" i="1"/>
  <c r="AN175" i="1"/>
  <c r="AK169" i="1"/>
  <c r="H169" i="1"/>
  <c r="AN87" i="1"/>
  <c r="AM87" i="1"/>
  <c r="AK30" i="1"/>
  <c r="H30" i="1"/>
  <c r="AM176" i="1"/>
  <c r="AN176" i="1"/>
  <c r="DD202" i="1"/>
  <c r="D89" i="1" s="1"/>
  <c r="AN170" i="1"/>
  <c r="AM170" i="1"/>
  <c r="DW202" i="1"/>
  <c r="D108" i="1" s="1"/>
  <c r="FZ202" i="1"/>
  <c r="D167" i="1" s="1"/>
  <c r="AM35" i="1" l="1"/>
  <c r="T35" i="1"/>
  <c r="X35" i="1"/>
  <c r="U35" i="1"/>
  <c r="Z35" i="1"/>
  <c r="AA35" i="1"/>
  <c r="Y35" i="1"/>
  <c r="V35" i="1"/>
  <c r="S35" i="1"/>
  <c r="W35" i="1"/>
  <c r="AN186" i="1"/>
  <c r="X186" i="1"/>
  <c r="T186" i="1"/>
  <c r="Z186" i="1"/>
  <c r="V186" i="1"/>
  <c r="Y186" i="1"/>
  <c r="W186" i="1"/>
  <c r="U186" i="1"/>
  <c r="S186" i="1"/>
  <c r="AA186" i="1"/>
  <c r="T30" i="1"/>
  <c r="X30" i="1"/>
  <c r="U30" i="1"/>
  <c r="Y30" i="1"/>
  <c r="Z30" i="1"/>
  <c r="AA30" i="1"/>
  <c r="W30" i="1"/>
  <c r="S30" i="1"/>
  <c r="V30" i="1"/>
  <c r="AN169" i="1"/>
  <c r="U169" i="1"/>
  <c r="Y169" i="1"/>
  <c r="S169" i="1"/>
  <c r="W169" i="1"/>
  <c r="AA169" i="1"/>
  <c r="T169" i="1"/>
  <c r="V169" i="1"/>
  <c r="X169" i="1"/>
  <c r="Z169" i="1"/>
  <c r="AM28" i="1"/>
  <c r="V28" i="1"/>
  <c r="Z28" i="1"/>
  <c r="S28" i="1"/>
  <c r="W28" i="1"/>
  <c r="AA28" i="1"/>
  <c r="T28" i="1"/>
  <c r="X28" i="1"/>
  <c r="Y28" i="1"/>
  <c r="U28" i="1"/>
  <c r="FT187" i="1"/>
  <c r="CQ187" i="1"/>
  <c r="CN170" i="1"/>
  <c r="AR170" i="1"/>
  <c r="DS170" i="1"/>
  <c r="AS169" i="1"/>
  <c r="CJ169" i="1"/>
  <c r="AQ169" i="1"/>
  <c r="AS30" i="1"/>
  <c r="CF30" i="1"/>
  <c r="FA28" i="1"/>
  <c r="AS28" i="1"/>
  <c r="CQ28" i="1"/>
  <c r="AN28" i="1"/>
  <c r="H89" i="1"/>
  <c r="AK89" i="1"/>
  <c r="DC89" i="1" s="1"/>
  <c r="AM169" i="1"/>
  <c r="AK186" i="1"/>
  <c r="AM186" i="1"/>
  <c r="AN35" i="1"/>
  <c r="AK179" i="1"/>
  <c r="H179" i="1"/>
  <c r="AK171" i="1"/>
  <c r="AK146" i="1"/>
  <c r="H146" i="1"/>
  <c r="DA202" i="1"/>
  <c r="D86" i="1" s="1"/>
  <c r="AN30" i="1"/>
  <c r="AM30" i="1"/>
  <c r="EK202" i="1"/>
  <c r="D123" i="1" s="1"/>
  <c r="H171" i="1"/>
  <c r="H21" i="6" l="1"/>
  <c r="S89" i="1"/>
  <c r="W89" i="1"/>
  <c r="AA89" i="1"/>
  <c r="T89" i="1"/>
  <c r="X89" i="1"/>
  <c r="Y89" i="1"/>
  <c r="Z89" i="1"/>
  <c r="U89" i="1"/>
  <c r="V89" i="1"/>
  <c r="T179" i="1"/>
  <c r="X179" i="1"/>
  <c r="V179" i="1"/>
  <c r="Z179" i="1"/>
  <c r="W179" i="1"/>
  <c r="Y179" i="1"/>
  <c r="S179" i="1"/>
  <c r="U179" i="1"/>
  <c r="AA179" i="1"/>
  <c r="S171" i="1"/>
  <c r="W171" i="1"/>
  <c r="AA171" i="1"/>
  <c r="U171" i="1"/>
  <c r="Y171" i="1"/>
  <c r="Z171" i="1"/>
  <c r="T171" i="1"/>
  <c r="X171" i="1"/>
  <c r="V171" i="1"/>
  <c r="U146" i="1"/>
  <c r="Y146" i="1"/>
  <c r="V146" i="1"/>
  <c r="Z146" i="1"/>
  <c r="S146" i="1"/>
  <c r="AA146" i="1"/>
  <c r="T146" i="1"/>
  <c r="X146" i="1"/>
  <c r="W146" i="1"/>
  <c r="AR179" i="1"/>
  <c r="CJ179" i="1"/>
  <c r="CN179" i="1"/>
  <c r="AS171" i="1"/>
  <c r="CF171" i="1"/>
  <c r="AQ171" i="1"/>
  <c r="AR146" i="1"/>
  <c r="CJ146" i="1"/>
  <c r="CN146" i="1"/>
  <c r="AM89" i="1"/>
  <c r="AN89" i="1"/>
  <c r="AQ186" i="1"/>
  <c r="CP186" i="1"/>
  <c r="AS186" i="1"/>
  <c r="AM179" i="1"/>
  <c r="AN179" i="1"/>
  <c r="GF202" i="1"/>
  <c r="D174" i="1" s="1"/>
  <c r="H167" i="1"/>
  <c r="AK167" i="1"/>
  <c r="AM146" i="1"/>
  <c r="AN146" i="1"/>
  <c r="DC202" i="1"/>
  <c r="D88" i="1" s="1"/>
  <c r="AM171" i="1"/>
  <c r="AN171" i="1"/>
  <c r="S167" i="1" l="1"/>
  <c r="W167" i="1"/>
  <c r="AA167" i="1"/>
  <c r="U167" i="1"/>
  <c r="Y167" i="1"/>
  <c r="V167" i="1"/>
  <c r="X167" i="1"/>
  <c r="T167" i="1"/>
  <c r="Z167" i="1"/>
  <c r="AS167" i="1"/>
  <c r="AQ167" i="1"/>
  <c r="H88" i="1"/>
  <c r="AK88" i="1"/>
  <c r="AM167" i="1"/>
  <c r="AN167" i="1"/>
  <c r="AK86" i="1"/>
  <c r="H86" i="1"/>
  <c r="EO202" i="1"/>
  <c r="D127" i="1" s="1"/>
  <c r="EU202" i="1"/>
  <c r="D133" i="1" s="1"/>
  <c r="EY202" i="1"/>
  <c r="D137" i="1" s="1"/>
  <c r="T88" i="1" l="1"/>
  <c r="X88" i="1"/>
  <c r="U88" i="1"/>
  <c r="Y88" i="1"/>
  <c r="Z88" i="1"/>
  <c r="S88" i="1"/>
  <c r="AA88" i="1"/>
  <c r="V88" i="1"/>
  <c r="W88" i="1"/>
  <c r="V86" i="1"/>
  <c r="Z86" i="1"/>
  <c r="S86" i="1"/>
  <c r="W86" i="1"/>
  <c r="AA86" i="1"/>
  <c r="T86" i="1"/>
  <c r="U86" i="1"/>
  <c r="Y86" i="1"/>
  <c r="X86" i="1"/>
  <c r="DE88" i="1"/>
  <c r="BV88" i="1"/>
  <c r="CN86" i="1"/>
  <c r="AR86" i="1"/>
  <c r="AM88" i="1"/>
  <c r="AN88" i="1"/>
  <c r="AK174" i="1"/>
  <c r="H174" i="1"/>
  <c r="AK178" i="1"/>
  <c r="H178" i="1"/>
  <c r="AK137" i="1"/>
  <c r="AK131" i="1"/>
  <c r="AR131" i="1" s="1"/>
  <c r="AM86" i="1"/>
  <c r="AN86" i="1"/>
  <c r="EV202" i="1"/>
  <c r="D134" i="1" s="1"/>
  <c r="AK141" i="1"/>
  <c r="H141" i="1"/>
  <c r="DO202" i="1"/>
  <c r="D100" i="1" s="1"/>
  <c r="U178" i="1" l="1"/>
  <c r="Y178" i="1"/>
  <c r="S178" i="1"/>
  <c r="W178" i="1"/>
  <c r="AA178" i="1"/>
  <c r="X178" i="1"/>
  <c r="Z178" i="1"/>
  <c r="V178" i="1"/>
  <c r="T178" i="1"/>
  <c r="V141" i="1"/>
  <c r="Z141" i="1"/>
  <c r="S141" i="1"/>
  <c r="W141" i="1"/>
  <c r="AA141" i="1"/>
  <c r="X141" i="1"/>
  <c r="Y141" i="1"/>
  <c r="T141" i="1"/>
  <c r="U141" i="1"/>
  <c r="U174" i="1"/>
  <c r="Y174" i="1"/>
  <c r="S174" i="1"/>
  <c r="W174" i="1"/>
  <c r="AA174" i="1"/>
  <c r="T174" i="1"/>
  <c r="V174" i="1"/>
  <c r="X174" i="1"/>
  <c r="Z174" i="1"/>
  <c r="GE174" i="1"/>
  <c r="GE202" i="1" s="1"/>
  <c r="D173" i="1" s="1"/>
  <c r="AR174" i="1"/>
  <c r="CJ174" i="1"/>
  <c r="CN174" i="1"/>
  <c r="CF178" i="1"/>
  <c r="AS178" i="1"/>
  <c r="AT178" i="1"/>
  <c r="AQ137" i="1"/>
  <c r="AR137" i="1"/>
  <c r="CN137" i="1"/>
  <c r="AQ141" i="1"/>
  <c r="AS141" i="1"/>
  <c r="H131" i="1"/>
  <c r="H137" i="1"/>
  <c r="AM137" i="1" s="1"/>
  <c r="AM178" i="1"/>
  <c r="AN178" i="1"/>
  <c r="AM174" i="1"/>
  <c r="AN174" i="1"/>
  <c r="AK133" i="1"/>
  <c r="H133" i="1"/>
  <c r="H127" i="1"/>
  <c r="AK127" i="1"/>
  <c r="FS202" i="1"/>
  <c r="EL202" i="1"/>
  <c r="D124" i="1" s="1"/>
  <c r="EM202" i="1"/>
  <c r="D125" i="1" s="1"/>
  <c r="FI202" i="1"/>
  <c r="D148" i="1" s="1"/>
  <c r="FH202" i="1"/>
  <c r="D147" i="1" s="1"/>
  <c r="AN141" i="1"/>
  <c r="AM141" i="1"/>
  <c r="U127" i="1" l="1"/>
  <c r="Y127" i="1"/>
  <c r="V127" i="1"/>
  <c r="Z127" i="1"/>
  <c r="S127" i="1"/>
  <c r="AA127" i="1"/>
  <c r="T127" i="1"/>
  <c r="W127" i="1"/>
  <c r="X127" i="1"/>
  <c r="AM131" i="1"/>
  <c r="U131" i="1"/>
  <c r="Y131" i="1"/>
  <c r="V131" i="1"/>
  <c r="Z131" i="1"/>
  <c r="W131" i="1"/>
  <c r="X131" i="1"/>
  <c r="AA131" i="1"/>
  <c r="S131" i="1"/>
  <c r="T131" i="1"/>
  <c r="S133" i="1"/>
  <c r="W133" i="1"/>
  <c r="AA133" i="1"/>
  <c r="T133" i="1"/>
  <c r="X133" i="1"/>
  <c r="U133" i="1"/>
  <c r="V133" i="1"/>
  <c r="Y133" i="1"/>
  <c r="Z133" i="1"/>
  <c r="AN137" i="1"/>
  <c r="S137" i="1"/>
  <c r="W137" i="1"/>
  <c r="AA137" i="1"/>
  <c r="T137" i="1"/>
  <c r="X137" i="1"/>
  <c r="Y137" i="1"/>
  <c r="Z137" i="1"/>
  <c r="U137" i="1"/>
  <c r="V137" i="1"/>
  <c r="BW133" i="1"/>
  <c r="AR133" i="1"/>
  <c r="BX133" i="1"/>
  <c r="FT127" i="1"/>
  <c r="EP127" i="1"/>
  <c r="EP202" i="1" s="1"/>
  <c r="D128" i="1" s="1"/>
  <c r="AN131" i="1"/>
  <c r="H164" i="1"/>
  <c r="D159" i="1"/>
  <c r="AM133" i="1"/>
  <c r="AN133" i="1"/>
  <c r="AK134" i="1"/>
  <c r="H134" i="1"/>
  <c r="AN127" i="1"/>
  <c r="AM127" i="1"/>
  <c r="AK164" i="1"/>
  <c r="AK129" i="1"/>
  <c r="H129" i="1"/>
  <c r="FP202" i="1"/>
  <c r="D156" i="1" s="1"/>
  <c r="V134" i="1" l="1"/>
  <c r="Z134" i="1"/>
  <c r="S134" i="1"/>
  <c r="W134" i="1"/>
  <c r="AA134" i="1"/>
  <c r="T134" i="1"/>
  <c r="U134" i="1"/>
  <c r="X134" i="1"/>
  <c r="Y134" i="1"/>
  <c r="S129" i="1"/>
  <c r="W129" i="1"/>
  <c r="AA129" i="1"/>
  <c r="T129" i="1"/>
  <c r="X129" i="1"/>
  <c r="Y129" i="1"/>
  <c r="Z129" i="1"/>
  <c r="V129" i="1"/>
  <c r="U129" i="1"/>
  <c r="AM164" i="1"/>
  <c r="X164" i="1"/>
  <c r="T164" i="1"/>
  <c r="Z164" i="1"/>
  <c r="V164" i="1"/>
  <c r="U164" i="1"/>
  <c r="AA164" i="1"/>
  <c r="S164" i="1"/>
  <c r="Y164" i="1"/>
  <c r="W164" i="1"/>
  <c r="CG164" i="1"/>
  <c r="AR164" i="1"/>
  <c r="DS134" i="1"/>
  <c r="CN134" i="1"/>
  <c r="AS134" i="1"/>
  <c r="CK134" i="1"/>
  <c r="AS129" i="1"/>
  <c r="CL129" i="1"/>
  <c r="CP129" i="1"/>
  <c r="AN164" i="1"/>
  <c r="AK173" i="1"/>
  <c r="H173" i="1"/>
  <c r="AK177" i="1"/>
  <c r="H177" i="1"/>
  <c r="AN134" i="1"/>
  <c r="AM134" i="1"/>
  <c r="AK147" i="1"/>
  <c r="H147" i="1"/>
  <c r="AK148" i="1"/>
  <c r="H148" i="1"/>
  <c r="EW202" i="1"/>
  <c r="D135" i="1" s="1"/>
  <c r="EZ202" i="1"/>
  <c r="D138" i="1" s="1"/>
  <c r="AM129" i="1"/>
  <c r="AN129" i="1"/>
  <c r="FA202" i="1"/>
  <c r="D139" i="1" s="1"/>
  <c r="DE202" i="1"/>
  <c r="D90" i="1" s="1"/>
  <c r="X173" i="1" l="1"/>
  <c r="T173" i="1"/>
  <c r="Z173" i="1"/>
  <c r="V173" i="1"/>
  <c r="U173" i="1"/>
  <c r="AA173" i="1"/>
  <c r="S173" i="1"/>
  <c r="Y173" i="1"/>
  <c r="W173" i="1"/>
  <c r="S148" i="1"/>
  <c r="W148" i="1"/>
  <c r="AA148" i="1"/>
  <c r="T148" i="1"/>
  <c r="X148" i="1"/>
  <c r="Y148" i="1"/>
  <c r="Z148" i="1"/>
  <c r="V148" i="1"/>
  <c r="U148" i="1"/>
  <c r="T147" i="1"/>
  <c r="X147" i="1"/>
  <c r="U147" i="1"/>
  <c r="Y147" i="1"/>
  <c r="Z147" i="1"/>
  <c r="S147" i="1"/>
  <c r="AA147" i="1"/>
  <c r="V147" i="1"/>
  <c r="W147" i="1"/>
  <c r="V177" i="1"/>
  <c r="Z177" i="1"/>
  <c r="T177" i="1"/>
  <c r="X177" i="1"/>
  <c r="Y177" i="1"/>
  <c r="S177" i="1"/>
  <c r="AA177" i="1"/>
  <c r="U177" i="1"/>
  <c r="W177" i="1"/>
  <c r="DS177" i="1"/>
  <c r="CJ177" i="1"/>
  <c r="CN177" i="1"/>
  <c r="AS177" i="1"/>
  <c r="CN173" i="1"/>
  <c r="CJ173" i="1"/>
  <c r="AR173" i="1"/>
  <c r="AQ148" i="1"/>
  <c r="AR148" i="1"/>
  <c r="AQ147" i="1"/>
  <c r="AR147" i="1"/>
  <c r="CN147" i="1"/>
  <c r="CS147" i="1"/>
  <c r="AM177" i="1"/>
  <c r="AN177" i="1"/>
  <c r="AN173" i="1"/>
  <c r="AM173" i="1"/>
  <c r="AN148" i="1"/>
  <c r="AM148" i="1"/>
  <c r="AN147" i="1"/>
  <c r="AM147" i="1"/>
  <c r="H128" i="1"/>
  <c r="AK128" i="1"/>
  <c r="H142" i="1"/>
  <c r="H139" i="1"/>
  <c r="AK132" i="1"/>
  <c r="H132" i="1"/>
  <c r="AK139" i="1"/>
  <c r="FL202" i="1"/>
  <c r="D151" i="1" s="1"/>
  <c r="AK142" i="1"/>
  <c r="AK143" i="1"/>
  <c r="H143" i="1"/>
  <c r="T143" i="1" l="1"/>
  <c r="X143" i="1"/>
  <c r="U143" i="1"/>
  <c r="Y143" i="1"/>
  <c r="V143" i="1"/>
  <c r="W143" i="1"/>
  <c r="Z143" i="1"/>
  <c r="AA143" i="1"/>
  <c r="S143" i="1"/>
  <c r="U142" i="1"/>
  <c r="Y142" i="1"/>
  <c r="V142" i="1"/>
  <c r="Z142" i="1"/>
  <c r="W142" i="1"/>
  <c r="X142" i="1"/>
  <c r="S142" i="1"/>
  <c r="T142" i="1"/>
  <c r="AA142" i="1"/>
  <c r="T139" i="1"/>
  <c r="X139" i="1"/>
  <c r="U139" i="1"/>
  <c r="Y139" i="1"/>
  <c r="Z139" i="1"/>
  <c r="S139" i="1"/>
  <c r="AA139" i="1"/>
  <c r="W139" i="1"/>
  <c r="V139" i="1"/>
  <c r="T132" i="1"/>
  <c r="X132" i="1"/>
  <c r="U132" i="1"/>
  <c r="Y132" i="1"/>
  <c r="V132" i="1"/>
  <c r="W132" i="1"/>
  <c r="S132" i="1"/>
  <c r="AA132" i="1"/>
  <c r="Z132" i="1"/>
  <c r="T128" i="1"/>
  <c r="X128" i="1"/>
  <c r="U128" i="1"/>
  <c r="Y128" i="1"/>
  <c r="Z128" i="1"/>
  <c r="S128" i="1"/>
  <c r="AA128" i="1"/>
  <c r="V128" i="1"/>
  <c r="W128" i="1"/>
  <c r="AQ142" i="1"/>
  <c r="AR142" i="1"/>
  <c r="CJ139" i="1"/>
  <c r="AS139" i="1"/>
  <c r="CG139" i="1"/>
  <c r="CF128" i="1"/>
  <c r="EN128" i="1"/>
  <c r="EN202" i="1" s="1"/>
  <c r="D126" i="1" s="1"/>
  <c r="CJ143" i="1"/>
  <c r="AS143" i="1"/>
  <c r="CC143" i="1"/>
  <c r="CN132" i="1"/>
  <c r="AS132" i="1"/>
  <c r="AK138" i="1"/>
  <c r="H138" i="1"/>
  <c r="AM132" i="1"/>
  <c r="AN132" i="1"/>
  <c r="AK135" i="1"/>
  <c r="H135" i="1"/>
  <c r="AK156" i="1"/>
  <c r="AM128" i="1"/>
  <c r="AN128" i="1"/>
  <c r="H90" i="1"/>
  <c r="AK90" i="1"/>
  <c r="AS90" i="1" s="1"/>
  <c r="AN139" i="1"/>
  <c r="AM139" i="1"/>
  <c r="AN142" i="1"/>
  <c r="AM142" i="1"/>
  <c r="AM143" i="1"/>
  <c r="AN143" i="1"/>
  <c r="V90" i="1" l="1"/>
  <c r="Z90" i="1"/>
  <c r="S90" i="1"/>
  <c r="W90" i="1"/>
  <c r="AA90" i="1"/>
  <c r="X90" i="1"/>
  <c r="Y90" i="1"/>
  <c r="U90" i="1"/>
  <c r="T90" i="1"/>
  <c r="U135" i="1"/>
  <c r="Y135" i="1"/>
  <c r="V135" i="1"/>
  <c r="Z135" i="1"/>
  <c r="S135" i="1"/>
  <c r="AA135" i="1"/>
  <c r="T135" i="1"/>
  <c r="W135" i="1"/>
  <c r="X135" i="1"/>
  <c r="V138" i="1"/>
  <c r="Z138" i="1"/>
  <c r="S138" i="1"/>
  <c r="W138" i="1"/>
  <c r="X138" i="1"/>
  <c r="Y138" i="1"/>
  <c r="AA138" i="1"/>
  <c r="T138" i="1"/>
  <c r="U138" i="1"/>
  <c r="FO156" i="1"/>
  <c r="FO202" i="1" s="1"/>
  <c r="D155" i="1" s="1"/>
  <c r="CQ156" i="1"/>
  <c r="CF156" i="1"/>
  <c r="GU156" i="1"/>
  <c r="FK135" i="1"/>
  <c r="FK202" i="1" s="1"/>
  <c r="D150" i="1" s="1"/>
  <c r="CJ135" i="1"/>
  <c r="AS135" i="1"/>
  <c r="AS138" i="1"/>
  <c r="CL138" i="1"/>
  <c r="H156" i="1"/>
  <c r="H151" i="1"/>
  <c r="AK151" i="1"/>
  <c r="AN138" i="1"/>
  <c r="AM138" i="1"/>
  <c r="AN135" i="1"/>
  <c r="AM135" i="1"/>
  <c r="AM90" i="1"/>
  <c r="AN90" i="1"/>
  <c r="FJ202" i="1"/>
  <c r="D149" i="1" s="1"/>
  <c r="FM202" i="1"/>
  <c r="D153" i="1" s="1"/>
  <c r="T151" i="1" l="1"/>
  <c r="X151" i="1"/>
  <c r="U151" i="1"/>
  <c r="Y151" i="1"/>
  <c r="V151" i="1"/>
  <c r="W151" i="1"/>
  <c r="AA151" i="1"/>
  <c r="S151" i="1"/>
  <c r="Z151" i="1"/>
  <c r="AN156" i="1"/>
  <c r="S156" i="1"/>
  <c r="W156" i="1"/>
  <c r="AA156" i="1"/>
  <c r="U156" i="1"/>
  <c r="Y156" i="1"/>
  <c r="V156" i="1"/>
  <c r="X156" i="1"/>
  <c r="Z156" i="1"/>
  <c r="T156" i="1"/>
  <c r="AQ151" i="1"/>
  <c r="AR151" i="1"/>
  <c r="CN151" i="1"/>
  <c r="AM156" i="1"/>
  <c r="H159" i="1"/>
  <c r="AK159" i="1"/>
  <c r="AN151" i="1"/>
  <c r="AM151" i="1"/>
  <c r="AK126" i="1"/>
  <c r="H126" i="1"/>
  <c r="AK130" i="1"/>
  <c r="H130" i="1"/>
  <c r="DX202" i="1"/>
  <c r="D109" i="1" s="1"/>
  <c r="V126" i="1" l="1"/>
  <c r="Z126" i="1"/>
  <c r="S126" i="1"/>
  <c r="W126" i="1"/>
  <c r="AA126" i="1"/>
  <c r="T126" i="1"/>
  <c r="U126" i="1"/>
  <c r="X126" i="1"/>
  <c r="Y126" i="1"/>
  <c r="U159" i="1"/>
  <c r="Y159" i="1"/>
  <c r="V159" i="1"/>
  <c r="Z159" i="1"/>
  <c r="S159" i="1"/>
  <c r="AA159" i="1"/>
  <c r="T159" i="1"/>
  <c r="W159" i="1"/>
  <c r="X159" i="1"/>
  <c r="V130" i="1"/>
  <c r="Z130" i="1"/>
  <c r="S130" i="1"/>
  <c r="W130" i="1"/>
  <c r="AA130" i="1"/>
  <c r="X130" i="1"/>
  <c r="Y130" i="1"/>
  <c r="T130" i="1"/>
  <c r="U130" i="1"/>
  <c r="FR159" i="1"/>
  <c r="FR202" i="1" s="1"/>
  <c r="D158" i="1" s="1"/>
  <c r="CQ159" i="1"/>
  <c r="CF159" i="1"/>
  <c r="GU159" i="1"/>
  <c r="GW130" i="1"/>
  <c r="GW202" i="1" s="1"/>
  <c r="D145" i="1" s="1"/>
  <c r="CL130" i="1"/>
  <c r="CJ126" i="1"/>
  <c r="CN126" i="1"/>
  <c r="FB126" i="1"/>
  <c r="FB202" i="1" s="1"/>
  <c r="D140" i="1" s="1"/>
  <c r="AM159" i="1"/>
  <c r="AN159" i="1"/>
  <c r="H153" i="1"/>
  <c r="AK153" i="1"/>
  <c r="AK149" i="1"/>
  <c r="H149" i="1"/>
  <c r="AN126" i="1"/>
  <c r="AM126" i="1"/>
  <c r="AK150" i="1"/>
  <c r="AT150" i="1" s="1"/>
  <c r="H150" i="1"/>
  <c r="AN130" i="1"/>
  <c r="AM130" i="1"/>
  <c r="AK155" i="1"/>
  <c r="H155" i="1"/>
  <c r="Y153" i="1" l="1"/>
  <c r="U153" i="1"/>
  <c r="X153" i="1"/>
  <c r="T153" i="1"/>
  <c r="W153" i="1"/>
  <c r="V153" i="1"/>
  <c r="AA153" i="1"/>
  <c r="Z153" i="1"/>
  <c r="S153" i="1"/>
  <c r="T155" i="1"/>
  <c r="X155" i="1"/>
  <c r="V155" i="1"/>
  <c r="Z155" i="1"/>
  <c r="W155" i="1"/>
  <c r="Y155" i="1"/>
  <c r="S155" i="1"/>
  <c r="U155" i="1"/>
  <c r="AA155" i="1"/>
  <c r="U150" i="1"/>
  <c r="Y150" i="1"/>
  <c r="V150" i="1"/>
  <c r="Z150" i="1"/>
  <c r="W150" i="1"/>
  <c r="X150" i="1"/>
  <c r="AA150" i="1"/>
  <c r="S150" i="1"/>
  <c r="T150" i="1"/>
  <c r="V149" i="1"/>
  <c r="Z149" i="1"/>
  <c r="S149" i="1"/>
  <c r="W149" i="1"/>
  <c r="AA149" i="1"/>
  <c r="X149" i="1"/>
  <c r="Y149" i="1"/>
  <c r="T149" i="1"/>
  <c r="U149" i="1"/>
  <c r="FN155" i="1"/>
  <c r="FN202" i="1" s="1"/>
  <c r="D154" i="1" s="1"/>
  <c r="CQ155" i="1"/>
  <c r="CF155" i="1"/>
  <c r="CJ149" i="1"/>
  <c r="AS149" i="1"/>
  <c r="CC149" i="1"/>
  <c r="CH153" i="1"/>
  <c r="AS153" i="1"/>
  <c r="CJ153" i="1"/>
  <c r="CF153" i="1"/>
  <c r="AK162" i="1"/>
  <c r="H162" i="1"/>
  <c r="AM153" i="1"/>
  <c r="AN153" i="1"/>
  <c r="H144" i="1"/>
  <c r="AK144" i="1"/>
  <c r="AM150" i="1"/>
  <c r="AN150" i="1"/>
  <c r="AM149" i="1"/>
  <c r="AN149" i="1"/>
  <c r="AM155" i="1"/>
  <c r="AN155" i="1"/>
  <c r="H145" i="1"/>
  <c r="AK145" i="1"/>
  <c r="AK109" i="1"/>
  <c r="H109" i="1"/>
  <c r="V162" i="1" l="1"/>
  <c r="Z162" i="1"/>
  <c r="S162" i="1"/>
  <c r="W162" i="1"/>
  <c r="AA162" i="1"/>
  <c r="X162" i="1"/>
  <c r="Y162" i="1"/>
  <c r="U162" i="1"/>
  <c r="T162" i="1"/>
  <c r="V145" i="1"/>
  <c r="Z145" i="1"/>
  <c r="S145" i="1"/>
  <c r="W145" i="1"/>
  <c r="AA145" i="1"/>
  <c r="T145" i="1"/>
  <c r="U145" i="1"/>
  <c r="X145" i="1"/>
  <c r="Y145" i="1"/>
  <c r="S144" i="1"/>
  <c r="W144" i="1"/>
  <c r="AA144" i="1"/>
  <c r="T144" i="1"/>
  <c r="X144" i="1"/>
  <c r="U144" i="1"/>
  <c r="V144" i="1"/>
  <c r="Z144" i="1"/>
  <c r="Y144" i="1"/>
  <c r="S109" i="1"/>
  <c r="W109" i="1"/>
  <c r="AA109" i="1"/>
  <c r="T109" i="1"/>
  <c r="X109" i="1"/>
  <c r="U109" i="1"/>
  <c r="V109" i="1"/>
  <c r="Z109" i="1"/>
  <c r="Y109" i="1"/>
  <c r="CQ162" i="1"/>
  <c r="FU162" i="1"/>
  <c r="FU202" i="1" s="1"/>
  <c r="D161" i="1" s="1"/>
  <c r="CF162" i="1"/>
  <c r="GU162" i="1"/>
  <c r="AR145" i="1"/>
  <c r="CJ145" i="1"/>
  <c r="CL145" i="1"/>
  <c r="AR144" i="1"/>
  <c r="CJ144" i="1"/>
  <c r="CN144" i="1"/>
  <c r="CF109" i="1"/>
  <c r="CJ109" i="1"/>
  <c r="ED109" i="1"/>
  <c r="AM162" i="1"/>
  <c r="AN162" i="1"/>
  <c r="AN145" i="1"/>
  <c r="AM145" i="1"/>
  <c r="AM144" i="1"/>
  <c r="AN144" i="1"/>
  <c r="AM109" i="1"/>
  <c r="AN109" i="1"/>
  <c r="H154" i="1" l="1"/>
  <c r="AK154" i="1"/>
  <c r="AK166" i="1"/>
  <c r="H166" i="1"/>
  <c r="H158" i="1"/>
  <c r="AK158" i="1"/>
  <c r="U154" i="1" l="1"/>
  <c r="Y154" i="1"/>
  <c r="S154" i="1"/>
  <c r="W154" i="1"/>
  <c r="AA154" i="1"/>
  <c r="X154" i="1"/>
  <c r="Z154" i="1"/>
  <c r="T154" i="1"/>
  <c r="V154" i="1"/>
  <c r="T166" i="1"/>
  <c r="X166" i="1"/>
  <c r="V166" i="1"/>
  <c r="Z166" i="1"/>
  <c r="W166" i="1"/>
  <c r="Y166" i="1"/>
  <c r="AA166" i="1"/>
  <c r="S166" i="1"/>
  <c r="U166" i="1"/>
  <c r="V158" i="1"/>
  <c r="Z158" i="1"/>
  <c r="S158" i="1"/>
  <c r="W158" i="1"/>
  <c r="AA158" i="1"/>
  <c r="T158" i="1"/>
  <c r="U158" i="1"/>
  <c r="Y158" i="1"/>
  <c r="X158" i="1"/>
  <c r="GP166" i="1"/>
  <c r="DS166" i="1"/>
  <c r="FQ158" i="1"/>
  <c r="FQ202" i="1" s="1"/>
  <c r="D157" i="1" s="1"/>
  <c r="CF158" i="1"/>
  <c r="CQ158" i="1"/>
  <c r="CJ154" i="1"/>
  <c r="CF154" i="1"/>
  <c r="AM166" i="1"/>
  <c r="AN166" i="1"/>
  <c r="AM158" i="1"/>
  <c r="AN158" i="1"/>
  <c r="AM154" i="1"/>
  <c r="AN154" i="1"/>
  <c r="GL202" i="1" l="1"/>
  <c r="D180" i="1" s="1"/>
  <c r="AK180" i="1" l="1"/>
  <c r="H180" i="1"/>
  <c r="H157" i="1"/>
  <c r="AK157" i="1"/>
  <c r="H161" i="1"/>
  <c r="AK161" i="1"/>
  <c r="S180" i="1" l="1"/>
  <c r="W180" i="1"/>
  <c r="AA180" i="1"/>
  <c r="U180" i="1"/>
  <c r="Y180" i="1"/>
  <c r="V180" i="1"/>
  <c r="X180" i="1"/>
  <c r="Z180" i="1"/>
  <c r="T180" i="1"/>
  <c r="V157" i="1"/>
  <c r="T157" i="1"/>
  <c r="X157" i="1"/>
  <c r="U157" i="1"/>
  <c r="AA157" i="1"/>
  <c r="W157" i="1"/>
  <c r="S157" i="1"/>
  <c r="Y157" i="1"/>
  <c r="Z157" i="1"/>
  <c r="S161" i="1"/>
  <c r="W161" i="1"/>
  <c r="AA161" i="1"/>
  <c r="T161" i="1"/>
  <c r="X161" i="1"/>
  <c r="Y161" i="1"/>
  <c r="Z161" i="1"/>
  <c r="U161" i="1"/>
  <c r="V161" i="1"/>
  <c r="DS180" i="1"/>
  <c r="CJ180" i="1"/>
  <c r="CN180" i="1"/>
  <c r="FT161" i="1"/>
  <c r="FT202" i="1" s="1"/>
  <c r="D160" i="1" s="1"/>
  <c r="CF161" i="1"/>
  <c r="CQ161" i="1"/>
  <c r="CJ157" i="1"/>
  <c r="CF157" i="1"/>
  <c r="AM180" i="1"/>
  <c r="AN180" i="1"/>
  <c r="AM161" i="1"/>
  <c r="AN161" i="1"/>
  <c r="AN157" i="1"/>
  <c r="AM157" i="1"/>
  <c r="H160" i="1" l="1"/>
  <c r="AK160" i="1"/>
  <c r="AK165" i="1"/>
  <c r="H165" i="1"/>
  <c r="U165" i="1" l="1"/>
  <c r="Y165" i="1"/>
  <c r="S165" i="1"/>
  <c r="W165" i="1"/>
  <c r="AA165" i="1"/>
  <c r="X165" i="1"/>
  <c r="Z165" i="1"/>
  <c r="T165" i="1"/>
  <c r="V165" i="1"/>
  <c r="T160" i="1"/>
  <c r="X160" i="1"/>
  <c r="U160" i="1"/>
  <c r="Y160" i="1"/>
  <c r="Z160" i="1"/>
  <c r="S160" i="1"/>
  <c r="AA160" i="1"/>
  <c r="V160" i="1"/>
  <c r="W160" i="1"/>
  <c r="AS165" i="1"/>
  <c r="AQ165" i="1"/>
  <c r="CJ160" i="1"/>
  <c r="CF160" i="1"/>
  <c r="AN165" i="1"/>
  <c r="AM165" i="1"/>
  <c r="AM160" i="1"/>
  <c r="AN160" i="1"/>
  <c r="DP202" i="1"/>
  <c r="AK105" i="1" l="1"/>
  <c r="D101" i="1"/>
  <c r="H105" i="1"/>
  <c r="AN105" i="1" l="1"/>
  <c r="S105" i="1"/>
  <c r="W105" i="1"/>
  <c r="AA105" i="1"/>
  <c r="T105" i="1"/>
  <c r="X105" i="1"/>
  <c r="Y105" i="1"/>
  <c r="Z105" i="1"/>
  <c r="U105" i="1"/>
  <c r="V105" i="1"/>
  <c r="DS105" i="1"/>
  <c r="AR105" i="1"/>
  <c r="AM105" i="1"/>
  <c r="DF202" i="1" l="1"/>
  <c r="D91" i="1" s="1"/>
  <c r="AK91" i="1" l="1"/>
  <c r="H91" i="1"/>
  <c r="U91" i="1" l="1"/>
  <c r="Y91" i="1"/>
  <c r="V91" i="1"/>
  <c r="Z91" i="1"/>
  <c r="W91" i="1"/>
  <c r="X91" i="1"/>
  <c r="S91" i="1"/>
  <c r="T91" i="1"/>
  <c r="AA91" i="1"/>
  <c r="CF91" i="1"/>
  <c r="CN91" i="1"/>
  <c r="DJ91" i="1"/>
  <c r="BY91" i="1"/>
  <c r="AM91" i="1"/>
  <c r="AN91" i="1"/>
  <c r="DY202" i="1" l="1"/>
  <c r="D110" i="1" s="1"/>
  <c r="EE202" i="1"/>
  <c r="D116" i="1" s="1"/>
  <c r="AK110" i="1" l="1"/>
  <c r="H110" i="1"/>
  <c r="V110" i="1" l="1"/>
  <c r="Z110" i="1"/>
  <c r="S110" i="1"/>
  <c r="W110" i="1"/>
  <c r="AA110" i="1"/>
  <c r="T110" i="1"/>
  <c r="U110" i="1"/>
  <c r="X110" i="1"/>
  <c r="Y110" i="1"/>
  <c r="CF110" i="1"/>
  <c r="CN110" i="1"/>
  <c r="AS110" i="1"/>
  <c r="AN110" i="1"/>
  <c r="AM110" i="1"/>
  <c r="GM202" i="1" l="1"/>
  <c r="D181" i="1" s="1"/>
  <c r="H181" i="1" l="1"/>
  <c r="AK181" i="1"/>
  <c r="V181" i="1" l="1"/>
  <c r="Z181" i="1"/>
  <c r="T181" i="1"/>
  <c r="X181" i="1"/>
  <c r="U181" i="1"/>
  <c r="W181" i="1"/>
  <c r="S181" i="1"/>
  <c r="Y181" i="1"/>
  <c r="AA181" i="1"/>
  <c r="DS181" i="1"/>
  <c r="CJ181" i="1"/>
  <c r="CN181" i="1"/>
  <c r="AS181" i="1"/>
  <c r="AT181" i="1"/>
  <c r="AN181" i="1"/>
  <c r="AM181" i="1"/>
  <c r="EB202" i="1" l="1"/>
  <c r="D113" i="1" s="1"/>
  <c r="H113" i="1" l="1"/>
  <c r="AK113" i="1"/>
  <c r="S113" i="1" l="1"/>
  <c r="W113" i="1"/>
  <c r="AA113" i="1"/>
  <c r="T113" i="1"/>
  <c r="X113" i="1"/>
  <c r="Y113" i="1"/>
  <c r="Z113" i="1"/>
  <c r="V113" i="1"/>
  <c r="U113" i="1"/>
  <c r="CJ113" i="1"/>
  <c r="EC113" i="1"/>
  <c r="AN113" i="1"/>
  <c r="AM113" i="1"/>
  <c r="DG202" i="1" l="1"/>
  <c r="D92" i="1" s="1"/>
  <c r="H92" i="1" l="1"/>
  <c r="AK92" i="1"/>
  <c r="DJ202" i="1"/>
  <c r="D95" i="1" s="1"/>
  <c r="T92" i="1" l="1"/>
  <c r="X92" i="1"/>
  <c r="U92" i="1"/>
  <c r="Y92" i="1"/>
  <c r="V92" i="1"/>
  <c r="W92" i="1"/>
  <c r="Z92" i="1"/>
  <c r="AA92" i="1"/>
  <c r="S92" i="1"/>
  <c r="DK92" i="1"/>
  <c r="CN92" i="1"/>
  <c r="BY92" i="1"/>
  <c r="AN92" i="1"/>
  <c r="AM92" i="1"/>
  <c r="AK95" i="1" l="1"/>
  <c r="H95" i="1"/>
  <c r="DZ202" i="1"/>
  <c r="D111" i="1" s="1"/>
  <c r="U95" i="1" l="1"/>
  <c r="Y95" i="1"/>
  <c r="V95" i="1"/>
  <c r="Z95" i="1"/>
  <c r="S95" i="1"/>
  <c r="AA95" i="1"/>
  <c r="T95" i="1"/>
  <c r="X95" i="1"/>
  <c r="W95" i="1"/>
  <c r="EA95" i="1"/>
  <c r="EA202" i="1" s="1"/>
  <c r="D112" i="1" s="1"/>
  <c r="CJ95" i="1"/>
  <c r="CN95" i="1"/>
  <c r="AN95" i="1"/>
  <c r="AM95" i="1"/>
  <c r="AK116" i="1" l="1"/>
  <c r="H116" i="1"/>
  <c r="AK112" i="1"/>
  <c r="H112" i="1"/>
  <c r="AK111" i="1"/>
  <c r="H111" i="1"/>
  <c r="EF202" i="1"/>
  <c r="D117" i="1" s="1"/>
  <c r="T112" i="1" l="1"/>
  <c r="X112" i="1"/>
  <c r="U112" i="1"/>
  <c r="Y112" i="1"/>
  <c r="Z112" i="1"/>
  <c r="S112" i="1"/>
  <c r="AA112" i="1"/>
  <c r="V112" i="1"/>
  <c r="W112" i="1"/>
  <c r="U111" i="1"/>
  <c r="Y111" i="1"/>
  <c r="V111" i="1"/>
  <c r="Z111" i="1"/>
  <c r="S111" i="1"/>
  <c r="AA111" i="1"/>
  <c r="T111" i="1"/>
  <c r="X111" i="1"/>
  <c r="W111" i="1"/>
  <c r="T116" i="1"/>
  <c r="X116" i="1"/>
  <c r="U116" i="1"/>
  <c r="Y116" i="1"/>
  <c r="V116" i="1"/>
  <c r="W116" i="1"/>
  <c r="S116" i="1"/>
  <c r="AA116" i="1"/>
  <c r="Z116" i="1"/>
  <c r="EH112" i="1"/>
  <c r="AR112" i="1"/>
  <c r="CJ112" i="1"/>
  <c r="CI111" i="1"/>
  <c r="DS111" i="1"/>
  <c r="AS111" i="1"/>
  <c r="ED116" i="1"/>
  <c r="CF116" i="1"/>
  <c r="CJ116" i="1"/>
  <c r="AM116" i="1"/>
  <c r="AN116" i="1"/>
  <c r="AM111" i="1"/>
  <c r="AN111" i="1"/>
  <c r="AM112" i="1"/>
  <c r="AN112" i="1"/>
  <c r="H117" i="1" l="1"/>
  <c r="AK117" i="1"/>
  <c r="DQ202" i="1"/>
  <c r="D102" i="1" s="1"/>
  <c r="S117" i="1" l="1"/>
  <c r="W117" i="1"/>
  <c r="AA117" i="1"/>
  <c r="T117" i="1"/>
  <c r="X117" i="1"/>
  <c r="U117" i="1"/>
  <c r="V117" i="1"/>
  <c r="Y117" i="1"/>
  <c r="Z117" i="1"/>
  <c r="AR117" i="1"/>
  <c r="AS117" i="1"/>
  <c r="AN117" i="1"/>
  <c r="AM117" i="1"/>
  <c r="H106" i="1"/>
  <c r="AK106" i="1"/>
  <c r="V106" i="1" l="1"/>
  <c r="Z106" i="1"/>
  <c r="S106" i="1"/>
  <c r="W106" i="1"/>
  <c r="AA106" i="1"/>
  <c r="X106" i="1"/>
  <c r="Y106" i="1"/>
  <c r="U106" i="1"/>
  <c r="T106" i="1"/>
  <c r="AS106" i="1"/>
  <c r="CO106" i="1"/>
  <c r="GT106" i="1"/>
  <c r="DM202" i="1"/>
  <c r="D98" i="1" s="1"/>
  <c r="AN106" i="1"/>
  <c r="AM106" i="1"/>
  <c r="H102" i="1" l="1"/>
  <c r="AK102" i="1"/>
  <c r="GN202" i="1"/>
  <c r="D182" i="1" s="1"/>
  <c r="V102" i="1" l="1"/>
  <c r="Z102" i="1"/>
  <c r="S102" i="1"/>
  <c r="W102" i="1"/>
  <c r="AA102" i="1"/>
  <c r="T102" i="1"/>
  <c r="U102" i="1"/>
  <c r="Y102" i="1"/>
  <c r="X102" i="1"/>
  <c r="AR102" i="1"/>
  <c r="CN102" i="1"/>
  <c r="DN102" i="1"/>
  <c r="AK182" i="1"/>
  <c r="H182" i="1"/>
  <c r="AN102" i="1"/>
  <c r="AM102" i="1"/>
  <c r="CQ202" i="1"/>
  <c r="D74" i="1" s="1"/>
  <c r="U182" i="1" l="1"/>
  <c r="Y182" i="1"/>
  <c r="S182" i="1"/>
  <c r="W182" i="1"/>
  <c r="AA182" i="1"/>
  <c r="T182" i="1"/>
  <c r="V182" i="1"/>
  <c r="X182" i="1"/>
  <c r="Z182" i="1"/>
  <c r="DS182" i="1"/>
  <c r="CJ182" i="1"/>
  <c r="CN182" i="1"/>
  <c r="AS182" i="1"/>
  <c r="AM182" i="1"/>
  <c r="AN182" i="1"/>
  <c r="H79" i="1"/>
  <c r="U79" i="1" l="1"/>
  <c r="Y79" i="1"/>
  <c r="V79" i="1"/>
  <c r="Z79" i="1"/>
  <c r="W79" i="1"/>
  <c r="X79" i="1"/>
  <c r="S79" i="1"/>
  <c r="T79" i="1"/>
  <c r="AA79" i="1"/>
  <c r="AK79" i="1"/>
  <c r="H74" i="1"/>
  <c r="AK74" i="1"/>
  <c r="AM79" i="1"/>
  <c r="AN79" i="1"/>
  <c r="U74" i="1" l="1"/>
  <c r="Y74" i="1"/>
  <c r="V74" i="1"/>
  <c r="Z74" i="1"/>
  <c r="S74" i="1"/>
  <c r="AA74" i="1"/>
  <c r="X74" i="1"/>
  <c r="T74" i="1"/>
  <c r="W74" i="1"/>
  <c r="CH79" i="1"/>
  <c r="CJ79" i="1"/>
  <c r="CJ74" i="1"/>
  <c r="CF74" i="1"/>
  <c r="CA74" i="1"/>
  <c r="AM74" i="1"/>
  <c r="AN74" i="1"/>
  <c r="DR202" i="1" l="1"/>
  <c r="D103" i="1" s="1"/>
  <c r="AK107" i="1" l="1"/>
  <c r="H107" i="1"/>
  <c r="U107" i="1" l="1"/>
  <c r="Y107" i="1"/>
  <c r="V107" i="1"/>
  <c r="Z107" i="1"/>
  <c r="W107" i="1"/>
  <c r="X107" i="1"/>
  <c r="S107" i="1"/>
  <c r="T107" i="1"/>
  <c r="AA107" i="1"/>
  <c r="AR107" i="1"/>
  <c r="CJ107" i="1"/>
  <c r="EC202" i="1"/>
  <c r="D114" i="1" s="1"/>
  <c r="AM107" i="1"/>
  <c r="AN107" i="1"/>
  <c r="H114" i="1" l="1"/>
  <c r="AK114" i="1"/>
  <c r="DH202" i="1"/>
  <c r="D93" i="1" s="1"/>
  <c r="V114" i="1" l="1"/>
  <c r="Z114" i="1"/>
  <c r="S114" i="1"/>
  <c r="W114" i="1"/>
  <c r="AA114" i="1"/>
  <c r="X114" i="1"/>
  <c r="Y114" i="1"/>
  <c r="T114" i="1"/>
  <c r="U114" i="1"/>
  <c r="CF114" i="1"/>
  <c r="CJ114" i="1"/>
  <c r="CN114" i="1"/>
  <c r="DI114" i="1"/>
  <c r="AM114" i="1"/>
  <c r="AN114" i="1"/>
  <c r="AK98" i="1" l="1"/>
  <c r="H98" i="1"/>
  <c r="H93" i="1"/>
  <c r="AK93" i="1"/>
  <c r="DK202" i="1"/>
  <c r="D96" i="1" s="1"/>
  <c r="S93" i="1" l="1"/>
  <c r="W93" i="1"/>
  <c r="AA93" i="1"/>
  <c r="T93" i="1"/>
  <c r="X93" i="1"/>
  <c r="U93" i="1"/>
  <c r="V93" i="1"/>
  <c r="Y93" i="1"/>
  <c r="Z93" i="1"/>
  <c r="V98" i="1"/>
  <c r="Z98" i="1"/>
  <c r="S98" i="1"/>
  <c r="W98" i="1"/>
  <c r="AA98" i="1"/>
  <c r="X98" i="1"/>
  <c r="Y98" i="1"/>
  <c r="T98" i="1"/>
  <c r="U98" i="1"/>
  <c r="CN93" i="1"/>
  <c r="DL93" i="1"/>
  <c r="DL202" i="1" s="1"/>
  <c r="D97" i="1" s="1"/>
  <c r="BY93" i="1"/>
  <c r="CJ98" i="1"/>
  <c r="DI98" i="1"/>
  <c r="DI202" i="1" s="1"/>
  <c r="D94" i="1" s="1"/>
  <c r="H100" i="1"/>
  <c r="AM98" i="1"/>
  <c r="AN98" i="1"/>
  <c r="AN93" i="1"/>
  <c r="AM93" i="1"/>
  <c r="AK100" i="1"/>
  <c r="AR100" i="1" s="1"/>
  <c r="T100" i="1" l="1"/>
  <c r="X100" i="1"/>
  <c r="U100" i="1"/>
  <c r="Y100" i="1"/>
  <c r="V100" i="1"/>
  <c r="W100" i="1"/>
  <c r="S100" i="1"/>
  <c r="Z100" i="1"/>
  <c r="AA100" i="1"/>
  <c r="AK94" i="1"/>
  <c r="H94" i="1"/>
  <c r="H96" i="1"/>
  <c r="AK96" i="1"/>
  <c r="AN100" i="1"/>
  <c r="AM100" i="1"/>
  <c r="EG202" i="1"/>
  <c r="D118" i="1" s="1"/>
  <c r="AX202" i="1"/>
  <c r="D20" i="1" s="1"/>
  <c r="T96" i="1" l="1"/>
  <c r="X96" i="1"/>
  <c r="U96" i="1"/>
  <c r="Y96" i="1"/>
  <c r="Z96" i="1"/>
  <c r="S96" i="1"/>
  <c r="AA96" i="1"/>
  <c r="V96" i="1"/>
  <c r="W96" i="1"/>
  <c r="V94" i="1"/>
  <c r="Z94" i="1"/>
  <c r="S94" i="1"/>
  <c r="W94" i="1"/>
  <c r="AA94" i="1"/>
  <c r="T94" i="1"/>
  <c r="U94" i="1"/>
  <c r="X94" i="1"/>
  <c r="Y94" i="1"/>
  <c r="CN96" i="1"/>
  <c r="EH96" i="1"/>
  <c r="AR94" i="1"/>
  <c r="CJ94" i="1"/>
  <c r="DN94" i="1"/>
  <c r="DN202" i="1" s="1"/>
  <c r="D99" i="1" s="1"/>
  <c r="H123" i="1"/>
  <c r="AN94" i="1"/>
  <c r="AM94" i="1"/>
  <c r="H97" i="1"/>
  <c r="AK97" i="1"/>
  <c r="AM96" i="1"/>
  <c r="AN96" i="1"/>
  <c r="H101" i="1"/>
  <c r="AK101" i="1"/>
  <c r="GU202" i="1"/>
  <c r="D10" i="1" s="1"/>
  <c r="GO202" i="1"/>
  <c r="D183" i="1" s="1"/>
  <c r="GP202" i="1"/>
  <c r="D184" i="1" s="1"/>
  <c r="AK26" i="1"/>
  <c r="CF26" i="1" s="1"/>
  <c r="H26" i="1"/>
  <c r="AA123" i="1" l="1"/>
  <c r="W123" i="1"/>
  <c r="S123" i="1"/>
  <c r="Z123" i="1"/>
  <c r="V123" i="1"/>
  <c r="Y123" i="1"/>
  <c r="X123" i="1"/>
  <c r="U123" i="1"/>
  <c r="T123" i="1"/>
  <c r="S101" i="1"/>
  <c r="W101" i="1"/>
  <c r="AA101" i="1"/>
  <c r="T101" i="1"/>
  <c r="X101" i="1"/>
  <c r="U101" i="1"/>
  <c r="V101" i="1"/>
  <c r="Y101" i="1"/>
  <c r="Z101" i="1"/>
  <c r="S97" i="1"/>
  <c r="W97" i="1"/>
  <c r="AA97" i="1"/>
  <c r="T97" i="1"/>
  <c r="X97" i="1"/>
  <c r="Y97" i="1"/>
  <c r="Z97" i="1"/>
  <c r="V97" i="1"/>
  <c r="U97" i="1"/>
  <c r="T26" i="1"/>
  <c r="X26" i="1"/>
  <c r="U26" i="1"/>
  <c r="Y26" i="1"/>
  <c r="V26" i="1"/>
  <c r="Z26" i="1"/>
  <c r="S26" i="1"/>
  <c r="AA26" i="1"/>
  <c r="W26" i="1"/>
  <c r="CM101" i="1"/>
  <c r="CM202" i="1" s="1"/>
  <c r="D70" i="1" s="1"/>
  <c r="CF101" i="1"/>
  <c r="EI97" i="1"/>
  <c r="EI202" i="1" s="1"/>
  <c r="D120" i="1" s="1"/>
  <c r="CN97" i="1"/>
  <c r="H20" i="1"/>
  <c r="AK20" i="1"/>
  <c r="GT20" i="1" s="1"/>
  <c r="AK123" i="1"/>
  <c r="AK183" i="1"/>
  <c r="H183" i="1"/>
  <c r="AK118" i="1"/>
  <c r="H118" i="1"/>
  <c r="AM101" i="1"/>
  <c r="AN101" i="1"/>
  <c r="AN97" i="1"/>
  <c r="AM97" i="1"/>
  <c r="H184" i="1"/>
  <c r="AK184" i="1"/>
  <c r="GT184" i="1" s="1"/>
  <c r="AN123" i="1"/>
  <c r="AM123" i="1"/>
  <c r="AM26" i="1"/>
  <c r="AN26" i="1"/>
  <c r="S184" i="1" l="1"/>
  <c r="W184" i="1"/>
  <c r="AA184" i="1"/>
  <c r="U184" i="1"/>
  <c r="Y184" i="1"/>
  <c r="Z184" i="1"/>
  <c r="T184" i="1"/>
  <c r="V184" i="1"/>
  <c r="X184" i="1"/>
  <c r="V118" i="1"/>
  <c r="Z118" i="1"/>
  <c r="S118" i="1"/>
  <c r="W118" i="1"/>
  <c r="AA118" i="1"/>
  <c r="T118" i="1"/>
  <c r="U118" i="1"/>
  <c r="Y118" i="1"/>
  <c r="X118" i="1"/>
  <c r="T183" i="1"/>
  <c r="X183" i="1"/>
  <c r="V183" i="1"/>
  <c r="Z183" i="1"/>
  <c r="S183" i="1"/>
  <c r="AA183" i="1"/>
  <c r="U183" i="1"/>
  <c r="W183" i="1"/>
  <c r="Y183" i="1"/>
  <c r="S20" i="1"/>
  <c r="W20" i="1"/>
  <c r="AA20" i="1"/>
  <c r="T20" i="1"/>
  <c r="V20" i="1"/>
  <c r="Z20" i="1"/>
  <c r="X20" i="1"/>
  <c r="Y20" i="1"/>
  <c r="U20" i="1"/>
  <c r="AS183" i="1"/>
  <c r="AT183" i="1"/>
  <c r="CP123" i="1"/>
  <c r="CL123" i="1"/>
  <c r="AS123" i="1"/>
  <c r="AR118" i="1"/>
  <c r="CJ118" i="1"/>
  <c r="AS118" i="1"/>
  <c r="AN20" i="1"/>
  <c r="AM20" i="1"/>
  <c r="AM183" i="1"/>
  <c r="AN183" i="1"/>
  <c r="AM118" i="1"/>
  <c r="AN118" i="1"/>
  <c r="H99" i="1"/>
  <c r="AK99" i="1"/>
  <c r="H103" i="1"/>
  <c r="AK103" i="1"/>
  <c r="AN184" i="1"/>
  <c r="AM184" i="1"/>
  <c r="U99" i="1" l="1"/>
  <c r="Y99" i="1"/>
  <c r="V99" i="1"/>
  <c r="Z99" i="1"/>
  <c r="W99" i="1"/>
  <c r="X99" i="1"/>
  <c r="AA99" i="1"/>
  <c r="T99" i="1"/>
  <c r="S99" i="1"/>
  <c r="U103" i="1"/>
  <c r="Y103" i="1"/>
  <c r="V103" i="1"/>
  <c r="Z103" i="1"/>
  <c r="S103" i="1"/>
  <c r="AA103" i="1"/>
  <c r="T103" i="1"/>
  <c r="W103" i="1"/>
  <c r="X103" i="1"/>
  <c r="AR99" i="1"/>
  <c r="CJ99" i="1"/>
  <c r="CN99" i="1"/>
  <c r="CF103" i="1"/>
  <c r="CJ103" i="1"/>
  <c r="ED103" i="1"/>
  <c r="ED202" i="1" s="1"/>
  <c r="D115" i="1" s="1"/>
  <c r="AN99" i="1"/>
  <c r="AM99" i="1"/>
  <c r="AN103" i="1"/>
  <c r="AM103" i="1"/>
  <c r="H120" i="1"/>
  <c r="AK120" i="1"/>
  <c r="H125" i="1"/>
  <c r="AK125" i="1"/>
  <c r="T120" i="1" l="1"/>
  <c r="X120" i="1"/>
  <c r="U120" i="1"/>
  <c r="Y120" i="1"/>
  <c r="Z120" i="1"/>
  <c r="S120" i="1"/>
  <c r="AA120" i="1"/>
  <c r="W120" i="1"/>
  <c r="V120" i="1"/>
  <c r="S125" i="1"/>
  <c r="W125" i="1"/>
  <c r="AA125" i="1"/>
  <c r="T125" i="1"/>
  <c r="X125" i="1"/>
  <c r="U125" i="1"/>
  <c r="V125" i="1"/>
  <c r="Z125" i="1"/>
  <c r="Y125" i="1"/>
  <c r="AQ125" i="1"/>
  <c r="CN125" i="1"/>
  <c r="AS125" i="1"/>
  <c r="CS125" i="1"/>
  <c r="AR120" i="1"/>
  <c r="EH120" i="1"/>
  <c r="AM125" i="1"/>
  <c r="AN125" i="1"/>
  <c r="AN120" i="1"/>
  <c r="AM120" i="1"/>
  <c r="H82" i="1" l="1"/>
  <c r="AK82" i="1"/>
  <c r="H115" i="1"/>
  <c r="AK115" i="1"/>
  <c r="AS115" i="1" s="1"/>
  <c r="EH202" i="1"/>
  <c r="D119" i="1" s="1"/>
  <c r="V82" i="1" l="1"/>
  <c r="Z82" i="1"/>
  <c r="S82" i="1"/>
  <c r="W82" i="1"/>
  <c r="AA82" i="1"/>
  <c r="T82" i="1"/>
  <c r="U82" i="1"/>
  <c r="X82" i="1"/>
  <c r="Y82" i="1"/>
  <c r="U115" i="1"/>
  <c r="Y115" i="1"/>
  <c r="V115" i="1"/>
  <c r="Z115" i="1"/>
  <c r="W115" i="1"/>
  <c r="X115" i="1"/>
  <c r="AA115" i="1"/>
  <c r="S115" i="1"/>
  <c r="T115" i="1"/>
  <c r="CH82" i="1"/>
  <c r="CJ82" i="1"/>
  <c r="AM82" i="1"/>
  <c r="AN82" i="1"/>
  <c r="AM115" i="1"/>
  <c r="AN115" i="1"/>
  <c r="AU202" i="1"/>
  <c r="D17" i="1" s="1"/>
  <c r="H17" i="1" l="1"/>
  <c r="AK17" i="1"/>
  <c r="AK119" i="1"/>
  <c r="H119" i="1"/>
  <c r="H124" i="1"/>
  <c r="AK124" i="1"/>
  <c r="U119" i="1" l="1"/>
  <c r="Y119" i="1"/>
  <c r="V119" i="1"/>
  <c r="Z119" i="1"/>
  <c r="S119" i="1"/>
  <c r="AA119" i="1"/>
  <c r="T119" i="1"/>
  <c r="W119" i="1"/>
  <c r="X119" i="1"/>
  <c r="T124" i="1"/>
  <c r="X124" i="1"/>
  <c r="U124" i="1"/>
  <c r="Y124" i="1"/>
  <c r="V124" i="1"/>
  <c r="W124" i="1"/>
  <c r="Z124" i="1"/>
  <c r="AA124" i="1"/>
  <c r="S124" i="1"/>
  <c r="Y17" i="1"/>
  <c r="U17" i="1"/>
  <c r="T17" i="1"/>
  <c r="W17" i="1"/>
  <c r="S17" i="1"/>
  <c r="X17" i="1"/>
  <c r="AA17" i="1"/>
  <c r="V17" i="1"/>
  <c r="Z17" i="1"/>
  <c r="AS124" i="1"/>
  <c r="CL124" i="1"/>
  <c r="EX124" i="1"/>
  <c r="EX202" i="1" s="1"/>
  <c r="D136" i="1" s="1"/>
  <c r="AR119" i="1"/>
  <c r="CN119" i="1"/>
  <c r="AT17" i="1"/>
  <c r="GR17" i="1"/>
  <c r="CB17" i="1"/>
  <c r="AN17" i="1"/>
  <c r="AM17" i="1"/>
  <c r="CL202" i="1"/>
  <c r="D69" i="1" s="1"/>
  <c r="AM124" i="1"/>
  <c r="AN124" i="1"/>
  <c r="AN119" i="1"/>
  <c r="AM119" i="1"/>
  <c r="AK23" i="1"/>
  <c r="H23" i="1"/>
  <c r="X23" i="1" l="1"/>
  <c r="T23" i="1"/>
  <c r="AA23" i="1"/>
  <c r="S23" i="1"/>
  <c r="Y23" i="1"/>
  <c r="W23" i="1"/>
  <c r="V23" i="1"/>
  <c r="Z23" i="1"/>
  <c r="U23" i="1"/>
  <c r="CG23" i="1"/>
  <c r="AS23" i="1"/>
  <c r="H69" i="1"/>
  <c r="AK69" i="1"/>
  <c r="AK140" i="1"/>
  <c r="AT202" i="1"/>
  <c r="D15" i="1" s="1"/>
  <c r="F11" i="6" s="1"/>
  <c r="AN23" i="1"/>
  <c r="AM23" i="1"/>
  <c r="V69" i="1" l="1"/>
  <c r="Z69" i="1"/>
  <c r="S69" i="1"/>
  <c r="W69" i="1"/>
  <c r="AA69" i="1"/>
  <c r="X69" i="1"/>
  <c r="Y69" i="1"/>
  <c r="T69" i="1"/>
  <c r="U69" i="1"/>
  <c r="J11" i="6"/>
  <c r="H11" i="6"/>
  <c r="I11" i="6"/>
  <c r="AQ140" i="1"/>
  <c r="AS140" i="1"/>
  <c r="CC69" i="1"/>
  <c r="CR69" i="1"/>
  <c r="CB69" i="1"/>
  <c r="AM69" i="1"/>
  <c r="AN69" i="1"/>
  <c r="H15" i="1"/>
  <c r="AK15" i="1"/>
  <c r="GT15" i="1" s="1"/>
  <c r="H140" i="1"/>
  <c r="AK136" i="1"/>
  <c r="H136" i="1"/>
  <c r="T136" i="1" l="1"/>
  <c r="X136" i="1"/>
  <c r="U136" i="1"/>
  <c r="Y136" i="1"/>
  <c r="Z136" i="1"/>
  <c r="S136" i="1"/>
  <c r="AA136" i="1"/>
  <c r="W136" i="1"/>
  <c r="V136" i="1"/>
  <c r="V15" i="1"/>
  <c r="Z15" i="1"/>
  <c r="S15" i="1"/>
  <c r="W15" i="1"/>
  <c r="T15" i="1"/>
  <c r="X15" i="1"/>
  <c r="U15" i="1"/>
  <c r="AA15" i="1"/>
  <c r="Y15" i="1"/>
  <c r="AM140" i="1"/>
  <c r="S140" i="1"/>
  <c r="W140" i="1"/>
  <c r="AA140" i="1"/>
  <c r="T140" i="1"/>
  <c r="X140" i="1"/>
  <c r="Y140" i="1"/>
  <c r="Z140" i="1"/>
  <c r="U140" i="1"/>
  <c r="V140" i="1"/>
  <c r="AR136" i="1"/>
  <c r="CC136" i="1"/>
  <c r="AM15" i="1"/>
  <c r="CC15" i="1" s="1"/>
  <c r="AN15" i="1"/>
  <c r="AN140" i="1"/>
  <c r="AN136" i="1"/>
  <c r="AM136" i="1"/>
  <c r="GT202" i="1" l="1"/>
  <c r="D9" i="1" s="1"/>
  <c r="F5" i="6" s="1"/>
  <c r="H5" i="6" l="1"/>
  <c r="J5" i="6"/>
  <c r="I5" i="6"/>
  <c r="H9" i="1"/>
  <c r="AK9" i="1"/>
  <c r="U9" i="1" l="1"/>
  <c r="Y9" i="1"/>
  <c r="V9" i="1"/>
  <c r="W9" i="1"/>
  <c r="AA9" i="1"/>
  <c r="T9" i="1"/>
  <c r="Z9" i="1"/>
  <c r="S9" i="1"/>
  <c r="X9" i="1"/>
  <c r="AM9" i="1"/>
  <c r="AN9" i="1"/>
  <c r="AK70" i="1" l="1"/>
  <c r="CO202" i="1"/>
  <c r="D72" i="1" s="1"/>
  <c r="AK80" i="1"/>
  <c r="CH80" i="1" l="1"/>
  <c r="CJ80" i="1"/>
  <c r="CG70" i="1"/>
  <c r="CG202" i="1" s="1"/>
  <c r="D63" i="1" s="1"/>
  <c r="AS70" i="1"/>
  <c r="CJ70" i="1"/>
  <c r="CI70" i="1"/>
  <c r="CI202" i="1" s="1"/>
  <c r="D66" i="1" s="1"/>
  <c r="H70" i="1"/>
  <c r="H80" i="1"/>
  <c r="H72" i="1"/>
  <c r="AK72" i="1"/>
  <c r="AR72" i="1" s="1"/>
  <c r="S72" i="1" l="1"/>
  <c r="W72" i="1"/>
  <c r="AA72" i="1"/>
  <c r="T72" i="1"/>
  <c r="X72" i="1"/>
  <c r="U72" i="1"/>
  <c r="V72" i="1"/>
  <c r="Z72" i="1"/>
  <c r="Y72" i="1"/>
  <c r="AN80" i="1"/>
  <c r="T80" i="1"/>
  <c r="X80" i="1"/>
  <c r="U80" i="1"/>
  <c r="Y80" i="1"/>
  <c r="V80" i="1"/>
  <c r="W80" i="1"/>
  <c r="Z80" i="1"/>
  <c r="S80" i="1"/>
  <c r="AA80" i="1"/>
  <c r="AM70" i="1"/>
  <c r="U70" i="1"/>
  <c r="Y70" i="1"/>
  <c r="V70" i="1"/>
  <c r="Z70" i="1"/>
  <c r="W70" i="1"/>
  <c r="T70" i="1"/>
  <c r="X70" i="1"/>
  <c r="S70" i="1"/>
  <c r="AA70" i="1"/>
  <c r="AN70" i="1"/>
  <c r="H66" i="1"/>
  <c r="AK66" i="1"/>
  <c r="H63" i="1"/>
  <c r="AK63" i="1"/>
  <c r="AM80" i="1"/>
  <c r="AM72" i="1"/>
  <c r="AN72" i="1"/>
  <c r="U66" i="1" l="1"/>
  <c r="Y66" i="1"/>
  <c r="V66" i="1"/>
  <c r="Z66" i="1"/>
  <c r="S66" i="1"/>
  <c r="AA66" i="1"/>
  <c r="X66" i="1"/>
  <c r="T66" i="1"/>
  <c r="W66" i="1"/>
  <c r="X63" i="1"/>
  <c r="T63" i="1"/>
  <c r="AA63" i="1"/>
  <c r="W63" i="1"/>
  <c r="S63" i="1"/>
  <c r="V63" i="1"/>
  <c r="Y63" i="1"/>
  <c r="U63" i="1"/>
  <c r="Z63" i="1"/>
  <c r="CK66" i="1"/>
  <c r="CK202" i="1" s="1"/>
  <c r="D68" i="1" s="1"/>
  <c r="BY66" i="1"/>
  <c r="BY202" i="1" s="1"/>
  <c r="D53" i="1" s="1"/>
  <c r="F18" i="6" s="1"/>
  <c r="CJ66" i="1"/>
  <c r="CA63" i="1"/>
  <c r="AQ63" i="1"/>
  <c r="AR63" i="1"/>
  <c r="AM66" i="1"/>
  <c r="AN66" i="1"/>
  <c r="AM63" i="1"/>
  <c r="AN63" i="1"/>
  <c r="CA202" i="1" l="1"/>
  <c r="H53" i="1"/>
  <c r="AK53" i="1"/>
  <c r="BW53" i="1" s="1"/>
  <c r="AK68" i="1"/>
  <c r="H68" i="1"/>
  <c r="S68" i="1" l="1"/>
  <c r="W68" i="1"/>
  <c r="AA68" i="1"/>
  <c r="T68" i="1"/>
  <c r="X68" i="1"/>
  <c r="Y68" i="1"/>
  <c r="V68" i="1"/>
  <c r="Z68" i="1"/>
  <c r="U68" i="1"/>
  <c r="H18" i="6"/>
  <c r="V53" i="1"/>
  <c r="Z53" i="1"/>
  <c r="S53" i="1"/>
  <c r="W53" i="1"/>
  <c r="AA53" i="1"/>
  <c r="T53" i="1"/>
  <c r="Y53" i="1"/>
  <c r="U53" i="1"/>
  <c r="X53" i="1"/>
  <c r="AS68" i="1"/>
  <c r="AS202" i="1" s="1"/>
  <c r="D14" i="1" s="1"/>
  <c r="F10" i="6" s="1"/>
  <c r="CN68" i="1"/>
  <c r="CN202" i="1" s="1"/>
  <c r="D71" i="1" s="1"/>
  <c r="DS68" i="1"/>
  <c r="DS202" i="1" s="1"/>
  <c r="D104" i="1" s="1"/>
  <c r="D54" i="1"/>
  <c r="AM53" i="1"/>
  <c r="AN53" i="1"/>
  <c r="AN68" i="1"/>
  <c r="AM68" i="1"/>
  <c r="AK54" i="1" l="1"/>
  <c r="CR54" i="1" s="1"/>
  <c r="CR202" i="1" s="1"/>
  <c r="D75" i="1" s="1"/>
  <c r="AK75" i="1" s="1"/>
  <c r="F17" i="6"/>
  <c r="H10" i="6"/>
  <c r="J10" i="6"/>
  <c r="I10" i="6"/>
  <c r="H54" i="1"/>
  <c r="H71" i="1"/>
  <c r="AK71" i="1"/>
  <c r="AR71" i="1" s="1"/>
  <c r="H14" i="1"/>
  <c r="AK14" i="1"/>
  <c r="AR14" i="1" s="1"/>
  <c r="H108" i="1"/>
  <c r="S14" i="1" l="1"/>
  <c r="W14" i="1"/>
  <c r="AA14" i="1"/>
  <c r="T14" i="1"/>
  <c r="U14" i="1"/>
  <c r="V14" i="1"/>
  <c r="X14" i="1"/>
  <c r="Y14" i="1"/>
  <c r="Z14" i="1"/>
  <c r="T71" i="1"/>
  <c r="X71" i="1"/>
  <c r="U71" i="1"/>
  <c r="Y71" i="1"/>
  <c r="V71" i="1"/>
  <c r="AA71" i="1"/>
  <c r="W71" i="1"/>
  <c r="S71" i="1"/>
  <c r="Z71" i="1"/>
  <c r="T108" i="1"/>
  <c r="X108" i="1"/>
  <c r="U108" i="1"/>
  <c r="Y108" i="1"/>
  <c r="V108" i="1"/>
  <c r="W108" i="1"/>
  <c r="Z108" i="1"/>
  <c r="AA108" i="1"/>
  <c r="S108" i="1"/>
  <c r="H17" i="6"/>
  <c r="U54" i="1"/>
  <c r="Y54" i="1"/>
  <c r="V54" i="1"/>
  <c r="Z54" i="1"/>
  <c r="S54" i="1"/>
  <c r="AA54" i="1"/>
  <c r="T54" i="1"/>
  <c r="W54" i="1"/>
  <c r="X54" i="1"/>
  <c r="CB54" i="1"/>
  <c r="AR54" i="1"/>
  <c r="BZ75" i="1"/>
  <c r="CB75" i="1"/>
  <c r="H75" i="1"/>
  <c r="AM54" i="1"/>
  <c r="AN54" i="1"/>
  <c r="AM71" i="1"/>
  <c r="AN71" i="1"/>
  <c r="AK108" i="1"/>
  <c r="AM14" i="1"/>
  <c r="AN14" i="1"/>
  <c r="AK104" i="1"/>
  <c r="AR104" i="1" s="1"/>
  <c r="H104" i="1"/>
  <c r="AM108" i="1"/>
  <c r="AN108" i="1"/>
  <c r="T104" i="1" l="1"/>
  <c r="X104" i="1"/>
  <c r="U104" i="1"/>
  <c r="Y104" i="1"/>
  <c r="Z104" i="1"/>
  <c r="S104" i="1"/>
  <c r="AA104" i="1"/>
  <c r="W104" i="1"/>
  <c r="V104" i="1"/>
  <c r="AN75" i="1"/>
  <c r="T75" i="1"/>
  <c r="X75" i="1"/>
  <c r="U75" i="1"/>
  <c r="Y75" i="1"/>
  <c r="Z75" i="1"/>
  <c r="S75" i="1"/>
  <c r="AA75" i="1"/>
  <c r="W75" i="1"/>
  <c r="V75" i="1"/>
  <c r="GS14" i="1"/>
  <c r="CC14" i="1"/>
  <c r="AR108" i="1"/>
  <c r="CJ108" i="1"/>
  <c r="AM75" i="1"/>
  <c r="AM104" i="1"/>
  <c r="AN104" i="1"/>
  <c r="CF202" i="1"/>
  <c r="D65" i="1" s="1"/>
  <c r="H65" i="1" l="1"/>
  <c r="AK65" i="1"/>
  <c r="V65" i="1" l="1"/>
  <c r="Z65" i="1"/>
  <c r="S65" i="1"/>
  <c r="W65" i="1"/>
  <c r="AA65" i="1"/>
  <c r="T65" i="1"/>
  <c r="U65" i="1"/>
  <c r="X65" i="1"/>
  <c r="Y65" i="1"/>
  <c r="CP65" i="1"/>
  <c r="CP202" i="1" s="1"/>
  <c r="D73" i="1" s="1"/>
  <c r="F20" i="6" s="1"/>
  <c r="CH65" i="1"/>
  <c r="CJ65" i="1"/>
  <c r="CJ202" i="1" s="1"/>
  <c r="AM65" i="1"/>
  <c r="AN65" i="1"/>
  <c r="D67" i="1" l="1"/>
  <c r="AK67" i="1" s="1"/>
  <c r="H73" i="1"/>
  <c r="AK73" i="1"/>
  <c r="H20" i="6" l="1"/>
  <c r="V73" i="1"/>
  <c r="Z73" i="1"/>
  <c r="S73" i="1"/>
  <c r="W73" i="1"/>
  <c r="AA73" i="1"/>
  <c r="T73" i="1"/>
  <c r="U73" i="1"/>
  <c r="X73" i="1"/>
  <c r="Y73" i="1"/>
  <c r="BZ73" i="1"/>
  <c r="CC73" i="1"/>
  <c r="CH67" i="1"/>
  <c r="AR67" i="1"/>
  <c r="AR202" i="1" s="1"/>
  <c r="D13" i="1" s="1"/>
  <c r="H67" i="1"/>
  <c r="AM73" i="1"/>
  <c r="AN73" i="1"/>
  <c r="AM67" i="1" l="1"/>
  <c r="T67" i="1"/>
  <c r="X67" i="1"/>
  <c r="U67" i="1"/>
  <c r="Y67" i="1"/>
  <c r="Z67" i="1"/>
  <c r="S67" i="1"/>
  <c r="AA67" i="1"/>
  <c r="W67" i="1"/>
  <c r="V67" i="1"/>
  <c r="AK13" i="1"/>
  <c r="F8" i="6"/>
  <c r="GR13" i="1"/>
  <c r="GR202" i="1" s="1"/>
  <c r="D7" i="1" s="1"/>
  <c r="F3" i="6" s="1"/>
  <c r="AN67" i="1"/>
  <c r="H13" i="1"/>
  <c r="T13" i="1" l="1"/>
  <c r="X13" i="1"/>
  <c r="Y13" i="1"/>
  <c r="S13" i="1"/>
  <c r="W13" i="1"/>
  <c r="U13" i="1"/>
  <c r="Z13" i="1"/>
  <c r="AA13" i="1"/>
  <c r="V13" i="1"/>
  <c r="H3" i="6"/>
  <c r="I3" i="6"/>
  <c r="J3" i="6"/>
  <c r="I8" i="6"/>
  <c r="J8" i="6"/>
  <c r="H8" i="6"/>
  <c r="AN13" i="1"/>
  <c r="AK7" i="1"/>
  <c r="H7" i="1"/>
  <c r="AM13" i="1"/>
  <c r="S7" i="1" l="1"/>
  <c r="W7" i="1"/>
  <c r="AA7" i="1"/>
  <c r="T7" i="1"/>
  <c r="X7" i="1"/>
  <c r="Y7" i="1"/>
  <c r="V7" i="1"/>
  <c r="Z7" i="1"/>
  <c r="U7" i="1"/>
  <c r="AN7" i="1"/>
  <c r="GS13" i="1"/>
  <c r="CC13" i="1"/>
  <c r="AM7" i="1"/>
  <c r="EJ7" i="1" s="1"/>
  <c r="GS12" i="1" l="1"/>
  <c r="CS12" i="1"/>
  <c r="GA12" i="1" l="1"/>
  <c r="GA202" i="1" s="1"/>
  <c r="D168" i="1" s="1"/>
  <c r="AK168" i="1" l="1"/>
  <c r="H168" i="1"/>
  <c r="V168" i="1" l="1"/>
  <c r="Z168" i="1"/>
  <c r="T168" i="1"/>
  <c r="X168" i="1"/>
  <c r="U168" i="1"/>
  <c r="W168" i="1"/>
  <c r="Y168" i="1"/>
  <c r="AA168" i="1"/>
  <c r="S168" i="1"/>
  <c r="CS168" i="1"/>
  <c r="CH168" i="1"/>
  <c r="CH202" i="1" s="1"/>
  <c r="D64" i="1" s="1"/>
  <c r="AM168" i="1"/>
  <c r="AN168" i="1"/>
  <c r="H64" i="1" l="1"/>
  <c r="AK64" i="1"/>
  <c r="AQ64" i="1" s="1"/>
  <c r="AQ202" i="1" s="1"/>
  <c r="D12" i="1" s="1"/>
  <c r="F9" i="6" s="1"/>
  <c r="S64" i="1" l="1"/>
  <c r="W64" i="1"/>
  <c r="AA64" i="1"/>
  <c r="T64" i="1"/>
  <c r="X64" i="1"/>
  <c r="U64" i="1"/>
  <c r="Z64" i="1"/>
  <c r="V64" i="1"/>
  <c r="Y64" i="1"/>
  <c r="J9" i="6"/>
  <c r="H9" i="6"/>
  <c r="I9" i="6"/>
  <c r="AK12" i="1"/>
  <c r="GQ12" i="1" s="1"/>
  <c r="GQ202" i="1" s="1"/>
  <c r="D6" i="1" s="1"/>
  <c r="F4" i="6" s="1"/>
  <c r="H12" i="1"/>
  <c r="AN64" i="1"/>
  <c r="AM64" i="1"/>
  <c r="Y12" i="1" l="1"/>
  <c r="U12" i="1"/>
  <c r="X12" i="1"/>
  <c r="S12" i="1"/>
  <c r="Z12" i="1"/>
  <c r="T12" i="1"/>
  <c r="AA12" i="1"/>
  <c r="V12" i="1"/>
  <c r="W12" i="1"/>
  <c r="H4" i="6"/>
  <c r="J4" i="6"/>
  <c r="I4" i="6"/>
  <c r="AN12" i="1"/>
  <c r="AM12" i="1"/>
  <c r="H6" i="1"/>
  <c r="AK6" i="1"/>
  <c r="T6" i="1" l="1"/>
  <c r="X6" i="1"/>
  <c r="U6" i="1"/>
  <c r="V6" i="1"/>
  <c r="S6" i="1"/>
  <c r="Y6" i="1"/>
  <c r="Z6" i="1"/>
  <c r="AA6" i="1"/>
  <c r="W6" i="1"/>
  <c r="CE12" i="1"/>
  <c r="CD12" i="1"/>
  <c r="CD202" i="1" s="1"/>
  <c r="D57" i="1" s="1"/>
  <c r="CC12" i="1"/>
  <c r="CC202" i="1" s="1"/>
  <c r="D5" i="1" s="1"/>
  <c r="EJ12" i="1"/>
  <c r="EJ202" i="1" s="1"/>
  <c r="D121" i="1" s="1"/>
  <c r="AN6" i="1"/>
  <c r="AM6" i="1"/>
  <c r="H5" i="1" l="1"/>
  <c r="F6" i="6"/>
  <c r="AK57" i="1"/>
  <c r="CE57" i="1" s="1"/>
  <c r="CE202" i="1" s="1"/>
  <c r="D58" i="1" s="1"/>
  <c r="F19" i="6" s="1"/>
  <c r="H57" i="1"/>
  <c r="AK5" i="1"/>
  <c r="H121" i="1"/>
  <c r="AK121" i="1"/>
  <c r="CS121" i="1" s="1"/>
  <c r="CS202" i="1" s="1"/>
  <c r="D76" i="1" s="1"/>
  <c r="Y57" i="1" l="1"/>
  <c r="U57" i="1"/>
  <c r="X57" i="1"/>
  <c r="T57" i="1"/>
  <c r="AA57" i="1"/>
  <c r="S57" i="1"/>
  <c r="Z57" i="1"/>
  <c r="V57" i="1"/>
  <c r="W57" i="1"/>
  <c r="S121" i="1"/>
  <c r="W121" i="1"/>
  <c r="AA121" i="1"/>
  <c r="T121" i="1"/>
  <c r="X121" i="1"/>
  <c r="Y121" i="1"/>
  <c r="Z121" i="1"/>
  <c r="U121" i="1"/>
  <c r="V121" i="1"/>
  <c r="T5" i="1"/>
  <c r="X5" i="1"/>
  <c r="S5" i="1"/>
  <c r="U5" i="1"/>
  <c r="V5" i="1"/>
  <c r="AA5" i="1"/>
  <c r="Y5" i="1"/>
  <c r="W5" i="1"/>
  <c r="Z5" i="1"/>
  <c r="AN5" i="1"/>
  <c r="AM5" i="1"/>
  <c r="H6" i="6"/>
  <c r="J6" i="6"/>
  <c r="I6" i="6"/>
  <c r="HP58" i="1"/>
  <c r="HP202" i="1" s="1"/>
  <c r="D59" i="1" s="1"/>
  <c r="HQ58" i="1"/>
  <c r="HQ202" i="1" s="1"/>
  <c r="D60" i="1" s="1"/>
  <c r="HR58" i="1"/>
  <c r="HR202" i="1" s="1"/>
  <c r="D61" i="1" s="1"/>
  <c r="AM57" i="1"/>
  <c r="AN57" i="1"/>
  <c r="H76" i="1"/>
  <c r="AK76" i="1"/>
  <c r="GS76" i="1" s="1"/>
  <c r="GS202" i="1" s="1"/>
  <c r="D8" i="1" s="1"/>
  <c r="AN121" i="1"/>
  <c r="AM121" i="1"/>
  <c r="S76" i="1" l="1"/>
  <c r="W76" i="1"/>
  <c r="AA76" i="1"/>
  <c r="T76" i="1"/>
  <c r="X76" i="1"/>
  <c r="Y76" i="1"/>
  <c r="V76" i="1"/>
  <c r="Z76" i="1"/>
  <c r="U76" i="1"/>
  <c r="AK61" i="1"/>
  <c r="BZ61" i="1" s="1"/>
  <c r="BZ202" i="1" s="1"/>
  <c r="D50" i="1" s="1"/>
  <c r="H61" i="1"/>
  <c r="AK60" i="1"/>
  <c r="BX60" i="1" s="1"/>
  <c r="BX202" i="1" s="1"/>
  <c r="D49" i="1" s="1"/>
  <c r="F16" i="6" s="1"/>
  <c r="H60" i="1"/>
  <c r="AK59" i="1"/>
  <c r="BW59" i="1" s="1"/>
  <c r="BW202" i="1" s="1"/>
  <c r="D48" i="1" s="1"/>
  <c r="F15" i="6" s="1"/>
  <c r="H59" i="1"/>
  <c r="AM76" i="1"/>
  <c r="AN76" i="1"/>
  <c r="T59" i="1" l="1"/>
  <c r="X59" i="1"/>
  <c r="U59" i="1"/>
  <c r="Y59" i="1"/>
  <c r="V59" i="1"/>
  <c r="AA59" i="1"/>
  <c r="W59" i="1"/>
  <c r="Z59" i="1"/>
  <c r="S59" i="1"/>
  <c r="V61" i="1"/>
  <c r="Z61" i="1"/>
  <c r="S61" i="1"/>
  <c r="W61" i="1"/>
  <c r="AA61" i="1"/>
  <c r="T61" i="1"/>
  <c r="Y61" i="1"/>
  <c r="U61" i="1"/>
  <c r="X61" i="1"/>
  <c r="S60" i="1"/>
  <c r="W60" i="1"/>
  <c r="AA60" i="1"/>
  <c r="T60" i="1"/>
  <c r="X60" i="1"/>
  <c r="U60" i="1"/>
  <c r="V60" i="1"/>
  <c r="Z60" i="1"/>
  <c r="Y60" i="1"/>
  <c r="H19" i="6"/>
  <c r="AK48" i="1"/>
  <c r="C4" i="5"/>
  <c r="AM60" i="1"/>
  <c r="AN60" i="1"/>
  <c r="C5" i="5"/>
  <c r="AK49" i="1"/>
  <c r="AN59" i="1"/>
  <c r="AM59" i="1"/>
  <c r="AM61" i="1"/>
  <c r="AN61" i="1"/>
  <c r="C6" i="5"/>
  <c r="AK50" i="1"/>
  <c r="M24" i="5" l="1"/>
  <c r="N26" i="5" s="1"/>
  <c r="N25" i="5" s="1"/>
  <c r="J24" i="5"/>
  <c r="K26" i="5" s="1"/>
  <c r="K24" i="5" s="1"/>
  <c r="L26" i="5" s="1"/>
  <c r="L24" i="5" s="1"/>
  <c r="D7" i="5" s="1"/>
  <c r="N24" i="5" l="1"/>
  <c r="O26" i="5" s="1"/>
  <c r="O24" i="5" s="1"/>
  <c r="E7" i="5" s="1"/>
  <c r="M28" i="5" s="1"/>
  <c r="M29" i="5" s="1"/>
  <c r="K25" i="5"/>
  <c r="D12" i="5"/>
  <c r="D47" i="1"/>
  <c r="L28" i="5"/>
  <c r="D3" i="5"/>
  <c r="J28" i="5"/>
  <c r="J29" i="5" s="1"/>
  <c r="K28" i="5"/>
  <c r="K29" i="5" l="1"/>
  <c r="L29" i="5" s="1"/>
  <c r="D13" i="5" s="1"/>
  <c r="O28" i="5"/>
  <c r="N28" i="5"/>
  <c r="N29" i="5" s="1"/>
  <c r="E12" i="5"/>
  <c r="E3" i="5"/>
  <c r="H47" i="1"/>
  <c r="AK47" i="1"/>
  <c r="D9" i="5"/>
  <c r="D51" i="1" s="1"/>
  <c r="J30" i="5"/>
  <c r="D8" i="5" s="1"/>
  <c r="M30" i="5"/>
  <c r="E8" i="5" s="1"/>
  <c r="E9" i="5"/>
  <c r="H14" i="6" l="1"/>
  <c r="T47" i="1"/>
  <c r="X47" i="1"/>
  <c r="U47" i="1"/>
  <c r="Y47" i="1"/>
  <c r="Z47" i="1"/>
  <c r="S47" i="1"/>
  <c r="AA47" i="1"/>
  <c r="V47" i="1"/>
  <c r="W47" i="1"/>
  <c r="D11" i="5"/>
  <c r="D52" i="1" s="1"/>
  <c r="AK52" i="1" s="1"/>
  <c r="K30" i="5"/>
  <c r="D10" i="5" s="1"/>
  <c r="D6" i="5" s="1"/>
  <c r="D4" i="5"/>
  <c r="AK51" i="1"/>
  <c r="H51" i="1"/>
  <c r="E4" i="5"/>
  <c r="N30" i="5"/>
  <c r="E10" i="5" s="1"/>
  <c r="E6" i="5" s="1"/>
  <c r="E11" i="5"/>
  <c r="BV47" i="1"/>
  <c r="BV202" i="1" s="1"/>
  <c r="D46" i="1" s="1"/>
  <c r="F13" i="6" s="1"/>
  <c r="CB47" i="1"/>
  <c r="CB202" i="1" s="1"/>
  <c r="D55" i="1" s="1"/>
  <c r="O29" i="5"/>
  <c r="E13" i="5" s="1"/>
  <c r="H48" i="1"/>
  <c r="AN47" i="1"/>
  <c r="H50" i="1"/>
  <c r="H49" i="1"/>
  <c r="AM47" i="1"/>
  <c r="H15" i="6" l="1"/>
  <c r="T51" i="1"/>
  <c r="X51" i="1"/>
  <c r="U51" i="1"/>
  <c r="Y51" i="1"/>
  <c r="V51" i="1"/>
  <c r="Z51" i="1"/>
  <c r="W51" i="1"/>
  <c r="AA51" i="1"/>
  <c r="S51" i="1"/>
  <c r="D5" i="5"/>
  <c r="H52" i="1"/>
  <c r="AK46" i="1"/>
  <c r="H46" i="1"/>
  <c r="AN51" i="1"/>
  <c r="AM51" i="1"/>
  <c r="AK55" i="1"/>
  <c r="H55" i="1"/>
  <c r="E5" i="5"/>
  <c r="H22" i="6" l="1"/>
  <c r="S52" i="1"/>
  <c r="W52" i="1"/>
  <c r="AA52" i="1"/>
  <c r="T52" i="1"/>
  <c r="X52" i="1"/>
  <c r="U52" i="1"/>
  <c r="Z52" i="1"/>
  <c r="V52" i="1"/>
  <c r="Y52" i="1"/>
  <c r="T55" i="1"/>
  <c r="X55" i="1"/>
  <c r="U55" i="1"/>
  <c r="Y55" i="1"/>
  <c r="Z55" i="1"/>
  <c r="V55" i="1"/>
  <c r="S55" i="1"/>
  <c r="AA55" i="1"/>
  <c r="W55" i="1"/>
  <c r="H13" i="6"/>
  <c r="AA46" i="1"/>
  <c r="W46" i="1"/>
  <c r="S46" i="1"/>
  <c r="Z46" i="1"/>
  <c r="V46" i="1"/>
  <c r="V202" i="1" s="1"/>
  <c r="M202" i="1" s="1"/>
  <c r="L6" i="6" s="1"/>
  <c r="U46" i="1"/>
  <c r="X46" i="1"/>
  <c r="T46" i="1"/>
  <c r="Y46" i="1"/>
  <c r="AM52" i="1"/>
  <c r="H16" i="6"/>
  <c r="AN52" i="1"/>
  <c r="AM55" i="1"/>
  <c r="AN55" i="1"/>
  <c r="AM46" i="1"/>
  <c r="AN46" i="1"/>
  <c r="Y202" i="1" l="1"/>
  <c r="P202" i="1" s="1"/>
  <c r="L9" i="6" s="1"/>
  <c r="X202" i="1"/>
  <c r="O202" i="1" s="1"/>
  <c r="L8" i="6" s="1"/>
  <c r="Z202" i="1"/>
  <c r="Q202" i="1" s="1"/>
  <c r="L10" i="6" s="1"/>
  <c r="W202" i="1"/>
  <c r="N202" i="1" s="1"/>
  <c r="L7" i="6" s="1"/>
  <c r="T202" i="1"/>
  <c r="K202" i="1" s="1"/>
  <c r="L4" i="6" s="1"/>
  <c r="S202" i="1"/>
  <c r="J202" i="1" s="1"/>
  <c r="L3" i="6" s="1"/>
  <c r="U202" i="1"/>
  <c r="L202" i="1" s="1"/>
  <c r="L5" i="6" s="1"/>
  <c r="AN202" i="1"/>
  <c r="J13" i="6" s="1"/>
  <c r="AM202" i="1"/>
  <c r="L17" i="6" l="1"/>
  <c r="L13" i="6"/>
  <c r="AA202" i="1" s="1"/>
  <c r="R202" i="1" s="1"/>
  <c r="L11" i="6" s="1"/>
  <c r="J16" i="6"/>
  <c r="J17" i="6" s="1"/>
  <c r="L14" i="6" l="1"/>
  <c r="L15" i="6"/>
</calcChain>
</file>

<file path=xl/sharedStrings.xml><?xml version="1.0" encoding="utf-8"?>
<sst xmlns="http://schemas.openxmlformats.org/spreadsheetml/2006/main" count="1008" uniqueCount="332">
  <si>
    <t>Total</t>
  </si>
  <si>
    <t>Assembly Machine III</t>
  </si>
  <si>
    <t>Vehicle</t>
  </si>
  <si>
    <t>Science</t>
  </si>
  <si>
    <t>Rocket</t>
  </si>
  <si>
    <t>Production</t>
  </si>
  <si>
    <t>Power</t>
  </si>
  <si>
    <t>Module</t>
  </si>
  <si>
    <t>Chemical Plant</t>
  </si>
  <si>
    <t>Military</t>
  </si>
  <si>
    <t>Logistics</t>
  </si>
  <si>
    <t>Logic</t>
  </si>
  <si>
    <t>Intermediates</t>
  </si>
  <si>
    <t>Fuel</t>
  </si>
  <si>
    <t>Water Pump</t>
  </si>
  <si>
    <t>Fluids</t>
  </si>
  <si>
    <t>Equipment</t>
  </si>
  <si>
    <t>Construction</t>
  </si>
  <si>
    <t>Stone Furnace</t>
  </si>
  <si>
    <t>Base Materials</t>
  </si>
  <si>
    <t>Burner Mining Drill</t>
  </si>
  <si>
    <t>(Hardness)</t>
  </si>
  <si>
    <t>Raw Material</t>
  </si>
  <si>
    <t>Fuel Power (kW)</t>
  </si>
  <si>
    <t>Assembly Rate (Unit/sec)</t>
  </si>
  <si>
    <t>Production Rate (Cycle/sec)</t>
  </si>
  <si>
    <t>Efficiency Bonus</t>
  </si>
  <si>
    <t>Speed Bonus</t>
  </si>
  <si>
    <t>Productivity Bonus</t>
  </si>
  <si>
    <t>Assembly Speed</t>
  </si>
  <si>
    <t>Electric Power (kW)</t>
  </si>
  <si>
    <t>Recipe Rate (unit/s)</t>
  </si>
  <si>
    <t>Recipe Production (unit/cycle)</t>
  </si>
  <si>
    <t>Recipe Time (s)</t>
  </si>
  <si>
    <t>Module Slots</t>
  </si>
  <si>
    <t>Efficiency Module III</t>
  </si>
  <si>
    <t>Efficiency Module II</t>
  </si>
  <si>
    <t>Efficiency Module I</t>
  </si>
  <si>
    <t>Speed Module III</t>
  </si>
  <si>
    <t>Speed Module II</t>
  </si>
  <si>
    <t>Speed Module I</t>
  </si>
  <si>
    <t>Production Module III</t>
  </si>
  <si>
    <t>Production Module II</t>
  </si>
  <si>
    <t>Production Module I</t>
  </si>
  <si>
    <t>Required</t>
  </si>
  <si>
    <t>Liquids</t>
  </si>
  <si>
    <t>Ingredients</t>
  </si>
  <si>
    <t>Type</t>
  </si>
  <si>
    <t>Desired Output (unit/s)</t>
  </si>
  <si>
    <t>ID</t>
  </si>
  <si>
    <t>Modifiers</t>
  </si>
  <si>
    <t>Base</t>
  </si>
  <si>
    <t>Modules</t>
  </si>
  <si>
    <t>Assembler</t>
  </si>
  <si>
    <t>Required Input (1/s)</t>
  </si>
  <si>
    <t>Rates</t>
  </si>
  <si>
    <t>Tank</t>
  </si>
  <si>
    <t>Diesel locomotive</t>
  </si>
  <si>
    <t>Cargo wagon</t>
  </si>
  <si>
    <t>Car</t>
  </si>
  <si>
    <t>Science pack 3</t>
  </si>
  <si>
    <t>Science pack 2</t>
  </si>
  <si>
    <t>Science pack 1</t>
  </si>
  <si>
    <t>Lab</t>
  </si>
  <si>
    <t>Alien science pack</t>
  </si>
  <si>
    <t>Satellite</t>
  </si>
  <si>
    <t>Rocket silo</t>
  </si>
  <si>
    <t>Rocket part</t>
  </si>
  <si>
    <t>Rocket control unit</t>
  </si>
  <si>
    <t>Low density structure</t>
  </si>
  <si>
    <t>Stone</t>
  </si>
  <si>
    <t>Raw wood</t>
  </si>
  <si>
    <t>Iron ore</t>
  </si>
  <si>
    <t>Copper ore</t>
  </si>
  <si>
    <t>Stone furnace</t>
  </si>
  <si>
    <t>Steel furnace</t>
  </si>
  <si>
    <t>Pumpjack</t>
  </si>
  <si>
    <t>Oil refinery</t>
  </si>
  <si>
    <t>Offshore pump</t>
  </si>
  <si>
    <t>Electric mining drill</t>
  </si>
  <si>
    <t>Electric furnace</t>
  </si>
  <si>
    <t>Chemical plant</t>
  </si>
  <si>
    <t>Burner mining drill</t>
  </si>
  <si>
    <t>Assembling machine 3</t>
  </si>
  <si>
    <t>Assembling machine 2</t>
  </si>
  <si>
    <t>Assembling machine 1</t>
  </si>
  <si>
    <t>Substation</t>
  </si>
  <si>
    <t>Steam engine</t>
  </si>
  <si>
    <t>Solar panel</t>
  </si>
  <si>
    <t>Small electric pole</t>
  </si>
  <si>
    <t>Medium electric pole</t>
  </si>
  <si>
    <t>Boiler</t>
  </si>
  <si>
    <t>Big electric pole</t>
  </si>
  <si>
    <t>Speed module 3</t>
  </si>
  <si>
    <t>Speed module 2</t>
  </si>
  <si>
    <t>Speed module</t>
  </si>
  <si>
    <t>Productivity module 3</t>
  </si>
  <si>
    <t>Productivity module 2</t>
  </si>
  <si>
    <t>Productivity module</t>
  </si>
  <si>
    <t>Efficiency module 3</t>
  </si>
  <si>
    <t>Efficiency module 2</t>
  </si>
  <si>
    <t>Efficiency module</t>
  </si>
  <si>
    <t>Beacon</t>
  </si>
  <si>
    <t>Submachine gun</t>
  </si>
  <si>
    <t>Stone wall</t>
  </si>
  <si>
    <t>Slowdown capsule</t>
  </si>
  <si>
    <t>Shotgun shells</t>
  </si>
  <si>
    <t>Shotgun</t>
  </si>
  <si>
    <t>Rocket launcher</t>
  </si>
  <si>
    <t>Radar</t>
  </si>
  <si>
    <t>Poison capsule</t>
  </si>
  <si>
    <t>Pistol</t>
  </si>
  <si>
    <t>Piercing shotgun shells</t>
  </si>
  <si>
    <t>Piercing rounds magazine</t>
  </si>
  <si>
    <t>Laser turret</t>
  </si>
  <si>
    <t>Land mine</t>
  </si>
  <si>
    <t>Gun turret</t>
  </si>
  <si>
    <t>Grenade</t>
  </si>
  <si>
    <t>Gate</t>
  </si>
  <si>
    <t>Flamethrower turret</t>
  </si>
  <si>
    <t>Flamethrower ammo</t>
  </si>
  <si>
    <t>Flamethrower</t>
  </si>
  <si>
    <t>Firearm magazine</t>
  </si>
  <si>
    <t>Explosive rocket</t>
  </si>
  <si>
    <t>Explosive cannon shell</t>
  </si>
  <si>
    <t>Distractor capsule</t>
  </si>
  <si>
    <t>Destroyer capsule</t>
  </si>
  <si>
    <t>Defender capsule</t>
  </si>
  <si>
    <t>Combat shotgun</t>
  </si>
  <si>
    <t>Cluster grenade</t>
  </si>
  <si>
    <t>Cannon shell</t>
  </si>
  <si>
    <t>Wooden chest</t>
  </si>
  <si>
    <t>Underground belt</t>
  </si>
  <si>
    <t>Transport belt</t>
  </si>
  <si>
    <t>Train stop</t>
  </si>
  <si>
    <t>Storage tank</t>
  </si>
  <si>
    <t>Storage chest</t>
  </si>
  <si>
    <t>Steel chest</t>
  </si>
  <si>
    <t>Stack inserter</t>
  </si>
  <si>
    <t>Stack filter inserter</t>
  </si>
  <si>
    <t>Splitter</t>
  </si>
  <si>
    <t>Small pump</t>
  </si>
  <si>
    <t>Roboport</t>
  </si>
  <si>
    <t>Requester chest</t>
  </si>
  <si>
    <t>Rail signal</t>
  </si>
  <si>
    <t>Rail chain signal</t>
  </si>
  <si>
    <t>Rail</t>
  </si>
  <si>
    <t>Pipe to ground</t>
  </si>
  <si>
    <t>Pipe</t>
  </si>
  <si>
    <t>Passive provider chest</t>
  </si>
  <si>
    <t>Long handed inserter</t>
  </si>
  <si>
    <t>Logistic robot</t>
  </si>
  <si>
    <t>Iron chest</t>
  </si>
  <si>
    <t>Inserter</t>
  </si>
  <si>
    <t>Filter inserter</t>
  </si>
  <si>
    <t>Fast underground belt</t>
  </si>
  <si>
    <t>Fast transport belt</t>
  </si>
  <si>
    <t>Fast splitter</t>
  </si>
  <si>
    <t>Fast inserter</t>
  </si>
  <si>
    <t>Express underground belt</t>
  </si>
  <si>
    <t>Express transport belt</t>
  </si>
  <si>
    <t>Express splitter</t>
  </si>
  <si>
    <t>Empty barrel</t>
  </si>
  <si>
    <t>Construction robot</t>
  </si>
  <si>
    <t>Burner inserter</t>
  </si>
  <si>
    <t>Red wire</t>
  </si>
  <si>
    <t>Power switch</t>
  </si>
  <si>
    <t>Green wire</t>
  </si>
  <si>
    <t>Decider combinator</t>
  </si>
  <si>
    <t>Constant combinator</t>
  </si>
  <si>
    <t>Arithmetic combinator</t>
  </si>
  <si>
    <t>Intermediate</t>
  </si>
  <si>
    <t>Wood</t>
  </si>
  <si>
    <t>Sulfur</t>
  </si>
  <si>
    <t>Processing unit</t>
  </si>
  <si>
    <t>Plastic bar</t>
  </si>
  <si>
    <t>Iron stick</t>
  </si>
  <si>
    <t>Iron gear wheel</t>
  </si>
  <si>
    <t>Flying robot frame</t>
  </si>
  <si>
    <t>Explosives</t>
  </si>
  <si>
    <t>Engine unit</t>
  </si>
  <si>
    <t>Electronic circuit</t>
  </si>
  <si>
    <t>Electric engine unit</t>
  </si>
  <si>
    <t>Copper cable</t>
  </si>
  <si>
    <t>Battery</t>
  </si>
  <si>
    <t>Solid fuel</t>
  </si>
  <si>
    <t>Rocket fuel</t>
  </si>
  <si>
    <t>Coal</t>
  </si>
  <si>
    <t>Fluid</t>
  </si>
  <si>
    <t>Water</t>
  </si>
  <si>
    <t>Sulfuric acid</t>
  </si>
  <si>
    <t>Petroleum gas</t>
  </si>
  <si>
    <t>Lubricant</t>
  </si>
  <si>
    <t>Light oil</t>
  </si>
  <si>
    <t>Heavy oil</t>
  </si>
  <si>
    <t>Steel axe</t>
  </si>
  <si>
    <t>Power armor MK2</t>
  </si>
  <si>
    <t>Power armor</t>
  </si>
  <si>
    <t>Portable solar panel</t>
  </si>
  <si>
    <t>Portable fusion reactor</t>
  </si>
  <si>
    <t>Personal roboport</t>
  </si>
  <si>
    <t>Personal laser defense</t>
  </si>
  <si>
    <t>Nightvision</t>
  </si>
  <si>
    <t>Modular armor</t>
  </si>
  <si>
    <t>Light armor</t>
  </si>
  <si>
    <t>Iron axe</t>
  </si>
  <si>
    <t>Heavy armor</t>
  </si>
  <si>
    <t>Exoskeleton</t>
  </si>
  <si>
    <t>Energy shield MK2</t>
  </si>
  <si>
    <t>Energy shield</t>
  </si>
  <si>
    <t>Discharge defense remote</t>
  </si>
  <si>
    <t>Discharge defense</t>
  </si>
  <si>
    <t>Deconstruction planner</t>
  </si>
  <si>
    <t>Blueprint book</t>
  </si>
  <si>
    <t>Blueprint</t>
  </si>
  <si>
    <t>Battery MK2</t>
  </si>
  <si>
    <t>Battery (equipment)</t>
  </si>
  <si>
    <t>Repair pack</t>
  </si>
  <si>
    <t>Landfill</t>
  </si>
  <si>
    <t>Lamp</t>
  </si>
  <si>
    <t>Hazard concrete</t>
  </si>
  <si>
    <t>Concrete</t>
  </si>
  <si>
    <t>Basic Material</t>
  </si>
  <si>
    <t>Stone brick</t>
  </si>
  <si>
    <t>Steel plate</t>
  </si>
  <si>
    <t>Iron plate</t>
  </si>
  <si>
    <t>Copper plate</t>
  </si>
  <si>
    <t>Output</t>
  </si>
  <si>
    <t>Time</t>
  </si>
  <si>
    <t>Recipe</t>
  </si>
  <si>
    <t>Hardness</t>
  </si>
  <si>
    <t>Mining</t>
  </si>
  <si>
    <t>Electric Furnace</t>
  </si>
  <si>
    <t>Steel Furnace</t>
  </si>
  <si>
    <t>Power (Fuel)</t>
  </si>
  <si>
    <t>Speed</t>
  </si>
  <si>
    <t>Furnace</t>
  </si>
  <si>
    <t>Oil Processing</t>
  </si>
  <si>
    <t>Chemical Plants</t>
  </si>
  <si>
    <t>Pump</t>
  </si>
  <si>
    <t>Electric Mining Drill</t>
  </si>
  <si>
    <t>Mining Power</t>
  </si>
  <si>
    <t>Miner</t>
  </si>
  <si>
    <t>Assembly Machine II</t>
  </si>
  <si>
    <t>Assembly Machine I</t>
  </si>
  <si>
    <t>Advanced Circuit</t>
  </si>
  <si>
    <t>Active Provider Chest</t>
  </si>
  <si>
    <t>Accumulator</t>
  </si>
  <si>
    <t>Alien Artifact</t>
  </si>
  <si>
    <t>Crude Oil</t>
  </si>
  <si>
    <t>Empty crude oil barrel</t>
  </si>
  <si>
    <t>Heavy Oil</t>
  </si>
  <si>
    <t>Light Oil</t>
  </si>
  <si>
    <t>Petroleum</t>
  </si>
  <si>
    <t>Refineries</t>
  </si>
  <si>
    <t>Heavy Cracking</t>
  </si>
  <si>
    <t>Light Cracking</t>
  </si>
  <si>
    <t>Heavy Oil Cracking</t>
  </si>
  <si>
    <t>Light Oil Cracking</t>
  </si>
  <si>
    <t>Basic Oil Processing</t>
  </si>
  <si>
    <t>Advanced Oil Processing</t>
  </si>
  <si>
    <t>Input (unit/s)</t>
  </si>
  <si>
    <t>Output (unit/sec)</t>
  </si>
  <si>
    <t>Heavy</t>
  </si>
  <si>
    <t>Light</t>
  </si>
  <si>
    <t>Cracking Plants</t>
  </si>
  <si>
    <t>Total Rate</t>
  </si>
  <si>
    <t>Starting Production</t>
  </si>
  <si>
    <t>Refined</t>
  </si>
  <si>
    <t>Advanced Processing</t>
  </si>
  <si>
    <t>Excess</t>
  </si>
  <si>
    <t>Basic Processing</t>
  </si>
  <si>
    <t>Oil Refinery (Basic)</t>
  </si>
  <si>
    <t>Oil Refinery (Advanced)</t>
  </si>
  <si>
    <t>Production Rate</t>
  </si>
  <si>
    <t>Oil Well</t>
  </si>
  <si>
    <t>Pumpjack (Depleted)</t>
  </si>
  <si>
    <t>Pumpjack (25%)</t>
  </si>
  <si>
    <t>Pumpjack (50%)</t>
  </si>
  <si>
    <t>Pumpjack (75%)</t>
  </si>
  <si>
    <t>Pumpjack (100%)</t>
  </si>
  <si>
    <t>Yield</t>
  </si>
  <si>
    <t>Rate</t>
  </si>
  <si>
    <t>Prod. Bonus</t>
  </si>
  <si>
    <t>Solid fuel (Heavy Oil)</t>
  </si>
  <si>
    <t>Solid fuel (Light Oil)</t>
  </si>
  <si>
    <t>Solid fuel (Petroleum)</t>
  </si>
  <si>
    <t>Direct</t>
  </si>
  <si>
    <t>Solid Fuel Production (unit/s)</t>
  </si>
  <si>
    <t>Demand per Unit</t>
  </si>
  <si>
    <t>Solid Fuel Demand</t>
  </si>
  <si>
    <t>Petroleum Gas</t>
  </si>
  <si>
    <t>Lookup Row</t>
  </si>
  <si>
    <t>Fill Crude oil barrel</t>
  </si>
  <si>
    <t>Total Output (unit/s)</t>
  </si>
  <si>
    <t>Solid Fuel</t>
  </si>
  <si>
    <t>Energy (kW)</t>
  </si>
  <si>
    <t>Fuel Source</t>
  </si>
  <si>
    <t>None</t>
  </si>
  <si>
    <t>Machine</t>
  </si>
  <si>
    <t>Machines Required</t>
  </si>
  <si>
    <t>Rocket Assembly</t>
  </si>
  <si>
    <t>Iron</t>
  </si>
  <si>
    <t>Furnaces</t>
  </si>
  <si>
    <t>Mining Drills</t>
  </si>
  <si>
    <t>Basic Belts</t>
  </si>
  <si>
    <t>Rate (unit/s)</t>
  </si>
  <si>
    <t>Fast Belts</t>
  </si>
  <si>
    <t>Express Belts</t>
  </si>
  <si>
    <t>Copper</t>
  </si>
  <si>
    <t>Belts</t>
  </si>
  <si>
    <t>Speed (unit/s)</t>
  </si>
  <si>
    <t>Oil</t>
  </si>
  <si>
    <t>Plastics</t>
  </si>
  <si>
    <t>Sulfuric Acid</t>
  </si>
  <si>
    <t>Barrel Emptying</t>
  </si>
  <si>
    <t>Stone Bricks</t>
  </si>
  <si>
    <t>Iron Plates</t>
  </si>
  <si>
    <t>Copper Plates</t>
  </si>
  <si>
    <t>Steel Plates</t>
  </si>
  <si>
    <t>Smelting</t>
  </si>
  <si>
    <t>Total Power (kW)</t>
  </si>
  <si>
    <t>Solar Panels</t>
  </si>
  <si>
    <t>Accumulators</t>
  </si>
  <si>
    <t>Steam Engines</t>
  </si>
  <si>
    <t>Boilers</t>
  </si>
  <si>
    <t>Offshore Pumps</t>
  </si>
  <si>
    <t>Fuel Rate (unit/s)</t>
  </si>
  <si>
    <t>Rocket Silo</t>
  </si>
  <si>
    <t>Launch Period (seconds)</t>
  </si>
  <si>
    <t>Silos Required</t>
  </si>
  <si>
    <t>Machinery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</si>
</sst>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_);_(* \(#,##0\);_(* &quot;-&quot;??_);_(@_)"/>
    <numFmt numFmtId="165" formatCode="0.0"/>
    <numFmt numFmtId="166" formatCode="#,##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7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6A97E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8FFF"/>
        <bgColor indexed="64"/>
      </patternFill>
    </fill>
    <fill>
      <patternFill patternType="solid">
        <fgColor rgb="FF8CBCE4"/>
        <bgColor indexed="64"/>
      </patternFill>
    </fill>
    <fill>
      <patternFill patternType="solid">
        <fgColor rgb="FFADD296"/>
        <bgColor indexed="64"/>
      </patternFill>
    </fill>
  </fills>
  <borders count="4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indexed="64"/>
      </top>
      <bottom style="thin">
        <color rgb="FF7F7F7F"/>
      </bottom>
      <diagonal/>
    </border>
    <border>
      <left/>
      <right style="thin">
        <color rgb="FF7F7F7F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NumberFormat="0" applyAlignment="0" applyProtection="0"/>
  </cellStyleXfs>
  <cellXfs count="297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4" fillId="0" borderId="0" xfId="0" applyFont="1"/>
    <xf numFmtId="43" fontId="4" fillId="0" borderId="0" xfId="0" applyNumberFormat="1" applyFont="1"/>
    <xf numFmtId="1" fontId="4" fillId="0" borderId="0" xfId="0" applyNumberFormat="1" applyFont="1" applyAlignment="1">
      <alignment horizontal="center"/>
    </xf>
    <xf numFmtId="1" fontId="4" fillId="3" borderId="0" xfId="0" applyNumberFormat="1" applyFont="1" applyFill="1" applyAlignment="1">
      <alignment horizontal="center"/>
    </xf>
    <xf numFmtId="1" fontId="4" fillId="4" borderId="0" xfId="0" applyNumberFormat="1" applyFont="1" applyFill="1" applyAlignment="1">
      <alignment horizontal="center"/>
    </xf>
    <xf numFmtId="1" fontId="4" fillId="5" borderId="0" xfId="0" applyNumberFormat="1" applyFont="1" applyFill="1" applyAlignment="1">
      <alignment horizontal="center"/>
    </xf>
    <xf numFmtId="3" fontId="4" fillId="0" borderId="0" xfId="0" applyNumberFormat="1" applyFont="1" applyAlignment="1">
      <alignment horizontal="center"/>
    </xf>
    <xf numFmtId="43" fontId="4" fillId="0" borderId="0" xfId="0" applyNumberFormat="1" applyFont="1" applyAlignment="1">
      <alignment horizontal="center"/>
    </xf>
    <xf numFmtId="43" fontId="0" fillId="0" borderId="0" xfId="1" applyFont="1" applyAlignment="1">
      <alignment horizontal="center"/>
    </xf>
    <xf numFmtId="1" fontId="0" fillId="0" borderId="0" xfId="1" applyNumberFormat="1" applyFont="1" applyAlignment="1">
      <alignment horizontal="center"/>
    </xf>
    <xf numFmtId="43" fontId="0" fillId="0" borderId="0" xfId="1" applyFont="1"/>
    <xf numFmtId="0" fontId="0" fillId="0" borderId="0" xfId="0" applyAlignment="1">
      <alignment horizontal="center" textRotation="180"/>
    </xf>
    <xf numFmtId="0" fontId="0" fillId="0" borderId="0" xfId="0" applyAlignment="1">
      <alignment horizontal="center" textRotation="180" wrapText="1"/>
    </xf>
    <xf numFmtId="0" fontId="0" fillId="3" borderId="0" xfId="0" applyFill="1" applyAlignment="1">
      <alignment horizontal="center" textRotation="180" wrapText="1"/>
    </xf>
    <xf numFmtId="0" fontId="0" fillId="4" borderId="0" xfId="0" applyFill="1" applyAlignment="1">
      <alignment horizontal="center" textRotation="180" wrapText="1"/>
    </xf>
    <xf numFmtId="0" fontId="0" fillId="5" borderId="0" xfId="0" applyFill="1" applyAlignment="1">
      <alignment horizontal="center" textRotation="180" wrapText="1"/>
    </xf>
    <xf numFmtId="0" fontId="0" fillId="4" borderId="0" xfId="0" applyFill="1" applyAlignment="1">
      <alignment horizontal="center"/>
    </xf>
    <xf numFmtId="0" fontId="0" fillId="4" borderId="0" xfId="0" applyFill="1"/>
    <xf numFmtId="1" fontId="0" fillId="4" borderId="0" xfId="1" applyNumberFormat="1" applyFont="1" applyFill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 applyAlignment="1"/>
    <xf numFmtId="0" fontId="7" fillId="4" borderId="0" xfId="0" applyFont="1" applyFill="1" applyAlignment="1"/>
    <xf numFmtId="0" fontId="7" fillId="4" borderId="0" xfId="0" applyFont="1" applyFill="1" applyAlignment="1">
      <alignment wrapText="1"/>
    </xf>
    <xf numFmtId="0" fontId="0" fillId="4" borderId="0" xfId="0" applyFill="1" applyAlignment="1">
      <alignment horizontal="center" textRotation="180"/>
    </xf>
    <xf numFmtId="0" fontId="0" fillId="0" borderId="0" xfId="0" applyAlignment="1">
      <alignment horizontal="right"/>
    </xf>
    <xf numFmtId="9" fontId="0" fillId="0" borderId="0" xfId="2" applyFont="1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5" fillId="6" borderId="0" xfId="0" applyFont="1" applyFill="1"/>
    <xf numFmtId="0" fontId="5" fillId="7" borderId="0" xfId="0" applyFont="1" applyFill="1"/>
    <xf numFmtId="43" fontId="0" fillId="0" borderId="0" xfId="0" applyNumberFormat="1"/>
    <xf numFmtId="43" fontId="0" fillId="0" borderId="0" xfId="0" applyNumberFormat="1" applyAlignment="1">
      <alignment horizontal="center"/>
    </xf>
    <xf numFmtId="0" fontId="0" fillId="0" borderId="0" xfId="0" applyAlignment="1"/>
    <xf numFmtId="0" fontId="4" fillId="0" borderId="2" xfId="0" applyFont="1" applyBorder="1"/>
    <xf numFmtId="43" fontId="0" fillId="0" borderId="2" xfId="1" applyFont="1" applyBorder="1" applyAlignment="1">
      <alignment horizontal="center"/>
    </xf>
    <xf numFmtId="43" fontId="0" fillId="4" borderId="2" xfId="1" applyFont="1" applyFill="1" applyBorder="1"/>
    <xf numFmtId="43" fontId="0" fillId="11" borderId="2" xfId="1" applyFont="1" applyFill="1" applyBorder="1"/>
    <xf numFmtId="164" fontId="0" fillId="0" borderId="2" xfId="1" applyNumberFormat="1" applyFont="1" applyBorder="1"/>
    <xf numFmtId="164" fontId="0" fillId="4" borderId="2" xfId="1" applyNumberFormat="1" applyFont="1" applyFill="1" applyBorder="1"/>
    <xf numFmtId="164" fontId="0" fillId="11" borderId="2" xfId="1" applyNumberFormat="1" applyFont="1" applyFill="1" applyBorder="1"/>
    <xf numFmtId="0" fontId="0" fillId="0" borderId="2" xfId="0" applyBorder="1" applyAlignment="1">
      <alignment horizontal="center" textRotation="180"/>
    </xf>
    <xf numFmtId="0" fontId="0" fillId="4" borderId="2" xfId="0" applyFill="1" applyBorder="1" applyAlignment="1">
      <alignment horizontal="center" textRotation="180"/>
    </xf>
    <xf numFmtId="0" fontId="0" fillId="11" borderId="2" xfId="0" applyFill="1" applyBorder="1" applyAlignment="1">
      <alignment horizontal="center" textRotation="180"/>
    </xf>
    <xf numFmtId="0" fontId="0" fillId="0" borderId="2" xfId="0" applyBorder="1"/>
    <xf numFmtId="0" fontId="6" fillId="0" borderId="0" xfId="0" applyFont="1" applyAlignment="1">
      <alignment horizontal="left"/>
    </xf>
    <xf numFmtId="43" fontId="0" fillId="4" borderId="2" xfId="0" applyNumberFormat="1" applyFill="1" applyBorder="1" applyAlignment="1">
      <alignment horizontal="center"/>
    </xf>
    <xf numFmtId="43" fontId="0" fillId="11" borderId="2" xfId="0" applyNumberForma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0" fontId="4" fillId="0" borderId="2" xfId="0" applyFont="1" applyBorder="1" applyAlignment="1">
      <alignment horizontal="left" indent="1"/>
    </xf>
    <xf numFmtId="43" fontId="0" fillId="0" borderId="2" xfId="0" applyNumberFormat="1" applyBorder="1"/>
    <xf numFmtId="43" fontId="0" fillId="0" borderId="2" xfId="1" applyFont="1" applyBorder="1"/>
    <xf numFmtId="43" fontId="0" fillId="4" borderId="2" xfId="1" applyNumberFormat="1" applyFont="1" applyFill="1" applyBorder="1"/>
    <xf numFmtId="43" fontId="0" fillId="11" borderId="2" xfId="1" applyNumberFormat="1" applyFont="1" applyFill="1" applyBorder="1"/>
    <xf numFmtId="0" fontId="0" fillId="15" borderId="0" xfId="0" applyFill="1" applyAlignment="1">
      <alignment horizontal="center" textRotation="180"/>
    </xf>
    <xf numFmtId="0" fontId="0" fillId="15" borderId="0" xfId="0" applyFill="1" applyAlignment="1">
      <alignment horizontal="center" textRotation="180" wrapText="1"/>
    </xf>
    <xf numFmtId="164" fontId="0" fillId="0" borderId="0" xfId="1" applyNumberFormat="1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textRotation="180" wrapText="1"/>
    </xf>
    <xf numFmtId="3" fontId="0" fillId="0" borderId="0" xfId="0" applyNumberFormat="1" applyFill="1" applyAlignment="1">
      <alignment horizontal="center" wrapText="1"/>
    </xf>
    <xf numFmtId="0" fontId="5" fillId="16" borderId="0" xfId="0" applyFont="1" applyFill="1"/>
    <xf numFmtId="0" fontId="5" fillId="16" borderId="0" xfId="0" applyFont="1" applyFill="1" applyAlignment="1">
      <alignment horizontal="center" textRotation="180"/>
    </xf>
    <xf numFmtId="0" fontId="5" fillId="16" borderId="0" xfId="0" applyFont="1" applyFill="1" applyAlignment="1">
      <alignment horizontal="center"/>
    </xf>
    <xf numFmtId="0" fontId="5" fillId="6" borderId="0" xfId="0" applyFont="1" applyFill="1" applyAlignment="1">
      <alignment horizontal="center" textRotation="180"/>
    </xf>
    <xf numFmtId="0" fontId="5" fillId="6" borderId="0" xfId="0" applyFont="1" applyFill="1" applyAlignment="1">
      <alignment horizontal="center"/>
    </xf>
    <xf numFmtId="0" fontId="5" fillId="10" borderId="0" xfId="0" applyFont="1" applyFill="1"/>
    <xf numFmtId="0" fontId="5" fillId="10" borderId="0" xfId="0" applyFont="1" applyFill="1" applyAlignment="1">
      <alignment horizontal="center" textRotation="180"/>
    </xf>
    <xf numFmtId="0" fontId="5" fillId="10" borderId="0" xfId="0" applyFont="1" applyFill="1" applyAlignment="1">
      <alignment horizontal="center"/>
    </xf>
    <xf numFmtId="0" fontId="9" fillId="17" borderId="0" xfId="0" applyFont="1" applyFill="1"/>
    <xf numFmtId="0" fontId="9" fillId="17" borderId="0" xfId="0" applyFont="1" applyFill="1" applyAlignment="1">
      <alignment horizontal="center" textRotation="180"/>
    </xf>
    <xf numFmtId="0" fontId="9" fillId="17" borderId="0" xfId="0" applyFont="1" applyFill="1" applyAlignment="1">
      <alignment horizontal="center"/>
    </xf>
    <xf numFmtId="0" fontId="5" fillId="12" borderId="0" xfId="0" applyFont="1" applyFill="1"/>
    <xf numFmtId="0" fontId="5" fillId="12" borderId="0" xfId="0" applyFont="1" applyFill="1" applyAlignment="1">
      <alignment horizontal="center" textRotation="180"/>
    </xf>
    <xf numFmtId="0" fontId="5" fillId="12" borderId="0" xfId="0" applyFont="1" applyFill="1" applyAlignment="1">
      <alignment horizontal="center"/>
    </xf>
    <xf numFmtId="0" fontId="5" fillId="8" borderId="0" xfId="0" applyFont="1" applyFill="1"/>
    <xf numFmtId="0" fontId="5" fillId="8" borderId="0" xfId="0" applyFont="1" applyFill="1" applyAlignment="1">
      <alignment horizontal="center" textRotation="180"/>
    </xf>
    <xf numFmtId="0" fontId="5" fillId="8" borderId="0" xfId="0" applyFont="1" applyFill="1" applyAlignment="1">
      <alignment horizontal="center"/>
    </xf>
    <xf numFmtId="0" fontId="5" fillId="13" borderId="0" xfId="0" applyFont="1" applyFill="1"/>
    <xf numFmtId="0" fontId="5" fillId="18" borderId="0" xfId="0" applyFont="1" applyFill="1"/>
    <xf numFmtId="0" fontId="5" fillId="18" borderId="0" xfId="0" applyFont="1" applyFill="1" applyAlignment="1">
      <alignment horizontal="center" textRotation="180"/>
    </xf>
    <xf numFmtId="0" fontId="5" fillId="18" borderId="0" xfId="0" applyFont="1" applyFill="1" applyAlignment="1">
      <alignment horizontal="center"/>
    </xf>
    <xf numFmtId="0" fontId="5" fillId="20" borderId="0" xfId="0" applyFont="1" applyFill="1"/>
    <xf numFmtId="0" fontId="5" fillId="20" borderId="0" xfId="0" applyFont="1" applyFill="1" applyAlignment="1">
      <alignment horizontal="center" textRotation="180"/>
    </xf>
    <xf numFmtId="0" fontId="5" fillId="20" borderId="0" xfId="0" applyFont="1" applyFill="1" applyAlignment="1">
      <alignment horizontal="center"/>
    </xf>
    <xf numFmtId="0" fontId="5" fillId="21" borderId="0" xfId="0" applyFont="1" applyFill="1"/>
    <xf numFmtId="0" fontId="5" fillId="21" borderId="0" xfId="0" applyFont="1" applyFill="1" applyAlignment="1">
      <alignment horizontal="center" textRotation="180"/>
    </xf>
    <xf numFmtId="0" fontId="5" fillId="21" borderId="0" xfId="0" applyFont="1" applyFill="1" applyAlignment="1">
      <alignment horizontal="center"/>
    </xf>
    <xf numFmtId="0" fontId="5" fillId="7" borderId="0" xfId="0" applyFont="1" applyFill="1" applyAlignment="1">
      <alignment horizontal="center" textRotation="180"/>
    </xf>
    <xf numFmtId="0" fontId="5" fillId="7" borderId="0" xfId="0" applyFont="1" applyFill="1" applyAlignment="1">
      <alignment horizontal="center"/>
    </xf>
    <xf numFmtId="0" fontId="5" fillId="22" borderId="0" xfId="0" applyFont="1" applyFill="1"/>
    <xf numFmtId="0" fontId="5" fillId="22" borderId="0" xfId="0" applyFont="1" applyFill="1" applyAlignment="1">
      <alignment horizontal="center" textRotation="180"/>
    </xf>
    <xf numFmtId="0" fontId="5" fillId="22" borderId="0" xfId="0" applyFont="1" applyFill="1" applyAlignment="1">
      <alignment horizontal="center"/>
    </xf>
    <xf numFmtId="0" fontId="5" fillId="23" borderId="0" xfId="0" applyFont="1" applyFill="1"/>
    <xf numFmtId="0" fontId="5" fillId="23" borderId="0" xfId="0" applyFont="1" applyFill="1" applyAlignment="1">
      <alignment horizontal="center" textRotation="180"/>
    </xf>
    <xf numFmtId="0" fontId="5" fillId="23" borderId="0" xfId="0" applyFont="1" applyFill="1" applyAlignment="1">
      <alignment horizontal="center"/>
    </xf>
    <xf numFmtId="0" fontId="3" fillId="10" borderId="6" xfId="0" applyFont="1" applyFill="1" applyBorder="1"/>
    <xf numFmtId="0" fontId="5" fillId="10" borderId="7" xfId="0" applyFont="1" applyFill="1" applyBorder="1" applyAlignment="1">
      <alignment textRotation="180" wrapText="1"/>
    </xf>
    <xf numFmtId="0" fontId="5" fillId="10" borderId="7" xfId="0" applyFont="1" applyFill="1" applyBorder="1" applyAlignment="1">
      <alignment horizontal="center" textRotation="180" wrapText="1"/>
    </xf>
    <xf numFmtId="3" fontId="5" fillId="10" borderId="7" xfId="0" applyNumberFormat="1" applyFont="1" applyFill="1" applyBorder="1" applyAlignment="1">
      <alignment horizontal="center" textRotation="180" wrapText="1"/>
    </xf>
    <xf numFmtId="0" fontId="5" fillId="10" borderId="7" xfId="0" applyFont="1" applyFill="1" applyBorder="1" applyAlignment="1">
      <alignment horizontal="center" textRotation="180"/>
    </xf>
    <xf numFmtId="0" fontId="5" fillId="10" borderId="7" xfId="0" applyFont="1" applyFill="1" applyBorder="1" applyAlignment="1">
      <alignment horizontal="center"/>
    </xf>
    <xf numFmtId="0" fontId="8" fillId="10" borderId="7" xfId="0" applyFont="1" applyFill="1" applyBorder="1" applyAlignment="1">
      <alignment horizontal="center" wrapText="1"/>
    </xf>
    <xf numFmtId="43" fontId="5" fillId="10" borderId="7" xfId="1" applyFont="1" applyFill="1" applyBorder="1" applyAlignment="1">
      <alignment horizontal="center" textRotation="180"/>
    </xf>
    <xf numFmtId="0" fontId="5" fillId="10" borderId="8" xfId="0" applyFont="1" applyFill="1" applyBorder="1" applyAlignment="1">
      <alignment horizontal="center"/>
    </xf>
    <xf numFmtId="0" fontId="0" fillId="0" borderId="9" xfId="0" applyBorder="1"/>
    <xf numFmtId="43" fontId="0" fillId="0" borderId="0" xfId="1" applyFont="1" applyBorder="1"/>
    <xf numFmtId="1" fontId="0" fillId="0" borderId="0" xfId="1" applyNumberFormat="1" applyFont="1" applyBorder="1" applyAlignment="1">
      <alignment horizontal="center"/>
    </xf>
    <xf numFmtId="3" fontId="0" fillId="0" borderId="0" xfId="1" applyNumberFormat="1" applyFont="1" applyBorder="1" applyAlignment="1">
      <alignment horizontal="center"/>
    </xf>
    <xf numFmtId="43" fontId="0" fillId="0" borderId="0" xfId="1" applyFont="1" applyBorder="1" applyAlignment="1">
      <alignment horizontal="center"/>
    </xf>
    <xf numFmtId="43" fontId="0" fillId="0" borderId="0" xfId="1" applyNumberFormat="1" applyFont="1" applyBorder="1" applyAlignment="1">
      <alignment horizontal="center"/>
    </xf>
    <xf numFmtId="43" fontId="0" fillId="0" borderId="0" xfId="0" applyNumberFormat="1" applyBorder="1" applyAlignment="1">
      <alignment horizontal="center"/>
    </xf>
    <xf numFmtId="3" fontId="5" fillId="13" borderId="0" xfId="0" applyNumberFormat="1" applyFont="1" applyFill="1" applyBorder="1" applyAlignment="1">
      <alignment horizontal="center" textRotation="180" wrapText="1"/>
    </xf>
    <xf numFmtId="0" fontId="0" fillId="0" borderId="12" xfId="0" applyBorder="1"/>
    <xf numFmtId="43" fontId="0" fillId="0" borderId="14" xfId="1" applyFont="1" applyBorder="1"/>
    <xf numFmtId="1" fontId="0" fillId="0" borderId="14" xfId="1" applyNumberFormat="1" applyFont="1" applyBorder="1" applyAlignment="1">
      <alignment horizontal="center"/>
    </xf>
    <xf numFmtId="3" fontId="0" fillId="0" borderId="14" xfId="1" applyNumberFormat="1" applyFont="1" applyBorder="1" applyAlignment="1">
      <alignment horizontal="center"/>
    </xf>
    <xf numFmtId="43" fontId="0" fillId="0" borderId="14" xfId="1" applyFont="1" applyBorder="1" applyAlignment="1">
      <alignment horizontal="center"/>
    </xf>
    <xf numFmtId="43" fontId="0" fillId="0" borderId="14" xfId="1" applyNumberFormat="1" applyFont="1" applyBorder="1" applyAlignment="1">
      <alignment horizontal="center"/>
    </xf>
    <xf numFmtId="0" fontId="0" fillId="0" borderId="15" xfId="0" applyBorder="1"/>
    <xf numFmtId="0" fontId="4" fillId="0" borderId="7" xfId="0" applyFont="1" applyBorder="1"/>
    <xf numFmtId="1" fontId="2" fillId="4" borderId="1" xfId="3" applyNumberFormat="1" applyFill="1" applyBorder="1" applyAlignment="1">
      <alignment horizontal="center"/>
    </xf>
    <xf numFmtId="1" fontId="2" fillId="3" borderId="1" xfId="3" applyNumberFormat="1" applyFill="1" applyBorder="1" applyAlignment="1">
      <alignment horizontal="center"/>
    </xf>
    <xf numFmtId="1" fontId="2" fillId="4" borderId="13" xfId="3" applyNumberFormat="1" applyFill="1" applyBorder="1" applyAlignment="1">
      <alignment horizontal="center"/>
    </xf>
    <xf numFmtId="1" fontId="2" fillId="3" borderId="13" xfId="3" applyNumberFormat="1" applyFill="1" applyBorder="1" applyAlignment="1">
      <alignment horizontal="center"/>
    </xf>
    <xf numFmtId="43" fontId="2" fillId="15" borderId="1" xfId="3" applyNumberFormat="1" applyFill="1" applyBorder="1" applyAlignment="1">
      <alignment horizontal="center"/>
    </xf>
    <xf numFmtId="43" fontId="2" fillId="15" borderId="1" xfId="3" applyNumberFormat="1" applyFill="1" applyBorder="1"/>
    <xf numFmtId="43" fontId="2" fillId="15" borderId="13" xfId="3" applyNumberFormat="1" applyFill="1" applyBorder="1"/>
    <xf numFmtId="43" fontId="2" fillId="15" borderId="13" xfId="3" applyNumberFormat="1" applyFill="1" applyBorder="1" applyAlignment="1">
      <alignment horizontal="center"/>
    </xf>
    <xf numFmtId="0" fontId="2" fillId="15" borderId="10" xfId="3" applyFill="1" applyBorder="1" applyAlignment="1">
      <alignment horizontal="center"/>
    </xf>
    <xf numFmtId="0" fontId="0" fillId="0" borderId="0" xfId="0" applyFill="1" applyAlignment="1">
      <alignment horizontal="center" textRotation="180"/>
    </xf>
    <xf numFmtId="43" fontId="2" fillId="15" borderId="16" xfId="3" applyNumberFormat="1" applyFill="1" applyBorder="1"/>
    <xf numFmtId="43" fontId="2" fillId="15" borderId="17" xfId="3" applyNumberFormat="1" applyFill="1" applyBorder="1"/>
    <xf numFmtId="43" fontId="2" fillId="15" borderId="17" xfId="3" applyNumberFormat="1" applyFill="1" applyBorder="1" applyAlignment="1">
      <alignment horizontal="center"/>
    </xf>
    <xf numFmtId="1" fontId="2" fillId="5" borderId="17" xfId="3" applyNumberFormat="1" applyFill="1" applyBorder="1" applyAlignment="1">
      <alignment horizontal="center"/>
    </xf>
    <xf numFmtId="1" fontId="2" fillId="4" borderId="17" xfId="3" applyNumberFormat="1" applyFill="1" applyBorder="1" applyAlignment="1">
      <alignment horizontal="center"/>
    </xf>
    <xf numFmtId="1" fontId="2" fillId="3" borderId="17" xfId="3" applyNumberFormat="1" applyFill="1" applyBorder="1" applyAlignment="1">
      <alignment horizontal="center"/>
    </xf>
    <xf numFmtId="0" fontId="3" fillId="16" borderId="18" xfId="0" applyFont="1" applyFill="1" applyBorder="1"/>
    <xf numFmtId="0" fontId="5" fillId="16" borderId="19" xfId="0" applyFont="1" applyFill="1" applyBorder="1" applyAlignment="1">
      <alignment textRotation="180" wrapText="1"/>
    </xf>
    <xf numFmtId="0" fontId="5" fillId="16" borderId="19" xfId="0" applyFont="1" applyFill="1" applyBorder="1" applyAlignment="1">
      <alignment horizontal="center" textRotation="180" wrapText="1"/>
    </xf>
    <xf numFmtId="3" fontId="5" fillId="16" borderId="19" xfId="0" applyNumberFormat="1" applyFont="1" applyFill="1" applyBorder="1" applyAlignment="1">
      <alignment horizontal="center" textRotation="180" wrapText="1"/>
    </xf>
    <xf numFmtId="0" fontId="5" fillId="16" borderId="19" xfId="0" applyFont="1" applyFill="1" applyBorder="1" applyAlignment="1">
      <alignment horizontal="center" textRotation="180"/>
    </xf>
    <xf numFmtId="0" fontId="5" fillId="16" borderId="19" xfId="0" applyFont="1" applyFill="1" applyBorder="1" applyAlignment="1">
      <alignment horizontal="center"/>
    </xf>
    <xf numFmtId="0" fontId="8" fillId="16" borderId="19" xfId="0" applyFont="1" applyFill="1" applyBorder="1" applyAlignment="1">
      <alignment horizontal="center" wrapText="1"/>
    </xf>
    <xf numFmtId="43" fontId="5" fillId="16" borderId="19" xfId="1" applyFont="1" applyFill="1" applyBorder="1" applyAlignment="1">
      <alignment horizontal="center" textRotation="180"/>
    </xf>
    <xf numFmtId="43" fontId="5" fillId="16" borderId="20" xfId="1" applyFont="1" applyFill="1" applyBorder="1" applyAlignment="1">
      <alignment horizontal="center" textRotation="180"/>
    </xf>
    <xf numFmtId="43" fontId="2" fillId="15" borderId="16" xfId="3" applyNumberFormat="1" applyFill="1" applyBorder="1" applyAlignment="1">
      <alignment horizontal="center"/>
    </xf>
    <xf numFmtId="1" fontId="2" fillId="5" borderId="16" xfId="3" applyNumberFormat="1" applyFill="1" applyBorder="1" applyAlignment="1">
      <alignment horizontal="center"/>
    </xf>
    <xf numFmtId="1" fontId="2" fillId="4" borderId="16" xfId="3" applyNumberFormat="1" applyFill="1" applyBorder="1" applyAlignment="1">
      <alignment horizontal="center"/>
    </xf>
    <xf numFmtId="1" fontId="2" fillId="3" borderId="16" xfId="3" applyNumberFormat="1" applyFill="1" applyBorder="1" applyAlignment="1">
      <alignment horizontal="center"/>
    </xf>
    <xf numFmtId="0" fontId="10" fillId="17" borderId="18" xfId="0" applyFont="1" applyFill="1" applyBorder="1"/>
    <xf numFmtId="0" fontId="9" fillId="17" borderId="19" xfId="0" applyFont="1" applyFill="1" applyBorder="1" applyAlignment="1">
      <alignment textRotation="180" wrapText="1"/>
    </xf>
    <xf numFmtId="0" fontId="9" fillId="17" borderId="19" xfId="0" applyFont="1" applyFill="1" applyBorder="1" applyAlignment="1">
      <alignment horizontal="center" textRotation="180" wrapText="1"/>
    </xf>
    <xf numFmtId="3" fontId="9" fillId="17" borderId="19" xfId="0" applyNumberFormat="1" applyFont="1" applyFill="1" applyBorder="1" applyAlignment="1">
      <alignment horizontal="center" textRotation="180" wrapText="1"/>
    </xf>
    <xf numFmtId="0" fontId="9" fillId="17" borderId="19" xfId="0" applyFont="1" applyFill="1" applyBorder="1" applyAlignment="1">
      <alignment horizontal="center" textRotation="180"/>
    </xf>
    <xf numFmtId="43" fontId="9" fillId="17" borderId="19" xfId="1" applyFont="1" applyFill="1" applyBorder="1" applyAlignment="1">
      <alignment horizontal="center" textRotation="180"/>
    </xf>
    <xf numFmtId="43" fontId="9" fillId="17" borderId="20" xfId="1" applyFont="1" applyFill="1" applyBorder="1" applyAlignment="1">
      <alignment horizontal="center" textRotation="180"/>
    </xf>
    <xf numFmtId="0" fontId="3" fillId="6" borderId="18" xfId="0" applyFont="1" applyFill="1" applyBorder="1"/>
    <xf numFmtId="0" fontId="5" fillId="6" borderId="19" xfId="0" applyFont="1" applyFill="1" applyBorder="1" applyAlignment="1">
      <alignment textRotation="180" wrapText="1"/>
    </xf>
    <xf numFmtId="0" fontId="5" fillId="6" borderId="19" xfId="0" applyFont="1" applyFill="1" applyBorder="1" applyAlignment="1">
      <alignment horizontal="center" textRotation="180" wrapText="1"/>
    </xf>
    <xf numFmtId="3" fontId="5" fillId="6" borderId="19" xfId="0" applyNumberFormat="1" applyFont="1" applyFill="1" applyBorder="1" applyAlignment="1">
      <alignment horizontal="center" textRotation="180" wrapText="1"/>
    </xf>
    <xf numFmtId="0" fontId="5" fillId="6" borderId="19" xfId="0" applyFont="1" applyFill="1" applyBorder="1" applyAlignment="1">
      <alignment horizontal="center" textRotation="180"/>
    </xf>
    <xf numFmtId="43" fontId="5" fillId="6" borderId="19" xfId="1" applyFont="1" applyFill="1" applyBorder="1" applyAlignment="1">
      <alignment horizontal="center" textRotation="180"/>
    </xf>
    <xf numFmtId="43" fontId="5" fillId="6" borderId="20" xfId="1" applyFont="1" applyFill="1" applyBorder="1" applyAlignment="1">
      <alignment horizontal="center" textRotation="180"/>
    </xf>
    <xf numFmtId="0" fontId="3" fillId="21" borderId="18" xfId="0" applyFont="1" applyFill="1" applyBorder="1"/>
    <xf numFmtId="0" fontId="5" fillId="21" borderId="19" xfId="0" applyFont="1" applyFill="1" applyBorder="1" applyAlignment="1">
      <alignment textRotation="180" wrapText="1"/>
    </xf>
    <xf numFmtId="0" fontId="5" fillId="21" borderId="20" xfId="0" applyFont="1" applyFill="1" applyBorder="1" applyAlignment="1">
      <alignment textRotation="180" wrapText="1"/>
    </xf>
    <xf numFmtId="0" fontId="3" fillId="12" borderId="18" xfId="0" applyFont="1" applyFill="1" applyBorder="1"/>
    <xf numFmtId="0" fontId="5" fillId="12" borderId="19" xfId="0" applyFont="1" applyFill="1" applyBorder="1" applyAlignment="1">
      <alignment textRotation="180" wrapText="1"/>
    </xf>
    <xf numFmtId="0" fontId="5" fillId="12" borderId="19" xfId="0" applyFont="1" applyFill="1" applyBorder="1" applyAlignment="1">
      <alignment horizontal="center" textRotation="180" wrapText="1"/>
    </xf>
    <xf numFmtId="3" fontId="5" fillId="12" borderId="19" xfId="0" applyNumberFormat="1" applyFont="1" applyFill="1" applyBorder="1" applyAlignment="1">
      <alignment horizontal="center" textRotation="180" wrapText="1"/>
    </xf>
    <xf numFmtId="0" fontId="5" fillId="12" borderId="19" xfId="0" applyFont="1" applyFill="1" applyBorder="1" applyAlignment="1">
      <alignment horizontal="center" textRotation="180"/>
    </xf>
    <xf numFmtId="43" fontId="5" fillId="12" borderId="19" xfId="1" applyFont="1" applyFill="1" applyBorder="1" applyAlignment="1">
      <alignment horizontal="center" textRotation="180"/>
    </xf>
    <xf numFmtId="43" fontId="5" fillId="12" borderId="20" xfId="1" applyFont="1" applyFill="1" applyBorder="1" applyAlignment="1">
      <alignment horizontal="center" textRotation="180"/>
    </xf>
    <xf numFmtId="0" fontId="3" fillId="8" borderId="18" xfId="0" applyFont="1" applyFill="1" applyBorder="1"/>
    <xf numFmtId="0" fontId="5" fillId="8" borderId="19" xfId="0" applyFont="1" applyFill="1" applyBorder="1" applyAlignment="1">
      <alignment textRotation="180" wrapText="1"/>
    </xf>
    <xf numFmtId="0" fontId="5" fillId="8" borderId="20" xfId="0" applyFont="1" applyFill="1" applyBorder="1" applyAlignment="1">
      <alignment textRotation="180" wrapText="1"/>
    </xf>
    <xf numFmtId="0" fontId="3" fillId="13" borderId="18" xfId="0" applyFont="1" applyFill="1" applyBorder="1"/>
    <xf numFmtId="3" fontId="5" fillId="13" borderId="19" xfId="0" applyNumberFormat="1" applyFont="1" applyFill="1" applyBorder="1" applyAlignment="1">
      <alignment horizontal="center" textRotation="180" wrapText="1"/>
    </xf>
    <xf numFmtId="0" fontId="5" fillId="13" borderId="19" xfId="0" applyFont="1" applyFill="1" applyBorder="1" applyAlignment="1">
      <alignment textRotation="180" wrapText="1"/>
    </xf>
    <xf numFmtId="3" fontId="5" fillId="13" borderId="20" xfId="0" applyNumberFormat="1" applyFont="1" applyFill="1" applyBorder="1" applyAlignment="1">
      <alignment horizontal="center" textRotation="180" wrapText="1"/>
    </xf>
    <xf numFmtId="0" fontId="3" fillId="20" borderId="18" xfId="0" applyFont="1" applyFill="1" applyBorder="1"/>
    <xf numFmtId="0" fontId="5" fillId="20" borderId="19" xfId="0" applyFont="1" applyFill="1" applyBorder="1" applyAlignment="1">
      <alignment textRotation="180" wrapText="1"/>
    </xf>
    <xf numFmtId="0" fontId="5" fillId="20" borderId="20" xfId="0" applyFont="1" applyFill="1" applyBorder="1" applyAlignment="1">
      <alignment textRotation="180" wrapText="1"/>
    </xf>
    <xf numFmtId="0" fontId="3" fillId="7" borderId="18" xfId="0" applyFont="1" applyFill="1" applyBorder="1"/>
    <xf numFmtId="0" fontId="5" fillId="7" borderId="19" xfId="0" applyFont="1" applyFill="1" applyBorder="1" applyAlignment="1">
      <alignment textRotation="180" wrapText="1"/>
    </xf>
    <xf numFmtId="0" fontId="5" fillId="7" borderId="20" xfId="0" applyFont="1" applyFill="1" applyBorder="1" applyAlignment="1">
      <alignment textRotation="180" wrapText="1"/>
    </xf>
    <xf numFmtId="0" fontId="3" fillId="23" borderId="18" xfId="0" applyFont="1" applyFill="1" applyBorder="1"/>
    <xf numFmtId="0" fontId="5" fillId="23" borderId="19" xfId="0" applyFont="1" applyFill="1" applyBorder="1" applyAlignment="1">
      <alignment textRotation="180" wrapText="1"/>
    </xf>
    <xf numFmtId="0" fontId="5" fillId="23" borderId="20" xfId="0" applyFont="1" applyFill="1" applyBorder="1" applyAlignment="1">
      <alignment textRotation="180" wrapText="1"/>
    </xf>
    <xf numFmtId="0" fontId="3" fillId="18" borderId="18" xfId="0" applyFont="1" applyFill="1" applyBorder="1"/>
    <xf numFmtId="0" fontId="5" fillId="18" borderId="19" xfId="0" applyFont="1" applyFill="1" applyBorder="1" applyAlignment="1">
      <alignment textRotation="180" wrapText="1"/>
    </xf>
    <xf numFmtId="0" fontId="5" fillId="18" borderId="20" xfId="0" applyFont="1" applyFill="1" applyBorder="1" applyAlignment="1">
      <alignment textRotation="180" wrapText="1"/>
    </xf>
    <xf numFmtId="0" fontId="5" fillId="16" borderId="20" xfId="0" applyFont="1" applyFill="1" applyBorder="1" applyAlignment="1">
      <alignment textRotation="180" wrapText="1"/>
    </xf>
    <xf numFmtId="0" fontId="3" fillId="22" borderId="18" xfId="0" applyFont="1" applyFill="1" applyBorder="1"/>
    <xf numFmtId="0" fontId="5" fillId="22" borderId="19" xfId="0" applyFont="1" applyFill="1" applyBorder="1" applyAlignment="1">
      <alignment textRotation="180" wrapText="1"/>
    </xf>
    <xf numFmtId="0" fontId="5" fillId="22" borderId="19" xfId="0" applyFont="1" applyFill="1" applyBorder="1" applyAlignment="1">
      <alignment horizontal="center" textRotation="180"/>
    </xf>
    <xf numFmtId="0" fontId="5" fillId="22" borderId="19" xfId="0" applyFont="1" applyFill="1" applyBorder="1" applyAlignment="1">
      <alignment horizontal="center" textRotation="180" wrapText="1"/>
    </xf>
    <xf numFmtId="43" fontId="5" fillId="22" borderId="19" xfId="1" applyFont="1" applyFill="1" applyBorder="1" applyAlignment="1">
      <alignment horizontal="center" textRotation="180"/>
    </xf>
    <xf numFmtId="43" fontId="5" fillId="22" borderId="20" xfId="1" applyFont="1" applyFill="1" applyBorder="1" applyAlignment="1">
      <alignment horizontal="center" textRotation="180"/>
    </xf>
    <xf numFmtId="0" fontId="5" fillId="18" borderId="19" xfId="0" applyFont="1" applyFill="1" applyBorder="1" applyAlignment="1">
      <alignment horizontal="center" textRotation="180"/>
    </xf>
    <xf numFmtId="0" fontId="5" fillId="18" borderId="19" xfId="0" applyFont="1" applyFill="1" applyBorder="1" applyAlignment="1">
      <alignment horizontal="center" textRotation="180" wrapText="1"/>
    </xf>
    <xf numFmtId="43" fontId="5" fillId="18" borderId="19" xfId="1" applyFont="1" applyFill="1" applyBorder="1" applyAlignment="1">
      <alignment horizontal="center" textRotation="180"/>
    </xf>
    <xf numFmtId="43" fontId="5" fillId="18" borderId="20" xfId="1" applyFont="1" applyFill="1" applyBorder="1" applyAlignment="1">
      <alignment horizontal="center" textRotation="180"/>
    </xf>
    <xf numFmtId="43" fontId="0" fillId="0" borderId="0" xfId="1" applyFont="1" applyAlignment="1">
      <alignment vertical="center"/>
    </xf>
    <xf numFmtId="0" fontId="2" fillId="15" borderId="2" xfId="3" applyFill="1" applyBorder="1" applyAlignment="1">
      <alignment horizontal="center"/>
    </xf>
    <xf numFmtId="0" fontId="5" fillId="24" borderId="22" xfId="0" applyFont="1" applyFill="1" applyBorder="1" applyAlignment="1">
      <alignment horizontal="left"/>
    </xf>
    <xf numFmtId="0" fontId="5" fillId="24" borderId="23" xfId="0" applyFont="1" applyFill="1" applyBorder="1" applyAlignment="1">
      <alignment horizontal="left"/>
    </xf>
    <xf numFmtId="0" fontId="5" fillId="24" borderId="25" xfId="0" applyFont="1" applyFill="1" applyBorder="1" applyAlignment="1">
      <alignment horizontal="center"/>
    </xf>
    <xf numFmtId="3" fontId="0" fillId="9" borderId="3" xfId="0" applyNumberFormat="1" applyFill="1" applyBorder="1" applyAlignment="1">
      <alignment horizontal="center"/>
    </xf>
    <xf numFmtId="3" fontId="0" fillId="9" borderId="6" xfId="0" applyNumberFormat="1" applyFill="1" applyBorder="1" applyAlignment="1">
      <alignment horizontal="center"/>
    </xf>
    <xf numFmtId="3" fontId="0" fillId="9" borderId="27" xfId="0" applyNumberFormat="1" applyFill="1" applyBorder="1" applyAlignment="1">
      <alignment horizontal="center"/>
    </xf>
    <xf numFmtId="3" fontId="0" fillId="9" borderId="9" xfId="0" applyNumberFormat="1" applyFill="1" applyBorder="1" applyAlignment="1">
      <alignment horizontal="center"/>
    </xf>
    <xf numFmtId="3" fontId="0" fillId="9" borderId="12" xfId="0" applyNumberFormat="1" applyFill="1" applyBorder="1" applyAlignment="1">
      <alignment horizontal="center"/>
    </xf>
    <xf numFmtId="3" fontId="0" fillId="9" borderId="28" xfId="0" applyNumberFormat="1" applyFill="1" applyBorder="1" applyAlignment="1">
      <alignment horizontal="center"/>
    </xf>
    <xf numFmtId="0" fontId="3" fillId="24" borderId="24" xfId="0" applyFont="1" applyFill="1" applyBorder="1" applyAlignment="1">
      <alignment horizontal="left"/>
    </xf>
    <xf numFmtId="0" fontId="5" fillId="24" borderId="21" xfId="0" applyFont="1" applyFill="1" applyBorder="1" applyAlignment="1">
      <alignment horizontal="left"/>
    </xf>
    <xf numFmtId="0" fontId="5" fillId="24" borderId="9" xfId="0" applyFont="1" applyFill="1" applyBorder="1" applyAlignment="1">
      <alignment horizontal="left"/>
    </xf>
    <xf numFmtId="3" fontId="0" fillId="9" borderId="30" xfId="0" applyNumberFormat="1" applyFill="1" applyBorder="1" applyAlignment="1">
      <alignment horizontal="center"/>
    </xf>
    <xf numFmtId="37" fontId="0" fillId="9" borderId="3" xfId="0" applyNumberFormat="1" applyFill="1" applyBorder="1" applyAlignment="1">
      <alignment horizontal="center"/>
    </xf>
    <xf numFmtId="3" fontId="0" fillId="9" borderId="32" xfId="0" applyNumberFormat="1" applyFill="1" applyBorder="1" applyAlignment="1">
      <alignment horizontal="center"/>
    </xf>
    <xf numFmtId="3" fontId="0" fillId="9" borderId="33" xfId="0" applyNumberFormat="1" applyFill="1" applyBorder="1" applyAlignment="1">
      <alignment horizontal="center"/>
    </xf>
    <xf numFmtId="0" fontId="5" fillId="24" borderId="5" xfId="0" applyFont="1" applyFill="1" applyBorder="1" applyAlignment="1">
      <alignment horizontal="left"/>
    </xf>
    <xf numFmtId="3" fontId="0" fillId="9" borderId="0" xfId="0" applyNumberFormat="1" applyFill="1" applyBorder="1" applyAlignment="1">
      <alignment horizontal="center"/>
    </xf>
    <xf numFmtId="3" fontId="0" fillId="9" borderId="21" xfId="0" applyNumberFormat="1" applyFill="1" applyBorder="1" applyAlignment="1">
      <alignment horizontal="center"/>
    </xf>
    <xf numFmtId="3" fontId="0" fillId="9" borderId="35" xfId="0" applyNumberFormat="1" applyFill="1" applyBorder="1" applyAlignment="1">
      <alignment horizontal="center"/>
    </xf>
    <xf numFmtId="0" fontId="3" fillId="18" borderId="24" xfId="0" applyFont="1" applyFill="1" applyBorder="1" applyAlignment="1">
      <alignment horizontal="left"/>
    </xf>
    <xf numFmtId="0" fontId="5" fillId="18" borderId="25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left"/>
    </xf>
    <xf numFmtId="0" fontId="5" fillId="25" borderId="26" xfId="0" applyFont="1" applyFill="1" applyBorder="1" applyAlignment="1">
      <alignment horizontal="center"/>
    </xf>
    <xf numFmtId="0" fontId="3" fillId="19" borderId="24" xfId="0" applyFont="1" applyFill="1" applyBorder="1" applyAlignment="1">
      <alignment horizontal="left"/>
    </xf>
    <xf numFmtId="0" fontId="5" fillId="19" borderId="25" xfId="0" applyFont="1" applyFill="1" applyBorder="1" applyAlignment="1">
      <alignment horizontal="center"/>
    </xf>
    <xf numFmtId="0" fontId="5" fillId="19" borderId="26" xfId="0" applyFont="1" applyFill="1" applyBorder="1" applyAlignment="1">
      <alignment horizontal="center"/>
    </xf>
    <xf numFmtId="0" fontId="3" fillId="23" borderId="24" xfId="0" applyFont="1" applyFill="1" applyBorder="1" applyAlignment="1">
      <alignment horizontal="left"/>
    </xf>
    <xf numFmtId="0" fontId="5" fillId="23" borderId="25" xfId="0" applyFont="1" applyFill="1" applyBorder="1" applyAlignment="1">
      <alignment horizontal="center"/>
    </xf>
    <xf numFmtId="0" fontId="5" fillId="23" borderId="26" xfId="0" applyFont="1" applyFill="1" applyBorder="1" applyAlignment="1">
      <alignment horizontal="center"/>
    </xf>
    <xf numFmtId="0" fontId="3" fillId="14" borderId="24" xfId="0" applyFont="1" applyFill="1" applyBorder="1" applyAlignment="1">
      <alignment horizontal="left"/>
    </xf>
    <xf numFmtId="0" fontId="5" fillId="14" borderId="25" xfId="0" applyFont="1" applyFill="1" applyBorder="1" applyAlignment="1">
      <alignment horizontal="center"/>
    </xf>
    <xf numFmtId="0" fontId="5" fillId="14" borderId="26" xfId="0" applyFont="1" applyFill="1" applyBorder="1" applyAlignment="1">
      <alignment horizontal="center"/>
    </xf>
    <xf numFmtId="0" fontId="3" fillId="19" borderId="25" xfId="0" applyFont="1" applyFill="1" applyBorder="1" applyAlignment="1">
      <alignment horizontal="left"/>
    </xf>
    <xf numFmtId="0" fontId="3" fillId="22" borderId="24" xfId="0" applyFont="1" applyFill="1" applyBorder="1" applyAlignment="1">
      <alignment horizontal="left"/>
    </xf>
    <xf numFmtId="1" fontId="2" fillId="5" borderId="34" xfId="3" applyNumberFormat="1" applyFill="1" applyBorder="1" applyAlignment="1">
      <alignment horizontal="center"/>
    </xf>
    <xf numFmtId="1" fontId="2" fillId="5" borderId="36" xfId="3" applyNumberFormat="1" applyFill="1" applyBorder="1" applyAlignment="1">
      <alignment horizontal="center"/>
    </xf>
    <xf numFmtId="1" fontId="2" fillId="4" borderId="36" xfId="3" applyNumberFormat="1" applyFill="1" applyBorder="1" applyAlignment="1">
      <alignment horizontal="center"/>
    </xf>
    <xf numFmtId="1" fontId="2" fillId="3" borderId="36" xfId="3" applyNumberFormat="1" applyFill="1" applyBorder="1" applyAlignment="1">
      <alignment horizontal="center"/>
    </xf>
    <xf numFmtId="1" fontId="2" fillId="3" borderId="37" xfId="3" applyNumberFormat="1" applyFill="1" applyBorder="1" applyAlignment="1">
      <alignment horizontal="center"/>
    </xf>
    <xf numFmtId="0" fontId="0" fillId="15" borderId="23" xfId="0" applyFill="1" applyBorder="1" applyAlignment="1">
      <alignment horizontal="center"/>
    </xf>
    <xf numFmtId="0" fontId="5" fillId="22" borderId="26" xfId="0" applyFont="1" applyFill="1" applyBorder="1" applyAlignment="1">
      <alignment horizontal="left"/>
    </xf>
    <xf numFmtId="3" fontId="0" fillId="9" borderId="5" xfId="0" applyNumberFormat="1" applyFill="1" applyBorder="1" applyAlignment="1">
      <alignment horizontal="center"/>
    </xf>
    <xf numFmtId="3" fontId="0" fillId="9" borderId="22" xfId="0" applyNumberFormat="1" applyFill="1" applyBorder="1" applyAlignment="1">
      <alignment horizontal="center"/>
    </xf>
    <xf numFmtId="37" fontId="0" fillId="9" borderId="8" xfId="0" applyNumberFormat="1" applyFill="1" applyBorder="1" applyAlignment="1">
      <alignment horizontal="center"/>
    </xf>
    <xf numFmtId="37" fontId="0" fillId="9" borderId="11" xfId="0" applyNumberFormat="1" applyFill="1" applyBorder="1" applyAlignment="1">
      <alignment horizontal="center"/>
    </xf>
    <xf numFmtId="37" fontId="0" fillId="9" borderId="38" xfId="0" applyNumberFormat="1" applyFill="1" applyBorder="1" applyAlignment="1">
      <alignment horizontal="center"/>
    </xf>
    <xf numFmtId="39" fontId="0" fillId="9" borderId="3" xfId="0" applyNumberFormat="1" applyFill="1" applyBorder="1" applyAlignment="1">
      <alignment horizontal="center"/>
    </xf>
    <xf numFmtId="3" fontId="0" fillId="9" borderId="7" xfId="0" applyNumberFormat="1" applyFill="1" applyBorder="1" applyAlignment="1">
      <alignment horizontal="center"/>
    </xf>
    <xf numFmtId="37" fontId="0" fillId="9" borderId="27" xfId="0" applyNumberFormat="1" applyFill="1" applyBorder="1" applyAlignment="1">
      <alignment horizontal="center"/>
    </xf>
    <xf numFmtId="166" fontId="0" fillId="9" borderId="21" xfId="0" applyNumberFormat="1" applyFill="1" applyBorder="1" applyAlignment="1">
      <alignment horizontal="center"/>
    </xf>
    <xf numFmtId="166" fontId="0" fillId="9" borderId="22" xfId="0" applyNumberFormat="1" applyFill="1" applyBorder="1" applyAlignment="1">
      <alignment horizontal="center"/>
    </xf>
    <xf numFmtId="166" fontId="0" fillId="9" borderId="23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26" borderId="7" xfId="0" applyFill="1" applyBorder="1" applyAlignment="1">
      <alignment horizontal="center"/>
    </xf>
    <xf numFmtId="0" fontId="0" fillId="26" borderId="0" xfId="0" applyFill="1" applyBorder="1" applyAlignment="1">
      <alignment horizontal="center"/>
    </xf>
    <xf numFmtId="0" fontId="0" fillId="26" borderId="14" xfId="0" applyFill="1" applyBorder="1" applyAlignment="1">
      <alignment horizontal="center"/>
    </xf>
    <xf numFmtId="0" fontId="9" fillId="27" borderId="27" xfId="0" applyFont="1" applyFill="1" applyBorder="1" applyAlignment="1">
      <alignment horizontal="center"/>
    </xf>
    <xf numFmtId="0" fontId="9" fillId="27" borderId="3" xfId="0" applyFont="1" applyFill="1" applyBorder="1" applyAlignment="1">
      <alignment horizontal="center"/>
    </xf>
    <xf numFmtId="0" fontId="9" fillId="27" borderId="28" xfId="0" applyFont="1" applyFill="1" applyBorder="1" applyAlignment="1">
      <alignment horizontal="center"/>
    </xf>
    <xf numFmtId="0" fontId="9" fillId="28" borderId="8" xfId="0" applyFont="1" applyFill="1" applyBorder="1" applyAlignment="1">
      <alignment horizontal="center"/>
    </xf>
    <xf numFmtId="0" fontId="9" fillId="28" borderId="11" xfId="0" applyFont="1" applyFill="1" applyBorder="1" applyAlignment="1">
      <alignment horizontal="center"/>
    </xf>
    <xf numFmtId="0" fontId="9" fillId="28" borderId="29" xfId="0" applyFont="1" applyFill="1" applyBorder="1" applyAlignment="1">
      <alignment horizontal="center"/>
    </xf>
    <xf numFmtId="1" fontId="0" fillId="29" borderId="30" xfId="0" applyNumberFormat="1" applyFill="1" applyBorder="1" applyAlignment="1">
      <alignment horizontal="center" wrapText="1"/>
    </xf>
    <xf numFmtId="3" fontId="0" fillId="30" borderId="30" xfId="0" applyNumberFormat="1" applyFill="1" applyBorder="1" applyAlignment="1">
      <alignment horizontal="center"/>
    </xf>
    <xf numFmtId="3" fontId="0" fillId="31" borderId="30" xfId="0" applyNumberFormat="1" applyFill="1" applyBorder="1" applyAlignment="1">
      <alignment horizontal="center"/>
    </xf>
    <xf numFmtId="3" fontId="0" fillId="31" borderId="31" xfId="0" applyNumberFormat="1" applyFill="1" applyBorder="1" applyAlignment="1">
      <alignment horizontal="center"/>
    </xf>
    <xf numFmtId="1" fontId="2" fillId="5" borderId="39" xfId="3" applyNumberFormat="1" applyFill="1" applyBorder="1" applyAlignment="1">
      <alignment horizontal="center"/>
    </xf>
    <xf numFmtId="1" fontId="2" fillId="4" borderId="39" xfId="3" applyNumberFormat="1" applyFill="1" applyBorder="1" applyAlignment="1">
      <alignment horizontal="center"/>
    </xf>
    <xf numFmtId="1" fontId="2" fillId="3" borderId="39" xfId="3" applyNumberFormat="1" applyFill="1" applyBorder="1" applyAlignment="1">
      <alignment horizontal="center"/>
    </xf>
    <xf numFmtId="1" fontId="2" fillId="5" borderId="40" xfId="3" applyNumberFormat="1" applyFill="1" applyBorder="1" applyAlignment="1">
      <alignment horizontal="center"/>
    </xf>
    <xf numFmtId="1" fontId="2" fillId="4" borderId="40" xfId="3" applyNumberFormat="1" applyFill="1" applyBorder="1" applyAlignment="1">
      <alignment horizontal="center"/>
    </xf>
    <xf numFmtId="1" fontId="2" fillId="3" borderId="40" xfId="3" applyNumberFormat="1" applyFill="1" applyBorder="1" applyAlignment="1">
      <alignment horizontal="center"/>
    </xf>
    <xf numFmtId="1" fontId="2" fillId="5" borderId="41" xfId="3" applyNumberFormat="1" applyFill="1" applyBorder="1" applyAlignment="1">
      <alignment horizontal="center"/>
    </xf>
    <xf numFmtId="1" fontId="2" fillId="4" borderId="41" xfId="3" applyNumberFormat="1" applyFill="1" applyBorder="1" applyAlignment="1">
      <alignment horizontal="center"/>
    </xf>
    <xf numFmtId="1" fontId="2" fillId="3" borderId="41" xfId="3" applyNumberFormat="1" applyFill="1" applyBorder="1" applyAlignment="1">
      <alignment horizontal="center"/>
    </xf>
    <xf numFmtId="43" fontId="0" fillId="0" borderId="42" xfId="1" applyFont="1" applyBorder="1"/>
    <xf numFmtId="0" fontId="5" fillId="24" borderId="21" xfId="0" applyFont="1" applyFill="1" applyBorder="1" applyAlignment="1">
      <alignment horizontal="center" vertical="center"/>
    </xf>
    <xf numFmtId="0" fontId="5" fillId="24" borderId="23" xfId="0" applyFont="1" applyFill="1" applyBorder="1" applyAlignment="1">
      <alignment horizontal="center" vertical="center"/>
    </xf>
    <xf numFmtId="37" fontId="0" fillId="9" borderId="8" xfId="0" applyNumberFormat="1" applyFill="1" applyBorder="1" applyAlignment="1">
      <alignment horizontal="center" vertical="center"/>
    </xf>
    <xf numFmtId="37" fontId="0" fillId="9" borderId="11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2" xfId="0" applyBorder="1" applyAlignment="1">
      <alignment horizontal="center"/>
    </xf>
    <xf numFmtId="43" fontId="0" fillId="0" borderId="2" xfId="0" applyNumberFormat="1" applyBorder="1" applyAlignment="1">
      <alignment horizontal="center" wrapText="1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</cellXfs>
  <cellStyles count="4">
    <cellStyle name="Comma" xfId="1" builtinId="3"/>
    <cellStyle name="Input" xfId="3" builtinId="20"/>
    <cellStyle name="Normal" xfId="0" builtinId="0"/>
    <cellStyle name="Percent" xfId="2" builtinId="5"/>
  </cellStyles>
  <dxfs count="182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ADD296"/>
      <color rgb="FF8CBCE4"/>
      <color rgb="FFFF8FFF"/>
      <color rgb="FFF6A97E"/>
      <color rgb="FFFFE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L22"/>
  <sheetViews>
    <sheetView tabSelected="1" workbookViewId="0">
      <selection activeCell="G12" sqref="G12"/>
    </sheetView>
  </sheetViews>
  <sheetFormatPr defaultRowHeight="14.25" x14ac:dyDescent="0.45"/>
  <cols>
    <col min="1" max="1" width="11.6640625" customWidth="1"/>
    <col min="2" max="2" width="19.796875" bestFit="1" customWidth="1"/>
    <col min="5" max="5" width="15.1328125" customWidth="1"/>
    <col min="6" max="6" width="12.33203125" bestFit="1" customWidth="1"/>
    <col min="7" max="7" width="22.06640625" bestFit="1" customWidth="1"/>
    <col min="8" max="10" width="14.53125" customWidth="1"/>
    <col min="11" max="11" width="17.86328125" bestFit="1" customWidth="1"/>
    <col min="12" max="12" width="9.53125" bestFit="1" customWidth="1"/>
    <col min="13" max="13" width="9.06640625" bestFit="1" customWidth="1"/>
    <col min="14" max="14" width="8.265625" bestFit="1" customWidth="1"/>
    <col min="15" max="15" width="10.9296875" bestFit="1" customWidth="1"/>
  </cols>
  <sheetData>
    <row r="1" spans="2:12" ht="44.25" customHeight="1" thickBot="1" x14ac:dyDescent="0.5">
      <c r="F1" s="35"/>
      <c r="G1" s="35"/>
      <c r="H1" s="35"/>
      <c r="I1" s="35"/>
      <c r="J1" s="35"/>
    </row>
    <row r="2" spans="2:12" ht="14.65" thickBot="1" x14ac:dyDescent="0.5">
      <c r="B2" s="242" t="s">
        <v>301</v>
      </c>
      <c r="C2" s="249"/>
      <c r="E2" s="235" t="s">
        <v>231</v>
      </c>
      <c r="F2" s="236" t="s">
        <v>306</v>
      </c>
      <c r="G2" s="236" t="s">
        <v>304</v>
      </c>
      <c r="H2" s="236" t="s">
        <v>305</v>
      </c>
      <c r="I2" s="236" t="s">
        <v>307</v>
      </c>
      <c r="J2" s="237" t="s">
        <v>308</v>
      </c>
      <c r="K2" s="230" t="s">
        <v>52</v>
      </c>
      <c r="L2" s="231"/>
    </row>
    <row r="3" spans="2:12" ht="14.65" thickBot="1" x14ac:dyDescent="0.5">
      <c r="B3" s="208" t="s">
        <v>329</v>
      </c>
      <c r="C3" s="248">
        <v>0</v>
      </c>
      <c r="E3" s="208" t="s">
        <v>302</v>
      </c>
      <c r="F3" s="212">
        <f>'Production Calculator'!D7</f>
        <v>0</v>
      </c>
      <c r="G3" s="213" t="str">
        <f>CONCATENATE(TEXT('Production Calculator'!$H7, "#,##0"), " ", 'Production Calculator'!$E7,"s")</f>
        <v>0 Electric Mining Drills</v>
      </c>
      <c r="H3" s="263">
        <f>ROUNDUP($F3/VLOOKUP(H$2,Data!$A$58:$B$60,2,FALSE),0)</f>
        <v>0</v>
      </c>
      <c r="I3" s="266">
        <f>ROUNDUP($F3/VLOOKUP(I$2,Data!$A$58:$B$60,2,FALSE),0)</f>
        <v>0</v>
      </c>
      <c r="J3" s="269">
        <f>ROUNDUP($F3/VLOOKUP(J$2,Data!$A$58:$B$60,2,FALSE),0)</f>
        <v>0</v>
      </c>
      <c r="K3" s="208" t="str">
        <f>'Production Calculator'!J3</f>
        <v>Production Module I</v>
      </c>
      <c r="L3" s="272">
        <f>'Production Calculator'!J202</f>
        <v>0</v>
      </c>
    </row>
    <row r="4" spans="2:12" ht="14.65" thickBot="1" x14ac:dyDescent="0.5">
      <c r="B4" s="224" t="s">
        <v>330</v>
      </c>
      <c r="C4" s="250">
        <f>'Production Calculator'!H188</f>
        <v>0</v>
      </c>
      <c r="E4" s="208" t="s">
        <v>309</v>
      </c>
      <c r="F4" s="214">
        <f>'Production Calculator'!D6</f>
        <v>0</v>
      </c>
      <c r="G4" s="211" t="str">
        <f>CONCATENATE(TEXT('Production Calculator'!$H6, "#,##0"), " ", 'Production Calculator'!$E6,"s")</f>
        <v>0 Electric Mining Drills</v>
      </c>
      <c r="H4" s="264">
        <f>ROUNDUP($F4/VLOOKUP(H$2,Data!$A$58:$B$60,2,FALSE),0)</f>
        <v>0</v>
      </c>
      <c r="I4" s="267">
        <f>ROUNDUP($F4/VLOOKUP(I$2,Data!$A$58:$B$60,2,FALSE),0)</f>
        <v>0</v>
      </c>
      <c r="J4" s="270">
        <f>ROUNDUP($F4/VLOOKUP(J$2,Data!$A$58:$B$60,2,FALSE),0)</f>
        <v>0</v>
      </c>
      <c r="K4" s="208" t="str">
        <f>'Production Calculator'!K3</f>
        <v>Production Module II</v>
      </c>
      <c r="L4" s="272">
        <f>'Production Calculator'!K202</f>
        <v>0</v>
      </c>
    </row>
    <row r="5" spans="2:12" x14ac:dyDescent="0.45">
      <c r="B5" s="218" t="str">
        <f t="shared" ref="B5:B13" si="0">K3</f>
        <v>Production Module I</v>
      </c>
      <c r="C5" s="243">
        <v>0</v>
      </c>
      <c r="E5" s="208" t="s">
        <v>70</v>
      </c>
      <c r="F5" s="214">
        <f>'Production Calculator'!D9</f>
        <v>0</v>
      </c>
      <c r="G5" s="211" t="str">
        <f>CONCATENATE(TEXT('Production Calculator'!$H9, "#,##0"), " ", 'Production Calculator'!$E9,"s")</f>
        <v>0 Electric Mining Drills</v>
      </c>
      <c r="H5" s="264">
        <f>ROUNDUP($F5/VLOOKUP(H$2,Data!$A$58:$B$60,2,FALSE),0)</f>
        <v>0</v>
      </c>
      <c r="I5" s="267">
        <f>ROUNDUP($F5/VLOOKUP(I$2,Data!$A$58:$B$60,2,FALSE),0)</f>
        <v>0</v>
      </c>
      <c r="J5" s="270">
        <f>ROUNDUP($F5/VLOOKUP(J$2,Data!$A$58:$B$60,2,FALSE),0)</f>
        <v>0</v>
      </c>
      <c r="K5" s="208" t="str">
        <f>'Production Calculator'!L3</f>
        <v>Production Module III</v>
      </c>
      <c r="L5" s="272">
        <f>'Production Calculator'!L202</f>
        <v>0</v>
      </c>
    </row>
    <row r="6" spans="2:12" ht="14.65" thickBot="1" x14ac:dyDescent="0.5">
      <c r="B6" s="208" t="str">
        <f t="shared" si="0"/>
        <v>Production Module II</v>
      </c>
      <c r="C6" s="244">
        <v>0</v>
      </c>
      <c r="E6" s="209" t="s">
        <v>187</v>
      </c>
      <c r="F6" s="215">
        <f>'Production Calculator'!D5</f>
        <v>0</v>
      </c>
      <c r="G6" s="216" t="str">
        <f>CONCATENATE(TEXT('Production Calculator'!$H5, "#,##0"), " ", 'Production Calculator'!$E5,"s")</f>
        <v>0 Electric Mining Drills</v>
      </c>
      <c r="H6" s="265">
        <f>ROUNDUP($F6/VLOOKUP(H$2,Data!$A$58:$B$60,2,FALSE),0)</f>
        <v>0</v>
      </c>
      <c r="I6" s="268">
        <f>ROUNDUP($F6/VLOOKUP(I$2,Data!$A$58:$B$60,2,FALSE),0)</f>
        <v>0</v>
      </c>
      <c r="J6" s="271">
        <f>ROUNDUP($F6/VLOOKUP(J$2,Data!$A$58:$B$60,2,FALSE),0)</f>
        <v>0</v>
      </c>
      <c r="K6" s="208" t="str">
        <f>'Production Calculator'!M3</f>
        <v>Speed Module I</v>
      </c>
      <c r="L6" s="273">
        <f>'Production Calculator'!M202</f>
        <v>0</v>
      </c>
    </row>
    <row r="7" spans="2:12" ht="14.65" thickBot="1" x14ac:dyDescent="0.5">
      <c r="B7" s="208" t="str">
        <f t="shared" si="0"/>
        <v>Production Module III</v>
      </c>
      <c r="C7" s="244">
        <v>0</v>
      </c>
      <c r="E7" s="238" t="s">
        <v>320</v>
      </c>
      <c r="F7" s="239" t="s">
        <v>306</v>
      </c>
      <c r="G7" s="239" t="s">
        <v>303</v>
      </c>
      <c r="H7" s="239" t="s">
        <v>305</v>
      </c>
      <c r="I7" s="239" t="s">
        <v>307</v>
      </c>
      <c r="J7" s="240" t="s">
        <v>308</v>
      </c>
      <c r="K7" s="208" t="str">
        <f>'Production Calculator'!N3</f>
        <v>Speed Module II</v>
      </c>
      <c r="L7" s="273">
        <f>'Production Calculator'!N202</f>
        <v>0</v>
      </c>
    </row>
    <row r="8" spans="2:12" x14ac:dyDescent="0.45">
      <c r="B8" s="208" t="str">
        <f t="shared" si="0"/>
        <v>Speed Module I</v>
      </c>
      <c r="C8" s="245">
        <v>0</v>
      </c>
      <c r="E8" s="208" t="s">
        <v>317</v>
      </c>
      <c r="F8" s="212">
        <f>'Production Calculator'!D13</f>
        <v>0</v>
      </c>
      <c r="G8" s="213" t="str">
        <f>CONCATENATE(TEXT('Production Calculator'!$H13, "#,##0"), " ", 'Production Calculator'!$E13,"s")</f>
        <v>0 Electric Furnaces</v>
      </c>
      <c r="H8" s="263">
        <f>ROUNDUP($F8/VLOOKUP(H$7,Data!$A$58:$B$60,2,FALSE),0)</f>
        <v>0</v>
      </c>
      <c r="I8" s="266">
        <f>ROUNDUP($F8/VLOOKUP(I$7,Data!$A$58:$B$60,2,FALSE),0)</f>
        <v>0</v>
      </c>
      <c r="J8" s="269">
        <f>ROUNDUP($F8/VLOOKUP(J$7,Data!$A$58:$B$60,2,FALSE),0)</f>
        <v>0</v>
      </c>
      <c r="K8" s="208" t="str">
        <f>'Production Calculator'!O3</f>
        <v>Speed Module III</v>
      </c>
      <c r="L8" s="273">
        <f>'Production Calculator'!O202</f>
        <v>0</v>
      </c>
    </row>
    <row r="9" spans="2:12" x14ac:dyDescent="0.45">
      <c r="B9" s="208" t="str">
        <f t="shared" si="0"/>
        <v>Speed Module II</v>
      </c>
      <c r="C9" s="245">
        <v>0</v>
      </c>
      <c r="E9" s="208" t="s">
        <v>318</v>
      </c>
      <c r="F9" s="214">
        <f>'Production Calculator'!D12</f>
        <v>0</v>
      </c>
      <c r="G9" s="211" t="str">
        <f>CONCATENATE(TEXT('Production Calculator'!$H12, "#,##0"), " ", 'Production Calculator'!$E12,"s")</f>
        <v>0 Electric Furnaces</v>
      </c>
      <c r="H9" s="264">
        <f>ROUNDUP($F9/VLOOKUP(H$7,Data!$A$58:$B$60,2,FALSE),0)</f>
        <v>0</v>
      </c>
      <c r="I9" s="267">
        <f>ROUNDUP($F9/VLOOKUP(I$7,Data!$A$58:$B$60,2,FALSE),0)</f>
        <v>0</v>
      </c>
      <c r="J9" s="270">
        <f>ROUNDUP($F9/VLOOKUP(J$7,Data!$A$58:$B$60,2,FALSE),0)</f>
        <v>0</v>
      </c>
      <c r="K9" s="208" t="str">
        <f>'Production Calculator'!P3</f>
        <v>Efficiency Module I</v>
      </c>
      <c r="L9" s="274">
        <f>'Production Calculator'!P202</f>
        <v>0</v>
      </c>
    </row>
    <row r="10" spans="2:12" x14ac:dyDescent="0.45">
      <c r="B10" s="208" t="str">
        <f t="shared" si="0"/>
        <v>Speed Module III</v>
      </c>
      <c r="C10" s="245">
        <v>0</v>
      </c>
      <c r="E10" s="208" t="s">
        <v>319</v>
      </c>
      <c r="F10" s="214">
        <f>'Production Calculator'!D14</f>
        <v>0</v>
      </c>
      <c r="G10" s="211" t="str">
        <f>CONCATENATE(TEXT('Production Calculator'!$H14, "#,##0"), " ", 'Production Calculator'!$E14,"s")</f>
        <v>0 Electric Furnaces</v>
      </c>
      <c r="H10" s="264">
        <f>ROUNDUP($F10/VLOOKUP(H$7,Data!$A$58:$B$60,2,FALSE),0)</f>
        <v>0</v>
      </c>
      <c r="I10" s="267">
        <f>ROUNDUP($F10/VLOOKUP(I$7,Data!$A$58:$B$60,2,FALSE),0)</f>
        <v>0</v>
      </c>
      <c r="J10" s="270">
        <f>ROUNDUP($F10/VLOOKUP(J$7,Data!$A$58:$B$60,2,FALSE),0)</f>
        <v>0</v>
      </c>
      <c r="K10" s="208" t="str">
        <f>'Production Calculator'!Q3</f>
        <v>Efficiency Module II</v>
      </c>
      <c r="L10" s="274">
        <f>'Production Calculator'!Q202</f>
        <v>0</v>
      </c>
    </row>
    <row r="11" spans="2:12" ht="14.65" thickBot="1" x14ac:dyDescent="0.5">
      <c r="B11" s="208" t="str">
        <f t="shared" si="0"/>
        <v>Efficiency Module I</v>
      </c>
      <c r="C11" s="246">
        <v>0</v>
      </c>
      <c r="E11" s="209" t="s">
        <v>316</v>
      </c>
      <c r="F11" s="215">
        <f>'Production Calculator'!D15</f>
        <v>0</v>
      </c>
      <c r="G11" s="216" t="str">
        <f>CONCATENATE(TEXT('Production Calculator'!$H15, "#,##0"), " ", 'Production Calculator'!$E15,"s")</f>
        <v>0 Electric Furnaces</v>
      </c>
      <c r="H11" s="265">
        <f>ROUNDUP($F11/VLOOKUP(H$7,Data!$A$58:$B$60,2,FALSE),0)</f>
        <v>0</v>
      </c>
      <c r="I11" s="268">
        <f>ROUNDUP($F11/VLOOKUP(I$7,Data!$A$58:$B$60,2,FALSE),0)</f>
        <v>0</v>
      </c>
      <c r="J11" s="271">
        <f>ROUNDUP($F11/VLOOKUP(J$7,Data!$A$58:$B$60,2,FALSE),0)</f>
        <v>0</v>
      </c>
      <c r="K11" s="209" t="str">
        <f>'Production Calculator'!R3</f>
        <v>Efficiency Module III</v>
      </c>
      <c r="L11" s="275">
        <f>'Production Calculator'!R202</f>
        <v>0</v>
      </c>
    </row>
    <row r="12" spans="2:12" ht="14.65" thickBot="1" x14ac:dyDescent="0.5">
      <c r="B12" s="208" t="str">
        <f t="shared" si="0"/>
        <v>Efficiency Module II</v>
      </c>
      <c r="C12" s="246">
        <v>0</v>
      </c>
      <c r="E12" s="228" t="s">
        <v>312</v>
      </c>
      <c r="F12" s="229" t="s">
        <v>306</v>
      </c>
      <c r="G12" s="229"/>
      <c r="H12" s="229" t="s">
        <v>331</v>
      </c>
      <c r="I12" s="232" t="s">
        <v>6</v>
      </c>
      <c r="J12" s="233"/>
      <c r="K12" s="241"/>
      <c r="L12" s="234"/>
    </row>
    <row r="13" spans="2:12" ht="14.65" thickBot="1" x14ac:dyDescent="0.5">
      <c r="B13" s="209" t="str">
        <f t="shared" si="0"/>
        <v>Efficiency Module III</v>
      </c>
      <c r="C13" s="247">
        <v>0</v>
      </c>
      <c r="E13" s="218" t="s">
        <v>249</v>
      </c>
      <c r="F13" s="252">
        <f>'Production Calculator'!D46</f>
        <v>0</v>
      </c>
      <c r="G13" s="218" t="str">
        <f>'Production Calculator'!E46</f>
        <v>Pumpjack (Depleted)</v>
      </c>
      <c r="H13" s="256">
        <f>'Production Calculator'!H46</f>
        <v>0</v>
      </c>
      <c r="I13" s="286" t="s">
        <v>321</v>
      </c>
      <c r="J13" s="288">
        <f>'Production Calculator'!AN202</f>
        <v>0</v>
      </c>
      <c r="K13" s="219" t="s">
        <v>324</v>
      </c>
      <c r="L13" s="257">
        <f>ROUNDUP(J13/510,0)</f>
        <v>0</v>
      </c>
    </row>
    <row r="14" spans="2:12" ht="14.65" thickBot="1" x14ac:dyDescent="0.5">
      <c r="B14" s="208" t="s">
        <v>28</v>
      </c>
      <c r="C14" s="258">
        <f>'Production Calculator'!AH188</f>
        <v>1</v>
      </c>
      <c r="E14" s="208"/>
      <c r="F14" s="253"/>
      <c r="G14" s="208" t="str">
        <f>'Production Calculator'!E47</f>
        <v>Oil Refinery (Advanced)</v>
      </c>
      <c r="H14" s="225">
        <f>'Production Calculator'!H47</f>
        <v>0</v>
      </c>
      <c r="I14" s="287"/>
      <c r="J14" s="289"/>
      <c r="K14" s="219" t="s">
        <v>325</v>
      </c>
      <c r="L14" s="221">
        <f>ROUNDUP(L13/10*14,0)</f>
        <v>0</v>
      </c>
    </row>
    <row r="15" spans="2:12" ht="14.65" thickBot="1" x14ac:dyDescent="0.5">
      <c r="B15" s="208" t="s">
        <v>27</v>
      </c>
      <c r="C15" s="259">
        <f>'Production Calculator'!AI188</f>
        <v>1</v>
      </c>
      <c r="E15" s="208" t="s">
        <v>251</v>
      </c>
      <c r="F15" s="253">
        <f>'Production Calculator'!D48</f>
        <v>0</v>
      </c>
      <c r="G15" s="208" t="s">
        <v>257</v>
      </c>
      <c r="H15" s="220">
        <f>'Production Calculator'!H51</f>
        <v>0</v>
      </c>
      <c r="I15" s="217"/>
      <c r="J15" s="210"/>
      <c r="K15" s="219" t="s">
        <v>326</v>
      </c>
      <c r="L15" s="221">
        <f>ROUNDUP(L13/10,0)</f>
        <v>0</v>
      </c>
    </row>
    <row r="16" spans="2:12" ht="14.65" thickBot="1" x14ac:dyDescent="0.5">
      <c r="B16" s="209" t="s">
        <v>26</v>
      </c>
      <c r="C16" s="260">
        <f>1/'Production Calculator'!AJ188</f>
        <v>1</v>
      </c>
      <c r="E16" s="208" t="s">
        <v>252</v>
      </c>
      <c r="F16" s="253">
        <f>'Production Calculator'!D49</f>
        <v>0</v>
      </c>
      <c r="G16" s="208" t="s">
        <v>258</v>
      </c>
      <c r="H16" s="220">
        <f>'Production Calculator'!H52</f>
        <v>0</v>
      </c>
      <c r="I16" s="218" t="s">
        <v>322</v>
      </c>
      <c r="J16" s="226">
        <f>ROUNDUP(J13/1000*23.8,0)</f>
        <v>0</v>
      </c>
      <c r="K16" s="219" t="s">
        <v>13</v>
      </c>
      <c r="L16" s="207" t="s">
        <v>187</v>
      </c>
    </row>
    <row r="17" spans="5:12" x14ac:dyDescent="0.45">
      <c r="E17" s="208" t="s">
        <v>314</v>
      </c>
      <c r="F17" s="253">
        <f>'Production Calculator'!D54</f>
        <v>0</v>
      </c>
      <c r="G17" s="208" t="s">
        <v>314</v>
      </c>
      <c r="H17" s="220">
        <f>'Production Calculator'!H54</f>
        <v>0</v>
      </c>
      <c r="I17" s="208" t="s">
        <v>323</v>
      </c>
      <c r="J17" s="251">
        <f>ROUNDUP(0.84*J16,0)</f>
        <v>0</v>
      </c>
      <c r="K17" s="219" t="s">
        <v>327</v>
      </c>
      <c r="L17" s="255">
        <f>J13/VLOOKUP(L16,Data!$A$51:$B$56,2,FALSE)</f>
        <v>0</v>
      </c>
    </row>
    <row r="18" spans="5:12" x14ac:dyDescent="0.45">
      <c r="E18" s="208" t="s">
        <v>192</v>
      </c>
      <c r="F18" s="253">
        <f>'Production Calculator'!D53</f>
        <v>0</v>
      </c>
      <c r="G18" s="208" t="s">
        <v>192</v>
      </c>
      <c r="H18" s="220">
        <f>'Production Calculator'!H53</f>
        <v>0</v>
      </c>
      <c r="I18" s="208"/>
      <c r="J18" s="251"/>
      <c r="K18" s="208"/>
      <c r="L18" s="222"/>
    </row>
    <row r="19" spans="5:12" x14ac:dyDescent="0.45">
      <c r="E19" s="208" t="s">
        <v>295</v>
      </c>
      <c r="F19" s="253">
        <f>'Production Calculator'!D58</f>
        <v>0</v>
      </c>
      <c r="G19" s="208" t="s">
        <v>295</v>
      </c>
      <c r="H19" s="220">
        <f>SUM('Production Calculator'!$H$59:$H$61)</f>
        <v>0</v>
      </c>
      <c r="I19" s="208"/>
      <c r="J19" s="251"/>
      <c r="K19" s="208"/>
      <c r="L19" s="222"/>
    </row>
    <row r="20" spans="5:12" x14ac:dyDescent="0.45">
      <c r="E20" s="208" t="s">
        <v>313</v>
      </c>
      <c r="F20" s="253">
        <f>'Production Calculator'!D73</f>
        <v>0</v>
      </c>
      <c r="G20" s="208" t="s">
        <v>313</v>
      </c>
      <c r="H20" s="220">
        <f>'Production Calculator'!H73</f>
        <v>0</v>
      </c>
      <c r="I20" s="208"/>
      <c r="J20" s="251"/>
      <c r="K20" s="208"/>
      <c r="L20" s="222"/>
    </row>
    <row r="21" spans="5:12" x14ac:dyDescent="0.45">
      <c r="E21" s="208"/>
      <c r="F21" s="253"/>
      <c r="G21" s="208" t="s">
        <v>315</v>
      </c>
      <c r="H21" s="220">
        <f>'Production Calculator'!H89</f>
        <v>0</v>
      </c>
      <c r="I21" s="208"/>
      <c r="J21" s="251"/>
      <c r="K21" s="208"/>
      <c r="L21" s="222"/>
    </row>
    <row r="22" spans="5:12" ht="14.65" thickBot="1" x14ac:dyDescent="0.5">
      <c r="E22" s="209"/>
      <c r="F22" s="254"/>
      <c r="G22" s="208" t="s">
        <v>238</v>
      </c>
      <c r="H22" s="227">
        <f>SUMIF('Production Calculator'!$E$5:$E$201,Data!$A$19, 'Production Calculator'!$H$4:$H$201)</f>
        <v>0</v>
      </c>
      <c r="I22" s="209"/>
      <c r="J22" s="227"/>
      <c r="K22" s="209"/>
      <c r="L22" s="223"/>
    </row>
  </sheetData>
  <mergeCells count="2">
    <mergeCell ref="I13:I14"/>
    <mergeCell ref="J13:J14"/>
  </mergeCells>
  <conditionalFormatting sqref="L16">
    <cfRule type="expression" dxfId="181" priority="193">
      <formula>K14=0</formula>
    </cfRule>
  </conditionalFormatting>
  <conditionalFormatting sqref="C14:C16">
    <cfRule type="colorScale" priority="1">
      <colorScale>
        <cfvo type="num" val="0"/>
        <cfvo type="percentile" val="50"/>
        <cfvo type="num" val="2"/>
        <color rgb="FFF8696B"/>
        <color rgb="FFFCFCFF"/>
        <color rgb="FF63BE7B"/>
      </colorScale>
    </cfRule>
  </conditionalFormatting>
  <pageMargins left="0.7" right="0.7" top="0.75" bottom="0.75" header="0.3" footer="0.3"/>
  <pageSetup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Data!$A$51:$A$56</xm:f>
          </x14:formula1>
          <xm:sqref>L16</xm:sqref>
        </x14:dataValidation>
        <x14:dataValidation type="list" allowBlank="1" showInputMessage="1">
          <x14:formula1>
            <xm:f>Data!$A$33:$A$37</xm:f>
          </x14:formula1>
          <xm:sqref>C5:C13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S202"/>
  <sheetViews>
    <sheetView topLeftCell="B3" zoomScale="85" zoomScaleNormal="85" workbookViewId="0">
      <pane xSplit="1" ySplit="13" topLeftCell="C176" activePane="bottomRight" state="frozen"/>
      <selection activeCell="B3" sqref="B3"/>
      <selection pane="topRight" activeCell="C3" sqref="C3"/>
      <selection pane="bottomLeft" activeCell="B16" sqref="B16"/>
      <selection pane="bottomRight" activeCell="AO177" sqref="AO177"/>
    </sheetView>
  </sheetViews>
  <sheetFormatPr defaultRowHeight="14.25" x14ac:dyDescent="0.45"/>
  <cols>
    <col min="1" max="1" width="3.9296875" hidden="1" customWidth="1"/>
    <col min="2" max="2" width="22.1328125" bestFit="1" customWidth="1"/>
    <col min="3" max="3" width="7.6640625" bestFit="1" customWidth="1"/>
    <col min="4" max="4" width="9.19921875" bestFit="1" customWidth="1"/>
    <col min="5" max="5" width="21.86328125" style="1" bestFit="1" customWidth="1"/>
    <col min="6" max="7" width="5.3984375" style="1" hidden="1" customWidth="1"/>
    <col min="8" max="8" width="11" style="2" bestFit="1" customWidth="1"/>
    <col min="9" max="18" width="4.796875" style="1" bestFit="1" customWidth="1"/>
    <col min="19" max="27" width="4.796875" style="261" hidden="1" customWidth="1"/>
    <col min="28" max="30" width="6.86328125" style="1" hidden="1" customWidth="1"/>
    <col min="31" max="32" width="7.6640625" style="1" hidden="1" customWidth="1"/>
    <col min="33" max="36" width="6.86328125" style="1" customWidth="1"/>
    <col min="37" max="37" width="7.6640625" style="1" hidden="1" customWidth="1"/>
    <col min="38" max="38" width="6.86328125" style="1" hidden="1" customWidth="1"/>
    <col min="39" max="41" width="13.1328125" style="1" bestFit="1" customWidth="1"/>
    <col min="42" max="42" width="2.46484375" style="1" hidden="1" customWidth="1"/>
    <col min="43" max="43" width="9.33203125" style="1" hidden="1" customWidth="1"/>
    <col min="44" max="48" width="9.33203125" hidden="1" customWidth="1"/>
    <col min="49" max="49" width="9.33203125" style="1" hidden="1" customWidth="1"/>
    <col min="50" max="54" width="9.33203125" hidden="1" customWidth="1"/>
    <col min="55" max="55" width="9.33203125" style="1" hidden="1" customWidth="1"/>
    <col min="56" max="60" width="9.33203125" hidden="1" customWidth="1"/>
    <col min="61" max="61" width="9.33203125" style="1" hidden="1" customWidth="1"/>
    <col min="62" max="66" width="9.33203125" hidden="1" customWidth="1"/>
    <col min="67" max="67" width="9.33203125" style="1" hidden="1" customWidth="1"/>
    <col min="68" max="72" width="9.33203125" hidden="1" customWidth="1"/>
    <col min="73" max="73" width="9.33203125" style="1" hidden="1" customWidth="1"/>
    <col min="74" max="78" width="9.33203125" hidden="1" customWidth="1"/>
    <col min="79" max="79" width="9.33203125" style="1" hidden="1" customWidth="1"/>
    <col min="80" max="84" width="9.33203125" hidden="1" customWidth="1"/>
    <col min="85" max="85" width="9.33203125" style="1" hidden="1" customWidth="1"/>
    <col min="86" max="90" width="9.33203125" hidden="1" customWidth="1"/>
    <col min="91" max="91" width="9.33203125" style="1" hidden="1" customWidth="1"/>
    <col min="92" max="96" width="9.33203125" hidden="1" customWidth="1"/>
    <col min="97" max="97" width="9.33203125" style="1" hidden="1" customWidth="1"/>
    <col min="98" max="102" width="9.33203125" hidden="1" customWidth="1"/>
    <col min="103" max="103" width="9.33203125" style="1" hidden="1" customWidth="1"/>
    <col min="104" max="108" width="9.33203125" hidden="1" customWidth="1"/>
    <col min="109" max="109" width="9.33203125" style="1" hidden="1" customWidth="1"/>
    <col min="110" max="114" width="9.33203125" hidden="1" customWidth="1"/>
    <col min="115" max="115" width="9.33203125" style="1" hidden="1" customWidth="1"/>
    <col min="116" max="120" width="9.33203125" hidden="1" customWidth="1"/>
    <col min="121" max="121" width="9.33203125" style="1" hidden="1" customWidth="1"/>
    <col min="122" max="126" width="9.33203125" hidden="1" customWidth="1"/>
    <col min="127" max="127" width="9.33203125" style="1" hidden="1" customWidth="1"/>
    <col min="128" max="132" width="9.33203125" hidden="1" customWidth="1"/>
    <col min="133" max="133" width="9.33203125" style="1" hidden="1" customWidth="1"/>
    <col min="134" max="138" width="9.33203125" hidden="1" customWidth="1"/>
    <col min="139" max="139" width="9.33203125" style="1" hidden="1" customWidth="1"/>
    <col min="140" max="144" width="9.33203125" hidden="1" customWidth="1"/>
    <col min="145" max="145" width="9.33203125" style="1" hidden="1" customWidth="1"/>
    <col min="146" max="150" width="9.33203125" hidden="1" customWidth="1"/>
    <col min="151" max="151" width="9.33203125" style="1" hidden="1" customWidth="1"/>
    <col min="152" max="156" width="9.33203125" hidden="1" customWidth="1"/>
    <col min="157" max="157" width="9.33203125" style="1" hidden="1" customWidth="1"/>
    <col min="158" max="162" width="9.33203125" hidden="1" customWidth="1"/>
    <col min="163" max="163" width="9.33203125" style="1" hidden="1" customWidth="1"/>
    <col min="164" max="168" width="9.33203125" hidden="1" customWidth="1"/>
    <col min="169" max="169" width="9.33203125" style="1" hidden="1" customWidth="1"/>
    <col min="170" max="174" width="9.33203125" hidden="1" customWidth="1"/>
    <col min="175" max="175" width="9.33203125" style="1" hidden="1" customWidth="1"/>
    <col min="176" max="180" width="9.33203125" hidden="1" customWidth="1"/>
    <col min="181" max="181" width="9.33203125" style="1" hidden="1" customWidth="1"/>
    <col min="182" max="186" width="9.33203125" hidden="1" customWidth="1"/>
    <col min="187" max="187" width="9.33203125" style="1" hidden="1" customWidth="1"/>
    <col min="188" max="192" width="9.33203125" hidden="1" customWidth="1"/>
    <col min="193" max="193" width="9.33203125" style="1" hidden="1" customWidth="1"/>
    <col min="194" max="198" width="9.33203125" hidden="1" customWidth="1"/>
    <col min="199" max="199" width="9.33203125" style="1" hidden="1" customWidth="1"/>
    <col min="200" max="204" width="9.33203125" hidden="1" customWidth="1"/>
    <col min="205" max="205" width="9.33203125" style="1" hidden="1" customWidth="1"/>
    <col min="206" max="210" width="9.33203125" hidden="1" customWidth="1"/>
    <col min="211" max="211" width="9.33203125" style="1" hidden="1" customWidth="1"/>
    <col min="212" max="214" width="9.33203125" hidden="1" customWidth="1"/>
    <col min="215" max="215" width="9.33203125" style="1" hidden="1" customWidth="1"/>
    <col min="216" max="218" width="9.33203125" hidden="1" customWidth="1"/>
    <col min="219" max="219" width="9.33203125" style="1" hidden="1" customWidth="1"/>
    <col min="220" max="226" width="9.33203125" hidden="1" customWidth="1"/>
  </cols>
  <sheetData>
    <row r="1" spans="1:227" ht="14.25" hidden="1" customHeight="1" x14ac:dyDescent="0.45">
      <c r="AB1" s="290" t="s">
        <v>55</v>
      </c>
      <c r="AC1" s="290"/>
      <c r="AD1" s="290"/>
      <c r="AE1" s="290"/>
      <c r="AF1" s="290"/>
      <c r="AG1" s="290"/>
      <c r="AH1" s="290"/>
      <c r="AI1" s="290"/>
      <c r="AJ1" s="290"/>
      <c r="AK1" s="290"/>
      <c r="AL1" s="290"/>
      <c r="AM1" s="290"/>
      <c r="AN1" s="290"/>
      <c r="AO1" s="290"/>
      <c r="AQ1" s="290" t="s">
        <v>54</v>
      </c>
      <c r="AR1" s="290"/>
      <c r="AS1" s="290"/>
      <c r="AT1" s="290"/>
      <c r="AU1" s="290"/>
      <c r="AV1" s="290"/>
      <c r="AW1" s="290"/>
      <c r="AX1" s="290"/>
      <c r="AY1" s="290"/>
      <c r="AZ1" s="290"/>
      <c r="BA1" s="290"/>
      <c r="BB1" s="290"/>
      <c r="BC1" s="290"/>
      <c r="BD1" s="290"/>
      <c r="BE1" s="290"/>
      <c r="BF1" s="290"/>
      <c r="BG1" s="290"/>
      <c r="BH1" s="290"/>
      <c r="BI1" s="290"/>
      <c r="BJ1" s="290"/>
      <c r="BK1" s="290"/>
      <c r="BL1" s="290"/>
      <c r="BM1" s="290"/>
      <c r="BN1" s="290"/>
      <c r="BO1" s="290"/>
      <c r="BP1" s="290"/>
      <c r="BQ1" s="290"/>
      <c r="BR1" s="290"/>
      <c r="BS1" s="290"/>
      <c r="BT1" s="290"/>
      <c r="BU1" s="290"/>
      <c r="BV1" s="290"/>
      <c r="BW1" s="290"/>
      <c r="BX1" s="290"/>
      <c r="BY1" s="290"/>
      <c r="BZ1" s="290"/>
      <c r="CA1" s="290"/>
      <c r="CB1" s="290"/>
      <c r="CC1" s="290"/>
      <c r="CD1" s="290"/>
      <c r="CE1" s="290"/>
      <c r="CF1" s="290"/>
      <c r="CG1" s="290"/>
      <c r="CH1" s="290"/>
      <c r="CI1" s="290"/>
      <c r="CJ1" s="290"/>
      <c r="CK1" s="290"/>
      <c r="CL1" s="290"/>
      <c r="CM1" s="290"/>
      <c r="CN1" s="290"/>
      <c r="CO1" s="290"/>
      <c r="CP1" s="290"/>
      <c r="CQ1" s="290"/>
      <c r="CR1" s="290"/>
      <c r="CS1" s="290"/>
      <c r="CT1" s="290"/>
      <c r="CU1" s="290"/>
      <c r="CV1" s="290"/>
      <c r="CW1" s="290"/>
      <c r="CX1" s="290"/>
      <c r="CY1" s="290"/>
      <c r="CZ1" s="290"/>
      <c r="DA1" s="290"/>
      <c r="DB1" s="290"/>
      <c r="DC1" s="290"/>
      <c r="DD1" s="290"/>
      <c r="DE1" s="290"/>
      <c r="DF1" s="290"/>
      <c r="DG1" s="290"/>
      <c r="DH1" s="290"/>
      <c r="DI1" s="290"/>
      <c r="DJ1" s="290"/>
      <c r="DK1" s="290"/>
      <c r="DL1" s="290"/>
      <c r="DM1" s="290"/>
      <c r="DN1" s="290"/>
      <c r="DO1" s="290"/>
      <c r="DP1" s="290"/>
      <c r="DQ1" s="290"/>
      <c r="DR1" s="290"/>
      <c r="DS1" s="290"/>
      <c r="DT1" s="290"/>
      <c r="DU1" s="290"/>
      <c r="DV1" s="290"/>
      <c r="DW1" s="290"/>
      <c r="DX1" s="290"/>
      <c r="DY1" s="290"/>
      <c r="DZ1" s="290"/>
      <c r="EA1" s="290"/>
      <c r="EB1" s="290"/>
      <c r="EC1" s="290"/>
      <c r="ED1" s="290"/>
      <c r="EE1" s="290"/>
      <c r="EF1" s="290"/>
      <c r="EG1" s="290"/>
      <c r="EH1" s="290"/>
      <c r="EI1" s="290"/>
      <c r="EJ1" s="290"/>
      <c r="EK1" s="290"/>
      <c r="EL1" s="290"/>
      <c r="EM1" s="290"/>
      <c r="EN1" s="290"/>
      <c r="EO1" s="290"/>
      <c r="EP1" s="290"/>
      <c r="EQ1" s="290"/>
      <c r="ER1" s="290"/>
      <c r="ES1" s="290"/>
      <c r="ET1" s="290"/>
      <c r="EU1" s="290"/>
      <c r="EV1" s="290"/>
      <c r="EW1" s="290"/>
      <c r="EX1" s="290"/>
      <c r="EY1" s="290"/>
      <c r="EZ1" s="290"/>
      <c r="FA1" s="290"/>
      <c r="FB1" s="290"/>
      <c r="FC1" s="290"/>
      <c r="FD1" s="290"/>
      <c r="FE1" s="290"/>
      <c r="FF1" s="290"/>
      <c r="FG1" s="290"/>
      <c r="FH1" s="290"/>
      <c r="FI1" s="290"/>
      <c r="FJ1" s="290"/>
      <c r="FK1" s="290"/>
      <c r="FL1" s="290"/>
      <c r="FM1" s="290"/>
      <c r="FN1" s="290"/>
      <c r="FO1" s="290"/>
      <c r="FP1" s="290"/>
      <c r="FQ1" s="290"/>
      <c r="FR1" s="290"/>
      <c r="FS1" s="290"/>
      <c r="FT1" s="290"/>
      <c r="FU1" s="290"/>
      <c r="FV1" s="290"/>
      <c r="FW1" s="290"/>
      <c r="FX1" s="290"/>
      <c r="FY1" s="290"/>
      <c r="FZ1" s="290"/>
      <c r="GA1" s="290"/>
      <c r="GB1" s="290"/>
      <c r="GC1" s="290"/>
      <c r="GD1" s="290"/>
      <c r="GE1" s="290"/>
      <c r="GF1" s="290"/>
      <c r="GG1" s="290"/>
      <c r="GH1" s="290"/>
      <c r="GI1" s="290"/>
      <c r="GJ1" s="290"/>
      <c r="GK1" s="290"/>
      <c r="GL1" s="290"/>
      <c r="GM1" s="290"/>
      <c r="GN1" s="290"/>
      <c r="GO1" s="290"/>
      <c r="GP1" s="290"/>
      <c r="GQ1" s="290"/>
      <c r="GR1" s="290"/>
      <c r="GS1" s="290"/>
      <c r="GT1" s="290"/>
      <c r="GU1" s="290"/>
      <c r="GV1" s="290"/>
      <c r="GW1" s="290"/>
      <c r="GX1" s="290"/>
      <c r="GY1" s="290"/>
      <c r="GZ1" s="290"/>
      <c r="HA1" s="290"/>
      <c r="HB1" s="290"/>
      <c r="HC1" s="290"/>
      <c r="HD1" s="290"/>
      <c r="HG1" s="290"/>
      <c r="HH1" s="290"/>
      <c r="HK1" s="290"/>
      <c r="HL1" s="290"/>
    </row>
    <row r="2" spans="1:227" ht="14.25" hidden="1" customHeight="1" x14ac:dyDescent="0.45">
      <c r="E2" s="292" t="s">
        <v>53</v>
      </c>
      <c r="F2" s="292"/>
      <c r="G2" s="292"/>
      <c r="H2" s="292"/>
      <c r="I2" s="291" t="s">
        <v>52</v>
      </c>
      <c r="J2" s="291"/>
      <c r="K2" s="291"/>
      <c r="L2" s="291"/>
      <c r="M2" s="291"/>
      <c r="N2" s="291"/>
      <c r="O2" s="291"/>
      <c r="P2" s="291"/>
      <c r="Q2" s="291"/>
      <c r="R2" s="291"/>
      <c r="S2" s="262"/>
      <c r="T2" s="262"/>
      <c r="U2" s="262"/>
      <c r="V2" s="262"/>
      <c r="W2" s="262"/>
      <c r="X2" s="262"/>
      <c r="Y2" s="262"/>
      <c r="Z2" s="262"/>
      <c r="AA2" s="262"/>
      <c r="AB2" s="35" t="s">
        <v>51</v>
      </c>
      <c r="AC2" s="35"/>
      <c r="AD2" s="35"/>
      <c r="AE2" s="35"/>
      <c r="AF2" s="35"/>
      <c r="AG2" s="35" t="s">
        <v>50</v>
      </c>
      <c r="AH2" s="35"/>
      <c r="AI2" s="35"/>
      <c r="AJ2" s="35"/>
      <c r="AK2" s="290" t="s">
        <v>0</v>
      </c>
      <c r="AL2" s="290"/>
      <c r="AM2" s="290"/>
      <c r="AN2" s="290"/>
      <c r="AO2" s="290"/>
      <c r="AP2" s="1" t="s">
        <v>49</v>
      </c>
      <c r="AQ2" s="1">
        <v>1</v>
      </c>
      <c r="AR2" s="1">
        <v>2</v>
      </c>
      <c r="AS2" s="1">
        <v>3</v>
      </c>
      <c r="AT2" s="1">
        <v>4</v>
      </c>
      <c r="AU2" s="1">
        <v>5</v>
      </c>
      <c r="AV2" s="1">
        <v>6</v>
      </c>
      <c r="AW2" s="1">
        <v>7</v>
      </c>
      <c r="AX2" s="1">
        <v>8</v>
      </c>
      <c r="AY2" s="1">
        <v>9</v>
      </c>
      <c r="AZ2" s="1">
        <v>10</v>
      </c>
      <c r="BA2" s="1">
        <v>11</v>
      </c>
      <c r="BB2" s="1">
        <v>12</v>
      </c>
      <c r="BC2" s="1">
        <v>13</v>
      </c>
      <c r="BD2" s="1">
        <v>14</v>
      </c>
      <c r="BE2" s="1">
        <v>15</v>
      </c>
      <c r="BF2" s="1">
        <v>16</v>
      </c>
      <c r="BG2" s="1">
        <v>17</v>
      </c>
      <c r="BH2" s="1">
        <v>18</v>
      </c>
      <c r="BI2" s="1">
        <v>19</v>
      </c>
      <c r="BJ2" s="1">
        <v>20</v>
      </c>
      <c r="BK2" s="1">
        <v>21</v>
      </c>
      <c r="BL2" s="1">
        <v>22</v>
      </c>
      <c r="BM2" s="1">
        <v>23</v>
      </c>
      <c r="BN2" s="1">
        <v>24</v>
      </c>
      <c r="BO2" s="1">
        <v>25</v>
      </c>
      <c r="BP2" s="1">
        <v>26</v>
      </c>
      <c r="BQ2" s="1">
        <v>27</v>
      </c>
      <c r="BR2" s="1">
        <v>28</v>
      </c>
      <c r="BS2" s="1">
        <v>29</v>
      </c>
      <c r="BT2" s="1">
        <v>30</v>
      </c>
      <c r="BU2" s="1">
        <v>31</v>
      </c>
      <c r="BV2" s="1">
        <v>32</v>
      </c>
      <c r="BW2" s="1">
        <v>33</v>
      </c>
      <c r="BX2" s="1">
        <v>34</v>
      </c>
      <c r="BY2" s="1">
        <v>35</v>
      </c>
      <c r="BZ2" s="1">
        <v>36</v>
      </c>
      <c r="CA2" s="1">
        <v>37</v>
      </c>
      <c r="CB2" s="1">
        <v>38</v>
      </c>
      <c r="CC2" s="1">
        <v>39</v>
      </c>
      <c r="CD2" s="1">
        <v>40</v>
      </c>
      <c r="CE2" s="1">
        <v>41</v>
      </c>
      <c r="CF2" s="1">
        <v>42</v>
      </c>
      <c r="CG2" s="1">
        <v>43</v>
      </c>
      <c r="CH2" s="1">
        <v>44</v>
      </c>
      <c r="CI2" s="1">
        <v>45</v>
      </c>
      <c r="CJ2" s="1">
        <v>46</v>
      </c>
      <c r="CK2" s="1">
        <v>47</v>
      </c>
      <c r="CL2" s="1">
        <v>48</v>
      </c>
      <c r="CM2" s="1">
        <v>49</v>
      </c>
      <c r="CN2" s="1">
        <v>50</v>
      </c>
      <c r="CO2" s="1">
        <v>51</v>
      </c>
      <c r="CP2" s="1">
        <v>52</v>
      </c>
      <c r="CQ2" s="1">
        <v>53</v>
      </c>
      <c r="CR2" s="1">
        <v>54</v>
      </c>
      <c r="CS2" s="1">
        <v>55</v>
      </c>
      <c r="CT2" s="1">
        <v>56</v>
      </c>
      <c r="CU2" s="1">
        <v>57</v>
      </c>
      <c r="CV2" s="1">
        <v>58</v>
      </c>
      <c r="CW2" s="1">
        <v>59</v>
      </c>
      <c r="CX2" s="1">
        <v>60</v>
      </c>
      <c r="CY2" s="1">
        <v>61</v>
      </c>
      <c r="CZ2" s="1">
        <v>62</v>
      </c>
      <c r="DA2" s="1">
        <v>63</v>
      </c>
      <c r="DB2" s="1">
        <v>64</v>
      </c>
      <c r="DC2" s="1">
        <v>65</v>
      </c>
      <c r="DD2" s="1">
        <v>66</v>
      </c>
      <c r="DE2" s="1">
        <v>67</v>
      </c>
      <c r="DF2" s="1">
        <v>68</v>
      </c>
      <c r="DG2" s="1">
        <v>69</v>
      </c>
      <c r="DH2" s="1">
        <v>70</v>
      </c>
      <c r="DI2" s="1">
        <v>71</v>
      </c>
      <c r="DJ2" s="1">
        <v>72</v>
      </c>
      <c r="DK2" s="1">
        <v>73</v>
      </c>
      <c r="DL2" s="1">
        <v>74</v>
      </c>
      <c r="DM2" s="1">
        <v>75</v>
      </c>
      <c r="DN2" s="1">
        <v>76</v>
      </c>
      <c r="DO2" s="1">
        <v>77</v>
      </c>
      <c r="DP2" s="1">
        <v>78</v>
      </c>
      <c r="DQ2" s="1">
        <v>79</v>
      </c>
      <c r="DR2" s="1">
        <v>80</v>
      </c>
      <c r="DS2" s="1">
        <v>81</v>
      </c>
      <c r="DT2" s="1">
        <v>82</v>
      </c>
      <c r="DU2" s="1">
        <v>83</v>
      </c>
      <c r="DV2" s="1">
        <v>84</v>
      </c>
      <c r="DW2" s="1">
        <v>85</v>
      </c>
      <c r="DX2" s="1">
        <v>86</v>
      </c>
      <c r="DY2" s="1">
        <v>87</v>
      </c>
      <c r="DZ2" s="1">
        <v>88</v>
      </c>
      <c r="EA2" s="1">
        <v>89</v>
      </c>
      <c r="EB2" s="1">
        <v>90</v>
      </c>
      <c r="EC2" s="1">
        <v>91</v>
      </c>
      <c r="ED2" s="1">
        <v>92</v>
      </c>
      <c r="EE2" s="1">
        <v>93</v>
      </c>
      <c r="EF2" s="1">
        <v>94</v>
      </c>
      <c r="EG2" s="1">
        <v>95</v>
      </c>
      <c r="EH2" s="1">
        <v>96</v>
      </c>
      <c r="EI2" s="1">
        <v>97</v>
      </c>
      <c r="EJ2" s="1">
        <v>98</v>
      </c>
      <c r="EK2" s="1">
        <v>99</v>
      </c>
      <c r="EL2" s="1">
        <v>100</v>
      </c>
      <c r="EM2" s="1">
        <v>101</v>
      </c>
      <c r="EN2" s="1">
        <v>102</v>
      </c>
      <c r="EO2" s="1">
        <v>103</v>
      </c>
      <c r="EP2" s="1">
        <v>104</v>
      </c>
      <c r="EQ2" s="1">
        <v>105</v>
      </c>
      <c r="ER2" s="1">
        <v>106</v>
      </c>
      <c r="ES2" s="1">
        <v>107</v>
      </c>
      <c r="ET2" s="1">
        <v>108</v>
      </c>
      <c r="EU2" s="1">
        <v>109</v>
      </c>
      <c r="EV2" s="1">
        <v>110</v>
      </c>
      <c r="EW2" s="1">
        <v>111</v>
      </c>
      <c r="EX2" s="1">
        <v>112</v>
      </c>
      <c r="EY2" s="1">
        <v>113</v>
      </c>
      <c r="EZ2" s="1">
        <v>114</v>
      </c>
      <c r="FA2" s="1">
        <v>115</v>
      </c>
      <c r="FB2" s="1">
        <v>116</v>
      </c>
      <c r="FC2" s="1">
        <v>117</v>
      </c>
      <c r="FD2" s="1">
        <v>118</v>
      </c>
      <c r="FE2" s="1">
        <v>119</v>
      </c>
      <c r="FF2" s="1">
        <v>120</v>
      </c>
      <c r="FG2" s="1">
        <v>121</v>
      </c>
      <c r="FH2" s="1">
        <v>122</v>
      </c>
      <c r="FI2" s="1">
        <v>123</v>
      </c>
      <c r="FJ2" s="1">
        <v>124</v>
      </c>
      <c r="FK2" s="1">
        <v>125</v>
      </c>
      <c r="FL2" s="1">
        <v>126</v>
      </c>
      <c r="FM2" s="1">
        <v>127</v>
      </c>
      <c r="FN2" s="1">
        <v>128</v>
      </c>
      <c r="FO2" s="1">
        <v>129</v>
      </c>
      <c r="FP2" s="1">
        <v>130</v>
      </c>
      <c r="FQ2" s="1">
        <v>131</v>
      </c>
      <c r="FR2" s="1">
        <v>132</v>
      </c>
      <c r="FS2" s="1">
        <v>133</v>
      </c>
      <c r="FT2" s="1">
        <v>134</v>
      </c>
      <c r="FU2" s="1">
        <v>135</v>
      </c>
      <c r="FV2" s="1">
        <v>136</v>
      </c>
      <c r="FW2" s="1">
        <v>137</v>
      </c>
      <c r="FX2" s="1">
        <v>138</v>
      </c>
      <c r="FY2" s="1">
        <v>139</v>
      </c>
      <c r="FZ2" s="1">
        <v>140</v>
      </c>
      <c r="GA2" s="1">
        <v>141</v>
      </c>
      <c r="GB2" s="1">
        <v>142</v>
      </c>
      <c r="GC2" s="1">
        <v>143</v>
      </c>
      <c r="GD2" s="1">
        <v>144</v>
      </c>
      <c r="GE2" s="1">
        <v>145</v>
      </c>
      <c r="GF2" s="1">
        <v>146</v>
      </c>
      <c r="GG2" s="1">
        <v>147</v>
      </c>
      <c r="GH2" s="1">
        <v>148</v>
      </c>
      <c r="GI2" s="1">
        <v>149</v>
      </c>
      <c r="GJ2" s="1">
        <v>150</v>
      </c>
      <c r="GK2" s="1">
        <v>151</v>
      </c>
      <c r="GL2" s="1">
        <v>152</v>
      </c>
      <c r="GM2" s="1">
        <v>153</v>
      </c>
      <c r="GN2" s="1">
        <v>154</v>
      </c>
      <c r="GO2" s="1">
        <v>155</v>
      </c>
      <c r="GP2" s="1">
        <v>156</v>
      </c>
      <c r="GQ2" s="1">
        <v>157</v>
      </c>
      <c r="GR2" s="1">
        <v>158</v>
      </c>
      <c r="GS2" s="1">
        <v>159</v>
      </c>
      <c r="GT2" s="1">
        <v>160</v>
      </c>
      <c r="GU2" s="1">
        <v>161</v>
      </c>
      <c r="GV2" s="1">
        <v>162</v>
      </c>
      <c r="GW2" s="1">
        <v>163</v>
      </c>
      <c r="GX2" s="1">
        <v>164</v>
      </c>
      <c r="GY2" s="1">
        <v>165</v>
      </c>
      <c r="GZ2" s="1">
        <v>166</v>
      </c>
      <c r="HA2" s="1">
        <v>167</v>
      </c>
      <c r="HB2" s="1">
        <v>168</v>
      </c>
      <c r="HC2" s="1">
        <v>169</v>
      </c>
      <c r="HD2" s="1">
        <v>170</v>
      </c>
      <c r="HE2" s="1">
        <v>171</v>
      </c>
      <c r="HF2" s="1">
        <v>172</v>
      </c>
      <c r="HG2" s="1">
        <v>173</v>
      </c>
      <c r="HH2" s="1">
        <v>174</v>
      </c>
      <c r="HI2" s="1">
        <v>175</v>
      </c>
      <c r="HJ2" s="1">
        <v>176</v>
      </c>
      <c r="HK2" s="1">
        <v>177</v>
      </c>
      <c r="HL2" s="1">
        <v>178</v>
      </c>
      <c r="HM2" s="1">
        <v>179</v>
      </c>
      <c r="HN2" s="1">
        <v>180</v>
      </c>
      <c r="HO2" s="1">
        <v>181</v>
      </c>
      <c r="HP2" s="1">
        <v>182</v>
      </c>
      <c r="HQ2" s="1">
        <v>183</v>
      </c>
      <c r="HR2" s="1">
        <v>184</v>
      </c>
    </row>
    <row r="3" spans="1:227" ht="109.15" customHeight="1" thickBot="1" x14ac:dyDescent="0.5">
      <c r="A3" t="s">
        <v>49</v>
      </c>
      <c r="C3" s="15" t="s">
        <v>48</v>
      </c>
      <c r="D3" s="15" t="s">
        <v>294</v>
      </c>
      <c r="E3" s="60" t="s">
        <v>299</v>
      </c>
      <c r="F3" s="61" t="s">
        <v>46</v>
      </c>
      <c r="G3" s="61" t="s">
        <v>45</v>
      </c>
      <c r="H3" s="62" t="s">
        <v>300</v>
      </c>
      <c r="I3" s="14" t="s">
        <v>34</v>
      </c>
      <c r="J3" s="18" t="s">
        <v>43</v>
      </c>
      <c r="K3" s="18" t="s">
        <v>42</v>
      </c>
      <c r="L3" s="18" t="s">
        <v>41</v>
      </c>
      <c r="M3" s="17" t="s">
        <v>40</v>
      </c>
      <c r="N3" s="17" t="s">
        <v>39</v>
      </c>
      <c r="O3" s="17" t="s">
        <v>38</v>
      </c>
      <c r="P3" s="16" t="s">
        <v>37</v>
      </c>
      <c r="Q3" s="16" t="s">
        <v>36</v>
      </c>
      <c r="R3" s="16" t="s">
        <v>35</v>
      </c>
      <c r="S3" s="61" t="s">
        <v>43</v>
      </c>
      <c r="T3" s="61" t="s">
        <v>42</v>
      </c>
      <c r="U3" s="61" t="s">
        <v>41</v>
      </c>
      <c r="V3" s="61" t="s">
        <v>40</v>
      </c>
      <c r="W3" s="61" t="s">
        <v>39</v>
      </c>
      <c r="X3" s="61" t="s">
        <v>38</v>
      </c>
      <c r="Y3" s="61" t="s">
        <v>37</v>
      </c>
      <c r="Z3" s="61" t="s">
        <v>36</v>
      </c>
      <c r="AA3" s="61" t="s">
        <v>35</v>
      </c>
      <c r="AB3" s="56" t="s">
        <v>33</v>
      </c>
      <c r="AC3" s="57" t="s">
        <v>32</v>
      </c>
      <c r="AD3" s="56" t="s">
        <v>31</v>
      </c>
      <c r="AE3" s="56" t="s">
        <v>23</v>
      </c>
      <c r="AF3" s="56" t="s">
        <v>30</v>
      </c>
      <c r="AG3" s="132" t="s">
        <v>29</v>
      </c>
      <c r="AH3" s="132" t="s">
        <v>28</v>
      </c>
      <c r="AI3" s="132" t="s">
        <v>27</v>
      </c>
      <c r="AJ3" s="132" t="s">
        <v>26</v>
      </c>
      <c r="AK3" s="15" t="s">
        <v>25</v>
      </c>
      <c r="AL3" s="15" t="s">
        <v>24</v>
      </c>
      <c r="AM3" s="59" t="s">
        <v>23</v>
      </c>
      <c r="AN3" s="59" t="s">
        <v>30</v>
      </c>
      <c r="AO3" s="1" t="s">
        <v>297</v>
      </c>
      <c r="AQ3" s="14" t="str">
        <f>VLOOKUP(AQ2,Recipes!$A:$B,2)</f>
        <v>Copper plate</v>
      </c>
      <c r="AR3" s="14" t="str">
        <f>VLOOKUP(AR2,Recipes!$A:$B,2)</f>
        <v>Iron plate</v>
      </c>
      <c r="AS3" s="14" t="str">
        <f>VLOOKUP(AS2,Recipes!$A:$B,2)</f>
        <v>Steel plate</v>
      </c>
      <c r="AT3" s="14" t="str">
        <f>VLOOKUP(AT2,Recipes!$A:$B,2)</f>
        <v>Stone brick</v>
      </c>
      <c r="AU3" s="14" t="str">
        <f>VLOOKUP(AU2,Recipes!$A:$B,2)</f>
        <v>Concrete</v>
      </c>
      <c r="AV3" s="14" t="str">
        <f>VLOOKUP(AV2,Recipes!$A:$B,2)</f>
        <v>Hazard concrete</v>
      </c>
      <c r="AW3" s="14" t="str">
        <f>VLOOKUP(AW2,Recipes!$A:$B,2)</f>
        <v>Lamp</v>
      </c>
      <c r="AX3" s="14" t="str">
        <f>VLOOKUP(AX2,Recipes!$A:$B,2)</f>
        <v>Landfill</v>
      </c>
      <c r="AY3" s="14" t="str">
        <f>VLOOKUP(AY2,Recipes!$A:$B,2)</f>
        <v>Repair pack</v>
      </c>
      <c r="AZ3" s="14" t="str">
        <f>VLOOKUP(AZ2,Recipes!$A:$B,2)</f>
        <v>Battery (equipment)</v>
      </c>
      <c r="BA3" s="14" t="str">
        <f>VLOOKUP(BA2,Recipes!$A:$B,2)</f>
        <v>Battery MK2</v>
      </c>
      <c r="BB3" s="14" t="str">
        <f>VLOOKUP(BB2,Recipes!$A:$B,2)</f>
        <v>Blueprint</v>
      </c>
      <c r="BC3" s="14" t="str">
        <f>VLOOKUP(BC2,Recipes!$A:$B,2)</f>
        <v>Blueprint book</v>
      </c>
      <c r="BD3" s="14" t="str">
        <f>VLOOKUP(BD2,Recipes!$A:$B,2)</f>
        <v>Deconstruction planner</v>
      </c>
      <c r="BE3" s="14" t="str">
        <f>VLOOKUP(BE2,Recipes!$A:$B,2)</f>
        <v>Discharge defense</v>
      </c>
      <c r="BF3" s="14" t="str">
        <f>VLOOKUP(BF2,Recipes!$A:$B,2)</f>
        <v>Discharge defense remote</v>
      </c>
      <c r="BG3" s="14" t="str">
        <f>VLOOKUP(BG2,Recipes!$A:$B,2)</f>
        <v>Energy shield</v>
      </c>
      <c r="BH3" s="14" t="str">
        <f>VLOOKUP(BH2,Recipes!$A:$B,2)</f>
        <v>Energy shield MK2</v>
      </c>
      <c r="BI3" s="14" t="str">
        <f>VLOOKUP(BI2,Recipes!$A:$B,2)</f>
        <v>Exoskeleton</v>
      </c>
      <c r="BJ3" s="14" t="str">
        <f>VLOOKUP(BJ2,Recipes!$A:$B,2)</f>
        <v>Heavy armor</v>
      </c>
      <c r="BK3" s="14" t="str">
        <f>VLOOKUP(BK2,Recipes!$A:$B,2)</f>
        <v>Iron axe</v>
      </c>
      <c r="BL3" s="14" t="str">
        <f>VLOOKUP(BL2,Recipes!$A:$B,2)</f>
        <v>Light armor</v>
      </c>
      <c r="BM3" s="14" t="str">
        <f>VLOOKUP(BM2,Recipes!$A:$B,2)</f>
        <v>Modular armor</v>
      </c>
      <c r="BN3" s="14" t="str">
        <f>VLOOKUP(BN2,Recipes!$A:$B,2)</f>
        <v>Nightvision</v>
      </c>
      <c r="BO3" s="14" t="str">
        <f>VLOOKUP(BO2,Recipes!$A:$B,2)</f>
        <v>Personal laser defense</v>
      </c>
      <c r="BP3" s="14" t="str">
        <f>VLOOKUP(BP2,Recipes!$A:$B,2)</f>
        <v>Personal roboport</v>
      </c>
      <c r="BQ3" s="14" t="str">
        <f>VLOOKUP(BQ2,Recipes!$A:$B,2)</f>
        <v>Portable fusion reactor</v>
      </c>
      <c r="BR3" s="14" t="str">
        <f>VLOOKUP(BR2,Recipes!$A:$B,2)</f>
        <v>Portable solar panel</v>
      </c>
      <c r="BS3" s="14" t="str">
        <f>VLOOKUP(BS2,Recipes!$A:$B,2)</f>
        <v>Power armor</v>
      </c>
      <c r="BT3" s="14" t="str">
        <f>VLOOKUP(BT2,Recipes!$A:$B,2)</f>
        <v>Power armor MK2</v>
      </c>
      <c r="BU3" s="14" t="str">
        <f>VLOOKUP(BU2,Recipes!$A:$B,2)</f>
        <v>Steel axe</v>
      </c>
      <c r="BV3" s="14" t="str">
        <f>VLOOKUP(BV2,Recipes!$A:$B,2)</f>
        <v>Crude Oil</v>
      </c>
      <c r="BW3" s="14" t="str">
        <f>VLOOKUP(BW2,Recipes!$A:$B,2)</f>
        <v>Heavy oil</v>
      </c>
      <c r="BX3" s="14" t="str">
        <f>VLOOKUP(BX2,Recipes!$A:$B,2)</f>
        <v>Light oil</v>
      </c>
      <c r="BY3" s="14" t="str">
        <f>VLOOKUP(BY2,Recipes!$A:$B,2)</f>
        <v>Lubricant</v>
      </c>
      <c r="BZ3" s="14" t="str">
        <f>VLOOKUP(BZ2,Recipes!$A:$B,2)</f>
        <v>Petroleum gas</v>
      </c>
      <c r="CA3" s="14" t="str">
        <f>VLOOKUP(CA2,Recipes!$A:$B,2)</f>
        <v>Sulfuric acid</v>
      </c>
      <c r="CB3" s="14" t="str">
        <f>VLOOKUP(CB2,Recipes!$A:$B,2)</f>
        <v>Water</v>
      </c>
      <c r="CC3" s="14" t="str">
        <f>VLOOKUP(CC2,Recipes!$A:$B,2)</f>
        <v>Coal</v>
      </c>
      <c r="CD3" s="14" t="str">
        <f>VLOOKUP(CD2,Recipes!$A:$B,2)</f>
        <v>Rocket fuel</v>
      </c>
      <c r="CE3" s="14" t="str">
        <f>VLOOKUP(CE2,Recipes!$A:$B,2)</f>
        <v>Solid fuel</v>
      </c>
      <c r="CF3" s="14" t="str">
        <f>VLOOKUP(CF2,Recipes!$A:$B,2)</f>
        <v>Advanced Circuit</v>
      </c>
      <c r="CG3" s="14" t="str">
        <f>VLOOKUP(CG2,Recipes!$A:$B,2)</f>
        <v>Battery</v>
      </c>
      <c r="CH3" s="14" t="str">
        <f>VLOOKUP(CH2,Recipes!$A:$B,2)</f>
        <v>Copper cable</v>
      </c>
      <c r="CI3" s="14" t="str">
        <f>VLOOKUP(CI2,Recipes!$A:$B,2)</f>
        <v>Electric engine unit</v>
      </c>
      <c r="CJ3" s="14" t="str">
        <f>VLOOKUP(CJ2,Recipes!$A:$B,2)</f>
        <v>Electronic circuit</v>
      </c>
      <c r="CK3" s="14" t="str">
        <f>VLOOKUP(CK2,Recipes!$A:$B,2)</f>
        <v>Engine unit</v>
      </c>
      <c r="CL3" s="14" t="str">
        <f>VLOOKUP(CL2,Recipes!$A:$B,2)</f>
        <v>Explosives</v>
      </c>
      <c r="CM3" s="14" t="str">
        <f>VLOOKUP(CM2,Recipes!$A:$B,2)</f>
        <v>Flying robot frame</v>
      </c>
      <c r="CN3" s="14" t="str">
        <f>VLOOKUP(CN2,Recipes!$A:$B,2)</f>
        <v>Iron gear wheel</v>
      </c>
      <c r="CO3" s="14" t="str">
        <f>VLOOKUP(CO2,Recipes!$A:$B,2)</f>
        <v>Iron stick</v>
      </c>
      <c r="CP3" s="14" t="str">
        <f>VLOOKUP(CP2,Recipes!$A:$B,2)</f>
        <v>Plastic bar</v>
      </c>
      <c r="CQ3" s="14" t="str">
        <f>VLOOKUP(CQ2,Recipes!$A:$B,2)</f>
        <v>Processing unit</v>
      </c>
      <c r="CR3" s="14" t="str">
        <f>VLOOKUP(CR2,Recipes!$A:$B,2)</f>
        <v>Sulfur</v>
      </c>
      <c r="CS3" s="14" t="str">
        <f>VLOOKUP(CS2,Recipes!$A:$B,2)</f>
        <v>Wood</v>
      </c>
      <c r="CT3" s="14" t="str">
        <f>VLOOKUP(CT2,Recipes!$A:$B,2)</f>
        <v>Arithmetic combinator</v>
      </c>
      <c r="CU3" s="14" t="str">
        <f>VLOOKUP(CU2,Recipes!$A:$B,2)</f>
        <v>Constant combinator</v>
      </c>
      <c r="CV3" s="14" t="str">
        <f>VLOOKUP(CV2,Recipes!$A:$B,2)</f>
        <v>Decider combinator</v>
      </c>
      <c r="CW3" s="14" t="str">
        <f>VLOOKUP(CW2,Recipes!$A:$B,2)</f>
        <v>Green wire</v>
      </c>
      <c r="CX3" s="14" t="str">
        <f>VLOOKUP(CX2,Recipes!$A:$B,2)</f>
        <v>Power switch</v>
      </c>
      <c r="CY3" s="14" t="str">
        <f>VLOOKUP(CY2,Recipes!$A:$B,2)</f>
        <v>Red wire</v>
      </c>
      <c r="CZ3" s="14" t="str">
        <f>VLOOKUP(CZ2,Recipes!$A:$B,2)</f>
        <v>Active Provider Chest</v>
      </c>
      <c r="DA3" s="14" t="str">
        <f>VLOOKUP(DA2,Recipes!$A:$B,2)</f>
        <v>Burner inserter</v>
      </c>
      <c r="DB3" s="14" t="str">
        <f>VLOOKUP(DB2,Recipes!$A:$B,2)</f>
        <v>Construction robot</v>
      </c>
      <c r="DC3" s="14" t="str">
        <f>VLOOKUP(DC2,Recipes!$A:$B,2)</f>
        <v>Fill Crude oil barrel</v>
      </c>
      <c r="DD3" s="14" t="str">
        <f>VLOOKUP(DD2,Recipes!$A:$B,2)</f>
        <v>Empty crude oil barrel</v>
      </c>
      <c r="DE3" s="14" t="str">
        <f>VLOOKUP(DE2,Recipes!$A:$B,2)</f>
        <v>Empty barrel</v>
      </c>
      <c r="DF3" s="14" t="str">
        <f>VLOOKUP(DF2,Recipes!$A:$B,2)</f>
        <v>Express splitter</v>
      </c>
      <c r="DG3" s="14" t="str">
        <f>VLOOKUP(DG2,Recipes!$A:$B,2)</f>
        <v>Express transport belt</v>
      </c>
      <c r="DH3" s="14" t="str">
        <f>VLOOKUP(DH2,Recipes!$A:$B,2)</f>
        <v>Express underground belt</v>
      </c>
      <c r="DI3" s="14" t="str">
        <f>VLOOKUP(DI2,Recipes!$A:$B,2)</f>
        <v>Fast inserter</v>
      </c>
      <c r="DJ3" s="14" t="str">
        <f>VLOOKUP(DJ2,Recipes!$A:$B,2)</f>
        <v>Fast splitter</v>
      </c>
      <c r="DK3" s="14" t="str">
        <f>VLOOKUP(DK2,Recipes!$A:$B,2)</f>
        <v>Fast transport belt</v>
      </c>
      <c r="DL3" s="14" t="str">
        <f>VLOOKUP(DL2,Recipes!$A:$B,2)</f>
        <v>Fast underground belt</v>
      </c>
      <c r="DM3" s="14" t="str">
        <f>VLOOKUP(DM2,Recipes!$A:$B,2)</f>
        <v>Filter inserter</v>
      </c>
      <c r="DN3" s="14" t="str">
        <f>VLOOKUP(DN2,Recipes!$A:$B,2)</f>
        <v>Inserter</v>
      </c>
      <c r="DO3" s="14" t="str">
        <f>VLOOKUP(DO2,Recipes!$A:$B,2)</f>
        <v>Iron chest</v>
      </c>
      <c r="DP3" s="14" t="str">
        <f>VLOOKUP(DP2,Recipes!$A:$B,2)</f>
        <v>Logistic robot</v>
      </c>
      <c r="DQ3" s="14" t="str">
        <f>VLOOKUP(DQ2,Recipes!$A:$B,2)</f>
        <v>Long handed inserter</v>
      </c>
      <c r="DR3" s="14" t="str">
        <f>VLOOKUP(DR2,Recipes!$A:$B,2)</f>
        <v>Passive provider chest</v>
      </c>
      <c r="DS3" s="14" t="str">
        <f>VLOOKUP(DS2,Recipes!$A:$B,2)</f>
        <v>Pipe</v>
      </c>
      <c r="DT3" s="14" t="str">
        <f>VLOOKUP(DT2,Recipes!$A:$B,2)</f>
        <v>Pipe to ground</v>
      </c>
      <c r="DU3" s="14" t="str">
        <f>VLOOKUP(DU2,Recipes!$A:$B,2)</f>
        <v>Rail</v>
      </c>
      <c r="DV3" s="14" t="str">
        <f>VLOOKUP(DV2,Recipes!$A:$B,2)</f>
        <v>Rail chain signal</v>
      </c>
      <c r="DW3" s="14" t="str">
        <f>VLOOKUP(DW2,Recipes!$A:$B,2)</f>
        <v>Rail signal</v>
      </c>
      <c r="DX3" s="14" t="str">
        <f>VLOOKUP(DX2,Recipes!$A:$B,2)</f>
        <v>Requester chest</v>
      </c>
      <c r="DY3" s="14" t="str">
        <f>VLOOKUP(DY2,Recipes!$A:$B,2)</f>
        <v>Roboport</v>
      </c>
      <c r="DZ3" s="14" t="str">
        <f>VLOOKUP(DZ2,Recipes!$A:$B,2)</f>
        <v>Small pump</v>
      </c>
      <c r="EA3" s="14" t="str">
        <f>VLOOKUP(EA2,Recipes!$A:$B,2)</f>
        <v>Splitter</v>
      </c>
      <c r="EB3" s="14" t="str">
        <f>VLOOKUP(EB2,Recipes!$A:$B,2)</f>
        <v>Stack filter inserter</v>
      </c>
      <c r="EC3" s="14" t="str">
        <f>VLOOKUP(EC2,Recipes!$A:$B,2)</f>
        <v>Stack inserter</v>
      </c>
      <c r="ED3" s="14" t="str">
        <f>VLOOKUP(ED2,Recipes!$A:$B,2)</f>
        <v>Steel chest</v>
      </c>
      <c r="EE3" s="14" t="str">
        <f>VLOOKUP(EE2,Recipes!$A:$B,2)</f>
        <v>Storage chest</v>
      </c>
      <c r="EF3" s="14" t="str">
        <f>VLOOKUP(EF2,Recipes!$A:$B,2)</f>
        <v>Storage tank</v>
      </c>
      <c r="EG3" s="14" t="str">
        <f>VLOOKUP(EG2,Recipes!$A:$B,2)</f>
        <v>Train stop</v>
      </c>
      <c r="EH3" s="14" t="str">
        <f>VLOOKUP(EH2,Recipes!$A:$B,2)</f>
        <v>Transport belt</v>
      </c>
      <c r="EI3" s="14" t="str">
        <f>VLOOKUP(EI2,Recipes!$A:$B,2)</f>
        <v>Underground belt</v>
      </c>
      <c r="EJ3" s="14" t="str">
        <f>VLOOKUP(EJ2,Recipes!$A:$B,2)</f>
        <v>Wooden chest</v>
      </c>
      <c r="EK3" s="14" t="str">
        <f>VLOOKUP(EK2,Recipes!$A:$B,2)</f>
        <v>Cannon shell</v>
      </c>
      <c r="EL3" s="14" t="str">
        <f>VLOOKUP(EL2,Recipes!$A:$B,2)</f>
        <v>Cluster grenade</v>
      </c>
      <c r="EM3" s="14" t="str">
        <f>VLOOKUP(EM2,Recipes!$A:$B,2)</f>
        <v>Combat shotgun</v>
      </c>
      <c r="EN3" s="14" t="str">
        <f>VLOOKUP(EN2,Recipes!$A:$B,2)</f>
        <v>Defender capsule</v>
      </c>
      <c r="EO3" s="14" t="str">
        <f>VLOOKUP(EO2,Recipes!$A:$B,2)</f>
        <v>Destroyer capsule</v>
      </c>
      <c r="EP3" s="14" t="str">
        <f>VLOOKUP(EP2,Recipes!$A:$B,2)</f>
        <v>Distractor capsule</v>
      </c>
      <c r="EQ3" s="14" t="str">
        <f>VLOOKUP(EQ2,Recipes!$A:$B,2)</f>
        <v>Explosive cannon shell</v>
      </c>
      <c r="ER3" s="14" t="str">
        <f>VLOOKUP(ER2,Recipes!$A:$B,2)</f>
        <v>Explosive rocket</v>
      </c>
      <c r="ES3" s="14" t="str">
        <f>VLOOKUP(ES2,Recipes!$A:$B,2)</f>
        <v>Firearm magazine</v>
      </c>
      <c r="ET3" s="14" t="str">
        <f>VLOOKUP(ET2,Recipes!$A:$B,2)</f>
        <v>Flamethrower</v>
      </c>
      <c r="EU3" s="14" t="str">
        <f>VLOOKUP(EU2,Recipes!$A:$B,2)</f>
        <v>Flamethrower ammo</v>
      </c>
      <c r="EV3" s="14" t="str">
        <f>VLOOKUP(EV2,Recipes!$A:$B,2)</f>
        <v>Flamethrower turret</v>
      </c>
      <c r="EW3" s="14" t="str">
        <f>VLOOKUP(EW2,Recipes!$A:$B,2)</f>
        <v>Gate</v>
      </c>
      <c r="EX3" s="14" t="str">
        <f>VLOOKUP(EX2,Recipes!$A:$B,2)</f>
        <v>Grenade</v>
      </c>
      <c r="EY3" s="14" t="str">
        <f>VLOOKUP(EY2,Recipes!$A:$B,2)</f>
        <v>Gun turret</v>
      </c>
      <c r="EZ3" s="14" t="str">
        <f>VLOOKUP(EZ2,Recipes!$A:$B,2)</f>
        <v>Land mine</v>
      </c>
      <c r="FA3" s="14" t="str">
        <f>VLOOKUP(FA2,Recipes!$A:$B,2)</f>
        <v>Laser turret</v>
      </c>
      <c r="FB3" s="14" t="str">
        <f>VLOOKUP(FB2,Recipes!$A:$B,2)</f>
        <v>Piercing rounds magazine</v>
      </c>
      <c r="FC3" s="14" t="str">
        <f>VLOOKUP(FC2,Recipes!$A:$B,2)</f>
        <v>Piercing shotgun shells</v>
      </c>
      <c r="FD3" s="14" t="str">
        <f>VLOOKUP(FD2,Recipes!$A:$B,2)</f>
        <v>Pistol</v>
      </c>
      <c r="FE3" s="14" t="str">
        <f>VLOOKUP(FE2,Recipes!$A:$B,2)</f>
        <v>Poison capsule</v>
      </c>
      <c r="FF3" s="14" t="str">
        <f>VLOOKUP(FF2,Recipes!$A:$B,2)</f>
        <v>Radar</v>
      </c>
      <c r="FG3" s="14" t="str">
        <f>VLOOKUP(FG2,Recipes!$A:$B,2)</f>
        <v>Rocket launcher</v>
      </c>
      <c r="FH3" s="14" t="str">
        <f>VLOOKUP(FH2,Recipes!$A:$B,2)</f>
        <v>Shotgun</v>
      </c>
      <c r="FI3" s="14" t="str">
        <f>VLOOKUP(FI2,Recipes!$A:$B,2)</f>
        <v>Shotgun shells</v>
      </c>
      <c r="FJ3" s="14" t="str">
        <f>VLOOKUP(FJ2,Recipes!$A:$B,2)</f>
        <v>Slowdown capsule</v>
      </c>
      <c r="FK3" s="14" t="str">
        <f>VLOOKUP(FK2,Recipes!$A:$B,2)</f>
        <v>Stone wall</v>
      </c>
      <c r="FL3" s="14" t="str">
        <f>VLOOKUP(FL2,Recipes!$A:$B,2)</f>
        <v>Submachine gun</v>
      </c>
      <c r="FM3" s="14" t="str">
        <f>VLOOKUP(FM2,Recipes!$A:$B,2)</f>
        <v>Beacon</v>
      </c>
      <c r="FN3" s="14" t="str">
        <f>VLOOKUP(FN2,Recipes!$A:$B,2)</f>
        <v>Efficiency module</v>
      </c>
      <c r="FO3" s="14" t="str">
        <f>VLOOKUP(FO2,Recipes!$A:$B,2)</f>
        <v>Efficiency module 2</v>
      </c>
      <c r="FP3" s="14" t="str">
        <f>VLOOKUP(FP2,Recipes!$A:$B,2)</f>
        <v>Efficiency module 3</v>
      </c>
      <c r="FQ3" s="14" t="str">
        <f>VLOOKUP(FQ2,Recipes!$A:$B,2)</f>
        <v>Productivity module</v>
      </c>
      <c r="FR3" s="14" t="str">
        <f>VLOOKUP(FR2,Recipes!$A:$B,2)</f>
        <v>Productivity module 2</v>
      </c>
      <c r="FS3" s="14" t="str">
        <f>VLOOKUP(FS2,Recipes!$A:$B,2)</f>
        <v>Productivity module 3</v>
      </c>
      <c r="FT3" s="14" t="str">
        <f>VLOOKUP(FT2,Recipes!$A:$B,2)</f>
        <v>Speed module</v>
      </c>
      <c r="FU3" s="14" t="str">
        <f>VLOOKUP(FU2,Recipes!$A:$B,2)</f>
        <v>Speed module 2</v>
      </c>
      <c r="FV3" s="14" t="str">
        <f>VLOOKUP(FV2,Recipes!$A:$B,2)</f>
        <v>Speed module 3</v>
      </c>
      <c r="FW3" s="14" t="str">
        <f>VLOOKUP(FW2,Recipes!$A:$B,2)</f>
        <v>Accumulator</v>
      </c>
      <c r="FX3" s="14" t="str">
        <f>VLOOKUP(FX2,Recipes!$A:$B,2)</f>
        <v>Big electric pole</v>
      </c>
      <c r="FY3" s="14" t="str">
        <f>VLOOKUP(FY2,Recipes!$A:$B,2)</f>
        <v>Boiler</v>
      </c>
      <c r="FZ3" s="14" t="str">
        <f>VLOOKUP(FZ2,Recipes!$A:$B,2)</f>
        <v>Medium electric pole</v>
      </c>
      <c r="GA3" s="14" t="str">
        <f>VLOOKUP(GA2,Recipes!$A:$B,2)</f>
        <v>Small electric pole</v>
      </c>
      <c r="GB3" s="14" t="str">
        <f>VLOOKUP(GB2,Recipes!$A:$B,2)</f>
        <v>Solar panel</v>
      </c>
      <c r="GC3" s="14" t="str">
        <f>VLOOKUP(GC2,Recipes!$A:$B,2)</f>
        <v>Steam engine</v>
      </c>
      <c r="GD3" s="14" t="str">
        <f>VLOOKUP(GD2,Recipes!$A:$B,2)</f>
        <v>Substation</v>
      </c>
      <c r="GE3" s="14" t="str">
        <f>VLOOKUP(GE2,Recipes!$A:$B,2)</f>
        <v>Assembling machine 1</v>
      </c>
      <c r="GF3" s="14" t="str">
        <f>VLOOKUP(GF2,Recipes!$A:$B,2)</f>
        <v>Assembling machine 2</v>
      </c>
      <c r="GG3" s="14" t="str">
        <f>VLOOKUP(GG2,Recipes!$A:$B,2)</f>
        <v>Assembling machine 3</v>
      </c>
      <c r="GH3" s="14" t="str">
        <f>VLOOKUP(GH2,Recipes!$A:$B,2)</f>
        <v>Burner mining drill</v>
      </c>
      <c r="GI3" s="14" t="str">
        <f>VLOOKUP(GI2,Recipes!$A:$B,2)</f>
        <v>Chemical plant</v>
      </c>
      <c r="GJ3" s="14" t="str">
        <f>VLOOKUP(GJ2,Recipes!$A:$B,2)</f>
        <v>Electric furnace</v>
      </c>
      <c r="GK3" s="14" t="str">
        <f>VLOOKUP(GK2,Recipes!$A:$B,2)</f>
        <v>Electric mining drill</v>
      </c>
      <c r="GL3" s="14" t="str">
        <f>VLOOKUP(GL2,Recipes!$A:$B,2)</f>
        <v>Offshore pump</v>
      </c>
      <c r="GM3" s="14" t="str">
        <f>VLOOKUP(GM2,Recipes!$A:$B,2)</f>
        <v>Oil refinery</v>
      </c>
      <c r="GN3" s="14" t="str">
        <f>VLOOKUP(GN2,Recipes!$A:$B,2)</f>
        <v>Pumpjack</v>
      </c>
      <c r="GO3" s="14" t="str">
        <f>VLOOKUP(GO2,Recipes!$A:$B,2)</f>
        <v>Steel furnace</v>
      </c>
      <c r="GP3" s="14" t="str">
        <f>VLOOKUP(GP2,Recipes!$A:$B,2)</f>
        <v>Stone furnace</v>
      </c>
      <c r="GQ3" s="14" t="str">
        <f>VLOOKUP(GQ2,Recipes!$A:$B,2)</f>
        <v>Copper ore</v>
      </c>
      <c r="GR3" s="14" t="str">
        <f>VLOOKUP(GR2,Recipes!$A:$B,2)</f>
        <v>Iron ore</v>
      </c>
      <c r="GS3" s="14" t="str">
        <f>VLOOKUP(GS2,Recipes!$A:$B,2)</f>
        <v>Raw wood</v>
      </c>
      <c r="GT3" s="14" t="str">
        <f>VLOOKUP(GT2,Recipes!$A:$B,2)</f>
        <v>Stone</v>
      </c>
      <c r="GU3" s="14" t="str">
        <f>VLOOKUP(GU2,Recipes!$A:$B,2)</f>
        <v>Alien Artifact</v>
      </c>
      <c r="GV3" s="14" t="str">
        <f>VLOOKUP(GV2,Recipes!$A:$B,2)</f>
        <v>Low density structure</v>
      </c>
      <c r="GW3" s="14" t="str">
        <f>VLOOKUP(GW2,Recipes!$A:$B,2)</f>
        <v>Rocket</v>
      </c>
      <c r="GX3" s="14" t="str">
        <f>VLOOKUP(GX2,Recipes!$A:$B,2)</f>
        <v>Rocket control unit</v>
      </c>
      <c r="GY3" s="14" t="str">
        <f>VLOOKUP(GY2,Recipes!$A:$B,2)</f>
        <v>Rocket part</v>
      </c>
      <c r="GZ3" s="14" t="str">
        <f>VLOOKUP(GZ2,Recipes!$A:$B,2)</f>
        <v>Rocket silo</v>
      </c>
      <c r="HA3" s="14" t="str">
        <f>VLOOKUP(HA2,Recipes!$A:$B,2)</f>
        <v>Satellite</v>
      </c>
      <c r="HB3" s="14" t="str">
        <f>VLOOKUP(HB2,Recipes!$A:$B,2)</f>
        <v>Alien science pack</v>
      </c>
      <c r="HC3" s="14" t="str">
        <f>VLOOKUP(HC2,Recipes!$A:$B,2)</f>
        <v>Lab</v>
      </c>
      <c r="HD3" s="14" t="str">
        <f>VLOOKUP(HD2,Recipes!$A:$B,2)</f>
        <v>Science pack 1</v>
      </c>
      <c r="HE3" s="14" t="str">
        <f>VLOOKUP(HE2,Recipes!$A:$B,2)</f>
        <v>Science pack 2</v>
      </c>
      <c r="HF3" s="14" t="str">
        <f>VLOOKUP(HF2,Recipes!$A:$B,2)</f>
        <v>Science pack 3</v>
      </c>
      <c r="HG3" s="14" t="str">
        <f>VLOOKUP(HG2,Recipes!$A:$B,2)</f>
        <v>Car</v>
      </c>
      <c r="HH3" s="14" t="str">
        <f>VLOOKUP(HH2,Recipes!$A:$B,2)</f>
        <v>Cargo wagon</v>
      </c>
      <c r="HI3" s="14" t="str">
        <f>VLOOKUP(HI2,Recipes!$A:$B,2)</f>
        <v>Diesel locomotive</v>
      </c>
      <c r="HJ3" s="14" t="str">
        <f>VLOOKUP(HJ2,Recipes!$A:$B,2)</f>
        <v>Tank</v>
      </c>
      <c r="HK3" s="14" t="str">
        <f>VLOOKUP(HK2,Recipes!$A:$B,2)</f>
        <v>Heavy Oil Cracking</v>
      </c>
      <c r="HL3" s="14" t="str">
        <f>VLOOKUP(HL2,Recipes!$A:$B,2)</f>
        <v>Light Oil Cracking</v>
      </c>
      <c r="HM3" s="14" t="str">
        <f>VLOOKUP(HM2,Recipes!$A:$B,2)</f>
        <v>Basic Oil Processing</v>
      </c>
      <c r="HN3" s="14" t="str">
        <f>VLOOKUP(HN2,Recipes!$A:$B,2)</f>
        <v>Advanced Oil Processing</v>
      </c>
      <c r="HO3" s="14" t="str">
        <f>VLOOKUP(HO2,Recipes!$A:$B,2)</f>
        <v>Oil Processing</v>
      </c>
      <c r="HP3" s="14" t="str">
        <f>VLOOKUP(HP2,Recipes!$A:$B,2)</f>
        <v>Solid fuel (Heavy Oil)</v>
      </c>
      <c r="HQ3" s="14" t="str">
        <f>VLOOKUP(HQ2,Recipes!$A:$B,2)</f>
        <v>Solid fuel (Light Oil)</v>
      </c>
      <c r="HR3" s="14" t="str">
        <f>VLOOKUP(HR2,Recipes!$A:$B,2)</f>
        <v>Solid fuel (Petroleum)</v>
      </c>
    </row>
    <row r="4" spans="1:227" x14ac:dyDescent="0.45">
      <c r="A4" s="68"/>
      <c r="B4" s="98" t="s">
        <v>22</v>
      </c>
      <c r="C4" s="99"/>
      <c r="D4" s="99"/>
      <c r="E4" s="100"/>
      <c r="F4" s="100"/>
      <c r="G4" s="100"/>
      <c r="H4" s="101"/>
      <c r="I4" s="102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2"/>
      <c r="AC4" s="104" t="s">
        <v>21</v>
      </c>
      <c r="AD4" s="102"/>
      <c r="AE4" s="102"/>
      <c r="AF4" s="105"/>
      <c r="AG4" s="102"/>
      <c r="AH4" s="102"/>
      <c r="AI4" s="102"/>
      <c r="AJ4" s="102"/>
      <c r="AK4" s="100"/>
      <c r="AL4" s="100"/>
      <c r="AM4" s="100"/>
      <c r="AN4" s="105"/>
      <c r="AO4" s="106"/>
      <c r="AP4" s="70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9"/>
      <c r="CC4" s="69"/>
      <c r="CD4" s="69"/>
      <c r="CE4" s="69"/>
      <c r="CF4" s="69"/>
      <c r="CG4" s="69"/>
      <c r="CH4" s="69"/>
      <c r="CI4" s="69"/>
      <c r="CJ4" s="69"/>
      <c r="CK4" s="69"/>
      <c r="CL4" s="69"/>
      <c r="CM4" s="69"/>
      <c r="CN4" s="69"/>
      <c r="CO4" s="69"/>
      <c r="CP4" s="69"/>
      <c r="CQ4" s="69"/>
      <c r="CR4" s="69"/>
      <c r="CS4" s="69"/>
      <c r="CT4" s="69"/>
      <c r="CU4" s="69"/>
      <c r="CV4" s="69"/>
      <c r="CW4" s="69"/>
      <c r="CX4" s="69"/>
      <c r="CY4" s="69"/>
      <c r="CZ4" s="69"/>
      <c r="DA4" s="69"/>
      <c r="DB4" s="69"/>
      <c r="DC4" s="69"/>
      <c r="DD4" s="69"/>
      <c r="DE4" s="69"/>
      <c r="DF4" s="69"/>
      <c r="DG4" s="69"/>
      <c r="DH4" s="69"/>
      <c r="DI4" s="69"/>
      <c r="DJ4" s="69"/>
      <c r="DK4" s="69"/>
      <c r="DL4" s="69"/>
      <c r="DM4" s="69"/>
      <c r="DN4" s="69"/>
      <c r="DO4" s="69"/>
      <c r="DP4" s="69"/>
      <c r="DQ4" s="69"/>
      <c r="DR4" s="69"/>
      <c r="DS4" s="69"/>
      <c r="DT4" s="69"/>
      <c r="DU4" s="69"/>
      <c r="DV4" s="69"/>
      <c r="DW4" s="69"/>
      <c r="DX4" s="69"/>
      <c r="DY4" s="69"/>
      <c r="DZ4" s="69"/>
      <c r="EA4" s="69"/>
      <c r="EB4" s="69"/>
      <c r="EC4" s="69"/>
      <c r="ED4" s="69"/>
      <c r="EE4" s="69"/>
      <c r="EF4" s="69"/>
      <c r="EG4" s="69"/>
      <c r="EH4" s="69"/>
      <c r="EI4" s="69"/>
      <c r="EJ4" s="69"/>
      <c r="EK4" s="69"/>
      <c r="EL4" s="69"/>
      <c r="EM4" s="69"/>
      <c r="EN4" s="69"/>
      <c r="EO4" s="69"/>
      <c r="EP4" s="69"/>
      <c r="EQ4" s="69"/>
      <c r="ER4" s="69"/>
      <c r="ES4" s="69"/>
      <c r="ET4" s="69"/>
      <c r="EU4" s="69"/>
      <c r="EV4" s="69"/>
      <c r="EW4" s="69"/>
      <c r="EX4" s="69"/>
      <c r="EY4" s="69"/>
      <c r="EZ4" s="69"/>
      <c r="FA4" s="69"/>
      <c r="FB4" s="69"/>
      <c r="FC4" s="69"/>
      <c r="FD4" s="69"/>
      <c r="FE4" s="69"/>
      <c r="FF4" s="69"/>
      <c r="FG4" s="69"/>
      <c r="FH4" s="69"/>
      <c r="FI4" s="69"/>
      <c r="FJ4" s="69"/>
      <c r="FK4" s="69"/>
      <c r="FL4" s="69"/>
      <c r="FM4" s="69"/>
      <c r="FN4" s="69"/>
      <c r="FO4" s="69"/>
      <c r="FP4" s="69"/>
      <c r="FQ4" s="69"/>
      <c r="FR4" s="69"/>
      <c r="FS4" s="69"/>
      <c r="FT4" s="69"/>
      <c r="FU4" s="69"/>
      <c r="FV4" s="69"/>
      <c r="FW4" s="69"/>
      <c r="FX4" s="69"/>
      <c r="FY4" s="69"/>
      <c r="FZ4" s="69"/>
      <c r="GA4" s="69"/>
      <c r="GB4" s="69"/>
      <c r="GC4" s="69"/>
      <c r="GD4" s="69"/>
      <c r="GE4" s="69"/>
      <c r="GF4" s="69"/>
      <c r="GG4" s="69"/>
      <c r="GH4" s="69"/>
      <c r="GI4" s="69"/>
      <c r="GJ4" s="69"/>
      <c r="GK4" s="69"/>
      <c r="GL4" s="69"/>
      <c r="GM4" s="69"/>
      <c r="GN4" s="69"/>
      <c r="GO4" s="69"/>
      <c r="GP4" s="69"/>
      <c r="GQ4" s="69"/>
      <c r="GR4" s="69"/>
      <c r="GS4" s="69"/>
      <c r="GT4" s="69"/>
      <c r="GU4" s="69"/>
      <c r="GV4" s="69"/>
      <c r="GW4" s="69"/>
      <c r="GX4" s="69"/>
      <c r="GY4" s="69"/>
      <c r="GZ4" s="69"/>
      <c r="HA4" s="69"/>
      <c r="HB4" s="69"/>
      <c r="HC4" s="69"/>
      <c r="HD4" s="69"/>
      <c r="HE4" s="69"/>
      <c r="HF4" s="69"/>
      <c r="HG4" s="69"/>
      <c r="HH4" s="69"/>
      <c r="HI4" s="69"/>
      <c r="HJ4" s="69"/>
      <c r="HK4" s="69"/>
      <c r="HL4" s="69"/>
      <c r="HM4" s="69"/>
      <c r="HN4" s="69"/>
      <c r="HO4" s="69"/>
      <c r="HP4" s="69"/>
      <c r="HQ4" s="69"/>
      <c r="HR4" s="69"/>
      <c r="HS4" s="121"/>
    </row>
    <row r="5" spans="1:227" x14ac:dyDescent="0.45">
      <c r="A5">
        <v>39</v>
      </c>
      <c r="B5" s="107" t="str">
        <f>VLOOKUP(A5,Recipes!A:B,2)</f>
        <v>Coal</v>
      </c>
      <c r="C5" s="128">
        <v>0</v>
      </c>
      <c r="D5" s="108">
        <f t="shared" ref="D5:D10" si="0">HLOOKUP(A5,$AQ$2:$HR$202,$A$202-1,FALSE)+C5</f>
        <v>0</v>
      </c>
      <c r="E5" s="127" t="s">
        <v>240</v>
      </c>
      <c r="F5" s="109">
        <f>VLOOKUP(A5,Recipes!$A$3:$G$186,6,FALSE)</f>
        <v>0</v>
      </c>
      <c r="G5" s="109">
        <f>VLOOKUP(A5,Recipes!$A$3:$G$186,7,FALSE)</f>
        <v>0</v>
      </c>
      <c r="H5" s="110">
        <f>ROUNDUP(D5/AL5,0)</f>
        <v>0</v>
      </c>
      <c r="I5" s="109">
        <f>VLOOKUP(E5,Data!$A$2:$C$26,3, FALSE)</f>
        <v>0</v>
      </c>
      <c r="J5" s="136">
        <v>0</v>
      </c>
      <c r="K5" s="136">
        <v>0</v>
      </c>
      <c r="L5" s="136">
        <v>0</v>
      </c>
      <c r="M5" s="137">
        <v>0</v>
      </c>
      <c r="N5" s="137">
        <v>0</v>
      </c>
      <c r="O5" s="137">
        <v>0</v>
      </c>
      <c r="P5" s="138">
        <v>0</v>
      </c>
      <c r="Q5" s="138">
        <v>0</v>
      </c>
      <c r="R5" s="138">
        <v>0</v>
      </c>
      <c r="S5">
        <f>J5*$H5</f>
        <v>0</v>
      </c>
      <c r="T5">
        <f t="shared" ref="T5:AA5" si="1">K5*$H5</f>
        <v>0</v>
      </c>
      <c r="U5">
        <f t="shared" si="1"/>
        <v>0</v>
      </c>
      <c r="V5">
        <f t="shared" si="1"/>
        <v>0</v>
      </c>
      <c r="W5">
        <f t="shared" si="1"/>
        <v>0</v>
      </c>
      <c r="X5">
        <f t="shared" si="1"/>
        <v>0</v>
      </c>
      <c r="Y5">
        <f t="shared" si="1"/>
        <v>0</v>
      </c>
      <c r="Z5">
        <f t="shared" si="1"/>
        <v>0</v>
      </c>
      <c r="AA5">
        <f t="shared" si="1"/>
        <v>0</v>
      </c>
      <c r="AB5" s="111">
        <f>VLOOKUP(B5,Data!$A$28:$C$31,2,FALSE)</f>
        <v>2</v>
      </c>
      <c r="AC5" s="111">
        <f>VLOOKUP(B5,Data!$A$28:$C$31,3,FALSE)</f>
        <v>0.9</v>
      </c>
      <c r="AD5" s="111">
        <f>(VLOOKUP(E5,Data!$A$6:$F$7,6,FALSE)-AC5)/AB5</f>
        <v>1.05</v>
      </c>
      <c r="AE5" s="111">
        <f>VLOOKUP(E5,Data!$A$2:$F$26,5,FALSE)</f>
        <v>0</v>
      </c>
      <c r="AF5" s="111">
        <f>VLOOKUP(E5,Data!$A$2:$F$26,4,FALSE)</f>
        <v>90</v>
      </c>
      <c r="AG5" s="111">
        <f>VLOOKUP(E5,Data!$A$6:$F$7,2,FALSE)</f>
        <v>0.5</v>
      </c>
      <c r="AH5" s="111">
        <f>1+VLOOKUP($J$3,Data!$A$40:$D$48,2,FALSE)*$J5+VLOOKUP($K$3,Data!$A$40:$D$48,2,FALSE)*$K5+VLOOKUP($L$3,Data!$A$40:$D$48,2,FALSE)*$L5+VLOOKUP($M$3,Data!$A$40:$D$48,2,FALSE)*$M5+VLOOKUP($N$3,Data!$A$40:$D$48,2,FALSE)*$N5+VLOOKUP($O$3,Data!$A$40:$D$48,2,FALSE)*$O5+VLOOKUP($P$3,Data!$A$40:$D$48,2,FALSE)*$P5+VLOOKUP($Q$3,Data!$A$40:$D$48,2,FALSE)*$Q5+VLOOKUP($R$3,Data!$A$40:$D$48,2,FALSE)*$R5</f>
        <v>1</v>
      </c>
      <c r="AI5" s="111">
        <f>MAX(1+VLOOKUP($J$3,Data!$A$40:$D$48,3,FALSE)*$J5+VLOOKUP($K$3,Data!$A$40:$D$48,3,FALSE)*$K5+VLOOKUP($L$3,Data!$A$40:$D$48,3,FALSE)*$L5+VLOOKUP($M$3,Data!$A$40:$D$48,3,FALSE)*$M5+VLOOKUP($N$3,Data!$A$40:$D$48,3,FALSE)*$N5+VLOOKUP($O$3,Data!$A$40:$D$48,3,FALSE)*$O5+VLOOKUP($P$3,Data!$A$40:$D$48,3,FALSE)*$P5+VLOOKUP($Q$3,Data!$A$40:$D$48,3,FALSE)*$Q5+VLOOKUP($R$3,Data!$A$40:$D$48,3,FALSE)*$R5,0)</f>
        <v>1</v>
      </c>
      <c r="AJ5" s="111">
        <f>MAX(1-(VLOOKUP($J$3,Data!$A$40:$D$48,4,FALSE)*$J5+VLOOKUP($K$3,Data!$A$40:$D$48,4,FALSE)*$K5+VLOOKUP($L$3,Data!$A$40:$D$48,4,FALSE)*$L5+VLOOKUP($M$3,Data!$A$40:$D$48,4,FALSE)*$M5+VLOOKUP($N$3,Data!$A$40:$D$48,4,FALSE)*$N5+VLOOKUP($O$3,Data!$A$40:$D$48,4,FALSE)*$O5+VLOOKUP($P$3,Data!$A$40:$D$48,4,FALSE)*$P5+VLOOKUP($Q$3,Data!$A$40:$D$48,4,FALSE)*$Q5+VLOOKUP($R$3,Data!$A$40:$D$48,4,FALSE)*$R5),0.2)</f>
        <v>1</v>
      </c>
      <c r="AK5" s="112">
        <f>D5*AC5/(AD5*AH5)</f>
        <v>0</v>
      </c>
      <c r="AL5" s="111">
        <f t="shared" ref="AL5:AL10" si="2">AD5*AG5*AH5*AI5</f>
        <v>0.52500000000000002</v>
      </c>
      <c r="AM5" s="111">
        <f t="shared" ref="AM5:AM10" si="3">AE5*H5*AJ5</f>
        <v>0</v>
      </c>
      <c r="AN5" s="111">
        <f t="shared" ref="AN5:AN10" si="4">AF5*H5*AJ5</f>
        <v>0</v>
      </c>
      <c r="AO5" s="131" t="s">
        <v>298</v>
      </c>
      <c r="AP5" s="11"/>
      <c r="AQ5" s="11">
        <f>IF(AQ$2=$A5,0,IF(HLOOKUP(AQ$2,Recipes!$H:$GI,'Production Calculator'!$A5+2,FALSE)=0,0,HLOOKUP(AQ$2,Recipes!$H:$GI,'Production Calculator'!$A5+2,FALSE)*$AK5))+IF($AO5=AQ$3,$AM5/VLOOKUP($AO5,Data!$A$50:$B$56,2,FALSE),0)</f>
        <v>0</v>
      </c>
      <c r="AR5" s="11">
        <f>IF(AR$2=$A5,0,IF(HLOOKUP(AR$2,Recipes!$H:$GI,'Production Calculator'!$A5+2,FALSE)=0,0,HLOOKUP(AR$2,Recipes!$H:$GI,'Production Calculator'!$A5+2,FALSE)*$AK5))+IF($AO5=AR$3,$AM5/VLOOKUP($AO5,Data!$A$50:$B$56,2,FALSE),0)</f>
        <v>0</v>
      </c>
      <c r="AS5" s="11">
        <f>IF(AS$2=$A5,0,IF(HLOOKUP(AS$2,Recipes!$H:$GI,'Production Calculator'!$A5+2,FALSE)=0,0,HLOOKUP(AS$2,Recipes!$H:$GI,'Production Calculator'!$A5+2,FALSE)*$AK5))+IF($AO5=AS$3,$AM5/VLOOKUP($AO5,Data!$A$50:$B$56,2,FALSE),0)</f>
        <v>0</v>
      </c>
      <c r="AT5" s="11">
        <f>IF(AT$2=$A5,0,IF(HLOOKUP(AT$2,Recipes!$H:$GI,'Production Calculator'!$A5+2,FALSE)=0,0,HLOOKUP(AT$2,Recipes!$H:$GI,'Production Calculator'!$A5+2,FALSE)*$AK5))+IF($AO5=AT$3,$AM5/VLOOKUP($AO5,Data!$A$50:$B$56,2,FALSE),0)</f>
        <v>0</v>
      </c>
      <c r="AU5" s="11">
        <f>IF(AU$2=$A5,0,IF(HLOOKUP(AU$2,Recipes!$H:$GI,'Production Calculator'!$A5+2,FALSE)=0,0,HLOOKUP(AU$2,Recipes!$H:$GI,'Production Calculator'!$A5+2,FALSE)*$AK5))+IF($AO5=AU$3,$AM5/VLOOKUP($AO5,Data!$A$50:$B$56,2,FALSE),0)</f>
        <v>0</v>
      </c>
      <c r="AV5" s="11">
        <f>IF(AV$2=$A5,0,IF(HLOOKUP(AV$2,Recipes!$H:$GI,'Production Calculator'!$A5+2,FALSE)=0,0,HLOOKUP(AV$2,Recipes!$H:$GI,'Production Calculator'!$A5+2,FALSE)*$AK5))+IF($AO5=AV$3,$AM5/VLOOKUP($AO5,Data!$A$50:$B$56,2,FALSE),0)</f>
        <v>0</v>
      </c>
      <c r="AW5" s="11">
        <f>IF(AW$2=$A5,0,IF(HLOOKUP(AW$2,Recipes!$H:$GI,'Production Calculator'!$A5+2,FALSE)=0,0,HLOOKUP(AW$2,Recipes!$H:$GI,'Production Calculator'!$A5+2,FALSE)*$AK5))+IF($AO5=AW$3,$AM5/VLOOKUP($AO5,Data!$A$50:$B$56,2,FALSE),0)</f>
        <v>0</v>
      </c>
      <c r="AX5" s="11">
        <f>IF(AX$2=$A5,0,IF(HLOOKUP(AX$2,Recipes!$H:$GI,'Production Calculator'!$A5+2,FALSE)=0,0,HLOOKUP(AX$2,Recipes!$H:$GI,'Production Calculator'!$A5+2,FALSE)*$AK5))+IF($AO5=AX$3,$AM5/VLOOKUP($AO5,Data!$A$50:$B$56,2,FALSE),0)</f>
        <v>0</v>
      </c>
      <c r="AY5" s="11">
        <f>IF(AY$2=$A5,0,IF(HLOOKUP(AY$2,Recipes!$H:$GI,'Production Calculator'!$A5+2,FALSE)=0,0,HLOOKUP(AY$2,Recipes!$H:$GI,'Production Calculator'!$A5+2,FALSE)*$AK5))+IF($AO5=AY$3,$AM5/VLOOKUP($AO5,Data!$A$50:$B$56,2,FALSE),0)</f>
        <v>0</v>
      </c>
      <c r="AZ5" s="11">
        <f>IF(AZ$2=$A5,0,IF(HLOOKUP(AZ$2,Recipes!$H:$GI,'Production Calculator'!$A5+2,FALSE)=0,0,HLOOKUP(AZ$2,Recipes!$H:$GI,'Production Calculator'!$A5+2,FALSE)*$AK5))+IF($AO5=AZ$3,$AM5/VLOOKUP($AO5,Data!$A$50:$B$56,2,FALSE),0)</f>
        <v>0</v>
      </c>
      <c r="BA5" s="11">
        <f>IF(BA$2=$A5,0,IF(HLOOKUP(BA$2,Recipes!$H:$GI,'Production Calculator'!$A5+2,FALSE)=0,0,HLOOKUP(BA$2,Recipes!$H:$GI,'Production Calculator'!$A5+2,FALSE)*$AK5))+IF($AO5=BA$3,$AM5/VLOOKUP($AO5,Data!$A$50:$B$56,2,FALSE),0)</f>
        <v>0</v>
      </c>
      <c r="BB5" s="11">
        <f>IF(BB$2=$A5,0,IF(HLOOKUP(BB$2,Recipes!$H:$GI,'Production Calculator'!$A5+2,FALSE)=0,0,HLOOKUP(BB$2,Recipes!$H:$GI,'Production Calculator'!$A5+2,FALSE)*$AK5))+IF($AO5=BB$3,$AM5/VLOOKUP($AO5,Data!$A$50:$B$56,2,FALSE),0)</f>
        <v>0</v>
      </c>
      <c r="BC5" s="11">
        <f>IF(BC$2=$A5,0,IF(HLOOKUP(BC$2,Recipes!$H:$GI,'Production Calculator'!$A5+2,FALSE)=0,0,HLOOKUP(BC$2,Recipes!$H:$GI,'Production Calculator'!$A5+2,FALSE)*$AK5))+IF($AO5=BC$3,$AM5/VLOOKUP($AO5,Data!$A$50:$B$56,2,FALSE),0)</f>
        <v>0</v>
      </c>
      <c r="BD5" s="11">
        <f>IF(BD$2=$A5,0,IF(HLOOKUP(BD$2,Recipes!$H:$GI,'Production Calculator'!$A5+2,FALSE)=0,0,HLOOKUP(BD$2,Recipes!$H:$GI,'Production Calculator'!$A5+2,FALSE)*$AK5))+IF($AO5=BD$3,$AM5/VLOOKUP($AO5,Data!$A$50:$B$56,2,FALSE),0)</f>
        <v>0</v>
      </c>
      <c r="BE5" s="11">
        <f>IF(BE$2=$A5,0,IF(HLOOKUP(BE$2,Recipes!$H:$GI,'Production Calculator'!$A5+2,FALSE)=0,0,HLOOKUP(BE$2,Recipes!$H:$GI,'Production Calculator'!$A5+2,FALSE)*$AK5))+IF($AO5=BE$3,$AM5/VLOOKUP($AO5,Data!$A$50:$B$56,2,FALSE),0)</f>
        <v>0</v>
      </c>
      <c r="BF5" s="11">
        <f>IF(BF$2=$A5,0,IF(HLOOKUP(BF$2,Recipes!$H:$GI,'Production Calculator'!$A5+2,FALSE)=0,0,HLOOKUP(BF$2,Recipes!$H:$GI,'Production Calculator'!$A5+2,FALSE)*$AK5))+IF($AO5=BF$3,$AM5/VLOOKUP($AO5,Data!$A$50:$B$56,2,FALSE),0)</f>
        <v>0</v>
      </c>
      <c r="BG5" s="11">
        <f>IF(BG$2=$A5,0,IF(HLOOKUP(BG$2,Recipes!$H:$GI,'Production Calculator'!$A5+2,FALSE)=0,0,HLOOKUP(BG$2,Recipes!$H:$GI,'Production Calculator'!$A5+2,FALSE)*$AK5))+IF($AO5=BG$3,$AM5/VLOOKUP($AO5,Data!$A$50:$B$56,2,FALSE),0)</f>
        <v>0</v>
      </c>
      <c r="BH5" s="11">
        <f>IF(BH$2=$A5,0,IF(HLOOKUP(BH$2,Recipes!$H:$GI,'Production Calculator'!$A5+2,FALSE)=0,0,HLOOKUP(BH$2,Recipes!$H:$GI,'Production Calculator'!$A5+2,FALSE)*$AK5))+IF($AO5=BH$3,$AM5/VLOOKUP($AO5,Data!$A$50:$B$56,2,FALSE),0)</f>
        <v>0</v>
      </c>
      <c r="BI5" s="11">
        <f>IF(BI$2=$A5,0,IF(HLOOKUP(BI$2,Recipes!$H:$GI,'Production Calculator'!$A5+2,FALSE)=0,0,HLOOKUP(BI$2,Recipes!$H:$GI,'Production Calculator'!$A5+2,FALSE)*$AK5))+IF($AO5=BI$3,$AM5/VLOOKUP($AO5,Data!$A$50:$B$56,2,FALSE),0)</f>
        <v>0</v>
      </c>
      <c r="BJ5" s="11">
        <f>IF(BJ$2=$A5,0,IF(HLOOKUP(BJ$2,Recipes!$H:$GI,'Production Calculator'!$A5+2,FALSE)=0,0,HLOOKUP(BJ$2,Recipes!$H:$GI,'Production Calculator'!$A5+2,FALSE)*$AK5))+IF($AO5=BJ$3,$AM5/VLOOKUP($AO5,Data!$A$50:$B$56,2,FALSE),0)</f>
        <v>0</v>
      </c>
      <c r="BK5" s="11">
        <f>IF(BK$2=$A5,0,IF(HLOOKUP(BK$2,Recipes!$H:$GI,'Production Calculator'!$A5+2,FALSE)=0,0,HLOOKUP(BK$2,Recipes!$H:$GI,'Production Calculator'!$A5+2,FALSE)*$AK5))+IF($AO5=BK$3,$AM5/VLOOKUP($AO5,Data!$A$50:$B$56,2,FALSE),0)</f>
        <v>0</v>
      </c>
      <c r="BL5" s="11">
        <f>IF(BL$2=$A5,0,IF(HLOOKUP(BL$2,Recipes!$H:$GI,'Production Calculator'!$A5+2,FALSE)=0,0,HLOOKUP(BL$2,Recipes!$H:$GI,'Production Calculator'!$A5+2,FALSE)*$AK5))+IF($AO5=BL$3,$AM5/VLOOKUP($AO5,Data!$A$50:$B$56,2,FALSE),0)</f>
        <v>0</v>
      </c>
      <c r="BM5" s="11">
        <f>IF(BM$2=$A5,0,IF(HLOOKUP(BM$2,Recipes!$H:$GI,'Production Calculator'!$A5+2,FALSE)=0,0,HLOOKUP(BM$2,Recipes!$H:$GI,'Production Calculator'!$A5+2,FALSE)*$AK5))+IF($AO5=BM$3,$AM5/VLOOKUP($AO5,Data!$A$50:$B$56,2,FALSE),0)</f>
        <v>0</v>
      </c>
      <c r="BN5" s="11">
        <f>IF(BN$2=$A5,0,IF(HLOOKUP(BN$2,Recipes!$H:$GI,'Production Calculator'!$A5+2,FALSE)=0,0,HLOOKUP(BN$2,Recipes!$H:$GI,'Production Calculator'!$A5+2,FALSE)*$AK5))+IF($AO5=BN$3,$AM5/VLOOKUP($AO5,Data!$A$50:$B$56,2,FALSE),0)</f>
        <v>0</v>
      </c>
      <c r="BO5" s="11">
        <f>IF(BO$2=$A5,0,IF(HLOOKUP(BO$2,Recipes!$H:$GI,'Production Calculator'!$A5+2,FALSE)=0,0,HLOOKUP(BO$2,Recipes!$H:$GI,'Production Calculator'!$A5+2,FALSE)*$AK5))+IF($AO5=BO$3,$AM5/VLOOKUP($AO5,Data!$A$50:$B$56,2,FALSE),0)</f>
        <v>0</v>
      </c>
      <c r="BP5" s="11">
        <f>IF(BP$2=$A5,0,IF(HLOOKUP(BP$2,Recipes!$H:$GI,'Production Calculator'!$A5+2,FALSE)=0,0,HLOOKUP(BP$2,Recipes!$H:$GI,'Production Calculator'!$A5+2,FALSE)*$AK5))+IF($AO5=BP$3,$AM5/VLOOKUP($AO5,Data!$A$50:$B$56,2,FALSE),0)</f>
        <v>0</v>
      </c>
      <c r="BQ5" s="11">
        <f>IF(BQ$2=$A5,0,IF(HLOOKUP(BQ$2,Recipes!$H:$GI,'Production Calculator'!$A5+2,FALSE)=0,0,HLOOKUP(BQ$2,Recipes!$H:$GI,'Production Calculator'!$A5+2,FALSE)*$AK5))+IF($AO5=BQ$3,$AM5/VLOOKUP($AO5,Data!$A$50:$B$56,2,FALSE),0)</f>
        <v>0</v>
      </c>
      <c r="BR5" s="11">
        <f>IF(BR$2=$A5,0,IF(HLOOKUP(BR$2,Recipes!$H:$GI,'Production Calculator'!$A5+2,FALSE)=0,0,HLOOKUP(BR$2,Recipes!$H:$GI,'Production Calculator'!$A5+2,FALSE)*$AK5))+IF($AO5=BR$3,$AM5/VLOOKUP($AO5,Data!$A$50:$B$56,2,FALSE),0)</f>
        <v>0</v>
      </c>
      <c r="BS5" s="11">
        <f>IF(BS$2=$A5,0,IF(HLOOKUP(BS$2,Recipes!$H:$GI,'Production Calculator'!$A5+2,FALSE)=0,0,HLOOKUP(BS$2,Recipes!$H:$GI,'Production Calculator'!$A5+2,FALSE)*$AK5))+IF($AO5=BS$3,$AM5/VLOOKUP($AO5,Data!$A$50:$B$56,2,FALSE),0)</f>
        <v>0</v>
      </c>
      <c r="BT5" s="11">
        <f>IF(BT$2=$A5,0,IF(HLOOKUP(BT$2,Recipes!$H:$GI,'Production Calculator'!$A5+2,FALSE)=0,0,HLOOKUP(BT$2,Recipes!$H:$GI,'Production Calculator'!$A5+2,FALSE)*$AK5))+IF($AO5=BT$3,$AM5/VLOOKUP($AO5,Data!$A$50:$B$56,2,FALSE),0)</f>
        <v>0</v>
      </c>
      <c r="BU5" s="11">
        <f>IF(BU$2=$A5,0,IF(HLOOKUP(BU$2,Recipes!$H:$GI,'Production Calculator'!$A5+2,FALSE)=0,0,HLOOKUP(BU$2,Recipes!$H:$GI,'Production Calculator'!$A5+2,FALSE)*$AK5))+IF($AO5=BU$3,$AM5/VLOOKUP($AO5,Data!$A$50:$B$56,2,FALSE),0)</f>
        <v>0</v>
      </c>
      <c r="BV5" s="11">
        <f>IF(BV$2=$A5,0,IF(HLOOKUP(BV$2,Recipes!$H:$GI,'Production Calculator'!$A5+2,FALSE)=0,0,HLOOKUP(BV$2,Recipes!$H:$GI,'Production Calculator'!$A5+2,FALSE)*$AK5))+IF($AO5=BV$3,$AM5/VLOOKUP($AO5,Data!$A$50:$B$56,2,FALSE),0)</f>
        <v>0</v>
      </c>
      <c r="BW5" s="11">
        <f>IF(BW$2=$A5,0,IF(HLOOKUP(BW$2,Recipes!$H:$GI,'Production Calculator'!$A5+2,FALSE)=0,0,HLOOKUP(BW$2,Recipes!$H:$GI,'Production Calculator'!$A5+2,FALSE)*$AK5))+IF($AO5=BW$3,$AM5/VLOOKUP($AO5,Data!$A$50:$B$56,2,FALSE),0)</f>
        <v>0</v>
      </c>
      <c r="BX5" s="11">
        <f>IF(BX$2=$A5,0,IF(HLOOKUP(BX$2,Recipes!$H:$GI,'Production Calculator'!$A5+2,FALSE)=0,0,HLOOKUP(BX$2,Recipes!$H:$GI,'Production Calculator'!$A5+2,FALSE)*$AK5))+IF($AO5=BX$3,$AM5/VLOOKUP($AO5,Data!$A$50:$B$56,2,FALSE),0)</f>
        <v>0</v>
      </c>
      <c r="BY5" s="11">
        <f>IF(BY$2=$A5,0,IF(HLOOKUP(BY$2,Recipes!$H:$GI,'Production Calculator'!$A5+2,FALSE)=0,0,HLOOKUP(BY$2,Recipes!$H:$GI,'Production Calculator'!$A5+2,FALSE)*$AK5))+IF($AO5=BY$3,$AM5/VLOOKUP($AO5,Data!$A$50:$B$56,2,FALSE),0)</f>
        <v>0</v>
      </c>
      <c r="BZ5" s="11">
        <f>IF(BZ$2=$A5,0,IF(HLOOKUP(BZ$2,Recipes!$H:$GI,'Production Calculator'!$A5+2,FALSE)=0,0,HLOOKUP(BZ$2,Recipes!$H:$GI,'Production Calculator'!$A5+2,FALSE)*$AK5))+IF($AO5=BZ$3,$AM5/VLOOKUP($AO5,Data!$A$50:$B$56,2,FALSE),0)</f>
        <v>0</v>
      </c>
      <c r="CA5" s="11">
        <f>IF(CA$2=$A5,0,IF(HLOOKUP(CA$2,Recipes!$H:$GI,'Production Calculator'!$A5+2,FALSE)=0,0,HLOOKUP(CA$2,Recipes!$H:$GI,'Production Calculator'!$A5+2,FALSE)*$AK5))+IF($AO5=CA$3,$AM5/VLOOKUP($AO5,Data!$A$50:$B$56,2,FALSE),0)</f>
        <v>0</v>
      </c>
      <c r="CB5" s="11">
        <f>IF(CB$2=$A5,0,IF(HLOOKUP(CB$2,Recipes!$H:$GI,'Production Calculator'!$A5+2,FALSE)=0,0,HLOOKUP(CB$2,Recipes!$H:$GI,'Production Calculator'!$A5+2,FALSE)*$AK5))+IF($AO5=CB$3,$AM5/VLOOKUP($AO5,Data!$A$50:$B$56,2,FALSE),0)</f>
        <v>0</v>
      </c>
      <c r="CC5" s="11">
        <f>IF(CC$2=$A5,0,IF(HLOOKUP(CC$2,Recipes!$H:$GI,'Production Calculator'!$A5+2,FALSE)=0,0,HLOOKUP(CC$2,Recipes!$H:$GI,'Production Calculator'!$A5+2,FALSE)*$AK5))+IF($AO5=CC$3,$AM5/VLOOKUP($AO5,Data!$A$50:$B$56,2,FALSE),0)</f>
        <v>0</v>
      </c>
      <c r="CD5" s="11">
        <f>IF(CD$2=$A5,0,IF(HLOOKUP(CD$2,Recipes!$H:$GI,'Production Calculator'!$A5+2,FALSE)=0,0,HLOOKUP(CD$2,Recipes!$H:$GI,'Production Calculator'!$A5+2,FALSE)*$AK5))+IF($AO5=CD$3,$AM5/VLOOKUP($AO5,Data!$A$50:$B$56,2,FALSE),0)</f>
        <v>0</v>
      </c>
      <c r="CE5" s="11">
        <f>IF(CE$2=$A5,0,IF(HLOOKUP(CE$2,Recipes!$H:$GI,'Production Calculator'!$A5+2,FALSE)=0,0,HLOOKUP(CE$2,Recipes!$H:$GI,'Production Calculator'!$A5+2,FALSE)*$AK5))+IF($AO5=CE$3,$AM5/VLOOKUP($AO5,Data!$A$50:$B$56,2,FALSE),0)</f>
        <v>0</v>
      </c>
      <c r="CF5" s="11">
        <f>IF(CF$2=$A5,0,IF(HLOOKUP(CF$2,Recipes!$H:$GI,'Production Calculator'!$A5+2,FALSE)=0,0,HLOOKUP(CF$2,Recipes!$H:$GI,'Production Calculator'!$A5+2,FALSE)*$AK5))+IF($AO5=CF$3,$AM5/VLOOKUP($AO5,Data!$A$50:$B$56,2,FALSE),0)</f>
        <v>0</v>
      </c>
      <c r="CG5" s="11">
        <f>IF(CG$2=$A5,0,IF(HLOOKUP(CG$2,Recipes!$H:$GI,'Production Calculator'!$A5+2,FALSE)=0,0,HLOOKUP(CG$2,Recipes!$H:$GI,'Production Calculator'!$A5+2,FALSE)*$AK5))+IF($AO5=CG$3,$AM5/VLOOKUP($AO5,Data!$A$50:$B$56,2,FALSE),0)</f>
        <v>0</v>
      </c>
      <c r="CH5" s="11">
        <f>IF(CH$2=$A5,0,IF(HLOOKUP(CH$2,Recipes!$H:$GI,'Production Calculator'!$A5+2,FALSE)=0,0,HLOOKUP(CH$2,Recipes!$H:$GI,'Production Calculator'!$A5+2,FALSE)*$AK5))+IF($AO5=CH$3,$AM5/VLOOKUP($AO5,Data!$A$50:$B$56,2,FALSE),0)</f>
        <v>0</v>
      </c>
      <c r="CI5" s="11">
        <f>IF(CI$2=$A5,0,IF(HLOOKUP(CI$2,Recipes!$H:$GI,'Production Calculator'!$A5+2,FALSE)=0,0,HLOOKUP(CI$2,Recipes!$H:$GI,'Production Calculator'!$A5+2,FALSE)*$AK5))+IF($AO5=CI$3,$AM5/VLOOKUP($AO5,Data!$A$50:$B$56,2,FALSE),0)</f>
        <v>0</v>
      </c>
      <c r="CJ5" s="11">
        <f>IF(CJ$2=$A5,0,IF(HLOOKUP(CJ$2,Recipes!$H:$GI,'Production Calculator'!$A5+2,FALSE)=0,0,HLOOKUP(CJ$2,Recipes!$H:$GI,'Production Calculator'!$A5+2,FALSE)*$AK5))+IF($AO5=CJ$3,$AM5/VLOOKUP($AO5,Data!$A$50:$B$56,2,FALSE),0)</f>
        <v>0</v>
      </c>
      <c r="CK5" s="11">
        <f>IF(CK$2=$A5,0,IF(HLOOKUP(CK$2,Recipes!$H:$GI,'Production Calculator'!$A5+2,FALSE)=0,0,HLOOKUP(CK$2,Recipes!$H:$GI,'Production Calculator'!$A5+2,FALSE)*$AK5))+IF($AO5=CK$3,$AM5/VLOOKUP($AO5,Data!$A$50:$B$56,2,FALSE),0)</f>
        <v>0</v>
      </c>
      <c r="CL5" s="11">
        <f>IF(CL$2=$A5,0,IF(HLOOKUP(CL$2,Recipes!$H:$GI,'Production Calculator'!$A5+2,FALSE)=0,0,HLOOKUP(CL$2,Recipes!$H:$GI,'Production Calculator'!$A5+2,FALSE)*$AK5))+IF($AO5=CL$3,$AM5/VLOOKUP($AO5,Data!$A$50:$B$56,2,FALSE),0)</f>
        <v>0</v>
      </c>
      <c r="CM5" s="11">
        <f>IF(CM$2=$A5,0,IF(HLOOKUP(CM$2,Recipes!$H:$GI,'Production Calculator'!$A5+2,FALSE)=0,0,HLOOKUP(CM$2,Recipes!$H:$GI,'Production Calculator'!$A5+2,FALSE)*$AK5))+IF($AO5=CM$3,$AM5/VLOOKUP($AO5,Data!$A$50:$B$56,2,FALSE),0)</f>
        <v>0</v>
      </c>
      <c r="CN5" s="11">
        <f>IF(CN$2=$A5,0,IF(HLOOKUP(CN$2,Recipes!$H:$GI,'Production Calculator'!$A5+2,FALSE)=0,0,HLOOKUP(CN$2,Recipes!$H:$GI,'Production Calculator'!$A5+2,FALSE)*$AK5))+IF($AO5=CN$3,$AM5/VLOOKUP($AO5,Data!$A$50:$B$56,2,FALSE),0)</f>
        <v>0</v>
      </c>
      <c r="CO5" s="11">
        <f>IF(CO$2=$A5,0,IF(HLOOKUP(CO$2,Recipes!$H:$GI,'Production Calculator'!$A5+2,FALSE)=0,0,HLOOKUP(CO$2,Recipes!$H:$GI,'Production Calculator'!$A5+2,FALSE)*$AK5))+IF($AO5=CO$3,$AM5/VLOOKUP($AO5,Data!$A$50:$B$56,2,FALSE),0)</f>
        <v>0</v>
      </c>
      <c r="CP5" s="11">
        <f>IF(CP$2=$A5,0,IF(HLOOKUP(CP$2,Recipes!$H:$GI,'Production Calculator'!$A5+2,FALSE)=0,0,HLOOKUP(CP$2,Recipes!$H:$GI,'Production Calculator'!$A5+2,FALSE)*$AK5))+IF($AO5=CP$3,$AM5/VLOOKUP($AO5,Data!$A$50:$B$56,2,FALSE),0)</f>
        <v>0</v>
      </c>
      <c r="CQ5" s="11">
        <f>IF(CQ$2=$A5,0,IF(HLOOKUP(CQ$2,Recipes!$H:$GI,'Production Calculator'!$A5+2,FALSE)=0,0,HLOOKUP(CQ$2,Recipes!$H:$GI,'Production Calculator'!$A5+2,FALSE)*$AK5))+IF($AO5=CQ$3,$AM5/VLOOKUP($AO5,Data!$A$50:$B$56,2,FALSE),0)</f>
        <v>0</v>
      </c>
      <c r="CR5" s="11">
        <f>IF(CR$2=$A5,0,IF(HLOOKUP(CR$2,Recipes!$H:$GI,'Production Calculator'!$A5+2,FALSE)=0,0,HLOOKUP(CR$2,Recipes!$H:$GI,'Production Calculator'!$A5+2,FALSE)*$AK5))+IF($AO5=CR$3,$AM5/VLOOKUP($AO5,Data!$A$50:$B$56,2,FALSE),0)</f>
        <v>0</v>
      </c>
      <c r="CS5" s="11">
        <f>IF(CS$2=$A5,0,IF(HLOOKUP(CS$2,Recipes!$H:$GI,'Production Calculator'!$A5+2,FALSE)=0,0,HLOOKUP(CS$2,Recipes!$H:$GI,'Production Calculator'!$A5+2,FALSE)*$AK5))+IF($AO5=CS$3,$AM5/VLOOKUP($AO5,Data!$A$50:$B$56,2,FALSE),0)</f>
        <v>0</v>
      </c>
      <c r="CT5" s="11">
        <f>IF(CT$2=$A5,0,IF(HLOOKUP(CT$2,Recipes!$H:$GI,'Production Calculator'!$A5+2,FALSE)=0,0,HLOOKUP(CT$2,Recipes!$H:$GI,'Production Calculator'!$A5+2,FALSE)*$AK5))+IF($AO5=CT$3,$AM5/VLOOKUP($AO5,Data!$A$50:$B$56,2,FALSE),0)</f>
        <v>0</v>
      </c>
      <c r="CU5" s="11">
        <f>IF(CU$2=$A5,0,IF(HLOOKUP(CU$2,Recipes!$H:$GI,'Production Calculator'!$A5+2,FALSE)=0,0,HLOOKUP(CU$2,Recipes!$H:$GI,'Production Calculator'!$A5+2,FALSE)*$AK5))+IF($AO5=CU$3,$AM5/VLOOKUP($AO5,Data!$A$50:$B$56,2,FALSE),0)</f>
        <v>0</v>
      </c>
      <c r="CV5" s="11">
        <f>IF(CV$2=$A5,0,IF(HLOOKUP(CV$2,Recipes!$H:$GI,'Production Calculator'!$A5+2,FALSE)=0,0,HLOOKUP(CV$2,Recipes!$H:$GI,'Production Calculator'!$A5+2,FALSE)*$AK5))+IF($AO5=CV$3,$AM5/VLOOKUP($AO5,Data!$A$50:$B$56,2,FALSE),0)</f>
        <v>0</v>
      </c>
      <c r="CW5" s="11">
        <f>IF(CW$2=$A5,0,IF(HLOOKUP(CW$2,Recipes!$H:$GI,'Production Calculator'!$A5+2,FALSE)=0,0,HLOOKUP(CW$2,Recipes!$H:$GI,'Production Calculator'!$A5+2,FALSE)*$AK5))+IF($AO5=CW$3,$AM5/VLOOKUP($AO5,Data!$A$50:$B$56,2,FALSE),0)</f>
        <v>0</v>
      </c>
      <c r="CX5" s="11">
        <f>IF(CX$2=$A5,0,IF(HLOOKUP(CX$2,Recipes!$H:$GI,'Production Calculator'!$A5+2,FALSE)=0,0,HLOOKUP(CX$2,Recipes!$H:$GI,'Production Calculator'!$A5+2,FALSE)*$AK5))+IF($AO5=CX$3,$AM5/VLOOKUP($AO5,Data!$A$50:$B$56,2,FALSE),0)</f>
        <v>0</v>
      </c>
      <c r="CY5" s="11">
        <f>IF(CY$2=$A5,0,IF(HLOOKUP(CY$2,Recipes!$H:$GI,'Production Calculator'!$A5+2,FALSE)=0,0,HLOOKUP(CY$2,Recipes!$H:$GI,'Production Calculator'!$A5+2,FALSE)*$AK5))+IF($AO5=CY$3,$AM5/VLOOKUP($AO5,Data!$A$50:$B$56,2,FALSE),0)</f>
        <v>0</v>
      </c>
      <c r="CZ5" s="11">
        <f>IF(CZ$2=$A5,0,IF(HLOOKUP(CZ$2,Recipes!$H:$GI,'Production Calculator'!$A5+2,FALSE)=0,0,HLOOKUP(CZ$2,Recipes!$H:$GI,'Production Calculator'!$A5+2,FALSE)*$AK5))+IF($AO5=CZ$3,$AM5/VLOOKUP($AO5,Data!$A$50:$B$56,2,FALSE),0)</f>
        <v>0</v>
      </c>
      <c r="DA5" s="11">
        <f>IF(DA$2=$A5,0,IF(HLOOKUP(DA$2,Recipes!$H:$GI,'Production Calculator'!$A5+2,FALSE)=0,0,HLOOKUP(DA$2,Recipes!$H:$GI,'Production Calculator'!$A5+2,FALSE)*$AK5))+IF($AO5=DA$3,$AM5/VLOOKUP($AO5,Data!$A$50:$B$56,2,FALSE),0)</f>
        <v>0</v>
      </c>
      <c r="DB5" s="11">
        <f>IF(DB$2=$A5,0,IF(HLOOKUP(DB$2,Recipes!$H:$GI,'Production Calculator'!$A5+2,FALSE)=0,0,HLOOKUP(DB$2,Recipes!$H:$GI,'Production Calculator'!$A5+2,FALSE)*$AK5))+IF($AO5=DB$3,$AM5/VLOOKUP($AO5,Data!$A$50:$B$56,2,FALSE),0)</f>
        <v>0</v>
      </c>
      <c r="DC5" s="11">
        <f>IF(DC$2=$A5,0,IF(HLOOKUP(DC$2,Recipes!$H:$GI,'Production Calculator'!$A5+2,FALSE)=0,0,HLOOKUP(DC$2,Recipes!$H:$GI,'Production Calculator'!$A5+2,FALSE)*$AK5))+IF($AO5=DC$3,$AM5/VLOOKUP($AO5,Data!$A$50:$B$56,2,FALSE),0)</f>
        <v>0</v>
      </c>
      <c r="DD5" s="11">
        <f>IF(DD$2=$A5,0,IF(HLOOKUP(DD$2,Recipes!$H:$GI,'Production Calculator'!$A5+2,FALSE)=0,0,HLOOKUP(DD$2,Recipes!$H:$GI,'Production Calculator'!$A5+2,FALSE)*$AK5))+IF($AO5=DD$3,$AM5/VLOOKUP($AO5,Data!$A$50:$B$56,2,FALSE),0)</f>
        <v>0</v>
      </c>
      <c r="DE5" s="11">
        <f>IF(DE$2=$A5,0,IF(HLOOKUP(DE$2,Recipes!$H:$GI,'Production Calculator'!$A5+2,FALSE)=0,0,HLOOKUP(DE$2,Recipes!$H:$GI,'Production Calculator'!$A5+2,FALSE)*$AK5))+IF($AO5=DE$3,$AM5/VLOOKUP($AO5,Data!$A$50:$B$56,2,FALSE),0)</f>
        <v>0</v>
      </c>
      <c r="DF5" s="11">
        <f>IF(DF$2=$A5,0,IF(HLOOKUP(DF$2,Recipes!$H:$GI,'Production Calculator'!$A5+2,FALSE)=0,0,HLOOKUP(DF$2,Recipes!$H:$GI,'Production Calculator'!$A5+2,FALSE)*$AK5))+IF($AO5=DF$3,$AM5/VLOOKUP($AO5,Data!$A$50:$B$56,2,FALSE),0)</f>
        <v>0</v>
      </c>
      <c r="DG5" s="11">
        <f>IF(DG$2=$A5,0,IF(HLOOKUP(DG$2,Recipes!$H:$GI,'Production Calculator'!$A5+2,FALSE)=0,0,HLOOKUP(DG$2,Recipes!$H:$GI,'Production Calculator'!$A5+2,FALSE)*$AK5))+IF($AO5=DG$3,$AM5/VLOOKUP($AO5,Data!$A$50:$B$56,2,FALSE),0)</f>
        <v>0</v>
      </c>
      <c r="DH5" s="11">
        <f>IF(DH$2=$A5,0,IF(HLOOKUP(DH$2,Recipes!$H:$GI,'Production Calculator'!$A5+2,FALSE)=0,0,HLOOKUP(DH$2,Recipes!$H:$GI,'Production Calculator'!$A5+2,FALSE)*$AK5))+IF($AO5=DH$3,$AM5/VLOOKUP($AO5,Data!$A$50:$B$56,2,FALSE),0)</f>
        <v>0</v>
      </c>
      <c r="DI5" s="11">
        <f>IF(DI$2=$A5,0,IF(HLOOKUP(DI$2,Recipes!$H:$GI,'Production Calculator'!$A5+2,FALSE)=0,0,HLOOKUP(DI$2,Recipes!$H:$GI,'Production Calculator'!$A5+2,FALSE)*$AK5))+IF($AO5=DI$3,$AM5/VLOOKUP($AO5,Data!$A$50:$B$56,2,FALSE),0)</f>
        <v>0</v>
      </c>
      <c r="DJ5" s="11">
        <f>IF(DJ$2=$A5,0,IF(HLOOKUP(DJ$2,Recipes!$H:$GI,'Production Calculator'!$A5+2,FALSE)=0,0,HLOOKUP(DJ$2,Recipes!$H:$GI,'Production Calculator'!$A5+2,FALSE)*$AK5))+IF($AO5=DJ$3,$AM5/VLOOKUP($AO5,Data!$A$50:$B$56,2,FALSE),0)</f>
        <v>0</v>
      </c>
      <c r="DK5" s="11">
        <f>IF(DK$2=$A5,0,IF(HLOOKUP(DK$2,Recipes!$H:$GI,'Production Calculator'!$A5+2,FALSE)=0,0,HLOOKUP(DK$2,Recipes!$H:$GI,'Production Calculator'!$A5+2,FALSE)*$AK5))+IF($AO5=DK$3,$AM5/VLOOKUP($AO5,Data!$A$50:$B$56,2,FALSE),0)</f>
        <v>0</v>
      </c>
      <c r="DL5" s="11">
        <f>IF(DL$2=$A5,0,IF(HLOOKUP(DL$2,Recipes!$H:$GI,'Production Calculator'!$A5+2,FALSE)=0,0,HLOOKUP(DL$2,Recipes!$H:$GI,'Production Calculator'!$A5+2,FALSE)*$AK5))+IF($AO5=DL$3,$AM5/VLOOKUP($AO5,Data!$A$50:$B$56,2,FALSE),0)</f>
        <v>0</v>
      </c>
      <c r="DM5" s="11">
        <f>IF(DM$2=$A5,0,IF(HLOOKUP(DM$2,Recipes!$H:$GI,'Production Calculator'!$A5+2,FALSE)=0,0,HLOOKUP(DM$2,Recipes!$H:$GI,'Production Calculator'!$A5+2,FALSE)*$AK5))+IF($AO5=DM$3,$AM5/VLOOKUP($AO5,Data!$A$50:$B$56,2,FALSE),0)</f>
        <v>0</v>
      </c>
      <c r="DN5" s="11">
        <f>IF(DN$2=$A5,0,IF(HLOOKUP(DN$2,Recipes!$H:$GI,'Production Calculator'!$A5+2,FALSE)=0,0,HLOOKUP(DN$2,Recipes!$H:$GI,'Production Calculator'!$A5+2,FALSE)*$AK5))+IF($AO5=DN$3,$AM5/VLOOKUP($AO5,Data!$A$50:$B$56,2,FALSE),0)</f>
        <v>0</v>
      </c>
      <c r="DO5" s="11">
        <f>IF(DO$2=$A5,0,IF(HLOOKUP(DO$2,Recipes!$H:$GI,'Production Calculator'!$A5+2,FALSE)=0,0,HLOOKUP(DO$2,Recipes!$H:$GI,'Production Calculator'!$A5+2,FALSE)*$AK5))+IF($AO5=DO$3,$AM5/VLOOKUP($AO5,Data!$A$50:$B$56,2,FALSE),0)</f>
        <v>0</v>
      </c>
      <c r="DP5" s="11">
        <f>IF(DP$2=$A5,0,IF(HLOOKUP(DP$2,Recipes!$H:$GI,'Production Calculator'!$A5+2,FALSE)=0,0,HLOOKUP(DP$2,Recipes!$H:$GI,'Production Calculator'!$A5+2,FALSE)*$AK5))+IF($AO5=DP$3,$AM5/VLOOKUP($AO5,Data!$A$50:$B$56,2,FALSE),0)</f>
        <v>0</v>
      </c>
      <c r="DQ5" s="11">
        <f>IF(DQ$2=$A5,0,IF(HLOOKUP(DQ$2,Recipes!$H:$GI,'Production Calculator'!$A5+2,FALSE)=0,0,HLOOKUP(DQ$2,Recipes!$H:$GI,'Production Calculator'!$A5+2,FALSE)*$AK5))+IF($AO5=DQ$3,$AM5/VLOOKUP($AO5,Data!$A$50:$B$56,2,FALSE),0)</f>
        <v>0</v>
      </c>
      <c r="DR5" s="11">
        <f>IF(DR$2=$A5,0,IF(HLOOKUP(DR$2,Recipes!$H:$GI,'Production Calculator'!$A5+2,FALSE)=0,0,HLOOKUP(DR$2,Recipes!$H:$GI,'Production Calculator'!$A5+2,FALSE)*$AK5))+IF($AO5=DR$3,$AM5/VLOOKUP($AO5,Data!$A$50:$B$56,2,FALSE),0)</f>
        <v>0</v>
      </c>
      <c r="DS5" s="11">
        <f>IF(DS$2=$A5,0,IF(HLOOKUP(DS$2,Recipes!$H:$GI,'Production Calculator'!$A5+2,FALSE)=0,0,HLOOKUP(DS$2,Recipes!$H:$GI,'Production Calculator'!$A5+2,FALSE)*$AK5))+IF($AO5=DS$3,$AM5/VLOOKUP($AO5,Data!$A$50:$B$56,2,FALSE),0)</f>
        <v>0</v>
      </c>
      <c r="DT5" s="11">
        <f>IF(DT$2=$A5,0,IF(HLOOKUP(DT$2,Recipes!$H:$GI,'Production Calculator'!$A5+2,FALSE)=0,0,HLOOKUP(DT$2,Recipes!$H:$GI,'Production Calculator'!$A5+2,FALSE)*$AK5))+IF($AO5=DT$3,$AM5/VLOOKUP($AO5,Data!$A$50:$B$56,2,FALSE),0)</f>
        <v>0</v>
      </c>
      <c r="DU5" s="11">
        <f>IF(DU$2=$A5,0,IF(HLOOKUP(DU$2,Recipes!$H:$GI,'Production Calculator'!$A5+2,FALSE)=0,0,HLOOKUP(DU$2,Recipes!$H:$GI,'Production Calculator'!$A5+2,FALSE)*$AK5))+IF($AO5=DU$3,$AM5/VLOOKUP($AO5,Data!$A$50:$B$56,2,FALSE),0)</f>
        <v>0</v>
      </c>
      <c r="DV5" s="11">
        <f>IF(DV$2=$A5,0,IF(HLOOKUP(DV$2,Recipes!$H:$GI,'Production Calculator'!$A5+2,FALSE)=0,0,HLOOKUP(DV$2,Recipes!$H:$GI,'Production Calculator'!$A5+2,FALSE)*$AK5))+IF($AO5=DV$3,$AM5/VLOOKUP($AO5,Data!$A$50:$B$56,2,FALSE),0)</f>
        <v>0</v>
      </c>
      <c r="DW5" s="11">
        <f>IF(DW$2=$A5,0,IF(HLOOKUP(DW$2,Recipes!$H:$GI,'Production Calculator'!$A5+2,FALSE)=0,0,HLOOKUP(DW$2,Recipes!$H:$GI,'Production Calculator'!$A5+2,FALSE)*$AK5))+IF($AO5=DW$3,$AM5/VLOOKUP($AO5,Data!$A$50:$B$56,2,FALSE),0)</f>
        <v>0</v>
      </c>
      <c r="DX5" s="11">
        <f>IF(DX$2=$A5,0,IF(HLOOKUP(DX$2,Recipes!$H:$GI,'Production Calculator'!$A5+2,FALSE)=0,0,HLOOKUP(DX$2,Recipes!$H:$GI,'Production Calculator'!$A5+2,FALSE)*$AK5))+IF($AO5=DX$3,$AM5/VLOOKUP($AO5,Data!$A$50:$B$56,2,FALSE),0)</f>
        <v>0</v>
      </c>
      <c r="DY5" s="11">
        <f>IF(DY$2=$A5,0,IF(HLOOKUP(DY$2,Recipes!$H:$GI,'Production Calculator'!$A5+2,FALSE)=0,0,HLOOKUP(DY$2,Recipes!$H:$GI,'Production Calculator'!$A5+2,FALSE)*$AK5))+IF($AO5=DY$3,$AM5/VLOOKUP($AO5,Data!$A$50:$B$56,2,FALSE),0)</f>
        <v>0</v>
      </c>
      <c r="DZ5" s="11">
        <f>IF(DZ$2=$A5,0,IF(HLOOKUP(DZ$2,Recipes!$H:$GI,'Production Calculator'!$A5+2,FALSE)=0,0,HLOOKUP(DZ$2,Recipes!$H:$GI,'Production Calculator'!$A5+2,FALSE)*$AK5))+IF($AO5=DZ$3,$AM5/VLOOKUP($AO5,Data!$A$50:$B$56,2,FALSE),0)</f>
        <v>0</v>
      </c>
      <c r="EA5" s="11">
        <f>IF(EA$2=$A5,0,IF(HLOOKUP(EA$2,Recipes!$H:$GI,'Production Calculator'!$A5+2,FALSE)=0,0,HLOOKUP(EA$2,Recipes!$H:$GI,'Production Calculator'!$A5+2,FALSE)*$AK5))+IF($AO5=EA$3,$AM5/VLOOKUP($AO5,Data!$A$50:$B$56,2,FALSE),0)</f>
        <v>0</v>
      </c>
      <c r="EB5" s="11">
        <f>IF(EB$2=$A5,0,IF(HLOOKUP(EB$2,Recipes!$H:$GI,'Production Calculator'!$A5+2,FALSE)=0,0,HLOOKUP(EB$2,Recipes!$H:$GI,'Production Calculator'!$A5+2,FALSE)*$AK5))+IF($AO5=EB$3,$AM5/VLOOKUP($AO5,Data!$A$50:$B$56,2,FALSE),0)</f>
        <v>0</v>
      </c>
      <c r="EC5" s="11">
        <f>IF(EC$2=$A5,0,IF(HLOOKUP(EC$2,Recipes!$H:$GI,'Production Calculator'!$A5+2,FALSE)=0,0,HLOOKUP(EC$2,Recipes!$H:$GI,'Production Calculator'!$A5+2,FALSE)*$AK5))+IF($AO5=EC$3,$AM5/VLOOKUP($AO5,Data!$A$50:$B$56,2,FALSE),0)</f>
        <v>0</v>
      </c>
      <c r="ED5" s="11">
        <f>IF(ED$2=$A5,0,IF(HLOOKUP(ED$2,Recipes!$H:$GI,'Production Calculator'!$A5+2,FALSE)=0,0,HLOOKUP(ED$2,Recipes!$H:$GI,'Production Calculator'!$A5+2,FALSE)*$AK5))+IF($AO5=ED$3,$AM5/VLOOKUP($AO5,Data!$A$50:$B$56,2,FALSE),0)</f>
        <v>0</v>
      </c>
      <c r="EE5" s="11">
        <f>IF(EE$2=$A5,0,IF(HLOOKUP(EE$2,Recipes!$H:$GI,'Production Calculator'!$A5+2,FALSE)=0,0,HLOOKUP(EE$2,Recipes!$H:$GI,'Production Calculator'!$A5+2,FALSE)*$AK5))+IF($AO5=EE$3,$AM5/VLOOKUP($AO5,Data!$A$50:$B$56,2,FALSE),0)</f>
        <v>0</v>
      </c>
      <c r="EF5" s="11">
        <f>IF(EF$2=$A5,0,IF(HLOOKUP(EF$2,Recipes!$H:$GI,'Production Calculator'!$A5+2,FALSE)=0,0,HLOOKUP(EF$2,Recipes!$H:$GI,'Production Calculator'!$A5+2,FALSE)*$AK5))+IF($AO5=EF$3,$AM5/VLOOKUP($AO5,Data!$A$50:$B$56,2,FALSE),0)</f>
        <v>0</v>
      </c>
      <c r="EG5" s="11">
        <f>IF(EG$2=$A5,0,IF(HLOOKUP(EG$2,Recipes!$H:$GI,'Production Calculator'!$A5+2,FALSE)=0,0,HLOOKUP(EG$2,Recipes!$H:$GI,'Production Calculator'!$A5+2,FALSE)*$AK5))+IF($AO5=EG$3,$AM5/VLOOKUP($AO5,Data!$A$50:$B$56,2,FALSE),0)</f>
        <v>0</v>
      </c>
      <c r="EH5" s="11">
        <f>IF(EH$2=$A5,0,IF(HLOOKUP(EH$2,Recipes!$H:$GI,'Production Calculator'!$A5+2,FALSE)=0,0,HLOOKUP(EH$2,Recipes!$H:$GI,'Production Calculator'!$A5+2,FALSE)*$AK5))+IF($AO5=EH$3,$AM5/VLOOKUP($AO5,Data!$A$50:$B$56,2,FALSE),0)</f>
        <v>0</v>
      </c>
      <c r="EI5" s="11">
        <f>IF(EI$2=$A5,0,IF(HLOOKUP(EI$2,Recipes!$H:$GI,'Production Calculator'!$A5+2,FALSE)=0,0,HLOOKUP(EI$2,Recipes!$H:$GI,'Production Calculator'!$A5+2,FALSE)*$AK5))+IF($AO5=EI$3,$AM5/VLOOKUP($AO5,Data!$A$50:$B$56,2,FALSE),0)</f>
        <v>0</v>
      </c>
      <c r="EJ5" s="11">
        <f>IF(EJ$2=$A5,0,IF(HLOOKUP(EJ$2,Recipes!$H:$GI,'Production Calculator'!$A5+2,FALSE)=0,0,HLOOKUP(EJ$2,Recipes!$H:$GI,'Production Calculator'!$A5+2,FALSE)*$AK5))+IF($AO5=EJ$3,$AM5/VLOOKUP($AO5,Data!$A$50:$B$56,2,FALSE),0)</f>
        <v>0</v>
      </c>
      <c r="EK5" s="11">
        <f>IF(EK$2=$A5,0,IF(HLOOKUP(EK$2,Recipes!$H:$GI,'Production Calculator'!$A5+2,FALSE)=0,0,HLOOKUP(EK$2,Recipes!$H:$GI,'Production Calculator'!$A5+2,FALSE)*$AK5))+IF($AO5=EK$3,$AM5/VLOOKUP($AO5,Data!$A$50:$B$56,2,FALSE),0)</f>
        <v>0</v>
      </c>
      <c r="EL5" s="11">
        <f>IF(EL$2=$A5,0,IF(HLOOKUP(EL$2,Recipes!$H:$GI,'Production Calculator'!$A5+2,FALSE)=0,0,HLOOKUP(EL$2,Recipes!$H:$GI,'Production Calculator'!$A5+2,FALSE)*$AK5))+IF($AO5=EL$3,$AM5/VLOOKUP($AO5,Data!$A$50:$B$56,2,FALSE),0)</f>
        <v>0</v>
      </c>
      <c r="EM5" s="11">
        <f>IF(EM$2=$A5,0,IF(HLOOKUP(EM$2,Recipes!$H:$GI,'Production Calculator'!$A5+2,FALSE)=0,0,HLOOKUP(EM$2,Recipes!$H:$GI,'Production Calculator'!$A5+2,FALSE)*$AK5))+IF($AO5=EM$3,$AM5/VLOOKUP($AO5,Data!$A$50:$B$56,2,FALSE),0)</f>
        <v>0</v>
      </c>
      <c r="EN5" s="11">
        <f>IF(EN$2=$A5,0,IF(HLOOKUP(EN$2,Recipes!$H:$GI,'Production Calculator'!$A5+2,FALSE)=0,0,HLOOKUP(EN$2,Recipes!$H:$GI,'Production Calculator'!$A5+2,FALSE)*$AK5))+IF($AO5=EN$3,$AM5/VLOOKUP($AO5,Data!$A$50:$B$56,2,FALSE),0)</f>
        <v>0</v>
      </c>
      <c r="EO5" s="11">
        <f>IF(EO$2=$A5,0,IF(HLOOKUP(EO$2,Recipes!$H:$GI,'Production Calculator'!$A5+2,FALSE)=0,0,HLOOKUP(EO$2,Recipes!$H:$GI,'Production Calculator'!$A5+2,FALSE)*$AK5))+IF($AO5=EO$3,$AM5/VLOOKUP($AO5,Data!$A$50:$B$56,2,FALSE),0)</f>
        <v>0</v>
      </c>
      <c r="EP5" s="11">
        <f>IF(EP$2=$A5,0,IF(HLOOKUP(EP$2,Recipes!$H:$GI,'Production Calculator'!$A5+2,FALSE)=0,0,HLOOKUP(EP$2,Recipes!$H:$GI,'Production Calculator'!$A5+2,FALSE)*$AK5))+IF($AO5=EP$3,$AM5/VLOOKUP($AO5,Data!$A$50:$B$56,2,FALSE),0)</f>
        <v>0</v>
      </c>
      <c r="EQ5" s="11">
        <f>IF(EQ$2=$A5,0,IF(HLOOKUP(EQ$2,Recipes!$H:$GI,'Production Calculator'!$A5+2,FALSE)=0,0,HLOOKUP(EQ$2,Recipes!$H:$GI,'Production Calculator'!$A5+2,FALSE)*$AK5))+IF($AO5=EQ$3,$AM5/VLOOKUP($AO5,Data!$A$50:$B$56,2,FALSE),0)</f>
        <v>0</v>
      </c>
      <c r="ER5" s="11">
        <f>IF(ER$2=$A5,0,IF(HLOOKUP(ER$2,Recipes!$H:$GI,'Production Calculator'!$A5+2,FALSE)=0,0,HLOOKUP(ER$2,Recipes!$H:$GI,'Production Calculator'!$A5+2,FALSE)*$AK5))+IF($AO5=ER$3,$AM5/VLOOKUP($AO5,Data!$A$50:$B$56,2,FALSE),0)</f>
        <v>0</v>
      </c>
      <c r="ES5" s="11">
        <f>IF(ES$2=$A5,0,IF(HLOOKUP(ES$2,Recipes!$H:$GI,'Production Calculator'!$A5+2,FALSE)=0,0,HLOOKUP(ES$2,Recipes!$H:$GI,'Production Calculator'!$A5+2,FALSE)*$AK5))+IF($AO5=ES$3,$AM5/VLOOKUP($AO5,Data!$A$50:$B$56,2,FALSE),0)</f>
        <v>0</v>
      </c>
      <c r="ET5" s="11">
        <f>IF(ET$2=$A5,0,IF(HLOOKUP(ET$2,Recipes!$H:$GI,'Production Calculator'!$A5+2,FALSE)=0,0,HLOOKUP(ET$2,Recipes!$H:$GI,'Production Calculator'!$A5+2,FALSE)*$AK5))+IF($AO5=ET$3,$AM5/VLOOKUP($AO5,Data!$A$50:$B$56,2,FALSE),0)</f>
        <v>0</v>
      </c>
      <c r="EU5" s="11">
        <f>IF(EU$2=$A5,0,IF(HLOOKUP(EU$2,Recipes!$H:$GI,'Production Calculator'!$A5+2,FALSE)=0,0,HLOOKUP(EU$2,Recipes!$H:$GI,'Production Calculator'!$A5+2,FALSE)*$AK5))+IF($AO5=EU$3,$AM5/VLOOKUP($AO5,Data!$A$50:$B$56,2,FALSE),0)</f>
        <v>0</v>
      </c>
      <c r="EV5" s="11">
        <f>IF(EV$2=$A5,0,IF(HLOOKUP(EV$2,Recipes!$H:$GI,'Production Calculator'!$A5+2,FALSE)=0,0,HLOOKUP(EV$2,Recipes!$H:$GI,'Production Calculator'!$A5+2,FALSE)*$AK5))+IF($AO5=EV$3,$AM5/VLOOKUP($AO5,Data!$A$50:$B$56,2,FALSE),0)</f>
        <v>0</v>
      </c>
      <c r="EW5" s="11">
        <f>IF(EW$2=$A5,0,IF(HLOOKUP(EW$2,Recipes!$H:$GI,'Production Calculator'!$A5+2,FALSE)=0,0,HLOOKUP(EW$2,Recipes!$H:$GI,'Production Calculator'!$A5+2,FALSE)*$AK5))+IF($AO5=EW$3,$AM5/VLOOKUP($AO5,Data!$A$50:$B$56,2,FALSE),0)</f>
        <v>0</v>
      </c>
      <c r="EX5" s="11">
        <f>IF(EX$2=$A5,0,IF(HLOOKUP(EX$2,Recipes!$H:$GI,'Production Calculator'!$A5+2,FALSE)=0,0,HLOOKUP(EX$2,Recipes!$H:$GI,'Production Calculator'!$A5+2,FALSE)*$AK5))+IF($AO5=EX$3,$AM5/VLOOKUP($AO5,Data!$A$50:$B$56,2,FALSE),0)</f>
        <v>0</v>
      </c>
      <c r="EY5" s="11">
        <f>IF(EY$2=$A5,0,IF(HLOOKUP(EY$2,Recipes!$H:$GI,'Production Calculator'!$A5+2,FALSE)=0,0,HLOOKUP(EY$2,Recipes!$H:$GI,'Production Calculator'!$A5+2,FALSE)*$AK5))+IF($AO5=EY$3,$AM5/VLOOKUP($AO5,Data!$A$50:$B$56,2,FALSE),0)</f>
        <v>0</v>
      </c>
      <c r="EZ5" s="11">
        <f>IF(EZ$2=$A5,0,IF(HLOOKUP(EZ$2,Recipes!$H:$GI,'Production Calculator'!$A5+2,FALSE)=0,0,HLOOKUP(EZ$2,Recipes!$H:$GI,'Production Calculator'!$A5+2,FALSE)*$AK5))+IF($AO5=EZ$3,$AM5/VLOOKUP($AO5,Data!$A$50:$B$56,2,FALSE),0)</f>
        <v>0</v>
      </c>
      <c r="FA5" s="11">
        <f>IF(FA$2=$A5,0,IF(HLOOKUP(FA$2,Recipes!$H:$GI,'Production Calculator'!$A5+2,FALSE)=0,0,HLOOKUP(FA$2,Recipes!$H:$GI,'Production Calculator'!$A5+2,FALSE)*$AK5))+IF($AO5=FA$3,$AM5/VLOOKUP($AO5,Data!$A$50:$B$56,2,FALSE),0)</f>
        <v>0</v>
      </c>
      <c r="FB5" s="11">
        <f>IF(FB$2=$A5,0,IF(HLOOKUP(FB$2,Recipes!$H:$GI,'Production Calculator'!$A5+2,FALSE)=0,0,HLOOKUP(FB$2,Recipes!$H:$GI,'Production Calculator'!$A5+2,FALSE)*$AK5))+IF($AO5=FB$3,$AM5/VLOOKUP($AO5,Data!$A$50:$B$56,2,FALSE),0)</f>
        <v>0</v>
      </c>
      <c r="FC5" s="11">
        <f>IF(FC$2=$A5,0,IF(HLOOKUP(FC$2,Recipes!$H:$GI,'Production Calculator'!$A5+2,FALSE)=0,0,HLOOKUP(FC$2,Recipes!$H:$GI,'Production Calculator'!$A5+2,FALSE)*$AK5))+IF($AO5=FC$3,$AM5/VLOOKUP($AO5,Data!$A$50:$B$56,2,FALSE),0)</f>
        <v>0</v>
      </c>
      <c r="FD5" s="11">
        <f>IF(FD$2=$A5,0,IF(HLOOKUP(FD$2,Recipes!$H:$GI,'Production Calculator'!$A5+2,FALSE)=0,0,HLOOKUP(FD$2,Recipes!$H:$GI,'Production Calculator'!$A5+2,FALSE)*$AK5))+IF($AO5=FD$3,$AM5/VLOOKUP($AO5,Data!$A$50:$B$56,2,FALSE),0)</f>
        <v>0</v>
      </c>
      <c r="FE5" s="11">
        <f>IF(FE$2=$A5,0,IF(HLOOKUP(FE$2,Recipes!$H:$GI,'Production Calculator'!$A5+2,FALSE)=0,0,HLOOKUP(FE$2,Recipes!$H:$GI,'Production Calculator'!$A5+2,FALSE)*$AK5))+IF($AO5=FE$3,$AM5/VLOOKUP($AO5,Data!$A$50:$B$56,2,FALSE),0)</f>
        <v>0</v>
      </c>
      <c r="FF5" s="11">
        <f>IF(FF$2=$A5,0,IF(HLOOKUP(FF$2,Recipes!$H:$GI,'Production Calculator'!$A5+2,FALSE)=0,0,HLOOKUP(FF$2,Recipes!$H:$GI,'Production Calculator'!$A5+2,FALSE)*$AK5))+IF($AO5=FF$3,$AM5/VLOOKUP($AO5,Data!$A$50:$B$56,2,FALSE),0)</f>
        <v>0</v>
      </c>
      <c r="FG5" s="11">
        <f>IF(FG$2=$A5,0,IF(HLOOKUP(FG$2,Recipes!$H:$GI,'Production Calculator'!$A5+2,FALSE)=0,0,HLOOKUP(FG$2,Recipes!$H:$GI,'Production Calculator'!$A5+2,FALSE)*$AK5))+IF($AO5=FG$3,$AM5/VLOOKUP($AO5,Data!$A$50:$B$56,2,FALSE),0)</f>
        <v>0</v>
      </c>
      <c r="FH5" s="11">
        <f>IF(FH$2=$A5,0,IF(HLOOKUP(FH$2,Recipes!$H:$GI,'Production Calculator'!$A5+2,FALSE)=0,0,HLOOKUP(FH$2,Recipes!$H:$GI,'Production Calculator'!$A5+2,FALSE)*$AK5))+IF($AO5=FH$3,$AM5/VLOOKUP($AO5,Data!$A$50:$B$56,2,FALSE),0)</f>
        <v>0</v>
      </c>
      <c r="FI5" s="11">
        <f>IF(FI$2=$A5,0,IF(HLOOKUP(FI$2,Recipes!$H:$GI,'Production Calculator'!$A5+2,FALSE)=0,0,HLOOKUP(FI$2,Recipes!$H:$GI,'Production Calculator'!$A5+2,FALSE)*$AK5))+IF($AO5=FI$3,$AM5/VLOOKUP($AO5,Data!$A$50:$B$56,2,FALSE),0)</f>
        <v>0</v>
      </c>
      <c r="FJ5" s="11">
        <f>IF(FJ$2=$A5,0,IF(HLOOKUP(FJ$2,Recipes!$H:$GI,'Production Calculator'!$A5+2,FALSE)=0,0,HLOOKUP(FJ$2,Recipes!$H:$GI,'Production Calculator'!$A5+2,FALSE)*$AK5))+IF($AO5=FJ$3,$AM5/VLOOKUP($AO5,Data!$A$50:$B$56,2,FALSE),0)</f>
        <v>0</v>
      </c>
      <c r="FK5" s="11">
        <f>IF(FK$2=$A5,0,IF(HLOOKUP(FK$2,Recipes!$H:$GI,'Production Calculator'!$A5+2,FALSE)=0,0,HLOOKUP(FK$2,Recipes!$H:$GI,'Production Calculator'!$A5+2,FALSE)*$AK5))+IF($AO5=FK$3,$AM5/VLOOKUP($AO5,Data!$A$50:$B$56,2,FALSE),0)</f>
        <v>0</v>
      </c>
      <c r="FL5" s="11">
        <f>IF(FL$2=$A5,0,IF(HLOOKUP(FL$2,Recipes!$H:$GI,'Production Calculator'!$A5+2,FALSE)=0,0,HLOOKUP(FL$2,Recipes!$H:$GI,'Production Calculator'!$A5+2,FALSE)*$AK5))+IF($AO5=FL$3,$AM5/VLOOKUP($AO5,Data!$A$50:$B$56,2,FALSE),0)</f>
        <v>0</v>
      </c>
      <c r="FM5" s="11">
        <f>IF(FM$2=$A5,0,IF(HLOOKUP(FM$2,Recipes!$H:$GI,'Production Calculator'!$A5+2,FALSE)=0,0,HLOOKUP(FM$2,Recipes!$H:$GI,'Production Calculator'!$A5+2,FALSE)*$AK5))+IF($AO5=FM$3,$AM5/VLOOKUP($AO5,Data!$A$50:$B$56,2,FALSE),0)</f>
        <v>0</v>
      </c>
      <c r="FN5" s="11">
        <f>IF(FN$2=$A5,0,IF(HLOOKUP(FN$2,Recipes!$H:$GI,'Production Calculator'!$A5+2,FALSE)=0,0,HLOOKUP(FN$2,Recipes!$H:$GI,'Production Calculator'!$A5+2,FALSE)*$AK5))+IF($AO5=FN$3,$AM5/VLOOKUP($AO5,Data!$A$50:$B$56,2,FALSE),0)</f>
        <v>0</v>
      </c>
      <c r="FO5" s="11">
        <f>IF(FO$2=$A5,0,IF(HLOOKUP(FO$2,Recipes!$H:$GI,'Production Calculator'!$A5+2,FALSE)=0,0,HLOOKUP(FO$2,Recipes!$H:$GI,'Production Calculator'!$A5+2,FALSE)*$AK5))+IF($AO5=FO$3,$AM5/VLOOKUP($AO5,Data!$A$50:$B$56,2,FALSE),0)</f>
        <v>0</v>
      </c>
      <c r="FP5" s="11">
        <f>IF(FP$2=$A5,0,IF(HLOOKUP(FP$2,Recipes!$H:$GI,'Production Calculator'!$A5+2,FALSE)=0,0,HLOOKUP(FP$2,Recipes!$H:$GI,'Production Calculator'!$A5+2,FALSE)*$AK5))+IF($AO5=FP$3,$AM5/VLOOKUP($AO5,Data!$A$50:$B$56,2,FALSE),0)</f>
        <v>0</v>
      </c>
      <c r="FQ5" s="11">
        <f>IF(FQ$2=$A5,0,IF(HLOOKUP(FQ$2,Recipes!$H:$GI,'Production Calculator'!$A5+2,FALSE)=0,0,HLOOKUP(FQ$2,Recipes!$H:$GI,'Production Calculator'!$A5+2,FALSE)*$AK5))+IF($AO5=FQ$3,$AM5/VLOOKUP($AO5,Data!$A$50:$B$56,2,FALSE),0)</f>
        <v>0</v>
      </c>
      <c r="FR5" s="11">
        <f>IF(FR$2=$A5,0,IF(HLOOKUP(FR$2,Recipes!$H:$GI,'Production Calculator'!$A5+2,FALSE)=0,0,HLOOKUP(FR$2,Recipes!$H:$GI,'Production Calculator'!$A5+2,FALSE)*$AK5))+IF($AO5=FR$3,$AM5/VLOOKUP($AO5,Data!$A$50:$B$56,2,FALSE),0)</f>
        <v>0</v>
      </c>
      <c r="FS5" s="11">
        <f>IF(FS$2=$A5,0,IF(HLOOKUP(FS$2,Recipes!$H:$GI,'Production Calculator'!$A5+2,FALSE)=0,0,HLOOKUP(FS$2,Recipes!$H:$GI,'Production Calculator'!$A5+2,FALSE)*$AK5))+IF($AO5=FS$3,$AM5/VLOOKUP($AO5,Data!$A$50:$B$56,2,FALSE),0)</f>
        <v>0</v>
      </c>
      <c r="FT5" s="11">
        <f>IF(FT$2=$A5,0,IF(HLOOKUP(FT$2,Recipes!$H:$GI,'Production Calculator'!$A5+2,FALSE)=0,0,HLOOKUP(FT$2,Recipes!$H:$GI,'Production Calculator'!$A5+2,FALSE)*$AK5))+IF($AO5=FT$3,$AM5/VLOOKUP($AO5,Data!$A$50:$B$56,2,FALSE),0)</f>
        <v>0</v>
      </c>
      <c r="FU5" s="11">
        <f>IF(FU$2=$A5,0,IF(HLOOKUP(FU$2,Recipes!$H:$GI,'Production Calculator'!$A5+2,FALSE)=0,0,HLOOKUP(FU$2,Recipes!$H:$GI,'Production Calculator'!$A5+2,FALSE)*$AK5))+IF($AO5=FU$3,$AM5/VLOOKUP($AO5,Data!$A$50:$B$56,2,FALSE),0)</f>
        <v>0</v>
      </c>
      <c r="FV5" s="11">
        <f>IF(FV$2=$A5,0,IF(HLOOKUP(FV$2,Recipes!$H:$GI,'Production Calculator'!$A5+2,FALSE)=0,0,HLOOKUP(FV$2,Recipes!$H:$GI,'Production Calculator'!$A5+2,FALSE)*$AK5))+IF($AO5=FV$3,$AM5/VLOOKUP($AO5,Data!$A$50:$B$56,2,FALSE),0)</f>
        <v>0</v>
      </c>
      <c r="FW5" s="11">
        <f>IF(FW$2=$A5,0,IF(HLOOKUP(FW$2,Recipes!$H:$GI,'Production Calculator'!$A5+2,FALSE)=0,0,HLOOKUP(FW$2,Recipes!$H:$GI,'Production Calculator'!$A5+2,FALSE)*$AK5))+IF($AO5=FW$3,$AM5/VLOOKUP($AO5,Data!$A$50:$B$56,2,FALSE),0)</f>
        <v>0</v>
      </c>
      <c r="FX5" s="11">
        <f>IF(FX$2=$A5,0,IF(HLOOKUP(FX$2,Recipes!$H:$GI,'Production Calculator'!$A5+2,FALSE)=0,0,HLOOKUP(FX$2,Recipes!$H:$GI,'Production Calculator'!$A5+2,FALSE)*$AK5))+IF($AO5=FX$3,$AM5/VLOOKUP($AO5,Data!$A$50:$B$56,2,FALSE),0)</f>
        <v>0</v>
      </c>
      <c r="FY5" s="11">
        <f>IF(FY$2=$A5,0,IF(HLOOKUP(FY$2,Recipes!$H:$GI,'Production Calculator'!$A5+2,FALSE)=0,0,HLOOKUP(FY$2,Recipes!$H:$GI,'Production Calculator'!$A5+2,FALSE)*$AK5))+IF($AO5=FY$3,$AM5/VLOOKUP($AO5,Data!$A$50:$B$56,2,FALSE),0)</f>
        <v>0</v>
      </c>
      <c r="FZ5" s="11">
        <f>IF(FZ$2=$A5,0,IF(HLOOKUP(FZ$2,Recipes!$H:$GI,'Production Calculator'!$A5+2,FALSE)=0,0,HLOOKUP(FZ$2,Recipes!$H:$GI,'Production Calculator'!$A5+2,FALSE)*$AK5))+IF($AO5=FZ$3,$AM5/VLOOKUP($AO5,Data!$A$50:$B$56,2,FALSE),0)</f>
        <v>0</v>
      </c>
      <c r="GA5" s="11">
        <f>IF(GA$2=$A5,0,IF(HLOOKUP(GA$2,Recipes!$H:$GI,'Production Calculator'!$A5+2,FALSE)=0,0,HLOOKUP(GA$2,Recipes!$H:$GI,'Production Calculator'!$A5+2,FALSE)*$AK5))+IF($AO5=GA$3,$AM5/VLOOKUP($AO5,Data!$A$50:$B$56,2,FALSE),0)</f>
        <v>0</v>
      </c>
      <c r="GB5" s="11">
        <f>IF(GB$2=$A5,0,IF(HLOOKUP(GB$2,Recipes!$H:$GI,'Production Calculator'!$A5+2,FALSE)=0,0,HLOOKUP(GB$2,Recipes!$H:$GI,'Production Calculator'!$A5+2,FALSE)*$AK5))+IF($AO5=GB$3,$AM5/VLOOKUP($AO5,Data!$A$50:$B$56,2,FALSE),0)</f>
        <v>0</v>
      </c>
      <c r="GC5" s="11">
        <f>IF(GC$2=$A5,0,IF(HLOOKUP(GC$2,Recipes!$H:$GI,'Production Calculator'!$A5+2,FALSE)=0,0,HLOOKUP(GC$2,Recipes!$H:$GI,'Production Calculator'!$A5+2,FALSE)*$AK5))+IF($AO5=GC$3,$AM5/VLOOKUP($AO5,Data!$A$50:$B$56,2,FALSE),0)</f>
        <v>0</v>
      </c>
      <c r="GD5" s="11">
        <f>IF(GD$2=$A5,0,IF(HLOOKUP(GD$2,Recipes!$H:$GI,'Production Calculator'!$A5+2,FALSE)=0,0,HLOOKUP(GD$2,Recipes!$H:$GI,'Production Calculator'!$A5+2,FALSE)*$AK5))+IF($AO5=GD$3,$AM5/VLOOKUP($AO5,Data!$A$50:$B$56,2,FALSE),0)</f>
        <v>0</v>
      </c>
      <c r="GE5" s="11">
        <f>IF(GE$2=$A5,0,IF(HLOOKUP(GE$2,Recipes!$H:$GI,'Production Calculator'!$A5+2,FALSE)=0,0,HLOOKUP(GE$2,Recipes!$H:$GI,'Production Calculator'!$A5+2,FALSE)*$AK5))+IF($AO5=GE$3,$AM5/VLOOKUP($AO5,Data!$A$50:$B$56,2,FALSE),0)</f>
        <v>0</v>
      </c>
      <c r="GF5" s="11">
        <f>IF(GF$2=$A5,0,IF(HLOOKUP(GF$2,Recipes!$H:$GI,'Production Calculator'!$A5+2,FALSE)=0,0,HLOOKUP(GF$2,Recipes!$H:$GI,'Production Calculator'!$A5+2,FALSE)*$AK5))+IF($AO5=GF$3,$AM5/VLOOKUP($AO5,Data!$A$50:$B$56,2,FALSE),0)</f>
        <v>0</v>
      </c>
      <c r="GG5" s="11">
        <f>IF(GG$2=$A5,0,IF(HLOOKUP(GG$2,Recipes!$H:$GI,'Production Calculator'!$A5+2,FALSE)=0,0,HLOOKUP(GG$2,Recipes!$H:$GI,'Production Calculator'!$A5+2,FALSE)*$AK5))+IF($AO5=GG$3,$AM5/VLOOKUP($AO5,Data!$A$50:$B$56,2,FALSE),0)</f>
        <v>0</v>
      </c>
      <c r="GH5" s="11">
        <f>IF(GH$2=$A5,0,IF(HLOOKUP(GH$2,Recipes!$H:$GI,'Production Calculator'!$A5+2,FALSE)=0,0,HLOOKUP(GH$2,Recipes!$H:$GI,'Production Calculator'!$A5+2,FALSE)*$AK5))+IF($AO5=GH$3,$AM5/VLOOKUP($AO5,Data!$A$50:$B$56,2,FALSE),0)</f>
        <v>0</v>
      </c>
      <c r="GI5" s="11">
        <f>IF(GI$2=$A5,0,IF(HLOOKUP(GI$2,Recipes!$H:$GI,'Production Calculator'!$A5+2,FALSE)=0,0,HLOOKUP(GI$2,Recipes!$H:$GI,'Production Calculator'!$A5+2,FALSE)*$AK5))+IF($AO5=GI$3,$AM5/VLOOKUP($AO5,Data!$A$50:$B$56,2,FALSE),0)</f>
        <v>0</v>
      </c>
      <c r="GJ5" s="11">
        <f>IF(GJ$2=$A5,0,IF(HLOOKUP(GJ$2,Recipes!$H:$GI,'Production Calculator'!$A5+2,FALSE)=0,0,HLOOKUP(GJ$2,Recipes!$H:$GI,'Production Calculator'!$A5+2,FALSE)*$AK5))+IF($AO5=GJ$3,$AM5/VLOOKUP($AO5,Data!$A$50:$B$56,2,FALSE),0)</f>
        <v>0</v>
      </c>
      <c r="GK5" s="11">
        <f>IF(GK$2=$A5,0,IF(HLOOKUP(GK$2,Recipes!$H:$GI,'Production Calculator'!$A5+2,FALSE)=0,0,HLOOKUP(GK$2,Recipes!$H:$GI,'Production Calculator'!$A5+2,FALSE)*$AK5))+IF($AO5=GK$3,$AM5/VLOOKUP($AO5,Data!$A$50:$B$56,2,FALSE),0)</f>
        <v>0</v>
      </c>
      <c r="GL5" s="11">
        <f>IF(GL$2=$A5,0,IF(HLOOKUP(GL$2,Recipes!$H:$GI,'Production Calculator'!$A5+2,FALSE)=0,0,HLOOKUP(GL$2,Recipes!$H:$GI,'Production Calculator'!$A5+2,FALSE)*$AK5))+IF($AO5=GL$3,$AM5/VLOOKUP($AO5,Data!$A$50:$B$56,2,FALSE),0)</f>
        <v>0</v>
      </c>
      <c r="GM5" s="11">
        <f>IF(GM$2=$A5,0,IF(HLOOKUP(GM$2,Recipes!$H:$GI,'Production Calculator'!$A5+2,FALSE)=0,0,HLOOKUP(GM$2,Recipes!$H:$GI,'Production Calculator'!$A5+2,FALSE)*$AK5))+IF($AO5=GM$3,$AM5/VLOOKUP($AO5,Data!$A$50:$B$56,2,FALSE),0)</f>
        <v>0</v>
      </c>
      <c r="GN5" s="11">
        <f>IF(GN$2=$A5,0,IF(HLOOKUP(GN$2,Recipes!$H:$GI,'Production Calculator'!$A5+2,FALSE)=0,0,HLOOKUP(GN$2,Recipes!$H:$GI,'Production Calculator'!$A5+2,FALSE)*$AK5))+IF($AO5=GN$3,$AM5/VLOOKUP($AO5,Data!$A$50:$B$56,2,FALSE),0)</f>
        <v>0</v>
      </c>
      <c r="GO5" s="11">
        <f>IF(GO$2=$A5,0,IF(HLOOKUP(GO$2,Recipes!$H:$GI,'Production Calculator'!$A5+2,FALSE)=0,0,HLOOKUP(GO$2,Recipes!$H:$GI,'Production Calculator'!$A5+2,FALSE)*$AK5))+IF($AO5=GO$3,$AM5/VLOOKUP($AO5,Data!$A$50:$B$56,2,FALSE),0)</f>
        <v>0</v>
      </c>
      <c r="GP5" s="11">
        <f>IF(GP$2=$A5,0,IF(HLOOKUP(GP$2,Recipes!$H:$GI,'Production Calculator'!$A5+2,FALSE)=0,0,HLOOKUP(GP$2,Recipes!$H:$GI,'Production Calculator'!$A5+2,FALSE)*$AK5))+IF($AO5=GP$3,$AM5/VLOOKUP($AO5,Data!$A$50:$B$56,2,FALSE),0)</f>
        <v>0</v>
      </c>
      <c r="GQ5" s="11">
        <f>IF(GQ$2=$A5,0,IF(HLOOKUP(GQ$2,Recipes!$H:$GI,'Production Calculator'!$A5+2,FALSE)=0,0,HLOOKUP(GQ$2,Recipes!$H:$GI,'Production Calculator'!$A5+2,FALSE)*$AK5))+IF($AO5=GQ$3,$AM5/VLOOKUP($AO5,Data!$A$50:$B$56,2,FALSE),0)</f>
        <v>0</v>
      </c>
      <c r="GR5" s="11">
        <f>IF(GR$2=$A5,0,IF(HLOOKUP(GR$2,Recipes!$H:$GI,'Production Calculator'!$A5+2,FALSE)=0,0,HLOOKUP(GR$2,Recipes!$H:$GI,'Production Calculator'!$A5+2,FALSE)*$AK5))+IF($AO5=GR$3,$AM5/VLOOKUP($AO5,Data!$A$50:$B$56,2,FALSE),0)</f>
        <v>0</v>
      </c>
      <c r="GS5" s="11">
        <f>IF(GS$2=$A5,0,IF(HLOOKUP(GS$2,Recipes!$H:$GI,'Production Calculator'!$A5+2,FALSE)=0,0,HLOOKUP(GS$2,Recipes!$H:$GI,'Production Calculator'!$A5+2,FALSE)*$AK5))+IF($AO5=GS$3,$AM5/VLOOKUP($AO5,Data!$A$50:$B$56,2,FALSE),0)</f>
        <v>0</v>
      </c>
      <c r="GT5" s="11">
        <f>IF(GT$2=$A5,0,IF(HLOOKUP(GT$2,Recipes!$H:$GI,'Production Calculator'!$A5+2,FALSE)=0,0,HLOOKUP(GT$2,Recipes!$H:$GI,'Production Calculator'!$A5+2,FALSE)*$AK5))+IF($AO5=GT$3,$AM5/VLOOKUP($AO5,Data!$A$50:$B$56,2,FALSE),0)</f>
        <v>0</v>
      </c>
      <c r="GU5" s="11">
        <f>IF(GU$2=$A5,0,IF(HLOOKUP(GU$2,Recipes!$H:$GI,'Production Calculator'!$A5+2,FALSE)=0,0,HLOOKUP(GU$2,Recipes!$H:$GI,'Production Calculator'!$A5+2,FALSE)*$AK5))+IF($AO5=GU$3,$AM5/VLOOKUP($AO5,Data!$A$50:$B$56,2,FALSE),0)</f>
        <v>0</v>
      </c>
      <c r="GV5" s="11">
        <f>IF(GV$2=$A5,0,IF(HLOOKUP(GV$2,Recipes!$H:$GI,'Production Calculator'!$A5+2,FALSE)=0,0,HLOOKUP(GV$2,Recipes!$H:$GI,'Production Calculator'!$A5+2,FALSE)*$AK5))+IF($AO5=GV$3,$AM5/VLOOKUP($AO5,Data!$A$50:$B$56,2,FALSE),0)</f>
        <v>0</v>
      </c>
      <c r="GW5" s="11">
        <f>IF(GW$2=$A5,0,IF(HLOOKUP(GW$2,Recipes!$H:$GI,'Production Calculator'!$A5+2,FALSE)=0,0,HLOOKUP(GW$2,Recipes!$H:$GI,'Production Calculator'!$A5+2,FALSE)*$AK5))+IF($AO5=GW$3,$AM5/VLOOKUP($AO5,Data!$A$50:$B$56,2,FALSE),0)</f>
        <v>0</v>
      </c>
      <c r="GX5" s="11">
        <f>IF(GX$2=$A5,0,IF(HLOOKUP(GX$2,Recipes!$H:$GI,'Production Calculator'!$A5+2,FALSE)=0,0,HLOOKUP(GX$2,Recipes!$H:$GI,'Production Calculator'!$A5+2,FALSE)*$AK5))+IF($AO5=GX$3,$AM5/VLOOKUP($AO5,Data!$A$50:$B$56,2,FALSE),0)</f>
        <v>0</v>
      </c>
      <c r="GY5" s="11">
        <f>IF(GY$2=$A5,0,IF(HLOOKUP(GY$2,Recipes!$H:$GI,'Production Calculator'!$A5+2,FALSE)=0,0,HLOOKUP(GY$2,Recipes!$H:$GI,'Production Calculator'!$A5+2,FALSE)*$AK5))+IF($AO5=GY$3,$AM5/VLOOKUP($AO5,Data!$A$50:$B$56,2,FALSE),0)</f>
        <v>0</v>
      </c>
      <c r="GZ5" s="11">
        <f>IF(GZ$2=$A5,0,IF(HLOOKUP(GZ$2,Recipes!$H:$GI,'Production Calculator'!$A5+2,FALSE)=0,0,HLOOKUP(GZ$2,Recipes!$H:$GI,'Production Calculator'!$A5+2,FALSE)*$AK5))+IF($AO5=GZ$3,$AM5/VLOOKUP($AO5,Data!$A$50:$B$56,2,FALSE),0)</f>
        <v>0</v>
      </c>
      <c r="HA5" s="11">
        <f>IF(HA$2=$A5,0,IF(HLOOKUP(HA$2,Recipes!$H:$GI,'Production Calculator'!$A5+2,FALSE)=0,0,HLOOKUP(HA$2,Recipes!$H:$GI,'Production Calculator'!$A5+2,FALSE)*$AK5))+IF($AO5=HA$3,$AM5/VLOOKUP($AO5,Data!$A$50:$B$56,2,FALSE),0)</f>
        <v>0</v>
      </c>
      <c r="HB5" s="11">
        <f>IF(HB$2=$A5,0,IF(HLOOKUP(HB$2,Recipes!$H:$GI,'Production Calculator'!$A5+2,FALSE)=0,0,HLOOKUP(HB$2,Recipes!$H:$GI,'Production Calculator'!$A5+2,FALSE)*$AK5))+IF($AO5=HB$3,$AM5/VLOOKUP($AO5,Data!$A$50:$B$56,2,FALSE),0)</f>
        <v>0</v>
      </c>
      <c r="HC5" s="11">
        <f>IF(HC$2=$A5,0,IF(HLOOKUP(HC$2,Recipes!$H:$GI,'Production Calculator'!$A5+2,FALSE)=0,0,HLOOKUP(HC$2,Recipes!$H:$GI,'Production Calculator'!$A5+2,FALSE)*$AK5))+IF($AO5=HC$3,$AM5/VLOOKUP($AO5,Data!$A$50:$B$56,2,FALSE),0)</f>
        <v>0</v>
      </c>
      <c r="HD5" s="11">
        <f>IF(HD$2=$A5,0,IF(HLOOKUP(HD$2,Recipes!$H:$GI,'Production Calculator'!$A5+2,FALSE)=0,0,HLOOKUP(HD$2,Recipes!$H:$GI,'Production Calculator'!$A5+2,FALSE)*$AK5))+IF($AO5=HD$3,$AM5/VLOOKUP($AO5,Data!$A$50:$B$56,2,FALSE),0)</f>
        <v>0</v>
      </c>
      <c r="HE5" s="11">
        <f>IF(HE$2=$A5,0,IF(HLOOKUP(HE$2,Recipes!$H:$GI,'Production Calculator'!$A5+2,FALSE)=0,0,HLOOKUP(HE$2,Recipes!$H:$GI,'Production Calculator'!$A5+2,FALSE)*$AK5))+IF($AO5=HE$3,$AM5/VLOOKUP($AO5,Data!$A$50:$B$56,2,FALSE),0)</f>
        <v>0</v>
      </c>
      <c r="HF5" s="11">
        <f>IF(HF$2=$A5,0,IF(HLOOKUP(HF$2,Recipes!$H:$GI,'Production Calculator'!$A5+2,FALSE)=0,0,HLOOKUP(HF$2,Recipes!$H:$GI,'Production Calculator'!$A5+2,FALSE)*$AK5))+IF($AO5=HF$3,$AM5/VLOOKUP($AO5,Data!$A$50:$B$56,2,FALSE),0)</f>
        <v>0</v>
      </c>
      <c r="HG5" s="11">
        <f>IF(HG$2=$A5,0,IF(HLOOKUP(HG$2,Recipes!$H:$GI,'Production Calculator'!$A5+2,FALSE)=0,0,HLOOKUP(HG$2,Recipes!$H:$GI,'Production Calculator'!$A5+2,FALSE)*$AK5))+IF($AO5=HG$3,$AM5/VLOOKUP($AO5,Data!$A$50:$B$56,2,FALSE),0)</f>
        <v>0</v>
      </c>
      <c r="HH5" s="11">
        <f>IF(HH$2=$A5,0,IF(HLOOKUP(HH$2,Recipes!$H:$GI,'Production Calculator'!$A5+2,FALSE)=0,0,HLOOKUP(HH$2,Recipes!$H:$GI,'Production Calculator'!$A5+2,FALSE)*$AK5))+IF($AO5=HH$3,$AM5/VLOOKUP($AO5,Data!$A$50:$B$56,2,FALSE),0)</f>
        <v>0</v>
      </c>
      <c r="HI5" s="11">
        <f>IF(HI$2=$A5,0,IF(HLOOKUP(HI$2,Recipes!$H:$GI,'Production Calculator'!$A5+2,FALSE)=0,0,HLOOKUP(HI$2,Recipes!$H:$GI,'Production Calculator'!$A5+2,FALSE)*$AK5))+IF($AO5=HI$3,$AM5/VLOOKUP($AO5,Data!$A$50:$B$56,2,FALSE),0)</f>
        <v>0</v>
      </c>
      <c r="HJ5" s="11">
        <f>IF(HJ$2=$A5,0,IF(HLOOKUP(HJ$2,Recipes!$H:$GI,'Production Calculator'!$A5+2,FALSE)=0,0,HLOOKUP(HJ$2,Recipes!$H:$GI,'Production Calculator'!$A5+2,FALSE)*$AK5))+IF($AO5=HJ$3,$AM5/VLOOKUP($AO5,Data!$A$50:$B$56,2,FALSE),0)</f>
        <v>0</v>
      </c>
      <c r="HK5" s="11">
        <f>IF(HK$2=$A5,0,IF(HLOOKUP(HK$2,Recipes!$H:$GI,'Production Calculator'!$A5+2,FALSE)=0,0,HLOOKUP(HK$2,Recipes!$H:$GI,'Production Calculator'!$A5+2,FALSE)*$AK5))+IF($AO5=HK$3,$AM5/VLOOKUP($AO5,Data!$A$50:$B$56,2,FALSE),0)</f>
        <v>0</v>
      </c>
      <c r="HL5" s="11">
        <f>IF(HL$2=$A5,0,IF(HLOOKUP(HL$2,Recipes!$H:$GI,'Production Calculator'!$A5+2,FALSE)=0,0,HLOOKUP(HL$2,Recipes!$H:$GI,'Production Calculator'!$A5+2,FALSE)*$AK5))+IF($AO5=HL$3,$AM5/VLOOKUP($AO5,Data!$A$50:$B$56,2,FALSE),0)</f>
        <v>0</v>
      </c>
      <c r="HM5" s="11">
        <f>IF(HM$2=$A5,0,IF(HLOOKUP(HM$2,Recipes!$H:$GI,'Production Calculator'!$A5+2,FALSE)=0,0,HLOOKUP(HM$2,Recipes!$H:$GI,'Production Calculator'!$A5+2,FALSE)*$AK5))+IF($AO5=HM$3,$AM5/VLOOKUP($AO5,Data!$A$50:$B$56,2,FALSE),0)</f>
        <v>0</v>
      </c>
      <c r="HN5" s="11">
        <f>IF(HN$2=$A5,0,IF(HLOOKUP(HN$2,Recipes!$H:$GI,'Production Calculator'!$A5+2,FALSE)=0,0,HLOOKUP(HN$2,Recipes!$H:$GI,'Production Calculator'!$A5+2,FALSE)*$AK5))+IF($AO5=HN$3,$AM5/VLOOKUP($AO5,Data!$A$50:$B$56,2,FALSE),0)</f>
        <v>0</v>
      </c>
      <c r="HO5" s="11">
        <f>IF(HO$2=$A5,0,IF(HLOOKUP(HO$2,Recipes!$H:$GI,'Production Calculator'!$A5+2,FALSE)=0,0,HLOOKUP(HO$2,Recipes!$H:$GI,'Production Calculator'!$A5+2,FALSE)*$AK5))+IF($AO5=HO$3,$AM5/VLOOKUP($AO5,Data!$A$50:$B$56,2,FALSE),0)</f>
        <v>0</v>
      </c>
      <c r="HP5" s="11">
        <f>IF(HP$2=$A5,0,IF(HLOOKUP(HP$2,Recipes!$H:$GI,'Production Calculator'!$A5+2,FALSE)=0,0,HLOOKUP(HP$2,Recipes!$H:$GI,'Production Calculator'!$A5+2,FALSE)*$AK5))+IF($AO5=HP$3,$AM5/VLOOKUP($AO5,Data!$A$50:$B$56,2,FALSE),0)</f>
        <v>0</v>
      </c>
      <c r="HQ5" s="11">
        <f>IF(HQ$2=$A5,0,IF(HLOOKUP(HQ$2,Recipes!$H:$GI,'Production Calculator'!$A5+2,FALSE)=0,0,HLOOKUP(HQ$2,Recipes!$H:$GI,'Production Calculator'!$A5+2,FALSE)*$AK5))+IF($AO5=HQ$3,$AM5/VLOOKUP($AO5,Data!$A$50:$B$56,2,FALSE),0)</f>
        <v>0</v>
      </c>
      <c r="HR5" s="11">
        <f>IF(HR$2=$A5,0,IF(HLOOKUP(HR$2,Recipes!$H:$GI,'Production Calculator'!$A5+2,FALSE)=0,0,HLOOKUP(HR$2,Recipes!$H:$GI,'Production Calculator'!$A5+2,FALSE)*$AK5))+IF($AO5=HR$3,$AM5/VLOOKUP($AO5,Data!$A$50:$B$56,2,FALSE),0)</f>
        <v>0</v>
      </c>
      <c r="HS5" s="121"/>
    </row>
    <row r="6" spans="1:227" x14ac:dyDescent="0.45">
      <c r="A6">
        <v>157</v>
      </c>
      <c r="B6" s="107" t="str">
        <f>VLOOKUP(A6,Recipes!A:B,2)</f>
        <v>Copper ore</v>
      </c>
      <c r="C6" s="128">
        <v>0</v>
      </c>
      <c r="D6" s="108">
        <f t="shared" si="0"/>
        <v>0</v>
      </c>
      <c r="E6" s="127" t="s">
        <v>240</v>
      </c>
      <c r="F6" s="109">
        <f>VLOOKUP(A6,Recipes!$A$3:$G$186,6,FALSE)</f>
        <v>0</v>
      </c>
      <c r="G6" s="109">
        <f>VLOOKUP(A6,Recipes!$A$3:$G$186,7,FALSE)</f>
        <v>0</v>
      </c>
      <c r="H6" s="110">
        <f>ROUNDUP(D6/AL6,0)</f>
        <v>0</v>
      </c>
      <c r="I6" s="109">
        <f>VLOOKUP(E6,Data!$A$2:$C$26,3, FALSE)</f>
        <v>0</v>
      </c>
      <c r="J6" s="136">
        <v>0</v>
      </c>
      <c r="K6" s="136">
        <v>0</v>
      </c>
      <c r="L6" s="136">
        <v>0</v>
      </c>
      <c r="M6" s="137">
        <v>0</v>
      </c>
      <c r="N6" s="137">
        <v>0</v>
      </c>
      <c r="O6" s="137">
        <v>0</v>
      </c>
      <c r="P6" s="138">
        <v>0</v>
      </c>
      <c r="Q6" s="138">
        <v>0</v>
      </c>
      <c r="R6" s="138">
        <v>0</v>
      </c>
      <c r="S6">
        <f t="shared" ref="S6:S10" si="5">J6*$H6</f>
        <v>0</v>
      </c>
      <c r="T6">
        <f t="shared" ref="T6:T10" si="6">K6*$H6</f>
        <v>0</v>
      </c>
      <c r="U6">
        <f t="shared" ref="U6:U10" si="7">L6*$H6</f>
        <v>0</v>
      </c>
      <c r="V6">
        <f t="shared" ref="V6:V10" si="8">M6*$H6</f>
        <v>0</v>
      </c>
      <c r="W6">
        <f t="shared" ref="W6:W10" si="9">N6*$H6</f>
        <v>0</v>
      </c>
      <c r="X6">
        <f t="shared" ref="X6:X10" si="10">O6*$H6</f>
        <v>0</v>
      </c>
      <c r="Y6">
        <f t="shared" ref="Y6:Y10" si="11">P6*$H6</f>
        <v>0</v>
      </c>
      <c r="Z6">
        <f t="shared" ref="Z6:Z10" si="12">Q6*$H6</f>
        <v>0</v>
      </c>
      <c r="AA6">
        <f t="shared" ref="AA6:AA10" si="13">R6*$H6</f>
        <v>0</v>
      </c>
      <c r="AB6" s="111">
        <f>VLOOKUP(B6,Data!$A$28:$C$31,2,FALSE)</f>
        <v>2</v>
      </c>
      <c r="AC6" s="111">
        <f>VLOOKUP(B6,Data!$A$28:$C$31,3,FALSE)</f>
        <v>0.9</v>
      </c>
      <c r="AD6" s="111">
        <f>(VLOOKUP(E6,Data!$A$6:$F$7,6,FALSE)-AC6)/AB6</f>
        <v>1.05</v>
      </c>
      <c r="AE6" s="111">
        <f>VLOOKUP(E6,Data!$A$2:$F$26,5,FALSE)</f>
        <v>0</v>
      </c>
      <c r="AF6" s="111">
        <f>VLOOKUP(E6,Data!$A$2:$F$26,4,FALSE)</f>
        <v>90</v>
      </c>
      <c r="AG6" s="111">
        <f>VLOOKUP(E6,Data!$A$6:$F$7,2,FALSE)</f>
        <v>0.5</v>
      </c>
      <c r="AH6" s="111">
        <f>1+VLOOKUP($J$3,Data!$A$40:$D$48,2,FALSE)*$J6+VLOOKUP($K$3,Data!$A$40:$D$48,2,FALSE)*$K6+VLOOKUP($L$3,Data!$A$40:$D$48,2,FALSE)*$L6+VLOOKUP($M$3,Data!$A$40:$D$48,2,FALSE)*$M6+VLOOKUP($N$3,Data!$A$40:$D$48,2,FALSE)*$N6+VLOOKUP($O$3,Data!$A$40:$D$48,2,FALSE)*$O6+VLOOKUP($P$3,Data!$A$40:$D$48,2,FALSE)*$P6+VLOOKUP($Q$3,Data!$A$40:$D$48,2,FALSE)*$Q6+VLOOKUP($R$3,Data!$A$40:$D$48,2,FALSE)*$R6</f>
        <v>1</v>
      </c>
      <c r="AI6" s="111">
        <f>MAX(1+VLOOKUP($J$3,Data!$A$40:$D$48,3,FALSE)*$J6+VLOOKUP($K$3,Data!$A$40:$D$48,3,FALSE)*$K6+VLOOKUP($L$3,Data!$A$40:$D$48,3,FALSE)*$L6+VLOOKUP($M$3,Data!$A$40:$D$48,3,FALSE)*$M6+VLOOKUP($N$3,Data!$A$40:$D$48,3,FALSE)*$N6+VLOOKUP($O$3,Data!$A$40:$D$48,3,FALSE)*$O6+VLOOKUP($P$3,Data!$A$40:$D$48,3,FALSE)*$P6+VLOOKUP($Q$3,Data!$A$40:$D$48,3,FALSE)*$Q6+VLOOKUP($R$3,Data!$A$40:$D$48,3,FALSE)*$R6,0)</f>
        <v>1</v>
      </c>
      <c r="AJ6" s="111">
        <f>MAX(1-(VLOOKUP($J$3,Data!$A$40:$D$48,4,FALSE)*$J6+VLOOKUP($K$3,Data!$A$40:$D$48,4,FALSE)*$K6+VLOOKUP($L$3,Data!$A$40:$D$48,4,FALSE)*$L6+VLOOKUP($M$3,Data!$A$40:$D$48,4,FALSE)*$M6+VLOOKUP($N$3,Data!$A$40:$D$48,4,FALSE)*$N6+VLOOKUP($O$3,Data!$A$40:$D$48,4,FALSE)*$O6+VLOOKUP($P$3,Data!$A$40:$D$48,4,FALSE)*$P6+VLOOKUP($Q$3,Data!$A$40:$D$48,4,FALSE)*$Q6+VLOOKUP($R$3,Data!$A$40:$D$48,4,FALSE)*$R6),0.2)</f>
        <v>1</v>
      </c>
      <c r="AK6" s="112">
        <f>D6*AC6/(AD6*AH6)</f>
        <v>0</v>
      </c>
      <c r="AL6" s="111">
        <f t="shared" si="2"/>
        <v>0.52500000000000002</v>
      </c>
      <c r="AM6" s="111">
        <f t="shared" si="3"/>
        <v>0</v>
      </c>
      <c r="AN6" s="111">
        <f t="shared" si="4"/>
        <v>0</v>
      </c>
      <c r="AO6" s="131" t="s">
        <v>298</v>
      </c>
      <c r="AP6" s="11"/>
      <c r="AQ6" s="11">
        <f>IF(AQ$2=$A6,0,IF(HLOOKUP(AQ$2,Recipes!$H:$GI,'Production Calculator'!$A6+2,FALSE)=0,0,HLOOKUP(AQ$2,Recipes!$H:$GI,'Production Calculator'!$A6+2,FALSE)*$AK6))+IF($AO6=AQ$3,$AM6/VLOOKUP($AO6,Data!$A$50:$B$56,2,FALSE),0)</f>
        <v>0</v>
      </c>
      <c r="AR6" s="11">
        <f>IF(AR$2=$A6,0,IF(HLOOKUP(AR$2,Recipes!$H:$GI,'Production Calculator'!$A6+2,FALSE)=0,0,HLOOKUP(AR$2,Recipes!$H:$GI,'Production Calculator'!$A6+2,FALSE)*$AK6))+IF($AO6=AR$3,$AM6/VLOOKUP($AO6,Data!$A$50:$B$56,2,FALSE),0)</f>
        <v>0</v>
      </c>
      <c r="AS6" s="11">
        <f>IF(AS$2=$A6,0,IF(HLOOKUP(AS$2,Recipes!$H:$GI,'Production Calculator'!$A6+2,FALSE)=0,0,HLOOKUP(AS$2,Recipes!$H:$GI,'Production Calculator'!$A6+2,FALSE)*$AK6))+IF($AO6=AS$3,$AM6/VLOOKUP($AO6,Data!$A$50:$B$56,2,FALSE),0)</f>
        <v>0</v>
      </c>
      <c r="AT6" s="11">
        <f>IF(AT$2=$A6,0,IF(HLOOKUP(AT$2,Recipes!$H:$GI,'Production Calculator'!$A6+2,FALSE)=0,0,HLOOKUP(AT$2,Recipes!$H:$GI,'Production Calculator'!$A6+2,FALSE)*$AK6))+IF($AO6=AT$3,$AM6/VLOOKUP($AO6,Data!$A$50:$B$56,2,FALSE),0)</f>
        <v>0</v>
      </c>
      <c r="AU6" s="11">
        <f>IF(AU$2=$A6,0,IF(HLOOKUP(AU$2,Recipes!$H:$GI,'Production Calculator'!$A6+2,FALSE)=0,0,HLOOKUP(AU$2,Recipes!$H:$GI,'Production Calculator'!$A6+2,FALSE)*$AK6))+IF($AO6=AU$3,$AM6/VLOOKUP($AO6,Data!$A$50:$B$56,2,FALSE),0)</f>
        <v>0</v>
      </c>
      <c r="AV6" s="11">
        <f>IF(AV$2=$A6,0,IF(HLOOKUP(AV$2,Recipes!$H:$GI,'Production Calculator'!$A6+2,FALSE)=0,0,HLOOKUP(AV$2,Recipes!$H:$GI,'Production Calculator'!$A6+2,FALSE)*$AK6))+IF($AO6=AV$3,$AM6/VLOOKUP($AO6,Data!$A$50:$B$56,2,FALSE),0)</f>
        <v>0</v>
      </c>
      <c r="AW6" s="11">
        <f>IF(AW$2=$A6,0,IF(HLOOKUP(AW$2,Recipes!$H:$GI,'Production Calculator'!$A6+2,FALSE)=0,0,HLOOKUP(AW$2,Recipes!$H:$GI,'Production Calculator'!$A6+2,FALSE)*$AK6))+IF($AO6=AW$3,$AM6/VLOOKUP($AO6,Data!$A$50:$B$56,2,FALSE),0)</f>
        <v>0</v>
      </c>
      <c r="AX6" s="11">
        <f>IF(AX$2=$A6,0,IF(HLOOKUP(AX$2,Recipes!$H:$GI,'Production Calculator'!$A6+2,FALSE)=0,0,HLOOKUP(AX$2,Recipes!$H:$GI,'Production Calculator'!$A6+2,FALSE)*$AK6))+IF($AO6=AX$3,$AM6/VLOOKUP($AO6,Data!$A$50:$B$56,2,FALSE),0)</f>
        <v>0</v>
      </c>
      <c r="AY6" s="11">
        <f>IF(AY$2=$A6,0,IF(HLOOKUP(AY$2,Recipes!$H:$GI,'Production Calculator'!$A6+2,FALSE)=0,0,HLOOKUP(AY$2,Recipes!$H:$GI,'Production Calculator'!$A6+2,FALSE)*$AK6))+IF($AO6=AY$3,$AM6/VLOOKUP($AO6,Data!$A$50:$B$56,2,FALSE),0)</f>
        <v>0</v>
      </c>
      <c r="AZ6" s="11">
        <f>IF(AZ$2=$A6,0,IF(HLOOKUP(AZ$2,Recipes!$H:$GI,'Production Calculator'!$A6+2,FALSE)=0,0,HLOOKUP(AZ$2,Recipes!$H:$GI,'Production Calculator'!$A6+2,FALSE)*$AK6))+IF($AO6=AZ$3,$AM6/VLOOKUP($AO6,Data!$A$50:$B$56,2,FALSE),0)</f>
        <v>0</v>
      </c>
      <c r="BA6" s="11">
        <f>IF(BA$2=$A6,0,IF(HLOOKUP(BA$2,Recipes!$H:$GI,'Production Calculator'!$A6+2,FALSE)=0,0,HLOOKUP(BA$2,Recipes!$H:$GI,'Production Calculator'!$A6+2,FALSE)*$AK6))+IF($AO6=BA$3,$AM6/VLOOKUP($AO6,Data!$A$50:$B$56,2,FALSE),0)</f>
        <v>0</v>
      </c>
      <c r="BB6" s="11">
        <f>IF(BB$2=$A6,0,IF(HLOOKUP(BB$2,Recipes!$H:$GI,'Production Calculator'!$A6+2,FALSE)=0,0,HLOOKUP(BB$2,Recipes!$H:$GI,'Production Calculator'!$A6+2,FALSE)*$AK6))+IF($AO6=BB$3,$AM6/VLOOKUP($AO6,Data!$A$50:$B$56,2,FALSE),0)</f>
        <v>0</v>
      </c>
      <c r="BC6" s="11">
        <f>IF(BC$2=$A6,0,IF(HLOOKUP(BC$2,Recipes!$H:$GI,'Production Calculator'!$A6+2,FALSE)=0,0,HLOOKUP(BC$2,Recipes!$H:$GI,'Production Calculator'!$A6+2,FALSE)*$AK6))+IF($AO6=BC$3,$AM6/VLOOKUP($AO6,Data!$A$50:$B$56,2,FALSE),0)</f>
        <v>0</v>
      </c>
      <c r="BD6" s="11">
        <f>IF(BD$2=$A6,0,IF(HLOOKUP(BD$2,Recipes!$H:$GI,'Production Calculator'!$A6+2,FALSE)=0,0,HLOOKUP(BD$2,Recipes!$H:$GI,'Production Calculator'!$A6+2,FALSE)*$AK6))+IF($AO6=BD$3,$AM6/VLOOKUP($AO6,Data!$A$50:$B$56,2,FALSE),0)</f>
        <v>0</v>
      </c>
      <c r="BE6" s="11">
        <f>IF(BE$2=$A6,0,IF(HLOOKUP(BE$2,Recipes!$H:$GI,'Production Calculator'!$A6+2,FALSE)=0,0,HLOOKUP(BE$2,Recipes!$H:$GI,'Production Calculator'!$A6+2,FALSE)*$AK6))+IF($AO6=BE$3,$AM6/VLOOKUP($AO6,Data!$A$50:$B$56,2,FALSE),0)</f>
        <v>0</v>
      </c>
      <c r="BF6" s="11">
        <f>IF(BF$2=$A6,0,IF(HLOOKUP(BF$2,Recipes!$H:$GI,'Production Calculator'!$A6+2,FALSE)=0,0,HLOOKUP(BF$2,Recipes!$H:$GI,'Production Calculator'!$A6+2,FALSE)*$AK6))+IF($AO6=BF$3,$AM6/VLOOKUP($AO6,Data!$A$50:$B$56,2,FALSE),0)</f>
        <v>0</v>
      </c>
      <c r="BG6" s="11">
        <f>IF(BG$2=$A6,0,IF(HLOOKUP(BG$2,Recipes!$H:$GI,'Production Calculator'!$A6+2,FALSE)=0,0,HLOOKUP(BG$2,Recipes!$H:$GI,'Production Calculator'!$A6+2,FALSE)*$AK6))+IF($AO6=BG$3,$AM6/VLOOKUP($AO6,Data!$A$50:$B$56,2,FALSE),0)</f>
        <v>0</v>
      </c>
      <c r="BH6" s="11">
        <f>IF(BH$2=$A6,0,IF(HLOOKUP(BH$2,Recipes!$H:$GI,'Production Calculator'!$A6+2,FALSE)=0,0,HLOOKUP(BH$2,Recipes!$H:$GI,'Production Calculator'!$A6+2,FALSE)*$AK6))+IF($AO6=BH$3,$AM6/VLOOKUP($AO6,Data!$A$50:$B$56,2,FALSE),0)</f>
        <v>0</v>
      </c>
      <c r="BI6" s="11">
        <f>IF(BI$2=$A6,0,IF(HLOOKUP(BI$2,Recipes!$H:$GI,'Production Calculator'!$A6+2,FALSE)=0,0,HLOOKUP(BI$2,Recipes!$H:$GI,'Production Calculator'!$A6+2,FALSE)*$AK6))+IF($AO6=BI$3,$AM6/VLOOKUP($AO6,Data!$A$50:$B$56,2,FALSE),0)</f>
        <v>0</v>
      </c>
      <c r="BJ6" s="11">
        <f>IF(BJ$2=$A6,0,IF(HLOOKUP(BJ$2,Recipes!$H:$GI,'Production Calculator'!$A6+2,FALSE)=0,0,HLOOKUP(BJ$2,Recipes!$H:$GI,'Production Calculator'!$A6+2,FALSE)*$AK6))+IF($AO6=BJ$3,$AM6/VLOOKUP($AO6,Data!$A$50:$B$56,2,FALSE),0)</f>
        <v>0</v>
      </c>
      <c r="BK6" s="11">
        <f>IF(BK$2=$A6,0,IF(HLOOKUP(BK$2,Recipes!$H:$GI,'Production Calculator'!$A6+2,FALSE)=0,0,HLOOKUP(BK$2,Recipes!$H:$GI,'Production Calculator'!$A6+2,FALSE)*$AK6))+IF($AO6=BK$3,$AM6/VLOOKUP($AO6,Data!$A$50:$B$56,2,FALSE),0)</f>
        <v>0</v>
      </c>
      <c r="BL6" s="11">
        <f>IF(BL$2=$A6,0,IF(HLOOKUP(BL$2,Recipes!$H:$GI,'Production Calculator'!$A6+2,FALSE)=0,0,HLOOKUP(BL$2,Recipes!$H:$GI,'Production Calculator'!$A6+2,FALSE)*$AK6))+IF($AO6=BL$3,$AM6/VLOOKUP($AO6,Data!$A$50:$B$56,2,FALSE),0)</f>
        <v>0</v>
      </c>
      <c r="BM6" s="11">
        <f>IF(BM$2=$A6,0,IF(HLOOKUP(BM$2,Recipes!$H:$GI,'Production Calculator'!$A6+2,FALSE)=0,0,HLOOKUP(BM$2,Recipes!$H:$GI,'Production Calculator'!$A6+2,FALSE)*$AK6))+IF($AO6=BM$3,$AM6/VLOOKUP($AO6,Data!$A$50:$B$56,2,FALSE),0)</f>
        <v>0</v>
      </c>
      <c r="BN6" s="11">
        <f>IF(BN$2=$A6,0,IF(HLOOKUP(BN$2,Recipes!$H:$GI,'Production Calculator'!$A6+2,FALSE)=0,0,HLOOKUP(BN$2,Recipes!$H:$GI,'Production Calculator'!$A6+2,FALSE)*$AK6))+IF($AO6=BN$3,$AM6/VLOOKUP($AO6,Data!$A$50:$B$56,2,FALSE),0)</f>
        <v>0</v>
      </c>
      <c r="BO6" s="11">
        <f>IF(BO$2=$A6,0,IF(HLOOKUP(BO$2,Recipes!$H:$GI,'Production Calculator'!$A6+2,FALSE)=0,0,HLOOKUP(BO$2,Recipes!$H:$GI,'Production Calculator'!$A6+2,FALSE)*$AK6))+IF($AO6=BO$3,$AM6/VLOOKUP($AO6,Data!$A$50:$B$56,2,FALSE),0)</f>
        <v>0</v>
      </c>
      <c r="BP6" s="11">
        <f>IF(BP$2=$A6,0,IF(HLOOKUP(BP$2,Recipes!$H:$GI,'Production Calculator'!$A6+2,FALSE)=0,0,HLOOKUP(BP$2,Recipes!$H:$GI,'Production Calculator'!$A6+2,FALSE)*$AK6))+IF($AO6=BP$3,$AM6/VLOOKUP($AO6,Data!$A$50:$B$56,2,FALSE),0)</f>
        <v>0</v>
      </c>
      <c r="BQ6" s="11">
        <f>IF(BQ$2=$A6,0,IF(HLOOKUP(BQ$2,Recipes!$H:$GI,'Production Calculator'!$A6+2,FALSE)=0,0,HLOOKUP(BQ$2,Recipes!$H:$GI,'Production Calculator'!$A6+2,FALSE)*$AK6))+IF($AO6=BQ$3,$AM6/VLOOKUP($AO6,Data!$A$50:$B$56,2,FALSE),0)</f>
        <v>0</v>
      </c>
      <c r="BR6" s="11">
        <f>IF(BR$2=$A6,0,IF(HLOOKUP(BR$2,Recipes!$H:$GI,'Production Calculator'!$A6+2,FALSE)=0,0,HLOOKUP(BR$2,Recipes!$H:$GI,'Production Calculator'!$A6+2,FALSE)*$AK6))+IF($AO6=BR$3,$AM6/VLOOKUP($AO6,Data!$A$50:$B$56,2,FALSE),0)</f>
        <v>0</v>
      </c>
      <c r="BS6" s="11">
        <f>IF(BS$2=$A6,0,IF(HLOOKUP(BS$2,Recipes!$H:$GI,'Production Calculator'!$A6+2,FALSE)=0,0,HLOOKUP(BS$2,Recipes!$H:$GI,'Production Calculator'!$A6+2,FALSE)*$AK6))+IF($AO6=BS$3,$AM6/VLOOKUP($AO6,Data!$A$50:$B$56,2,FALSE),0)</f>
        <v>0</v>
      </c>
      <c r="BT6" s="11">
        <f>IF(BT$2=$A6,0,IF(HLOOKUP(BT$2,Recipes!$H:$GI,'Production Calculator'!$A6+2,FALSE)=0,0,HLOOKUP(BT$2,Recipes!$H:$GI,'Production Calculator'!$A6+2,FALSE)*$AK6))+IF($AO6=BT$3,$AM6/VLOOKUP($AO6,Data!$A$50:$B$56,2,FALSE),0)</f>
        <v>0</v>
      </c>
      <c r="BU6" s="11">
        <f>IF(BU$2=$A6,0,IF(HLOOKUP(BU$2,Recipes!$H:$GI,'Production Calculator'!$A6+2,FALSE)=0,0,HLOOKUP(BU$2,Recipes!$H:$GI,'Production Calculator'!$A6+2,FALSE)*$AK6))+IF($AO6=BU$3,$AM6/VLOOKUP($AO6,Data!$A$50:$B$56,2,FALSE),0)</f>
        <v>0</v>
      </c>
      <c r="BV6" s="11">
        <f>IF(BV$2=$A6,0,IF(HLOOKUP(BV$2,Recipes!$H:$GI,'Production Calculator'!$A6+2,FALSE)=0,0,HLOOKUP(BV$2,Recipes!$H:$GI,'Production Calculator'!$A6+2,FALSE)*$AK6))+IF($AO6=BV$3,$AM6/VLOOKUP($AO6,Data!$A$50:$B$56,2,FALSE),0)</f>
        <v>0</v>
      </c>
      <c r="BW6" s="11">
        <f>IF(BW$2=$A6,0,IF(HLOOKUP(BW$2,Recipes!$H:$GI,'Production Calculator'!$A6+2,FALSE)=0,0,HLOOKUP(BW$2,Recipes!$H:$GI,'Production Calculator'!$A6+2,FALSE)*$AK6))+IF($AO6=BW$3,$AM6/VLOOKUP($AO6,Data!$A$50:$B$56,2,FALSE),0)</f>
        <v>0</v>
      </c>
      <c r="BX6" s="11">
        <f>IF(BX$2=$A6,0,IF(HLOOKUP(BX$2,Recipes!$H:$GI,'Production Calculator'!$A6+2,FALSE)=0,0,HLOOKUP(BX$2,Recipes!$H:$GI,'Production Calculator'!$A6+2,FALSE)*$AK6))+IF($AO6=BX$3,$AM6/VLOOKUP($AO6,Data!$A$50:$B$56,2,FALSE),0)</f>
        <v>0</v>
      </c>
      <c r="BY6" s="11">
        <f>IF(BY$2=$A6,0,IF(HLOOKUP(BY$2,Recipes!$H:$GI,'Production Calculator'!$A6+2,FALSE)=0,0,HLOOKUP(BY$2,Recipes!$H:$GI,'Production Calculator'!$A6+2,FALSE)*$AK6))+IF($AO6=BY$3,$AM6/VLOOKUP($AO6,Data!$A$50:$B$56,2,FALSE),0)</f>
        <v>0</v>
      </c>
      <c r="BZ6" s="11">
        <f>IF(BZ$2=$A6,0,IF(HLOOKUP(BZ$2,Recipes!$H:$GI,'Production Calculator'!$A6+2,FALSE)=0,0,HLOOKUP(BZ$2,Recipes!$H:$GI,'Production Calculator'!$A6+2,FALSE)*$AK6))+IF($AO6=BZ$3,$AM6/VLOOKUP($AO6,Data!$A$50:$B$56,2,FALSE),0)</f>
        <v>0</v>
      </c>
      <c r="CA6" s="11">
        <f>IF(CA$2=$A6,0,IF(HLOOKUP(CA$2,Recipes!$H:$GI,'Production Calculator'!$A6+2,FALSE)=0,0,HLOOKUP(CA$2,Recipes!$H:$GI,'Production Calculator'!$A6+2,FALSE)*$AK6))+IF($AO6=CA$3,$AM6/VLOOKUP($AO6,Data!$A$50:$B$56,2,FALSE),0)</f>
        <v>0</v>
      </c>
      <c r="CB6" s="11">
        <f>IF(CB$2=$A6,0,IF(HLOOKUP(CB$2,Recipes!$H:$GI,'Production Calculator'!$A6+2,FALSE)=0,0,HLOOKUP(CB$2,Recipes!$H:$GI,'Production Calculator'!$A6+2,FALSE)*$AK6))+IF($AO6=CB$3,$AM6/VLOOKUP($AO6,Data!$A$50:$B$56,2,FALSE),0)</f>
        <v>0</v>
      </c>
      <c r="CC6" s="11">
        <f>IF(CC$2=$A6,0,IF(HLOOKUP(CC$2,Recipes!$H:$GI,'Production Calculator'!$A6+2,FALSE)=0,0,HLOOKUP(CC$2,Recipes!$H:$GI,'Production Calculator'!$A6+2,FALSE)*$AK6))+IF($AO6=CC$3,$AM6/VLOOKUP($AO6,Data!$A$50:$B$56,2,FALSE),0)</f>
        <v>0</v>
      </c>
      <c r="CD6" s="11">
        <f>IF(CD$2=$A6,0,IF(HLOOKUP(CD$2,Recipes!$H:$GI,'Production Calculator'!$A6+2,FALSE)=0,0,HLOOKUP(CD$2,Recipes!$H:$GI,'Production Calculator'!$A6+2,FALSE)*$AK6))+IF($AO6=CD$3,$AM6/VLOOKUP($AO6,Data!$A$50:$B$56,2,FALSE),0)</f>
        <v>0</v>
      </c>
      <c r="CE6" s="11">
        <f>IF(CE$2=$A6,0,IF(HLOOKUP(CE$2,Recipes!$H:$GI,'Production Calculator'!$A6+2,FALSE)=0,0,HLOOKUP(CE$2,Recipes!$H:$GI,'Production Calculator'!$A6+2,FALSE)*$AK6))+IF($AO6=CE$3,$AM6/VLOOKUP($AO6,Data!$A$50:$B$56,2,FALSE),0)</f>
        <v>0</v>
      </c>
      <c r="CF6" s="11">
        <f>IF(CF$2=$A6,0,IF(HLOOKUP(CF$2,Recipes!$H:$GI,'Production Calculator'!$A6+2,FALSE)=0,0,HLOOKUP(CF$2,Recipes!$H:$GI,'Production Calculator'!$A6+2,FALSE)*$AK6))+IF($AO6=CF$3,$AM6/VLOOKUP($AO6,Data!$A$50:$B$56,2,FALSE),0)</f>
        <v>0</v>
      </c>
      <c r="CG6" s="11">
        <f>IF(CG$2=$A6,0,IF(HLOOKUP(CG$2,Recipes!$H:$GI,'Production Calculator'!$A6+2,FALSE)=0,0,HLOOKUP(CG$2,Recipes!$H:$GI,'Production Calculator'!$A6+2,FALSE)*$AK6))+IF($AO6=CG$3,$AM6/VLOOKUP($AO6,Data!$A$50:$B$56,2,FALSE),0)</f>
        <v>0</v>
      </c>
      <c r="CH6" s="11">
        <f>IF(CH$2=$A6,0,IF(HLOOKUP(CH$2,Recipes!$H:$GI,'Production Calculator'!$A6+2,FALSE)=0,0,HLOOKUP(CH$2,Recipes!$H:$GI,'Production Calculator'!$A6+2,FALSE)*$AK6))+IF($AO6=CH$3,$AM6/VLOOKUP($AO6,Data!$A$50:$B$56,2,FALSE),0)</f>
        <v>0</v>
      </c>
      <c r="CI6" s="11">
        <f>IF(CI$2=$A6,0,IF(HLOOKUP(CI$2,Recipes!$H:$GI,'Production Calculator'!$A6+2,FALSE)=0,0,HLOOKUP(CI$2,Recipes!$H:$GI,'Production Calculator'!$A6+2,FALSE)*$AK6))+IF($AO6=CI$3,$AM6/VLOOKUP($AO6,Data!$A$50:$B$56,2,FALSE),0)</f>
        <v>0</v>
      </c>
      <c r="CJ6" s="11">
        <f>IF(CJ$2=$A6,0,IF(HLOOKUP(CJ$2,Recipes!$H:$GI,'Production Calculator'!$A6+2,FALSE)=0,0,HLOOKUP(CJ$2,Recipes!$H:$GI,'Production Calculator'!$A6+2,FALSE)*$AK6))+IF($AO6=CJ$3,$AM6/VLOOKUP($AO6,Data!$A$50:$B$56,2,FALSE),0)</f>
        <v>0</v>
      </c>
      <c r="CK6" s="11">
        <f>IF(CK$2=$A6,0,IF(HLOOKUP(CK$2,Recipes!$H:$GI,'Production Calculator'!$A6+2,FALSE)=0,0,HLOOKUP(CK$2,Recipes!$H:$GI,'Production Calculator'!$A6+2,FALSE)*$AK6))+IF($AO6=CK$3,$AM6/VLOOKUP($AO6,Data!$A$50:$B$56,2,FALSE),0)</f>
        <v>0</v>
      </c>
      <c r="CL6" s="11">
        <f>IF(CL$2=$A6,0,IF(HLOOKUP(CL$2,Recipes!$H:$GI,'Production Calculator'!$A6+2,FALSE)=0,0,HLOOKUP(CL$2,Recipes!$H:$GI,'Production Calculator'!$A6+2,FALSE)*$AK6))+IF($AO6=CL$3,$AM6/VLOOKUP($AO6,Data!$A$50:$B$56,2,FALSE),0)</f>
        <v>0</v>
      </c>
      <c r="CM6" s="11">
        <f>IF(CM$2=$A6,0,IF(HLOOKUP(CM$2,Recipes!$H:$GI,'Production Calculator'!$A6+2,FALSE)=0,0,HLOOKUP(CM$2,Recipes!$H:$GI,'Production Calculator'!$A6+2,FALSE)*$AK6))+IF($AO6=CM$3,$AM6/VLOOKUP($AO6,Data!$A$50:$B$56,2,FALSE),0)</f>
        <v>0</v>
      </c>
      <c r="CN6" s="11">
        <f>IF(CN$2=$A6,0,IF(HLOOKUP(CN$2,Recipes!$H:$GI,'Production Calculator'!$A6+2,FALSE)=0,0,HLOOKUP(CN$2,Recipes!$H:$GI,'Production Calculator'!$A6+2,FALSE)*$AK6))+IF($AO6=CN$3,$AM6/VLOOKUP($AO6,Data!$A$50:$B$56,2,FALSE),0)</f>
        <v>0</v>
      </c>
      <c r="CO6" s="11">
        <f>IF(CO$2=$A6,0,IF(HLOOKUP(CO$2,Recipes!$H:$GI,'Production Calculator'!$A6+2,FALSE)=0,0,HLOOKUP(CO$2,Recipes!$H:$GI,'Production Calculator'!$A6+2,FALSE)*$AK6))+IF($AO6=CO$3,$AM6/VLOOKUP($AO6,Data!$A$50:$B$56,2,FALSE),0)</f>
        <v>0</v>
      </c>
      <c r="CP6" s="11">
        <f>IF(CP$2=$A6,0,IF(HLOOKUP(CP$2,Recipes!$H:$GI,'Production Calculator'!$A6+2,FALSE)=0,0,HLOOKUP(CP$2,Recipes!$H:$GI,'Production Calculator'!$A6+2,FALSE)*$AK6))+IF($AO6=CP$3,$AM6/VLOOKUP($AO6,Data!$A$50:$B$56,2,FALSE),0)</f>
        <v>0</v>
      </c>
      <c r="CQ6" s="11">
        <f>IF(CQ$2=$A6,0,IF(HLOOKUP(CQ$2,Recipes!$H:$GI,'Production Calculator'!$A6+2,FALSE)=0,0,HLOOKUP(CQ$2,Recipes!$H:$GI,'Production Calculator'!$A6+2,FALSE)*$AK6))+IF($AO6=CQ$3,$AM6/VLOOKUP($AO6,Data!$A$50:$B$56,2,FALSE),0)</f>
        <v>0</v>
      </c>
      <c r="CR6" s="11">
        <f>IF(CR$2=$A6,0,IF(HLOOKUP(CR$2,Recipes!$H:$GI,'Production Calculator'!$A6+2,FALSE)=0,0,HLOOKUP(CR$2,Recipes!$H:$GI,'Production Calculator'!$A6+2,FALSE)*$AK6))+IF($AO6=CR$3,$AM6/VLOOKUP($AO6,Data!$A$50:$B$56,2,FALSE),0)</f>
        <v>0</v>
      </c>
      <c r="CS6" s="11">
        <f>IF(CS$2=$A6,0,IF(HLOOKUP(CS$2,Recipes!$H:$GI,'Production Calculator'!$A6+2,FALSE)=0,0,HLOOKUP(CS$2,Recipes!$H:$GI,'Production Calculator'!$A6+2,FALSE)*$AK6))+IF($AO6=CS$3,$AM6/VLOOKUP($AO6,Data!$A$50:$B$56,2,FALSE),0)</f>
        <v>0</v>
      </c>
      <c r="CT6" s="11">
        <f>IF(CT$2=$A6,0,IF(HLOOKUP(CT$2,Recipes!$H:$GI,'Production Calculator'!$A6+2,FALSE)=0,0,HLOOKUP(CT$2,Recipes!$H:$GI,'Production Calculator'!$A6+2,FALSE)*$AK6))+IF($AO6=CT$3,$AM6/VLOOKUP($AO6,Data!$A$50:$B$56,2,FALSE),0)</f>
        <v>0</v>
      </c>
      <c r="CU6" s="11">
        <f>IF(CU$2=$A6,0,IF(HLOOKUP(CU$2,Recipes!$H:$GI,'Production Calculator'!$A6+2,FALSE)=0,0,HLOOKUP(CU$2,Recipes!$H:$GI,'Production Calculator'!$A6+2,FALSE)*$AK6))+IF($AO6=CU$3,$AM6/VLOOKUP($AO6,Data!$A$50:$B$56,2,FALSE),0)</f>
        <v>0</v>
      </c>
      <c r="CV6" s="11">
        <f>IF(CV$2=$A6,0,IF(HLOOKUP(CV$2,Recipes!$H:$GI,'Production Calculator'!$A6+2,FALSE)=0,0,HLOOKUP(CV$2,Recipes!$H:$GI,'Production Calculator'!$A6+2,FALSE)*$AK6))+IF($AO6=CV$3,$AM6/VLOOKUP($AO6,Data!$A$50:$B$56,2,FALSE),0)</f>
        <v>0</v>
      </c>
      <c r="CW6" s="11">
        <f>IF(CW$2=$A6,0,IF(HLOOKUP(CW$2,Recipes!$H:$GI,'Production Calculator'!$A6+2,FALSE)=0,0,HLOOKUP(CW$2,Recipes!$H:$GI,'Production Calculator'!$A6+2,FALSE)*$AK6))+IF($AO6=CW$3,$AM6/VLOOKUP($AO6,Data!$A$50:$B$56,2,FALSE),0)</f>
        <v>0</v>
      </c>
      <c r="CX6" s="11">
        <f>IF(CX$2=$A6,0,IF(HLOOKUP(CX$2,Recipes!$H:$GI,'Production Calculator'!$A6+2,FALSE)=0,0,HLOOKUP(CX$2,Recipes!$H:$GI,'Production Calculator'!$A6+2,FALSE)*$AK6))+IF($AO6=CX$3,$AM6/VLOOKUP($AO6,Data!$A$50:$B$56,2,FALSE),0)</f>
        <v>0</v>
      </c>
      <c r="CY6" s="11">
        <f>IF(CY$2=$A6,0,IF(HLOOKUP(CY$2,Recipes!$H:$GI,'Production Calculator'!$A6+2,FALSE)=0,0,HLOOKUP(CY$2,Recipes!$H:$GI,'Production Calculator'!$A6+2,FALSE)*$AK6))+IF($AO6=CY$3,$AM6/VLOOKUP($AO6,Data!$A$50:$B$56,2,FALSE),0)</f>
        <v>0</v>
      </c>
      <c r="CZ6" s="11">
        <f>IF(CZ$2=$A6,0,IF(HLOOKUP(CZ$2,Recipes!$H:$GI,'Production Calculator'!$A6+2,FALSE)=0,0,HLOOKUP(CZ$2,Recipes!$H:$GI,'Production Calculator'!$A6+2,FALSE)*$AK6))+IF($AO6=CZ$3,$AM6/VLOOKUP($AO6,Data!$A$50:$B$56,2,FALSE),0)</f>
        <v>0</v>
      </c>
      <c r="DA6" s="11">
        <f>IF(DA$2=$A6,0,IF(HLOOKUP(DA$2,Recipes!$H:$GI,'Production Calculator'!$A6+2,FALSE)=0,0,HLOOKUP(DA$2,Recipes!$H:$GI,'Production Calculator'!$A6+2,FALSE)*$AK6))+IF($AO6=DA$3,$AM6/VLOOKUP($AO6,Data!$A$50:$B$56,2,FALSE),0)</f>
        <v>0</v>
      </c>
      <c r="DB6" s="11">
        <f>IF(DB$2=$A6,0,IF(HLOOKUP(DB$2,Recipes!$H:$GI,'Production Calculator'!$A6+2,FALSE)=0,0,HLOOKUP(DB$2,Recipes!$H:$GI,'Production Calculator'!$A6+2,FALSE)*$AK6))+IF($AO6=DB$3,$AM6/VLOOKUP($AO6,Data!$A$50:$B$56,2,FALSE),0)</f>
        <v>0</v>
      </c>
      <c r="DC6" s="11">
        <f>IF(DC$2=$A6,0,IF(HLOOKUP(DC$2,Recipes!$H:$GI,'Production Calculator'!$A6+2,FALSE)=0,0,HLOOKUP(DC$2,Recipes!$H:$GI,'Production Calculator'!$A6+2,FALSE)*$AK6))+IF($AO6=DC$3,$AM6/VLOOKUP($AO6,Data!$A$50:$B$56,2,FALSE),0)</f>
        <v>0</v>
      </c>
      <c r="DD6" s="11">
        <f>IF(DD$2=$A6,0,IF(HLOOKUP(DD$2,Recipes!$H:$GI,'Production Calculator'!$A6+2,FALSE)=0,0,HLOOKUP(DD$2,Recipes!$H:$GI,'Production Calculator'!$A6+2,FALSE)*$AK6))+IF($AO6=DD$3,$AM6/VLOOKUP($AO6,Data!$A$50:$B$56,2,FALSE),0)</f>
        <v>0</v>
      </c>
      <c r="DE6" s="11">
        <f>IF(DE$2=$A6,0,IF(HLOOKUP(DE$2,Recipes!$H:$GI,'Production Calculator'!$A6+2,FALSE)=0,0,HLOOKUP(DE$2,Recipes!$H:$GI,'Production Calculator'!$A6+2,FALSE)*$AK6))+IF($AO6=DE$3,$AM6/VLOOKUP($AO6,Data!$A$50:$B$56,2,FALSE),0)</f>
        <v>0</v>
      </c>
      <c r="DF6" s="11">
        <f>IF(DF$2=$A6,0,IF(HLOOKUP(DF$2,Recipes!$H:$GI,'Production Calculator'!$A6+2,FALSE)=0,0,HLOOKUP(DF$2,Recipes!$H:$GI,'Production Calculator'!$A6+2,FALSE)*$AK6))+IF($AO6=DF$3,$AM6/VLOOKUP($AO6,Data!$A$50:$B$56,2,FALSE),0)</f>
        <v>0</v>
      </c>
      <c r="DG6" s="11">
        <f>IF(DG$2=$A6,0,IF(HLOOKUP(DG$2,Recipes!$H:$GI,'Production Calculator'!$A6+2,FALSE)=0,0,HLOOKUP(DG$2,Recipes!$H:$GI,'Production Calculator'!$A6+2,FALSE)*$AK6))+IF($AO6=DG$3,$AM6/VLOOKUP($AO6,Data!$A$50:$B$56,2,FALSE),0)</f>
        <v>0</v>
      </c>
      <c r="DH6" s="11">
        <f>IF(DH$2=$A6,0,IF(HLOOKUP(DH$2,Recipes!$H:$GI,'Production Calculator'!$A6+2,FALSE)=0,0,HLOOKUP(DH$2,Recipes!$H:$GI,'Production Calculator'!$A6+2,FALSE)*$AK6))+IF($AO6=DH$3,$AM6/VLOOKUP($AO6,Data!$A$50:$B$56,2,FALSE),0)</f>
        <v>0</v>
      </c>
      <c r="DI6" s="11">
        <f>IF(DI$2=$A6,0,IF(HLOOKUP(DI$2,Recipes!$H:$GI,'Production Calculator'!$A6+2,FALSE)=0,0,HLOOKUP(DI$2,Recipes!$H:$GI,'Production Calculator'!$A6+2,FALSE)*$AK6))+IF($AO6=DI$3,$AM6/VLOOKUP($AO6,Data!$A$50:$B$56,2,FALSE),0)</f>
        <v>0</v>
      </c>
      <c r="DJ6" s="11">
        <f>IF(DJ$2=$A6,0,IF(HLOOKUP(DJ$2,Recipes!$H:$GI,'Production Calculator'!$A6+2,FALSE)=0,0,HLOOKUP(DJ$2,Recipes!$H:$GI,'Production Calculator'!$A6+2,FALSE)*$AK6))+IF($AO6=DJ$3,$AM6/VLOOKUP($AO6,Data!$A$50:$B$56,2,FALSE),0)</f>
        <v>0</v>
      </c>
      <c r="DK6" s="11">
        <f>IF(DK$2=$A6,0,IF(HLOOKUP(DK$2,Recipes!$H:$GI,'Production Calculator'!$A6+2,FALSE)=0,0,HLOOKUP(DK$2,Recipes!$H:$GI,'Production Calculator'!$A6+2,FALSE)*$AK6))+IF($AO6=DK$3,$AM6/VLOOKUP($AO6,Data!$A$50:$B$56,2,FALSE),0)</f>
        <v>0</v>
      </c>
      <c r="DL6" s="11">
        <f>IF(DL$2=$A6,0,IF(HLOOKUP(DL$2,Recipes!$H:$GI,'Production Calculator'!$A6+2,FALSE)=0,0,HLOOKUP(DL$2,Recipes!$H:$GI,'Production Calculator'!$A6+2,FALSE)*$AK6))+IF($AO6=DL$3,$AM6/VLOOKUP($AO6,Data!$A$50:$B$56,2,FALSE),0)</f>
        <v>0</v>
      </c>
      <c r="DM6" s="11">
        <f>IF(DM$2=$A6,0,IF(HLOOKUP(DM$2,Recipes!$H:$GI,'Production Calculator'!$A6+2,FALSE)=0,0,HLOOKUP(DM$2,Recipes!$H:$GI,'Production Calculator'!$A6+2,FALSE)*$AK6))+IF($AO6=DM$3,$AM6/VLOOKUP($AO6,Data!$A$50:$B$56,2,FALSE),0)</f>
        <v>0</v>
      </c>
      <c r="DN6" s="11">
        <f>IF(DN$2=$A6,0,IF(HLOOKUP(DN$2,Recipes!$H:$GI,'Production Calculator'!$A6+2,FALSE)=0,0,HLOOKUP(DN$2,Recipes!$H:$GI,'Production Calculator'!$A6+2,FALSE)*$AK6))+IF($AO6=DN$3,$AM6/VLOOKUP($AO6,Data!$A$50:$B$56,2,FALSE),0)</f>
        <v>0</v>
      </c>
      <c r="DO6" s="11">
        <f>IF(DO$2=$A6,0,IF(HLOOKUP(DO$2,Recipes!$H:$GI,'Production Calculator'!$A6+2,FALSE)=0,0,HLOOKUP(DO$2,Recipes!$H:$GI,'Production Calculator'!$A6+2,FALSE)*$AK6))+IF($AO6=DO$3,$AM6/VLOOKUP($AO6,Data!$A$50:$B$56,2,FALSE),0)</f>
        <v>0</v>
      </c>
      <c r="DP6" s="11">
        <f>IF(DP$2=$A6,0,IF(HLOOKUP(DP$2,Recipes!$H:$GI,'Production Calculator'!$A6+2,FALSE)=0,0,HLOOKUP(DP$2,Recipes!$H:$GI,'Production Calculator'!$A6+2,FALSE)*$AK6))+IF($AO6=DP$3,$AM6/VLOOKUP($AO6,Data!$A$50:$B$56,2,FALSE),0)</f>
        <v>0</v>
      </c>
      <c r="DQ6" s="11">
        <f>IF(DQ$2=$A6,0,IF(HLOOKUP(DQ$2,Recipes!$H:$GI,'Production Calculator'!$A6+2,FALSE)=0,0,HLOOKUP(DQ$2,Recipes!$H:$GI,'Production Calculator'!$A6+2,FALSE)*$AK6))+IF($AO6=DQ$3,$AM6/VLOOKUP($AO6,Data!$A$50:$B$56,2,FALSE),0)</f>
        <v>0</v>
      </c>
      <c r="DR6" s="11">
        <f>IF(DR$2=$A6,0,IF(HLOOKUP(DR$2,Recipes!$H:$GI,'Production Calculator'!$A6+2,FALSE)=0,0,HLOOKUP(DR$2,Recipes!$H:$GI,'Production Calculator'!$A6+2,FALSE)*$AK6))+IF($AO6=DR$3,$AM6/VLOOKUP($AO6,Data!$A$50:$B$56,2,FALSE),0)</f>
        <v>0</v>
      </c>
      <c r="DS6" s="11">
        <f>IF(DS$2=$A6,0,IF(HLOOKUP(DS$2,Recipes!$H:$GI,'Production Calculator'!$A6+2,FALSE)=0,0,HLOOKUP(DS$2,Recipes!$H:$GI,'Production Calculator'!$A6+2,FALSE)*$AK6))+IF($AO6=DS$3,$AM6/VLOOKUP($AO6,Data!$A$50:$B$56,2,FALSE),0)</f>
        <v>0</v>
      </c>
      <c r="DT6" s="11">
        <f>IF(DT$2=$A6,0,IF(HLOOKUP(DT$2,Recipes!$H:$GI,'Production Calculator'!$A6+2,FALSE)=0,0,HLOOKUP(DT$2,Recipes!$H:$GI,'Production Calculator'!$A6+2,FALSE)*$AK6))+IF($AO6=DT$3,$AM6/VLOOKUP($AO6,Data!$A$50:$B$56,2,FALSE),0)</f>
        <v>0</v>
      </c>
      <c r="DU6" s="11">
        <f>IF(DU$2=$A6,0,IF(HLOOKUP(DU$2,Recipes!$H:$GI,'Production Calculator'!$A6+2,FALSE)=0,0,HLOOKUP(DU$2,Recipes!$H:$GI,'Production Calculator'!$A6+2,FALSE)*$AK6))+IF($AO6=DU$3,$AM6/VLOOKUP($AO6,Data!$A$50:$B$56,2,FALSE),0)</f>
        <v>0</v>
      </c>
      <c r="DV6" s="11">
        <f>IF(DV$2=$A6,0,IF(HLOOKUP(DV$2,Recipes!$H:$GI,'Production Calculator'!$A6+2,FALSE)=0,0,HLOOKUP(DV$2,Recipes!$H:$GI,'Production Calculator'!$A6+2,FALSE)*$AK6))+IF($AO6=DV$3,$AM6/VLOOKUP($AO6,Data!$A$50:$B$56,2,FALSE),0)</f>
        <v>0</v>
      </c>
      <c r="DW6" s="11">
        <f>IF(DW$2=$A6,0,IF(HLOOKUP(DW$2,Recipes!$H:$GI,'Production Calculator'!$A6+2,FALSE)=0,0,HLOOKUP(DW$2,Recipes!$H:$GI,'Production Calculator'!$A6+2,FALSE)*$AK6))+IF($AO6=DW$3,$AM6/VLOOKUP($AO6,Data!$A$50:$B$56,2,FALSE),0)</f>
        <v>0</v>
      </c>
      <c r="DX6" s="11">
        <f>IF(DX$2=$A6,0,IF(HLOOKUP(DX$2,Recipes!$H:$GI,'Production Calculator'!$A6+2,FALSE)=0,0,HLOOKUP(DX$2,Recipes!$H:$GI,'Production Calculator'!$A6+2,FALSE)*$AK6))+IF($AO6=DX$3,$AM6/VLOOKUP($AO6,Data!$A$50:$B$56,2,FALSE),0)</f>
        <v>0</v>
      </c>
      <c r="DY6" s="11">
        <f>IF(DY$2=$A6,0,IF(HLOOKUP(DY$2,Recipes!$H:$GI,'Production Calculator'!$A6+2,FALSE)=0,0,HLOOKUP(DY$2,Recipes!$H:$GI,'Production Calculator'!$A6+2,FALSE)*$AK6))+IF($AO6=DY$3,$AM6/VLOOKUP($AO6,Data!$A$50:$B$56,2,FALSE),0)</f>
        <v>0</v>
      </c>
      <c r="DZ6" s="11">
        <f>IF(DZ$2=$A6,0,IF(HLOOKUP(DZ$2,Recipes!$H:$GI,'Production Calculator'!$A6+2,FALSE)=0,0,HLOOKUP(DZ$2,Recipes!$H:$GI,'Production Calculator'!$A6+2,FALSE)*$AK6))+IF($AO6=DZ$3,$AM6/VLOOKUP($AO6,Data!$A$50:$B$56,2,FALSE),0)</f>
        <v>0</v>
      </c>
      <c r="EA6" s="11">
        <f>IF(EA$2=$A6,0,IF(HLOOKUP(EA$2,Recipes!$H:$GI,'Production Calculator'!$A6+2,FALSE)=0,0,HLOOKUP(EA$2,Recipes!$H:$GI,'Production Calculator'!$A6+2,FALSE)*$AK6))+IF($AO6=EA$3,$AM6/VLOOKUP($AO6,Data!$A$50:$B$56,2,FALSE),0)</f>
        <v>0</v>
      </c>
      <c r="EB6" s="11">
        <f>IF(EB$2=$A6,0,IF(HLOOKUP(EB$2,Recipes!$H:$GI,'Production Calculator'!$A6+2,FALSE)=0,0,HLOOKUP(EB$2,Recipes!$H:$GI,'Production Calculator'!$A6+2,FALSE)*$AK6))+IF($AO6=EB$3,$AM6/VLOOKUP($AO6,Data!$A$50:$B$56,2,FALSE),0)</f>
        <v>0</v>
      </c>
      <c r="EC6" s="11">
        <f>IF(EC$2=$A6,0,IF(HLOOKUP(EC$2,Recipes!$H:$GI,'Production Calculator'!$A6+2,FALSE)=0,0,HLOOKUP(EC$2,Recipes!$H:$GI,'Production Calculator'!$A6+2,FALSE)*$AK6))+IF($AO6=EC$3,$AM6/VLOOKUP($AO6,Data!$A$50:$B$56,2,FALSE),0)</f>
        <v>0</v>
      </c>
      <c r="ED6" s="11">
        <f>IF(ED$2=$A6,0,IF(HLOOKUP(ED$2,Recipes!$H:$GI,'Production Calculator'!$A6+2,FALSE)=0,0,HLOOKUP(ED$2,Recipes!$H:$GI,'Production Calculator'!$A6+2,FALSE)*$AK6))+IF($AO6=ED$3,$AM6/VLOOKUP($AO6,Data!$A$50:$B$56,2,FALSE),0)</f>
        <v>0</v>
      </c>
      <c r="EE6" s="11">
        <f>IF(EE$2=$A6,0,IF(HLOOKUP(EE$2,Recipes!$H:$GI,'Production Calculator'!$A6+2,FALSE)=0,0,HLOOKUP(EE$2,Recipes!$H:$GI,'Production Calculator'!$A6+2,FALSE)*$AK6))+IF($AO6=EE$3,$AM6/VLOOKUP($AO6,Data!$A$50:$B$56,2,FALSE),0)</f>
        <v>0</v>
      </c>
      <c r="EF6" s="11">
        <f>IF(EF$2=$A6,0,IF(HLOOKUP(EF$2,Recipes!$H:$GI,'Production Calculator'!$A6+2,FALSE)=0,0,HLOOKUP(EF$2,Recipes!$H:$GI,'Production Calculator'!$A6+2,FALSE)*$AK6))+IF($AO6=EF$3,$AM6/VLOOKUP($AO6,Data!$A$50:$B$56,2,FALSE),0)</f>
        <v>0</v>
      </c>
      <c r="EG6" s="11">
        <f>IF(EG$2=$A6,0,IF(HLOOKUP(EG$2,Recipes!$H:$GI,'Production Calculator'!$A6+2,FALSE)=0,0,HLOOKUP(EG$2,Recipes!$H:$GI,'Production Calculator'!$A6+2,FALSE)*$AK6))+IF($AO6=EG$3,$AM6/VLOOKUP($AO6,Data!$A$50:$B$56,2,FALSE),0)</f>
        <v>0</v>
      </c>
      <c r="EH6" s="11">
        <f>IF(EH$2=$A6,0,IF(HLOOKUP(EH$2,Recipes!$H:$GI,'Production Calculator'!$A6+2,FALSE)=0,0,HLOOKUP(EH$2,Recipes!$H:$GI,'Production Calculator'!$A6+2,FALSE)*$AK6))+IF($AO6=EH$3,$AM6/VLOOKUP($AO6,Data!$A$50:$B$56,2,FALSE),0)</f>
        <v>0</v>
      </c>
      <c r="EI6" s="11">
        <f>IF(EI$2=$A6,0,IF(HLOOKUP(EI$2,Recipes!$H:$GI,'Production Calculator'!$A6+2,FALSE)=0,0,HLOOKUP(EI$2,Recipes!$H:$GI,'Production Calculator'!$A6+2,FALSE)*$AK6))+IF($AO6=EI$3,$AM6/VLOOKUP($AO6,Data!$A$50:$B$56,2,FALSE),0)</f>
        <v>0</v>
      </c>
      <c r="EJ6" s="11">
        <f>IF(EJ$2=$A6,0,IF(HLOOKUP(EJ$2,Recipes!$H:$GI,'Production Calculator'!$A6+2,FALSE)=0,0,HLOOKUP(EJ$2,Recipes!$H:$GI,'Production Calculator'!$A6+2,FALSE)*$AK6))+IF($AO6=EJ$3,$AM6/VLOOKUP($AO6,Data!$A$50:$B$56,2,FALSE),0)</f>
        <v>0</v>
      </c>
      <c r="EK6" s="11">
        <f>IF(EK$2=$A6,0,IF(HLOOKUP(EK$2,Recipes!$H:$GI,'Production Calculator'!$A6+2,FALSE)=0,0,HLOOKUP(EK$2,Recipes!$H:$GI,'Production Calculator'!$A6+2,FALSE)*$AK6))+IF($AO6=EK$3,$AM6/VLOOKUP($AO6,Data!$A$50:$B$56,2,FALSE),0)</f>
        <v>0</v>
      </c>
      <c r="EL6" s="11">
        <f>IF(EL$2=$A6,0,IF(HLOOKUP(EL$2,Recipes!$H:$GI,'Production Calculator'!$A6+2,FALSE)=0,0,HLOOKUP(EL$2,Recipes!$H:$GI,'Production Calculator'!$A6+2,FALSE)*$AK6))+IF($AO6=EL$3,$AM6/VLOOKUP($AO6,Data!$A$50:$B$56,2,FALSE),0)</f>
        <v>0</v>
      </c>
      <c r="EM6" s="11">
        <f>IF(EM$2=$A6,0,IF(HLOOKUP(EM$2,Recipes!$H:$GI,'Production Calculator'!$A6+2,FALSE)=0,0,HLOOKUP(EM$2,Recipes!$H:$GI,'Production Calculator'!$A6+2,FALSE)*$AK6))+IF($AO6=EM$3,$AM6/VLOOKUP($AO6,Data!$A$50:$B$56,2,FALSE),0)</f>
        <v>0</v>
      </c>
      <c r="EN6" s="11">
        <f>IF(EN$2=$A6,0,IF(HLOOKUP(EN$2,Recipes!$H:$GI,'Production Calculator'!$A6+2,FALSE)=0,0,HLOOKUP(EN$2,Recipes!$H:$GI,'Production Calculator'!$A6+2,FALSE)*$AK6))+IF($AO6=EN$3,$AM6/VLOOKUP($AO6,Data!$A$50:$B$56,2,FALSE),0)</f>
        <v>0</v>
      </c>
      <c r="EO6" s="11">
        <f>IF(EO$2=$A6,0,IF(HLOOKUP(EO$2,Recipes!$H:$GI,'Production Calculator'!$A6+2,FALSE)=0,0,HLOOKUP(EO$2,Recipes!$H:$GI,'Production Calculator'!$A6+2,FALSE)*$AK6))+IF($AO6=EO$3,$AM6/VLOOKUP($AO6,Data!$A$50:$B$56,2,FALSE),0)</f>
        <v>0</v>
      </c>
      <c r="EP6" s="11">
        <f>IF(EP$2=$A6,0,IF(HLOOKUP(EP$2,Recipes!$H:$GI,'Production Calculator'!$A6+2,FALSE)=0,0,HLOOKUP(EP$2,Recipes!$H:$GI,'Production Calculator'!$A6+2,FALSE)*$AK6))+IF($AO6=EP$3,$AM6/VLOOKUP($AO6,Data!$A$50:$B$56,2,FALSE),0)</f>
        <v>0</v>
      </c>
      <c r="EQ6" s="11">
        <f>IF(EQ$2=$A6,0,IF(HLOOKUP(EQ$2,Recipes!$H:$GI,'Production Calculator'!$A6+2,FALSE)=0,0,HLOOKUP(EQ$2,Recipes!$H:$GI,'Production Calculator'!$A6+2,FALSE)*$AK6))+IF($AO6=EQ$3,$AM6/VLOOKUP($AO6,Data!$A$50:$B$56,2,FALSE),0)</f>
        <v>0</v>
      </c>
      <c r="ER6" s="11">
        <f>IF(ER$2=$A6,0,IF(HLOOKUP(ER$2,Recipes!$H:$GI,'Production Calculator'!$A6+2,FALSE)=0,0,HLOOKUP(ER$2,Recipes!$H:$GI,'Production Calculator'!$A6+2,FALSE)*$AK6))+IF($AO6=ER$3,$AM6/VLOOKUP($AO6,Data!$A$50:$B$56,2,FALSE),0)</f>
        <v>0</v>
      </c>
      <c r="ES6" s="11">
        <f>IF(ES$2=$A6,0,IF(HLOOKUP(ES$2,Recipes!$H:$GI,'Production Calculator'!$A6+2,FALSE)=0,0,HLOOKUP(ES$2,Recipes!$H:$GI,'Production Calculator'!$A6+2,FALSE)*$AK6))+IF($AO6=ES$3,$AM6/VLOOKUP($AO6,Data!$A$50:$B$56,2,FALSE),0)</f>
        <v>0</v>
      </c>
      <c r="ET6" s="11">
        <f>IF(ET$2=$A6,0,IF(HLOOKUP(ET$2,Recipes!$H:$GI,'Production Calculator'!$A6+2,FALSE)=0,0,HLOOKUP(ET$2,Recipes!$H:$GI,'Production Calculator'!$A6+2,FALSE)*$AK6))+IF($AO6=ET$3,$AM6/VLOOKUP($AO6,Data!$A$50:$B$56,2,FALSE),0)</f>
        <v>0</v>
      </c>
      <c r="EU6" s="11">
        <f>IF(EU$2=$A6,0,IF(HLOOKUP(EU$2,Recipes!$H:$GI,'Production Calculator'!$A6+2,FALSE)=0,0,HLOOKUP(EU$2,Recipes!$H:$GI,'Production Calculator'!$A6+2,FALSE)*$AK6))+IF($AO6=EU$3,$AM6/VLOOKUP($AO6,Data!$A$50:$B$56,2,FALSE),0)</f>
        <v>0</v>
      </c>
      <c r="EV6" s="11">
        <f>IF(EV$2=$A6,0,IF(HLOOKUP(EV$2,Recipes!$H:$GI,'Production Calculator'!$A6+2,FALSE)=0,0,HLOOKUP(EV$2,Recipes!$H:$GI,'Production Calculator'!$A6+2,FALSE)*$AK6))+IF($AO6=EV$3,$AM6/VLOOKUP($AO6,Data!$A$50:$B$56,2,FALSE),0)</f>
        <v>0</v>
      </c>
      <c r="EW6" s="11">
        <f>IF(EW$2=$A6,0,IF(HLOOKUP(EW$2,Recipes!$H:$GI,'Production Calculator'!$A6+2,FALSE)=0,0,HLOOKUP(EW$2,Recipes!$H:$GI,'Production Calculator'!$A6+2,FALSE)*$AK6))+IF($AO6=EW$3,$AM6/VLOOKUP($AO6,Data!$A$50:$B$56,2,FALSE),0)</f>
        <v>0</v>
      </c>
      <c r="EX6" s="11">
        <f>IF(EX$2=$A6,0,IF(HLOOKUP(EX$2,Recipes!$H:$GI,'Production Calculator'!$A6+2,FALSE)=0,0,HLOOKUP(EX$2,Recipes!$H:$GI,'Production Calculator'!$A6+2,FALSE)*$AK6))+IF($AO6=EX$3,$AM6/VLOOKUP($AO6,Data!$A$50:$B$56,2,FALSE),0)</f>
        <v>0</v>
      </c>
      <c r="EY6" s="11">
        <f>IF(EY$2=$A6,0,IF(HLOOKUP(EY$2,Recipes!$H:$GI,'Production Calculator'!$A6+2,FALSE)=0,0,HLOOKUP(EY$2,Recipes!$H:$GI,'Production Calculator'!$A6+2,FALSE)*$AK6))+IF($AO6=EY$3,$AM6/VLOOKUP($AO6,Data!$A$50:$B$56,2,FALSE),0)</f>
        <v>0</v>
      </c>
      <c r="EZ6" s="11">
        <f>IF(EZ$2=$A6,0,IF(HLOOKUP(EZ$2,Recipes!$H:$GI,'Production Calculator'!$A6+2,FALSE)=0,0,HLOOKUP(EZ$2,Recipes!$H:$GI,'Production Calculator'!$A6+2,FALSE)*$AK6))+IF($AO6=EZ$3,$AM6/VLOOKUP($AO6,Data!$A$50:$B$56,2,FALSE),0)</f>
        <v>0</v>
      </c>
      <c r="FA6" s="11">
        <f>IF(FA$2=$A6,0,IF(HLOOKUP(FA$2,Recipes!$H:$GI,'Production Calculator'!$A6+2,FALSE)=0,0,HLOOKUP(FA$2,Recipes!$H:$GI,'Production Calculator'!$A6+2,FALSE)*$AK6))+IF($AO6=FA$3,$AM6/VLOOKUP($AO6,Data!$A$50:$B$56,2,FALSE),0)</f>
        <v>0</v>
      </c>
      <c r="FB6" s="11">
        <f>IF(FB$2=$A6,0,IF(HLOOKUP(FB$2,Recipes!$H:$GI,'Production Calculator'!$A6+2,FALSE)=0,0,HLOOKUP(FB$2,Recipes!$H:$GI,'Production Calculator'!$A6+2,FALSE)*$AK6))+IF($AO6=FB$3,$AM6/VLOOKUP($AO6,Data!$A$50:$B$56,2,FALSE),0)</f>
        <v>0</v>
      </c>
      <c r="FC6" s="11">
        <f>IF(FC$2=$A6,0,IF(HLOOKUP(FC$2,Recipes!$H:$GI,'Production Calculator'!$A6+2,FALSE)=0,0,HLOOKUP(FC$2,Recipes!$H:$GI,'Production Calculator'!$A6+2,FALSE)*$AK6))+IF($AO6=FC$3,$AM6/VLOOKUP($AO6,Data!$A$50:$B$56,2,FALSE),0)</f>
        <v>0</v>
      </c>
      <c r="FD6" s="11">
        <f>IF(FD$2=$A6,0,IF(HLOOKUP(FD$2,Recipes!$H:$GI,'Production Calculator'!$A6+2,FALSE)=0,0,HLOOKUP(FD$2,Recipes!$H:$GI,'Production Calculator'!$A6+2,FALSE)*$AK6))+IF($AO6=FD$3,$AM6/VLOOKUP($AO6,Data!$A$50:$B$56,2,FALSE),0)</f>
        <v>0</v>
      </c>
      <c r="FE6" s="11">
        <f>IF(FE$2=$A6,0,IF(HLOOKUP(FE$2,Recipes!$H:$GI,'Production Calculator'!$A6+2,FALSE)=0,0,HLOOKUP(FE$2,Recipes!$H:$GI,'Production Calculator'!$A6+2,FALSE)*$AK6))+IF($AO6=FE$3,$AM6/VLOOKUP($AO6,Data!$A$50:$B$56,2,FALSE),0)</f>
        <v>0</v>
      </c>
      <c r="FF6" s="11">
        <f>IF(FF$2=$A6,0,IF(HLOOKUP(FF$2,Recipes!$H:$GI,'Production Calculator'!$A6+2,FALSE)=0,0,HLOOKUP(FF$2,Recipes!$H:$GI,'Production Calculator'!$A6+2,FALSE)*$AK6))+IF($AO6=FF$3,$AM6/VLOOKUP($AO6,Data!$A$50:$B$56,2,FALSE),0)</f>
        <v>0</v>
      </c>
      <c r="FG6" s="11">
        <f>IF(FG$2=$A6,0,IF(HLOOKUP(FG$2,Recipes!$H:$GI,'Production Calculator'!$A6+2,FALSE)=0,0,HLOOKUP(FG$2,Recipes!$H:$GI,'Production Calculator'!$A6+2,FALSE)*$AK6))+IF($AO6=FG$3,$AM6/VLOOKUP($AO6,Data!$A$50:$B$56,2,FALSE),0)</f>
        <v>0</v>
      </c>
      <c r="FH6" s="11">
        <f>IF(FH$2=$A6,0,IF(HLOOKUP(FH$2,Recipes!$H:$GI,'Production Calculator'!$A6+2,FALSE)=0,0,HLOOKUP(FH$2,Recipes!$H:$GI,'Production Calculator'!$A6+2,FALSE)*$AK6))+IF($AO6=FH$3,$AM6/VLOOKUP($AO6,Data!$A$50:$B$56,2,FALSE),0)</f>
        <v>0</v>
      </c>
      <c r="FI6" s="11">
        <f>IF(FI$2=$A6,0,IF(HLOOKUP(FI$2,Recipes!$H:$GI,'Production Calculator'!$A6+2,FALSE)=0,0,HLOOKUP(FI$2,Recipes!$H:$GI,'Production Calculator'!$A6+2,FALSE)*$AK6))+IF($AO6=FI$3,$AM6/VLOOKUP($AO6,Data!$A$50:$B$56,2,FALSE),0)</f>
        <v>0</v>
      </c>
      <c r="FJ6" s="11">
        <f>IF(FJ$2=$A6,0,IF(HLOOKUP(FJ$2,Recipes!$H:$GI,'Production Calculator'!$A6+2,FALSE)=0,0,HLOOKUP(FJ$2,Recipes!$H:$GI,'Production Calculator'!$A6+2,FALSE)*$AK6))+IF($AO6=FJ$3,$AM6/VLOOKUP($AO6,Data!$A$50:$B$56,2,FALSE),0)</f>
        <v>0</v>
      </c>
      <c r="FK6" s="11">
        <f>IF(FK$2=$A6,0,IF(HLOOKUP(FK$2,Recipes!$H:$GI,'Production Calculator'!$A6+2,FALSE)=0,0,HLOOKUP(FK$2,Recipes!$H:$GI,'Production Calculator'!$A6+2,FALSE)*$AK6))+IF($AO6=FK$3,$AM6/VLOOKUP($AO6,Data!$A$50:$B$56,2,FALSE),0)</f>
        <v>0</v>
      </c>
      <c r="FL6" s="11">
        <f>IF(FL$2=$A6,0,IF(HLOOKUP(FL$2,Recipes!$H:$GI,'Production Calculator'!$A6+2,FALSE)=0,0,HLOOKUP(FL$2,Recipes!$H:$GI,'Production Calculator'!$A6+2,FALSE)*$AK6))+IF($AO6=FL$3,$AM6/VLOOKUP($AO6,Data!$A$50:$B$56,2,FALSE),0)</f>
        <v>0</v>
      </c>
      <c r="FM6" s="11">
        <f>IF(FM$2=$A6,0,IF(HLOOKUP(FM$2,Recipes!$H:$GI,'Production Calculator'!$A6+2,FALSE)=0,0,HLOOKUP(FM$2,Recipes!$H:$GI,'Production Calculator'!$A6+2,FALSE)*$AK6))+IF($AO6=FM$3,$AM6/VLOOKUP($AO6,Data!$A$50:$B$56,2,FALSE),0)</f>
        <v>0</v>
      </c>
      <c r="FN6" s="11">
        <f>IF(FN$2=$A6,0,IF(HLOOKUP(FN$2,Recipes!$H:$GI,'Production Calculator'!$A6+2,FALSE)=0,0,HLOOKUP(FN$2,Recipes!$H:$GI,'Production Calculator'!$A6+2,FALSE)*$AK6))+IF($AO6=FN$3,$AM6/VLOOKUP($AO6,Data!$A$50:$B$56,2,FALSE),0)</f>
        <v>0</v>
      </c>
      <c r="FO6" s="11">
        <f>IF(FO$2=$A6,0,IF(HLOOKUP(FO$2,Recipes!$H:$GI,'Production Calculator'!$A6+2,FALSE)=0,0,HLOOKUP(FO$2,Recipes!$H:$GI,'Production Calculator'!$A6+2,FALSE)*$AK6))+IF($AO6=FO$3,$AM6/VLOOKUP($AO6,Data!$A$50:$B$56,2,FALSE),0)</f>
        <v>0</v>
      </c>
      <c r="FP6" s="11">
        <f>IF(FP$2=$A6,0,IF(HLOOKUP(FP$2,Recipes!$H:$GI,'Production Calculator'!$A6+2,FALSE)=0,0,HLOOKUP(FP$2,Recipes!$H:$GI,'Production Calculator'!$A6+2,FALSE)*$AK6))+IF($AO6=FP$3,$AM6/VLOOKUP($AO6,Data!$A$50:$B$56,2,FALSE),0)</f>
        <v>0</v>
      </c>
      <c r="FQ6" s="11">
        <f>IF(FQ$2=$A6,0,IF(HLOOKUP(FQ$2,Recipes!$H:$GI,'Production Calculator'!$A6+2,FALSE)=0,0,HLOOKUP(FQ$2,Recipes!$H:$GI,'Production Calculator'!$A6+2,FALSE)*$AK6))+IF($AO6=FQ$3,$AM6/VLOOKUP($AO6,Data!$A$50:$B$56,2,FALSE),0)</f>
        <v>0</v>
      </c>
      <c r="FR6" s="11">
        <f>IF(FR$2=$A6,0,IF(HLOOKUP(FR$2,Recipes!$H:$GI,'Production Calculator'!$A6+2,FALSE)=0,0,HLOOKUP(FR$2,Recipes!$H:$GI,'Production Calculator'!$A6+2,FALSE)*$AK6))+IF($AO6=FR$3,$AM6/VLOOKUP($AO6,Data!$A$50:$B$56,2,FALSE),0)</f>
        <v>0</v>
      </c>
      <c r="FS6" s="11">
        <f>IF(FS$2=$A6,0,IF(HLOOKUP(FS$2,Recipes!$H:$GI,'Production Calculator'!$A6+2,FALSE)=0,0,HLOOKUP(FS$2,Recipes!$H:$GI,'Production Calculator'!$A6+2,FALSE)*$AK6))+IF($AO6=FS$3,$AM6/VLOOKUP($AO6,Data!$A$50:$B$56,2,FALSE),0)</f>
        <v>0</v>
      </c>
      <c r="FT6" s="11">
        <f>IF(FT$2=$A6,0,IF(HLOOKUP(FT$2,Recipes!$H:$GI,'Production Calculator'!$A6+2,FALSE)=0,0,HLOOKUP(FT$2,Recipes!$H:$GI,'Production Calculator'!$A6+2,FALSE)*$AK6))+IF($AO6=FT$3,$AM6/VLOOKUP($AO6,Data!$A$50:$B$56,2,FALSE),0)</f>
        <v>0</v>
      </c>
      <c r="FU6" s="11">
        <f>IF(FU$2=$A6,0,IF(HLOOKUP(FU$2,Recipes!$H:$GI,'Production Calculator'!$A6+2,FALSE)=0,0,HLOOKUP(FU$2,Recipes!$H:$GI,'Production Calculator'!$A6+2,FALSE)*$AK6))+IF($AO6=FU$3,$AM6/VLOOKUP($AO6,Data!$A$50:$B$56,2,FALSE),0)</f>
        <v>0</v>
      </c>
      <c r="FV6" s="11">
        <f>IF(FV$2=$A6,0,IF(HLOOKUP(FV$2,Recipes!$H:$GI,'Production Calculator'!$A6+2,FALSE)=0,0,HLOOKUP(FV$2,Recipes!$H:$GI,'Production Calculator'!$A6+2,FALSE)*$AK6))+IF($AO6=FV$3,$AM6/VLOOKUP($AO6,Data!$A$50:$B$56,2,FALSE),0)</f>
        <v>0</v>
      </c>
      <c r="FW6" s="11">
        <f>IF(FW$2=$A6,0,IF(HLOOKUP(FW$2,Recipes!$H:$GI,'Production Calculator'!$A6+2,FALSE)=0,0,HLOOKUP(FW$2,Recipes!$H:$GI,'Production Calculator'!$A6+2,FALSE)*$AK6))+IF($AO6=FW$3,$AM6/VLOOKUP($AO6,Data!$A$50:$B$56,2,FALSE),0)</f>
        <v>0</v>
      </c>
      <c r="FX6" s="11">
        <f>IF(FX$2=$A6,0,IF(HLOOKUP(FX$2,Recipes!$H:$GI,'Production Calculator'!$A6+2,FALSE)=0,0,HLOOKUP(FX$2,Recipes!$H:$GI,'Production Calculator'!$A6+2,FALSE)*$AK6))+IF($AO6=FX$3,$AM6/VLOOKUP($AO6,Data!$A$50:$B$56,2,FALSE),0)</f>
        <v>0</v>
      </c>
      <c r="FY6" s="11">
        <f>IF(FY$2=$A6,0,IF(HLOOKUP(FY$2,Recipes!$H:$GI,'Production Calculator'!$A6+2,FALSE)=0,0,HLOOKUP(FY$2,Recipes!$H:$GI,'Production Calculator'!$A6+2,FALSE)*$AK6))+IF($AO6=FY$3,$AM6/VLOOKUP($AO6,Data!$A$50:$B$56,2,FALSE),0)</f>
        <v>0</v>
      </c>
      <c r="FZ6" s="11">
        <f>IF(FZ$2=$A6,0,IF(HLOOKUP(FZ$2,Recipes!$H:$GI,'Production Calculator'!$A6+2,FALSE)=0,0,HLOOKUP(FZ$2,Recipes!$H:$GI,'Production Calculator'!$A6+2,FALSE)*$AK6))+IF($AO6=FZ$3,$AM6/VLOOKUP($AO6,Data!$A$50:$B$56,2,FALSE),0)</f>
        <v>0</v>
      </c>
      <c r="GA6" s="11">
        <f>IF(GA$2=$A6,0,IF(HLOOKUP(GA$2,Recipes!$H:$GI,'Production Calculator'!$A6+2,FALSE)=0,0,HLOOKUP(GA$2,Recipes!$H:$GI,'Production Calculator'!$A6+2,FALSE)*$AK6))+IF($AO6=GA$3,$AM6/VLOOKUP($AO6,Data!$A$50:$B$56,2,FALSE),0)</f>
        <v>0</v>
      </c>
      <c r="GB6" s="11">
        <f>IF(GB$2=$A6,0,IF(HLOOKUP(GB$2,Recipes!$H:$GI,'Production Calculator'!$A6+2,FALSE)=0,0,HLOOKUP(GB$2,Recipes!$H:$GI,'Production Calculator'!$A6+2,FALSE)*$AK6))+IF($AO6=GB$3,$AM6/VLOOKUP($AO6,Data!$A$50:$B$56,2,FALSE),0)</f>
        <v>0</v>
      </c>
      <c r="GC6" s="11">
        <f>IF(GC$2=$A6,0,IF(HLOOKUP(GC$2,Recipes!$H:$GI,'Production Calculator'!$A6+2,FALSE)=0,0,HLOOKUP(GC$2,Recipes!$H:$GI,'Production Calculator'!$A6+2,FALSE)*$AK6))+IF($AO6=GC$3,$AM6/VLOOKUP($AO6,Data!$A$50:$B$56,2,FALSE),0)</f>
        <v>0</v>
      </c>
      <c r="GD6" s="11">
        <f>IF(GD$2=$A6,0,IF(HLOOKUP(GD$2,Recipes!$H:$GI,'Production Calculator'!$A6+2,FALSE)=0,0,HLOOKUP(GD$2,Recipes!$H:$GI,'Production Calculator'!$A6+2,FALSE)*$AK6))+IF($AO6=GD$3,$AM6/VLOOKUP($AO6,Data!$A$50:$B$56,2,FALSE),0)</f>
        <v>0</v>
      </c>
      <c r="GE6" s="11">
        <f>IF(GE$2=$A6,0,IF(HLOOKUP(GE$2,Recipes!$H:$GI,'Production Calculator'!$A6+2,FALSE)=0,0,HLOOKUP(GE$2,Recipes!$H:$GI,'Production Calculator'!$A6+2,FALSE)*$AK6))+IF($AO6=GE$3,$AM6/VLOOKUP($AO6,Data!$A$50:$B$56,2,FALSE),0)</f>
        <v>0</v>
      </c>
      <c r="GF6" s="11">
        <f>IF(GF$2=$A6,0,IF(HLOOKUP(GF$2,Recipes!$H:$GI,'Production Calculator'!$A6+2,FALSE)=0,0,HLOOKUP(GF$2,Recipes!$H:$GI,'Production Calculator'!$A6+2,FALSE)*$AK6))+IF($AO6=GF$3,$AM6/VLOOKUP($AO6,Data!$A$50:$B$56,2,FALSE),0)</f>
        <v>0</v>
      </c>
      <c r="GG6" s="11">
        <f>IF(GG$2=$A6,0,IF(HLOOKUP(GG$2,Recipes!$H:$GI,'Production Calculator'!$A6+2,FALSE)=0,0,HLOOKUP(GG$2,Recipes!$H:$GI,'Production Calculator'!$A6+2,FALSE)*$AK6))+IF($AO6=GG$3,$AM6/VLOOKUP($AO6,Data!$A$50:$B$56,2,FALSE),0)</f>
        <v>0</v>
      </c>
      <c r="GH6" s="11">
        <f>IF(GH$2=$A6,0,IF(HLOOKUP(GH$2,Recipes!$H:$GI,'Production Calculator'!$A6+2,FALSE)=0,0,HLOOKUP(GH$2,Recipes!$H:$GI,'Production Calculator'!$A6+2,FALSE)*$AK6))+IF($AO6=GH$3,$AM6/VLOOKUP($AO6,Data!$A$50:$B$56,2,FALSE),0)</f>
        <v>0</v>
      </c>
      <c r="GI6" s="11">
        <f>IF(GI$2=$A6,0,IF(HLOOKUP(GI$2,Recipes!$H:$GI,'Production Calculator'!$A6+2,FALSE)=0,0,HLOOKUP(GI$2,Recipes!$H:$GI,'Production Calculator'!$A6+2,FALSE)*$AK6))+IF($AO6=GI$3,$AM6/VLOOKUP($AO6,Data!$A$50:$B$56,2,FALSE),0)</f>
        <v>0</v>
      </c>
      <c r="GJ6" s="11">
        <f>IF(GJ$2=$A6,0,IF(HLOOKUP(GJ$2,Recipes!$H:$GI,'Production Calculator'!$A6+2,FALSE)=0,0,HLOOKUP(GJ$2,Recipes!$H:$GI,'Production Calculator'!$A6+2,FALSE)*$AK6))+IF($AO6=GJ$3,$AM6/VLOOKUP($AO6,Data!$A$50:$B$56,2,FALSE),0)</f>
        <v>0</v>
      </c>
      <c r="GK6" s="11">
        <f>IF(GK$2=$A6,0,IF(HLOOKUP(GK$2,Recipes!$H:$GI,'Production Calculator'!$A6+2,FALSE)=0,0,HLOOKUP(GK$2,Recipes!$H:$GI,'Production Calculator'!$A6+2,FALSE)*$AK6))+IF($AO6=GK$3,$AM6/VLOOKUP($AO6,Data!$A$50:$B$56,2,FALSE),0)</f>
        <v>0</v>
      </c>
      <c r="GL6" s="11">
        <f>IF(GL$2=$A6,0,IF(HLOOKUP(GL$2,Recipes!$H:$GI,'Production Calculator'!$A6+2,FALSE)=0,0,HLOOKUP(GL$2,Recipes!$H:$GI,'Production Calculator'!$A6+2,FALSE)*$AK6))+IF($AO6=GL$3,$AM6/VLOOKUP($AO6,Data!$A$50:$B$56,2,FALSE),0)</f>
        <v>0</v>
      </c>
      <c r="GM6" s="11">
        <f>IF(GM$2=$A6,0,IF(HLOOKUP(GM$2,Recipes!$H:$GI,'Production Calculator'!$A6+2,FALSE)=0,0,HLOOKUP(GM$2,Recipes!$H:$GI,'Production Calculator'!$A6+2,FALSE)*$AK6))+IF($AO6=GM$3,$AM6/VLOOKUP($AO6,Data!$A$50:$B$56,2,FALSE),0)</f>
        <v>0</v>
      </c>
      <c r="GN6" s="11">
        <f>IF(GN$2=$A6,0,IF(HLOOKUP(GN$2,Recipes!$H:$GI,'Production Calculator'!$A6+2,FALSE)=0,0,HLOOKUP(GN$2,Recipes!$H:$GI,'Production Calculator'!$A6+2,FALSE)*$AK6))+IF($AO6=GN$3,$AM6/VLOOKUP($AO6,Data!$A$50:$B$56,2,FALSE),0)</f>
        <v>0</v>
      </c>
      <c r="GO6" s="11">
        <f>IF(GO$2=$A6,0,IF(HLOOKUP(GO$2,Recipes!$H:$GI,'Production Calculator'!$A6+2,FALSE)=0,0,HLOOKUP(GO$2,Recipes!$H:$GI,'Production Calculator'!$A6+2,FALSE)*$AK6))+IF($AO6=GO$3,$AM6/VLOOKUP($AO6,Data!$A$50:$B$56,2,FALSE),0)</f>
        <v>0</v>
      </c>
      <c r="GP6" s="11">
        <f>IF(GP$2=$A6,0,IF(HLOOKUP(GP$2,Recipes!$H:$GI,'Production Calculator'!$A6+2,FALSE)=0,0,HLOOKUP(GP$2,Recipes!$H:$GI,'Production Calculator'!$A6+2,FALSE)*$AK6))+IF($AO6=GP$3,$AM6/VLOOKUP($AO6,Data!$A$50:$B$56,2,FALSE),0)</f>
        <v>0</v>
      </c>
      <c r="GQ6" s="11">
        <f>IF(GQ$2=$A6,0,IF(HLOOKUP(GQ$2,Recipes!$H:$GI,'Production Calculator'!$A6+2,FALSE)=0,0,HLOOKUP(GQ$2,Recipes!$H:$GI,'Production Calculator'!$A6+2,FALSE)*$AK6))+IF($AO6=GQ$3,$AM6/VLOOKUP($AO6,Data!$A$50:$B$56,2,FALSE),0)</f>
        <v>0</v>
      </c>
      <c r="GR6" s="11">
        <f>IF(GR$2=$A6,0,IF(HLOOKUP(GR$2,Recipes!$H:$GI,'Production Calculator'!$A6+2,FALSE)=0,0,HLOOKUP(GR$2,Recipes!$H:$GI,'Production Calculator'!$A6+2,FALSE)*$AK6))+IF($AO6=GR$3,$AM6/VLOOKUP($AO6,Data!$A$50:$B$56,2,FALSE),0)</f>
        <v>0</v>
      </c>
      <c r="GS6" s="11">
        <f>IF(GS$2=$A6,0,IF(HLOOKUP(GS$2,Recipes!$H:$GI,'Production Calculator'!$A6+2,FALSE)=0,0,HLOOKUP(GS$2,Recipes!$H:$GI,'Production Calculator'!$A6+2,FALSE)*$AK6))+IF($AO6=GS$3,$AM6/VLOOKUP($AO6,Data!$A$50:$B$56,2,FALSE),0)</f>
        <v>0</v>
      </c>
      <c r="GT6" s="11">
        <f>IF(GT$2=$A6,0,IF(HLOOKUP(GT$2,Recipes!$H:$GI,'Production Calculator'!$A6+2,FALSE)=0,0,HLOOKUP(GT$2,Recipes!$H:$GI,'Production Calculator'!$A6+2,FALSE)*$AK6))+IF($AO6=GT$3,$AM6/VLOOKUP($AO6,Data!$A$50:$B$56,2,FALSE),0)</f>
        <v>0</v>
      </c>
      <c r="GU6" s="11">
        <f>IF(GU$2=$A6,0,IF(HLOOKUP(GU$2,Recipes!$H:$GI,'Production Calculator'!$A6+2,FALSE)=0,0,HLOOKUP(GU$2,Recipes!$H:$GI,'Production Calculator'!$A6+2,FALSE)*$AK6))+IF($AO6=GU$3,$AM6/VLOOKUP($AO6,Data!$A$50:$B$56,2,FALSE),0)</f>
        <v>0</v>
      </c>
      <c r="GV6" s="11">
        <f>IF(GV$2=$A6,0,IF(HLOOKUP(GV$2,Recipes!$H:$GI,'Production Calculator'!$A6+2,FALSE)=0,0,HLOOKUP(GV$2,Recipes!$H:$GI,'Production Calculator'!$A6+2,FALSE)*$AK6))+IF($AO6=GV$3,$AM6/VLOOKUP($AO6,Data!$A$50:$B$56,2,FALSE),0)</f>
        <v>0</v>
      </c>
      <c r="GW6" s="11">
        <f>IF(GW$2=$A6,0,IF(HLOOKUP(GW$2,Recipes!$H:$GI,'Production Calculator'!$A6+2,FALSE)=0,0,HLOOKUP(GW$2,Recipes!$H:$GI,'Production Calculator'!$A6+2,FALSE)*$AK6))+IF($AO6=GW$3,$AM6/VLOOKUP($AO6,Data!$A$50:$B$56,2,FALSE),0)</f>
        <v>0</v>
      </c>
      <c r="GX6" s="11">
        <f>IF(GX$2=$A6,0,IF(HLOOKUP(GX$2,Recipes!$H:$GI,'Production Calculator'!$A6+2,FALSE)=0,0,HLOOKUP(GX$2,Recipes!$H:$GI,'Production Calculator'!$A6+2,FALSE)*$AK6))+IF($AO6=GX$3,$AM6/VLOOKUP($AO6,Data!$A$50:$B$56,2,FALSE),0)</f>
        <v>0</v>
      </c>
      <c r="GY6" s="11">
        <f>IF(GY$2=$A6,0,IF(HLOOKUP(GY$2,Recipes!$H:$GI,'Production Calculator'!$A6+2,FALSE)=0,0,HLOOKUP(GY$2,Recipes!$H:$GI,'Production Calculator'!$A6+2,FALSE)*$AK6))+IF($AO6=GY$3,$AM6/VLOOKUP($AO6,Data!$A$50:$B$56,2,FALSE),0)</f>
        <v>0</v>
      </c>
      <c r="GZ6" s="11">
        <f>IF(GZ$2=$A6,0,IF(HLOOKUP(GZ$2,Recipes!$H:$GI,'Production Calculator'!$A6+2,FALSE)=0,0,HLOOKUP(GZ$2,Recipes!$H:$GI,'Production Calculator'!$A6+2,FALSE)*$AK6))+IF($AO6=GZ$3,$AM6/VLOOKUP($AO6,Data!$A$50:$B$56,2,FALSE),0)</f>
        <v>0</v>
      </c>
      <c r="HA6" s="11">
        <f>IF(HA$2=$A6,0,IF(HLOOKUP(HA$2,Recipes!$H:$GI,'Production Calculator'!$A6+2,FALSE)=0,0,HLOOKUP(HA$2,Recipes!$H:$GI,'Production Calculator'!$A6+2,FALSE)*$AK6))+IF($AO6=HA$3,$AM6/VLOOKUP($AO6,Data!$A$50:$B$56,2,FALSE),0)</f>
        <v>0</v>
      </c>
      <c r="HB6" s="11">
        <f>IF(HB$2=$A6,0,IF(HLOOKUP(HB$2,Recipes!$H:$GI,'Production Calculator'!$A6+2,FALSE)=0,0,HLOOKUP(HB$2,Recipes!$H:$GI,'Production Calculator'!$A6+2,FALSE)*$AK6))+IF($AO6=HB$3,$AM6/VLOOKUP($AO6,Data!$A$50:$B$56,2,FALSE),0)</f>
        <v>0</v>
      </c>
      <c r="HC6" s="11">
        <f>IF(HC$2=$A6,0,IF(HLOOKUP(HC$2,Recipes!$H:$GI,'Production Calculator'!$A6+2,FALSE)=0,0,HLOOKUP(HC$2,Recipes!$H:$GI,'Production Calculator'!$A6+2,FALSE)*$AK6))+IF($AO6=HC$3,$AM6/VLOOKUP($AO6,Data!$A$50:$B$56,2,FALSE),0)</f>
        <v>0</v>
      </c>
      <c r="HD6" s="11">
        <f>IF(HD$2=$A6,0,IF(HLOOKUP(HD$2,Recipes!$H:$GI,'Production Calculator'!$A6+2,FALSE)=0,0,HLOOKUP(HD$2,Recipes!$H:$GI,'Production Calculator'!$A6+2,FALSE)*$AK6))+IF($AO6=HD$3,$AM6/VLOOKUP($AO6,Data!$A$50:$B$56,2,FALSE),0)</f>
        <v>0</v>
      </c>
      <c r="HE6" s="11">
        <f>IF(HE$2=$A6,0,IF(HLOOKUP(HE$2,Recipes!$H:$GI,'Production Calculator'!$A6+2,FALSE)=0,0,HLOOKUP(HE$2,Recipes!$H:$GI,'Production Calculator'!$A6+2,FALSE)*$AK6))+IF($AO6=HE$3,$AM6/VLOOKUP($AO6,Data!$A$50:$B$56,2,FALSE),0)</f>
        <v>0</v>
      </c>
      <c r="HF6" s="11">
        <f>IF(HF$2=$A6,0,IF(HLOOKUP(HF$2,Recipes!$H:$GI,'Production Calculator'!$A6+2,FALSE)=0,0,HLOOKUP(HF$2,Recipes!$H:$GI,'Production Calculator'!$A6+2,FALSE)*$AK6))+IF($AO6=HF$3,$AM6/VLOOKUP($AO6,Data!$A$50:$B$56,2,FALSE),0)</f>
        <v>0</v>
      </c>
      <c r="HG6" s="11">
        <f>IF(HG$2=$A6,0,IF(HLOOKUP(HG$2,Recipes!$H:$GI,'Production Calculator'!$A6+2,FALSE)=0,0,HLOOKUP(HG$2,Recipes!$H:$GI,'Production Calculator'!$A6+2,FALSE)*$AK6))+IF($AO6=HG$3,$AM6/VLOOKUP($AO6,Data!$A$50:$B$56,2,FALSE),0)</f>
        <v>0</v>
      </c>
      <c r="HH6" s="11">
        <f>IF(HH$2=$A6,0,IF(HLOOKUP(HH$2,Recipes!$H:$GI,'Production Calculator'!$A6+2,FALSE)=0,0,HLOOKUP(HH$2,Recipes!$H:$GI,'Production Calculator'!$A6+2,FALSE)*$AK6))+IF($AO6=HH$3,$AM6/VLOOKUP($AO6,Data!$A$50:$B$56,2,FALSE),0)</f>
        <v>0</v>
      </c>
      <c r="HI6" s="11">
        <f>IF(HI$2=$A6,0,IF(HLOOKUP(HI$2,Recipes!$H:$GI,'Production Calculator'!$A6+2,FALSE)=0,0,HLOOKUP(HI$2,Recipes!$H:$GI,'Production Calculator'!$A6+2,FALSE)*$AK6))+IF($AO6=HI$3,$AM6/VLOOKUP($AO6,Data!$A$50:$B$56,2,FALSE),0)</f>
        <v>0</v>
      </c>
      <c r="HJ6" s="11">
        <f>IF(HJ$2=$A6,0,IF(HLOOKUP(HJ$2,Recipes!$H:$GI,'Production Calculator'!$A6+2,FALSE)=0,0,HLOOKUP(HJ$2,Recipes!$H:$GI,'Production Calculator'!$A6+2,FALSE)*$AK6))+IF($AO6=HJ$3,$AM6/VLOOKUP($AO6,Data!$A$50:$B$56,2,FALSE),0)</f>
        <v>0</v>
      </c>
      <c r="HK6" s="11">
        <f>IF(HK$2=$A6,0,IF(HLOOKUP(HK$2,Recipes!$H:$GI,'Production Calculator'!$A6+2,FALSE)=0,0,HLOOKUP(HK$2,Recipes!$H:$GI,'Production Calculator'!$A6+2,FALSE)*$AK6))+IF($AO6=HK$3,$AM6/VLOOKUP($AO6,Data!$A$50:$B$56,2,FALSE),0)</f>
        <v>0</v>
      </c>
      <c r="HL6" s="11">
        <f>IF(HL$2=$A6,0,IF(HLOOKUP(HL$2,Recipes!$H:$GI,'Production Calculator'!$A6+2,FALSE)=0,0,HLOOKUP(HL$2,Recipes!$H:$GI,'Production Calculator'!$A6+2,FALSE)*$AK6))+IF($AO6=HL$3,$AM6/VLOOKUP($AO6,Data!$A$50:$B$56,2,FALSE),0)</f>
        <v>0</v>
      </c>
      <c r="HM6" s="11">
        <f>IF(HM$2=$A6,0,IF(HLOOKUP(HM$2,Recipes!$H:$GI,'Production Calculator'!$A6+2,FALSE)=0,0,HLOOKUP(HM$2,Recipes!$H:$GI,'Production Calculator'!$A6+2,FALSE)*$AK6))+IF($AO6=HM$3,$AM6/VLOOKUP($AO6,Data!$A$50:$B$56,2,FALSE),0)</f>
        <v>0</v>
      </c>
      <c r="HN6" s="11">
        <f>IF(HN$2=$A6,0,IF(HLOOKUP(HN$2,Recipes!$H:$GI,'Production Calculator'!$A6+2,FALSE)=0,0,HLOOKUP(HN$2,Recipes!$H:$GI,'Production Calculator'!$A6+2,FALSE)*$AK6))+IF($AO6=HN$3,$AM6/VLOOKUP($AO6,Data!$A$50:$B$56,2,FALSE),0)</f>
        <v>0</v>
      </c>
      <c r="HO6" s="11">
        <f>IF(HO$2=$A6,0,IF(HLOOKUP(HO$2,Recipes!$H:$GI,'Production Calculator'!$A6+2,FALSE)=0,0,HLOOKUP(HO$2,Recipes!$H:$GI,'Production Calculator'!$A6+2,FALSE)*$AK6))+IF($AO6=HO$3,$AM6/VLOOKUP($AO6,Data!$A$50:$B$56,2,FALSE),0)</f>
        <v>0</v>
      </c>
      <c r="HP6" s="11">
        <f>IF(HP$2=$A6,0,IF(HLOOKUP(HP$2,Recipes!$H:$GI,'Production Calculator'!$A6+2,FALSE)=0,0,HLOOKUP(HP$2,Recipes!$H:$GI,'Production Calculator'!$A6+2,FALSE)*$AK6))+IF($AO6=HP$3,$AM6/VLOOKUP($AO6,Data!$A$50:$B$56,2,FALSE),0)</f>
        <v>0</v>
      </c>
      <c r="HQ6" s="11">
        <f>IF(HQ$2=$A6,0,IF(HLOOKUP(HQ$2,Recipes!$H:$GI,'Production Calculator'!$A6+2,FALSE)=0,0,HLOOKUP(HQ$2,Recipes!$H:$GI,'Production Calculator'!$A6+2,FALSE)*$AK6))+IF($AO6=HQ$3,$AM6/VLOOKUP($AO6,Data!$A$50:$B$56,2,FALSE),0)</f>
        <v>0</v>
      </c>
      <c r="HR6" s="11">
        <f>IF(HR$2=$A6,0,IF(HLOOKUP(HR$2,Recipes!$H:$GI,'Production Calculator'!$A6+2,FALSE)=0,0,HLOOKUP(HR$2,Recipes!$H:$GI,'Production Calculator'!$A6+2,FALSE)*$AK6))+IF($AO6=HR$3,$AM6/VLOOKUP($AO6,Data!$A$50:$B$56,2,FALSE),0)</f>
        <v>0</v>
      </c>
      <c r="HS6" s="121"/>
    </row>
    <row r="7" spans="1:227" x14ac:dyDescent="0.45">
      <c r="A7">
        <v>158</v>
      </c>
      <c r="B7" s="107" t="str">
        <f>VLOOKUP(A7,Recipes!A:B,2)</f>
        <v>Iron ore</v>
      </c>
      <c r="C7" s="128">
        <v>0</v>
      </c>
      <c r="D7" s="108">
        <f t="shared" si="0"/>
        <v>0</v>
      </c>
      <c r="E7" s="127" t="s">
        <v>240</v>
      </c>
      <c r="F7" s="109">
        <f>VLOOKUP(A7,Recipes!$A$3:$G$186,6,FALSE)</f>
        <v>0</v>
      </c>
      <c r="G7" s="109">
        <f>VLOOKUP(A7,Recipes!$A$3:$G$186,7,FALSE)</f>
        <v>0</v>
      </c>
      <c r="H7" s="110">
        <f>ROUNDUP(D7/AL7,0)</f>
        <v>0</v>
      </c>
      <c r="I7" s="109">
        <f>VLOOKUP(E7,Data!$A$2:$C$26,3, FALSE)</f>
        <v>0</v>
      </c>
      <c r="J7" s="136">
        <v>0</v>
      </c>
      <c r="K7" s="136">
        <v>0</v>
      </c>
      <c r="L7" s="136">
        <v>0</v>
      </c>
      <c r="M7" s="137">
        <v>0</v>
      </c>
      <c r="N7" s="137">
        <v>0</v>
      </c>
      <c r="O7" s="137">
        <v>0</v>
      </c>
      <c r="P7" s="138">
        <v>0</v>
      </c>
      <c r="Q7" s="138">
        <v>0</v>
      </c>
      <c r="R7" s="138">
        <v>0</v>
      </c>
      <c r="S7">
        <f t="shared" si="5"/>
        <v>0</v>
      </c>
      <c r="T7">
        <f t="shared" si="6"/>
        <v>0</v>
      </c>
      <c r="U7">
        <f t="shared" si="7"/>
        <v>0</v>
      </c>
      <c r="V7">
        <f t="shared" si="8"/>
        <v>0</v>
      </c>
      <c r="W7">
        <f t="shared" si="9"/>
        <v>0</v>
      </c>
      <c r="X7">
        <f t="shared" si="10"/>
        <v>0</v>
      </c>
      <c r="Y7">
        <f t="shared" si="11"/>
        <v>0</v>
      </c>
      <c r="Z7">
        <f t="shared" si="12"/>
        <v>0</v>
      </c>
      <c r="AA7">
        <f t="shared" si="13"/>
        <v>0</v>
      </c>
      <c r="AB7" s="111">
        <f>VLOOKUP(B7,Data!$A$28:$C$31,2,FALSE)</f>
        <v>2</v>
      </c>
      <c r="AC7" s="111">
        <f>VLOOKUP(B7,Data!$A$28:$C$31,3,FALSE)</f>
        <v>0.9</v>
      </c>
      <c r="AD7" s="111">
        <f>(VLOOKUP(E7,Data!$A$6:$F$7,6,FALSE)-AC7)/AB7</f>
        <v>1.05</v>
      </c>
      <c r="AE7" s="111">
        <f>VLOOKUP(E7,Data!$A$2:$F$26,5,FALSE)</f>
        <v>0</v>
      </c>
      <c r="AF7" s="111">
        <f>VLOOKUP(E7,Data!$A$2:$F$26,4,FALSE)</f>
        <v>90</v>
      </c>
      <c r="AG7" s="111">
        <f>VLOOKUP(E7,Data!$A$6:$F$7,2,FALSE)</f>
        <v>0.5</v>
      </c>
      <c r="AH7" s="111">
        <f>1+VLOOKUP($J$3,Data!$A$40:$D$48,2,FALSE)*$J7+VLOOKUP($K$3,Data!$A$40:$D$48,2,FALSE)*$K7+VLOOKUP($L$3,Data!$A$40:$D$48,2,FALSE)*$L7+VLOOKUP($M$3,Data!$A$40:$D$48,2,FALSE)*$M7+VLOOKUP($N$3,Data!$A$40:$D$48,2,FALSE)*$N7+VLOOKUP($O$3,Data!$A$40:$D$48,2,FALSE)*$O7+VLOOKUP($P$3,Data!$A$40:$D$48,2,FALSE)*$P7+VLOOKUP($Q$3,Data!$A$40:$D$48,2,FALSE)*$Q7+VLOOKUP($R$3,Data!$A$40:$D$48,2,FALSE)*$R7</f>
        <v>1</v>
      </c>
      <c r="AI7" s="111">
        <f>MAX(1+VLOOKUP($J$3,Data!$A$40:$D$48,3,FALSE)*$J7+VLOOKUP($K$3,Data!$A$40:$D$48,3,FALSE)*$K7+VLOOKUP($L$3,Data!$A$40:$D$48,3,FALSE)*$L7+VLOOKUP($M$3,Data!$A$40:$D$48,3,FALSE)*$M7+VLOOKUP($N$3,Data!$A$40:$D$48,3,FALSE)*$N7+VLOOKUP($O$3,Data!$A$40:$D$48,3,FALSE)*$O7+VLOOKUP($P$3,Data!$A$40:$D$48,3,FALSE)*$P7+VLOOKUP($Q$3,Data!$A$40:$D$48,3,FALSE)*$Q7+VLOOKUP($R$3,Data!$A$40:$D$48,3,FALSE)*$R7,0)</f>
        <v>1</v>
      </c>
      <c r="AJ7" s="111">
        <f>MAX(1-(VLOOKUP($J$3,Data!$A$40:$D$48,4,FALSE)*$J7+VLOOKUP($K$3,Data!$A$40:$D$48,4,FALSE)*$K7+VLOOKUP($L$3,Data!$A$40:$D$48,4,FALSE)*$L7+VLOOKUP($M$3,Data!$A$40:$D$48,4,FALSE)*$M7+VLOOKUP($N$3,Data!$A$40:$D$48,4,FALSE)*$N7+VLOOKUP($O$3,Data!$A$40:$D$48,4,FALSE)*$O7+VLOOKUP($P$3,Data!$A$40:$D$48,4,FALSE)*$P7+VLOOKUP($Q$3,Data!$A$40:$D$48,4,FALSE)*$Q7+VLOOKUP($R$3,Data!$A$40:$D$48,4,FALSE)*$R7),0.2)</f>
        <v>1</v>
      </c>
      <c r="AK7" s="112">
        <f>D7*AC7/(AD7*AH7)</f>
        <v>0</v>
      </c>
      <c r="AL7" s="111">
        <f t="shared" si="2"/>
        <v>0.52500000000000002</v>
      </c>
      <c r="AM7" s="111">
        <f t="shared" si="3"/>
        <v>0</v>
      </c>
      <c r="AN7" s="111">
        <f t="shared" si="4"/>
        <v>0</v>
      </c>
      <c r="AO7" s="131" t="s">
        <v>298</v>
      </c>
      <c r="AP7" s="11"/>
      <c r="AQ7" s="11">
        <f>IF(AQ$2=$A7,0,IF(HLOOKUP(AQ$2,Recipes!$H:$GI,'Production Calculator'!$A7+2,FALSE)=0,0,HLOOKUP(AQ$2,Recipes!$H:$GI,'Production Calculator'!$A7+2,FALSE)*$AK7))+IF($AO7=AQ$3,$AM7/VLOOKUP($AO7,Data!$A$50:$B$56,2,FALSE),0)</f>
        <v>0</v>
      </c>
      <c r="AR7" s="11">
        <f>IF(AR$2=$A7,0,IF(HLOOKUP(AR$2,Recipes!$H:$GI,'Production Calculator'!$A7+2,FALSE)=0,0,HLOOKUP(AR$2,Recipes!$H:$GI,'Production Calculator'!$A7+2,FALSE)*$AK7))+IF($AO7=AR$3,$AM7/VLOOKUP($AO7,Data!$A$50:$B$56,2,FALSE),0)</f>
        <v>0</v>
      </c>
      <c r="AS7" s="11">
        <f>IF(AS$2=$A7,0,IF(HLOOKUP(AS$2,Recipes!$H:$GI,'Production Calculator'!$A7+2,FALSE)=0,0,HLOOKUP(AS$2,Recipes!$H:$GI,'Production Calculator'!$A7+2,FALSE)*$AK7))+IF($AO7=AS$3,$AM7/VLOOKUP($AO7,Data!$A$50:$B$56,2,FALSE),0)</f>
        <v>0</v>
      </c>
      <c r="AT7" s="11">
        <f>IF(AT$2=$A7,0,IF(HLOOKUP(AT$2,Recipes!$H:$GI,'Production Calculator'!$A7+2,FALSE)=0,0,HLOOKUP(AT$2,Recipes!$H:$GI,'Production Calculator'!$A7+2,FALSE)*$AK7))+IF($AO7=AT$3,$AM7/VLOOKUP($AO7,Data!$A$50:$B$56,2,FALSE),0)</f>
        <v>0</v>
      </c>
      <c r="AU7" s="11">
        <f>IF(AU$2=$A7,0,IF(HLOOKUP(AU$2,Recipes!$H:$GI,'Production Calculator'!$A7+2,FALSE)=0,0,HLOOKUP(AU$2,Recipes!$H:$GI,'Production Calculator'!$A7+2,FALSE)*$AK7))+IF($AO7=AU$3,$AM7/VLOOKUP($AO7,Data!$A$50:$B$56,2,FALSE),0)</f>
        <v>0</v>
      </c>
      <c r="AV7" s="11">
        <f>IF(AV$2=$A7,0,IF(HLOOKUP(AV$2,Recipes!$H:$GI,'Production Calculator'!$A7+2,FALSE)=0,0,HLOOKUP(AV$2,Recipes!$H:$GI,'Production Calculator'!$A7+2,FALSE)*$AK7))+IF($AO7=AV$3,$AM7/VLOOKUP($AO7,Data!$A$50:$B$56,2,FALSE),0)</f>
        <v>0</v>
      </c>
      <c r="AW7" s="11">
        <f>IF(AW$2=$A7,0,IF(HLOOKUP(AW$2,Recipes!$H:$GI,'Production Calculator'!$A7+2,FALSE)=0,0,HLOOKUP(AW$2,Recipes!$H:$GI,'Production Calculator'!$A7+2,FALSE)*$AK7))+IF($AO7=AW$3,$AM7/VLOOKUP($AO7,Data!$A$50:$B$56,2,FALSE),0)</f>
        <v>0</v>
      </c>
      <c r="AX7" s="11">
        <f>IF(AX$2=$A7,0,IF(HLOOKUP(AX$2,Recipes!$H:$GI,'Production Calculator'!$A7+2,FALSE)=0,0,HLOOKUP(AX$2,Recipes!$H:$GI,'Production Calculator'!$A7+2,FALSE)*$AK7))+IF($AO7=AX$3,$AM7/VLOOKUP($AO7,Data!$A$50:$B$56,2,FALSE),0)</f>
        <v>0</v>
      </c>
      <c r="AY7" s="11">
        <f>IF(AY$2=$A7,0,IF(HLOOKUP(AY$2,Recipes!$H:$GI,'Production Calculator'!$A7+2,FALSE)=0,0,HLOOKUP(AY$2,Recipes!$H:$GI,'Production Calculator'!$A7+2,FALSE)*$AK7))+IF($AO7=AY$3,$AM7/VLOOKUP($AO7,Data!$A$50:$B$56,2,FALSE),0)</f>
        <v>0</v>
      </c>
      <c r="AZ7" s="11">
        <f>IF(AZ$2=$A7,0,IF(HLOOKUP(AZ$2,Recipes!$H:$GI,'Production Calculator'!$A7+2,FALSE)=0,0,HLOOKUP(AZ$2,Recipes!$H:$GI,'Production Calculator'!$A7+2,FALSE)*$AK7))+IF($AO7=AZ$3,$AM7/VLOOKUP($AO7,Data!$A$50:$B$56,2,FALSE),0)</f>
        <v>0</v>
      </c>
      <c r="BA7" s="11">
        <f>IF(BA$2=$A7,0,IF(HLOOKUP(BA$2,Recipes!$H:$GI,'Production Calculator'!$A7+2,FALSE)=0,0,HLOOKUP(BA$2,Recipes!$H:$GI,'Production Calculator'!$A7+2,FALSE)*$AK7))+IF($AO7=BA$3,$AM7/VLOOKUP($AO7,Data!$A$50:$B$56,2,FALSE),0)</f>
        <v>0</v>
      </c>
      <c r="BB7" s="11">
        <f>IF(BB$2=$A7,0,IF(HLOOKUP(BB$2,Recipes!$H:$GI,'Production Calculator'!$A7+2,FALSE)=0,0,HLOOKUP(BB$2,Recipes!$H:$GI,'Production Calculator'!$A7+2,FALSE)*$AK7))+IF($AO7=BB$3,$AM7/VLOOKUP($AO7,Data!$A$50:$B$56,2,FALSE),0)</f>
        <v>0</v>
      </c>
      <c r="BC7" s="11">
        <f>IF(BC$2=$A7,0,IF(HLOOKUP(BC$2,Recipes!$H:$GI,'Production Calculator'!$A7+2,FALSE)=0,0,HLOOKUP(BC$2,Recipes!$H:$GI,'Production Calculator'!$A7+2,FALSE)*$AK7))+IF($AO7=BC$3,$AM7/VLOOKUP($AO7,Data!$A$50:$B$56,2,FALSE),0)</f>
        <v>0</v>
      </c>
      <c r="BD7" s="11">
        <f>IF(BD$2=$A7,0,IF(HLOOKUP(BD$2,Recipes!$H:$GI,'Production Calculator'!$A7+2,FALSE)=0,0,HLOOKUP(BD$2,Recipes!$H:$GI,'Production Calculator'!$A7+2,FALSE)*$AK7))+IF($AO7=BD$3,$AM7/VLOOKUP($AO7,Data!$A$50:$B$56,2,FALSE),0)</f>
        <v>0</v>
      </c>
      <c r="BE7" s="11">
        <f>IF(BE$2=$A7,0,IF(HLOOKUP(BE$2,Recipes!$H:$GI,'Production Calculator'!$A7+2,FALSE)=0,0,HLOOKUP(BE$2,Recipes!$H:$GI,'Production Calculator'!$A7+2,FALSE)*$AK7))+IF($AO7=BE$3,$AM7/VLOOKUP($AO7,Data!$A$50:$B$56,2,FALSE),0)</f>
        <v>0</v>
      </c>
      <c r="BF7" s="11">
        <f>IF(BF$2=$A7,0,IF(HLOOKUP(BF$2,Recipes!$H:$GI,'Production Calculator'!$A7+2,FALSE)=0,0,HLOOKUP(BF$2,Recipes!$H:$GI,'Production Calculator'!$A7+2,FALSE)*$AK7))+IF($AO7=BF$3,$AM7/VLOOKUP($AO7,Data!$A$50:$B$56,2,FALSE),0)</f>
        <v>0</v>
      </c>
      <c r="BG7" s="11">
        <f>IF(BG$2=$A7,0,IF(HLOOKUP(BG$2,Recipes!$H:$GI,'Production Calculator'!$A7+2,FALSE)=0,0,HLOOKUP(BG$2,Recipes!$H:$GI,'Production Calculator'!$A7+2,FALSE)*$AK7))+IF($AO7=BG$3,$AM7/VLOOKUP($AO7,Data!$A$50:$B$56,2,FALSE),0)</f>
        <v>0</v>
      </c>
      <c r="BH7" s="11">
        <f>IF(BH$2=$A7,0,IF(HLOOKUP(BH$2,Recipes!$H:$GI,'Production Calculator'!$A7+2,FALSE)=0,0,HLOOKUP(BH$2,Recipes!$H:$GI,'Production Calculator'!$A7+2,FALSE)*$AK7))+IF($AO7=BH$3,$AM7/VLOOKUP($AO7,Data!$A$50:$B$56,2,FALSE),0)</f>
        <v>0</v>
      </c>
      <c r="BI7" s="11">
        <f>IF(BI$2=$A7,0,IF(HLOOKUP(BI$2,Recipes!$H:$GI,'Production Calculator'!$A7+2,FALSE)=0,0,HLOOKUP(BI$2,Recipes!$H:$GI,'Production Calculator'!$A7+2,FALSE)*$AK7))+IF($AO7=BI$3,$AM7/VLOOKUP($AO7,Data!$A$50:$B$56,2,FALSE),0)</f>
        <v>0</v>
      </c>
      <c r="BJ7" s="11">
        <f>IF(BJ$2=$A7,0,IF(HLOOKUP(BJ$2,Recipes!$H:$GI,'Production Calculator'!$A7+2,FALSE)=0,0,HLOOKUP(BJ$2,Recipes!$H:$GI,'Production Calculator'!$A7+2,FALSE)*$AK7))+IF($AO7=BJ$3,$AM7/VLOOKUP($AO7,Data!$A$50:$B$56,2,FALSE),0)</f>
        <v>0</v>
      </c>
      <c r="BK7" s="11">
        <f>IF(BK$2=$A7,0,IF(HLOOKUP(BK$2,Recipes!$H:$GI,'Production Calculator'!$A7+2,FALSE)=0,0,HLOOKUP(BK$2,Recipes!$H:$GI,'Production Calculator'!$A7+2,FALSE)*$AK7))+IF($AO7=BK$3,$AM7/VLOOKUP($AO7,Data!$A$50:$B$56,2,FALSE),0)</f>
        <v>0</v>
      </c>
      <c r="BL7" s="11">
        <f>IF(BL$2=$A7,0,IF(HLOOKUP(BL$2,Recipes!$H:$GI,'Production Calculator'!$A7+2,FALSE)=0,0,HLOOKUP(BL$2,Recipes!$H:$GI,'Production Calculator'!$A7+2,FALSE)*$AK7))+IF($AO7=BL$3,$AM7/VLOOKUP($AO7,Data!$A$50:$B$56,2,FALSE),0)</f>
        <v>0</v>
      </c>
      <c r="BM7" s="11">
        <f>IF(BM$2=$A7,0,IF(HLOOKUP(BM$2,Recipes!$H:$GI,'Production Calculator'!$A7+2,FALSE)=0,0,HLOOKUP(BM$2,Recipes!$H:$GI,'Production Calculator'!$A7+2,FALSE)*$AK7))+IF($AO7=BM$3,$AM7/VLOOKUP($AO7,Data!$A$50:$B$56,2,FALSE),0)</f>
        <v>0</v>
      </c>
      <c r="BN7" s="11">
        <f>IF(BN$2=$A7,0,IF(HLOOKUP(BN$2,Recipes!$H:$GI,'Production Calculator'!$A7+2,FALSE)=0,0,HLOOKUP(BN$2,Recipes!$H:$GI,'Production Calculator'!$A7+2,FALSE)*$AK7))+IF($AO7=BN$3,$AM7/VLOOKUP($AO7,Data!$A$50:$B$56,2,FALSE),0)</f>
        <v>0</v>
      </c>
      <c r="BO7" s="11">
        <f>IF(BO$2=$A7,0,IF(HLOOKUP(BO$2,Recipes!$H:$GI,'Production Calculator'!$A7+2,FALSE)=0,0,HLOOKUP(BO$2,Recipes!$H:$GI,'Production Calculator'!$A7+2,FALSE)*$AK7))+IF($AO7=BO$3,$AM7/VLOOKUP($AO7,Data!$A$50:$B$56,2,FALSE),0)</f>
        <v>0</v>
      </c>
      <c r="BP7" s="11">
        <f>IF(BP$2=$A7,0,IF(HLOOKUP(BP$2,Recipes!$H:$GI,'Production Calculator'!$A7+2,FALSE)=0,0,HLOOKUP(BP$2,Recipes!$H:$GI,'Production Calculator'!$A7+2,FALSE)*$AK7))+IF($AO7=BP$3,$AM7/VLOOKUP($AO7,Data!$A$50:$B$56,2,FALSE),0)</f>
        <v>0</v>
      </c>
      <c r="BQ7" s="11">
        <f>IF(BQ$2=$A7,0,IF(HLOOKUP(BQ$2,Recipes!$H:$GI,'Production Calculator'!$A7+2,FALSE)=0,0,HLOOKUP(BQ$2,Recipes!$H:$GI,'Production Calculator'!$A7+2,FALSE)*$AK7))+IF($AO7=BQ$3,$AM7/VLOOKUP($AO7,Data!$A$50:$B$56,2,FALSE),0)</f>
        <v>0</v>
      </c>
      <c r="BR7" s="11">
        <f>IF(BR$2=$A7,0,IF(HLOOKUP(BR$2,Recipes!$H:$GI,'Production Calculator'!$A7+2,FALSE)=0,0,HLOOKUP(BR$2,Recipes!$H:$GI,'Production Calculator'!$A7+2,FALSE)*$AK7))+IF($AO7=BR$3,$AM7/VLOOKUP($AO7,Data!$A$50:$B$56,2,FALSE),0)</f>
        <v>0</v>
      </c>
      <c r="BS7" s="11">
        <f>IF(BS$2=$A7,0,IF(HLOOKUP(BS$2,Recipes!$H:$GI,'Production Calculator'!$A7+2,FALSE)=0,0,HLOOKUP(BS$2,Recipes!$H:$GI,'Production Calculator'!$A7+2,FALSE)*$AK7))+IF($AO7=BS$3,$AM7/VLOOKUP($AO7,Data!$A$50:$B$56,2,FALSE),0)</f>
        <v>0</v>
      </c>
      <c r="BT7" s="11">
        <f>IF(BT$2=$A7,0,IF(HLOOKUP(BT$2,Recipes!$H:$GI,'Production Calculator'!$A7+2,FALSE)=0,0,HLOOKUP(BT$2,Recipes!$H:$GI,'Production Calculator'!$A7+2,FALSE)*$AK7))+IF($AO7=BT$3,$AM7/VLOOKUP($AO7,Data!$A$50:$B$56,2,FALSE),0)</f>
        <v>0</v>
      </c>
      <c r="BU7" s="11">
        <f>IF(BU$2=$A7,0,IF(HLOOKUP(BU$2,Recipes!$H:$GI,'Production Calculator'!$A7+2,FALSE)=0,0,HLOOKUP(BU$2,Recipes!$H:$GI,'Production Calculator'!$A7+2,FALSE)*$AK7))+IF($AO7=BU$3,$AM7/VLOOKUP($AO7,Data!$A$50:$B$56,2,FALSE),0)</f>
        <v>0</v>
      </c>
      <c r="BV7" s="11">
        <f>IF(BV$2=$A7,0,IF(HLOOKUP(BV$2,Recipes!$H:$GI,'Production Calculator'!$A7+2,FALSE)=0,0,HLOOKUP(BV$2,Recipes!$H:$GI,'Production Calculator'!$A7+2,FALSE)*$AK7))+IF($AO7=BV$3,$AM7/VLOOKUP($AO7,Data!$A$50:$B$56,2,FALSE),0)</f>
        <v>0</v>
      </c>
      <c r="BW7" s="11">
        <f>IF(BW$2=$A7,0,IF(HLOOKUP(BW$2,Recipes!$H:$GI,'Production Calculator'!$A7+2,FALSE)=0,0,HLOOKUP(BW$2,Recipes!$H:$GI,'Production Calculator'!$A7+2,FALSE)*$AK7))+IF($AO7=BW$3,$AM7/VLOOKUP($AO7,Data!$A$50:$B$56,2,FALSE),0)</f>
        <v>0</v>
      </c>
      <c r="BX7" s="11">
        <f>IF(BX$2=$A7,0,IF(HLOOKUP(BX$2,Recipes!$H:$GI,'Production Calculator'!$A7+2,FALSE)=0,0,HLOOKUP(BX$2,Recipes!$H:$GI,'Production Calculator'!$A7+2,FALSE)*$AK7))+IF($AO7=BX$3,$AM7/VLOOKUP($AO7,Data!$A$50:$B$56,2,FALSE),0)</f>
        <v>0</v>
      </c>
      <c r="BY7" s="11">
        <f>IF(BY$2=$A7,0,IF(HLOOKUP(BY$2,Recipes!$H:$GI,'Production Calculator'!$A7+2,FALSE)=0,0,HLOOKUP(BY$2,Recipes!$H:$GI,'Production Calculator'!$A7+2,FALSE)*$AK7))+IF($AO7=BY$3,$AM7/VLOOKUP($AO7,Data!$A$50:$B$56,2,FALSE),0)</f>
        <v>0</v>
      </c>
      <c r="BZ7" s="11">
        <f>IF(BZ$2=$A7,0,IF(HLOOKUP(BZ$2,Recipes!$H:$GI,'Production Calculator'!$A7+2,FALSE)=0,0,HLOOKUP(BZ$2,Recipes!$H:$GI,'Production Calculator'!$A7+2,FALSE)*$AK7))+IF($AO7=BZ$3,$AM7/VLOOKUP($AO7,Data!$A$50:$B$56,2,FALSE),0)</f>
        <v>0</v>
      </c>
      <c r="CA7" s="11">
        <f>IF(CA$2=$A7,0,IF(HLOOKUP(CA$2,Recipes!$H:$GI,'Production Calculator'!$A7+2,FALSE)=0,0,HLOOKUP(CA$2,Recipes!$H:$GI,'Production Calculator'!$A7+2,FALSE)*$AK7))+IF($AO7=CA$3,$AM7/VLOOKUP($AO7,Data!$A$50:$B$56,2,FALSE),0)</f>
        <v>0</v>
      </c>
      <c r="CB7" s="11">
        <f>IF(CB$2=$A7,0,IF(HLOOKUP(CB$2,Recipes!$H:$GI,'Production Calculator'!$A7+2,FALSE)=0,0,HLOOKUP(CB$2,Recipes!$H:$GI,'Production Calculator'!$A7+2,FALSE)*$AK7))+IF($AO7=CB$3,$AM7/VLOOKUP($AO7,Data!$A$50:$B$56,2,FALSE),0)</f>
        <v>0</v>
      </c>
      <c r="CC7" s="11">
        <f>IF(CC$2=$A7,0,IF(HLOOKUP(CC$2,Recipes!$H:$GI,'Production Calculator'!$A7+2,FALSE)=0,0,HLOOKUP(CC$2,Recipes!$H:$GI,'Production Calculator'!$A7+2,FALSE)*$AK7))+IF($AO7=CC$3,$AM7/VLOOKUP($AO7,Data!$A$50:$B$56,2,FALSE),0)</f>
        <v>0</v>
      </c>
      <c r="CD7" s="11">
        <f>IF(CD$2=$A7,0,IF(HLOOKUP(CD$2,Recipes!$H:$GI,'Production Calculator'!$A7+2,FALSE)=0,0,HLOOKUP(CD$2,Recipes!$H:$GI,'Production Calculator'!$A7+2,FALSE)*$AK7))+IF($AO7=CD$3,$AM7/VLOOKUP($AO7,Data!$A$50:$B$56,2,FALSE),0)</f>
        <v>0</v>
      </c>
      <c r="CE7" s="11">
        <f>IF(CE$2=$A7,0,IF(HLOOKUP(CE$2,Recipes!$H:$GI,'Production Calculator'!$A7+2,FALSE)=0,0,HLOOKUP(CE$2,Recipes!$H:$GI,'Production Calculator'!$A7+2,FALSE)*$AK7))+IF($AO7=CE$3,$AM7/VLOOKUP($AO7,Data!$A$50:$B$56,2,FALSE),0)</f>
        <v>0</v>
      </c>
      <c r="CF7" s="11">
        <f>IF(CF$2=$A7,0,IF(HLOOKUP(CF$2,Recipes!$H:$GI,'Production Calculator'!$A7+2,FALSE)=0,0,HLOOKUP(CF$2,Recipes!$H:$GI,'Production Calculator'!$A7+2,FALSE)*$AK7))+IF($AO7=CF$3,$AM7/VLOOKUP($AO7,Data!$A$50:$B$56,2,FALSE),0)</f>
        <v>0</v>
      </c>
      <c r="CG7" s="11">
        <f>IF(CG$2=$A7,0,IF(HLOOKUP(CG$2,Recipes!$H:$GI,'Production Calculator'!$A7+2,FALSE)=0,0,HLOOKUP(CG$2,Recipes!$H:$GI,'Production Calculator'!$A7+2,FALSE)*$AK7))+IF($AO7=CG$3,$AM7/VLOOKUP($AO7,Data!$A$50:$B$56,2,FALSE),0)</f>
        <v>0</v>
      </c>
      <c r="CH7" s="11">
        <f>IF(CH$2=$A7,0,IF(HLOOKUP(CH$2,Recipes!$H:$GI,'Production Calculator'!$A7+2,FALSE)=0,0,HLOOKUP(CH$2,Recipes!$H:$GI,'Production Calculator'!$A7+2,FALSE)*$AK7))+IF($AO7=CH$3,$AM7/VLOOKUP($AO7,Data!$A$50:$B$56,2,FALSE),0)</f>
        <v>0</v>
      </c>
      <c r="CI7" s="11">
        <f>IF(CI$2=$A7,0,IF(HLOOKUP(CI$2,Recipes!$H:$GI,'Production Calculator'!$A7+2,FALSE)=0,0,HLOOKUP(CI$2,Recipes!$H:$GI,'Production Calculator'!$A7+2,FALSE)*$AK7))+IF($AO7=CI$3,$AM7/VLOOKUP($AO7,Data!$A$50:$B$56,2,FALSE),0)</f>
        <v>0</v>
      </c>
      <c r="CJ7" s="11">
        <f>IF(CJ$2=$A7,0,IF(HLOOKUP(CJ$2,Recipes!$H:$GI,'Production Calculator'!$A7+2,FALSE)=0,0,HLOOKUP(CJ$2,Recipes!$H:$GI,'Production Calculator'!$A7+2,FALSE)*$AK7))+IF($AO7=CJ$3,$AM7/VLOOKUP($AO7,Data!$A$50:$B$56,2,FALSE),0)</f>
        <v>0</v>
      </c>
      <c r="CK7" s="11">
        <f>IF(CK$2=$A7,0,IF(HLOOKUP(CK$2,Recipes!$H:$GI,'Production Calculator'!$A7+2,FALSE)=0,0,HLOOKUP(CK$2,Recipes!$H:$GI,'Production Calculator'!$A7+2,FALSE)*$AK7))+IF($AO7=CK$3,$AM7/VLOOKUP($AO7,Data!$A$50:$B$56,2,FALSE),0)</f>
        <v>0</v>
      </c>
      <c r="CL7" s="11">
        <f>IF(CL$2=$A7,0,IF(HLOOKUP(CL$2,Recipes!$H:$GI,'Production Calculator'!$A7+2,FALSE)=0,0,HLOOKUP(CL$2,Recipes!$H:$GI,'Production Calculator'!$A7+2,FALSE)*$AK7))+IF($AO7=CL$3,$AM7/VLOOKUP($AO7,Data!$A$50:$B$56,2,FALSE),0)</f>
        <v>0</v>
      </c>
      <c r="CM7" s="11">
        <f>IF(CM$2=$A7,0,IF(HLOOKUP(CM$2,Recipes!$H:$GI,'Production Calculator'!$A7+2,FALSE)=0,0,HLOOKUP(CM$2,Recipes!$H:$GI,'Production Calculator'!$A7+2,FALSE)*$AK7))+IF($AO7=CM$3,$AM7/VLOOKUP($AO7,Data!$A$50:$B$56,2,FALSE),0)</f>
        <v>0</v>
      </c>
      <c r="CN7" s="11">
        <f>IF(CN$2=$A7,0,IF(HLOOKUP(CN$2,Recipes!$H:$GI,'Production Calculator'!$A7+2,FALSE)=0,0,HLOOKUP(CN$2,Recipes!$H:$GI,'Production Calculator'!$A7+2,FALSE)*$AK7))+IF($AO7=CN$3,$AM7/VLOOKUP($AO7,Data!$A$50:$B$56,2,FALSE),0)</f>
        <v>0</v>
      </c>
      <c r="CO7" s="11">
        <f>IF(CO$2=$A7,0,IF(HLOOKUP(CO$2,Recipes!$H:$GI,'Production Calculator'!$A7+2,FALSE)=0,0,HLOOKUP(CO$2,Recipes!$H:$GI,'Production Calculator'!$A7+2,FALSE)*$AK7))+IF($AO7=CO$3,$AM7/VLOOKUP($AO7,Data!$A$50:$B$56,2,FALSE),0)</f>
        <v>0</v>
      </c>
      <c r="CP7" s="11">
        <f>IF(CP$2=$A7,0,IF(HLOOKUP(CP$2,Recipes!$H:$GI,'Production Calculator'!$A7+2,FALSE)=0,0,HLOOKUP(CP$2,Recipes!$H:$GI,'Production Calculator'!$A7+2,FALSE)*$AK7))+IF($AO7=CP$3,$AM7/VLOOKUP($AO7,Data!$A$50:$B$56,2,FALSE),0)</f>
        <v>0</v>
      </c>
      <c r="CQ7" s="11">
        <f>IF(CQ$2=$A7,0,IF(HLOOKUP(CQ$2,Recipes!$H:$GI,'Production Calculator'!$A7+2,FALSE)=0,0,HLOOKUP(CQ$2,Recipes!$H:$GI,'Production Calculator'!$A7+2,FALSE)*$AK7))+IF($AO7=CQ$3,$AM7/VLOOKUP($AO7,Data!$A$50:$B$56,2,FALSE),0)</f>
        <v>0</v>
      </c>
      <c r="CR7" s="11">
        <f>IF(CR$2=$A7,0,IF(HLOOKUP(CR$2,Recipes!$H:$GI,'Production Calculator'!$A7+2,FALSE)=0,0,HLOOKUP(CR$2,Recipes!$H:$GI,'Production Calculator'!$A7+2,FALSE)*$AK7))+IF($AO7=CR$3,$AM7/VLOOKUP($AO7,Data!$A$50:$B$56,2,FALSE),0)</f>
        <v>0</v>
      </c>
      <c r="CS7" s="11">
        <f>IF(CS$2=$A7,0,IF(HLOOKUP(CS$2,Recipes!$H:$GI,'Production Calculator'!$A7+2,FALSE)=0,0,HLOOKUP(CS$2,Recipes!$H:$GI,'Production Calculator'!$A7+2,FALSE)*$AK7))+IF($AO7=CS$3,$AM7/VLOOKUP($AO7,Data!$A$50:$B$56,2,FALSE),0)</f>
        <v>0</v>
      </c>
      <c r="CT7" s="11">
        <f>IF(CT$2=$A7,0,IF(HLOOKUP(CT$2,Recipes!$H:$GI,'Production Calculator'!$A7+2,FALSE)=0,0,HLOOKUP(CT$2,Recipes!$H:$GI,'Production Calculator'!$A7+2,FALSE)*$AK7))+IF($AO7=CT$3,$AM7/VLOOKUP($AO7,Data!$A$50:$B$56,2,FALSE),0)</f>
        <v>0</v>
      </c>
      <c r="CU7" s="11">
        <f>IF(CU$2=$A7,0,IF(HLOOKUP(CU$2,Recipes!$H:$GI,'Production Calculator'!$A7+2,FALSE)=0,0,HLOOKUP(CU$2,Recipes!$H:$GI,'Production Calculator'!$A7+2,FALSE)*$AK7))+IF($AO7=CU$3,$AM7/VLOOKUP($AO7,Data!$A$50:$B$56,2,FALSE),0)</f>
        <v>0</v>
      </c>
      <c r="CV7" s="11">
        <f>IF(CV$2=$A7,0,IF(HLOOKUP(CV$2,Recipes!$H:$GI,'Production Calculator'!$A7+2,FALSE)=0,0,HLOOKUP(CV$2,Recipes!$H:$GI,'Production Calculator'!$A7+2,FALSE)*$AK7))+IF($AO7=CV$3,$AM7/VLOOKUP($AO7,Data!$A$50:$B$56,2,FALSE),0)</f>
        <v>0</v>
      </c>
      <c r="CW7" s="11">
        <f>IF(CW$2=$A7,0,IF(HLOOKUP(CW$2,Recipes!$H:$GI,'Production Calculator'!$A7+2,FALSE)=0,0,HLOOKUP(CW$2,Recipes!$H:$GI,'Production Calculator'!$A7+2,FALSE)*$AK7))+IF($AO7=CW$3,$AM7/VLOOKUP($AO7,Data!$A$50:$B$56,2,FALSE),0)</f>
        <v>0</v>
      </c>
      <c r="CX7" s="11">
        <f>IF(CX$2=$A7,0,IF(HLOOKUP(CX$2,Recipes!$H:$GI,'Production Calculator'!$A7+2,FALSE)=0,0,HLOOKUP(CX$2,Recipes!$H:$GI,'Production Calculator'!$A7+2,FALSE)*$AK7))+IF($AO7=CX$3,$AM7/VLOOKUP($AO7,Data!$A$50:$B$56,2,FALSE),0)</f>
        <v>0</v>
      </c>
      <c r="CY7" s="11">
        <f>IF(CY$2=$A7,0,IF(HLOOKUP(CY$2,Recipes!$H:$GI,'Production Calculator'!$A7+2,FALSE)=0,0,HLOOKUP(CY$2,Recipes!$H:$GI,'Production Calculator'!$A7+2,FALSE)*$AK7))+IF($AO7=CY$3,$AM7/VLOOKUP($AO7,Data!$A$50:$B$56,2,FALSE),0)</f>
        <v>0</v>
      </c>
      <c r="CZ7" s="11">
        <f>IF(CZ$2=$A7,0,IF(HLOOKUP(CZ$2,Recipes!$H:$GI,'Production Calculator'!$A7+2,FALSE)=0,0,HLOOKUP(CZ$2,Recipes!$H:$GI,'Production Calculator'!$A7+2,FALSE)*$AK7))+IF($AO7=CZ$3,$AM7/VLOOKUP($AO7,Data!$A$50:$B$56,2,FALSE),0)</f>
        <v>0</v>
      </c>
      <c r="DA7" s="11">
        <f>IF(DA$2=$A7,0,IF(HLOOKUP(DA$2,Recipes!$H:$GI,'Production Calculator'!$A7+2,FALSE)=0,0,HLOOKUP(DA$2,Recipes!$H:$GI,'Production Calculator'!$A7+2,FALSE)*$AK7))+IF($AO7=DA$3,$AM7/VLOOKUP($AO7,Data!$A$50:$B$56,2,FALSE),0)</f>
        <v>0</v>
      </c>
      <c r="DB7" s="11">
        <f>IF(DB$2=$A7,0,IF(HLOOKUP(DB$2,Recipes!$H:$GI,'Production Calculator'!$A7+2,FALSE)=0,0,HLOOKUP(DB$2,Recipes!$H:$GI,'Production Calculator'!$A7+2,FALSE)*$AK7))+IF($AO7=DB$3,$AM7/VLOOKUP($AO7,Data!$A$50:$B$56,2,FALSE),0)</f>
        <v>0</v>
      </c>
      <c r="DC7" s="11">
        <f>IF(DC$2=$A7,0,IF(HLOOKUP(DC$2,Recipes!$H:$GI,'Production Calculator'!$A7+2,FALSE)=0,0,HLOOKUP(DC$2,Recipes!$H:$GI,'Production Calculator'!$A7+2,FALSE)*$AK7))+IF($AO7=DC$3,$AM7/VLOOKUP($AO7,Data!$A$50:$B$56,2,FALSE),0)</f>
        <v>0</v>
      </c>
      <c r="DD7" s="11">
        <f>IF(DD$2=$A7,0,IF(HLOOKUP(DD$2,Recipes!$H:$GI,'Production Calculator'!$A7+2,FALSE)=0,0,HLOOKUP(DD$2,Recipes!$H:$GI,'Production Calculator'!$A7+2,FALSE)*$AK7))+IF($AO7=DD$3,$AM7/VLOOKUP($AO7,Data!$A$50:$B$56,2,FALSE),0)</f>
        <v>0</v>
      </c>
      <c r="DE7" s="11">
        <f>IF(DE$2=$A7,0,IF(HLOOKUP(DE$2,Recipes!$H:$GI,'Production Calculator'!$A7+2,FALSE)=0,0,HLOOKUP(DE$2,Recipes!$H:$GI,'Production Calculator'!$A7+2,FALSE)*$AK7))+IF($AO7=DE$3,$AM7/VLOOKUP($AO7,Data!$A$50:$B$56,2,FALSE),0)</f>
        <v>0</v>
      </c>
      <c r="DF7" s="11">
        <f>IF(DF$2=$A7,0,IF(HLOOKUP(DF$2,Recipes!$H:$GI,'Production Calculator'!$A7+2,FALSE)=0,0,HLOOKUP(DF$2,Recipes!$H:$GI,'Production Calculator'!$A7+2,FALSE)*$AK7))+IF($AO7=DF$3,$AM7/VLOOKUP($AO7,Data!$A$50:$B$56,2,FALSE),0)</f>
        <v>0</v>
      </c>
      <c r="DG7" s="11">
        <f>IF(DG$2=$A7,0,IF(HLOOKUP(DG$2,Recipes!$H:$GI,'Production Calculator'!$A7+2,FALSE)=0,0,HLOOKUP(DG$2,Recipes!$H:$GI,'Production Calculator'!$A7+2,FALSE)*$AK7))+IF($AO7=DG$3,$AM7/VLOOKUP($AO7,Data!$A$50:$B$56,2,FALSE),0)</f>
        <v>0</v>
      </c>
      <c r="DH7" s="11">
        <f>IF(DH$2=$A7,0,IF(HLOOKUP(DH$2,Recipes!$H:$GI,'Production Calculator'!$A7+2,FALSE)=0,0,HLOOKUP(DH$2,Recipes!$H:$GI,'Production Calculator'!$A7+2,FALSE)*$AK7))+IF($AO7=DH$3,$AM7/VLOOKUP($AO7,Data!$A$50:$B$56,2,FALSE),0)</f>
        <v>0</v>
      </c>
      <c r="DI7" s="11">
        <f>IF(DI$2=$A7,0,IF(HLOOKUP(DI$2,Recipes!$H:$GI,'Production Calculator'!$A7+2,FALSE)=0,0,HLOOKUP(DI$2,Recipes!$H:$GI,'Production Calculator'!$A7+2,FALSE)*$AK7))+IF($AO7=DI$3,$AM7/VLOOKUP($AO7,Data!$A$50:$B$56,2,FALSE),0)</f>
        <v>0</v>
      </c>
      <c r="DJ7" s="11">
        <f>IF(DJ$2=$A7,0,IF(HLOOKUP(DJ$2,Recipes!$H:$GI,'Production Calculator'!$A7+2,FALSE)=0,0,HLOOKUP(DJ$2,Recipes!$H:$GI,'Production Calculator'!$A7+2,FALSE)*$AK7))+IF($AO7=DJ$3,$AM7/VLOOKUP($AO7,Data!$A$50:$B$56,2,FALSE),0)</f>
        <v>0</v>
      </c>
      <c r="DK7" s="11">
        <f>IF(DK$2=$A7,0,IF(HLOOKUP(DK$2,Recipes!$H:$GI,'Production Calculator'!$A7+2,FALSE)=0,0,HLOOKUP(DK$2,Recipes!$H:$GI,'Production Calculator'!$A7+2,FALSE)*$AK7))+IF($AO7=DK$3,$AM7/VLOOKUP($AO7,Data!$A$50:$B$56,2,FALSE),0)</f>
        <v>0</v>
      </c>
      <c r="DL7" s="11">
        <f>IF(DL$2=$A7,0,IF(HLOOKUP(DL$2,Recipes!$H:$GI,'Production Calculator'!$A7+2,FALSE)=0,0,HLOOKUP(DL$2,Recipes!$H:$GI,'Production Calculator'!$A7+2,FALSE)*$AK7))+IF($AO7=DL$3,$AM7/VLOOKUP($AO7,Data!$A$50:$B$56,2,FALSE),0)</f>
        <v>0</v>
      </c>
      <c r="DM7" s="11">
        <f>IF(DM$2=$A7,0,IF(HLOOKUP(DM$2,Recipes!$H:$GI,'Production Calculator'!$A7+2,FALSE)=0,0,HLOOKUP(DM$2,Recipes!$H:$GI,'Production Calculator'!$A7+2,FALSE)*$AK7))+IF($AO7=DM$3,$AM7/VLOOKUP($AO7,Data!$A$50:$B$56,2,FALSE),0)</f>
        <v>0</v>
      </c>
      <c r="DN7" s="11">
        <f>IF(DN$2=$A7,0,IF(HLOOKUP(DN$2,Recipes!$H:$GI,'Production Calculator'!$A7+2,FALSE)=0,0,HLOOKUP(DN$2,Recipes!$H:$GI,'Production Calculator'!$A7+2,FALSE)*$AK7))+IF($AO7=DN$3,$AM7/VLOOKUP($AO7,Data!$A$50:$B$56,2,FALSE),0)</f>
        <v>0</v>
      </c>
      <c r="DO7" s="11">
        <f>IF(DO$2=$A7,0,IF(HLOOKUP(DO$2,Recipes!$H:$GI,'Production Calculator'!$A7+2,FALSE)=0,0,HLOOKUP(DO$2,Recipes!$H:$GI,'Production Calculator'!$A7+2,FALSE)*$AK7))+IF($AO7=DO$3,$AM7/VLOOKUP($AO7,Data!$A$50:$B$56,2,FALSE),0)</f>
        <v>0</v>
      </c>
      <c r="DP7" s="11">
        <f>IF(DP$2=$A7,0,IF(HLOOKUP(DP$2,Recipes!$H:$GI,'Production Calculator'!$A7+2,FALSE)=0,0,HLOOKUP(DP$2,Recipes!$H:$GI,'Production Calculator'!$A7+2,FALSE)*$AK7))+IF($AO7=DP$3,$AM7/VLOOKUP($AO7,Data!$A$50:$B$56,2,FALSE),0)</f>
        <v>0</v>
      </c>
      <c r="DQ7" s="11">
        <f>IF(DQ$2=$A7,0,IF(HLOOKUP(DQ$2,Recipes!$H:$GI,'Production Calculator'!$A7+2,FALSE)=0,0,HLOOKUP(DQ$2,Recipes!$H:$GI,'Production Calculator'!$A7+2,FALSE)*$AK7))+IF($AO7=DQ$3,$AM7/VLOOKUP($AO7,Data!$A$50:$B$56,2,FALSE),0)</f>
        <v>0</v>
      </c>
      <c r="DR7" s="11">
        <f>IF(DR$2=$A7,0,IF(HLOOKUP(DR$2,Recipes!$H:$GI,'Production Calculator'!$A7+2,FALSE)=0,0,HLOOKUP(DR$2,Recipes!$H:$GI,'Production Calculator'!$A7+2,FALSE)*$AK7))+IF($AO7=DR$3,$AM7/VLOOKUP($AO7,Data!$A$50:$B$56,2,FALSE),0)</f>
        <v>0</v>
      </c>
      <c r="DS7" s="11">
        <f>IF(DS$2=$A7,0,IF(HLOOKUP(DS$2,Recipes!$H:$GI,'Production Calculator'!$A7+2,FALSE)=0,0,HLOOKUP(DS$2,Recipes!$H:$GI,'Production Calculator'!$A7+2,FALSE)*$AK7))+IF($AO7=DS$3,$AM7/VLOOKUP($AO7,Data!$A$50:$B$56,2,FALSE),0)</f>
        <v>0</v>
      </c>
      <c r="DT7" s="11">
        <f>IF(DT$2=$A7,0,IF(HLOOKUP(DT$2,Recipes!$H:$GI,'Production Calculator'!$A7+2,FALSE)=0,0,HLOOKUP(DT$2,Recipes!$H:$GI,'Production Calculator'!$A7+2,FALSE)*$AK7))+IF($AO7=DT$3,$AM7/VLOOKUP($AO7,Data!$A$50:$B$56,2,FALSE),0)</f>
        <v>0</v>
      </c>
      <c r="DU7" s="11">
        <f>IF(DU$2=$A7,0,IF(HLOOKUP(DU$2,Recipes!$H:$GI,'Production Calculator'!$A7+2,FALSE)=0,0,HLOOKUP(DU$2,Recipes!$H:$GI,'Production Calculator'!$A7+2,FALSE)*$AK7))+IF($AO7=DU$3,$AM7/VLOOKUP($AO7,Data!$A$50:$B$56,2,FALSE),0)</f>
        <v>0</v>
      </c>
      <c r="DV7" s="11">
        <f>IF(DV$2=$A7,0,IF(HLOOKUP(DV$2,Recipes!$H:$GI,'Production Calculator'!$A7+2,FALSE)=0,0,HLOOKUP(DV$2,Recipes!$H:$GI,'Production Calculator'!$A7+2,FALSE)*$AK7))+IF($AO7=DV$3,$AM7/VLOOKUP($AO7,Data!$A$50:$B$56,2,FALSE),0)</f>
        <v>0</v>
      </c>
      <c r="DW7" s="11">
        <f>IF(DW$2=$A7,0,IF(HLOOKUP(DW$2,Recipes!$H:$GI,'Production Calculator'!$A7+2,FALSE)=0,0,HLOOKUP(DW$2,Recipes!$H:$GI,'Production Calculator'!$A7+2,FALSE)*$AK7))+IF($AO7=DW$3,$AM7/VLOOKUP($AO7,Data!$A$50:$B$56,2,FALSE),0)</f>
        <v>0</v>
      </c>
      <c r="DX7" s="11">
        <f>IF(DX$2=$A7,0,IF(HLOOKUP(DX$2,Recipes!$H:$GI,'Production Calculator'!$A7+2,FALSE)=0,0,HLOOKUP(DX$2,Recipes!$H:$GI,'Production Calculator'!$A7+2,FALSE)*$AK7))+IF($AO7=DX$3,$AM7/VLOOKUP($AO7,Data!$A$50:$B$56,2,FALSE),0)</f>
        <v>0</v>
      </c>
      <c r="DY7" s="11">
        <f>IF(DY$2=$A7,0,IF(HLOOKUP(DY$2,Recipes!$H:$GI,'Production Calculator'!$A7+2,FALSE)=0,0,HLOOKUP(DY$2,Recipes!$H:$GI,'Production Calculator'!$A7+2,FALSE)*$AK7))+IF($AO7=DY$3,$AM7/VLOOKUP($AO7,Data!$A$50:$B$56,2,FALSE),0)</f>
        <v>0</v>
      </c>
      <c r="DZ7" s="11">
        <f>IF(DZ$2=$A7,0,IF(HLOOKUP(DZ$2,Recipes!$H:$GI,'Production Calculator'!$A7+2,FALSE)=0,0,HLOOKUP(DZ$2,Recipes!$H:$GI,'Production Calculator'!$A7+2,FALSE)*$AK7))+IF($AO7=DZ$3,$AM7/VLOOKUP($AO7,Data!$A$50:$B$56,2,FALSE),0)</f>
        <v>0</v>
      </c>
      <c r="EA7" s="11">
        <f>IF(EA$2=$A7,0,IF(HLOOKUP(EA$2,Recipes!$H:$GI,'Production Calculator'!$A7+2,FALSE)=0,0,HLOOKUP(EA$2,Recipes!$H:$GI,'Production Calculator'!$A7+2,FALSE)*$AK7))+IF($AO7=EA$3,$AM7/VLOOKUP($AO7,Data!$A$50:$B$56,2,FALSE),0)</f>
        <v>0</v>
      </c>
      <c r="EB7" s="11">
        <f>IF(EB$2=$A7,0,IF(HLOOKUP(EB$2,Recipes!$H:$GI,'Production Calculator'!$A7+2,FALSE)=0,0,HLOOKUP(EB$2,Recipes!$H:$GI,'Production Calculator'!$A7+2,FALSE)*$AK7))+IF($AO7=EB$3,$AM7/VLOOKUP($AO7,Data!$A$50:$B$56,2,FALSE),0)</f>
        <v>0</v>
      </c>
      <c r="EC7" s="11">
        <f>IF(EC$2=$A7,0,IF(HLOOKUP(EC$2,Recipes!$H:$GI,'Production Calculator'!$A7+2,FALSE)=0,0,HLOOKUP(EC$2,Recipes!$H:$GI,'Production Calculator'!$A7+2,FALSE)*$AK7))+IF($AO7=EC$3,$AM7/VLOOKUP($AO7,Data!$A$50:$B$56,2,FALSE),0)</f>
        <v>0</v>
      </c>
      <c r="ED7" s="11">
        <f>IF(ED$2=$A7,0,IF(HLOOKUP(ED$2,Recipes!$H:$GI,'Production Calculator'!$A7+2,FALSE)=0,0,HLOOKUP(ED$2,Recipes!$H:$GI,'Production Calculator'!$A7+2,FALSE)*$AK7))+IF($AO7=ED$3,$AM7/VLOOKUP($AO7,Data!$A$50:$B$56,2,FALSE),0)</f>
        <v>0</v>
      </c>
      <c r="EE7" s="11">
        <f>IF(EE$2=$A7,0,IF(HLOOKUP(EE$2,Recipes!$H:$GI,'Production Calculator'!$A7+2,FALSE)=0,0,HLOOKUP(EE$2,Recipes!$H:$GI,'Production Calculator'!$A7+2,FALSE)*$AK7))+IF($AO7=EE$3,$AM7/VLOOKUP($AO7,Data!$A$50:$B$56,2,FALSE),0)</f>
        <v>0</v>
      </c>
      <c r="EF7" s="11">
        <f>IF(EF$2=$A7,0,IF(HLOOKUP(EF$2,Recipes!$H:$GI,'Production Calculator'!$A7+2,FALSE)=0,0,HLOOKUP(EF$2,Recipes!$H:$GI,'Production Calculator'!$A7+2,FALSE)*$AK7))+IF($AO7=EF$3,$AM7/VLOOKUP($AO7,Data!$A$50:$B$56,2,FALSE),0)</f>
        <v>0</v>
      </c>
      <c r="EG7" s="11">
        <f>IF(EG$2=$A7,0,IF(HLOOKUP(EG$2,Recipes!$H:$GI,'Production Calculator'!$A7+2,FALSE)=0,0,HLOOKUP(EG$2,Recipes!$H:$GI,'Production Calculator'!$A7+2,FALSE)*$AK7))+IF($AO7=EG$3,$AM7/VLOOKUP($AO7,Data!$A$50:$B$56,2,FALSE),0)</f>
        <v>0</v>
      </c>
      <c r="EH7" s="11">
        <f>IF(EH$2=$A7,0,IF(HLOOKUP(EH$2,Recipes!$H:$GI,'Production Calculator'!$A7+2,FALSE)=0,0,HLOOKUP(EH$2,Recipes!$H:$GI,'Production Calculator'!$A7+2,FALSE)*$AK7))+IF($AO7=EH$3,$AM7/VLOOKUP($AO7,Data!$A$50:$B$56,2,FALSE),0)</f>
        <v>0</v>
      </c>
      <c r="EI7" s="11">
        <f>IF(EI$2=$A7,0,IF(HLOOKUP(EI$2,Recipes!$H:$GI,'Production Calculator'!$A7+2,FALSE)=0,0,HLOOKUP(EI$2,Recipes!$H:$GI,'Production Calculator'!$A7+2,FALSE)*$AK7))+IF($AO7=EI$3,$AM7/VLOOKUP($AO7,Data!$A$50:$B$56,2,FALSE),0)</f>
        <v>0</v>
      </c>
      <c r="EJ7" s="11">
        <f>IF(EJ$2=$A7,0,IF(HLOOKUP(EJ$2,Recipes!$H:$GI,'Production Calculator'!$A7+2,FALSE)=0,0,HLOOKUP(EJ$2,Recipes!$H:$GI,'Production Calculator'!$A7+2,FALSE)*$AK7))+IF($AO7=EJ$3,$AM7/VLOOKUP($AO7,Data!$A$50:$B$56,2,FALSE),0)</f>
        <v>0</v>
      </c>
      <c r="EK7" s="11">
        <f>IF(EK$2=$A7,0,IF(HLOOKUP(EK$2,Recipes!$H:$GI,'Production Calculator'!$A7+2,FALSE)=0,0,HLOOKUP(EK$2,Recipes!$H:$GI,'Production Calculator'!$A7+2,FALSE)*$AK7))+IF($AO7=EK$3,$AM7/VLOOKUP($AO7,Data!$A$50:$B$56,2,FALSE),0)</f>
        <v>0</v>
      </c>
      <c r="EL7" s="11">
        <f>IF(EL$2=$A7,0,IF(HLOOKUP(EL$2,Recipes!$H:$GI,'Production Calculator'!$A7+2,FALSE)=0,0,HLOOKUP(EL$2,Recipes!$H:$GI,'Production Calculator'!$A7+2,FALSE)*$AK7))+IF($AO7=EL$3,$AM7/VLOOKUP($AO7,Data!$A$50:$B$56,2,FALSE),0)</f>
        <v>0</v>
      </c>
      <c r="EM7" s="11">
        <f>IF(EM$2=$A7,0,IF(HLOOKUP(EM$2,Recipes!$H:$GI,'Production Calculator'!$A7+2,FALSE)=0,0,HLOOKUP(EM$2,Recipes!$H:$GI,'Production Calculator'!$A7+2,FALSE)*$AK7))+IF($AO7=EM$3,$AM7/VLOOKUP($AO7,Data!$A$50:$B$56,2,FALSE),0)</f>
        <v>0</v>
      </c>
      <c r="EN7" s="11">
        <f>IF(EN$2=$A7,0,IF(HLOOKUP(EN$2,Recipes!$H:$GI,'Production Calculator'!$A7+2,FALSE)=0,0,HLOOKUP(EN$2,Recipes!$H:$GI,'Production Calculator'!$A7+2,FALSE)*$AK7))+IF($AO7=EN$3,$AM7/VLOOKUP($AO7,Data!$A$50:$B$56,2,FALSE),0)</f>
        <v>0</v>
      </c>
      <c r="EO7" s="11">
        <f>IF(EO$2=$A7,0,IF(HLOOKUP(EO$2,Recipes!$H:$GI,'Production Calculator'!$A7+2,FALSE)=0,0,HLOOKUP(EO$2,Recipes!$H:$GI,'Production Calculator'!$A7+2,FALSE)*$AK7))+IF($AO7=EO$3,$AM7/VLOOKUP($AO7,Data!$A$50:$B$56,2,FALSE),0)</f>
        <v>0</v>
      </c>
      <c r="EP7" s="11">
        <f>IF(EP$2=$A7,0,IF(HLOOKUP(EP$2,Recipes!$H:$GI,'Production Calculator'!$A7+2,FALSE)=0,0,HLOOKUP(EP$2,Recipes!$H:$GI,'Production Calculator'!$A7+2,FALSE)*$AK7))+IF($AO7=EP$3,$AM7/VLOOKUP($AO7,Data!$A$50:$B$56,2,FALSE),0)</f>
        <v>0</v>
      </c>
      <c r="EQ7" s="11">
        <f>IF(EQ$2=$A7,0,IF(HLOOKUP(EQ$2,Recipes!$H:$GI,'Production Calculator'!$A7+2,FALSE)=0,0,HLOOKUP(EQ$2,Recipes!$H:$GI,'Production Calculator'!$A7+2,FALSE)*$AK7))+IF($AO7=EQ$3,$AM7/VLOOKUP($AO7,Data!$A$50:$B$56,2,FALSE),0)</f>
        <v>0</v>
      </c>
      <c r="ER7" s="11">
        <f>IF(ER$2=$A7,0,IF(HLOOKUP(ER$2,Recipes!$H:$GI,'Production Calculator'!$A7+2,FALSE)=0,0,HLOOKUP(ER$2,Recipes!$H:$GI,'Production Calculator'!$A7+2,FALSE)*$AK7))+IF($AO7=ER$3,$AM7/VLOOKUP($AO7,Data!$A$50:$B$56,2,FALSE),0)</f>
        <v>0</v>
      </c>
      <c r="ES7" s="11">
        <f>IF(ES$2=$A7,0,IF(HLOOKUP(ES$2,Recipes!$H:$GI,'Production Calculator'!$A7+2,FALSE)=0,0,HLOOKUP(ES$2,Recipes!$H:$GI,'Production Calculator'!$A7+2,FALSE)*$AK7))+IF($AO7=ES$3,$AM7/VLOOKUP($AO7,Data!$A$50:$B$56,2,FALSE),0)</f>
        <v>0</v>
      </c>
      <c r="ET7" s="11">
        <f>IF(ET$2=$A7,0,IF(HLOOKUP(ET$2,Recipes!$H:$GI,'Production Calculator'!$A7+2,FALSE)=0,0,HLOOKUP(ET$2,Recipes!$H:$GI,'Production Calculator'!$A7+2,FALSE)*$AK7))+IF($AO7=ET$3,$AM7/VLOOKUP($AO7,Data!$A$50:$B$56,2,FALSE),0)</f>
        <v>0</v>
      </c>
      <c r="EU7" s="11">
        <f>IF(EU$2=$A7,0,IF(HLOOKUP(EU$2,Recipes!$H:$GI,'Production Calculator'!$A7+2,FALSE)=0,0,HLOOKUP(EU$2,Recipes!$H:$GI,'Production Calculator'!$A7+2,FALSE)*$AK7))+IF($AO7=EU$3,$AM7/VLOOKUP($AO7,Data!$A$50:$B$56,2,FALSE),0)</f>
        <v>0</v>
      </c>
      <c r="EV7" s="11">
        <f>IF(EV$2=$A7,0,IF(HLOOKUP(EV$2,Recipes!$H:$GI,'Production Calculator'!$A7+2,FALSE)=0,0,HLOOKUP(EV$2,Recipes!$H:$GI,'Production Calculator'!$A7+2,FALSE)*$AK7))+IF($AO7=EV$3,$AM7/VLOOKUP($AO7,Data!$A$50:$B$56,2,FALSE),0)</f>
        <v>0</v>
      </c>
      <c r="EW7" s="11">
        <f>IF(EW$2=$A7,0,IF(HLOOKUP(EW$2,Recipes!$H:$GI,'Production Calculator'!$A7+2,FALSE)=0,0,HLOOKUP(EW$2,Recipes!$H:$GI,'Production Calculator'!$A7+2,FALSE)*$AK7))+IF($AO7=EW$3,$AM7/VLOOKUP($AO7,Data!$A$50:$B$56,2,FALSE),0)</f>
        <v>0</v>
      </c>
      <c r="EX7" s="11">
        <f>IF(EX$2=$A7,0,IF(HLOOKUP(EX$2,Recipes!$H:$GI,'Production Calculator'!$A7+2,FALSE)=0,0,HLOOKUP(EX$2,Recipes!$H:$GI,'Production Calculator'!$A7+2,FALSE)*$AK7))+IF($AO7=EX$3,$AM7/VLOOKUP($AO7,Data!$A$50:$B$56,2,FALSE),0)</f>
        <v>0</v>
      </c>
      <c r="EY7" s="11">
        <f>IF(EY$2=$A7,0,IF(HLOOKUP(EY$2,Recipes!$H:$GI,'Production Calculator'!$A7+2,FALSE)=0,0,HLOOKUP(EY$2,Recipes!$H:$GI,'Production Calculator'!$A7+2,FALSE)*$AK7))+IF($AO7=EY$3,$AM7/VLOOKUP($AO7,Data!$A$50:$B$56,2,FALSE),0)</f>
        <v>0</v>
      </c>
      <c r="EZ7" s="11">
        <f>IF(EZ$2=$A7,0,IF(HLOOKUP(EZ$2,Recipes!$H:$GI,'Production Calculator'!$A7+2,FALSE)=0,0,HLOOKUP(EZ$2,Recipes!$H:$GI,'Production Calculator'!$A7+2,FALSE)*$AK7))+IF($AO7=EZ$3,$AM7/VLOOKUP($AO7,Data!$A$50:$B$56,2,FALSE),0)</f>
        <v>0</v>
      </c>
      <c r="FA7" s="11">
        <f>IF(FA$2=$A7,0,IF(HLOOKUP(FA$2,Recipes!$H:$GI,'Production Calculator'!$A7+2,FALSE)=0,0,HLOOKUP(FA$2,Recipes!$H:$GI,'Production Calculator'!$A7+2,FALSE)*$AK7))+IF($AO7=FA$3,$AM7/VLOOKUP($AO7,Data!$A$50:$B$56,2,FALSE),0)</f>
        <v>0</v>
      </c>
      <c r="FB7" s="11">
        <f>IF(FB$2=$A7,0,IF(HLOOKUP(FB$2,Recipes!$H:$GI,'Production Calculator'!$A7+2,FALSE)=0,0,HLOOKUP(FB$2,Recipes!$H:$GI,'Production Calculator'!$A7+2,FALSE)*$AK7))+IF($AO7=FB$3,$AM7/VLOOKUP($AO7,Data!$A$50:$B$56,2,FALSE),0)</f>
        <v>0</v>
      </c>
      <c r="FC7" s="11">
        <f>IF(FC$2=$A7,0,IF(HLOOKUP(FC$2,Recipes!$H:$GI,'Production Calculator'!$A7+2,FALSE)=0,0,HLOOKUP(FC$2,Recipes!$H:$GI,'Production Calculator'!$A7+2,FALSE)*$AK7))+IF($AO7=FC$3,$AM7/VLOOKUP($AO7,Data!$A$50:$B$56,2,FALSE),0)</f>
        <v>0</v>
      </c>
      <c r="FD7" s="11">
        <f>IF(FD$2=$A7,0,IF(HLOOKUP(FD$2,Recipes!$H:$GI,'Production Calculator'!$A7+2,FALSE)=0,0,HLOOKUP(FD$2,Recipes!$H:$GI,'Production Calculator'!$A7+2,FALSE)*$AK7))+IF($AO7=FD$3,$AM7/VLOOKUP($AO7,Data!$A$50:$B$56,2,FALSE),0)</f>
        <v>0</v>
      </c>
      <c r="FE7" s="11">
        <f>IF(FE$2=$A7,0,IF(HLOOKUP(FE$2,Recipes!$H:$GI,'Production Calculator'!$A7+2,FALSE)=0,0,HLOOKUP(FE$2,Recipes!$H:$GI,'Production Calculator'!$A7+2,FALSE)*$AK7))+IF($AO7=FE$3,$AM7/VLOOKUP($AO7,Data!$A$50:$B$56,2,FALSE),0)</f>
        <v>0</v>
      </c>
      <c r="FF7" s="11">
        <f>IF(FF$2=$A7,0,IF(HLOOKUP(FF$2,Recipes!$H:$GI,'Production Calculator'!$A7+2,FALSE)=0,0,HLOOKUP(FF$2,Recipes!$H:$GI,'Production Calculator'!$A7+2,FALSE)*$AK7))+IF($AO7=FF$3,$AM7/VLOOKUP($AO7,Data!$A$50:$B$56,2,FALSE),0)</f>
        <v>0</v>
      </c>
      <c r="FG7" s="11">
        <f>IF(FG$2=$A7,0,IF(HLOOKUP(FG$2,Recipes!$H:$GI,'Production Calculator'!$A7+2,FALSE)=0,0,HLOOKUP(FG$2,Recipes!$H:$GI,'Production Calculator'!$A7+2,FALSE)*$AK7))+IF($AO7=FG$3,$AM7/VLOOKUP($AO7,Data!$A$50:$B$56,2,FALSE),0)</f>
        <v>0</v>
      </c>
      <c r="FH7" s="11">
        <f>IF(FH$2=$A7,0,IF(HLOOKUP(FH$2,Recipes!$H:$GI,'Production Calculator'!$A7+2,FALSE)=0,0,HLOOKUP(FH$2,Recipes!$H:$GI,'Production Calculator'!$A7+2,FALSE)*$AK7))+IF($AO7=FH$3,$AM7/VLOOKUP($AO7,Data!$A$50:$B$56,2,FALSE),0)</f>
        <v>0</v>
      </c>
      <c r="FI7" s="11">
        <f>IF(FI$2=$A7,0,IF(HLOOKUP(FI$2,Recipes!$H:$GI,'Production Calculator'!$A7+2,FALSE)=0,0,HLOOKUP(FI$2,Recipes!$H:$GI,'Production Calculator'!$A7+2,FALSE)*$AK7))+IF($AO7=FI$3,$AM7/VLOOKUP($AO7,Data!$A$50:$B$56,2,FALSE),0)</f>
        <v>0</v>
      </c>
      <c r="FJ7" s="11">
        <f>IF(FJ$2=$A7,0,IF(HLOOKUP(FJ$2,Recipes!$H:$GI,'Production Calculator'!$A7+2,FALSE)=0,0,HLOOKUP(FJ$2,Recipes!$H:$GI,'Production Calculator'!$A7+2,FALSE)*$AK7))+IF($AO7=FJ$3,$AM7/VLOOKUP($AO7,Data!$A$50:$B$56,2,FALSE),0)</f>
        <v>0</v>
      </c>
      <c r="FK7" s="11">
        <f>IF(FK$2=$A7,0,IF(HLOOKUP(FK$2,Recipes!$H:$GI,'Production Calculator'!$A7+2,FALSE)=0,0,HLOOKUP(FK$2,Recipes!$H:$GI,'Production Calculator'!$A7+2,FALSE)*$AK7))+IF($AO7=FK$3,$AM7/VLOOKUP($AO7,Data!$A$50:$B$56,2,FALSE),0)</f>
        <v>0</v>
      </c>
      <c r="FL7" s="11">
        <f>IF(FL$2=$A7,0,IF(HLOOKUP(FL$2,Recipes!$H:$GI,'Production Calculator'!$A7+2,FALSE)=0,0,HLOOKUP(FL$2,Recipes!$H:$GI,'Production Calculator'!$A7+2,FALSE)*$AK7))+IF($AO7=FL$3,$AM7/VLOOKUP($AO7,Data!$A$50:$B$56,2,FALSE),0)</f>
        <v>0</v>
      </c>
      <c r="FM7" s="11">
        <f>IF(FM$2=$A7,0,IF(HLOOKUP(FM$2,Recipes!$H:$GI,'Production Calculator'!$A7+2,FALSE)=0,0,HLOOKUP(FM$2,Recipes!$H:$GI,'Production Calculator'!$A7+2,FALSE)*$AK7))+IF($AO7=FM$3,$AM7/VLOOKUP($AO7,Data!$A$50:$B$56,2,FALSE),0)</f>
        <v>0</v>
      </c>
      <c r="FN7" s="11">
        <f>IF(FN$2=$A7,0,IF(HLOOKUP(FN$2,Recipes!$H:$GI,'Production Calculator'!$A7+2,FALSE)=0,0,HLOOKUP(FN$2,Recipes!$H:$GI,'Production Calculator'!$A7+2,FALSE)*$AK7))+IF($AO7=FN$3,$AM7/VLOOKUP($AO7,Data!$A$50:$B$56,2,FALSE),0)</f>
        <v>0</v>
      </c>
      <c r="FO7" s="11">
        <f>IF(FO$2=$A7,0,IF(HLOOKUP(FO$2,Recipes!$H:$GI,'Production Calculator'!$A7+2,FALSE)=0,0,HLOOKUP(FO$2,Recipes!$H:$GI,'Production Calculator'!$A7+2,FALSE)*$AK7))+IF($AO7=FO$3,$AM7/VLOOKUP($AO7,Data!$A$50:$B$56,2,FALSE),0)</f>
        <v>0</v>
      </c>
      <c r="FP7" s="11">
        <f>IF(FP$2=$A7,0,IF(HLOOKUP(FP$2,Recipes!$H:$GI,'Production Calculator'!$A7+2,FALSE)=0,0,HLOOKUP(FP$2,Recipes!$H:$GI,'Production Calculator'!$A7+2,FALSE)*$AK7))+IF($AO7=FP$3,$AM7/VLOOKUP($AO7,Data!$A$50:$B$56,2,FALSE),0)</f>
        <v>0</v>
      </c>
      <c r="FQ7" s="11">
        <f>IF(FQ$2=$A7,0,IF(HLOOKUP(FQ$2,Recipes!$H:$GI,'Production Calculator'!$A7+2,FALSE)=0,0,HLOOKUP(FQ$2,Recipes!$H:$GI,'Production Calculator'!$A7+2,FALSE)*$AK7))+IF($AO7=FQ$3,$AM7/VLOOKUP($AO7,Data!$A$50:$B$56,2,FALSE),0)</f>
        <v>0</v>
      </c>
      <c r="FR7" s="11">
        <f>IF(FR$2=$A7,0,IF(HLOOKUP(FR$2,Recipes!$H:$GI,'Production Calculator'!$A7+2,FALSE)=0,0,HLOOKUP(FR$2,Recipes!$H:$GI,'Production Calculator'!$A7+2,FALSE)*$AK7))+IF($AO7=FR$3,$AM7/VLOOKUP($AO7,Data!$A$50:$B$56,2,FALSE),0)</f>
        <v>0</v>
      </c>
      <c r="FS7" s="11">
        <f>IF(FS$2=$A7,0,IF(HLOOKUP(FS$2,Recipes!$H:$GI,'Production Calculator'!$A7+2,FALSE)=0,0,HLOOKUP(FS$2,Recipes!$H:$GI,'Production Calculator'!$A7+2,FALSE)*$AK7))+IF($AO7=FS$3,$AM7/VLOOKUP($AO7,Data!$A$50:$B$56,2,FALSE),0)</f>
        <v>0</v>
      </c>
      <c r="FT7" s="11">
        <f>IF(FT$2=$A7,0,IF(HLOOKUP(FT$2,Recipes!$H:$GI,'Production Calculator'!$A7+2,FALSE)=0,0,HLOOKUP(FT$2,Recipes!$H:$GI,'Production Calculator'!$A7+2,FALSE)*$AK7))+IF($AO7=FT$3,$AM7/VLOOKUP($AO7,Data!$A$50:$B$56,2,FALSE),0)</f>
        <v>0</v>
      </c>
      <c r="FU7" s="11">
        <f>IF(FU$2=$A7,0,IF(HLOOKUP(FU$2,Recipes!$H:$GI,'Production Calculator'!$A7+2,FALSE)=0,0,HLOOKUP(FU$2,Recipes!$H:$GI,'Production Calculator'!$A7+2,FALSE)*$AK7))+IF($AO7=FU$3,$AM7/VLOOKUP($AO7,Data!$A$50:$B$56,2,FALSE),0)</f>
        <v>0</v>
      </c>
      <c r="FV7" s="11">
        <f>IF(FV$2=$A7,0,IF(HLOOKUP(FV$2,Recipes!$H:$GI,'Production Calculator'!$A7+2,FALSE)=0,0,HLOOKUP(FV$2,Recipes!$H:$GI,'Production Calculator'!$A7+2,FALSE)*$AK7))+IF($AO7=FV$3,$AM7/VLOOKUP($AO7,Data!$A$50:$B$56,2,FALSE),0)</f>
        <v>0</v>
      </c>
      <c r="FW7" s="11">
        <f>IF(FW$2=$A7,0,IF(HLOOKUP(FW$2,Recipes!$H:$GI,'Production Calculator'!$A7+2,FALSE)=0,0,HLOOKUP(FW$2,Recipes!$H:$GI,'Production Calculator'!$A7+2,FALSE)*$AK7))+IF($AO7=FW$3,$AM7/VLOOKUP($AO7,Data!$A$50:$B$56,2,FALSE),0)</f>
        <v>0</v>
      </c>
      <c r="FX7" s="11">
        <f>IF(FX$2=$A7,0,IF(HLOOKUP(FX$2,Recipes!$H:$GI,'Production Calculator'!$A7+2,FALSE)=0,0,HLOOKUP(FX$2,Recipes!$H:$GI,'Production Calculator'!$A7+2,FALSE)*$AK7))+IF($AO7=FX$3,$AM7/VLOOKUP($AO7,Data!$A$50:$B$56,2,FALSE),0)</f>
        <v>0</v>
      </c>
      <c r="FY7" s="11">
        <f>IF(FY$2=$A7,0,IF(HLOOKUP(FY$2,Recipes!$H:$GI,'Production Calculator'!$A7+2,FALSE)=0,0,HLOOKUP(FY$2,Recipes!$H:$GI,'Production Calculator'!$A7+2,FALSE)*$AK7))+IF($AO7=FY$3,$AM7/VLOOKUP($AO7,Data!$A$50:$B$56,2,FALSE),0)</f>
        <v>0</v>
      </c>
      <c r="FZ7" s="11">
        <f>IF(FZ$2=$A7,0,IF(HLOOKUP(FZ$2,Recipes!$H:$GI,'Production Calculator'!$A7+2,FALSE)=0,0,HLOOKUP(FZ$2,Recipes!$H:$GI,'Production Calculator'!$A7+2,FALSE)*$AK7))+IF($AO7=FZ$3,$AM7/VLOOKUP($AO7,Data!$A$50:$B$56,2,FALSE),0)</f>
        <v>0</v>
      </c>
      <c r="GA7" s="11">
        <f>IF(GA$2=$A7,0,IF(HLOOKUP(GA$2,Recipes!$H:$GI,'Production Calculator'!$A7+2,FALSE)=0,0,HLOOKUP(GA$2,Recipes!$H:$GI,'Production Calculator'!$A7+2,FALSE)*$AK7))+IF($AO7=GA$3,$AM7/VLOOKUP($AO7,Data!$A$50:$B$56,2,FALSE),0)</f>
        <v>0</v>
      </c>
      <c r="GB7" s="11">
        <f>IF(GB$2=$A7,0,IF(HLOOKUP(GB$2,Recipes!$H:$GI,'Production Calculator'!$A7+2,FALSE)=0,0,HLOOKUP(GB$2,Recipes!$H:$GI,'Production Calculator'!$A7+2,FALSE)*$AK7))+IF($AO7=GB$3,$AM7/VLOOKUP($AO7,Data!$A$50:$B$56,2,FALSE),0)</f>
        <v>0</v>
      </c>
      <c r="GC7" s="11">
        <f>IF(GC$2=$A7,0,IF(HLOOKUP(GC$2,Recipes!$H:$GI,'Production Calculator'!$A7+2,FALSE)=0,0,HLOOKUP(GC$2,Recipes!$H:$GI,'Production Calculator'!$A7+2,FALSE)*$AK7))+IF($AO7=GC$3,$AM7/VLOOKUP($AO7,Data!$A$50:$B$56,2,FALSE),0)</f>
        <v>0</v>
      </c>
      <c r="GD7" s="11">
        <f>IF(GD$2=$A7,0,IF(HLOOKUP(GD$2,Recipes!$H:$GI,'Production Calculator'!$A7+2,FALSE)=0,0,HLOOKUP(GD$2,Recipes!$H:$GI,'Production Calculator'!$A7+2,FALSE)*$AK7))+IF($AO7=GD$3,$AM7/VLOOKUP($AO7,Data!$A$50:$B$56,2,FALSE),0)</f>
        <v>0</v>
      </c>
      <c r="GE7" s="11">
        <f>IF(GE$2=$A7,0,IF(HLOOKUP(GE$2,Recipes!$H:$GI,'Production Calculator'!$A7+2,FALSE)=0,0,HLOOKUP(GE$2,Recipes!$H:$GI,'Production Calculator'!$A7+2,FALSE)*$AK7))+IF($AO7=GE$3,$AM7/VLOOKUP($AO7,Data!$A$50:$B$56,2,FALSE),0)</f>
        <v>0</v>
      </c>
      <c r="GF7" s="11">
        <f>IF(GF$2=$A7,0,IF(HLOOKUP(GF$2,Recipes!$H:$GI,'Production Calculator'!$A7+2,FALSE)=0,0,HLOOKUP(GF$2,Recipes!$H:$GI,'Production Calculator'!$A7+2,FALSE)*$AK7))+IF($AO7=GF$3,$AM7/VLOOKUP($AO7,Data!$A$50:$B$56,2,FALSE),0)</f>
        <v>0</v>
      </c>
      <c r="GG7" s="11">
        <f>IF(GG$2=$A7,0,IF(HLOOKUP(GG$2,Recipes!$H:$GI,'Production Calculator'!$A7+2,FALSE)=0,0,HLOOKUP(GG$2,Recipes!$H:$GI,'Production Calculator'!$A7+2,FALSE)*$AK7))+IF($AO7=GG$3,$AM7/VLOOKUP($AO7,Data!$A$50:$B$56,2,FALSE),0)</f>
        <v>0</v>
      </c>
      <c r="GH7" s="11">
        <f>IF(GH$2=$A7,0,IF(HLOOKUP(GH$2,Recipes!$H:$GI,'Production Calculator'!$A7+2,FALSE)=0,0,HLOOKUP(GH$2,Recipes!$H:$GI,'Production Calculator'!$A7+2,FALSE)*$AK7))+IF($AO7=GH$3,$AM7/VLOOKUP($AO7,Data!$A$50:$B$56,2,FALSE),0)</f>
        <v>0</v>
      </c>
      <c r="GI7" s="11">
        <f>IF(GI$2=$A7,0,IF(HLOOKUP(GI$2,Recipes!$H:$GI,'Production Calculator'!$A7+2,FALSE)=0,0,HLOOKUP(GI$2,Recipes!$H:$GI,'Production Calculator'!$A7+2,FALSE)*$AK7))+IF($AO7=GI$3,$AM7/VLOOKUP($AO7,Data!$A$50:$B$56,2,FALSE),0)</f>
        <v>0</v>
      </c>
      <c r="GJ7" s="11">
        <f>IF(GJ$2=$A7,0,IF(HLOOKUP(GJ$2,Recipes!$H:$GI,'Production Calculator'!$A7+2,FALSE)=0,0,HLOOKUP(GJ$2,Recipes!$H:$GI,'Production Calculator'!$A7+2,FALSE)*$AK7))+IF($AO7=GJ$3,$AM7/VLOOKUP($AO7,Data!$A$50:$B$56,2,FALSE),0)</f>
        <v>0</v>
      </c>
      <c r="GK7" s="11">
        <f>IF(GK$2=$A7,0,IF(HLOOKUP(GK$2,Recipes!$H:$GI,'Production Calculator'!$A7+2,FALSE)=0,0,HLOOKUP(GK$2,Recipes!$H:$GI,'Production Calculator'!$A7+2,FALSE)*$AK7))+IF($AO7=GK$3,$AM7/VLOOKUP($AO7,Data!$A$50:$B$56,2,FALSE),0)</f>
        <v>0</v>
      </c>
      <c r="GL7" s="11">
        <f>IF(GL$2=$A7,0,IF(HLOOKUP(GL$2,Recipes!$H:$GI,'Production Calculator'!$A7+2,FALSE)=0,0,HLOOKUP(GL$2,Recipes!$H:$GI,'Production Calculator'!$A7+2,FALSE)*$AK7))+IF($AO7=GL$3,$AM7/VLOOKUP($AO7,Data!$A$50:$B$56,2,FALSE),0)</f>
        <v>0</v>
      </c>
      <c r="GM7" s="11">
        <f>IF(GM$2=$A7,0,IF(HLOOKUP(GM$2,Recipes!$H:$GI,'Production Calculator'!$A7+2,FALSE)=0,0,HLOOKUP(GM$2,Recipes!$H:$GI,'Production Calculator'!$A7+2,FALSE)*$AK7))+IF($AO7=GM$3,$AM7/VLOOKUP($AO7,Data!$A$50:$B$56,2,FALSE),0)</f>
        <v>0</v>
      </c>
      <c r="GN7" s="11">
        <f>IF(GN$2=$A7,0,IF(HLOOKUP(GN$2,Recipes!$H:$GI,'Production Calculator'!$A7+2,FALSE)=0,0,HLOOKUP(GN$2,Recipes!$H:$GI,'Production Calculator'!$A7+2,FALSE)*$AK7))+IF($AO7=GN$3,$AM7/VLOOKUP($AO7,Data!$A$50:$B$56,2,FALSE),0)</f>
        <v>0</v>
      </c>
      <c r="GO7" s="11">
        <f>IF(GO$2=$A7,0,IF(HLOOKUP(GO$2,Recipes!$H:$GI,'Production Calculator'!$A7+2,FALSE)=0,0,HLOOKUP(GO$2,Recipes!$H:$GI,'Production Calculator'!$A7+2,FALSE)*$AK7))+IF($AO7=GO$3,$AM7/VLOOKUP($AO7,Data!$A$50:$B$56,2,FALSE),0)</f>
        <v>0</v>
      </c>
      <c r="GP7" s="11">
        <f>IF(GP$2=$A7,0,IF(HLOOKUP(GP$2,Recipes!$H:$GI,'Production Calculator'!$A7+2,FALSE)=0,0,HLOOKUP(GP$2,Recipes!$H:$GI,'Production Calculator'!$A7+2,FALSE)*$AK7))+IF($AO7=GP$3,$AM7/VLOOKUP($AO7,Data!$A$50:$B$56,2,FALSE),0)</f>
        <v>0</v>
      </c>
      <c r="GQ7" s="11">
        <f>IF(GQ$2=$A7,0,IF(HLOOKUP(GQ$2,Recipes!$H:$GI,'Production Calculator'!$A7+2,FALSE)=0,0,HLOOKUP(GQ$2,Recipes!$H:$GI,'Production Calculator'!$A7+2,FALSE)*$AK7))+IF($AO7=GQ$3,$AM7/VLOOKUP($AO7,Data!$A$50:$B$56,2,FALSE),0)</f>
        <v>0</v>
      </c>
      <c r="GR7" s="11">
        <f>IF(GR$2=$A7,0,IF(HLOOKUP(GR$2,Recipes!$H:$GI,'Production Calculator'!$A7+2,FALSE)=0,0,HLOOKUP(GR$2,Recipes!$H:$GI,'Production Calculator'!$A7+2,FALSE)*$AK7))+IF($AO7=GR$3,$AM7/VLOOKUP($AO7,Data!$A$50:$B$56,2,FALSE),0)</f>
        <v>0</v>
      </c>
      <c r="GS7" s="11">
        <f>IF(GS$2=$A7,0,IF(HLOOKUP(GS$2,Recipes!$H:$GI,'Production Calculator'!$A7+2,FALSE)=0,0,HLOOKUP(GS$2,Recipes!$H:$GI,'Production Calculator'!$A7+2,FALSE)*$AK7))+IF($AO7=GS$3,$AM7/VLOOKUP($AO7,Data!$A$50:$B$56,2,FALSE),0)</f>
        <v>0</v>
      </c>
      <c r="GT7" s="11">
        <f>IF(GT$2=$A7,0,IF(HLOOKUP(GT$2,Recipes!$H:$GI,'Production Calculator'!$A7+2,FALSE)=0,0,HLOOKUP(GT$2,Recipes!$H:$GI,'Production Calculator'!$A7+2,FALSE)*$AK7))+IF($AO7=GT$3,$AM7/VLOOKUP($AO7,Data!$A$50:$B$56,2,FALSE),0)</f>
        <v>0</v>
      </c>
      <c r="GU7" s="11">
        <f>IF(GU$2=$A7,0,IF(HLOOKUP(GU$2,Recipes!$H:$GI,'Production Calculator'!$A7+2,FALSE)=0,0,HLOOKUP(GU$2,Recipes!$H:$GI,'Production Calculator'!$A7+2,FALSE)*$AK7))+IF($AO7=GU$3,$AM7/VLOOKUP($AO7,Data!$A$50:$B$56,2,FALSE),0)</f>
        <v>0</v>
      </c>
      <c r="GV7" s="11">
        <f>IF(GV$2=$A7,0,IF(HLOOKUP(GV$2,Recipes!$H:$GI,'Production Calculator'!$A7+2,FALSE)=0,0,HLOOKUP(GV$2,Recipes!$H:$GI,'Production Calculator'!$A7+2,FALSE)*$AK7))+IF($AO7=GV$3,$AM7/VLOOKUP($AO7,Data!$A$50:$B$56,2,FALSE),0)</f>
        <v>0</v>
      </c>
      <c r="GW7" s="11">
        <f>IF(GW$2=$A7,0,IF(HLOOKUP(GW$2,Recipes!$H:$GI,'Production Calculator'!$A7+2,FALSE)=0,0,HLOOKUP(GW$2,Recipes!$H:$GI,'Production Calculator'!$A7+2,FALSE)*$AK7))+IF($AO7=GW$3,$AM7/VLOOKUP($AO7,Data!$A$50:$B$56,2,FALSE),0)</f>
        <v>0</v>
      </c>
      <c r="GX7" s="11">
        <f>IF(GX$2=$A7,0,IF(HLOOKUP(GX$2,Recipes!$H:$GI,'Production Calculator'!$A7+2,FALSE)=0,0,HLOOKUP(GX$2,Recipes!$H:$GI,'Production Calculator'!$A7+2,FALSE)*$AK7))+IF($AO7=GX$3,$AM7/VLOOKUP($AO7,Data!$A$50:$B$56,2,FALSE),0)</f>
        <v>0</v>
      </c>
      <c r="GY7" s="11">
        <f>IF(GY$2=$A7,0,IF(HLOOKUP(GY$2,Recipes!$H:$GI,'Production Calculator'!$A7+2,FALSE)=0,0,HLOOKUP(GY$2,Recipes!$H:$GI,'Production Calculator'!$A7+2,FALSE)*$AK7))+IF($AO7=GY$3,$AM7/VLOOKUP($AO7,Data!$A$50:$B$56,2,FALSE),0)</f>
        <v>0</v>
      </c>
      <c r="GZ7" s="11">
        <f>IF(GZ$2=$A7,0,IF(HLOOKUP(GZ$2,Recipes!$H:$GI,'Production Calculator'!$A7+2,FALSE)=0,0,HLOOKUP(GZ$2,Recipes!$H:$GI,'Production Calculator'!$A7+2,FALSE)*$AK7))+IF($AO7=GZ$3,$AM7/VLOOKUP($AO7,Data!$A$50:$B$56,2,FALSE),0)</f>
        <v>0</v>
      </c>
      <c r="HA7" s="11">
        <f>IF(HA$2=$A7,0,IF(HLOOKUP(HA$2,Recipes!$H:$GI,'Production Calculator'!$A7+2,FALSE)=0,0,HLOOKUP(HA$2,Recipes!$H:$GI,'Production Calculator'!$A7+2,FALSE)*$AK7))+IF($AO7=HA$3,$AM7/VLOOKUP($AO7,Data!$A$50:$B$56,2,FALSE),0)</f>
        <v>0</v>
      </c>
      <c r="HB7" s="11">
        <f>IF(HB$2=$A7,0,IF(HLOOKUP(HB$2,Recipes!$H:$GI,'Production Calculator'!$A7+2,FALSE)=0,0,HLOOKUP(HB$2,Recipes!$H:$GI,'Production Calculator'!$A7+2,FALSE)*$AK7))+IF($AO7=HB$3,$AM7/VLOOKUP($AO7,Data!$A$50:$B$56,2,FALSE),0)</f>
        <v>0</v>
      </c>
      <c r="HC7" s="11">
        <f>IF(HC$2=$A7,0,IF(HLOOKUP(HC$2,Recipes!$H:$GI,'Production Calculator'!$A7+2,FALSE)=0,0,HLOOKUP(HC$2,Recipes!$H:$GI,'Production Calculator'!$A7+2,FALSE)*$AK7))+IF($AO7=HC$3,$AM7/VLOOKUP($AO7,Data!$A$50:$B$56,2,FALSE),0)</f>
        <v>0</v>
      </c>
      <c r="HD7" s="11">
        <f>IF(HD$2=$A7,0,IF(HLOOKUP(HD$2,Recipes!$H:$GI,'Production Calculator'!$A7+2,FALSE)=0,0,HLOOKUP(HD$2,Recipes!$H:$GI,'Production Calculator'!$A7+2,FALSE)*$AK7))+IF($AO7=HD$3,$AM7/VLOOKUP($AO7,Data!$A$50:$B$56,2,FALSE),0)</f>
        <v>0</v>
      </c>
      <c r="HE7" s="11">
        <f>IF(HE$2=$A7,0,IF(HLOOKUP(HE$2,Recipes!$H:$GI,'Production Calculator'!$A7+2,FALSE)=0,0,HLOOKUP(HE$2,Recipes!$H:$GI,'Production Calculator'!$A7+2,FALSE)*$AK7))+IF($AO7=HE$3,$AM7/VLOOKUP($AO7,Data!$A$50:$B$56,2,FALSE),0)</f>
        <v>0</v>
      </c>
      <c r="HF7" s="11">
        <f>IF(HF$2=$A7,0,IF(HLOOKUP(HF$2,Recipes!$H:$GI,'Production Calculator'!$A7+2,FALSE)=0,0,HLOOKUP(HF$2,Recipes!$H:$GI,'Production Calculator'!$A7+2,FALSE)*$AK7))+IF($AO7=HF$3,$AM7/VLOOKUP($AO7,Data!$A$50:$B$56,2,FALSE),0)</f>
        <v>0</v>
      </c>
      <c r="HG7" s="11">
        <f>IF(HG$2=$A7,0,IF(HLOOKUP(HG$2,Recipes!$H:$GI,'Production Calculator'!$A7+2,FALSE)=0,0,HLOOKUP(HG$2,Recipes!$H:$GI,'Production Calculator'!$A7+2,FALSE)*$AK7))+IF($AO7=HG$3,$AM7/VLOOKUP($AO7,Data!$A$50:$B$56,2,FALSE),0)</f>
        <v>0</v>
      </c>
      <c r="HH7" s="11">
        <f>IF(HH$2=$A7,0,IF(HLOOKUP(HH$2,Recipes!$H:$GI,'Production Calculator'!$A7+2,FALSE)=0,0,HLOOKUP(HH$2,Recipes!$H:$GI,'Production Calculator'!$A7+2,FALSE)*$AK7))+IF($AO7=HH$3,$AM7/VLOOKUP($AO7,Data!$A$50:$B$56,2,FALSE),0)</f>
        <v>0</v>
      </c>
      <c r="HI7" s="11">
        <f>IF(HI$2=$A7,0,IF(HLOOKUP(HI$2,Recipes!$H:$GI,'Production Calculator'!$A7+2,FALSE)=0,0,HLOOKUP(HI$2,Recipes!$H:$GI,'Production Calculator'!$A7+2,FALSE)*$AK7))+IF($AO7=HI$3,$AM7/VLOOKUP($AO7,Data!$A$50:$B$56,2,FALSE),0)</f>
        <v>0</v>
      </c>
      <c r="HJ7" s="11">
        <f>IF(HJ$2=$A7,0,IF(HLOOKUP(HJ$2,Recipes!$H:$GI,'Production Calculator'!$A7+2,FALSE)=0,0,HLOOKUP(HJ$2,Recipes!$H:$GI,'Production Calculator'!$A7+2,FALSE)*$AK7))+IF($AO7=HJ$3,$AM7/VLOOKUP($AO7,Data!$A$50:$B$56,2,FALSE),0)</f>
        <v>0</v>
      </c>
      <c r="HK7" s="11">
        <f>IF(HK$2=$A7,0,IF(HLOOKUP(HK$2,Recipes!$H:$GI,'Production Calculator'!$A7+2,FALSE)=0,0,HLOOKUP(HK$2,Recipes!$H:$GI,'Production Calculator'!$A7+2,FALSE)*$AK7))+IF($AO7=HK$3,$AM7/VLOOKUP($AO7,Data!$A$50:$B$56,2,FALSE),0)</f>
        <v>0</v>
      </c>
      <c r="HL7" s="11">
        <f>IF(HL$2=$A7,0,IF(HLOOKUP(HL$2,Recipes!$H:$GI,'Production Calculator'!$A7+2,FALSE)=0,0,HLOOKUP(HL$2,Recipes!$H:$GI,'Production Calculator'!$A7+2,FALSE)*$AK7))+IF($AO7=HL$3,$AM7/VLOOKUP($AO7,Data!$A$50:$B$56,2,FALSE),0)</f>
        <v>0</v>
      </c>
      <c r="HM7" s="11">
        <f>IF(HM$2=$A7,0,IF(HLOOKUP(HM$2,Recipes!$H:$GI,'Production Calculator'!$A7+2,FALSE)=0,0,HLOOKUP(HM$2,Recipes!$H:$GI,'Production Calculator'!$A7+2,FALSE)*$AK7))+IF($AO7=HM$3,$AM7/VLOOKUP($AO7,Data!$A$50:$B$56,2,FALSE),0)</f>
        <v>0</v>
      </c>
      <c r="HN7" s="11">
        <f>IF(HN$2=$A7,0,IF(HLOOKUP(HN$2,Recipes!$H:$GI,'Production Calculator'!$A7+2,FALSE)=0,0,HLOOKUP(HN$2,Recipes!$H:$GI,'Production Calculator'!$A7+2,FALSE)*$AK7))+IF($AO7=HN$3,$AM7/VLOOKUP($AO7,Data!$A$50:$B$56,2,FALSE),0)</f>
        <v>0</v>
      </c>
      <c r="HO7" s="11">
        <f>IF(HO$2=$A7,0,IF(HLOOKUP(HO$2,Recipes!$H:$GI,'Production Calculator'!$A7+2,FALSE)=0,0,HLOOKUP(HO$2,Recipes!$H:$GI,'Production Calculator'!$A7+2,FALSE)*$AK7))+IF($AO7=HO$3,$AM7/VLOOKUP($AO7,Data!$A$50:$B$56,2,FALSE),0)</f>
        <v>0</v>
      </c>
      <c r="HP7" s="11">
        <f>IF(HP$2=$A7,0,IF(HLOOKUP(HP$2,Recipes!$H:$GI,'Production Calculator'!$A7+2,FALSE)=0,0,HLOOKUP(HP$2,Recipes!$H:$GI,'Production Calculator'!$A7+2,FALSE)*$AK7))+IF($AO7=HP$3,$AM7/VLOOKUP($AO7,Data!$A$50:$B$56,2,FALSE),0)</f>
        <v>0</v>
      </c>
      <c r="HQ7" s="11">
        <f>IF(HQ$2=$A7,0,IF(HLOOKUP(HQ$2,Recipes!$H:$GI,'Production Calculator'!$A7+2,FALSE)=0,0,HLOOKUP(HQ$2,Recipes!$H:$GI,'Production Calculator'!$A7+2,FALSE)*$AK7))+IF($AO7=HQ$3,$AM7/VLOOKUP($AO7,Data!$A$50:$B$56,2,FALSE),0)</f>
        <v>0</v>
      </c>
      <c r="HR7" s="11">
        <f>IF(HR$2=$A7,0,IF(HLOOKUP(HR$2,Recipes!$H:$GI,'Production Calculator'!$A7+2,FALSE)=0,0,HLOOKUP(HR$2,Recipes!$H:$GI,'Production Calculator'!$A7+2,FALSE)*$AK7))+IF($AO7=HR$3,$AM7/VLOOKUP($AO7,Data!$A$50:$B$56,2,FALSE),0)</f>
        <v>0</v>
      </c>
      <c r="HS7" s="121"/>
    </row>
    <row r="8" spans="1:227" x14ac:dyDescent="0.45">
      <c r="A8">
        <v>159</v>
      </c>
      <c r="B8" s="107" t="str">
        <f>VLOOKUP(A8,Recipes!A:B,2)</f>
        <v>Raw wood</v>
      </c>
      <c r="C8" s="128">
        <v>0</v>
      </c>
      <c r="D8" s="108">
        <f t="shared" si="0"/>
        <v>0</v>
      </c>
      <c r="E8" s="108">
        <v>0</v>
      </c>
      <c r="F8" s="108">
        <v>0</v>
      </c>
      <c r="G8" s="108">
        <v>0</v>
      </c>
      <c r="H8" s="108">
        <v>0</v>
      </c>
      <c r="I8" s="108">
        <v>0</v>
      </c>
      <c r="J8" s="108">
        <v>0</v>
      </c>
      <c r="K8" s="108">
        <v>0</v>
      </c>
      <c r="L8" s="108">
        <v>0</v>
      </c>
      <c r="M8" s="108">
        <v>0</v>
      </c>
      <c r="N8" s="108">
        <v>0</v>
      </c>
      <c r="O8" s="108">
        <v>0</v>
      </c>
      <c r="P8" s="108">
        <v>0</v>
      </c>
      <c r="Q8" s="108">
        <v>0</v>
      </c>
      <c r="R8" s="108">
        <v>0</v>
      </c>
      <c r="S8">
        <f t="shared" si="5"/>
        <v>0</v>
      </c>
      <c r="T8">
        <f t="shared" si="6"/>
        <v>0</v>
      </c>
      <c r="U8">
        <f t="shared" si="7"/>
        <v>0</v>
      </c>
      <c r="V8">
        <f t="shared" si="8"/>
        <v>0</v>
      </c>
      <c r="W8">
        <f t="shared" si="9"/>
        <v>0</v>
      </c>
      <c r="X8">
        <f t="shared" si="10"/>
        <v>0</v>
      </c>
      <c r="Y8">
        <f t="shared" si="11"/>
        <v>0</v>
      </c>
      <c r="Z8">
        <f t="shared" si="12"/>
        <v>0</v>
      </c>
      <c r="AA8">
        <f t="shared" si="13"/>
        <v>0</v>
      </c>
      <c r="AB8" s="111">
        <f>VLOOKUP($A8,Recipes!$A:$G,4)</f>
        <v>0</v>
      </c>
      <c r="AC8" s="111">
        <f>VLOOKUP($A8,Recipes!$A:$G,5)</f>
        <v>0</v>
      </c>
      <c r="AD8" s="111">
        <v>0</v>
      </c>
      <c r="AE8" s="111">
        <v>0</v>
      </c>
      <c r="AF8" s="111">
        <v>0</v>
      </c>
      <c r="AG8" s="111">
        <v>0</v>
      </c>
      <c r="AH8" s="111">
        <v>0</v>
      </c>
      <c r="AI8" s="111">
        <v>0</v>
      </c>
      <c r="AJ8" s="111">
        <v>0</v>
      </c>
      <c r="AK8" s="112">
        <v>0</v>
      </c>
      <c r="AL8" s="111">
        <f t="shared" si="2"/>
        <v>0</v>
      </c>
      <c r="AM8" s="111">
        <f t="shared" si="3"/>
        <v>0</v>
      </c>
      <c r="AN8" s="111">
        <f t="shared" si="4"/>
        <v>0</v>
      </c>
      <c r="AO8" s="131" t="s">
        <v>298</v>
      </c>
      <c r="AP8" s="11"/>
      <c r="AQ8" s="11">
        <f>IF(AQ$2=$A8,0,IF(HLOOKUP(AQ$2,Recipes!$H:$GI,'Production Calculator'!$A8+2,FALSE)=0,0,HLOOKUP(AQ$2,Recipes!$H:$GI,'Production Calculator'!$A8+2,FALSE)*$AK8))+IF($AO8=AQ$3,$AM8/VLOOKUP($AO8,Data!$A$50:$B$56,2,FALSE),0)</f>
        <v>0</v>
      </c>
      <c r="AR8" s="11">
        <f>IF(AR$2=$A8,0,IF(HLOOKUP(AR$2,Recipes!$H:$GI,'Production Calculator'!$A8+2,FALSE)=0,0,HLOOKUP(AR$2,Recipes!$H:$GI,'Production Calculator'!$A8+2,FALSE)*$AK8))+IF($AO8=AR$3,$AM8/VLOOKUP($AO8,Data!$A$50:$B$56,2,FALSE),0)</f>
        <v>0</v>
      </c>
      <c r="AS8" s="11">
        <f>IF(AS$2=$A8,0,IF(HLOOKUP(AS$2,Recipes!$H:$GI,'Production Calculator'!$A8+2,FALSE)=0,0,HLOOKUP(AS$2,Recipes!$H:$GI,'Production Calculator'!$A8+2,FALSE)*$AK8))+IF($AO8=AS$3,$AM8/VLOOKUP($AO8,Data!$A$50:$B$56,2,FALSE),0)</f>
        <v>0</v>
      </c>
      <c r="AT8" s="11">
        <f>IF(AT$2=$A8,0,IF(HLOOKUP(AT$2,Recipes!$H:$GI,'Production Calculator'!$A8+2,FALSE)=0,0,HLOOKUP(AT$2,Recipes!$H:$GI,'Production Calculator'!$A8+2,FALSE)*$AK8))+IF($AO8=AT$3,$AM8/VLOOKUP($AO8,Data!$A$50:$B$56,2,FALSE),0)</f>
        <v>0</v>
      </c>
      <c r="AU8" s="11">
        <f>IF(AU$2=$A8,0,IF(HLOOKUP(AU$2,Recipes!$H:$GI,'Production Calculator'!$A8+2,FALSE)=0,0,HLOOKUP(AU$2,Recipes!$H:$GI,'Production Calculator'!$A8+2,FALSE)*$AK8))+IF($AO8=AU$3,$AM8/VLOOKUP($AO8,Data!$A$50:$B$56,2,FALSE),0)</f>
        <v>0</v>
      </c>
      <c r="AV8" s="11">
        <f>IF(AV$2=$A8,0,IF(HLOOKUP(AV$2,Recipes!$H:$GI,'Production Calculator'!$A8+2,FALSE)=0,0,HLOOKUP(AV$2,Recipes!$H:$GI,'Production Calculator'!$A8+2,FALSE)*$AK8))+IF($AO8=AV$3,$AM8/VLOOKUP($AO8,Data!$A$50:$B$56,2,FALSE),0)</f>
        <v>0</v>
      </c>
      <c r="AW8" s="11">
        <f>IF(AW$2=$A8,0,IF(HLOOKUP(AW$2,Recipes!$H:$GI,'Production Calculator'!$A8+2,FALSE)=0,0,HLOOKUP(AW$2,Recipes!$H:$GI,'Production Calculator'!$A8+2,FALSE)*$AK8))+IF($AO8=AW$3,$AM8/VLOOKUP($AO8,Data!$A$50:$B$56,2,FALSE),0)</f>
        <v>0</v>
      </c>
      <c r="AX8" s="11">
        <f>IF(AX$2=$A8,0,IF(HLOOKUP(AX$2,Recipes!$H:$GI,'Production Calculator'!$A8+2,FALSE)=0,0,HLOOKUP(AX$2,Recipes!$H:$GI,'Production Calculator'!$A8+2,FALSE)*$AK8))+IF($AO8=AX$3,$AM8/VLOOKUP($AO8,Data!$A$50:$B$56,2,FALSE),0)</f>
        <v>0</v>
      </c>
      <c r="AY8" s="11">
        <f>IF(AY$2=$A8,0,IF(HLOOKUP(AY$2,Recipes!$H:$GI,'Production Calculator'!$A8+2,FALSE)=0,0,HLOOKUP(AY$2,Recipes!$H:$GI,'Production Calculator'!$A8+2,FALSE)*$AK8))+IF($AO8=AY$3,$AM8/VLOOKUP($AO8,Data!$A$50:$B$56,2,FALSE),0)</f>
        <v>0</v>
      </c>
      <c r="AZ8" s="11">
        <f>IF(AZ$2=$A8,0,IF(HLOOKUP(AZ$2,Recipes!$H:$GI,'Production Calculator'!$A8+2,FALSE)=0,0,HLOOKUP(AZ$2,Recipes!$H:$GI,'Production Calculator'!$A8+2,FALSE)*$AK8))+IF($AO8=AZ$3,$AM8/VLOOKUP($AO8,Data!$A$50:$B$56,2,FALSE),0)</f>
        <v>0</v>
      </c>
      <c r="BA8" s="11">
        <f>IF(BA$2=$A8,0,IF(HLOOKUP(BA$2,Recipes!$H:$GI,'Production Calculator'!$A8+2,FALSE)=0,0,HLOOKUP(BA$2,Recipes!$H:$GI,'Production Calculator'!$A8+2,FALSE)*$AK8))+IF($AO8=BA$3,$AM8/VLOOKUP($AO8,Data!$A$50:$B$56,2,FALSE),0)</f>
        <v>0</v>
      </c>
      <c r="BB8" s="11">
        <f>IF(BB$2=$A8,0,IF(HLOOKUP(BB$2,Recipes!$H:$GI,'Production Calculator'!$A8+2,FALSE)=0,0,HLOOKUP(BB$2,Recipes!$H:$GI,'Production Calculator'!$A8+2,FALSE)*$AK8))+IF($AO8=BB$3,$AM8/VLOOKUP($AO8,Data!$A$50:$B$56,2,FALSE),0)</f>
        <v>0</v>
      </c>
      <c r="BC8" s="11">
        <f>IF(BC$2=$A8,0,IF(HLOOKUP(BC$2,Recipes!$H:$GI,'Production Calculator'!$A8+2,FALSE)=0,0,HLOOKUP(BC$2,Recipes!$H:$GI,'Production Calculator'!$A8+2,FALSE)*$AK8))+IF($AO8=BC$3,$AM8/VLOOKUP($AO8,Data!$A$50:$B$56,2,FALSE),0)</f>
        <v>0</v>
      </c>
      <c r="BD8" s="11">
        <f>IF(BD$2=$A8,0,IF(HLOOKUP(BD$2,Recipes!$H:$GI,'Production Calculator'!$A8+2,FALSE)=0,0,HLOOKUP(BD$2,Recipes!$H:$GI,'Production Calculator'!$A8+2,FALSE)*$AK8))+IF($AO8=BD$3,$AM8/VLOOKUP($AO8,Data!$A$50:$B$56,2,FALSE),0)</f>
        <v>0</v>
      </c>
      <c r="BE8" s="11">
        <f>IF(BE$2=$A8,0,IF(HLOOKUP(BE$2,Recipes!$H:$GI,'Production Calculator'!$A8+2,FALSE)=0,0,HLOOKUP(BE$2,Recipes!$H:$GI,'Production Calculator'!$A8+2,FALSE)*$AK8))+IF($AO8=BE$3,$AM8/VLOOKUP($AO8,Data!$A$50:$B$56,2,FALSE),0)</f>
        <v>0</v>
      </c>
      <c r="BF8" s="11">
        <f>IF(BF$2=$A8,0,IF(HLOOKUP(BF$2,Recipes!$H:$GI,'Production Calculator'!$A8+2,FALSE)=0,0,HLOOKUP(BF$2,Recipes!$H:$GI,'Production Calculator'!$A8+2,FALSE)*$AK8))+IF($AO8=BF$3,$AM8/VLOOKUP($AO8,Data!$A$50:$B$56,2,FALSE),0)</f>
        <v>0</v>
      </c>
      <c r="BG8" s="11">
        <f>IF(BG$2=$A8,0,IF(HLOOKUP(BG$2,Recipes!$H:$GI,'Production Calculator'!$A8+2,FALSE)=0,0,HLOOKUP(BG$2,Recipes!$H:$GI,'Production Calculator'!$A8+2,FALSE)*$AK8))+IF($AO8=BG$3,$AM8/VLOOKUP($AO8,Data!$A$50:$B$56,2,FALSE),0)</f>
        <v>0</v>
      </c>
      <c r="BH8" s="11">
        <f>IF(BH$2=$A8,0,IF(HLOOKUP(BH$2,Recipes!$H:$GI,'Production Calculator'!$A8+2,FALSE)=0,0,HLOOKUP(BH$2,Recipes!$H:$GI,'Production Calculator'!$A8+2,FALSE)*$AK8))+IF($AO8=BH$3,$AM8/VLOOKUP($AO8,Data!$A$50:$B$56,2,FALSE),0)</f>
        <v>0</v>
      </c>
      <c r="BI8" s="11">
        <f>IF(BI$2=$A8,0,IF(HLOOKUP(BI$2,Recipes!$H:$GI,'Production Calculator'!$A8+2,FALSE)=0,0,HLOOKUP(BI$2,Recipes!$H:$GI,'Production Calculator'!$A8+2,FALSE)*$AK8))+IF($AO8=BI$3,$AM8/VLOOKUP($AO8,Data!$A$50:$B$56,2,FALSE),0)</f>
        <v>0</v>
      </c>
      <c r="BJ8" s="11">
        <f>IF(BJ$2=$A8,0,IF(HLOOKUP(BJ$2,Recipes!$H:$GI,'Production Calculator'!$A8+2,FALSE)=0,0,HLOOKUP(BJ$2,Recipes!$H:$GI,'Production Calculator'!$A8+2,FALSE)*$AK8))+IF($AO8=BJ$3,$AM8/VLOOKUP($AO8,Data!$A$50:$B$56,2,FALSE),0)</f>
        <v>0</v>
      </c>
      <c r="BK8" s="11">
        <f>IF(BK$2=$A8,0,IF(HLOOKUP(BK$2,Recipes!$H:$GI,'Production Calculator'!$A8+2,FALSE)=0,0,HLOOKUP(BK$2,Recipes!$H:$GI,'Production Calculator'!$A8+2,FALSE)*$AK8))+IF($AO8=BK$3,$AM8/VLOOKUP($AO8,Data!$A$50:$B$56,2,FALSE),0)</f>
        <v>0</v>
      </c>
      <c r="BL8" s="11">
        <f>IF(BL$2=$A8,0,IF(HLOOKUP(BL$2,Recipes!$H:$GI,'Production Calculator'!$A8+2,FALSE)=0,0,HLOOKUP(BL$2,Recipes!$H:$GI,'Production Calculator'!$A8+2,FALSE)*$AK8))+IF($AO8=BL$3,$AM8/VLOOKUP($AO8,Data!$A$50:$B$56,2,FALSE),0)</f>
        <v>0</v>
      </c>
      <c r="BM8" s="11">
        <f>IF(BM$2=$A8,0,IF(HLOOKUP(BM$2,Recipes!$H:$GI,'Production Calculator'!$A8+2,FALSE)=0,0,HLOOKUP(BM$2,Recipes!$H:$GI,'Production Calculator'!$A8+2,FALSE)*$AK8))+IF($AO8=BM$3,$AM8/VLOOKUP($AO8,Data!$A$50:$B$56,2,FALSE),0)</f>
        <v>0</v>
      </c>
      <c r="BN8" s="11">
        <f>IF(BN$2=$A8,0,IF(HLOOKUP(BN$2,Recipes!$H:$GI,'Production Calculator'!$A8+2,FALSE)=0,0,HLOOKUP(BN$2,Recipes!$H:$GI,'Production Calculator'!$A8+2,FALSE)*$AK8))+IF($AO8=BN$3,$AM8/VLOOKUP($AO8,Data!$A$50:$B$56,2,FALSE),0)</f>
        <v>0</v>
      </c>
      <c r="BO8" s="11">
        <f>IF(BO$2=$A8,0,IF(HLOOKUP(BO$2,Recipes!$H:$GI,'Production Calculator'!$A8+2,FALSE)=0,0,HLOOKUP(BO$2,Recipes!$H:$GI,'Production Calculator'!$A8+2,FALSE)*$AK8))+IF($AO8=BO$3,$AM8/VLOOKUP($AO8,Data!$A$50:$B$56,2,FALSE),0)</f>
        <v>0</v>
      </c>
      <c r="BP8" s="11">
        <f>IF(BP$2=$A8,0,IF(HLOOKUP(BP$2,Recipes!$H:$GI,'Production Calculator'!$A8+2,FALSE)=0,0,HLOOKUP(BP$2,Recipes!$H:$GI,'Production Calculator'!$A8+2,FALSE)*$AK8))+IF($AO8=BP$3,$AM8/VLOOKUP($AO8,Data!$A$50:$B$56,2,FALSE),0)</f>
        <v>0</v>
      </c>
      <c r="BQ8" s="11">
        <f>IF(BQ$2=$A8,0,IF(HLOOKUP(BQ$2,Recipes!$H:$GI,'Production Calculator'!$A8+2,FALSE)=0,0,HLOOKUP(BQ$2,Recipes!$H:$GI,'Production Calculator'!$A8+2,FALSE)*$AK8))+IF($AO8=BQ$3,$AM8/VLOOKUP($AO8,Data!$A$50:$B$56,2,FALSE),0)</f>
        <v>0</v>
      </c>
      <c r="BR8" s="11">
        <f>IF(BR$2=$A8,0,IF(HLOOKUP(BR$2,Recipes!$H:$GI,'Production Calculator'!$A8+2,FALSE)=0,0,HLOOKUP(BR$2,Recipes!$H:$GI,'Production Calculator'!$A8+2,FALSE)*$AK8))+IF($AO8=BR$3,$AM8/VLOOKUP($AO8,Data!$A$50:$B$56,2,FALSE),0)</f>
        <v>0</v>
      </c>
      <c r="BS8" s="11">
        <f>IF(BS$2=$A8,0,IF(HLOOKUP(BS$2,Recipes!$H:$GI,'Production Calculator'!$A8+2,FALSE)=0,0,HLOOKUP(BS$2,Recipes!$H:$GI,'Production Calculator'!$A8+2,FALSE)*$AK8))+IF($AO8=BS$3,$AM8/VLOOKUP($AO8,Data!$A$50:$B$56,2,FALSE),0)</f>
        <v>0</v>
      </c>
      <c r="BT8" s="11">
        <f>IF(BT$2=$A8,0,IF(HLOOKUP(BT$2,Recipes!$H:$GI,'Production Calculator'!$A8+2,FALSE)=0,0,HLOOKUP(BT$2,Recipes!$H:$GI,'Production Calculator'!$A8+2,FALSE)*$AK8))+IF($AO8=BT$3,$AM8/VLOOKUP($AO8,Data!$A$50:$B$56,2,FALSE),0)</f>
        <v>0</v>
      </c>
      <c r="BU8" s="11">
        <f>IF(BU$2=$A8,0,IF(HLOOKUP(BU$2,Recipes!$H:$GI,'Production Calculator'!$A8+2,FALSE)=0,0,HLOOKUP(BU$2,Recipes!$H:$GI,'Production Calculator'!$A8+2,FALSE)*$AK8))+IF($AO8=BU$3,$AM8/VLOOKUP($AO8,Data!$A$50:$B$56,2,FALSE),0)</f>
        <v>0</v>
      </c>
      <c r="BV8" s="11">
        <f>IF(BV$2=$A8,0,IF(HLOOKUP(BV$2,Recipes!$H:$GI,'Production Calculator'!$A8+2,FALSE)=0,0,HLOOKUP(BV$2,Recipes!$H:$GI,'Production Calculator'!$A8+2,FALSE)*$AK8))+IF($AO8=BV$3,$AM8/VLOOKUP($AO8,Data!$A$50:$B$56,2,FALSE),0)</f>
        <v>0</v>
      </c>
      <c r="BW8" s="11">
        <f>IF(BW$2=$A8,0,IF(HLOOKUP(BW$2,Recipes!$H:$GI,'Production Calculator'!$A8+2,FALSE)=0,0,HLOOKUP(BW$2,Recipes!$H:$GI,'Production Calculator'!$A8+2,FALSE)*$AK8))+IF($AO8=BW$3,$AM8/VLOOKUP($AO8,Data!$A$50:$B$56,2,FALSE),0)</f>
        <v>0</v>
      </c>
      <c r="BX8" s="11">
        <f>IF(BX$2=$A8,0,IF(HLOOKUP(BX$2,Recipes!$H:$GI,'Production Calculator'!$A8+2,FALSE)=0,0,HLOOKUP(BX$2,Recipes!$H:$GI,'Production Calculator'!$A8+2,FALSE)*$AK8))+IF($AO8=BX$3,$AM8/VLOOKUP($AO8,Data!$A$50:$B$56,2,FALSE),0)</f>
        <v>0</v>
      </c>
      <c r="BY8" s="11">
        <f>IF(BY$2=$A8,0,IF(HLOOKUP(BY$2,Recipes!$H:$GI,'Production Calculator'!$A8+2,FALSE)=0,0,HLOOKUP(BY$2,Recipes!$H:$GI,'Production Calculator'!$A8+2,FALSE)*$AK8))+IF($AO8=BY$3,$AM8/VLOOKUP($AO8,Data!$A$50:$B$56,2,FALSE),0)</f>
        <v>0</v>
      </c>
      <c r="BZ8" s="11">
        <f>IF(BZ$2=$A8,0,IF(HLOOKUP(BZ$2,Recipes!$H:$GI,'Production Calculator'!$A8+2,FALSE)=0,0,HLOOKUP(BZ$2,Recipes!$H:$GI,'Production Calculator'!$A8+2,FALSE)*$AK8))+IF($AO8=BZ$3,$AM8/VLOOKUP($AO8,Data!$A$50:$B$56,2,FALSE),0)</f>
        <v>0</v>
      </c>
      <c r="CA8" s="11">
        <f>IF(CA$2=$A8,0,IF(HLOOKUP(CA$2,Recipes!$H:$GI,'Production Calculator'!$A8+2,FALSE)=0,0,HLOOKUP(CA$2,Recipes!$H:$GI,'Production Calculator'!$A8+2,FALSE)*$AK8))+IF($AO8=CA$3,$AM8/VLOOKUP($AO8,Data!$A$50:$B$56,2,FALSE),0)</f>
        <v>0</v>
      </c>
      <c r="CB8" s="11">
        <f>IF(CB$2=$A8,0,IF(HLOOKUP(CB$2,Recipes!$H:$GI,'Production Calculator'!$A8+2,FALSE)=0,0,HLOOKUP(CB$2,Recipes!$H:$GI,'Production Calculator'!$A8+2,FALSE)*$AK8))+IF($AO8=CB$3,$AM8/VLOOKUP($AO8,Data!$A$50:$B$56,2,FALSE),0)</f>
        <v>0</v>
      </c>
      <c r="CC8" s="11">
        <f>IF(CC$2=$A8,0,IF(HLOOKUP(CC$2,Recipes!$H:$GI,'Production Calculator'!$A8+2,FALSE)=0,0,HLOOKUP(CC$2,Recipes!$H:$GI,'Production Calculator'!$A8+2,FALSE)*$AK8))+IF($AO8=CC$3,$AM8/VLOOKUP($AO8,Data!$A$50:$B$56,2,FALSE),0)</f>
        <v>0</v>
      </c>
      <c r="CD8" s="11">
        <f>IF(CD$2=$A8,0,IF(HLOOKUP(CD$2,Recipes!$H:$GI,'Production Calculator'!$A8+2,FALSE)=0,0,HLOOKUP(CD$2,Recipes!$H:$GI,'Production Calculator'!$A8+2,FALSE)*$AK8))+IF($AO8=CD$3,$AM8/VLOOKUP($AO8,Data!$A$50:$B$56,2,FALSE),0)</f>
        <v>0</v>
      </c>
      <c r="CE8" s="11">
        <f>IF(CE$2=$A8,0,IF(HLOOKUP(CE$2,Recipes!$H:$GI,'Production Calculator'!$A8+2,FALSE)=0,0,HLOOKUP(CE$2,Recipes!$H:$GI,'Production Calculator'!$A8+2,FALSE)*$AK8))+IF($AO8=CE$3,$AM8/VLOOKUP($AO8,Data!$A$50:$B$56,2,FALSE),0)</f>
        <v>0</v>
      </c>
      <c r="CF8" s="11">
        <f>IF(CF$2=$A8,0,IF(HLOOKUP(CF$2,Recipes!$H:$GI,'Production Calculator'!$A8+2,FALSE)=0,0,HLOOKUP(CF$2,Recipes!$H:$GI,'Production Calculator'!$A8+2,FALSE)*$AK8))+IF($AO8=CF$3,$AM8/VLOOKUP($AO8,Data!$A$50:$B$56,2,FALSE),0)</f>
        <v>0</v>
      </c>
      <c r="CG8" s="11">
        <f>IF(CG$2=$A8,0,IF(HLOOKUP(CG$2,Recipes!$H:$GI,'Production Calculator'!$A8+2,FALSE)=0,0,HLOOKUP(CG$2,Recipes!$H:$GI,'Production Calculator'!$A8+2,FALSE)*$AK8))+IF($AO8=CG$3,$AM8/VLOOKUP($AO8,Data!$A$50:$B$56,2,FALSE),0)</f>
        <v>0</v>
      </c>
      <c r="CH8" s="11">
        <f>IF(CH$2=$A8,0,IF(HLOOKUP(CH$2,Recipes!$H:$GI,'Production Calculator'!$A8+2,FALSE)=0,0,HLOOKUP(CH$2,Recipes!$H:$GI,'Production Calculator'!$A8+2,FALSE)*$AK8))+IF($AO8=CH$3,$AM8/VLOOKUP($AO8,Data!$A$50:$B$56,2,FALSE),0)</f>
        <v>0</v>
      </c>
      <c r="CI8" s="11">
        <f>IF(CI$2=$A8,0,IF(HLOOKUP(CI$2,Recipes!$H:$GI,'Production Calculator'!$A8+2,FALSE)=0,0,HLOOKUP(CI$2,Recipes!$H:$GI,'Production Calculator'!$A8+2,FALSE)*$AK8))+IF($AO8=CI$3,$AM8/VLOOKUP($AO8,Data!$A$50:$B$56,2,FALSE),0)</f>
        <v>0</v>
      </c>
      <c r="CJ8" s="11">
        <f>IF(CJ$2=$A8,0,IF(HLOOKUP(CJ$2,Recipes!$H:$GI,'Production Calculator'!$A8+2,FALSE)=0,0,HLOOKUP(CJ$2,Recipes!$H:$GI,'Production Calculator'!$A8+2,FALSE)*$AK8))+IF($AO8=CJ$3,$AM8/VLOOKUP($AO8,Data!$A$50:$B$56,2,FALSE),0)</f>
        <v>0</v>
      </c>
      <c r="CK8" s="11">
        <f>IF(CK$2=$A8,0,IF(HLOOKUP(CK$2,Recipes!$H:$GI,'Production Calculator'!$A8+2,FALSE)=0,0,HLOOKUP(CK$2,Recipes!$H:$GI,'Production Calculator'!$A8+2,FALSE)*$AK8))+IF($AO8=CK$3,$AM8/VLOOKUP($AO8,Data!$A$50:$B$56,2,FALSE),0)</f>
        <v>0</v>
      </c>
      <c r="CL8" s="11">
        <f>IF(CL$2=$A8,0,IF(HLOOKUP(CL$2,Recipes!$H:$GI,'Production Calculator'!$A8+2,FALSE)=0,0,HLOOKUP(CL$2,Recipes!$H:$GI,'Production Calculator'!$A8+2,FALSE)*$AK8))+IF($AO8=CL$3,$AM8/VLOOKUP($AO8,Data!$A$50:$B$56,2,FALSE),0)</f>
        <v>0</v>
      </c>
      <c r="CM8" s="11">
        <f>IF(CM$2=$A8,0,IF(HLOOKUP(CM$2,Recipes!$H:$GI,'Production Calculator'!$A8+2,FALSE)=0,0,HLOOKUP(CM$2,Recipes!$H:$GI,'Production Calculator'!$A8+2,FALSE)*$AK8))+IF($AO8=CM$3,$AM8/VLOOKUP($AO8,Data!$A$50:$B$56,2,FALSE),0)</f>
        <v>0</v>
      </c>
      <c r="CN8" s="11">
        <f>IF(CN$2=$A8,0,IF(HLOOKUP(CN$2,Recipes!$H:$GI,'Production Calculator'!$A8+2,FALSE)=0,0,HLOOKUP(CN$2,Recipes!$H:$GI,'Production Calculator'!$A8+2,FALSE)*$AK8))+IF($AO8=CN$3,$AM8/VLOOKUP($AO8,Data!$A$50:$B$56,2,FALSE),0)</f>
        <v>0</v>
      </c>
      <c r="CO8" s="11">
        <f>IF(CO$2=$A8,0,IF(HLOOKUP(CO$2,Recipes!$H:$GI,'Production Calculator'!$A8+2,FALSE)=0,0,HLOOKUP(CO$2,Recipes!$H:$GI,'Production Calculator'!$A8+2,FALSE)*$AK8))+IF($AO8=CO$3,$AM8/VLOOKUP($AO8,Data!$A$50:$B$56,2,FALSE),0)</f>
        <v>0</v>
      </c>
      <c r="CP8" s="11">
        <f>IF(CP$2=$A8,0,IF(HLOOKUP(CP$2,Recipes!$H:$GI,'Production Calculator'!$A8+2,FALSE)=0,0,HLOOKUP(CP$2,Recipes!$H:$GI,'Production Calculator'!$A8+2,FALSE)*$AK8))+IF($AO8=CP$3,$AM8/VLOOKUP($AO8,Data!$A$50:$B$56,2,FALSE),0)</f>
        <v>0</v>
      </c>
      <c r="CQ8" s="11">
        <f>IF(CQ$2=$A8,0,IF(HLOOKUP(CQ$2,Recipes!$H:$GI,'Production Calculator'!$A8+2,FALSE)=0,0,HLOOKUP(CQ$2,Recipes!$H:$GI,'Production Calculator'!$A8+2,FALSE)*$AK8))+IF($AO8=CQ$3,$AM8/VLOOKUP($AO8,Data!$A$50:$B$56,2,FALSE),0)</f>
        <v>0</v>
      </c>
      <c r="CR8" s="11">
        <f>IF(CR$2=$A8,0,IF(HLOOKUP(CR$2,Recipes!$H:$GI,'Production Calculator'!$A8+2,FALSE)=0,0,HLOOKUP(CR$2,Recipes!$H:$GI,'Production Calculator'!$A8+2,FALSE)*$AK8))+IF($AO8=CR$3,$AM8/VLOOKUP($AO8,Data!$A$50:$B$56,2,FALSE),0)</f>
        <v>0</v>
      </c>
      <c r="CS8" s="11">
        <f>IF(CS$2=$A8,0,IF(HLOOKUP(CS$2,Recipes!$H:$GI,'Production Calculator'!$A8+2,FALSE)=0,0,HLOOKUP(CS$2,Recipes!$H:$GI,'Production Calculator'!$A8+2,FALSE)*$AK8))+IF($AO8=CS$3,$AM8/VLOOKUP($AO8,Data!$A$50:$B$56,2,FALSE),0)</f>
        <v>0</v>
      </c>
      <c r="CT8" s="11">
        <f>IF(CT$2=$A8,0,IF(HLOOKUP(CT$2,Recipes!$H:$GI,'Production Calculator'!$A8+2,FALSE)=0,0,HLOOKUP(CT$2,Recipes!$H:$GI,'Production Calculator'!$A8+2,FALSE)*$AK8))+IF($AO8=CT$3,$AM8/VLOOKUP($AO8,Data!$A$50:$B$56,2,FALSE),0)</f>
        <v>0</v>
      </c>
      <c r="CU8" s="11">
        <f>IF(CU$2=$A8,0,IF(HLOOKUP(CU$2,Recipes!$H:$GI,'Production Calculator'!$A8+2,FALSE)=0,0,HLOOKUP(CU$2,Recipes!$H:$GI,'Production Calculator'!$A8+2,FALSE)*$AK8))+IF($AO8=CU$3,$AM8/VLOOKUP($AO8,Data!$A$50:$B$56,2,FALSE),0)</f>
        <v>0</v>
      </c>
      <c r="CV8" s="11">
        <f>IF(CV$2=$A8,0,IF(HLOOKUP(CV$2,Recipes!$H:$GI,'Production Calculator'!$A8+2,FALSE)=0,0,HLOOKUP(CV$2,Recipes!$H:$GI,'Production Calculator'!$A8+2,FALSE)*$AK8))+IF($AO8=CV$3,$AM8/VLOOKUP($AO8,Data!$A$50:$B$56,2,FALSE),0)</f>
        <v>0</v>
      </c>
      <c r="CW8" s="11">
        <f>IF(CW$2=$A8,0,IF(HLOOKUP(CW$2,Recipes!$H:$GI,'Production Calculator'!$A8+2,FALSE)=0,0,HLOOKUP(CW$2,Recipes!$H:$GI,'Production Calculator'!$A8+2,FALSE)*$AK8))+IF($AO8=CW$3,$AM8/VLOOKUP($AO8,Data!$A$50:$B$56,2,FALSE),0)</f>
        <v>0</v>
      </c>
      <c r="CX8" s="11">
        <f>IF(CX$2=$A8,0,IF(HLOOKUP(CX$2,Recipes!$H:$GI,'Production Calculator'!$A8+2,FALSE)=0,0,HLOOKUP(CX$2,Recipes!$H:$GI,'Production Calculator'!$A8+2,FALSE)*$AK8))+IF($AO8=CX$3,$AM8/VLOOKUP($AO8,Data!$A$50:$B$56,2,FALSE),0)</f>
        <v>0</v>
      </c>
      <c r="CY8" s="11">
        <f>IF(CY$2=$A8,0,IF(HLOOKUP(CY$2,Recipes!$H:$GI,'Production Calculator'!$A8+2,FALSE)=0,0,HLOOKUP(CY$2,Recipes!$H:$GI,'Production Calculator'!$A8+2,FALSE)*$AK8))+IF($AO8=CY$3,$AM8/VLOOKUP($AO8,Data!$A$50:$B$56,2,FALSE),0)</f>
        <v>0</v>
      </c>
      <c r="CZ8" s="11">
        <f>IF(CZ$2=$A8,0,IF(HLOOKUP(CZ$2,Recipes!$H:$GI,'Production Calculator'!$A8+2,FALSE)=0,0,HLOOKUP(CZ$2,Recipes!$H:$GI,'Production Calculator'!$A8+2,FALSE)*$AK8))+IF($AO8=CZ$3,$AM8/VLOOKUP($AO8,Data!$A$50:$B$56,2,FALSE),0)</f>
        <v>0</v>
      </c>
      <c r="DA8" s="11">
        <f>IF(DA$2=$A8,0,IF(HLOOKUP(DA$2,Recipes!$H:$GI,'Production Calculator'!$A8+2,FALSE)=0,0,HLOOKUP(DA$2,Recipes!$H:$GI,'Production Calculator'!$A8+2,FALSE)*$AK8))+IF($AO8=DA$3,$AM8/VLOOKUP($AO8,Data!$A$50:$B$56,2,FALSE),0)</f>
        <v>0</v>
      </c>
      <c r="DB8" s="11">
        <f>IF(DB$2=$A8,0,IF(HLOOKUP(DB$2,Recipes!$H:$GI,'Production Calculator'!$A8+2,FALSE)=0,0,HLOOKUP(DB$2,Recipes!$H:$GI,'Production Calculator'!$A8+2,FALSE)*$AK8))+IF($AO8=DB$3,$AM8/VLOOKUP($AO8,Data!$A$50:$B$56,2,FALSE),0)</f>
        <v>0</v>
      </c>
      <c r="DC8" s="11">
        <f>IF(DC$2=$A8,0,IF(HLOOKUP(DC$2,Recipes!$H:$GI,'Production Calculator'!$A8+2,FALSE)=0,0,HLOOKUP(DC$2,Recipes!$H:$GI,'Production Calculator'!$A8+2,FALSE)*$AK8))+IF($AO8=DC$3,$AM8/VLOOKUP($AO8,Data!$A$50:$B$56,2,FALSE),0)</f>
        <v>0</v>
      </c>
      <c r="DD8" s="11">
        <f>IF(DD$2=$A8,0,IF(HLOOKUP(DD$2,Recipes!$H:$GI,'Production Calculator'!$A8+2,FALSE)=0,0,HLOOKUP(DD$2,Recipes!$H:$GI,'Production Calculator'!$A8+2,FALSE)*$AK8))+IF($AO8=DD$3,$AM8/VLOOKUP($AO8,Data!$A$50:$B$56,2,FALSE),0)</f>
        <v>0</v>
      </c>
      <c r="DE8" s="11">
        <f>IF(DE$2=$A8,0,IF(HLOOKUP(DE$2,Recipes!$H:$GI,'Production Calculator'!$A8+2,FALSE)=0,0,HLOOKUP(DE$2,Recipes!$H:$GI,'Production Calculator'!$A8+2,FALSE)*$AK8))+IF($AO8=DE$3,$AM8/VLOOKUP($AO8,Data!$A$50:$B$56,2,FALSE),0)</f>
        <v>0</v>
      </c>
      <c r="DF8" s="11">
        <f>IF(DF$2=$A8,0,IF(HLOOKUP(DF$2,Recipes!$H:$GI,'Production Calculator'!$A8+2,FALSE)=0,0,HLOOKUP(DF$2,Recipes!$H:$GI,'Production Calculator'!$A8+2,FALSE)*$AK8))+IF($AO8=DF$3,$AM8/VLOOKUP($AO8,Data!$A$50:$B$56,2,FALSE),0)</f>
        <v>0</v>
      </c>
      <c r="DG8" s="11">
        <f>IF(DG$2=$A8,0,IF(HLOOKUP(DG$2,Recipes!$H:$GI,'Production Calculator'!$A8+2,FALSE)=0,0,HLOOKUP(DG$2,Recipes!$H:$GI,'Production Calculator'!$A8+2,FALSE)*$AK8))+IF($AO8=DG$3,$AM8/VLOOKUP($AO8,Data!$A$50:$B$56,2,FALSE),0)</f>
        <v>0</v>
      </c>
      <c r="DH8" s="11">
        <f>IF(DH$2=$A8,0,IF(HLOOKUP(DH$2,Recipes!$H:$GI,'Production Calculator'!$A8+2,FALSE)=0,0,HLOOKUP(DH$2,Recipes!$H:$GI,'Production Calculator'!$A8+2,FALSE)*$AK8))+IF($AO8=DH$3,$AM8/VLOOKUP($AO8,Data!$A$50:$B$56,2,FALSE),0)</f>
        <v>0</v>
      </c>
      <c r="DI8" s="11">
        <f>IF(DI$2=$A8,0,IF(HLOOKUP(DI$2,Recipes!$H:$GI,'Production Calculator'!$A8+2,FALSE)=0,0,HLOOKUP(DI$2,Recipes!$H:$GI,'Production Calculator'!$A8+2,FALSE)*$AK8))+IF($AO8=DI$3,$AM8/VLOOKUP($AO8,Data!$A$50:$B$56,2,FALSE),0)</f>
        <v>0</v>
      </c>
      <c r="DJ8" s="11">
        <f>IF(DJ$2=$A8,0,IF(HLOOKUP(DJ$2,Recipes!$H:$GI,'Production Calculator'!$A8+2,FALSE)=0,0,HLOOKUP(DJ$2,Recipes!$H:$GI,'Production Calculator'!$A8+2,FALSE)*$AK8))+IF($AO8=DJ$3,$AM8/VLOOKUP($AO8,Data!$A$50:$B$56,2,FALSE),0)</f>
        <v>0</v>
      </c>
      <c r="DK8" s="11">
        <f>IF(DK$2=$A8,0,IF(HLOOKUP(DK$2,Recipes!$H:$GI,'Production Calculator'!$A8+2,FALSE)=0,0,HLOOKUP(DK$2,Recipes!$H:$GI,'Production Calculator'!$A8+2,FALSE)*$AK8))+IF($AO8=DK$3,$AM8/VLOOKUP($AO8,Data!$A$50:$B$56,2,FALSE),0)</f>
        <v>0</v>
      </c>
      <c r="DL8" s="11">
        <f>IF(DL$2=$A8,0,IF(HLOOKUP(DL$2,Recipes!$H:$GI,'Production Calculator'!$A8+2,FALSE)=0,0,HLOOKUP(DL$2,Recipes!$H:$GI,'Production Calculator'!$A8+2,FALSE)*$AK8))+IF($AO8=DL$3,$AM8/VLOOKUP($AO8,Data!$A$50:$B$56,2,FALSE),0)</f>
        <v>0</v>
      </c>
      <c r="DM8" s="11">
        <f>IF(DM$2=$A8,0,IF(HLOOKUP(DM$2,Recipes!$H:$GI,'Production Calculator'!$A8+2,FALSE)=0,0,HLOOKUP(DM$2,Recipes!$H:$GI,'Production Calculator'!$A8+2,FALSE)*$AK8))+IF($AO8=DM$3,$AM8/VLOOKUP($AO8,Data!$A$50:$B$56,2,FALSE),0)</f>
        <v>0</v>
      </c>
      <c r="DN8" s="11">
        <f>IF(DN$2=$A8,0,IF(HLOOKUP(DN$2,Recipes!$H:$GI,'Production Calculator'!$A8+2,FALSE)=0,0,HLOOKUP(DN$2,Recipes!$H:$GI,'Production Calculator'!$A8+2,FALSE)*$AK8))+IF($AO8=DN$3,$AM8/VLOOKUP($AO8,Data!$A$50:$B$56,2,FALSE),0)</f>
        <v>0</v>
      </c>
      <c r="DO8" s="11">
        <f>IF(DO$2=$A8,0,IF(HLOOKUP(DO$2,Recipes!$H:$GI,'Production Calculator'!$A8+2,FALSE)=0,0,HLOOKUP(DO$2,Recipes!$H:$GI,'Production Calculator'!$A8+2,FALSE)*$AK8))+IF($AO8=DO$3,$AM8/VLOOKUP($AO8,Data!$A$50:$B$56,2,FALSE),0)</f>
        <v>0</v>
      </c>
      <c r="DP8" s="11">
        <f>IF(DP$2=$A8,0,IF(HLOOKUP(DP$2,Recipes!$H:$GI,'Production Calculator'!$A8+2,FALSE)=0,0,HLOOKUP(DP$2,Recipes!$H:$GI,'Production Calculator'!$A8+2,FALSE)*$AK8))+IF($AO8=DP$3,$AM8/VLOOKUP($AO8,Data!$A$50:$B$56,2,FALSE),0)</f>
        <v>0</v>
      </c>
      <c r="DQ8" s="11">
        <f>IF(DQ$2=$A8,0,IF(HLOOKUP(DQ$2,Recipes!$H:$GI,'Production Calculator'!$A8+2,FALSE)=0,0,HLOOKUP(DQ$2,Recipes!$H:$GI,'Production Calculator'!$A8+2,FALSE)*$AK8))+IF($AO8=DQ$3,$AM8/VLOOKUP($AO8,Data!$A$50:$B$56,2,FALSE),0)</f>
        <v>0</v>
      </c>
      <c r="DR8" s="11">
        <f>IF(DR$2=$A8,0,IF(HLOOKUP(DR$2,Recipes!$H:$GI,'Production Calculator'!$A8+2,FALSE)=0,0,HLOOKUP(DR$2,Recipes!$H:$GI,'Production Calculator'!$A8+2,FALSE)*$AK8))+IF($AO8=DR$3,$AM8/VLOOKUP($AO8,Data!$A$50:$B$56,2,FALSE),0)</f>
        <v>0</v>
      </c>
      <c r="DS8" s="11">
        <f>IF(DS$2=$A8,0,IF(HLOOKUP(DS$2,Recipes!$H:$GI,'Production Calculator'!$A8+2,FALSE)=0,0,HLOOKUP(DS$2,Recipes!$H:$GI,'Production Calculator'!$A8+2,FALSE)*$AK8))+IF($AO8=DS$3,$AM8/VLOOKUP($AO8,Data!$A$50:$B$56,2,FALSE),0)</f>
        <v>0</v>
      </c>
      <c r="DT8" s="11">
        <f>IF(DT$2=$A8,0,IF(HLOOKUP(DT$2,Recipes!$H:$GI,'Production Calculator'!$A8+2,FALSE)=0,0,HLOOKUP(DT$2,Recipes!$H:$GI,'Production Calculator'!$A8+2,FALSE)*$AK8))+IF($AO8=DT$3,$AM8/VLOOKUP($AO8,Data!$A$50:$B$56,2,FALSE),0)</f>
        <v>0</v>
      </c>
      <c r="DU8" s="11">
        <f>IF(DU$2=$A8,0,IF(HLOOKUP(DU$2,Recipes!$H:$GI,'Production Calculator'!$A8+2,FALSE)=0,0,HLOOKUP(DU$2,Recipes!$H:$GI,'Production Calculator'!$A8+2,FALSE)*$AK8))+IF($AO8=DU$3,$AM8/VLOOKUP($AO8,Data!$A$50:$B$56,2,FALSE),0)</f>
        <v>0</v>
      </c>
      <c r="DV8" s="11">
        <f>IF(DV$2=$A8,0,IF(HLOOKUP(DV$2,Recipes!$H:$GI,'Production Calculator'!$A8+2,FALSE)=0,0,HLOOKUP(DV$2,Recipes!$H:$GI,'Production Calculator'!$A8+2,FALSE)*$AK8))+IF($AO8=DV$3,$AM8/VLOOKUP($AO8,Data!$A$50:$B$56,2,FALSE),0)</f>
        <v>0</v>
      </c>
      <c r="DW8" s="11">
        <f>IF(DW$2=$A8,0,IF(HLOOKUP(DW$2,Recipes!$H:$GI,'Production Calculator'!$A8+2,FALSE)=0,0,HLOOKUP(DW$2,Recipes!$H:$GI,'Production Calculator'!$A8+2,FALSE)*$AK8))+IF($AO8=DW$3,$AM8/VLOOKUP($AO8,Data!$A$50:$B$56,2,FALSE),0)</f>
        <v>0</v>
      </c>
      <c r="DX8" s="11">
        <f>IF(DX$2=$A8,0,IF(HLOOKUP(DX$2,Recipes!$H:$GI,'Production Calculator'!$A8+2,FALSE)=0,0,HLOOKUP(DX$2,Recipes!$H:$GI,'Production Calculator'!$A8+2,FALSE)*$AK8))+IF($AO8=DX$3,$AM8/VLOOKUP($AO8,Data!$A$50:$B$56,2,FALSE),0)</f>
        <v>0</v>
      </c>
      <c r="DY8" s="11">
        <f>IF(DY$2=$A8,0,IF(HLOOKUP(DY$2,Recipes!$H:$GI,'Production Calculator'!$A8+2,FALSE)=0,0,HLOOKUP(DY$2,Recipes!$H:$GI,'Production Calculator'!$A8+2,FALSE)*$AK8))+IF($AO8=DY$3,$AM8/VLOOKUP($AO8,Data!$A$50:$B$56,2,FALSE),0)</f>
        <v>0</v>
      </c>
      <c r="DZ8" s="11">
        <f>IF(DZ$2=$A8,0,IF(HLOOKUP(DZ$2,Recipes!$H:$GI,'Production Calculator'!$A8+2,FALSE)=0,0,HLOOKUP(DZ$2,Recipes!$H:$GI,'Production Calculator'!$A8+2,FALSE)*$AK8))+IF($AO8=DZ$3,$AM8/VLOOKUP($AO8,Data!$A$50:$B$56,2,FALSE),0)</f>
        <v>0</v>
      </c>
      <c r="EA8" s="11">
        <f>IF(EA$2=$A8,0,IF(HLOOKUP(EA$2,Recipes!$H:$GI,'Production Calculator'!$A8+2,FALSE)=0,0,HLOOKUP(EA$2,Recipes!$H:$GI,'Production Calculator'!$A8+2,FALSE)*$AK8))+IF($AO8=EA$3,$AM8/VLOOKUP($AO8,Data!$A$50:$B$56,2,FALSE),0)</f>
        <v>0</v>
      </c>
      <c r="EB8" s="11">
        <f>IF(EB$2=$A8,0,IF(HLOOKUP(EB$2,Recipes!$H:$GI,'Production Calculator'!$A8+2,FALSE)=0,0,HLOOKUP(EB$2,Recipes!$H:$GI,'Production Calculator'!$A8+2,FALSE)*$AK8))+IF($AO8=EB$3,$AM8/VLOOKUP($AO8,Data!$A$50:$B$56,2,FALSE),0)</f>
        <v>0</v>
      </c>
      <c r="EC8" s="11">
        <f>IF(EC$2=$A8,0,IF(HLOOKUP(EC$2,Recipes!$H:$GI,'Production Calculator'!$A8+2,FALSE)=0,0,HLOOKUP(EC$2,Recipes!$H:$GI,'Production Calculator'!$A8+2,FALSE)*$AK8))+IF($AO8=EC$3,$AM8/VLOOKUP($AO8,Data!$A$50:$B$56,2,FALSE),0)</f>
        <v>0</v>
      </c>
      <c r="ED8" s="11">
        <f>IF(ED$2=$A8,0,IF(HLOOKUP(ED$2,Recipes!$H:$GI,'Production Calculator'!$A8+2,FALSE)=0,0,HLOOKUP(ED$2,Recipes!$H:$GI,'Production Calculator'!$A8+2,FALSE)*$AK8))+IF($AO8=ED$3,$AM8/VLOOKUP($AO8,Data!$A$50:$B$56,2,FALSE),0)</f>
        <v>0</v>
      </c>
      <c r="EE8" s="11">
        <f>IF(EE$2=$A8,0,IF(HLOOKUP(EE$2,Recipes!$H:$GI,'Production Calculator'!$A8+2,FALSE)=0,0,HLOOKUP(EE$2,Recipes!$H:$GI,'Production Calculator'!$A8+2,FALSE)*$AK8))+IF($AO8=EE$3,$AM8/VLOOKUP($AO8,Data!$A$50:$B$56,2,FALSE),0)</f>
        <v>0</v>
      </c>
      <c r="EF8" s="11">
        <f>IF(EF$2=$A8,0,IF(HLOOKUP(EF$2,Recipes!$H:$GI,'Production Calculator'!$A8+2,FALSE)=0,0,HLOOKUP(EF$2,Recipes!$H:$GI,'Production Calculator'!$A8+2,FALSE)*$AK8))+IF($AO8=EF$3,$AM8/VLOOKUP($AO8,Data!$A$50:$B$56,2,FALSE),0)</f>
        <v>0</v>
      </c>
      <c r="EG8" s="11">
        <f>IF(EG$2=$A8,0,IF(HLOOKUP(EG$2,Recipes!$H:$GI,'Production Calculator'!$A8+2,FALSE)=0,0,HLOOKUP(EG$2,Recipes!$H:$GI,'Production Calculator'!$A8+2,FALSE)*$AK8))+IF($AO8=EG$3,$AM8/VLOOKUP($AO8,Data!$A$50:$B$56,2,FALSE),0)</f>
        <v>0</v>
      </c>
      <c r="EH8" s="11">
        <f>IF(EH$2=$A8,0,IF(HLOOKUP(EH$2,Recipes!$H:$GI,'Production Calculator'!$A8+2,FALSE)=0,0,HLOOKUP(EH$2,Recipes!$H:$GI,'Production Calculator'!$A8+2,FALSE)*$AK8))+IF($AO8=EH$3,$AM8/VLOOKUP($AO8,Data!$A$50:$B$56,2,FALSE),0)</f>
        <v>0</v>
      </c>
      <c r="EI8" s="11">
        <f>IF(EI$2=$A8,0,IF(HLOOKUP(EI$2,Recipes!$H:$GI,'Production Calculator'!$A8+2,FALSE)=0,0,HLOOKUP(EI$2,Recipes!$H:$GI,'Production Calculator'!$A8+2,FALSE)*$AK8))+IF($AO8=EI$3,$AM8/VLOOKUP($AO8,Data!$A$50:$B$56,2,FALSE),0)</f>
        <v>0</v>
      </c>
      <c r="EJ8" s="11">
        <f>IF(EJ$2=$A8,0,IF(HLOOKUP(EJ$2,Recipes!$H:$GI,'Production Calculator'!$A8+2,FALSE)=0,0,HLOOKUP(EJ$2,Recipes!$H:$GI,'Production Calculator'!$A8+2,FALSE)*$AK8))+IF($AO8=EJ$3,$AM8/VLOOKUP($AO8,Data!$A$50:$B$56,2,FALSE),0)</f>
        <v>0</v>
      </c>
      <c r="EK8" s="11">
        <f>IF(EK$2=$A8,0,IF(HLOOKUP(EK$2,Recipes!$H:$GI,'Production Calculator'!$A8+2,FALSE)=0,0,HLOOKUP(EK$2,Recipes!$H:$GI,'Production Calculator'!$A8+2,FALSE)*$AK8))+IF($AO8=EK$3,$AM8/VLOOKUP($AO8,Data!$A$50:$B$56,2,FALSE),0)</f>
        <v>0</v>
      </c>
      <c r="EL8" s="11">
        <f>IF(EL$2=$A8,0,IF(HLOOKUP(EL$2,Recipes!$H:$GI,'Production Calculator'!$A8+2,FALSE)=0,0,HLOOKUP(EL$2,Recipes!$H:$GI,'Production Calculator'!$A8+2,FALSE)*$AK8))+IF($AO8=EL$3,$AM8/VLOOKUP($AO8,Data!$A$50:$B$56,2,FALSE),0)</f>
        <v>0</v>
      </c>
      <c r="EM8" s="11">
        <f>IF(EM$2=$A8,0,IF(HLOOKUP(EM$2,Recipes!$H:$GI,'Production Calculator'!$A8+2,FALSE)=0,0,HLOOKUP(EM$2,Recipes!$H:$GI,'Production Calculator'!$A8+2,FALSE)*$AK8))+IF($AO8=EM$3,$AM8/VLOOKUP($AO8,Data!$A$50:$B$56,2,FALSE),0)</f>
        <v>0</v>
      </c>
      <c r="EN8" s="11">
        <f>IF(EN$2=$A8,0,IF(HLOOKUP(EN$2,Recipes!$H:$GI,'Production Calculator'!$A8+2,FALSE)=0,0,HLOOKUP(EN$2,Recipes!$H:$GI,'Production Calculator'!$A8+2,FALSE)*$AK8))+IF($AO8=EN$3,$AM8/VLOOKUP($AO8,Data!$A$50:$B$56,2,FALSE),0)</f>
        <v>0</v>
      </c>
      <c r="EO8" s="11">
        <f>IF(EO$2=$A8,0,IF(HLOOKUP(EO$2,Recipes!$H:$GI,'Production Calculator'!$A8+2,FALSE)=0,0,HLOOKUP(EO$2,Recipes!$H:$GI,'Production Calculator'!$A8+2,FALSE)*$AK8))+IF($AO8=EO$3,$AM8/VLOOKUP($AO8,Data!$A$50:$B$56,2,FALSE),0)</f>
        <v>0</v>
      </c>
      <c r="EP8" s="11">
        <f>IF(EP$2=$A8,0,IF(HLOOKUP(EP$2,Recipes!$H:$GI,'Production Calculator'!$A8+2,FALSE)=0,0,HLOOKUP(EP$2,Recipes!$H:$GI,'Production Calculator'!$A8+2,FALSE)*$AK8))+IF($AO8=EP$3,$AM8/VLOOKUP($AO8,Data!$A$50:$B$56,2,FALSE),0)</f>
        <v>0</v>
      </c>
      <c r="EQ8" s="11">
        <f>IF(EQ$2=$A8,0,IF(HLOOKUP(EQ$2,Recipes!$H:$GI,'Production Calculator'!$A8+2,FALSE)=0,0,HLOOKUP(EQ$2,Recipes!$H:$GI,'Production Calculator'!$A8+2,FALSE)*$AK8))+IF($AO8=EQ$3,$AM8/VLOOKUP($AO8,Data!$A$50:$B$56,2,FALSE),0)</f>
        <v>0</v>
      </c>
      <c r="ER8" s="11">
        <f>IF(ER$2=$A8,0,IF(HLOOKUP(ER$2,Recipes!$H:$GI,'Production Calculator'!$A8+2,FALSE)=0,0,HLOOKUP(ER$2,Recipes!$H:$GI,'Production Calculator'!$A8+2,FALSE)*$AK8))+IF($AO8=ER$3,$AM8/VLOOKUP($AO8,Data!$A$50:$B$56,2,FALSE),0)</f>
        <v>0</v>
      </c>
      <c r="ES8" s="11">
        <f>IF(ES$2=$A8,0,IF(HLOOKUP(ES$2,Recipes!$H:$GI,'Production Calculator'!$A8+2,FALSE)=0,0,HLOOKUP(ES$2,Recipes!$H:$GI,'Production Calculator'!$A8+2,FALSE)*$AK8))+IF($AO8=ES$3,$AM8/VLOOKUP($AO8,Data!$A$50:$B$56,2,FALSE),0)</f>
        <v>0</v>
      </c>
      <c r="ET8" s="11">
        <f>IF(ET$2=$A8,0,IF(HLOOKUP(ET$2,Recipes!$H:$GI,'Production Calculator'!$A8+2,FALSE)=0,0,HLOOKUP(ET$2,Recipes!$H:$GI,'Production Calculator'!$A8+2,FALSE)*$AK8))+IF($AO8=ET$3,$AM8/VLOOKUP($AO8,Data!$A$50:$B$56,2,FALSE),0)</f>
        <v>0</v>
      </c>
      <c r="EU8" s="11">
        <f>IF(EU$2=$A8,0,IF(HLOOKUP(EU$2,Recipes!$H:$GI,'Production Calculator'!$A8+2,FALSE)=0,0,HLOOKUP(EU$2,Recipes!$H:$GI,'Production Calculator'!$A8+2,FALSE)*$AK8))+IF($AO8=EU$3,$AM8/VLOOKUP($AO8,Data!$A$50:$B$56,2,FALSE),0)</f>
        <v>0</v>
      </c>
      <c r="EV8" s="11">
        <f>IF(EV$2=$A8,0,IF(HLOOKUP(EV$2,Recipes!$H:$GI,'Production Calculator'!$A8+2,FALSE)=0,0,HLOOKUP(EV$2,Recipes!$H:$GI,'Production Calculator'!$A8+2,FALSE)*$AK8))+IF($AO8=EV$3,$AM8/VLOOKUP($AO8,Data!$A$50:$B$56,2,FALSE),0)</f>
        <v>0</v>
      </c>
      <c r="EW8" s="11">
        <f>IF(EW$2=$A8,0,IF(HLOOKUP(EW$2,Recipes!$H:$GI,'Production Calculator'!$A8+2,FALSE)=0,0,HLOOKUP(EW$2,Recipes!$H:$GI,'Production Calculator'!$A8+2,FALSE)*$AK8))+IF($AO8=EW$3,$AM8/VLOOKUP($AO8,Data!$A$50:$B$56,2,FALSE),0)</f>
        <v>0</v>
      </c>
      <c r="EX8" s="11">
        <f>IF(EX$2=$A8,0,IF(HLOOKUP(EX$2,Recipes!$H:$GI,'Production Calculator'!$A8+2,FALSE)=0,0,HLOOKUP(EX$2,Recipes!$H:$GI,'Production Calculator'!$A8+2,FALSE)*$AK8))+IF($AO8=EX$3,$AM8/VLOOKUP($AO8,Data!$A$50:$B$56,2,FALSE),0)</f>
        <v>0</v>
      </c>
      <c r="EY8" s="11">
        <f>IF(EY$2=$A8,0,IF(HLOOKUP(EY$2,Recipes!$H:$GI,'Production Calculator'!$A8+2,FALSE)=0,0,HLOOKUP(EY$2,Recipes!$H:$GI,'Production Calculator'!$A8+2,FALSE)*$AK8))+IF($AO8=EY$3,$AM8/VLOOKUP($AO8,Data!$A$50:$B$56,2,FALSE),0)</f>
        <v>0</v>
      </c>
      <c r="EZ8" s="11">
        <f>IF(EZ$2=$A8,0,IF(HLOOKUP(EZ$2,Recipes!$H:$GI,'Production Calculator'!$A8+2,FALSE)=0,0,HLOOKUP(EZ$2,Recipes!$H:$GI,'Production Calculator'!$A8+2,FALSE)*$AK8))+IF($AO8=EZ$3,$AM8/VLOOKUP($AO8,Data!$A$50:$B$56,2,FALSE),0)</f>
        <v>0</v>
      </c>
      <c r="FA8" s="11">
        <f>IF(FA$2=$A8,0,IF(HLOOKUP(FA$2,Recipes!$H:$GI,'Production Calculator'!$A8+2,FALSE)=0,0,HLOOKUP(FA$2,Recipes!$H:$GI,'Production Calculator'!$A8+2,FALSE)*$AK8))+IF($AO8=FA$3,$AM8/VLOOKUP($AO8,Data!$A$50:$B$56,2,FALSE),0)</f>
        <v>0</v>
      </c>
      <c r="FB8" s="11">
        <f>IF(FB$2=$A8,0,IF(HLOOKUP(FB$2,Recipes!$H:$GI,'Production Calculator'!$A8+2,FALSE)=0,0,HLOOKUP(FB$2,Recipes!$H:$GI,'Production Calculator'!$A8+2,FALSE)*$AK8))+IF($AO8=FB$3,$AM8/VLOOKUP($AO8,Data!$A$50:$B$56,2,FALSE),0)</f>
        <v>0</v>
      </c>
      <c r="FC8" s="11">
        <f>IF(FC$2=$A8,0,IF(HLOOKUP(FC$2,Recipes!$H:$GI,'Production Calculator'!$A8+2,FALSE)=0,0,HLOOKUP(FC$2,Recipes!$H:$GI,'Production Calculator'!$A8+2,FALSE)*$AK8))+IF($AO8=FC$3,$AM8/VLOOKUP($AO8,Data!$A$50:$B$56,2,FALSE),0)</f>
        <v>0</v>
      </c>
      <c r="FD8" s="11">
        <f>IF(FD$2=$A8,0,IF(HLOOKUP(FD$2,Recipes!$H:$GI,'Production Calculator'!$A8+2,FALSE)=0,0,HLOOKUP(FD$2,Recipes!$H:$GI,'Production Calculator'!$A8+2,FALSE)*$AK8))+IF($AO8=FD$3,$AM8/VLOOKUP($AO8,Data!$A$50:$B$56,2,FALSE),0)</f>
        <v>0</v>
      </c>
      <c r="FE8" s="11">
        <f>IF(FE$2=$A8,0,IF(HLOOKUP(FE$2,Recipes!$H:$GI,'Production Calculator'!$A8+2,FALSE)=0,0,HLOOKUP(FE$2,Recipes!$H:$GI,'Production Calculator'!$A8+2,FALSE)*$AK8))+IF($AO8=FE$3,$AM8/VLOOKUP($AO8,Data!$A$50:$B$56,2,FALSE),0)</f>
        <v>0</v>
      </c>
      <c r="FF8" s="11">
        <f>IF(FF$2=$A8,0,IF(HLOOKUP(FF$2,Recipes!$H:$GI,'Production Calculator'!$A8+2,FALSE)=0,0,HLOOKUP(FF$2,Recipes!$H:$GI,'Production Calculator'!$A8+2,FALSE)*$AK8))+IF($AO8=FF$3,$AM8/VLOOKUP($AO8,Data!$A$50:$B$56,2,FALSE),0)</f>
        <v>0</v>
      </c>
      <c r="FG8" s="11">
        <f>IF(FG$2=$A8,0,IF(HLOOKUP(FG$2,Recipes!$H:$GI,'Production Calculator'!$A8+2,FALSE)=0,0,HLOOKUP(FG$2,Recipes!$H:$GI,'Production Calculator'!$A8+2,FALSE)*$AK8))+IF($AO8=FG$3,$AM8/VLOOKUP($AO8,Data!$A$50:$B$56,2,FALSE),0)</f>
        <v>0</v>
      </c>
      <c r="FH8" s="11">
        <f>IF(FH$2=$A8,0,IF(HLOOKUP(FH$2,Recipes!$H:$GI,'Production Calculator'!$A8+2,FALSE)=0,0,HLOOKUP(FH$2,Recipes!$H:$GI,'Production Calculator'!$A8+2,FALSE)*$AK8))+IF($AO8=FH$3,$AM8/VLOOKUP($AO8,Data!$A$50:$B$56,2,FALSE),0)</f>
        <v>0</v>
      </c>
      <c r="FI8" s="11">
        <f>IF(FI$2=$A8,0,IF(HLOOKUP(FI$2,Recipes!$H:$GI,'Production Calculator'!$A8+2,FALSE)=0,0,HLOOKUP(FI$2,Recipes!$H:$GI,'Production Calculator'!$A8+2,FALSE)*$AK8))+IF($AO8=FI$3,$AM8/VLOOKUP($AO8,Data!$A$50:$B$56,2,FALSE),0)</f>
        <v>0</v>
      </c>
      <c r="FJ8" s="11">
        <f>IF(FJ$2=$A8,0,IF(HLOOKUP(FJ$2,Recipes!$H:$GI,'Production Calculator'!$A8+2,FALSE)=0,0,HLOOKUP(FJ$2,Recipes!$H:$GI,'Production Calculator'!$A8+2,FALSE)*$AK8))+IF($AO8=FJ$3,$AM8/VLOOKUP($AO8,Data!$A$50:$B$56,2,FALSE),0)</f>
        <v>0</v>
      </c>
      <c r="FK8" s="11">
        <f>IF(FK$2=$A8,0,IF(HLOOKUP(FK$2,Recipes!$H:$GI,'Production Calculator'!$A8+2,FALSE)=0,0,HLOOKUP(FK$2,Recipes!$H:$GI,'Production Calculator'!$A8+2,FALSE)*$AK8))+IF($AO8=FK$3,$AM8/VLOOKUP($AO8,Data!$A$50:$B$56,2,FALSE),0)</f>
        <v>0</v>
      </c>
      <c r="FL8" s="11">
        <f>IF(FL$2=$A8,0,IF(HLOOKUP(FL$2,Recipes!$H:$GI,'Production Calculator'!$A8+2,FALSE)=0,0,HLOOKUP(FL$2,Recipes!$H:$GI,'Production Calculator'!$A8+2,FALSE)*$AK8))+IF($AO8=FL$3,$AM8/VLOOKUP($AO8,Data!$A$50:$B$56,2,FALSE),0)</f>
        <v>0</v>
      </c>
      <c r="FM8" s="11">
        <f>IF(FM$2=$A8,0,IF(HLOOKUP(FM$2,Recipes!$H:$GI,'Production Calculator'!$A8+2,FALSE)=0,0,HLOOKUP(FM$2,Recipes!$H:$GI,'Production Calculator'!$A8+2,FALSE)*$AK8))+IF($AO8=FM$3,$AM8/VLOOKUP($AO8,Data!$A$50:$B$56,2,FALSE),0)</f>
        <v>0</v>
      </c>
      <c r="FN8" s="11">
        <f>IF(FN$2=$A8,0,IF(HLOOKUP(FN$2,Recipes!$H:$GI,'Production Calculator'!$A8+2,FALSE)=0,0,HLOOKUP(FN$2,Recipes!$H:$GI,'Production Calculator'!$A8+2,FALSE)*$AK8))+IF($AO8=FN$3,$AM8/VLOOKUP($AO8,Data!$A$50:$B$56,2,FALSE),0)</f>
        <v>0</v>
      </c>
      <c r="FO8" s="11">
        <f>IF(FO$2=$A8,0,IF(HLOOKUP(FO$2,Recipes!$H:$GI,'Production Calculator'!$A8+2,FALSE)=0,0,HLOOKUP(FO$2,Recipes!$H:$GI,'Production Calculator'!$A8+2,FALSE)*$AK8))+IF($AO8=FO$3,$AM8/VLOOKUP($AO8,Data!$A$50:$B$56,2,FALSE),0)</f>
        <v>0</v>
      </c>
      <c r="FP8" s="11">
        <f>IF(FP$2=$A8,0,IF(HLOOKUP(FP$2,Recipes!$H:$GI,'Production Calculator'!$A8+2,FALSE)=0,0,HLOOKUP(FP$2,Recipes!$H:$GI,'Production Calculator'!$A8+2,FALSE)*$AK8))+IF($AO8=FP$3,$AM8/VLOOKUP($AO8,Data!$A$50:$B$56,2,FALSE),0)</f>
        <v>0</v>
      </c>
      <c r="FQ8" s="11">
        <f>IF(FQ$2=$A8,0,IF(HLOOKUP(FQ$2,Recipes!$H:$GI,'Production Calculator'!$A8+2,FALSE)=0,0,HLOOKUP(FQ$2,Recipes!$H:$GI,'Production Calculator'!$A8+2,FALSE)*$AK8))+IF($AO8=FQ$3,$AM8/VLOOKUP($AO8,Data!$A$50:$B$56,2,FALSE),0)</f>
        <v>0</v>
      </c>
      <c r="FR8" s="11">
        <f>IF(FR$2=$A8,0,IF(HLOOKUP(FR$2,Recipes!$H:$GI,'Production Calculator'!$A8+2,FALSE)=0,0,HLOOKUP(FR$2,Recipes!$H:$GI,'Production Calculator'!$A8+2,FALSE)*$AK8))+IF($AO8=FR$3,$AM8/VLOOKUP($AO8,Data!$A$50:$B$56,2,FALSE),0)</f>
        <v>0</v>
      </c>
      <c r="FS8" s="11">
        <f>IF(FS$2=$A8,0,IF(HLOOKUP(FS$2,Recipes!$H:$GI,'Production Calculator'!$A8+2,FALSE)=0,0,HLOOKUP(FS$2,Recipes!$H:$GI,'Production Calculator'!$A8+2,FALSE)*$AK8))+IF($AO8=FS$3,$AM8/VLOOKUP($AO8,Data!$A$50:$B$56,2,FALSE),0)</f>
        <v>0</v>
      </c>
      <c r="FT8" s="11">
        <f>IF(FT$2=$A8,0,IF(HLOOKUP(FT$2,Recipes!$H:$GI,'Production Calculator'!$A8+2,FALSE)=0,0,HLOOKUP(FT$2,Recipes!$H:$GI,'Production Calculator'!$A8+2,FALSE)*$AK8))+IF($AO8=FT$3,$AM8/VLOOKUP($AO8,Data!$A$50:$B$56,2,FALSE),0)</f>
        <v>0</v>
      </c>
      <c r="FU8" s="11">
        <f>IF(FU$2=$A8,0,IF(HLOOKUP(FU$2,Recipes!$H:$GI,'Production Calculator'!$A8+2,FALSE)=0,0,HLOOKUP(FU$2,Recipes!$H:$GI,'Production Calculator'!$A8+2,FALSE)*$AK8))+IF($AO8=FU$3,$AM8/VLOOKUP($AO8,Data!$A$50:$B$56,2,FALSE),0)</f>
        <v>0</v>
      </c>
      <c r="FV8" s="11">
        <f>IF(FV$2=$A8,0,IF(HLOOKUP(FV$2,Recipes!$H:$GI,'Production Calculator'!$A8+2,FALSE)=0,0,HLOOKUP(FV$2,Recipes!$H:$GI,'Production Calculator'!$A8+2,FALSE)*$AK8))+IF($AO8=FV$3,$AM8/VLOOKUP($AO8,Data!$A$50:$B$56,2,FALSE),0)</f>
        <v>0</v>
      </c>
      <c r="FW8" s="11">
        <f>IF(FW$2=$A8,0,IF(HLOOKUP(FW$2,Recipes!$H:$GI,'Production Calculator'!$A8+2,FALSE)=0,0,HLOOKUP(FW$2,Recipes!$H:$GI,'Production Calculator'!$A8+2,FALSE)*$AK8))+IF($AO8=FW$3,$AM8/VLOOKUP($AO8,Data!$A$50:$B$56,2,FALSE),0)</f>
        <v>0</v>
      </c>
      <c r="FX8" s="11">
        <f>IF(FX$2=$A8,0,IF(HLOOKUP(FX$2,Recipes!$H:$GI,'Production Calculator'!$A8+2,FALSE)=0,0,HLOOKUP(FX$2,Recipes!$H:$GI,'Production Calculator'!$A8+2,FALSE)*$AK8))+IF($AO8=FX$3,$AM8/VLOOKUP($AO8,Data!$A$50:$B$56,2,FALSE),0)</f>
        <v>0</v>
      </c>
      <c r="FY8" s="11">
        <f>IF(FY$2=$A8,0,IF(HLOOKUP(FY$2,Recipes!$H:$GI,'Production Calculator'!$A8+2,FALSE)=0,0,HLOOKUP(FY$2,Recipes!$H:$GI,'Production Calculator'!$A8+2,FALSE)*$AK8))+IF($AO8=FY$3,$AM8/VLOOKUP($AO8,Data!$A$50:$B$56,2,FALSE),0)</f>
        <v>0</v>
      </c>
      <c r="FZ8" s="11">
        <f>IF(FZ$2=$A8,0,IF(HLOOKUP(FZ$2,Recipes!$H:$GI,'Production Calculator'!$A8+2,FALSE)=0,0,HLOOKUP(FZ$2,Recipes!$H:$GI,'Production Calculator'!$A8+2,FALSE)*$AK8))+IF($AO8=FZ$3,$AM8/VLOOKUP($AO8,Data!$A$50:$B$56,2,FALSE),0)</f>
        <v>0</v>
      </c>
      <c r="GA8" s="11">
        <f>IF(GA$2=$A8,0,IF(HLOOKUP(GA$2,Recipes!$H:$GI,'Production Calculator'!$A8+2,FALSE)=0,0,HLOOKUP(GA$2,Recipes!$H:$GI,'Production Calculator'!$A8+2,FALSE)*$AK8))+IF($AO8=GA$3,$AM8/VLOOKUP($AO8,Data!$A$50:$B$56,2,FALSE),0)</f>
        <v>0</v>
      </c>
      <c r="GB8" s="11">
        <f>IF(GB$2=$A8,0,IF(HLOOKUP(GB$2,Recipes!$H:$GI,'Production Calculator'!$A8+2,FALSE)=0,0,HLOOKUP(GB$2,Recipes!$H:$GI,'Production Calculator'!$A8+2,FALSE)*$AK8))+IF($AO8=GB$3,$AM8/VLOOKUP($AO8,Data!$A$50:$B$56,2,FALSE),0)</f>
        <v>0</v>
      </c>
      <c r="GC8" s="11">
        <f>IF(GC$2=$A8,0,IF(HLOOKUP(GC$2,Recipes!$H:$GI,'Production Calculator'!$A8+2,FALSE)=0,0,HLOOKUP(GC$2,Recipes!$H:$GI,'Production Calculator'!$A8+2,FALSE)*$AK8))+IF($AO8=GC$3,$AM8/VLOOKUP($AO8,Data!$A$50:$B$56,2,FALSE),0)</f>
        <v>0</v>
      </c>
      <c r="GD8" s="11">
        <f>IF(GD$2=$A8,0,IF(HLOOKUP(GD$2,Recipes!$H:$GI,'Production Calculator'!$A8+2,FALSE)=0,0,HLOOKUP(GD$2,Recipes!$H:$GI,'Production Calculator'!$A8+2,FALSE)*$AK8))+IF($AO8=GD$3,$AM8/VLOOKUP($AO8,Data!$A$50:$B$56,2,FALSE),0)</f>
        <v>0</v>
      </c>
      <c r="GE8" s="11">
        <f>IF(GE$2=$A8,0,IF(HLOOKUP(GE$2,Recipes!$H:$GI,'Production Calculator'!$A8+2,FALSE)=0,0,HLOOKUP(GE$2,Recipes!$H:$GI,'Production Calculator'!$A8+2,FALSE)*$AK8))+IF($AO8=GE$3,$AM8/VLOOKUP($AO8,Data!$A$50:$B$56,2,FALSE),0)</f>
        <v>0</v>
      </c>
      <c r="GF8" s="11">
        <f>IF(GF$2=$A8,0,IF(HLOOKUP(GF$2,Recipes!$H:$GI,'Production Calculator'!$A8+2,FALSE)=0,0,HLOOKUP(GF$2,Recipes!$H:$GI,'Production Calculator'!$A8+2,FALSE)*$AK8))+IF($AO8=GF$3,$AM8/VLOOKUP($AO8,Data!$A$50:$B$56,2,FALSE),0)</f>
        <v>0</v>
      </c>
      <c r="GG8" s="11">
        <f>IF(GG$2=$A8,0,IF(HLOOKUP(GG$2,Recipes!$H:$GI,'Production Calculator'!$A8+2,FALSE)=0,0,HLOOKUP(GG$2,Recipes!$H:$GI,'Production Calculator'!$A8+2,FALSE)*$AK8))+IF($AO8=GG$3,$AM8/VLOOKUP($AO8,Data!$A$50:$B$56,2,FALSE),0)</f>
        <v>0</v>
      </c>
      <c r="GH8" s="11">
        <f>IF(GH$2=$A8,0,IF(HLOOKUP(GH$2,Recipes!$H:$GI,'Production Calculator'!$A8+2,FALSE)=0,0,HLOOKUP(GH$2,Recipes!$H:$GI,'Production Calculator'!$A8+2,FALSE)*$AK8))+IF($AO8=GH$3,$AM8/VLOOKUP($AO8,Data!$A$50:$B$56,2,FALSE),0)</f>
        <v>0</v>
      </c>
      <c r="GI8" s="11">
        <f>IF(GI$2=$A8,0,IF(HLOOKUP(GI$2,Recipes!$H:$GI,'Production Calculator'!$A8+2,FALSE)=0,0,HLOOKUP(GI$2,Recipes!$H:$GI,'Production Calculator'!$A8+2,FALSE)*$AK8))+IF($AO8=GI$3,$AM8/VLOOKUP($AO8,Data!$A$50:$B$56,2,FALSE),0)</f>
        <v>0</v>
      </c>
      <c r="GJ8" s="11">
        <f>IF(GJ$2=$A8,0,IF(HLOOKUP(GJ$2,Recipes!$H:$GI,'Production Calculator'!$A8+2,FALSE)=0,0,HLOOKUP(GJ$2,Recipes!$H:$GI,'Production Calculator'!$A8+2,FALSE)*$AK8))+IF($AO8=GJ$3,$AM8/VLOOKUP($AO8,Data!$A$50:$B$56,2,FALSE),0)</f>
        <v>0</v>
      </c>
      <c r="GK8" s="11">
        <f>IF(GK$2=$A8,0,IF(HLOOKUP(GK$2,Recipes!$H:$GI,'Production Calculator'!$A8+2,FALSE)=0,0,HLOOKUP(GK$2,Recipes!$H:$GI,'Production Calculator'!$A8+2,FALSE)*$AK8))+IF($AO8=GK$3,$AM8/VLOOKUP($AO8,Data!$A$50:$B$56,2,FALSE),0)</f>
        <v>0</v>
      </c>
      <c r="GL8" s="11">
        <f>IF(GL$2=$A8,0,IF(HLOOKUP(GL$2,Recipes!$H:$GI,'Production Calculator'!$A8+2,FALSE)=0,0,HLOOKUP(GL$2,Recipes!$H:$GI,'Production Calculator'!$A8+2,FALSE)*$AK8))+IF($AO8=GL$3,$AM8/VLOOKUP($AO8,Data!$A$50:$B$56,2,FALSE),0)</f>
        <v>0</v>
      </c>
      <c r="GM8" s="11">
        <f>IF(GM$2=$A8,0,IF(HLOOKUP(GM$2,Recipes!$H:$GI,'Production Calculator'!$A8+2,FALSE)=0,0,HLOOKUP(GM$2,Recipes!$H:$GI,'Production Calculator'!$A8+2,FALSE)*$AK8))+IF($AO8=GM$3,$AM8/VLOOKUP($AO8,Data!$A$50:$B$56,2,FALSE),0)</f>
        <v>0</v>
      </c>
      <c r="GN8" s="11">
        <f>IF(GN$2=$A8,0,IF(HLOOKUP(GN$2,Recipes!$H:$GI,'Production Calculator'!$A8+2,FALSE)=0,0,HLOOKUP(GN$2,Recipes!$H:$GI,'Production Calculator'!$A8+2,FALSE)*$AK8))+IF($AO8=GN$3,$AM8/VLOOKUP($AO8,Data!$A$50:$B$56,2,FALSE),0)</f>
        <v>0</v>
      </c>
      <c r="GO8" s="11">
        <f>IF(GO$2=$A8,0,IF(HLOOKUP(GO$2,Recipes!$H:$GI,'Production Calculator'!$A8+2,FALSE)=0,0,HLOOKUP(GO$2,Recipes!$H:$GI,'Production Calculator'!$A8+2,FALSE)*$AK8))+IF($AO8=GO$3,$AM8/VLOOKUP($AO8,Data!$A$50:$B$56,2,FALSE),0)</f>
        <v>0</v>
      </c>
      <c r="GP8" s="11">
        <f>IF(GP$2=$A8,0,IF(HLOOKUP(GP$2,Recipes!$H:$GI,'Production Calculator'!$A8+2,FALSE)=0,0,HLOOKUP(GP$2,Recipes!$H:$GI,'Production Calculator'!$A8+2,FALSE)*$AK8))+IF($AO8=GP$3,$AM8/VLOOKUP($AO8,Data!$A$50:$B$56,2,FALSE),0)</f>
        <v>0</v>
      </c>
      <c r="GQ8" s="11">
        <f>IF(GQ$2=$A8,0,IF(HLOOKUP(GQ$2,Recipes!$H:$GI,'Production Calculator'!$A8+2,FALSE)=0,0,HLOOKUP(GQ$2,Recipes!$H:$GI,'Production Calculator'!$A8+2,FALSE)*$AK8))+IF($AO8=GQ$3,$AM8/VLOOKUP($AO8,Data!$A$50:$B$56,2,FALSE),0)</f>
        <v>0</v>
      </c>
      <c r="GR8" s="11">
        <f>IF(GR$2=$A8,0,IF(HLOOKUP(GR$2,Recipes!$H:$GI,'Production Calculator'!$A8+2,FALSE)=0,0,HLOOKUP(GR$2,Recipes!$H:$GI,'Production Calculator'!$A8+2,FALSE)*$AK8))+IF($AO8=GR$3,$AM8/VLOOKUP($AO8,Data!$A$50:$B$56,2,FALSE),0)</f>
        <v>0</v>
      </c>
      <c r="GS8" s="11">
        <f>IF(GS$2=$A8,0,IF(HLOOKUP(GS$2,Recipes!$H:$GI,'Production Calculator'!$A8+2,FALSE)=0,0,HLOOKUP(GS$2,Recipes!$H:$GI,'Production Calculator'!$A8+2,FALSE)*$AK8))+IF($AO8=GS$3,$AM8/VLOOKUP($AO8,Data!$A$50:$B$56,2,FALSE),0)</f>
        <v>0</v>
      </c>
      <c r="GT8" s="11">
        <f>IF(GT$2=$A8,0,IF(HLOOKUP(GT$2,Recipes!$H:$GI,'Production Calculator'!$A8+2,FALSE)=0,0,HLOOKUP(GT$2,Recipes!$H:$GI,'Production Calculator'!$A8+2,FALSE)*$AK8))+IF($AO8=GT$3,$AM8/VLOOKUP($AO8,Data!$A$50:$B$56,2,FALSE),0)</f>
        <v>0</v>
      </c>
      <c r="GU8" s="11">
        <f>IF(GU$2=$A8,0,IF(HLOOKUP(GU$2,Recipes!$H:$GI,'Production Calculator'!$A8+2,FALSE)=0,0,HLOOKUP(GU$2,Recipes!$H:$GI,'Production Calculator'!$A8+2,FALSE)*$AK8))+IF($AO8=GU$3,$AM8/VLOOKUP($AO8,Data!$A$50:$B$56,2,FALSE),0)</f>
        <v>0</v>
      </c>
      <c r="GV8" s="11">
        <f>IF(GV$2=$A8,0,IF(HLOOKUP(GV$2,Recipes!$H:$GI,'Production Calculator'!$A8+2,FALSE)=0,0,HLOOKUP(GV$2,Recipes!$H:$GI,'Production Calculator'!$A8+2,FALSE)*$AK8))+IF($AO8=GV$3,$AM8/VLOOKUP($AO8,Data!$A$50:$B$56,2,FALSE),0)</f>
        <v>0</v>
      </c>
      <c r="GW8" s="11">
        <f>IF(GW$2=$A8,0,IF(HLOOKUP(GW$2,Recipes!$H:$GI,'Production Calculator'!$A8+2,FALSE)=0,0,HLOOKUP(GW$2,Recipes!$H:$GI,'Production Calculator'!$A8+2,FALSE)*$AK8))+IF($AO8=GW$3,$AM8/VLOOKUP($AO8,Data!$A$50:$B$56,2,FALSE),0)</f>
        <v>0</v>
      </c>
      <c r="GX8" s="11">
        <f>IF(GX$2=$A8,0,IF(HLOOKUP(GX$2,Recipes!$H:$GI,'Production Calculator'!$A8+2,FALSE)=0,0,HLOOKUP(GX$2,Recipes!$H:$GI,'Production Calculator'!$A8+2,FALSE)*$AK8))+IF($AO8=GX$3,$AM8/VLOOKUP($AO8,Data!$A$50:$B$56,2,FALSE),0)</f>
        <v>0</v>
      </c>
      <c r="GY8" s="11">
        <f>IF(GY$2=$A8,0,IF(HLOOKUP(GY$2,Recipes!$H:$GI,'Production Calculator'!$A8+2,FALSE)=0,0,HLOOKUP(GY$2,Recipes!$H:$GI,'Production Calculator'!$A8+2,FALSE)*$AK8))+IF($AO8=GY$3,$AM8/VLOOKUP($AO8,Data!$A$50:$B$56,2,FALSE),0)</f>
        <v>0</v>
      </c>
      <c r="GZ8" s="11">
        <f>IF(GZ$2=$A8,0,IF(HLOOKUP(GZ$2,Recipes!$H:$GI,'Production Calculator'!$A8+2,FALSE)=0,0,HLOOKUP(GZ$2,Recipes!$H:$GI,'Production Calculator'!$A8+2,FALSE)*$AK8))+IF($AO8=GZ$3,$AM8/VLOOKUP($AO8,Data!$A$50:$B$56,2,FALSE),0)</f>
        <v>0</v>
      </c>
      <c r="HA8" s="11">
        <f>IF(HA$2=$A8,0,IF(HLOOKUP(HA$2,Recipes!$H:$GI,'Production Calculator'!$A8+2,FALSE)=0,0,HLOOKUP(HA$2,Recipes!$H:$GI,'Production Calculator'!$A8+2,FALSE)*$AK8))+IF($AO8=HA$3,$AM8/VLOOKUP($AO8,Data!$A$50:$B$56,2,FALSE),0)</f>
        <v>0</v>
      </c>
      <c r="HB8" s="11">
        <f>IF(HB$2=$A8,0,IF(HLOOKUP(HB$2,Recipes!$H:$GI,'Production Calculator'!$A8+2,FALSE)=0,0,HLOOKUP(HB$2,Recipes!$H:$GI,'Production Calculator'!$A8+2,FALSE)*$AK8))+IF($AO8=HB$3,$AM8/VLOOKUP($AO8,Data!$A$50:$B$56,2,FALSE),0)</f>
        <v>0</v>
      </c>
      <c r="HC8" s="11">
        <f>IF(HC$2=$A8,0,IF(HLOOKUP(HC$2,Recipes!$H:$GI,'Production Calculator'!$A8+2,FALSE)=0,0,HLOOKUP(HC$2,Recipes!$H:$GI,'Production Calculator'!$A8+2,FALSE)*$AK8))+IF($AO8=HC$3,$AM8/VLOOKUP($AO8,Data!$A$50:$B$56,2,FALSE),0)</f>
        <v>0</v>
      </c>
      <c r="HD8" s="11">
        <f>IF(HD$2=$A8,0,IF(HLOOKUP(HD$2,Recipes!$H:$GI,'Production Calculator'!$A8+2,FALSE)=0,0,HLOOKUP(HD$2,Recipes!$H:$GI,'Production Calculator'!$A8+2,FALSE)*$AK8))+IF($AO8=HD$3,$AM8/VLOOKUP($AO8,Data!$A$50:$B$56,2,FALSE),0)</f>
        <v>0</v>
      </c>
      <c r="HE8" s="11">
        <f>IF(HE$2=$A8,0,IF(HLOOKUP(HE$2,Recipes!$H:$GI,'Production Calculator'!$A8+2,FALSE)=0,0,HLOOKUP(HE$2,Recipes!$H:$GI,'Production Calculator'!$A8+2,FALSE)*$AK8))+IF($AO8=HE$3,$AM8/VLOOKUP($AO8,Data!$A$50:$B$56,2,FALSE),0)</f>
        <v>0</v>
      </c>
      <c r="HF8" s="11">
        <f>IF(HF$2=$A8,0,IF(HLOOKUP(HF$2,Recipes!$H:$GI,'Production Calculator'!$A8+2,FALSE)=0,0,HLOOKUP(HF$2,Recipes!$H:$GI,'Production Calculator'!$A8+2,FALSE)*$AK8))+IF($AO8=HF$3,$AM8/VLOOKUP($AO8,Data!$A$50:$B$56,2,FALSE),0)</f>
        <v>0</v>
      </c>
      <c r="HG8" s="11">
        <f>IF(HG$2=$A8,0,IF(HLOOKUP(HG$2,Recipes!$H:$GI,'Production Calculator'!$A8+2,FALSE)=0,0,HLOOKUP(HG$2,Recipes!$H:$GI,'Production Calculator'!$A8+2,FALSE)*$AK8))+IF($AO8=HG$3,$AM8/VLOOKUP($AO8,Data!$A$50:$B$56,2,FALSE),0)</f>
        <v>0</v>
      </c>
      <c r="HH8" s="11">
        <f>IF(HH$2=$A8,0,IF(HLOOKUP(HH$2,Recipes!$H:$GI,'Production Calculator'!$A8+2,FALSE)=0,0,HLOOKUP(HH$2,Recipes!$H:$GI,'Production Calculator'!$A8+2,FALSE)*$AK8))+IF($AO8=HH$3,$AM8/VLOOKUP($AO8,Data!$A$50:$B$56,2,FALSE),0)</f>
        <v>0</v>
      </c>
      <c r="HI8" s="11">
        <f>IF(HI$2=$A8,0,IF(HLOOKUP(HI$2,Recipes!$H:$GI,'Production Calculator'!$A8+2,FALSE)=0,0,HLOOKUP(HI$2,Recipes!$H:$GI,'Production Calculator'!$A8+2,FALSE)*$AK8))+IF($AO8=HI$3,$AM8/VLOOKUP($AO8,Data!$A$50:$B$56,2,FALSE),0)</f>
        <v>0</v>
      </c>
      <c r="HJ8" s="11">
        <f>IF(HJ$2=$A8,0,IF(HLOOKUP(HJ$2,Recipes!$H:$GI,'Production Calculator'!$A8+2,FALSE)=0,0,HLOOKUP(HJ$2,Recipes!$H:$GI,'Production Calculator'!$A8+2,FALSE)*$AK8))+IF($AO8=HJ$3,$AM8/VLOOKUP($AO8,Data!$A$50:$B$56,2,FALSE),0)</f>
        <v>0</v>
      </c>
      <c r="HK8" s="11">
        <f>IF(HK$2=$A8,0,IF(HLOOKUP(HK$2,Recipes!$H:$GI,'Production Calculator'!$A8+2,FALSE)=0,0,HLOOKUP(HK$2,Recipes!$H:$GI,'Production Calculator'!$A8+2,FALSE)*$AK8))+IF($AO8=HK$3,$AM8/VLOOKUP($AO8,Data!$A$50:$B$56,2,FALSE),0)</f>
        <v>0</v>
      </c>
      <c r="HL8" s="11">
        <f>IF(HL$2=$A8,0,IF(HLOOKUP(HL$2,Recipes!$H:$GI,'Production Calculator'!$A8+2,FALSE)=0,0,HLOOKUP(HL$2,Recipes!$H:$GI,'Production Calculator'!$A8+2,FALSE)*$AK8))+IF($AO8=HL$3,$AM8/VLOOKUP($AO8,Data!$A$50:$B$56,2,FALSE),0)</f>
        <v>0</v>
      </c>
      <c r="HM8" s="11">
        <f>IF(HM$2=$A8,0,IF(HLOOKUP(HM$2,Recipes!$H:$GI,'Production Calculator'!$A8+2,FALSE)=0,0,HLOOKUP(HM$2,Recipes!$H:$GI,'Production Calculator'!$A8+2,FALSE)*$AK8))+IF($AO8=HM$3,$AM8/VLOOKUP($AO8,Data!$A$50:$B$56,2,FALSE),0)</f>
        <v>0</v>
      </c>
      <c r="HN8" s="11">
        <f>IF(HN$2=$A8,0,IF(HLOOKUP(HN$2,Recipes!$H:$GI,'Production Calculator'!$A8+2,FALSE)=0,0,HLOOKUP(HN$2,Recipes!$H:$GI,'Production Calculator'!$A8+2,FALSE)*$AK8))+IF($AO8=HN$3,$AM8/VLOOKUP($AO8,Data!$A$50:$B$56,2,FALSE),0)</f>
        <v>0</v>
      </c>
      <c r="HO8" s="11">
        <f>IF(HO$2=$A8,0,IF(HLOOKUP(HO$2,Recipes!$H:$GI,'Production Calculator'!$A8+2,FALSE)=0,0,HLOOKUP(HO$2,Recipes!$H:$GI,'Production Calculator'!$A8+2,FALSE)*$AK8))+IF($AO8=HO$3,$AM8/VLOOKUP($AO8,Data!$A$50:$B$56,2,FALSE),0)</f>
        <v>0</v>
      </c>
      <c r="HP8" s="11">
        <f>IF(HP$2=$A8,0,IF(HLOOKUP(HP$2,Recipes!$H:$GI,'Production Calculator'!$A8+2,FALSE)=0,0,HLOOKUP(HP$2,Recipes!$H:$GI,'Production Calculator'!$A8+2,FALSE)*$AK8))+IF($AO8=HP$3,$AM8/VLOOKUP($AO8,Data!$A$50:$B$56,2,FALSE),0)</f>
        <v>0</v>
      </c>
      <c r="HQ8" s="11">
        <f>IF(HQ$2=$A8,0,IF(HLOOKUP(HQ$2,Recipes!$H:$GI,'Production Calculator'!$A8+2,FALSE)=0,0,HLOOKUP(HQ$2,Recipes!$H:$GI,'Production Calculator'!$A8+2,FALSE)*$AK8))+IF($AO8=HQ$3,$AM8/VLOOKUP($AO8,Data!$A$50:$B$56,2,FALSE),0)</f>
        <v>0</v>
      </c>
      <c r="HR8" s="11">
        <f>IF(HR$2=$A8,0,IF(HLOOKUP(HR$2,Recipes!$H:$GI,'Production Calculator'!$A8+2,FALSE)=0,0,HLOOKUP(HR$2,Recipes!$H:$GI,'Production Calculator'!$A8+2,FALSE)*$AK8))+IF($AO8=HR$3,$AM8/VLOOKUP($AO8,Data!$A$50:$B$56,2,FALSE),0)</f>
        <v>0</v>
      </c>
      <c r="HS8" s="121"/>
    </row>
    <row r="9" spans="1:227" x14ac:dyDescent="0.45">
      <c r="A9">
        <v>160</v>
      </c>
      <c r="B9" s="107" t="str">
        <f>VLOOKUP(A9,Recipes!A:B,2)</f>
        <v>Stone</v>
      </c>
      <c r="C9" s="128">
        <v>0</v>
      </c>
      <c r="D9" s="108">
        <f t="shared" si="0"/>
        <v>0</v>
      </c>
      <c r="E9" s="127" t="s">
        <v>240</v>
      </c>
      <c r="F9" s="109">
        <f>VLOOKUP(A9,Recipes!$A$3:$G$186,6,FALSE)</f>
        <v>0</v>
      </c>
      <c r="G9" s="109">
        <f>VLOOKUP(A9,Recipes!$A$3:$G$186,7,FALSE)</f>
        <v>0</v>
      </c>
      <c r="H9" s="110">
        <f>ROUNDUP(D9/AL9,0)</f>
        <v>0</v>
      </c>
      <c r="I9" s="109">
        <f>VLOOKUP(E9,Data!$A$2:$C$26,3, FALSE)</f>
        <v>0</v>
      </c>
      <c r="J9" s="282">
        <v>0</v>
      </c>
      <c r="K9" s="282">
        <v>0</v>
      </c>
      <c r="L9" s="282">
        <v>0</v>
      </c>
      <c r="M9" s="283">
        <v>0</v>
      </c>
      <c r="N9" s="283">
        <v>0</v>
      </c>
      <c r="O9" s="283">
        <v>0</v>
      </c>
      <c r="P9" s="284">
        <v>0</v>
      </c>
      <c r="Q9" s="284">
        <v>0</v>
      </c>
      <c r="R9" s="284">
        <v>0</v>
      </c>
      <c r="S9">
        <f t="shared" si="5"/>
        <v>0</v>
      </c>
      <c r="T9">
        <f t="shared" si="6"/>
        <v>0</v>
      </c>
      <c r="U9">
        <f t="shared" si="7"/>
        <v>0</v>
      </c>
      <c r="V9">
        <f t="shared" si="8"/>
        <v>0</v>
      </c>
      <c r="W9">
        <f t="shared" si="9"/>
        <v>0</v>
      </c>
      <c r="X9">
        <f t="shared" si="10"/>
        <v>0</v>
      </c>
      <c r="Y9">
        <f t="shared" si="11"/>
        <v>0</v>
      </c>
      <c r="Z9">
        <f t="shared" si="12"/>
        <v>0</v>
      </c>
      <c r="AA9">
        <f t="shared" si="13"/>
        <v>0</v>
      </c>
      <c r="AB9" s="111">
        <f>VLOOKUP(B9,Data!$A$28:$C$31,2,FALSE)</f>
        <v>2</v>
      </c>
      <c r="AC9" s="111">
        <f>VLOOKUP(B9,Data!$A$28:$C$31,3,FALSE)</f>
        <v>0.4</v>
      </c>
      <c r="AD9" s="111">
        <f>(VLOOKUP(E9,Data!$A$6:$F$7,6,FALSE)-AC9)/AB9</f>
        <v>1.3</v>
      </c>
      <c r="AE9" s="111">
        <f>VLOOKUP(E9,Data!$A$2:$F$26,5,FALSE)</f>
        <v>0</v>
      </c>
      <c r="AF9" s="111">
        <f>VLOOKUP(E9,Data!$A$2:$F$26,4,FALSE)</f>
        <v>90</v>
      </c>
      <c r="AG9" s="111">
        <f>VLOOKUP(E9,Data!$A$6:$F$7,2,FALSE)</f>
        <v>0.5</v>
      </c>
      <c r="AH9" s="111">
        <f>1+VLOOKUP($J$3,Data!$A$40:$D$48,2,FALSE)*$J9+VLOOKUP($K$3,Data!$A$40:$D$48,2,FALSE)*$K9+VLOOKUP($L$3,Data!$A$40:$D$48,2,FALSE)*$L9+VLOOKUP($M$3,Data!$A$40:$D$48,2,FALSE)*$M9+VLOOKUP($N$3,Data!$A$40:$D$48,2,FALSE)*$N9+VLOOKUP($O$3,Data!$A$40:$D$48,2,FALSE)*$O9+VLOOKUP($P$3,Data!$A$40:$D$48,2,FALSE)*$P9+VLOOKUP($Q$3,Data!$A$40:$D$48,2,FALSE)*$Q9+VLOOKUP($R$3,Data!$A$40:$D$48,2,FALSE)*$R9</f>
        <v>1</v>
      </c>
      <c r="AI9" s="111">
        <f>MAX(1+VLOOKUP($J$3,Data!$A$40:$D$48,3,FALSE)*$J9+VLOOKUP($K$3,Data!$A$40:$D$48,3,FALSE)*$K9+VLOOKUP($L$3,Data!$A$40:$D$48,3,FALSE)*$L9+VLOOKUP($M$3,Data!$A$40:$D$48,3,FALSE)*$M9+VLOOKUP($N$3,Data!$A$40:$D$48,3,FALSE)*$N9+VLOOKUP($O$3,Data!$A$40:$D$48,3,FALSE)*$O9+VLOOKUP($P$3,Data!$A$40:$D$48,3,FALSE)*$P9+VLOOKUP($Q$3,Data!$A$40:$D$48,3,FALSE)*$Q9+VLOOKUP($R$3,Data!$A$40:$D$48,3,FALSE)*$R9,0)</f>
        <v>1</v>
      </c>
      <c r="AJ9" s="111">
        <f>MAX(1-(VLOOKUP($J$3,Data!$A$40:$D$48,4,FALSE)*$J9+VLOOKUP($K$3,Data!$A$40:$D$48,4,FALSE)*$K9+VLOOKUP($L$3,Data!$A$40:$D$48,4,FALSE)*$L9+VLOOKUP($M$3,Data!$A$40:$D$48,4,FALSE)*$M9+VLOOKUP($N$3,Data!$A$40:$D$48,4,FALSE)*$N9+VLOOKUP($O$3,Data!$A$40:$D$48,4,FALSE)*$O9+VLOOKUP($P$3,Data!$A$40:$D$48,4,FALSE)*$P9+VLOOKUP($Q$3,Data!$A$40:$D$48,4,FALSE)*$Q9+VLOOKUP($R$3,Data!$A$40:$D$48,4,FALSE)*$R9),0.2)</f>
        <v>1</v>
      </c>
      <c r="AK9" s="112">
        <f>D9*AC9/(AD9*AH9)</f>
        <v>0</v>
      </c>
      <c r="AL9" s="111">
        <f t="shared" si="2"/>
        <v>0.65</v>
      </c>
      <c r="AM9" s="111">
        <f t="shared" si="3"/>
        <v>0</v>
      </c>
      <c r="AN9" s="111">
        <f t="shared" si="4"/>
        <v>0</v>
      </c>
      <c r="AO9" s="131" t="s">
        <v>298</v>
      </c>
      <c r="AP9" s="11"/>
      <c r="AQ9" s="11">
        <f>IF(AQ$2=$A9,0,IF(HLOOKUP(AQ$2,Recipes!$H:$GI,'Production Calculator'!$A9+2,FALSE)=0,0,HLOOKUP(AQ$2,Recipes!$H:$GI,'Production Calculator'!$A9+2,FALSE)*$AK9))+IF($AO9=AQ$3,$AM9/VLOOKUP($AO9,Data!$A$50:$B$56,2,FALSE),0)</f>
        <v>0</v>
      </c>
      <c r="AR9" s="11">
        <f>IF(AR$2=$A9,0,IF(HLOOKUP(AR$2,Recipes!$H:$GI,'Production Calculator'!$A9+2,FALSE)=0,0,HLOOKUP(AR$2,Recipes!$H:$GI,'Production Calculator'!$A9+2,FALSE)*$AK9))+IF($AO9=AR$3,$AM9/VLOOKUP($AO9,Data!$A$50:$B$56,2,FALSE),0)</f>
        <v>0</v>
      </c>
      <c r="AS9" s="11">
        <f>IF(AS$2=$A9,0,IF(HLOOKUP(AS$2,Recipes!$H:$GI,'Production Calculator'!$A9+2,FALSE)=0,0,HLOOKUP(AS$2,Recipes!$H:$GI,'Production Calculator'!$A9+2,FALSE)*$AK9))+IF($AO9=AS$3,$AM9/VLOOKUP($AO9,Data!$A$50:$B$56,2,FALSE),0)</f>
        <v>0</v>
      </c>
      <c r="AT9" s="11">
        <f>IF(AT$2=$A9,0,IF(HLOOKUP(AT$2,Recipes!$H:$GI,'Production Calculator'!$A9+2,FALSE)=0,0,HLOOKUP(AT$2,Recipes!$H:$GI,'Production Calculator'!$A9+2,FALSE)*$AK9))+IF($AO9=AT$3,$AM9/VLOOKUP($AO9,Data!$A$50:$B$56,2,FALSE),0)</f>
        <v>0</v>
      </c>
      <c r="AU9" s="11">
        <f>IF(AU$2=$A9,0,IF(HLOOKUP(AU$2,Recipes!$H:$GI,'Production Calculator'!$A9+2,FALSE)=0,0,HLOOKUP(AU$2,Recipes!$H:$GI,'Production Calculator'!$A9+2,FALSE)*$AK9))+IF($AO9=AU$3,$AM9/VLOOKUP($AO9,Data!$A$50:$B$56,2,FALSE),0)</f>
        <v>0</v>
      </c>
      <c r="AV9" s="11">
        <f>IF(AV$2=$A9,0,IF(HLOOKUP(AV$2,Recipes!$H:$GI,'Production Calculator'!$A9+2,FALSE)=0,0,HLOOKUP(AV$2,Recipes!$H:$GI,'Production Calculator'!$A9+2,FALSE)*$AK9))+IF($AO9=AV$3,$AM9/VLOOKUP($AO9,Data!$A$50:$B$56,2,FALSE),0)</f>
        <v>0</v>
      </c>
      <c r="AW9" s="11">
        <f>IF(AW$2=$A9,0,IF(HLOOKUP(AW$2,Recipes!$H:$GI,'Production Calculator'!$A9+2,FALSE)=0,0,HLOOKUP(AW$2,Recipes!$H:$GI,'Production Calculator'!$A9+2,FALSE)*$AK9))+IF($AO9=AW$3,$AM9/VLOOKUP($AO9,Data!$A$50:$B$56,2,FALSE),0)</f>
        <v>0</v>
      </c>
      <c r="AX9" s="11">
        <f>IF(AX$2=$A9,0,IF(HLOOKUP(AX$2,Recipes!$H:$GI,'Production Calculator'!$A9+2,FALSE)=0,0,HLOOKUP(AX$2,Recipes!$H:$GI,'Production Calculator'!$A9+2,FALSE)*$AK9))+IF($AO9=AX$3,$AM9/VLOOKUP($AO9,Data!$A$50:$B$56,2,FALSE),0)</f>
        <v>0</v>
      </c>
      <c r="AY9" s="11">
        <f>IF(AY$2=$A9,0,IF(HLOOKUP(AY$2,Recipes!$H:$GI,'Production Calculator'!$A9+2,FALSE)=0,0,HLOOKUP(AY$2,Recipes!$H:$GI,'Production Calculator'!$A9+2,FALSE)*$AK9))+IF($AO9=AY$3,$AM9/VLOOKUP($AO9,Data!$A$50:$B$56,2,FALSE),0)</f>
        <v>0</v>
      </c>
      <c r="AZ9" s="11">
        <f>IF(AZ$2=$A9,0,IF(HLOOKUP(AZ$2,Recipes!$H:$GI,'Production Calculator'!$A9+2,FALSE)=0,0,HLOOKUP(AZ$2,Recipes!$H:$GI,'Production Calculator'!$A9+2,FALSE)*$AK9))+IF($AO9=AZ$3,$AM9/VLOOKUP($AO9,Data!$A$50:$B$56,2,FALSE),0)</f>
        <v>0</v>
      </c>
      <c r="BA9" s="11">
        <f>IF(BA$2=$A9,0,IF(HLOOKUP(BA$2,Recipes!$H:$GI,'Production Calculator'!$A9+2,FALSE)=0,0,HLOOKUP(BA$2,Recipes!$H:$GI,'Production Calculator'!$A9+2,FALSE)*$AK9))+IF($AO9=BA$3,$AM9/VLOOKUP($AO9,Data!$A$50:$B$56,2,FALSE),0)</f>
        <v>0</v>
      </c>
      <c r="BB9" s="11">
        <f>IF(BB$2=$A9,0,IF(HLOOKUP(BB$2,Recipes!$H:$GI,'Production Calculator'!$A9+2,FALSE)=0,0,HLOOKUP(BB$2,Recipes!$H:$GI,'Production Calculator'!$A9+2,FALSE)*$AK9))+IF($AO9=BB$3,$AM9/VLOOKUP($AO9,Data!$A$50:$B$56,2,FALSE),0)</f>
        <v>0</v>
      </c>
      <c r="BC9" s="11">
        <f>IF(BC$2=$A9,0,IF(HLOOKUP(BC$2,Recipes!$H:$GI,'Production Calculator'!$A9+2,FALSE)=0,0,HLOOKUP(BC$2,Recipes!$H:$GI,'Production Calculator'!$A9+2,FALSE)*$AK9))+IF($AO9=BC$3,$AM9/VLOOKUP($AO9,Data!$A$50:$B$56,2,FALSE),0)</f>
        <v>0</v>
      </c>
      <c r="BD9" s="11">
        <f>IF(BD$2=$A9,0,IF(HLOOKUP(BD$2,Recipes!$H:$GI,'Production Calculator'!$A9+2,FALSE)=0,0,HLOOKUP(BD$2,Recipes!$H:$GI,'Production Calculator'!$A9+2,FALSE)*$AK9))+IF($AO9=BD$3,$AM9/VLOOKUP($AO9,Data!$A$50:$B$56,2,FALSE),0)</f>
        <v>0</v>
      </c>
      <c r="BE9" s="11">
        <f>IF(BE$2=$A9,0,IF(HLOOKUP(BE$2,Recipes!$H:$GI,'Production Calculator'!$A9+2,FALSE)=0,0,HLOOKUP(BE$2,Recipes!$H:$GI,'Production Calculator'!$A9+2,FALSE)*$AK9))+IF($AO9=BE$3,$AM9/VLOOKUP($AO9,Data!$A$50:$B$56,2,FALSE),0)</f>
        <v>0</v>
      </c>
      <c r="BF9" s="11">
        <f>IF(BF$2=$A9,0,IF(HLOOKUP(BF$2,Recipes!$H:$GI,'Production Calculator'!$A9+2,FALSE)=0,0,HLOOKUP(BF$2,Recipes!$H:$GI,'Production Calculator'!$A9+2,FALSE)*$AK9))+IF($AO9=BF$3,$AM9/VLOOKUP($AO9,Data!$A$50:$B$56,2,FALSE),0)</f>
        <v>0</v>
      </c>
      <c r="BG9" s="11">
        <f>IF(BG$2=$A9,0,IF(HLOOKUP(BG$2,Recipes!$H:$GI,'Production Calculator'!$A9+2,FALSE)=0,0,HLOOKUP(BG$2,Recipes!$H:$GI,'Production Calculator'!$A9+2,FALSE)*$AK9))+IF($AO9=BG$3,$AM9/VLOOKUP($AO9,Data!$A$50:$B$56,2,FALSE),0)</f>
        <v>0</v>
      </c>
      <c r="BH9" s="11">
        <f>IF(BH$2=$A9,0,IF(HLOOKUP(BH$2,Recipes!$H:$GI,'Production Calculator'!$A9+2,FALSE)=0,0,HLOOKUP(BH$2,Recipes!$H:$GI,'Production Calculator'!$A9+2,FALSE)*$AK9))+IF($AO9=BH$3,$AM9/VLOOKUP($AO9,Data!$A$50:$B$56,2,FALSE),0)</f>
        <v>0</v>
      </c>
      <c r="BI9" s="11">
        <f>IF(BI$2=$A9,0,IF(HLOOKUP(BI$2,Recipes!$H:$GI,'Production Calculator'!$A9+2,FALSE)=0,0,HLOOKUP(BI$2,Recipes!$H:$GI,'Production Calculator'!$A9+2,FALSE)*$AK9))+IF($AO9=BI$3,$AM9/VLOOKUP($AO9,Data!$A$50:$B$56,2,FALSE),0)</f>
        <v>0</v>
      </c>
      <c r="BJ9" s="11">
        <f>IF(BJ$2=$A9,0,IF(HLOOKUP(BJ$2,Recipes!$H:$GI,'Production Calculator'!$A9+2,FALSE)=0,0,HLOOKUP(BJ$2,Recipes!$H:$GI,'Production Calculator'!$A9+2,FALSE)*$AK9))+IF($AO9=BJ$3,$AM9/VLOOKUP($AO9,Data!$A$50:$B$56,2,FALSE),0)</f>
        <v>0</v>
      </c>
      <c r="BK9" s="11">
        <f>IF(BK$2=$A9,0,IF(HLOOKUP(BK$2,Recipes!$H:$GI,'Production Calculator'!$A9+2,FALSE)=0,0,HLOOKUP(BK$2,Recipes!$H:$GI,'Production Calculator'!$A9+2,FALSE)*$AK9))+IF($AO9=BK$3,$AM9/VLOOKUP($AO9,Data!$A$50:$B$56,2,FALSE),0)</f>
        <v>0</v>
      </c>
      <c r="BL9" s="11">
        <f>IF(BL$2=$A9,0,IF(HLOOKUP(BL$2,Recipes!$H:$GI,'Production Calculator'!$A9+2,FALSE)=0,0,HLOOKUP(BL$2,Recipes!$H:$GI,'Production Calculator'!$A9+2,FALSE)*$AK9))+IF($AO9=BL$3,$AM9/VLOOKUP($AO9,Data!$A$50:$B$56,2,FALSE),0)</f>
        <v>0</v>
      </c>
      <c r="BM9" s="11">
        <f>IF(BM$2=$A9,0,IF(HLOOKUP(BM$2,Recipes!$H:$GI,'Production Calculator'!$A9+2,FALSE)=0,0,HLOOKUP(BM$2,Recipes!$H:$GI,'Production Calculator'!$A9+2,FALSE)*$AK9))+IF($AO9=BM$3,$AM9/VLOOKUP($AO9,Data!$A$50:$B$56,2,FALSE),0)</f>
        <v>0</v>
      </c>
      <c r="BN9" s="11">
        <f>IF(BN$2=$A9,0,IF(HLOOKUP(BN$2,Recipes!$H:$GI,'Production Calculator'!$A9+2,FALSE)=0,0,HLOOKUP(BN$2,Recipes!$H:$GI,'Production Calculator'!$A9+2,FALSE)*$AK9))+IF($AO9=BN$3,$AM9/VLOOKUP($AO9,Data!$A$50:$B$56,2,FALSE),0)</f>
        <v>0</v>
      </c>
      <c r="BO9" s="11">
        <f>IF(BO$2=$A9,0,IF(HLOOKUP(BO$2,Recipes!$H:$GI,'Production Calculator'!$A9+2,FALSE)=0,0,HLOOKUP(BO$2,Recipes!$H:$GI,'Production Calculator'!$A9+2,FALSE)*$AK9))+IF($AO9=BO$3,$AM9/VLOOKUP($AO9,Data!$A$50:$B$56,2,FALSE),0)</f>
        <v>0</v>
      </c>
      <c r="BP9" s="11">
        <f>IF(BP$2=$A9,0,IF(HLOOKUP(BP$2,Recipes!$H:$GI,'Production Calculator'!$A9+2,FALSE)=0,0,HLOOKUP(BP$2,Recipes!$H:$GI,'Production Calculator'!$A9+2,FALSE)*$AK9))+IF($AO9=BP$3,$AM9/VLOOKUP($AO9,Data!$A$50:$B$56,2,FALSE),0)</f>
        <v>0</v>
      </c>
      <c r="BQ9" s="11">
        <f>IF(BQ$2=$A9,0,IF(HLOOKUP(BQ$2,Recipes!$H:$GI,'Production Calculator'!$A9+2,FALSE)=0,0,HLOOKUP(BQ$2,Recipes!$H:$GI,'Production Calculator'!$A9+2,FALSE)*$AK9))+IF($AO9=BQ$3,$AM9/VLOOKUP($AO9,Data!$A$50:$B$56,2,FALSE),0)</f>
        <v>0</v>
      </c>
      <c r="BR9" s="11">
        <f>IF(BR$2=$A9,0,IF(HLOOKUP(BR$2,Recipes!$H:$GI,'Production Calculator'!$A9+2,FALSE)=0,0,HLOOKUP(BR$2,Recipes!$H:$GI,'Production Calculator'!$A9+2,FALSE)*$AK9))+IF($AO9=BR$3,$AM9/VLOOKUP($AO9,Data!$A$50:$B$56,2,FALSE),0)</f>
        <v>0</v>
      </c>
      <c r="BS9" s="11">
        <f>IF(BS$2=$A9,0,IF(HLOOKUP(BS$2,Recipes!$H:$GI,'Production Calculator'!$A9+2,FALSE)=0,0,HLOOKUP(BS$2,Recipes!$H:$GI,'Production Calculator'!$A9+2,FALSE)*$AK9))+IF($AO9=BS$3,$AM9/VLOOKUP($AO9,Data!$A$50:$B$56,2,FALSE),0)</f>
        <v>0</v>
      </c>
      <c r="BT9" s="11">
        <f>IF(BT$2=$A9,0,IF(HLOOKUP(BT$2,Recipes!$H:$GI,'Production Calculator'!$A9+2,FALSE)=0,0,HLOOKUP(BT$2,Recipes!$H:$GI,'Production Calculator'!$A9+2,FALSE)*$AK9))+IF($AO9=BT$3,$AM9/VLOOKUP($AO9,Data!$A$50:$B$56,2,FALSE),0)</f>
        <v>0</v>
      </c>
      <c r="BU9" s="11">
        <f>IF(BU$2=$A9,0,IF(HLOOKUP(BU$2,Recipes!$H:$GI,'Production Calculator'!$A9+2,FALSE)=0,0,HLOOKUP(BU$2,Recipes!$H:$GI,'Production Calculator'!$A9+2,FALSE)*$AK9))+IF($AO9=BU$3,$AM9/VLOOKUP($AO9,Data!$A$50:$B$56,2,FALSE),0)</f>
        <v>0</v>
      </c>
      <c r="BV9" s="11">
        <f>IF(BV$2=$A9,0,IF(HLOOKUP(BV$2,Recipes!$H:$GI,'Production Calculator'!$A9+2,FALSE)=0,0,HLOOKUP(BV$2,Recipes!$H:$GI,'Production Calculator'!$A9+2,FALSE)*$AK9))+IF($AO9=BV$3,$AM9/VLOOKUP($AO9,Data!$A$50:$B$56,2,FALSE),0)</f>
        <v>0</v>
      </c>
      <c r="BW9" s="11">
        <f>IF(BW$2=$A9,0,IF(HLOOKUP(BW$2,Recipes!$H:$GI,'Production Calculator'!$A9+2,FALSE)=0,0,HLOOKUP(BW$2,Recipes!$H:$GI,'Production Calculator'!$A9+2,FALSE)*$AK9))+IF($AO9=BW$3,$AM9/VLOOKUP($AO9,Data!$A$50:$B$56,2,FALSE),0)</f>
        <v>0</v>
      </c>
      <c r="BX9" s="11">
        <f>IF(BX$2=$A9,0,IF(HLOOKUP(BX$2,Recipes!$H:$GI,'Production Calculator'!$A9+2,FALSE)=0,0,HLOOKUP(BX$2,Recipes!$H:$GI,'Production Calculator'!$A9+2,FALSE)*$AK9))+IF($AO9=BX$3,$AM9/VLOOKUP($AO9,Data!$A$50:$B$56,2,FALSE),0)</f>
        <v>0</v>
      </c>
      <c r="BY9" s="11">
        <f>IF(BY$2=$A9,0,IF(HLOOKUP(BY$2,Recipes!$H:$GI,'Production Calculator'!$A9+2,FALSE)=0,0,HLOOKUP(BY$2,Recipes!$H:$GI,'Production Calculator'!$A9+2,FALSE)*$AK9))+IF($AO9=BY$3,$AM9/VLOOKUP($AO9,Data!$A$50:$B$56,2,FALSE),0)</f>
        <v>0</v>
      </c>
      <c r="BZ9" s="11">
        <f>IF(BZ$2=$A9,0,IF(HLOOKUP(BZ$2,Recipes!$H:$GI,'Production Calculator'!$A9+2,FALSE)=0,0,HLOOKUP(BZ$2,Recipes!$H:$GI,'Production Calculator'!$A9+2,FALSE)*$AK9))+IF($AO9=BZ$3,$AM9/VLOOKUP($AO9,Data!$A$50:$B$56,2,FALSE),0)</f>
        <v>0</v>
      </c>
      <c r="CA9" s="11">
        <f>IF(CA$2=$A9,0,IF(HLOOKUP(CA$2,Recipes!$H:$GI,'Production Calculator'!$A9+2,FALSE)=0,0,HLOOKUP(CA$2,Recipes!$H:$GI,'Production Calculator'!$A9+2,FALSE)*$AK9))+IF($AO9=CA$3,$AM9/VLOOKUP($AO9,Data!$A$50:$B$56,2,FALSE),0)</f>
        <v>0</v>
      </c>
      <c r="CB9" s="11">
        <f>IF(CB$2=$A9,0,IF(HLOOKUP(CB$2,Recipes!$H:$GI,'Production Calculator'!$A9+2,FALSE)=0,0,HLOOKUP(CB$2,Recipes!$H:$GI,'Production Calculator'!$A9+2,FALSE)*$AK9))+IF($AO9=CB$3,$AM9/VLOOKUP($AO9,Data!$A$50:$B$56,2,FALSE),0)</f>
        <v>0</v>
      </c>
      <c r="CC9" s="11">
        <f>IF(CC$2=$A9,0,IF(HLOOKUP(CC$2,Recipes!$H:$GI,'Production Calculator'!$A9+2,FALSE)=0,0,HLOOKUP(CC$2,Recipes!$H:$GI,'Production Calculator'!$A9+2,FALSE)*$AK9))+IF($AO9=CC$3,$AM9/VLOOKUP($AO9,Data!$A$50:$B$56,2,FALSE),0)</f>
        <v>0</v>
      </c>
      <c r="CD9" s="11">
        <f>IF(CD$2=$A9,0,IF(HLOOKUP(CD$2,Recipes!$H:$GI,'Production Calculator'!$A9+2,FALSE)=0,0,HLOOKUP(CD$2,Recipes!$H:$GI,'Production Calculator'!$A9+2,FALSE)*$AK9))+IF($AO9=CD$3,$AM9/VLOOKUP($AO9,Data!$A$50:$B$56,2,FALSE),0)</f>
        <v>0</v>
      </c>
      <c r="CE9" s="11">
        <f>IF(CE$2=$A9,0,IF(HLOOKUP(CE$2,Recipes!$H:$GI,'Production Calculator'!$A9+2,FALSE)=0,0,HLOOKUP(CE$2,Recipes!$H:$GI,'Production Calculator'!$A9+2,FALSE)*$AK9))+IF($AO9=CE$3,$AM9/VLOOKUP($AO9,Data!$A$50:$B$56,2,FALSE),0)</f>
        <v>0</v>
      </c>
      <c r="CF9" s="11">
        <f>IF(CF$2=$A9,0,IF(HLOOKUP(CF$2,Recipes!$H:$GI,'Production Calculator'!$A9+2,FALSE)=0,0,HLOOKUP(CF$2,Recipes!$H:$GI,'Production Calculator'!$A9+2,FALSE)*$AK9))+IF($AO9=CF$3,$AM9/VLOOKUP($AO9,Data!$A$50:$B$56,2,FALSE),0)</f>
        <v>0</v>
      </c>
      <c r="CG9" s="11">
        <f>IF(CG$2=$A9,0,IF(HLOOKUP(CG$2,Recipes!$H:$GI,'Production Calculator'!$A9+2,FALSE)=0,0,HLOOKUP(CG$2,Recipes!$H:$GI,'Production Calculator'!$A9+2,FALSE)*$AK9))+IF($AO9=CG$3,$AM9/VLOOKUP($AO9,Data!$A$50:$B$56,2,FALSE),0)</f>
        <v>0</v>
      </c>
      <c r="CH9" s="11">
        <f>IF(CH$2=$A9,0,IF(HLOOKUP(CH$2,Recipes!$H:$GI,'Production Calculator'!$A9+2,FALSE)=0,0,HLOOKUP(CH$2,Recipes!$H:$GI,'Production Calculator'!$A9+2,FALSE)*$AK9))+IF($AO9=CH$3,$AM9/VLOOKUP($AO9,Data!$A$50:$B$56,2,FALSE),0)</f>
        <v>0</v>
      </c>
      <c r="CI9" s="11">
        <f>IF(CI$2=$A9,0,IF(HLOOKUP(CI$2,Recipes!$H:$GI,'Production Calculator'!$A9+2,FALSE)=0,0,HLOOKUP(CI$2,Recipes!$H:$GI,'Production Calculator'!$A9+2,FALSE)*$AK9))+IF($AO9=CI$3,$AM9/VLOOKUP($AO9,Data!$A$50:$B$56,2,FALSE),0)</f>
        <v>0</v>
      </c>
      <c r="CJ9" s="11">
        <f>IF(CJ$2=$A9,0,IF(HLOOKUP(CJ$2,Recipes!$H:$GI,'Production Calculator'!$A9+2,FALSE)=0,0,HLOOKUP(CJ$2,Recipes!$H:$GI,'Production Calculator'!$A9+2,FALSE)*$AK9))+IF($AO9=CJ$3,$AM9/VLOOKUP($AO9,Data!$A$50:$B$56,2,FALSE),0)</f>
        <v>0</v>
      </c>
      <c r="CK9" s="11">
        <f>IF(CK$2=$A9,0,IF(HLOOKUP(CK$2,Recipes!$H:$GI,'Production Calculator'!$A9+2,FALSE)=0,0,HLOOKUP(CK$2,Recipes!$H:$GI,'Production Calculator'!$A9+2,FALSE)*$AK9))+IF($AO9=CK$3,$AM9/VLOOKUP($AO9,Data!$A$50:$B$56,2,FALSE),0)</f>
        <v>0</v>
      </c>
      <c r="CL9" s="11">
        <f>IF(CL$2=$A9,0,IF(HLOOKUP(CL$2,Recipes!$H:$GI,'Production Calculator'!$A9+2,FALSE)=0,0,HLOOKUP(CL$2,Recipes!$H:$GI,'Production Calculator'!$A9+2,FALSE)*$AK9))+IF($AO9=CL$3,$AM9/VLOOKUP($AO9,Data!$A$50:$B$56,2,FALSE),0)</f>
        <v>0</v>
      </c>
      <c r="CM9" s="11">
        <f>IF(CM$2=$A9,0,IF(HLOOKUP(CM$2,Recipes!$H:$GI,'Production Calculator'!$A9+2,FALSE)=0,0,HLOOKUP(CM$2,Recipes!$H:$GI,'Production Calculator'!$A9+2,FALSE)*$AK9))+IF($AO9=CM$3,$AM9/VLOOKUP($AO9,Data!$A$50:$B$56,2,FALSE),0)</f>
        <v>0</v>
      </c>
      <c r="CN9" s="11">
        <f>IF(CN$2=$A9,0,IF(HLOOKUP(CN$2,Recipes!$H:$GI,'Production Calculator'!$A9+2,FALSE)=0,0,HLOOKUP(CN$2,Recipes!$H:$GI,'Production Calculator'!$A9+2,FALSE)*$AK9))+IF($AO9=CN$3,$AM9/VLOOKUP($AO9,Data!$A$50:$B$56,2,FALSE),0)</f>
        <v>0</v>
      </c>
      <c r="CO9" s="11">
        <f>IF(CO$2=$A9,0,IF(HLOOKUP(CO$2,Recipes!$H:$GI,'Production Calculator'!$A9+2,FALSE)=0,0,HLOOKUP(CO$2,Recipes!$H:$GI,'Production Calculator'!$A9+2,FALSE)*$AK9))+IF($AO9=CO$3,$AM9/VLOOKUP($AO9,Data!$A$50:$B$56,2,FALSE),0)</f>
        <v>0</v>
      </c>
      <c r="CP9" s="11">
        <f>IF(CP$2=$A9,0,IF(HLOOKUP(CP$2,Recipes!$H:$GI,'Production Calculator'!$A9+2,FALSE)=0,0,HLOOKUP(CP$2,Recipes!$H:$GI,'Production Calculator'!$A9+2,FALSE)*$AK9))+IF($AO9=CP$3,$AM9/VLOOKUP($AO9,Data!$A$50:$B$56,2,FALSE),0)</f>
        <v>0</v>
      </c>
      <c r="CQ9" s="11">
        <f>IF(CQ$2=$A9,0,IF(HLOOKUP(CQ$2,Recipes!$H:$GI,'Production Calculator'!$A9+2,FALSE)=0,0,HLOOKUP(CQ$2,Recipes!$H:$GI,'Production Calculator'!$A9+2,FALSE)*$AK9))+IF($AO9=CQ$3,$AM9/VLOOKUP($AO9,Data!$A$50:$B$56,2,FALSE),0)</f>
        <v>0</v>
      </c>
      <c r="CR9" s="11">
        <f>IF(CR$2=$A9,0,IF(HLOOKUP(CR$2,Recipes!$H:$GI,'Production Calculator'!$A9+2,FALSE)=0,0,HLOOKUP(CR$2,Recipes!$H:$GI,'Production Calculator'!$A9+2,FALSE)*$AK9))+IF($AO9=CR$3,$AM9/VLOOKUP($AO9,Data!$A$50:$B$56,2,FALSE),0)</f>
        <v>0</v>
      </c>
      <c r="CS9" s="11">
        <f>IF(CS$2=$A9,0,IF(HLOOKUP(CS$2,Recipes!$H:$GI,'Production Calculator'!$A9+2,FALSE)=0,0,HLOOKUP(CS$2,Recipes!$H:$GI,'Production Calculator'!$A9+2,FALSE)*$AK9))+IF($AO9=CS$3,$AM9/VLOOKUP($AO9,Data!$A$50:$B$56,2,FALSE),0)</f>
        <v>0</v>
      </c>
      <c r="CT9" s="11">
        <f>IF(CT$2=$A9,0,IF(HLOOKUP(CT$2,Recipes!$H:$GI,'Production Calculator'!$A9+2,FALSE)=0,0,HLOOKUP(CT$2,Recipes!$H:$GI,'Production Calculator'!$A9+2,FALSE)*$AK9))+IF($AO9=CT$3,$AM9/VLOOKUP($AO9,Data!$A$50:$B$56,2,FALSE),0)</f>
        <v>0</v>
      </c>
      <c r="CU9" s="11">
        <f>IF(CU$2=$A9,0,IF(HLOOKUP(CU$2,Recipes!$H:$GI,'Production Calculator'!$A9+2,FALSE)=0,0,HLOOKUP(CU$2,Recipes!$H:$GI,'Production Calculator'!$A9+2,FALSE)*$AK9))+IF($AO9=CU$3,$AM9/VLOOKUP($AO9,Data!$A$50:$B$56,2,FALSE),0)</f>
        <v>0</v>
      </c>
      <c r="CV9" s="11">
        <f>IF(CV$2=$A9,0,IF(HLOOKUP(CV$2,Recipes!$H:$GI,'Production Calculator'!$A9+2,FALSE)=0,0,HLOOKUP(CV$2,Recipes!$H:$GI,'Production Calculator'!$A9+2,FALSE)*$AK9))+IF($AO9=CV$3,$AM9/VLOOKUP($AO9,Data!$A$50:$B$56,2,FALSE),0)</f>
        <v>0</v>
      </c>
      <c r="CW9" s="11">
        <f>IF(CW$2=$A9,0,IF(HLOOKUP(CW$2,Recipes!$H:$GI,'Production Calculator'!$A9+2,FALSE)=0,0,HLOOKUP(CW$2,Recipes!$H:$GI,'Production Calculator'!$A9+2,FALSE)*$AK9))+IF($AO9=CW$3,$AM9/VLOOKUP($AO9,Data!$A$50:$B$56,2,FALSE),0)</f>
        <v>0</v>
      </c>
      <c r="CX9" s="11">
        <f>IF(CX$2=$A9,0,IF(HLOOKUP(CX$2,Recipes!$H:$GI,'Production Calculator'!$A9+2,FALSE)=0,0,HLOOKUP(CX$2,Recipes!$H:$GI,'Production Calculator'!$A9+2,FALSE)*$AK9))+IF($AO9=CX$3,$AM9/VLOOKUP($AO9,Data!$A$50:$B$56,2,FALSE),0)</f>
        <v>0</v>
      </c>
      <c r="CY9" s="11">
        <f>IF(CY$2=$A9,0,IF(HLOOKUP(CY$2,Recipes!$H:$GI,'Production Calculator'!$A9+2,FALSE)=0,0,HLOOKUP(CY$2,Recipes!$H:$GI,'Production Calculator'!$A9+2,FALSE)*$AK9))+IF($AO9=CY$3,$AM9/VLOOKUP($AO9,Data!$A$50:$B$56,2,FALSE),0)</f>
        <v>0</v>
      </c>
      <c r="CZ9" s="11">
        <f>IF(CZ$2=$A9,0,IF(HLOOKUP(CZ$2,Recipes!$H:$GI,'Production Calculator'!$A9+2,FALSE)=0,0,HLOOKUP(CZ$2,Recipes!$H:$GI,'Production Calculator'!$A9+2,FALSE)*$AK9))+IF($AO9=CZ$3,$AM9/VLOOKUP($AO9,Data!$A$50:$B$56,2,FALSE),0)</f>
        <v>0</v>
      </c>
      <c r="DA9" s="11">
        <f>IF(DA$2=$A9,0,IF(HLOOKUP(DA$2,Recipes!$H:$GI,'Production Calculator'!$A9+2,FALSE)=0,0,HLOOKUP(DA$2,Recipes!$H:$GI,'Production Calculator'!$A9+2,FALSE)*$AK9))+IF($AO9=DA$3,$AM9/VLOOKUP($AO9,Data!$A$50:$B$56,2,FALSE),0)</f>
        <v>0</v>
      </c>
      <c r="DB9" s="11">
        <f>IF(DB$2=$A9,0,IF(HLOOKUP(DB$2,Recipes!$H:$GI,'Production Calculator'!$A9+2,FALSE)=0,0,HLOOKUP(DB$2,Recipes!$H:$GI,'Production Calculator'!$A9+2,FALSE)*$AK9))+IF($AO9=DB$3,$AM9/VLOOKUP($AO9,Data!$A$50:$B$56,2,FALSE),0)</f>
        <v>0</v>
      </c>
      <c r="DC9" s="11">
        <f>IF(DC$2=$A9,0,IF(HLOOKUP(DC$2,Recipes!$H:$GI,'Production Calculator'!$A9+2,FALSE)=0,0,HLOOKUP(DC$2,Recipes!$H:$GI,'Production Calculator'!$A9+2,FALSE)*$AK9))+IF($AO9=DC$3,$AM9/VLOOKUP($AO9,Data!$A$50:$B$56,2,FALSE),0)</f>
        <v>0</v>
      </c>
      <c r="DD9" s="11">
        <f>IF(DD$2=$A9,0,IF(HLOOKUP(DD$2,Recipes!$H:$GI,'Production Calculator'!$A9+2,FALSE)=0,0,HLOOKUP(DD$2,Recipes!$H:$GI,'Production Calculator'!$A9+2,FALSE)*$AK9))+IF($AO9=DD$3,$AM9/VLOOKUP($AO9,Data!$A$50:$B$56,2,FALSE),0)</f>
        <v>0</v>
      </c>
      <c r="DE9" s="11">
        <f>IF(DE$2=$A9,0,IF(HLOOKUP(DE$2,Recipes!$H:$GI,'Production Calculator'!$A9+2,FALSE)=0,0,HLOOKUP(DE$2,Recipes!$H:$GI,'Production Calculator'!$A9+2,FALSE)*$AK9))+IF($AO9=DE$3,$AM9/VLOOKUP($AO9,Data!$A$50:$B$56,2,FALSE),0)</f>
        <v>0</v>
      </c>
      <c r="DF9" s="11">
        <f>IF(DF$2=$A9,0,IF(HLOOKUP(DF$2,Recipes!$H:$GI,'Production Calculator'!$A9+2,FALSE)=0,0,HLOOKUP(DF$2,Recipes!$H:$GI,'Production Calculator'!$A9+2,FALSE)*$AK9))+IF($AO9=DF$3,$AM9/VLOOKUP($AO9,Data!$A$50:$B$56,2,FALSE),0)</f>
        <v>0</v>
      </c>
      <c r="DG9" s="11">
        <f>IF(DG$2=$A9,0,IF(HLOOKUP(DG$2,Recipes!$H:$GI,'Production Calculator'!$A9+2,FALSE)=0,0,HLOOKUP(DG$2,Recipes!$H:$GI,'Production Calculator'!$A9+2,FALSE)*$AK9))+IF($AO9=DG$3,$AM9/VLOOKUP($AO9,Data!$A$50:$B$56,2,FALSE),0)</f>
        <v>0</v>
      </c>
      <c r="DH9" s="11">
        <f>IF(DH$2=$A9,0,IF(HLOOKUP(DH$2,Recipes!$H:$GI,'Production Calculator'!$A9+2,FALSE)=0,0,HLOOKUP(DH$2,Recipes!$H:$GI,'Production Calculator'!$A9+2,FALSE)*$AK9))+IF($AO9=DH$3,$AM9/VLOOKUP($AO9,Data!$A$50:$B$56,2,FALSE),0)</f>
        <v>0</v>
      </c>
      <c r="DI9" s="11">
        <f>IF(DI$2=$A9,0,IF(HLOOKUP(DI$2,Recipes!$H:$GI,'Production Calculator'!$A9+2,FALSE)=0,0,HLOOKUP(DI$2,Recipes!$H:$GI,'Production Calculator'!$A9+2,FALSE)*$AK9))+IF($AO9=DI$3,$AM9/VLOOKUP($AO9,Data!$A$50:$B$56,2,FALSE),0)</f>
        <v>0</v>
      </c>
      <c r="DJ9" s="11">
        <f>IF(DJ$2=$A9,0,IF(HLOOKUP(DJ$2,Recipes!$H:$GI,'Production Calculator'!$A9+2,FALSE)=0,0,HLOOKUP(DJ$2,Recipes!$H:$GI,'Production Calculator'!$A9+2,FALSE)*$AK9))+IF($AO9=DJ$3,$AM9/VLOOKUP($AO9,Data!$A$50:$B$56,2,FALSE),0)</f>
        <v>0</v>
      </c>
      <c r="DK9" s="11">
        <f>IF(DK$2=$A9,0,IF(HLOOKUP(DK$2,Recipes!$H:$GI,'Production Calculator'!$A9+2,FALSE)=0,0,HLOOKUP(DK$2,Recipes!$H:$GI,'Production Calculator'!$A9+2,FALSE)*$AK9))+IF($AO9=DK$3,$AM9/VLOOKUP($AO9,Data!$A$50:$B$56,2,FALSE),0)</f>
        <v>0</v>
      </c>
      <c r="DL9" s="11">
        <f>IF(DL$2=$A9,0,IF(HLOOKUP(DL$2,Recipes!$H:$GI,'Production Calculator'!$A9+2,FALSE)=0,0,HLOOKUP(DL$2,Recipes!$H:$GI,'Production Calculator'!$A9+2,FALSE)*$AK9))+IF($AO9=DL$3,$AM9/VLOOKUP($AO9,Data!$A$50:$B$56,2,FALSE),0)</f>
        <v>0</v>
      </c>
      <c r="DM9" s="11">
        <f>IF(DM$2=$A9,0,IF(HLOOKUP(DM$2,Recipes!$H:$GI,'Production Calculator'!$A9+2,FALSE)=0,0,HLOOKUP(DM$2,Recipes!$H:$GI,'Production Calculator'!$A9+2,FALSE)*$AK9))+IF($AO9=DM$3,$AM9/VLOOKUP($AO9,Data!$A$50:$B$56,2,FALSE),0)</f>
        <v>0</v>
      </c>
      <c r="DN9" s="11">
        <f>IF(DN$2=$A9,0,IF(HLOOKUP(DN$2,Recipes!$H:$GI,'Production Calculator'!$A9+2,FALSE)=0,0,HLOOKUP(DN$2,Recipes!$H:$GI,'Production Calculator'!$A9+2,FALSE)*$AK9))+IF($AO9=DN$3,$AM9/VLOOKUP($AO9,Data!$A$50:$B$56,2,FALSE),0)</f>
        <v>0</v>
      </c>
      <c r="DO9" s="11">
        <f>IF(DO$2=$A9,0,IF(HLOOKUP(DO$2,Recipes!$H:$GI,'Production Calculator'!$A9+2,FALSE)=0,0,HLOOKUP(DO$2,Recipes!$H:$GI,'Production Calculator'!$A9+2,FALSE)*$AK9))+IF($AO9=DO$3,$AM9/VLOOKUP($AO9,Data!$A$50:$B$56,2,FALSE),0)</f>
        <v>0</v>
      </c>
      <c r="DP9" s="11">
        <f>IF(DP$2=$A9,0,IF(HLOOKUP(DP$2,Recipes!$H:$GI,'Production Calculator'!$A9+2,FALSE)=0,0,HLOOKUP(DP$2,Recipes!$H:$GI,'Production Calculator'!$A9+2,FALSE)*$AK9))+IF($AO9=DP$3,$AM9/VLOOKUP($AO9,Data!$A$50:$B$56,2,FALSE),0)</f>
        <v>0</v>
      </c>
      <c r="DQ9" s="11">
        <f>IF(DQ$2=$A9,0,IF(HLOOKUP(DQ$2,Recipes!$H:$GI,'Production Calculator'!$A9+2,FALSE)=0,0,HLOOKUP(DQ$2,Recipes!$H:$GI,'Production Calculator'!$A9+2,FALSE)*$AK9))+IF($AO9=DQ$3,$AM9/VLOOKUP($AO9,Data!$A$50:$B$56,2,FALSE),0)</f>
        <v>0</v>
      </c>
      <c r="DR9" s="11">
        <f>IF(DR$2=$A9,0,IF(HLOOKUP(DR$2,Recipes!$H:$GI,'Production Calculator'!$A9+2,FALSE)=0,0,HLOOKUP(DR$2,Recipes!$H:$GI,'Production Calculator'!$A9+2,FALSE)*$AK9))+IF($AO9=DR$3,$AM9/VLOOKUP($AO9,Data!$A$50:$B$56,2,FALSE),0)</f>
        <v>0</v>
      </c>
      <c r="DS9" s="11">
        <f>IF(DS$2=$A9,0,IF(HLOOKUP(DS$2,Recipes!$H:$GI,'Production Calculator'!$A9+2,FALSE)=0,0,HLOOKUP(DS$2,Recipes!$H:$GI,'Production Calculator'!$A9+2,FALSE)*$AK9))+IF($AO9=DS$3,$AM9/VLOOKUP($AO9,Data!$A$50:$B$56,2,FALSE),0)</f>
        <v>0</v>
      </c>
      <c r="DT9" s="11">
        <f>IF(DT$2=$A9,0,IF(HLOOKUP(DT$2,Recipes!$H:$GI,'Production Calculator'!$A9+2,FALSE)=0,0,HLOOKUP(DT$2,Recipes!$H:$GI,'Production Calculator'!$A9+2,FALSE)*$AK9))+IF($AO9=DT$3,$AM9/VLOOKUP($AO9,Data!$A$50:$B$56,2,FALSE),0)</f>
        <v>0</v>
      </c>
      <c r="DU9" s="11">
        <f>IF(DU$2=$A9,0,IF(HLOOKUP(DU$2,Recipes!$H:$GI,'Production Calculator'!$A9+2,FALSE)=0,0,HLOOKUP(DU$2,Recipes!$H:$GI,'Production Calculator'!$A9+2,FALSE)*$AK9))+IF($AO9=DU$3,$AM9/VLOOKUP($AO9,Data!$A$50:$B$56,2,FALSE),0)</f>
        <v>0</v>
      </c>
      <c r="DV9" s="11">
        <f>IF(DV$2=$A9,0,IF(HLOOKUP(DV$2,Recipes!$H:$GI,'Production Calculator'!$A9+2,FALSE)=0,0,HLOOKUP(DV$2,Recipes!$H:$GI,'Production Calculator'!$A9+2,FALSE)*$AK9))+IF($AO9=DV$3,$AM9/VLOOKUP($AO9,Data!$A$50:$B$56,2,FALSE),0)</f>
        <v>0</v>
      </c>
      <c r="DW9" s="11">
        <f>IF(DW$2=$A9,0,IF(HLOOKUP(DW$2,Recipes!$H:$GI,'Production Calculator'!$A9+2,FALSE)=0,0,HLOOKUP(DW$2,Recipes!$H:$GI,'Production Calculator'!$A9+2,FALSE)*$AK9))+IF($AO9=DW$3,$AM9/VLOOKUP($AO9,Data!$A$50:$B$56,2,FALSE),0)</f>
        <v>0</v>
      </c>
      <c r="DX9" s="11">
        <f>IF(DX$2=$A9,0,IF(HLOOKUP(DX$2,Recipes!$H:$GI,'Production Calculator'!$A9+2,FALSE)=0,0,HLOOKUP(DX$2,Recipes!$H:$GI,'Production Calculator'!$A9+2,FALSE)*$AK9))+IF($AO9=DX$3,$AM9/VLOOKUP($AO9,Data!$A$50:$B$56,2,FALSE),0)</f>
        <v>0</v>
      </c>
      <c r="DY9" s="11">
        <f>IF(DY$2=$A9,0,IF(HLOOKUP(DY$2,Recipes!$H:$GI,'Production Calculator'!$A9+2,FALSE)=0,0,HLOOKUP(DY$2,Recipes!$H:$GI,'Production Calculator'!$A9+2,FALSE)*$AK9))+IF($AO9=DY$3,$AM9/VLOOKUP($AO9,Data!$A$50:$B$56,2,FALSE),0)</f>
        <v>0</v>
      </c>
      <c r="DZ9" s="11">
        <f>IF(DZ$2=$A9,0,IF(HLOOKUP(DZ$2,Recipes!$H:$GI,'Production Calculator'!$A9+2,FALSE)=0,0,HLOOKUP(DZ$2,Recipes!$H:$GI,'Production Calculator'!$A9+2,FALSE)*$AK9))+IF($AO9=DZ$3,$AM9/VLOOKUP($AO9,Data!$A$50:$B$56,2,FALSE),0)</f>
        <v>0</v>
      </c>
      <c r="EA9" s="11">
        <f>IF(EA$2=$A9,0,IF(HLOOKUP(EA$2,Recipes!$H:$GI,'Production Calculator'!$A9+2,FALSE)=0,0,HLOOKUP(EA$2,Recipes!$H:$GI,'Production Calculator'!$A9+2,FALSE)*$AK9))+IF($AO9=EA$3,$AM9/VLOOKUP($AO9,Data!$A$50:$B$56,2,FALSE),0)</f>
        <v>0</v>
      </c>
      <c r="EB9" s="11">
        <f>IF(EB$2=$A9,0,IF(HLOOKUP(EB$2,Recipes!$H:$GI,'Production Calculator'!$A9+2,FALSE)=0,0,HLOOKUP(EB$2,Recipes!$H:$GI,'Production Calculator'!$A9+2,FALSE)*$AK9))+IF($AO9=EB$3,$AM9/VLOOKUP($AO9,Data!$A$50:$B$56,2,FALSE),0)</f>
        <v>0</v>
      </c>
      <c r="EC9" s="11">
        <f>IF(EC$2=$A9,0,IF(HLOOKUP(EC$2,Recipes!$H:$GI,'Production Calculator'!$A9+2,FALSE)=0,0,HLOOKUP(EC$2,Recipes!$H:$GI,'Production Calculator'!$A9+2,FALSE)*$AK9))+IF($AO9=EC$3,$AM9/VLOOKUP($AO9,Data!$A$50:$B$56,2,FALSE),0)</f>
        <v>0</v>
      </c>
      <c r="ED9" s="11">
        <f>IF(ED$2=$A9,0,IF(HLOOKUP(ED$2,Recipes!$H:$GI,'Production Calculator'!$A9+2,FALSE)=0,0,HLOOKUP(ED$2,Recipes!$H:$GI,'Production Calculator'!$A9+2,FALSE)*$AK9))+IF($AO9=ED$3,$AM9/VLOOKUP($AO9,Data!$A$50:$B$56,2,FALSE),0)</f>
        <v>0</v>
      </c>
      <c r="EE9" s="11">
        <f>IF(EE$2=$A9,0,IF(HLOOKUP(EE$2,Recipes!$H:$GI,'Production Calculator'!$A9+2,FALSE)=0,0,HLOOKUP(EE$2,Recipes!$H:$GI,'Production Calculator'!$A9+2,FALSE)*$AK9))+IF($AO9=EE$3,$AM9/VLOOKUP($AO9,Data!$A$50:$B$56,2,FALSE),0)</f>
        <v>0</v>
      </c>
      <c r="EF9" s="11">
        <f>IF(EF$2=$A9,0,IF(HLOOKUP(EF$2,Recipes!$H:$GI,'Production Calculator'!$A9+2,FALSE)=0,0,HLOOKUP(EF$2,Recipes!$H:$GI,'Production Calculator'!$A9+2,FALSE)*$AK9))+IF($AO9=EF$3,$AM9/VLOOKUP($AO9,Data!$A$50:$B$56,2,FALSE),0)</f>
        <v>0</v>
      </c>
      <c r="EG9" s="11">
        <f>IF(EG$2=$A9,0,IF(HLOOKUP(EG$2,Recipes!$H:$GI,'Production Calculator'!$A9+2,FALSE)=0,0,HLOOKUP(EG$2,Recipes!$H:$GI,'Production Calculator'!$A9+2,FALSE)*$AK9))+IF($AO9=EG$3,$AM9/VLOOKUP($AO9,Data!$A$50:$B$56,2,FALSE),0)</f>
        <v>0</v>
      </c>
      <c r="EH9" s="11">
        <f>IF(EH$2=$A9,0,IF(HLOOKUP(EH$2,Recipes!$H:$GI,'Production Calculator'!$A9+2,FALSE)=0,0,HLOOKUP(EH$2,Recipes!$H:$GI,'Production Calculator'!$A9+2,FALSE)*$AK9))+IF($AO9=EH$3,$AM9/VLOOKUP($AO9,Data!$A$50:$B$56,2,FALSE),0)</f>
        <v>0</v>
      </c>
      <c r="EI9" s="11">
        <f>IF(EI$2=$A9,0,IF(HLOOKUP(EI$2,Recipes!$H:$GI,'Production Calculator'!$A9+2,FALSE)=0,0,HLOOKUP(EI$2,Recipes!$H:$GI,'Production Calculator'!$A9+2,FALSE)*$AK9))+IF($AO9=EI$3,$AM9/VLOOKUP($AO9,Data!$A$50:$B$56,2,FALSE),0)</f>
        <v>0</v>
      </c>
      <c r="EJ9" s="11">
        <f>IF(EJ$2=$A9,0,IF(HLOOKUP(EJ$2,Recipes!$H:$GI,'Production Calculator'!$A9+2,FALSE)=0,0,HLOOKUP(EJ$2,Recipes!$H:$GI,'Production Calculator'!$A9+2,FALSE)*$AK9))+IF($AO9=EJ$3,$AM9/VLOOKUP($AO9,Data!$A$50:$B$56,2,FALSE),0)</f>
        <v>0</v>
      </c>
      <c r="EK9" s="11">
        <f>IF(EK$2=$A9,0,IF(HLOOKUP(EK$2,Recipes!$H:$GI,'Production Calculator'!$A9+2,FALSE)=0,0,HLOOKUP(EK$2,Recipes!$H:$GI,'Production Calculator'!$A9+2,FALSE)*$AK9))+IF($AO9=EK$3,$AM9/VLOOKUP($AO9,Data!$A$50:$B$56,2,FALSE),0)</f>
        <v>0</v>
      </c>
      <c r="EL9" s="11">
        <f>IF(EL$2=$A9,0,IF(HLOOKUP(EL$2,Recipes!$H:$GI,'Production Calculator'!$A9+2,FALSE)=0,0,HLOOKUP(EL$2,Recipes!$H:$GI,'Production Calculator'!$A9+2,FALSE)*$AK9))+IF($AO9=EL$3,$AM9/VLOOKUP($AO9,Data!$A$50:$B$56,2,FALSE),0)</f>
        <v>0</v>
      </c>
      <c r="EM9" s="11">
        <f>IF(EM$2=$A9,0,IF(HLOOKUP(EM$2,Recipes!$H:$GI,'Production Calculator'!$A9+2,FALSE)=0,0,HLOOKUP(EM$2,Recipes!$H:$GI,'Production Calculator'!$A9+2,FALSE)*$AK9))+IF($AO9=EM$3,$AM9/VLOOKUP($AO9,Data!$A$50:$B$56,2,FALSE),0)</f>
        <v>0</v>
      </c>
      <c r="EN9" s="11">
        <f>IF(EN$2=$A9,0,IF(HLOOKUP(EN$2,Recipes!$H:$GI,'Production Calculator'!$A9+2,FALSE)=0,0,HLOOKUP(EN$2,Recipes!$H:$GI,'Production Calculator'!$A9+2,FALSE)*$AK9))+IF($AO9=EN$3,$AM9/VLOOKUP($AO9,Data!$A$50:$B$56,2,FALSE),0)</f>
        <v>0</v>
      </c>
      <c r="EO9" s="11">
        <f>IF(EO$2=$A9,0,IF(HLOOKUP(EO$2,Recipes!$H:$GI,'Production Calculator'!$A9+2,FALSE)=0,0,HLOOKUP(EO$2,Recipes!$H:$GI,'Production Calculator'!$A9+2,FALSE)*$AK9))+IF($AO9=EO$3,$AM9/VLOOKUP($AO9,Data!$A$50:$B$56,2,FALSE),0)</f>
        <v>0</v>
      </c>
      <c r="EP9" s="11">
        <f>IF(EP$2=$A9,0,IF(HLOOKUP(EP$2,Recipes!$H:$GI,'Production Calculator'!$A9+2,FALSE)=0,0,HLOOKUP(EP$2,Recipes!$H:$GI,'Production Calculator'!$A9+2,FALSE)*$AK9))+IF($AO9=EP$3,$AM9/VLOOKUP($AO9,Data!$A$50:$B$56,2,FALSE),0)</f>
        <v>0</v>
      </c>
      <c r="EQ9" s="11">
        <f>IF(EQ$2=$A9,0,IF(HLOOKUP(EQ$2,Recipes!$H:$GI,'Production Calculator'!$A9+2,FALSE)=0,0,HLOOKUP(EQ$2,Recipes!$H:$GI,'Production Calculator'!$A9+2,FALSE)*$AK9))+IF($AO9=EQ$3,$AM9/VLOOKUP($AO9,Data!$A$50:$B$56,2,FALSE),0)</f>
        <v>0</v>
      </c>
      <c r="ER9" s="11">
        <f>IF(ER$2=$A9,0,IF(HLOOKUP(ER$2,Recipes!$H:$GI,'Production Calculator'!$A9+2,FALSE)=0,0,HLOOKUP(ER$2,Recipes!$H:$GI,'Production Calculator'!$A9+2,FALSE)*$AK9))+IF($AO9=ER$3,$AM9/VLOOKUP($AO9,Data!$A$50:$B$56,2,FALSE),0)</f>
        <v>0</v>
      </c>
      <c r="ES9" s="11">
        <f>IF(ES$2=$A9,0,IF(HLOOKUP(ES$2,Recipes!$H:$GI,'Production Calculator'!$A9+2,FALSE)=0,0,HLOOKUP(ES$2,Recipes!$H:$GI,'Production Calculator'!$A9+2,FALSE)*$AK9))+IF($AO9=ES$3,$AM9/VLOOKUP($AO9,Data!$A$50:$B$56,2,FALSE),0)</f>
        <v>0</v>
      </c>
      <c r="ET9" s="11">
        <f>IF(ET$2=$A9,0,IF(HLOOKUP(ET$2,Recipes!$H:$GI,'Production Calculator'!$A9+2,FALSE)=0,0,HLOOKUP(ET$2,Recipes!$H:$GI,'Production Calculator'!$A9+2,FALSE)*$AK9))+IF($AO9=ET$3,$AM9/VLOOKUP($AO9,Data!$A$50:$B$56,2,FALSE),0)</f>
        <v>0</v>
      </c>
      <c r="EU9" s="11">
        <f>IF(EU$2=$A9,0,IF(HLOOKUP(EU$2,Recipes!$H:$GI,'Production Calculator'!$A9+2,FALSE)=0,0,HLOOKUP(EU$2,Recipes!$H:$GI,'Production Calculator'!$A9+2,FALSE)*$AK9))+IF($AO9=EU$3,$AM9/VLOOKUP($AO9,Data!$A$50:$B$56,2,FALSE),0)</f>
        <v>0</v>
      </c>
      <c r="EV9" s="11">
        <f>IF(EV$2=$A9,0,IF(HLOOKUP(EV$2,Recipes!$H:$GI,'Production Calculator'!$A9+2,FALSE)=0,0,HLOOKUP(EV$2,Recipes!$H:$GI,'Production Calculator'!$A9+2,FALSE)*$AK9))+IF($AO9=EV$3,$AM9/VLOOKUP($AO9,Data!$A$50:$B$56,2,FALSE),0)</f>
        <v>0</v>
      </c>
      <c r="EW9" s="11">
        <f>IF(EW$2=$A9,0,IF(HLOOKUP(EW$2,Recipes!$H:$GI,'Production Calculator'!$A9+2,FALSE)=0,0,HLOOKUP(EW$2,Recipes!$H:$GI,'Production Calculator'!$A9+2,FALSE)*$AK9))+IF($AO9=EW$3,$AM9/VLOOKUP($AO9,Data!$A$50:$B$56,2,FALSE),0)</f>
        <v>0</v>
      </c>
      <c r="EX9" s="11">
        <f>IF(EX$2=$A9,0,IF(HLOOKUP(EX$2,Recipes!$H:$GI,'Production Calculator'!$A9+2,FALSE)=0,0,HLOOKUP(EX$2,Recipes!$H:$GI,'Production Calculator'!$A9+2,FALSE)*$AK9))+IF($AO9=EX$3,$AM9/VLOOKUP($AO9,Data!$A$50:$B$56,2,FALSE),0)</f>
        <v>0</v>
      </c>
      <c r="EY9" s="11">
        <f>IF(EY$2=$A9,0,IF(HLOOKUP(EY$2,Recipes!$H:$GI,'Production Calculator'!$A9+2,FALSE)=0,0,HLOOKUP(EY$2,Recipes!$H:$GI,'Production Calculator'!$A9+2,FALSE)*$AK9))+IF($AO9=EY$3,$AM9/VLOOKUP($AO9,Data!$A$50:$B$56,2,FALSE),0)</f>
        <v>0</v>
      </c>
      <c r="EZ9" s="11">
        <f>IF(EZ$2=$A9,0,IF(HLOOKUP(EZ$2,Recipes!$H:$GI,'Production Calculator'!$A9+2,FALSE)=0,0,HLOOKUP(EZ$2,Recipes!$H:$GI,'Production Calculator'!$A9+2,FALSE)*$AK9))+IF($AO9=EZ$3,$AM9/VLOOKUP($AO9,Data!$A$50:$B$56,2,FALSE),0)</f>
        <v>0</v>
      </c>
      <c r="FA9" s="11">
        <f>IF(FA$2=$A9,0,IF(HLOOKUP(FA$2,Recipes!$H:$GI,'Production Calculator'!$A9+2,FALSE)=0,0,HLOOKUP(FA$2,Recipes!$H:$GI,'Production Calculator'!$A9+2,FALSE)*$AK9))+IF($AO9=FA$3,$AM9/VLOOKUP($AO9,Data!$A$50:$B$56,2,FALSE),0)</f>
        <v>0</v>
      </c>
      <c r="FB9" s="11">
        <f>IF(FB$2=$A9,0,IF(HLOOKUP(FB$2,Recipes!$H:$GI,'Production Calculator'!$A9+2,FALSE)=0,0,HLOOKUP(FB$2,Recipes!$H:$GI,'Production Calculator'!$A9+2,FALSE)*$AK9))+IF($AO9=FB$3,$AM9/VLOOKUP($AO9,Data!$A$50:$B$56,2,FALSE),0)</f>
        <v>0</v>
      </c>
      <c r="FC9" s="11">
        <f>IF(FC$2=$A9,0,IF(HLOOKUP(FC$2,Recipes!$H:$GI,'Production Calculator'!$A9+2,FALSE)=0,0,HLOOKUP(FC$2,Recipes!$H:$GI,'Production Calculator'!$A9+2,FALSE)*$AK9))+IF($AO9=FC$3,$AM9/VLOOKUP($AO9,Data!$A$50:$B$56,2,FALSE),0)</f>
        <v>0</v>
      </c>
      <c r="FD9" s="11">
        <f>IF(FD$2=$A9,0,IF(HLOOKUP(FD$2,Recipes!$H:$GI,'Production Calculator'!$A9+2,FALSE)=0,0,HLOOKUP(FD$2,Recipes!$H:$GI,'Production Calculator'!$A9+2,FALSE)*$AK9))+IF($AO9=FD$3,$AM9/VLOOKUP($AO9,Data!$A$50:$B$56,2,FALSE),0)</f>
        <v>0</v>
      </c>
      <c r="FE9" s="11">
        <f>IF(FE$2=$A9,0,IF(HLOOKUP(FE$2,Recipes!$H:$GI,'Production Calculator'!$A9+2,FALSE)=0,0,HLOOKUP(FE$2,Recipes!$H:$GI,'Production Calculator'!$A9+2,FALSE)*$AK9))+IF($AO9=FE$3,$AM9/VLOOKUP($AO9,Data!$A$50:$B$56,2,FALSE),0)</f>
        <v>0</v>
      </c>
      <c r="FF9" s="11">
        <f>IF(FF$2=$A9,0,IF(HLOOKUP(FF$2,Recipes!$H:$GI,'Production Calculator'!$A9+2,FALSE)=0,0,HLOOKUP(FF$2,Recipes!$H:$GI,'Production Calculator'!$A9+2,FALSE)*$AK9))+IF($AO9=FF$3,$AM9/VLOOKUP($AO9,Data!$A$50:$B$56,2,FALSE),0)</f>
        <v>0</v>
      </c>
      <c r="FG9" s="11">
        <f>IF(FG$2=$A9,0,IF(HLOOKUP(FG$2,Recipes!$H:$GI,'Production Calculator'!$A9+2,FALSE)=0,0,HLOOKUP(FG$2,Recipes!$H:$GI,'Production Calculator'!$A9+2,FALSE)*$AK9))+IF($AO9=FG$3,$AM9/VLOOKUP($AO9,Data!$A$50:$B$56,2,FALSE),0)</f>
        <v>0</v>
      </c>
      <c r="FH9" s="11">
        <f>IF(FH$2=$A9,0,IF(HLOOKUP(FH$2,Recipes!$H:$GI,'Production Calculator'!$A9+2,FALSE)=0,0,HLOOKUP(FH$2,Recipes!$H:$GI,'Production Calculator'!$A9+2,FALSE)*$AK9))+IF($AO9=FH$3,$AM9/VLOOKUP($AO9,Data!$A$50:$B$56,2,FALSE),0)</f>
        <v>0</v>
      </c>
      <c r="FI9" s="11">
        <f>IF(FI$2=$A9,0,IF(HLOOKUP(FI$2,Recipes!$H:$GI,'Production Calculator'!$A9+2,FALSE)=0,0,HLOOKUP(FI$2,Recipes!$H:$GI,'Production Calculator'!$A9+2,FALSE)*$AK9))+IF($AO9=FI$3,$AM9/VLOOKUP($AO9,Data!$A$50:$B$56,2,FALSE),0)</f>
        <v>0</v>
      </c>
      <c r="FJ9" s="11">
        <f>IF(FJ$2=$A9,0,IF(HLOOKUP(FJ$2,Recipes!$H:$GI,'Production Calculator'!$A9+2,FALSE)=0,0,HLOOKUP(FJ$2,Recipes!$H:$GI,'Production Calculator'!$A9+2,FALSE)*$AK9))+IF($AO9=FJ$3,$AM9/VLOOKUP($AO9,Data!$A$50:$B$56,2,FALSE),0)</f>
        <v>0</v>
      </c>
      <c r="FK9" s="11">
        <f>IF(FK$2=$A9,0,IF(HLOOKUP(FK$2,Recipes!$H:$GI,'Production Calculator'!$A9+2,FALSE)=0,0,HLOOKUP(FK$2,Recipes!$H:$GI,'Production Calculator'!$A9+2,FALSE)*$AK9))+IF($AO9=FK$3,$AM9/VLOOKUP($AO9,Data!$A$50:$B$56,2,FALSE),0)</f>
        <v>0</v>
      </c>
      <c r="FL9" s="11">
        <f>IF(FL$2=$A9,0,IF(HLOOKUP(FL$2,Recipes!$H:$GI,'Production Calculator'!$A9+2,FALSE)=0,0,HLOOKUP(FL$2,Recipes!$H:$GI,'Production Calculator'!$A9+2,FALSE)*$AK9))+IF($AO9=FL$3,$AM9/VLOOKUP($AO9,Data!$A$50:$B$56,2,FALSE),0)</f>
        <v>0</v>
      </c>
      <c r="FM9" s="11">
        <f>IF(FM$2=$A9,0,IF(HLOOKUP(FM$2,Recipes!$H:$GI,'Production Calculator'!$A9+2,FALSE)=0,0,HLOOKUP(FM$2,Recipes!$H:$GI,'Production Calculator'!$A9+2,FALSE)*$AK9))+IF($AO9=FM$3,$AM9/VLOOKUP($AO9,Data!$A$50:$B$56,2,FALSE),0)</f>
        <v>0</v>
      </c>
      <c r="FN9" s="11">
        <f>IF(FN$2=$A9,0,IF(HLOOKUP(FN$2,Recipes!$H:$GI,'Production Calculator'!$A9+2,FALSE)=0,0,HLOOKUP(FN$2,Recipes!$H:$GI,'Production Calculator'!$A9+2,FALSE)*$AK9))+IF($AO9=FN$3,$AM9/VLOOKUP($AO9,Data!$A$50:$B$56,2,FALSE),0)</f>
        <v>0</v>
      </c>
      <c r="FO9" s="11">
        <f>IF(FO$2=$A9,0,IF(HLOOKUP(FO$2,Recipes!$H:$GI,'Production Calculator'!$A9+2,FALSE)=0,0,HLOOKUP(FO$2,Recipes!$H:$GI,'Production Calculator'!$A9+2,FALSE)*$AK9))+IF($AO9=FO$3,$AM9/VLOOKUP($AO9,Data!$A$50:$B$56,2,FALSE),0)</f>
        <v>0</v>
      </c>
      <c r="FP9" s="11">
        <f>IF(FP$2=$A9,0,IF(HLOOKUP(FP$2,Recipes!$H:$GI,'Production Calculator'!$A9+2,FALSE)=0,0,HLOOKUP(FP$2,Recipes!$H:$GI,'Production Calculator'!$A9+2,FALSE)*$AK9))+IF($AO9=FP$3,$AM9/VLOOKUP($AO9,Data!$A$50:$B$56,2,FALSE),0)</f>
        <v>0</v>
      </c>
      <c r="FQ9" s="11">
        <f>IF(FQ$2=$A9,0,IF(HLOOKUP(FQ$2,Recipes!$H:$GI,'Production Calculator'!$A9+2,FALSE)=0,0,HLOOKUP(FQ$2,Recipes!$H:$GI,'Production Calculator'!$A9+2,FALSE)*$AK9))+IF($AO9=FQ$3,$AM9/VLOOKUP($AO9,Data!$A$50:$B$56,2,FALSE),0)</f>
        <v>0</v>
      </c>
      <c r="FR9" s="11">
        <f>IF(FR$2=$A9,0,IF(HLOOKUP(FR$2,Recipes!$H:$GI,'Production Calculator'!$A9+2,FALSE)=0,0,HLOOKUP(FR$2,Recipes!$H:$GI,'Production Calculator'!$A9+2,FALSE)*$AK9))+IF($AO9=FR$3,$AM9/VLOOKUP($AO9,Data!$A$50:$B$56,2,FALSE),0)</f>
        <v>0</v>
      </c>
      <c r="FS9" s="11">
        <f>IF(FS$2=$A9,0,IF(HLOOKUP(FS$2,Recipes!$H:$GI,'Production Calculator'!$A9+2,FALSE)=0,0,HLOOKUP(FS$2,Recipes!$H:$GI,'Production Calculator'!$A9+2,FALSE)*$AK9))+IF($AO9=FS$3,$AM9/VLOOKUP($AO9,Data!$A$50:$B$56,2,FALSE),0)</f>
        <v>0</v>
      </c>
      <c r="FT9" s="11">
        <f>IF(FT$2=$A9,0,IF(HLOOKUP(FT$2,Recipes!$H:$GI,'Production Calculator'!$A9+2,FALSE)=0,0,HLOOKUP(FT$2,Recipes!$H:$GI,'Production Calculator'!$A9+2,FALSE)*$AK9))+IF($AO9=FT$3,$AM9/VLOOKUP($AO9,Data!$A$50:$B$56,2,FALSE),0)</f>
        <v>0</v>
      </c>
      <c r="FU9" s="11">
        <f>IF(FU$2=$A9,0,IF(HLOOKUP(FU$2,Recipes!$H:$GI,'Production Calculator'!$A9+2,FALSE)=0,0,HLOOKUP(FU$2,Recipes!$H:$GI,'Production Calculator'!$A9+2,FALSE)*$AK9))+IF($AO9=FU$3,$AM9/VLOOKUP($AO9,Data!$A$50:$B$56,2,FALSE),0)</f>
        <v>0</v>
      </c>
      <c r="FV9" s="11">
        <f>IF(FV$2=$A9,0,IF(HLOOKUP(FV$2,Recipes!$H:$GI,'Production Calculator'!$A9+2,FALSE)=0,0,HLOOKUP(FV$2,Recipes!$H:$GI,'Production Calculator'!$A9+2,FALSE)*$AK9))+IF($AO9=FV$3,$AM9/VLOOKUP($AO9,Data!$A$50:$B$56,2,FALSE),0)</f>
        <v>0</v>
      </c>
      <c r="FW9" s="11">
        <f>IF(FW$2=$A9,0,IF(HLOOKUP(FW$2,Recipes!$H:$GI,'Production Calculator'!$A9+2,FALSE)=0,0,HLOOKUP(FW$2,Recipes!$H:$GI,'Production Calculator'!$A9+2,FALSE)*$AK9))+IF($AO9=FW$3,$AM9/VLOOKUP($AO9,Data!$A$50:$B$56,2,FALSE),0)</f>
        <v>0</v>
      </c>
      <c r="FX9" s="11">
        <f>IF(FX$2=$A9,0,IF(HLOOKUP(FX$2,Recipes!$H:$GI,'Production Calculator'!$A9+2,FALSE)=0,0,HLOOKUP(FX$2,Recipes!$H:$GI,'Production Calculator'!$A9+2,FALSE)*$AK9))+IF($AO9=FX$3,$AM9/VLOOKUP($AO9,Data!$A$50:$B$56,2,FALSE),0)</f>
        <v>0</v>
      </c>
      <c r="FY9" s="11">
        <f>IF(FY$2=$A9,0,IF(HLOOKUP(FY$2,Recipes!$H:$GI,'Production Calculator'!$A9+2,FALSE)=0,0,HLOOKUP(FY$2,Recipes!$H:$GI,'Production Calculator'!$A9+2,FALSE)*$AK9))+IF($AO9=FY$3,$AM9/VLOOKUP($AO9,Data!$A$50:$B$56,2,FALSE),0)</f>
        <v>0</v>
      </c>
      <c r="FZ9" s="11">
        <f>IF(FZ$2=$A9,0,IF(HLOOKUP(FZ$2,Recipes!$H:$GI,'Production Calculator'!$A9+2,FALSE)=0,0,HLOOKUP(FZ$2,Recipes!$H:$GI,'Production Calculator'!$A9+2,FALSE)*$AK9))+IF($AO9=FZ$3,$AM9/VLOOKUP($AO9,Data!$A$50:$B$56,2,FALSE),0)</f>
        <v>0</v>
      </c>
      <c r="GA9" s="11">
        <f>IF(GA$2=$A9,0,IF(HLOOKUP(GA$2,Recipes!$H:$GI,'Production Calculator'!$A9+2,FALSE)=0,0,HLOOKUP(GA$2,Recipes!$H:$GI,'Production Calculator'!$A9+2,FALSE)*$AK9))+IF($AO9=GA$3,$AM9/VLOOKUP($AO9,Data!$A$50:$B$56,2,FALSE),0)</f>
        <v>0</v>
      </c>
      <c r="GB9" s="11">
        <f>IF(GB$2=$A9,0,IF(HLOOKUP(GB$2,Recipes!$H:$GI,'Production Calculator'!$A9+2,FALSE)=0,0,HLOOKUP(GB$2,Recipes!$H:$GI,'Production Calculator'!$A9+2,FALSE)*$AK9))+IF($AO9=GB$3,$AM9/VLOOKUP($AO9,Data!$A$50:$B$56,2,FALSE),0)</f>
        <v>0</v>
      </c>
      <c r="GC9" s="11">
        <f>IF(GC$2=$A9,0,IF(HLOOKUP(GC$2,Recipes!$H:$GI,'Production Calculator'!$A9+2,FALSE)=0,0,HLOOKUP(GC$2,Recipes!$H:$GI,'Production Calculator'!$A9+2,FALSE)*$AK9))+IF($AO9=GC$3,$AM9/VLOOKUP($AO9,Data!$A$50:$B$56,2,FALSE),0)</f>
        <v>0</v>
      </c>
      <c r="GD9" s="11">
        <f>IF(GD$2=$A9,0,IF(HLOOKUP(GD$2,Recipes!$H:$GI,'Production Calculator'!$A9+2,FALSE)=0,0,HLOOKUP(GD$2,Recipes!$H:$GI,'Production Calculator'!$A9+2,FALSE)*$AK9))+IF($AO9=GD$3,$AM9/VLOOKUP($AO9,Data!$A$50:$B$56,2,FALSE),0)</f>
        <v>0</v>
      </c>
      <c r="GE9" s="11">
        <f>IF(GE$2=$A9,0,IF(HLOOKUP(GE$2,Recipes!$H:$GI,'Production Calculator'!$A9+2,FALSE)=0,0,HLOOKUP(GE$2,Recipes!$H:$GI,'Production Calculator'!$A9+2,FALSE)*$AK9))+IF($AO9=GE$3,$AM9/VLOOKUP($AO9,Data!$A$50:$B$56,2,FALSE),0)</f>
        <v>0</v>
      </c>
      <c r="GF9" s="11">
        <f>IF(GF$2=$A9,0,IF(HLOOKUP(GF$2,Recipes!$H:$GI,'Production Calculator'!$A9+2,FALSE)=0,0,HLOOKUP(GF$2,Recipes!$H:$GI,'Production Calculator'!$A9+2,FALSE)*$AK9))+IF($AO9=GF$3,$AM9/VLOOKUP($AO9,Data!$A$50:$B$56,2,FALSE),0)</f>
        <v>0</v>
      </c>
      <c r="GG9" s="11">
        <f>IF(GG$2=$A9,0,IF(HLOOKUP(GG$2,Recipes!$H:$GI,'Production Calculator'!$A9+2,FALSE)=0,0,HLOOKUP(GG$2,Recipes!$H:$GI,'Production Calculator'!$A9+2,FALSE)*$AK9))+IF($AO9=GG$3,$AM9/VLOOKUP($AO9,Data!$A$50:$B$56,2,FALSE),0)</f>
        <v>0</v>
      </c>
      <c r="GH9" s="11">
        <f>IF(GH$2=$A9,0,IF(HLOOKUP(GH$2,Recipes!$H:$GI,'Production Calculator'!$A9+2,FALSE)=0,0,HLOOKUP(GH$2,Recipes!$H:$GI,'Production Calculator'!$A9+2,FALSE)*$AK9))+IF($AO9=GH$3,$AM9/VLOOKUP($AO9,Data!$A$50:$B$56,2,FALSE),0)</f>
        <v>0</v>
      </c>
      <c r="GI9" s="11">
        <f>IF(GI$2=$A9,0,IF(HLOOKUP(GI$2,Recipes!$H:$GI,'Production Calculator'!$A9+2,FALSE)=0,0,HLOOKUP(GI$2,Recipes!$H:$GI,'Production Calculator'!$A9+2,FALSE)*$AK9))+IF($AO9=GI$3,$AM9/VLOOKUP($AO9,Data!$A$50:$B$56,2,FALSE),0)</f>
        <v>0</v>
      </c>
      <c r="GJ9" s="11">
        <f>IF(GJ$2=$A9,0,IF(HLOOKUP(GJ$2,Recipes!$H:$GI,'Production Calculator'!$A9+2,FALSE)=0,0,HLOOKUP(GJ$2,Recipes!$H:$GI,'Production Calculator'!$A9+2,FALSE)*$AK9))+IF($AO9=GJ$3,$AM9/VLOOKUP($AO9,Data!$A$50:$B$56,2,FALSE),0)</f>
        <v>0</v>
      </c>
      <c r="GK9" s="11">
        <f>IF(GK$2=$A9,0,IF(HLOOKUP(GK$2,Recipes!$H:$GI,'Production Calculator'!$A9+2,FALSE)=0,0,HLOOKUP(GK$2,Recipes!$H:$GI,'Production Calculator'!$A9+2,FALSE)*$AK9))+IF($AO9=GK$3,$AM9/VLOOKUP($AO9,Data!$A$50:$B$56,2,FALSE),0)</f>
        <v>0</v>
      </c>
      <c r="GL9" s="11">
        <f>IF(GL$2=$A9,0,IF(HLOOKUP(GL$2,Recipes!$H:$GI,'Production Calculator'!$A9+2,FALSE)=0,0,HLOOKUP(GL$2,Recipes!$H:$GI,'Production Calculator'!$A9+2,FALSE)*$AK9))+IF($AO9=GL$3,$AM9/VLOOKUP($AO9,Data!$A$50:$B$56,2,FALSE),0)</f>
        <v>0</v>
      </c>
      <c r="GM9" s="11">
        <f>IF(GM$2=$A9,0,IF(HLOOKUP(GM$2,Recipes!$H:$GI,'Production Calculator'!$A9+2,FALSE)=0,0,HLOOKUP(GM$2,Recipes!$H:$GI,'Production Calculator'!$A9+2,FALSE)*$AK9))+IF($AO9=GM$3,$AM9/VLOOKUP($AO9,Data!$A$50:$B$56,2,FALSE),0)</f>
        <v>0</v>
      </c>
      <c r="GN9" s="11">
        <f>IF(GN$2=$A9,0,IF(HLOOKUP(GN$2,Recipes!$H:$GI,'Production Calculator'!$A9+2,FALSE)=0,0,HLOOKUP(GN$2,Recipes!$H:$GI,'Production Calculator'!$A9+2,FALSE)*$AK9))+IF($AO9=GN$3,$AM9/VLOOKUP($AO9,Data!$A$50:$B$56,2,FALSE),0)</f>
        <v>0</v>
      </c>
      <c r="GO9" s="11">
        <f>IF(GO$2=$A9,0,IF(HLOOKUP(GO$2,Recipes!$H:$GI,'Production Calculator'!$A9+2,FALSE)=0,0,HLOOKUP(GO$2,Recipes!$H:$GI,'Production Calculator'!$A9+2,FALSE)*$AK9))+IF($AO9=GO$3,$AM9/VLOOKUP($AO9,Data!$A$50:$B$56,2,FALSE),0)</f>
        <v>0</v>
      </c>
      <c r="GP9" s="11">
        <f>IF(GP$2=$A9,0,IF(HLOOKUP(GP$2,Recipes!$H:$GI,'Production Calculator'!$A9+2,FALSE)=0,0,HLOOKUP(GP$2,Recipes!$H:$GI,'Production Calculator'!$A9+2,FALSE)*$AK9))+IF($AO9=GP$3,$AM9/VLOOKUP($AO9,Data!$A$50:$B$56,2,FALSE),0)</f>
        <v>0</v>
      </c>
      <c r="GQ9" s="11">
        <f>IF(GQ$2=$A9,0,IF(HLOOKUP(GQ$2,Recipes!$H:$GI,'Production Calculator'!$A9+2,FALSE)=0,0,HLOOKUP(GQ$2,Recipes!$H:$GI,'Production Calculator'!$A9+2,FALSE)*$AK9))+IF($AO9=GQ$3,$AM9/VLOOKUP($AO9,Data!$A$50:$B$56,2,FALSE),0)</f>
        <v>0</v>
      </c>
      <c r="GR9" s="11">
        <f>IF(GR$2=$A9,0,IF(HLOOKUP(GR$2,Recipes!$H:$GI,'Production Calculator'!$A9+2,FALSE)=0,0,HLOOKUP(GR$2,Recipes!$H:$GI,'Production Calculator'!$A9+2,FALSE)*$AK9))+IF($AO9=GR$3,$AM9/VLOOKUP($AO9,Data!$A$50:$B$56,2,FALSE),0)</f>
        <v>0</v>
      </c>
      <c r="GS9" s="11">
        <f>IF(GS$2=$A9,0,IF(HLOOKUP(GS$2,Recipes!$H:$GI,'Production Calculator'!$A9+2,FALSE)=0,0,HLOOKUP(GS$2,Recipes!$H:$GI,'Production Calculator'!$A9+2,FALSE)*$AK9))+IF($AO9=GS$3,$AM9/VLOOKUP($AO9,Data!$A$50:$B$56,2,FALSE),0)</f>
        <v>0</v>
      </c>
      <c r="GT9" s="11">
        <f>IF(GT$2=$A9,0,IF(HLOOKUP(GT$2,Recipes!$H:$GI,'Production Calculator'!$A9+2,FALSE)=0,0,HLOOKUP(GT$2,Recipes!$H:$GI,'Production Calculator'!$A9+2,FALSE)*$AK9))+IF($AO9=GT$3,$AM9/VLOOKUP($AO9,Data!$A$50:$B$56,2,FALSE),0)</f>
        <v>0</v>
      </c>
      <c r="GU9" s="11">
        <f>IF(GU$2=$A9,0,IF(HLOOKUP(GU$2,Recipes!$H:$GI,'Production Calculator'!$A9+2,FALSE)=0,0,HLOOKUP(GU$2,Recipes!$H:$GI,'Production Calculator'!$A9+2,FALSE)*$AK9))+IF($AO9=GU$3,$AM9/VLOOKUP($AO9,Data!$A$50:$B$56,2,FALSE),0)</f>
        <v>0</v>
      </c>
      <c r="GV9" s="11">
        <f>IF(GV$2=$A9,0,IF(HLOOKUP(GV$2,Recipes!$H:$GI,'Production Calculator'!$A9+2,FALSE)=0,0,HLOOKUP(GV$2,Recipes!$H:$GI,'Production Calculator'!$A9+2,FALSE)*$AK9))+IF($AO9=GV$3,$AM9/VLOOKUP($AO9,Data!$A$50:$B$56,2,FALSE),0)</f>
        <v>0</v>
      </c>
      <c r="GW9" s="11">
        <f>IF(GW$2=$A9,0,IF(HLOOKUP(GW$2,Recipes!$H:$GI,'Production Calculator'!$A9+2,FALSE)=0,0,HLOOKUP(GW$2,Recipes!$H:$GI,'Production Calculator'!$A9+2,FALSE)*$AK9))+IF($AO9=GW$3,$AM9/VLOOKUP($AO9,Data!$A$50:$B$56,2,FALSE),0)</f>
        <v>0</v>
      </c>
      <c r="GX9" s="11">
        <f>IF(GX$2=$A9,0,IF(HLOOKUP(GX$2,Recipes!$H:$GI,'Production Calculator'!$A9+2,FALSE)=0,0,HLOOKUP(GX$2,Recipes!$H:$GI,'Production Calculator'!$A9+2,FALSE)*$AK9))+IF($AO9=GX$3,$AM9/VLOOKUP($AO9,Data!$A$50:$B$56,2,FALSE),0)</f>
        <v>0</v>
      </c>
      <c r="GY9" s="11">
        <f>IF(GY$2=$A9,0,IF(HLOOKUP(GY$2,Recipes!$H:$GI,'Production Calculator'!$A9+2,FALSE)=0,0,HLOOKUP(GY$2,Recipes!$H:$GI,'Production Calculator'!$A9+2,FALSE)*$AK9))+IF($AO9=GY$3,$AM9/VLOOKUP($AO9,Data!$A$50:$B$56,2,FALSE),0)</f>
        <v>0</v>
      </c>
      <c r="GZ9" s="11">
        <f>IF(GZ$2=$A9,0,IF(HLOOKUP(GZ$2,Recipes!$H:$GI,'Production Calculator'!$A9+2,FALSE)=0,0,HLOOKUP(GZ$2,Recipes!$H:$GI,'Production Calculator'!$A9+2,FALSE)*$AK9))+IF($AO9=GZ$3,$AM9/VLOOKUP($AO9,Data!$A$50:$B$56,2,FALSE),0)</f>
        <v>0</v>
      </c>
      <c r="HA9" s="11">
        <f>IF(HA$2=$A9,0,IF(HLOOKUP(HA$2,Recipes!$H:$GI,'Production Calculator'!$A9+2,FALSE)=0,0,HLOOKUP(HA$2,Recipes!$H:$GI,'Production Calculator'!$A9+2,FALSE)*$AK9))+IF($AO9=HA$3,$AM9/VLOOKUP($AO9,Data!$A$50:$B$56,2,FALSE),0)</f>
        <v>0</v>
      </c>
      <c r="HB9" s="11">
        <f>IF(HB$2=$A9,0,IF(HLOOKUP(HB$2,Recipes!$H:$GI,'Production Calculator'!$A9+2,FALSE)=0,0,HLOOKUP(HB$2,Recipes!$H:$GI,'Production Calculator'!$A9+2,FALSE)*$AK9))+IF($AO9=HB$3,$AM9/VLOOKUP($AO9,Data!$A$50:$B$56,2,FALSE),0)</f>
        <v>0</v>
      </c>
      <c r="HC9" s="11">
        <f>IF(HC$2=$A9,0,IF(HLOOKUP(HC$2,Recipes!$H:$GI,'Production Calculator'!$A9+2,FALSE)=0,0,HLOOKUP(HC$2,Recipes!$H:$GI,'Production Calculator'!$A9+2,FALSE)*$AK9))+IF($AO9=HC$3,$AM9/VLOOKUP($AO9,Data!$A$50:$B$56,2,FALSE),0)</f>
        <v>0</v>
      </c>
      <c r="HD9" s="11">
        <f>IF(HD$2=$A9,0,IF(HLOOKUP(HD$2,Recipes!$H:$GI,'Production Calculator'!$A9+2,FALSE)=0,0,HLOOKUP(HD$2,Recipes!$H:$GI,'Production Calculator'!$A9+2,FALSE)*$AK9))+IF($AO9=HD$3,$AM9/VLOOKUP($AO9,Data!$A$50:$B$56,2,FALSE),0)</f>
        <v>0</v>
      </c>
      <c r="HE9" s="11">
        <f>IF(HE$2=$A9,0,IF(HLOOKUP(HE$2,Recipes!$H:$GI,'Production Calculator'!$A9+2,FALSE)=0,0,HLOOKUP(HE$2,Recipes!$H:$GI,'Production Calculator'!$A9+2,FALSE)*$AK9))+IF($AO9=HE$3,$AM9/VLOOKUP($AO9,Data!$A$50:$B$56,2,FALSE),0)</f>
        <v>0</v>
      </c>
      <c r="HF9" s="11">
        <f>IF(HF$2=$A9,0,IF(HLOOKUP(HF$2,Recipes!$H:$GI,'Production Calculator'!$A9+2,FALSE)=0,0,HLOOKUP(HF$2,Recipes!$H:$GI,'Production Calculator'!$A9+2,FALSE)*$AK9))+IF($AO9=HF$3,$AM9/VLOOKUP($AO9,Data!$A$50:$B$56,2,FALSE),0)</f>
        <v>0</v>
      </c>
      <c r="HG9" s="11">
        <f>IF(HG$2=$A9,0,IF(HLOOKUP(HG$2,Recipes!$H:$GI,'Production Calculator'!$A9+2,FALSE)=0,0,HLOOKUP(HG$2,Recipes!$H:$GI,'Production Calculator'!$A9+2,FALSE)*$AK9))+IF($AO9=HG$3,$AM9/VLOOKUP($AO9,Data!$A$50:$B$56,2,FALSE),0)</f>
        <v>0</v>
      </c>
      <c r="HH9" s="11">
        <f>IF(HH$2=$A9,0,IF(HLOOKUP(HH$2,Recipes!$H:$GI,'Production Calculator'!$A9+2,FALSE)=0,0,HLOOKUP(HH$2,Recipes!$H:$GI,'Production Calculator'!$A9+2,FALSE)*$AK9))+IF($AO9=HH$3,$AM9/VLOOKUP($AO9,Data!$A$50:$B$56,2,FALSE),0)</f>
        <v>0</v>
      </c>
      <c r="HI9" s="11">
        <f>IF(HI$2=$A9,0,IF(HLOOKUP(HI$2,Recipes!$H:$GI,'Production Calculator'!$A9+2,FALSE)=0,0,HLOOKUP(HI$2,Recipes!$H:$GI,'Production Calculator'!$A9+2,FALSE)*$AK9))+IF($AO9=HI$3,$AM9/VLOOKUP($AO9,Data!$A$50:$B$56,2,FALSE),0)</f>
        <v>0</v>
      </c>
      <c r="HJ9" s="11">
        <f>IF(HJ$2=$A9,0,IF(HLOOKUP(HJ$2,Recipes!$H:$GI,'Production Calculator'!$A9+2,FALSE)=0,0,HLOOKUP(HJ$2,Recipes!$H:$GI,'Production Calculator'!$A9+2,FALSE)*$AK9))+IF($AO9=HJ$3,$AM9/VLOOKUP($AO9,Data!$A$50:$B$56,2,FALSE),0)</f>
        <v>0</v>
      </c>
      <c r="HK9" s="11">
        <f>IF(HK$2=$A9,0,IF(HLOOKUP(HK$2,Recipes!$H:$GI,'Production Calculator'!$A9+2,FALSE)=0,0,HLOOKUP(HK$2,Recipes!$H:$GI,'Production Calculator'!$A9+2,FALSE)*$AK9))+IF($AO9=HK$3,$AM9/VLOOKUP($AO9,Data!$A$50:$B$56,2,FALSE),0)</f>
        <v>0</v>
      </c>
      <c r="HL9" s="11">
        <f>IF(HL$2=$A9,0,IF(HLOOKUP(HL$2,Recipes!$H:$GI,'Production Calculator'!$A9+2,FALSE)=0,0,HLOOKUP(HL$2,Recipes!$H:$GI,'Production Calculator'!$A9+2,FALSE)*$AK9))+IF($AO9=HL$3,$AM9/VLOOKUP($AO9,Data!$A$50:$B$56,2,FALSE),0)</f>
        <v>0</v>
      </c>
      <c r="HM9" s="11">
        <f>IF(HM$2=$A9,0,IF(HLOOKUP(HM$2,Recipes!$H:$GI,'Production Calculator'!$A9+2,FALSE)=0,0,HLOOKUP(HM$2,Recipes!$H:$GI,'Production Calculator'!$A9+2,FALSE)*$AK9))+IF($AO9=HM$3,$AM9/VLOOKUP($AO9,Data!$A$50:$B$56,2,FALSE),0)</f>
        <v>0</v>
      </c>
      <c r="HN9" s="11">
        <f>IF(HN$2=$A9,0,IF(HLOOKUP(HN$2,Recipes!$H:$GI,'Production Calculator'!$A9+2,FALSE)=0,0,HLOOKUP(HN$2,Recipes!$H:$GI,'Production Calculator'!$A9+2,FALSE)*$AK9))+IF($AO9=HN$3,$AM9/VLOOKUP($AO9,Data!$A$50:$B$56,2,FALSE),0)</f>
        <v>0</v>
      </c>
      <c r="HO9" s="11">
        <f>IF(HO$2=$A9,0,IF(HLOOKUP(HO$2,Recipes!$H:$GI,'Production Calculator'!$A9+2,FALSE)=0,0,HLOOKUP(HO$2,Recipes!$H:$GI,'Production Calculator'!$A9+2,FALSE)*$AK9))+IF($AO9=HO$3,$AM9/VLOOKUP($AO9,Data!$A$50:$B$56,2,FALSE),0)</f>
        <v>0</v>
      </c>
      <c r="HP9" s="11">
        <f>IF(HP$2=$A9,0,IF(HLOOKUP(HP$2,Recipes!$H:$GI,'Production Calculator'!$A9+2,FALSE)=0,0,HLOOKUP(HP$2,Recipes!$H:$GI,'Production Calculator'!$A9+2,FALSE)*$AK9))+IF($AO9=HP$3,$AM9/VLOOKUP($AO9,Data!$A$50:$B$56,2,FALSE),0)</f>
        <v>0</v>
      </c>
      <c r="HQ9" s="11">
        <f>IF(HQ$2=$A9,0,IF(HLOOKUP(HQ$2,Recipes!$H:$GI,'Production Calculator'!$A9+2,FALSE)=0,0,HLOOKUP(HQ$2,Recipes!$H:$GI,'Production Calculator'!$A9+2,FALSE)*$AK9))+IF($AO9=HQ$3,$AM9/VLOOKUP($AO9,Data!$A$50:$B$56,2,FALSE),0)</f>
        <v>0</v>
      </c>
      <c r="HR9" s="11">
        <f>IF(HR$2=$A9,0,IF(HLOOKUP(HR$2,Recipes!$H:$GI,'Production Calculator'!$A9+2,FALSE)=0,0,HLOOKUP(HR$2,Recipes!$H:$GI,'Production Calculator'!$A9+2,FALSE)*$AK9))+IF($AO9=HR$3,$AM9/VLOOKUP($AO9,Data!$A$50:$B$56,2,FALSE),0)</f>
        <v>0</v>
      </c>
      <c r="HS9" s="121"/>
    </row>
    <row r="10" spans="1:227" x14ac:dyDescent="0.45">
      <c r="A10">
        <v>161</v>
      </c>
      <c r="B10" s="107" t="str">
        <f>VLOOKUP(A10,Recipes!A:B,2)</f>
        <v>Alien Artifact</v>
      </c>
      <c r="C10" s="133">
        <v>0</v>
      </c>
      <c r="D10" s="108">
        <f t="shared" si="0"/>
        <v>0</v>
      </c>
      <c r="E10" s="108">
        <v>0</v>
      </c>
      <c r="F10" s="108">
        <v>0</v>
      </c>
      <c r="G10" s="108">
        <v>0</v>
      </c>
      <c r="H10" s="108">
        <v>0</v>
      </c>
      <c r="I10" s="108">
        <v>0</v>
      </c>
      <c r="J10" s="108">
        <v>0</v>
      </c>
      <c r="K10" s="108">
        <v>0</v>
      </c>
      <c r="L10" s="108">
        <v>0</v>
      </c>
      <c r="M10" s="108">
        <v>0</v>
      </c>
      <c r="N10" s="108">
        <v>0</v>
      </c>
      <c r="O10" s="108">
        <v>0</v>
      </c>
      <c r="P10" s="108">
        <v>0</v>
      </c>
      <c r="Q10" s="108">
        <v>0</v>
      </c>
      <c r="R10" s="108">
        <v>0</v>
      </c>
      <c r="S10">
        <f t="shared" si="5"/>
        <v>0</v>
      </c>
      <c r="T10">
        <f t="shared" si="6"/>
        <v>0</v>
      </c>
      <c r="U10">
        <f t="shared" si="7"/>
        <v>0</v>
      </c>
      <c r="V10">
        <f t="shared" si="8"/>
        <v>0</v>
      </c>
      <c r="W10">
        <f t="shared" si="9"/>
        <v>0</v>
      </c>
      <c r="X10">
        <f t="shared" si="10"/>
        <v>0</v>
      </c>
      <c r="Y10">
        <f t="shared" si="11"/>
        <v>0</v>
      </c>
      <c r="Z10">
        <f t="shared" si="12"/>
        <v>0</v>
      </c>
      <c r="AA10">
        <f t="shared" si="13"/>
        <v>0</v>
      </c>
      <c r="AB10" s="111">
        <f>VLOOKUP($A10,Recipes!$A:$G,4)</f>
        <v>0</v>
      </c>
      <c r="AC10" s="111">
        <f>VLOOKUP($A10,Recipes!$A:$G,5)</f>
        <v>0</v>
      </c>
      <c r="AD10" s="111">
        <v>0</v>
      </c>
      <c r="AE10" s="111">
        <v>0</v>
      </c>
      <c r="AF10" s="111">
        <v>0</v>
      </c>
      <c r="AG10" s="111">
        <v>0</v>
      </c>
      <c r="AH10" s="111">
        <v>0</v>
      </c>
      <c r="AI10" s="111">
        <v>0</v>
      </c>
      <c r="AJ10" s="111">
        <v>0</v>
      </c>
      <c r="AK10" s="112">
        <v>0</v>
      </c>
      <c r="AL10" s="111">
        <f t="shared" si="2"/>
        <v>0</v>
      </c>
      <c r="AM10" s="111">
        <f t="shared" si="3"/>
        <v>0</v>
      </c>
      <c r="AN10" s="111">
        <f t="shared" si="4"/>
        <v>0</v>
      </c>
      <c r="AO10" s="131" t="s">
        <v>298</v>
      </c>
      <c r="AP10" s="11"/>
      <c r="AQ10" s="11">
        <f>IF(AQ$2=$A10,0,IF(HLOOKUP(AQ$2,Recipes!$H:$GI,'Production Calculator'!$A10+2,FALSE)=0,0,HLOOKUP(AQ$2,Recipes!$H:$GI,'Production Calculator'!$A10+2,FALSE)*$AK10))+IF($AO10=AQ$3,$AM10/VLOOKUP($AO10,Data!$A$50:$B$56,2,FALSE),0)</f>
        <v>0</v>
      </c>
      <c r="AR10" s="11">
        <f>IF(AR$2=$A10,0,IF(HLOOKUP(AR$2,Recipes!$H:$GI,'Production Calculator'!$A10+2,FALSE)=0,0,HLOOKUP(AR$2,Recipes!$H:$GI,'Production Calculator'!$A10+2,FALSE)*$AK10))+IF($AO10=AR$3,$AM10/VLOOKUP($AO10,Data!$A$50:$B$56,2,FALSE),0)</f>
        <v>0</v>
      </c>
      <c r="AS10" s="11">
        <f>IF(AS$2=$A10,0,IF(HLOOKUP(AS$2,Recipes!$H:$GI,'Production Calculator'!$A10+2,FALSE)=0,0,HLOOKUP(AS$2,Recipes!$H:$GI,'Production Calculator'!$A10+2,FALSE)*$AK10))+IF($AO10=AS$3,$AM10/VLOOKUP($AO10,Data!$A$50:$B$56,2,FALSE),0)</f>
        <v>0</v>
      </c>
      <c r="AT10" s="11">
        <f>IF(AT$2=$A10,0,IF(HLOOKUP(AT$2,Recipes!$H:$GI,'Production Calculator'!$A10+2,FALSE)=0,0,HLOOKUP(AT$2,Recipes!$H:$GI,'Production Calculator'!$A10+2,FALSE)*$AK10))+IF($AO10=AT$3,$AM10/VLOOKUP($AO10,Data!$A$50:$B$56,2,FALSE),0)</f>
        <v>0</v>
      </c>
      <c r="AU10" s="11">
        <f>IF(AU$2=$A10,0,IF(HLOOKUP(AU$2,Recipes!$H:$GI,'Production Calculator'!$A10+2,FALSE)=0,0,HLOOKUP(AU$2,Recipes!$H:$GI,'Production Calculator'!$A10+2,FALSE)*$AK10))+IF($AO10=AU$3,$AM10/VLOOKUP($AO10,Data!$A$50:$B$56,2,FALSE),0)</f>
        <v>0</v>
      </c>
      <c r="AV10" s="11">
        <f>IF(AV$2=$A10,0,IF(HLOOKUP(AV$2,Recipes!$H:$GI,'Production Calculator'!$A10+2,FALSE)=0,0,HLOOKUP(AV$2,Recipes!$H:$GI,'Production Calculator'!$A10+2,FALSE)*$AK10))+IF($AO10=AV$3,$AM10/VLOOKUP($AO10,Data!$A$50:$B$56,2,FALSE),0)</f>
        <v>0</v>
      </c>
      <c r="AW10" s="11">
        <f>IF(AW$2=$A10,0,IF(HLOOKUP(AW$2,Recipes!$H:$GI,'Production Calculator'!$A10+2,FALSE)=0,0,HLOOKUP(AW$2,Recipes!$H:$GI,'Production Calculator'!$A10+2,FALSE)*$AK10))+IF($AO10=AW$3,$AM10/VLOOKUP($AO10,Data!$A$50:$B$56,2,FALSE),0)</f>
        <v>0</v>
      </c>
      <c r="AX10" s="11">
        <f>IF(AX$2=$A10,0,IF(HLOOKUP(AX$2,Recipes!$H:$GI,'Production Calculator'!$A10+2,FALSE)=0,0,HLOOKUP(AX$2,Recipes!$H:$GI,'Production Calculator'!$A10+2,FALSE)*$AK10))+IF($AO10=AX$3,$AM10/VLOOKUP($AO10,Data!$A$50:$B$56,2,FALSE),0)</f>
        <v>0</v>
      </c>
      <c r="AY10" s="11">
        <f>IF(AY$2=$A10,0,IF(HLOOKUP(AY$2,Recipes!$H:$GI,'Production Calculator'!$A10+2,FALSE)=0,0,HLOOKUP(AY$2,Recipes!$H:$GI,'Production Calculator'!$A10+2,FALSE)*$AK10))+IF($AO10=AY$3,$AM10/VLOOKUP($AO10,Data!$A$50:$B$56,2,FALSE),0)</f>
        <v>0</v>
      </c>
      <c r="AZ10" s="11">
        <f>IF(AZ$2=$A10,0,IF(HLOOKUP(AZ$2,Recipes!$H:$GI,'Production Calculator'!$A10+2,FALSE)=0,0,HLOOKUP(AZ$2,Recipes!$H:$GI,'Production Calculator'!$A10+2,FALSE)*$AK10))+IF($AO10=AZ$3,$AM10/VLOOKUP($AO10,Data!$A$50:$B$56,2,FALSE),0)</f>
        <v>0</v>
      </c>
      <c r="BA10" s="11">
        <f>IF(BA$2=$A10,0,IF(HLOOKUP(BA$2,Recipes!$H:$GI,'Production Calculator'!$A10+2,FALSE)=0,0,HLOOKUP(BA$2,Recipes!$H:$GI,'Production Calculator'!$A10+2,FALSE)*$AK10))+IF($AO10=BA$3,$AM10/VLOOKUP($AO10,Data!$A$50:$B$56,2,FALSE),0)</f>
        <v>0</v>
      </c>
      <c r="BB10" s="11">
        <f>IF(BB$2=$A10,0,IF(HLOOKUP(BB$2,Recipes!$H:$GI,'Production Calculator'!$A10+2,FALSE)=0,0,HLOOKUP(BB$2,Recipes!$H:$GI,'Production Calculator'!$A10+2,FALSE)*$AK10))+IF($AO10=BB$3,$AM10/VLOOKUP($AO10,Data!$A$50:$B$56,2,FALSE),0)</f>
        <v>0</v>
      </c>
      <c r="BC10" s="11">
        <f>IF(BC$2=$A10,0,IF(HLOOKUP(BC$2,Recipes!$H:$GI,'Production Calculator'!$A10+2,FALSE)=0,0,HLOOKUP(BC$2,Recipes!$H:$GI,'Production Calculator'!$A10+2,FALSE)*$AK10))+IF($AO10=BC$3,$AM10/VLOOKUP($AO10,Data!$A$50:$B$56,2,FALSE),0)</f>
        <v>0</v>
      </c>
      <c r="BD10" s="11">
        <f>IF(BD$2=$A10,0,IF(HLOOKUP(BD$2,Recipes!$H:$GI,'Production Calculator'!$A10+2,FALSE)=0,0,HLOOKUP(BD$2,Recipes!$H:$GI,'Production Calculator'!$A10+2,FALSE)*$AK10))+IF($AO10=BD$3,$AM10/VLOOKUP($AO10,Data!$A$50:$B$56,2,FALSE),0)</f>
        <v>0</v>
      </c>
      <c r="BE10" s="11">
        <f>IF(BE$2=$A10,0,IF(HLOOKUP(BE$2,Recipes!$H:$GI,'Production Calculator'!$A10+2,FALSE)=0,0,HLOOKUP(BE$2,Recipes!$H:$GI,'Production Calculator'!$A10+2,FALSE)*$AK10))+IF($AO10=BE$3,$AM10/VLOOKUP($AO10,Data!$A$50:$B$56,2,FALSE),0)</f>
        <v>0</v>
      </c>
      <c r="BF10" s="11">
        <f>IF(BF$2=$A10,0,IF(HLOOKUP(BF$2,Recipes!$H:$GI,'Production Calculator'!$A10+2,FALSE)=0,0,HLOOKUP(BF$2,Recipes!$H:$GI,'Production Calculator'!$A10+2,FALSE)*$AK10))+IF($AO10=BF$3,$AM10/VLOOKUP($AO10,Data!$A$50:$B$56,2,FALSE),0)</f>
        <v>0</v>
      </c>
      <c r="BG10" s="11">
        <f>IF(BG$2=$A10,0,IF(HLOOKUP(BG$2,Recipes!$H:$GI,'Production Calculator'!$A10+2,FALSE)=0,0,HLOOKUP(BG$2,Recipes!$H:$GI,'Production Calculator'!$A10+2,FALSE)*$AK10))+IF($AO10=BG$3,$AM10/VLOOKUP($AO10,Data!$A$50:$B$56,2,FALSE),0)</f>
        <v>0</v>
      </c>
      <c r="BH10" s="11">
        <f>IF(BH$2=$A10,0,IF(HLOOKUP(BH$2,Recipes!$H:$GI,'Production Calculator'!$A10+2,FALSE)=0,0,HLOOKUP(BH$2,Recipes!$H:$GI,'Production Calculator'!$A10+2,FALSE)*$AK10))+IF($AO10=BH$3,$AM10/VLOOKUP($AO10,Data!$A$50:$B$56,2,FALSE),0)</f>
        <v>0</v>
      </c>
      <c r="BI10" s="11">
        <f>IF(BI$2=$A10,0,IF(HLOOKUP(BI$2,Recipes!$H:$GI,'Production Calculator'!$A10+2,FALSE)=0,0,HLOOKUP(BI$2,Recipes!$H:$GI,'Production Calculator'!$A10+2,FALSE)*$AK10))+IF($AO10=BI$3,$AM10/VLOOKUP($AO10,Data!$A$50:$B$56,2,FALSE),0)</f>
        <v>0</v>
      </c>
      <c r="BJ10" s="11">
        <f>IF(BJ$2=$A10,0,IF(HLOOKUP(BJ$2,Recipes!$H:$GI,'Production Calculator'!$A10+2,FALSE)=0,0,HLOOKUP(BJ$2,Recipes!$H:$GI,'Production Calculator'!$A10+2,FALSE)*$AK10))+IF($AO10=BJ$3,$AM10/VLOOKUP($AO10,Data!$A$50:$B$56,2,FALSE),0)</f>
        <v>0</v>
      </c>
      <c r="BK10" s="11">
        <f>IF(BK$2=$A10,0,IF(HLOOKUP(BK$2,Recipes!$H:$GI,'Production Calculator'!$A10+2,FALSE)=0,0,HLOOKUP(BK$2,Recipes!$H:$GI,'Production Calculator'!$A10+2,FALSE)*$AK10))+IF($AO10=BK$3,$AM10/VLOOKUP($AO10,Data!$A$50:$B$56,2,FALSE),0)</f>
        <v>0</v>
      </c>
      <c r="BL10" s="11">
        <f>IF(BL$2=$A10,0,IF(HLOOKUP(BL$2,Recipes!$H:$GI,'Production Calculator'!$A10+2,FALSE)=0,0,HLOOKUP(BL$2,Recipes!$H:$GI,'Production Calculator'!$A10+2,FALSE)*$AK10))+IF($AO10=BL$3,$AM10/VLOOKUP($AO10,Data!$A$50:$B$56,2,FALSE),0)</f>
        <v>0</v>
      </c>
      <c r="BM10" s="11">
        <f>IF(BM$2=$A10,0,IF(HLOOKUP(BM$2,Recipes!$H:$GI,'Production Calculator'!$A10+2,FALSE)=0,0,HLOOKUP(BM$2,Recipes!$H:$GI,'Production Calculator'!$A10+2,FALSE)*$AK10))+IF($AO10=BM$3,$AM10/VLOOKUP($AO10,Data!$A$50:$B$56,2,FALSE),0)</f>
        <v>0</v>
      </c>
      <c r="BN10" s="11">
        <f>IF(BN$2=$A10,0,IF(HLOOKUP(BN$2,Recipes!$H:$GI,'Production Calculator'!$A10+2,FALSE)=0,0,HLOOKUP(BN$2,Recipes!$H:$GI,'Production Calculator'!$A10+2,FALSE)*$AK10))+IF($AO10=BN$3,$AM10/VLOOKUP($AO10,Data!$A$50:$B$56,2,FALSE),0)</f>
        <v>0</v>
      </c>
      <c r="BO10" s="11">
        <f>IF(BO$2=$A10,0,IF(HLOOKUP(BO$2,Recipes!$H:$GI,'Production Calculator'!$A10+2,FALSE)=0,0,HLOOKUP(BO$2,Recipes!$H:$GI,'Production Calculator'!$A10+2,FALSE)*$AK10))+IF($AO10=BO$3,$AM10/VLOOKUP($AO10,Data!$A$50:$B$56,2,FALSE),0)</f>
        <v>0</v>
      </c>
      <c r="BP10" s="11">
        <f>IF(BP$2=$A10,0,IF(HLOOKUP(BP$2,Recipes!$H:$GI,'Production Calculator'!$A10+2,FALSE)=0,0,HLOOKUP(BP$2,Recipes!$H:$GI,'Production Calculator'!$A10+2,FALSE)*$AK10))+IF($AO10=BP$3,$AM10/VLOOKUP($AO10,Data!$A$50:$B$56,2,FALSE),0)</f>
        <v>0</v>
      </c>
      <c r="BQ10" s="11">
        <f>IF(BQ$2=$A10,0,IF(HLOOKUP(BQ$2,Recipes!$H:$GI,'Production Calculator'!$A10+2,FALSE)=0,0,HLOOKUP(BQ$2,Recipes!$H:$GI,'Production Calculator'!$A10+2,FALSE)*$AK10))+IF($AO10=BQ$3,$AM10/VLOOKUP($AO10,Data!$A$50:$B$56,2,FALSE),0)</f>
        <v>0</v>
      </c>
      <c r="BR10" s="11">
        <f>IF(BR$2=$A10,0,IF(HLOOKUP(BR$2,Recipes!$H:$GI,'Production Calculator'!$A10+2,FALSE)=0,0,HLOOKUP(BR$2,Recipes!$H:$GI,'Production Calculator'!$A10+2,FALSE)*$AK10))+IF($AO10=BR$3,$AM10/VLOOKUP($AO10,Data!$A$50:$B$56,2,FALSE),0)</f>
        <v>0</v>
      </c>
      <c r="BS10" s="11">
        <f>IF(BS$2=$A10,0,IF(HLOOKUP(BS$2,Recipes!$H:$GI,'Production Calculator'!$A10+2,FALSE)=0,0,HLOOKUP(BS$2,Recipes!$H:$GI,'Production Calculator'!$A10+2,FALSE)*$AK10))+IF($AO10=BS$3,$AM10/VLOOKUP($AO10,Data!$A$50:$B$56,2,FALSE),0)</f>
        <v>0</v>
      </c>
      <c r="BT10" s="11">
        <f>IF(BT$2=$A10,0,IF(HLOOKUP(BT$2,Recipes!$H:$GI,'Production Calculator'!$A10+2,FALSE)=0,0,HLOOKUP(BT$2,Recipes!$H:$GI,'Production Calculator'!$A10+2,FALSE)*$AK10))+IF($AO10=BT$3,$AM10/VLOOKUP($AO10,Data!$A$50:$B$56,2,FALSE),0)</f>
        <v>0</v>
      </c>
      <c r="BU10" s="11">
        <f>IF(BU$2=$A10,0,IF(HLOOKUP(BU$2,Recipes!$H:$GI,'Production Calculator'!$A10+2,FALSE)=0,0,HLOOKUP(BU$2,Recipes!$H:$GI,'Production Calculator'!$A10+2,FALSE)*$AK10))+IF($AO10=BU$3,$AM10/VLOOKUP($AO10,Data!$A$50:$B$56,2,FALSE),0)</f>
        <v>0</v>
      </c>
      <c r="BV10" s="11">
        <f>IF(BV$2=$A10,0,IF(HLOOKUP(BV$2,Recipes!$H:$GI,'Production Calculator'!$A10+2,FALSE)=0,0,HLOOKUP(BV$2,Recipes!$H:$GI,'Production Calculator'!$A10+2,FALSE)*$AK10))+IF($AO10=BV$3,$AM10/VLOOKUP($AO10,Data!$A$50:$B$56,2,FALSE),0)</f>
        <v>0</v>
      </c>
      <c r="BW10" s="11">
        <f>IF(BW$2=$A10,0,IF(HLOOKUP(BW$2,Recipes!$H:$GI,'Production Calculator'!$A10+2,FALSE)=0,0,HLOOKUP(BW$2,Recipes!$H:$GI,'Production Calculator'!$A10+2,FALSE)*$AK10))+IF($AO10=BW$3,$AM10/VLOOKUP($AO10,Data!$A$50:$B$56,2,FALSE),0)</f>
        <v>0</v>
      </c>
      <c r="BX10" s="11">
        <f>IF(BX$2=$A10,0,IF(HLOOKUP(BX$2,Recipes!$H:$GI,'Production Calculator'!$A10+2,FALSE)=0,0,HLOOKUP(BX$2,Recipes!$H:$GI,'Production Calculator'!$A10+2,FALSE)*$AK10))+IF($AO10=BX$3,$AM10/VLOOKUP($AO10,Data!$A$50:$B$56,2,FALSE),0)</f>
        <v>0</v>
      </c>
      <c r="BY10" s="11">
        <f>IF(BY$2=$A10,0,IF(HLOOKUP(BY$2,Recipes!$H:$GI,'Production Calculator'!$A10+2,FALSE)=0,0,HLOOKUP(BY$2,Recipes!$H:$GI,'Production Calculator'!$A10+2,FALSE)*$AK10))+IF($AO10=BY$3,$AM10/VLOOKUP($AO10,Data!$A$50:$B$56,2,FALSE),0)</f>
        <v>0</v>
      </c>
      <c r="BZ10" s="11">
        <f>IF(BZ$2=$A10,0,IF(HLOOKUP(BZ$2,Recipes!$H:$GI,'Production Calculator'!$A10+2,FALSE)=0,0,HLOOKUP(BZ$2,Recipes!$H:$GI,'Production Calculator'!$A10+2,FALSE)*$AK10))+IF($AO10=BZ$3,$AM10/VLOOKUP($AO10,Data!$A$50:$B$56,2,FALSE),0)</f>
        <v>0</v>
      </c>
      <c r="CA10" s="11">
        <f>IF(CA$2=$A10,0,IF(HLOOKUP(CA$2,Recipes!$H:$GI,'Production Calculator'!$A10+2,FALSE)=0,0,HLOOKUP(CA$2,Recipes!$H:$GI,'Production Calculator'!$A10+2,FALSE)*$AK10))+IF($AO10=CA$3,$AM10/VLOOKUP($AO10,Data!$A$50:$B$56,2,FALSE),0)</f>
        <v>0</v>
      </c>
      <c r="CB10" s="11">
        <f>IF(CB$2=$A10,0,IF(HLOOKUP(CB$2,Recipes!$H:$GI,'Production Calculator'!$A10+2,FALSE)=0,0,HLOOKUP(CB$2,Recipes!$H:$GI,'Production Calculator'!$A10+2,FALSE)*$AK10))+IF($AO10=CB$3,$AM10/VLOOKUP($AO10,Data!$A$50:$B$56,2,FALSE),0)</f>
        <v>0</v>
      </c>
      <c r="CC10" s="11">
        <f>IF(CC$2=$A10,0,IF(HLOOKUP(CC$2,Recipes!$H:$GI,'Production Calculator'!$A10+2,FALSE)=0,0,HLOOKUP(CC$2,Recipes!$H:$GI,'Production Calculator'!$A10+2,FALSE)*$AK10))+IF($AO10=CC$3,$AM10/VLOOKUP($AO10,Data!$A$50:$B$56,2,FALSE),0)</f>
        <v>0</v>
      </c>
      <c r="CD10" s="11">
        <f>IF(CD$2=$A10,0,IF(HLOOKUP(CD$2,Recipes!$H:$GI,'Production Calculator'!$A10+2,FALSE)=0,0,HLOOKUP(CD$2,Recipes!$H:$GI,'Production Calculator'!$A10+2,FALSE)*$AK10))+IF($AO10=CD$3,$AM10/VLOOKUP($AO10,Data!$A$50:$B$56,2,FALSE),0)</f>
        <v>0</v>
      </c>
      <c r="CE10" s="11">
        <f>IF(CE$2=$A10,0,IF(HLOOKUP(CE$2,Recipes!$H:$GI,'Production Calculator'!$A10+2,FALSE)=0,0,HLOOKUP(CE$2,Recipes!$H:$GI,'Production Calculator'!$A10+2,FALSE)*$AK10))+IF($AO10=CE$3,$AM10/VLOOKUP($AO10,Data!$A$50:$B$56,2,FALSE),0)</f>
        <v>0</v>
      </c>
      <c r="CF10" s="11">
        <f>IF(CF$2=$A10,0,IF(HLOOKUP(CF$2,Recipes!$H:$GI,'Production Calculator'!$A10+2,FALSE)=0,0,HLOOKUP(CF$2,Recipes!$H:$GI,'Production Calculator'!$A10+2,FALSE)*$AK10))+IF($AO10=CF$3,$AM10/VLOOKUP($AO10,Data!$A$50:$B$56,2,FALSE),0)</f>
        <v>0</v>
      </c>
      <c r="CG10" s="11">
        <f>IF(CG$2=$A10,0,IF(HLOOKUP(CG$2,Recipes!$H:$GI,'Production Calculator'!$A10+2,FALSE)=0,0,HLOOKUP(CG$2,Recipes!$H:$GI,'Production Calculator'!$A10+2,FALSE)*$AK10))+IF($AO10=CG$3,$AM10/VLOOKUP($AO10,Data!$A$50:$B$56,2,FALSE),0)</f>
        <v>0</v>
      </c>
      <c r="CH10" s="11">
        <f>IF(CH$2=$A10,0,IF(HLOOKUP(CH$2,Recipes!$H:$GI,'Production Calculator'!$A10+2,FALSE)=0,0,HLOOKUP(CH$2,Recipes!$H:$GI,'Production Calculator'!$A10+2,FALSE)*$AK10))+IF($AO10=CH$3,$AM10/VLOOKUP($AO10,Data!$A$50:$B$56,2,FALSE),0)</f>
        <v>0</v>
      </c>
      <c r="CI10" s="11">
        <f>IF(CI$2=$A10,0,IF(HLOOKUP(CI$2,Recipes!$H:$GI,'Production Calculator'!$A10+2,FALSE)=0,0,HLOOKUP(CI$2,Recipes!$H:$GI,'Production Calculator'!$A10+2,FALSE)*$AK10))+IF($AO10=CI$3,$AM10/VLOOKUP($AO10,Data!$A$50:$B$56,2,FALSE),0)</f>
        <v>0</v>
      </c>
      <c r="CJ10" s="11">
        <f>IF(CJ$2=$A10,0,IF(HLOOKUP(CJ$2,Recipes!$H:$GI,'Production Calculator'!$A10+2,FALSE)=0,0,HLOOKUP(CJ$2,Recipes!$H:$GI,'Production Calculator'!$A10+2,FALSE)*$AK10))+IF($AO10=CJ$3,$AM10/VLOOKUP($AO10,Data!$A$50:$B$56,2,FALSE),0)</f>
        <v>0</v>
      </c>
      <c r="CK10" s="11">
        <f>IF(CK$2=$A10,0,IF(HLOOKUP(CK$2,Recipes!$H:$GI,'Production Calculator'!$A10+2,FALSE)=0,0,HLOOKUP(CK$2,Recipes!$H:$GI,'Production Calculator'!$A10+2,FALSE)*$AK10))+IF($AO10=CK$3,$AM10/VLOOKUP($AO10,Data!$A$50:$B$56,2,FALSE),0)</f>
        <v>0</v>
      </c>
      <c r="CL10" s="11">
        <f>IF(CL$2=$A10,0,IF(HLOOKUP(CL$2,Recipes!$H:$GI,'Production Calculator'!$A10+2,FALSE)=0,0,HLOOKUP(CL$2,Recipes!$H:$GI,'Production Calculator'!$A10+2,FALSE)*$AK10))+IF($AO10=CL$3,$AM10/VLOOKUP($AO10,Data!$A$50:$B$56,2,FALSE),0)</f>
        <v>0</v>
      </c>
      <c r="CM10" s="11">
        <f>IF(CM$2=$A10,0,IF(HLOOKUP(CM$2,Recipes!$H:$GI,'Production Calculator'!$A10+2,FALSE)=0,0,HLOOKUP(CM$2,Recipes!$H:$GI,'Production Calculator'!$A10+2,FALSE)*$AK10))+IF($AO10=CM$3,$AM10/VLOOKUP($AO10,Data!$A$50:$B$56,2,FALSE),0)</f>
        <v>0</v>
      </c>
      <c r="CN10" s="11">
        <f>IF(CN$2=$A10,0,IF(HLOOKUP(CN$2,Recipes!$H:$GI,'Production Calculator'!$A10+2,FALSE)=0,0,HLOOKUP(CN$2,Recipes!$H:$GI,'Production Calculator'!$A10+2,FALSE)*$AK10))+IF($AO10=CN$3,$AM10/VLOOKUP($AO10,Data!$A$50:$B$56,2,FALSE),0)</f>
        <v>0</v>
      </c>
      <c r="CO10" s="11">
        <f>IF(CO$2=$A10,0,IF(HLOOKUP(CO$2,Recipes!$H:$GI,'Production Calculator'!$A10+2,FALSE)=0,0,HLOOKUP(CO$2,Recipes!$H:$GI,'Production Calculator'!$A10+2,FALSE)*$AK10))+IF($AO10=CO$3,$AM10/VLOOKUP($AO10,Data!$A$50:$B$56,2,FALSE),0)</f>
        <v>0</v>
      </c>
      <c r="CP10" s="11">
        <f>IF(CP$2=$A10,0,IF(HLOOKUP(CP$2,Recipes!$H:$GI,'Production Calculator'!$A10+2,FALSE)=0,0,HLOOKUP(CP$2,Recipes!$H:$GI,'Production Calculator'!$A10+2,FALSE)*$AK10))+IF($AO10=CP$3,$AM10/VLOOKUP($AO10,Data!$A$50:$B$56,2,FALSE),0)</f>
        <v>0</v>
      </c>
      <c r="CQ10" s="11">
        <f>IF(CQ$2=$A10,0,IF(HLOOKUP(CQ$2,Recipes!$H:$GI,'Production Calculator'!$A10+2,FALSE)=0,0,HLOOKUP(CQ$2,Recipes!$H:$GI,'Production Calculator'!$A10+2,FALSE)*$AK10))+IF($AO10=CQ$3,$AM10/VLOOKUP($AO10,Data!$A$50:$B$56,2,FALSE),0)</f>
        <v>0</v>
      </c>
      <c r="CR10" s="11">
        <f>IF(CR$2=$A10,0,IF(HLOOKUP(CR$2,Recipes!$H:$GI,'Production Calculator'!$A10+2,FALSE)=0,0,HLOOKUP(CR$2,Recipes!$H:$GI,'Production Calculator'!$A10+2,FALSE)*$AK10))+IF($AO10=CR$3,$AM10/VLOOKUP($AO10,Data!$A$50:$B$56,2,FALSE),0)</f>
        <v>0</v>
      </c>
      <c r="CS10" s="11">
        <f>IF(CS$2=$A10,0,IF(HLOOKUP(CS$2,Recipes!$H:$GI,'Production Calculator'!$A10+2,FALSE)=0,0,HLOOKUP(CS$2,Recipes!$H:$GI,'Production Calculator'!$A10+2,FALSE)*$AK10))+IF($AO10=CS$3,$AM10/VLOOKUP($AO10,Data!$A$50:$B$56,2,FALSE),0)</f>
        <v>0</v>
      </c>
      <c r="CT10" s="11">
        <f>IF(CT$2=$A10,0,IF(HLOOKUP(CT$2,Recipes!$H:$GI,'Production Calculator'!$A10+2,FALSE)=0,0,HLOOKUP(CT$2,Recipes!$H:$GI,'Production Calculator'!$A10+2,FALSE)*$AK10))+IF($AO10=CT$3,$AM10/VLOOKUP($AO10,Data!$A$50:$B$56,2,FALSE),0)</f>
        <v>0</v>
      </c>
      <c r="CU10" s="11">
        <f>IF(CU$2=$A10,0,IF(HLOOKUP(CU$2,Recipes!$H:$GI,'Production Calculator'!$A10+2,FALSE)=0,0,HLOOKUP(CU$2,Recipes!$H:$GI,'Production Calculator'!$A10+2,FALSE)*$AK10))+IF($AO10=CU$3,$AM10/VLOOKUP($AO10,Data!$A$50:$B$56,2,FALSE),0)</f>
        <v>0</v>
      </c>
      <c r="CV10" s="11">
        <f>IF(CV$2=$A10,0,IF(HLOOKUP(CV$2,Recipes!$H:$GI,'Production Calculator'!$A10+2,FALSE)=0,0,HLOOKUP(CV$2,Recipes!$H:$GI,'Production Calculator'!$A10+2,FALSE)*$AK10))+IF($AO10=CV$3,$AM10/VLOOKUP($AO10,Data!$A$50:$B$56,2,FALSE),0)</f>
        <v>0</v>
      </c>
      <c r="CW10" s="11">
        <f>IF(CW$2=$A10,0,IF(HLOOKUP(CW$2,Recipes!$H:$GI,'Production Calculator'!$A10+2,FALSE)=0,0,HLOOKUP(CW$2,Recipes!$H:$GI,'Production Calculator'!$A10+2,FALSE)*$AK10))+IF($AO10=CW$3,$AM10/VLOOKUP($AO10,Data!$A$50:$B$56,2,FALSE),0)</f>
        <v>0</v>
      </c>
      <c r="CX10" s="11">
        <f>IF(CX$2=$A10,0,IF(HLOOKUP(CX$2,Recipes!$H:$GI,'Production Calculator'!$A10+2,FALSE)=0,0,HLOOKUP(CX$2,Recipes!$H:$GI,'Production Calculator'!$A10+2,FALSE)*$AK10))+IF($AO10=CX$3,$AM10/VLOOKUP($AO10,Data!$A$50:$B$56,2,FALSE),0)</f>
        <v>0</v>
      </c>
      <c r="CY10" s="11">
        <f>IF(CY$2=$A10,0,IF(HLOOKUP(CY$2,Recipes!$H:$GI,'Production Calculator'!$A10+2,FALSE)=0,0,HLOOKUP(CY$2,Recipes!$H:$GI,'Production Calculator'!$A10+2,FALSE)*$AK10))+IF($AO10=CY$3,$AM10/VLOOKUP($AO10,Data!$A$50:$B$56,2,FALSE),0)</f>
        <v>0</v>
      </c>
      <c r="CZ10" s="11">
        <f>IF(CZ$2=$A10,0,IF(HLOOKUP(CZ$2,Recipes!$H:$GI,'Production Calculator'!$A10+2,FALSE)=0,0,HLOOKUP(CZ$2,Recipes!$H:$GI,'Production Calculator'!$A10+2,FALSE)*$AK10))+IF($AO10=CZ$3,$AM10/VLOOKUP($AO10,Data!$A$50:$B$56,2,FALSE),0)</f>
        <v>0</v>
      </c>
      <c r="DA10" s="11">
        <f>IF(DA$2=$A10,0,IF(HLOOKUP(DA$2,Recipes!$H:$GI,'Production Calculator'!$A10+2,FALSE)=0,0,HLOOKUP(DA$2,Recipes!$H:$GI,'Production Calculator'!$A10+2,FALSE)*$AK10))+IF($AO10=DA$3,$AM10/VLOOKUP($AO10,Data!$A$50:$B$56,2,FALSE),0)</f>
        <v>0</v>
      </c>
      <c r="DB10" s="11">
        <f>IF(DB$2=$A10,0,IF(HLOOKUP(DB$2,Recipes!$H:$GI,'Production Calculator'!$A10+2,FALSE)=0,0,HLOOKUP(DB$2,Recipes!$H:$GI,'Production Calculator'!$A10+2,FALSE)*$AK10))+IF($AO10=DB$3,$AM10/VLOOKUP($AO10,Data!$A$50:$B$56,2,FALSE),0)</f>
        <v>0</v>
      </c>
      <c r="DC10" s="11">
        <f>IF(DC$2=$A10,0,IF(HLOOKUP(DC$2,Recipes!$H:$GI,'Production Calculator'!$A10+2,FALSE)=0,0,HLOOKUP(DC$2,Recipes!$H:$GI,'Production Calculator'!$A10+2,FALSE)*$AK10))+IF($AO10=DC$3,$AM10/VLOOKUP($AO10,Data!$A$50:$B$56,2,FALSE),0)</f>
        <v>0</v>
      </c>
      <c r="DD10" s="11">
        <f>IF(DD$2=$A10,0,IF(HLOOKUP(DD$2,Recipes!$H:$GI,'Production Calculator'!$A10+2,FALSE)=0,0,HLOOKUP(DD$2,Recipes!$H:$GI,'Production Calculator'!$A10+2,FALSE)*$AK10))+IF($AO10=DD$3,$AM10/VLOOKUP($AO10,Data!$A$50:$B$56,2,FALSE),0)</f>
        <v>0</v>
      </c>
      <c r="DE10" s="11">
        <f>IF(DE$2=$A10,0,IF(HLOOKUP(DE$2,Recipes!$H:$GI,'Production Calculator'!$A10+2,FALSE)=0,0,HLOOKUP(DE$2,Recipes!$H:$GI,'Production Calculator'!$A10+2,FALSE)*$AK10))+IF($AO10=DE$3,$AM10/VLOOKUP($AO10,Data!$A$50:$B$56,2,FALSE),0)</f>
        <v>0</v>
      </c>
      <c r="DF10" s="11">
        <f>IF(DF$2=$A10,0,IF(HLOOKUP(DF$2,Recipes!$H:$GI,'Production Calculator'!$A10+2,FALSE)=0,0,HLOOKUP(DF$2,Recipes!$H:$GI,'Production Calculator'!$A10+2,FALSE)*$AK10))+IF($AO10=DF$3,$AM10/VLOOKUP($AO10,Data!$A$50:$B$56,2,FALSE),0)</f>
        <v>0</v>
      </c>
      <c r="DG10" s="11">
        <f>IF(DG$2=$A10,0,IF(HLOOKUP(DG$2,Recipes!$H:$GI,'Production Calculator'!$A10+2,FALSE)=0,0,HLOOKUP(DG$2,Recipes!$H:$GI,'Production Calculator'!$A10+2,FALSE)*$AK10))+IF($AO10=DG$3,$AM10/VLOOKUP($AO10,Data!$A$50:$B$56,2,FALSE),0)</f>
        <v>0</v>
      </c>
      <c r="DH10" s="11">
        <f>IF(DH$2=$A10,0,IF(HLOOKUP(DH$2,Recipes!$H:$GI,'Production Calculator'!$A10+2,FALSE)=0,0,HLOOKUP(DH$2,Recipes!$H:$GI,'Production Calculator'!$A10+2,FALSE)*$AK10))+IF($AO10=DH$3,$AM10/VLOOKUP($AO10,Data!$A$50:$B$56,2,FALSE),0)</f>
        <v>0</v>
      </c>
      <c r="DI10" s="11">
        <f>IF(DI$2=$A10,0,IF(HLOOKUP(DI$2,Recipes!$H:$GI,'Production Calculator'!$A10+2,FALSE)=0,0,HLOOKUP(DI$2,Recipes!$H:$GI,'Production Calculator'!$A10+2,FALSE)*$AK10))+IF($AO10=DI$3,$AM10/VLOOKUP($AO10,Data!$A$50:$B$56,2,FALSE),0)</f>
        <v>0</v>
      </c>
      <c r="DJ10" s="11">
        <f>IF(DJ$2=$A10,0,IF(HLOOKUP(DJ$2,Recipes!$H:$GI,'Production Calculator'!$A10+2,FALSE)=0,0,HLOOKUP(DJ$2,Recipes!$H:$GI,'Production Calculator'!$A10+2,FALSE)*$AK10))+IF($AO10=DJ$3,$AM10/VLOOKUP($AO10,Data!$A$50:$B$56,2,FALSE),0)</f>
        <v>0</v>
      </c>
      <c r="DK10" s="11">
        <f>IF(DK$2=$A10,0,IF(HLOOKUP(DK$2,Recipes!$H:$GI,'Production Calculator'!$A10+2,FALSE)=0,0,HLOOKUP(DK$2,Recipes!$H:$GI,'Production Calculator'!$A10+2,FALSE)*$AK10))+IF($AO10=DK$3,$AM10/VLOOKUP($AO10,Data!$A$50:$B$56,2,FALSE),0)</f>
        <v>0</v>
      </c>
      <c r="DL10" s="11">
        <f>IF(DL$2=$A10,0,IF(HLOOKUP(DL$2,Recipes!$H:$GI,'Production Calculator'!$A10+2,FALSE)=0,0,HLOOKUP(DL$2,Recipes!$H:$GI,'Production Calculator'!$A10+2,FALSE)*$AK10))+IF($AO10=DL$3,$AM10/VLOOKUP($AO10,Data!$A$50:$B$56,2,FALSE),0)</f>
        <v>0</v>
      </c>
      <c r="DM10" s="11">
        <f>IF(DM$2=$A10,0,IF(HLOOKUP(DM$2,Recipes!$H:$GI,'Production Calculator'!$A10+2,FALSE)=0,0,HLOOKUP(DM$2,Recipes!$H:$GI,'Production Calculator'!$A10+2,FALSE)*$AK10))+IF($AO10=DM$3,$AM10/VLOOKUP($AO10,Data!$A$50:$B$56,2,FALSE),0)</f>
        <v>0</v>
      </c>
      <c r="DN10" s="11">
        <f>IF(DN$2=$A10,0,IF(HLOOKUP(DN$2,Recipes!$H:$GI,'Production Calculator'!$A10+2,FALSE)=0,0,HLOOKUP(DN$2,Recipes!$H:$GI,'Production Calculator'!$A10+2,FALSE)*$AK10))+IF($AO10=DN$3,$AM10/VLOOKUP($AO10,Data!$A$50:$B$56,2,FALSE),0)</f>
        <v>0</v>
      </c>
      <c r="DO10" s="11">
        <f>IF(DO$2=$A10,0,IF(HLOOKUP(DO$2,Recipes!$H:$GI,'Production Calculator'!$A10+2,FALSE)=0,0,HLOOKUP(DO$2,Recipes!$H:$GI,'Production Calculator'!$A10+2,FALSE)*$AK10))+IF($AO10=DO$3,$AM10/VLOOKUP($AO10,Data!$A$50:$B$56,2,FALSE),0)</f>
        <v>0</v>
      </c>
      <c r="DP10" s="11">
        <f>IF(DP$2=$A10,0,IF(HLOOKUP(DP$2,Recipes!$H:$GI,'Production Calculator'!$A10+2,FALSE)=0,0,HLOOKUP(DP$2,Recipes!$H:$GI,'Production Calculator'!$A10+2,FALSE)*$AK10))+IF($AO10=DP$3,$AM10/VLOOKUP($AO10,Data!$A$50:$B$56,2,FALSE),0)</f>
        <v>0</v>
      </c>
      <c r="DQ10" s="11">
        <f>IF(DQ$2=$A10,0,IF(HLOOKUP(DQ$2,Recipes!$H:$GI,'Production Calculator'!$A10+2,FALSE)=0,0,HLOOKUP(DQ$2,Recipes!$H:$GI,'Production Calculator'!$A10+2,FALSE)*$AK10))+IF($AO10=DQ$3,$AM10/VLOOKUP($AO10,Data!$A$50:$B$56,2,FALSE),0)</f>
        <v>0</v>
      </c>
      <c r="DR10" s="11">
        <f>IF(DR$2=$A10,0,IF(HLOOKUP(DR$2,Recipes!$H:$GI,'Production Calculator'!$A10+2,FALSE)=0,0,HLOOKUP(DR$2,Recipes!$H:$GI,'Production Calculator'!$A10+2,FALSE)*$AK10))+IF($AO10=DR$3,$AM10/VLOOKUP($AO10,Data!$A$50:$B$56,2,FALSE),0)</f>
        <v>0</v>
      </c>
      <c r="DS10" s="11">
        <f>IF(DS$2=$A10,0,IF(HLOOKUP(DS$2,Recipes!$H:$GI,'Production Calculator'!$A10+2,FALSE)=0,0,HLOOKUP(DS$2,Recipes!$H:$GI,'Production Calculator'!$A10+2,FALSE)*$AK10))+IF($AO10=DS$3,$AM10/VLOOKUP($AO10,Data!$A$50:$B$56,2,FALSE),0)</f>
        <v>0</v>
      </c>
      <c r="DT10" s="11">
        <f>IF(DT$2=$A10,0,IF(HLOOKUP(DT$2,Recipes!$H:$GI,'Production Calculator'!$A10+2,FALSE)=0,0,HLOOKUP(DT$2,Recipes!$H:$GI,'Production Calculator'!$A10+2,FALSE)*$AK10))+IF($AO10=DT$3,$AM10/VLOOKUP($AO10,Data!$A$50:$B$56,2,FALSE),0)</f>
        <v>0</v>
      </c>
      <c r="DU10" s="11">
        <f>IF(DU$2=$A10,0,IF(HLOOKUP(DU$2,Recipes!$H:$GI,'Production Calculator'!$A10+2,FALSE)=0,0,HLOOKUP(DU$2,Recipes!$H:$GI,'Production Calculator'!$A10+2,FALSE)*$AK10))+IF($AO10=DU$3,$AM10/VLOOKUP($AO10,Data!$A$50:$B$56,2,FALSE),0)</f>
        <v>0</v>
      </c>
      <c r="DV10" s="11">
        <f>IF(DV$2=$A10,0,IF(HLOOKUP(DV$2,Recipes!$H:$GI,'Production Calculator'!$A10+2,FALSE)=0,0,HLOOKUP(DV$2,Recipes!$H:$GI,'Production Calculator'!$A10+2,FALSE)*$AK10))+IF($AO10=DV$3,$AM10/VLOOKUP($AO10,Data!$A$50:$B$56,2,FALSE),0)</f>
        <v>0</v>
      </c>
      <c r="DW10" s="11">
        <f>IF(DW$2=$A10,0,IF(HLOOKUP(DW$2,Recipes!$H:$GI,'Production Calculator'!$A10+2,FALSE)=0,0,HLOOKUP(DW$2,Recipes!$H:$GI,'Production Calculator'!$A10+2,FALSE)*$AK10))+IF($AO10=DW$3,$AM10/VLOOKUP($AO10,Data!$A$50:$B$56,2,FALSE),0)</f>
        <v>0</v>
      </c>
      <c r="DX10" s="11">
        <f>IF(DX$2=$A10,0,IF(HLOOKUP(DX$2,Recipes!$H:$GI,'Production Calculator'!$A10+2,FALSE)=0,0,HLOOKUP(DX$2,Recipes!$H:$GI,'Production Calculator'!$A10+2,FALSE)*$AK10))+IF($AO10=DX$3,$AM10/VLOOKUP($AO10,Data!$A$50:$B$56,2,FALSE),0)</f>
        <v>0</v>
      </c>
      <c r="DY10" s="11">
        <f>IF(DY$2=$A10,0,IF(HLOOKUP(DY$2,Recipes!$H:$GI,'Production Calculator'!$A10+2,FALSE)=0,0,HLOOKUP(DY$2,Recipes!$H:$GI,'Production Calculator'!$A10+2,FALSE)*$AK10))+IF($AO10=DY$3,$AM10/VLOOKUP($AO10,Data!$A$50:$B$56,2,FALSE),0)</f>
        <v>0</v>
      </c>
      <c r="DZ10" s="11">
        <f>IF(DZ$2=$A10,0,IF(HLOOKUP(DZ$2,Recipes!$H:$GI,'Production Calculator'!$A10+2,FALSE)=0,0,HLOOKUP(DZ$2,Recipes!$H:$GI,'Production Calculator'!$A10+2,FALSE)*$AK10))+IF($AO10=DZ$3,$AM10/VLOOKUP($AO10,Data!$A$50:$B$56,2,FALSE),0)</f>
        <v>0</v>
      </c>
      <c r="EA10" s="11">
        <f>IF(EA$2=$A10,0,IF(HLOOKUP(EA$2,Recipes!$H:$GI,'Production Calculator'!$A10+2,FALSE)=0,0,HLOOKUP(EA$2,Recipes!$H:$GI,'Production Calculator'!$A10+2,FALSE)*$AK10))+IF($AO10=EA$3,$AM10/VLOOKUP($AO10,Data!$A$50:$B$56,2,FALSE),0)</f>
        <v>0</v>
      </c>
      <c r="EB10" s="11">
        <f>IF(EB$2=$A10,0,IF(HLOOKUP(EB$2,Recipes!$H:$GI,'Production Calculator'!$A10+2,FALSE)=0,0,HLOOKUP(EB$2,Recipes!$H:$GI,'Production Calculator'!$A10+2,FALSE)*$AK10))+IF($AO10=EB$3,$AM10/VLOOKUP($AO10,Data!$A$50:$B$56,2,FALSE),0)</f>
        <v>0</v>
      </c>
      <c r="EC10" s="11">
        <f>IF(EC$2=$A10,0,IF(HLOOKUP(EC$2,Recipes!$H:$GI,'Production Calculator'!$A10+2,FALSE)=0,0,HLOOKUP(EC$2,Recipes!$H:$GI,'Production Calculator'!$A10+2,FALSE)*$AK10))+IF($AO10=EC$3,$AM10/VLOOKUP($AO10,Data!$A$50:$B$56,2,FALSE),0)</f>
        <v>0</v>
      </c>
      <c r="ED10" s="11">
        <f>IF(ED$2=$A10,0,IF(HLOOKUP(ED$2,Recipes!$H:$GI,'Production Calculator'!$A10+2,FALSE)=0,0,HLOOKUP(ED$2,Recipes!$H:$GI,'Production Calculator'!$A10+2,FALSE)*$AK10))+IF($AO10=ED$3,$AM10/VLOOKUP($AO10,Data!$A$50:$B$56,2,FALSE),0)</f>
        <v>0</v>
      </c>
      <c r="EE10" s="11">
        <f>IF(EE$2=$A10,0,IF(HLOOKUP(EE$2,Recipes!$H:$GI,'Production Calculator'!$A10+2,FALSE)=0,0,HLOOKUP(EE$2,Recipes!$H:$GI,'Production Calculator'!$A10+2,FALSE)*$AK10))+IF($AO10=EE$3,$AM10/VLOOKUP($AO10,Data!$A$50:$B$56,2,FALSE),0)</f>
        <v>0</v>
      </c>
      <c r="EF10" s="11">
        <f>IF(EF$2=$A10,0,IF(HLOOKUP(EF$2,Recipes!$H:$GI,'Production Calculator'!$A10+2,FALSE)=0,0,HLOOKUP(EF$2,Recipes!$H:$GI,'Production Calculator'!$A10+2,FALSE)*$AK10))+IF($AO10=EF$3,$AM10/VLOOKUP($AO10,Data!$A$50:$B$56,2,FALSE),0)</f>
        <v>0</v>
      </c>
      <c r="EG10" s="11">
        <f>IF(EG$2=$A10,0,IF(HLOOKUP(EG$2,Recipes!$H:$GI,'Production Calculator'!$A10+2,FALSE)=0,0,HLOOKUP(EG$2,Recipes!$H:$GI,'Production Calculator'!$A10+2,FALSE)*$AK10))+IF($AO10=EG$3,$AM10/VLOOKUP($AO10,Data!$A$50:$B$56,2,FALSE),0)</f>
        <v>0</v>
      </c>
      <c r="EH10" s="11">
        <f>IF(EH$2=$A10,0,IF(HLOOKUP(EH$2,Recipes!$H:$GI,'Production Calculator'!$A10+2,FALSE)=0,0,HLOOKUP(EH$2,Recipes!$H:$GI,'Production Calculator'!$A10+2,FALSE)*$AK10))+IF($AO10=EH$3,$AM10/VLOOKUP($AO10,Data!$A$50:$B$56,2,FALSE),0)</f>
        <v>0</v>
      </c>
      <c r="EI10" s="11">
        <f>IF(EI$2=$A10,0,IF(HLOOKUP(EI$2,Recipes!$H:$GI,'Production Calculator'!$A10+2,FALSE)=0,0,HLOOKUP(EI$2,Recipes!$H:$GI,'Production Calculator'!$A10+2,FALSE)*$AK10))+IF($AO10=EI$3,$AM10/VLOOKUP($AO10,Data!$A$50:$B$56,2,FALSE),0)</f>
        <v>0</v>
      </c>
      <c r="EJ10" s="11">
        <f>IF(EJ$2=$A10,0,IF(HLOOKUP(EJ$2,Recipes!$H:$GI,'Production Calculator'!$A10+2,FALSE)=0,0,HLOOKUP(EJ$2,Recipes!$H:$GI,'Production Calculator'!$A10+2,FALSE)*$AK10))+IF($AO10=EJ$3,$AM10/VLOOKUP($AO10,Data!$A$50:$B$56,2,FALSE),0)</f>
        <v>0</v>
      </c>
      <c r="EK10" s="11">
        <f>IF(EK$2=$A10,0,IF(HLOOKUP(EK$2,Recipes!$H:$GI,'Production Calculator'!$A10+2,FALSE)=0,0,HLOOKUP(EK$2,Recipes!$H:$GI,'Production Calculator'!$A10+2,FALSE)*$AK10))+IF($AO10=EK$3,$AM10/VLOOKUP($AO10,Data!$A$50:$B$56,2,FALSE),0)</f>
        <v>0</v>
      </c>
      <c r="EL10" s="11">
        <f>IF(EL$2=$A10,0,IF(HLOOKUP(EL$2,Recipes!$H:$GI,'Production Calculator'!$A10+2,FALSE)=0,0,HLOOKUP(EL$2,Recipes!$H:$GI,'Production Calculator'!$A10+2,FALSE)*$AK10))+IF($AO10=EL$3,$AM10/VLOOKUP($AO10,Data!$A$50:$B$56,2,FALSE),0)</f>
        <v>0</v>
      </c>
      <c r="EM10" s="11">
        <f>IF(EM$2=$A10,0,IF(HLOOKUP(EM$2,Recipes!$H:$GI,'Production Calculator'!$A10+2,FALSE)=0,0,HLOOKUP(EM$2,Recipes!$H:$GI,'Production Calculator'!$A10+2,FALSE)*$AK10))+IF($AO10=EM$3,$AM10/VLOOKUP($AO10,Data!$A$50:$B$56,2,FALSE),0)</f>
        <v>0</v>
      </c>
      <c r="EN10" s="11">
        <f>IF(EN$2=$A10,0,IF(HLOOKUP(EN$2,Recipes!$H:$GI,'Production Calculator'!$A10+2,FALSE)=0,0,HLOOKUP(EN$2,Recipes!$H:$GI,'Production Calculator'!$A10+2,FALSE)*$AK10))+IF($AO10=EN$3,$AM10/VLOOKUP($AO10,Data!$A$50:$B$56,2,FALSE),0)</f>
        <v>0</v>
      </c>
      <c r="EO10" s="11">
        <f>IF(EO$2=$A10,0,IF(HLOOKUP(EO$2,Recipes!$H:$GI,'Production Calculator'!$A10+2,FALSE)=0,0,HLOOKUP(EO$2,Recipes!$H:$GI,'Production Calculator'!$A10+2,FALSE)*$AK10))+IF($AO10=EO$3,$AM10/VLOOKUP($AO10,Data!$A$50:$B$56,2,FALSE),0)</f>
        <v>0</v>
      </c>
      <c r="EP10" s="11">
        <f>IF(EP$2=$A10,0,IF(HLOOKUP(EP$2,Recipes!$H:$GI,'Production Calculator'!$A10+2,FALSE)=0,0,HLOOKUP(EP$2,Recipes!$H:$GI,'Production Calculator'!$A10+2,FALSE)*$AK10))+IF($AO10=EP$3,$AM10/VLOOKUP($AO10,Data!$A$50:$B$56,2,FALSE),0)</f>
        <v>0</v>
      </c>
      <c r="EQ10" s="11">
        <f>IF(EQ$2=$A10,0,IF(HLOOKUP(EQ$2,Recipes!$H:$GI,'Production Calculator'!$A10+2,FALSE)=0,0,HLOOKUP(EQ$2,Recipes!$H:$GI,'Production Calculator'!$A10+2,FALSE)*$AK10))+IF($AO10=EQ$3,$AM10/VLOOKUP($AO10,Data!$A$50:$B$56,2,FALSE),0)</f>
        <v>0</v>
      </c>
      <c r="ER10" s="11">
        <f>IF(ER$2=$A10,0,IF(HLOOKUP(ER$2,Recipes!$H:$GI,'Production Calculator'!$A10+2,FALSE)=0,0,HLOOKUP(ER$2,Recipes!$H:$GI,'Production Calculator'!$A10+2,FALSE)*$AK10))+IF($AO10=ER$3,$AM10/VLOOKUP($AO10,Data!$A$50:$B$56,2,FALSE),0)</f>
        <v>0</v>
      </c>
      <c r="ES10" s="11">
        <f>IF(ES$2=$A10,0,IF(HLOOKUP(ES$2,Recipes!$H:$GI,'Production Calculator'!$A10+2,FALSE)=0,0,HLOOKUP(ES$2,Recipes!$H:$GI,'Production Calculator'!$A10+2,FALSE)*$AK10))+IF($AO10=ES$3,$AM10/VLOOKUP($AO10,Data!$A$50:$B$56,2,FALSE),0)</f>
        <v>0</v>
      </c>
      <c r="ET10" s="11">
        <f>IF(ET$2=$A10,0,IF(HLOOKUP(ET$2,Recipes!$H:$GI,'Production Calculator'!$A10+2,FALSE)=0,0,HLOOKUP(ET$2,Recipes!$H:$GI,'Production Calculator'!$A10+2,FALSE)*$AK10))+IF($AO10=ET$3,$AM10/VLOOKUP($AO10,Data!$A$50:$B$56,2,FALSE),0)</f>
        <v>0</v>
      </c>
      <c r="EU10" s="11">
        <f>IF(EU$2=$A10,0,IF(HLOOKUP(EU$2,Recipes!$H:$GI,'Production Calculator'!$A10+2,FALSE)=0,0,HLOOKUP(EU$2,Recipes!$H:$GI,'Production Calculator'!$A10+2,FALSE)*$AK10))+IF($AO10=EU$3,$AM10/VLOOKUP($AO10,Data!$A$50:$B$56,2,FALSE),0)</f>
        <v>0</v>
      </c>
      <c r="EV10" s="11">
        <f>IF(EV$2=$A10,0,IF(HLOOKUP(EV$2,Recipes!$H:$GI,'Production Calculator'!$A10+2,FALSE)=0,0,HLOOKUP(EV$2,Recipes!$H:$GI,'Production Calculator'!$A10+2,FALSE)*$AK10))+IF($AO10=EV$3,$AM10/VLOOKUP($AO10,Data!$A$50:$B$56,2,FALSE),0)</f>
        <v>0</v>
      </c>
      <c r="EW10" s="11">
        <f>IF(EW$2=$A10,0,IF(HLOOKUP(EW$2,Recipes!$H:$GI,'Production Calculator'!$A10+2,FALSE)=0,0,HLOOKUP(EW$2,Recipes!$H:$GI,'Production Calculator'!$A10+2,FALSE)*$AK10))+IF($AO10=EW$3,$AM10/VLOOKUP($AO10,Data!$A$50:$B$56,2,FALSE),0)</f>
        <v>0</v>
      </c>
      <c r="EX10" s="11">
        <f>IF(EX$2=$A10,0,IF(HLOOKUP(EX$2,Recipes!$H:$GI,'Production Calculator'!$A10+2,FALSE)=0,0,HLOOKUP(EX$2,Recipes!$H:$GI,'Production Calculator'!$A10+2,FALSE)*$AK10))+IF($AO10=EX$3,$AM10/VLOOKUP($AO10,Data!$A$50:$B$56,2,FALSE),0)</f>
        <v>0</v>
      </c>
      <c r="EY10" s="11">
        <f>IF(EY$2=$A10,0,IF(HLOOKUP(EY$2,Recipes!$H:$GI,'Production Calculator'!$A10+2,FALSE)=0,0,HLOOKUP(EY$2,Recipes!$H:$GI,'Production Calculator'!$A10+2,FALSE)*$AK10))+IF($AO10=EY$3,$AM10/VLOOKUP($AO10,Data!$A$50:$B$56,2,FALSE),0)</f>
        <v>0</v>
      </c>
      <c r="EZ10" s="11">
        <f>IF(EZ$2=$A10,0,IF(HLOOKUP(EZ$2,Recipes!$H:$GI,'Production Calculator'!$A10+2,FALSE)=0,0,HLOOKUP(EZ$2,Recipes!$H:$GI,'Production Calculator'!$A10+2,FALSE)*$AK10))+IF($AO10=EZ$3,$AM10/VLOOKUP($AO10,Data!$A$50:$B$56,2,FALSE),0)</f>
        <v>0</v>
      </c>
      <c r="FA10" s="11">
        <f>IF(FA$2=$A10,0,IF(HLOOKUP(FA$2,Recipes!$H:$GI,'Production Calculator'!$A10+2,FALSE)=0,0,HLOOKUP(FA$2,Recipes!$H:$GI,'Production Calculator'!$A10+2,FALSE)*$AK10))+IF($AO10=FA$3,$AM10/VLOOKUP($AO10,Data!$A$50:$B$56,2,FALSE),0)</f>
        <v>0</v>
      </c>
      <c r="FB10" s="11">
        <f>IF(FB$2=$A10,0,IF(HLOOKUP(FB$2,Recipes!$H:$GI,'Production Calculator'!$A10+2,FALSE)=0,0,HLOOKUP(FB$2,Recipes!$H:$GI,'Production Calculator'!$A10+2,FALSE)*$AK10))+IF($AO10=FB$3,$AM10/VLOOKUP($AO10,Data!$A$50:$B$56,2,FALSE),0)</f>
        <v>0</v>
      </c>
      <c r="FC10" s="11">
        <f>IF(FC$2=$A10,0,IF(HLOOKUP(FC$2,Recipes!$H:$GI,'Production Calculator'!$A10+2,FALSE)=0,0,HLOOKUP(FC$2,Recipes!$H:$GI,'Production Calculator'!$A10+2,FALSE)*$AK10))+IF($AO10=FC$3,$AM10/VLOOKUP($AO10,Data!$A$50:$B$56,2,FALSE),0)</f>
        <v>0</v>
      </c>
      <c r="FD10" s="11">
        <f>IF(FD$2=$A10,0,IF(HLOOKUP(FD$2,Recipes!$H:$GI,'Production Calculator'!$A10+2,FALSE)=0,0,HLOOKUP(FD$2,Recipes!$H:$GI,'Production Calculator'!$A10+2,FALSE)*$AK10))+IF($AO10=FD$3,$AM10/VLOOKUP($AO10,Data!$A$50:$B$56,2,FALSE),0)</f>
        <v>0</v>
      </c>
      <c r="FE10" s="11">
        <f>IF(FE$2=$A10,0,IF(HLOOKUP(FE$2,Recipes!$H:$GI,'Production Calculator'!$A10+2,FALSE)=0,0,HLOOKUP(FE$2,Recipes!$H:$GI,'Production Calculator'!$A10+2,FALSE)*$AK10))+IF($AO10=FE$3,$AM10/VLOOKUP($AO10,Data!$A$50:$B$56,2,FALSE),0)</f>
        <v>0</v>
      </c>
      <c r="FF10" s="11">
        <f>IF(FF$2=$A10,0,IF(HLOOKUP(FF$2,Recipes!$H:$GI,'Production Calculator'!$A10+2,FALSE)=0,0,HLOOKUP(FF$2,Recipes!$H:$GI,'Production Calculator'!$A10+2,FALSE)*$AK10))+IF($AO10=FF$3,$AM10/VLOOKUP($AO10,Data!$A$50:$B$56,2,FALSE),0)</f>
        <v>0</v>
      </c>
      <c r="FG10" s="11">
        <f>IF(FG$2=$A10,0,IF(HLOOKUP(FG$2,Recipes!$H:$GI,'Production Calculator'!$A10+2,FALSE)=0,0,HLOOKUP(FG$2,Recipes!$H:$GI,'Production Calculator'!$A10+2,FALSE)*$AK10))+IF($AO10=FG$3,$AM10/VLOOKUP($AO10,Data!$A$50:$B$56,2,FALSE),0)</f>
        <v>0</v>
      </c>
      <c r="FH10" s="11">
        <f>IF(FH$2=$A10,0,IF(HLOOKUP(FH$2,Recipes!$H:$GI,'Production Calculator'!$A10+2,FALSE)=0,0,HLOOKUP(FH$2,Recipes!$H:$GI,'Production Calculator'!$A10+2,FALSE)*$AK10))+IF($AO10=FH$3,$AM10/VLOOKUP($AO10,Data!$A$50:$B$56,2,FALSE),0)</f>
        <v>0</v>
      </c>
      <c r="FI10" s="11">
        <f>IF(FI$2=$A10,0,IF(HLOOKUP(FI$2,Recipes!$H:$GI,'Production Calculator'!$A10+2,FALSE)=0,0,HLOOKUP(FI$2,Recipes!$H:$GI,'Production Calculator'!$A10+2,FALSE)*$AK10))+IF($AO10=FI$3,$AM10/VLOOKUP($AO10,Data!$A$50:$B$56,2,FALSE),0)</f>
        <v>0</v>
      </c>
      <c r="FJ10" s="11">
        <f>IF(FJ$2=$A10,0,IF(HLOOKUP(FJ$2,Recipes!$H:$GI,'Production Calculator'!$A10+2,FALSE)=0,0,HLOOKUP(FJ$2,Recipes!$H:$GI,'Production Calculator'!$A10+2,FALSE)*$AK10))+IF($AO10=FJ$3,$AM10/VLOOKUP($AO10,Data!$A$50:$B$56,2,FALSE),0)</f>
        <v>0</v>
      </c>
      <c r="FK10" s="11">
        <f>IF(FK$2=$A10,0,IF(HLOOKUP(FK$2,Recipes!$H:$GI,'Production Calculator'!$A10+2,FALSE)=0,0,HLOOKUP(FK$2,Recipes!$H:$GI,'Production Calculator'!$A10+2,FALSE)*$AK10))+IF($AO10=FK$3,$AM10/VLOOKUP($AO10,Data!$A$50:$B$56,2,FALSE),0)</f>
        <v>0</v>
      </c>
      <c r="FL10" s="11">
        <f>IF(FL$2=$A10,0,IF(HLOOKUP(FL$2,Recipes!$H:$GI,'Production Calculator'!$A10+2,FALSE)=0,0,HLOOKUP(FL$2,Recipes!$H:$GI,'Production Calculator'!$A10+2,FALSE)*$AK10))+IF($AO10=FL$3,$AM10/VLOOKUP($AO10,Data!$A$50:$B$56,2,FALSE),0)</f>
        <v>0</v>
      </c>
      <c r="FM10" s="11">
        <f>IF(FM$2=$A10,0,IF(HLOOKUP(FM$2,Recipes!$H:$GI,'Production Calculator'!$A10+2,FALSE)=0,0,HLOOKUP(FM$2,Recipes!$H:$GI,'Production Calculator'!$A10+2,FALSE)*$AK10))+IF($AO10=FM$3,$AM10/VLOOKUP($AO10,Data!$A$50:$B$56,2,FALSE),0)</f>
        <v>0</v>
      </c>
      <c r="FN10" s="11">
        <f>IF(FN$2=$A10,0,IF(HLOOKUP(FN$2,Recipes!$H:$GI,'Production Calculator'!$A10+2,FALSE)=0,0,HLOOKUP(FN$2,Recipes!$H:$GI,'Production Calculator'!$A10+2,FALSE)*$AK10))+IF($AO10=FN$3,$AM10/VLOOKUP($AO10,Data!$A$50:$B$56,2,FALSE),0)</f>
        <v>0</v>
      </c>
      <c r="FO10" s="11">
        <f>IF(FO$2=$A10,0,IF(HLOOKUP(FO$2,Recipes!$H:$GI,'Production Calculator'!$A10+2,FALSE)=0,0,HLOOKUP(FO$2,Recipes!$H:$GI,'Production Calculator'!$A10+2,FALSE)*$AK10))+IF($AO10=FO$3,$AM10/VLOOKUP($AO10,Data!$A$50:$B$56,2,FALSE),0)</f>
        <v>0</v>
      </c>
      <c r="FP10" s="11">
        <f>IF(FP$2=$A10,0,IF(HLOOKUP(FP$2,Recipes!$H:$GI,'Production Calculator'!$A10+2,FALSE)=0,0,HLOOKUP(FP$2,Recipes!$H:$GI,'Production Calculator'!$A10+2,FALSE)*$AK10))+IF($AO10=FP$3,$AM10/VLOOKUP($AO10,Data!$A$50:$B$56,2,FALSE),0)</f>
        <v>0</v>
      </c>
      <c r="FQ10" s="11">
        <f>IF(FQ$2=$A10,0,IF(HLOOKUP(FQ$2,Recipes!$H:$GI,'Production Calculator'!$A10+2,FALSE)=0,0,HLOOKUP(FQ$2,Recipes!$H:$GI,'Production Calculator'!$A10+2,FALSE)*$AK10))+IF($AO10=FQ$3,$AM10/VLOOKUP($AO10,Data!$A$50:$B$56,2,FALSE),0)</f>
        <v>0</v>
      </c>
      <c r="FR10" s="11">
        <f>IF(FR$2=$A10,0,IF(HLOOKUP(FR$2,Recipes!$H:$GI,'Production Calculator'!$A10+2,FALSE)=0,0,HLOOKUP(FR$2,Recipes!$H:$GI,'Production Calculator'!$A10+2,FALSE)*$AK10))+IF($AO10=FR$3,$AM10/VLOOKUP($AO10,Data!$A$50:$B$56,2,FALSE),0)</f>
        <v>0</v>
      </c>
      <c r="FS10" s="11">
        <f>IF(FS$2=$A10,0,IF(HLOOKUP(FS$2,Recipes!$H:$GI,'Production Calculator'!$A10+2,FALSE)=0,0,HLOOKUP(FS$2,Recipes!$H:$GI,'Production Calculator'!$A10+2,FALSE)*$AK10))+IF($AO10=FS$3,$AM10/VLOOKUP($AO10,Data!$A$50:$B$56,2,FALSE),0)</f>
        <v>0</v>
      </c>
      <c r="FT10" s="11">
        <f>IF(FT$2=$A10,0,IF(HLOOKUP(FT$2,Recipes!$H:$GI,'Production Calculator'!$A10+2,FALSE)=0,0,HLOOKUP(FT$2,Recipes!$H:$GI,'Production Calculator'!$A10+2,FALSE)*$AK10))+IF($AO10=FT$3,$AM10/VLOOKUP($AO10,Data!$A$50:$B$56,2,FALSE),0)</f>
        <v>0</v>
      </c>
      <c r="FU10" s="11">
        <f>IF(FU$2=$A10,0,IF(HLOOKUP(FU$2,Recipes!$H:$GI,'Production Calculator'!$A10+2,FALSE)=0,0,HLOOKUP(FU$2,Recipes!$H:$GI,'Production Calculator'!$A10+2,FALSE)*$AK10))+IF($AO10=FU$3,$AM10/VLOOKUP($AO10,Data!$A$50:$B$56,2,FALSE),0)</f>
        <v>0</v>
      </c>
      <c r="FV10" s="11">
        <f>IF(FV$2=$A10,0,IF(HLOOKUP(FV$2,Recipes!$H:$GI,'Production Calculator'!$A10+2,FALSE)=0,0,HLOOKUP(FV$2,Recipes!$H:$GI,'Production Calculator'!$A10+2,FALSE)*$AK10))+IF($AO10=FV$3,$AM10/VLOOKUP($AO10,Data!$A$50:$B$56,2,FALSE),0)</f>
        <v>0</v>
      </c>
      <c r="FW10" s="11">
        <f>IF(FW$2=$A10,0,IF(HLOOKUP(FW$2,Recipes!$H:$GI,'Production Calculator'!$A10+2,FALSE)=0,0,HLOOKUP(FW$2,Recipes!$H:$GI,'Production Calculator'!$A10+2,FALSE)*$AK10))+IF($AO10=FW$3,$AM10/VLOOKUP($AO10,Data!$A$50:$B$56,2,FALSE),0)</f>
        <v>0</v>
      </c>
      <c r="FX10" s="11">
        <f>IF(FX$2=$A10,0,IF(HLOOKUP(FX$2,Recipes!$H:$GI,'Production Calculator'!$A10+2,FALSE)=0,0,HLOOKUP(FX$2,Recipes!$H:$GI,'Production Calculator'!$A10+2,FALSE)*$AK10))+IF($AO10=FX$3,$AM10/VLOOKUP($AO10,Data!$A$50:$B$56,2,FALSE),0)</f>
        <v>0</v>
      </c>
      <c r="FY10" s="11">
        <f>IF(FY$2=$A10,0,IF(HLOOKUP(FY$2,Recipes!$H:$GI,'Production Calculator'!$A10+2,FALSE)=0,0,HLOOKUP(FY$2,Recipes!$H:$GI,'Production Calculator'!$A10+2,FALSE)*$AK10))+IF($AO10=FY$3,$AM10/VLOOKUP($AO10,Data!$A$50:$B$56,2,FALSE),0)</f>
        <v>0</v>
      </c>
      <c r="FZ10" s="11">
        <f>IF(FZ$2=$A10,0,IF(HLOOKUP(FZ$2,Recipes!$H:$GI,'Production Calculator'!$A10+2,FALSE)=0,0,HLOOKUP(FZ$2,Recipes!$H:$GI,'Production Calculator'!$A10+2,FALSE)*$AK10))+IF($AO10=FZ$3,$AM10/VLOOKUP($AO10,Data!$A$50:$B$56,2,FALSE),0)</f>
        <v>0</v>
      </c>
      <c r="GA10" s="11">
        <f>IF(GA$2=$A10,0,IF(HLOOKUP(GA$2,Recipes!$H:$GI,'Production Calculator'!$A10+2,FALSE)=0,0,HLOOKUP(GA$2,Recipes!$H:$GI,'Production Calculator'!$A10+2,FALSE)*$AK10))+IF($AO10=GA$3,$AM10/VLOOKUP($AO10,Data!$A$50:$B$56,2,FALSE),0)</f>
        <v>0</v>
      </c>
      <c r="GB10" s="11">
        <f>IF(GB$2=$A10,0,IF(HLOOKUP(GB$2,Recipes!$H:$GI,'Production Calculator'!$A10+2,FALSE)=0,0,HLOOKUP(GB$2,Recipes!$H:$GI,'Production Calculator'!$A10+2,FALSE)*$AK10))+IF($AO10=GB$3,$AM10/VLOOKUP($AO10,Data!$A$50:$B$56,2,FALSE),0)</f>
        <v>0</v>
      </c>
      <c r="GC10" s="11">
        <f>IF(GC$2=$A10,0,IF(HLOOKUP(GC$2,Recipes!$H:$GI,'Production Calculator'!$A10+2,FALSE)=0,0,HLOOKUP(GC$2,Recipes!$H:$GI,'Production Calculator'!$A10+2,FALSE)*$AK10))+IF($AO10=GC$3,$AM10/VLOOKUP($AO10,Data!$A$50:$B$56,2,FALSE),0)</f>
        <v>0</v>
      </c>
      <c r="GD10" s="11">
        <f>IF(GD$2=$A10,0,IF(HLOOKUP(GD$2,Recipes!$H:$GI,'Production Calculator'!$A10+2,FALSE)=0,0,HLOOKUP(GD$2,Recipes!$H:$GI,'Production Calculator'!$A10+2,FALSE)*$AK10))+IF($AO10=GD$3,$AM10/VLOOKUP($AO10,Data!$A$50:$B$56,2,FALSE),0)</f>
        <v>0</v>
      </c>
      <c r="GE10" s="11">
        <f>IF(GE$2=$A10,0,IF(HLOOKUP(GE$2,Recipes!$H:$GI,'Production Calculator'!$A10+2,FALSE)=0,0,HLOOKUP(GE$2,Recipes!$H:$GI,'Production Calculator'!$A10+2,FALSE)*$AK10))+IF($AO10=GE$3,$AM10/VLOOKUP($AO10,Data!$A$50:$B$56,2,FALSE),0)</f>
        <v>0</v>
      </c>
      <c r="GF10" s="11">
        <f>IF(GF$2=$A10,0,IF(HLOOKUP(GF$2,Recipes!$H:$GI,'Production Calculator'!$A10+2,FALSE)=0,0,HLOOKUP(GF$2,Recipes!$H:$GI,'Production Calculator'!$A10+2,FALSE)*$AK10))+IF($AO10=GF$3,$AM10/VLOOKUP($AO10,Data!$A$50:$B$56,2,FALSE),0)</f>
        <v>0</v>
      </c>
      <c r="GG10" s="11">
        <f>IF(GG$2=$A10,0,IF(HLOOKUP(GG$2,Recipes!$H:$GI,'Production Calculator'!$A10+2,FALSE)=0,0,HLOOKUP(GG$2,Recipes!$H:$GI,'Production Calculator'!$A10+2,FALSE)*$AK10))+IF($AO10=GG$3,$AM10/VLOOKUP($AO10,Data!$A$50:$B$56,2,FALSE),0)</f>
        <v>0</v>
      </c>
      <c r="GH10" s="11">
        <f>IF(GH$2=$A10,0,IF(HLOOKUP(GH$2,Recipes!$H:$GI,'Production Calculator'!$A10+2,FALSE)=0,0,HLOOKUP(GH$2,Recipes!$H:$GI,'Production Calculator'!$A10+2,FALSE)*$AK10))+IF($AO10=GH$3,$AM10/VLOOKUP($AO10,Data!$A$50:$B$56,2,FALSE),0)</f>
        <v>0</v>
      </c>
      <c r="GI10" s="11">
        <f>IF(GI$2=$A10,0,IF(HLOOKUP(GI$2,Recipes!$H:$GI,'Production Calculator'!$A10+2,FALSE)=0,0,HLOOKUP(GI$2,Recipes!$H:$GI,'Production Calculator'!$A10+2,FALSE)*$AK10))+IF($AO10=GI$3,$AM10/VLOOKUP($AO10,Data!$A$50:$B$56,2,FALSE),0)</f>
        <v>0</v>
      </c>
      <c r="GJ10" s="11">
        <f>IF(GJ$2=$A10,0,IF(HLOOKUP(GJ$2,Recipes!$H:$GI,'Production Calculator'!$A10+2,FALSE)=0,0,HLOOKUP(GJ$2,Recipes!$H:$GI,'Production Calculator'!$A10+2,FALSE)*$AK10))+IF($AO10=GJ$3,$AM10/VLOOKUP($AO10,Data!$A$50:$B$56,2,FALSE),0)</f>
        <v>0</v>
      </c>
      <c r="GK10" s="11">
        <f>IF(GK$2=$A10,0,IF(HLOOKUP(GK$2,Recipes!$H:$GI,'Production Calculator'!$A10+2,FALSE)=0,0,HLOOKUP(GK$2,Recipes!$H:$GI,'Production Calculator'!$A10+2,FALSE)*$AK10))+IF($AO10=GK$3,$AM10/VLOOKUP($AO10,Data!$A$50:$B$56,2,FALSE),0)</f>
        <v>0</v>
      </c>
      <c r="GL10" s="11">
        <f>IF(GL$2=$A10,0,IF(HLOOKUP(GL$2,Recipes!$H:$GI,'Production Calculator'!$A10+2,FALSE)=0,0,HLOOKUP(GL$2,Recipes!$H:$GI,'Production Calculator'!$A10+2,FALSE)*$AK10))+IF($AO10=GL$3,$AM10/VLOOKUP($AO10,Data!$A$50:$B$56,2,FALSE),0)</f>
        <v>0</v>
      </c>
      <c r="GM10" s="11">
        <f>IF(GM$2=$A10,0,IF(HLOOKUP(GM$2,Recipes!$H:$GI,'Production Calculator'!$A10+2,FALSE)=0,0,HLOOKUP(GM$2,Recipes!$H:$GI,'Production Calculator'!$A10+2,FALSE)*$AK10))+IF($AO10=GM$3,$AM10/VLOOKUP($AO10,Data!$A$50:$B$56,2,FALSE),0)</f>
        <v>0</v>
      </c>
      <c r="GN10" s="11">
        <f>IF(GN$2=$A10,0,IF(HLOOKUP(GN$2,Recipes!$H:$GI,'Production Calculator'!$A10+2,FALSE)=0,0,HLOOKUP(GN$2,Recipes!$H:$GI,'Production Calculator'!$A10+2,FALSE)*$AK10))+IF($AO10=GN$3,$AM10/VLOOKUP($AO10,Data!$A$50:$B$56,2,FALSE),0)</f>
        <v>0</v>
      </c>
      <c r="GO10" s="11">
        <f>IF(GO$2=$A10,0,IF(HLOOKUP(GO$2,Recipes!$H:$GI,'Production Calculator'!$A10+2,FALSE)=0,0,HLOOKUP(GO$2,Recipes!$H:$GI,'Production Calculator'!$A10+2,FALSE)*$AK10))+IF($AO10=GO$3,$AM10/VLOOKUP($AO10,Data!$A$50:$B$56,2,FALSE),0)</f>
        <v>0</v>
      </c>
      <c r="GP10" s="11">
        <f>IF(GP$2=$A10,0,IF(HLOOKUP(GP$2,Recipes!$H:$GI,'Production Calculator'!$A10+2,FALSE)=0,0,HLOOKUP(GP$2,Recipes!$H:$GI,'Production Calculator'!$A10+2,FALSE)*$AK10))+IF($AO10=GP$3,$AM10/VLOOKUP($AO10,Data!$A$50:$B$56,2,FALSE),0)</f>
        <v>0</v>
      </c>
      <c r="GQ10" s="11">
        <f>IF(GQ$2=$A10,0,IF(HLOOKUP(GQ$2,Recipes!$H:$GI,'Production Calculator'!$A10+2,FALSE)=0,0,HLOOKUP(GQ$2,Recipes!$H:$GI,'Production Calculator'!$A10+2,FALSE)*$AK10))+IF($AO10=GQ$3,$AM10/VLOOKUP($AO10,Data!$A$50:$B$56,2,FALSE),0)</f>
        <v>0</v>
      </c>
      <c r="GR10" s="11">
        <f>IF(GR$2=$A10,0,IF(HLOOKUP(GR$2,Recipes!$H:$GI,'Production Calculator'!$A10+2,FALSE)=0,0,HLOOKUP(GR$2,Recipes!$H:$GI,'Production Calculator'!$A10+2,FALSE)*$AK10))+IF($AO10=GR$3,$AM10/VLOOKUP($AO10,Data!$A$50:$B$56,2,FALSE),0)</f>
        <v>0</v>
      </c>
      <c r="GS10" s="11">
        <f>IF(GS$2=$A10,0,IF(HLOOKUP(GS$2,Recipes!$H:$GI,'Production Calculator'!$A10+2,FALSE)=0,0,HLOOKUP(GS$2,Recipes!$H:$GI,'Production Calculator'!$A10+2,FALSE)*$AK10))+IF($AO10=GS$3,$AM10/VLOOKUP($AO10,Data!$A$50:$B$56,2,FALSE),0)</f>
        <v>0</v>
      </c>
      <c r="GT10" s="11">
        <f>IF(GT$2=$A10,0,IF(HLOOKUP(GT$2,Recipes!$H:$GI,'Production Calculator'!$A10+2,FALSE)=0,0,HLOOKUP(GT$2,Recipes!$H:$GI,'Production Calculator'!$A10+2,FALSE)*$AK10))+IF($AO10=GT$3,$AM10/VLOOKUP($AO10,Data!$A$50:$B$56,2,FALSE),0)</f>
        <v>0</v>
      </c>
      <c r="GU10" s="11">
        <f>IF(GU$2=$A10,0,IF(HLOOKUP(GU$2,Recipes!$H:$GI,'Production Calculator'!$A10+2,FALSE)=0,0,HLOOKUP(GU$2,Recipes!$H:$GI,'Production Calculator'!$A10+2,FALSE)*$AK10))+IF($AO10=GU$3,$AM10/VLOOKUP($AO10,Data!$A$50:$B$56,2,FALSE),0)</f>
        <v>0</v>
      </c>
      <c r="GV10" s="11">
        <f>IF(GV$2=$A10,0,IF(HLOOKUP(GV$2,Recipes!$H:$GI,'Production Calculator'!$A10+2,FALSE)=0,0,HLOOKUP(GV$2,Recipes!$H:$GI,'Production Calculator'!$A10+2,FALSE)*$AK10))+IF($AO10=GV$3,$AM10/VLOOKUP($AO10,Data!$A$50:$B$56,2,FALSE),0)</f>
        <v>0</v>
      </c>
      <c r="GW10" s="11">
        <f>IF(GW$2=$A10,0,IF(HLOOKUP(GW$2,Recipes!$H:$GI,'Production Calculator'!$A10+2,FALSE)=0,0,HLOOKUP(GW$2,Recipes!$H:$GI,'Production Calculator'!$A10+2,FALSE)*$AK10))+IF($AO10=GW$3,$AM10/VLOOKUP($AO10,Data!$A$50:$B$56,2,FALSE),0)</f>
        <v>0</v>
      </c>
      <c r="GX10" s="11">
        <f>IF(GX$2=$A10,0,IF(HLOOKUP(GX$2,Recipes!$H:$GI,'Production Calculator'!$A10+2,FALSE)=0,0,HLOOKUP(GX$2,Recipes!$H:$GI,'Production Calculator'!$A10+2,FALSE)*$AK10))+IF($AO10=GX$3,$AM10/VLOOKUP($AO10,Data!$A$50:$B$56,2,FALSE),0)</f>
        <v>0</v>
      </c>
      <c r="GY10" s="11">
        <f>IF(GY$2=$A10,0,IF(HLOOKUP(GY$2,Recipes!$H:$GI,'Production Calculator'!$A10+2,FALSE)=0,0,HLOOKUP(GY$2,Recipes!$H:$GI,'Production Calculator'!$A10+2,FALSE)*$AK10))+IF($AO10=GY$3,$AM10/VLOOKUP($AO10,Data!$A$50:$B$56,2,FALSE),0)</f>
        <v>0</v>
      </c>
      <c r="GZ10" s="11">
        <f>IF(GZ$2=$A10,0,IF(HLOOKUP(GZ$2,Recipes!$H:$GI,'Production Calculator'!$A10+2,FALSE)=0,0,HLOOKUP(GZ$2,Recipes!$H:$GI,'Production Calculator'!$A10+2,FALSE)*$AK10))+IF($AO10=GZ$3,$AM10/VLOOKUP($AO10,Data!$A$50:$B$56,2,FALSE),0)</f>
        <v>0</v>
      </c>
      <c r="HA10" s="11">
        <f>IF(HA$2=$A10,0,IF(HLOOKUP(HA$2,Recipes!$H:$GI,'Production Calculator'!$A10+2,FALSE)=0,0,HLOOKUP(HA$2,Recipes!$H:$GI,'Production Calculator'!$A10+2,FALSE)*$AK10))+IF($AO10=HA$3,$AM10/VLOOKUP($AO10,Data!$A$50:$B$56,2,FALSE),0)</f>
        <v>0</v>
      </c>
      <c r="HB10" s="11">
        <f>IF(HB$2=$A10,0,IF(HLOOKUP(HB$2,Recipes!$H:$GI,'Production Calculator'!$A10+2,FALSE)=0,0,HLOOKUP(HB$2,Recipes!$H:$GI,'Production Calculator'!$A10+2,FALSE)*$AK10))+IF($AO10=HB$3,$AM10/VLOOKUP($AO10,Data!$A$50:$B$56,2,FALSE),0)</f>
        <v>0</v>
      </c>
      <c r="HC10" s="11">
        <f>IF(HC$2=$A10,0,IF(HLOOKUP(HC$2,Recipes!$H:$GI,'Production Calculator'!$A10+2,FALSE)=0,0,HLOOKUP(HC$2,Recipes!$H:$GI,'Production Calculator'!$A10+2,FALSE)*$AK10))+IF($AO10=HC$3,$AM10/VLOOKUP($AO10,Data!$A$50:$B$56,2,FALSE),0)</f>
        <v>0</v>
      </c>
      <c r="HD10" s="11">
        <f>IF(HD$2=$A10,0,IF(HLOOKUP(HD$2,Recipes!$H:$GI,'Production Calculator'!$A10+2,FALSE)=0,0,HLOOKUP(HD$2,Recipes!$H:$GI,'Production Calculator'!$A10+2,FALSE)*$AK10))+IF($AO10=HD$3,$AM10/VLOOKUP($AO10,Data!$A$50:$B$56,2,FALSE),0)</f>
        <v>0</v>
      </c>
      <c r="HE10" s="11">
        <f>IF(HE$2=$A10,0,IF(HLOOKUP(HE$2,Recipes!$H:$GI,'Production Calculator'!$A10+2,FALSE)=0,0,HLOOKUP(HE$2,Recipes!$H:$GI,'Production Calculator'!$A10+2,FALSE)*$AK10))+IF($AO10=HE$3,$AM10/VLOOKUP($AO10,Data!$A$50:$B$56,2,FALSE),0)</f>
        <v>0</v>
      </c>
      <c r="HF10" s="11">
        <f>IF(HF$2=$A10,0,IF(HLOOKUP(HF$2,Recipes!$H:$GI,'Production Calculator'!$A10+2,FALSE)=0,0,HLOOKUP(HF$2,Recipes!$H:$GI,'Production Calculator'!$A10+2,FALSE)*$AK10))+IF($AO10=HF$3,$AM10/VLOOKUP($AO10,Data!$A$50:$B$56,2,FALSE),0)</f>
        <v>0</v>
      </c>
      <c r="HG10" s="11">
        <f>IF(HG$2=$A10,0,IF(HLOOKUP(HG$2,Recipes!$H:$GI,'Production Calculator'!$A10+2,FALSE)=0,0,HLOOKUP(HG$2,Recipes!$H:$GI,'Production Calculator'!$A10+2,FALSE)*$AK10))+IF($AO10=HG$3,$AM10/VLOOKUP($AO10,Data!$A$50:$B$56,2,FALSE),0)</f>
        <v>0</v>
      </c>
      <c r="HH10" s="11">
        <f>IF(HH$2=$A10,0,IF(HLOOKUP(HH$2,Recipes!$H:$GI,'Production Calculator'!$A10+2,FALSE)=0,0,HLOOKUP(HH$2,Recipes!$H:$GI,'Production Calculator'!$A10+2,FALSE)*$AK10))+IF($AO10=HH$3,$AM10/VLOOKUP($AO10,Data!$A$50:$B$56,2,FALSE),0)</f>
        <v>0</v>
      </c>
      <c r="HI10" s="11">
        <f>IF(HI$2=$A10,0,IF(HLOOKUP(HI$2,Recipes!$H:$GI,'Production Calculator'!$A10+2,FALSE)=0,0,HLOOKUP(HI$2,Recipes!$H:$GI,'Production Calculator'!$A10+2,FALSE)*$AK10))+IF($AO10=HI$3,$AM10/VLOOKUP($AO10,Data!$A$50:$B$56,2,FALSE),0)</f>
        <v>0</v>
      </c>
      <c r="HJ10" s="11">
        <f>IF(HJ$2=$A10,0,IF(HLOOKUP(HJ$2,Recipes!$H:$GI,'Production Calculator'!$A10+2,FALSE)=0,0,HLOOKUP(HJ$2,Recipes!$H:$GI,'Production Calculator'!$A10+2,FALSE)*$AK10))+IF($AO10=HJ$3,$AM10/VLOOKUP($AO10,Data!$A$50:$B$56,2,FALSE),0)</f>
        <v>0</v>
      </c>
      <c r="HK10" s="11">
        <f>IF(HK$2=$A10,0,IF(HLOOKUP(HK$2,Recipes!$H:$GI,'Production Calculator'!$A10+2,FALSE)=0,0,HLOOKUP(HK$2,Recipes!$H:$GI,'Production Calculator'!$A10+2,FALSE)*$AK10))+IF($AO10=HK$3,$AM10/VLOOKUP($AO10,Data!$A$50:$B$56,2,FALSE),0)</f>
        <v>0</v>
      </c>
      <c r="HL10" s="11">
        <f>IF(HL$2=$A10,0,IF(HLOOKUP(HL$2,Recipes!$H:$GI,'Production Calculator'!$A10+2,FALSE)=0,0,HLOOKUP(HL$2,Recipes!$H:$GI,'Production Calculator'!$A10+2,FALSE)*$AK10))+IF($AO10=HL$3,$AM10/VLOOKUP($AO10,Data!$A$50:$B$56,2,FALSE),0)</f>
        <v>0</v>
      </c>
      <c r="HM10" s="11">
        <f>IF(HM$2=$A10,0,IF(HLOOKUP(HM$2,Recipes!$H:$GI,'Production Calculator'!$A10+2,FALSE)=0,0,HLOOKUP(HM$2,Recipes!$H:$GI,'Production Calculator'!$A10+2,FALSE)*$AK10))+IF($AO10=HM$3,$AM10/VLOOKUP($AO10,Data!$A$50:$B$56,2,FALSE),0)</f>
        <v>0</v>
      </c>
      <c r="HN10" s="11">
        <f>IF(HN$2=$A10,0,IF(HLOOKUP(HN$2,Recipes!$H:$GI,'Production Calculator'!$A10+2,FALSE)=0,0,HLOOKUP(HN$2,Recipes!$H:$GI,'Production Calculator'!$A10+2,FALSE)*$AK10))+IF($AO10=HN$3,$AM10/VLOOKUP($AO10,Data!$A$50:$B$56,2,FALSE),0)</f>
        <v>0</v>
      </c>
      <c r="HO10" s="11">
        <f>IF(HO$2=$A10,0,IF(HLOOKUP(HO$2,Recipes!$H:$GI,'Production Calculator'!$A10+2,FALSE)=0,0,HLOOKUP(HO$2,Recipes!$H:$GI,'Production Calculator'!$A10+2,FALSE)*$AK10))+IF($AO10=HO$3,$AM10/VLOOKUP($AO10,Data!$A$50:$B$56,2,FALSE),0)</f>
        <v>0</v>
      </c>
      <c r="HP10" s="11">
        <f>IF(HP$2=$A10,0,IF(HLOOKUP(HP$2,Recipes!$H:$GI,'Production Calculator'!$A10+2,FALSE)=0,0,HLOOKUP(HP$2,Recipes!$H:$GI,'Production Calculator'!$A10+2,FALSE)*$AK10))+IF($AO10=HP$3,$AM10/VLOOKUP($AO10,Data!$A$50:$B$56,2,FALSE),0)</f>
        <v>0</v>
      </c>
      <c r="HQ10" s="11">
        <f>IF(HQ$2=$A10,0,IF(HLOOKUP(HQ$2,Recipes!$H:$GI,'Production Calculator'!$A10+2,FALSE)=0,0,HLOOKUP(HQ$2,Recipes!$H:$GI,'Production Calculator'!$A10+2,FALSE)*$AK10))+IF($AO10=HQ$3,$AM10/VLOOKUP($AO10,Data!$A$50:$B$56,2,FALSE),0)</f>
        <v>0</v>
      </c>
      <c r="HR10" s="11">
        <f>IF(HR$2=$A10,0,IF(HLOOKUP(HR$2,Recipes!$H:$GI,'Production Calculator'!$A10+2,FALSE)=0,0,HLOOKUP(HR$2,Recipes!$H:$GI,'Production Calculator'!$A10+2,FALSE)*$AK10))+IF($AO10=HR$3,$AM10/VLOOKUP($AO10,Data!$A$50:$B$56,2,FALSE),0)</f>
        <v>0</v>
      </c>
      <c r="HS10" s="121"/>
    </row>
    <row r="11" spans="1:227" x14ac:dyDescent="0.45">
      <c r="A11" s="63"/>
      <c r="B11" s="139" t="s">
        <v>19</v>
      </c>
      <c r="C11" s="140"/>
      <c r="D11" s="140"/>
      <c r="E11" s="141"/>
      <c r="F11" s="141"/>
      <c r="G11" s="141"/>
      <c r="H11" s="142"/>
      <c r="I11" s="143"/>
      <c r="J11" s="144"/>
      <c r="K11" s="144"/>
      <c r="L11" s="144"/>
      <c r="M11" s="144"/>
      <c r="N11" s="144"/>
      <c r="O11" s="144"/>
      <c r="P11" s="144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3"/>
      <c r="AC11" s="145"/>
      <c r="AD11" s="143"/>
      <c r="AE11" s="143"/>
      <c r="AF11" s="146"/>
      <c r="AG11" s="143"/>
      <c r="AH11" s="143"/>
      <c r="AI11" s="143"/>
      <c r="AJ11" s="143"/>
      <c r="AK11" s="141"/>
      <c r="AL11" s="141"/>
      <c r="AM11" s="141"/>
      <c r="AN11" s="146"/>
      <c r="AO11" s="147"/>
      <c r="AP11" s="65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  <c r="BB11" s="64"/>
      <c r="BC11" s="64"/>
      <c r="BD11" s="64"/>
      <c r="BE11" s="64"/>
      <c r="BF11" s="64"/>
      <c r="BG11" s="64"/>
      <c r="BH11" s="64"/>
      <c r="BI11" s="64"/>
      <c r="BJ11" s="64"/>
      <c r="BK11" s="64"/>
      <c r="BL11" s="64"/>
      <c r="BM11" s="64"/>
      <c r="BN11" s="64"/>
      <c r="BO11" s="64"/>
      <c r="BP11" s="64"/>
      <c r="BQ11" s="64"/>
      <c r="BR11" s="64"/>
      <c r="BS11" s="64"/>
      <c r="BT11" s="64"/>
      <c r="BU11" s="64"/>
      <c r="BV11" s="64"/>
      <c r="BW11" s="64"/>
      <c r="BX11" s="64"/>
      <c r="BY11" s="64"/>
      <c r="BZ11" s="64"/>
      <c r="CA11" s="64"/>
      <c r="CB11" s="64"/>
      <c r="CC11" s="64"/>
      <c r="CD11" s="64"/>
      <c r="CE11" s="64"/>
      <c r="CF11" s="64"/>
      <c r="CG11" s="64"/>
      <c r="CH11" s="64"/>
      <c r="CI11" s="64"/>
      <c r="CJ11" s="64"/>
      <c r="CK11" s="64"/>
      <c r="CL11" s="64"/>
      <c r="CM11" s="64"/>
      <c r="CN11" s="64"/>
      <c r="CO11" s="64"/>
      <c r="CP11" s="64"/>
      <c r="CQ11" s="64"/>
      <c r="CR11" s="64"/>
      <c r="CS11" s="64"/>
      <c r="CT11" s="64"/>
      <c r="CU11" s="64"/>
      <c r="CV11" s="64"/>
      <c r="CW11" s="64"/>
      <c r="CX11" s="64"/>
      <c r="CY11" s="64"/>
      <c r="CZ11" s="64"/>
      <c r="DA11" s="64"/>
      <c r="DB11" s="64"/>
      <c r="DC11" s="64"/>
      <c r="DD11" s="64"/>
      <c r="DE11" s="64"/>
      <c r="DF11" s="64"/>
      <c r="DG11" s="64"/>
      <c r="DH11" s="64"/>
      <c r="DI11" s="64"/>
      <c r="DJ11" s="64"/>
      <c r="DK11" s="64"/>
      <c r="DL11" s="64"/>
      <c r="DM11" s="64"/>
      <c r="DN11" s="64"/>
      <c r="DO11" s="64"/>
      <c r="DP11" s="64"/>
      <c r="DQ11" s="64"/>
      <c r="DR11" s="64"/>
      <c r="DS11" s="64"/>
      <c r="DT11" s="64"/>
      <c r="DU11" s="64"/>
      <c r="DV11" s="64"/>
      <c r="DW11" s="64"/>
      <c r="DX11" s="64"/>
      <c r="DY11" s="64"/>
      <c r="DZ11" s="64"/>
      <c r="EA11" s="64"/>
      <c r="EB11" s="64"/>
      <c r="EC11" s="64"/>
      <c r="ED11" s="64"/>
      <c r="EE11" s="64"/>
      <c r="EF11" s="64"/>
      <c r="EG11" s="64"/>
      <c r="EH11" s="64"/>
      <c r="EI11" s="64"/>
      <c r="EJ11" s="64"/>
      <c r="EK11" s="64"/>
      <c r="EL11" s="64"/>
      <c r="EM11" s="64"/>
      <c r="EN11" s="64"/>
      <c r="EO11" s="64"/>
      <c r="EP11" s="64"/>
      <c r="EQ11" s="64"/>
      <c r="ER11" s="64"/>
      <c r="ES11" s="64"/>
      <c r="ET11" s="64"/>
      <c r="EU11" s="64"/>
      <c r="EV11" s="64"/>
      <c r="EW11" s="64"/>
      <c r="EX11" s="64"/>
      <c r="EY11" s="64"/>
      <c r="EZ11" s="64"/>
      <c r="FA11" s="64"/>
      <c r="FB11" s="64"/>
      <c r="FC11" s="64"/>
      <c r="FD11" s="64"/>
      <c r="FE11" s="64"/>
      <c r="FF11" s="64"/>
      <c r="FG11" s="64"/>
      <c r="FH11" s="64"/>
      <c r="FI11" s="64"/>
      <c r="FJ11" s="64"/>
      <c r="FK11" s="64"/>
      <c r="FL11" s="64"/>
      <c r="FM11" s="64"/>
      <c r="FN11" s="64"/>
      <c r="FO11" s="64"/>
      <c r="FP11" s="64"/>
      <c r="FQ11" s="64"/>
      <c r="FR11" s="64"/>
      <c r="FS11" s="64"/>
      <c r="FT11" s="64"/>
      <c r="FU11" s="64"/>
      <c r="FV11" s="64"/>
      <c r="FW11" s="64"/>
      <c r="FX11" s="64"/>
      <c r="FY11" s="64"/>
      <c r="FZ11" s="64"/>
      <c r="GA11" s="64"/>
      <c r="GB11" s="64"/>
      <c r="GC11" s="64"/>
      <c r="GD11" s="64"/>
      <c r="GE11" s="64"/>
      <c r="GF11" s="64"/>
      <c r="GG11" s="64"/>
      <c r="GH11" s="64"/>
      <c r="GI11" s="64"/>
      <c r="GJ11" s="64"/>
      <c r="GK11" s="64"/>
      <c r="GL11" s="64"/>
      <c r="GM11" s="64"/>
      <c r="GN11" s="64"/>
      <c r="GO11" s="64"/>
      <c r="GP11" s="64"/>
      <c r="GQ11" s="64"/>
      <c r="GR11" s="64"/>
      <c r="GS11" s="64"/>
      <c r="GT11" s="64"/>
      <c r="GU11" s="64"/>
      <c r="GV11" s="64"/>
      <c r="GW11" s="64"/>
      <c r="GX11" s="64"/>
      <c r="GY11" s="64"/>
      <c r="GZ11" s="64"/>
      <c r="HA11" s="64"/>
      <c r="HB11" s="64"/>
      <c r="HC11" s="64"/>
      <c r="HD11" s="64"/>
      <c r="HE11" s="64"/>
      <c r="HF11" s="64"/>
      <c r="HG11" s="64"/>
      <c r="HH11" s="64"/>
      <c r="HI11" s="64"/>
      <c r="HJ11" s="64"/>
      <c r="HK11" s="64"/>
      <c r="HL11" s="64"/>
      <c r="HM11" s="64"/>
      <c r="HN11" s="64"/>
      <c r="HO11" s="64"/>
      <c r="HP11" s="64"/>
      <c r="HQ11" s="64"/>
      <c r="HR11" s="64"/>
      <c r="HS11" s="121"/>
    </row>
    <row r="12" spans="1:227" x14ac:dyDescent="0.45">
      <c r="A12">
        <v>1</v>
      </c>
      <c r="B12" s="107" t="str">
        <f>VLOOKUP(A12,Recipes!A:B,2)</f>
        <v>Copper plate</v>
      </c>
      <c r="C12" s="134">
        <v>0</v>
      </c>
      <c r="D12" s="108">
        <f>HLOOKUP(A12,$AQ$2:$HR$202,$A$202-1,FALSE)+C12</f>
        <v>0</v>
      </c>
      <c r="E12" s="135" t="s">
        <v>232</v>
      </c>
      <c r="F12" s="109">
        <f>VLOOKUP(A12,Recipes!$A$3:$G$186,6,FALSE)</f>
        <v>1</v>
      </c>
      <c r="G12" s="109">
        <f>VLOOKUP(A12,Recipes!$A$3:$G$186,7,FALSE)</f>
        <v>0</v>
      </c>
      <c r="H12" s="110">
        <f>ROUNDUP(D12/AL12,0)</f>
        <v>0</v>
      </c>
      <c r="I12" s="109">
        <f>VLOOKUP(E12,Data!$A$2:$C$26,3, FALSE)</f>
        <v>2</v>
      </c>
      <c r="J12" s="136">
        <v>0</v>
      </c>
      <c r="K12" s="136">
        <v>0</v>
      </c>
      <c r="L12" s="136">
        <v>0</v>
      </c>
      <c r="M12" s="137">
        <v>0</v>
      </c>
      <c r="N12" s="137">
        <v>0</v>
      </c>
      <c r="O12" s="137">
        <v>0</v>
      </c>
      <c r="P12" s="138">
        <v>0</v>
      </c>
      <c r="Q12" s="138">
        <v>0</v>
      </c>
      <c r="R12" s="138">
        <v>0</v>
      </c>
      <c r="S12">
        <f t="shared" ref="S12" si="14">J12*$H12</f>
        <v>0</v>
      </c>
      <c r="T12">
        <f t="shared" ref="T12" si="15">K12*$H12</f>
        <v>0</v>
      </c>
      <c r="U12">
        <f t="shared" ref="U12" si="16">L12*$H12</f>
        <v>0</v>
      </c>
      <c r="V12">
        <f t="shared" ref="V12" si="17">M12*$H12</f>
        <v>0</v>
      </c>
      <c r="W12">
        <f t="shared" ref="W12" si="18">N12*$H12</f>
        <v>0</v>
      </c>
      <c r="X12">
        <f t="shared" ref="X12" si="19">O12*$H12</f>
        <v>0</v>
      </c>
      <c r="Y12">
        <f t="shared" ref="Y12" si="20">P12*$H12</f>
        <v>0</v>
      </c>
      <c r="Z12">
        <f t="shared" ref="Z12" si="21">Q12*$H12</f>
        <v>0</v>
      </c>
      <c r="AA12">
        <f t="shared" ref="AA12" si="22">R12*$H12</f>
        <v>0</v>
      </c>
      <c r="AB12" s="111">
        <f>VLOOKUP($A12,Recipes!$A:$G,4)</f>
        <v>3.5</v>
      </c>
      <c r="AC12" s="111">
        <f>VLOOKUP($A12,Recipes!$A:$G,5)</f>
        <v>1</v>
      </c>
      <c r="AD12" s="111">
        <f>AC12/AB12</f>
        <v>0.2857142857142857</v>
      </c>
      <c r="AE12" s="111">
        <f>VLOOKUP(E12,Data!$A$2:$F$26,5,FALSE)</f>
        <v>0</v>
      </c>
      <c r="AF12" s="111">
        <f>VLOOKUP(E12,Data!$A$2:$F$26,4,FALSE)</f>
        <v>180</v>
      </c>
      <c r="AG12" s="111">
        <f>VLOOKUP(E12,Data!$A$2:$B$26,2, FALSE)</f>
        <v>2</v>
      </c>
      <c r="AH12" s="111">
        <f>1+VLOOKUP($J$3,Data!$A$40:$D$48,2,FALSE)*$J12+VLOOKUP($K$3,Data!$A$40:$D$48,2,FALSE)*$K12+VLOOKUP($L$3,Data!$A$40:$D$48,2,FALSE)*$L12+VLOOKUP($M$3,Data!$A$40:$D$48,2,FALSE)*$M12+VLOOKUP($N$3,Data!$A$40:$D$48,2,FALSE)*$N12+VLOOKUP($O$3,Data!$A$40:$D$48,2,FALSE)*$O12+VLOOKUP($P$3,Data!$A$40:$D$48,2,FALSE)*$P12+VLOOKUP($Q$3,Data!$A$40:$D$48,2,FALSE)*$Q12+VLOOKUP($R$3,Data!$A$40:$D$48,2,FALSE)*$R12</f>
        <v>1</v>
      </c>
      <c r="AI12" s="111">
        <f>MAX(1+VLOOKUP($J$3,Data!$A$40:$D$48,3,FALSE)*$J12+VLOOKUP($K$3,Data!$A$40:$D$48,3,FALSE)*$K12+VLOOKUP($L$3,Data!$A$40:$D$48,3,FALSE)*$L12+VLOOKUP($M$3,Data!$A$40:$D$48,3,FALSE)*$M12+VLOOKUP($N$3,Data!$A$40:$D$48,3,FALSE)*$N12+VLOOKUP($O$3,Data!$A$40:$D$48,3,FALSE)*$O12+VLOOKUP($P$3,Data!$A$40:$D$48,3,FALSE)*$P12+VLOOKUP($Q$3,Data!$A$40:$D$48,3,FALSE)*$Q12+VLOOKUP($R$3,Data!$A$40:$D$48,3,FALSE)*$R12,0)</f>
        <v>1</v>
      </c>
      <c r="AJ12" s="111">
        <f>MAX(1-(VLOOKUP($J$3,Data!$A$40:$D$48,4,FALSE)*$J12+VLOOKUP($K$3,Data!$A$40:$D$48,4,FALSE)*$K12+VLOOKUP($L$3,Data!$A$40:$D$48,4,FALSE)*$L12+VLOOKUP($M$3,Data!$A$40:$D$48,4,FALSE)*$M12+VLOOKUP($N$3,Data!$A$40:$D$48,4,FALSE)*$N12+VLOOKUP($O$3,Data!$A$40:$D$48,4,FALSE)*$O12+VLOOKUP($P$3,Data!$A$40:$D$48,4,FALSE)*$P12+VLOOKUP($Q$3,Data!$A$40:$D$48,4,FALSE)*$Q12+VLOOKUP($R$3,Data!$A$40:$D$48,4,FALSE)*$R12),0.2)</f>
        <v>1</v>
      </c>
      <c r="AK12" s="112">
        <f>D12/(AC12*AH12)</f>
        <v>0</v>
      </c>
      <c r="AL12" s="111">
        <f>AD12*AG12*AH12*AI12</f>
        <v>0.5714285714285714</v>
      </c>
      <c r="AM12" s="111">
        <f>AE12*H12*AJ12</f>
        <v>0</v>
      </c>
      <c r="AN12" s="111">
        <f>AF12*H12*AJ12</f>
        <v>0</v>
      </c>
      <c r="AO12" s="131" t="s">
        <v>298</v>
      </c>
      <c r="AP12" s="11"/>
      <c r="AQ12" s="11">
        <f>IF(AQ$2=$A12,0,IF(HLOOKUP(AQ$2,Recipes!$H:$GI,'Production Calculator'!$A12+2,FALSE)=0,0,HLOOKUP(AQ$2,Recipes!$H:$GI,'Production Calculator'!$A12+2,FALSE)*$AK12))+IF($AO12=AQ$3,$AM12/VLOOKUP($AO12,Data!$A$50:$B$56,2,FALSE),0)</f>
        <v>0</v>
      </c>
      <c r="AR12" s="11">
        <f>IF(AR$2=$A12,0,IF(HLOOKUP(AR$2,Recipes!$H:$GI,'Production Calculator'!$A12+2,FALSE)=0,0,HLOOKUP(AR$2,Recipes!$H:$GI,'Production Calculator'!$A12+2,FALSE)*$AK12))+IF($AO12=AR$3,$AM12/VLOOKUP($AO12,Data!$A$50:$B$56,2,FALSE),0)</f>
        <v>0</v>
      </c>
      <c r="AS12" s="11">
        <f>IF(AS$2=$A12,0,IF(HLOOKUP(AS$2,Recipes!$H:$GI,'Production Calculator'!$A12+2,FALSE)=0,0,HLOOKUP(AS$2,Recipes!$H:$GI,'Production Calculator'!$A12+2,FALSE)*$AK12))+IF($AO12=AS$3,$AM12/VLOOKUP($AO12,Data!$A$50:$B$56,2,FALSE),0)</f>
        <v>0</v>
      </c>
      <c r="AT12" s="11">
        <f>IF(AT$2=$A12,0,IF(HLOOKUP(AT$2,Recipes!$H:$GI,'Production Calculator'!$A12+2,FALSE)=0,0,HLOOKUP(AT$2,Recipes!$H:$GI,'Production Calculator'!$A12+2,FALSE)*$AK12))+IF($AO12=AT$3,$AM12/VLOOKUP($AO12,Data!$A$50:$B$56,2,FALSE),0)</f>
        <v>0</v>
      </c>
      <c r="AU12" s="11">
        <f>IF(AU$2=$A12,0,IF(HLOOKUP(AU$2,Recipes!$H:$GI,'Production Calculator'!$A12+2,FALSE)=0,0,HLOOKUP(AU$2,Recipes!$H:$GI,'Production Calculator'!$A12+2,FALSE)*$AK12))+IF($AO12=AU$3,$AM12/VLOOKUP($AO12,Data!$A$50:$B$56,2,FALSE),0)</f>
        <v>0</v>
      </c>
      <c r="AV12" s="11">
        <f>IF(AV$2=$A12,0,IF(HLOOKUP(AV$2,Recipes!$H:$GI,'Production Calculator'!$A12+2,FALSE)=0,0,HLOOKUP(AV$2,Recipes!$H:$GI,'Production Calculator'!$A12+2,FALSE)*$AK12))+IF($AO12=AV$3,$AM12/VLOOKUP($AO12,Data!$A$50:$B$56,2,FALSE),0)</f>
        <v>0</v>
      </c>
      <c r="AW12" s="11">
        <f>IF(AW$2=$A12,0,IF(HLOOKUP(AW$2,Recipes!$H:$GI,'Production Calculator'!$A12+2,FALSE)=0,0,HLOOKUP(AW$2,Recipes!$H:$GI,'Production Calculator'!$A12+2,FALSE)*$AK12))+IF($AO12=AW$3,$AM12/VLOOKUP($AO12,Data!$A$50:$B$56,2,FALSE),0)</f>
        <v>0</v>
      </c>
      <c r="AX12" s="11">
        <f>IF(AX$2=$A12,0,IF(HLOOKUP(AX$2,Recipes!$H:$GI,'Production Calculator'!$A12+2,FALSE)=0,0,HLOOKUP(AX$2,Recipes!$H:$GI,'Production Calculator'!$A12+2,FALSE)*$AK12))+IF($AO12=AX$3,$AM12/VLOOKUP($AO12,Data!$A$50:$B$56,2,FALSE),0)</f>
        <v>0</v>
      </c>
      <c r="AY12" s="11">
        <f>IF(AY$2=$A12,0,IF(HLOOKUP(AY$2,Recipes!$H:$GI,'Production Calculator'!$A12+2,FALSE)=0,0,HLOOKUP(AY$2,Recipes!$H:$GI,'Production Calculator'!$A12+2,FALSE)*$AK12))+IF($AO12=AY$3,$AM12/VLOOKUP($AO12,Data!$A$50:$B$56,2,FALSE),0)</f>
        <v>0</v>
      </c>
      <c r="AZ12" s="11">
        <f>IF(AZ$2=$A12,0,IF(HLOOKUP(AZ$2,Recipes!$H:$GI,'Production Calculator'!$A12+2,FALSE)=0,0,HLOOKUP(AZ$2,Recipes!$H:$GI,'Production Calculator'!$A12+2,FALSE)*$AK12))+IF($AO12=AZ$3,$AM12/VLOOKUP($AO12,Data!$A$50:$B$56,2,FALSE),0)</f>
        <v>0</v>
      </c>
      <c r="BA12" s="11">
        <f>IF(BA$2=$A12,0,IF(HLOOKUP(BA$2,Recipes!$H:$GI,'Production Calculator'!$A12+2,FALSE)=0,0,HLOOKUP(BA$2,Recipes!$H:$GI,'Production Calculator'!$A12+2,FALSE)*$AK12))+IF($AO12=BA$3,$AM12/VLOOKUP($AO12,Data!$A$50:$B$56,2,FALSE),0)</f>
        <v>0</v>
      </c>
      <c r="BB12" s="11">
        <f>IF(BB$2=$A12,0,IF(HLOOKUP(BB$2,Recipes!$H:$GI,'Production Calculator'!$A12+2,FALSE)=0,0,HLOOKUP(BB$2,Recipes!$H:$GI,'Production Calculator'!$A12+2,FALSE)*$AK12))+IF($AO12=BB$3,$AM12/VLOOKUP($AO12,Data!$A$50:$B$56,2,FALSE),0)</f>
        <v>0</v>
      </c>
      <c r="BC12" s="11">
        <f>IF(BC$2=$A12,0,IF(HLOOKUP(BC$2,Recipes!$H:$GI,'Production Calculator'!$A12+2,FALSE)=0,0,HLOOKUP(BC$2,Recipes!$H:$GI,'Production Calculator'!$A12+2,FALSE)*$AK12))+IF($AO12=BC$3,$AM12/VLOOKUP($AO12,Data!$A$50:$B$56,2,FALSE),0)</f>
        <v>0</v>
      </c>
      <c r="BD12" s="11">
        <f>IF(BD$2=$A12,0,IF(HLOOKUP(BD$2,Recipes!$H:$GI,'Production Calculator'!$A12+2,FALSE)=0,0,HLOOKUP(BD$2,Recipes!$H:$GI,'Production Calculator'!$A12+2,FALSE)*$AK12))+IF($AO12=BD$3,$AM12/VLOOKUP($AO12,Data!$A$50:$B$56,2,FALSE),0)</f>
        <v>0</v>
      </c>
      <c r="BE12" s="11">
        <f>IF(BE$2=$A12,0,IF(HLOOKUP(BE$2,Recipes!$H:$GI,'Production Calculator'!$A12+2,FALSE)=0,0,HLOOKUP(BE$2,Recipes!$H:$GI,'Production Calculator'!$A12+2,FALSE)*$AK12))+IF($AO12=BE$3,$AM12/VLOOKUP($AO12,Data!$A$50:$B$56,2,FALSE),0)</f>
        <v>0</v>
      </c>
      <c r="BF12" s="11">
        <f>IF(BF$2=$A12,0,IF(HLOOKUP(BF$2,Recipes!$H:$GI,'Production Calculator'!$A12+2,FALSE)=0,0,HLOOKUP(BF$2,Recipes!$H:$GI,'Production Calculator'!$A12+2,FALSE)*$AK12))+IF($AO12=BF$3,$AM12/VLOOKUP($AO12,Data!$A$50:$B$56,2,FALSE),0)</f>
        <v>0</v>
      </c>
      <c r="BG12" s="11">
        <f>IF(BG$2=$A12,0,IF(HLOOKUP(BG$2,Recipes!$H:$GI,'Production Calculator'!$A12+2,FALSE)=0,0,HLOOKUP(BG$2,Recipes!$H:$GI,'Production Calculator'!$A12+2,FALSE)*$AK12))+IF($AO12=BG$3,$AM12/VLOOKUP($AO12,Data!$A$50:$B$56,2,FALSE),0)</f>
        <v>0</v>
      </c>
      <c r="BH12" s="11">
        <f>IF(BH$2=$A12,0,IF(HLOOKUP(BH$2,Recipes!$H:$GI,'Production Calculator'!$A12+2,FALSE)=0,0,HLOOKUP(BH$2,Recipes!$H:$GI,'Production Calculator'!$A12+2,FALSE)*$AK12))+IF($AO12=BH$3,$AM12/VLOOKUP($AO12,Data!$A$50:$B$56,2,FALSE),0)</f>
        <v>0</v>
      </c>
      <c r="BI12" s="11">
        <f>IF(BI$2=$A12,0,IF(HLOOKUP(BI$2,Recipes!$H:$GI,'Production Calculator'!$A12+2,FALSE)=0,0,HLOOKUP(BI$2,Recipes!$H:$GI,'Production Calculator'!$A12+2,FALSE)*$AK12))+IF($AO12=BI$3,$AM12/VLOOKUP($AO12,Data!$A$50:$B$56,2,FALSE),0)</f>
        <v>0</v>
      </c>
      <c r="BJ12" s="11">
        <f>IF(BJ$2=$A12,0,IF(HLOOKUP(BJ$2,Recipes!$H:$GI,'Production Calculator'!$A12+2,FALSE)=0,0,HLOOKUP(BJ$2,Recipes!$H:$GI,'Production Calculator'!$A12+2,FALSE)*$AK12))+IF($AO12=BJ$3,$AM12/VLOOKUP($AO12,Data!$A$50:$B$56,2,FALSE),0)</f>
        <v>0</v>
      </c>
      <c r="BK12" s="11">
        <f>IF(BK$2=$A12,0,IF(HLOOKUP(BK$2,Recipes!$H:$GI,'Production Calculator'!$A12+2,FALSE)=0,0,HLOOKUP(BK$2,Recipes!$H:$GI,'Production Calculator'!$A12+2,FALSE)*$AK12))+IF($AO12=BK$3,$AM12/VLOOKUP($AO12,Data!$A$50:$B$56,2,FALSE),0)</f>
        <v>0</v>
      </c>
      <c r="BL12" s="11">
        <f>IF(BL$2=$A12,0,IF(HLOOKUP(BL$2,Recipes!$H:$GI,'Production Calculator'!$A12+2,FALSE)=0,0,HLOOKUP(BL$2,Recipes!$H:$GI,'Production Calculator'!$A12+2,FALSE)*$AK12))+IF($AO12=BL$3,$AM12/VLOOKUP($AO12,Data!$A$50:$B$56,2,FALSE),0)</f>
        <v>0</v>
      </c>
      <c r="BM12" s="11">
        <f>IF(BM$2=$A12,0,IF(HLOOKUP(BM$2,Recipes!$H:$GI,'Production Calculator'!$A12+2,FALSE)=0,0,HLOOKUP(BM$2,Recipes!$H:$GI,'Production Calculator'!$A12+2,FALSE)*$AK12))+IF($AO12=BM$3,$AM12/VLOOKUP($AO12,Data!$A$50:$B$56,2,FALSE),0)</f>
        <v>0</v>
      </c>
      <c r="BN12" s="11">
        <f>IF(BN$2=$A12,0,IF(HLOOKUP(BN$2,Recipes!$H:$GI,'Production Calculator'!$A12+2,FALSE)=0,0,HLOOKUP(BN$2,Recipes!$H:$GI,'Production Calculator'!$A12+2,FALSE)*$AK12))+IF($AO12=BN$3,$AM12/VLOOKUP($AO12,Data!$A$50:$B$56,2,FALSE),0)</f>
        <v>0</v>
      </c>
      <c r="BO12" s="11">
        <f>IF(BO$2=$A12,0,IF(HLOOKUP(BO$2,Recipes!$H:$GI,'Production Calculator'!$A12+2,FALSE)=0,0,HLOOKUP(BO$2,Recipes!$H:$GI,'Production Calculator'!$A12+2,FALSE)*$AK12))+IF($AO12=BO$3,$AM12/VLOOKUP($AO12,Data!$A$50:$B$56,2,FALSE),0)</f>
        <v>0</v>
      </c>
      <c r="BP12" s="11">
        <f>IF(BP$2=$A12,0,IF(HLOOKUP(BP$2,Recipes!$H:$GI,'Production Calculator'!$A12+2,FALSE)=0,0,HLOOKUP(BP$2,Recipes!$H:$GI,'Production Calculator'!$A12+2,FALSE)*$AK12))+IF($AO12=BP$3,$AM12/VLOOKUP($AO12,Data!$A$50:$B$56,2,FALSE),0)</f>
        <v>0</v>
      </c>
      <c r="BQ12" s="11">
        <f>IF(BQ$2=$A12,0,IF(HLOOKUP(BQ$2,Recipes!$H:$GI,'Production Calculator'!$A12+2,FALSE)=0,0,HLOOKUP(BQ$2,Recipes!$H:$GI,'Production Calculator'!$A12+2,FALSE)*$AK12))+IF($AO12=BQ$3,$AM12/VLOOKUP($AO12,Data!$A$50:$B$56,2,FALSE),0)</f>
        <v>0</v>
      </c>
      <c r="BR12" s="11">
        <f>IF(BR$2=$A12,0,IF(HLOOKUP(BR$2,Recipes!$H:$GI,'Production Calculator'!$A12+2,FALSE)=0,0,HLOOKUP(BR$2,Recipes!$H:$GI,'Production Calculator'!$A12+2,FALSE)*$AK12))+IF($AO12=BR$3,$AM12/VLOOKUP($AO12,Data!$A$50:$B$56,2,FALSE),0)</f>
        <v>0</v>
      </c>
      <c r="BS12" s="11">
        <f>IF(BS$2=$A12,0,IF(HLOOKUP(BS$2,Recipes!$H:$GI,'Production Calculator'!$A12+2,FALSE)=0,0,HLOOKUP(BS$2,Recipes!$H:$GI,'Production Calculator'!$A12+2,FALSE)*$AK12))+IF($AO12=BS$3,$AM12/VLOOKUP($AO12,Data!$A$50:$B$56,2,FALSE),0)</f>
        <v>0</v>
      </c>
      <c r="BT12" s="11">
        <f>IF(BT$2=$A12,0,IF(HLOOKUP(BT$2,Recipes!$H:$GI,'Production Calculator'!$A12+2,FALSE)=0,0,HLOOKUP(BT$2,Recipes!$H:$GI,'Production Calculator'!$A12+2,FALSE)*$AK12))+IF($AO12=BT$3,$AM12/VLOOKUP($AO12,Data!$A$50:$B$56,2,FALSE),0)</f>
        <v>0</v>
      </c>
      <c r="BU12" s="11">
        <f>IF(BU$2=$A12,0,IF(HLOOKUP(BU$2,Recipes!$H:$GI,'Production Calculator'!$A12+2,FALSE)=0,0,HLOOKUP(BU$2,Recipes!$H:$GI,'Production Calculator'!$A12+2,FALSE)*$AK12))+IF($AO12=BU$3,$AM12/VLOOKUP($AO12,Data!$A$50:$B$56,2,FALSE),0)</f>
        <v>0</v>
      </c>
      <c r="BV12" s="11">
        <f>IF(BV$2=$A12,0,IF(HLOOKUP(BV$2,Recipes!$H:$GI,'Production Calculator'!$A12+2,FALSE)=0,0,HLOOKUP(BV$2,Recipes!$H:$GI,'Production Calculator'!$A12+2,FALSE)*$AK12))+IF($AO12=BV$3,$AM12/VLOOKUP($AO12,Data!$A$50:$B$56,2,FALSE),0)</f>
        <v>0</v>
      </c>
      <c r="BW12" s="11">
        <f>IF(BW$2=$A12,0,IF(HLOOKUP(BW$2,Recipes!$H:$GI,'Production Calculator'!$A12+2,FALSE)=0,0,HLOOKUP(BW$2,Recipes!$H:$GI,'Production Calculator'!$A12+2,FALSE)*$AK12))+IF($AO12=BW$3,$AM12/VLOOKUP($AO12,Data!$A$50:$B$56,2,FALSE),0)</f>
        <v>0</v>
      </c>
      <c r="BX12" s="11">
        <f>IF(BX$2=$A12,0,IF(HLOOKUP(BX$2,Recipes!$H:$GI,'Production Calculator'!$A12+2,FALSE)=0,0,HLOOKUP(BX$2,Recipes!$H:$GI,'Production Calculator'!$A12+2,FALSE)*$AK12))+IF($AO12=BX$3,$AM12/VLOOKUP($AO12,Data!$A$50:$B$56,2,FALSE),0)</f>
        <v>0</v>
      </c>
      <c r="BY12" s="11">
        <f>IF(BY$2=$A12,0,IF(HLOOKUP(BY$2,Recipes!$H:$GI,'Production Calculator'!$A12+2,FALSE)=0,0,HLOOKUP(BY$2,Recipes!$H:$GI,'Production Calculator'!$A12+2,FALSE)*$AK12))+IF($AO12=BY$3,$AM12/VLOOKUP($AO12,Data!$A$50:$B$56,2,FALSE),0)</f>
        <v>0</v>
      </c>
      <c r="BZ12" s="11">
        <f>IF(BZ$2=$A12,0,IF(HLOOKUP(BZ$2,Recipes!$H:$GI,'Production Calculator'!$A12+2,FALSE)=0,0,HLOOKUP(BZ$2,Recipes!$H:$GI,'Production Calculator'!$A12+2,FALSE)*$AK12))+IF($AO12=BZ$3,$AM12/VLOOKUP($AO12,Data!$A$50:$B$56,2,FALSE),0)</f>
        <v>0</v>
      </c>
      <c r="CA12" s="11">
        <f>IF(CA$2=$A12,0,IF(HLOOKUP(CA$2,Recipes!$H:$GI,'Production Calculator'!$A12+2,FALSE)=0,0,HLOOKUP(CA$2,Recipes!$H:$GI,'Production Calculator'!$A12+2,FALSE)*$AK12))+IF($AO12=CA$3,$AM12/VLOOKUP($AO12,Data!$A$50:$B$56,2,FALSE),0)</f>
        <v>0</v>
      </c>
      <c r="CB12" s="11">
        <f>IF(CB$2=$A12,0,IF(HLOOKUP(CB$2,Recipes!$H:$GI,'Production Calculator'!$A12+2,FALSE)=0,0,HLOOKUP(CB$2,Recipes!$H:$GI,'Production Calculator'!$A12+2,FALSE)*$AK12))+IF($AO12=CB$3,$AM12/VLOOKUP($AO12,Data!$A$50:$B$56,2,FALSE),0)</f>
        <v>0</v>
      </c>
      <c r="CC12" s="11">
        <f>IF(CC$2=$A12,0,IF(HLOOKUP(CC$2,Recipes!$H:$GI,'Production Calculator'!$A12+2,FALSE)=0,0,HLOOKUP(CC$2,Recipes!$H:$GI,'Production Calculator'!$A12+2,FALSE)*$AK12))+IF($AO12=CC$3,$AM12/VLOOKUP($AO12,Data!$A$50:$B$56,2,FALSE),0)</f>
        <v>0</v>
      </c>
      <c r="CD12" s="11">
        <f>IF(CD$2=$A12,0,IF(HLOOKUP(CD$2,Recipes!$H:$GI,'Production Calculator'!$A12+2,FALSE)=0,0,HLOOKUP(CD$2,Recipes!$H:$GI,'Production Calculator'!$A12+2,FALSE)*$AK12))+IF($AO12=CD$3,$AM12/VLOOKUP($AO12,Data!$A$50:$B$56,2,FALSE),0)</f>
        <v>0</v>
      </c>
      <c r="CE12" s="11">
        <f>IF(CE$2=$A12,0,IF(HLOOKUP(CE$2,Recipes!$H:$GI,'Production Calculator'!$A12+2,FALSE)=0,0,HLOOKUP(CE$2,Recipes!$H:$GI,'Production Calculator'!$A12+2,FALSE)*$AK12))+IF($AO12=CE$3,$AM12/VLOOKUP($AO12,Data!$A$50:$B$56,2,FALSE),0)</f>
        <v>0</v>
      </c>
      <c r="CF12" s="11">
        <f>IF(CF$2=$A12,0,IF(HLOOKUP(CF$2,Recipes!$H:$GI,'Production Calculator'!$A12+2,FALSE)=0,0,HLOOKUP(CF$2,Recipes!$H:$GI,'Production Calculator'!$A12+2,FALSE)*$AK12))+IF($AO12=CF$3,$AM12/VLOOKUP($AO12,Data!$A$50:$B$56,2,FALSE),0)</f>
        <v>0</v>
      </c>
      <c r="CG12" s="11">
        <f>IF(CG$2=$A12,0,IF(HLOOKUP(CG$2,Recipes!$H:$GI,'Production Calculator'!$A12+2,FALSE)=0,0,HLOOKUP(CG$2,Recipes!$H:$GI,'Production Calculator'!$A12+2,FALSE)*$AK12))+IF($AO12=CG$3,$AM12/VLOOKUP($AO12,Data!$A$50:$B$56,2,FALSE),0)</f>
        <v>0</v>
      </c>
      <c r="CH12" s="11">
        <f>IF(CH$2=$A12,0,IF(HLOOKUP(CH$2,Recipes!$H:$GI,'Production Calculator'!$A12+2,FALSE)=0,0,HLOOKUP(CH$2,Recipes!$H:$GI,'Production Calculator'!$A12+2,FALSE)*$AK12))+IF($AO12=CH$3,$AM12/VLOOKUP($AO12,Data!$A$50:$B$56,2,FALSE),0)</f>
        <v>0</v>
      </c>
      <c r="CI12" s="11">
        <f>IF(CI$2=$A12,0,IF(HLOOKUP(CI$2,Recipes!$H:$GI,'Production Calculator'!$A12+2,FALSE)=0,0,HLOOKUP(CI$2,Recipes!$H:$GI,'Production Calculator'!$A12+2,FALSE)*$AK12))+IF($AO12=CI$3,$AM12/VLOOKUP($AO12,Data!$A$50:$B$56,2,FALSE),0)</f>
        <v>0</v>
      </c>
      <c r="CJ12" s="11">
        <f>IF(CJ$2=$A12,0,IF(HLOOKUP(CJ$2,Recipes!$H:$GI,'Production Calculator'!$A12+2,FALSE)=0,0,HLOOKUP(CJ$2,Recipes!$H:$GI,'Production Calculator'!$A12+2,FALSE)*$AK12))+IF($AO12=CJ$3,$AM12/VLOOKUP($AO12,Data!$A$50:$B$56,2,FALSE),0)</f>
        <v>0</v>
      </c>
      <c r="CK12" s="11">
        <f>IF(CK$2=$A12,0,IF(HLOOKUP(CK$2,Recipes!$H:$GI,'Production Calculator'!$A12+2,FALSE)=0,0,HLOOKUP(CK$2,Recipes!$H:$GI,'Production Calculator'!$A12+2,FALSE)*$AK12))+IF($AO12=CK$3,$AM12/VLOOKUP($AO12,Data!$A$50:$B$56,2,FALSE),0)</f>
        <v>0</v>
      </c>
      <c r="CL12" s="11">
        <f>IF(CL$2=$A12,0,IF(HLOOKUP(CL$2,Recipes!$H:$GI,'Production Calculator'!$A12+2,FALSE)=0,0,HLOOKUP(CL$2,Recipes!$H:$GI,'Production Calculator'!$A12+2,FALSE)*$AK12))+IF($AO12=CL$3,$AM12/VLOOKUP($AO12,Data!$A$50:$B$56,2,FALSE),0)</f>
        <v>0</v>
      </c>
      <c r="CM12" s="11">
        <f>IF(CM$2=$A12,0,IF(HLOOKUP(CM$2,Recipes!$H:$GI,'Production Calculator'!$A12+2,FALSE)=0,0,HLOOKUP(CM$2,Recipes!$H:$GI,'Production Calculator'!$A12+2,FALSE)*$AK12))+IF($AO12=CM$3,$AM12/VLOOKUP($AO12,Data!$A$50:$B$56,2,FALSE),0)</f>
        <v>0</v>
      </c>
      <c r="CN12" s="11">
        <f>IF(CN$2=$A12,0,IF(HLOOKUP(CN$2,Recipes!$H:$GI,'Production Calculator'!$A12+2,FALSE)=0,0,HLOOKUP(CN$2,Recipes!$H:$GI,'Production Calculator'!$A12+2,FALSE)*$AK12))+IF($AO12=CN$3,$AM12/VLOOKUP($AO12,Data!$A$50:$B$56,2,FALSE),0)</f>
        <v>0</v>
      </c>
      <c r="CO12" s="11">
        <f>IF(CO$2=$A12,0,IF(HLOOKUP(CO$2,Recipes!$H:$GI,'Production Calculator'!$A12+2,FALSE)=0,0,HLOOKUP(CO$2,Recipes!$H:$GI,'Production Calculator'!$A12+2,FALSE)*$AK12))+IF($AO12=CO$3,$AM12/VLOOKUP($AO12,Data!$A$50:$B$56,2,FALSE),0)</f>
        <v>0</v>
      </c>
      <c r="CP12" s="11">
        <f>IF(CP$2=$A12,0,IF(HLOOKUP(CP$2,Recipes!$H:$GI,'Production Calculator'!$A12+2,FALSE)=0,0,HLOOKUP(CP$2,Recipes!$H:$GI,'Production Calculator'!$A12+2,FALSE)*$AK12))+IF($AO12=CP$3,$AM12/VLOOKUP($AO12,Data!$A$50:$B$56,2,FALSE),0)</f>
        <v>0</v>
      </c>
      <c r="CQ12" s="11">
        <f>IF(CQ$2=$A12,0,IF(HLOOKUP(CQ$2,Recipes!$H:$GI,'Production Calculator'!$A12+2,FALSE)=0,0,HLOOKUP(CQ$2,Recipes!$H:$GI,'Production Calculator'!$A12+2,FALSE)*$AK12))+IF($AO12=CQ$3,$AM12/VLOOKUP($AO12,Data!$A$50:$B$56,2,FALSE),0)</f>
        <v>0</v>
      </c>
      <c r="CR12" s="11">
        <f>IF(CR$2=$A12,0,IF(HLOOKUP(CR$2,Recipes!$H:$GI,'Production Calculator'!$A12+2,FALSE)=0,0,HLOOKUP(CR$2,Recipes!$H:$GI,'Production Calculator'!$A12+2,FALSE)*$AK12))+IF($AO12=CR$3,$AM12/VLOOKUP($AO12,Data!$A$50:$B$56,2,FALSE),0)</f>
        <v>0</v>
      </c>
      <c r="CS12" s="11">
        <f>IF(CS$2=$A12,0,IF(HLOOKUP(CS$2,Recipes!$H:$GI,'Production Calculator'!$A12+2,FALSE)=0,0,HLOOKUP(CS$2,Recipes!$H:$GI,'Production Calculator'!$A12+2,FALSE)*$AK12))+IF($AO12=CS$3,$AM12/VLOOKUP($AO12,Data!$A$50:$B$56,2,FALSE),0)</f>
        <v>0</v>
      </c>
      <c r="CT12" s="11">
        <f>IF(CT$2=$A12,0,IF(HLOOKUP(CT$2,Recipes!$H:$GI,'Production Calculator'!$A12+2,FALSE)=0,0,HLOOKUP(CT$2,Recipes!$H:$GI,'Production Calculator'!$A12+2,FALSE)*$AK12))+IF($AO12=CT$3,$AM12/VLOOKUP($AO12,Data!$A$50:$B$56,2,FALSE),0)</f>
        <v>0</v>
      </c>
      <c r="CU12" s="11">
        <f>IF(CU$2=$A12,0,IF(HLOOKUP(CU$2,Recipes!$H:$GI,'Production Calculator'!$A12+2,FALSE)=0,0,HLOOKUP(CU$2,Recipes!$H:$GI,'Production Calculator'!$A12+2,FALSE)*$AK12))+IF($AO12=CU$3,$AM12/VLOOKUP($AO12,Data!$A$50:$B$56,2,FALSE),0)</f>
        <v>0</v>
      </c>
      <c r="CV12" s="11">
        <f>IF(CV$2=$A12,0,IF(HLOOKUP(CV$2,Recipes!$H:$GI,'Production Calculator'!$A12+2,FALSE)=0,0,HLOOKUP(CV$2,Recipes!$H:$GI,'Production Calculator'!$A12+2,FALSE)*$AK12))+IF($AO12=CV$3,$AM12/VLOOKUP($AO12,Data!$A$50:$B$56,2,FALSE),0)</f>
        <v>0</v>
      </c>
      <c r="CW12" s="11">
        <f>IF(CW$2=$A12,0,IF(HLOOKUP(CW$2,Recipes!$H:$GI,'Production Calculator'!$A12+2,FALSE)=0,0,HLOOKUP(CW$2,Recipes!$H:$GI,'Production Calculator'!$A12+2,FALSE)*$AK12))+IF($AO12=CW$3,$AM12/VLOOKUP($AO12,Data!$A$50:$B$56,2,FALSE),0)</f>
        <v>0</v>
      </c>
      <c r="CX12" s="11">
        <f>IF(CX$2=$A12,0,IF(HLOOKUP(CX$2,Recipes!$H:$GI,'Production Calculator'!$A12+2,FALSE)=0,0,HLOOKUP(CX$2,Recipes!$H:$GI,'Production Calculator'!$A12+2,FALSE)*$AK12))+IF($AO12=CX$3,$AM12/VLOOKUP($AO12,Data!$A$50:$B$56,2,FALSE),0)</f>
        <v>0</v>
      </c>
      <c r="CY12" s="11">
        <f>IF(CY$2=$A12,0,IF(HLOOKUP(CY$2,Recipes!$H:$GI,'Production Calculator'!$A12+2,FALSE)=0,0,HLOOKUP(CY$2,Recipes!$H:$GI,'Production Calculator'!$A12+2,FALSE)*$AK12))+IF($AO12=CY$3,$AM12/VLOOKUP($AO12,Data!$A$50:$B$56,2,FALSE),0)</f>
        <v>0</v>
      </c>
      <c r="CZ12" s="11">
        <f>IF(CZ$2=$A12,0,IF(HLOOKUP(CZ$2,Recipes!$H:$GI,'Production Calculator'!$A12+2,FALSE)=0,0,HLOOKUP(CZ$2,Recipes!$H:$GI,'Production Calculator'!$A12+2,FALSE)*$AK12))+IF($AO12=CZ$3,$AM12/VLOOKUP($AO12,Data!$A$50:$B$56,2,FALSE),0)</f>
        <v>0</v>
      </c>
      <c r="DA12" s="11">
        <f>IF(DA$2=$A12,0,IF(HLOOKUP(DA$2,Recipes!$H:$GI,'Production Calculator'!$A12+2,FALSE)=0,0,HLOOKUP(DA$2,Recipes!$H:$GI,'Production Calculator'!$A12+2,FALSE)*$AK12))+IF($AO12=DA$3,$AM12/VLOOKUP($AO12,Data!$A$50:$B$56,2,FALSE),0)</f>
        <v>0</v>
      </c>
      <c r="DB12" s="11">
        <f>IF(DB$2=$A12,0,IF(HLOOKUP(DB$2,Recipes!$H:$GI,'Production Calculator'!$A12+2,FALSE)=0,0,HLOOKUP(DB$2,Recipes!$H:$GI,'Production Calculator'!$A12+2,FALSE)*$AK12))+IF($AO12=DB$3,$AM12/VLOOKUP($AO12,Data!$A$50:$B$56,2,FALSE),0)</f>
        <v>0</v>
      </c>
      <c r="DC12" s="11">
        <f>IF(DC$2=$A12,0,IF(HLOOKUP(DC$2,Recipes!$H:$GI,'Production Calculator'!$A12+2,FALSE)=0,0,HLOOKUP(DC$2,Recipes!$H:$GI,'Production Calculator'!$A12+2,FALSE)*$AK12))+IF($AO12=DC$3,$AM12/VLOOKUP($AO12,Data!$A$50:$B$56,2,FALSE),0)</f>
        <v>0</v>
      </c>
      <c r="DD12" s="11">
        <f>IF(DD$2=$A12,0,IF(HLOOKUP(DD$2,Recipes!$H:$GI,'Production Calculator'!$A12+2,FALSE)=0,0,HLOOKUP(DD$2,Recipes!$H:$GI,'Production Calculator'!$A12+2,FALSE)*$AK12))+IF($AO12=DD$3,$AM12/VLOOKUP($AO12,Data!$A$50:$B$56,2,FALSE),0)</f>
        <v>0</v>
      </c>
      <c r="DE12" s="11">
        <f>IF(DE$2=$A12,0,IF(HLOOKUP(DE$2,Recipes!$H:$GI,'Production Calculator'!$A12+2,FALSE)=0,0,HLOOKUP(DE$2,Recipes!$H:$GI,'Production Calculator'!$A12+2,FALSE)*$AK12))+IF($AO12=DE$3,$AM12/VLOOKUP($AO12,Data!$A$50:$B$56,2,FALSE),0)</f>
        <v>0</v>
      </c>
      <c r="DF12" s="11">
        <f>IF(DF$2=$A12,0,IF(HLOOKUP(DF$2,Recipes!$H:$GI,'Production Calculator'!$A12+2,FALSE)=0,0,HLOOKUP(DF$2,Recipes!$H:$GI,'Production Calculator'!$A12+2,FALSE)*$AK12))+IF($AO12=DF$3,$AM12/VLOOKUP($AO12,Data!$A$50:$B$56,2,FALSE),0)</f>
        <v>0</v>
      </c>
      <c r="DG12" s="11">
        <f>IF(DG$2=$A12,0,IF(HLOOKUP(DG$2,Recipes!$H:$GI,'Production Calculator'!$A12+2,FALSE)=0,0,HLOOKUP(DG$2,Recipes!$H:$GI,'Production Calculator'!$A12+2,FALSE)*$AK12))+IF($AO12=DG$3,$AM12/VLOOKUP($AO12,Data!$A$50:$B$56,2,FALSE),0)</f>
        <v>0</v>
      </c>
      <c r="DH12" s="11">
        <f>IF(DH$2=$A12,0,IF(HLOOKUP(DH$2,Recipes!$H:$GI,'Production Calculator'!$A12+2,FALSE)=0,0,HLOOKUP(DH$2,Recipes!$H:$GI,'Production Calculator'!$A12+2,FALSE)*$AK12))+IF($AO12=DH$3,$AM12/VLOOKUP($AO12,Data!$A$50:$B$56,2,FALSE),0)</f>
        <v>0</v>
      </c>
      <c r="DI12" s="11">
        <f>IF(DI$2=$A12,0,IF(HLOOKUP(DI$2,Recipes!$H:$GI,'Production Calculator'!$A12+2,FALSE)=0,0,HLOOKUP(DI$2,Recipes!$H:$GI,'Production Calculator'!$A12+2,FALSE)*$AK12))+IF($AO12=DI$3,$AM12/VLOOKUP($AO12,Data!$A$50:$B$56,2,FALSE),0)</f>
        <v>0</v>
      </c>
      <c r="DJ12" s="11">
        <f>IF(DJ$2=$A12,0,IF(HLOOKUP(DJ$2,Recipes!$H:$GI,'Production Calculator'!$A12+2,FALSE)=0,0,HLOOKUP(DJ$2,Recipes!$H:$GI,'Production Calculator'!$A12+2,FALSE)*$AK12))+IF($AO12=DJ$3,$AM12/VLOOKUP($AO12,Data!$A$50:$B$56,2,FALSE),0)</f>
        <v>0</v>
      </c>
      <c r="DK12" s="11">
        <f>IF(DK$2=$A12,0,IF(HLOOKUP(DK$2,Recipes!$H:$GI,'Production Calculator'!$A12+2,FALSE)=0,0,HLOOKUP(DK$2,Recipes!$H:$GI,'Production Calculator'!$A12+2,FALSE)*$AK12))+IF($AO12=DK$3,$AM12/VLOOKUP($AO12,Data!$A$50:$B$56,2,FALSE),0)</f>
        <v>0</v>
      </c>
      <c r="DL12" s="11">
        <f>IF(DL$2=$A12,0,IF(HLOOKUP(DL$2,Recipes!$H:$GI,'Production Calculator'!$A12+2,FALSE)=0,0,HLOOKUP(DL$2,Recipes!$H:$GI,'Production Calculator'!$A12+2,FALSE)*$AK12))+IF($AO12=DL$3,$AM12/VLOOKUP($AO12,Data!$A$50:$B$56,2,FALSE),0)</f>
        <v>0</v>
      </c>
      <c r="DM12" s="11">
        <f>IF(DM$2=$A12,0,IF(HLOOKUP(DM$2,Recipes!$H:$GI,'Production Calculator'!$A12+2,FALSE)=0,0,HLOOKUP(DM$2,Recipes!$H:$GI,'Production Calculator'!$A12+2,FALSE)*$AK12))+IF($AO12=DM$3,$AM12/VLOOKUP($AO12,Data!$A$50:$B$56,2,FALSE),0)</f>
        <v>0</v>
      </c>
      <c r="DN12" s="11">
        <f>IF(DN$2=$A12,0,IF(HLOOKUP(DN$2,Recipes!$H:$GI,'Production Calculator'!$A12+2,FALSE)=0,0,HLOOKUP(DN$2,Recipes!$H:$GI,'Production Calculator'!$A12+2,FALSE)*$AK12))+IF($AO12=DN$3,$AM12/VLOOKUP($AO12,Data!$A$50:$B$56,2,FALSE),0)</f>
        <v>0</v>
      </c>
      <c r="DO12" s="11">
        <f>IF(DO$2=$A12,0,IF(HLOOKUP(DO$2,Recipes!$H:$GI,'Production Calculator'!$A12+2,FALSE)=0,0,HLOOKUP(DO$2,Recipes!$H:$GI,'Production Calculator'!$A12+2,FALSE)*$AK12))+IF($AO12=DO$3,$AM12/VLOOKUP($AO12,Data!$A$50:$B$56,2,FALSE),0)</f>
        <v>0</v>
      </c>
      <c r="DP12" s="11">
        <f>IF(DP$2=$A12,0,IF(HLOOKUP(DP$2,Recipes!$H:$GI,'Production Calculator'!$A12+2,FALSE)=0,0,HLOOKUP(DP$2,Recipes!$H:$GI,'Production Calculator'!$A12+2,FALSE)*$AK12))+IF($AO12=DP$3,$AM12/VLOOKUP($AO12,Data!$A$50:$B$56,2,FALSE),0)</f>
        <v>0</v>
      </c>
      <c r="DQ12" s="11">
        <f>IF(DQ$2=$A12,0,IF(HLOOKUP(DQ$2,Recipes!$H:$GI,'Production Calculator'!$A12+2,FALSE)=0,0,HLOOKUP(DQ$2,Recipes!$H:$GI,'Production Calculator'!$A12+2,FALSE)*$AK12))+IF($AO12=DQ$3,$AM12/VLOOKUP($AO12,Data!$A$50:$B$56,2,FALSE),0)</f>
        <v>0</v>
      </c>
      <c r="DR12" s="11">
        <f>IF(DR$2=$A12,0,IF(HLOOKUP(DR$2,Recipes!$H:$GI,'Production Calculator'!$A12+2,FALSE)=0,0,HLOOKUP(DR$2,Recipes!$H:$GI,'Production Calculator'!$A12+2,FALSE)*$AK12))+IF($AO12=DR$3,$AM12/VLOOKUP($AO12,Data!$A$50:$B$56,2,FALSE),0)</f>
        <v>0</v>
      </c>
      <c r="DS12" s="11">
        <f>IF(DS$2=$A12,0,IF(HLOOKUP(DS$2,Recipes!$H:$GI,'Production Calculator'!$A12+2,FALSE)=0,0,HLOOKUP(DS$2,Recipes!$H:$GI,'Production Calculator'!$A12+2,FALSE)*$AK12))+IF($AO12=DS$3,$AM12/VLOOKUP($AO12,Data!$A$50:$B$56,2,FALSE),0)</f>
        <v>0</v>
      </c>
      <c r="DT12" s="11">
        <f>IF(DT$2=$A12,0,IF(HLOOKUP(DT$2,Recipes!$H:$GI,'Production Calculator'!$A12+2,FALSE)=0,0,HLOOKUP(DT$2,Recipes!$H:$GI,'Production Calculator'!$A12+2,FALSE)*$AK12))+IF($AO12=DT$3,$AM12/VLOOKUP($AO12,Data!$A$50:$B$56,2,FALSE),0)</f>
        <v>0</v>
      </c>
      <c r="DU12" s="11">
        <f>IF(DU$2=$A12,0,IF(HLOOKUP(DU$2,Recipes!$H:$GI,'Production Calculator'!$A12+2,FALSE)=0,0,HLOOKUP(DU$2,Recipes!$H:$GI,'Production Calculator'!$A12+2,FALSE)*$AK12))+IF($AO12=DU$3,$AM12/VLOOKUP($AO12,Data!$A$50:$B$56,2,FALSE),0)</f>
        <v>0</v>
      </c>
      <c r="DV12" s="11">
        <f>IF(DV$2=$A12,0,IF(HLOOKUP(DV$2,Recipes!$H:$GI,'Production Calculator'!$A12+2,FALSE)=0,0,HLOOKUP(DV$2,Recipes!$H:$GI,'Production Calculator'!$A12+2,FALSE)*$AK12))+IF($AO12=DV$3,$AM12/VLOOKUP($AO12,Data!$A$50:$B$56,2,FALSE),0)</f>
        <v>0</v>
      </c>
      <c r="DW12" s="11">
        <f>IF(DW$2=$A12,0,IF(HLOOKUP(DW$2,Recipes!$H:$GI,'Production Calculator'!$A12+2,FALSE)=0,0,HLOOKUP(DW$2,Recipes!$H:$GI,'Production Calculator'!$A12+2,FALSE)*$AK12))+IF($AO12=DW$3,$AM12/VLOOKUP($AO12,Data!$A$50:$B$56,2,FALSE),0)</f>
        <v>0</v>
      </c>
      <c r="DX12" s="11">
        <f>IF(DX$2=$A12,0,IF(HLOOKUP(DX$2,Recipes!$H:$GI,'Production Calculator'!$A12+2,FALSE)=0,0,HLOOKUP(DX$2,Recipes!$H:$GI,'Production Calculator'!$A12+2,FALSE)*$AK12))+IF($AO12=DX$3,$AM12/VLOOKUP($AO12,Data!$A$50:$B$56,2,FALSE),0)</f>
        <v>0</v>
      </c>
      <c r="DY12" s="11">
        <f>IF(DY$2=$A12,0,IF(HLOOKUP(DY$2,Recipes!$H:$GI,'Production Calculator'!$A12+2,FALSE)=0,0,HLOOKUP(DY$2,Recipes!$H:$GI,'Production Calculator'!$A12+2,FALSE)*$AK12))+IF($AO12=DY$3,$AM12/VLOOKUP($AO12,Data!$A$50:$B$56,2,FALSE),0)</f>
        <v>0</v>
      </c>
      <c r="DZ12" s="11">
        <f>IF(DZ$2=$A12,0,IF(HLOOKUP(DZ$2,Recipes!$H:$GI,'Production Calculator'!$A12+2,FALSE)=0,0,HLOOKUP(DZ$2,Recipes!$H:$GI,'Production Calculator'!$A12+2,FALSE)*$AK12))+IF($AO12=DZ$3,$AM12/VLOOKUP($AO12,Data!$A$50:$B$56,2,FALSE),0)</f>
        <v>0</v>
      </c>
      <c r="EA12" s="11">
        <f>IF(EA$2=$A12,0,IF(HLOOKUP(EA$2,Recipes!$H:$GI,'Production Calculator'!$A12+2,FALSE)=0,0,HLOOKUP(EA$2,Recipes!$H:$GI,'Production Calculator'!$A12+2,FALSE)*$AK12))+IF($AO12=EA$3,$AM12/VLOOKUP($AO12,Data!$A$50:$B$56,2,FALSE),0)</f>
        <v>0</v>
      </c>
      <c r="EB12" s="11">
        <f>IF(EB$2=$A12,0,IF(HLOOKUP(EB$2,Recipes!$H:$GI,'Production Calculator'!$A12+2,FALSE)=0,0,HLOOKUP(EB$2,Recipes!$H:$GI,'Production Calculator'!$A12+2,FALSE)*$AK12))+IF($AO12=EB$3,$AM12/VLOOKUP($AO12,Data!$A$50:$B$56,2,FALSE),0)</f>
        <v>0</v>
      </c>
      <c r="EC12" s="11">
        <f>IF(EC$2=$A12,0,IF(HLOOKUP(EC$2,Recipes!$H:$GI,'Production Calculator'!$A12+2,FALSE)=0,0,HLOOKUP(EC$2,Recipes!$H:$GI,'Production Calculator'!$A12+2,FALSE)*$AK12))+IF($AO12=EC$3,$AM12/VLOOKUP($AO12,Data!$A$50:$B$56,2,FALSE),0)</f>
        <v>0</v>
      </c>
      <c r="ED12" s="11">
        <f>IF(ED$2=$A12,0,IF(HLOOKUP(ED$2,Recipes!$H:$GI,'Production Calculator'!$A12+2,FALSE)=0,0,HLOOKUP(ED$2,Recipes!$H:$GI,'Production Calculator'!$A12+2,FALSE)*$AK12))+IF($AO12=ED$3,$AM12/VLOOKUP($AO12,Data!$A$50:$B$56,2,FALSE),0)</f>
        <v>0</v>
      </c>
      <c r="EE12" s="11">
        <f>IF(EE$2=$A12,0,IF(HLOOKUP(EE$2,Recipes!$H:$GI,'Production Calculator'!$A12+2,FALSE)=0,0,HLOOKUP(EE$2,Recipes!$H:$GI,'Production Calculator'!$A12+2,FALSE)*$AK12))+IF($AO12=EE$3,$AM12/VLOOKUP($AO12,Data!$A$50:$B$56,2,FALSE),0)</f>
        <v>0</v>
      </c>
      <c r="EF12" s="11">
        <f>IF(EF$2=$A12,0,IF(HLOOKUP(EF$2,Recipes!$H:$GI,'Production Calculator'!$A12+2,FALSE)=0,0,HLOOKUP(EF$2,Recipes!$H:$GI,'Production Calculator'!$A12+2,FALSE)*$AK12))+IF($AO12=EF$3,$AM12/VLOOKUP($AO12,Data!$A$50:$B$56,2,FALSE),0)</f>
        <v>0</v>
      </c>
      <c r="EG12" s="11">
        <f>IF(EG$2=$A12,0,IF(HLOOKUP(EG$2,Recipes!$H:$GI,'Production Calculator'!$A12+2,FALSE)=0,0,HLOOKUP(EG$2,Recipes!$H:$GI,'Production Calculator'!$A12+2,FALSE)*$AK12))+IF($AO12=EG$3,$AM12/VLOOKUP($AO12,Data!$A$50:$B$56,2,FALSE),0)</f>
        <v>0</v>
      </c>
      <c r="EH12" s="11">
        <f>IF(EH$2=$A12,0,IF(HLOOKUP(EH$2,Recipes!$H:$GI,'Production Calculator'!$A12+2,FALSE)=0,0,HLOOKUP(EH$2,Recipes!$H:$GI,'Production Calculator'!$A12+2,FALSE)*$AK12))+IF($AO12=EH$3,$AM12/VLOOKUP($AO12,Data!$A$50:$B$56,2,FALSE),0)</f>
        <v>0</v>
      </c>
      <c r="EI12" s="11">
        <f>IF(EI$2=$A12,0,IF(HLOOKUP(EI$2,Recipes!$H:$GI,'Production Calculator'!$A12+2,FALSE)=0,0,HLOOKUP(EI$2,Recipes!$H:$GI,'Production Calculator'!$A12+2,FALSE)*$AK12))+IF($AO12=EI$3,$AM12/VLOOKUP($AO12,Data!$A$50:$B$56,2,FALSE),0)</f>
        <v>0</v>
      </c>
      <c r="EJ12" s="11">
        <f>IF(EJ$2=$A12,0,IF(HLOOKUP(EJ$2,Recipes!$H:$GI,'Production Calculator'!$A12+2,FALSE)=0,0,HLOOKUP(EJ$2,Recipes!$H:$GI,'Production Calculator'!$A12+2,FALSE)*$AK12))+IF($AO12=EJ$3,$AM12/VLOOKUP($AO12,Data!$A$50:$B$56,2,FALSE),0)</f>
        <v>0</v>
      </c>
      <c r="EK12" s="11">
        <f>IF(EK$2=$A12,0,IF(HLOOKUP(EK$2,Recipes!$H:$GI,'Production Calculator'!$A12+2,FALSE)=0,0,HLOOKUP(EK$2,Recipes!$H:$GI,'Production Calculator'!$A12+2,FALSE)*$AK12))+IF($AO12=EK$3,$AM12/VLOOKUP($AO12,Data!$A$50:$B$56,2,FALSE),0)</f>
        <v>0</v>
      </c>
      <c r="EL12" s="11">
        <f>IF(EL$2=$A12,0,IF(HLOOKUP(EL$2,Recipes!$H:$GI,'Production Calculator'!$A12+2,FALSE)=0,0,HLOOKUP(EL$2,Recipes!$H:$GI,'Production Calculator'!$A12+2,FALSE)*$AK12))+IF($AO12=EL$3,$AM12/VLOOKUP($AO12,Data!$A$50:$B$56,2,FALSE),0)</f>
        <v>0</v>
      </c>
      <c r="EM12" s="11">
        <f>IF(EM$2=$A12,0,IF(HLOOKUP(EM$2,Recipes!$H:$GI,'Production Calculator'!$A12+2,FALSE)=0,0,HLOOKUP(EM$2,Recipes!$H:$GI,'Production Calculator'!$A12+2,FALSE)*$AK12))+IF($AO12=EM$3,$AM12/VLOOKUP($AO12,Data!$A$50:$B$56,2,FALSE),0)</f>
        <v>0</v>
      </c>
      <c r="EN12" s="11">
        <f>IF(EN$2=$A12,0,IF(HLOOKUP(EN$2,Recipes!$H:$GI,'Production Calculator'!$A12+2,FALSE)=0,0,HLOOKUP(EN$2,Recipes!$H:$GI,'Production Calculator'!$A12+2,FALSE)*$AK12))+IF($AO12=EN$3,$AM12/VLOOKUP($AO12,Data!$A$50:$B$56,2,FALSE),0)</f>
        <v>0</v>
      </c>
      <c r="EO12" s="11">
        <f>IF(EO$2=$A12,0,IF(HLOOKUP(EO$2,Recipes!$H:$GI,'Production Calculator'!$A12+2,FALSE)=0,0,HLOOKUP(EO$2,Recipes!$H:$GI,'Production Calculator'!$A12+2,FALSE)*$AK12))+IF($AO12=EO$3,$AM12/VLOOKUP($AO12,Data!$A$50:$B$56,2,FALSE),0)</f>
        <v>0</v>
      </c>
      <c r="EP12" s="11">
        <f>IF(EP$2=$A12,0,IF(HLOOKUP(EP$2,Recipes!$H:$GI,'Production Calculator'!$A12+2,FALSE)=0,0,HLOOKUP(EP$2,Recipes!$H:$GI,'Production Calculator'!$A12+2,FALSE)*$AK12))+IF($AO12=EP$3,$AM12/VLOOKUP($AO12,Data!$A$50:$B$56,2,FALSE),0)</f>
        <v>0</v>
      </c>
      <c r="EQ12" s="11">
        <f>IF(EQ$2=$A12,0,IF(HLOOKUP(EQ$2,Recipes!$H:$GI,'Production Calculator'!$A12+2,FALSE)=0,0,HLOOKUP(EQ$2,Recipes!$H:$GI,'Production Calculator'!$A12+2,FALSE)*$AK12))+IF($AO12=EQ$3,$AM12/VLOOKUP($AO12,Data!$A$50:$B$56,2,FALSE),0)</f>
        <v>0</v>
      </c>
      <c r="ER12" s="11">
        <f>IF(ER$2=$A12,0,IF(HLOOKUP(ER$2,Recipes!$H:$GI,'Production Calculator'!$A12+2,FALSE)=0,0,HLOOKUP(ER$2,Recipes!$H:$GI,'Production Calculator'!$A12+2,FALSE)*$AK12))+IF($AO12=ER$3,$AM12/VLOOKUP($AO12,Data!$A$50:$B$56,2,FALSE),0)</f>
        <v>0</v>
      </c>
      <c r="ES12" s="11">
        <f>IF(ES$2=$A12,0,IF(HLOOKUP(ES$2,Recipes!$H:$GI,'Production Calculator'!$A12+2,FALSE)=0,0,HLOOKUP(ES$2,Recipes!$H:$GI,'Production Calculator'!$A12+2,FALSE)*$AK12))+IF($AO12=ES$3,$AM12/VLOOKUP($AO12,Data!$A$50:$B$56,2,FALSE),0)</f>
        <v>0</v>
      </c>
      <c r="ET12" s="11">
        <f>IF(ET$2=$A12,0,IF(HLOOKUP(ET$2,Recipes!$H:$GI,'Production Calculator'!$A12+2,FALSE)=0,0,HLOOKUP(ET$2,Recipes!$H:$GI,'Production Calculator'!$A12+2,FALSE)*$AK12))+IF($AO12=ET$3,$AM12/VLOOKUP($AO12,Data!$A$50:$B$56,2,FALSE),0)</f>
        <v>0</v>
      </c>
      <c r="EU12" s="11">
        <f>IF(EU$2=$A12,0,IF(HLOOKUP(EU$2,Recipes!$H:$GI,'Production Calculator'!$A12+2,FALSE)=0,0,HLOOKUP(EU$2,Recipes!$H:$GI,'Production Calculator'!$A12+2,FALSE)*$AK12))+IF($AO12=EU$3,$AM12/VLOOKUP($AO12,Data!$A$50:$B$56,2,FALSE),0)</f>
        <v>0</v>
      </c>
      <c r="EV12" s="11">
        <f>IF(EV$2=$A12,0,IF(HLOOKUP(EV$2,Recipes!$H:$GI,'Production Calculator'!$A12+2,FALSE)=0,0,HLOOKUP(EV$2,Recipes!$H:$GI,'Production Calculator'!$A12+2,FALSE)*$AK12))+IF($AO12=EV$3,$AM12/VLOOKUP($AO12,Data!$A$50:$B$56,2,FALSE),0)</f>
        <v>0</v>
      </c>
      <c r="EW12" s="11">
        <f>IF(EW$2=$A12,0,IF(HLOOKUP(EW$2,Recipes!$H:$GI,'Production Calculator'!$A12+2,FALSE)=0,0,HLOOKUP(EW$2,Recipes!$H:$GI,'Production Calculator'!$A12+2,FALSE)*$AK12))+IF($AO12=EW$3,$AM12/VLOOKUP($AO12,Data!$A$50:$B$56,2,FALSE),0)</f>
        <v>0</v>
      </c>
      <c r="EX12" s="11">
        <f>IF(EX$2=$A12,0,IF(HLOOKUP(EX$2,Recipes!$H:$GI,'Production Calculator'!$A12+2,FALSE)=0,0,HLOOKUP(EX$2,Recipes!$H:$GI,'Production Calculator'!$A12+2,FALSE)*$AK12))+IF($AO12=EX$3,$AM12/VLOOKUP($AO12,Data!$A$50:$B$56,2,FALSE),0)</f>
        <v>0</v>
      </c>
      <c r="EY12" s="11">
        <f>IF(EY$2=$A12,0,IF(HLOOKUP(EY$2,Recipes!$H:$GI,'Production Calculator'!$A12+2,FALSE)=0,0,HLOOKUP(EY$2,Recipes!$H:$GI,'Production Calculator'!$A12+2,FALSE)*$AK12))+IF($AO12=EY$3,$AM12/VLOOKUP($AO12,Data!$A$50:$B$56,2,FALSE),0)</f>
        <v>0</v>
      </c>
      <c r="EZ12" s="11">
        <f>IF(EZ$2=$A12,0,IF(HLOOKUP(EZ$2,Recipes!$H:$GI,'Production Calculator'!$A12+2,FALSE)=0,0,HLOOKUP(EZ$2,Recipes!$H:$GI,'Production Calculator'!$A12+2,FALSE)*$AK12))+IF($AO12=EZ$3,$AM12/VLOOKUP($AO12,Data!$A$50:$B$56,2,FALSE),0)</f>
        <v>0</v>
      </c>
      <c r="FA12" s="11">
        <f>IF(FA$2=$A12,0,IF(HLOOKUP(FA$2,Recipes!$H:$GI,'Production Calculator'!$A12+2,FALSE)=0,0,HLOOKUP(FA$2,Recipes!$H:$GI,'Production Calculator'!$A12+2,FALSE)*$AK12))+IF($AO12=FA$3,$AM12/VLOOKUP($AO12,Data!$A$50:$B$56,2,FALSE),0)</f>
        <v>0</v>
      </c>
      <c r="FB12" s="11">
        <f>IF(FB$2=$A12,0,IF(HLOOKUP(FB$2,Recipes!$H:$GI,'Production Calculator'!$A12+2,FALSE)=0,0,HLOOKUP(FB$2,Recipes!$H:$GI,'Production Calculator'!$A12+2,FALSE)*$AK12))+IF($AO12=FB$3,$AM12/VLOOKUP($AO12,Data!$A$50:$B$56,2,FALSE),0)</f>
        <v>0</v>
      </c>
      <c r="FC12" s="11">
        <f>IF(FC$2=$A12,0,IF(HLOOKUP(FC$2,Recipes!$H:$GI,'Production Calculator'!$A12+2,FALSE)=0,0,HLOOKUP(FC$2,Recipes!$H:$GI,'Production Calculator'!$A12+2,FALSE)*$AK12))+IF($AO12=FC$3,$AM12/VLOOKUP($AO12,Data!$A$50:$B$56,2,FALSE),0)</f>
        <v>0</v>
      </c>
      <c r="FD12" s="11">
        <f>IF(FD$2=$A12,0,IF(HLOOKUP(FD$2,Recipes!$H:$GI,'Production Calculator'!$A12+2,FALSE)=0,0,HLOOKUP(FD$2,Recipes!$H:$GI,'Production Calculator'!$A12+2,FALSE)*$AK12))+IF($AO12=FD$3,$AM12/VLOOKUP($AO12,Data!$A$50:$B$56,2,FALSE),0)</f>
        <v>0</v>
      </c>
      <c r="FE12" s="11">
        <f>IF(FE$2=$A12,0,IF(HLOOKUP(FE$2,Recipes!$H:$GI,'Production Calculator'!$A12+2,FALSE)=0,0,HLOOKUP(FE$2,Recipes!$H:$GI,'Production Calculator'!$A12+2,FALSE)*$AK12))+IF($AO12=FE$3,$AM12/VLOOKUP($AO12,Data!$A$50:$B$56,2,FALSE),0)</f>
        <v>0</v>
      </c>
      <c r="FF12" s="11">
        <f>IF(FF$2=$A12,0,IF(HLOOKUP(FF$2,Recipes!$H:$GI,'Production Calculator'!$A12+2,FALSE)=0,0,HLOOKUP(FF$2,Recipes!$H:$GI,'Production Calculator'!$A12+2,FALSE)*$AK12))+IF($AO12=FF$3,$AM12/VLOOKUP($AO12,Data!$A$50:$B$56,2,FALSE),0)</f>
        <v>0</v>
      </c>
      <c r="FG12" s="11">
        <f>IF(FG$2=$A12,0,IF(HLOOKUP(FG$2,Recipes!$H:$GI,'Production Calculator'!$A12+2,FALSE)=0,0,HLOOKUP(FG$2,Recipes!$H:$GI,'Production Calculator'!$A12+2,FALSE)*$AK12))+IF($AO12=FG$3,$AM12/VLOOKUP($AO12,Data!$A$50:$B$56,2,FALSE),0)</f>
        <v>0</v>
      </c>
      <c r="FH12" s="11">
        <f>IF(FH$2=$A12,0,IF(HLOOKUP(FH$2,Recipes!$H:$GI,'Production Calculator'!$A12+2,FALSE)=0,0,HLOOKUP(FH$2,Recipes!$H:$GI,'Production Calculator'!$A12+2,FALSE)*$AK12))+IF($AO12=FH$3,$AM12/VLOOKUP($AO12,Data!$A$50:$B$56,2,FALSE),0)</f>
        <v>0</v>
      </c>
      <c r="FI12" s="11">
        <f>IF(FI$2=$A12,0,IF(HLOOKUP(FI$2,Recipes!$H:$GI,'Production Calculator'!$A12+2,FALSE)=0,0,HLOOKUP(FI$2,Recipes!$H:$GI,'Production Calculator'!$A12+2,FALSE)*$AK12))+IF($AO12=FI$3,$AM12/VLOOKUP($AO12,Data!$A$50:$B$56,2,FALSE),0)</f>
        <v>0</v>
      </c>
      <c r="FJ12" s="11">
        <f>IF(FJ$2=$A12,0,IF(HLOOKUP(FJ$2,Recipes!$H:$GI,'Production Calculator'!$A12+2,FALSE)=0,0,HLOOKUP(FJ$2,Recipes!$H:$GI,'Production Calculator'!$A12+2,FALSE)*$AK12))+IF($AO12=FJ$3,$AM12/VLOOKUP($AO12,Data!$A$50:$B$56,2,FALSE),0)</f>
        <v>0</v>
      </c>
      <c r="FK12" s="11">
        <f>IF(FK$2=$A12,0,IF(HLOOKUP(FK$2,Recipes!$H:$GI,'Production Calculator'!$A12+2,FALSE)=0,0,HLOOKUP(FK$2,Recipes!$H:$GI,'Production Calculator'!$A12+2,FALSE)*$AK12))+IF($AO12=FK$3,$AM12/VLOOKUP($AO12,Data!$A$50:$B$56,2,FALSE),0)</f>
        <v>0</v>
      </c>
      <c r="FL12" s="11">
        <f>IF(FL$2=$A12,0,IF(HLOOKUP(FL$2,Recipes!$H:$GI,'Production Calculator'!$A12+2,FALSE)=0,0,HLOOKUP(FL$2,Recipes!$H:$GI,'Production Calculator'!$A12+2,FALSE)*$AK12))+IF($AO12=FL$3,$AM12/VLOOKUP($AO12,Data!$A$50:$B$56,2,FALSE),0)</f>
        <v>0</v>
      </c>
      <c r="FM12" s="11">
        <f>IF(FM$2=$A12,0,IF(HLOOKUP(FM$2,Recipes!$H:$GI,'Production Calculator'!$A12+2,FALSE)=0,0,HLOOKUP(FM$2,Recipes!$H:$GI,'Production Calculator'!$A12+2,FALSE)*$AK12))+IF($AO12=FM$3,$AM12/VLOOKUP($AO12,Data!$A$50:$B$56,2,FALSE),0)</f>
        <v>0</v>
      </c>
      <c r="FN12" s="11">
        <f>IF(FN$2=$A12,0,IF(HLOOKUP(FN$2,Recipes!$H:$GI,'Production Calculator'!$A12+2,FALSE)=0,0,HLOOKUP(FN$2,Recipes!$H:$GI,'Production Calculator'!$A12+2,FALSE)*$AK12))+IF($AO12=FN$3,$AM12/VLOOKUP($AO12,Data!$A$50:$B$56,2,FALSE),0)</f>
        <v>0</v>
      </c>
      <c r="FO12" s="11">
        <f>IF(FO$2=$A12,0,IF(HLOOKUP(FO$2,Recipes!$H:$GI,'Production Calculator'!$A12+2,FALSE)=0,0,HLOOKUP(FO$2,Recipes!$H:$GI,'Production Calculator'!$A12+2,FALSE)*$AK12))+IF($AO12=FO$3,$AM12/VLOOKUP($AO12,Data!$A$50:$B$56,2,FALSE),0)</f>
        <v>0</v>
      </c>
      <c r="FP12" s="11">
        <f>IF(FP$2=$A12,0,IF(HLOOKUP(FP$2,Recipes!$H:$GI,'Production Calculator'!$A12+2,FALSE)=0,0,HLOOKUP(FP$2,Recipes!$H:$GI,'Production Calculator'!$A12+2,FALSE)*$AK12))+IF($AO12=FP$3,$AM12/VLOOKUP($AO12,Data!$A$50:$B$56,2,FALSE),0)</f>
        <v>0</v>
      </c>
      <c r="FQ12" s="11">
        <f>IF(FQ$2=$A12,0,IF(HLOOKUP(FQ$2,Recipes!$H:$GI,'Production Calculator'!$A12+2,FALSE)=0,0,HLOOKUP(FQ$2,Recipes!$H:$GI,'Production Calculator'!$A12+2,FALSE)*$AK12))+IF($AO12=FQ$3,$AM12/VLOOKUP($AO12,Data!$A$50:$B$56,2,FALSE),0)</f>
        <v>0</v>
      </c>
      <c r="FR12" s="11">
        <f>IF(FR$2=$A12,0,IF(HLOOKUP(FR$2,Recipes!$H:$GI,'Production Calculator'!$A12+2,FALSE)=0,0,HLOOKUP(FR$2,Recipes!$H:$GI,'Production Calculator'!$A12+2,FALSE)*$AK12))+IF($AO12=FR$3,$AM12/VLOOKUP($AO12,Data!$A$50:$B$56,2,FALSE),0)</f>
        <v>0</v>
      </c>
      <c r="FS12" s="11">
        <f>IF(FS$2=$A12,0,IF(HLOOKUP(FS$2,Recipes!$H:$GI,'Production Calculator'!$A12+2,FALSE)=0,0,HLOOKUP(FS$2,Recipes!$H:$GI,'Production Calculator'!$A12+2,FALSE)*$AK12))+IF($AO12=FS$3,$AM12/VLOOKUP($AO12,Data!$A$50:$B$56,2,FALSE),0)</f>
        <v>0</v>
      </c>
      <c r="FT12" s="11">
        <f>IF(FT$2=$A12,0,IF(HLOOKUP(FT$2,Recipes!$H:$GI,'Production Calculator'!$A12+2,FALSE)=0,0,HLOOKUP(FT$2,Recipes!$H:$GI,'Production Calculator'!$A12+2,FALSE)*$AK12))+IF($AO12=FT$3,$AM12/VLOOKUP($AO12,Data!$A$50:$B$56,2,FALSE),0)</f>
        <v>0</v>
      </c>
      <c r="FU12" s="11">
        <f>IF(FU$2=$A12,0,IF(HLOOKUP(FU$2,Recipes!$H:$GI,'Production Calculator'!$A12+2,FALSE)=0,0,HLOOKUP(FU$2,Recipes!$H:$GI,'Production Calculator'!$A12+2,FALSE)*$AK12))+IF($AO12=FU$3,$AM12/VLOOKUP($AO12,Data!$A$50:$B$56,2,FALSE),0)</f>
        <v>0</v>
      </c>
      <c r="FV12" s="11">
        <f>IF(FV$2=$A12,0,IF(HLOOKUP(FV$2,Recipes!$H:$GI,'Production Calculator'!$A12+2,FALSE)=0,0,HLOOKUP(FV$2,Recipes!$H:$GI,'Production Calculator'!$A12+2,FALSE)*$AK12))+IF($AO12=FV$3,$AM12/VLOOKUP($AO12,Data!$A$50:$B$56,2,FALSE),0)</f>
        <v>0</v>
      </c>
      <c r="FW12" s="11">
        <f>IF(FW$2=$A12,0,IF(HLOOKUP(FW$2,Recipes!$H:$GI,'Production Calculator'!$A12+2,FALSE)=0,0,HLOOKUP(FW$2,Recipes!$H:$GI,'Production Calculator'!$A12+2,FALSE)*$AK12))+IF($AO12=FW$3,$AM12/VLOOKUP($AO12,Data!$A$50:$B$56,2,FALSE),0)</f>
        <v>0</v>
      </c>
      <c r="FX12" s="11">
        <f>IF(FX$2=$A12,0,IF(HLOOKUP(FX$2,Recipes!$H:$GI,'Production Calculator'!$A12+2,FALSE)=0,0,HLOOKUP(FX$2,Recipes!$H:$GI,'Production Calculator'!$A12+2,FALSE)*$AK12))+IF($AO12=FX$3,$AM12/VLOOKUP($AO12,Data!$A$50:$B$56,2,FALSE),0)</f>
        <v>0</v>
      </c>
      <c r="FY12" s="11">
        <f>IF(FY$2=$A12,0,IF(HLOOKUP(FY$2,Recipes!$H:$GI,'Production Calculator'!$A12+2,FALSE)=0,0,HLOOKUP(FY$2,Recipes!$H:$GI,'Production Calculator'!$A12+2,FALSE)*$AK12))+IF($AO12=FY$3,$AM12/VLOOKUP($AO12,Data!$A$50:$B$56,2,FALSE),0)</f>
        <v>0</v>
      </c>
      <c r="FZ12" s="11">
        <f>IF(FZ$2=$A12,0,IF(HLOOKUP(FZ$2,Recipes!$H:$GI,'Production Calculator'!$A12+2,FALSE)=0,0,HLOOKUP(FZ$2,Recipes!$H:$GI,'Production Calculator'!$A12+2,FALSE)*$AK12))+IF($AO12=FZ$3,$AM12/VLOOKUP($AO12,Data!$A$50:$B$56,2,FALSE),0)</f>
        <v>0</v>
      </c>
      <c r="GA12" s="11">
        <f>IF(GA$2=$A12,0,IF(HLOOKUP(GA$2,Recipes!$H:$GI,'Production Calculator'!$A12+2,FALSE)=0,0,HLOOKUP(GA$2,Recipes!$H:$GI,'Production Calculator'!$A12+2,FALSE)*$AK12))+IF($AO12=GA$3,$AM12/VLOOKUP($AO12,Data!$A$50:$B$56,2,FALSE),0)</f>
        <v>0</v>
      </c>
      <c r="GB12" s="11">
        <f>IF(GB$2=$A12,0,IF(HLOOKUP(GB$2,Recipes!$H:$GI,'Production Calculator'!$A12+2,FALSE)=0,0,HLOOKUP(GB$2,Recipes!$H:$GI,'Production Calculator'!$A12+2,FALSE)*$AK12))+IF($AO12=GB$3,$AM12/VLOOKUP($AO12,Data!$A$50:$B$56,2,FALSE),0)</f>
        <v>0</v>
      </c>
      <c r="GC12" s="11">
        <f>IF(GC$2=$A12,0,IF(HLOOKUP(GC$2,Recipes!$H:$GI,'Production Calculator'!$A12+2,FALSE)=0,0,HLOOKUP(GC$2,Recipes!$H:$GI,'Production Calculator'!$A12+2,FALSE)*$AK12))+IF($AO12=GC$3,$AM12/VLOOKUP($AO12,Data!$A$50:$B$56,2,FALSE),0)</f>
        <v>0</v>
      </c>
      <c r="GD12" s="11">
        <f>IF(GD$2=$A12,0,IF(HLOOKUP(GD$2,Recipes!$H:$GI,'Production Calculator'!$A12+2,FALSE)=0,0,HLOOKUP(GD$2,Recipes!$H:$GI,'Production Calculator'!$A12+2,FALSE)*$AK12))+IF($AO12=GD$3,$AM12/VLOOKUP($AO12,Data!$A$50:$B$56,2,FALSE),0)</f>
        <v>0</v>
      </c>
      <c r="GE12" s="11">
        <f>IF(GE$2=$A12,0,IF(HLOOKUP(GE$2,Recipes!$H:$GI,'Production Calculator'!$A12+2,FALSE)=0,0,HLOOKUP(GE$2,Recipes!$H:$GI,'Production Calculator'!$A12+2,FALSE)*$AK12))+IF($AO12=GE$3,$AM12/VLOOKUP($AO12,Data!$A$50:$B$56,2,FALSE),0)</f>
        <v>0</v>
      </c>
      <c r="GF12" s="11">
        <f>IF(GF$2=$A12,0,IF(HLOOKUP(GF$2,Recipes!$H:$GI,'Production Calculator'!$A12+2,FALSE)=0,0,HLOOKUP(GF$2,Recipes!$H:$GI,'Production Calculator'!$A12+2,FALSE)*$AK12))+IF($AO12=GF$3,$AM12/VLOOKUP($AO12,Data!$A$50:$B$56,2,FALSE),0)</f>
        <v>0</v>
      </c>
      <c r="GG12" s="11">
        <f>IF(GG$2=$A12,0,IF(HLOOKUP(GG$2,Recipes!$H:$GI,'Production Calculator'!$A12+2,FALSE)=0,0,HLOOKUP(GG$2,Recipes!$H:$GI,'Production Calculator'!$A12+2,FALSE)*$AK12))+IF($AO12=GG$3,$AM12/VLOOKUP($AO12,Data!$A$50:$B$56,2,FALSE),0)</f>
        <v>0</v>
      </c>
      <c r="GH12" s="11">
        <f>IF(GH$2=$A12,0,IF(HLOOKUP(GH$2,Recipes!$H:$GI,'Production Calculator'!$A12+2,FALSE)=0,0,HLOOKUP(GH$2,Recipes!$H:$GI,'Production Calculator'!$A12+2,FALSE)*$AK12))+IF($AO12=GH$3,$AM12/VLOOKUP($AO12,Data!$A$50:$B$56,2,FALSE),0)</f>
        <v>0</v>
      </c>
      <c r="GI12" s="11">
        <f>IF(GI$2=$A12,0,IF(HLOOKUP(GI$2,Recipes!$H:$GI,'Production Calculator'!$A12+2,FALSE)=0,0,HLOOKUP(GI$2,Recipes!$H:$GI,'Production Calculator'!$A12+2,FALSE)*$AK12))+IF($AO12=GI$3,$AM12/VLOOKUP($AO12,Data!$A$50:$B$56,2,FALSE),0)</f>
        <v>0</v>
      </c>
      <c r="GJ12" s="11">
        <f>IF(GJ$2=$A12,0,IF(HLOOKUP(GJ$2,Recipes!$H:$GI,'Production Calculator'!$A12+2,FALSE)=0,0,HLOOKUP(GJ$2,Recipes!$H:$GI,'Production Calculator'!$A12+2,FALSE)*$AK12))+IF($AO12=GJ$3,$AM12/VLOOKUP($AO12,Data!$A$50:$B$56,2,FALSE),0)</f>
        <v>0</v>
      </c>
      <c r="GK12" s="11">
        <f>IF(GK$2=$A12,0,IF(HLOOKUP(GK$2,Recipes!$H:$GI,'Production Calculator'!$A12+2,FALSE)=0,0,HLOOKUP(GK$2,Recipes!$H:$GI,'Production Calculator'!$A12+2,FALSE)*$AK12))+IF($AO12=GK$3,$AM12/VLOOKUP($AO12,Data!$A$50:$B$56,2,FALSE),0)</f>
        <v>0</v>
      </c>
      <c r="GL12" s="11">
        <f>IF(GL$2=$A12,0,IF(HLOOKUP(GL$2,Recipes!$H:$GI,'Production Calculator'!$A12+2,FALSE)=0,0,HLOOKUP(GL$2,Recipes!$H:$GI,'Production Calculator'!$A12+2,FALSE)*$AK12))+IF($AO12=GL$3,$AM12/VLOOKUP($AO12,Data!$A$50:$B$56,2,FALSE),0)</f>
        <v>0</v>
      </c>
      <c r="GM12" s="11">
        <f>IF(GM$2=$A12,0,IF(HLOOKUP(GM$2,Recipes!$H:$GI,'Production Calculator'!$A12+2,FALSE)=0,0,HLOOKUP(GM$2,Recipes!$H:$GI,'Production Calculator'!$A12+2,FALSE)*$AK12))+IF($AO12=GM$3,$AM12/VLOOKUP($AO12,Data!$A$50:$B$56,2,FALSE),0)</f>
        <v>0</v>
      </c>
      <c r="GN12" s="11">
        <f>IF(GN$2=$A12,0,IF(HLOOKUP(GN$2,Recipes!$H:$GI,'Production Calculator'!$A12+2,FALSE)=0,0,HLOOKUP(GN$2,Recipes!$H:$GI,'Production Calculator'!$A12+2,FALSE)*$AK12))+IF($AO12=GN$3,$AM12/VLOOKUP($AO12,Data!$A$50:$B$56,2,FALSE),0)</f>
        <v>0</v>
      </c>
      <c r="GO12" s="11">
        <f>IF(GO$2=$A12,0,IF(HLOOKUP(GO$2,Recipes!$H:$GI,'Production Calculator'!$A12+2,FALSE)=0,0,HLOOKUP(GO$2,Recipes!$H:$GI,'Production Calculator'!$A12+2,FALSE)*$AK12))+IF($AO12=GO$3,$AM12/VLOOKUP($AO12,Data!$A$50:$B$56,2,FALSE),0)</f>
        <v>0</v>
      </c>
      <c r="GP12" s="11">
        <f>IF(GP$2=$A12,0,IF(HLOOKUP(GP$2,Recipes!$H:$GI,'Production Calculator'!$A12+2,FALSE)=0,0,HLOOKUP(GP$2,Recipes!$H:$GI,'Production Calculator'!$A12+2,FALSE)*$AK12))+IF($AO12=GP$3,$AM12/VLOOKUP($AO12,Data!$A$50:$B$56,2,FALSE),0)</f>
        <v>0</v>
      </c>
      <c r="GQ12" s="11">
        <f>IF(GQ$2=$A12,0,IF(HLOOKUP(GQ$2,Recipes!$H:$GI,'Production Calculator'!$A12+2,FALSE)=0,0,HLOOKUP(GQ$2,Recipes!$H:$GI,'Production Calculator'!$A12+2,FALSE)*$AK12))+IF($AO12=GQ$3,$AM12/VLOOKUP($AO12,Data!$A$50:$B$56,2,FALSE),0)</f>
        <v>0</v>
      </c>
      <c r="GR12" s="11">
        <f>IF(GR$2=$A12,0,IF(HLOOKUP(GR$2,Recipes!$H:$GI,'Production Calculator'!$A12+2,FALSE)=0,0,HLOOKUP(GR$2,Recipes!$H:$GI,'Production Calculator'!$A12+2,FALSE)*$AK12))+IF($AO12=GR$3,$AM12/VLOOKUP($AO12,Data!$A$50:$B$56,2,FALSE),0)</f>
        <v>0</v>
      </c>
      <c r="GS12" s="11">
        <f>IF(GS$2=$A12,0,IF(HLOOKUP(GS$2,Recipes!$H:$GI,'Production Calculator'!$A12+2,FALSE)=0,0,HLOOKUP(GS$2,Recipes!$H:$GI,'Production Calculator'!$A12+2,FALSE)*$AK12))+IF($AO12=GS$3,$AM12/VLOOKUP($AO12,Data!$A$50:$B$56,2,FALSE),0)</f>
        <v>0</v>
      </c>
      <c r="GT12" s="11">
        <f>IF(GT$2=$A12,0,IF(HLOOKUP(GT$2,Recipes!$H:$GI,'Production Calculator'!$A12+2,FALSE)=0,0,HLOOKUP(GT$2,Recipes!$H:$GI,'Production Calculator'!$A12+2,FALSE)*$AK12))+IF($AO12=GT$3,$AM12/VLOOKUP($AO12,Data!$A$50:$B$56,2,FALSE),0)</f>
        <v>0</v>
      </c>
      <c r="GU12" s="11">
        <f>IF(GU$2=$A12,0,IF(HLOOKUP(GU$2,Recipes!$H:$GI,'Production Calculator'!$A12+2,FALSE)=0,0,HLOOKUP(GU$2,Recipes!$H:$GI,'Production Calculator'!$A12+2,FALSE)*$AK12))+IF($AO12=GU$3,$AM12/VLOOKUP($AO12,Data!$A$50:$B$56,2,FALSE),0)</f>
        <v>0</v>
      </c>
      <c r="GV12" s="11">
        <f>IF(GV$2=$A12,0,IF(HLOOKUP(GV$2,Recipes!$H:$GI,'Production Calculator'!$A12+2,FALSE)=0,0,HLOOKUP(GV$2,Recipes!$H:$GI,'Production Calculator'!$A12+2,FALSE)*$AK12))+IF($AO12=GV$3,$AM12/VLOOKUP($AO12,Data!$A$50:$B$56,2,FALSE),0)</f>
        <v>0</v>
      </c>
      <c r="GW12" s="11">
        <f>IF(GW$2=$A12,0,IF(HLOOKUP(GW$2,Recipes!$H:$GI,'Production Calculator'!$A12+2,FALSE)=0,0,HLOOKUP(GW$2,Recipes!$H:$GI,'Production Calculator'!$A12+2,FALSE)*$AK12))+IF($AO12=GW$3,$AM12/VLOOKUP($AO12,Data!$A$50:$B$56,2,FALSE),0)</f>
        <v>0</v>
      </c>
      <c r="GX12" s="11">
        <f>IF(GX$2=$A12,0,IF(HLOOKUP(GX$2,Recipes!$H:$GI,'Production Calculator'!$A12+2,FALSE)=0,0,HLOOKUP(GX$2,Recipes!$H:$GI,'Production Calculator'!$A12+2,FALSE)*$AK12))+IF($AO12=GX$3,$AM12/VLOOKUP($AO12,Data!$A$50:$B$56,2,FALSE),0)</f>
        <v>0</v>
      </c>
      <c r="GY12" s="11">
        <f>IF(GY$2=$A12,0,IF(HLOOKUP(GY$2,Recipes!$H:$GI,'Production Calculator'!$A12+2,FALSE)=0,0,HLOOKUP(GY$2,Recipes!$H:$GI,'Production Calculator'!$A12+2,FALSE)*$AK12))+IF($AO12=GY$3,$AM12/VLOOKUP($AO12,Data!$A$50:$B$56,2,FALSE),0)</f>
        <v>0</v>
      </c>
      <c r="GZ12" s="11">
        <f>IF(GZ$2=$A12,0,IF(HLOOKUP(GZ$2,Recipes!$H:$GI,'Production Calculator'!$A12+2,FALSE)=0,0,HLOOKUP(GZ$2,Recipes!$H:$GI,'Production Calculator'!$A12+2,FALSE)*$AK12))+IF($AO12=GZ$3,$AM12/VLOOKUP($AO12,Data!$A$50:$B$56,2,FALSE),0)</f>
        <v>0</v>
      </c>
      <c r="HA12" s="11">
        <f>IF(HA$2=$A12,0,IF(HLOOKUP(HA$2,Recipes!$H:$GI,'Production Calculator'!$A12+2,FALSE)=0,0,HLOOKUP(HA$2,Recipes!$H:$GI,'Production Calculator'!$A12+2,FALSE)*$AK12))+IF($AO12=HA$3,$AM12/VLOOKUP($AO12,Data!$A$50:$B$56,2,FALSE),0)</f>
        <v>0</v>
      </c>
      <c r="HB12" s="11">
        <f>IF(HB$2=$A12,0,IF(HLOOKUP(HB$2,Recipes!$H:$GI,'Production Calculator'!$A12+2,FALSE)=0,0,HLOOKUP(HB$2,Recipes!$H:$GI,'Production Calculator'!$A12+2,FALSE)*$AK12))+IF($AO12=HB$3,$AM12/VLOOKUP($AO12,Data!$A$50:$B$56,2,FALSE),0)</f>
        <v>0</v>
      </c>
      <c r="HC12" s="11">
        <f>IF(HC$2=$A12,0,IF(HLOOKUP(HC$2,Recipes!$H:$GI,'Production Calculator'!$A12+2,FALSE)=0,0,HLOOKUP(HC$2,Recipes!$H:$GI,'Production Calculator'!$A12+2,FALSE)*$AK12))+IF($AO12=HC$3,$AM12/VLOOKUP($AO12,Data!$A$50:$B$56,2,FALSE),0)</f>
        <v>0</v>
      </c>
      <c r="HD12" s="11">
        <f>IF(HD$2=$A12,0,IF(HLOOKUP(HD$2,Recipes!$H:$GI,'Production Calculator'!$A12+2,FALSE)=0,0,HLOOKUP(HD$2,Recipes!$H:$GI,'Production Calculator'!$A12+2,FALSE)*$AK12))+IF($AO12=HD$3,$AM12/VLOOKUP($AO12,Data!$A$50:$B$56,2,FALSE),0)</f>
        <v>0</v>
      </c>
      <c r="HE12" s="11">
        <f>IF(HE$2=$A12,0,IF(HLOOKUP(HE$2,Recipes!$H:$GI,'Production Calculator'!$A12+2,FALSE)=0,0,HLOOKUP(HE$2,Recipes!$H:$GI,'Production Calculator'!$A12+2,FALSE)*$AK12))+IF($AO12=HE$3,$AM12/VLOOKUP($AO12,Data!$A$50:$B$56,2,FALSE),0)</f>
        <v>0</v>
      </c>
      <c r="HF12" s="11">
        <f>IF(HF$2=$A12,0,IF(HLOOKUP(HF$2,Recipes!$H:$GI,'Production Calculator'!$A12+2,FALSE)=0,0,HLOOKUP(HF$2,Recipes!$H:$GI,'Production Calculator'!$A12+2,FALSE)*$AK12))+IF($AO12=HF$3,$AM12/VLOOKUP($AO12,Data!$A$50:$B$56,2,FALSE),0)</f>
        <v>0</v>
      </c>
      <c r="HG12" s="11">
        <f>IF(HG$2=$A12,0,IF(HLOOKUP(HG$2,Recipes!$H:$GI,'Production Calculator'!$A12+2,FALSE)=0,0,HLOOKUP(HG$2,Recipes!$H:$GI,'Production Calculator'!$A12+2,FALSE)*$AK12))+IF($AO12=HG$3,$AM12/VLOOKUP($AO12,Data!$A$50:$B$56,2,FALSE),0)</f>
        <v>0</v>
      </c>
      <c r="HH12" s="11">
        <f>IF(HH$2=$A12,0,IF(HLOOKUP(HH$2,Recipes!$H:$GI,'Production Calculator'!$A12+2,FALSE)=0,0,HLOOKUP(HH$2,Recipes!$H:$GI,'Production Calculator'!$A12+2,FALSE)*$AK12))+IF($AO12=HH$3,$AM12/VLOOKUP($AO12,Data!$A$50:$B$56,2,FALSE),0)</f>
        <v>0</v>
      </c>
      <c r="HI12" s="11">
        <f>IF(HI$2=$A12,0,IF(HLOOKUP(HI$2,Recipes!$H:$GI,'Production Calculator'!$A12+2,FALSE)=0,0,HLOOKUP(HI$2,Recipes!$H:$GI,'Production Calculator'!$A12+2,FALSE)*$AK12))+IF($AO12=HI$3,$AM12/VLOOKUP($AO12,Data!$A$50:$B$56,2,FALSE),0)</f>
        <v>0</v>
      </c>
      <c r="HJ12" s="11">
        <f>IF(HJ$2=$A12,0,IF(HLOOKUP(HJ$2,Recipes!$H:$GI,'Production Calculator'!$A12+2,FALSE)=0,0,HLOOKUP(HJ$2,Recipes!$H:$GI,'Production Calculator'!$A12+2,FALSE)*$AK12))+IF($AO12=HJ$3,$AM12/VLOOKUP($AO12,Data!$A$50:$B$56,2,FALSE),0)</f>
        <v>0</v>
      </c>
      <c r="HK12" s="11">
        <f>IF(HK$2=$A12,0,IF(HLOOKUP(HK$2,Recipes!$H:$GI,'Production Calculator'!$A12+2,FALSE)=0,0,HLOOKUP(HK$2,Recipes!$H:$GI,'Production Calculator'!$A12+2,FALSE)*$AK12))+IF($AO12=HK$3,$AM12/VLOOKUP($AO12,Data!$A$50:$B$56,2,FALSE),0)</f>
        <v>0</v>
      </c>
      <c r="HL12" s="11">
        <f>IF(HL$2=$A12,0,IF(HLOOKUP(HL$2,Recipes!$H:$GI,'Production Calculator'!$A12+2,FALSE)=0,0,HLOOKUP(HL$2,Recipes!$H:$GI,'Production Calculator'!$A12+2,FALSE)*$AK12))+IF($AO12=HL$3,$AM12/VLOOKUP($AO12,Data!$A$50:$B$56,2,FALSE),0)</f>
        <v>0</v>
      </c>
      <c r="HM12" s="11">
        <f>IF(HM$2=$A12,0,IF(HLOOKUP(HM$2,Recipes!$H:$GI,'Production Calculator'!$A12+2,FALSE)=0,0,HLOOKUP(HM$2,Recipes!$H:$GI,'Production Calculator'!$A12+2,FALSE)*$AK12))+IF($AO12=HM$3,$AM12/VLOOKUP($AO12,Data!$A$50:$B$56,2,FALSE),0)</f>
        <v>0</v>
      </c>
      <c r="HN12" s="11">
        <f>IF(HN$2=$A12,0,IF(HLOOKUP(HN$2,Recipes!$H:$GI,'Production Calculator'!$A12+2,FALSE)=0,0,HLOOKUP(HN$2,Recipes!$H:$GI,'Production Calculator'!$A12+2,FALSE)*$AK12))+IF($AO12=HN$3,$AM12/VLOOKUP($AO12,Data!$A$50:$B$56,2,FALSE),0)</f>
        <v>0</v>
      </c>
      <c r="HO12" s="11">
        <f>IF(HO$2=$A12,0,IF(HLOOKUP(HO$2,Recipes!$H:$GI,'Production Calculator'!$A12+2,FALSE)=0,0,HLOOKUP(HO$2,Recipes!$H:$GI,'Production Calculator'!$A12+2,FALSE)*$AK12))+IF($AO12=HO$3,$AM12/VLOOKUP($AO12,Data!$A$50:$B$56,2,FALSE),0)</f>
        <v>0</v>
      </c>
      <c r="HP12" s="11">
        <f>IF(HP$2=$A12,0,IF(HLOOKUP(HP$2,Recipes!$H:$GI,'Production Calculator'!$A12+2,FALSE)=0,0,HLOOKUP(HP$2,Recipes!$H:$GI,'Production Calculator'!$A12+2,FALSE)*$AK12))+IF($AO12=HP$3,$AM12/VLOOKUP($AO12,Data!$A$50:$B$56,2,FALSE),0)</f>
        <v>0</v>
      </c>
      <c r="HQ12" s="11">
        <f>IF(HQ$2=$A12,0,IF(HLOOKUP(HQ$2,Recipes!$H:$GI,'Production Calculator'!$A12+2,FALSE)=0,0,HLOOKUP(HQ$2,Recipes!$H:$GI,'Production Calculator'!$A12+2,FALSE)*$AK12))+IF($AO12=HQ$3,$AM12/VLOOKUP($AO12,Data!$A$50:$B$56,2,FALSE),0)</f>
        <v>0</v>
      </c>
      <c r="HR12" s="11">
        <f>IF(HR$2=$A12,0,IF(HLOOKUP(HR$2,Recipes!$H:$GI,'Production Calculator'!$A12+2,FALSE)=0,0,HLOOKUP(HR$2,Recipes!$H:$GI,'Production Calculator'!$A12+2,FALSE)*$AK12))+IF($AO12=HR$3,$AM12/VLOOKUP($AO12,Data!$A$50:$B$56,2,FALSE),0)</f>
        <v>0</v>
      </c>
      <c r="HS12" s="121"/>
    </row>
    <row r="13" spans="1:227" x14ac:dyDescent="0.45">
      <c r="A13">
        <v>2</v>
      </c>
      <c r="B13" s="107" t="str">
        <f>VLOOKUP(A13,Recipes!A:B,2)</f>
        <v>Iron plate</v>
      </c>
      <c r="C13" s="128">
        <v>0</v>
      </c>
      <c r="D13" s="108">
        <f>HLOOKUP(A13,$AQ$2:$HR$202,$A$202-1,FALSE)+C13</f>
        <v>0</v>
      </c>
      <c r="E13" s="135" t="s">
        <v>232</v>
      </c>
      <c r="F13" s="109">
        <f>VLOOKUP(A13,Recipes!$A$3:$G$186,6,FALSE)</f>
        <v>1</v>
      </c>
      <c r="G13" s="109">
        <f>VLOOKUP(A13,Recipes!$A$3:$G$186,7,FALSE)</f>
        <v>0</v>
      </c>
      <c r="H13" s="110">
        <f>ROUNDUP(D13/AL13,0)</f>
        <v>0</v>
      </c>
      <c r="I13" s="109">
        <f>VLOOKUP(E13,Data!$A$2:$C$26,3, FALSE)</f>
        <v>2</v>
      </c>
      <c r="J13" s="136">
        <v>0</v>
      </c>
      <c r="K13" s="136">
        <v>0</v>
      </c>
      <c r="L13" s="136">
        <v>0</v>
      </c>
      <c r="M13" s="137">
        <v>0</v>
      </c>
      <c r="N13" s="137">
        <v>0</v>
      </c>
      <c r="O13" s="137">
        <v>0</v>
      </c>
      <c r="P13" s="138">
        <v>0</v>
      </c>
      <c r="Q13" s="138">
        <v>0</v>
      </c>
      <c r="R13" s="138">
        <v>0</v>
      </c>
      <c r="S13">
        <f t="shared" ref="S13:S15" si="23">J13*$H13</f>
        <v>0</v>
      </c>
      <c r="T13">
        <f t="shared" ref="T13:T15" si="24">K13*$H13</f>
        <v>0</v>
      </c>
      <c r="U13">
        <f t="shared" ref="U13:U15" si="25">L13*$H13</f>
        <v>0</v>
      </c>
      <c r="V13">
        <f t="shared" ref="V13:V15" si="26">M13*$H13</f>
        <v>0</v>
      </c>
      <c r="W13">
        <f t="shared" ref="W13:W15" si="27">N13*$H13</f>
        <v>0</v>
      </c>
      <c r="X13">
        <f t="shared" ref="X13:X15" si="28">O13*$H13</f>
        <v>0</v>
      </c>
      <c r="Y13">
        <f t="shared" ref="Y13:Y15" si="29">P13*$H13</f>
        <v>0</v>
      </c>
      <c r="Z13">
        <f t="shared" ref="Z13:Z15" si="30">Q13*$H13</f>
        <v>0</v>
      </c>
      <c r="AA13">
        <f t="shared" ref="AA13:AA15" si="31">R13*$H13</f>
        <v>0</v>
      </c>
      <c r="AB13" s="111">
        <f>VLOOKUP($A13,Recipes!$A:$G,4)</f>
        <v>3.5</v>
      </c>
      <c r="AC13" s="111">
        <f>VLOOKUP($A13,Recipes!$A:$G,5)</f>
        <v>1</v>
      </c>
      <c r="AD13" s="111">
        <f>AC13/AB13</f>
        <v>0.2857142857142857</v>
      </c>
      <c r="AE13" s="111">
        <f>VLOOKUP(E13,Data!$A$2:$F$26,5,FALSE)</f>
        <v>0</v>
      </c>
      <c r="AF13" s="111">
        <f>VLOOKUP(E13,Data!$A$2:$F$26,4,FALSE)</f>
        <v>180</v>
      </c>
      <c r="AG13" s="111">
        <f>VLOOKUP(E13,Data!$A$2:$B$26,2, FALSE)</f>
        <v>2</v>
      </c>
      <c r="AH13" s="111">
        <f>1+VLOOKUP($J$3,Data!$A$40:$D$48,2,FALSE)*$J13+VLOOKUP($K$3,Data!$A$40:$D$48,2,FALSE)*$K13+VLOOKUP($L$3,Data!$A$40:$D$48,2,FALSE)*$L13+VLOOKUP($M$3,Data!$A$40:$D$48,2,FALSE)*$M13+VLOOKUP($N$3,Data!$A$40:$D$48,2,FALSE)*$N13+VLOOKUP($O$3,Data!$A$40:$D$48,2,FALSE)*$O13+VLOOKUP($P$3,Data!$A$40:$D$48,2,FALSE)*$P13+VLOOKUP($Q$3,Data!$A$40:$D$48,2,FALSE)*$Q13+VLOOKUP($R$3,Data!$A$40:$D$48,2,FALSE)*$R13</f>
        <v>1</v>
      </c>
      <c r="AI13" s="111">
        <f>MAX(1+VLOOKUP($J$3,Data!$A$40:$D$48,3,FALSE)*$J13+VLOOKUP($K$3,Data!$A$40:$D$48,3,FALSE)*$K13+VLOOKUP($L$3,Data!$A$40:$D$48,3,FALSE)*$L13+VLOOKUP($M$3,Data!$A$40:$D$48,3,FALSE)*$M13+VLOOKUP($N$3,Data!$A$40:$D$48,3,FALSE)*$N13+VLOOKUP($O$3,Data!$A$40:$D$48,3,FALSE)*$O13+VLOOKUP($P$3,Data!$A$40:$D$48,3,FALSE)*$P13+VLOOKUP($Q$3,Data!$A$40:$D$48,3,FALSE)*$Q13+VLOOKUP($R$3,Data!$A$40:$D$48,3,FALSE)*$R13,0)</f>
        <v>1</v>
      </c>
      <c r="AJ13" s="111">
        <f>MAX(1-(VLOOKUP($J$3,Data!$A$40:$D$48,4,FALSE)*$J13+VLOOKUP($K$3,Data!$A$40:$D$48,4,FALSE)*$K13+VLOOKUP($L$3,Data!$A$40:$D$48,4,FALSE)*$L13+VLOOKUP($M$3,Data!$A$40:$D$48,4,FALSE)*$M13+VLOOKUP($N$3,Data!$A$40:$D$48,4,FALSE)*$N13+VLOOKUP($O$3,Data!$A$40:$D$48,4,FALSE)*$O13+VLOOKUP($P$3,Data!$A$40:$D$48,4,FALSE)*$P13+VLOOKUP($Q$3,Data!$A$40:$D$48,4,FALSE)*$Q13+VLOOKUP($R$3,Data!$A$40:$D$48,4,FALSE)*$R13),0.2)</f>
        <v>1</v>
      </c>
      <c r="AK13" s="112">
        <f>D13/(AC13*AH13)</f>
        <v>0</v>
      </c>
      <c r="AL13" s="111">
        <f>AD13*AG13*AH13*AI13</f>
        <v>0.5714285714285714</v>
      </c>
      <c r="AM13" s="111">
        <f>AE13*H13*AJ13</f>
        <v>0</v>
      </c>
      <c r="AN13" s="111">
        <f>AF13*H13*AJ13</f>
        <v>0</v>
      </c>
      <c r="AO13" s="131" t="s">
        <v>298</v>
      </c>
      <c r="AP13" s="11"/>
      <c r="AQ13" s="11">
        <f>IF(AQ$2=$A13,0,IF(HLOOKUP(AQ$2,Recipes!$H:$GI,'Production Calculator'!$A13+2,FALSE)=0,0,HLOOKUP(AQ$2,Recipes!$H:$GI,'Production Calculator'!$A13+2,FALSE)*$AK13))+IF($AO13=AQ$3,$AM13/VLOOKUP($AO13,Data!$A$50:$B$56,2,FALSE),0)</f>
        <v>0</v>
      </c>
      <c r="AR13" s="11">
        <f>IF(AR$2=$A13,0,IF(HLOOKUP(AR$2,Recipes!$H:$GI,'Production Calculator'!$A13+2,FALSE)=0,0,HLOOKUP(AR$2,Recipes!$H:$GI,'Production Calculator'!$A13+2,FALSE)*$AK13))+IF($AO13=AR$3,$AM13/VLOOKUP($AO13,Data!$A$50:$B$56,2,FALSE),0)</f>
        <v>0</v>
      </c>
      <c r="AS13" s="11">
        <f>IF(AS$2=$A13,0,IF(HLOOKUP(AS$2,Recipes!$H:$GI,'Production Calculator'!$A13+2,FALSE)=0,0,HLOOKUP(AS$2,Recipes!$H:$GI,'Production Calculator'!$A13+2,FALSE)*$AK13))+IF($AO13=AS$3,$AM13/VLOOKUP($AO13,Data!$A$50:$B$56,2,FALSE),0)</f>
        <v>0</v>
      </c>
      <c r="AT13" s="11">
        <f>IF(AT$2=$A13,0,IF(HLOOKUP(AT$2,Recipes!$H:$GI,'Production Calculator'!$A13+2,FALSE)=0,0,HLOOKUP(AT$2,Recipes!$H:$GI,'Production Calculator'!$A13+2,FALSE)*$AK13))+IF($AO13=AT$3,$AM13/VLOOKUP($AO13,Data!$A$50:$B$56,2,FALSE),0)</f>
        <v>0</v>
      </c>
      <c r="AU13" s="11">
        <f>IF(AU$2=$A13,0,IF(HLOOKUP(AU$2,Recipes!$H:$GI,'Production Calculator'!$A13+2,FALSE)=0,0,HLOOKUP(AU$2,Recipes!$H:$GI,'Production Calculator'!$A13+2,FALSE)*$AK13))+IF($AO13=AU$3,$AM13/VLOOKUP($AO13,Data!$A$50:$B$56,2,FALSE),0)</f>
        <v>0</v>
      </c>
      <c r="AV13" s="11">
        <f>IF(AV$2=$A13,0,IF(HLOOKUP(AV$2,Recipes!$H:$GI,'Production Calculator'!$A13+2,FALSE)=0,0,HLOOKUP(AV$2,Recipes!$H:$GI,'Production Calculator'!$A13+2,FALSE)*$AK13))+IF($AO13=AV$3,$AM13/VLOOKUP($AO13,Data!$A$50:$B$56,2,FALSE),0)</f>
        <v>0</v>
      </c>
      <c r="AW13" s="11">
        <f>IF(AW$2=$A13,0,IF(HLOOKUP(AW$2,Recipes!$H:$GI,'Production Calculator'!$A13+2,FALSE)=0,0,HLOOKUP(AW$2,Recipes!$H:$GI,'Production Calculator'!$A13+2,FALSE)*$AK13))+IF($AO13=AW$3,$AM13/VLOOKUP($AO13,Data!$A$50:$B$56,2,FALSE),0)</f>
        <v>0</v>
      </c>
      <c r="AX13" s="11">
        <f>IF(AX$2=$A13,0,IF(HLOOKUP(AX$2,Recipes!$H:$GI,'Production Calculator'!$A13+2,FALSE)=0,0,HLOOKUP(AX$2,Recipes!$H:$GI,'Production Calculator'!$A13+2,FALSE)*$AK13))+IF($AO13=AX$3,$AM13/VLOOKUP($AO13,Data!$A$50:$B$56,2,FALSE),0)</f>
        <v>0</v>
      </c>
      <c r="AY13" s="11">
        <f>IF(AY$2=$A13,0,IF(HLOOKUP(AY$2,Recipes!$H:$GI,'Production Calculator'!$A13+2,FALSE)=0,0,HLOOKUP(AY$2,Recipes!$H:$GI,'Production Calculator'!$A13+2,FALSE)*$AK13))+IF($AO13=AY$3,$AM13/VLOOKUP($AO13,Data!$A$50:$B$56,2,FALSE),0)</f>
        <v>0</v>
      </c>
      <c r="AZ13" s="11">
        <f>IF(AZ$2=$A13,0,IF(HLOOKUP(AZ$2,Recipes!$H:$GI,'Production Calculator'!$A13+2,FALSE)=0,0,HLOOKUP(AZ$2,Recipes!$H:$GI,'Production Calculator'!$A13+2,FALSE)*$AK13))+IF($AO13=AZ$3,$AM13/VLOOKUP($AO13,Data!$A$50:$B$56,2,FALSE),0)</f>
        <v>0</v>
      </c>
      <c r="BA13" s="11">
        <f>IF(BA$2=$A13,0,IF(HLOOKUP(BA$2,Recipes!$H:$GI,'Production Calculator'!$A13+2,FALSE)=0,0,HLOOKUP(BA$2,Recipes!$H:$GI,'Production Calculator'!$A13+2,FALSE)*$AK13))+IF($AO13=BA$3,$AM13/VLOOKUP($AO13,Data!$A$50:$B$56,2,FALSE),0)</f>
        <v>0</v>
      </c>
      <c r="BB13" s="11">
        <f>IF(BB$2=$A13,0,IF(HLOOKUP(BB$2,Recipes!$H:$GI,'Production Calculator'!$A13+2,FALSE)=0,0,HLOOKUP(BB$2,Recipes!$H:$GI,'Production Calculator'!$A13+2,FALSE)*$AK13))+IF($AO13=BB$3,$AM13/VLOOKUP($AO13,Data!$A$50:$B$56,2,FALSE),0)</f>
        <v>0</v>
      </c>
      <c r="BC13" s="11">
        <f>IF(BC$2=$A13,0,IF(HLOOKUP(BC$2,Recipes!$H:$GI,'Production Calculator'!$A13+2,FALSE)=0,0,HLOOKUP(BC$2,Recipes!$H:$GI,'Production Calculator'!$A13+2,FALSE)*$AK13))+IF($AO13=BC$3,$AM13/VLOOKUP($AO13,Data!$A$50:$B$56,2,FALSE),0)</f>
        <v>0</v>
      </c>
      <c r="BD13" s="11">
        <f>IF(BD$2=$A13,0,IF(HLOOKUP(BD$2,Recipes!$H:$GI,'Production Calculator'!$A13+2,FALSE)=0,0,HLOOKUP(BD$2,Recipes!$H:$GI,'Production Calculator'!$A13+2,FALSE)*$AK13))+IF($AO13=BD$3,$AM13/VLOOKUP($AO13,Data!$A$50:$B$56,2,FALSE),0)</f>
        <v>0</v>
      </c>
      <c r="BE13" s="11">
        <f>IF(BE$2=$A13,0,IF(HLOOKUP(BE$2,Recipes!$H:$GI,'Production Calculator'!$A13+2,FALSE)=0,0,HLOOKUP(BE$2,Recipes!$H:$GI,'Production Calculator'!$A13+2,FALSE)*$AK13))+IF($AO13=BE$3,$AM13/VLOOKUP($AO13,Data!$A$50:$B$56,2,FALSE),0)</f>
        <v>0</v>
      </c>
      <c r="BF13" s="11">
        <f>IF(BF$2=$A13,0,IF(HLOOKUP(BF$2,Recipes!$H:$GI,'Production Calculator'!$A13+2,FALSE)=0,0,HLOOKUP(BF$2,Recipes!$H:$GI,'Production Calculator'!$A13+2,FALSE)*$AK13))+IF($AO13=BF$3,$AM13/VLOOKUP($AO13,Data!$A$50:$B$56,2,FALSE),0)</f>
        <v>0</v>
      </c>
      <c r="BG13" s="11">
        <f>IF(BG$2=$A13,0,IF(HLOOKUP(BG$2,Recipes!$H:$GI,'Production Calculator'!$A13+2,FALSE)=0,0,HLOOKUP(BG$2,Recipes!$H:$GI,'Production Calculator'!$A13+2,FALSE)*$AK13))+IF($AO13=BG$3,$AM13/VLOOKUP($AO13,Data!$A$50:$B$56,2,FALSE),0)</f>
        <v>0</v>
      </c>
      <c r="BH13" s="11">
        <f>IF(BH$2=$A13,0,IF(HLOOKUP(BH$2,Recipes!$H:$GI,'Production Calculator'!$A13+2,FALSE)=0,0,HLOOKUP(BH$2,Recipes!$H:$GI,'Production Calculator'!$A13+2,FALSE)*$AK13))+IF($AO13=BH$3,$AM13/VLOOKUP($AO13,Data!$A$50:$B$56,2,FALSE),0)</f>
        <v>0</v>
      </c>
      <c r="BI13" s="11">
        <f>IF(BI$2=$A13,0,IF(HLOOKUP(BI$2,Recipes!$H:$GI,'Production Calculator'!$A13+2,FALSE)=0,0,HLOOKUP(BI$2,Recipes!$H:$GI,'Production Calculator'!$A13+2,FALSE)*$AK13))+IF($AO13=BI$3,$AM13/VLOOKUP($AO13,Data!$A$50:$B$56,2,FALSE),0)</f>
        <v>0</v>
      </c>
      <c r="BJ13" s="11">
        <f>IF(BJ$2=$A13,0,IF(HLOOKUP(BJ$2,Recipes!$H:$GI,'Production Calculator'!$A13+2,FALSE)=0,0,HLOOKUP(BJ$2,Recipes!$H:$GI,'Production Calculator'!$A13+2,FALSE)*$AK13))+IF($AO13=BJ$3,$AM13/VLOOKUP($AO13,Data!$A$50:$B$56,2,FALSE),0)</f>
        <v>0</v>
      </c>
      <c r="BK13" s="11">
        <f>IF(BK$2=$A13,0,IF(HLOOKUP(BK$2,Recipes!$H:$GI,'Production Calculator'!$A13+2,FALSE)=0,0,HLOOKUP(BK$2,Recipes!$H:$GI,'Production Calculator'!$A13+2,FALSE)*$AK13))+IF($AO13=BK$3,$AM13/VLOOKUP($AO13,Data!$A$50:$B$56,2,FALSE),0)</f>
        <v>0</v>
      </c>
      <c r="BL13" s="11">
        <f>IF(BL$2=$A13,0,IF(HLOOKUP(BL$2,Recipes!$H:$GI,'Production Calculator'!$A13+2,FALSE)=0,0,HLOOKUP(BL$2,Recipes!$H:$GI,'Production Calculator'!$A13+2,FALSE)*$AK13))+IF($AO13=BL$3,$AM13/VLOOKUP($AO13,Data!$A$50:$B$56,2,FALSE),0)</f>
        <v>0</v>
      </c>
      <c r="BM13" s="11">
        <f>IF(BM$2=$A13,0,IF(HLOOKUP(BM$2,Recipes!$H:$GI,'Production Calculator'!$A13+2,FALSE)=0,0,HLOOKUP(BM$2,Recipes!$H:$GI,'Production Calculator'!$A13+2,FALSE)*$AK13))+IF($AO13=BM$3,$AM13/VLOOKUP($AO13,Data!$A$50:$B$56,2,FALSE),0)</f>
        <v>0</v>
      </c>
      <c r="BN13" s="11">
        <f>IF(BN$2=$A13,0,IF(HLOOKUP(BN$2,Recipes!$H:$GI,'Production Calculator'!$A13+2,FALSE)=0,0,HLOOKUP(BN$2,Recipes!$H:$GI,'Production Calculator'!$A13+2,FALSE)*$AK13))+IF($AO13=BN$3,$AM13/VLOOKUP($AO13,Data!$A$50:$B$56,2,FALSE),0)</f>
        <v>0</v>
      </c>
      <c r="BO13" s="11">
        <f>IF(BO$2=$A13,0,IF(HLOOKUP(BO$2,Recipes!$H:$GI,'Production Calculator'!$A13+2,FALSE)=0,0,HLOOKUP(BO$2,Recipes!$H:$GI,'Production Calculator'!$A13+2,FALSE)*$AK13))+IF($AO13=BO$3,$AM13/VLOOKUP($AO13,Data!$A$50:$B$56,2,FALSE),0)</f>
        <v>0</v>
      </c>
      <c r="BP13" s="11">
        <f>IF(BP$2=$A13,0,IF(HLOOKUP(BP$2,Recipes!$H:$GI,'Production Calculator'!$A13+2,FALSE)=0,0,HLOOKUP(BP$2,Recipes!$H:$GI,'Production Calculator'!$A13+2,FALSE)*$AK13))+IF($AO13=BP$3,$AM13/VLOOKUP($AO13,Data!$A$50:$B$56,2,FALSE),0)</f>
        <v>0</v>
      </c>
      <c r="BQ13" s="11">
        <f>IF(BQ$2=$A13,0,IF(HLOOKUP(BQ$2,Recipes!$H:$GI,'Production Calculator'!$A13+2,FALSE)=0,0,HLOOKUP(BQ$2,Recipes!$H:$GI,'Production Calculator'!$A13+2,FALSE)*$AK13))+IF($AO13=BQ$3,$AM13/VLOOKUP($AO13,Data!$A$50:$B$56,2,FALSE),0)</f>
        <v>0</v>
      </c>
      <c r="BR13" s="11">
        <f>IF(BR$2=$A13,0,IF(HLOOKUP(BR$2,Recipes!$H:$GI,'Production Calculator'!$A13+2,FALSE)=0,0,HLOOKUP(BR$2,Recipes!$H:$GI,'Production Calculator'!$A13+2,FALSE)*$AK13))+IF($AO13=BR$3,$AM13/VLOOKUP($AO13,Data!$A$50:$B$56,2,FALSE),0)</f>
        <v>0</v>
      </c>
      <c r="BS13" s="11">
        <f>IF(BS$2=$A13,0,IF(HLOOKUP(BS$2,Recipes!$H:$GI,'Production Calculator'!$A13+2,FALSE)=0,0,HLOOKUP(BS$2,Recipes!$H:$GI,'Production Calculator'!$A13+2,FALSE)*$AK13))+IF($AO13=BS$3,$AM13/VLOOKUP($AO13,Data!$A$50:$B$56,2,FALSE),0)</f>
        <v>0</v>
      </c>
      <c r="BT13" s="11">
        <f>IF(BT$2=$A13,0,IF(HLOOKUP(BT$2,Recipes!$H:$GI,'Production Calculator'!$A13+2,FALSE)=0,0,HLOOKUP(BT$2,Recipes!$H:$GI,'Production Calculator'!$A13+2,FALSE)*$AK13))+IF($AO13=BT$3,$AM13/VLOOKUP($AO13,Data!$A$50:$B$56,2,FALSE),0)</f>
        <v>0</v>
      </c>
      <c r="BU13" s="11">
        <f>IF(BU$2=$A13,0,IF(HLOOKUP(BU$2,Recipes!$H:$GI,'Production Calculator'!$A13+2,FALSE)=0,0,HLOOKUP(BU$2,Recipes!$H:$GI,'Production Calculator'!$A13+2,FALSE)*$AK13))+IF($AO13=BU$3,$AM13/VLOOKUP($AO13,Data!$A$50:$B$56,2,FALSE),0)</f>
        <v>0</v>
      </c>
      <c r="BV13" s="11">
        <f>IF(BV$2=$A13,0,IF(HLOOKUP(BV$2,Recipes!$H:$GI,'Production Calculator'!$A13+2,FALSE)=0,0,HLOOKUP(BV$2,Recipes!$H:$GI,'Production Calculator'!$A13+2,FALSE)*$AK13))+IF($AO13=BV$3,$AM13/VLOOKUP($AO13,Data!$A$50:$B$56,2,FALSE),0)</f>
        <v>0</v>
      </c>
      <c r="BW13" s="11">
        <f>IF(BW$2=$A13,0,IF(HLOOKUP(BW$2,Recipes!$H:$GI,'Production Calculator'!$A13+2,FALSE)=0,0,HLOOKUP(BW$2,Recipes!$H:$GI,'Production Calculator'!$A13+2,FALSE)*$AK13))+IF($AO13=BW$3,$AM13/VLOOKUP($AO13,Data!$A$50:$B$56,2,FALSE),0)</f>
        <v>0</v>
      </c>
      <c r="BX13" s="11">
        <f>IF(BX$2=$A13,0,IF(HLOOKUP(BX$2,Recipes!$H:$GI,'Production Calculator'!$A13+2,FALSE)=0,0,HLOOKUP(BX$2,Recipes!$H:$GI,'Production Calculator'!$A13+2,FALSE)*$AK13))+IF($AO13=BX$3,$AM13/VLOOKUP($AO13,Data!$A$50:$B$56,2,FALSE),0)</f>
        <v>0</v>
      </c>
      <c r="BY13" s="11">
        <f>IF(BY$2=$A13,0,IF(HLOOKUP(BY$2,Recipes!$H:$GI,'Production Calculator'!$A13+2,FALSE)=0,0,HLOOKUP(BY$2,Recipes!$H:$GI,'Production Calculator'!$A13+2,FALSE)*$AK13))+IF($AO13=BY$3,$AM13/VLOOKUP($AO13,Data!$A$50:$B$56,2,FALSE),0)</f>
        <v>0</v>
      </c>
      <c r="BZ13" s="11">
        <f>IF(BZ$2=$A13,0,IF(HLOOKUP(BZ$2,Recipes!$H:$GI,'Production Calculator'!$A13+2,FALSE)=0,0,HLOOKUP(BZ$2,Recipes!$H:$GI,'Production Calculator'!$A13+2,FALSE)*$AK13))+IF($AO13=BZ$3,$AM13/VLOOKUP($AO13,Data!$A$50:$B$56,2,FALSE),0)</f>
        <v>0</v>
      </c>
      <c r="CA13" s="11">
        <f>IF(CA$2=$A13,0,IF(HLOOKUP(CA$2,Recipes!$H:$GI,'Production Calculator'!$A13+2,FALSE)=0,0,HLOOKUP(CA$2,Recipes!$H:$GI,'Production Calculator'!$A13+2,FALSE)*$AK13))+IF($AO13=CA$3,$AM13/VLOOKUP($AO13,Data!$A$50:$B$56,2,FALSE),0)</f>
        <v>0</v>
      </c>
      <c r="CB13" s="11">
        <f>IF(CB$2=$A13,0,IF(HLOOKUP(CB$2,Recipes!$H:$GI,'Production Calculator'!$A13+2,FALSE)=0,0,HLOOKUP(CB$2,Recipes!$H:$GI,'Production Calculator'!$A13+2,FALSE)*$AK13))+IF($AO13=CB$3,$AM13/VLOOKUP($AO13,Data!$A$50:$B$56,2,FALSE),0)</f>
        <v>0</v>
      </c>
      <c r="CC13" s="11">
        <f>IF(CC$2=$A13,0,IF(HLOOKUP(CC$2,Recipes!$H:$GI,'Production Calculator'!$A13+2,FALSE)=0,0,HLOOKUP(CC$2,Recipes!$H:$GI,'Production Calculator'!$A13+2,FALSE)*$AK13))+IF($AO13=CC$3,$AM13/VLOOKUP($AO13,Data!$A$50:$B$56,2,FALSE),0)</f>
        <v>0</v>
      </c>
      <c r="CD13" s="11">
        <f>IF(CD$2=$A13,0,IF(HLOOKUP(CD$2,Recipes!$H:$GI,'Production Calculator'!$A13+2,FALSE)=0,0,HLOOKUP(CD$2,Recipes!$H:$GI,'Production Calculator'!$A13+2,FALSE)*$AK13))+IF($AO13=CD$3,$AM13/VLOOKUP($AO13,Data!$A$50:$B$56,2,FALSE),0)</f>
        <v>0</v>
      </c>
      <c r="CE13" s="11">
        <f>IF(CE$2=$A13,0,IF(HLOOKUP(CE$2,Recipes!$H:$GI,'Production Calculator'!$A13+2,FALSE)=0,0,HLOOKUP(CE$2,Recipes!$H:$GI,'Production Calculator'!$A13+2,FALSE)*$AK13))+IF($AO13=CE$3,$AM13/VLOOKUP($AO13,Data!$A$50:$B$56,2,FALSE),0)</f>
        <v>0</v>
      </c>
      <c r="CF13" s="11">
        <f>IF(CF$2=$A13,0,IF(HLOOKUP(CF$2,Recipes!$H:$GI,'Production Calculator'!$A13+2,FALSE)=0,0,HLOOKUP(CF$2,Recipes!$H:$GI,'Production Calculator'!$A13+2,FALSE)*$AK13))+IF($AO13=CF$3,$AM13/VLOOKUP($AO13,Data!$A$50:$B$56,2,FALSE),0)</f>
        <v>0</v>
      </c>
      <c r="CG13" s="11">
        <f>IF(CG$2=$A13,0,IF(HLOOKUP(CG$2,Recipes!$H:$GI,'Production Calculator'!$A13+2,FALSE)=0,0,HLOOKUP(CG$2,Recipes!$H:$GI,'Production Calculator'!$A13+2,FALSE)*$AK13))+IF($AO13=CG$3,$AM13/VLOOKUP($AO13,Data!$A$50:$B$56,2,FALSE),0)</f>
        <v>0</v>
      </c>
      <c r="CH13" s="11">
        <f>IF(CH$2=$A13,0,IF(HLOOKUP(CH$2,Recipes!$H:$GI,'Production Calculator'!$A13+2,FALSE)=0,0,HLOOKUP(CH$2,Recipes!$H:$GI,'Production Calculator'!$A13+2,FALSE)*$AK13))+IF($AO13=CH$3,$AM13/VLOOKUP($AO13,Data!$A$50:$B$56,2,FALSE),0)</f>
        <v>0</v>
      </c>
      <c r="CI13" s="11">
        <f>IF(CI$2=$A13,0,IF(HLOOKUP(CI$2,Recipes!$H:$GI,'Production Calculator'!$A13+2,FALSE)=0,0,HLOOKUP(CI$2,Recipes!$H:$GI,'Production Calculator'!$A13+2,FALSE)*$AK13))+IF($AO13=CI$3,$AM13/VLOOKUP($AO13,Data!$A$50:$B$56,2,FALSE),0)</f>
        <v>0</v>
      </c>
      <c r="CJ13" s="11">
        <f>IF(CJ$2=$A13,0,IF(HLOOKUP(CJ$2,Recipes!$H:$GI,'Production Calculator'!$A13+2,FALSE)=0,0,HLOOKUP(CJ$2,Recipes!$H:$GI,'Production Calculator'!$A13+2,FALSE)*$AK13))+IF($AO13=CJ$3,$AM13/VLOOKUP($AO13,Data!$A$50:$B$56,2,FALSE),0)</f>
        <v>0</v>
      </c>
      <c r="CK13" s="11">
        <f>IF(CK$2=$A13,0,IF(HLOOKUP(CK$2,Recipes!$H:$GI,'Production Calculator'!$A13+2,FALSE)=0,0,HLOOKUP(CK$2,Recipes!$H:$GI,'Production Calculator'!$A13+2,FALSE)*$AK13))+IF($AO13=CK$3,$AM13/VLOOKUP($AO13,Data!$A$50:$B$56,2,FALSE),0)</f>
        <v>0</v>
      </c>
      <c r="CL13" s="11">
        <f>IF(CL$2=$A13,0,IF(HLOOKUP(CL$2,Recipes!$H:$GI,'Production Calculator'!$A13+2,FALSE)=0,0,HLOOKUP(CL$2,Recipes!$H:$GI,'Production Calculator'!$A13+2,FALSE)*$AK13))+IF($AO13=CL$3,$AM13/VLOOKUP($AO13,Data!$A$50:$B$56,2,FALSE),0)</f>
        <v>0</v>
      </c>
      <c r="CM13" s="11">
        <f>IF(CM$2=$A13,0,IF(HLOOKUP(CM$2,Recipes!$H:$GI,'Production Calculator'!$A13+2,FALSE)=0,0,HLOOKUP(CM$2,Recipes!$H:$GI,'Production Calculator'!$A13+2,FALSE)*$AK13))+IF($AO13=CM$3,$AM13/VLOOKUP($AO13,Data!$A$50:$B$56,2,FALSE),0)</f>
        <v>0</v>
      </c>
      <c r="CN13" s="11">
        <f>IF(CN$2=$A13,0,IF(HLOOKUP(CN$2,Recipes!$H:$GI,'Production Calculator'!$A13+2,FALSE)=0,0,HLOOKUP(CN$2,Recipes!$H:$GI,'Production Calculator'!$A13+2,FALSE)*$AK13))+IF($AO13=CN$3,$AM13/VLOOKUP($AO13,Data!$A$50:$B$56,2,FALSE),0)</f>
        <v>0</v>
      </c>
      <c r="CO13" s="11">
        <f>IF(CO$2=$A13,0,IF(HLOOKUP(CO$2,Recipes!$H:$GI,'Production Calculator'!$A13+2,FALSE)=0,0,HLOOKUP(CO$2,Recipes!$H:$GI,'Production Calculator'!$A13+2,FALSE)*$AK13))+IF($AO13=CO$3,$AM13/VLOOKUP($AO13,Data!$A$50:$B$56,2,FALSE),0)</f>
        <v>0</v>
      </c>
      <c r="CP13" s="11">
        <f>IF(CP$2=$A13,0,IF(HLOOKUP(CP$2,Recipes!$H:$GI,'Production Calculator'!$A13+2,FALSE)=0,0,HLOOKUP(CP$2,Recipes!$H:$GI,'Production Calculator'!$A13+2,FALSE)*$AK13))+IF($AO13=CP$3,$AM13/VLOOKUP($AO13,Data!$A$50:$B$56,2,FALSE),0)</f>
        <v>0</v>
      </c>
      <c r="CQ13" s="11">
        <f>IF(CQ$2=$A13,0,IF(HLOOKUP(CQ$2,Recipes!$H:$GI,'Production Calculator'!$A13+2,FALSE)=0,0,HLOOKUP(CQ$2,Recipes!$H:$GI,'Production Calculator'!$A13+2,FALSE)*$AK13))+IF($AO13=CQ$3,$AM13/VLOOKUP($AO13,Data!$A$50:$B$56,2,FALSE),0)</f>
        <v>0</v>
      </c>
      <c r="CR13" s="11">
        <f>IF(CR$2=$A13,0,IF(HLOOKUP(CR$2,Recipes!$H:$GI,'Production Calculator'!$A13+2,FALSE)=0,0,HLOOKUP(CR$2,Recipes!$H:$GI,'Production Calculator'!$A13+2,FALSE)*$AK13))+IF($AO13=CR$3,$AM13/VLOOKUP($AO13,Data!$A$50:$B$56,2,FALSE),0)</f>
        <v>0</v>
      </c>
      <c r="CS13" s="11">
        <f>IF(CS$2=$A13,0,IF(HLOOKUP(CS$2,Recipes!$H:$GI,'Production Calculator'!$A13+2,FALSE)=0,0,HLOOKUP(CS$2,Recipes!$H:$GI,'Production Calculator'!$A13+2,FALSE)*$AK13))+IF($AO13=CS$3,$AM13/VLOOKUP($AO13,Data!$A$50:$B$56,2,FALSE),0)</f>
        <v>0</v>
      </c>
      <c r="CT13" s="11">
        <f>IF(CT$2=$A13,0,IF(HLOOKUP(CT$2,Recipes!$H:$GI,'Production Calculator'!$A13+2,FALSE)=0,0,HLOOKUP(CT$2,Recipes!$H:$GI,'Production Calculator'!$A13+2,FALSE)*$AK13))+IF($AO13=CT$3,$AM13/VLOOKUP($AO13,Data!$A$50:$B$56,2,FALSE),0)</f>
        <v>0</v>
      </c>
      <c r="CU13" s="11">
        <f>IF(CU$2=$A13,0,IF(HLOOKUP(CU$2,Recipes!$H:$GI,'Production Calculator'!$A13+2,FALSE)=0,0,HLOOKUP(CU$2,Recipes!$H:$GI,'Production Calculator'!$A13+2,FALSE)*$AK13))+IF($AO13=CU$3,$AM13/VLOOKUP($AO13,Data!$A$50:$B$56,2,FALSE),0)</f>
        <v>0</v>
      </c>
      <c r="CV13" s="11">
        <f>IF(CV$2=$A13,0,IF(HLOOKUP(CV$2,Recipes!$H:$GI,'Production Calculator'!$A13+2,FALSE)=0,0,HLOOKUP(CV$2,Recipes!$H:$GI,'Production Calculator'!$A13+2,FALSE)*$AK13))+IF($AO13=CV$3,$AM13/VLOOKUP($AO13,Data!$A$50:$B$56,2,FALSE),0)</f>
        <v>0</v>
      </c>
      <c r="CW13" s="11">
        <f>IF(CW$2=$A13,0,IF(HLOOKUP(CW$2,Recipes!$H:$GI,'Production Calculator'!$A13+2,FALSE)=0,0,HLOOKUP(CW$2,Recipes!$H:$GI,'Production Calculator'!$A13+2,FALSE)*$AK13))+IF($AO13=CW$3,$AM13/VLOOKUP($AO13,Data!$A$50:$B$56,2,FALSE),0)</f>
        <v>0</v>
      </c>
      <c r="CX13" s="11">
        <f>IF(CX$2=$A13,0,IF(HLOOKUP(CX$2,Recipes!$H:$GI,'Production Calculator'!$A13+2,FALSE)=0,0,HLOOKUP(CX$2,Recipes!$H:$GI,'Production Calculator'!$A13+2,FALSE)*$AK13))+IF($AO13=CX$3,$AM13/VLOOKUP($AO13,Data!$A$50:$B$56,2,FALSE),0)</f>
        <v>0</v>
      </c>
      <c r="CY13" s="11">
        <f>IF(CY$2=$A13,0,IF(HLOOKUP(CY$2,Recipes!$H:$GI,'Production Calculator'!$A13+2,FALSE)=0,0,HLOOKUP(CY$2,Recipes!$H:$GI,'Production Calculator'!$A13+2,FALSE)*$AK13))+IF($AO13=CY$3,$AM13/VLOOKUP($AO13,Data!$A$50:$B$56,2,FALSE),0)</f>
        <v>0</v>
      </c>
      <c r="CZ13" s="11">
        <f>IF(CZ$2=$A13,0,IF(HLOOKUP(CZ$2,Recipes!$H:$GI,'Production Calculator'!$A13+2,FALSE)=0,0,HLOOKUP(CZ$2,Recipes!$H:$GI,'Production Calculator'!$A13+2,FALSE)*$AK13))+IF($AO13=CZ$3,$AM13/VLOOKUP($AO13,Data!$A$50:$B$56,2,FALSE),0)</f>
        <v>0</v>
      </c>
      <c r="DA13" s="11">
        <f>IF(DA$2=$A13,0,IF(HLOOKUP(DA$2,Recipes!$H:$GI,'Production Calculator'!$A13+2,FALSE)=0,0,HLOOKUP(DA$2,Recipes!$H:$GI,'Production Calculator'!$A13+2,FALSE)*$AK13))+IF($AO13=DA$3,$AM13/VLOOKUP($AO13,Data!$A$50:$B$56,2,FALSE),0)</f>
        <v>0</v>
      </c>
      <c r="DB13" s="11">
        <f>IF(DB$2=$A13,0,IF(HLOOKUP(DB$2,Recipes!$H:$GI,'Production Calculator'!$A13+2,FALSE)=0,0,HLOOKUP(DB$2,Recipes!$H:$GI,'Production Calculator'!$A13+2,FALSE)*$AK13))+IF($AO13=DB$3,$AM13/VLOOKUP($AO13,Data!$A$50:$B$56,2,FALSE),0)</f>
        <v>0</v>
      </c>
      <c r="DC13" s="11">
        <f>IF(DC$2=$A13,0,IF(HLOOKUP(DC$2,Recipes!$H:$GI,'Production Calculator'!$A13+2,FALSE)=0,0,HLOOKUP(DC$2,Recipes!$H:$GI,'Production Calculator'!$A13+2,FALSE)*$AK13))+IF($AO13=DC$3,$AM13/VLOOKUP($AO13,Data!$A$50:$B$56,2,FALSE),0)</f>
        <v>0</v>
      </c>
      <c r="DD13" s="11">
        <f>IF(DD$2=$A13,0,IF(HLOOKUP(DD$2,Recipes!$H:$GI,'Production Calculator'!$A13+2,FALSE)=0,0,HLOOKUP(DD$2,Recipes!$H:$GI,'Production Calculator'!$A13+2,FALSE)*$AK13))+IF($AO13=DD$3,$AM13/VLOOKUP($AO13,Data!$A$50:$B$56,2,FALSE),0)</f>
        <v>0</v>
      </c>
      <c r="DE13" s="11">
        <f>IF(DE$2=$A13,0,IF(HLOOKUP(DE$2,Recipes!$H:$GI,'Production Calculator'!$A13+2,FALSE)=0,0,HLOOKUP(DE$2,Recipes!$H:$GI,'Production Calculator'!$A13+2,FALSE)*$AK13))+IF($AO13=DE$3,$AM13/VLOOKUP($AO13,Data!$A$50:$B$56,2,FALSE),0)</f>
        <v>0</v>
      </c>
      <c r="DF13" s="11">
        <f>IF(DF$2=$A13,0,IF(HLOOKUP(DF$2,Recipes!$H:$GI,'Production Calculator'!$A13+2,FALSE)=0,0,HLOOKUP(DF$2,Recipes!$H:$GI,'Production Calculator'!$A13+2,FALSE)*$AK13))+IF($AO13=DF$3,$AM13/VLOOKUP($AO13,Data!$A$50:$B$56,2,FALSE),0)</f>
        <v>0</v>
      </c>
      <c r="DG13" s="11">
        <f>IF(DG$2=$A13,0,IF(HLOOKUP(DG$2,Recipes!$H:$GI,'Production Calculator'!$A13+2,FALSE)=0,0,HLOOKUP(DG$2,Recipes!$H:$GI,'Production Calculator'!$A13+2,FALSE)*$AK13))+IF($AO13=DG$3,$AM13/VLOOKUP($AO13,Data!$A$50:$B$56,2,FALSE),0)</f>
        <v>0</v>
      </c>
      <c r="DH13" s="11">
        <f>IF(DH$2=$A13,0,IF(HLOOKUP(DH$2,Recipes!$H:$GI,'Production Calculator'!$A13+2,FALSE)=0,0,HLOOKUP(DH$2,Recipes!$H:$GI,'Production Calculator'!$A13+2,FALSE)*$AK13))+IF($AO13=DH$3,$AM13/VLOOKUP($AO13,Data!$A$50:$B$56,2,FALSE),0)</f>
        <v>0</v>
      </c>
      <c r="DI13" s="11">
        <f>IF(DI$2=$A13,0,IF(HLOOKUP(DI$2,Recipes!$H:$GI,'Production Calculator'!$A13+2,FALSE)=0,0,HLOOKUP(DI$2,Recipes!$H:$GI,'Production Calculator'!$A13+2,FALSE)*$AK13))+IF($AO13=DI$3,$AM13/VLOOKUP($AO13,Data!$A$50:$B$56,2,FALSE),0)</f>
        <v>0</v>
      </c>
      <c r="DJ13" s="11">
        <f>IF(DJ$2=$A13,0,IF(HLOOKUP(DJ$2,Recipes!$H:$GI,'Production Calculator'!$A13+2,FALSE)=0,0,HLOOKUP(DJ$2,Recipes!$H:$GI,'Production Calculator'!$A13+2,FALSE)*$AK13))+IF($AO13=DJ$3,$AM13/VLOOKUP($AO13,Data!$A$50:$B$56,2,FALSE),0)</f>
        <v>0</v>
      </c>
      <c r="DK13" s="11">
        <f>IF(DK$2=$A13,0,IF(HLOOKUP(DK$2,Recipes!$H:$GI,'Production Calculator'!$A13+2,FALSE)=0,0,HLOOKUP(DK$2,Recipes!$H:$GI,'Production Calculator'!$A13+2,FALSE)*$AK13))+IF($AO13=DK$3,$AM13/VLOOKUP($AO13,Data!$A$50:$B$56,2,FALSE),0)</f>
        <v>0</v>
      </c>
      <c r="DL13" s="11">
        <f>IF(DL$2=$A13,0,IF(HLOOKUP(DL$2,Recipes!$H:$GI,'Production Calculator'!$A13+2,FALSE)=0,0,HLOOKUP(DL$2,Recipes!$H:$GI,'Production Calculator'!$A13+2,FALSE)*$AK13))+IF($AO13=DL$3,$AM13/VLOOKUP($AO13,Data!$A$50:$B$56,2,FALSE),0)</f>
        <v>0</v>
      </c>
      <c r="DM13" s="11">
        <f>IF(DM$2=$A13,0,IF(HLOOKUP(DM$2,Recipes!$H:$GI,'Production Calculator'!$A13+2,FALSE)=0,0,HLOOKUP(DM$2,Recipes!$H:$GI,'Production Calculator'!$A13+2,FALSE)*$AK13))+IF($AO13=DM$3,$AM13/VLOOKUP($AO13,Data!$A$50:$B$56,2,FALSE),0)</f>
        <v>0</v>
      </c>
      <c r="DN13" s="11">
        <f>IF(DN$2=$A13,0,IF(HLOOKUP(DN$2,Recipes!$H:$GI,'Production Calculator'!$A13+2,FALSE)=0,0,HLOOKUP(DN$2,Recipes!$H:$GI,'Production Calculator'!$A13+2,FALSE)*$AK13))+IF($AO13=DN$3,$AM13/VLOOKUP($AO13,Data!$A$50:$B$56,2,FALSE),0)</f>
        <v>0</v>
      </c>
      <c r="DO13" s="11">
        <f>IF(DO$2=$A13,0,IF(HLOOKUP(DO$2,Recipes!$H:$GI,'Production Calculator'!$A13+2,FALSE)=0,0,HLOOKUP(DO$2,Recipes!$H:$GI,'Production Calculator'!$A13+2,FALSE)*$AK13))+IF($AO13=DO$3,$AM13/VLOOKUP($AO13,Data!$A$50:$B$56,2,FALSE),0)</f>
        <v>0</v>
      </c>
      <c r="DP13" s="11">
        <f>IF(DP$2=$A13,0,IF(HLOOKUP(DP$2,Recipes!$H:$GI,'Production Calculator'!$A13+2,FALSE)=0,0,HLOOKUP(DP$2,Recipes!$H:$GI,'Production Calculator'!$A13+2,FALSE)*$AK13))+IF($AO13=DP$3,$AM13/VLOOKUP($AO13,Data!$A$50:$B$56,2,FALSE),0)</f>
        <v>0</v>
      </c>
      <c r="DQ13" s="11">
        <f>IF(DQ$2=$A13,0,IF(HLOOKUP(DQ$2,Recipes!$H:$GI,'Production Calculator'!$A13+2,FALSE)=0,0,HLOOKUP(DQ$2,Recipes!$H:$GI,'Production Calculator'!$A13+2,FALSE)*$AK13))+IF($AO13=DQ$3,$AM13/VLOOKUP($AO13,Data!$A$50:$B$56,2,FALSE),0)</f>
        <v>0</v>
      </c>
      <c r="DR13" s="11">
        <f>IF(DR$2=$A13,0,IF(HLOOKUP(DR$2,Recipes!$H:$GI,'Production Calculator'!$A13+2,FALSE)=0,0,HLOOKUP(DR$2,Recipes!$H:$GI,'Production Calculator'!$A13+2,FALSE)*$AK13))+IF($AO13=DR$3,$AM13/VLOOKUP($AO13,Data!$A$50:$B$56,2,FALSE),0)</f>
        <v>0</v>
      </c>
      <c r="DS13" s="11">
        <f>IF(DS$2=$A13,0,IF(HLOOKUP(DS$2,Recipes!$H:$GI,'Production Calculator'!$A13+2,FALSE)=0,0,HLOOKUP(DS$2,Recipes!$H:$GI,'Production Calculator'!$A13+2,FALSE)*$AK13))+IF($AO13=DS$3,$AM13/VLOOKUP($AO13,Data!$A$50:$B$56,2,FALSE),0)</f>
        <v>0</v>
      </c>
      <c r="DT13" s="11">
        <f>IF(DT$2=$A13,0,IF(HLOOKUP(DT$2,Recipes!$H:$GI,'Production Calculator'!$A13+2,FALSE)=0,0,HLOOKUP(DT$2,Recipes!$H:$GI,'Production Calculator'!$A13+2,FALSE)*$AK13))+IF($AO13=DT$3,$AM13/VLOOKUP($AO13,Data!$A$50:$B$56,2,FALSE),0)</f>
        <v>0</v>
      </c>
      <c r="DU13" s="11">
        <f>IF(DU$2=$A13,0,IF(HLOOKUP(DU$2,Recipes!$H:$GI,'Production Calculator'!$A13+2,FALSE)=0,0,HLOOKUP(DU$2,Recipes!$H:$GI,'Production Calculator'!$A13+2,FALSE)*$AK13))+IF($AO13=DU$3,$AM13/VLOOKUP($AO13,Data!$A$50:$B$56,2,FALSE),0)</f>
        <v>0</v>
      </c>
      <c r="DV13" s="11">
        <f>IF(DV$2=$A13,0,IF(HLOOKUP(DV$2,Recipes!$H:$GI,'Production Calculator'!$A13+2,FALSE)=0,0,HLOOKUP(DV$2,Recipes!$H:$GI,'Production Calculator'!$A13+2,FALSE)*$AK13))+IF($AO13=DV$3,$AM13/VLOOKUP($AO13,Data!$A$50:$B$56,2,FALSE),0)</f>
        <v>0</v>
      </c>
      <c r="DW13" s="11">
        <f>IF(DW$2=$A13,0,IF(HLOOKUP(DW$2,Recipes!$H:$GI,'Production Calculator'!$A13+2,FALSE)=0,0,HLOOKUP(DW$2,Recipes!$H:$GI,'Production Calculator'!$A13+2,FALSE)*$AK13))+IF($AO13=DW$3,$AM13/VLOOKUP($AO13,Data!$A$50:$B$56,2,FALSE),0)</f>
        <v>0</v>
      </c>
      <c r="DX13" s="11">
        <f>IF(DX$2=$A13,0,IF(HLOOKUP(DX$2,Recipes!$H:$GI,'Production Calculator'!$A13+2,FALSE)=0,0,HLOOKUP(DX$2,Recipes!$H:$GI,'Production Calculator'!$A13+2,FALSE)*$AK13))+IF($AO13=DX$3,$AM13/VLOOKUP($AO13,Data!$A$50:$B$56,2,FALSE),0)</f>
        <v>0</v>
      </c>
      <c r="DY13" s="11">
        <f>IF(DY$2=$A13,0,IF(HLOOKUP(DY$2,Recipes!$H:$GI,'Production Calculator'!$A13+2,FALSE)=0,0,HLOOKUP(DY$2,Recipes!$H:$GI,'Production Calculator'!$A13+2,FALSE)*$AK13))+IF($AO13=DY$3,$AM13/VLOOKUP($AO13,Data!$A$50:$B$56,2,FALSE),0)</f>
        <v>0</v>
      </c>
      <c r="DZ13" s="11">
        <f>IF(DZ$2=$A13,0,IF(HLOOKUP(DZ$2,Recipes!$H:$GI,'Production Calculator'!$A13+2,FALSE)=0,0,HLOOKUP(DZ$2,Recipes!$H:$GI,'Production Calculator'!$A13+2,FALSE)*$AK13))+IF($AO13=DZ$3,$AM13/VLOOKUP($AO13,Data!$A$50:$B$56,2,FALSE),0)</f>
        <v>0</v>
      </c>
      <c r="EA13" s="11">
        <f>IF(EA$2=$A13,0,IF(HLOOKUP(EA$2,Recipes!$H:$GI,'Production Calculator'!$A13+2,FALSE)=0,0,HLOOKUP(EA$2,Recipes!$H:$GI,'Production Calculator'!$A13+2,FALSE)*$AK13))+IF($AO13=EA$3,$AM13/VLOOKUP($AO13,Data!$A$50:$B$56,2,FALSE),0)</f>
        <v>0</v>
      </c>
      <c r="EB13" s="11">
        <f>IF(EB$2=$A13,0,IF(HLOOKUP(EB$2,Recipes!$H:$GI,'Production Calculator'!$A13+2,FALSE)=0,0,HLOOKUP(EB$2,Recipes!$H:$GI,'Production Calculator'!$A13+2,FALSE)*$AK13))+IF($AO13=EB$3,$AM13/VLOOKUP($AO13,Data!$A$50:$B$56,2,FALSE),0)</f>
        <v>0</v>
      </c>
      <c r="EC13" s="11">
        <f>IF(EC$2=$A13,0,IF(HLOOKUP(EC$2,Recipes!$H:$GI,'Production Calculator'!$A13+2,FALSE)=0,0,HLOOKUP(EC$2,Recipes!$H:$GI,'Production Calculator'!$A13+2,FALSE)*$AK13))+IF($AO13=EC$3,$AM13/VLOOKUP($AO13,Data!$A$50:$B$56,2,FALSE),0)</f>
        <v>0</v>
      </c>
      <c r="ED13" s="11">
        <f>IF(ED$2=$A13,0,IF(HLOOKUP(ED$2,Recipes!$H:$GI,'Production Calculator'!$A13+2,FALSE)=0,0,HLOOKUP(ED$2,Recipes!$H:$GI,'Production Calculator'!$A13+2,FALSE)*$AK13))+IF($AO13=ED$3,$AM13/VLOOKUP($AO13,Data!$A$50:$B$56,2,FALSE),0)</f>
        <v>0</v>
      </c>
      <c r="EE13" s="11">
        <f>IF(EE$2=$A13,0,IF(HLOOKUP(EE$2,Recipes!$H:$GI,'Production Calculator'!$A13+2,FALSE)=0,0,HLOOKUP(EE$2,Recipes!$H:$GI,'Production Calculator'!$A13+2,FALSE)*$AK13))+IF($AO13=EE$3,$AM13/VLOOKUP($AO13,Data!$A$50:$B$56,2,FALSE),0)</f>
        <v>0</v>
      </c>
      <c r="EF13" s="11">
        <f>IF(EF$2=$A13,0,IF(HLOOKUP(EF$2,Recipes!$H:$GI,'Production Calculator'!$A13+2,FALSE)=0,0,HLOOKUP(EF$2,Recipes!$H:$GI,'Production Calculator'!$A13+2,FALSE)*$AK13))+IF($AO13=EF$3,$AM13/VLOOKUP($AO13,Data!$A$50:$B$56,2,FALSE),0)</f>
        <v>0</v>
      </c>
      <c r="EG13" s="11">
        <f>IF(EG$2=$A13,0,IF(HLOOKUP(EG$2,Recipes!$H:$GI,'Production Calculator'!$A13+2,FALSE)=0,0,HLOOKUP(EG$2,Recipes!$H:$GI,'Production Calculator'!$A13+2,FALSE)*$AK13))+IF($AO13=EG$3,$AM13/VLOOKUP($AO13,Data!$A$50:$B$56,2,FALSE),0)</f>
        <v>0</v>
      </c>
      <c r="EH13" s="11">
        <f>IF(EH$2=$A13,0,IF(HLOOKUP(EH$2,Recipes!$H:$GI,'Production Calculator'!$A13+2,FALSE)=0,0,HLOOKUP(EH$2,Recipes!$H:$GI,'Production Calculator'!$A13+2,FALSE)*$AK13))+IF($AO13=EH$3,$AM13/VLOOKUP($AO13,Data!$A$50:$B$56,2,FALSE),0)</f>
        <v>0</v>
      </c>
      <c r="EI13" s="11">
        <f>IF(EI$2=$A13,0,IF(HLOOKUP(EI$2,Recipes!$H:$GI,'Production Calculator'!$A13+2,FALSE)=0,0,HLOOKUP(EI$2,Recipes!$H:$GI,'Production Calculator'!$A13+2,FALSE)*$AK13))+IF($AO13=EI$3,$AM13/VLOOKUP($AO13,Data!$A$50:$B$56,2,FALSE),0)</f>
        <v>0</v>
      </c>
      <c r="EJ13" s="11">
        <f>IF(EJ$2=$A13,0,IF(HLOOKUP(EJ$2,Recipes!$H:$GI,'Production Calculator'!$A13+2,FALSE)=0,0,HLOOKUP(EJ$2,Recipes!$H:$GI,'Production Calculator'!$A13+2,FALSE)*$AK13))+IF($AO13=EJ$3,$AM13/VLOOKUP($AO13,Data!$A$50:$B$56,2,FALSE),0)</f>
        <v>0</v>
      </c>
      <c r="EK13" s="11">
        <f>IF(EK$2=$A13,0,IF(HLOOKUP(EK$2,Recipes!$H:$GI,'Production Calculator'!$A13+2,FALSE)=0,0,HLOOKUP(EK$2,Recipes!$H:$GI,'Production Calculator'!$A13+2,FALSE)*$AK13))+IF($AO13=EK$3,$AM13/VLOOKUP($AO13,Data!$A$50:$B$56,2,FALSE),0)</f>
        <v>0</v>
      </c>
      <c r="EL13" s="11">
        <f>IF(EL$2=$A13,0,IF(HLOOKUP(EL$2,Recipes!$H:$GI,'Production Calculator'!$A13+2,FALSE)=0,0,HLOOKUP(EL$2,Recipes!$H:$GI,'Production Calculator'!$A13+2,FALSE)*$AK13))+IF($AO13=EL$3,$AM13/VLOOKUP($AO13,Data!$A$50:$B$56,2,FALSE),0)</f>
        <v>0</v>
      </c>
      <c r="EM13" s="11">
        <f>IF(EM$2=$A13,0,IF(HLOOKUP(EM$2,Recipes!$H:$GI,'Production Calculator'!$A13+2,FALSE)=0,0,HLOOKUP(EM$2,Recipes!$H:$GI,'Production Calculator'!$A13+2,FALSE)*$AK13))+IF($AO13=EM$3,$AM13/VLOOKUP($AO13,Data!$A$50:$B$56,2,FALSE),0)</f>
        <v>0</v>
      </c>
      <c r="EN13" s="11">
        <f>IF(EN$2=$A13,0,IF(HLOOKUP(EN$2,Recipes!$H:$GI,'Production Calculator'!$A13+2,FALSE)=0,0,HLOOKUP(EN$2,Recipes!$H:$GI,'Production Calculator'!$A13+2,FALSE)*$AK13))+IF($AO13=EN$3,$AM13/VLOOKUP($AO13,Data!$A$50:$B$56,2,FALSE),0)</f>
        <v>0</v>
      </c>
      <c r="EO13" s="11">
        <f>IF(EO$2=$A13,0,IF(HLOOKUP(EO$2,Recipes!$H:$GI,'Production Calculator'!$A13+2,FALSE)=0,0,HLOOKUP(EO$2,Recipes!$H:$GI,'Production Calculator'!$A13+2,FALSE)*$AK13))+IF($AO13=EO$3,$AM13/VLOOKUP($AO13,Data!$A$50:$B$56,2,FALSE),0)</f>
        <v>0</v>
      </c>
      <c r="EP13" s="11">
        <f>IF(EP$2=$A13,0,IF(HLOOKUP(EP$2,Recipes!$H:$GI,'Production Calculator'!$A13+2,FALSE)=0,0,HLOOKUP(EP$2,Recipes!$H:$GI,'Production Calculator'!$A13+2,FALSE)*$AK13))+IF($AO13=EP$3,$AM13/VLOOKUP($AO13,Data!$A$50:$B$56,2,FALSE),0)</f>
        <v>0</v>
      </c>
      <c r="EQ13" s="11">
        <f>IF(EQ$2=$A13,0,IF(HLOOKUP(EQ$2,Recipes!$H:$GI,'Production Calculator'!$A13+2,FALSE)=0,0,HLOOKUP(EQ$2,Recipes!$H:$GI,'Production Calculator'!$A13+2,FALSE)*$AK13))+IF($AO13=EQ$3,$AM13/VLOOKUP($AO13,Data!$A$50:$B$56,2,FALSE),0)</f>
        <v>0</v>
      </c>
      <c r="ER13" s="11">
        <f>IF(ER$2=$A13,0,IF(HLOOKUP(ER$2,Recipes!$H:$GI,'Production Calculator'!$A13+2,FALSE)=0,0,HLOOKUP(ER$2,Recipes!$H:$GI,'Production Calculator'!$A13+2,FALSE)*$AK13))+IF($AO13=ER$3,$AM13/VLOOKUP($AO13,Data!$A$50:$B$56,2,FALSE),0)</f>
        <v>0</v>
      </c>
      <c r="ES13" s="11">
        <f>IF(ES$2=$A13,0,IF(HLOOKUP(ES$2,Recipes!$H:$GI,'Production Calculator'!$A13+2,FALSE)=0,0,HLOOKUP(ES$2,Recipes!$H:$GI,'Production Calculator'!$A13+2,FALSE)*$AK13))+IF($AO13=ES$3,$AM13/VLOOKUP($AO13,Data!$A$50:$B$56,2,FALSE),0)</f>
        <v>0</v>
      </c>
      <c r="ET13" s="11">
        <f>IF(ET$2=$A13,0,IF(HLOOKUP(ET$2,Recipes!$H:$GI,'Production Calculator'!$A13+2,FALSE)=0,0,HLOOKUP(ET$2,Recipes!$H:$GI,'Production Calculator'!$A13+2,FALSE)*$AK13))+IF($AO13=ET$3,$AM13/VLOOKUP($AO13,Data!$A$50:$B$56,2,FALSE),0)</f>
        <v>0</v>
      </c>
      <c r="EU13" s="11">
        <f>IF(EU$2=$A13,0,IF(HLOOKUP(EU$2,Recipes!$H:$GI,'Production Calculator'!$A13+2,FALSE)=0,0,HLOOKUP(EU$2,Recipes!$H:$GI,'Production Calculator'!$A13+2,FALSE)*$AK13))+IF($AO13=EU$3,$AM13/VLOOKUP($AO13,Data!$A$50:$B$56,2,FALSE),0)</f>
        <v>0</v>
      </c>
      <c r="EV13" s="11">
        <f>IF(EV$2=$A13,0,IF(HLOOKUP(EV$2,Recipes!$H:$GI,'Production Calculator'!$A13+2,FALSE)=0,0,HLOOKUP(EV$2,Recipes!$H:$GI,'Production Calculator'!$A13+2,FALSE)*$AK13))+IF($AO13=EV$3,$AM13/VLOOKUP($AO13,Data!$A$50:$B$56,2,FALSE),0)</f>
        <v>0</v>
      </c>
      <c r="EW13" s="11">
        <f>IF(EW$2=$A13,0,IF(HLOOKUP(EW$2,Recipes!$H:$GI,'Production Calculator'!$A13+2,FALSE)=0,0,HLOOKUP(EW$2,Recipes!$H:$GI,'Production Calculator'!$A13+2,FALSE)*$AK13))+IF($AO13=EW$3,$AM13/VLOOKUP($AO13,Data!$A$50:$B$56,2,FALSE),0)</f>
        <v>0</v>
      </c>
      <c r="EX13" s="11">
        <f>IF(EX$2=$A13,0,IF(HLOOKUP(EX$2,Recipes!$H:$GI,'Production Calculator'!$A13+2,FALSE)=0,0,HLOOKUP(EX$2,Recipes!$H:$GI,'Production Calculator'!$A13+2,FALSE)*$AK13))+IF($AO13=EX$3,$AM13/VLOOKUP($AO13,Data!$A$50:$B$56,2,FALSE),0)</f>
        <v>0</v>
      </c>
      <c r="EY13" s="11">
        <f>IF(EY$2=$A13,0,IF(HLOOKUP(EY$2,Recipes!$H:$GI,'Production Calculator'!$A13+2,FALSE)=0,0,HLOOKUP(EY$2,Recipes!$H:$GI,'Production Calculator'!$A13+2,FALSE)*$AK13))+IF($AO13=EY$3,$AM13/VLOOKUP($AO13,Data!$A$50:$B$56,2,FALSE),0)</f>
        <v>0</v>
      </c>
      <c r="EZ13" s="11">
        <f>IF(EZ$2=$A13,0,IF(HLOOKUP(EZ$2,Recipes!$H:$GI,'Production Calculator'!$A13+2,FALSE)=0,0,HLOOKUP(EZ$2,Recipes!$H:$GI,'Production Calculator'!$A13+2,FALSE)*$AK13))+IF($AO13=EZ$3,$AM13/VLOOKUP($AO13,Data!$A$50:$B$56,2,FALSE),0)</f>
        <v>0</v>
      </c>
      <c r="FA13" s="11">
        <f>IF(FA$2=$A13,0,IF(HLOOKUP(FA$2,Recipes!$H:$GI,'Production Calculator'!$A13+2,FALSE)=0,0,HLOOKUP(FA$2,Recipes!$H:$GI,'Production Calculator'!$A13+2,FALSE)*$AK13))+IF($AO13=FA$3,$AM13/VLOOKUP($AO13,Data!$A$50:$B$56,2,FALSE),0)</f>
        <v>0</v>
      </c>
      <c r="FB13" s="11">
        <f>IF(FB$2=$A13,0,IF(HLOOKUP(FB$2,Recipes!$H:$GI,'Production Calculator'!$A13+2,FALSE)=0,0,HLOOKUP(FB$2,Recipes!$H:$GI,'Production Calculator'!$A13+2,FALSE)*$AK13))+IF($AO13=FB$3,$AM13/VLOOKUP($AO13,Data!$A$50:$B$56,2,FALSE),0)</f>
        <v>0</v>
      </c>
      <c r="FC13" s="11">
        <f>IF(FC$2=$A13,0,IF(HLOOKUP(FC$2,Recipes!$H:$GI,'Production Calculator'!$A13+2,FALSE)=0,0,HLOOKUP(FC$2,Recipes!$H:$GI,'Production Calculator'!$A13+2,FALSE)*$AK13))+IF($AO13=FC$3,$AM13/VLOOKUP($AO13,Data!$A$50:$B$56,2,FALSE),0)</f>
        <v>0</v>
      </c>
      <c r="FD13" s="11">
        <f>IF(FD$2=$A13,0,IF(HLOOKUP(FD$2,Recipes!$H:$GI,'Production Calculator'!$A13+2,FALSE)=0,0,HLOOKUP(FD$2,Recipes!$H:$GI,'Production Calculator'!$A13+2,FALSE)*$AK13))+IF($AO13=FD$3,$AM13/VLOOKUP($AO13,Data!$A$50:$B$56,2,FALSE),0)</f>
        <v>0</v>
      </c>
      <c r="FE13" s="11">
        <f>IF(FE$2=$A13,0,IF(HLOOKUP(FE$2,Recipes!$H:$GI,'Production Calculator'!$A13+2,FALSE)=0,0,HLOOKUP(FE$2,Recipes!$H:$GI,'Production Calculator'!$A13+2,FALSE)*$AK13))+IF($AO13=FE$3,$AM13/VLOOKUP($AO13,Data!$A$50:$B$56,2,FALSE),0)</f>
        <v>0</v>
      </c>
      <c r="FF13" s="11">
        <f>IF(FF$2=$A13,0,IF(HLOOKUP(FF$2,Recipes!$H:$GI,'Production Calculator'!$A13+2,FALSE)=0,0,HLOOKUP(FF$2,Recipes!$H:$GI,'Production Calculator'!$A13+2,FALSE)*$AK13))+IF($AO13=FF$3,$AM13/VLOOKUP($AO13,Data!$A$50:$B$56,2,FALSE),0)</f>
        <v>0</v>
      </c>
      <c r="FG13" s="11">
        <f>IF(FG$2=$A13,0,IF(HLOOKUP(FG$2,Recipes!$H:$GI,'Production Calculator'!$A13+2,FALSE)=0,0,HLOOKUP(FG$2,Recipes!$H:$GI,'Production Calculator'!$A13+2,FALSE)*$AK13))+IF($AO13=FG$3,$AM13/VLOOKUP($AO13,Data!$A$50:$B$56,2,FALSE),0)</f>
        <v>0</v>
      </c>
      <c r="FH13" s="11">
        <f>IF(FH$2=$A13,0,IF(HLOOKUP(FH$2,Recipes!$H:$GI,'Production Calculator'!$A13+2,FALSE)=0,0,HLOOKUP(FH$2,Recipes!$H:$GI,'Production Calculator'!$A13+2,FALSE)*$AK13))+IF($AO13=FH$3,$AM13/VLOOKUP($AO13,Data!$A$50:$B$56,2,FALSE),0)</f>
        <v>0</v>
      </c>
      <c r="FI13" s="11">
        <f>IF(FI$2=$A13,0,IF(HLOOKUP(FI$2,Recipes!$H:$GI,'Production Calculator'!$A13+2,FALSE)=0,0,HLOOKUP(FI$2,Recipes!$H:$GI,'Production Calculator'!$A13+2,FALSE)*$AK13))+IF($AO13=FI$3,$AM13/VLOOKUP($AO13,Data!$A$50:$B$56,2,FALSE),0)</f>
        <v>0</v>
      </c>
      <c r="FJ13" s="11">
        <f>IF(FJ$2=$A13,0,IF(HLOOKUP(FJ$2,Recipes!$H:$GI,'Production Calculator'!$A13+2,FALSE)=0,0,HLOOKUP(FJ$2,Recipes!$H:$GI,'Production Calculator'!$A13+2,FALSE)*$AK13))+IF($AO13=FJ$3,$AM13/VLOOKUP($AO13,Data!$A$50:$B$56,2,FALSE),0)</f>
        <v>0</v>
      </c>
      <c r="FK13" s="11">
        <f>IF(FK$2=$A13,0,IF(HLOOKUP(FK$2,Recipes!$H:$GI,'Production Calculator'!$A13+2,FALSE)=0,0,HLOOKUP(FK$2,Recipes!$H:$GI,'Production Calculator'!$A13+2,FALSE)*$AK13))+IF($AO13=FK$3,$AM13/VLOOKUP($AO13,Data!$A$50:$B$56,2,FALSE),0)</f>
        <v>0</v>
      </c>
      <c r="FL13" s="11">
        <f>IF(FL$2=$A13,0,IF(HLOOKUP(FL$2,Recipes!$H:$GI,'Production Calculator'!$A13+2,FALSE)=0,0,HLOOKUP(FL$2,Recipes!$H:$GI,'Production Calculator'!$A13+2,FALSE)*$AK13))+IF($AO13=FL$3,$AM13/VLOOKUP($AO13,Data!$A$50:$B$56,2,FALSE),0)</f>
        <v>0</v>
      </c>
      <c r="FM13" s="11">
        <f>IF(FM$2=$A13,0,IF(HLOOKUP(FM$2,Recipes!$H:$GI,'Production Calculator'!$A13+2,FALSE)=0,0,HLOOKUP(FM$2,Recipes!$H:$GI,'Production Calculator'!$A13+2,FALSE)*$AK13))+IF($AO13=FM$3,$AM13/VLOOKUP($AO13,Data!$A$50:$B$56,2,FALSE),0)</f>
        <v>0</v>
      </c>
      <c r="FN13" s="11">
        <f>IF(FN$2=$A13,0,IF(HLOOKUP(FN$2,Recipes!$H:$GI,'Production Calculator'!$A13+2,FALSE)=0,0,HLOOKUP(FN$2,Recipes!$H:$GI,'Production Calculator'!$A13+2,FALSE)*$AK13))+IF($AO13=FN$3,$AM13/VLOOKUP($AO13,Data!$A$50:$B$56,2,FALSE),0)</f>
        <v>0</v>
      </c>
      <c r="FO13" s="11">
        <f>IF(FO$2=$A13,0,IF(HLOOKUP(FO$2,Recipes!$H:$GI,'Production Calculator'!$A13+2,FALSE)=0,0,HLOOKUP(FO$2,Recipes!$H:$GI,'Production Calculator'!$A13+2,FALSE)*$AK13))+IF($AO13=FO$3,$AM13/VLOOKUP($AO13,Data!$A$50:$B$56,2,FALSE),0)</f>
        <v>0</v>
      </c>
      <c r="FP13" s="11">
        <f>IF(FP$2=$A13,0,IF(HLOOKUP(FP$2,Recipes!$H:$GI,'Production Calculator'!$A13+2,FALSE)=0,0,HLOOKUP(FP$2,Recipes!$H:$GI,'Production Calculator'!$A13+2,FALSE)*$AK13))+IF($AO13=FP$3,$AM13/VLOOKUP($AO13,Data!$A$50:$B$56,2,FALSE),0)</f>
        <v>0</v>
      </c>
      <c r="FQ13" s="11">
        <f>IF(FQ$2=$A13,0,IF(HLOOKUP(FQ$2,Recipes!$H:$GI,'Production Calculator'!$A13+2,FALSE)=0,0,HLOOKUP(FQ$2,Recipes!$H:$GI,'Production Calculator'!$A13+2,FALSE)*$AK13))+IF($AO13=FQ$3,$AM13/VLOOKUP($AO13,Data!$A$50:$B$56,2,FALSE),0)</f>
        <v>0</v>
      </c>
      <c r="FR13" s="11">
        <f>IF(FR$2=$A13,0,IF(HLOOKUP(FR$2,Recipes!$H:$GI,'Production Calculator'!$A13+2,FALSE)=0,0,HLOOKUP(FR$2,Recipes!$H:$GI,'Production Calculator'!$A13+2,FALSE)*$AK13))+IF($AO13=FR$3,$AM13/VLOOKUP($AO13,Data!$A$50:$B$56,2,FALSE),0)</f>
        <v>0</v>
      </c>
      <c r="FS13" s="11">
        <f>IF(FS$2=$A13,0,IF(HLOOKUP(FS$2,Recipes!$H:$GI,'Production Calculator'!$A13+2,FALSE)=0,0,HLOOKUP(FS$2,Recipes!$H:$GI,'Production Calculator'!$A13+2,FALSE)*$AK13))+IF($AO13=FS$3,$AM13/VLOOKUP($AO13,Data!$A$50:$B$56,2,FALSE),0)</f>
        <v>0</v>
      </c>
      <c r="FT13" s="11">
        <f>IF(FT$2=$A13,0,IF(HLOOKUP(FT$2,Recipes!$H:$GI,'Production Calculator'!$A13+2,FALSE)=0,0,HLOOKUP(FT$2,Recipes!$H:$GI,'Production Calculator'!$A13+2,FALSE)*$AK13))+IF($AO13=FT$3,$AM13/VLOOKUP($AO13,Data!$A$50:$B$56,2,FALSE),0)</f>
        <v>0</v>
      </c>
      <c r="FU13" s="11">
        <f>IF(FU$2=$A13,0,IF(HLOOKUP(FU$2,Recipes!$H:$GI,'Production Calculator'!$A13+2,FALSE)=0,0,HLOOKUP(FU$2,Recipes!$H:$GI,'Production Calculator'!$A13+2,FALSE)*$AK13))+IF($AO13=FU$3,$AM13/VLOOKUP($AO13,Data!$A$50:$B$56,2,FALSE),0)</f>
        <v>0</v>
      </c>
      <c r="FV13" s="11">
        <f>IF(FV$2=$A13,0,IF(HLOOKUP(FV$2,Recipes!$H:$GI,'Production Calculator'!$A13+2,FALSE)=0,0,HLOOKUP(FV$2,Recipes!$H:$GI,'Production Calculator'!$A13+2,FALSE)*$AK13))+IF($AO13=FV$3,$AM13/VLOOKUP($AO13,Data!$A$50:$B$56,2,FALSE),0)</f>
        <v>0</v>
      </c>
      <c r="FW13" s="11">
        <f>IF(FW$2=$A13,0,IF(HLOOKUP(FW$2,Recipes!$H:$GI,'Production Calculator'!$A13+2,FALSE)=0,0,HLOOKUP(FW$2,Recipes!$H:$GI,'Production Calculator'!$A13+2,FALSE)*$AK13))+IF($AO13=FW$3,$AM13/VLOOKUP($AO13,Data!$A$50:$B$56,2,FALSE),0)</f>
        <v>0</v>
      </c>
      <c r="FX13" s="11">
        <f>IF(FX$2=$A13,0,IF(HLOOKUP(FX$2,Recipes!$H:$GI,'Production Calculator'!$A13+2,FALSE)=0,0,HLOOKUP(FX$2,Recipes!$H:$GI,'Production Calculator'!$A13+2,FALSE)*$AK13))+IF($AO13=FX$3,$AM13/VLOOKUP($AO13,Data!$A$50:$B$56,2,FALSE),0)</f>
        <v>0</v>
      </c>
      <c r="FY13" s="11">
        <f>IF(FY$2=$A13,0,IF(HLOOKUP(FY$2,Recipes!$H:$GI,'Production Calculator'!$A13+2,FALSE)=0,0,HLOOKUP(FY$2,Recipes!$H:$GI,'Production Calculator'!$A13+2,FALSE)*$AK13))+IF($AO13=FY$3,$AM13/VLOOKUP($AO13,Data!$A$50:$B$56,2,FALSE),0)</f>
        <v>0</v>
      </c>
      <c r="FZ13" s="11">
        <f>IF(FZ$2=$A13,0,IF(HLOOKUP(FZ$2,Recipes!$H:$GI,'Production Calculator'!$A13+2,FALSE)=0,0,HLOOKUP(FZ$2,Recipes!$H:$GI,'Production Calculator'!$A13+2,FALSE)*$AK13))+IF($AO13=FZ$3,$AM13/VLOOKUP($AO13,Data!$A$50:$B$56,2,FALSE),0)</f>
        <v>0</v>
      </c>
      <c r="GA13" s="11">
        <f>IF(GA$2=$A13,0,IF(HLOOKUP(GA$2,Recipes!$H:$GI,'Production Calculator'!$A13+2,FALSE)=0,0,HLOOKUP(GA$2,Recipes!$H:$GI,'Production Calculator'!$A13+2,FALSE)*$AK13))+IF($AO13=GA$3,$AM13/VLOOKUP($AO13,Data!$A$50:$B$56,2,FALSE),0)</f>
        <v>0</v>
      </c>
      <c r="GB13" s="11">
        <f>IF(GB$2=$A13,0,IF(HLOOKUP(GB$2,Recipes!$H:$GI,'Production Calculator'!$A13+2,FALSE)=0,0,HLOOKUP(GB$2,Recipes!$H:$GI,'Production Calculator'!$A13+2,FALSE)*$AK13))+IF($AO13=GB$3,$AM13/VLOOKUP($AO13,Data!$A$50:$B$56,2,FALSE),0)</f>
        <v>0</v>
      </c>
      <c r="GC13" s="11">
        <f>IF(GC$2=$A13,0,IF(HLOOKUP(GC$2,Recipes!$H:$GI,'Production Calculator'!$A13+2,FALSE)=0,0,HLOOKUP(GC$2,Recipes!$H:$GI,'Production Calculator'!$A13+2,FALSE)*$AK13))+IF($AO13=GC$3,$AM13/VLOOKUP($AO13,Data!$A$50:$B$56,2,FALSE),0)</f>
        <v>0</v>
      </c>
      <c r="GD13" s="11">
        <f>IF(GD$2=$A13,0,IF(HLOOKUP(GD$2,Recipes!$H:$GI,'Production Calculator'!$A13+2,FALSE)=0,0,HLOOKUP(GD$2,Recipes!$H:$GI,'Production Calculator'!$A13+2,FALSE)*$AK13))+IF($AO13=GD$3,$AM13/VLOOKUP($AO13,Data!$A$50:$B$56,2,FALSE),0)</f>
        <v>0</v>
      </c>
      <c r="GE13" s="11">
        <f>IF(GE$2=$A13,0,IF(HLOOKUP(GE$2,Recipes!$H:$GI,'Production Calculator'!$A13+2,FALSE)=0,0,HLOOKUP(GE$2,Recipes!$H:$GI,'Production Calculator'!$A13+2,FALSE)*$AK13))+IF($AO13=GE$3,$AM13/VLOOKUP($AO13,Data!$A$50:$B$56,2,FALSE),0)</f>
        <v>0</v>
      </c>
      <c r="GF13" s="11">
        <f>IF(GF$2=$A13,0,IF(HLOOKUP(GF$2,Recipes!$H:$GI,'Production Calculator'!$A13+2,FALSE)=0,0,HLOOKUP(GF$2,Recipes!$H:$GI,'Production Calculator'!$A13+2,FALSE)*$AK13))+IF($AO13=GF$3,$AM13/VLOOKUP($AO13,Data!$A$50:$B$56,2,FALSE),0)</f>
        <v>0</v>
      </c>
      <c r="GG13" s="11">
        <f>IF(GG$2=$A13,0,IF(HLOOKUP(GG$2,Recipes!$H:$GI,'Production Calculator'!$A13+2,FALSE)=0,0,HLOOKUP(GG$2,Recipes!$H:$GI,'Production Calculator'!$A13+2,FALSE)*$AK13))+IF($AO13=GG$3,$AM13/VLOOKUP($AO13,Data!$A$50:$B$56,2,FALSE),0)</f>
        <v>0</v>
      </c>
      <c r="GH13" s="11">
        <f>IF(GH$2=$A13,0,IF(HLOOKUP(GH$2,Recipes!$H:$GI,'Production Calculator'!$A13+2,FALSE)=0,0,HLOOKUP(GH$2,Recipes!$H:$GI,'Production Calculator'!$A13+2,FALSE)*$AK13))+IF($AO13=GH$3,$AM13/VLOOKUP($AO13,Data!$A$50:$B$56,2,FALSE),0)</f>
        <v>0</v>
      </c>
      <c r="GI13" s="11">
        <f>IF(GI$2=$A13,0,IF(HLOOKUP(GI$2,Recipes!$H:$GI,'Production Calculator'!$A13+2,FALSE)=0,0,HLOOKUP(GI$2,Recipes!$H:$GI,'Production Calculator'!$A13+2,FALSE)*$AK13))+IF($AO13=GI$3,$AM13/VLOOKUP($AO13,Data!$A$50:$B$56,2,FALSE),0)</f>
        <v>0</v>
      </c>
      <c r="GJ13" s="11">
        <f>IF(GJ$2=$A13,0,IF(HLOOKUP(GJ$2,Recipes!$H:$GI,'Production Calculator'!$A13+2,FALSE)=0,0,HLOOKUP(GJ$2,Recipes!$H:$GI,'Production Calculator'!$A13+2,FALSE)*$AK13))+IF($AO13=GJ$3,$AM13/VLOOKUP($AO13,Data!$A$50:$B$56,2,FALSE),0)</f>
        <v>0</v>
      </c>
      <c r="GK13" s="11">
        <f>IF(GK$2=$A13,0,IF(HLOOKUP(GK$2,Recipes!$H:$GI,'Production Calculator'!$A13+2,FALSE)=0,0,HLOOKUP(GK$2,Recipes!$H:$GI,'Production Calculator'!$A13+2,FALSE)*$AK13))+IF($AO13=GK$3,$AM13/VLOOKUP($AO13,Data!$A$50:$B$56,2,FALSE),0)</f>
        <v>0</v>
      </c>
      <c r="GL13" s="11">
        <f>IF(GL$2=$A13,0,IF(HLOOKUP(GL$2,Recipes!$H:$GI,'Production Calculator'!$A13+2,FALSE)=0,0,HLOOKUP(GL$2,Recipes!$H:$GI,'Production Calculator'!$A13+2,FALSE)*$AK13))+IF($AO13=GL$3,$AM13/VLOOKUP($AO13,Data!$A$50:$B$56,2,FALSE),0)</f>
        <v>0</v>
      </c>
      <c r="GM13" s="11">
        <f>IF(GM$2=$A13,0,IF(HLOOKUP(GM$2,Recipes!$H:$GI,'Production Calculator'!$A13+2,FALSE)=0,0,HLOOKUP(GM$2,Recipes!$H:$GI,'Production Calculator'!$A13+2,FALSE)*$AK13))+IF($AO13=GM$3,$AM13/VLOOKUP($AO13,Data!$A$50:$B$56,2,FALSE),0)</f>
        <v>0</v>
      </c>
      <c r="GN13" s="11">
        <f>IF(GN$2=$A13,0,IF(HLOOKUP(GN$2,Recipes!$H:$GI,'Production Calculator'!$A13+2,FALSE)=0,0,HLOOKUP(GN$2,Recipes!$H:$GI,'Production Calculator'!$A13+2,FALSE)*$AK13))+IF($AO13=GN$3,$AM13/VLOOKUP($AO13,Data!$A$50:$B$56,2,FALSE),0)</f>
        <v>0</v>
      </c>
      <c r="GO13" s="11">
        <f>IF(GO$2=$A13,0,IF(HLOOKUP(GO$2,Recipes!$H:$GI,'Production Calculator'!$A13+2,FALSE)=0,0,HLOOKUP(GO$2,Recipes!$H:$GI,'Production Calculator'!$A13+2,FALSE)*$AK13))+IF($AO13=GO$3,$AM13/VLOOKUP($AO13,Data!$A$50:$B$56,2,FALSE),0)</f>
        <v>0</v>
      </c>
      <c r="GP13" s="11">
        <f>IF(GP$2=$A13,0,IF(HLOOKUP(GP$2,Recipes!$H:$GI,'Production Calculator'!$A13+2,FALSE)=0,0,HLOOKUP(GP$2,Recipes!$H:$GI,'Production Calculator'!$A13+2,FALSE)*$AK13))+IF($AO13=GP$3,$AM13/VLOOKUP($AO13,Data!$A$50:$B$56,2,FALSE),0)</f>
        <v>0</v>
      </c>
      <c r="GQ13" s="11">
        <f>IF(GQ$2=$A13,0,IF(HLOOKUP(GQ$2,Recipes!$H:$GI,'Production Calculator'!$A13+2,FALSE)=0,0,HLOOKUP(GQ$2,Recipes!$H:$GI,'Production Calculator'!$A13+2,FALSE)*$AK13))+IF($AO13=GQ$3,$AM13/VLOOKUP($AO13,Data!$A$50:$B$56,2,FALSE),0)</f>
        <v>0</v>
      </c>
      <c r="GR13" s="11">
        <f>IF(GR$2=$A13,0,IF(HLOOKUP(GR$2,Recipes!$H:$GI,'Production Calculator'!$A13+2,FALSE)=0,0,HLOOKUP(GR$2,Recipes!$H:$GI,'Production Calculator'!$A13+2,FALSE)*$AK13))+IF($AO13=GR$3,$AM13/VLOOKUP($AO13,Data!$A$50:$B$56,2,FALSE),0)</f>
        <v>0</v>
      </c>
      <c r="GS13" s="11">
        <f>IF(GS$2=$A13,0,IF(HLOOKUP(GS$2,Recipes!$H:$GI,'Production Calculator'!$A13+2,FALSE)=0,0,HLOOKUP(GS$2,Recipes!$H:$GI,'Production Calculator'!$A13+2,FALSE)*$AK13))+IF($AO13=GS$3,$AM13/VLOOKUP($AO13,Data!$A$50:$B$56,2,FALSE),0)</f>
        <v>0</v>
      </c>
      <c r="GT13" s="11">
        <f>IF(GT$2=$A13,0,IF(HLOOKUP(GT$2,Recipes!$H:$GI,'Production Calculator'!$A13+2,FALSE)=0,0,HLOOKUP(GT$2,Recipes!$H:$GI,'Production Calculator'!$A13+2,FALSE)*$AK13))+IF($AO13=GT$3,$AM13/VLOOKUP($AO13,Data!$A$50:$B$56,2,FALSE),0)</f>
        <v>0</v>
      </c>
      <c r="GU13" s="11">
        <f>IF(GU$2=$A13,0,IF(HLOOKUP(GU$2,Recipes!$H:$GI,'Production Calculator'!$A13+2,FALSE)=0,0,HLOOKUP(GU$2,Recipes!$H:$GI,'Production Calculator'!$A13+2,FALSE)*$AK13))+IF($AO13=GU$3,$AM13/VLOOKUP($AO13,Data!$A$50:$B$56,2,FALSE),0)</f>
        <v>0</v>
      </c>
      <c r="GV13" s="11">
        <f>IF(GV$2=$A13,0,IF(HLOOKUP(GV$2,Recipes!$H:$GI,'Production Calculator'!$A13+2,FALSE)=0,0,HLOOKUP(GV$2,Recipes!$H:$GI,'Production Calculator'!$A13+2,FALSE)*$AK13))+IF($AO13=GV$3,$AM13/VLOOKUP($AO13,Data!$A$50:$B$56,2,FALSE),0)</f>
        <v>0</v>
      </c>
      <c r="GW13" s="11">
        <f>IF(GW$2=$A13,0,IF(HLOOKUP(GW$2,Recipes!$H:$GI,'Production Calculator'!$A13+2,FALSE)=0,0,HLOOKUP(GW$2,Recipes!$H:$GI,'Production Calculator'!$A13+2,FALSE)*$AK13))+IF($AO13=GW$3,$AM13/VLOOKUP($AO13,Data!$A$50:$B$56,2,FALSE),0)</f>
        <v>0</v>
      </c>
      <c r="GX13" s="11">
        <f>IF(GX$2=$A13,0,IF(HLOOKUP(GX$2,Recipes!$H:$GI,'Production Calculator'!$A13+2,FALSE)=0,0,HLOOKUP(GX$2,Recipes!$H:$GI,'Production Calculator'!$A13+2,FALSE)*$AK13))+IF($AO13=GX$3,$AM13/VLOOKUP($AO13,Data!$A$50:$B$56,2,FALSE),0)</f>
        <v>0</v>
      </c>
      <c r="GY13" s="11">
        <f>IF(GY$2=$A13,0,IF(HLOOKUP(GY$2,Recipes!$H:$GI,'Production Calculator'!$A13+2,FALSE)=0,0,HLOOKUP(GY$2,Recipes!$H:$GI,'Production Calculator'!$A13+2,FALSE)*$AK13))+IF($AO13=GY$3,$AM13/VLOOKUP($AO13,Data!$A$50:$B$56,2,FALSE),0)</f>
        <v>0</v>
      </c>
      <c r="GZ13" s="11">
        <f>IF(GZ$2=$A13,0,IF(HLOOKUP(GZ$2,Recipes!$H:$GI,'Production Calculator'!$A13+2,FALSE)=0,0,HLOOKUP(GZ$2,Recipes!$H:$GI,'Production Calculator'!$A13+2,FALSE)*$AK13))+IF($AO13=GZ$3,$AM13/VLOOKUP($AO13,Data!$A$50:$B$56,2,FALSE),0)</f>
        <v>0</v>
      </c>
      <c r="HA13" s="11">
        <f>IF(HA$2=$A13,0,IF(HLOOKUP(HA$2,Recipes!$H:$GI,'Production Calculator'!$A13+2,FALSE)=0,0,HLOOKUP(HA$2,Recipes!$H:$GI,'Production Calculator'!$A13+2,FALSE)*$AK13))+IF($AO13=HA$3,$AM13/VLOOKUP($AO13,Data!$A$50:$B$56,2,FALSE),0)</f>
        <v>0</v>
      </c>
      <c r="HB13" s="11">
        <f>IF(HB$2=$A13,0,IF(HLOOKUP(HB$2,Recipes!$H:$GI,'Production Calculator'!$A13+2,FALSE)=0,0,HLOOKUP(HB$2,Recipes!$H:$GI,'Production Calculator'!$A13+2,FALSE)*$AK13))+IF($AO13=HB$3,$AM13/VLOOKUP($AO13,Data!$A$50:$B$56,2,FALSE),0)</f>
        <v>0</v>
      </c>
      <c r="HC13" s="11">
        <f>IF(HC$2=$A13,0,IF(HLOOKUP(HC$2,Recipes!$H:$GI,'Production Calculator'!$A13+2,FALSE)=0,0,HLOOKUP(HC$2,Recipes!$H:$GI,'Production Calculator'!$A13+2,FALSE)*$AK13))+IF($AO13=HC$3,$AM13/VLOOKUP($AO13,Data!$A$50:$B$56,2,FALSE),0)</f>
        <v>0</v>
      </c>
      <c r="HD13" s="11">
        <f>IF(HD$2=$A13,0,IF(HLOOKUP(HD$2,Recipes!$H:$GI,'Production Calculator'!$A13+2,FALSE)=0,0,HLOOKUP(HD$2,Recipes!$H:$GI,'Production Calculator'!$A13+2,FALSE)*$AK13))+IF($AO13=HD$3,$AM13/VLOOKUP($AO13,Data!$A$50:$B$56,2,FALSE),0)</f>
        <v>0</v>
      </c>
      <c r="HE13" s="11">
        <f>IF(HE$2=$A13,0,IF(HLOOKUP(HE$2,Recipes!$H:$GI,'Production Calculator'!$A13+2,FALSE)=0,0,HLOOKUP(HE$2,Recipes!$H:$GI,'Production Calculator'!$A13+2,FALSE)*$AK13))+IF($AO13=HE$3,$AM13/VLOOKUP($AO13,Data!$A$50:$B$56,2,FALSE),0)</f>
        <v>0</v>
      </c>
      <c r="HF13" s="11">
        <f>IF(HF$2=$A13,0,IF(HLOOKUP(HF$2,Recipes!$H:$GI,'Production Calculator'!$A13+2,FALSE)=0,0,HLOOKUP(HF$2,Recipes!$H:$GI,'Production Calculator'!$A13+2,FALSE)*$AK13))+IF($AO13=HF$3,$AM13/VLOOKUP($AO13,Data!$A$50:$B$56,2,FALSE),0)</f>
        <v>0</v>
      </c>
      <c r="HG13" s="11">
        <f>IF(HG$2=$A13,0,IF(HLOOKUP(HG$2,Recipes!$H:$GI,'Production Calculator'!$A13+2,FALSE)=0,0,HLOOKUP(HG$2,Recipes!$H:$GI,'Production Calculator'!$A13+2,FALSE)*$AK13))+IF($AO13=HG$3,$AM13/VLOOKUP($AO13,Data!$A$50:$B$56,2,FALSE),0)</f>
        <v>0</v>
      </c>
      <c r="HH13" s="11">
        <f>IF(HH$2=$A13,0,IF(HLOOKUP(HH$2,Recipes!$H:$GI,'Production Calculator'!$A13+2,FALSE)=0,0,HLOOKUP(HH$2,Recipes!$H:$GI,'Production Calculator'!$A13+2,FALSE)*$AK13))+IF($AO13=HH$3,$AM13/VLOOKUP($AO13,Data!$A$50:$B$56,2,FALSE),0)</f>
        <v>0</v>
      </c>
      <c r="HI13" s="11">
        <f>IF(HI$2=$A13,0,IF(HLOOKUP(HI$2,Recipes!$H:$GI,'Production Calculator'!$A13+2,FALSE)=0,0,HLOOKUP(HI$2,Recipes!$H:$GI,'Production Calculator'!$A13+2,FALSE)*$AK13))+IF($AO13=HI$3,$AM13/VLOOKUP($AO13,Data!$A$50:$B$56,2,FALSE),0)</f>
        <v>0</v>
      </c>
      <c r="HJ13" s="11">
        <f>IF(HJ$2=$A13,0,IF(HLOOKUP(HJ$2,Recipes!$H:$GI,'Production Calculator'!$A13+2,FALSE)=0,0,HLOOKUP(HJ$2,Recipes!$H:$GI,'Production Calculator'!$A13+2,FALSE)*$AK13))+IF($AO13=HJ$3,$AM13/VLOOKUP($AO13,Data!$A$50:$B$56,2,FALSE),0)</f>
        <v>0</v>
      </c>
      <c r="HK13" s="11">
        <f>IF(HK$2=$A13,0,IF(HLOOKUP(HK$2,Recipes!$H:$GI,'Production Calculator'!$A13+2,FALSE)=0,0,HLOOKUP(HK$2,Recipes!$H:$GI,'Production Calculator'!$A13+2,FALSE)*$AK13))+IF($AO13=HK$3,$AM13/VLOOKUP($AO13,Data!$A$50:$B$56,2,FALSE),0)</f>
        <v>0</v>
      </c>
      <c r="HL13" s="11">
        <f>IF(HL$2=$A13,0,IF(HLOOKUP(HL$2,Recipes!$H:$GI,'Production Calculator'!$A13+2,FALSE)=0,0,HLOOKUP(HL$2,Recipes!$H:$GI,'Production Calculator'!$A13+2,FALSE)*$AK13))+IF($AO13=HL$3,$AM13/VLOOKUP($AO13,Data!$A$50:$B$56,2,FALSE),0)</f>
        <v>0</v>
      </c>
      <c r="HM13" s="11">
        <f>IF(HM$2=$A13,0,IF(HLOOKUP(HM$2,Recipes!$H:$GI,'Production Calculator'!$A13+2,FALSE)=0,0,HLOOKUP(HM$2,Recipes!$H:$GI,'Production Calculator'!$A13+2,FALSE)*$AK13))+IF($AO13=HM$3,$AM13/VLOOKUP($AO13,Data!$A$50:$B$56,2,FALSE),0)</f>
        <v>0</v>
      </c>
      <c r="HN13" s="11">
        <f>IF(HN$2=$A13,0,IF(HLOOKUP(HN$2,Recipes!$H:$GI,'Production Calculator'!$A13+2,FALSE)=0,0,HLOOKUP(HN$2,Recipes!$H:$GI,'Production Calculator'!$A13+2,FALSE)*$AK13))+IF($AO13=HN$3,$AM13/VLOOKUP($AO13,Data!$A$50:$B$56,2,FALSE),0)</f>
        <v>0</v>
      </c>
      <c r="HO13" s="11">
        <f>IF(HO$2=$A13,0,IF(HLOOKUP(HO$2,Recipes!$H:$GI,'Production Calculator'!$A13+2,FALSE)=0,0,HLOOKUP(HO$2,Recipes!$H:$GI,'Production Calculator'!$A13+2,FALSE)*$AK13))+IF($AO13=HO$3,$AM13/VLOOKUP($AO13,Data!$A$50:$B$56,2,FALSE),0)</f>
        <v>0</v>
      </c>
      <c r="HP13" s="11">
        <f>IF(HP$2=$A13,0,IF(HLOOKUP(HP$2,Recipes!$H:$GI,'Production Calculator'!$A13+2,FALSE)=0,0,HLOOKUP(HP$2,Recipes!$H:$GI,'Production Calculator'!$A13+2,FALSE)*$AK13))+IF($AO13=HP$3,$AM13/VLOOKUP($AO13,Data!$A$50:$B$56,2,FALSE),0)</f>
        <v>0</v>
      </c>
      <c r="HQ13" s="11">
        <f>IF(HQ$2=$A13,0,IF(HLOOKUP(HQ$2,Recipes!$H:$GI,'Production Calculator'!$A13+2,FALSE)=0,0,HLOOKUP(HQ$2,Recipes!$H:$GI,'Production Calculator'!$A13+2,FALSE)*$AK13))+IF($AO13=HQ$3,$AM13/VLOOKUP($AO13,Data!$A$50:$B$56,2,FALSE),0)</f>
        <v>0</v>
      </c>
      <c r="HR13" s="11">
        <f>IF(HR$2=$A13,0,IF(HLOOKUP(HR$2,Recipes!$H:$GI,'Production Calculator'!$A13+2,FALSE)=0,0,HLOOKUP(HR$2,Recipes!$H:$GI,'Production Calculator'!$A13+2,FALSE)*$AK13))+IF($AO13=HR$3,$AM13/VLOOKUP($AO13,Data!$A$50:$B$56,2,FALSE),0)</f>
        <v>0</v>
      </c>
      <c r="HS13" s="121"/>
    </row>
    <row r="14" spans="1:227" x14ac:dyDescent="0.45">
      <c r="A14">
        <v>3</v>
      </c>
      <c r="B14" s="107" t="str">
        <f>VLOOKUP(A14,Recipes!A:B,2)</f>
        <v>Steel plate</v>
      </c>
      <c r="C14" s="128">
        <v>0</v>
      </c>
      <c r="D14" s="108">
        <f>HLOOKUP(A14,$AQ$2:$HR$202,$A$202-1,FALSE)+C14</f>
        <v>0</v>
      </c>
      <c r="E14" s="135" t="s">
        <v>232</v>
      </c>
      <c r="F14" s="109">
        <f>VLOOKUP(A14,Recipes!$A$3:$G$186,6,FALSE)</f>
        <v>1</v>
      </c>
      <c r="G14" s="109">
        <f>VLOOKUP(A14,Recipes!$A$3:$G$186,7,FALSE)</f>
        <v>0</v>
      </c>
      <c r="H14" s="110">
        <f>ROUNDUP(D14/AL14,0)</f>
        <v>0</v>
      </c>
      <c r="I14" s="109">
        <f>VLOOKUP(E14,Data!$A$2:$C$26,3, FALSE)</f>
        <v>2</v>
      </c>
      <c r="J14" s="136">
        <v>0</v>
      </c>
      <c r="K14" s="136">
        <v>0</v>
      </c>
      <c r="L14" s="136">
        <v>0</v>
      </c>
      <c r="M14" s="137">
        <v>0</v>
      </c>
      <c r="N14" s="137">
        <v>0</v>
      </c>
      <c r="O14" s="137">
        <v>0</v>
      </c>
      <c r="P14" s="138">
        <v>0</v>
      </c>
      <c r="Q14" s="138">
        <v>0</v>
      </c>
      <c r="R14" s="138">
        <v>0</v>
      </c>
      <c r="S14">
        <f t="shared" si="23"/>
        <v>0</v>
      </c>
      <c r="T14">
        <f t="shared" si="24"/>
        <v>0</v>
      </c>
      <c r="U14">
        <f t="shared" si="25"/>
        <v>0</v>
      </c>
      <c r="V14">
        <f t="shared" si="26"/>
        <v>0</v>
      </c>
      <c r="W14">
        <f t="shared" si="27"/>
        <v>0</v>
      </c>
      <c r="X14">
        <f t="shared" si="28"/>
        <v>0</v>
      </c>
      <c r="Y14">
        <f t="shared" si="29"/>
        <v>0</v>
      </c>
      <c r="Z14">
        <f t="shared" si="30"/>
        <v>0</v>
      </c>
      <c r="AA14">
        <f t="shared" si="31"/>
        <v>0</v>
      </c>
      <c r="AB14" s="111">
        <f>VLOOKUP($A14,Recipes!$A:$G,4)</f>
        <v>17.5</v>
      </c>
      <c r="AC14" s="111">
        <f>VLOOKUP($A14,Recipes!$A:$G,5)</f>
        <v>1</v>
      </c>
      <c r="AD14" s="111">
        <f>AC14/AB14</f>
        <v>5.7142857142857141E-2</v>
      </c>
      <c r="AE14" s="111">
        <f>VLOOKUP(E14,Data!$A$2:$F$26,5,FALSE)</f>
        <v>0</v>
      </c>
      <c r="AF14" s="111">
        <f>VLOOKUP(E14,Data!$A$2:$F$26,4,FALSE)</f>
        <v>180</v>
      </c>
      <c r="AG14" s="111">
        <f>VLOOKUP(E14,Data!$A$2:$B$26,2, FALSE)</f>
        <v>2</v>
      </c>
      <c r="AH14" s="111">
        <f>1+VLOOKUP($J$3,Data!$A$40:$D$48,2,FALSE)*$J14+VLOOKUP($K$3,Data!$A$40:$D$48,2,FALSE)*$K14+VLOOKUP($L$3,Data!$A$40:$D$48,2,FALSE)*$L14+VLOOKUP($M$3,Data!$A$40:$D$48,2,FALSE)*$M14+VLOOKUP($N$3,Data!$A$40:$D$48,2,FALSE)*$N14+VLOOKUP($O$3,Data!$A$40:$D$48,2,FALSE)*$O14+VLOOKUP($P$3,Data!$A$40:$D$48,2,FALSE)*$P14+VLOOKUP($Q$3,Data!$A$40:$D$48,2,FALSE)*$Q14+VLOOKUP($R$3,Data!$A$40:$D$48,2,FALSE)*$R14</f>
        <v>1</v>
      </c>
      <c r="AI14" s="111">
        <f>MAX(1+VLOOKUP($J$3,Data!$A$40:$D$48,3,FALSE)*$J14+VLOOKUP($K$3,Data!$A$40:$D$48,3,FALSE)*$K14+VLOOKUP($L$3,Data!$A$40:$D$48,3,FALSE)*$L14+VLOOKUP($M$3,Data!$A$40:$D$48,3,FALSE)*$M14+VLOOKUP($N$3,Data!$A$40:$D$48,3,FALSE)*$N14+VLOOKUP($O$3,Data!$A$40:$D$48,3,FALSE)*$O14+VLOOKUP($P$3,Data!$A$40:$D$48,3,FALSE)*$P14+VLOOKUP($Q$3,Data!$A$40:$D$48,3,FALSE)*$Q14+VLOOKUP($R$3,Data!$A$40:$D$48,3,FALSE)*$R14,0)</f>
        <v>1</v>
      </c>
      <c r="AJ14" s="111">
        <f>MAX(1-(VLOOKUP($J$3,Data!$A$40:$D$48,4,FALSE)*$J14+VLOOKUP($K$3,Data!$A$40:$D$48,4,FALSE)*$K14+VLOOKUP($L$3,Data!$A$40:$D$48,4,FALSE)*$L14+VLOOKUP($M$3,Data!$A$40:$D$48,4,FALSE)*$M14+VLOOKUP($N$3,Data!$A$40:$D$48,4,FALSE)*$N14+VLOOKUP($O$3,Data!$A$40:$D$48,4,FALSE)*$O14+VLOOKUP($P$3,Data!$A$40:$D$48,4,FALSE)*$P14+VLOOKUP($Q$3,Data!$A$40:$D$48,4,FALSE)*$Q14+VLOOKUP($R$3,Data!$A$40:$D$48,4,FALSE)*$R14),0.2)</f>
        <v>1</v>
      </c>
      <c r="AK14" s="112">
        <f>D14/(AC14*AH14)</f>
        <v>0</v>
      </c>
      <c r="AL14" s="111">
        <f>AD14*AG14*AH14*AI14</f>
        <v>0.11428571428571428</v>
      </c>
      <c r="AM14" s="111">
        <f>AE14*H14*AJ14</f>
        <v>0</v>
      </c>
      <c r="AN14" s="111">
        <f>AF14*H14*AJ14</f>
        <v>0</v>
      </c>
      <c r="AO14" s="131" t="s">
        <v>298</v>
      </c>
      <c r="AP14" s="11"/>
      <c r="AQ14" s="11">
        <f>IF(AQ$2=$A14,0,IF(HLOOKUP(AQ$2,Recipes!$H:$GI,'Production Calculator'!$A14+2,FALSE)=0,0,HLOOKUP(AQ$2,Recipes!$H:$GI,'Production Calculator'!$A14+2,FALSE)*$AK14))+IF($AO14=AQ$3,$AM14/VLOOKUP($AO14,Data!$A$50:$B$56,2,FALSE),0)</f>
        <v>0</v>
      </c>
      <c r="AR14" s="11">
        <f>IF(AR$2=$A14,0,IF(HLOOKUP(AR$2,Recipes!$H:$GI,'Production Calculator'!$A14+2,FALSE)=0,0,HLOOKUP(AR$2,Recipes!$H:$GI,'Production Calculator'!$A14+2,FALSE)*$AK14))+IF($AO14=AR$3,$AM14/VLOOKUP($AO14,Data!$A$50:$B$56,2,FALSE),0)</f>
        <v>0</v>
      </c>
      <c r="AS14" s="11">
        <f>IF(AS$2=$A14,0,IF(HLOOKUP(AS$2,Recipes!$H:$GI,'Production Calculator'!$A14+2,FALSE)=0,0,HLOOKUP(AS$2,Recipes!$H:$GI,'Production Calculator'!$A14+2,FALSE)*$AK14))+IF($AO14=AS$3,$AM14/VLOOKUP($AO14,Data!$A$50:$B$56,2,FALSE),0)</f>
        <v>0</v>
      </c>
      <c r="AT14" s="11">
        <f>IF(AT$2=$A14,0,IF(HLOOKUP(AT$2,Recipes!$H:$GI,'Production Calculator'!$A14+2,FALSE)=0,0,HLOOKUP(AT$2,Recipes!$H:$GI,'Production Calculator'!$A14+2,FALSE)*$AK14))+IF($AO14=AT$3,$AM14/VLOOKUP($AO14,Data!$A$50:$B$56,2,FALSE),0)</f>
        <v>0</v>
      </c>
      <c r="AU14" s="11">
        <f>IF(AU$2=$A14,0,IF(HLOOKUP(AU$2,Recipes!$H:$GI,'Production Calculator'!$A14+2,FALSE)=0,0,HLOOKUP(AU$2,Recipes!$H:$GI,'Production Calculator'!$A14+2,FALSE)*$AK14))+IF($AO14=AU$3,$AM14/VLOOKUP($AO14,Data!$A$50:$B$56,2,FALSE),0)</f>
        <v>0</v>
      </c>
      <c r="AV14" s="11">
        <f>IF(AV$2=$A14,0,IF(HLOOKUP(AV$2,Recipes!$H:$GI,'Production Calculator'!$A14+2,FALSE)=0,0,HLOOKUP(AV$2,Recipes!$H:$GI,'Production Calculator'!$A14+2,FALSE)*$AK14))+IF($AO14=AV$3,$AM14/VLOOKUP($AO14,Data!$A$50:$B$56,2,FALSE),0)</f>
        <v>0</v>
      </c>
      <c r="AW14" s="11">
        <f>IF(AW$2=$A14,0,IF(HLOOKUP(AW$2,Recipes!$H:$GI,'Production Calculator'!$A14+2,FALSE)=0,0,HLOOKUP(AW$2,Recipes!$H:$GI,'Production Calculator'!$A14+2,FALSE)*$AK14))+IF($AO14=AW$3,$AM14/VLOOKUP($AO14,Data!$A$50:$B$56,2,FALSE),0)</f>
        <v>0</v>
      </c>
      <c r="AX14" s="11">
        <f>IF(AX$2=$A14,0,IF(HLOOKUP(AX$2,Recipes!$H:$GI,'Production Calculator'!$A14+2,FALSE)=0,0,HLOOKUP(AX$2,Recipes!$H:$GI,'Production Calculator'!$A14+2,FALSE)*$AK14))+IF($AO14=AX$3,$AM14/VLOOKUP($AO14,Data!$A$50:$B$56,2,FALSE),0)</f>
        <v>0</v>
      </c>
      <c r="AY14" s="11">
        <f>IF(AY$2=$A14,0,IF(HLOOKUP(AY$2,Recipes!$H:$GI,'Production Calculator'!$A14+2,FALSE)=0,0,HLOOKUP(AY$2,Recipes!$H:$GI,'Production Calculator'!$A14+2,FALSE)*$AK14))+IF($AO14=AY$3,$AM14/VLOOKUP($AO14,Data!$A$50:$B$56,2,FALSE),0)</f>
        <v>0</v>
      </c>
      <c r="AZ14" s="11">
        <f>IF(AZ$2=$A14,0,IF(HLOOKUP(AZ$2,Recipes!$H:$GI,'Production Calculator'!$A14+2,FALSE)=0,0,HLOOKUP(AZ$2,Recipes!$H:$GI,'Production Calculator'!$A14+2,FALSE)*$AK14))+IF($AO14=AZ$3,$AM14/VLOOKUP($AO14,Data!$A$50:$B$56,2,FALSE),0)</f>
        <v>0</v>
      </c>
      <c r="BA14" s="11">
        <f>IF(BA$2=$A14,0,IF(HLOOKUP(BA$2,Recipes!$H:$GI,'Production Calculator'!$A14+2,FALSE)=0,0,HLOOKUP(BA$2,Recipes!$H:$GI,'Production Calculator'!$A14+2,FALSE)*$AK14))+IF($AO14=BA$3,$AM14/VLOOKUP($AO14,Data!$A$50:$B$56,2,FALSE),0)</f>
        <v>0</v>
      </c>
      <c r="BB14" s="11">
        <f>IF(BB$2=$A14,0,IF(HLOOKUP(BB$2,Recipes!$H:$GI,'Production Calculator'!$A14+2,FALSE)=0,0,HLOOKUP(BB$2,Recipes!$H:$GI,'Production Calculator'!$A14+2,FALSE)*$AK14))+IF($AO14=BB$3,$AM14/VLOOKUP($AO14,Data!$A$50:$B$56,2,FALSE),0)</f>
        <v>0</v>
      </c>
      <c r="BC14" s="11">
        <f>IF(BC$2=$A14,0,IF(HLOOKUP(BC$2,Recipes!$H:$GI,'Production Calculator'!$A14+2,FALSE)=0,0,HLOOKUP(BC$2,Recipes!$H:$GI,'Production Calculator'!$A14+2,FALSE)*$AK14))+IF($AO14=BC$3,$AM14/VLOOKUP($AO14,Data!$A$50:$B$56,2,FALSE),0)</f>
        <v>0</v>
      </c>
      <c r="BD14" s="11">
        <f>IF(BD$2=$A14,0,IF(HLOOKUP(BD$2,Recipes!$H:$GI,'Production Calculator'!$A14+2,FALSE)=0,0,HLOOKUP(BD$2,Recipes!$H:$GI,'Production Calculator'!$A14+2,FALSE)*$AK14))+IF($AO14=BD$3,$AM14/VLOOKUP($AO14,Data!$A$50:$B$56,2,FALSE),0)</f>
        <v>0</v>
      </c>
      <c r="BE14" s="11">
        <f>IF(BE$2=$A14,0,IF(HLOOKUP(BE$2,Recipes!$H:$GI,'Production Calculator'!$A14+2,FALSE)=0,0,HLOOKUP(BE$2,Recipes!$H:$GI,'Production Calculator'!$A14+2,FALSE)*$AK14))+IF($AO14=BE$3,$AM14/VLOOKUP($AO14,Data!$A$50:$B$56,2,FALSE),0)</f>
        <v>0</v>
      </c>
      <c r="BF14" s="11">
        <f>IF(BF$2=$A14,0,IF(HLOOKUP(BF$2,Recipes!$H:$GI,'Production Calculator'!$A14+2,FALSE)=0,0,HLOOKUP(BF$2,Recipes!$H:$GI,'Production Calculator'!$A14+2,FALSE)*$AK14))+IF($AO14=BF$3,$AM14/VLOOKUP($AO14,Data!$A$50:$B$56,2,FALSE),0)</f>
        <v>0</v>
      </c>
      <c r="BG14" s="11">
        <f>IF(BG$2=$A14,0,IF(HLOOKUP(BG$2,Recipes!$H:$GI,'Production Calculator'!$A14+2,FALSE)=0,0,HLOOKUP(BG$2,Recipes!$H:$GI,'Production Calculator'!$A14+2,FALSE)*$AK14))+IF($AO14=BG$3,$AM14/VLOOKUP($AO14,Data!$A$50:$B$56,2,FALSE),0)</f>
        <v>0</v>
      </c>
      <c r="BH14" s="11">
        <f>IF(BH$2=$A14,0,IF(HLOOKUP(BH$2,Recipes!$H:$GI,'Production Calculator'!$A14+2,FALSE)=0,0,HLOOKUP(BH$2,Recipes!$H:$GI,'Production Calculator'!$A14+2,FALSE)*$AK14))+IF($AO14=BH$3,$AM14/VLOOKUP($AO14,Data!$A$50:$B$56,2,FALSE),0)</f>
        <v>0</v>
      </c>
      <c r="BI14" s="11">
        <f>IF(BI$2=$A14,0,IF(HLOOKUP(BI$2,Recipes!$H:$GI,'Production Calculator'!$A14+2,FALSE)=0,0,HLOOKUP(BI$2,Recipes!$H:$GI,'Production Calculator'!$A14+2,FALSE)*$AK14))+IF($AO14=BI$3,$AM14/VLOOKUP($AO14,Data!$A$50:$B$56,2,FALSE),0)</f>
        <v>0</v>
      </c>
      <c r="BJ14" s="11">
        <f>IF(BJ$2=$A14,0,IF(HLOOKUP(BJ$2,Recipes!$H:$GI,'Production Calculator'!$A14+2,FALSE)=0,0,HLOOKUP(BJ$2,Recipes!$H:$GI,'Production Calculator'!$A14+2,FALSE)*$AK14))+IF($AO14=BJ$3,$AM14/VLOOKUP($AO14,Data!$A$50:$B$56,2,FALSE),0)</f>
        <v>0</v>
      </c>
      <c r="BK14" s="11">
        <f>IF(BK$2=$A14,0,IF(HLOOKUP(BK$2,Recipes!$H:$GI,'Production Calculator'!$A14+2,FALSE)=0,0,HLOOKUP(BK$2,Recipes!$H:$GI,'Production Calculator'!$A14+2,FALSE)*$AK14))+IF($AO14=BK$3,$AM14/VLOOKUP($AO14,Data!$A$50:$B$56,2,FALSE),0)</f>
        <v>0</v>
      </c>
      <c r="BL14" s="11">
        <f>IF(BL$2=$A14,0,IF(HLOOKUP(BL$2,Recipes!$H:$GI,'Production Calculator'!$A14+2,FALSE)=0,0,HLOOKUP(BL$2,Recipes!$H:$GI,'Production Calculator'!$A14+2,FALSE)*$AK14))+IF($AO14=BL$3,$AM14/VLOOKUP($AO14,Data!$A$50:$B$56,2,FALSE),0)</f>
        <v>0</v>
      </c>
      <c r="BM14" s="11">
        <f>IF(BM$2=$A14,0,IF(HLOOKUP(BM$2,Recipes!$H:$GI,'Production Calculator'!$A14+2,FALSE)=0,0,HLOOKUP(BM$2,Recipes!$H:$GI,'Production Calculator'!$A14+2,FALSE)*$AK14))+IF($AO14=BM$3,$AM14/VLOOKUP($AO14,Data!$A$50:$B$56,2,FALSE),0)</f>
        <v>0</v>
      </c>
      <c r="BN14" s="11">
        <f>IF(BN$2=$A14,0,IF(HLOOKUP(BN$2,Recipes!$H:$GI,'Production Calculator'!$A14+2,FALSE)=0,0,HLOOKUP(BN$2,Recipes!$H:$GI,'Production Calculator'!$A14+2,FALSE)*$AK14))+IF($AO14=BN$3,$AM14/VLOOKUP($AO14,Data!$A$50:$B$56,2,FALSE),0)</f>
        <v>0</v>
      </c>
      <c r="BO14" s="11">
        <f>IF(BO$2=$A14,0,IF(HLOOKUP(BO$2,Recipes!$H:$GI,'Production Calculator'!$A14+2,FALSE)=0,0,HLOOKUP(BO$2,Recipes!$H:$GI,'Production Calculator'!$A14+2,FALSE)*$AK14))+IF($AO14=BO$3,$AM14/VLOOKUP($AO14,Data!$A$50:$B$56,2,FALSE),0)</f>
        <v>0</v>
      </c>
      <c r="BP14" s="11">
        <f>IF(BP$2=$A14,0,IF(HLOOKUP(BP$2,Recipes!$H:$GI,'Production Calculator'!$A14+2,FALSE)=0,0,HLOOKUP(BP$2,Recipes!$H:$GI,'Production Calculator'!$A14+2,FALSE)*$AK14))+IF($AO14=BP$3,$AM14/VLOOKUP($AO14,Data!$A$50:$B$56,2,FALSE),0)</f>
        <v>0</v>
      </c>
      <c r="BQ14" s="11">
        <f>IF(BQ$2=$A14,0,IF(HLOOKUP(BQ$2,Recipes!$H:$GI,'Production Calculator'!$A14+2,FALSE)=0,0,HLOOKUP(BQ$2,Recipes!$H:$GI,'Production Calculator'!$A14+2,FALSE)*$AK14))+IF($AO14=BQ$3,$AM14/VLOOKUP($AO14,Data!$A$50:$B$56,2,FALSE),0)</f>
        <v>0</v>
      </c>
      <c r="BR14" s="11">
        <f>IF(BR$2=$A14,0,IF(HLOOKUP(BR$2,Recipes!$H:$GI,'Production Calculator'!$A14+2,FALSE)=0,0,HLOOKUP(BR$2,Recipes!$H:$GI,'Production Calculator'!$A14+2,FALSE)*$AK14))+IF($AO14=BR$3,$AM14/VLOOKUP($AO14,Data!$A$50:$B$56,2,FALSE),0)</f>
        <v>0</v>
      </c>
      <c r="BS14" s="11">
        <f>IF(BS$2=$A14,0,IF(HLOOKUP(BS$2,Recipes!$H:$GI,'Production Calculator'!$A14+2,FALSE)=0,0,HLOOKUP(BS$2,Recipes!$H:$GI,'Production Calculator'!$A14+2,FALSE)*$AK14))+IF($AO14=BS$3,$AM14/VLOOKUP($AO14,Data!$A$50:$B$56,2,FALSE),0)</f>
        <v>0</v>
      </c>
      <c r="BT14" s="11">
        <f>IF(BT$2=$A14,0,IF(HLOOKUP(BT$2,Recipes!$H:$GI,'Production Calculator'!$A14+2,FALSE)=0,0,HLOOKUP(BT$2,Recipes!$H:$GI,'Production Calculator'!$A14+2,FALSE)*$AK14))+IF($AO14=BT$3,$AM14/VLOOKUP($AO14,Data!$A$50:$B$56,2,FALSE),0)</f>
        <v>0</v>
      </c>
      <c r="BU14" s="11">
        <f>IF(BU$2=$A14,0,IF(HLOOKUP(BU$2,Recipes!$H:$GI,'Production Calculator'!$A14+2,FALSE)=0,0,HLOOKUP(BU$2,Recipes!$H:$GI,'Production Calculator'!$A14+2,FALSE)*$AK14))+IF($AO14=BU$3,$AM14/VLOOKUP($AO14,Data!$A$50:$B$56,2,FALSE),0)</f>
        <v>0</v>
      </c>
      <c r="BV14" s="11">
        <f>IF(BV$2=$A14,0,IF(HLOOKUP(BV$2,Recipes!$H:$GI,'Production Calculator'!$A14+2,FALSE)=0,0,HLOOKUP(BV$2,Recipes!$H:$GI,'Production Calculator'!$A14+2,FALSE)*$AK14))+IF($AO14=BV$3,$AM14/VLOOKUP($AO14,Data!$A$50:$B$56,2,FALSE),0)</f>
        <v>0</v>
      </c>
      <c r="BW14" s="11">
        <f>IF(BW$2=$A14,0,IF(HLOOKUP(BW$2,Recipes!$H:$GI,'Production Calculator'!$A14+2,FALSE)=0,0,HLOOKUP(BW$2,Recipes!$H:$GI,'Production Calculator'!$A14+2,FALSE)*$AK14))+IF($AO14=BW$3,$AM14/VLOOKUP($AO14,Data!$A$50:$B$56,2,FALSE),0)</f>
        <v>0</v>
      </c>
      <c r="BX14" s="11">
        <f>IF(BX$2=$A14,0,IF(HLOOKUP(BX$2,Recipes!$H:$GI,'Production Calculator'!$A14+2,FALSE)=0,0,HLOOKUP(BX$2,Recipes!$H:$GI,'Production Calculator'!$A14+2,FALSE)*$AK14))+IF($AO14=BX$3,$AM14/VLOOKUP($AO14,Data!$A$50:$B$56,2,FALSE),0)</f>
        <v>0</v>
      </c>
      <c r="BY14" s="11">
        <f>IF(BY$2=$A14,0,IF(HLOOKUP(BY$2,Recipes!$H:$GI,'Production Calculator'!$A14+2,FALSE)=0,0,HLOOKUP(BY$2,Recipes!$H:$GI,'Production Calculator'!$A14+2,FALSE)*$AK14))+IF($AO14=BY$3,$AM14/VLOOKUP($AO14,Data!$A$50:$B$56,2,FALSE),0)</f>
        <v>0</v>
      </c>
      <c r="BZ14" s="11">
        <f>IF(BZ$2=$A14,0,IF(HLOOKUP(BZ$2,Recipes!$H:$GI,'Production Calculator'!$A14+2,FALSE)=0,0,HLOOKUP(BZ$2,Recipes!$H:$GI,'Production Calculator'!$A14+2,FALSE)*$AK14))+IF($AO14=BZ$3,$AM14/VLOOKUP($AO14,Data!$A$50:$B$56,2,FALSE),0)</f>
        <v>0</v>
      </c>
      <c r="CA14" s="11">
        <f>IF(CA$2=$A14,0,IF(HLOOKUP(CA$2,Recipes!$H:$GI,'Production Calculator'!$A14+2,FALSE)=0,0,HLOOKUP(CA$2,Recipes!$H:$GI,'Production Calculator'!$A14+2,FALSE)*$AK14))+IF($AO14=CA$3,$AM14/VLOOKUP($AO14,Data!$A$50:$B$56,2,FALSE),0)</f>
        <v>0</v>
      </c>
      <c r="CB14" s="11">
        <f>IF(CB$2=$A14,0,IF(HLOOKUP(CB$2,Recipes!$H:$GI,'Production Calculator'!$A14+2,FALSE)=0,0,HLOOKUP(CB$2,Recipes!$H:$GI,'Production Calculator'!$A14+2,FALSE)*$AK14))+IF($AO14=CB$3,$AM14/VLOOKUP($AO14,Data!$A$50:$B$56,2,FALSE),0)</f>
        <v>0</v>
      </c>
      <c r="CC14" s="11">
        <f>IF(CC$2=$A14,0,IF(HLOOKUP(CC$2,Recipes!$H:$GI,'Production Calculator'!$A14+2,FALSE)=0,0,HLOOKUP(CC$2,Recipes!$H:$GI,'Production Calculator'!$A14+2,FALSE)*$AK14))+IF($AO14=CC$3,$AM14/VLOOKUP($AO14,Data!$A$50:$B$56,2,FALSE),0)</f>
        <v>0</v>
      </c>
      <c r="CD14" s="11">
        <f>IF(CD$2=$A14,0,IF(HLOOKUP(CD$2,Recipes!$H:$GI,'Production Calculator'!$A14+2,FALSE)=0,0,HLOOKUP(CD$2,Recipes!$H:$GI,'Production Calculator'!$A14+2,FALSE)*$AK14))+IF($AO14=CD$3,$AM14/VLOOKUP($AO14,Data!$A$50:$B$56,2,FALSE),0)</f>
        <v>0</v>
      </c>
      <c r="CE14" s="11">
        <f>IF(CE$2=$A14,0,IF(HLOOKUP(CE$2,Recipes!$H:$GI,'Production Calculator'!$A14+2,FALSE)=0,0,HLOOKUP(CE$2,Recipes!$H:$GI,'Production Calculator'!$A14+2,FALSE)*$AK14))+IF($AO14=CE$3,$AM14/VLOOKUP($AO14,Data!$A$50:$B$56,2,FALSE),0)</f>
        <v>0</v>
      </c>
      <c r="CF14" s="11">
        <f>IF(CF$2=$A14,0,IF(HLOOKUP(CF$2,Recipes!$H:$GI,'Production Calculator'!$A14+2,FALSE)=0,0,HLOOKUP(CF$2,Recipes!$H:$GI,'Production Calculator'!$A14+2,FALSE)*$AK14))+IF($AO14=CF$3,$AM14/VLOOKUP($AO14,Data!$A$50:$B$56,2,FALSE),0)</f>
        <v>0</v>
      </c>
      <c r="CG14" s="11">
        <f>IF(CG$2=$A14,0,IF(HLOOKUP(CG$2,Recipes!$H:$GI,'Production Calculator'!$A14+2,FALSE)=0,0,HLOOKUP(CG$2,Recipes!$H:$GI,'Production Calculator'!$A14+2,FALSE)*$AK14))+IF($AO14=CG$3,$AM14/VLOOKUP($AO14,Data!$A$50:$B$56,2,FALSE),0)</f>
        <v>0</v>
      </c>
      <c r="CH14" s="11">
        <f>IF(CH$2=$A14,0,IF(HLOOKUP(CH$2,Recipes!$H:$GI,'Production Calculator'!$A14+2,FALSE)=0,0,HLOOKUP(CH$2,Recipes!$H:$GI,'Production Calculator'!$A14+2,FALSE)*$AK14))+IF($AO14=CH$3,$AM14/VLOOKUP($AO14,Data!$A$50:$B$56,2,FALSE),0)</f>
        <v>0</v>
      </c>
      <c r="CI14" s="11">
        <f>IF(CI$2=$A14,0,IF(HLOOKUP(CI$2,Recipes!$H:$GI,'Production Calculator'!$A14+2,FALSE)=0,0,HLOOKUP(CI$2,Recipes!$H:$GI,'Production Calculator'!$A14+2,FALSE)*$AK14))+IF($AO14=CI$3,$AM14/VLOOKUP($AO14,Data!$A$50:$B$56,2,FALSE),0)</f>
        <v>0</v>
      </c>
      <c r="CJ14" s="11">
        <f>IF(CJ$2=$A14,0,IF(HLOOKUP(CJ$2,Recipes!$H:$GI,'Production Calculator'!$A14+2,FALSE)=0,0,HLOOKUP(CJ$2,Recipes!$H:$GI,'Production Calculator'!$A14+2,FALSE)*$AK14))+IF($AO14=CJ$3,$AM14/VLOOKUP($AO14,Data!$A$50:$B$56,2,FALSE),0)</f>
        <v>0</v>
      </c>
      <c r="CK14" s="11">
        <f>IF(CK$2=$A14,0,IF(HLOOKUP(CK$2,Recipes!$H:$GI,'Production Calculator'!$A14+2,FALSE)=0,0,HLOOKUP(CK$2,Recipes!$H:$GI,'Production Calculator'!$A14+2,FALSE)*$AK14))+IF($AO14=CK$3,$AM14/VLOOKUP($AO14,Data!$A$50:$B$56,2,FALSE),0)</f>
        <v>0</v>
      </c>
      <c r="CL14" s="11">
        <f>IF(CL$2=$A14,0,IF(HLOOKUP(CL$2,Recipes!$H:$GI,'Production Calculator'!$A14+2,FALSE)=0,0,HLOOKUP(CL$2,Recipes!$H:$GI,'Production Calculator'!$A14+2,FALSE)*$AK14))+IF($AO14=CL$3,$AM14/VLOOKUP($AO14,Data!$A$50:$B$56,2,FALSE),0)</f>
        <v>0</v>
      </c>
      <c r="CM14" s="11">
        <f>IF(CM$2=$A14,0,IF(HLOOKUP(CM$2,Recipes!$H:$GI,'Production Calculator'!$A14+2,FALSE)=0,0,HLOOKUP(CM$2,Recipes!$H:$GI,'Production Calculator'!$A14+2,FALSE)*$AK14))+IF($AO14=CM$3,$AM14/VLOOKUP($AO14,Data!$A$50:$B$56,2,FALSE),0)</f>
        <v>0</v>
      </c>
      <c r="CN14" s="11">
        <f>IF(CN$2=$A14,0,IF(HLOOKUP(CN$2,Recipes!$H:$GI,'Production Calculator'!$A14+2,FALSE)=0,0,HLOOKUP(CN$2,Recipes!$H:$GI,'Production Calculator'!$A14+2,FALSE)*$AK14))+IF($AO14=CN$3,$AM14/VLOOKUP($AO14,Data!$A$50:$B$56,2,FALSE),0)</f>
        <v>0</v>
      </c>
      <c r="CO14" s="11">
        <f>IF(CO$2=$A14,0,IF(HLOOKUP(CO$2,Recipes!$H:$GI,'Production Calculator'!$A14+2,FALSE)=0,0,HLOOKUP(CO$2,Recipes!$H:$GI,'Production Calculator'!$A14+2,FALSE)*$AK14))+IF($AO14=CO$3,$AM14/VLOOKUP($AO14,Data!$A$50:$B$56,2,FALSE),0)</f>
        <v>0</v>
      </c>
      <c r="CP14" s="11">
        <f>IF(CP$2=$A14,0,IF(HLOOKUP(CP$2,Recipes!$H:$GI,'Production Calculator'!$A14+2,FALSE)=0,0,HLOOKUP(CP$2,Recipes!$H:$GI,'Production Calculator'!$A14+2,FALSE)*$AK14))+IF($AO14=CP$3,$AM14/VLOOKUP($AO14,Data!$A$50:$B$56,2,FALSE),0)</f>
        <v>0</v>
      </c>
      <c r="CQ14" s="11">
        <f>IF(CQ$2=$A14,0,IF(HLOOKUP(CQ$2,Recipes!$H:$GI,'Production Calculator'!$A14+2,FALSE)=0,0,HLOOKUP(CQ$2,Recipes!$H:$GI,'Production Calculator'!$A14+2,FALSE)*$AK14))+IF($AO14=CQ$3,$AM14/VLOOKUP($AO14,Data!$A$50:$B$56,2,FALSE),0)</f>
        <v>0</v>
      </c>
      <c r="CR14" s="11">
        <f>IF(CR$2=$A14,0,IF(HLOOKUP(CR$2,Recipes!$H:$GI,'Production Calculator'!$A14+2,FALSE)=0,0,HLOOKUP(CR$2,Recipes!$H:$GI,'Production Calculator'!$A14+2,FALSE)*$AK14))+IF($AO14=CR$3,$AM14/VLOOKUP($AO14,Data!$A$50:$B$56,2,FALSE),0)</f>
        <v>0</v>
      </c>
      <c r="CS14" s="11">
        <f>IF(CS$2=$A14,0,IF(HLOOKUP(CS$2,Recipes!$H:$GI,'Production Calculator'!$A14+2,FALSE)=0,0,HLOOKUP(CS$2,Recipes!$H:$GI,'Production Calculator'!$A14+2,FALSE)*$AK14))+IF($AO14=CS$3,$AM14/VLOOKUP($AO14,Data!$A$50:$B$56,2,FALSE),0)</f>
        <v>0</v>
      </c>
      <c r="CT14" s="11">
        <f>IF(CT$2=$A14,0,IF(HLOOKUP(CT$2,Recipes!$H:$GI,'Production Calculator'!$A14+2,FALSE)=0,0,HLOOKUP(CT$2,Recipes!$H:$GI,'Production Calculator'!$A14+2,FALSE)*$AK14))+IF($AO14=CT$3,$AM14/VLOOKUP($AO14,Data!$A$50:$B$56,2,FALSE),0)</f>
        <v>0</v>
      </c>
      <c r="CU14" s="11">
        <f>IF(CU$2=$A14,0,IF(HLOOKUP(CU$2,Recipes!$H:$GI,'Production Calculator'!$A14+2,FALSE)=0,0,HLOOKUP(CU$2,Recipes!$H:$GI,'Production Calculator'!$A14+2,FALSE)*$AK14))+IF($AO14=CU$3,$AM14/VLOOKUP($AO14,Data!$A$50:$B$56,2,FALSE),0)</f>
        <v>0</v>
      </c>
      <c r="CV14" s="11">
        <f>IF(CV$2=$A14,0,IF(HLOOKUP(CV$2,Recipes!$H:$GI,'Production Calculator'!$A14+2,FALSE)=0,0,HLOOKUP(CV$2,Recipes!$H:$GI,'Production Calculator'!$A14+2,FALSE)*$AK14))+IF($AO14=CV$3,$AM14/VLOOKUP($AO14,Data!$A$50:$B$56,2,FALSE),0)</f>
        <v>0</v>
      </c>
      <c r="CW14" s="11">
        <f>IF(CW$2=$A14,0,IF(HLOOKUP(CW$2,Recipes!$H:$GI,'Production Calculator'!$A14+2,FALSE)=0,0,HLOOKUP(CW$2,Recipes!$H:$GI,'Production Calculator'!$A14+2,FALSE)*$AK14))+IF($AO14=CW$3,$AM14/VLOOKUP($AO14,Data!$A$50:$B$56,2,FALSE),0)</f>
        <v>0</v>
      </c>
      <c r="CX14" s="11">
        <f>IF(CX$2=$A14,0,IF(HLOOKUP(CX$2,Recipes!$H:$GI,'Production Calculator'!$A14+2,FALSE)=0,0,HLOOKUP(CX$2,Recipes!$H:$GI,'Production Calculator'!$A14+2,FALSE)*$AK14))+IF($AO14=CX$3,$AM14/VLOOKUP($AO14,Data!$A$50:$B$56,2,FALSE),0)</f>
        <v>0</v>
      </c>
      <c r="CY14" s="11">
        <f>IF(CY$2=$A14,0,IF(HLOOKUP(CY$2,Recipes!$H:$GI,'Production Calculator'!$A14+2,FALSE)=0,0,HLOOKUP(CY$2,Recipes!$H:$GI,'Production Calculator'!$A14+2,FALSE)*$AK14))+IF($AO14=CY$3,$AM14/VLOOKUP($AO14,Data!$A$50:$B$56,2,FALSE),0)</f>
        <v>0</v>
      </c>
      <c r="CZ14" s="11">
        <f>IF(CZ$2=$A14,0,IF(HLOOKUP(CZ$2,Recipes!$H:$GI,'Production Calculator'!$A14+2,FALSE)=0,0,HLOOKUP(CZ$2,Recipes!$H:$GI,'Production Calculator'!$A14+2,FALSE)*$AK14))+IF($AO14=CZ$3,$AM14/VLOOKUP($AO14,Data!$A$50:$B$56,2,FALSE),0)</f>
        <v>0</v>
      </c>
      <c r="DA14" s="11">
        <f>IF(DA$2=$A14,0,IF(HLOOKUP(DA$2,Recipes!$H:$GI,'Production Calculator'!$A14+2,FALSE)=0,0,HLOOKUP(DA$2,Recipes!$H:$GI,'Production Calculator'!$A14+2,FALSE)*$AK14))+IF($AO14=DA$3,$AM14/VLOOKUP($AO14,Data!$A$50:$B$56,2,FALSE),0)</f>
        <v>0</v>
      </c>
      <c r="DB14" s="11">
        <f>IF(DB$2=$A14,0,IF(HLOOKUP(DB$2,Recipes!$H:$GI,'Production Calculator'!$A14+2,FALSE)=0,0,HLOOKUP(DB$2,Recipes!$H:$GI,'Production Calculator'!$A14+2,FALSE)*$AK14))+IF($AO14=DB$3,$AM14/VLOOKUP($AO14,Data!$A$50:$B$56,2,FALSE),0)</f>
        <v>0</v>
      </c>
      <c r="DC14" s="11">
        <f>IF(DC$2=$A14,0,IF(HLOOKUP(DC$2,Recipes!$H:$GI,'Production Calculator'!$A14+2,FALSE)=0,0,HLOOKUP(DC$2,Recipes!$H:$GI,'Production Calculator'!$A14+2,FALSE)*$AK14))+IF($AO14=DC$3,$AM14/VLOOKUP($AO14,Data!$A$50:$B$56,2,FALSE),0)</f>
        <v>0</v>
      </c>
      <c r="DD14" s="11">
        <f>IF(DD$2=$A14,0,IF(HLOOKUP(DD$2,Recipes!$H:$GI,'Production Calculator'!$A14+2,FALSE)=0,0,HLOOKUP(DD$2,Recipes!$H:$GI,'Production Calculator'!$A14+2,FALSE)*$AK14))+IF($AO14=DD$3,$AM14/VLOOKUP($AO14,Data!$A$50:$B$56,2,FALSE),0)</f>
        <v>0</v>
      </c>
      <c r="DE14" s="11">
        <f>IF(DE$2=$A14,0,IF(HLOOKUP(DE$2,Recipes!$H:$GI,'Production Calculator'!$A14+2,FALSE)=0,0,HLOOKUP(DE$2,Recipes!$H:$GI,'Production Calculator'!$A14+2,FALSE)*$AK14))+IF($AO14=DE$3,$AM14/VLOOKUP($AO14,Data!$A$50:$B$56,2,FALSE),0)</f>
        <v>0</v>
      </c>
      <c r="DF14" s="11">
        <f>IF(DF$2=$A14,0,IF(HLOOKUP(DF$2,Recipes!$H:$GI,'Production Calculator'!$A14+2,FALSE)=0,0,HLOOKUP(DF$2,Recipes!$H:$GI,'Production Calculator'!$A14+2,FALSE)*$AK14))+IF($AO14=DF$3,$AM14/VLOOKUP($AO14,Data!$A$50:$B$56,2,FALSE),0)</f>
        <v>0</v>
      </c>
      <c r="DG14" s="11">
        <f>IF(DG$2=$A14,0,IF(HLOOKUP(DG$2,Recipes!$H:$GI,'Production Calculator'!$A14+2,FALSE)=0,0,HLOOKUP(DG$2,Recipes!$H:$GI,'Production Calculator'!$A14+2,FALSE)*$AK14))+IF($AO14=DG$3,$AM14/VLOOKUP($AO14,Data!$A$50:$B$56,2,FALSE),0)</f>
        <v>0</v>
      </c>
      <c r="DH14" s="11">
        <f>IF(DH$2=$A14,0,IF(HLOOKUP(DH$2,Recipes!$H:$GI,'Production Calculator'!$A14+2,FALSE)=0,0,HLOOKUP(DH$2,Recipes!$H:$GI,'Production Calculator'!$A14+2,FALSE)*$AK14))+IF($AO14=DH$3,$AM14/VLOOKUP($AO14,Data!$A$50:$B$56,2,FALSE),0)</f>
        <v>0</v>
      </c>
      <c r="DI14" s="11">
        <f>IF(DI$2=$A14,0,IF(HLOOKUP(DI$2,Recipes!$H:$GI,'Production Calculator'!$A14+2,FALSE)=0,0,HLOOKUP(DI$2,Recipes!$H:$GI,'Production Calculator'!$A14+2,FALSE)*$AK14))+IF($AO14=DI$3,$AM14/VLOOKUP($AO14,Data!$A$50:$B$56,2,FALSE),0)</f>
        <v>0</v>
      </c>
      <c r="DJ14" s="11">
        <f>IF(DJ$2=$A14,0,IF(HLOOKUP(DJ$2,Recipes!$H:$GI,'Production Calculator'!$A14+2,FALSE)=0,0,HLOOKUP(DJ$2,Recipes!$H:$GI,'Production Calculator'!$A14+2,FALSE)*$AK14))+IF($AO14=DJ$3,$AM14/VLOOKUP($AO14,Data!$A$50:$B$56,2,FALSE),0)</f>
        <v>0</v>
      </c>
      <c r="DK14" s="11">
        <f>IF(DK$2=$A14,0,IF(HLOOKUP(DK$2,Recipes!$H:$GI,'Production Calculator'!$A14+2,FALSE)=0,0,HLOOKUP(DK$2,Recipes!$H:$GI,'Production Calculator'!$A14+2,FALSE)*$AK14))+IF($AO14=DK$3,$AM14/VLOOKUP($AO14,Data!$A$50:$B$56,2,FALSE),0)</f>
        <v>0</v>
      </c>
      <c r="DL14" s="11">
        <f>IF(DL$2=$A14,0,IF(HLOOKUP(DL$2,Recipes!$H:$GI,'Production Calculator'!$A14+2,FALSE)=0,0,HLOOKUP(DL$2,Recipes!$H:$GI,'Production Calculator'!$A14+2,FALSE)*$AK14))+IF($AO14=DL$3,$AM14/VLOOKUP($AO14,Data!$A$50:$B$56,2,FALSE),0)</f>
        <v>0</v>
      </c>
      <c r="DM14" s="11">
        <f>IF(DM$2=$A14,0,IF(HLOOKUP(DM$2,Recipes!$H:$GI,'Production Calculator'!$A14+2,FALSE)=0,0,HLOOKUP(DM$2,Recipes!$H:$GI,'Production Calculator'!$A14+2,FALSE)*$AK14))+IF($AO14=DM$3,$AM14/VLOOKUP($AO14,Data!$A$50:$B$56,2,FALSE),0)</f>
        <v>0</v>
      </c>
      <c r="DN14" s="11">
        <f>IF(DN$2=$A14,0,IF(HLOOKUP(DN$2,Recipes!$H:$GI,'Production Calculator'!$A14+2,FALSE)=0,0,HLOOKUP(DN$2,Recipes!$H:$GI,'Production Calculator'!$A14+2,FALSE)*$AK14))+IF($AO14=DN$3,$AM14/VLOOKUP($AO14,Data!$A$50:$B$56,2,FALSE),0)</f>
        <v>0</v>
      </c>
      <c r="DO14" s="11">
        <f>IF(DO$2=$A14,0,IF(HLOOKUP(DO$2,Recipes!$H:$GI,'Production Calculator'!$A14+2,FALSE)=0,0,HLOOKUP(DO$2,Recipes!$H:$GI,'Production Calculator'!$A14+2,FALSE)*$AK14))+IF($AO14=DO$3,$AM14/VLOOKUP($AO14,Data!$A$50:$B$56,2,FALSE),0)</f>
        <v>0</v>
      </c>
      <c r="DP14" s="11">
        <f>IF(DP$2=$A14,0,IF(HLOOKUP(DP$2,Recipes!$H:$GI,'Production Calculator'!$A14+2,FALSE)=0,0,HLOOKUP(DP$2,Recipes!$H:$GI,'Production Calculator'!$A14+2,FALSE)*$AK14))+IF($AO14=DP$3,$AM14/VLOOKUP($AO14,Data!$A$50:$B$56,2,FALSE),0)</f>
        <v>0</v>
      </c>
      <c r="DQ14" s="11">
        <f>IF(DQ$2=$A14,0,IF(HLOOKUP(DQ$2,Recipes!$H:$GI,'Production Calculator'!$A14+2,FALSE)=0,0,HLOOKUP(DQ$2,Recipes!$H:$GI,'Production Calculator'!$A14+2,FALSE)*$AK14))+IF($AO14=DQ$3,$AM14/VLOOKUP($AO14,Data!$A$50:$B$56,2,FALSE),0)</f>
        <v>0</v>
      </c>
      <c r="DR14" s="11">
        <f>IF(DR$2=$A14,0,IF(HLOOKUP(DR$2,Recipes!$H:$GI,'Production Calculator'!$A14+2,FALSE)=0,0,HLOOKUP(DR$2,Recipes!$H:$GI,'Production Calculator'!$A14+2,FALSE)*$AK14))+IF($AO14=DR$3,$AM14/VLOOKUP($AO14,Data!$A$50:$B$56,2,FALSE),0)</f>
        <v>0</v>
      </c>
      <c r="DS14" s="11">
        <f>IF(DS$2=$A14,0,IF(HLOOKUP(DS$2,Recipes!$H:$GI,'Production Calculator'!$A14+2,FALSE)=0,0,HLOOKUP(DS$2,Recipes!$H:$GI,'Production Calculator'!$A14+2,FALSE)*$AK14))+IF($AO14=DS$3,$AM14/VLOOKUP($AO14,Data!$A$50:$B$56,2,FALSE),0)</f>
        <v>0</v>
      </c>
      <c r="DT14" s="11">
        <f>IF(DT$2=$A14,0,IF(HLOOKUP(DT$2,Recipes!$H:$GI,'Production Calculator'!$A14+2,FALSE)=0,0,HLOOKUP(DT$2,Recipes!$H:$GI,'Production Calculator'!$A14+2,FALSE)*$AK14))+IF($AO14=DT$3,$AM14/VLOOKUP($AO14,Data!$A$50:$B$56,2,FALSE),0)</f>
        <v>0</v>
      </c>
      <c r="DU14" s="11">
        <f>IF(DU$2=$A14,0,IF(HLOOKUP(DU$2,Recipes!$H:$GI,'Production Calculator'!$A14+2,FALSE)=0,0,HLOOKUP(DU$2,Recipes!$H:$GI,'Production Calculator'!$A14+2,FALSE)*$AK14))+IF($AO14=DU$3,$AM14/VLOOKUP($AO14,Data!$A$50:$B$56,2,FALSE),0)</f>
        <v>0</v>
      </c>
      <c r="DV14" s="11">
        <f>IF(DV$2=$A14,0,IF(HLOOKUP(DV$2,Recipes!$H:$GI,'Production Calculator'!$A14+2,FALSE)=0,0,HLOOKUP(DV$2,Recipes!$H:$GI,'Production Calculator'!$A14+2,FALSE)*$AK14))+IF($AO14=DV$3,$AM14/VLOOKUP($AO14,Data!$A$50:$B$56,2,FALSE),0)</f>
        <v>0</v>
      </c>
      <c r="DW14" s="11">
        <f>IF(DW$2=$A14,0,IF(HLOOKUP(DW$2,Recipes!$H:$GI,'Production Calculator'!$A14+2,FALSE)=0,0,HLOOKUP(DW$2,Recipes!$H:$GI,'Production Calculator'!$A14+2,FALSE)*$AK14))+IF($AO14=DW$3,$AM14/VLOOKUP($AO14,Data!$A$50:$B$56,2,FALSE),0)</f>
        <v>0</v>
      </c>
      <c r="DX14" s="11">
        <f>IF(DX$2=$A14,0,IF(HLOOKUP(DX$2,Recipes!$H:$GI,'Production Calculator'!$A14+2,FALSE)=0,0,HLOOKUP(DX$2,Recipes!$H:$GI,'Production Calculator'!$A14+2,FALSE)*$AK14))+IF($AO14=DX$3,$AM14/VLOOKUP($AO14,Data!$A$50:$B$56,2,FALSE),0)</f>
        <v>0</v>
      </c>
      <c r="DY14" s="11">
        <f>IF(DY$2=$A14,0,IF(HLOOKUP(DY$2,Recipes!$H:$GI,'Production Calculator'!$A14+2,FALSE)=0,0,HLOOKUP(DY$2,Recipes!$H:$GI,'Production Calculator'!$A14+2,FALSE)*$AK14))+IF($AO14=DY$3,$AM14/VLOOKUP($AO14,Data!$A$50:$B$56,2,FALSE),0)</f>
        <v>0</v>
      </c>
      <c r="DZ14" s="11">
        <f>IF(DZ$2=$A14,0,IF(HLOOKUP(DZ$2,Recipes!$H:$GI,'Production Calculator'!$A14+2,FALSE)=0,0,HLOOKUP(DZ$2,Recipes!$H:$GI,'Production Calculator'!$A14+2,FALSE)*$AK14))+IF($AO14=DZ$3,$AM14/VLOOKUP($AO14,Data!$A$50:$B$56,2,FALSE),0)</f>
        <v>0</v>
      </c>
      <c r="EA14" s="11">
        <f>IF(EA$2=$A14,0,IF(HLOOKUP(EA$2,Recipes!$H:$GI,'Production Calculator'!$A14+2,FALSE)=0,0,HLOOKUP(EA$2,Recipes!$H:$GI,'Production Calculator'!$A14+2,FALSE)*$AK14))+IF($AO14=EA$3,$AM14/VLOOKUP($AO14,Data!$A$50:$B$56,2,FALSE),0)</f>
        <v>0</v>
      </c>
      <c r="EB14" s="11">
        <f>IF(EB$2=$A14,0,IF(HLOOKUP(EB$2,Recipes!$H:$GI,'Production Calculator'!$A14+2,FALSE)=0,0,HLOOKUP(EB$2,Recipes!$H:$GI,'Production Calculator'!$A14+2,FALSE)*$AK14))+IF($AO14=EB$3,$AM14/VLOOKUP($AO14,Data!$A$50:$B$56,2,FALSE),0)</f>
        <v>0</v>
      </c>
      <c r="EC14" s="11">
        <f>IF(EC$2=$A14,0,IF(HLOOKUP(EC$2,Recipes!$H:$GI,'Production Calculator'!$A14+2,FALSE)=0,0,HLOOKUP(EC$2,Recipes!$H:$GI,'Production Calculator'!$A14+2,FALSE)*$AK14))+IF($AO14=EC$3,$AM14/VLOOKUP($AO14,Data!$A$50:$B$56,2,FALSE),0)</f>
        <v>0</v>
      </c>
      <c r="ED14" s="11">
        <f>IF(ED$2=$A14,0,IF(HLOOKUP(ED$2,Recipes!$H:$GI,'Production Calculator'!$A14+2,FALSE)=0,0,HLOOKUP(ED$2,Recipes!$H:$GI,'Production Calculator'!$A14+2,FALSE)*$AK14))+IF($AO14=ED$3,$AM14/VLOOKUP($AO14,Data!$A$50:$B$56,2,FALSE),0)</f>
        <v>0</v>
      </c>
      <c r="EE14" s="11">
        <f>IF(EE$2=$A14,0,IF(HLOOKUP(EE$2,Recipes!$H:$GI,'Production Calculator'!$A14+2,FALSE)=0,0,HLOOKUP(EE$2,Recipes!$H:$GI,'Production Calculator'!$A14+2,FALSE)*$AK14))+IF($AO14=EE$3,$AM14/VLOOKUP($AO14,Data!$A$50:$B$56,2,FALSE),0)</f>
        <v>0</v>
      </c>
      <c r="EF14" s="11">
        <f>IF(EF$2=$A14,0,IF(HLOOKUP(EF$2,Recipes!$H:$GI,'Production Calculator'!$A14+2,FALSE)=0,0,HLOOKUP(EF$2,Recipes!$H:$GI,'Production Calculator'!$A14+2,FALSE)*$AK14))+IF($AO14=EF$3,$AM14/VLOOKUP($AO14,Data!$A$50:$B$56,2,FALSE),0)</f>
        <v>0</v>
      </c>
      <c r="EG14" s="11">
        <f>IF(EG$2=$A14,0,IF(HLOOKUP(EG$2,Recipes!$H:$GI,'Production Calculator'!$A14+2,FALSE)=0,0,HLOOKUP(EG$2,Recipes!$H:$GI,'Production Calculator'!$A14+2,FALSE)*$AK14))+IF($AO14=EG$3,$AM14/VLOOKUP($AO14,Data!$A$50:$B$56,2,FALSE),0)</f>
        <v>0</v>
      </c>
      <c r="EH14" s="11">
        <f>IF(EH$2=$A14,0,IF(HLOOKUP(EH$2,Recipes!$H:$GI,'Production Calculator'!$A14+2,FALSE)=0,0,HLOOKUP(EH$2,Recipes!$H:$GI,'Production Calculator'!$A14+2,FALSE)*$AK14))+IF($AO14=EH$3,$AM14/VLOOKUP($AO14,Data!$A$50:$B$56,2,FALSE),0)</f>
        <v>0</v>
      </c>
      <c r="EI14" s="11">
        <f>IF(EI$2=$A14,0,IF(HLOOKUP(EI$2,Recipes!$H:$GI,'Production Calculator'!$A14+2,FALSE)=0,0,HLOOKUP(EI$2,Recipes!$H:$GI,'Production Calculator'!$A14+2,FALSE)*$AK14))+IF($AO14=EI$3,$AM14/VLOOKUP($AO14,Data!$A$50:$B$56,2,FALSE),0)</f>
        <v>0</v>
      </c>
      <c r="EJ14" s="11">
        <f>IF(EJ$2=$A14,0,IF(HLOOKUP(EJ$2,Recipes!$H:$GI,'Production Calculator'!$A14+2,FALSE)=0,0,HLOOKUP(EJ$2,Recipes!$H:$GI,'Production Calculator'!$A14+2,FALSE)*$AK14))+IF($AO14=EJ$3,$AM14/VLOOKUP($AO14,Data!$A$50:$B$56,2,FALSE),0)</f>
        <v>0</v>
      </c>
      <c r="EK14" s="11">
        <f>IF(EK$2=$A14,0,IF(HLOOKUP(EK$2,Recipes!$H:$GI,'Production Calculator'!$A14+2,FALSE)=0,0,HLOOKUP(EK$2,Recipes!$H:$GI,'Production Calculator'!$A14+2,FALSE)*$AK14))+IF($AO14=EK$3,$AM14/VLOOKUP($AO14,Data!$A$50:$B$56,2,FALSE),0)</f>
        <v>0</v>
      </c>
      <c r="EL14" s="11">
        <f>IF(EL$2=$A14,0,IF(HLOOKUP(EL$2,Recipes!$H:$GI,'Production Calculator'!$A14+2,FALSE)=0,0,HLOOKUP(EL$2,Recipes!$H:$GI,'Production Calculator'!$A14+2,FALSE)*$AK14))+IF($AO14=EL$3,$AM14/VLOOKUP($AO14,Data!$A$50:$B$56,2,FALSE),0)</f>
        <v>0</v>
      </c>
      <c r="EM14" s="11">
        <f>IF(EM$2=$A14,0,IF(HLOOKUP(EM$2,Recipes!$H:$GI,'Production Calculator'!$A14+2,FALSE)=0,0,HLOOKUP(EM$2,Recipes!$H:$GI,'Production Calculator'!$A14+2,FALSE)*$AK14))+IF($AO14=EM$3,$AM14/VLOOKUP($AO14,Data!$A$50:$B$56,2,FALSE),0)</f>
        <v>0</v>
      </c>
      <c r="EN14" s="11">
        <f>IF(EN$2=$A14,0,IF(HLOOKUP(EN$2,Recipes!$H:$GI,'Production Calculator'!$A14+2,FALSE)=0,0,HLOOKUP(EN$2,Recipes!$H:$GI,'Production Calculator'!$A14+2,FALSE)*$AK14))+IF($AO14=EN$3,$AM14/VLOOKUP($AO14,Data!$A$50:$B$56,2,FALSE),0)</f>
        <v>0</v>
      </c>
      <c r="EO14" s="11">
        <f>IF(EO$2=$A14,0,IF(HLOOKUP(EO$2,Recipes!$H:$GI,'Production Calculator'!$A14+2,FALSE)=0,0,HLOOKUP(EO$2,Recipes!$H:$GI,'Production Calculator'!$A14+2,FALSE)*$AK14))+IF($AO14=EO$3,$AM14/VLOOKUP($AO14,Data!$A$50:$B$56,2,FALSE),0)</f>
        <v>0</v>
      </c>
      <c r="EP14" s="11">
        <f>IF(EP$2=$A14,0,IF(HLOOKUP(EP$2,Recipes!$H:$GI,'Production Calculator'!$A14+2,FALSE)=0,0,HLOOKUP(EP$2,Recipes!$H:$GI,'Production Calculator'!$A14+2,FALSE)*$AK14))+IF($AO14=EP$3,$AM14/VLOOKUP($AO14,Data!$A$50:$B$56,2,FALSE),0)</f>
        <v>0</v>
      </c>
      <c r="EQ14" s="11">
        <f>IF(EQ$2=$A14,0,IF(HLOOKUP(EQ$2,Recipes!$H:$GI,'Production Calculator'!$A14+2,FALSE)=0,0,HLOOKUP(EQ$2,Recipes!$H:$GI,'Production Calculator'!$A14+2,FALSE)*$AK14))+IF($AO14=EQ$3,$AM14/VLOOKUP($AO14,Data!$A$50:$B$56,2,FALSE),0)</f>
        <v>0</v>
      </c>
      <c r="ER14" s="11">
        <f>IF(ER$2=$A14,0,IF(HLOOKUP(ER$2,Recipes!$H:$GI,'Production Calculator'!$A14+2,FALSE)=0,0,HLOOKUP(ER$2,Recipes!$H:$GI,'Production Calculator'!$A14+2,FALSE)*$AK14))+IF($AO14=ER$3,$AM14/VLOOKUP($AO14,Data!$A$50:$B$56,2,FALSE),0)</f>
        <v>0</v>
      </c>
      <c r="ES14" s="11">
        <f>IF(ES$2=$A14,0,IF(HLOOKUP(ES$2,Recipes!$H:$GI,'Production Calculator'!$A14+2,FALSE)=0,0,HLOOKUP(ES$2,Recipes!$H:$GI,'Production Calculator'!$A14+2,FALSE)*$AK14))+IF($AO14=ES$3,$AM14/VLOOKUP($AO14,Data!$A$50:$B$56,2,FALSE),0)</f>
        <v>0</v>
      </c>
      <c r="ET14" s="11">
        <f>IF(ET$2=$A14,0,IF(HLOOKUP(ET$2,Recipes!$H:$GI,'Production Calculator'!$A14+2,FALSE)=0,0,HLOOKUP(ET$2,Recipes!$H:$GI,'Production Calculator'!$A14+2,FALSE)*$AK14))+IF($AO14=ET$3,$AM14/VLOOKUP($AO14,Data!$A$50:$B$56,2,FALSE),0)</f>
        <v>0</v>
      </c>
      <c r="EU14" s="11">
        <f>IF(EU$2=$A14,0,IF(HLOOKUP(EU$2,Recipes!$H:$GI,'Production Calculator'!$A14+2,FALSE)=0,0,HLOOKUP(EU$2,Recipes!$H:$GI,'Production Calculator'!$A14+2,FALSE)*$AK14))+IF($AO14=EU$3,$AM14/VLOOKUP($AO14,Data!$A$50:$B$56,2,FALSE),0)</f>
        <v>0</v>
      </c>
      <c r="EV14" s="11">
        <f>IF(EV$2=$A14,0,IF(HLOOKUP(EV$2,Recipes!$H:$GI,'Production Calculator'!$A14+2,FALSE)=0,0,HLOOKUP(EV$2,Recipes!$H:$GI,'Production Calculator'!$A14+2,FALSE)*$AK14))+IF($AO14=EV$3,$AM14/VLOOKUP($AO14,Data!$A$50:$B$56,2,FALSE),0)</f>
        <v>0</v>
      </c>
      <c r="EW14" s="11">
        <f>IF(EW$2=$A14,0,IF(HLOOKUP(EW$2,Recipes!$H:$GI,'Production Calculator'!$A14+2,FALSE)=0,0,HLOOKUP(EW$2,Recipes!$H:$GI,'Production Calculator'!$A14+2,FALSE)*$AK14))+IF($AO14=EW$3,$AM14/VLOOKUP($AO14,Data!$A$50:$B$56,2,FALSE),0)</f>
        <v>0</v>
      </c>
      <c r="EX14" s="11">
        <f>IF(EX$2=$A14,0,IF(HLOOKUP(EX$2,Recipes!$H:$GI,'Production Calculator'!$A14+2,FALSE)=0,0,HLOOKUP(EX$2,Recipes!$H:$GI,'Production Calculator'!$A14+2,FALSE)*$AK14))+IF($AO14=EX$3,$AM14/VLOOKUP($AO14,Data!$A$50:$B$56,2,FALSE),0)</f>
        <v>0</v>
      </c>
      <c r="EY14" s="11">
        <f>IF(EY$2=$A14,0,IF(HLOOKUP(EY$2,Recipes!$H:$GI,'Production Calculator'!$A14+2,FALSE)=0,0,HLOOKUP(EY$2,Recipes!$H:$GI,'Production Calculator'!$A14+2,FALSE)*$AK14))+IF($AO14=EY$3,$AM14/VLOOKUP($AO14,Data!$A$50:$B$56,2,FALSE),0)</f>
        <v>0</v>
      </c>
      <c r="EZ14" s="11">
        <f>IF(EZ$2=$A14,0,IF(HLOOKUP(EZ$2,Recipes!$H:$GI,'Production Calculator'!$A14+2,FALSE)=0,0,HLOOKUP(EZ$2,Recipes!$H:$GI,'Production Calculator'!$A14+2,FALSE)*$AK14))+IF($AO14=EZ$3,$AM14/VLOOKUP($AO14,Data!$A$50:$B$56,2,FALSE),0)</f>
        <v>0</v>
      </c>
      <c r="FA14" s="11">
        <f>IF(FA$2=$A14,0,IF(HLOOKUP(FA$2,Recipes!$H:$GI,'Production Calculator'!$A14+2,FALSE)=0,0,HLOOKUP(FA$2,Recipes!$H:$GI,'Production Calculator'!$A14+2,FALSE)*$AK14))+IF($AO14=FA$3,$AM14/VLOOKUP($AO14,Data!$A$50:$B$56,2,FALSE),0)</f>
        <v>0</v>
      </c>
      <c r="FB14" s="11">
        <f>IF(FB$2=$A14,0,IF(HLOOKUP(FB$2,Recipes!$H:$GI,'Production Calculator'!$A14+2,FALSE)=0,0,HLOOKUP(FB$2,Recipes!$H:$GI,'Production Calculator'!$A14+2,FALSE)*$AK14))+IF($AO14=FB$3,$AM14/VLOOKUP($AO14,Data!$A$50:$B$56,2,FALSE),0)</f>
        <v>0</v>
      </c>
      <c r="FC14" s="11">
        <f>IF(FC$2=$A14,0,IF(HLOOKUP(FC$2,Recipes!$H:$GI,'Production Calculator'!$A14+2,FALSE)=0,0,HLOOKUP(FC$2,Recipes!$H:$GI,'Production Calculator'!$A14+2,FALSE)*$AK14))+IF($AO14=FC$3,$AM14/VLOOKUP($AO14,Data!$A$50:$B$56,2,FALSE),0)</f>
        <v>0</v>
      </c>
      <c r="FD14" s="11">
        <f>IF(FD$2=$A14,0,IF(HLOOKUP(FD$2,Recipes!$H:$GI,'Production Calculator'!$A14+2,FALSE)=0,0,HLOOKUP(FD$2,Recipes!$H:$GI,'Production Calculator'!$A14+2,FALSE)*$AK14))+IF($AO14=FD$3,$AM14/VLOOKUP($AO14,Data!$A$50:$B$56,2,FALSE),0)</f>
        <v>0</v>
      </c>
      <c r="FE14" s="11">
        <f>IF(FE$2=$A14,0,IF(HLOOKUP(FE$2,Recipes!$H:$GI,'Production Calculator'!$A14+2,FALSE)=0,0,HLOOKUP(FE$2,Recipes!$H:$GI,'Production Calculator'!$A14+2,FALSE)*$AK14))+IF($AO14=FE$3,$AM14/VLOOKUP($AO14,Data!$A$50:$B$56,2,FALSE),0)</f>
        <v>0</v>
      </c>
      <c r="FF14" s="11">
        <f>IF(FF$2=$A14,0,IF(HLOOKUP(FF$2,Recipes!$H:$GI,'Production Calculator'!$A14+2,FALSE)=0,0,HLOOKUP(FF$2,Recipes!$H:$GI,'Production Calculator'!$A14+2,FALSE)*$AK14))+IF($AO14=FF$3,$AM14/VLOOKUP($AO14,Data!$A$50:$B$56,2,FALSE),0)</f>
        <v>0</v>
      </c>
      <c r="FG14" s="11">
        <f>IF(FG$2=$A14,0,IF(HLOOKUP(FG$2,Recipes!$H:$GI,'Production Calculator'!$A14+2,FALSE)=0,0,HLOOKUP(FG$2,Recipes!$H:$GI,'Production Calculator'!$A14+2,FALSE)*$AK14))+IF($AO14=FG$3,$AM14/VLOOKUP($AO14,Data!$A$50:$B$56,2,FALSE),0)</f>
        <v>0</v>
      </c>
      <c r="FH14" s="11">
        <f>IF(FH$2=$A14,0,IF(HLOOKUP(FH$2,Recipes!$H:$GI,'Production Calculator'!$A14+2,FALSE)=0,0,HLOOKUP(FH$2,Recipes!$H:$GI,'Production Calculator'!$A14+2,FALSE)*$AK14))+IF($AO14=FH$3,$AM14/VLOOKUP($AO14,Data!$A$50:$B$56,2,FALSE),0)</f>
        <v>0</v>
      </c>
      <c r="FI14" s="11">
        <f>IF(FI$2=$A14,0,IF(HLOOKUP(FI$2,Recipes!$H:$GI,'Production Calculator'!$A14+2,FALSE)=0,0,HLOOKUP(FI$2,Recipes!$H:$GI,'Production Calculator'!$A14+2,FALSE)*$AK14))+IF($AO14=FI$3,$AM14/VLOOKUP($AO14,Data!$A$50:$B$56,2,FALSE),0)</f>
        <v>0</v>
      </c>
      <c r="FJ14" s="11">
        <f>IF(FJ$2=$A14,0,IF(HLOOKUP(FJ$2,Recipes!$H:$GI,'Production Calculator'!$A14+2,FALSE)=0,0,HLOOKUP(FJ$2,Recipes!$H:$GI,'Production Calculator'!$A14+2,FALSE)*$AK14))+IF($AO14=FJ$3,$AM14/VLOOKUP($AO14,Data!$A$50:$B$56,2,FALSE),0)</f>
        <v>0</v>
      </c>
      <c r="FK14" s="11">
        <f>IF(FK$2=$A14,0,IF(HLOOKUP(FK$2,Recipes!$H:$GI,'Production Calculator'!$A14+2,FALSE)=0,0,HLOOKUP(FK$2,Recipes!$H:$GI,'Production Calculator'!$A14+2,FALSE)*$AK14))+IF($AO14=FK$3,$AM14/VLOOKUP($AO14,Data!$A$50:$B$56,2,FALSE),0)</f>
        <v>0</v>
      </c>
      <c r="FL14" s="11">
        <f>IF(FL$2=$A14,0,IF(HLOOKUP(FL$2,Recipes!$H:$GI,'Production Calculator'!$A14+2,FALSE)=0,0,HLOOKUP(FL$2,Recipes!$H:$GI,'Production Calculator'!$A14+2,FALSE)*$AK14))+IF($AO14=FL$3,$AM14/VLOOKUP($AO14,Data!$A$50:$B$56,2,FALSE),0)</f>
        <v>0</v>
      </c>
      <c r="FM14" s="11">
        <f>IF(FM$2=$A14,0,IF(HLOOKUP(FM$2,Recipes!$H:$GI,'Production Calculator'!$A14+2,FALSE)=0,0,HLOOKUP(FM$2,Recipes!$H:$GI,'Production Calculator'!$A14+2,FALSE)*$AK14))+IF($AO14=FM$3,$AM14/VLOOKUP($AO14,Data!$A$50:$B$56,2,FALSE),0)</f>
        <v>0</v>
      </c>
      <c r="FN14" s="11">
        <f>IF(FN$2=$A14,0,IF(HLOOKUP(FN$2,Recipes!$H:$GI,'Production Calculator'!$A14+2,FALSE)=0,0,HLOOKUP(FN$2,Recipes!$H:$GI,'Production Calculator'!$A14+2,FALSE)*$AK14))+IF($AO14=FN$3,$AM14/VLOOKUP($AO14,Data!$A$50:$B$56,2,FALSE),0)</f>
        <v>0</v>
      </c>
      <c r="FO14" s="11">
        <f>IF(FO$2=$A14,0,IF(HLOOKUP(FO$2,Recipes!$H:$GI,'Production Calculator'!$A14+2,FALSE)=0,0,HLOOKUP(FO$2,Recipes!$H:$GI,'Production Calculator'!$A14+2,FALSE)*$AK14))+IF($AO14=FO$3,$AM14/VLOOKUP($AO14,Data!$A$50:$B$56,2,FALSE),0)</f>
        <v>0</v>
      </c>
      <c r="FP14" s="11">
        <f>IF(FP$2=$A14,0,IF(HLOOKUP(FP$2,Recipes!$H:$GI,'Production Calculator'!$A14+2,FALSE)=0,0,HLOOKUP(FP$2,Recipes!$H:$GI,'Production Calculator'!$A14+2,FALSE)*$AK14))+IF($AO14=FP$3,$AM14/VLOOKUP($AO14,Data!$A$50:$B$56,2,FALSE),0)</f>
        <v>0</v>
      </c>
      <c r="FQ14" s="11">
        <f>IF(FQ$2=$A14,0,IF(HLOOKUP(FQ$2,Recipes!$H:$GI,'Production Calculator'!$A14+2,FALSE)=0,0,HLOOKUP(FQ$2,Recipes!$H:$GI,'Production Calculator'!$A14+2,FALSE)*$AK14))+IF($AO14=FQ$3,$AM14/VLOOKUP($AO14,Data!$A$50:$B$56,2,FALSE),0)</f>
        <v>0</v>
      </c>
      <c r="FR14" s="11">
        <f>IF(FR$2=$A14,0,IF(HLOOKUP(FR$2,Recipes!$H:$GI,'Production Calculator'!$A14+2,FALSE)=0,0,HLOOKUP(FR$2,Recipes!$H:$GI,'Production Calculator'!$A14+2,FALSE)*$AK14))+IF($AO14=FR$3,$AM14/VLOOKUP($AO14,Data!$A$50:$B$56,2,FALSE),0)</f>
        <v>0</v>
      </c>
      <c r="FS14" s="11">
        <f>IF(FS$2=$A14,0,IF(HLOOKUP(FS$2,Recipes!$H:$GI,'Production Calculator'!$A14+2,FALSE)=0,0,HLOOKUP(FS$2,Recipes!$H:$GI,'Production Calculator'!$A14+2,FALSE)*$AK14))+IF($AO14=FS$3,$AM14/VLOOKUP($AO14,Data!$A$50:$B$56,2,FALSE),0)</f>
        <v>0</v>
      </c>
      <c r="FT14" s="11">
        <f>IF(FT$2=$A14,0,IF(HLOOKUP(FT$2,Recipes!$H:$GI,'Production Calculator'!$A14+2,FALSE)=0,0,HLOOKUP(FT$2,Recipes!$H:$GI,'Production Calculator'!$A14+2,FALSE)*$AK14))+IF($AO14=FT$3,$AM14/VLOOKUP($AO14,Data!$A$50:$B$56,2,FALSE),0)</f>
        <v>0</v>
      </c>
      <c r="FU14" s="11">
        <f>IF(FU$2=$A14,0,IF(HLOOKUP(FU$2,Recipes!$H:$GI,'Production Calculator'!$A14+2,FALSE)=0,0,HLOOKUP(FU$2,Recipes!$H:$GI,'Production Calculator'!$A14+2,FALSE)*$AK14))+IF($AO14=FU$3,$AM14/VLOOKUP($AO14,Data!$A$50:$B$56,2,FALSE),0)</f>
        <v>0</v>
      </c>
      <c r="FV14" s="11">
        <f>IF(FV$2=$A14,0,IF(HLOOKUP(FV$2,Recipes!$H:$GI,'Production Calculator'!$A14+2,FALSE)=0,0,HLOOKUP(FV$2,Recipes!$H:$GI,'Production Calculator'!$A14+2,FALSE)*$AK14))+IF($AO14=FV$3,$AM14/VLOOKUP($AO14,Data!$A$50:$B$56,2,FALSE),0)</f>
        <v>0</v>
      </c>
      <c r="FW14" s="11">
        <f>IF(FW$2=$A14,0,IF(HLOOKUP(FW$2,Recipes!$H:$GI,'Production Calculator'!$A14+2,FALSE)=0,0,HLOOKUP(FW$2,Recipes!$H:$GI,'Production Calculator'!$A14+2,FALSE)*$AK14))+IF($AO14=FW$3,$AM14/VLOOKUP($AO14,Data!$A$50:$B$56,2,FALSE),0)</f>
        <v>0</v>
      </c>
      <c r="FX14" s="11">
        <f>IF(FX$2=$A14,0,IF(HLOOKUP(FX$2,Recipes!$H:$GI,'Production Calculator'!$A14+2,FALSE)=0,0,HLOOKUP(FX$2,Recipes!$H:$GI,'Production Calculator'!$A14+2,FALSE)*$AK14))+IF($AO14=FX$3,$AM14/VLOOKUP($AO14,Data!$A$50:$B$56,2,FALSE),0)</f>
        <v>0</v>
      </c>
      <c r="FY14" s="11">
        <f>IF(FY$2=$A14,0,IF(HLOOKUP(FY$2,Recipes!$H:$GI,'Production Calculator'!$A14+2,FALSE)=0,0,HLOOKUP(FY$2,Recipes!$H:$GI,'Production Calculator'!$A14+2,FALSE)*$AK14))+IF($AO14=FY$3,$AM14/VLOOKUP($AO14,Data!$A$50:$B$56,2,FALSE),0)</f>
        <v>0</v>
      </c>
      <c r="FZ14" s="11">
        <f>IF(FZ$2=$A14,0,IF(HLOOKUP(FZ$2,Recipes!$H:$GI,'Production Calculator'!$A14+2,FALSE)=0,0,HLOOKUP(FZ$2,Recipes!$H:$GI,'Production Calculator'!$A14+2,FALSE)*$AK14))+IF($AO14=FZ$3,$AM14/VLOOKUP($AO14,Data!$A$50:$B$56,2,FALSE),0)</f>
        <v>0</v>
      </c>
      <c r="GA14" s="11">
        <f>IF(GA$2=$A14,0,IF(HLOOKUP(GA$2,Recipes!$H:$GI,'Production Calculator'!$A14+2,FALSE)=0,0,HLOOKUP(GA$2,Recipes!$H:$GI,'Production Calculator'!$A14+2,FALSE)*$AK14))+IF($AO14=GA$3,$AM14/VLOOKUP($AO14,Data!$A$50:$B$56,2,FALSE),0)</f>
        <v>0</v>
      </c>
      <c r="GB14" s="11">
        <f>IF(GB$2=$A14,0,IF(HLOOKUP(GB$2,Recipes!$H:$GI,'Production Calculator'!$A14+2,FALSE)=0,0,HLOOKUP(GB$2,Recipes!$H:$GI,'Production Calculator'!$A14+2,FALSE)*$AK14))+IF($AO14=GB$3,$AM14/VLOOKUP($AO14,Data!$A$50:$B$56,2,FALSE),0)</f>
        <v>0</v>
      </c>
      <c r="GC14" s="11">
        <f>IF(GC$2=$A14,0,IF(HLOOKUP(GC$2,Recipes!$H:$GI,'Production Calculator'!$A14+2,FALSE)=0,0,HLOOKUP(GC$2,Recipes!$H:$GI,'Production Calculator'!$A14+2,FALSE)*$AK14))+IF($AO14=GC$3,$AM14/VLOOKUP($AO14,Data!$A$50:$B$56,2,FALSE),0)</f>
        <v>0</v>
      </c>
      <c r="GD14" s="11">
        <f>IF(GD$2=$A14,0,IF(HLOOKUP(GD$2,Recipes!$H:$GI,'Production Calculator'!$A14+2,FALSE)=0,0,HLOOKUP(GD$2,Recipes!$H:$GI,'Production Calculator'!$A14+2,FALSE)*$AK14))+IF($AO14=GD$3,$AM14/VLOOKUP($AO14,Data!$A$50:$B$56,2,FALSE),0)</f>
        <v>0</v>
      </c>
      <c r="GE14" s="11">
        <f>IF(GE$2=$A14,0,IF(HLOOKUP(GE$2,Recipes!$H:$GI,'Production Calculator'!$A14+2,FALSE)=0,0,HLOOKUP(GE$2,Recipes!$H:$GI,'Production Calculator'!$A14+2,FALSE)*$AK14))+IF($AO14=GE$3,$AM14/VLOOKUP($AO14,Data!$A$50:$B$56,2,FALSE),0)</f>
        <v>0</v>
      </c>
      <c r="GF14" s="11">
        <f>IF(GF$2=$A14,0,IF(HLOOKUP(GF$2,Recipes!$H:$GI,'Production Calculator'!$A14+2,FALSE)=0,0,HLOOKUP(GF$2,Recipes!$H:$GI,'Production Calculator'!$A14+2,FALSE)*$AK14))+IF($AO14=GF$3,$AM14/VLOOKUP($AO14,Data!$A$50:$B$56,2,FALSE),0)</f>
        <v>0</v>
      </c>
      <c r="GG14" s="11">
        <f>IF(GG$2=$A14,0,IF(HLOOKUP(GG$2,Recipes!$H:$GI,'Production Calculator'!$A14+2,FALSE)=0,0,HLOOKUP(GG$2,Recipes!$H:$GI,'Production Calculator'!$A14+2,FALSE)*$AK14))+IF($AO14=GG$3,$AM14/VLOOKUP($AO14,Data!$A$50:$B$56,2,FALSE),0)</f>
        <v>0</v>
      </c>
      <c r="GH14" s="11">
        <f>IF(GH$2=$A14,0,IF(HLOOKUP(GH$2,Recipes!$H:$GI,'Production Calculator'!$A14+2,FALSE)=0,0,HLOOKUP(GH$2,Recipes!$H:$GI,'Production Calculator'!$A14+2,FALSE)*$AK14))+IF($AO14=GH$3,$AM14/VLOOKUP($AO14,Data!$A$50:$B$56,2,FALSE),0)</f>
        <v>0</v>
      </c>
      <c r="GI14" s="11">
        <f>IF(GI$2=$A14,0,IF(HLOOKUP(GI$2,Recipes!$H:$GI,'Production Calculator'!$A14+2,FALSE)=0,0,HLOOKUP(GI$2,Recipes!$H:$GI,'Production Calculator'!$A14+2,FALSE)*$AK14))+IF($AO14=GI$3,$AM14/VLOOKUP($AO14,Data!$A$50:$B$56,2,FALSE),0)</f>
        <v>0</v>
      </c>
      <c r="GJ14" s="11">
        <f>IF(GJ$2=$A14,0,IF(HLOOKUP(GJ$2,Recipes!$H:$GI,'Production Calculator'!$A14+2,FALSE)=0,0,HLOOKUP(GJ$2,Recipes!$H:$GI,'Production Calculator'!$A14+2,FALSE)*$AK14))+IF($AO14=GJ$3,$AM14/VLOOKUP($AO14,Data!$A$50:$B$56,2,FALSE),0)</f>
        <v>0</v>
      </c>
      <c r="GK14" s="11">
        <f>IF(GK$2=$A14,0,IF(HLOOKUP(GK$2,Recipes!$H:$GI,'Production Calculator'!$A14+2,FALSE)=0,0,HLOOKUP(GK$2,Recipes!$H:$GI,'Production Calculator'!$A14+2,FALSE)*$AK14))+IF($AO14=GK$3,$AM14/VLOOKUP($AO14,Data!$A$50:$B$56,2,FALSE),0)</f>
        <v>0</v>
      </c>
      <c r="GL14" s="11">
        <f>IF(GL$2=$A14,0,IF(HLOOKUP(GL$2,Recipes!$H:$GI,'Production Calculator'!$A14+2,FALSE)=0,0,HLOOKUP(GL$2,Recipes!$H:$GI,'Production Calculator'!$A14+2,FALSE)*$AK14))+IF($AO14=GL$3,$AM14/VLOOKUP($AO14,Data!$A$50:$B$56,2,FALSE),0)</f>
        <v>0</v>
      </c>
      <c r="GM14" s="11">
        <f>IF(GM$2=$A14,0,IF(HLOOKUP(GM$2,Recipes!$H:$GI,'Production Calculator'!$A14+2,FALSE)=0,0,HLOOKUP(GM$2,Recipes!$H:$GI,'Production Calculator'!$A14+2,FALSE)*$AK14))+IF($AO14=GM$3,$AM14/VLOOKUP($AO14,Data!$A$50:$B$56,2,FALSE),0)</f>
        <v>0</v>
      </c>
      <c r="GN14" s="11">
        <f>IF(GN$2=$A14,0,IF(HLOOKUP(GN$2,Recipes!$H:$GI,'Production Calculator'!$A14+2,FALSE)=0,0,HLOOKUP(GN$2,Recipes!$H:$GI,'Production Calculator'!$A14+2,FALSE)*$AK14))+IF($AO14=GN$3,$AM14/VLOOKUP($AO14,Data!$A$50:$B$56,2,FALSE),0)</f>
        <v>0</v>
      </c>
      <c r="GO14" s="11">
        <f>IF(GO$2=$A14,0,IF(HLOOKUP(GO$2,Recipes!$H:$GI,'Production Calculator'!$A14+2,FALSE)=0,0,HLOOKUP(GO$2,Recipes!$H:$GI,'Production Calculator'!$A14+2,FALSE)*$AK14))+IF($AO14=GO$3,$AM14/VLOOKUP($AO14,Data!$A$50:$B$56,2,FALSE),0)</f>
        <v>0</v>
      </c>
      <c r="GP14" s="11">
        <f>IF(GP$2=$A14,0,IF(HLOOKUP(GP$2,Recipes!$H:$GI,'Production Calculator'!$A14+2,FALSE)=0,0,HLOOKUP(GP$2,Recipes!$H:$GI,'Production Calculator'!$A14+2,FALSE)*$AK14))+IF($AO14=GP$3,$AM14/VLOOKUP($AO14,Data!$A$50:$B$56,2,FALSE),0)</f>
        <v>0</v>
      </c>
      <c r="GQ14" s="11">
        <f>IF(GQ$2=$A14,0,IF(HLOOKUP(GQ$2,Recipes!$H:$GI,'Production Calculator'!$A14+2,FALSE)=0,0,HLOOKUP(GQ$2,Recipes!$H:$GI,'Production Calculator'!$A14+2,FALSE)*$AK14))+IF($AO14=GQ$3,$AM14/VLOOKUP($AO14,Data!$A$50:$B$56,2,FALSE),0)</f>
        <v>0</v>
      </c>
      <c r="GR14" s="11">
        <f>IF(GR$2=$A14,0,IF(HLOOKUP(GR$2,Recipes!$H:$GI,'Production Calculator'!$A14+2,FALSE)=0,0,HLOOKUP(GR$2,Recipes!$H:$GI,'Production Calculator'!$A14+2,FALSE)*$AK14))+IF($AO14=GR$3,$AM14/VLOOKUP($AO14,Data!$A$50:$B$56,2,FALSE),0)</f>
        <v>0</v>
      </c>
      <c r="GS14" s="11">
        <f>IF(GS$2=$A14,0,IF(HLOOKUP(GS$2,Recipes!$H:$GI,'Production Calculator'!$A14+2,FALSE)=0,0,HLOOKUP(GS$2,Recipes!$H:$GI,'Production Calculator'!$A14+2,FALSE)*$AK14))+IF($AO14=GS$3,$AM14/VLOOKUP($AO14,Data!$A$50:$B$56,2,FALSE),0)</f>
        <v>0</v>
      </c>
      <c r="GT14" s="11">
        <f>IF(GT$2=$A14,0,IF(HLOOKUP(GT$2,Recipes!$H:$GI,'Production Calculator'!$A14+2,FALSE)=0,0,HLOOKUP(GT$2,Recipes!$H:$GI,'Production Calculator'!$A14+2,FALSE)*$AK14))+IF($AO14=GT$3,$AM14/VLOOKUP($AO14,Data!$A$50:$B$56,2,FALSE),0)</f>
        <v>0</v>
      </c>
      <c r="GU14" s="11">
        <f>IF(GU$2=$A14,0,IF(HLOOKUP(GU$2,Recipes!$H:$GI,'Production Calculator'!$A14+2,FALSE)=0,0,HLOOKUP(GU$2,Recipes!$H:$GI,'Production Calculator'!$A14+2,FALSE)*$AK14))+IF($AO14=GU$3,$AM14/VLOOKUP($AO14,Data!$A$50:$B$56,2,FALSE),0)</f>
        <v>0</v>
      </c>
      <c r="GV14" s="11">
        <f>IF(GV$2=$A14,0,IF(HLOOKUP(GV$2,Recipes!$H:$GI,'Production Calculator'!$A14+2,FALSE)=0,0,HLOOKUP(GV$2,Recipes!$H:$GI,'Production Calculator'!$A14+2,FALSE)*$AK14))+IF($AO14=GV$3,$AM14/VLOOKUP($AO14,Data!$A$50:$B$56,2,FALSE),0)</f>
        <v>0</v>
      </c>
      <c r="GW14" s="11">
        <f>IF(GW$2=$A14,0,IF(HLOOKUP(GW$2,Recipes!$H:$GI,'Production Calculator'!$A14+2,FALSE)=0,0,HLOOKUP(GW$2,Recipes!$H:$GI,'Production Calculator'!$A14+2,FALSE)*$AK14))+IF($AO14=GW$3,$AM14/VLOOKUP($AO14,Data!$A$50:$B$56,2,FALSE),0)</f>
        <v>0</v>
      </c>
      <c r="GX14" s="11">
        <f>IF(GX$2=$A14,0,IF(HLOOKUP(GX$2,Recipes!$H:$GI,'Production Calculator'!$A14+2,FALSE)=0,0,HLOOKUP(GX$2,Recipes!$H:$GI,'Production Calculator'!$A14+2,FALSE)*$AK14))+IF($AO14=GX$3,$AM14/VLOOKUP($AO14,Data!$A$50:$B$56,2,FALSE),0)</f>
        <v>0</v>
      </c>
      <c r="GY14" s="11">
        <f>IF(GY$2=$A14,0,IF(HLOOKUP(GY$2,Recipes!$H:$GI,'Production Calculator'!$A14+2,FALSE)=0,0,HLOOKUP(GY$2,Recipes!$H:$GI,'Production Calculator'!$A14+2,FALSE)*$AK14))+IF($AO14=GY$3,$AM14/VLOOKUP($AO14,Data!$A$50:$B$56,2,FALSE),0)</f>
        <v>0</v>
      </c>
      <c r="GZ14" s="11">
        <f>IF(GZ$2=$A14,0,IF(HLOOKUP(GZ$2,Recipes!$H:$GI,'Production Calculator'!$A14+2,FALSE)=0,0,HLOOKUP(GZ$2,Recipes!$H:$GI,'Production Calculator'!$A14+2,FALSE)*$AK14))+IF($AO14=GZ$3,$AM14/VLOOKUP($AO14,Data!$A$50:$B$56,2,FALSE),0)</f>
        <v>0</v>
      </c>
      <c r="HA14" s="11">
        <f>IF(HA$2=$A14,0,IF(HLOOKUP(HA$2,Recipes!$H:$GI,'Production Calculator'!$A14+2,FALSE)=0,0,HLOOKUP(HA$2,Recipes!$H:$GI,'Production Calculator'!$A14+2,FALSE)*$AK14))+IF($AO14=HA$3,$AM14/VLOOKUP($AO14,Data!$A$50:$B$56,2,FALSE),0)</f>
        <v>0</v>
      </c>
      <c r="HB14" s="11">
        <f>IF(HB$2=$A14,0,IF(HLOOKUP(HB$2,Recipes!$H:$GI,'Production Calculator'!$A14+2,FALSE)=0,0,HLOOKUP(HB$2,Recipes!$H:$GI,'Production Calculator'!$A14+2,FALSE)*$AK14))+IF($AO14=HB$3,$AM14/VLOOKUP($AO14,Data!$A$50:$B$56,2,FALSE),0)</f>
        <v>0</v>
      </c>
      <c r="HC14" s="11">
        <f>IF(HC$2=$A14,0,IF(HLOOKUP(HC$2,Recipes!$H:$GI,'Production Calculator'!$A14+2,FALSE)=0,0,HLOOKUP(HC$2,Recipes!$H:$GI,'Production Calculator'!$A14+2,FALSE)*$AK14))+IF($AO14=HC$3,$AM14/VLOOKUP($AO14,Data!$A$50:$B$56,2,FALSE),0)</f>
        <v>0</v>
      </c>
      <c r="HD14" s="11">
        <f>IF(HD$2=$A14,0,IF(HLOOKUP(HD$2,Recipes!$H:$GI,'Production Calculator'!$A14+2,FALSE)=0,0,HLOOKUP(HD$2,Recipes!$H:$GI,'Production Calculator'!$A14+2,FALSE)*$AK14))+IF($AO14=HD$3,$AM14/VLOOKUP($AO14,Data!$A$50:$B$56,2,FALSE),0)</f>
        <v>0</v>
      </c>
      <c r="HE14" s="11">
        <f>IF(HE$2=$A14,0,IF(HLOOKUP(HE$2,Recipes!$H:$GI,'Production Calculator'!$A14+2,FALSE)=0,0,HLOOKUP(HE$2,Recipes!$H:$GI,'Production Calculator'!$A14+2,FALSE)*$AK14))+IF($AO14=HE$3,$AM14/VLOOKUP($AO14,Data!$A$50:$B$56,2,FALSE),0)</f>
        <v>0</v>
      </c>
      <c r="HF14" s="11">
        <f>IF(HF$2=$A14,0,IF(HLOOKUP(HF$2,Recipes!$H:$GI,'Production Calculator'!$A14+2,FALSE)=0,0,HLOOKUP(HF$2,Recipes!$H:$GI,'Production Calculator'!$A14+2,FALSE)*$AK14))+IF($AO14=HF$3,$AM14/VLOOKUP($AO14,Data!$A$50:$B$56,2,FALSE),0)</f>
        <v>0</v>
      </c>
      <c r="HG14" s="11">
        <f>IF(HG$2=$A14,0,IF(HLOOKUP(HG$2,Recipes!$H:$GI,'Production Calculator'!$A14+2,FALSE)=0,0,HLOOKUP(HG$2,Recipes!$H:$GI,'Production Calculator'!$A14+2,FALSE)*$AK14))+IF($AO14=HG$3,$AM14/VLOOKUP($AO14,Data!$A$50:$B$56,2,FALSE),0)</f>
        <v>0</v>
      </c>
      <c r="HH14" s="11">
        <f>IF(HH$2=$A14,0,IF(HLOOKUP(HH$2,Recipes!$H:$GI,'Production Calculator'!$A14+2,FALSE)=0,0,HLOOKUP(HH$2,Recipes!$H:$GI,'Production Calculator'!$A14+2,FALSE)*$AK14))+IF($AO14=HH$3,$AM14/VLOOKUP($AO14,Data!$A$50:$B$56,2,FALSE),0)</f>
        <v>0</v>
      </c>
      <c r="HI14" s="11">
        <f>IF(HI$2=$A14,0,IF(HLOOKUP(HI$2,Recipes!$H:$GI,'Production Calculator'!$A14+2,FALSE)=0,0,HLOOKUP(HI$2,Recipes!$H:$GI,'Production Calculator'!$A14+2,FALSE)*$AK14))+IF($AO14=HI$3,$AM14/VLOOKUP($AO14,Data!$A$50:$B$56,2,FALSE),0)</f>
        <v>0</v>
      </c>
      <c r="HJ14" s="11">
        <f>IF(HJ$2=$A14,0,IF(HLOOKUP(HJ$2,Recipes!$H:$GI,'Production Calculator'!$A14+2,FALSE)=0,0,HLOOKUP(HJ$2,Recipes!$H:$GI,'Production Calculator'!$A14+2,FALSE)*$AK14))+IF($AO14=HJ$3,$AM14/VLOOKUP($AO14,Data!$A$50:$B$56,2,FALSE),0)</f>
        <v>0</v>
      </c>
      <c r="HK14" s="11">
        <f>IF(HK$2=$A14,0,IF(HLOOKUP(HK$2,Recipes!$H:$GI,'Production Calculator'!$A14+2,FALSE)=0,0,HLOOKUP(HK$2,Recipes!$H:$GI,'Production Calculator'!$A14+2,FALSE)*$AK14))+IF($AO14=HK$3,$AM14/VLOOKUP($AO14,Data!$A$50:$B$56,2,FALSE),0)</f>
        <v>0</v>
      </c>
      <c r="HL14" s="11">
        <f>IF(HL$2=$A14,0,IF(HLOOKUP(HL$2,Recipes!$H:$GI,'Production Calculator'!$A14+2,FALSE)=0,0,HLOOKUP(HL$2,Recipes!$H:$GI,'Production Calculator'!$A14+2,FALSE)*$AK14))+IF($AO14=HL$3,$AM14/VLOOKUP($AO14,Data!$A$50:$B$56,2,FALSE),0)</f>
        <v>0</v>
      </c>
      <c r="HM14" s="11">
        <f>IF(HM$2=$A14,0,IF(HLOOKUP(HM$2,Recipes!$H:$GI,'Production Calculator'!$A14+2,FALSE)=0,0,HLOOKUP(HM$2,Recipes!$H:$GI,'Production Calculator'!$A14+2,FALSE)*$AK14))+IF($AO14=HM$3,$AM14/VLOOKUP($AO14,Data!$A$50:$B$56,2,FALSE),0)</f>
        <v>0</v>
      </c>
      <c r="HN14" s="11">
        <f>IF(HN$2=$A14,0,IF(HLOOKUP(HN$2,Recipes!$H:$GI,'Production Calculator'!$A14+2,FALSE)=0,0,HLOOKUP(HN$2,Recipes!$H:$GI,'Production Calculator'!$A14+2,FALSE)*$AK14))+IF($AO14=HN$3,$AM14/VLOOKUP($AO14,Data!$A$50:$B$56,2,FALSE),0)</f>
        <v>0</v>
      </c>
      <c r="HO14" s="11">
        <f>IF(HO$2=$A14,0,IF(HLOOKUP(HO$2,Recipes!$H:$GI,'Production Calculator'!$A14+2,FALSE)=0,0,HLOOKUP(HO$2,Recipes!$H:$GI,'Production Calculator'!$A14+2,FALSE)*$AK14))+IF($AO14=HO$3,$AM14/VLOOKUP($AO14,Data!$A$50:$B$56,2,FALSE),0)</f>
        <v>0</v>
      </c>
      <c r="HP14" s="11">
        <f>IF(HP$2=$A14,0,IF(HLOOKUP(HP$2,Recipes!$H:$GI,'Production Calculator'!$A14+2,FALSE)=0,0,HLOOKUP(HP$2,Recipes!$H:$GI,'Production Calculator'!$A14+2,FALSE)*$AK14))+IF($AO14=HP$3,$AM14/VLOOKUP($AO14,Data!$A$50:$B$56,2,FALSE),0)</f>
        <v>0</v>
      </c>
      <c r="HQ14" s="11">
        <f>IF(HQ$2=$A14,0,IF(HLOOKUP(HQ$2,Recipes!$H:$GI,'Production Calculator'!$A14+2,FALSE)=0,0,HLOOKUP(HQ$2,Recipes!$H:$GI,'Production Calculator'!$A14+2,FALSE)*$AK14))+IF($AO14=HQ$3,$AM14/VLOOKUP($AO14,Data!$A$50:$B$56,2,FALSE),0)</f>
        <v>0</v>
      </c>
      <c r="HR14" s="11">
        <f>IF(HR$2=$A14,0,IF(HLOOKUP(HR$2,Recipes!$H:$GI,'Production Calculator'!$A14+2,FALSE)=0,0,HLOOKUP(HR$2,Recipes!$H:$GI,'Production Calculator'!$A14+2,FALSE)*$AK14))+IF($AO14=HR$3,$AM14/VLOOKUP($AO14,Data!$A$50:$B$56,2,FALSE),0)</f>
        <v>0</v>
      </c>
      <c r="HS14" s="121"/>
    </row>
    <row r="15" spans="1:227" x14ac:dyDescent="0.45">
      <c r="A15">
        <v>4</v>
      </c>
      <c r="B15" s="107" t="str">
        <f>VLOOKUP(A15,Recipes!A:B,2)</f>
        <v>Stone brick</v>
      </c>
      <c r="C15" s="133">
        <v>0</v>
      </c>
      <c r="D15" s="108">
        <f>HLOOKUP(A15,$AQ$2:$HR$202,$A$202-1,FALSE)+C15</f>
        <v>0</v>
      </c>
      <c r="E15" s="135" t="s">
        <v>232</v>
      </c>
      <c r="F15" s="109">
        <f>VLOOKUP(A15,Recipes!$A$3:$G$186,6,FALSE)</f>
        <v>1</v>
      </c>
      <c r="G15" s="109">
        <f>VLOOKUP(A15,Recipes!$A$3:$G$186,7,FALSE)</f>
        <v>0</v>
      </c>
      <c r="H15" s="110">
        <f>ROUNDUP(D15/AL15,0)</f>
        <v>0</v>
      </c>
      <c r="I15" s="109">
        <f>VLOOKUP(E15,Data!$A$2:$C$26,3, FALSE)</f>
        <v>2</v>
      </c>
      <c r="J15" s="136">
        <v>0</v>
      </c>
      <c r="K15" s="136">
        <v>0</v>
      </c>
      <c r="L15" s="136">
        <v>0</v>
      </c>
      <c r="M15" s="137">
        <v>0</v>
      </c>
      <c r="N15" s="137">
        <v>0</v>
      </c>
      <c r="O15" s="137">
        <v>0</v>
      </c>
      <c r="P15" s="138">
        <v>0</v>
      </c>
      <c r="Q15" s="138">
        <v>0</v>
      </c>
      <c r="R15" s="138">
        <v>0</v>
      </c>
      <c r="S15">
        <f t="shared" si="23"/>
        <v>0</v>
      </c>
      <c r="T15">
        <f t="shared" si="24"/>
        <v>0</v>
      </c>
      <c r="U15">
        <f t="shared" si="25"/>
        <v>0</v>
      </c>
      <c r="V15">
        <f t="shared" si="26"/>
        <v>0</v>
      </c>
      <c r="W15">
        <f t="shared" si="27"/>
        <v>0</v>
      </c>
      <c r="X15">
        <f t="shared" si="28"/>
        <v>0</v>
      </c>
      <c r="Y15">
        <f t="shared" si="29"/>
        <v>0</v>
      </c>
      <c r="Z15">
        <f t="shared" si="30"/>
        <v>0</v>
      </c>
      <c r="AA15">
        <f t="shared" si="31"/>
        <v>0</v>
      </c>
      <c r="AB15" s="111">
        <f>VLOOKUP($A15,Recipes!$A:$G,4)</f>
        <v>3.5</v>
      </c>
      <c r="AC15" s="111">
        <f>VLOOKUP($A15,Recipes!$A:$G,5)</f>
        <v>1</v>
      </c>
      <c r="AD15" s="111">
        <f>AC15/AB15</f>
        <v>0.2857142857142857</v>
      </c>
      <c r="AE15" s="111">
        <f>VLOOKUP(E15,Data!$A$2:$F$26,5,FALSE)</f>
        <v>0</v>
      </c>
      <c r="AF15" s="111">
        <f>VLOOKUP(E15,Data!$A$2:$F$26,4,FALSE)</f>
        <v>180</v>
      </c>
      <c r="AG15" s="111">
        <f>VLOOKUP(E15,Data!$A$2:$B$26,2, FALSE)</f>
        <v>2</v>
      </c>
      <c r="AH15" s="111">
        <f>1+VLOOKUP($J$3,Data!$A$40:$D$48,2,FALSE)*$J15+VLOOKUP($K$3,Data!$A$40:$D$48,2,FALSE)*$K15+VLOOKUP($L$3,Data!$A$40:$D$48,2,FALSE)*$L15+VLOOKUP($M$3,Data!$A$40:$D$48,2,FALSE)*$M15+VLOOKUP($N$3,Data!$A$40:$D$48,2,FALSE)*$N15+VLOOKUP($O$3,Data!$A$40:$D$48,2,FALSE)*$O15+VLOOKUP($P$3,Data!$A$40:$D$48,2,FALSE)*$P15+VLOOKUP($Q$3,Data!$A$40:$D$48,2,FALSE)*$Q15+VLOOKUP($R$3,Data!$A$40:$D$48,2,FALSE)*$R15</f>
        <v>1</v>
      </c>
      <c r="AI15" s="111">
        <f>MAX(1+VLOOKUP($J$3,Data!$A$40:$D$48,3,FALSE)*$J15+VLOOKUP($K$3,Data!$A$40:$D$48,3,FALSE)*$K15+VLOOKUP($L$3,Data!$A$40:$D$48,3,FALSE)*$L15+VLOOKUP($M$3,Data!$A$40:$D$48,3,FALSE)*$M15+VLOOKUP($N$3,Data!$A$40:$D$48,3,FALSE)*$N15+VLOOKUP($O$3,Data!$A$40:$D$48,3,FALSE)*$O15+VLOOKUP($P$3,Data!$A$40:$D$48,3,FALSE)*$P15+VLOOKUP($Q$3,Data!$A$40:$D$48,3,FALSE)*$Q15+VLOOKUP($R$3,Data!$A$40:$D$48,3,FALSE)*$R15,0)</f>
        <v>1</v>
      </c>
      <c r="AJ15" s="111">
        <f>MAX(1-(VLOOKUP($J$3,Data!$A$40:$D$48,4,FALSE)*$J15+VLOOKUP($K$3,Data!$A$40:$D$48,4,FALSE)*$K15+VLOOKUP($L$3,Data!$A$40:$D$48,4,FALSE)*$L15+VLOOKUP($M$3,Data!$A$40:$D$48,4,FALSE)*$M15+VLOOKUP($N$3,Data!$A$40:$D$48,4,FALSE)*$N15+VLOOKUP($O$3,Data!$A$40:$D$48,4,FALSE)*$O15+VLOOKUP($P$3,Data!$A$40:$D$48,4,FALSE)*$P15+VLOOKUP($Q$3,Data!$A$40:$D$48,4,FALSE)*$Q15+VLOOKUP($R$3,Data!$A$40:$D$48,4,FALSE)*$R15),0.2)</f>
        <v>1</v>
      </c>
      <c r="AK15" s="112">
        <f>D15/(AC15*AH15)</f>
        <v>0</v>
      </c>
      <c r="AL15" s="111">
        <f>AD15*AG15*AH15*AI15</f>
        <v>0.5714285714285714</v>
      </c>
      <c r="AM15" s="111">
        <f>AE15*H15*AJ15</f>
        <v>0</v>
      </c>
      <c r="AN15" s="111">
        <f>AF15*H15*AJ15</f>
        <v>0</v>
      </c>
      <c r="AO15" s="131" t="s">
        <v>298</v>
      </c>
      <c r="AP15" s="11"/>
      <c r="AQ15" s="11">
        <f>IF(AQ$2=$A15,0,IF(HLOOKUP(AQ$2,Recipes!$H:$GI,'Production Calculator'!$A15+2,FALSE)=0,0,HLOOKUP(AQ$2,Recipes!$H:$GI,'Production Calculator'!$A15+2,FALSE)*$AK15))+IF($AO15=AQ$3,$AM15/VLOOKUP($AO15,Data!$A$50:$B$56,2,FALSE),0)</f>
        <v>0</v>
      </c>
      <c r="AR15" s="11">
        <f>IF(AR$2=$A15,0,IF(HLOOKUP(AR$2,Recipes!$H:$GI,'Production Calculator'!$A15+2,FALSE)=0,0,HLOOKUP(AR$2,Recipes!$H:$GI,'Production Calculator'!$A15+2,FALSE)*$AK15))+IF($AO15=AR$3,$AM15/VLOOKUP($AO15,Data!$A$50:$B$56,2,FALSE),0)</f>
        <v>0</v>
      </c>
      <c r="AS15" s="11">
        <f>IF(AS$2=$A15,0,IF(HLOOKUP(AS$2,Recipes!$H:$GI,'Production Calculator'!$A15+2,FALSE)=0,0,HLOOKUP(AS$2,Recipes!$H:$GI,'Production Calculator'!$A15+2,FALSE)*$AK15))+IF($AO15=AS$3,$AM15/VLOOKUP($AO15,Data!$A$50:$B$56,2,FALSE),0)</f>
        <v>0</v>
      </c>
      <c r="AT15" s="11">
        <f>IF(AT$2=$A15,0,IF(HLOOKUP(AT$2,Recipes!$H:$GI,'Production Calculator'!$A15+2,FALSE)=0,0,HLOOKUP(AT$2,Recipes!$H:$GI,'Production Calculator'!$A15+2,FALSE)*$AK15))+IF($AO15=AT$3,$AM15/VLOOKUP($AO15,Data!$A$50:$B$56,2,FALSE),0)</f>
        <v>0</v>
      </c>
      <c r="AU15" s="11">
        <f>IF(AU$2=$A15,0,IF(HLOOKUP(AU$2,Recipes!$H:$GI,'Production Calculator'!$A15+2,FALSE)=0,0,HLOOKUP(AU$2,Recipes!$H:$GI,'Production Calculator'!$A15+2,FALSE)*$AK15))+IF($AO15=AU$3,$AM15/VLOOKUP($AO15,Data!$A$50:$B$56,2,FALSE),0)</f>
        <v>0</v>
      </c>
      <c r="AV15" s="11">
        <f>IF(AV$2=$A15,0,IF(HLOOKUP(AV$2,Recipes!$H:$GI,'Production Calculator'!$A15+2,FALSE)=0,0,HLOOKUP(AV$2,Recipes!$H:$GI,'Production Calculator'!$A15+2,FALSE)*$AK15))+IF($AO15=AV$3,$AM15/VLOOKUP($AO15,Data!$A$50:$B$56,2,FALSE),0)</f>
        <v>0</v>
      </c>
      <c r="AW15" s="11">
        <f>IF(AW$2=$A15,0,IF(HLOOKUP(AW$2,Recipes!$H:$GI,'Production Calculator'!$A15+2,FALSE)=0,0,HLOOKUP(AW$2,Recipes!$H:$GI,'Production Calculator'!$A15+2,FALSE)*$AK15))+IF($AO15=AW$3,$AM15/VLOOKUP($AO15,Data!$A$50:$B$56,2,FALSE),0)</f>
        <v>0</v>
      </c>
      <c r="AX15" s="11">
        <f>IF(AX$2=$A15,0,IF(HLOOKUP(AX$2,Recipes!$H:$GI,'Production Calculator'!$A15+2,FALSE)=0,0,HLOOKUP(AX$2,Recipes!$H:$GI,'Production Calculator'!$A15+2,FALSE)*$AK15))+IF($AO15=AX$3,$AM15/VLOOKUP($AO15,Data!$A$50:$B$56,2,FALSE),0)</f>
        <v>0</v>
      </c>
      <c r="AY15" s="11">
        <f>IF(AY$2=$A15,0,IF(HLOOKUP(AY$2,Recipes!$H:$GI,'Production Calculator'!$A15+2,FALSE)=0,0,HLOOKUP(AY$2,Recipes!$H:$GI,'Production Calculator'!$A15+2,FALSE)*$AK15))+IF($AO15=AY$3,$AM15/VLOOKUP($AO15,Data!$A$50:$B$56,2,FALSE),0)</f>
        <v>0</v>
      </c>
      <c r="AZ15" s="11">
        <f>IF(AZ$2=$A15,0,IF(HLOOKUP(AZ$2,Recipes!$H:$GI,'Production Calculator'!$A15+2,FALSE)=0,0,HLOOKUP(AZ$2,Recipes!$H:$GI,'Production Calculator'!$A15+2,FALSE)*$AK15))+IF($AO15=AZ$3,$AM15/VLOOKUP($AO15,Data!$A$50:$B$56,2,FALSE),0)</f>
        <v>0</v>
      </c>
      <c r="BA15" s="11">
        <f>IF(BA$2=$A15,0,IF(HLOOKUP(BA$2,Recipes!$H:$GI,'Production Calculator'!$A15+2,FALSE)=0,0,HLOOKUP(BA$2,Recipes!$H:$GI,'Production Calculator'!$A15+2,FALSE)*$AK15))+IF($AO15=BA$3,$AM15/VLOOKUP($AO15,Data!$A$50:$B$56,2,FALSE),0)</f>
        <v>0</v>
      </c>
      <c r="BB15" s="11">
        <f>IF(BB$2=$A15,0,IF(HLOOKUP(BB$2,Recipes!$H:$GI,'Production Calculator'!$A15+2,FALSE)=0,0,HLOOKUP(BB$2,Recipes!$H:$GI,'Production Calculator'!$A15+2,FALSE)*$AK15))+IF($AO15=BB$3,$AM15/VLOOKUP($AO15,Data!$A$50:$B$56,2,FALSE),0)</f>
        <v>0</v>
      </c>
      <c r="BC15" s="11">
        <f>IF(BC$2=$A15,0,IF(HLOOKUP(BC$2,Recipes!$H:$GI,'Production Calculator'!$A15+2,FALSE)=0,0,HLOOKUP(BC$2,Recipes!$H:$GI,'Production Calculator'!$A15+2,FALSE)*$AK15))+IF($AO15=BC$3,$AM15/VLOOKUP($AO15,Data!$A$50:$B$56,2,FALSE),0)</f>
        <v>0</v>
      </c>
      <c r="BD15" s="11">
        <f>IF(BD$2=$A15,0,IF(HLOOKUP(BD$2,Recipes!$H:$GI,'Production Calculator'!$A15+2,FALSE)=0,0,HLOOKUP(BD$2,Recipes!$H:$GI,'Production Calculator'!$A15+2,FALSE)*$AK15))+IF($AO15=BD$3,$AM15/VLOOKUP($AO15,Data!$A$50:$B$56,2,FALSE),0)</f>
        <v>0</v>
      </c>
      <c r="BE15" s="11">
        <f>IF(BE$2=$A15,0,IF(HLOOKUP(BE$2,Recipes!$H:$GI,'Production Calculator'!$A15+2,FALSE)=0,0,HLOOKUP(BE$2,Recipes!$H:$GI,'Production Calculator'!$A15+2,FALSE)*$AK15))+IF($AO15=BE$3,$AM15/VLOOKUP($AO15,Data!$A$50:$B$56,2,FALSE),0)</f>
        <v>0</v>
      </c>
      <c r="BF15" s="11">
        <f>IF(BF$2=$A15,0,IF(HLOOKUP(BF$2,Recipes!$H:$GI,'Production Calculator'!$A15+2,FALSE)=0,0,HLOOKUP(BF$2,Recipes!$H:$GI,'Production Calculator'!$A15+2,FALSE)*$AK15))+IF($AO15=BF$3,$AM15/VLOOKUP($AO15,Data!$A$50:$B$56,2,FALSE),0)</f>
        <v>0</v>
      </c>
      <c r="BG15" s="11">
        <f>IF(BG$2=$A15,0,IF(HLOOKUP(BG$2,Recipes!$H:$GI,'Production Calculator'!$A15+2,FALSE)=0,0,HLOOKUP(BG$2,Recipes!$H:$GI,'Production Calculator'!$A15+2,FALSE)*$AK15))+IF($AO15=BG$3,$AM15/VLOOKUP($AO15,Data!$A$50:$B$56,2,FALSE),0)</f>
        <v>0</v>
      </c>
      <c r="BH15" s="11">
        <f>IF(BH$2=$A15,0,IF(HLOOKUP(BH$2,Recipes!$H:$GI,'Production Calculator'!$A15+2,FALSE)=0,0,HLOOKUP(BH$2,Recipes!$H:$GI,'Production Calculator'!$A15+2,FALSE)*$AK15))+IF($AO15=BH$3,$AM15/VLOOKUP($AO15,Data!$A$50:$B$56,2,FALSE),0)</f>
        <v>0</v>
      </c>
      <c r="BI15" s="11">
        <f>IF(BI$2=$A15,0,IF(HLOOKUP(BI$2,Recipes!$H:$GI,'Production Calculator'!$A15+2,FALSE)=0,0,HLOOKUP(BI$2,Recipes!$H:$GI,'Production Calculator'!$A15+2,FALSE)*$AK15))+IF($AO15=BI$3,$AM15/VLOOKUP($AO15,Data!$A$50:$B$56,2,FALSE),0)</f>
        <v>0</v>
      </c>
      <c r="BJ15" s="11">
        <f>IF(BJ$2=$A15,0,IF(HLOOKUP(BJ$2,Recipes!$H:$GI,'Production Calculator'!$A15+2,FALSE)=0,0,HLOOKUP(BJ$2,Recipes!$H:$GI,'Production Calculator'!$A15+2,FALSE)*$AK15))+IF($AO15=BJ$3,$AM15/VLOOKUP($AO15,Data!$A$50:$B$56,2,FALSE),0)</f>
        <v>0</v>
      </c>
      <c r="BK15" s="11">
        <f>IF(BK$2=$A15,0,IF(HLOOKUP(BK$2,Recipes!$H:$GI,'Production Calculator'!$A15+2,FALSE)=0,0,HLOOKUP(BK$2,Recipes!$H:$GI,'Production Calculator'!$A15+2,FALSE)*$AK15))+IF($AO15=BK$3,$AM15/VLOOKUP($AO15,Data!$A$50:$B$56,2,FALSE),0)</f>
        <v>0</v>
      </c>
      <c r="BL15" s="11">
        <f>IF(BL$2=$A15,0,IF(HLOOKUP(BL$2,Recipes!$H:$GI,'Production Calculator'!$A15+2,FALSE)=0,0,HLOOKUP(BL$2,Recipes!$H:$GI,'Production Calculator'!$A15+2,FALSE)*$AK15))+IF($AO15=BL$3,$AM15/VLOOKUP($AO15,Data!$A$50:$B$56,2,FALSE),0)</f>
        <v>0</v>
      </c>
      <c r="BM15" s="11">
        <f>IF(BM$2=$A15,0,IF(HLOOKUP(BM$2,Recipes!$H:$GI,'Production Calculator'!$A15+2,FALSE)=0,0,HLOOKUP(BM$2,Recipes!$H:$GI,'Production Calculator'!$A15+2,FALSE)*$AK15))+IF($AO15=BM$3,$AM15/VLOOKUP($AO15,Data!$A$50:$B$56,2,FALSE),0)</f>
        <v>0</v>
      </c>
      <c r="BN15" s="11">
        <f>IF(BN$2=$A15,0,IF(HLOOKUP(BN$2,Recipes!$H:$GI,'Production Calculator'!$A15+2,FALSE)=0,0,HLOOKUP(BN$2,Recipes!$H:$GI,'Production Calculator'!$A15+2,FALSE)*$AK15))+IF($AO15=BN$3,$AM15/VLOOKUP($AO15,Data!$A$50:$B$56,2,FALSE),0)</f>
        <v>0</v>
      </c>
      <c r="BO15" s="11">
        <f>IF(BO$2=$A15,0,IF(HLOOKUP(BO$2,Recipes!$H:$GI,'Production Calculator'!$A15+2,FALSE)=0,0,HLOOKUP(BO$2,Recipes!$H:$GI,'Production Calculator'!$A15+2,FALSE)*$AK15))+IF($AO15=BO$3,$AM15/VLOOKUP($AO15,Data!$A$50:$B$56,2,FALSE),0)</f>
        <v>0</v>
      </c>
      <c r="BP15" s="11">
        <f>IF(BP$2=$A15,0,IF(HLOOKUP(BP$2,Recipes!$H:$GI,'Production Calculator'!$A15+2,FALSE)=0,0,HLOOKUP(BP$2,Recipes!$H:$GI,'Production Calculator'!$A15+2,FALSE)*$AK15))+IF($AO15=BP$3,$AM15/VLOOKUP($AO15,Data!$A$50:$B$56,2,FALSE),0)</f>
        <v>0</v>
      </c>
      <c r="BQ15" s="11">
        <f>IF(BQ$2=$A15,0,IF(HLOOKUP(BQ$2,Recipes!$H:$GI,'Production Calculator'!$A15+2,FALSE)=0,0,HLOOKUP(BQ$2,Recipes!$H:$GI,'Production Calculator'!$A15+2,FALSE)*$AK15))+IF($AO15=BQ$3,$AM15/VLOOKUP($AO15,Data!$A$50:$B$56,2,FALSE),0)</f>
        <v>0</v>
      </c>
      <c r="BR15" s="11">
        <f>IF(BR$2=$A15,0,IF(HLOOKUP(BR$2,Recipes!$H:$GI,'Production Calculator'!$A15+2,FALSE)=0,0,HLOOKUP(BR$2,Recipes!$H:$GI,'Production Calculator'!$A15+2,FALSE)*$AK15))+IF($AO15=BR$3,$AM15/VLOOKUP($AO15,Data!$A$50:$B$56,2,FALSE),0)</f>
        <v>0</v>
      </c>
      <c r="BS15" s="11">
        <f>IF(BS$2=$A15,0,IF(HLOOKUP(BS$2,Recipes!$H:$GI,'Production Calculator'!$A15+2,FALSE)=0,0,HLOOKUP(BS$2,Recipes!$H:$GI,'Production Calculator'!$A15+2,FALSE)*$AK15))+IF($AO15=BS$3,$AM15/VLOOKUP($AO15,Data!$A$50:$B$56,2,FALSE),0)</f>
        <v>0</v>
      </c>
      <c r="BT15" s="11">
        <f>IF(BT$2=$A15,0,IF(HLOOKUP(BT$2,Recipes!$H:$GI,'Production Calculator'!$A15+2,FALSE)=0,0,HLOOKUP(BT$2,Recipes!$H:$GI,'Production Calculator'!$A15+2,FALSE)*$AK15))+IF($AO15=BT$3,$AM15/VLOOKUP($AO15,Data!$A$50:$B$56,2,FALSE),0)</f>
        <v>0</v>
      </c>
      <c r="BU15" s="11">
        <f>IF(BU$2=$A15,0,IF(HLOOKUP(BU$2,Recipes!$H:$GI,'Production Calculator'!$A15+2,FALSE)=0,0,HLOOKUP(BU$2,Recipes!$H:$GI,'Production Calculator'!$A15+2,FALSE)*$AK15))+IF($AO15=BU$3,$AM15/VLOOKUP($AO15,Data!$A$50:$B$56,2,FALSE),0)</f>
        <v>0</v>
      </c>
      <c r="BV15" s="11">
        <f>IF(BV$2=$A15,0,IF(HLOOKUP(BV$2,Recipes!$H:$GI,'Production Calculator'!$A15+2,FALSE)=0,0,HLOOKUP(BV$2,Recipes!$H:$GI,'Production Calculator'!$A15+2,FALSE)*$AK15))+IF($AO15=BV$3,$AM15/VLOOKUP($AO15,Data!$A$50:$B$56,2,FALSE),0)</f>
        <v>0</v>
      </c>
      <c r="BW15" s="11">
        <f>IF(BW$2=$A15,0,IF(HLOOKUP(BW$2,Recipes!$H:$GI,'Production Calculator'!$A15+2,FALSE)=0,0,HLOOKUP(BW$2,Recipes!$H:$GI,'Production Calculator'!$A15+2,FALSE)*$AK15))+IF($AO15=BW$3,$AM15/VLOOKUP($AO15,Data!$A$50:$B$56,2,FALSE),0)</f>
        <v>0</v>
      </c>
      <c r="BX15" s="11">
        <f>IF(BX$2=$A15,0,IF(HLOOKUP(BX$2,Recipes!$H:$GI,'Production Calculator'!$A15+2,FALSE)=0,0,HLOOKUP(BX$2,Recipes!$H:$GI,'Production Calculator'!$A15+2,FALSE)*$AK15))+IF($AO15=BX$3,$AM15/VLOOKUP($AO15,Data!$A$50:$B$56,2,FALSE),0)</f>
        <v>0</v>
      </c>
      <c r="BY15" s="11">
        <f>IF(BY$2=$A15,0,IF(HLOOKUP(BY$2,Recipes!$H:$GI,'Production Calculator'!$A15+2,FALSE)=0,0,HLOOKUP(BY$2,Recipes!$H:$GI,'Production Calculator'!$A15+2,FALSE)*$AK15))+IF($AO15=BY$3,$AM15/VLOOKUP($AO15,Data!$A$50:$B$56,2,FALSE),0)</f>
        <v>0</v>
      </c>
      <c r="BZ15" s="11">
        <f>IF(BZ$2=$A15,0,IF(HLOOKUP(BZ$2,Recipes!$H:$GI,'Production Calculator'!$A15+2,FALSE)=0,0,HLOOKUP(BZ$2,Recipes!$H:$GI,'Production Calculator'!$A15+2,FALSE)*$AK15))+IF($AO15=BZ$3,$AM15/VLOOKUP($AO15,Data!$A$50:$B$56,2,FALSE),0)</f>
        <v>0</v>
      </c>
      <c r="CA15" s="11">
        <f>IF(CA$2=$A15,0,IF(HLOOKUP(CA$2,Recipes!$H:$GI,'Production Calculator'!$A15+2,FALSE)=0,0,HLOOKUP(CA$2,Recipes!$H:$GI,'Production Calculator'!$A15+2,FALSE)*$AK15))+IF($AO15=CA$3,$AM15/VLOOKUP($AO15,Data!$A$50:$B$56,2,FALSE),0)</f>
        <v>0</v>
      </c>
      <c r="CB15" s="11">
        <f>IF(CB$2=$A15,0,IF(HLOOKUP(CB$2,Recipes!$H:$GI,'Production Calculator'!$A15+2,FALSE)=0,0,HLOOKUP(CB$2,Recipes!$H:$GI,'Production Calculator'!$A15+2,FALSE)*$AK15))+IF($AO15=CB$3,$AM15/VLOOKUP($AO15,Data!$A$50:$B$56,2,FALSE),0)</f>
        <v>0</v>
      </c>
      <c r="CC15" s="11">
        <f>IF(CC$2=$A15,0,IF(HLOOKUP(CC$2,Recipes!$H:$GI,'Production Calculator'!$A15+2,FALSE)=0,0,HLOOKUP(CC$2,Recipes!$H:$GI,'Production Calculator'!$A15+2,FALSE)*$AK15))+IF($AO15=CC$3,$AM15/VLOOKUP($AO15,Data!$A$50:$B$56,2,FALSE),0)</f>
        <v>0</v>
      </c>
      <c r="CD15" s="11">
        <f>IF(CD$2=$A15,0,IF(HLOOKUP(CD$2,Recipes!$H:$GI,'Production Calculator'!$A15+2,FALSE)=0,0,HLOOKUP(CD$2,Recipes!$H:$GI,'Production Calculator'!$A15+2,FALSE)*$AK15))+IF($AO15=CD$3,$AM15/VLOOKUP($AO15,Data!$A$50:$B$56,2,FALSE),0)</f>
        <v>0</v>
      </c>
      <c r="CE15" s="11">
        <f>IF(CE$2=$A15,0,IF(HLOOKUP(CE$2,Recipes!$H:$GI,'Production Calculator'!$A15+2,FALSE)=0,0,HLOOKUP(CE$2,Recipes!$H:$GI,'Production Calculator'!$A15+2,FALSE)*$AK15))+IF($AO15=CE$3,$AM15/VLOOKUP($AO15,Data!$A$50:$B$56,2,FALSE),0)</f>
        <v>0</v>
      </c>
      <c r="CF15" s="11">
        <f>IF(CF$2=$A15,0,IF(HLOOKUP(CF$2,Recipes!$H:$GI,'Production Calculator'!$A15+2,FALSE)=0,0,HLOOKUP(CF$2,Recipes!$H:$GI,'Production Calculator'!$A15+2,FALSE)*$AK15))+IF($AO15=CF$3,$AM15/VLOOKUP($AO15,Data!$A$50:$B$56,2,FALSE),0)</f>
        <v>0</v>
      </c>
      <c r="CG15" s="11">
        <f>IF(CG$2=$A15,0,IF(HLOOKUP(CG$2,Recipes!$H:$GI,'Production Calculator'!$A15+2,FALSE)=0,0,HLOOKUP(CG$2,Recipes!$H:$GI,'Production Calculator'!$A15+2,FALSE)*$AK15))+IF($AO15=CG$3,$AM15/VLOOKUP($AO15,Data!$A$50:$B$56,2,FALSE),0)</f>
        <v>0</v>
      </c>
      <c r="CH15" s="11">
        <f>IF(CH$2=$A15,0,IF(HLOOKUP(CH$2,Recipes!$H:$GI,'Production Calculator'!$A15+2,FALSE)=0,0,HLOOKUP(CH$2,Recipes!$H:$GI,'Production Calculator'!$A15+2,FALSE)*$AK15))+IF($AO15=CH$3,$AM15/VLOOKUP($AO15,Data!$A$50:$B$56,2,FALSE),0)</f>
        <v>0</v>
      </c>
      <c r="CI15" s="11">
        <f>IF(CI$2=$A15,0,IF(HLOOKUP(CI$2,Recipes!$H:$GI,'Production Calculator'!$A15+2,FALSE)=0,0,HLOOKUP(CI$2,Recipes!$H:$GI,'Production Calculator'!$A15+2,FALSE)*$AK15))+IF($AO15=CI$3,$AM15/VLOOKUP($AO15,Data!$A$50:$B$56,2,FALSE),0)</f>
        <v>0</v>
      </c>
      <c r="CJ15" s="11">
        <f>IF(CJ$2=$A15,0,IF(HLOOKUP(CJ$2,Recipes!$H:$GI,'Production Calculator'!$A15+2,FALSE)=0,0,HLOOKUP(CJ$2,Recipes!$H:$GI,'Production Calculator'!$A15+2,FALSE)*$AK15))+IF($AO15=CJ$3,$AM15/VLOOKUP($AO15,Data!$A$50:$B$56,2,FALSE),0)</f>
        <v>0</v>
      </c>
      <c r="CK15" s="11">
        <f>IF(CK$2=$A15,0,IF(HLOOKUP(CK$2,Recipes!$H:$GI,'Production Calculator'!$A15+2,FALSE)=0,0,HLOOKUP(CK$2,Recipes!$H:$GI,'Production Calculator'!$A15+2,FALSE)*$AK15))+IF($AO15=CK$3,$AM15/VLOOKUP($AO15,Data!$A$50:$B$56,2,FALSE),0)</f>
        <v>0</v>
      </c>
      <c r="CL15" s="11">
        <f>IF(CL$2=$A15,0,IF(HLOOKUP(CL$2,Recipes!$H:$GI,'Production Calculator'!$A15+2,FALSE)=0,0,HLOOKUP(CL$2,Recipes!$H:$GI,'Production Calculator'!$A15+2,FALSE)*$AK15))+IF($AO15=CL$3,$AM15/VLOOKUP($AO15,Data!$A$50:$B$56,2,FALSE),0)</f>
        <v>0</v>
      </c>
      <c r="CM15" s="11">
        <f>IF(CM$2=$A15,0,IF(HLOOKUP(CM$2,Recipes!$H:$GI,'Production Calculator'!$A15+2,FALSE)=0,0,HLOOKUP(CM$2,Recipes!$H:$GI,'Production Calculator'!$A15+2,FALSE)*$AK15))+IF($AO15=CM$3,$AM15/VLOOKUP($AO15,Data!$A$50:$B$56,2,FALSE),0)</f>
        <v>0</v>
      </c>
      <c r="CN15" s="11">
        <f>IF(CN$2=$A15,0,IF(HLOOKUP(CN$2,Recipes!$H:$GI,'Production Calculator'!$A15+2,FALSE)=0,0,HLOOKUP(CN$2,Recipes!$H:$GI,'Production Calculator'!$A15+2,FALSE)*$AK15))+IF($AO15=CN$3,$AM15/VLOOKUP($AO15,Data!$A$50:$B$56,2,FALSE),0)</f>
        <v>0</v>
      </c>
      <c r="CO15" s="11">
        <f>IF(CO$2=$A15,0,IF(HLOOKUP(CO$2,Recipes!$H:$GI,'Production Calculator'!$A15+2,FALSE)=0,0,HLOOKUP(CO$2,Recipes!$H:$GI,'Production Calculator'!$A15+2,FALSE)*$AK15))+IF($AO15=CO$3,$AM15/VLOOKUP($AO15,Data!$A$50:$B$56,2,FALSE),0)</f>
        <v>0</v>
      </c>
      <c r="CP15" s="11">
        <f>IF(CP$2=$A15,0,IF(HLOOKUP(CP$2,Recipes!$H:$GI,'Production Calculator'!$A15+2,FALSE)=0,0,HLOOKUP(CP$2,Recipes!$H:$GI,'Production Calculator'!$A15+2,FALSE)*$AK15))+IF($AO15=CP$3,$AM15/VLOOKUP($AO15,Data!$A$50:$B$56,2,FALSE),0)</f>
        <v>0</v>
      </c>
      <c r="CQ15" s="11">
        <f>IF(CQ$2=$A15,0,IF(HLOOKUP(CQ$2,Recipes!$H:$GI,'Production Calculator'!$A15+2,FALSE)=0,0,HLOOKUP(CQ$2,Recipes!$H:$GI,'Production Calculator'!$A15+2,FALSE)*$AK15))+IF($AO15=CQ$3,$AM15/VLOOKUP($AO15,Data!$A$50:$B$56,2,FALSE),0)</f>
        <v>0</v>
      </c>
      <c r="CR15" s="11">
        <f>IF(CR$2=$A15,0,IF(HLOOKUP(CR$2,Recipes!$H:$GI,'Production Calculator'!$A15+2,FALSE)=0,0,HLOOKUP(CR$2,Recipes!$H:$GI,'Production Calculator'!$A15+2,FALSE)*$AK15))+IF($AO15=CR$3,$AM15/VLOOKUP($AO15,Data!$A$50:$B$56,2,FALSE),0)</f>
        <v>0</v>
      </c>
      <c r="CS15" s="11">
        <f>IF(CS$2=$A15,0,IF(HLOOKUP(CS$2,Recipes!$H:$GI,'Production Calculator'!$A15+2,FALSE)=0,0,HLOOKUP(CS$2,Recipes!$H:$GI,'Production Calculator'!$A15+2,FALSE)*$AK15))+IF($AO15=CS$3,$AM15/VLOOKUP($AO15,Data!$A$50:$B$56,2,FALSE),0)</f>
        <v>0</v>
      </c>
      <c r="CT15" s="11">
        <f>IF(CT$2=$A15,0,IF(HLOOKUP(CT$2,Recipes!$H:$GI,'Production Calculator'!$A15+2,FALSE)=0,0,HLOOKUP(CT$2,Recipes!$H:$GI,'Production Calculator'!$A15+2,FALSE)*$AK15))+IF($AO15=CT$3,$AM15/VLOOKUP($AO15,Data!$A$50:$B$56,2,FALSE),0)</f>
        <v>0</v>
      </c>
      <c r="CU15" s="11">
        <f>IF(CU$2=$A15,0,IF(HLOOKUP(CU$2,Recipes!$H:$GI,'Production Calculator'!$A15+2,FALSE)=0,0,HLOOKUP(CU$2,Recipes!$H:$GI,'Production Calculator'!$A15+2,FALSE)*$AK15))+IF($AO15=CU$3,$AM15/VLOOKUP($AO15,Data!$A$50:$B$56,2,FALSE),0)</f>
        <v>0</v>
      </c>
      <c r="CV15" s="11">
        <f>IF(CV$2=$A15,0,IF(HLOOKUP(CV$2,Recipes!$H:$GI,'Production Calculator'!$A15+2,FALSE)=0,0,HLOOKUP(CV$2,Recipes!$H:$GI,'Production Calculator'!$A15+2,FALSE)*$AK15))+IF($AO15=CV$3,$AM15/VLOOKUP($AO15,Data!$A$50:$B$56,2,FALSE),0)</f>
        <v>0</v>
      </c>
      <c r="CW15" s="11">
        <f>IF(CW$2=$A15,0,IF(HLOOKUP(CW$2,Recipes!$H:$GI,'Production Calculator'!$A15+2,FALSE)=0,0,HLOOKUP(CW$2,Recipes!$H:$GI,'Production Calculator'!$A15+2,FALSE)*$AK15))+IF($AO15=CW$3,$AM15/VLOOKUP($AO15,Data!$A$50:$B$56,2,FALSE),0)</f>
        <v>0</v>
      </c>
      <c r="CX15" s="11">
        <f>IF(CX$2=$A15,0,IF(HLOOKUP(CX$2,Recipes!$H:$GI,'Production Calculator'!$A15+2,FALSE)=0,0,HLOOKUP(CX$2,Recipes!$H:$GI,'Production Calculator'!$A15+2,FALSE)*$AK15))+IF($AO15=CX$3,$AM15/VLOOKUP($AO15,Data!$A$50:$B$56,2,FALSE),0)</f>
        <v>0</v>
      </c>
      <c r="CY15" s="11">
        <f>IF(CY$2=$A15,0,IF(HLOOKUP(CY$2,Recipes!$H:$GI,'Production Calculator'!$A15+2,FALSE)=0,0,HLOOKUP(CY$2,Recipes!$H:$GI,'Production Calculator'!$A15+2,FALSE)*$AK15))+IF($AO15=CY$3,$AM15/VLOOKUP($AO15,Data!$A$50:$B$56,2,FALSE),0)</f>
        <v>0</v>
      </c>
      <c r="CZ15" s="11">
        <f>IF(CZ$2=$A15,0,IF(HLOOKUP(CZ$2,Recipes!$H:$GI,'Production Calculator'!$A15+2,FALSE)=0,0,HLOOKUP(CZ$2,Recipes!$H:$GI,'Production Calculator'!$A15+2,FALSE)*$AK15))+IF($AO15=CZ$3,$AM15/VLOOKUP($AO15,Data!$A$50:$B$56,2,FALSE),0)</f>
        <v>0</v>
      </c>
      <c r="DA15" s="11">
        <f>IF(DA$2=$A15,0,IF(HLOOKUP(DA$2,Recipes!$H:$GI,'Production Calculator'!$A15+2,FALSE)=0,0,HLOOKUP(DA$2,Recipes!$H:$GI,'Production Calculator'!$A15+2,FALSE)*$AK15))+IF($AO15=DA$3,$AM15/VLOOKUP($AO15,Data!$A$50:$B$56,2,FALSE),0)</f>
        <v>0</v>
      </c>
      <c r="DB15" s="11">
        <f>IF(DB$2=$A15,0,IF(HLOOKUP(DB$2,Recipes!$H:$GI,'Production Calculator'!$A15+2,FALSE)=0,0,HLOOKUP(DB$2,Recipes!$H:$GI,'Production Calculator'!$A15+2,FALSE)*$AK15))+IF($AO15=DB$3,$AM15/VLOOKUP($AO15,Data!$A$50:$B$56,2,FALSE),0)</f>
        <v>0</v>
      </c>
      <c r="DC15" s="11">
        <f>IF(DC$2=$A15,0,IF(HLOOKUP(DC$2,Recipes!$H:$GI,'Production Calculator'!$A15+2,FALSE)=0,0,HLOOKUP(DC$2,Recipes!$H:$GI,'Production Calculator'!$A15+2,FALSE)*$AK15))+IF($AO15=DC$3,$AM15/VLOOKUP($AO15,Data!$A$50:$B$56,2,FALSE),0)</f>
        <v>0</v>
      </c>
      <c r="DD15" s="11">
        <f>IF(DD$2=$A15,0,IF(HLOOKUP(DD$2,Recipes!$H:$GI,'Production Calculator'!$A15+2,FALSE)=0,0,HLOOKUP(DD$2,Recipes!$H:$GI,'Production Calculator'!$A15+2,FALSE)*$AK15))+IF($AO15=DD$3,$AM15/VLOOKUP($AO15,Data!$A$50:$B$56,2,FALSE),0)</f>
        <v>0</v>
      </c>
      <c r="DE15" s="11">
        <f>IF(DE$2=$A15,0,IF(HLOOKUP(DE$2,Recipes!$H:$GI,'Production Calculator'!$A15+2,FALSE)=0,0,HLOOKUP(DE$2,Recipes!$H:$GI,'Production Calculator'!$A15+2,FALSE)*$AK15))+IF($AO15=DE$3,$AM15/VLOOKUP($AO15,Data!$A$50:$B$56,2,FALSE),0)</f>
        <v>0</v>
      </c>
      <c r="DF15" s="11">
        <f>IF(DF$2=$A15,0,IF(HLOOKUP(DF$2,Recipes!$H:$GI,'Production Calculator'!$A15+2,FALSE)=0,0,HLOOKUP(DF$2,Recipes!$H:$GI,'Production Calculator'!$A15+2,FALSE)*$AK15))+IF($AO15=DF$3,$AM15/VLOOKUP($AO15,Data!$A$50:$B$56,2,FALSE),0)</f>
        <v>0</v>
      </c>
      <c r="DG15" s="11">
        <f>IF(DG$2=$A15,0,IF(HLOOKUP(DG$2,Recipes!$H:$GI,'Production Calculator'!$A15+2,FALSE)=0,0,HLOOKUP(DG$2,Recipes!$H:$GI,'Production Calculator'!$A15+2,FALSE)*$AK15))+IF($AO15=DG$3,$AM15/VLOOKUP($AO15,Data!$A$50:$B$56,2,FALSE),0)</f>
        <v>0</v>
      </c>
      <c r="DH15" s="11">
        <f>IF(DH$2=$A15,0,IF(HLOOKUP(DH$2,Recipes!$H:$GI,'Production Calculator'!$A15+2,FALSE)=0,0,HLOOKUP(DH$2,Recipes!$H:$GI,'Production Calculator'!$A15+2,FALSE)*$AK15))+IF($AO15=DH$3,$AM15/VLOOKUP($AO15,Data!$A$50:$B$56,2,FALSE),0)</f>
        <v>0</v>
      </c>
      <c r="DI15" s="11">
        <f>IF(DI$2=$A15,0,IF(HLOOKUP(DI$2,Recipes!$H:$GI,'Production Calculator'!$A15+2,FALSE)=0,0,HLOOKUP(DI$2,Recipes!$H:$GI,'Production Calculator'!$A15+2,FALSE)*$AK15))+IF($AO15=DI$3,$AM15/VLOOKUP($AO15,Data!$A$50:$B$56,2,FALSE),0)</f>
        <v>0</v>
      </c>
      <c r="DJ15" s="11">
        <f>IF(DJ$2=$A15,0,IF(HLOOKUP(DJ$2,Recipes!$H:$GI,'Production Calculator'!$A15+2,FALSE)=0,0,HLOOKUP(DJ$2,Recipes!$H:$GI,'Production Calculator'!$A15+2,FALSE)*$AK15))+IF($AO15=DJ$3,$AM15/VLOOKUP($AO15,Data!$A$50:$B$56,2,FALSE),0)</f>
        <v>0</v>
      </c>
      <c r="DK15" s="11">
        <f>IF(DK$2=$A15,0,IF(HLOOKUP(DK$2,Recipes!$H:$GI,'Production Calculator'!$A15+2,FALSE)=0,0,HLOOKUP(DK$2,Recipes!$H:$GI,'Production Calculator'!$A15+2,FALSE)*$AK15))+IF($AO15=DK$3,$AM15/VLOOKUP($AO15,Data!$A$50:$B$56,2,FALSE),0)</f>
        <v>0</v>
      </c>
      <c r="DL15" s="11">
        <f>IF(DL$2=$A15,0,IF(HLOOKUP(DL$2,Recipes!$H:$GI,'Production Calculator'!$A15+2,FALSE)=0,0,HLOOKUP(DL$2,Recipes!$H:$GI,'Production Calculator'!$A15+2,FALSE)*$AK15))+IF($AO15=DL$3,$AM15/VLOOKUP($AO15,Data!$A$50:$B$56,2,FALSE),0)</f>
        <v>0</v>
      </c>
      <c r="DM15" s="11">
        <f>IF(DM$2=$A15,0,IF(HLOOKUP(DM$2,Recipes!$H:$GI,'Production Calculator'!$A15+2,FALSE)=0,0,HLOOKUP(DM$2,Recipes!$H:$GI,'Production Calculator'!$A15+2,FALSE)*$AK15))+IF($AO15=DM$3,$AM15/VLOOKUP($AO15,Data!$A$50:$B$56,2,FALSE),0)</f>
        <v>0</v>
      </c>
      <c r="DN15" s="11">
        <f>IF(DN$2=$A15,0,IF(HLOOKUP(DN$2,Recipes!$H:$GI,'Production Calculator'!$A15+2,FALSE)=0,0,HLOOKUP(DN$2,Recipes!$H:$GI,'Production Calculator'!$A15+2,FALSE)*$AK15))+IF($AO15=DN$3,$AM15/VLOOKUP($AO15,Data!$A$50:$B$56,2,FALSE),0)</f>
        <v>0</v>
      </c>
      <c r="DO15" s="11">
        <f>IF(DO$2=$A15,0,IF(HLOOKUP(DO$2,Recipes!$H:$GI,'Production Calculator'!$A15+2,FALSE)=0,0,HLOOKUP(DO$2,Recipes!$H:$GI,'Production Calculator'!$A15+2,FALSE)*$AK15))+IF($AO15=DO$3,$AM15/VLOOKUP($AO15,Data!$A$50:$B$56,2,FALSE),0)</f>
        <v>0</v>
      </c>
      <c r="DP15" s="11">
        <f>IF(DP$2=$A15,0,IF(HLOOKUP(DP$2,Recipes!$H:$GI,'Production Calculator'!$A15+2,FALSE)=0,0,HLOOKUP(DP$2,Recipes!$H:$GI,'Production Calculator'!$A15+2,FALSE)*$AK15))+IF($AO15=DP$3,$AM15/VLOOKUP($AO15,Data!$A$50:$B$56,2,FALSE),0)</f>
        <v>0</v>
      </c>
      <c r="DQ15" s="11">
        <f>IF(DQ$2=$A15,0,IF(HLOOKUP(DQ$2,Recipes!$H:$GI,'Production Calculator'!$A15+2,FALSE)=0,0,HLOOKUP(DQ$2,Recipes!$H:$GI,'Production Calculator'!$A15+2,FALSE)*$AK15))+IF($AO15=DQ$3,$AM15/VLOOKUP($AO15,Data!$A$50:$B$56,2,FALSE),0)</f>
        <v>0</v>
      </c>
      <c r="DR15" s="11">
        <f>IF(DR$2=$A15,0,IF(HLOOKUP(DR$2,Recipes!$H:$GI,'Production Calculator'!$A15+2,FALSE)=0,0,HLOOKUP(DR$2,Recipes!$H:$GI,'Production Calculator'!$A15+2,FALSE)*$AK15))+IF($AO15=DR$3,$AM15/VLOOKUP($AO15,Data!$A$50:$B$56,2,FALSE),0)</f>
        <v>0</v>
      </c>
      <c r="DS15" s="11">
        <f>IF(DS$2=$A15,0,IF(HLOOKUP(DS$2,Recipes!$H:$GI,'Production Calculator'!$A15+2,FALSE)=0,0,HLOOKUP(DS$2,Recipes!$H:$GI,'Production Calculator'!$A15+2,FALSE)*$AK15))+IF($AO15=DS$3,$AM15/VLOOKUP($AO15,Data!$A$50:$B$56,2,FALSE),0)</f>
        <v>0</v>
      </c>
      <c r="DT15" s="11">
        <f>IF(DT$2=$A15,0,IF(HLOOKUP(DT$2,Recipes!$H:$GI,'Production Calculator'!$A15+2,FALSE)=0,0,HLOOKUP(DT$2,Recipes!$H:$GI,'Production Calculator'!$A15+2,FALSE)*$AK15))+IF($AO15=DT$3,$AM15/VLOOKUP($AO15,Data!$A$50:$B$56,2,FALSE),0)</f>
        <v>0</v>
      </c>
      <c r="DU15" s="11">
        <f>IF(DU$2=$A15,0,IF(HLOOKUP(DU$2,Recipes!$H:$GI,'Production Calculator'!$A15+2,FALSE)=0,0,HLOOKUP(DU$2,Recipes!$H:$GI,'Production Calculator'!$A15+2,FALSE)*$AK15))+IF($AO15=DU$3,$AM15/VLOOKUP($AO15,Data!$A$50:$B$56,2,FALSE),0)</f>
        <v>0</v>
      </c>
      <c r="DV15" s="11">
        <f>IF(DV$2=$A15,0,IF(HLOOKUP(DV$2,Recipes!$H:$GI,'Production Calculator'!$A15+2,FALSE)=0,0,HLOOKUP(DV$2,Recipes!$H:$GI,'Production Calculator'!$A15+2,FALSE)*$AK15))+IF($AO15=DV$3,$AM15/VLOOKUP($AO15,Data!$A$50:$B$56,2,FALSE),0)</f>
        <v>0</v>
      </c>
      <c r="DW15" s="11">
        <f>IF(DW$2=$A15,0,IF(HLOOKUP(DW$2,Recipes!$H:$GI,'Production Calculator'!$A15+2,FALSE)=0,0,HLOOKUP(DW$2,Recipes!$H:$GI,'Production Calculator'!$A15+2,FALSE)*$AK15))+IF($AO15=DW$3,$AM15/VLOOKUP($AO15,Data!$A$50:$B$56,2,FALSE),0)</f>
        <v>0</v>
      </c>
      <c r="DX15" s="11">
        <f>IF(DX$2=$A15,0,IF(HLOOKUP(DX$2,Recipes!$H:$GI,'Production Calculator'!$A15+2,FALSE)=0,0,HLOOKUP(DX$2,Recipes!$H:$GI,'Production Calculator'!$A15+2,FALSE)*$AK15))+IF($AO15=DX$3,$AM15/VLOOKUP($AO15,Data!$A$50:$B$56,2,FALSE),0)</f>
        <v>0</v>
      </c>
      <c r="DY15" s="11">
        <f>IF(DY$2=$A15,0,IF(HLOOKUP(DY$2,Recipes!$H:$GI,'Production Calculator'!$A15+2,FALSE)=0,0,HLOOKUP(DY$2,Recipes!$H:$GI,'Production Calculator'!$A15+2,FALSE)*$AK15))+IF($AO15=DY$3,$AM15/VLOOKUP($AO15,Data!$A$50:$B$56,2,FALSE),0)</f>
        <v>0</v>
      </c>
      <c r="DZ15" s="11">
        <f>IF(DZ$2=$A15,0,IF(HLOOKUP(DZ$2,Recipes!$H:$GI,'Production Calculator'!$A15+2,FALSE)=0,0,HLOOKUP(DZ$2,Recipes!$H:$GI,'Production Calculator'!$A15+2,FALSE)*$AK15))+IF($AO15=DZ$3,$AM15/VLOOKUP($AO15,Data!$A$50:$B$56,2,FALSE),0)</f>
        <v>0</v>
      </c>
      <c r="EA15" s="11">
        <f>IF(EA$2=$A15,0,IF(HLOOKUP(EA$2,Recipes!$H:$GI,'Production Calculator'!$A15+2,FALSE)=0,0,HLOOKUP(EA$2,Recipes!$H:$GI,'Production Calculator'!$A15+2,FALSE)*$AK15))+IF($AO15=EA$3,$AM15/VLOOKUP($AO15,Data!$A$50:$B$56,2,FALSE),0)</f>
        <v>0</v>
      </c>
      <c r="EB15" s="11">
        <f>IF(EB$2=$A15,0,IF(HLOOKUP(EB$2,Recipes!$H:$GI,'Production Calculator'!$A15+2,FALSE)=0,0,HLOOKUP(EB$2,Recipes!$H:$GI,'Production Calculator'!$A15+2,FALSE)*$AK15))+IF($AO15=EB$3,$AM15/VLOOKUP($AO15,Data!$A$50:$B$56,2,FALSE),0)</f>
        <v>0</v>
      </c>
      <c r="EC15" s="11">
        <f>IF(EC$2=$A15,0,IF(HLOOKUP(EC$2,Recipes!$H:$GI,'Production Calculator'!$A15+2,FALSE)=0,0,HLOOKUP(EC$2,Recipes!$H:$GI,'Production Calculator'!$A15+2,FALSE)*$AK15))+IF($AO15=EC$3,$AM15/VLOOKUP($AO15,Data!$A$50:$B$56,2,FALSE),0)</f>
        <v>0</v>
      </c>
      <c r="ED15" s="11">
        <f>IF(ED$2=$A15,0,IF(HLOOKUP(ED$2,Recipes!$H:$GI,'Production Calculator'!$A15+2,FALSE)=0,0,HLOOKUP(ED$2,Recipes!$H:$GI,'Production Calculator'!$A15+2,FALSE)*$AK15))+IF($AO15=ED$3,$AM15/VLOOKUP($AO15,Data!$A$50:$B$56,2,FALSE),0)</f>
        <v>0</v>
      </c>
      <c r="EE15" s="11">
        <f>IF(EE$2=$A15,0,IF(HLOOKUP(EE$2,Recipes!$H:$GI,'Production Calculator'!$A15+2,FALSE)=0,0,HLOOKUP(EE$2,Recipes!$H:$GI,'Production Calculator'!$A15+2,FALSE)*$AK15))+IF($AO15=EE$3,$AM15/VLOOKUP($AO15,Data!$A$50:$B$56,2,FALSE),0)</f>
        <v>0</v>
      </c>
      <c r="EF15" s="11">
        <f>IF(EF$2=$A15,0,IF(HLOOKUP(EF$2,Recipes!$H:$GI,'Production Calculator'!$A15+2,FALSE)=0,0,HLOOKUP(EF$2,Recipes!$H:$GI,'Production Calculator'!$A15+2,FALSE)*$AK15))+IF($AO15=EF$3,$AM15/VLOOKUP($AO15,Data!$A$50:$B$56,2,FALSE),0)</f>
        <v>0</v>
      </c>
      <c r="EG15" s="11">
        <f>IF(EG$2=$A15,0,IF(HLOOKUP(EG$2,Recipes!$H:$GI,'Production Calculator'!$A15+2,FALSE)=0,0,HLOOKUP(EG$2,Recipes!$H:$GI,'Production Calculator'!$A15+2,FALSE)*$AK15))+IF($AO15=EG$3,$AM15/VLOOKUP($AO15,Data!$A$50:$B$56,2,FALSE),0)</f>
        <v>0</v>
      </c>
      <c r="EH15" s="11">
        <f>IF(EH$2=$A15,0,IF(HLOOKUP(EH$2,Recipes!$H:$GI,'Production Calculator'!$A15+2,FALSE)=0,0,HLOOKUP(EH$2,Recipes!$H:$GI,'Production Calculator'!$A15+2,FALSE)*$AK15))+IF($AO15=EH$3,$AM15/VLOOKUP($AO15,Data!$A$50:$B$56,2,FALSE),0)</f>
        <v>0</v>
      </c>
      <c r="EI15" s="11">
        <f>IF(EI$2=$A15,0,IF(HLOOKUP(EI$2,Recipes!$H:$GI,'Production Calculator'!$A15+2,FALSE)=0,0,HLOOKUP(EI$2,Recipes!$H:$GI,'Production Calculator'!$A15+2,FALSE)*$AK15))+IF($AO15=EI$3,$AM15/VLOOKUP($AO15,Data!$A$50:$B$56,2,FALSE),0)</f>
        <v>0</v>
      </c>
      <c r="EJ15" s="11">
        <f>IF(EJ$2=$A15,0,IF(HLOOKUP(EJ$2,Recipes!$H:$GI,'Production Calculator'!$A15+2,FALSE)=0,0,HLOOKUP(EJ$2,Recipes!$H:$GI,'Production Calculator'!$A15+2,FALSE)*$AK15))+IF($AO15=EJ$3,$AM15/VLOOKUP($AO15,Data!$A$50:$B$56,2,FALSE),0)</f>
        <v>0</v>
      </c>
      <c r="EK15" s="11">
        <f>IF(EK$2=$A15,0,IF(HLOOKUP(EK$2,Recipes!$H:$GI,'Production Calculator'!$A15+2,FALSE)=0,0,HLOOKUP(EK$2,Recipes!$H:$GI,'Production Calculator'!$A15+2,FALSE)*$AK15))+IF($AO15=EK$3,$AM15/VLOOKUP($AO15,Data!$A$50:$B$56,2,FALSE),0)</f>
        <v>0</v>
      </c>
      <c r="EL15" s="11">
        <f>IF(EL$2=$A15,0,IF(HLOOKUP(EL$2,Recipes!$H:$GI,'Production Calculator'!$A15+2,FALSE)=0,0,HLOOKUP(EL$2,Recipes!$H:$GI,'Production Calculator'!$A15+2,FALSE)*$AK15))+IF($AO15=EL$3,$AM15/VLOOKUP($AO15,Data!$A$50:$B$56,2,FALSE),0)</f>
        <v>0</v>
      </c>
      <c r="EM15" s="11">
        <f>IF(EM$2=$A15,0,IF(HLOOKUP(EM$2,Recipes!$H:$GI,'Production Calculator'!$A15+2,FALSE)=0,0,HLOOKUP(EM$2,Recipes!$H:$GI,'Production Calculator'!$A15+2,FALSE)*$AK15))+IF($AO15=EM$3,$AM15/VLOOKUP($AO15,Data!$A$50:$B$56,2,FALSE),0)</f>
        <v>0</v>
      </c>
      <c r="EN15" s="11">
        <f>IF(EN$2=$A15,0,IF(HLOOKUP(EN$2,Recipes!$H:$GI,'Production Calculator'!$A15+2,FALSE)=0,0,HLOOKUP(EN$2,Recipes!$H:$GI,'Production Calculator'!$A15+2,FALSE)*$AK15))+IF($AO15=EN$3,$AM15/VLOOKUP($AO15,Data!$A$50:$B$56,2,FALSE),0)</f>
        <v>0</v>
      </c>
      <c r="EO15" s="11">
        <f>IF(EO$2=$A15,0,IF(HLOOKUP(EO$2,Recipes!$H:$GI,'Production Calculator'!$A15+2,FALSE)=0,0,HLOOKUP(EO$2,Recipes!$H:$GI,'Production Calculator'!$A15+2,FALSE)*$AK15))+IF($AO15=EO$3,$AM15/VLOOKUP($AO15,Data!$A$50:$B$56,2,FALSE),0)</f>
        <v>0</v>
      </c>
      <c r="EP15" s="11">
        <f>IF(EP$2=$A15,0,IF(HLOOKUP(EP$2,Recipes!$H:$GI,'Production Calculator'!$A15+2,FALSE)=0,0,HLOOKUP(EP$2,Recipes!$H:$GI,'Production Calculator'!$A15+2,FALSE)*$AK15))+IF($AO15=EP$3,$AM15/VLOOKUP($AO15,Data!$A$50:$B$56,2,FALSE),0)</f>
        <v>0</v>
      </c>
      <c r="EQ15" s="11">
        <f>IF(EQ$2=$A15,0,IF(HLOOKUP(EQ$2,Recipes!$H:$GI,'Production Calculator'!$A15+2,FALSE)=0,0,HLOOKUP(EQ$2,Recipes!$H:$GI,'Production Calculator'!$A15+2,FALSE)*$AK15))+IF($AO15=EQ$3,$AM15/VLOOKUP($AO15,Data!$A$50:$B$56,2,FALSE),0)</f>
        <v>0</v>
      </c>
      <c r="ER15" s="11">
        <f>IF(ER$2=$A15,0,IF(HLOOKUP(ER$2,Recipes!$H:$GI,'Production Calculator'!$A15+2,FALSE)=0,0,HLOOKUP(ER$2,Recipes!$H:$GI,'Production Calculator'!$A15+2,FALSE)*$AK15))+IF($AO15=ER$3,$AM15/VLOOKUP($AO15,Data!$A$50:$B$56,2,FALSE),0)</f>
        <v>0</v>
      </c>
      <c r="ES15" s="11">
        <f>IF(ES$2=$A15,0,IF(HLOOKUP(ES$2,Recipes!$H:$GI,'Production Calculator'!$A15+2,FALSE)=0,0,HLOOKUP(ES$2,Recipes!$H:$GI,'Production Calculator'!$A15+2,FALSE)*$AK15))+IF($AO15=ES$3,$AM15/VLOOKUP($AO15,Data!$A$50:$B$56,2,FALSE),0)</f>
        <v>0</v>
      </c>
      <c r="ET15" s="11">
        <f>IF(ET$2=$A15,0,IF(HLOOKUP(ET$2,Recipes!$H:$GI,'Production Calculator'!$A15+2,FALSE)=0,0,HLOOKUP(ET$2,Recipes!$H:$GI,'Production Calculator'!$A15+2,FALSE)*$AK15))+IF($AO15=ET$3,$AM15/VLOOKUP($AO15,Data!$A$50:$B$56,2,FALSE),0)</f>
        <v>0</v>
      </c>
      <c r="EU15" s="11">
        <f>IF(EU$2=$A15,0,IF(HLOOKUP(EU$2,Recipes!$H:$GI,'Production Calculator'!$A15+2,FALSE)=0,0,HLOOKUP(EU$2,Recipes!$H:$GI,'Production Calculator'!$A15+2,FALSE)*$AK15))+IF($AO15=EU$3,$AM15/VLOOKUP($AO15,Data!$A$50:$B$56,2,FALSE),0)</f>
        <v>0</v>
      </c>
      <c r="EV15" s="11">
        <f>IF(EV$2=$A15,0,IF(HLOOKUP(EV$2,Recipes!$H:$GI,'Production Calculator'!$A15+2,FALSE)=0,0,HLOOKUP(EV$2,Recipes!$H:$GI,'Production Calculator'!$A15+2,FALSE)*$AK15))+IF($AO15=EV$3,$AM15/VLOOKUP($AO15,Data!$A$50:$B$56,2,FALSE),0)</f>
        <v>0</v>
      </c>
      <c r="EW15" s="11">
        <f>IF(EW$2=$A15,0,IF(HLOOKUP(EW$2,Recipes!$H:$GI,'Production Calculator'!$A15+2,FALSE)=0,0,HLOOKUP(EW$2,Recipes!$H:$GI,'Production Calculator'!$A15+2,FALSE)*$AK15))+IF($AO15=EW$3,$AM15/VLOOKUP($AO15,Data!$A$50:$B$56,2,FALSE),0)</f>
        <v>0</v>
      </c>
      <c r="EX15" s="11">
        <f>IF(EX$2=$A15,0,IF(HLOOKUP(EX$2,Recipes!$H:$GI,'Production Calculator'!$A15+2,FALSE)=0,0,HLOOKUP(EX$2,Recipes!$H:$GI,'Production Calculator'!$A15+2,FALSE)*$AK15))+IF($AO15=EX$3,$AM15/VLOOKUP($AO15,Data!$A$50:$B$56,2,FALSE),0)</f>
        <v>0</v>
      </c>
      <c r="EY15" s="11">
        <f>IF(EY$2=$A15,0,IF(HLOOKUP(EY$2,Recipes!$H:$GI,'Production Calculator'!$A15+2,FALSE)=0,0,HLOOKUP(EY$2,Recipes!$H:$GI,'Production Calculator'!$A15+2,FALSE)*$AK15))+IF($AO15=EY$3,$AM15/VLOOKUP($AO15,Data!$A$50:$B$56,2,FALSE),0)</f>
        <v>0</v>
      </c>
      <c r="EZ15" s="11">
        <f>IF(EZ$2=$A15,0,IF(HLOOKUP(EZ$2,Recipes!$H:$GI,'Production Calculator'!$A15+2,FALSE)=0,0,HLOOKUP(EZ$2,Recipes!$H:$GI,'Production Calculator'!$A15+2,FALSE)*$AK15))+IF($AO15=EZ$3,$AM15/VLOOKUP($AO15,Data!$A$50:$B$56,2,FALSE),0)</f>
        <v>0</v>
      </c>
      <c r="FA15" s="11">
        <f>IF(FA$2=$A15,0,IF(HLOOKUP(FA$2,Recipes!$H:$GI,'Production Calculator'!$A15+2,FALSE)=0,0,HLOOKUP(FA$2,Recipes!$H:$GI,'Production Calculator'!$A15+2,FALSE)*$AK15))+IF($AO15=FA$3,$AM15/VLOOKUP($AO15,Data!$A$50:$B$56,2,FALSE),0)</f>
        <v>0</v>
      </c>
      <c r="FB15" s="11">
        <f>IF(FB$2=$A15,0,IF(HLOOKUP(FB$2,Recipes!$H:$GI,'Production Calculator'!$A15+2,FALSE)=0,0,HLOOKUP(FB$2,Recipes!$H:$GI,'Production Calculator'!$A15+2,FALSE)*$AK15))+IF($AO15=FB$3,$AM15/VLOOKUP($AO15,Data!$A$50:$B$56,2,FALSE),0)</f>
        <v>0</v>
      </c>
      <c r="FC15" s="11">
        <f>IF(FC$2=$A15,0,IF(HLOOKUP(FC$2,Recipes!$H:$GI,'Production Calculator'!$A15+2,FALSE)=0,0,HLOOKUP(FC$2,Recipes!$H:$GI,'Production Calculator'!$A15+2,FALSE)*$AK15))+IF($AO15=FC$3,$AM15/VLOOKUP($AO15,Data!$A$50:$B$56,2,FALSE),0)</f>
        <v>0</v>
      </c>
      <c r="FD15" s="11">
        <f>IF(FD$2=$A15,0,IF(HLOOKUP(FD$2,Recipes!$H:$GI,'Production Calculator'!$A15+2,FALSE)=0,0,HLOOKUP(FD$2,Recipes!$H:$GI,'Production Calculator'!$A15+2,FALSE)*$AK15))+IF($AO15=FD$3,$AM15/VLOOKUP($AO15,Data!$A$50:$B$56,2,FALSE),0)</f>
        <v>0</v>
      </c>
      <c r="FE15" s="11">
        <f>IF(FE$2=$A15,0,IF(HLOOKUP(FE$2,Recipes!$H:$GI,'Production Calculator'!$A15+2,FALSE)=0,0,HLOOKUP(FE$2,Recipes!$H:$GI,'Production Calculator'!$A15+2,FALSE)*$AK15))+IF($AO15=FE$3,$AM15/VLOOKUP($AO15,Data!$A$50:$B$56,2,FALSE),0)</f>
        <v>0</v>
      </c>
      <c r="FF15" s="11">
        <f>IF(FF$2=$A15,0,IF(HLOOKUP(FF$2,Recipes!$H:$GI,'Production Calculator'!$A15+2,FALSE)=0,0,HLOOKUP(FF$2,Recipes!$H:$GI,'Production Calculator'!$A15+2,FALSE)*$AK15))+IF($AO15=FF$3,$AM15/VLOOKUP($AO15,Data!$A$50:$B$56,2,FALSE),0)</f>
        <v>0</v>
      </c>
      <c r="FG15" s="11">
        <f>IF(FG$2=$A15,0,IF(HLOOKUP(FG$2,Recipes!$H:$GI,'Production Calculator'!$A15+2,FALSE)=0,0,HLOOKUP(FG$2,Recipes!$H:$GI,'Production Calculator'!$A15+2,FALSE)*$AK15))+IF($AO15=FG$3,$AM15/VLOOKUP($AO15,Data!$A$50:$B$56,2,FALSE),0)</f>
        <v>0</v>
      </c>
      <c r="FH15" s="11">
        <f>IF(FH$2=$A15,0,IF(HLOOKUP(FH$2,Recipes!$H:$GI,'Production Calculator'!$A15+2,FALSE)=0,0,HLOOKUP(FH$2,Recipes!$H:$GI,'Production Calculator'!$A15+2,FALSE)*$AK15))+IF($AO15=FH$3,$AM15/VLOOKUP($AO15,Data!$A$50:$B$56,2,FALSE),0)</f>
        <v>0</v>
      </c>
      <c r="FI15" s="11">
        <f>IF(FI$2=$A15,0,IF(HLOOKUP(FI$2,Recipes!$H:$GI,'Production Calculator'!$A15+2,FALSE)=0,0,HLOOKUP(FI$2,Recipes!$H:$GI,'Production Calculator'!$A15+2,FALSE)*$AK15))+IF($AO15=FI$3,$AM15/VLOOKUP($AO15,Data!$A$50:$B$56,2,FALSE),0)</f>
        <v>0</v>
      </c>
      <c r="FJ15" s="11">
        <f>IF(FJ$2=$A15,0,IF(HLOOKUP(FJ$2,Recipes!$H:$GI,'Production Calculator'!$A15+2,FALSE)=0,0,HLOOKUP(FJ$2,Recipes!$H:$GI,'Production Calculator'!$A15+2,FALSE)*$AK15))+IF($AO15=FJ$3,$AM15/VLOOKUP($AO15,Data!$A$50:$B$56,2,FALSE),0)</f>
        <v>0</v>
      </c>
      <c r="FK15" s="11">
        <f>IF(FK$2=$A15,0,IF(HLOOKUP(FK$2,Recipes!$H:$GI,'Production Calculator'!$A15+2,FALSE)=0,0,HLOOKUP(FK$2,Recipes!$H:$GI,'Production Calculator'!$A15+2,FALSE)*$AK15))+IF($AO15=FK$3,$AM15/VLOOKUP($AO15,Data!$A$50:$B$56,2,FALSE),0)</f>
        <v>0</v>
      </c>
      <c r="FL15" s="11">
        <f>IF(FL$2=$A15,0,IF(HLOOKUP(FL$2,Recipes!$H:$GI,'Production Calculator'!$A15+2,FALSE)=0,0,HLOOKUP(FL$2,Recipes!$H:$GI,'Production Calculator'!$A15+2,FALSE)*$AK15))+IF($AO15=FL$3,$AM15/VLOOKUP($AO15,Data!$A$50:$B$56,2,FALSE),0)</f>
        <v>0</v>
      </c>
      <c r="FM15" s="11">
        <f>IF(FM$2=$A15,0,IF(HLOOKUP(FM$2,Recipes!$H:$GI,'Production Calculator'!$A15+2,FALSE)=0,0,HLOOKUP(FM$2,Recipes!$H:$GI,'Production Calculator'!$A15+2,FALSE)*$AK15))+IF($AO15=FM$3,$AM15/VLOOKUP($AO15,Data!$A$50:$B$56,2,FALSE),0)</f>
        <v>0</v>
      </c>
      <c r="FN15" s="11">
        <f>IF(FN$2=$A15,0,IF(HLOOKUP(FN$2,Recipes!$H:$GI,'Production Calculator'!$A15+2,FALSE)=0,0,HLOOKUP(FN$2,Recipes!$H:$GI,'Production Calculator'!$A15+2,FALSE)*$AK15))+IF($AO15=FN$3,$AM15/VLOOKUP($AO15,Data!$A$50:$B$56,2,FALSE),0)</f>
        <v>0</v>
      </c>
      <c r="FO15" s="11">
        <f>IF(FO$2=$A15,0,IF(HLOOKUP(FO$2,Recipes!$H:$GI,'Production Calculator'!$A15+2,FALSE)=0,0,HLOOKUP(FO$2,Recipes!$H:$GI,'Production Calculator'!$A15+2,FALSE)*$AK15))+IF($AO15=FO$3,$AM15/VLOOKUP($AO15,Data!$A$50:$B$56,2,FALSE),0)</f>
        <v>0</v>
      </c>
      <c r="FP15" s="11">
        <f>IF(FP$2=$A15,0,IF(HLOOKUP(FP$2,Recipes!$H:$GI,'Production Calculator'!$A15+2,FALSE)=0,0,HLOOKUP(FP$2,Recipes!$H:$GI,'Production Calculator'!$A15+2,FALSE)*$AK15))+IF($AO15=FP$3,$AM15/VLOOKUP($AO15,Data!$A$50:$B$56,2,FALSE),0)</f>
        <v>0</v>
      </c>
      <c r="FQ15" s="11">
        <f>IF(FQ$2=$A15,0,IF(HLOOKUP(FQ$2,Recipes!$H:$GI,'Production Calculator'!$A15+2,FALSE)=0,0,HLOOKUP(FQ$2,Recipes!$H:$GI,'Production Calculator'!$A15+2,FALSE)*$AK15))+IF($AO15=FQ$3,$AM15/VLOOKUP($AO15,Data!$A$50:$B$56,2,FALSE),0)</f>
        <v>0</v>
      </c>
      <c r="FR15" s="11">
        <f>IF(FR$2=$A15,0,IF(HLOOKUP(FR$2,Recipes!$H:$GI,'Production Calculator'!$A15+2,FALSE)=0,0,HLOOKUP(FR$2,Recipes!$H:$GI,'Production Calculator'!$A15+2,FALSE)*$AK15))+IF($AO15=FR$3,$AM15/VLOOKUP($AO15,Data!$A$50:$B$56,2,FALSE),0)</f>
        <v>0</v>
      </c>
      <c r="FS15" s="11">
        <f>IF(FS$2=$A15,0,IF(HLOOKUP(FS$2,Recipes!$H:$GI,'Production Calculator'!$A15+2,FALSE)=0,0,HLOOKUP(FS$2,Recipes!$H:$GI,'Production Calculator'!$A15+2,FALSE)*$AK15))+IF($AO15=FS$3,$AM15/VLOOKUP($AO15,Data!$A$50:$B$56,2,FALSE),0)</f>
        <v>0</v>
      </c>
      <c r="FT15" s="11">
        <f>IF(FT$2=$A15,0,IF(HLOOKUP(FT$2,Recipes!$H:$GI,'Production Calculator'!$A15+2,FALSE)=0,0,HLOOKUP(FT$2,Recipes!$H:$GI,'Production Calculator'!$A15+2,FALSE)*$AK15))+IF($AO15=FT$3,$AM15/VLOOKUP($AO15,Data!$A$50:$B$56,2,FALSE),0)</f>
        <v>0</v>
      </c>
      <c r="FU15" s="11">
        <f>IF(FU$2=$A15,0,IF(HLOOKUP(FU$2,Recipes!$H:$GI,'Production Calculator'!$A15+2,FALSE)=0,0,HLOOKUP(FU$2,Recipes!$H:$GI,'Production Calculator'!$A15+2,FALSE)*$AK15))+IF($AO15=FU$3,$AM15/VLOOKUP($AO15,Data!$A$50:$B$56,2,FALSE),0)</f>
        <v>0</v>
      </c>
      <c r="FV15" s="11">
        <f>IF(FV$2=$A15,0,IF(HLOOKUP(FV$2,Recipes!$H:$GI,'Production Calculator'!$A15+2,FALSE)=0,0,HLOOKUP(FV$2,Recipes!$H:$GI,'Production Calculator'!$A15+2,FALSE)*$AK15))+IF($AO15=FV$3,$AM15/VLOOKUP($AO15,Data!$A$50:$B$56,2,FALSE),0)</f>
        <v>0</v>
      </c>
      <c r="FW15" s="11">
        <f>IF(FW$2=$A15,0,IF(HLOOKUP(FW$2,Recipes!$H:$GI,'Production Calculator'!$A15+2,FALSE)=0,0,HLOOKUP(FW$2,Recipes!$H:$GI,'Production Calculator'!$A15+2,FALSE)*$AK15))+IF($AO15=FW$3,$AM15/VLOOKUP($AO15,Data!$A$50:$B$56,2,FALSE),0)</f>
        <v>0</v>
      </c>
      <c r="FX15" s="11">
        <f>IF(FX$2=$A15,0,IF(HLOOKUP(FX$2,Recipes!$H:$GI,'Production Calculator'!$A15+2,FALSE)=0,0,HLOOKUP(FX$2,Recipes!$H:$GI,'Production Calculator'!$A15+2,FALSE)*$AK15))+IF($AO15=FX$3,$AM15/VLOOKUP($AO15,Data!$A$50:$B$56,2,FALSE),0)</f>
        <v>0</v>
      </c>
      <c r="FY15" s="11">
        <f>IF(FY$2=$A15,0,IF(HLOOKUP(FY$2,Recipes!$H:$GI,'Production Calculator'!$A15+2,FALSE)=0,0,HLOOKUP(FY$2,Recipes!$H:$GI,'Production Calculator'!$A15+2,FALSE)*$AK15))+IF($AO15=FY$3,$AM15/VLOOKUP($AO15,Data!$A$50:$B$56,2,FALSE),0)</f>
        <v>0</v>
      </c>
      <c r="FZ15" s="11">
        <f>IF(FZ$2=$A15,0,IF(HLOOKUP(FZ$2,Recipes!$H:$GI,'Production Calculator'!$A15+2,FALSE)=0,0,HLOOKUP(FZ$2,Recipes!$H:$GI,'Production Calculator'!$A15+2,FALSE)*$AK15))+IF($AO15=FZ$3,$AM15/VLOOKUP($AO15,Data!$A$50:$B$56,2,FALSE),0)</f>
        <v>0</v>
      </c>
      <c r="GA15" s="11">
        <f>IF(GA$2=$A15,0,IF(HLOOKUP(GA$2,Recipes!$H:$GI,'Production Calculator'!$A15+2,FALSE)=0,0,HLOOKUP(GA$2,Recipes!$H:$GI,'Production Calculator'!$A15+2,FALSE)*$AK15))+IF($AO15=GA$3,$AM15/VLOOKUP($AO15,Data!$A$50:$B$56,2,FALSE),0)</f>
        <v>0</v>
      </c>
      <c r="GB15" s="11">
        <f>IF(GB$2=$A15,0,IF(HLOOKUP(GB$2,Recipes!$H:$GI,'Production Calculator'!$A15+2,FALSE)=0,0,HLOOKUP(GB$2,Recipes!$H:$GI,'Production Calculator'!$A15+2,FALSE)*$AK15))+IF($AO15=GB$3,$AM15/VLOOKUP($AO15,Data!$A$50:$B$56,2,FALSE),0)</f>
        <v>0</v>
      </c>
      <c r="GC15" s="11">
        <f>IF(GC$2=$A15,0,IF(HLOOKUP(GC$2,Recipes!$H:$GI,'Production Calculator'!$A15+2,FALSE)=0,0,HLOOKUP(GC$2,Recipes!$H:$GI,'Production Calculator'!$A15+2,FALSE)*$AK15))+IF($AO15=GC$3,$AM15/VLOOKUP($AO15,Data!$A$50:$B$56,2,FALSE),0)</f>
        <v>0</v>
      </c>
      <c r="GD15" s="11">
        <f>IF(GD$2=$A15,0,IF(HLOOKUP(GD$2,Recipes!$H:$GI,'Production Calculator'!$A15+2,FALSE)=0,0,HLOOKUP(GD$2,Recipes!$H:$GI,'Production Calculator'!$A15+2,FALSE)*$AK15))+IF($AO15=GD$3,$AM15/VLOOKUP($AO15,Data!$A$50:$B$56,2,FALSE),0)</f>
        <v>0</v>
      </c>
      <c r="GE15" s="11">
        <f>IF(GE$2=$A15,0,IF(HLOOKUP(GE$2,Recipes!$H:$GI,'Production Calculator'!$A15+2,FALSE)=0,0,HLOOKUP(GE$2,Recipes!$H:$GI,'Production Calculator'!$A15+2,FALSE)*$AK15))+IF($AO15=GE$3,$AM15/VLOOKUP($AO15,Data!$A$50:$B$56,2,FALSE),0)</f>
        <v>0</v>
      </c>
      <c r="GF15" s="11">
        <f>IF(GF$2=$A15,0,IF(HLOOKUP(GF$2,Recipes!$H:$GI,'Production Calculator'!$A15+2,FALSE)=0,0,HLOOKUP(GF$2,Recipes!$H:$GI,'Production Calculator'!$A15+2,FALSE)*$AK15))+IF($AO15=GF$3,$AM15/VLOOKUP($AO15,Data!$A$50:$B$56,2,FALSE),0)</f>
        <v>0</v>
      </c>
      <c r="GG15" s="11">
        <f>IF(GG$2=$A15,0,IF(HLOOKUP(GG$2,Recipes!$H:$GI,'Production Calculator'!$A15+2,FALSE)=0,0,HLOOKUP(GG$2,Recipes!$H:$GI,'Production Calculator'!$A15+2,FALSE)*$AK15))+IF($AO15=GG$3,$AM15/VLOOKUP($AO15,Data!$A$50:$B$56,2,FALSE),0)</f>
        <v>0</v>
      </c>
      <c r="GH15" s="11">
        <f>IF(GH$2=$A15,0,IF(HLOOKUP(GH$2,Recipes!$H:$GI,'Production Calculator'!$A15+2,FALSE)=0,0,HLOOKUP(GH$2,Recipes!$H:$GI,'Production Calculator'!$A15+2,FALSE)*$AK15))+IF($AO15=GH$3,$AM15/VLOOKUP($AO15,Data!$A$50:$B$56,2,FALSE),0)</f>
        <v>0</v>
      </c>
      <c r="GI15" s="11">
        <f>IF(GI$2=$A15,0,IF(HLOOKUP(GI$2,Recipes!$H:$GI,'Production Calculator'!$A15+2,FALSE)=0,0,HLOOKUP(GI$2,Recipes!$H:$GI,'Production Calculator'!$A15+2,FALSE)*$AK15))+IF($AO15=GI$3,$AM15/VLOOKUP($AO15,Data!$A$50:$B$56,2,FALSE),0)</f>
        <v>0</v>
      </c>
      <c r="GJ15" s="11">
        <f>IF(GJ$2=$A15,0,IF(HLOOKUP(GJ$2,Recipes!$H:$GI,'Production Calculator'!$A15+2,FALSE)=0,0,HLOOKUP(GJ$2,Recipes!$H:$GI,'Production Calculator'!$A15+2,FALSE)*$AK15))+IF($AO15=GJ$3,$AM15/VLOOKUP($AO15,Data!$A$50:$B$56,2,FALSE),0)</f>
        <v>0</v>
      </c>
      <c r="GK15" s="11">
        <f>IF(GK$2=$A15,0,IF(HLOOKUP(GK$2,Recipes!$H:$GI,'Production Calculator'!$A15+2,FALSE)=0,0,HLOOKUP(GK$2,Recipes!$H:$GI,'Production Calculator'!$A15+2,FALSE)*$AK15))+IF($AO15=GK$3,$AM15/VLOOKUP($AO15,Data!$A$50:$B$56,2,FALSE),0)</f>
        <v>0</v>
      </c>
      <c r="GL15" s="11">
        <f>IF(GL$2=$A15,0,IF(HLOOKUP(GL$2,Recipes!$H:$GI,'Production Calculator'!$A15+2,FALSE)=0,0,HLOOKUP(GL$2,Recipes!$H:$GI,'Production Calculator'!$A15+2,FALSE)*$AK15))+IF($AO15=GL$3,$AM15/VLOOKUP($AO15,Data!$A$50:$B$56,2,FALSE),0)</f>
        <v>0</v>
      </c>
      <c r="GM15" s="11">
        <f>IF(GM$2=$A15,0,IF(HLOOKUP(GM$2,Recipes!$H:$GI,'Production Calculator'!$A15+2,FALSE)=0,0,HLOOKUP(GM$2,Recipes!$H:$GI,'Production Calculator'!$A15+2,FALSE)*$AK15))+IF($AO15=GM$3,$AM15/VLOOKUP($AO15,Data!$A$50:$B$56,2,FALSE),0)</f>
        <v>0</v>
      </c>
      <c r="GN15" s="11">
        <f>IF(GN$2=$A15,0,IF(HLOOKUP(GN$2,Recipes!$H:$GI,'Production Calculator'!$A15+2,FALSE)=0,0,HLOOKUP(GN$2,Recipes!$H:$GI,'Production Calculator'!$A15+2,FALSE)*$AK15))+IF($AO15=GN$3,$AM15/VLOOKUP($AO15,Data!$A$50:$B$56,2,FALSE),0)</f>
        <v>0</v>
      </c>
      <c r="GO15" s="11">
        <f>IF(GO$2=$A15,0,IF(HLOOKUP(GO$2,Recipes!$H:$GI,'Production Calculator'!$A15+2,FALSE)=0,0,HLOOKUP(GO$2,Recipes!$H:$GI,'Production Calculator'!$A15+2,FALSE)*$AK15))+IF($AO15=GO$3,$AM15/VLOOKUP($AO15,Data!$A$50:$B$56,2,FALSE),0)</f>
        <v>0</v>
      </c>
      <c r="GP15" s="11">
        <f>IF(GP$2=$A15,0,IF(HLOOKUP(GP$2,Recipes!$H:$GI,'Production Calculator'!$A15+2,FALSE)=0,0,HLOOKUP(GP$2,Recipes!$H:$GI,'Production Calculator'!$A15+2,FALSE)*$AK15))+IF($AO15=GP$3,$AM15/VLOOKUP($AO15,Data!$A$50:$B$56,2,FALSE),0)</f>
        <v>0</v>
      </c>
      <c r="GQ15" s="11">
        <f>IF(GQ$2=$A15,0,IF(HLOOKUP(GQ$2,Recipes!$H:$GI,'Production Calculator'!$A15+2,FALSE)=0,0,HLOOKUP(GQ$2,Recipes!$H:$GI,'Production Calculator'!$A15+2,FALSE)*$AK15))+IF($AO15=GQ$3,$AM15/VLOOKUP($AO15,Data!$A$50:$B$56,2,FALSE),0)</f>
        <v>0</v>
      </c>
      <c r="GR15" s="11">
        <f>IF(GR$2=$A15,0,IF(HLOOKUP(GR$2,Recipes!$H:$GI,'Production Calculator'!$A15+2,FALSE)=0,0,HLOOKUP(GR$2,Recipes!$H:$GI,'Production Calculator'!$A15+2,FALSE)*$AK15))+IF($AO15=GR$3,$AM15/VLOOKUP($AO15,Data!$A$50:$B$56,2,FALSE),0)</f>
        <v>0</v>
      </c>
      <c r="GS15" s="11">
        <f>IF(GS$2=$A15,0,IF(HLOOKUP(GS$2,Recipes!$H:$GI,'Production Calculator'!$A15+2,FALSE)=0,0,HLOOKUP(GS$2,Recipes!$H:$GI,'Production Calculator'!$A15+2,FALSE)*$AK15))+IF($AO15=GS$3,$AM15/VLOOKUP($AO15,Data!$A$50:$B$56,2,FALSE),0)</f>
        <v>0</v>
      </c>
      <c r="GT15" s="11">
        <f>IF(GT$2=$A15,0,IF(HLOOKUP(GT$2,Recipes!$H:$GI,'Production Calculator'!$A15+2,FALSE)=0,0,HLOOKUP(GT$2,Recipes!$H:$GI,'Production Calculator'!$A15+2,FALSE)*$AK15))+IF($AO15=GT$3,$AM15/VLOOKUP($AO15,Data!$A$50:$B$56,2,FALSE),0)</f>
        <v>0</v>
      </c>
      <c r="GU15" s="11">
        <f>IF(GU$2=$A15,0,IF(HLOOKUP(GU$2,Recipes!$H:$GI,'Production Calculator'!$A15+2,FALSE)=0,0,HLOOKUP(GU$2,Recipes!$H:$GI,'Production Calculator'!$A15+2,FALSE)*$AK15))+IF($AO15=GU$3,$AM15/VLOOKUP($AO15,Data!$A$50:$B$56,2,FALSE),0)</f>
        <v>0</v>
      </c>
      <c r="GV15" s="11">
        <f>IF(GV$2=$A15,0,IF(HLOOKUP(GV$2,Recipes!$H:$GI,'Production Calculator'!$A15+2,FALSE)=0,0,HLOOKUP(GV$2,Recipes!$H:$GI,'Production Calculator'!$A15+2,FALSE)*$AK15))+IF($AO15=GV$3,$AM15/VLOOKUP($AO15,Data!$A$50:$B$56,2,FALSE),0)</f>
        <v>0</v>
      </c>
      <c r="GW15" s="11">
        <f>IF(GW$2=$A15,0,IF(HLOOKUP(GW$2,Recipes!$H:$GI,'Production Calculator'!$A15+2,FALSE)=0,0,HLOOKUP(GW$2,Recipes!$H:$GI,'Production Calculator'!$A15+2,FALSE)*$AK15))+IF($AO15=GW$3,$AM15/VLOOKUP($AO15,Data!$A$50:$B$56,2,FALSE),0)</f>
        <v>0</v>
      </c>
      <c r="GX15" s="11">
        <f>IF(GX$2=$A15,0,IF(HLOOKUP(GX$2,Recipes!$H:$GI,'Production Calculator'!$A15+2,FALSE)=0,0,HLOOKUP(GX$2,Recipes!$H:$GI,'Production Calculator'!$A15+2,FALSE)*$AK15))+IF($AO15=GX$3,$AM15/VLOOKUP($AO15,Data!$A$50:$B$56,2,FALSE),0)</f>
        <v>0</v>
      </c>
      <c r="GY15" s="11">
        <f>IF(GY$2=$A15,0,IF(HLOOKUP(GY$2,Recipes!$H:$GI,'Production Calculator'!$A15+2,FALSE)=0,0,HLOOKUP(GY$2,Recipes!$H:$GI,'Production Calculator'!$A15+2,FALSE)*$AK15))+IF($AO15=GY$3,$AM15/VLOOKUP($AO15,Data!$A$50:$B$56,2,FALSE),0)</f>
        <v>0</v>
      </c>
      <c r="GZ15" s="11">
        <f>IF(GZ$2=$A15,0,IF(HLOOKUP(GZ$2,Recipes!$H:$GI,'Production Calculator'!$A15+2,FALSE)=0,0,HLOOKUP(GZ$2,Recipes!$H:$GI,'Production Calculator'!$A15+2,FALSE)*$AK15))+IF($AO15=GZ$3,$AM15/VLOOKUP($AO15,Data!$A$50:$B$56,2,FALSE),0)</f>
        <v>0</v>
      </c>
      <c r="HA15" s="11">
        <f>IF(HA$2=$A15,0,IF(HLOOKUP(HA$2,Recipes!$H:$GI,'Production Calculator'!$A15+2,FALSE)=0,0,HLOOKUP(HA$2,Recipes!$H:$GI,'Production Calculator'!$A15+2,FALSE)*$AK15))+IF($AO15=HA$3,$AM15/VLOOKUP($AO15,Data!$A$50:$B$56,2,FALSE),0)</f>
        <v>0</v>
      </c>
      <c r="HB15" s="11">
        <f>IF(HB$2=$A15,0,IF(HLOOKUP(HB$2,Recipes!$H:$GI,'Production Calculator'!$A15+2,FALSE)=0,0,HLOOKUP(HB$2,Recipes!$H:$GI,'Production Calculator'!$A15+2,FALSE)*$AK15))+IF($AO15=HB$3,$AM15/VLOOKUP($AO15,Data!$A$50:$B$56,2,FALSE),0)</f>
        <v>0</v>
      </c>
      <c r="HC15" s="11">
        <f>IF(HC$2=$A15,0,IF(HLOOKUP(HC$2,Recipes!$H:$GI,'Production Calculator'!$A15+2,FALSE)=0,0,HLOOKUP(HC$2,Recipes!$H:$GI,'Production Calculator'!$A15+2,FALSE)*$AK15))+IF($AO15=HC$3,$AM15/VLOOKUP($AO15,Data!$A$50:$B$56,2,FALSE),0)</f>
        <v>0</v>
      </c>
      <c r="HD15" s="11">
        <f>IF(HD$2=$A15,0,IF(HLOOKUP(HD$2,Recipes!$H:$GI,'Production Calculator'!$A15+2,FALSE)=0,0,HLOOKUP(HD$2,Recipes!$H:$GI,'Production Calculator'!$A15+2,FALSE)*$AK15))+IF($AO15=HD$3,$AM15/VLOOKUP($AO15,Data!$A$50:$B$56,2,FALSE),0)</f>
        <v>0</v>
      </c>
      <c r="HE15" s="11">
        <f>IF(HE$2=$A15,0,IF(HLOOKUP(HE$2,Recipes!$H:$GI,'Production Calculator'!$A15+2,FALSE)=0,0,HLOOKUP(HE$2,Recipes!$H:$GI,'Production Calculator'!$A15+2,FALSE)*$AK15))+IF($AO15=HE$3,$AM15/VLOOKUP($AO15,Data!$A$50:$B$56,2,FALSE),0)</f>
        <v>0</v>
      </c>
      <c r="HF15" s="11">
        <f>IF(HF$2=$A15,0,IF(HLOOKUP(HF$2,Recipes!$H:$GI,'Production Calculator'!$A15+2,FALSE)=0,0,HLOOKUP(HF$2,Recipes!$H:$GI,'Production Calculator'!$A15+2,FALSE)*$AK15))+IF($AO15=HF$3,$AM15/VLOOKUP($AO15,Data!$A$50:$B$56,2,FALSE),0)</f>
        <v>0</v>
      </c>
      <c r="HG15" s="11">
        <f>IF(HG$2=$A15,0,IF(HLOOKUP(HG$2,Recipes!$H:$GI,'Production Calculator'!$A15+2,FALSE)=0,0,HLOOKUP(HG$2,Recipes!$H:$GI,'Production Calculator'!$A15+2,FALSE)*$AK15))+IF($AO15=HG$3,$AM15/VLOOKUP($AO15,Data!$A$50:$B$56,2,FALSE),0)</f>
        <v>0</v>
      </c>
      <c r="HH15" s="11">
        <f>IF(HH$2=$A15,0,IF(HLOOKUP(HH$2,Recipes!$H:$GI,'Production Calculator'!$A15+2,FALSE)=0,0,HLOOKUP(HH$2,Recipes!$H:$GI,'Production Calculator'!$A15+2,FALSE)*$AK15))+IF($AO15=HH$3,$AM15/VLOOKUP($AO15,Data!$A$50:$B$56,2,FALSE),0)</f>
        <v>0</v>
      </c>
      <c r="HI15" s="11">
        <f>IF(HI$2=$A15,0,IF(HLOOKUP(HI$2,Recipes!$H:$GI,'Production Calculator'!$A15+2,FALSE)=0,0,HLOOKUP(HI$2,Recipes!$H:$GI,'Production Calculator'!$A15+2,FALSE)*$AK15))+IF($AO15=HI$3,$AM15/VLOOKUP($AO15,Data!$A$50:$B$56,2,FALSE),0)</f>
        <v>0</v>
      </c>
      <c r="HJ15" s="11">
        <f>IF(HJ$2=$A15,0,IF(HLOOKUP(HJ$2,Recipes!$H:$GI,'Production Calculator'!$A15+2,FALSE)=0,0,HLOOKUP(HJ$2,Recipes!$H:$GI,'Production Calculator'!$A15+2,FALSE)*$AK15))+IF($AO15=HJ$3,$AM15/VLOOKUP($AO15,Data!$A$50:$B$56,2,FALSE),0)</f>
        <v>0</v>
      </c>
      <c r="HK15" s="11">
        <f>IF(HK$2=$A15,0,IF(HLOOKUP(HK$2,Recipes!$H:$GI,'Production Calculator'!$A15+2,FALSE)=0,0,HLOOKUP(HK$2,Recipes!$H:$GI,'Production Calculator'!$A15+2,FALSE)*$AK15))+IF($AO15=HK$3,$AM15/VLOOKUP($AO15,Data!$A$50:$B$56,2,FALSE),0)</f>
        <v>0</v>
      </c>
      <c r="HL15" s="11">
        <f>IF(HL$2=$A15,0,IF(HLOOKUP(HL$2,Recipes!$H:$GI,'Production Calculator'!$A15+2,FALSE)=0,0,HLOOKUP(HL$2,Recipes!$H:$GI,'Production Calculator'!$A15+2,FALSE)*$AK15))+IF($AO15=HL$3,$AM15/VLOOKUP($AO15,Data!$A$50:$B$56,2,FALSE),0)</f>
        <v>0</v>
      </c>
      <c r="HM15" s="11">
        <f>IF(HM$2=$A15,0,IF(HLOOKUP(HM$2,Recipes!$H:$GI,'Production Calculator'!$A15+2,FALSE)=0,0,HLOOKUP(HM$2,Recipes!$H:$GI,'Production Calculator'!$A15+2,FALSE)*$AK15))+IF($AO15=HM$3,$AM15/VLOOKUP($AO15,Data!$A$50:$B$56,2,FALSE),0)</f>
        <v>0</v>
      </c>
      <c r="HN15" s="11">
        <f>IF(HN$2=$A15,0,IF(HLOOKUP(HN$2,Recipes!$H:$GI,'Production Calculator'!$A15+2,FALSE)=0,0,HLOOKUP(HN$2,Recipes!$H:$GI,'Production Calculator'!$A15+2,FALSE)*$AK15))+IF($AO15=HN$3,$AM15/VLOOKUP($AO15,Data!$A$50:$B$56,2,FALSE),0)</f>
        <v>0</v>
      </c>
      <c r="HO15" s="11">
        <f>IF(HO$2=$A15,0,IF(HLOOKUP(HO$2,Recipes!$H:$GI,'Production Calculator'!$A15+2,FALSE)=0,0,HLOOKUP(HO$2,Recipes!$H:$GI,'Production Calculator'!$A15+2,FALSE)*$AK15))+IF($AO15=HO$3,$AM15/VLOOKUP($AO15,Data!$A$50:$B$56,2,FALSE),0)</f>
        <v>0</v>
      </c>
      <c r="HP15" s="11">
        <f>IF(HP$2=$A15,0,IF(HLOOKUP(HP$2,Recipes!$H:$GI,'Production Calculator'!$A15+2,FALSE)=0,0,HLOOKUP(HP$2,Recipes!$H:$GI,'Production Calculator'!$A15+2,FALSE)*$AK15))+IF($AO15=HP$3,$AM15/VLOOKUP($AO15,Data!$A$50:$B$56,2,FALSE),0)</f>
        <v>0</v>
      </c>
      <c r="HQ15" s="11">
        <f>IF(HQ$2=$A15,0,IF(HLOOKUP(HQ$2,Recipes!$H:$GI,'Production Calculator'!$A15+2,FALSE)=0,0,HLOOKUP(HQ$2,Recipes!$H:$GI,'Production Calculator'!$A15+2,FALSE)*$AK15))+IF($AO15=HQ$3,$AM15/VLOOKUP($AO15,Data!$A$50:$B$56,2,FALSE),0)</f>
        <v>0</v>
      </c>
      <c r="HR15" s="11">
        <f>IF(HR$2=$A15,0,IF(HLOOKUP(HR$2,Recipes!$H:$GI,'Production Calculator'!$A15+2,FALSE)=0,0,HLOOKUP(HR$2,Recipes!$H:$GI,'Production Calculator'!$A15+2,FALSE)*$AK15))+IF($AO15=HR$3,$AM15/VLOOKUP($AO15,Data!$A$50:$B$56,2,FALSE),0)</f>
        <v>0</v>
      </c>
      <c r="HS15" s="121"/>
    </row>
    <row r="16" spans="1:227" x14ac:dyDescent="0.45">
      <c r="A16" s="71"/>
      <c r="B16" s="152" t="s">
        <v>17</v>
      </c>
      <c r="C16" s="153"/>
      <c r="D16" s="153"/>
      <c r="E16" s="154"/>
      <c r="F16" s="154"/>
      <c r="G16" s="154"/>
      <c r="H16" s="155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56"/>
      <c r="AH16" s="156"/>
      <c r="AI16" s="156"/>
      <c r="AJ16" s="156"/>
      <c r="AK16" s="156"/>
      <c r="AL16" s="156"/>
      <c r="AM16" s="156"/>
      <c r="AN16" s="157"/>
      <c r="AO16" s="158"/>
      <c r="AP16" s="73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72"/>
      <c r="BC16" s="72"/>
      <c r="BD16" s="72"/>
      <c r="BE16" s="72"/>
      <c r="BF16" s="72"/>
      <c r="BG16" s="72"/>
      <c r="BH16" s="72"/>
      <c r="BI16" s="72"/>
      <c r="BJ16" s="72"/>
      <c r="BK16" s="72"/>
      <c r="BL16" s="72"/>
      <c r="BM16" s="72"/>
      <c r="BN16" s="72"/>
      <c r="BO16" s="72"/>
      <c r="BP16" s="72"/>
      <c r="BQ16" s="72"/>
      <c r="BR16" s="72"/>
      <c r="BS16" s="72"/>
      <c r="BT16" s="72"/>
      <c r="BU16" s="72"/>
      <c r="BV16" s="72"/>
      <c r="BW16" s="72"/>
      <c r="BX16" s="72"/>
      <c r="BY16" s="72"/>
      <c r="BZ16" s="72"/>
      <c r="CA16" s="72"/>
      <c r="CB16" s="72"/>
      <c r="CC16" s="72"/>
      <c r="CD16" s="72"/>
      <c r="CE16" s="72"/>
      <c r="CF16" s="72"/>
      <c r="CG16" s="72"/>
      <c r="CH16" s="72"/>
      <c r="CI16" s="72"/>
      <c r="CJ16" s="72"/>
      <c r="CK16" s="72"/>
      <c r="CL16" s="72"/>
      <c r="CM16" s="72"/>
      <c r="CN16" s="72"/>
      <c r="CO16" s="72"/>
      <c r="CP16" s="72"/>
      <c r="CQ16" s="72"/>
      <c r="CR16" s="72"/>
      <c r="CS16" s="72"/>
      <c r="CT16" s="72"/>
      <c r="CU16" s="72"/>
      <c r="CV16" s="72"/>
      <c r="CW16" s="72"/>
      <c r="CX16" s="72"/>
      <c r="CY16" s="72"/>
      <c r="CZ16" s="72"/>
      <c r="DA16" s="72"/>
      <c r="DB16" s="72"/>
      <c r="DC16" s="72"/>
      <c r="DD16" s="72"/>
      <c r="DE16" s="72"/>
      <c r="DF16" s="72"/>
      <c r="DG16" s="72"/>
      <c r="DH16" s="72"/>
      <c r="DI16" s="72"/>
      <c r="DJ16" s="72"/>
      <c r="DK16" s="72"/>
      <c r="DL16" s="72"/>
      <c r="DM16" s="72"/>
      <c r="DN16" s="72"/>
      <c r="DO16" s="72"/>
      <c r="DP16" s="72"/>
      <c r="DQ16" s="72"/>
      <c r="DR16" s="72"/>
      <c r="DS16" s="72"/>
      <c r="DT16" s="72"/>
      <c r="DU16" s="72"/>
      <c r="DV16" s="72"/>
      <c r="DW16" s="72"/>
      <c r="DX16" s="72"/>
      <c r="DY16" s="72"/>
      <c r="DZ16" s="72"/>
      <c r="EA16" s="72"/>
      <c r="EB16" s="72"/>
      <c r="EC16" s="72"/>
      <c r="ED16" s="72"/>
      <c r="EE16" s="72"/>
      <c r="EF16" s="72"/>
      <c r="EG16" s="72"/>
      <c r="EH16" s="72"/>
      <c r="EI16" s="72"/>
      <c r="EJ16" s="72"/>
      <c r="EK16" s="72"/>
      <c r="EL16" s="72"/>
      <c r="EM16" s="72"/>
      <c r="EN16" s="72"/>
      <c r="EO16" s="72"/>
      <c r="EP16" s="72"/>
      <c r="EQ16" s="72"/>
      <c r="ER16" s="72"/>
      <c r="ES16" s="72"/>
      <c r="ET16" s="72"/>
      <c r="EU16" s="72"/>
      <c r="EV16" s="72"/>
      <c r="EW16" s="72"/>
      <c r="EX16" s="72"/>
      <c r="EY16" s="72"/>
      <c r="EZ16" s="72"/>
      <c r="FA16" s="72"/>
      <c r="FB16" s="72"/>
      <c r="FC16" s="72"/>
      <c r="FD16" s="72"/>
      <c r="FE16" s="72"/>
      <c r="FF16" s="72"/>
      <c r="FG16" s="72"/>
      <c r="FH16" s="72"/>
      <c r="FI16" s="72"/>
      <c r="FJ16" s="72"/>
      <c r="FK16" s="72"/>
      <c r="FL16" s="72"/>
      <c r="FM16" s="72"/>
      <c r="FN16" s="72"/>
      <c r="FO16" s="72"/>
      <c r="FP16" s="72"/>
      <c r="FQ16" s="72"/>
      <c r="FR16" s="72"/>
      <c r="FS16" s="72"/>
      <c r="FT16" s="72"/>
      <c r="FU16" s="72"/>
      <c r="FV16" s="72"/>
      <c r="FW16" s="72"/>
      <c r="FX16" s="72"/>
      <c r="FY16" s="72"/>
      <c r="FZ16" s="72"/>
      <c r="GA16" s="72"/>
      <c r="GB16" s="72"/>
      <c r="GC16" s="72"/>
      <c r="GD16" s="72"/>
      <c r="GE16" s="72"/>
      <c r="GF16" s="72"/>
      <c r="GG16" s="72"/>
      <c r="GH16" s="72"/>
      <c r="GI16" s="72"/>
      <c r="GJ16" s="72"/>
      <c r="GK16" s="72"/>
      <c r="GL16" s="72"/>
      <c r="GM16" s="72"/>
      <c r="GN16" s="72"/>
      <c r="GO16" s="72"/>
      <c r="GP16" s="72"/>
      <c r="GQ16" s="72"/>
      <c r="GR16" s="72"/>
      <c r="GS16" s="72"/>
      <c r="GT16" s="72"/>
      <c r="GU16" s="72"/>
      <c r="GV16" s="72"/>
      <c r="GW16" s="72"/>
      <c r="GX16" s="72"/>
      <c r="GY16" s="72"/>
      <c r="GZ16" s="72"/>
      <c r="HA16" s="72"/>
      <c r="HB16" s="72"/>
      <c r="HC16" s="72"/>
      <c r="HD16" s="72"/>
      <c r="HE16" s="72"/>
      <c r="HF16" s="72"/>
      <c r="HG16" s="72"/>
      <c r="HH16" s="72"/>
      <c r="HI16" s="72"/>
      <c r="HJ16" s="72"/>
      <c r="HK16" s="72"/>
      <c r="HL16" s="72"/>
      <c r="HM16" s="72"/>
      <c r="HN16" s="72"/>
      <c r="HO16" s="72"/>
      <c r="HP16" s="72"/>
      <c r="HQ16" s="72"/>
      <c r="HR16" s="72"/>
      <c r="HS16" s="121"/>
    </row>
    <row r="17" spans="1:227" x14ac:dyDescent="0.45">
      <c r="A17">
        <v>5</v>
      </c>
      <c r="B17" s="107" t="str">
        <f>VLOOKUP(A17,Recipes!A:B,2)</f>
        <v>Concrete</v>
      </c>
      <c r="C17" s="134">
        <v>0</v>
      </c>
      <c r="D17" s="108">
        <f>HLOOKUP(A17,$AQ$2:$HR$202,$A$202-1,FALSE)+C17</f>
        <v>0</v>
      </c>
      <c r="E17" s="135" t="s">
        <v>1</v>
      </c>
      <c r="F17" s="109">
        <f>VLOOKUP(A17,Recipes!$A$3:$G$186,6,FALSE)</f>
        <v>3</v>
      </c>
      <c r="G17" s="109">
        <f>VLOOKUP(A17,Recipes!$A$3:$G$186,7,FALSE)</f>
        <v>0</v>
      </c>
      <c r="H17" s="110">
        <f>ROUNDUP(D17/AL17,0)</f>
        <v>0</v>
      </c>
      <c r="I17" s="109">
        <f>VLOOKUP(E17,Data!$A$2:$C$26,3, FALSE)</f>
        <v>4</v>
      </c>
      <c r="J17" s="108">
        <v>0</v>
      </c>
      <c r="K17" s="108">
        <v>0</v>
      </c>
      <c r="L17" s="108">
        <v>0</v>
      </c>
      <c r="M17" s="137">
        <v>0</v>
      </c>
      <c r="N17" s="137">
        <v>0</v>
      </c>
      <c r="O17" s="137">
        <v>0</v>
      </c>
      <c r="P17" s="138">
        <v>0</v>
      </c>
      <c r="Q17" s="138">
        <v>0</v>
      </c>
      <c r="R17" s="138">
        <v>0</v>
      </c>
      <c r="S17">
        <f t="shared" ref="S17" si="32">J17*$H17</f>
        <v>0</v>
      </c>
      <c r="T17">
        <f t="shared" ref="T17" si="33">K17*$H17</f>
        <v>0</v>
      </c>
      <c r="U17">
        <f t="shared" ref="U17" si="34">L17*$H17</f>
        <v>0</v>
      </c>
      <c r="V17">
        <f t="shared" ref="V17" si="35">M17*$H17</f>
        <v>0</v>
      </c>
      <c r="W17">
        <f t="shared" ref="W17" si="36">N17*$H17</f>
        <v>0</v>
      </c>
      <c r="X17">
        <f t="shared" ref="X17" si="37">O17*$H17</f>
        <v>0</v>
      </c>
      <c r="Y17">
        <f t="shared" ref="Y17" si="38">P17*$H17</f>
        <v>0</v>
      </c>
      <c r="Z17">
        <f t="shared" ref="Z17" si="39">Q17*$H17</f>
        <v>0</v>
      </c>
      <c r="AA17">
        <f t="shared" ref="AA17" si="40">R17*$H17</f>
        <v>0</v>
      </c>
      <c r="AB17" s="111">
        <f>VLOOKUP($A17,Recipes!$A:$G,4)</f>
        <v>10</v>
      </c>
      <c r="AC17" s="111">
        <f>VLOOKUP($A17,Recipes!$A:$G,5)</f>
        <v>10</v>
      </c>
      <c r="AD17" s="111">
        <f>AC17/AB17</f>
        <v>1</v>
      </c>
      <c r="AE17" s="111">
        <f>VLOOKUP(E17,Data!$A$2:$F$26,5,FALSE)</f>
        <v>0</v>
      </c>
      <c r="AF17" s="111">
        <f>VLOOKUP(E17,Data!$A$2:$F$26,4,FALSE)</f>
        <v>210</v>
      </c>
      <c r="AG17" s="111">
        <f>VLOOKUP(E17,Data!$A$2:$B$26,2, FALSE)</f>
        <v>1.25</v>
      </c>
      <c r="AH17" s="111">
        <f>1+VLOOKUP($J$3,Data!$A$40:$D$48,2,FALSE)*$J17+VLOOKUP($K$3,Data!$A$40:$D$48,2,FALSE)*$K17+VLOOKUP($L$3,Data!$A$40:$D$48,2,FALSE)*$L17+VLOOKUP($M$3,Data!$A$40:$D$48,2,FALSE)*$M17+VLOOKUP($N$3,Data!$A$40:$D$48,2,FALSE)*$N17+VLOOKUP($O$3,Data!$A$40:$D$48,2,FALSE)*$O17+VLOOKUP($P$3,Data!$A$40:$D$48,2,FALSE)*$P17+VLOOKUP($Q$3,Data!$A$40:$D$48,2,FALSE)*$Q17+VLOOKUP($R$3,Data!$A$40:$D$48,2,FALSE)*$R17</f>
        <v>1</v>
      </c>
      <c r="AI17" s="111">
        <f>MAX(1+VLOOKUP($J$3,Data!$A$40:$D$48,3,FALSE)*$J17+VLOOKUP($K$3,Data!$A$40:$D$48,3,FALSE)*$K17+VLOOKUP($L$3,Data!$A$40:$D$48,3,FALSE)*$L17+VLOOKUP($M$3,Data!$A$40:$D$48,3,FALSE)*$M17+VLOOKUP($N$3,Data!$A$40:$D$48,3,FALSE)*$N17+VLOOKUP($O$3,Data!$A$40:$D$48,3,FALSE)*$O17+VLOOKUP($P$3,Data!$A$40:$D$48,3,FALSE)*$P17+VLOOKUP($Q$3,Data!$A$40:$D$48,3,FALSE)*$Q17+VLOOKUP($R$3,Data!$A$40:$D$48,3,FALSE)*$R17,0)</f>
        <v>1</v>
      </c>
      <c r="AJ17" s="111">
        <f>MAX(1-(VLOOKUP($J$3,Data!$A$40:$D$48,4,FALSE)*$J17+VLOOKUP($K$3,Data!$A$40:$D$48,4,FALSE)*$K17+VLOOKUP($L$3,Data!$A$40:$D$48,4,FALSE)*$L17+VLOOKUP($M$3,Data!$A$40:$D$48,4,FALSE)*$M17+VLOOKUP($N$3,Data!$A$40:$D$48,4,FALSE)*$N17+VLOOKUP($O$3,Data!$A$40:$D$48,4,FALSE)*$O17+VLOOKUP($P$3,Data!$A$40:$D$48,4,FALSE)*$P17+VLOOKUP($Q$3,Data!$A$40:$D$48,4,FALSE)*$Q17+VLOOKUP($R$3,Data!$A$40:$D$48,4,FALSE)*$R17),0.2)</f>
        <v>1</v>
      </c>
      <c r="AK17" s="112">
        <f>D17/(AC17*AH17)</f>
        <v>0</v>
      </c>
      <c r="AL17" s="111">
        <f>AD17*AG17*AH17*AI17</f>
        <v>1.25</v>
      </c>
      <c r="AM17" s="111">
        <f>AE17*H17*AJ17</f>
        <v>0</v>
      </c>
      <c r="AN17" s="111">
        <f>AF17*H17*AJ17</f>
        <v>0</v>
      </c>
      <c r="AO17" s="131" t="s">
        <v>298</v>
      </c>
      <c r="AP17" s="11"/>
      <c r="AQ17" s="11">
        <f>IF(AQ$2=$A17,0,IF(HLOOKUP(AQ$2,Recipes!$H:$GI,'Production Calculator'!$A17+2,FALSE)=0,0,HLOOKUP(AQ$2,Recipes!$H:$GI,'Production Calculator'!$A17+2,FALSE)*$AK17))+IF($AO17=AQ$3,$AM17/VLOOKUP($AO17,Data!$A$50:$B$56,2,FALSE),0)</f>
        <v>0</v>
      </c>
      <c r="AR17" s="11">
        <f>IF(AR$2=$A17,0,IF(HLOOKUP(AR$2,Recipes!$H:$GI,'Production Calculator'!$A17+2,FALSE)=0,0,HLOOKUP(AR$2,Recipes!$H:$GI,'Production Calculator'!$A17+2,FALSE)*$AK17))+IF($AO17=AR$3,$AM17/VLOOKUP($AO17,Data!$A$50:$B$56,2,FALSE),0)</f>
        <v>0</v>
      </c>
      <c r="AS17" s="11">
        <f>IF(AS$2=$A17,0,IF(HLOOKUP(AS$2,Recipes!$H:$GI,'Production Calculator'!$A17+2,FALSE)=0,0,HLOOKUP(AS$2,Recipes!$H:$GI,'Production Calculator'!$A17+2,FALSE)*$AK17))+IF($AO17=AS$3,$AM17/VLOOKUP($AO17,Data!$A$50:$B$56,2,FALSE),0)</f>
        <v>0</v>
      </c>
      <c r="AT17" s="11">
        <f>IF(AT$2=$A17,0,IF(HLOOKUP(AT$2,Recipes!$H:$GI,'Production Calculator'!$A17+2,FALSE)=0,0,HLOOKUP(AT$2,Recipes!$H:$GI,'Production Calculator'!$A17+2,FALSE)*$AK17))+IF($AO17=AT$3,$AM17/VLOOKUP($AO17,Data!$A$50:$B$56,2,FALSE),0)</f>
        <v>0</v>
      </c>
      <c r="AU17" s="11">
        <f>IF(AU$2=$A17,0,IF(HLOOKUP(AU$2,Recipes!$H:$GI,'Production Calculator'!$A17+2,FALSE)=0,0,HLOOKUP(AU$2,Recipes!$H:$GI,'Production Calculator'!$A17+2,FALSE)*$AK17))+IF($AO17=AU$3,$AM17/VLOOKUP($AO17,Data!$A$50:$B$56,2,FALSE),0)</f>
        <v>0</v>
      </c>
      <c r="AV17" s="11">
        <f>IF(AV$2=$A17,0,IF(HLOOKUP(AV$2,Recipes!$H:$GI,'Production Calculator'!$A17+2,FALSE)=0,0,HLOOKUP(AV$2,Recipes!$H:$GI,'Production Calculator'!$A17+2,FALSE)*$AK17))+IF($AO17=AV$3,$AM17/VLOOKUP($AO17,Data!$A$50:$B$56,2,FALSE),0)</f>
        <v>0</v>
      </c>
      <c r="AW17" s="11">
        <f>IF(AW$2=$A17,0,IF(HLOOKUP(AW$2,Recipes!$H:$GI,'Production Calculator'!$A17+2,FALSE)=0,0,HLOOKUP(AW$2,Recipes!$H:$GI,'Production Calculator'!$A17+2,FALSE)*$AK17))+IF($AO17=AW$3,$AM17/VLOOKUP($AO17,Data!$A$50:$B$56,2,FALSE),0)</f>
        <v>0</v>
      </c>
      <c r="AX17" s="11">
        <f>IF(AX$2=$A17,0,IF(HLOOKUP(AX$2,Recipes!$H:$GI,'Production Calculator'!$A17+2,FALSE)=0,0,HLOOKUP(AX$2,Recipes!$H:$GI,'Production Calculator'!$A17+2,FALSE)*$AK17))+IF($AO17=AX$3,$AM17/VLOOKUP($AO17,Data!$A$50:$B$56,2,FALSE),0)</f>
        <v>0</v>
      </c>
      <c r="AY17" s="11">
        <f>IF(AY$2=$A17,0,IF(HLOOKUP(AY$2,Recipes!$H:$GI,'Production Calculator'!$A17+2,FALSE)=0,0,HLOOKUP(AY$2,Recipes!$H:$GI,'Production Calculator'!$A17+2,FALSE)*$AK17))+IF($AO17=AY$3,$AM17/VLOOKUP($AO17,Data!$A$50:$B$56,2,FALSE),0)</f>
        <v>0</v>
      </c>
      <c r="AZ17" s="11">
        <f>IF(AZ$2=$A17,0,IF(HLOOKUP(AZ$2,Recipes!$H:$GI,'Production Calculator'!$A17+2,FALSE)=0,0,HLOOKUP(AZ$2,Recipes!$H:$GI,'Production Calculator'!$A17+2,FALSE)*$AK17))+IF($AO17=AZ$3,$AM17/VLOOKUP($AO17,Data!$A$50:$B$56,2,FALSE),0)</f>
        <v>0</v>
      </c>
      <c r="BA17" s="11">
        <f>IF(BA$2=$A17,0,IF(HLOOKUP(BA$2,Recipes!$H:$GI,'Production Calculator'!$A17+2,FALSE)=0,0,HLOOKUP(BA$2,Recipes!$H:$GI,'Production Calculator'!$A17+2,FALSE)*$AK17))+IF($AO17=BA$3,$AM17/VLOOKUP($AO17,Data!$A$50:$B$56,2,FALSE),0)</f>
        <v>0</v>
      </c>
      <c r="BB17" s="11">
        <f>IF(BB$2=$A17,0,IF(HLOOKUP(BB$2,Recipes!$H:$GI,'Production Calculator'!$A17+2,FALSE)=0,0,HLOOKUP(BB$2,Recipes!$H:$GI,'Production Calculator'!$A17+2,FALSE)*$AK17))+IF($AO17=BB$3,$AM17/VLOOKUP($AO17,Data!$A$50:$B$56,2,FALSE),0)</f>
        <v>0</v>
      </c>
      <c r="BC17" s="11">
        <f>IF(BC$2=$A17,0,IF(HLOOKUP(BC$2,Recipes!$H:$GI,'Production Calculator'!$A17+2,FALSE)=0,0,HLOOKUP(BC$2,Recipes!$H:$GI,'Production Calculator'!$A17+2,FALSE)*$AK17))+IF($AO17=BC$3,$AM17/VLOOKUP($AO17,Data!$A$50:$B$56,2,FALSE),0)</f>
        <v>0</v>
      </c>
      <c r="BD17" s="11">
        <f>IF(BD$2=$A17,0,IF(HLOOKUP(BD$2,Recipes!$H:$GI,'Production Calculator'!$A17+2,FALSE)=0,0,HLOOKUP(BD$2,Recipes!$H:$GI,'Production Calculator'!$A17+2,FALSE)*$AK17))+IF($AO17=BD$3,$AM17/VLOOKUP($AO17,Data!$A$50:$B$56,2,FALSE),0)</f>
        <v>0</v>
      </c>
      <c r="BE17" s="11">
        <f>IF(BE$2=$A17,0,IF(HLOOKUP(BE$2,Recipes!$H:$GI,'Production Calculator'!$A17+2,FALSE)=0,0,HLOOKUP(BE$2,Recipes!$H:$GI,'Production Calculator'!$A17+2,FALSE)*$AK17))+IF($AO17=BE$3,$AM17/VLOOKUP($AO17,Data!$A$50:$B$56,2,FALSE),0)</f>
        <v>0</v>
      </c>
      <c r="BF17" s="11">
        <f>IF(BF$2=$A17,0,IF(HLOOKUP(BF$2,Recipes!$H:$GI,'Production Calculator'!$A17+2,FALSE)=0,0,HLOOKUP(BF$2,Recipes!$H:$GI,'Production Calculator'!$A17+2,FALSE)*$AK17))+IF($AO17=BF$3,$AM17/VLOOKUP($AO17,Data!$A$50:$B$56,2,FALSE),0)</f>
        <v>0</v>
      </c>
      <c r="BG17" s="11">
        <f>IF(BG$2=$A17,0,IF(HLOOKUP(BG$2,Recipes!$H:$GI,'Production Calculator'!$A17+2,FALSE)=0,0,HLOOKUP(BG$2,Recipes!$H:$GI,'Production Calculator'!$A17+2,FALSE)*$AK17))+IF($AO17=BG$3,$AM17/VLOOKUP($AO17,Data!$A$50:$B$56,2,FALSE),0)</f>
        <v>0</v>
      </c>
      <c r="BH17" s="11">
        <f>IF(BH$2=$A17,0,IF(HLOOKUP(BH$2,Recipes!$H:$GI,'Production Calculator'!$A17+2,FALSE)=0,0,HLOOKUP(BH$2,Recipes!$H:$GI,'Production Calculator'!$A17+2,FALSE)*$AK17))+IF($AO17=BH$3,$AM17/VLOOKUP($AO17,Data!$A$50:$B$56,2,FALSE),0)</f>
        <v>0</v>
      </c>
      <c r="BI17" s="11">
        <f>IF(BI$2=$A17,0,IF(HLOOKUP(BI$2,Recipes!$H:$GI,'Production Calculator'!$A17+2,FALSE)=0,0,HLOOKUP(BI$2,Recipes!$H:$GI,'Production Calculator'!$A17+2,FALSE)*$AK17))+IF($AO17=BI$3,$AM17/VLOOKUP($AO17,Data!$A$50:$B$56,2,FALSE),0)</f>
        <v>0</v>
      </c>
      <c r="BJ17" s="11">
        <f>IF(BJ$2=$A17,0,IF(HLOOKUP(BJ$2,Recipes!$H:$GI,'Production Calculator'!$A17+2,FALSE)=0,0,HLOOKUP(BJ$2,Recipes!$H:$GI,'Production Calculator'!$A17+2,FALSE)*$AK17))+IF($AO17=BJ$3,$AM17/VLOOKUP($AO17,Data!$A$50:$B$56,2,FALSE),0)</f>
        <v>0</v>
      </c>
      <c r="BK17" s="11">
        <f>IF(BK$2=$A17,0,IF(HLOOKUP(BK$2,Recipes!$H:$GI,'Production Calculator'!$A17+2,FALSE)=0,0,HLOOKUP(BK$2,Recipes!$H:$GI,'Production Calculator'!$A17+2,FALSE)*$AK17))+IF($AO17=BK$3,$AM17/VLOOKUP($AO17,Data!$A$50:$B$56,2,FALSE),0)</f>
        <v>0</v>
      </c>
      <c r="BL17" s="11">
        <f>IF(BL$2=$A17,0,IF(HLOOKUP(BL$2,Recipes!$H:$GI,'Production Calculator'!$A17+2,FALSE)=0,0,HLOOKUP(BL$2,Recipes!$H:$GI,'Production Calculator'!$A17+2,FALSE)*$AK17))+IF($AO17=BL$3,$AM17/VLOOKUP($AO17,Data!$A$50:$B$56,2,FALSE),0)</f>
        <v>0</v>
      </c>
      <c r="BM17" s="11">
        <f>IF(BM$2=$A17,0,IF(HLOOKUP(BM$2,Recipes!$H:$GI,'Production Calculator'!$A17+2,FALSE)=0,0,HLOOKUP(BM$2,Recipes!$H:$GI,'Production Calculator'!$A17+2,FALSE)*$AK17))+IF($AO17=BM$3,$AM17/VLOOKUP($AO17,Data!$A$50:$B$56,2,FALSE),0)</f>
        <v>0</v>
      </c>
      <c r="BN17" s="11">
        <f>IF(BN$2=$A17,0,IF(HLOOKUP(BN$2,Recipes!$H:$GI,'Production Calculator'!$A17+2,FALSE)=0,0,HLOOKUP(BN$2,Recipes!$H:$GI,'Production Calculator'!$A17+2,FALSE)*$AK17))+IF($AO17=BN$3,$AM17/VLOOKUP($AO17,Data!$A$50:$B$56,2,FALSE),0)</f>
        <v>0</v>
      </c>
      <c r="BO17" s="11">
        <f>IF(BO$2=$A17,0,IF(HLOOKUP(BO$2,Recipes!$H:$GI,'Production Calculator'!$A17+2,FALSE)=0,0,HLOOKUP(BO$2,Recipes!$H:$GI,'Production Calculator'!$A17+2,FALSE)*$AK17))+IF($AO17=BO$3,$AM17/VLOOKUP($AO17,Data!$A$50:$B$56,2,FALSE),0)</f>
        <v>0</v>
      </c>
      <c r="BP17" s="11">
        <f>IF(BP$2=$A17,0,IF(HLOOKUP(BP$2,Recipes!$H:$GI,'Production Calculator'!$A17+2,FALSE)=0,0,HLOOKUP(BP$2,Recipes!$H:$GI,'Production Calculator'!$A17+2,FALSE)*$AK17))+IF($AO17=BP$3,$AM17/VLOOKUP($AO17,Data!$A$50:$B$56,2,FALSE),0)</f>
        <v>0</v>
      </c>
      <c r="BQ17" s="11">
        <f>IF(BQ$2=$A17,0,IF(HLOOKUP(BQ$2,Recipes!$H:$GI,'Production Calculator'!$A17+2,FALSE)=0,0,HLOOKUP(BQ$2,Recipes!$H:$GI,'Production Calculator'!$A17+2,FALSE)*$AK17))+IF($AO17=BQ$3,$AM17/VLOOKUP($AO17,Data!$A$50:$B$56,2,FALSE),0)</f>
        <v>0</v>
      </c>
      <c r="BR17" s="11">
        <f>IF(BR$2=$A17,0,IF(HLOOKUP(BR$2,Recipes!$H:$GI,'Production Calculator'!$A17+2,FALSE)=0,0,HLOOKUP(BR$2,Recipes!$H:$GI,'Production Calculator'!$A17+2,FALSE)*$AK17))+IF($AO17=BR$3,$AM17/VLOOKUP($AO17,Data!$A$50:$B$56,2,FALSE),0)</f>
        <v>0</v>
      </c>
      <c r="BS17" s="11">
        <f>IF(BS$2=$A17,0,IF(HLOOKUP(BS$2,Recipes!$H:$GI,'Production Calculator'!$A17+2,FALSE)=0,0,HLOOKUP(BS$2,Recipes!$H:$GI,'Production Calculator'!$A17+2,FALSE)*$AK17))+IF($AO17=BS$3,$AM17/VLOOKUP($AO17,Data!$A$50:$B$56,2,FALSE),0)</f>
        <v>0</v>
      </c>
      <c r="BT17" s="11">
        <f>IF(BT$2=$A17,0,IF(HLOOKUP(BT$2,Recipes!$H:$GI,'Production Calculator'!$A17+2,FALSE)=0,0,HLOOKUP(BT$2,Recipes!$H:$GI,'Production Calculator'!$A17+2,FALSE)*$AK17))+IF($AO17=BT$3,$AM17/VLOOKUP($AO17,Data!$A$50:$B$56,2,FALSE),0)</f>
        <v>0</v>
      </c>
      <c r="BU17" s="11">
        <f>IF(BU$2=$A17,0,IF(HLOOKUP(BU$2,Recipes!$H:$GI,'Production Calculator'!$A17+2,FALSE)=0,0,HLOOKUP(BU$2,Recipes!$H:$GI,'Production Calculator'!$A17+2,FALSE)*$AK17))+IF($AO17=BU$3,$AM17/VLOOKUP($AO17,Data!$A$50:$B$56,2,FALSE),0)</f>
        <v>0</v>
      </c>
      <c r="BV17" s="11">
        <f>IF(BV$2=$A17,0,IF(HLOOKUP(BV$2,Recipes!$H:$GI,'Production Calculator'!$A17+2,FALSE)=0,0,HLOOKUP(BV$2,Recipes!$H:$GI,'Production Calculator'!$A17+2,FALSE)*$AK17))+IF($AO17=BV$3,$AM17/VLOOKUP($AO17,Data!$A$50:$B$56,2,FALSE),0)</f>
        <v>0</v>
      </c>
      <c r="BW17" s="11">
        <f>IF(BW$2=$A17,0,IF(HLOOKUP(BW$2,Recipes!$H:$GI,'Production Calculator'!$A17+2,FALSE)=0,0,HLOOKUP(BW$2,Recipes!$H:$GI,'Production Calculator'!$A17+2,FALSE)*$AK17))+IF($AO17=BW$3,$AM17/VLOOKUP($AO17,Data!$A$50:$B$56,2,FALSE),0)</f>
        <v>0</v>
      </c>
      <c r="BX17" s="11">
        <f>IF(BX$2=$A17,0,IF(HLOOKUP(BX$2,Recipes!$H:$GI,'Production Calculator'!$A17+2,FALSE)=0,0,HLOOKUP(BX$2,Recipes!$H:$GI,'Production Calculator'!$A17+2,FALSE)*$AK17))+IF($AO17=BX$3,$AM17/VLOOKUP($AO17,Data!$A$50:$B$56,2,FALSE),0)</f>
        <v>0</v>
      </c>
      <c r="BY17" s="11">
        <f>IF(BY$2=$A17,0,IF(HLOOKUP(BY$2,Recipes!$H:$GI,'Production Calculator'!$A17+2,FALSE)=0,0,HLOOKUP(BY$2,Recipes!$H:$GI,'Production Calculator'!$A17+2,FALSE)*$AK17))+IF($AO17=BY$3,$AM17/VLOOKUP($AO17,Data!$A$50:$B$56,2,FALSE),0)</f>
        <v>0</v>
      </c>
      <c r="BZ17" s="11">
        <f>IF(BZ$2=$A17,0,IF(HLOOKUP(BZ$2,Recipes!$H:$GI,'Production Calculator'!$A17+2,FALSE)=0,0,HLOOKUP(BZ$2,Recipes!$H:$GI,'Production Calculator'!$A17+2,FALSE)*$AK17))+IF($AO17=BZ$3,$AM17/VLOOKUP($AO17,Data!$A$50:$B$56,2,FALSE),0)</f>
        <v>0</v>
      </c>
      <c r="CA17" s="11">
        <f>IF(CA$2=$A17,0,IF(HLOOKUP(CA$2,Recipes!$H:$GI,'Production Calculator'!$A17+2,FALSE)=0,0,HLOOKUP(CA$2,Recipes!$H:$GI,'Production Calculator'!$A17+2,FALSE)*$AK17))+IF($AO17=CA$3,$AM17/VLOOKUP($AO17,Data!$A$50:$B$56,2,FALSE),0)</f>
        <v>0</v>
      </c>
      <c r="CB17" s="11">
        <f>IF(CB$2=$A17,0,IF(HLOOKUP(CB$2,Recipes!$H:$GI,'Production Calculator'!$A17+2,FALSE)=0,0,HLOOKUP(CB$2,Recipes!$H:$GI,'Production Calculator'!$A17+2,FALSE)*$AK17))+IF($AO17=CB$3,$AM17/VLOOKUP($AO17,Data!$A$50:$B$56,2,FALSE),0)</f>
        <v>0</v>
      </c>
      <c r="CC17" s="11">
        <f>IF(CC$2=$A17,0,IF(HLOOKUP(CC$2,Recipes!$H:$GI,'Production Calculator'!$A17+2,FALSE)=0,0,HLOOKUP(CC$2,Recipes!$H:$GI,'Production Calculator'!$A17+2,FALSE)*$AK17))+IF($AO17=CC$3,$AM17/VLOOKUP($AO17,Data!$A$50:$B$56,2,FALSE),0)</f>
        <v>0</v>
      </c>
      <c r="CD17" s="11">
        <f>IF(CD$2=$A17,0,IF(HLOOKUP(CD$2,Recipes!$H:$GI,'Production Calculator'!$A17+2,FALSE)=0,0,HLOOKUP(CD$2,Recipes!$H:$GI,'Production Calculator'!$A17+2,FALSE)*$AK17))+IF($AO17=CD$3,$AM17/VLOOKUP($AO17,Data!$A$50:$B$56,2,FALSE),0)</f>
        <v>0</v>
      </c>
      <c r="CE17" s="11">
        <f>IF(CE$2=$A17,0,IF(HLOOKUP(CE$2,Recipes!$H:$GI,'Production Calculator'!$A17+2,FALSE)=0,0,HLOOKUP(CE$2,Recipes!$H:$GI,'Production Calculator'!$A17+2,FALSE)*$AK17))+IF($AO17=CE$3,$AM17/VLOOKUP($AO17,Data!$A$50:$B$56,2,FALSE),0)</f>
        <v>0</v>
      </c>
      <c r="CF17" s="11">
        <f>IF(CF$2=$A17,0,IF(HLOOKUP(CF$2,Recipes!$H:$GI,'Production Calculator'!$A17+2,FALSE)=0,0,HLOOKUP(CF$2,Recipes!$H:$GI,'Production Calculator'!$A17+2,FALSE)*$AK17))+IF($AO17=CF$3,$AM17/VLOOKUP($AO17,Data!$A$50:$B$56,2,FALSE),0)</f>
        <v>0</v>
      </c>
      <c r="CG17" s="11">
        <f>IF(CG$2=$A17,0,IF(HLOOKUP(CG$2,Recipes!$H:$GI,'Production Calculator'!$A17+2,FALSE)=0,0,HLOOKUP(CG$2,Recipes!$H:$GI,'Production Calculator'!$A17+2,FALSE)*$AK17))+IF($AO17=CG$3,$AM17/VLOOKUP($AO17,Data!$A$50:$B$56,2,FALSE),0)</f>
        <v>0</v>
      </c>
      <c r="CH17" s="11">
        <f>IF(CH$2=$A17,0,IF(HLOOKUP(CH$2,Recipes!$H:$GI,'Production Calculator'!$A17+2,FALSE)=0,0,HLOOKUP(CH$2,Recipes!$H:$GI,'Production Calculator'!$A17+2,FALSE)*$AK17))+IF($AO17=CH$3,$AM17/VLOOKUP($AO17,Data!$A$50:$B$56,2,FALSE),0)</f>
        <v>0</v>
      </c>
      <c r="CI17" s="11">
        <f>IF(CI$2=$A17,0,IF(HLOOKUP(CI$2,Recipes!$H:$GI,'Production Calculator'!$A17+2,FALSE)=0,0,HLOOKUP(CI$2,Recipes!$H:$GI,'Production Calculator'!$A17+2,FALSE)*$AK17))+IF($AO17=CI$3,$AM17/VLOOKUP($AO17,Data!$A$50:$B$56,2,FALSE),0)</f>
        <v>0</v>
      </c>
      <c r="CJ17" s="11">
        <f>IF(CJ$2=$A17,0,IF(HLOOKUP(CJ$2,Recipes!$H:$GI,'Production Calculator'!$A17+2,FALSE)=0,0,HLOOKUP(CJ$2,Recipes!$H:$GI,'Production Calculator'!$A17+2,FALSE)*$AK17))+IF($AO17=CJ$3,$AM17/VLOOKUP($AO17,Data!$A$50:$B$56,2,FALSE),0)</f>
        <v>0</v>
      </c>
      <c r="CK17" s="11">
        <f>IF(CK$2=$A17,0,IF(HLOOKUP(CK$2,Recipes!$H:$GI,'Production Calculator'!$A17+2,FALSE)=0,0,HLOOKUP(CK$2,Recipes!$H:$GI,'Production Calculator'!$A17+2,FALSE)*$AK17))+IF($AO17=CK$3,$AM17/VLOOKUP($AO17,Data!$A$50:$B$56,2,FALSE),0)</f>
        <v>0</v>
      </c>
      <c r="CL17" s="11">
        <f>IF(CL$2=$A17,0,IF(HLOOKUP(CL$2,Recipes!$H:$GI,'Production Calculator'!$A17+2,FALSE)=0,0,HLOOKUP(CL$2,Recipes!$H:$GI,'Production Calculator'!$A17+2,FALSE)*$AK17))+IF($AO17=CL$3,$AM17/VLOOKUP($AO17,Data!$A$50:$B$56,2,FALSE),0)</f>
        <v>0</v>
      </c>
      <c r="CM17" s="11">
        <f>IF(CM$2=$A17,0,IF(HLOOKUP(CM$2,Recipes!$H:$GI,'Production Calculator'!$A17+2,FALSE)=0,0,HLOOKUP(CM$2,Recipes!$H:$GI,'Production Calculator'!$A17+2,FALSE)*$AK17))+IF($AO17=CM$3,$AM17/VLOOKUP($AO17,Data!$A$50:$B$56,2,FALSE),0)</f>
        <v>0</v>
      </c>
      <c r="CN17" s="11">
        <f>IF(CN$2=$A17,0,IF(HLOOKUP(CN$2,Recipes!$H:$GI,'Production Calculator'!$A17+2,FALSE)=0,0,HLOOKUP(CN$2,Recipes!$H:$GI,'Production Calculator'!$A17+2,FALSE)*$AK17))+IF($AO17=CN$3,$AM17/VLOOKUP($AO17,Data!$A$50:$B$56,2,FALSE),0)</f>
        <v>0</v>
      </c>
      <c r="CO17" s="11">
        <f>IF(CO$2=$A17,0,IF(HLOOKUP(CO$2,Recipes!$H:$GI,'Production Calculator'!$A17+2,FALSE)=0,0,HLOOKUP(CO$2,Recipes!$H:$GI,'Production Calculator'!$A17+2,FALSE)*$AK17))+IF($AO17=CO$3,$AM17/VLOOKUP($AO17,Data!$A$50:$B$56,2,FALSE),0)</f>
        <v>0</v>
      </c>
      <c r="CP17" s="11">
        <f>IF(CP$2=$A17,0,IF(HLOOKUP(CP$2,Recipes!$H:$GI,'Production Calculator'!$A17+2,FALSE)=0,0,HLOOKUP(CP$2,Recipes!$H:$GI,'Production Calculator'!$A17+2,FALSE)*$AK17))+IF($AO17=CP$3,$AM17/VLOOKUP($AO17,Data!$A$50:$B$56,2,FALSE),0)</f>
        <v>0</v>
      </c>
      <c r="CQ17" s="11">
        <f>IF(CQ$2=$A17,0,IF(HLOOKUP(CQ$2,Recipes!$H:$GI,'Production Calculator'!$A17+2,FALSE)=0,0,HLOOKUP(CQ$2,Recipes!$H:$GI,'Production Calculator'!$A17+2,FALSE)*$AK17))+IF($AO17=CQ$3,$AM17/VLOOKUP($AO17,Data!$A$50:$B$56,2,FALSE),0)</f>
        <v>0</v>
      </c>
      <c r="CR17" s="11">
        <f>IF(CR$2=$A17,0,IF(HLOOKUP(CR$2,Recipes!$H:$GI,'Production Calculator'!$A17+2,FALSE)=0,0,HLOOKUP(CR$2,Recipes!$H:$GI,'Production Calculator'!$A17+2,FALSE)*$AK17))+IF($AO17=CR$3,$AM17/VLOOKUP($AO17,Data!$A$50:$B$56,2,FALSE),0)</f>
        <v>0</v>
      </c>
      <c r="CS17" s="11">
        <f>IF(CS$2=$A17,0,IF(HLOOKUP(CS$2,Recipes!$H:$GI,'Production Calculator'!$A17+2,FALSE)=0,0,HLOOKUP(CS$2,Recipes!$H:$GI,'Production Calculator'!$A17+2,FALSE)*$AK17))+IF($AO17=CS$3,$AM17/VLOOKUP($AO17,Data!$A$50:$B$56,2,FALSE),0)</f>
        <v>0</v>
      </c>
      <c r="CT17" s="11">
        <f>IF(CT$2=$A17,0,IF(HLOOKUP(CT$2,Recipes!$H:$GI,'Production Calculator'!$A17+2,FALSE)=0,0,HLOOKUP(CT$2,Recipes!$H:$GI,'Production Calculator'!$A17+2,FALSE)*$AK17))+IF($AO17=CT$3,$AM17/VLOOKUP($AO17,Data!$A$50:$B$56,2,FALSE),0)</f>
        <v>0</v>
      </c>
      <c r="CU17" s="11">
        <f>IF(CU$2=$A17,0,IF(HLOOKUP(CU$2,Recipes!$H:$GI,'Production Calculator'!$A17+2,FALSE)=0,0,HLOOKUP(CU$2,Recipes!$H:$GI,'Production Calculator'!$A17+2,FALSE)*$AK17))+IF($AO17=CU$3,$AM17/VLOOKUP($AO17,Data!$A$50:$B$56,2,FALSE),0)</f>
        <v>0</v>
      </c>
      <c r="CV17" s="11">
        <f>IF(CV$2=$A17,0,IF(HLOOKUP(CV$2,Recipes!$H:$GI,'Production Calculator'!$A17+2,FALSE)=0,0,HLOOKUP(CV$2,Recipes!$H:$GI,'Production Calculator'!$A17+2,FALSE)*$AK17))+IF($AO17=CV$3,$AM17/VLOOKUP($AO17,Data!$A$50:$B$56,2,FALSE),0)</f>
        <v>0</v>
      </c>
      <c r="CW17" s="11">
        <f>IF(CW$2=$A17,0,IF(HLOOKUP(CW$2,Recipes!$H:$GI,'Production Calculator'!$A17+2,FALSE)=0,0,HLOOKUP(CW$2,Recipes!$H:$GI,'Production Calculator'!$A17+2,FALSE)*$AK17))+IF($AO17=CW$3,$AM17/VLOOKUP($AO17,Data!$A$50:$B$56,2,FALSE),0)</f>
        <v>0</v>
      </c>
      <c r="CX17" s="11">
        <f>IF(CX$2=$A17,0,IF(HLOOKUP(CX$2,Recipes!$H:$GI,'Production Calculator'!$A17+2,FALSE)=0,0,HLOOKUP(CX$2,Recipes!$H:$GI,'Production Calculator'!$A17+2,FALSE)*$AK17))+IF($AO17=CX$3,$AM17/VLOOKUP($AO17,Data!$A$50:$B$56,2,FALSE),0)</f>
        <v>0</v>
      </c>
      <c r="CY17" s="11">
        <f>IF(CY$2=$A17,0,IF(HLOOKUP(CY$2,Recipes!$H:$GI,'Production Calculator'!$A17+2,FALSE)=0,0,HLOOKUP(CY$2,Recipes!$H:$GI,'Production Calculator'!$A17+2,FALSE)*$AK17))+IF($AO17=CY$3,$AM17/VLOOKUP($AO17,Data!$A$50:$B$56,2,FALSE),0)</f>
        <v>0</v>
      </c>
      <c r="CZ17" s="11">
        <f>IF(CZ$2=$A17,0,IF(HLOOKUP(CZ$2,Recipes!$H:$GI,'Production Calculator'!$A17+2,FALSE)=0,0,HLOOKUP(CZ$2,Recipes!$H:$GI,'Production Calculator'!$A17+2,FALSE)*$AK17))+IF($AO17=CZ$3,$AM17/VLOOKUP($AO17,Data!$A$50:$B$56,2,FALSE),0)</f>
        <v>0</v>
      </c>
      <c r="DA17" s="11">
        <f>IF(DA$2=$A17,0,IF(HLOOKUP(DA$2,Recipes!$H:$GI,'Production Calculator'!$A17+2,FALSE)=0,0,HLOOKUP(DA$2,Recipes!$H:$GI,'Production Calculator'!$A17+2,FALSE)*$AK17))+IF($AO17=DA$3,$AM17/VLOOKUP($AO17,Data!$A$50:$B$56,2,FALSE),0)</f>
        <v>0</v>
      </c>
      <c r="DB17" s="11">
        <f>IF(DB$2=$A17,0,IF(HLOOKUP(DB$2,Recipes!$H:$GI,'Production Calculator'!$A17+2,FALSE)=0,0,HLOOKUP(DB$2,Recipes!$H:$GI,'Production Calculator'!$A17+2,FALSE)*$AK17))+IF($AO17=DB$3,$AM17/VLOOKUP($AO17,Data!$A$50:$B$56,2,FALSE),0)</f>
        <v>0</v>
      </c>
      <c r="DC17" s="11">
        <f>IF(DC$2=$A17,0,IF(HLOOKUP(DC$2,Recipes!$H:$GI,'Production Calculator'!$A17+2,FALSE)=0,0,HLOOKUP(DC$2,Recipes!$H:$GI,'Production Calculator'!$A17+2,FALSE)*$AK17))+IF($AO17=DC$3,$AM17/VLOOKUP($AO17,Data!$A$50:$B$56,2,FALSE),0)</f>
        <v>0</v>
      </c>
      <c r="DD17" s="11">
        <f>IF(DD$2=$A17,0,IF(HLOOKUP(DD$2,Recipes!$H:$GI,'Production Calculator'!$A17+2,FALSE)=0,0,HLOOKUP(DD$2,Recipes!$H:$GI,'Production Calculator'!$A17+2,FALSE)*$AK17))+IF($AO17=DD$3,$AM17/VLOOKUP($AO17,Data!$A$50:$B$56,2,FALSE),0)</f>
        <v>0</v>
      </c>
      <c r="DE17" s="11">
        <f>IF(DE$2=$A17,0,IF(HLOOKUP(DE$2,Recipes!$H:$GI,'Production Calculator'!$A17+2,FALSE)=0,0,HLOOKUP(DE$2,Recipes!$H:$GI,'Production Calculator'!$A17+2,FALSE)*$AK17))+IF($AO17=DE$3,$AM17/VLOOKUP($AO17,Data!$A$50:$B$56,2,FALSE),0)</f>
        <v>0</v>
      </c>
      <c r="DF17" s="11">
        <f>IF(DF$2=$A17,0,IF(HLOOKUP(DF$2,Recipes!$H:$GI,'Production Calculator'!$A17+2,FALSE)=0,0,HLOOKUP(DF$2,Recipes!$H:$GI,'Production Calculator'!$A17+2,FALSE)*$AK17))+IF($AO17=DF$3,$AM17/VLOOKUP($AO17,Data!$A$50:$B$56,2,FALSE),0)</f>
        <v>0</v>
      </c>
      <c r="DG17" s="11">
        <f>IF(DG$2=$A17,0,IF(HLOOKUP(DG$2,Recipes!$H:$GI,'Production Calculator'!$A17+2,FALSE)=0,0,HLOOKUP(DG$2,Recipes!$H:$GI,'Production Calculator'!$A17+2,FALSE)*$AK17))+IF($AO17=DG$3,$AM17/VLOOKUP($AO17,Data!$A$50:$B$56,2,FALSE),0)</f>
        <v>0</v>
      </c>
      <c r="DH17" s="11">
        <f>IF(DH$2=$A17,0,IF(HLOOKUP(DH$2,Recipes!$H:$GI,'Production Calculator'!$A17+2,FALSE)=0,0,HLOOKUP(DH$2,Recipes!$H:$GI,'Production Calculator'!$A17+2,FALSE)*$AK17))+IF($AO17=DH$3,$AM17/VLOOKUP($AO17,Data!$A$50:$B$56,2,FALSE),0)</f>
        <v>0</v>
      </c>
      <c r="DI17" s="11">
        <f>IF(DI$2=$A17,0,IF(HLOOKUP(DI$2,Recipes!$H:$GI,'Production Calculator'!$A17+2,FALSE)=0,0,HLOOKUP(DI$2,Recipes!$H:$GI,'Production Calculator'!$A17+2,FALSE)*$AK17))+IF($AO17=DI$3,$AM17/VLOOKUP($AO17,Data!$A$50:$B$56,2,FALSE),0)</f>
        <v>0</v>
      </c>
      <c r="DJ17" s="11">
        <f>IF(DJ$2=$A17,0,IF(HLOOKUP(DJ$2,Recipes!$H:$GI,'Production Calculator'!$A17+2,FALSE)=0,0,HLOOKUP(DJ$2,Recipes!$H:$GI,'Production Calculator'!$A17+2,FALSE)*$AK17))+IF($AO17=DJ$3,$AM17/VLOOKUP($AO17,Data!$A$50:$B$56,2,FALSE),0)</f>
        <v>0</v>
      </c>
      <c r="DK17" s="11">
        <f>IF(DK$2=$A17,0,IF(HLOOKUP(DK$2,Recipes!$H:$GI,'Production Calculator'!$A17+2,FALSE)=0,0,HLOOKUP(DK$2,Recipes!$H:$GI,'Production Calculator'!$A17+2,FALSE)*$AK17))+IF($AO17=DK$3,$AM17/VLOOKUP($AO17,Data!$A$50:$B$56,2,FALSE),0)</f>
        <v>0</v>
      </c>
      <c r="DL17" s="11">
        <f>IF(DL$2=$A17,0,IF(HLOOKUP(DL$2,Recipes!$H:$GI,'Production Calculator'!$A17+2,FALSE)=0,0,HLOOKUP(DL$2,Recipes!$H:$GI,'Production Calculator'!$A17+2,FALSE)*$AK17))+IF($AO17=DL$3,$AM17/VLOOKUP($AO17,Data!$A$50:$B$56,2,FALSE),0)</f>
        <v>0</v>
      </c>
      <c r="DM17" s="11">
        <f>IF(DM$2=$A17,0,IF(HLOOKUP(DM$2,Recipes!$H:$GI,'Production Calculator'!$A17+2,FALSE)=0,0,HLOOKUP(DM$2,Recipes!$H:$GI,'Production Calculator'!$A17+2,FALSE)*$AK17))+IF($AO17=DM$3,$AM17/VLOOKUP($AO17,Data!$A$50:$B$56,2,FALSE),0)</f>
        <v>0</v>
      </c>
      <c r="DN17" s="11">
        <f>IF(DN$2=$A17,0,IF(HLOOKUP(DN$2,Recipes!$H:$GI,'Production Calculator'!$A17+2,FALSE)=0,0,HLOOKUP(DN$2,Recipes!$H:$GI,'Production Calculator'!$A17+2,FALSE)*$AK17))+IF($AO17=DN$3,$AM17/VLOOKUP($AO17,Data!$A$50:$B$56,2,FALSE),0)</f>
        <v>0</v>
      </c>
      <c r="DO17" s="11">
        <f>IF(DO$2=$A17,0,IF(HLOOKUP(DO$2,Recipes!$H:$GI,'Production Calculator'!$A17+2,FALSE)=0,0,HLOOKUP(DO$2,Recipes!$H:$GI,'Production Calculator'!$A17+2,FALSE)*$AK17))+IF($AO17=DO$3,$AM17/VLOOKUP($AO17,Data!$A$50:$B$56,2,FALSE),0)</f>
        <v>0</v>
      </c>
      <c r="DP17" s="11">
        <f>IF(DP$2=$A17,0,IF(HLOOKUP(DP$2,Recipes!$H:$GI,'Production Calculator'!$A17+2,FALSE)=0,0,HLOOKUP(DP$2,Recipes!$H:$GI,'Production Calculator'!$A17+2,FALSE)*$AK17))+IF($AO17=DP$3,$AM17/VLOOKUP($AO17,Data!$A$50:$B$56,2,FALSE),0)</f>
        <v>0</v>
      </c>
      <c r="DQ17" s="11">
        <f>IF(DQ$2=$A17,0,IF(HLOOKUP(DQ$2,Recipes!$H:$GI,'Production Calculator'!$A17+2,FALSE)=0,0,HLOOKUP(DQ$2,Recipes!$H:$GI,'Production Calculator'!$A17+2,FALSE)*$AK17))+IF($AO17=DQ$3,$AM17/VLOOKUP($AO17,Data!$A$50:$B$56,2,FALSE),0)</f>
        <v>0</v>
      </c>
      <c r="DR17" s="11">
        <f>IF(DR$2=$A17,0,IF(HLOOKUP(DR$2,Recipes!$H:$GI,'Production Calculator'!$A17+2,FALSE)=0,0,HLOOKUP(DR$2,Recipes!$H:$GI,'Production Calculator'!$A17+2,FALSE)*$AK17))+IF($AO17=DR$3,$AM17/VLOOKUP($AO17,Data!$A$50:$B$56,2,FALSE),0)</f>
        <v>0</v>
      </c>
      <c r="DS17" s="11">
        <f>IF(DS$2=$A17,0,IF(HLOOKUP(DS$2,Recipes!$H:$GI,'Production Calculator'!$A17+2,FALSE)=0,0,HLOOKUP(DS$2,Recipes!$H:$GI,'Production Calculator'!$A17+2,FALSE)*$AK17))+IF($AO17=DS$3,$AM17/VLOOKUP($AO17,Data!$A$50:$B$56,2,FALSE),0)</f>
        <v>0</v>
      </c>
      <c r="DT17" s="11">
        <f>IF(DT$2=$A17,0,IF(HLOOKUP(DT$2,Recipes!$H:$GI,'Production Calculator'!$A17+2,FALSE)=0,0,HLOOKUP(DT$2,Recipes!$H:$GI,'Production Calculator'!$A17+2,FALSE)*$AK17))+IF($AO17=DT$3,$AM17/VLOOKUP($AO17,Data!$A$50:$B$56,2,FALSE),0)</f>
        <v>0</v>
      </c>
      <c r="DU17" s="11">
        <f>IF(DU$2=$A17,0,IF(HLOOKUP(DU$2,Recipes!$H:$GI,'Production Calculator'!$A17+2,FALSE)=0,0,HLOOKUP(DU$2,Recipes!$H:$GI,'Production Calculator'!$A17+2,FALSE)*$AK17))+IF($AO17=DU$3,$AM17/VLOOKUP($AO17,Data!$A$50:$B$56,2,FALSE),0)</f>
        <v>0</v>
      </c>
      <c r="DV17" s="11">
        <f>IF(DV$2=$A17,0,IF(HLOOKUP(DV$2,Recipes!$H:$GI,'Production Calculator'!$A17+2,FALSE)=0,0,HLOOKUP(DV$2,Recipes!$H:$GI,'Production Calculator'!$A17+2,FALSE)*$AK17))+IF($AO17=DV$3,$AM17/VLOOKUP($AO17,Data!$A$50:$B$56,2,FALSE),0)</f>
        <v>0</v>
      </c>
      <c r="DW17" s="11">
        <f>IF(DW$2=$A17,0,IF(HLOOKUP(DW$2,Recipes!$H:$GI,'Production Calculator'!$A17+2,FALSE)=0,0,HLOOKUP(DW$2,Recipes!$H:$GI,'Production Calculator'!$A17+2,FALSE)*$AK17))+IF($AO17=DW$3,$AM17/VLOOKUP($AO17,Data!$A$50:$B$56,2,FALSE),0)</f>
        <v>0</v>
      </c>
      <c r="DX17" s="11">
        <f>IF(DX$2=$A17,0,IF(HLOOKUP(DX$2,Recipes!$H:$GI,'Production Calculator'!$A17+2,FALSE)=0,0,HLOOKUP(DX$2,Recipes!$H:$GI,'Production Calculator'!$A17+2,FALSE)*$AK17))+IF($AO17=DX$3,$AM17/VLOOKUP($AO17,Data!$A$50:$B$56,2,FALSE),0)</f>
        <v>0</v>
      </c>
      <c r="DY17" s="11">
        <f>IF(DY$2=$A17,0,IF(HLOOKUP(DY$2,Recipes!$H:$GI,'Production Calculator'!$A17+2,FALSE)=0,0,HLOOKUP(DY$2,Recipes!$H:$GI,'Production Calculator'!$A17+2,FALSE)*$AK17))+IF($AO17=DY$3,$AM17/VLOOKUP($AO17,Data!$A$50:$B$56,2,FALSE),0)</f>
        <v>0</v>
      </c>
      <c r="DZ17" s="11">
        <f>IF(DZ$2=$A17,0,IF(HLOOKUP(DZ$2,Recipes!$H:$GI,'Production Calculator'!$A17+2,FALSE)=0,0,HLOOKUP(DZ$2,Recipes!$H:$GI,'Production Calculator'!$A17+2,FALSE)*$AK17))+IF($AO17=DZ$3,$AM17/VLOOKUP($AO17,Data!$A$50:$B$56,2,FALSE),0)</f>
        <v>0</v>
      </c>
      <c r="EA17" s="11">
        <f>IF(EA$2=$A17,0,IF(HLOOKUP(EA$2,Recipes!$H:$GI,'Production Calculator'!$A17+2,FALSE)=0,0,HLOOKUP(EA$2,Recipes!$H:$GI,'Production Calculator'!$A17+2,FALSE)*$AK17))+IF($AO17=EA$3,$AM17/VLOOKUP($AO17,Data!$A$50:$B$56,2,FALSE),0)</f>
        <v>0</v>
      </c>
      <c r="EB17" s="11">
        <f>IF(EB$2=$A17,0,IF(HLOOKUP(EB$2,Recipes!$H:$GI,'Production Calculator'!$A17+2,FALSE)=0,0,HLOOKUP(EB$2,Recipes!$H:$GI,'Production Calculator'!$A17+2,FALSE)*$AK17))+IF($AO17=EB$3,$AM17/VLOOKUP($AO17,Data!$A$50:$B$56,2,FALSE),0)</f>
        <v>0</v>
      </c>
      <c r="EC17" s="11">
        <f>IF(EC$2=$A17,0,IF(HLOOKUP(EC$2,Recipes!$H:$GI,'Production Calculator'!$A17+2,FALSE)=0,0,HLOOKUP(EC$2,Recipes!$H:$GI,'Production Calculator'!$A17+2,FALSE)*$AK17))+IF($AO17=EC$3,$AM17/VLOOKUP($AO17,Data!$A$50:$B$56,2,FALSE),0)</f>
        <v>0</v>
      </c>
      <c r="ED17" s="11">
        <f>IF(ED$2=$A17,0,IF(HLOOKUP(ED$2,Recipes!$H:$GI,'Production Calculator'!$A17+2,FALSE)=0,0,HLOOKUP(ED$2,Recipes!$H:$GI,'Production Calculator'!$A17+2,FALSE)*$AK17))+IF($AO17=ED$3,$AM17/VLOOKUP($AO17,Data!$A$50:$B$56,2,FALSE),0)</f>
        <v>0</v>
      </c>
      <c r="EE17" s="11">
        <f>IF(EE$2=$A17,0,IF(HLOOKUP(EE$2,Recipes!$H:$GI,'Production Calculator'!$A17+2,FALSE)=0,0,HLOOKUP(EE$2,Recipes!$H:$GI,'Production Calculator'!$A17+2,FALSE)*$AK17))+IF($AO17=EE$3,$AM17/VLOOKUP($AO17,Data!$A$50:$B$56,2,FALSE),0)</f>
        <v>0</v>
      </c>
      <c r="EF17" s="11">
        <f>IF(EF$2=$A17,0,IF(HLOOKUP(EF$2,Recipes!$H:$GI,'Production Calculator'!$A17+2,FALSE)=0,0,HLOOKUP(EF$2,Recipes!$H:$GI,'Production Calculator'!$A17+2,FALSE)*$AK17))+IF($AO17=EF$3,$AM17/VLOOKUP($AO17,Data!$A$50:$B$56,2,FALSE),0)</f>
        <v>0</v>
      </c>
      <c r="EG17" s="11">
        <f>IF(EG$2=$A17,0,IF(HLOOKUP(EG$2,Recipes!$H:$GI,'Production Calculator'!$A17+2,FALSE)=0,0,HLOOKUP(EG$2,Recipes!$H:$GI,'Production Calculator'!$A17+2,FALSE)*$AK17))+IF($AO17=EG$3,$AM17/VLOOKUP($AO17,Data!$A$50:$B$56,2,FALSE),0)</f>
        <v>0</v>
      </c>
      <c r="EH17" s="11">
        <f>IF(EH$2=$A17,0,IF(HLOOKUP(EH$2,Recipes!$H:$GI,'Production Calculator'!$A17+2,FALSE)=0,0,HLOOKUP(EH$2,Recipes!$H:$GI,'Production Calculator'!$A17+2,FALSE)*$AK17))+IF($AO17=EH$3,$AM17/VLOOKUP($AO17,Data!$A$50:$B$56,2,FALSE),0)</f>
        <v>0</v>
      </c>
      <c r="EI17" s="11">
        <f>IF(EI$2=$A17,0,IF(HLOOKUP(EI$2,Recipes!$H:$GI,'Production Calculator'!$A17+2,FALSE)=0,0,HLOOKUP(EI$2,Recipes!$H:$GI,'Production Calculator'!$A17+2,FALSE)*$AK17))+IF($AO17=EI$3,$AM17/VLOOKUP($AO17,Data!$A$50:$B$56,2,FALSE),0)</f>
        <v>0</v>
      </c>
      <c r="EJ17" s="11">
        <f>IF(EJ$2=$A17,0,IF(HLOOKUP(EJ$2,Recipes!$H:$GI,'Production Calculator'!$A17+2,FALSE)=0,0,HLOOKUP(EJ$2,Recipes!$H:$GI,'Production Calculator'!$A17+2,FALSE)*$AK17))+IF($AO17=EJ$3,$AM17/VLOOKUP($AO17,Data!$A$50:$B$56,2,FALSE),0)</f>
        <v>0</v>
      </c>
      <c r="EK17" s="11">
        <f>IF(EK$2=$A17,0,IF(HLOOKUP(EK$2,Recipes!$H:$GI,'Production Calculator'!$A17+2,FALSE)=0,0,HLOOKUP(EK$2,Recipes!$H:$GI,'Production Calculator'!$A17+2,FALSE)*$AK17))+IF($AO17=EK$3,$AM17/VLOOKUP($AO17,Data!$A$50:$B$56,2,FALSE),0)</f>
        <v>0</v>
      </c>
      <c r="EL17" s="11">
        <f>IF(EL$2=$A17,0,IF(HLOOKUP(EL$2,Recipes!$H:$GI,'Production Calculator'!$A17+2,FALSE)=0,0,HLOOKUP(EL$2,Recipes!$H:$GI,'Production Calculator'!$A17+2,FALSE)*$AK17))+IF($AO17=EL$3,$AM17/VLOOKUP($AO17,Data!$A$50:$B$56,2,FALSE),0)</f>
        <v>0</v>
      </c>
      <c r="EM17" s="11">
        <f>IF(EM$2=$A17,0,IF(HLOOKUP(EM$2,Recipes!$H:$GI,'Production Calculator'!$A17+2,FALSE)=0,0,HLOOKUP(EM$2,Recipes!$H:$GI,'Production Calculator'!$A17+2,FALSE)*$AK17))+IF($AO17=EM$3,$AM17/VLOOKUP($AO17,Data!$A$50:$B$56,2,FALSE),0)</f>
        <v>0</v>
      </c>
      <c r="EN17" s="11">
        <f>IF(EN$2=$A17,0,IF(HLOOKUP(EN$2,Recipes!$H:$GI,'Production Calculator'!$A17+2,FALSE)=0,0,HLOOKUP(EN$2,Recipes!$H:$GI,'Production Calculator'!$A17+2,FALSE)*$AK17))+IF($AO17=EN$3,$AM17/VLOOKUP($AO17,Data!$A$50:$B$56,2,FALSE),0)</f>
        <v>0</v>
      </c>
      <c r="EO17" s="11">
        <f>IF(EO$2=$A17,0,IF(HLOOKUP(EO$2,Recipes!$H:$GI,'Production Calculator'!$A17+2,FALSE)=0,0,HLOOKUP(EO$2,Recipes!$H:$GI,'Production Calculator'!$A17+2,FALSE)*$AK17))+IF($AO17=EO$3,$AM17/VLOOKUP($AO17,Data!$A$50:$B$56,2,FALSE),0)</f>
        <v>0</v>
      </c>
      <c r="EP17" s="11">
        <f>IF(EP$2=$A17,0,IF(HLOOKUP(EP$2,Recipes!$H:$GI,'Production Calculator'!$A17+2,FALSE)=0,0,HLOOKUP(EP$2,Recipes!$H:$GI,'Production Calculator'!$A17+2,FALSE)*$AK17))+IF($AO17=EP$3,$AM17/VLOOKUP($AO17,Data!$A$50:$B$56,2,FALSE),0)</f>
        <v>0</v>
      </c>
      <c r="EQ17" s="11">
        <f>IF(EQ$2=$A17,0,IF(HLOOKUP(EQ$2,Recipes!$H:$GI,'Production Calculator'!$A17+2,FALSE)=0,0,HLOOKUP(EQ$2,Recipes!$H:$GI,'Production Calculator'!$A17+2,FALSE)*$AK17))+IF($AO17=EQ$3,$AM17/VLOOKUP($AO17,Data!$A$50:$B$56,2,FALSE),0)</f>
        <v>0</v>
      </c>
      <c r="ER17" s="11">
        <f>IF(ER$2=$A17,0,IF(HLOOKUP(ER$2,Recipes!$H:$GI,'Production Calculator'!$A17+2,FALSE)=0,0,HLOOKUP(ER$2,Recipes!$H:$GI,'Production Calculator'!$A17+2,FALSE)*$AK17))+IF($AO17=ER$3,$AM17/VLOOKUP($AO17,Data!$A$50:$B$56,2,FALSE),0)</f>
        <v>0</v>
      </c>
      <c r="ES17" s="11">
        <f>IF(ES$2=$A17,0,IF(HLOOKUP(ES$2,Recipes!$H:$GI,'Production Calculator'!$A17+2,FALSE)=0,0,HLOOKUP(ES$2,Recipes!$H:$GI,'Production Calculator'!$A17+2,FALSE)*$AK17))+IF($AO17=ES$3,$AM17/VLOOKUP($AO17,Data!$A$50:$B$56,2,FALSE),0)</f>
        <v>0</v>
      </c>
      <c r="ET17" s="11">
        <f>IF(ET$2=$A17,0,IF(HLOOKUP(ET$2,Recipes!$H:$GI,'Production Calculator'!$A17+2,FALSE)=0,0,HLOOKUP(ET$2,Recipes!$H:$GI,'Production Calculator'!$A17+2,FALSE)*$AK17))+IF($AO17=ET$3,$AM17/VLOOKUP($AO17,Data!$A$50:$B$56,2,FALSE),0)</f>
        <v>0</v>
      </c>
      <c r="EU17" s="11">
        <f>IF(EU$2=$A17,0,IF(HLOOKUP(EU$2,Recipes!$H:$GI,'Production Calculator'!$A17+2,FALSE)=0,0,HLOOKUP(EU$2,Recipes!$H:$GI,'Production Calculator'!$A17+2,FALSE)*$AK17))+IF($AO17=EU$3,$AM17/VLOOKUP($AO17,Data!$A$50:$B$56,2,FALSE),0)</f>
        <v>0</v>
      </c>
      <c r="EV17" s="11">
        <f>IF(EV$2=$A17,0,IF(HLOOKUP(EV$2,Recipes!$H:$GI,'Production Calculator'!$A17+2,FALSE)=0,0,HLOOKUP(EV$2,Recipes!$H:$GI,'Production Calculator'!$A17+2,FALSE)*$AK17))+IF($AO17=EV$3,$AM17/VLOOKUP($AO17,Data!$A$50:$B$56,2,FALSE),0)</f>
        <v>0</v>
      </c>
      <c r="EW17" s="11">
        <f>IF(EW$2=$A17,0,IF(HLOOKUP(EW$2,Recipes!$H:$GI,'Production Calculator'!$A17+2,FALSE)=0,0,HLOOKUP(EW$2,Recipes!$H:$GI,'Production Calculator'!$A17+2,FALSE)*$AK17))+IF($AO17=EW$3,$AM17/VLOOKUP($AO17,Data!$A$50:$B$56,2,FALSE),0)</f>
        <v>0</v>
      </c>
      <c r="EX17" s="11">
        <f>IF(EX$2=$A17,0,IF(HLOOKUP(EX$2,Recipes!$H:$GI,'Production Calculator'!$A17+2,FALSE)=0,0,HLOOKUP(EX$2,Recipes!$H:$GI,'Production Calculator'!$A17+2,FALSE)*$AK17))+IF($AO17=EX$3,$AM17/VLOOKUP($AO17,Data!$A$50:$B$56,2,FALSE),0)</f>
        <v>0</v>
      </c>
      <c r="EY17" s="11">
        <f>IF(EY$2=$A17,0,IF(HLOOKUP(EY$2,Recipes!$H:$GI,'Production Calculator'!$A17+2,FALSE)=0,0,HLOOKUP(EY$2,Recipes!$H:$GI,'Production Calculator'!$A17+2,FALSE)*$AK17))+IF($AO17=EY$3,$AM17/VLOOKUP($AO17,Data!$A$50:$B$56,2,FALSE),0)</f>
        <v>0</v>
      </c>
      <c r="EZ17" s="11">
        <f>IF(EZ$2=$A17,0,IF(HLOOKUP(EZ$2,Recipes!$H:$GI,'Production Calculator'!$A17+2,FALSE)=0,0,HLOOKUP(EZ$2,Recipes!$H:$GI,'Production Calculator'!$A17+2,FALSE)*$AK17))+IF($AO17=EZ$3,$AM17/VLOOKUP($AO17,Data!$A$50:$B$56,2,FALSE),0)</f>
        <v>0</v>
      </c>
      <c r="FA17" s="11">
        <f>IF(FA$2=$A17,0,IF(HLOOKUP(FA$2,Recipes!$H:$GI,'Production Calculator'!$A17+2,FALSE)=0,0,HLOOKUP(FA$2,Recipes!$H:$GI,'Production Calculator'!$A17+2,FALSE)*$AK17))+IF($AO17=FA$3,$AM17/VLOOKUP($AO17,Data!$A$50:$B$56,2,FALSE),0)</f>
        <v>0</v>
      </c>
      <c r="FB17" s="11">
        <f>IF(FB$2=$A17,0,IF(HLOOKUP(FB$2,Recipes!$H:$GI,'Production Calculator'!$A17+2,FALSE)=0,0,HLOOKUP(FB$2,Recipes!$H:$GI,'Production Calculator'!$A17+2,FALSE)*$AK17))+IF($AO17=FB$3,$AM17/VLOOKUP($AO17,Data!$A$50:$B$56,2,FALSE),0)</f>
        <v>0</v>
      </c>
      <c r="FC17" s="11">
        <f>IF(FC$2=$A17,0,IF(HLOOKUP(FC$2,Recipes!$H:$GI,'Production Calculator'!$A17+2,FALSE)=0,0,HLOOKUP(FC$2,Recipes!$H:$GI,'Production Calculator'!$A17+2,FALSE)*$AK17))+IF($AO17=FC$3,$AM17/VLOOKUP($AO17,Data!$A$50:$B$56,2,FALSE),0)</f>
        <v>0</v>
      </c>
      <c r="FD17" s="11">
        <f>IF(FD$2=$A17,0,IF(HLOOKUP(FD$2,Recipes!$H:$GI,'Production Calculator'!$A17+2,FALSE)=0,0,HLOOKUP(FD$2,Recipes!$H:$GI,'Production Calculator'!$A17+2,FALSE)*$AK17))+IF($AO17=FD$3,$AM17/VLOOKUP($AO17,Data!$A$50:$B$56,2,FALSE),0)</f>
        <v>0</v>
      </c>
      <c r="FE17" s="11">
        <f>IF(FE$2=$A17,0,IF(HLOOKUP(FE$2,Recipes!$H:$GI,'Production Calculator'!$A17+2,FALSE)=0,0,HLOOKUP(FE$2,Recipes!$H:$GI,'Production Calculator'!$A17+2,FALSE)*$AK17))+IF($AO17=FE$3,$AM17/VLOOKUP($AO17,Data!$A$50:$B$56,2,FALSE),0)</f>
        <v>0</v>
      </c>
      <c r="FF17" s="11">
        <f>IF(FF$2=$A17,0,IF(HLOOKUP(FF$2,Recipes!$H:$GI,'Production Calculator'!$A17+2,FALSE)=0,0,HLOOKUP(FF$2,Recipes!$H:$GI,'Production Calculator'!$A17+2,FALSE)*$AK17))+IF($AO17=FF$3,$AM17/VLOOKUP($AO17,Data!$A$50:$B$56,2,FALSE),0)</f>
        <v>0</v>
      </c>
      <c r="FG17" s="11">
        <f>IF(FG$2=$A17,0,IF(HLOOKUP(FG$2,Recipes!$H:$GI,'Production Calculator'!$A17+2,FALSE)=0,0,HLOOKUP(FG$2,Recipes!$H:$GI,'Production Calculator'!$A17+2,FALSE)*$AK17))+IF($AO17=FG$3,$AM17/VLOOKUP($AO17,Data!$A$50:$B$56,2,FALSE),0)</f>
        <v>0</v>
      </c>
      <c r="FH17" s="11">
        <f>IF(FH$2=$A17,0,IF(HLOOKUP(FH$2,Recipes!$H:$GI,'Production Calculator'!$A17+2,FALSE)=0,0,HLOOKUP(FH$2,Recipes!$H:$GI,'Production Calculator'!$A17+2,FALSE)*$AK17))+IF($AO17=FH$3,$AM17/VLOOKUP($AO17,Data!$A$50:$B$56,2,FALSE),0)</f>
        <v>0</v>
      </c>
      <c r="FI17" s="11">
        <f>IF(FI$2=$A17,0,IF(HLOOKUP(FI$2,Recipes!$H:$GI,'Production Calculator'!$A17+2,FALSE)=0,0,HLOOKUP(FI$2,Recipes!$H:$GI,'Production Calculator'!$A17+2,FALSE)*$AK17))+IF($AO17=FI$3,$AM17/VLOOKUP($AO17,Data!$A$50:$B$56,2,FALSE),0)</f>
        <v>0</v>
      </c>
      <c r="FJ17" s="11">
        <f>IF(FJ$2=$A17,0,IF(HLOOKUP(FJ$2,Recipes!$H:$GI,'Production Calculator'!$A17+2,FALSE)=0,0,HLOOKUP(FJ$2,Recipes!$H:$GI,'Production Calculator'!$A17+2,FALSE)*$AK17))+IF($AO17=FJ$3,$AM17/VLOOKUP($AO17,Data!$A$50:$B$56,2,FALSE),0)</f>
        <v>0</v>
      </c>
      <c r="FK17" s="11">
        <f>IF(FK$2=$A17,0,IF(HLOOKUP(FK$2,Recipes!$H:$GI,'Production Calculator'!$A17+2,FALSE)=0,0,HLOOKUP(FK$2,Recipes!$H:$GI,'Production Calculator'!$A17+2,FALSE)*$AK17))+IF($AO17=FK$3,$AM17/VLOOKUP($AO17,Data!$A$50:$B$56,2,FALSE),0)</f>
        <v>0</v>
      </c>
      <c r="FL17" s="11">
        <f>IF(FL$2=$A17,0,IF(HLOOKUP(FL$2,Recipes!$H:$GI,'Production Calculator'!$A17+2,FALSE)=0,0,HLOOKUP(FL$2,Recipes!$H:$GI,'Production Calculator'!$A17+2,FALSE)*$AK17))+IF($AO17=FL$3,$AM17/VLOOKUP($AO17,Data!$A$50:$B$56,2,FALSE),0)</f>
        <v>0</v>
      </c>
      <c r="FM17" s="11">
        <f>IF(FM$2=$A17,0,IF(HLOOKUP(FM$2,Recipes!$H:$GI,'Production Calculator'!$A17+2,FALSE)=0,0,HLOOKUP(FM$2,Recipes!$H:$GI,'Production Calculator'!$A17+2,FALSE)*$AK17))+IF($AO17=FM$3,$AM17/VLOOKUP($AO17,Data!$A$50:$B$56,2,FALSE),0)</f>
        <v>0</v>
      </c>
      <c r="FN17" s="11">
        <f>IF(FN$2=$A17,0,IF(HLOOKUP(FN$2,Recipes!$H:$GI,'Production Calculator'!$A17+2,FALSE)=0,0,HLOOKUP(FN$2,Recipes!$H:$GI,'Production Calculator'!$A17+2,FALSE)*$AK17))+IF($AO17=FN$3,$AM17/VLOOKUP($AO17,Data!$A$50:$B$56,2,FALSE),0)</f>
        <v>0</v>
      </c>
      <c r="FO17" s="11">
        <f>IF(FO$2=$A17,0,IF(HLOOKUP(FO$2,Recipes!$H:$GI,'Production Calculator'!$A17+2,FALSE)=0,0,HLOOKUP(FO$2,Recipes!$H:$GI,'Production Calculator'!$A17+2,FALSE)*$AK17))+IF($AO17=FO$3,$AM17/VLOOKUP($AO17,Data!$A$50:$B$56,2,FALSE),0)</f>
        <v>0</v>
      </c>
      <c r="FP17" s="11">
        <f>IF(FP$2=$A17,0,IF(HLOOKUP(FP$2,Recipes!$H:$GI,'Production Calculator'!$A17+2,FALSE)=0,0,HLOOKUP(FP$2,Recipes!$H:$GI,'Production Calculator'!$A17+2,FALSE)*$AK17))+IF($AO17=FP$3,$AM17/VLOOKUP($AO17,Data!$A$50:$B$56,2,FALSE),0)</f>
        <v>0</v>
      </c>
      <c r="FQ17" s="11">
        <f>IF(FQ$2=$A17,0,IF(HLOOKUP(FQ$2,Recipes!$H:$GI,'Production Calculator'!$A17+2,FALSE)=0,0,HLOOKUP(FQ$2,Recipes!$H:$GI,'Production Calculator'!$A17+2,FALSE)*$AK17))+IF($AO17=FQ$3,$AM17/VLOOKUP($AO17,Data!$A$50:$B$56,2,FALSE),0)</f>
        <v>0</v>
      </c>
      <c r="FR17" s="11">
        <f>IF(FR$2=$A17,0,IF(HLOOKUP(FR$2,Recipes!$H:$GI,'Production Calculator'!$A17+2,FALSE)=0,0,HLOOKUP(FR$2,Recipes!$H:$GI,'Production Calculator'!$A17+2,FALSE)*$AK17))+IF($AO17=FR$3,$AM17/VLOOKUP($AO17,Data!$A$50:$B$56,2,FALSE),0)</f>
        <v>0</v>
      </c>
      <c r="FS17" s="11">
        <f>IF(FS$2=$A17,0,IF(HLOOKUP(FS$2,Recipes!$H:$GI,'Production Calculator'!$A17+2,FALSE)=0,0,HLOOKUP(FS$2,Recipes!$H:$GI,'Production Calculator'!$A17+2,FALSE)*$AK17))+IF($AO17=FS$3,$AM17/VLOOKUP($AO17,Data!$A$50:$B$56,2,FALSE),0)</f>
        <v>0</v>
      </c>
      <c r="FT17" s="11">
        <f>IF(FT$2=$A17,0,IF(HLOOKUP(FT$2,Recipes!$H:$GI,'Production Calculator'!$A17+2,FALSE)=0,0,HLOOKUP(FT$2,Recipes!$H:$GI,'Production Calculator'!$A17+2,FALSE)*$AK17))+IF($AO17=FT$3,$AM17/VLOOKUP($AO17,Data!$A$50:$B$56,2,FALSE),0)</f>
        <v>0</v>
      </c>
      <c r="FU17" s="11">
        <f>IF(FU$2=$A17,0,IF(HLOOKUP(FU$2,Recipes!$H:$GI,'Production Calculator'!$A17+2,FALSE)=0,0,HLOOKUP(FU$2,Recipes!$H:$GI,'Production Calculator'!$A17+2,FALSE)*$AK17))+IF($AO17=FU$3,$AM17/VLOOKUP($AO17,Data!$A$50:$B$56,2,FALSE),0)</f>
        <v>0</v>
      </c>
      <c r="FV17" s="11">
        <f>IF(FV$2=$A17,0,IF(HLOOKUP(FV$2,Recipes!$H:$GI,'Production Calculator'!$A17+2,FALSE)=0,0,HLOOKUP(FV$2,Recipes!$H:$GI,'Production Calculator'!$A17+2,FALSE)*$AK17))+IF($AO17=FV$3,$AM17/VLOOKUP($AO17,Data!$A$50:$B$56,2,FALSE),0)</f>
        <v>0</v>
      </c>
      <c r="FW17" s="11">
        <f>IF(FW$2=$A17,0,IF(HLOOKUP(FW$2,Recipes!$H:$GI,'Production Calculator'!$A17+2,FALSE)=0,0,HLOOKUP(FW$2,Recipes!$H:$GI,'Production Calculator'!$A17+2,FALSE)*$AK17))+IF($AO17=FW$3,$AM17/VLOOKUP($AO17,Data!$A$50:$B$56,2,FALSE),0)</f>
        <v>0</v>
      </c>
      <c r="FX17" s="11">
        <f>IF(FX$2=$A17,0,IF(HLOOKUP(FX$2,Recipes!$H:$GI,'Production Calculator'!$A17+2,FALSE)=0,0,HLOOKUP(FX$2,Recipes!$H:$GI,'Production Calculator'!$A17+2,FALSE)*$AK17))+IF($AO17=FX$3,$AM17/VLOOKUP($AO17,Data!$A$50:$B$56,2,FALSE),0)</f>
        <v>0</v>
      </c>
      <c r="FY17" s="11">
        <f>IF(FY$2=$A17,0,IF(HLOOKUP(FY$2,Recipes!$H:$GI,'Production Calculator'!$A17+2,FALSE)=0,0,HLOOKUP(FY$2,Recipes!$H:$GI,'Production Calculator'!$A17+2,FALSE)*$AK17))+IF($AO17=FY$3,$AM17/VLOOKUP($AO17,Data!$A$50:$B$56,2,FALSE),0)</f>
        <v>0</v>
      </c>
      <c r="FZ17" s="11">
        <f>IF(FZ$2=$A17,0,IF(HLOOKUP(FZ$2,Recipes!$H:$GI,'Production Calculator'!$A17+2,FALSE)=0,0,HLOOKUP(FZ$2,Recipes!$H:$GI,'Production Calculator'!$A17+2,FALSE)*$AK17))+IF($AO17=FZ$3,$AM17/VLOOKUP($AO17,Data!$A$50:$B$56,2,FALSE),0)</f>
        <v>0</v>
      </c>
      <c r="GA17" s="11">
        <f>IF(GA$2=$A17,0,IF(HLOOKUP(GA$2,Recipes!$H:$GI,'Production Calculator'!$A17+2,FALSE)=0,0,HLOOKUP(GA$2,Recipes!$H:$GI,'Production Calculator'!$A17+2,FALSE)*$AK17))+IF($AO17=GA$3,$AM17/VLOOKUP($AO17,Data!$A$50:$B$56,2,FALSE),0)</f>
        <v>0</v>
      </c>
      <c r="GB17" s="11">
        <f>IF(GB$2=$A17,0,IF(HLOOKUP(GB$2,Recipes!$H:$GI,'Production Calculator'!$A17+2,FALSE)=0,0,HLOOKUP(GB$2,Recipes!$H:$GI,'Production Calculator'!$A17+2,FALSE)*$AK17))+IF($AO17=GB$3,$AM17/VLOOKUP($AO17,Data!$A$50:$B$56,2,FALSE),0)</f>
        <v>0</v>
      </c>
      <c r="GC17" s="11">
        <f>IF(GC$2=$A17,0,IF(HLOOKUP(GC$2,Recipes!$H:$GI,'Production Calculator'!$A17+2,FALSE)=0,0,HLOOKUP(GC$2,Recipes!$H:$GI,'Production Calculator'!$A17+2,FALSE)*$AK17))+IF($AO17=GC$3,$AM17/VLOOKUP($AO17,Data!$A$50:$B$56,2,FALSE),0)</f>
        <v>0</v>
      </c>
      <c r="GD17" s="11">
        <f>IF(GD$2=$A17,0,IF(HLOOKUP(GD$2,Recipes!$H:$GI,'Production Calculator'!$A17+2,FALSE)=0,0,HLOOKUP(GD$2,Recipes!$H:$GI,'Production Calculator'!$A17+2,FALSE)*$AK17))+IF($AO17=GD$3,$AM17/VLOOKUP($AO17,Data!$A$50:$B$56,2,FALSE),0)</f>
        <v>0</v>
      </c>
      <c r="GE17" s="11">
        <f>IF(GE$2=$A17,0,IF(HLOOKUP(GE$2,Recipes!$H:$GI,'Production Calculator'!$A17+2,FALSE)=0,0,HLOOKUP(GE$2,Recipes!$H:$GI,'Production Calculator'!$A17+2,FALSE)*$AK17))+IF($AO17=GE$3,$AM17/VLOOKUP($AO17,Data!$A$50:$B$56,2,FALSE),0)</f>
        <v>0</v>
      </c>
      <c r="GF17" s="11">
        <f>IF(GF$2=$A17,0,IF(HLOOKUP(GF$2,Recipes!$H:$GI,'Production Calculator'!$A17+2,FALSE)=0,0,HLOOKUP(GF$2,Recipes!$H:$GI,'Production Calculator'!$A17+2,FALSE)*$AK17))+IF($AO17=GF$3,$AM17/VLOOKUP($AO17,Data!$A$50:$B$56,2,FALSE),0)</f>
        <v>0</v>
      </c>
      <c r="GG17" s="11">
        <f>IF(GG$2=$A17,0,IF(HLOOKUP(GG$2,Recipes!$H:$GI,'Production Calculator'!$A17+2,FALSE)=0,0,HLOOKUP(GG$2,Recipes!$H:$GI,'Production Calculator'!$A17+2,FALSE)*$AK17))+IF($AO17=GG$3,$AM17/VLOOKUP($AO17,Data!$A$50:$B$56,2,FALSE),0)</f>
        <v>0</v>
      </c>
      <c r="GH17" s="11">
        <f>IF(GH$2=$A17,0,IF(HLOOKUP(GH$2,Recipes!$H:$GI,'Production Calculator'!$A17+2,FALSE)=0,0,HLOOKUP(GH$2,Recipes!$H:$GI,'Production Calculator'!$A17+2,FALSE)*$AK17))+IF($AO17=GH$3,$AM17/VLOOKUP($AO17,Data!$A$50:$B$56,2,FALSE),0)</f>
        <v>0</v>
      </c>
      <c r="GI17" s="11">
        <f>IF(GI$2=$A17,0,IF(HLOOKUP(GI$2,Recipes!$H:$GI,'Production Calculator'!$A17+2,FALSE)=0,0,HLOOKUP(GI$2,Recipes!$H:$GI,'Production Calculator'!$A17+2,FALSE)*$AK17))+IF($AO17=GI$3,$AM17/VLOOKUP($AO17,Data!$A$50:$B$56,2,FALSE),0)</f>
        <v>0</v>
      </c>
      <c r="GJ17" s="11">
        <f>IF(GJ$2=$A17,0,IF(HLOOKUP(GJ$2,Recipes!$H:$GI,'Production Calculator'!$A17+2,FALSE)=0,0,HLOOKUP(GJ$2,Recipes!$H:$GI,'Production Calculator'!$A17+2,FALSE)*$AK17))+IF($AO17=GJ$3,$AM17/VLOOKUP($AO17,Data!$A$50:$B$56,2,FALSE),0)</f>
        <v>0</v>
      </c>
      <c r="GK17" s="11">
        <f>IF(GK$2=$A17,0,IF(HLOOKUP(GK$2,Recipes!$H:$GI,'Production Calculator'!$A17+2,FALSE)=0,0,HLOOKUP(GK$2,Recipes!$H:$GI,'Production Calculator'!$A17+2,FALSE)*$AK17))+IF($AO17=GK$3,$AM17/VLOOKUP($AO17,Data!$A$50:$B$56,2,FALSE),0)</f>
        <v>0</v>
      </c>
      <c r="GL17" s="11">
        <f>IF(GL$2=$A17,0,IF(HLOOKUP(GL$2,Recipes!$H:$GI,'Production Calculator'!$A17+2,FALSE)=0,0,HLOOKUP(GL$2,Recipes!$H:$GI,'Production Calculator'!$A17+2,FALSE)*$AK17))+IF($AO17=GL$3,$AM17/VLOOKUP($AO17,Data!$A$50:$B$56,2,FALSE),0)</f>
        <v>0</v>
      </c>
      <c r="GM17" s="11">
        <f>IF(GM$2=$A17,0,IF(HLOOKUP(GM$2,Recipes!$H:$GI,'Production Calculator'!$A17+2,FALSE)=0,0,HLOOKUP(GM$2,Recipes!$H:$GI,'Production Calculator'!$A17+2,FALSE)*$AK17))+IF($AO17=GM$3,$AM17/VLOOKUP($AO17,Data!$A$50:$B$56,2,FALSE),0)</f>
        <v>0</v>
      </c>
      <c r="GN17" s="11">
        <f>IF(GN$2=$A17,0,IF(HLOOKUP(GN$2,Recipes!$H:$GI,'Production Calculator'!$A17+2,FALSE)=0,0,HLOOKUP(GN$2,Recipes!$H:$GI,'Production Calculator'!$A17+2,FALSE)*$AK17))+IF($AO17=GN$3,$AM17/VLOOKUP($AO17,Data!$A$50:$B$56,2,FALSE),0)</f>
        <v>0</v>
      </c>
      <c r="GO17" s="11">
        <f>IF(GO$2=$A17,0,IF(HLOOKUP(GO$2,Recipes!$H:$GI,'Production Calculator'!$A17+2,FALSE)=0,0,HLOOKUP(GO$2,Recipes!$H:$GI,'Production Calculator'!$A17+2,FALSE)*$AK17))+IF($AO17=GO$3,$AM17/VLOOKUP($AO17,Data!$A$50:$B$56,2,FALSE),0)</f>
        <v>0</v>
      </c>
      <c r="GP17" s="11">
        <f>IF(GP$2=$A17,0,IF(HLOOKUP(GP$2,Recipes!$H:$GI,'Production Calculator'!$A17+2,FALSE)=0,0,HLOOKUP(GP$2,Recipes!$H:$GI,'Production Calculator'!$A17+2,FALSE)*$AK17))+IF($AO17=GP$3,$AM17/VLOOKUP($AO17,Data!$A$50:$B$56,2,FALSE),0)</f>
        <v>0</v>
      </c>
      <c r="GQ17" s="11">
        <f>IF(GQ$2=$A17,0,IF(HLOOKUP(GQ$2,Recipes!$H:$GI,'Production Calculator'!$A17+2,FALSE)=0,0,HLOOKUP(GQ$2,Recipes!$H:$GI,'Production Calculator'!$A17+2,FALSE)*$AK17))+IF($AO17=GQ$3,$AM17/VLOOKUP($AO17,Data!$A$50:$B$56,2,FALSE),0)</f>
        <v>0</v>
      </c>
      <c r="GR17" s="11">
        <f>IF(GR$2=$A17,0,IF(HLOOKUP(GR$2,Recipes!$H:$GI,'Production Calculator'!$A17+2,FALSE)=0,0,HLOOKUP(GR$2,Recipes!$H:$GI,'Production Calculator'!$A17+2,FALSE)*$AK17))+IF($AO17=GR$3,$AM17/VLOOKUP($AO17,Data!$A$50:$B$56,2,FALSE),0)</f>
        <v>0</v>
      </c>
      <c r="GS17" s="11">
        <f>IF(GS$2=$A17,0,IF(HLOOKUP(GS$2,Recipes!$H:$GI,'Production Calculator'!$A17+2,FALSE)=0,0,HLOOKUP(GS$2,Recipes!$H:$GI,'Production Calculator'!$A17+2,FALSE)*$AK17))+IF($AO17=GS$3,$AM17/VLOOKUP($AO17,Data!$A$50:$B$56,2,FALSE),0)</f>
        <v>0</v>
      </c>
      <c r="GT17" s="11">
        <f>IF(GT$2=$A17,0,IF(HLOOKUP(GT$2,Recipes!$H:$GI,'Production Calculator'!$A17+2,FALSE)=0,0,HLOOKUP(GT$2,Recipes!$H:$GI,'Production Calculator'!$A17+2,FALSE)*$AK17))+IF($AO17=GT$3,$AM17/VLOOKUP($AO17,Data!$A$50:$B$56,2,FALSE),0)</f>
        <v>0</v>
      </c>
      <c r="GU17" s="11">
        <f>IF(GU$2=$A17,0,IF(HLOOKUP(GU$2,Recipes!$H:$GI,'Production Calculator'!$A17+2,FALSE)=0,0,HLOOKUP(GU$2,Recipes!$H:$GI,'Production Calculator'!$A17+2,FALSE)*$AK17))+IF($AO17=GU$3,$AM17/VLOOKUP($AO17,Data!$A$50:$B$56,2,FALSE),0)</f>
        <v>0</v>
      </c>
      <c r="GV17" s="11">
        <f>IF(GV$2=$A17,0,IF(HLOOKUP(GV$2,Recipes!$H:$GI,'Production Calculator'!$A17+2,FALSE)=0,0,HLOOKUP(GV$2,Recipes!$H:$GI,'Production Calculator'!$A17+2,FALSE)*$AK17))+IF($AO17=GV$3,$AM17/VLOOKUP($AO17,Data!$A$50:$B$56,2,FALSE),0)</f>
        <v>0</v>
      </c>
      <c r="GW17" s="11">
        <f>IF(GW$2=$A17,0,IF(HLOOKUP(GW$2,Recipes!$H:$GI,'Production Calculator'!$A17+2,FALSE)=0,0,HLOOKUP(GW$2,Recipes!$H:$GI,'Production Calculator'!$A17+2,FALSE)*$AK17))+IF($AO17=GW$3,$AM17/VLOOKUP($AO17,Data!$A$50:$B$56,2,FALSE),0)</f>
        <v>0</v>
      </c>
      <c r="GX17" s="11">
        <f>IF(GX$2=$A17,0,IF(HLOOKUP(GX$2,Recipes!$H:$GI,'Production Calculator'!$A17+2,FALSE)=0,0,HLOOKUP(GX$2,Recipes!$H:$GI,'Production Calculator'!$A17+2,FALSE)*$AK17))+IF($AO17=GX$3,$AM17/VLOOKUP($AO17,Data!$A$50:$B$56,2,FALSE),0)</f>
        <v>0</v>
      </c>
      <c r="GY17" s="11">
        <f>IF(GY$2=$A17,0,IF(HLOOKUP(GY$2,Recipes!$H:$GI,'Production Calculator'!$A17+2,FALSE)=0,0,HLOOKUP(GY$2,Recipes!$H:$GI,'Production Calculator'!$A17+2,FALSE)*$AK17))+IF($AO17=GY$3,$AM17/VLOOKUP($AO17,Data!$A$50:$B$56,2,FALSE),0)</f>
        <v>0</v>
      </c>
      <c r="GZ17" s="11">
        <f>IF(GZ$2=$A17,0,IF(HLOOKUP(GZ$2,Recipes!$H:$GI,'Production Calculator'!$A17+2,FALSE)=0,0,HLOOKUP(GZ$2,Recipes!$H:$GI,'Production Calculator'!$A17+2,FALSE)*$AK17))+IF($AO17=GZ$3,$AM17/VLOOKUP($AO17,Data!$A$50:$B$56,2,FALSE),0)</f>
        <v>0</v>
      </c>
      <c r="HA17" s="11">
        <f>IF(HA$2=$A17,0,IF(HLOOKUP(HA$2,Recipes!$H:$GI,'Production Calculator'!$A17+2,FALSE)=0,0,HLOOKUP(HA$2,Recipes!$H:$GI,'Production Calculator'!$A17+2,FALSE)*$AK17))+IF($AO17=HA$3,$AM17/VLOOKUP($AO17,Data!$A$50:$B$56,2,FALSE),0)</f>
        <v>0</v>
      </c>
      <c r="HB17" s="11">
        <f>IF(HB$2=$A17,0,IF(HLOOKUP(HB$2,Recipes!$H:$GI,'Production Calculator'!$A17+2,FALSE)=0,0,HLOOKUP(HB$2,Recipes!$H:$GI,'Production Calculator'!$A17+2,FALSE)*$AK17))+IF($AO17=HB$3,$AM17/VLOOKUP($AO17,Data!$A$50:$B$56,2,FALSE),0)</f>
        <v>0</v>
      </c>
      <c r="HC17" s="11">
        <f>IF(HC$2=$A17,0,IF(HLOOKUP(HC$2,Recipes!$H:$GI,'Production Calculator'!$A17+2,FALSE)=0,0,HLOOKUP(HC$2,Recipes!$H:$GI,'Production Calculator'!$A17+2,FALSE)*$AK17))+IF($AO17=HC$3,$AM17/VLOOKUP($AO17,Data!$A$50:$B$56,2,FALSE),0)</f>
        <v>0</v>
      </c>
      <c r="HD17" s="11">
        <f>IF(HD$2=$A17,0,IF(HLOOKUP(HD$2,Recipes!$H:$GI,'Production Calculator'!$A17+2,FALSE)=0,0,HLOOKUP(HD$2,Recipes!$H:$GI,'Production Calculator'!$A17+2,FALSE)*$AK17))+IF($AO17=HD$3,$AM17/VLOOKUP($AO17,Data!$A$50:$B$56,2,FALSE),0)</f>
        <v>0</v>
      </c>
      <c r="HE17" s="11">
        <f>IF(HE$2=$A17,0,IF(HLOOKUP(HE$2,Recipes!$H:$GI,'Production Calculator'!$A17+2,FALSE)=0,0,HLOOKUP(HE$2,Recipes!$H:$GI,'Production Calculator'!$A17+2,FALSE)*$AK17))+IF($AO17=HE$3,$AM17/VLOOKUP($AO17,Data!$A$50:$B$56,2,FALSE),0)</f>
        <v>0</v>
      </c>
      <c r="HF17" s="11">
        <f>IF(HF$2=$A17,0,IF(HLOOKUP(HF$2,Recipes!$H:$GI,'Production Calculator'!$A17+2,FALSE)=0,0,HLOOKUP(HF$2,Recipes!$H:$GI,'Production Calculator'!$A17+2,FALSE)*$AK17))+IF($AO17=HF$3,$AM17/VLOOKUP($AO17,Data!$A$50:$B$56,2,FALSE),0)</f>
        <v>0</v>
      </c>
      <c r="HG17" s="11">
        <f>IF(HG$2=$A17,0,IF(HLOOKUP(HG$2,Recipes!$H:$GI,'Production Calculator'!$A17+2,FALSE)=0,0,HLOOKUP(HG$2,Recipes!$H:$GI,'Production Calculator'!$A17+2,FALSE)*$AK17))+IF($AO17=HG$3,$AM17/VLOOKUP($AO17,Data!$A$50:$B$56,2,FALSE),0)</f>
        <v>0</v>
      </c>
      <c r="HH17" s="11">
        <f>IF(HH$2=$A17,0,IF(HLOOKUP(HH$2,Recipes!$H:$GI,'Production Calculator'!$A17+2,FALSE)=0,0,HLOOKUP(HH$2,Recipes!$H:$GI,'Production Calculator'!$A17+2,FALSE)*$AK17))+IF($AO17=HH$3,$AM17/VLOOKUP($AO17,Data!$A$50:$B$56,2,FALSE),0)</f>
        <v>0</v>
      </c>
      <c r="HI17" s="11">
        <f>IF(HI$2=$A17,0,IF(HLOOKUP(HI$2,Recipes!$H:$GI,'Production Calculator'!$A17+2,FALSE)=0,0,HLOOKUP(HI$2,Recipes!$H:$GI,'Production Calculator'!$A17+2,FALSE)*$AK17))+IF($AO17=HI$3,$AM17/VLOOKUP($AO17,Data!$A$50:$B$56,2,FALSE),0)</f>
        <v>0</v>
      </c>
      <c r="HJ17" s="11">
        <f>IF(HJ$2=$A17,0,IF(HLOOKUP(HJ$2,Recipes!$H:$GI,'Production Calculator'!$A17+2,FALSE)=0,0,HLOOKUP(HJ$2,Recipes!$H:$GI,'Production Calculator'!$A17+2,FALSE)*$AK17))+IF($AO17=HJ$3,$AM17/VLOOKUP($AO17,Data!$A$50:$B$56,2,FALSE),0)</f>
        <v>0</v>
      </c>
      <c r="HK17" s="11">
        <f>IF(HK$2=$A17,0,IF(HLOOKUP(HK$2,Recipes!$H:$GI,'Production Calculator'!$A17+2,FALSE)=0,0,HLOOKUP(HK$2,Recipes!$H:$GI,'Production Calculator'!$A17+2,FALSE)*$AK17))+IF($AO17=HK$3,$AM17/VLOOKUP($AO17,Data!$A$50:$B$56,2,FALSE),0)</f>
        <v>0</v>
      </c>
      <c r="HL17" s="11">
        <f>IF(HL$2=$A17,0,IF(HLOOKUP(HL$2,Recipes!$H:$GI,'Production Calculator'!$A17+2,FALSE)=0,0,HLOOKUP(HL$2,Recipes!$H:$GI,'Production Calculator'!$A17+2,FALSE)*$AK17))+IF($AO17=HL$3,$AM17/VLOOKUP($AO17,Data!$A$50:$B$56,2,FALSE),0)</f>
        <v>0</v>
      </c>
      <c r="HM17" s="11">
        <f>IF(HM$2=$A17,0,IF(HLOOKUP(HM$2,Recipes!$H:$GI,'Production Calculator'!$A17+2,FALSE)=0,0,HLOOKUP(HM$2,Recipes!$H:$GI,'Production Calculator'!$A17+2,FALSE)*$AK17))+IF($AO17=HM$3,$AM17/VLOOKUP($AO17,Data!$A$50:$B$56,2,FALSE),0)</f>
        <v>0</v>
      </c>
      <c r="HN17" s="11">
        <f>IF(HN$2=$A17,0,IF(HLOOKUP(HN$2,Recipes!$H:$GI,'Production Calculator'!$A17+2,FALSE)=0,0,HLOOKUP(HN$2,Recipes!$H:$GI,'Production Calculator'!$A17+2,FALSE)*$AK17))+IF($AO17=HN$3,$AM17/VLOOKUP($AO17,Data!$A$50:$B$56,2,FALSE),0)</f>
        <v>0</v>
      </c>
      <c r="HO17" s="11">
        <f>IF(HO$2=$A17,0,IF(HLOOKUP(HO$2,Recipes!$H:$GI,'Production Calculator'!$A17+2,FALSE)=0,0,HLOOKUP(HO$2,Recipes!$H:$GI,'Production Calculator'!$A17+2,FALSE)*$AK17))+IF($AO17=HO$3,$AM17/VLOOKUP($AO17,Data!$A$50:$B$56,2,FALSE),0)</f>
        <v>0</v>
      </c>
      <c r="HP17" s="11">
        <f>IF(HP$2=$A17,0,IF(HLOOKUP(HP$2,Recipes!$H:$GI,'Production Calculator'!$A17+2,FALSE)=0,0,HLOOKUP(HP$2,Recipes!$H:$GI,'Production Calculator'!$A17+2,FALSE)*$AK17))+IF($AO17=HP$3,$AM17/VLOOKUP($AO17,Data!$A$50:$B$56,2,FALSE),0)</f>
        <v>0</v>
      </c>
      <c r="HQ17" s="11">
        <f>IF(HQ$2=$A17,0,IF(HLOOKUP(HQ$2,Recipes!$H:$GI,'Production Calculator'!$A17+2,FALSE)=0,0,HLOOKUP(HQ$2,Recipes!$H:$GI,'Production Calculator'!$A17+2,FALSE)*$AK17))+IF($AO17=HQ$3,$AM17/VLOOKUP($AO17,Data!$A$50:$B$56,2,FALSE),0)</f>
        <v>0</v>
      </c>
      <c r="HR17" s="11">
        <f>IF(HR$2=$A17,0,IF(HLOOKUP(HR$2,Recipes!$H:$GI,'Production Calculator'!$A17+2,FALSE)=0,0,HLOOKUP(HR$2,Recipes!$H:$GI,'Production Calculator'!$A17+2,FALSE)*$AK17))+IF($AO17=HR$3,$AM17/VLOOKUP($AO17,Data!$A$50:$B$56,2,FALSE),0)</f>
        <v>0</v>
      </c>
      <c r="HS17" s="121"/>
    </row>
    <row r="18" spans="1:227" x14ac:dyDescent="0.45">
      <c r="A18">
        <v>6</v>
      </c>
      <c r="B18" s="107" t="str">
        <f>VLOOKUP(A18,Recipes!A:B,2)</f>
        <v>Hazard concrete</v>
      </c>
      <c r="C18" s="128">
        <v>0</v>
      </c>
      <c r="D18" s="108">
        <f>HLOOKUP(A18,$AQ$2:$HR$202,$A$202-1,FALSE)+C18</f>
        <v>0</v>
      </c>
      <c r="E18" s="127" t="s">
        <v>1</v>
      </c>
      <c r="F18" s="109">
        <f>VLOOKUP(A18,Recipes!$A$3:$G$186,6,FALSE)</f>
        <v>1</v>
      </c>
      <c r="G18" s="109">
        <f>VLOOKUP(A18,Recipes!$A$3:$G$186,7,FALSE)</f>
        <v>0</v>
      </c>
      <c r="H18" s="110">
        <f>ROUNDUP(D18/AL18,0)</f>
        <v>0</v>
      </c>
      <c r="I18" s="109">
        <f>VLOOKUP(E18,Data!$A$2:$C$26,3, FALSE)</f>
        <v>4</v>
      </c>
      <c r="J18" s="108">
        <v>0</v>
      </c>
      <c r="K18" s="108">
        <v>0</v>
      </c>
      <c r="L18" s="108">
        <v>0</v>
      </c>
      <c r="M18" s="137">
        <v>0</v>
      </c>
      <c r="N18" s="137">
        <v>0</v>
      </c>
      <c r="O18" s="137">
        <v>0</v>
      </c>
      <c r="P18" s="138">
        <v>0</v>
      </c>
      <c r="Q18" s="138">
        <v>0</v>
      </c>
      <c r="R18" s="138">
        <v>0</v>
      </c>
      <c r="S18">
        <f t="shared" ref="S18:S21" si="41">J18*$H18</f>
        <v>0</v>
      </c>
      <c r="T18">
        <f t="shared" ref="T18:T21" si="42">K18*$H18</f>
        <v>0</v>
      </c>
      <c r="U18">
        <f t="shared" ref="U18:U21" si="43">L18*$H18</f>
        <v>0</v>
      </c>
      <c r="V18">
        <f t="shared" ref="V18:V21" si="44">M18*$H18</f>
        <v>0</v>
      </c>
      <c r="W18">
        <f t="shared" ref="W18:W21" si="45">N18*$H18</f>
        <v>0</v>
      </c>
      <c r="X18">
        <f t="shared" ref="X18:X21" si="46">O18*$H18</f>
        <v>0</v>
      </c>
      <c r="Y18">
        <f t="shared" ref="Y18:Y21" si="47">P18*$H18</f>
        <v>0</v>
      </c>
      <c r="Z18">
        <f t="shared" ref="Z18:Z21" si="48">Q18*$H18</f>
        <v>0</v>
      </c>
      <c r="AA18">
        <f t="shared" ref="AA18:AA21" si="49">R18*$H18</f>
        <v>0</v>
      </c>
      <c r="AB18" s="111">
        <f>VLOOKUP($A18,Recipes!$A:$G,4)</f>
        <v>0.25</v>
      </c>
      <c r="AC18" s="111">
        <f>VLOOKUP($A18,Recipes!$A:$G,5)</f>
        <v>10</v>
      </c>
      <c r="AD18" s="111">
        <f>AC18/AB18</f>
        <v>40</v>
      </c>
      <c r="AE18" s="111">
        <f>VLOOKUP(E18,Data!$A$2:$F$26,5,FALSE)</f>
        <v>0</v>
      </c>
      <c r="AF18" s="111">
        <f>VLOOKUP(E18,Data!$A$2:$F$26,4,FALSE)</f>
        <v>210</v>
      </c>
      <c r="AG18" s="111">
        <f>VLOOKUP(E18,Data!$A$2:$B$26,2, FALSE)</f>
        <v>1.25</v>
      </c>
      <c r="AH18" s="111">
        <f>1+VLOOKUP($J$3,Data!$A$40:$D$48,2,FALSE)*$J18+VLOOKUP($K$3,Data!$A$40:$D$48,2,FALSE)*$K18+VLOOKUP($L$3,Data!$A$40:$D$48,2,FALSE)*$L18+VLOOKUP($M$3,Data!$A$40:$D$48,2,FALSE)*$M18+VLOOKUP($N$3,Data!$A$40:$D$48,2,FALSE)*$N18+VLOOKUP($O$3,Data!$A$40:$D$48,2,FALSE)*$O18+VLOOKUP($P$3,Data!$A$40:$D$48,2,FALSE)*$P18+VLOOKUP($Q$3,Data!$A$40:$D$48,2,FALSE)*$Q18+VLOOKUP($R$3,Data!$A$40:$D$48,2,FALSE)*$R18</f>
        <v>1</v>
      </c>
      <c r="AI18" s="111">
        <f>MAX(1+VLOOKUP($J$3,Data!$A$40:$D$48,3,FALSE)*$J18+VLOOKUP($K$3,Data!$A$40:$D$48,3,FALSE)*$K18+VLOOKUP($L$3,Data!$A$40:$D$48,3,FALSE)*$L18+VLOOKUP($M$3,Data!$A$40:$D$48,3,FALSE)*$M18+VLOOKUP($N$3,Data!$A$40:$D$48,3,FALSE)*$N18+VLOOKUP($O$3,Data!$A$40:$D$48,3,FALSE)*$O18+VLOOKUP($P$3,Data!$A$40:$D$48,3,FALSE)*$P18+VLOOKUP($Q$3,Data!$A$40:$D$48,3,FALSE)*$Q18+VLOOKUP($R$3,Data!$A$40:$D$48,3,FALSE)*$R18,0)</f>
        <v>1</v>
      </c>
      <c r="AJ18" s="111">
        <f>MAX(1-(VLOOKUP($J$3,Data!$A$40:$D$48,4,FALSE)*$J18+VLOOKUP($K$3,Data!$A$40:$D$48,4,FALSE)*$K18+VLOOKUP($L$3,Data!$A$40:$D$48,4,FALSE)*$L18+VLOOKUP($M$3,Data!$A$40:$D$48,4,FALSE)*$M18+VLOOKUP($N$3,Data!$A$40:$D$48,4,FALSE)*$N18+VLOOKUP($O$3,Data!$A$40:$D$48,4,FALSE)*$O18+VLOOKUP($P$3,Data!$A$40:$D$48,4,FALSE)*$P18+VLOOKUP($Q$3,Data!$A$40:$D$48,4,FALSE)*$Q18+VLOOKUP($R$3,Data!$A$40:$D$48,4,FALSE)*$R18),0.2)</f>
        <v>1</v>
      </c>
      <c r="AK18" s="112">
        <f>D18/(AC18*AH18)</f>
        <v>0</v>
      </c>
      <c r="AL18" s="111">
        <f>AD18*AG18*AH18*AI18</f>
        <v>50</v>
      </c>
      <c r="AM18" s="111">
        <f>AE18*H18*AJ18</f>
        <v>0</v>
      </c>
      <c r="AN18" s="111">
        <f>AF18*H18*AJ18</f>
        <v>0</v>
      </c>
      <c r="AO18" s="131" t="s">
        <v>298</v>
      </c>
      <c r="AP18" s="11"/>
      <c r="AQ18" s="11">
        <f>IF(AQ$2=$A18,0,IF(HLOOKUP(AQ$2,Recipes!$H:$GI,'Production Calculator'!$A18+2,FALSE)=0,0,HLOOKUP(AQ$2,Recipes!$H:$GI,'Production Calculator'!$A18+2,FALSE)*$AK18))+IF($AO18=AQ$3,$AM18/VLOOKUP($AO18,Data!$A$50:$B$56,2,FALSE),0)</f>
        <v>0</v>
      </c>
      <c r="AR18" s="11">
        <f>IF(AR$2=$A18,0,IF(HLOOKUP(AR$2,Recipes!$H:$GI,'Production Calculator'!$A18+2,FALSE)=0,0,HLOOKUP(AR$2,Recipes!$H:$GI,'Production Calculator'!$A18+2,FALSE)*$AK18))+IF($AO18=AR$3,$AM18/VLOOKUP($AO18,Data!$A$50:$B$56,2,FALSE),0)</f>
        <v>0</v>
      </c>
      <c r="AS18" s="11">
        <f>IF(AS$2=$A18,0,IF(HLOOKUP(AS$2,Recipes!$H:$GI,'Production Calculator'!$A18+2,FALSE)=0,0,HLOOKUP(AS$2,Recipes!$H:$GI,'Production Calculator'!$A18+2,FALSE)*$AK18))+IF($AO18=AS$3,$AM18/VLOOKUP($AO18,Data!$A$50:$B$56,2,FALSE),0)</f>
        <v>0</v>
      </c>
      <c r="AT18" s="11">
        <f>IF(AT$2=$A18,0,IF(HLOOKUP(AT$2,Recipes!$H:$GI,'Production Calculator'!$A18+2,FALSE)=0,0,HLOOKUP(AT$2,Recipes!$H:$GI,'Production Calculator'!$A18+2,FALSE)*$AK18))+IF($AO18=AT$3,$AM18/VLOOKUP($AO18,Data!$A$50:$B$56,2,FALSE),0)</f>
        <v>0</v>
      </c>
      <c r="AU18" s="11">
        <f>IF(AU$2=$A18,0,IF(HLOOKUP(AU$2,Recipes!$H:$GI,'Production Calculator'!$A18+2,FALSE)=0,0,HLOOKUP(AU$2,Recipes!$H:$GI,'Production Calculator'!$A18+2,FALSE)*$AK18))+IF($AO18=AU$3,$AM18/VLOOKUP($AO18,Data!$A$50:$B$56,2,FALSE),0)</f>
        <v>0</v>
      </c>
      <c r="AV18" s="11">
        <f>IF(AV$2=$A18,0,IF(HLOOKUP(AV$2,Recipes!$H:$GI,'Production Calculator'!$A18+2,FALSE)=0,0,HLOOKUP(AV$2,Recipes!$H:$GI,'Production Calculator'!$A18+2,FALSE)*$AK18))+IF($AO18=AV$3,$AM18/VLOOKUP($AO18,Data!$A$50:$B$56,2,FALSE),0)</f>
        <v>0</v>
      </c>
      <c r="AW18" s="11">
        <f>IF(AW$2=$A18,0,IF(HLOOKUP(AW$2,Recipes!$H:$GI,'Production Calculator'!$A18+2,FALSE)=0,0,HLOOKUP(AW$2,Recipes!$H:$GI,'Production Calculator'!$A18+2,FALSE)*$AK18))+IF($AO18=AW$3,$AM18/VLOOKUP($AO18,Data!$A$50:$B$56,2,FALSE),0)</f>
        <v>0</v>
      </c>
      <c r="AX18" s="11">
        <f>IF(AX$2=$A18,0,IF(HLOOKUP(AX$2,Recipes!$H:$GI,'Production Calculator'!$A18+2,FALSE)=0,0,HLOOKUP(AX$2,Recipes!$H:$GI,'Production Calculator'!$A18+2,FALSE)*$AK18))+IF($AO18=AX$3,$AM18/VLOOKUP($AO18,Data!$A$50:$B$56,2,FALSE),0)</f>
        <v>0</v>
      </c>
      <c r="AY18" s="11">
        <f>IF(AY$2=$A18,0,IF(HLOOKUP(AY$2,Recipes!$H:$GI,'Production Calculator'!$A18+2,FALSE)=0,0,HLOOKUP(AY$2,Recipes!$H:$GI,'Production Calculator'!$A18+2,FALSE)*$AK18))+IF($AO18=AY$3,$AM18/VLOOKUP($AO18,Data!$A$50:$B$56,2,FALSE),0)</f>
        <v>0</v>
      </c>
      <c r="AZ18" s="11">
        <f>IF(AZ$2=$A18,0,IF(HLOOKUP(AZ$2,Recipes!$H:$GI,'Production Calculator'!$A18+2,FALSE)=0,0,HLOOKUP(AZ$2,Recipes!$H:$GI,'Production Calculator'!$A18+2,FALSE)*$AK18))+IF($AO18=AZ$3,$AM18/VLOOKUP($AO18,Data!$A$50:$B$56,2,FALSE),0)</f>
        <v>0</v>
      </c>
      <c r="BA18" s="11">
        <f>IF(BA$2=$A18,0,IF(HLOOKUP(BA$2,Recipes!$H:$GI,'Production Calculator'!$A18+2,FALSE)=0,0,HLOOKUP(BA$2,Recipes!$H:$GI,'Production Calculator'!$A18+2,FALSE)*$AK18))+IF($AO18=BA$3,$AM18/VLOOKUP($AO18,Data!$A$50:$B$56,2,FALSE),0)</f>
        <v>0</v>
      </c>
      <c r="BB18" s="11">
        <f>IF(BB$2=$A18,0,IF(HLOOKUP(BB$2,Recipes!$H:$GI,'Production Calculator'!$A18+2,FALSE)=0,0,HLOOKUP(BB$2,Recipes!$H:$GI,'Production Calculator'!$A18+2,FALSE)*$AK18))+IF($AO18=BB$3,$AM18/VLOOKUP($AO18,Data!$A$50:$B$56,2,FALSE),0)</f>
        <v>0</v>
      </c>
      <c r="BC18" s="11">
        <f>IF(BC$2=$A18,0,IF(HLOOKUP(BC$2,Recipes!$H:$GI,'Production Calculator'!$A18+2,FALSE)=0,0,HLOOKUP(BC$2,Recipes!$H:$GI,'Production Calculator'!$A18+2,FALSE)*$AK18))+IF($AO18=BC$3,$AM18/VLOOKUP($AO18,Data!$A$50:$B$56,2,FALSE),0)</f>
        <v>0</v>
      </c>
      <c r="BD18" s="11">
        <f>IF(BD$2=$A18,0,IF(HLOOKUP(BD$2,Recipes!$H:$GI,'Production Calculator'!$A18+2,FALSE)=0,0,HLOOKUP(BD$2,Recipes!$H:$GI,'Production Calculator'!$A18+2,FALSE)*$AK18))+IF($AO18=BD$3,$AM18/VLOOKUP($AO18,Data!$A$50:$B$56,2,FALSE),0)</f>
        <v>0</v>
      </c>
      <c r="BE18" s="11">
        <f>IF(BE$2=$A18,0,IF(HLOOKUP(BE$2,Recipes!$H:$GI,'Production Calculator'!$A18+2,FALSE)=0,0,HLOOKUP(BE$2,Recipes!$H:$GI,'Production Calculator'!$A18+2,FALSE)*$AK18))+IF($AO18=BE$3,$AM18/VLOOKUP($AO18,Data!$A$50:$B$56,2,FALSE),0)</f>
        <v>0</v>
      </c>
      <c r="BF18" s="11">
        <f>IF(BF$2=$A18,0,IF(HLOOKUP(BF$2,Recipes!$H:$GI,'Production Calculator'!$A18+2,FALSE)=0,0,HLOOKUP(BF$2,Recipes!$H:$GI,'Production Calculator'!$A18+2,FALSE)*$AK18))+IF($AO18=BF$3,$AM18/VLOOKUP($AO18,Data!$A$50:$B$56,2,FALSE),0)</f>
        <v>0</v>
      </c>
      <c r="BG18" s="11">
        <f>IF(BG$2=$A18,0,IF(HLOOKUP(BG$2,Recipes!$H:$GI,'Production Calculator'!$A18+2,FALSE)=0,0,HLOOKUP(BG$2,Recipes!$H:$GI,'Production Calculator'!$A18+2,FALSE)*$AK18))+IF($AO18=BG$3,$AM18/VLOOKUP($AO18,Data!$A$50:$B$56,2,FALSE),0)</f>
        <v>0</v>
      </c>
      <c r="BH18" s="11">
        <f>IF(BH$2=$A18,0,IF(HLOOKUP(BH$2,Recipes!$H:$GI,'Production Calculator'!$A18+2,FALSE)=0,0,HLOOKUP(BH$2,Recipes!$H:$GI,'Production Calculator'!$A18+2,FALSE)*$AK18))+IF($AO18=BH$3,$AM18/VLOOKUP($AO18,Data!$A$50:$B$56,2,FALSE),0)</f>
        <v>0</v>
      </c>
      <c r="BI18" s="11">
        <f>IF(BI$2=$A18,0,IF(HLOOKUP(BI$2,Recipes!$H:$GI,'Production Calculator'!$A18+2,FALSE)=0,0,HLOOKUP(BI$2,Recipes!$H:$GI,'Production Calculator'!$A18+2,FALSE)*$AK18))+IF($AO18=BI$3,$AM18/VLOOKUP($AO18,Data!$A$50:$B$56,2,FALSE),0)</f>
        <v>0</v>
      </c>
      <c r="BJ18" s="11">
        <f>IF(BJ$2=$A18,0,IF(HLOOKUP(BJ$2,Recipes!$H:$GI,'Production Calculator'!$A18+2,FALSE)=0,0,HLOOKUP(BJ$2,Recipes!$H:$GI,'Production Calculator'!$A18+2,FALSE)*$AK18))+IF($AO18=BJ$3,$AM18/VLOOKUP($AO18,Data!$A$50:$B$56,2,FALSE),0)</f>
        <v>0</v>
      </c>
      <c r="BK18" s="11">
        <f>IF(BK$2=$A18,0,IF(HLOOKUP(BK$2,Recipes!$H:$GI,'Production Calculator'!$A18+2,FALSE)=0,0,HLOOKUP(BK$2,Recipes!$H:$GI,'Production Calculator'!$A18+2,FALSE)*$AK18))+IF($AO18=BK$3,$AM18/VLOOKUP($AO18,Data!$A$50:$B$56,2,FALSE),0)</f>
        <v>0</v>
      </c>
      <c r="BL18" s="11">
        <f>IF(BL$2=$A18,0,IF(HLOOKUP(BL$2,Recipes!$H:$GI,'Production Calculator'!$A18+2,FALSE)=0,0,HLOOKUP(BL$2,Recipes!$H:$GI,'Production Calculator'!$A18+2,FALSE)*$AK18))+IF($AO18=BL$3,$AM18/VLOOKUP($AO18,Data!$A$50:$B$56,2,FALSE),0)</f>
        <v>0</v>
      </c>
      <c r="BM18" s="11">
        <f>IF(BM$2=$A18,0,IF(HLOOKUP(BM$2,Recipes!$H:$GI,'Production Calculator'!$A18+2,FALSE)=0,0,HLOOKUP(BM$2,Recipes!$H:$GI,'Production Calculator'!$A18+2,FALSE)*$AK18))+IF($AO18=BM$3,$AM18/VLOOKUP($AO18,Data!$A$50:$B$56,2,FALSE),0)</f>
        <v>0</v>
      </c>
      <c r="BN18" s="11">
        <f>IF(BN$2=$A18,0,IF(HLOOKUP(BN$2,Recipes!$H:$GI,'Production Calculator'!$A18+2,FALSE)=0,0,HLOOKUP(BN$2,Recipes!$H:$GI,'Production Calculator'!$A18+2,FALSE)*$AK18))+IF($AO18=BN$3,$AM18/VLOOKUP($AO18,Data!$A$50:$B$56,2,FALSE),0)</f>
        <v>0</v>
      </c>
      <c r="BO18" s="11">
        <f>IF(BO$2=$A18,0,IF(HLOOKUP(BO$2,Recipes!$H:$GI,'Production Calculator'!$A18+2,FALSE)=0,0,HLOOKUP(BO$2,Recipes!$H:$GI,'Production Calculator'!$A18+2,FALSE)*$AK18))+IF($AO18=BO$3,$AM18/VLOOKUP($AO18,Data!$A$50:$B$56,2,FALSE),0)</f>
        <v>0</v>
      </c>
      <c r="BP18" s="11">
        <f>IF(BP$2=$A18,0,IF(HLOOKUP(BP$2,Recipes!$H:$GI,'Production Calculator'!$A18+2,FALSE)=0,0,HLOOKUP(BP$2,Recipes!$H:$GI,'Production Calculator'!$A18+2,FALSE)*$AK18))+IF($AO18=BP$3,$AM18/VLOOKUP($AO18,Data!$A$50:$B$56,2,FALSE),0)</f>
        <v>0</v>
      </c>
      <c r="BQ18" s="11">
        <f>IF(BQ$2=$A18,0,IF(HLOOKUP(BQ$2,Recipes!$H:$GI,'Production Calculator'!$A18+2,FALSE)=0,0,HLOOKUP(BQ$2,Recipes!$H:$GI,'Production Calculator'!$A18+2,FALSE)*$AK18))+IF($AO18=BQ$3,$AM18/VLOOKUP($AO18,Data!$A$50:$B$56,2,FALSE),0)</f>
        <v>0</v>
      </c>
      <c r="BR18" s="11">
        <f>IF(BR$2=$A18,0,IF(HLOOKUP(BR$2,Recipes!$H:$GI,'Production Calculator'!$A18+2,FALSE)=0,0,HLOOKUP(BR$2,Recipes!$H:$GI,'Production Calculator'!$A18+2,FALSE)*$AK18))+IF($AO18=BR$3,$AM18/VLOOKUP($AO18,Data!$A$50:$B$56,2,FALSE),0)</f>
        <v>0</v>
      </c>
      <c r="BS18" s="11">
        <f>IF(BS$2=$A18,0,IF(HLOOKUP(BS$2,Recipes!$H:$GI,'Production Calculator'!$A18+2,FALSE)=0,0,HLOOKUP(BS$2,Recipes!$H:$GI,'Production Calculator'!$A18+2,FALSE)*$AK18))+IF($AO18=BS$3,$AM18/VLOOKUP($AO18,Data!$A$50:$B$56,2,FALSE),0)</f>
        <v>0</v>
      </c>
      <c r="BT18" s="11">
        <f>IF(BT$2=$A18,0,IF(HLOOKUP(BT$2,Recipes!$H:$GI,'Production Calculator'!$A18+2,FALSE)=0,0,HLOOKUP(BT$2,Recipes!$H:$GI,'Production Calculator'!$A18+2,FALSE)*$AK18))+IF($AO18=BT$3,$AM18/VLOOKUP($AO18,Data!$A$50:$B$56,2,FALSE),0)</f>
        <v>0</v>
      </c>
      <c r="BU18" s="11">
        <f>IF(BU$2=$A18,0,IF(HLOOKUP(BU$2,Recipes!$H:$GI,'Production Calculator'!$A18+2,FALSE)=0,0,HLOOKUP(BU$2,Recipes!$H:$GI,'Production Calculator'!$A18+2,FALSE)*$AK18))+IF($AO18=BU$3,$AM18/VLOOKUP($AO18,Data!$A$50:$B$56,2,FALSE),0)</f>
        <v>0</v>
      </c>
      <c r="BV18" s="11">
        <f>IF(BV$2=$A18,0,IF(HLOOKUP(BV$2,Recipes!$H:$GI,'Production Calculator'!$A18+2,FALSE)=0,0,HLOOKUP(BV$2,Recipes!$H:$GI,'Production Calculator'!$A18+2,FALSE)*$AK18))+IF($AO18=BV$3,$AM18/VLOOKUP($AO18,Data!$A$50:$B$56,2,FALSE),0)</f>
        <v>0</v>
      </c>
      <c r="BW18" s="11">
        <f>IF(BW$2=$A18,0,IF(HLOOKUP(BW$2,Recipes!$H:$GI,'Production Calculator'!$A18+2,FALSE)=0,0,HLOOKUP(BW$2,Recipes!$H:$GI,'Production Calculator'!$A18+2,FALSE)*$AK18))+IF($AO18=BW$3,$AM18/VLOOKUP($AO18,Data!$A$50:$B$56,2,FALSE),0)</f>
        <v>0</v>
      </c>
      <c r="BX18" s="11">
        <f>IF(BX$2=$A18,0,IF(HLOOKUP(BX$2,Recipes!$H:$GI,'Production Calculator'!$A18+2,FALSE)=0,0,HLOOKUP(BX$2,Recipes!$H:$GI,'Production Calculator'!$A18+2,FALSE)*$AK18))+IF($AO18=BX$3,$AM18/VLOOKUP($AO18,Data!$A$50:$B$56,2,FALSE),0)</f>
        <v>0</v>
      </c>
      <c r="BY18" s="11">
        <f>IF(BY$2=$A18,0,IF(HLOOKUP(BY$2,Recipes!$H:$GI,'Production Calculator'!$A18+2,FALSE)=0,0,HLOOKUP(BY$2,Recipes!$H:$GI,'Production Calculator'!$A18+2,FALSE)*$AK18))+IF($AO18=BY$3,$AM18/VLOOKUP($AO18,Data!$A$50:$B$56,2,FALSE),0)</f>
        <v>0</v>
      </c>
      <c r="BZ18" s="11">
        <f>IF(BZ$2=$A18,0,IF(HLOOKUP(BZ$2,Recipes!$H:$GI,'Production Calculator'!$A18+2,FALSE)=0,0,HLOOKUP(BZ$2,Recipes!$H:$GI,'Production Calculator'!$A18+2,FALSE)*$AK18))+IF($AO18=BZ$3,$AM18/VLOOKUP($AO18,Data!$A$50:$B$56,2,FALSE),0)</f>
        <v>0</v>
      </c>
      <c r="CA18" s="11">
        <f>IF(CA$2=$A18,0,IF(HLOOKUP(CA$2,Recipes!$H:$GI,'Production Calculator'!$A18+2,FALSE)=0,0,HLOOKUP(CA$2,Recipes!$H:$GI,'Production Calculator'!$A18+2,FALSE)*$AK18))+IF($AO18=CA$3,$AM18/VLOOKUP($AO18,Data!$A$50:$B$56,2,FALSE),0)</f>
        <v>0</v>
      </c>
      <c r="CB18" s="11">
        <f>IF(CB$2=$A18,0,IF(HLOOKUP(CB$2,Recipes!$H:$GI,'Production Calculator'!$A18+2,FALSE)=0,0,HLOOKUP(CB$2,Recipes!$H:$GI,'Production Calculator'!$A18+2,FALSE)*$AK18))+IF($AO18=CB$3,$AM18/VLOOKUP($AO18,Data!$A$50:$B$56,2,FALSE),0)</f>
        <v>0</v>
      </c>
      <c r="CC18" s="11">
        <f>IF(CC$2=$A18,0,IF(HLOOKUP(CC$2,Recipes!$H:$GI,'Production Calculator'!$A18+2,FALSE)=0,0,HLOOKUP(CC$2,Recipes!$H:$GI,'Production Calculator'!$A18+2,FALSE)*$AK18))+IF($AO18=CC$3,$AM18/VLOOKUP($AO18,Data!$A$50:$B$56,2,FALSE),0)</f>
        <v>0</v>
      </c>
      <c r="CD18" s="11">
        <f>IF(CD$2=$A18,0,IF(HLOOKUP(CD$2,Recipes!$H:$GI,'Production Calculator'!$A18+2,FALSE)=0,0,HLOOKUP(CD$2,Recipes!$H:$GI,'Production Calculator'!$A18+2,FALSE)*$AK18))+IF($AO18=CD$3,$AM18/VLOOKUP($AO18,Data!$A$50:$B$56,2,FALSE),0)</f>
        <v>0</v>
      </c>
      <c r="CE18" s="11">
        <f>IF(CE$2=$A18,0,IF(HLOOKUP(CE$2,Recipes!$H:$GI,'Production Calculator'!$A18+2,FALSE)=0,0,HLOOKUP(CE$2,Recipes!$H:$GI,'Production Calculator'!$A18+2,FALSE)*$AK18))+IF($AO18=CE$3,$AM18/VLOOKUP($AO18,Data!$A$50:$B$56,2,FALSE),0)</f>
        <v>0</v>
      </c>
      <c r="CF18" s="11">
        <f>IF(CF$2=$A18,0,IF(HLOOKUP(CF$2,Recipes!$H:$GI,'Production Calculator'!$A18+2,FALSE)=0,0,HLOOKUP(CF$2,Recipes!$H:$GI,'Production Calculator'!$A18+2,FALSE)*$AK18))+IF($AO18=CF$3,$AM18/VLOOKUP($AO18,Data!$A$50:$B$56,2,FALSE),0)</f>
        <v>0</v>
      </c>
      <c r="CG18" s="11">
        <f>IF(CG$2=$A18,0,IF(HLOOKUP(CG$2,Recipes!$H:$GI,'Production Calculator'!$A18+2,FALSE)=0,0,HLOOKUP(CG$2,Recipes!$H:$GI,'Production Calculator'!$A18+2,FALSE)*$AK18))+IF($AO18=CG$3,$AM18/VLOOKUP($AO18,Data!$A$50:$B$56,2,FALSE),0)</f>
        <v>0</v>
      </c>
      <c r="CH18" s="11">
        <f>IF(CH$2=$A18,0,IF(HLOOKUP(CH$2,Recipes!$H:$GI,'Production Calculator'!$A18+2,FALSE)=0,0,HLOOKUP(CH$2,Recipes!$H:$GI,'Production Calculator'!$A18+2,FALSE)*$AK18))+IF($AO18=CH$3,$AM18/VLOOKUP($AO18,Data!$A$50:$B$56,2,FALSE),0)</f>
        <v>0</v>
      </c>
      <c r="CI18" s="11">
        <f>IF(CI$2=$A18,0,IF(HLOOKUP(CI$2,Recipes!$H:$GI,'Production Calculator'!$A18+2,FALSE)=0,0,HLOOKUP(CI$2,Recipes!$H:$GI,'Production Calculator'!$A18+2,FALSE)*$AK18))+IF($AO18=CI$3,$AM18/VLOOKUP($AO18,Data!$A$50:$B$56,2,FALSE),0)</f>
        <v>0</v>
      </c>
      <c r="CJ18" s="11">
        <f>IF(CJ$2=$A18,0,IF(HLOOKUP(CJ$2,Recipes!$H:$GI,'Production Calculator'!$A18+2,FALSE)=0,0,HLOOKUP(CJ$2,Recipes!$H:$GI,'Production Calculator'!$A18+2,FALSE)*$AK18))+IF($AO18=CJ$3,$AM18/VLOOKUP($AO18,Data!$A$50:$B$56,2,FALSE),0)</f>
        <v>0</v>
      </c>
      <c r="CK18" s="11">
        <f>IF(CK$2=$A18,0,IF(HLOOKUP(CK$2,Recipes!$H:$GI,'Production Calculator'!$A18+2,FALSE)=0,0,HLOOKUP(CK$2,Recipes!$H:$GI,'Production Calculator'!$A18+2,FALSE)*$AK18))+IF($AO18=CK$3,$AM18/VLOOKUP($AO18,Data!$A$50:$B$56,2,FALSE),0)</f>
        <v>0</v>
      </c>
      <c r="CL18" s="11">
        <f>IF(CL$2=$A18,0,IF(HLOOKUP(CL$2,Recipes!$H:$GI,'Production Calculator'!$A18+2,FALSE)=0,0,HLOOKUP(CL$2,Recipes!$H:$GI,'Production Calculator'!$A18+2,FALSE)*$AK18))+IF($AO18=CL$3,$AM18/VLOOKUP($AO18,Data!$A$50:$B$56,2,FALSE),0)</f>
        <v>0</v>
      </c>
      <c r="CM18" s="11">
        <f>IF(CM$2=$A18,0,IF(HLOOKUP(CM$2,Recipes!$H:$GI,'Production Calculator'!$A18+2,FALSE)=0,0,HLOOKUP(CM$2,Recipes!$H:$GI,'Production Calculator'!$A18+2,FALSE)*$AK18))+IF($AO18=CM$3,$AM18/VLOOKUP($AO18,Data!$A$50:$B$56,2,FALSE),0)</f>
        <v>0</v>
      </c>
      <c r="CN18" s="11">
        <f>IF(CN$2=$A18,0,IF(HLOOKUP(CN$2,Recipes!$H:$GI,'Production Calculator'!$A18+2,FALSE)=0,0,HLOOKUP(CN$2,Recipes!$H:$GI,'Production Calculator'!$A18+2,FALSE)*$AK18))+IF($AO18=CN$3,$AM18/VLOOKUP($AO18,Data!$A$50:$B$56,2,FALSE),0)</f>
        <v>0</v>
      </c>
      <c r="CO18" s="11">
        <f>IF(CO$2=$A18,0,IF(HLOOKUP(CO$2,Recipes!$H:$GI,'Production Calculator'!$A18+2,FALSE)=0,0,HLOOKUP(CO$2,Recipes!$H:$GI,'Production Calculator'!$A18+2,FALSE)*$AK18))+IF($AO18=CO$3,$AM18/VLOOKUP($AO18,Data!$A$50:$B$56,2,FALSE),0)</f>
        <v>0</v>
      </c>
      <c r="CP18" s="11">
        <f>IF(CP$2=$A18,0,IF(HLOOKUP(CP$2,Recipes!$H:$GI,'Production Calculator'!$A18+2,FALSE)=0,0,HLOOKUP(CP$2,Recipes!$H:$GI,'Production Calculator'!$A18+2,FALSE)*$AK18))+IF($AO18=CP$3,$AM18/VLOOKUP($AO18,Data!$A$50:$B$56,2,FALSE),0)</f>
        <v>0</v>
      </c>
      <c r="CQ18" s="11">
        <f>IF(CQ$2=$A18,0,IF(HLOOKUP(CQ$2,Recipes!$H:$GI,'Production Calculator'!$A18+2,FALSE)=0,0,HLOOKUP(CQ$2,Recipes!$H:$GI,'Production Calculator'!$A18+2,FALSE)*$AK18))+IF($AO18=CQ$3,$AM18/VLOOKUP($AO18,Data!$A$50:$B$56,2,FALSE),0)</f>
        <v>0</v>
      </c>
      <c r="CR18" s="11">
        <f>IF(CR$2=$A18,0,IF(HLOOKUP(CR$2,Recipes!$H:$GI,'Production Calculator'!$A18+2,FALSE)=0,0,HLOOKUP(CR$2,Recipes!$H:$GI,'Production Calculator'!$A18+2,FALSE)*$AK18))+IF($AO18=CR$3,$AM18/VLOOKUP($AO18,Data!$A$50:$B$56,2,FALSE),0)</f>
        <v>0</v>
      </c>
      <c r="CS18" s="11">
        <f>IF(CS$2=$A18,0,IF(HLOOKUP(CS$2,Recipes!$H:$GI,'Production Calculator'!$A18+2,FALSE)=0,0,HLOOKUP(CS$2,Recipes!$H:$GI,'Production Calculator'!$A18+2,FALSE)*$AK18))+IF($AO18=CS$3,$AM18/VLOOKUP($AO18,Data!$A$50:$B$56,2,FALSE),0)</f>
        <v>0</v>
      </c>
      <c r="CT18" s="11">
        <f>IF(CT$2=$A18,0,IF(HLOOKUP(CT$2,Recipes!$H:$GI,'Production Calculator'!$A18+2,FALSE)=0,0,HLOOKUP(CT$2,Recipes!$H:$GI,'Production Calculator'!$A18+2,FALSE)*$AK18))+IF($AO18=CT$3,$AM18/VLOOKUP($AO18,Data!$A$50:$B$56,2,FALSE),0)</f>
        <v>0</v>
      </c>
      <c r="CU18" s="11">
        <f>IF(CU$2=$A18,0,IF(HLOOKUP(CU$2,Recipes!$H:$GI,'Production Calculator'!$A18+2,FALSE)=0,0,HLOOKUP(CU$2,Recipes!$H:$GI,'Production Calculator'!$A18+2,FALSE)*$AK18))+IF($AO18=CU$3,$AM18/VLOOKUP($AO18,Data!$A$50:$B$56,2,FALSE),0)</f>
        <v>0</v>
      </c>
      <c r="CV18" s="11">
        <f>IF(CV$2=$A18,0,IF(HLOOKUP(CV$2,Recipes!$H:$GI,'Production Calculator'!$A18+2,FALSE)=0,0,HLOOKUP(CV$2,Recipes!$H:$GI,'Production Calculator'!$A18+2,FALSE)*$AK18))+IF($AO18=CV$3,$AM18/VLOOKUP($AO18,Data!$A$50:$B$56,2,FALSE),0)</f>
        <v>0</v>
      </c>
      <c r="CW18" s="11">
        <f>IF(CW$2=$A18,0,IF(HLOOKUP(CW$2,Recipes!$H:$GI,'Production Calculator'!$A18+2,FALSE)=0,0,HLOOKUP(CW$2,Recipes!$H:$GI,'Production Calculator'!$A18+2,FALSE)*$AK18))+IF($AO18=CW$3,$AM18/VLOOKUP($AO18,Data!$A$50:$B$56,2,FALSE),0)</f>
        <v>0</v>
      </c>
      <c r="CX18" s="11">
        <f>IF(CX$2=$A18,0,IF(HLOOKUP(CX$2,Recipes!$H:$GI,'Production Calculator'!$A18+2,FALSE)=0,0,HLOOKUP(CX$2,Recipes!$H:$GI,'Production Calculator'!$A18+2,FALSE)*$AK18))+IF($AO18=CX$3,$AM18/VLOOKUP($AO18,Data!$A$50:$B$56,2,FALSE),0)</f>
        <v>0</v>
      </c>
      <c r="CY18" s="11">
        <f>IF(CY$2=$A18,0,IF(HLOOKUP(CY$2,Recipes!$H:$GI,'Production Calculator'!$A18+2,FALSE)=0,0,HLOOKUP(CY$2,Recipes!$H:$GI,'Production Calculator'!$A18+2,FALSE)*$AK18))+IF($AO18=CY$3,$AM18/VLOOKUP($AO18,Data!$A$50:$B$56,2,FALSE),0)</f>
        <v>0</v>
      </c>
      <c r="CZ18" s="11">
        <f>IF(CZ$2=$A18,0,IF(HLOOKUP(CZ$2,Recipes!$H:$GI,'Production Calculator'!$A18+2,FALSE)=0,0,HLOOKUP(CZ$2,Recipes!$H:$GI,'Production Calculator'!$A18+2,FALSE)*$AK18))+IF($AO18=CZ$3,$AM18/VLOOKUP($AO18,Data!$A$50:$B$56,2,FALSE),0)</f>
        <v>0</v>
      </c>
      <c r="DA18" s="11">
        <f>IF(DA$2=$A18,0,IF(HLOOKUP(DA$2,Recipes!$H:$GI,'Production Calculator'!$A18+2,FALSE)=0,0,HLOOKUP(DA$2,Recipes!$H:$GI,'Production Calculator'!$A18+2,FALSE)*$AK18))+IF($AO18=DA$3,$AM18/VLOOKUP($AO18,Data!$A$50:$B$56,2,FALSE),0)</f>
        <v>0</v>
      </c>
      <c r="DB18" s="11">
        <f>IF(DB$2=$A18,0,IF(HLOOKUP(DB$2,Recipes!$H:$GI,'Production Calculator'!$A18+2,FALSE)=0,0,HLOOKUP(DB$2,Recipes!$H:$GI,'Production Calculator'!$A18+2,FALSE)*$AK18))+IF($AO18=DB$3,$AM18/VLOOKUP($AO18,Data!$A$50:$B$56,2,FALSE),0)</f>
        <v>0</v>
      </c>
      <c r="DC18" s="11">
        <f>IF(DC$2=$A18,0,IF(HLOOKUP(DC$2,Recipes!$H:$GI,'Production Calculator'!$A18+2,FALSE)=0,0,HLOOKUP(DC$2,Recipes!$H:$GI,'Production Calculator'!$A18+2,FALSE)*$AK18))+IF($AO18=DC$3,$AM18/VLOOKUP($AO18,Data!$A$50:$B$56,2,FALSE),0)</f>
        <v>0</v>
      </c>
      <c r="DD18" s="11">
        <f>IF(DD$2=$A18,0,IF(HLOOKUP(DD$2,Recipes!$H:$GI,'Production Calculator'!$A18+2,FALSE)=0,0,HLOOKUP(DD$2,Recipes!$H:$GI,'Production Calculator'!$A18+2,FALSE)*$AK18))+IF($AO18=DD$3,$AM18/VLOOKUP($AO18,Data!$A$50:$B$56,2,FALSE),0)</f>
        <v>0</v>
      </c>
      <c r="DE18" s="11">
        <f>IF(DE$2=$A18,0,IF(HLOOKUP(DE$2,Recipes!$H:$GI,'Production Calculator'!$A18+2,FALSE)=0,0,HLOOKUP(DE$2,Recipes!$H:$GI,'Production Calculator'!$A18+2,FALSE)*$AK18))+IF($AO18=DE$3,$AM18/VLOOKUP($AO18,Data!$A$50:$B$56,2,FALSE),0)</f>
        <v>0</v>
      </c>
      <c r="DF18" s="11">
        <f>IF(DF$2=$A18,0,IF(HLOOKUP(DF$2,Recipes!$H:$GI,'Production Calculator'!$A18+2,FALSE)=0,0,HLOOKUP(DF$2,Recipes!$H:$GI,'Production Calculator'!$A18+2,FALSE)*$AK18))+IF($AO18=DF$3,$AM18/VLOOKUP($AO18,Data!$A$50:$B$56,2,FALSE),0)</f>
        <v>0</v>
      </c>
      <c r="DG18" s="11">
        <f>IF(DG$2=$A18,0,IF(HLOOKUP(DG$2,Recipes!$H:$GI,'Production Calculator'!$A18+2,FALSE)=0,0,HLOOKUP(DG$2,Recipes!$H:$GI,'Production Calculator'!$A18+2,FALSE)*$AK18))+IF($AO18=DG$3,$AM18/VLOOKUP($AO18,Data!$A$50:$B$56,2,FALSE),0)</f>
        <v>0</v>
      </c>
      <c r="DH18" s="11">
        <f>IF(DH$2=$A18,0,IF(HLOOKUP(DH$2,Recipes!$H:$GI,'Production Calculator'!$A18+2,FALSE)=0,0,HLOOKUP(DH$2,Recipes!$H:$GI,'Production Calculator'!$A18+2,FALSE)*$AK18))+IF($AO18=DH$3,$AM18/VLOOKUP($AO18,Data!$A$50:$B$56,2,FALSE),0)</f>
        <v>0</v>
      </c>
      <c r="DI18" s="11">
        <f>IF(DI$2=$A18,0,IF(HLOOKUP(DI$2,Recipes!$H:$GI,'Production Calculator'!$A18+2,FALSE)=0,0,HLOOKUP(DI$2,Recipes!$H:$GI,'Production Calculator'!$A18+2,FALSE)*$AK18))+IF($AO18=DI$3,$AM18/VLOOKUP($AO18,Data!$A$50:$B$56,2,FALSE),0)</f>
        <v>0</v>
      </c>
      <c r="DJ18" s="11">
        <f>IF(DJ$2=$A18,0,IF(HLOOKUP(DJ$2,Recipes!$H:$GI,'Production Calculator'!$A18+2,FALSE)=0,0,HLOOKUP(DJ$2,Recipes!$H:$GI,'Production Calculator'!$A18+2,FALSE)*$AK18))+IF($AO18=DJ$3,$AM18/VLOOKUP($AO18,Data!$A$50:$B$56,2,FALSE),0)</f>
        <v>0</v>
      </c>
      <c r="DK18" s="11">
        <f>IF(DK$2=$A18,0,IF(HLOOKUP(DK$2,Recipes!$H:$GI,'Production Calculator'!$A18+2,FALSE)=0,0,HLOOKUP(DK$2,Recipes!$H:$GI,'Production Calculator'!$A18+2,FALSE)*$AK18))+IF($AO18=DK$3,$AM18/VLOOKUP($AO18,Data!$A$50:$B$56,2,FALSE),0)</f>
        <v>0</v>
      </c>
      <c r="DL18" s="11">
        <f>IF(DL$2=$A18,0,IF(HLOOKUP(DL$2,Recipes!$H:$GI,'Production Calculator'!$A18+2,FALSE)=0,0,HLOOKUP(DL$2,Recipes!$H:$GI,'Production Calculator'!$A18+2,FALSE)*$AK18))+IF($AO18=DL$3,$AM18/VLOOKUP($AO18,Data!$A$50:$B$56,2,FALSE),0)</f>
        <v>0</v>
      </c>
      <c r="DM18" s="11">
        <f>IF(DM$2=$A18,0,IF(HLOOKUP(DM$2,Recipes!$H:$GI,'Production Calculator'!$A18+2,FALSE)=0,0,HLOOKUP(DM$2,Recipes!$H:$GI,'Production Calculator'!$A18+2,FALSE)*$AK18))+IF($AO18=DM$3,$AM18/VLOOKUP($AO18,Data!$A$50:$B$56,2,FALSE),0)</f>
        <v>0</v>
      </c>
      <c r="DN18" s="11">
        <f>IF(DN$2=$A18,0,IF(HLOOKUP(DN$2,Recipes!$H:$GI,'Production Calculator'!$A18+2,FALSE)=0,0,HLOOKUP(DN$2,Recipes!$H:$GI,'Production Calculator'!$A18+2,FALSE)*$AK18))+IF($AO18=DN$3,$AM18/VLOOKUP($AO18,Data!$A$50:$B$56,2,FALSE),0)</f>
        <v>0</v>
      </c>
      <c r="DO18" s="11">
        <f>IF(DO$2=$A18,0,IF(HLOOKUP(DO$2,Recipes!$H:$GI,'Production Calculator'!$A18+2,FALSE)=0,0,HLOOKUP(DO$2,Recipes!$H:$GI,'Production Calculator'!$A18+2,FALSE)*$AK18))+IF($AO18=DO$3,$AM18/VLOOKUP($AO18,Data!$A$50:$B$56,2,FALSE),0)</f>
        <v>0</v>
      </c>
      <c r="DP18" s="11">
        <f>IF(DP$2=$A18,0,IF(HLOOKUP(DP$2,Recipes!$H:$GI,'Production Calculator'!$A18+2,FALSE)=0,0,HLOOKUP(DP$2,Recipes!$H:$GI,'Production Calculator'!$A18+2,FALSE)*$AK18))+IF($AO18=DP$3,$AM18/VLOOKUP($AO18,Data!$A$50:$B$56,2,FALSE),0)</f>
        <v>0</v>
      </c>
      <c r="DQ18" s="11">
        <f>IF(DQ$2=$A18,0,IF(HLOOKUP(DQ$2,Recipes!$H:$GI,'Production Calculator'!$A18+2,FALSE)=0,0,HLOOKUP(DQ$2,Recipes!$H:$GI,'Production Calculator'!$A18+2,FALSE)*$AK18))+IF($AO18=DQ$3,$AM18/VLOOKUP($AO18,Data!$A$50:$B$56,2,FALSE),0)</f>
        <v>0</v>
      </c>
      <c r="DR18" s="11">
        <f>IF(DR$2=$A18,0,IF(HLOOKUP(DR$2,Recipes!$H:$GI,'Production Calculator'!$A18+2,FALSE)=0,0,HLOOKUP(DR$2,Recipes!$H:$GI,'Production Calculator'!$A18+2,FALSE)*$AK18))+IF($AO18=DR$3,$AM18/VLOOKUP($AO18,Data!$A$50:$B$56,2,FALSE),0)</f>
        <v>0</v>
      </c>
      <c r="DS18" s="11">
        <f>IF(DS$2=$A18,0,IF(HLOOKUP(DS$2,Recipes!$H:$GI,'Production Calculator'!$A18+2,FALSE)=0,0,HLOOKUP(DS$2,Recipes!$H:$GI,'Production Calculator'!$A18+2,FALSE)*$AK18))+IF($AO18=DS$3,$AM18/VLOOKUP($AO18,Data!$A$50:$B$56,2,FALSE),0)</f>
        <v>0</v>
      </c>
      <c r="DT18" s="11">
        <f>IF(DT$2=$A18,0,IF(HLOOKUP(DT$2,Recipes!$H:$GI,'Production Calculator'!$A18+2,FALSE)=0,0,HLOOKUP(DT$2,Recipes!$H:$GI,'Production Calculator'!$A18+2,FALSE)*$AK18))+IF($AO18=DT$3,$AM18/VLOOKUP($AO18,Data!$A$50:$B$56,2,FALSE),0)</f>
        <v>0</v>
      </c>
      <c r="DU18" s="11">
        <f>IF(DU$2=$A18,0,IF(HLOOKUP(DU$2,Recipes!$H:$GI,'Production Calculator'!$A18+2,FALSE)=0,0,HLOOKUP(DU$2,Recipes!$H:$GI,'Production Calculator'!$A18+2,FALSE)*$AK18))+IF($AO18=DU$3,$AM18/VLOOKUP($AO18,Data!$A$50:$B$56,2,FALSE),0)</f>
        <v>0</v>
      </c>
      <c r="DV18" s="11">
        <f>IF(DV$2=$A18,0,IF(HLOOKUP(DV$2,Recipes!$H:$GI,'Production Calculator'!$A18+2,FALSE)=0,0,HLOOKUP(DV$2,Recipes!$H:$GI,'Production Calculator'!$A18+2,FALSE)*$AK18))+IF($AO18=DV$3,$AM18/VLOOKUP($AO18,Data!$A$50:$B$56,2,FALSE),0)</f>
        <v>0</v>
      </c>
      <c r="DW18" s="11">
        <f>IF(DW$2=$A18,0,IF(HLOOKUP(DW$2,Recipes!$H:$GI,'Production Calculator'!$A18+2,FALSE)=0,0,HLOOKUP(DW$2,Recipes!$H:$GI,'Production Calculator'!$A18+2,FALSE)*$AK18))+IF($AO18=DW$3,$AM18/VLOOKUP($AO18,Data!$A$50:$B$56,2,FALSE),0)</f>
        <v>0</v>
      </c>
      <c r="DX18" s="11">
        <f>IF(DX$2=$A18,0,IF(HLOOKUP(DX$2,Recipes!$H:$GI,'Production Calculator'!$A18+2,FALSE)=0,0,HLOOKUP(DX$2,Recipes!$H:$GI,'Production Calculator'!$A18+2,FALSE)*$AK18))+IF($AO18=DX$3,$AM18/VLOOKUP($AO18,Data!$A$50:$B$56,2,FALSE),0)</f>
        <v>0</v>
      </c>
      <c r="DY18" s="11">
        <f>IF(DY$2=$A18,0,IF(HLOOKUP(DY$2,Recipes!$H:$GI,'Production Calculator'!$A18+2,FALSE)=0,0,HLOOKUP(DY$2,Recipes!$H:$GI,'Production Calculator'!$A18+2,FALSE)*$AK18))+IF($AO18=DY$3,$AM18/VLOOKUP($AO18,Data!$A$50:$B$56,2,FALSE),0)</f>
        <v>0</v>
      </c>
      <c r="DZ18" s="11">
        <f>IF(DZ$2=$A18,0,IF(HLOOKUP(DZ$2,Recipes!$H:$GI,'Production Calculator'!$A18+2,FALSE)=0,0,HLOOKUP(DZ$2,Recipes!$H:$GI,'Production Calculator'!$A18+2,FALSE)*$AK18))+IF($AO18=DZ$3,$AM18/VLOOKUP($AO18,Data!$A$50:$B$56,2,FALSE),0)</f>
        <v>0</v>
      </c>
      <c r="EA18" s="11">
        <f>IF(EA$2=$A18,0,IF(HLOOKUP(EA$2,Recipes!$H:$GI,'Production Calculator'!$A18+2,FALSE)=0,0,HLOOKUP(EA$2,Recipes!$H:$GI,'Production Calculator'!$A18+2,FALSE)*$AK18))+IF($AO18=EA$3,$AM18/VLOOKUP($AO18,Data!$A$50:$B$56,2,FALSE),0)</f>
        <v>0</v>
      </c>
      <c r="EB18" s="11">
        <f>IF(EB$2=$A18,0,IF(HLOOKUP(EB$2,Recipes!$H:$GI,'Production Calculator'!$A18+2,FALSE)=0,0,HLOOKUP(EB$2,Recipes!$H:$GI,'Production Calculator'!$A18+2,FALSE)*$AK18))+IF($AO18=EB$3,$AM18/VLOOKUP($AO18,Data!$A$50:$B$56,2,FALSE),0)</f>
        <v>0</v>
      </c>
      <c r="EC18" s="11">
        <f>IF(EC$2=$A18,0,IF(HLOOKUP(EC$2,Recipes!$H:$GI,'Production Calculator'!$A18+2,FALSE)=0,0,HLOOKUP(EC$2,Recipes!$H:$GI,'Production Calculator'!$A18+2,FALSE)*$AK18))+IF($AO18=EC$3,$AM18/VLOOKUP($AO18,Data!$A$50:$B$56,2,FALSE),0)</f>
        <v>0</v>
      </c>
      <c r="ED18" s="11">
        <f>IF(ED$2=$A18,0,IF(HLOOKUP(ED$2,Recipes!$H:$GI,'Production Calculator'!$A18+2,FALSE)=0,0,HLOOKUP(ED$2,Recipes!$H:$GI,'Production Calculator'!$A18+2,FALSE)*$AK18))+IF($AO18=ED$3,$AM18/VLOOKUP($AO18,Data!$A$50:$B$56,2,FALSE),0)</f>
        <v>0</v>
      </c>
      <c r="EE18" s="11">
        <f>IF(EE$2=$A18,0,IF(HLOOKUP(EE$2,Recipes!$H:$GI,'Production Calculator'!$A18+2,FALSE)=0,0,HLOOKUP(EE$2,Recipes!$H:$GI,'Production Calculator'!$A18+2,FALSE)*$AK18))+IF($AO18=EE$3,$AM18/VLOOKUP($AO18,Data!$A$50:$B$56,2,FALSE),0)</f>
        <v>0</v>
      </c>
      <c r="EF18" s="11">
        <f>IF(EF$2=$A18,0,IF(HLOOKUP(EF$2,Recipes!$H:$GI,'Production Calculator'!$A18+2,FALSE)=0,0,HLOOKUP(EF$2,Recipes!$H:$GI,'Production Calculator'!$A18+2,FALSE)*$AK18))+IF($AO18=EF$3,$AM18/VLOOKUP($AO18,Data!$A$50:$B$56,2,FALSE),0)</f>
        <v>0</v>
      </c>
      <c r="EG18" s="11">
        <f>IF(EG$2=$A18,0,IF(HLOOKUP(EG$2,Recipes!$H:$GI,'Production Calculator'!$A18+2,FALSE)=0,0,HLOOKUP(EG$2,Recipes!$H:$GI,'Production Calculator'!$A18+2,FALSE)*$AK18))+IF($AO18=EG$3,$AM18/VLOOKUP($AO18,Data!$A$50:$B$56,2,FALSE),0)</f>
        <v>0</v>
      </c>
      <c r="EH18" s="11">
        <f>IF(EH$2=$A18,0,IF(HLOOKUP(EH$2,Recipes!$H:$GI,'Production Calculator'!$A18+2,FALSE)=0,0,HLOOKUP(EH$2,Recipes!$H:$GI,'Production Calculator'!$A18+2,FALSE)*$AK18))+IF($AO18=EH$3,$AM18/VLOOKUP($AO18,Data!$A$50:$B$56,2,FALSE),0)</f>
        <v>0</v>
      </c>
      <c r="EI18" s="11">
        <f>IF(EI$2=$A18,0,IF(HLOOKUP(EI$2,Recipes!$H:$GI,'Production Calculator'!$A18+2,FALSE)=0,0,HLOOKUP(EI$2,Recipes!$H:$GI,'Production Calculator'!$A18+2,FALSE)*$AK18))+IF($AO18=EI$3,$AM18/VLOOKUP($AO18,Data!$A$50:$B$56,2,FALSE),0)</f>
        <v>0</v>
      </c>
      <c r="EJ18" s="11">
        <f>IF(EJ$2=$A18,0,IF(HLOOKUP(EJ$2,Recipes!$H:$GI,'Production Calculator'!$A18+2,FALSE)=0,0,HLOOKUP(EJ$2,Recipes!$H:$GI,'Production Calculator'!$A18+2,FALSE)*$AK18))+IF($AO18=EJ$3,$AM18/VLOOKUP($AO18,Data!$A$50:$B$56,2,FALSE),0)</f>
        <v>0</v>
      </c>
      <c r="EK18" s="11">
        <f>IF(EK$2=$A18,0,IF(HLOOKUP(EK$2,Recipes!$H:$GI,'Production Calculator'!$A18+2,FALSE)=0,0,HLOOKUP(EK$2,Recipes!$H:$GI,'Production Calculator'!$A18+2,FALSE)*$AK18))+IF($AO18=EK$3,$AM18/VLOOKUP($AO18,Data!$A$50:$B$56,2,FALSE),0)</f>
        <v>0</v>
      </c>
      <c r="EL18" s="11">
        <f>IF(EL$2=$A18,0,IF(HLOOKUP(EL$2,Recipes!$H:$GI,'Production Calculator'!$A18+2,FALSE)=0,0,HLOOKUP(EL$2,Recipes!$H:$GI,'Production Calculator'!$A18+2,FALSE)*$AK18))+IF($AO18=EL$3,$AM18/VLOOKUP($AO18,Data!$A$50:$B$56,2,FALSE),0)</f>
        <v>0</v>
      </c>
      <c r="EM18" s="11">
        <f>IF(EM$2=$A18,0,IF(HLOOKUP(EM$2,Recipes!$H:$GI,'Production Calculator'!$A18+2,FALSE)=0,0,HLOOKUP(EM$2,Recipes!$H:$GI,'Production Calculator'!$A18+2,FALSE)*$AK18))+IF($AO18=EM$3,$AM18/VLOOKUP($AO18,Data!$A$50:$B$56,2,FALSE),0)</f>
        <v>0</v>
      </c>
      <c r="EN18" s="11">
        <f>IF(EN$2=$A18,0,IF(HLOOKUP(EN$2,Recipes!$H:$GI,'Production Calculator'!$A18+2,FALSE)=0,0,HLOOKUP(EN$2,Recipes!$H:$GI,'Production Calculator'!$A18+2,FALSE)*$AK18))+IF($AO18=EN$3,$AM18/VLOOKUP($AO18,Data!$A$50:$B$56,2,FALSE),0)</f>
        <v>0</v>
      </c>
      <c r="EO18" s="11">
        <f>IF(EO$2=$A18,0,IF(HLOOKUP(EO$2,Recipes!$H:$GI,'Production Calculator'!$A18+2,FALSE)=0,0,HLOOKUP(EO$2,Recipes!$H:$GI,'Production Calculator'!$A18+2,FALSE)*$AK18))+IF($AO18=EO$3,$AM18/VLOOKUP($AO18,Data!$A$50:$B$56,2,FALSE),0)</f>
        <v>0</v>
      </c>
      <c r="EP18" s="11">
        <f>IF(EP$2=$A18,0,IF(HLOOKUP(EP$2,Recipes!$H:$GI,'Production Calculator'!$A18+2,FALSE)=0,0,HLOOKUP(EP$2,Recipes!$H:$GI,'Production Calculator'!$A18+2,FALSE)*$AK18))+IF($AO18=EP$3,$AM18/VLOOKUP($AO18,Data!$A$50:$B$56,2,FALSE),0)</f>
        <v>0</v>
      </c>
      <c r="EQ18" s="11">
        <f>IF(EQ$2=$A18,0,IF(HLOOKUP(EQ$2,Recipes!$H:$GI,'Production Calculator'!$A18+2,FALSE)=0,0,HLOOKUP(EQ$2,Recipes!$H:$GI,'Production Calculator'!$A18+2,FALSE)*$AK18))+IF($AO18=EQ$3,$AM18/VLOOKUP($AO18,Data!$A$50:$B$56,2,FALSE),0)</f>
        <v>0</v>
      </c>
      <c r="ER18" s="11">
        <f>IF(ER$2=$A18,0,IF(HLOOKUP(ER$2,Recipes!$H:$GI,'Production Calculator'!$A18+2,FALSE)=0,0,HLOOKUP(ER$2,Recipes!$H:$GI,'Production Calculator'!$A18+2,FALSE)*$AK18))+IF($AO18=ER$3,$AM18/VLOOKUP($AO18,Data!$A$50:$B$56,2,FALSE),0)</f>
        <v>0</v>
      </c>
      <c r="ES18" s="11">
        <f>IF(ES$2=$A18,0,IF(HLOOKUP(ES$2,Recipes!$H:$GI,'Production Calculator'!$A18+2,FALSE)=0,0,HLOOKUP(ES$2,Recipes!$H:$GI,'Production Calculator'!$A18+2,FALSE)*$AK18))+IF($AO18=ES$3,$AM18/VLOOKUP($AO18,Data!$A$50:$B$56,2,FALSE),0)</f>
        <v>0</v>
      </c>
      <c r="ET18" s="11">
        <f>IF(ET$2=$A18,0,IF(HLOOKUP(ET$2,Recipes!$H:$GI,'Production Calculator'!$A18+2,FALSE)=0,0,HLOOKUP(ET$2,Recipes!$H:$GI,'Production Calculator'!$A18+2,FALSE)*$AK18))+IF($AO18=ET$3,$AM18/VLOOKUP($AO18,Data!$A$50:$B$56,2,FALSE),0)</f>
        <v>0</v>
      </c>
      <c r="EU18" s="11">
        <f>IF(EU$2=$A18,0,IF(HLOOKUP(EU$2,Recipes!$H:$GI,'Production Calculator'!$A18+2,FALSE)=0,0,HLOOKUP(EU$2,Recipes!$H:$GI,'Production Calculator'!$A18+2,FALSE)*$AK18))+IF($AO18=EU$3,$AM18/VLOOKUP($AO18,Data!$A$50:$B$56,2,FALSE),0)</f>
        <v>0</v>
      </c>
      <c r="EV18" s="11">
        <f>IF(EV$2=$A18,0,IF(HLOOKUP(EV$2,Recipes!$H:$GI,'Production Calculator'!$A18+2,FALSE)=0,0,HLOOKUP(EV$2,Recipes!$H:$GI,'Production Calculator'!$A18+2,FALSE)*$AK18))+IF($AO18=EV$3,$AM18/VLOOKUP($AO18,Data!$A$50:$B$56,2,FALSE),0)</f>
        <v>0</v>
      </c>
      <c r="EW18" s="11">
        <f>IF(EW$2=$A18,0,IF(HLOOKUP(EW$2,Recipes!$H:$GI,'Production Calculator'!$A18+2,FALSE)=0,0,HLOOKUP(EW$2,Recipes!$H:$GI,'Production Calculator'!$A18+2,FALSE)*$AK18))+IF($AO18=EW$3,$AM18/VLOOKUP($AO18,Data!$A$50:$B$56,2,FALSE),0)</f>
        <v>0</v>
      </c>
      <c r="EX18" s="11">
        <f>IF(EX$2=$A18,0,IF(HLOOKUP(EX$2,Recipes!$H:$GI,'Production Calculator'!$A18+2,FALSE)=0,0,HLOOKUP(EX$2,Recipes!$H:$GI,'Production Calculator'!$A18+2,FALSE)*$AK18))+IF($AO18=EX$3,$AM18/VLOOKUP($AO18,Data!$A$50:$B$56,2,FALSE),0)</f>
        <v>0</v>
      </c>
      <c r="EY18" s="11">
        <f>IF(EY$2=$A18,0,IF(HLOOKUP(EY$2,Recipes!$H:$GI,'Production Calculator'!$A18+2,FALSE)=0,0,HLOOKUP(EY$2,Recipes!$H:$GI,'Production Calculator'!$A18+2,FALSE)*$AK18))+IF($AO18=EY$3,$AM18/VLOOKUP($AO18,Data!$A$50:$B$56,2,FALSE),0)</f>
        <v>0</v>
      </c>
      <c r="EZ18" s="11">
        <f>IF(EZ$2=$A18,0,IF(HLOOKUP(EZ$2,Recipes!$H:$GI,'Production Calculator'!$A18+2,FALSE)=0,0,HLOOKUP(EZ$2,Recipes!$H:$GI,'Production Calculator'!$A18+2,FALSE)*$AK18))+IF($AO18=EZ$3,$AM18/VLOOKUP($AO18,Data!$A$50:$B$56,2,FALSE),0)</f>
        <v>0</v>
      </c>
      <c r="FA18" s="11">
        <f>IF(FA$2=$A18,0,IF(HLOOKUP(FA$2,Recipes!$H:$GI,'Production Calculator'!$A18+2,FALSE)=0,0,HLOOKUP(FA$2,Recipes!$H:$GI,'Production Calculator'!$A18+2,FALSE)*$AK18))+IF($AO18=FA$3,$AM18/VLOOKUP($AO18,Data!$A$50:$B$56,2,FALSE),0)</f>
        <v>0</v>
      </c>
      <c r="FB18" s="11">
        <f>IF(FB$2=$A18,0,IF(HLOOKUP(FB$2,Recipes!$H:$GI,'Production Calculator'!$A18+2,FALSE)=0,0,HLOOKUP(FB$2,Recipes!$H:$GI,'Production Calculator'!$A18+2,FALSE)*$AK18))+IF($AO18=FB$3,$AM18/VLOOKUP($AO18,Data!$A$50:$B$56,2,FALSE),0)</f>
        <v>0</v>
      </c>
      <c r="FC18" s="11">
        <f>IF(FC$2=$A18,0,IF(HLOOKUP(FC$2,Recipes!$H:$GI,'Production Calculator'!$A18+2,FALSE)=0,0,HLOOKUP(FC$2,Recipes!$H:$GI,'Production Calculator'!$A18+2,FALSE)*$AK18))+IF($AO18=FC$3,$AM18/VLOOKUP($AO18,Data!$A$50:$B$56,2,FALSE),0)</f>
        <v>0</v>
      </c>
      <c r="FD18" s="11">
        <f>IF(FD$2=$A18,0,IF(HLOOKUP(FD$2,Recipes!$H:$GI,'Production Calculator'!$A18+2,FALSE)=0,0,HLOOKUP(FD$2,Recipes!$H:$GI,'Production Calculator'!$A18+2,FALSE)*$AK18))+IF($AO18=FD$3,$AM18/VLOOKUP($AO18,Data!$A$50:$B$56,2,FALSE),0)</f>
        <v>0</v>
      </c>
      <c r="FE18" s="11">
        <f>IF(FE$2=$A18,0,IF(HLOOKUP(FE$2,Recipes!$H:$GI,'Production Calculator'!$A18+2,FALSE)=0,0,HLOOKUP(FE$2,Recipes!$H:$GI,'Production Calculator'!$A18+2,FALSE)*$AK18))+IF($AO18=FE$3,$AM18/VLOOKUP($AO18,Data!$A$50:$B$56,2,FALSE),0)</f>
        <v>0</v>
      </c>
      <c r="FF18" s="11">
        <f>IF(FF$2=$A18,0,IF(HLOOKUP(FF$2,Recipes!$H:$GI,'Production Calculator'!$A18+2,FALSE)=0,0,HLOOKUP(FF$2,Recipes!$H:$GI,'Production Calculator'!$A18+2,FALSE)*$AK18))+IF($AO18=FF$3,$AM18/VLOOKUP($AO18,Data!$A$50:$B$56,2,FALSE),0)</f>
        <v>0</v>
      </c>
      <c r="FG18" s="11">
        <f>IF(FG$2=$A18,0,IF(HLOOKUP(FG$2,Recipes!$H:$GI,'Production Calculator'!$A18+2,FALSE)=0,0,HLOOKUP(FG$2,Recipes!$H:$GI,'Production Calculator'!$A18+2,FALSE)*$AK18))+IF($AO18=FG$3,$AM18/VLOOKUP($AO18,Data!$A$50:$B$56,2,FALSE),0)</f>
        <v>0</v>
      </c>
      <c r="FH18" s="11">
        <f>IF(FH$2=$A18,0,IF(HLOOKUP(FH$2,Recipes!$H:$GI,'Production Calculator'!$A18+2,FALSE)=0,0,HLOOKUP(FH$2,Recipes!$H:$GI,'Production Calculator'!$A18+2,FALSE)*$AK18))+IF($AO18=FH$3,$AM18/VLOOKUP($AO18,Data!$A$50:$B$56,2,FALSE),0)</f>
        <v>0</v>
      </c>
      <c r="FI18" s="11">
        <f>IF(FI$2=$A18,0,IF(HLOOKUP(FI$2,Recipes!$H:$GI,'Production Calculator'!$A18+2,FALSE)=0,0,HLOOKUP(FI$2,Recipes!$H:$GI,'Production Calculator'!$A18+2,FALSE)*$AK18))+IF($AO18=FI$3,$AM18/VLOOKUP($AO18,Data!$A$50:$B$56,2,FALSE),0)</f>
        <v>0</v>
      </c>
      <c r="FJ18" s="11">
        <f>IF(FJ$2=$A18,0,IF(HLOOKUP(FJ$2,Recipes!$H:$GI,'Production Calculator'!$A18+2,FALSE)=0,0,HLOOKUP(FJ$2,Recipes!$H:$GI,'Production Calculator'!$A18+2,FALSE)*$AK18))+IF($AO18=FJ$3,$AM18/VLOOKUP($AO18,Data!$A$50:$B$56,2,FALSE),0)</f>
        <v>0</v>
      </c>
      <c r="FK18" s="11">
        <f>IF(FK$2=$A18,0,IF(HLOOKUP(FK$2,Recipes!$H:$GI,'Production Calculator'!$A18+2,FALSE)=0,0,HLOOKUP(FK$2,Recipes!$H:$GI,'Production Calculator'!$A18+2,FALSE)*$AK18))+IF($AO18=FK$3,$AM18/VLOOKUP($AO18,Data!$A$50:$B$56,2,FALSE),0)</f>
        <v>0</v>
      </c>
      <c r="FL18" s="11">
        <f>IF(FL$2=$A18,0,IF(HLOOKUP(FL$2,Recipes!$H:$GI,'Production Calculator'!$A18+2,FALSE)=0,0,HLOOKUP(FL$2,Recipes!$H:$GI,'Production Calculator'!$A18+2,FALSE)*$AK18))+IF($AO18=FL$3,$AM18/VLOOKUP($AO18,Data!$A$50:$B$56,2,FALSE),0)</f>
        <v>0</v>
      </c>
      <c r="FM18" s="11">
        <f>IF(FM$2=$A18,0,IF(HLOOKUP(FM$2,Recipes!$H:$GI,'Production Calculator'!$A18+2,FALSE)=0,0,HLOOKUP(FM$2,Recipes!$H:$GI,'Production Calculator'!$A18+2,FALSE)*$AK18))+IF($AO18=FM$3,$AM18/VLOOKUP($AO18,Data!$A$50:$B$56,2,FALSE),0)</f>
        <v>0</v>
      </c>
      <c r="FN18" s="11">
        <f>IF(FN$2=$A18,0,IF(HLOOKUP(FN$2,Recipes!$H:$GI,'Production Calculator'!$A18+2,FALSE)=0,0,HLOOKUP(FN$2,Recipes!$H:$GI,'Production Calculator'!$A18+2,FALSE)*$AK18))+IF($AO18=FN$3,$AM18/VLOOKUP($AO18,Data!$A$50:$B$56,2,FALSE),0)</f>
        <v>0</v>
      </c>
      <c r="FO18" s="11">
        <f>IF(FO$2=$A18,0,IF(HLOOKUP(FO$2,Recipes!$H:$GI,'Production Calculator'!$A18+2,FALSE)=0,0,HLOOKUP(FO$2,Recipes!$H:$GI,'Production Calculator'!$A18+2,FALSE)*$AK18))+IF($AO18=FO$3,$AM18/VLOOKUP($AO18,Data!$A$50:$B$56,2,FALSE),0)</f>
        <v>0</v>
      </c>
      <c r="FP18" s="11">
        <f>IF(FP$2=$A18,0,IF(HLOOKUP(FP$2,Recipes!$H:$GI,'Production Calculator'!$A18+2,FALSE)=0,0,HLOOKUP(FP$2,Recipes!$H:$GI,'Production Calculator'!$A18+2,FALSE)*$AK18))+IF($AO18=FP$3,$AM18/VLOOKUP($AO18,Data!$A$50:$B$56,2,FALSE),0)</f>
        <v>0</v>
      </c>
      <c r="FQ18" s="11">
        <f>IF(FQ$2=$A18,0,IF(HLOOKUP(FQ$2,Recipes!$H:$GI,'Production Calculator'!$A18+2,FALSE)=0,0,HLOOKUP(FQ$2,Recipes!$H:$GI,'Production Calculator'!$A18+2,FALSE)*$AK18))+IF($AO18=FQ$3,$AM18/VLOOKUP($AO18,Data!$A$50:$B$56,2,FALSE),0)</f>
        <v>0</v>
      </c>
      <c r="FR18" s="11">
        <f>IF(FR$2=$A18,0,IF(HLOOKUP(FR$2,Recipes!$H:$GI,'Production Calculator'!$A18+2,FALSE)=0,0,HLOOKUP(FR$2,Recipes!$H:$GI,'Production Calculator'!$A18+2,FALSE)*$AK18))+IF($AO18=FR$3,$AM18/VLOOKUP($AO18,Data!$A$50:$B$56,2,FALSE),0)</f>
        <v>0</v>
      </c>
      <c r="FS18" s="11">
        <f>IF(FS$2=$A18,0,IF(HLOOKUP(FS$2,Recipes!$H:$GI,'Production Calculator'!$A18+2,FALSE)=0,0,HLOOKUP(FS$2,Recipes!$H:$GI,'Production Calculator'!$A18+2,FALSE)*$AK18))+IF($AO18=FS$3,$AM18/VLOOKUP($AO18,Data!$A$50:$B$56,2,FALSE),0)</f>
        <v>0</v>
      </c>
      <c r="FT18" s="11">
        <f>IF(FT$2=$A18,0,IF(HLOOKUP(FT$2,Recipes!$H:$GI,'Production Calculator'!$A18+2,FALSE)=0,0,HLOOKUP(FT$2,Recipes!$H:$GI,'Production Calculator'!$A18+2,FALSE)*$AK18))+IF($AO18=FT$3,$AM18/VLOOKUP($AO18,Data!$A$50:$B$56,2,FALSE),0)</f>
        <v>0</v>
      </c>
      <c r="FU18" s="11">
        <f>IF(FU$2=$A18,0,IF(HLOOKUP(FU$2,Recipes!$H:$GI,'Production Calculator'!$A18+2,FALSE)=0,0,HLOOKUP(FU$2,Recipes!$H:$GI,'Production Calculator'!$A18+2,FALSE)*$AK18))+IF($AO18=FU$3,$AM18/VLOOKUP($AO18,Data!$A$50:$B$56,2,FALSE),0)</f>
        <v>0</v>
      </c>
      <c r="FV18" s="11">
        <f>IF(FV$2=$A18,0,IF(HLOOKUP(FV$2,Recipes!$H:$GI,'Production Calculator'!$A18+2,FALSE)=0,0,HLOOKUP(FV$2,Recipes!$H:$GI,'Production Calculator'!$A18+2,FALSE)*$AK18))+IF($AO18=FV$3,$AM18/VLOOKUP($AO18,Data!$A$50:$B$56,2,FALSE),0)</f>
        <v>0</v>
      </c>
      <c r="FW18" s="11">
        <f>IF(FW$2=$A18,0,IF(HLOOKUP(FW$2,Recipes!$H:$GI,'Production Calculator'!$A18+2,FALSE)=0,0,HLOOKUP(FW$2,Recipes!$H:$GI,'Production Calculator'!$A18+2,FALSE)*$AK18))+IF($AO18=FW$3,$AM18/VLOOKUP($AO18,Data!$A$50:$B$56,2,FALSE),0)</f>
        <v>0</v>
      </c>
      <c r="FX18" s="11">
        <f>IF(FX$2=$A18,0,IF(HLOOKUP(FX$2,Recipes!$H:$GI,'Production Calculator'!$A18+2,FALSE)=0,0,HLOOKUP(FX$2,Recipes!$H:$GI,'Production Calculator'!$A18+2,FALSE)*$AK18))+IF($AO18=FX$3,$AM18/VLOOKUP($AO18,Data!$A$50:$B$56,2,FALSE),0)</f>
        <v>0</v>
      </c>
      <c r="FY18" s="11">
        <f>IF(FY$2=$A18,0,IF(HLOOKUP(FY$2,Recipes!$H:$GI,'Production Calculator'!$A18+2,FALSE)=0,0,HLOOKUP(FY$2,Recipes!$H:$GI,'Production Calculator'!$A18+2,FALSE)*$AK18))+IF($AO18=FY$3,$AM18/VLOOKUP($AO18,Data!$A$50:$B$56,2,FALSE),0)</f>
        <v>0</v>
      </c>
      <c r="FZ18" s="11">
        <f>IF(FZ$2=$A18,0,IF(HLOOKUP(FZ$2,Recipes!$H:$GI,'Production Calculator'!$A18+2,FALSE)=0,0,HLOOKUP(FZ$2,Recipes!$H:$GI,'Production Calculator'!$A18+2,FALSE)*$AK18))+IF($AO18=FZ$3,$AM18/VLOOKUP($AO18,Data!$A$50:$B$56,2,FALSE),0)</f>
        <v>0</v>
      </c>
      <c r="GA18" s="11">
        <f>IF(GA$2=$A18,0,IF(HLOOKUP(GA$2,Recipes!$H:$GI,'Production Calculator'!$A18+2,FALSE)=0,0,HLOOKUP(GA$2,Recipes!$H:$GI,'Production Calculator'!$A18+2,FALSE)*$AK18))+IF($AO18=GA$3,$AM18/VLOOKUP($AO18,Data!$A$50:$B$56,2,FALSE),0)</f>
        <v>0</v>
      </c>
      <c r="GB18" s="11">
        <f>IF(GB$2=$A18,0,IF(HLOOKUP(GB$2,Recipes!$H:$GI,'Production Calculator'!$A18+2,FALSE)=0,0,HLOOKUP(GB$2,Recipes!$H:$GI,'Production Calculator'!$A18+2,FALSE)*$AK18))+IF($AO18=GB$3,$AM18/VLOOKUP($AO18,Data!$A$50:$B$56,2,FALSE),0)</f>
        <v>0</v>
      </c>
      <c r="GC18" s="11">
        <f>IF(GC$2=$A18,0,IF(HLOOKUP(GC$2,Recipes!$H:$GI,'Production Calculator'!$A18+2,FALSE)=0,0,HLOOKUP(GC$2,Recipes!$H:$GI,'Production Calculator'!$A18+2,FALSE)*$AK18))+IF($AO18=GC$3,$AM18/VLOOKUP($AO18,Data!$A$50:$B$56,2,FALSE),0)</f>
        <v>0</v>
      </c>
      <c r="GD18" s="11">
        <f>IF(GD$2=$A18,0,IF(HLOOKUP(GD$2,Recipes!$H:$GI,'Production Calculator'!$A18+2,FALSE)=0,0,HLOOKUP(GD$2,Recipes!$H:$GI,'Production Calculator'!$A18+2,FALSE)*$AK18))+IF($AO18=GD$3,$AM18/VLOOKUP($AO18,Data!$A$50:$B$56,2,FALSE),0)</f>
        <v>0</v>
      </c>
      <c r="GE18" s="11">
        <f>IF(GE$2=$A18,0,IF(HLOOKUP(GE$2,Recipes!$H:$GI,'Production Calculator'!$A18+2,FALSE)=0,0,HLOOKUP(GE$2,Recipes!$H:$GI,'Production Calculator'!$A18+2,FALSE)*$AK18))+IF($AO18=GE$3,$AM18/VLOOKUP($AO18,Data!$A$50:$B$56,2,FALSE),0)</f>
        <v>0</v>
      </c>
      <c r="GF18" s="11">
        <f>IF(GF$2=$A18,0,IF(HLOOKUP(GF$2,Recipes!$H:$GI,'Production Calculator'!$A18+2,FALSE)=0,0,HLOOKUP(GF$2,Recipes!$H:$GI,'Production Calculator'!$A18+2,FALSE)*$AK18))+IF($AO18=GF$3,$AM18/VLOOKUP($AO18,Data!$A$50:$B$56,2,FALSE),0)</f>
        <v>0</v>
      </c>
      <c r="GG18" s="11">
        <f>IF(GG$2=$A18,0,IF(HLOOKUP(GG$2,Recipes!$H:$GI,'Production Calculator'!$A18+2,FALSE)=0,0,HLOOKUP(GG$2,Recipes!$H:$GI,'Production Calculator'!$A18+2,FALSE)*$AK18))+IF($AO18=GG$3,$AM18/VLOOKUP($AO18,Data!$A$50:$B$56,2,FALSE),0)</f>
        <v>0</v>
      </c>
      <c r="GH18" s="11">
        <f>IF(GH$2=$A18,0,IF(HLOOKUP(GH$2,Recipes!$H:$GI,'Production Calculator'!$A18+2,FALSE)=0,0,HLOOKUP(GH$2,Recipes!$H:$GI,'Production Calculator'!$A18+2,FALSE)*$AK18))+IF($AO18=GH$3,$AM18/VLOOKUP($AO18,Data!$A$50:$B$56,2,FALSE),0)</f>
        <v>0</v>
      </c>
      <c r="GI18" s="11">
        <f>IF(GI$2=$A18,0,IF(HLOOKUP(GI$2,Recipes!$H:$GI,'Production Calculator'!$A18+2,FALSE)=0,0,HLOOKUP(GI$2,Recipes!$H:$GI,'Production Calculator'!$A18+2,FALSE)*$AK18))+IF($AO18=GI$3,$AM18/VLOOKUP($AO18,Data!$A$50:$B$56,2,FALSE),0)</f>
        <v>0</v>
      </c>
      <c r="GJ18" s="11">
        <f>IF(GJ$2=$A18,0,IF(HLOOKUP(GJ$2,Recipes!$H:$GI,'Production Calculator'!$A18+2,FALSE)=0,0,HLOOKUP(GJ$2,Recipes!$H:$GI,'Production Calculator'!$A18+2,FALSE)*$AK18))+IF($AO18=GJ$3,$AM18/VLOOKUP($AO18,Data!$A$50:$B$56,2,FALSE),0)</f>
        <v>0</v>
      </c>
      <c r="GK18" s="11">
        <f>IF(GK$2=$A18,0,IF(HLOOKUP(GK$2,Recipes!$H:$GI,'Production Calculator'!$A18+2,FALSE)=0,0,HLOOKUP(GK$2,Recipes!$H:$GI,'Production Calculator'!$A18+2,FALSE)*$AK18))+IF($AO18=GK$3,$AM18/VLOOKUP($AO18,Data!$A$50:$B$56,2,FALSE),0)</f>
        <v>0</v>
      </c>
      <c r="GL18" s="11">
        <f>IF(GL$2=$A18,0,IF(HLOOKUP(GL$2,Recipes!$H:$GI,'Production Calculator'!$A18+2,FALSE)=0,0,HLOOKUP(GL$2,Recipes!$H:$GI,'Production Calculator'!$A18+2,FALSE)*$AK18))+IF($AO18=GL$3,$AM18/VLOOKUP($AO18,Data!$A$50:$B$56,2,FALSE),0)</f>
        <v>0</v>
      </c>
      <c r="GM18" s="11">
        <f>IF(GM$2=$A18,0,IF(HLOOKUP(GM$2,Recipes!$H:$GI,'Production Calculator'!$A18+2,FALSE)=0,0,HLOOKUP(GM$2,Recipes!$H:$GI,'Production Calculator'!$A18+2,FALSE)*$AK18))+IF($AO18=GM$3,$AM18/VLOOKUP($AO18,Data!$A$50:$B$56,2,FALSE),0)</f>
        <v>0</v>
      </c>
      <c r="GN18" s="11">
        <f>IF(GN$2=$A18,0,IF(HLOOKUP(GN$2,Recipes!$H:$GI,'Production Calculator'!$A18+2,FALSE)=0,0,HLOOKUP(GN$2,Recipes!$H:$GI,'Production Calculator'!$A18+2,FALSE)*$AK18))+IF($AO18=GN$3,$AM18/VLOOKUP($AO18,Data!$A$50:$B$56,2,FALSE),0)</f>
        <v>0</v>
      </c>
      <c r="GO18" s="11">
        <f>IF(GO$2=$A18,0,IF(HLOOKUP(GO$2,Recipes!$H:$GI,'Production Calculator'!$A18+2,FALSE)=0,0,HLOOKUP(GO$2,Recipes!$H:$GI,'Production Calculator'!$A18+2,FALSE)*$AK18))+IF($AO18=GO$3,$AM18/VLOOKUP($AO18,Data!$A$50:$B$56,2,FALSE),0)</f>
        <v>0</v>
      </c>
      <c r="GP18" s="11">
        <f>IF(GP$2=$A18,0,IF(HLOOKUP(GP$2,Recipes!$H:$GI,'Production Calculator'!$A18+2,FALSE)=0,0,HLOOKUP(GP$2,Recipes!$H:$GI,'Production Calculator'!$A18+2,FALSE)*$AK18))+IF($AO18=GP$3,$AM18/VLOOKUP($AO18,Data!$A$50:$B$56,2,FALSE),0)</f>
        <v>0</v>
      </c>
      <c r="GQ18" s="11">
        <f>IF(GQ$2=$A18,0,IF(HLOOKUP(GQ$2,Recipes!$H:$GI,'Production Calculator'!$A18+2,FALSE)=0,0,HLOOKUP(GQ$2,Recipes!$H:$GI,'Production Calculator'!$A18+2,FALSE)*$AK18))+IF($AO18=GQ$3,$AM18/VLOOKUP($AO18,Data!$A$50:$B$56,2,FALSE),0)</f>
        <v>0</v>
      </c>
      <c r="GR18" s="11">
        <f>IF(GR$2=$A18,0,IF(HLOOKUP(GR$2,Recipes!$H:$GI,'Production Calculator'!$A18+2,FALSE)=0,0,HLOOKUP(GR$2,Recipes!$H:$GI,'Production Calculator'!$A18+2,FALSE)*$AK18))+IF($AO18=GR$3,$AM18/VLOOKUP($AO18,Data!$A$50:$B$56,2,FALSE),0)</f>
        <v>0</v>
      </c>
      <c r="GS18" s="11">
        <f>IF(GS$2=$A18,0,IF(HLOOKUP(GS$2,Recipes!$H:$GI,'Production Calculator'!$A18+2,FALSE)=0,0,HLOOKUP(GS$2,Recipes!$H:$GI,'Production Calculator'!$A18+2,FALSE)*$AK18))+IF($AO18=GS$3,$AM18/VLOOKUP($AO18,Data!$A$50:$B$56,2,FALSE),0)</f>
        <v>0</v>
      </c>
      <c r="GT18" s="11">
        <f>IF(GT$2=$A18,0,IF(HLOOKUP(GT$2,Recipes!$H:$GI,'Production Calculator'!$A18+2,FALSE)=0,0,HLOOKUP(GT$2,Recipes!$H:$GI,'Production Calculator'!$A18+2,FALSE)*$AK18))+IF($AO18=GT$3,$AM18/VLOOKUP($AO18,Data!$A$50:$B$56,2,FALSE),0)</f>
        <v>0</v>
      </c>
      <c r="GU18" s="11">
        <f>IF(GU$2=$A18,0,IF(HLOOKUP(GU$2,Recipes!$H:$GI,'Production Calculator'!$A18+2,FALSE)=0,0,HLOOKUP(GU$2,Recipes!$H:$GI,'Production Calculator'!$A18+2,FALSE)*$AK18))+IF($AO18=GU$3,$AM18/VLOOKUP($AO18,Data!$A$50:$B$56,2,FALSE),0)</f>
        <v>0</v>
      </c>
      <c r="GV18" s="11">
        <f>IF(GV$2=$A18,0,IF(HLOOKUP(GV$2,Recipes!$H:$GI,'Production Calculator'!$A18+2,FALSE)=0,0,HLOOKUP(GV$2,Recipes!$H:$GI,'Production Calculator'!$A18+2,FALSE)*$AK18))+IF($AO18=GV$3,$AM18/VLOOKUP($AO18,Data!$A$50:$B$56,2,FALSE),0)</f>
        <v>0</v>
      </c>
      <c r="GW18" s="11">
        <f>IF(GW$2=$A18,0,IF(HLOOKUP(GW$2,Recipes!$H:$GI,'Production Calculator'!$A18+2,FALSE)=0,0,HLOOKUP(GW$2,Recipes!$H:$GI,'Production Calculator'!$A18+2,FALSE)*$AK18))+IF($AO18=GW$3,$AM18/VLOOKUP($AO18,Data!$A$50:$B$56,2,FALSE),0)</f>
        <v>0</v>
      </c>
      <c r="GX18" s="11">
        <f>IF(GX$2=$A18,0,IF(HLOOKUP(GX$2,Recipes!$H:$GI,'Production Calculator'!$A18+2,FALSE)=0,0,HLOOKUP(GX$2,Recipes!$H:$GI,'Production Calculator'!$A18+2,FALSE)*$AK18))+IF($AO18=GX$3,$AM18/VLOOKUP($AO18,Data!$A$50:$B$56,2,FALSE),0)</f>
        <v>0</v>
      </c>
      <c r="GY18" s="11">
        <f>IF(GY$2=$A18,0,IF(HLOOKUP(GY$2,Recipes!$H:$GI,'Production Calculator'!$A18+2,FALSE)=0,0,HLOOKUP(GY$2,Recipes!$H:$GI,'Production Calculator'!$A18+2,FALSE)*$AK18))+IF($AO18=GY$3,$AM18/VLOOKUP($AO18,Data!$A$50:$B$56,2,FALSE),0)</f>
        <v>0</v>
      </c>
      <c r="GZ18" s="11">
        <f>IF(GZ$2=$A18,0,IF(HLOOKUP(GZ$2,Recipes!$H:$GI,'Production Calculator'!$A18+2,FALSE)=0,0,HLOOKUP(GZ$2,Recipes!$H:$GI,'Production Calculator'!$A18+2,FALSE)*$AK18))+IF($AO18=GZ$3,$AM18/VLOOKUP($AO18,Data!$A$50:$B$56,2,FALSE),0)</f>
        <v>0</v>
      </c>
      <c r="HA18" s="11">
        <f>IF(HA$2=$A18,0,IF(HLOOKUP(HA$2,Recipes!$H:$GI,'Production Calculator'!$A18+2,FALSE)=0,0,HLOOKUP(HA$2,Recipes!$H:$GI,'Production Calculator'!$A18+2,FALSE)*$AK18))+IF($AO18=HA$3,$AM18/VLOOKUP($AO18,Data!$A$50:$B$56,2,FALSE),0)</f>
        <v>0</v>
      </c>
      <c r="HB18" s="11">
        <f>IF(HB$2=$A18,0,IF(HLOOKUP(HB$2,Recipes!$H:$GI,'Production Calculator'!$A18+2,FALSE)=0,0,HLOOKUP(HB$2,Recipes!$H:$GI,'Production Calculator'!$A18+2,FALSE)*$AK18))+IF($AO18=HB$3,$AM18/VLOOKUP($AO18,Data!$A$50:$B$56,2,FALSE),0)</f>
        <v>0</v>
      </c>
      <c r="HC18" s="11">
        <f>IF(HC$2=$A18,0,IF(HLOOKUP(HC$2,Recipes!$H:$GI,'Production Calculator'!$A18+2,FALSE)=0,0,HLOOKUP(HC$2,Recipes!$H:$GI,'Production Calculator'!$A18+2,FALSE)*$AK18))+IF($AO18=HC$3,$AM18/VLOOKUP($AO18,Data!$A$50:$B$56,2,FALSE),0)</f>
        <v>0</v>
      </c>
      <c r="HD18" s="11">
        <f>IF(HD$2=$A18,0,IF(HLOOKUP(HD$2,Recipes!$H:$GI,'Production Calculator'!$A18+2,FALSE)=0,0,HLOOKUP(HD$2,Recipes!$H:$GI,'Production Calculator'!$A18+2,FALSE)*$AK18))+IF($AO18=HD$3,$AM18/VLOOKUP($AO18,Data!$A$50:$B$56,2,FALSE),0)</f>
        <v>0</v>
      </c>
      <c r="HE18" s="11">
        <f>IF(HE$2=$A18,0,IF(HLOOKUP(HE$2,Recipes!$H:$GI,'Production Calculator'!$A18+2,FALSE)=0,0,HLOOKUP(HE$2,Recipes!$H:$GI,'Production Calculator'!$A18+2,FALSE)*$AK18))+IF($AO18=HE$3,$AM18/VLOOKUP($AO18,Data!$A$50:$B$56,2,FALSE),0)</f>
        <v>0</v>
      </c>
      <c r="HF18" s="11">
        <f>IF(HF$2=$A18,0,IF(HLOOKUP(HF$2,Recipes!$H:$GI,'Production Calculator'!$A18+2,FALSE)=0,0,HLOOKUP(HF$2,Recipes!$H:$GI,'Production Calculator'!$A18+2,FALSE)*$AK18))+IF($AO18=HF$3,$AM18/VLOOKUP($AO18,Data!$A$50:$B$56,2,FALSE),0)</f>
        <v>0</v>
      </c>
      <c r="HG18" s="11">
        <f>IF(HG$2=$A18,0,IF(HLOOKUP(HG$2,Recipes!$H:$GI,'Production Calculator'!$A18+2,FALSE)=0,0,HLOOKUP(HG$2,Recipes!$H:$GI,'Production Calculator'!$A18+2,FALSE)*$AK18))+IF($AO18=HG$3,$AM18/VLOOKUP($AO18,Data!$A$50:$B$56,2,FALSE),0)</f>
        <v>0</v>
      </c>
      <c r="HH18" s="11">
        <f>IF(HH$2=$A18,0,IF(HLOOKUP(HH$2,Recipes!$H:$GI,'Production Calculator'!$A18+2,FALSE)=0,0,HLOOKUP(HH$2,Recipes!$H:$GI,'Production Calculator'!$A18+2,FALSE)*$AK18))+IF($AO18=HH$3,$AM18/VLOOKUP($AO18,Data!$A$50:$B$56,2,FALSE),0)</f>
        <v>0</v>
      </c>
      <c r="HI18" s="11">
        <f>IF(HI$2=$A18,0,IF(HLOOKUP(HI$2,Recipes!$H:$GI,'Production Calculator'!$A18+2,FALSE)=0,0,HLOOKUP(HI$2,Recipes!$H:$GI,'Production Calculator'!$A18+2,FALSE)*$AK18))+IF($AO18=HI$3,$AM18/VLOOKUP($AO18,Data!$A$50:$B$56,2,FALSE),0)</f>
        <v>0</v>
      </c>
      <c r="HJ18" s="11">
        <f>IF(HJ$2=$A18,0,IF(HLOOKUP(HJ$2,Recipes!$H:$GI,'Production Calculator'!$A18+2,FALSE)=0,0,HLOOKUP(HJ$2,Recipes!$H:$GI,'Production Calculator'!$A18+2,FALSE)*$AK18))+IF($AO18=HJ$3,$AM18/VLOOKUP($AO18,Data!$A$50:$B$56,2,FALSE),0)</f>
        <v>0</v>
      </c>
      <c r="HK18" s="11">
        <f>IF(HK$2=$A18,0,IF(HLOOKUP(HK$2,Recipes!$H:$GI,'Production Calculator'!$A18+2,FALSE)=0,0,HLOOKUP(HK$2,Recipes!$H:$GI,'Production Calculator'!$A18+2,FALSE)*$AK18))+IF($AO18=HK$3,$AM18/VLOOKUP($AO18,Data!$A$50:$B$56,2,FALSE),0)</f>
        <v>0</v>
      </c>
      <c r="HL18" s="11">
        <f>IF(HL$2=$A18,0,IF(HLOOKUP(HL$2,Recipes!$H:$GI,'Production Calculator'!$A18+2,FALSE)=0,0,HLOOKUP(HL$2,Recipes!$H:$GI,'Production Calculator'!$A18+2,FALSE)*$AK18))+IF($AO18=HL$3,$AM18/VLOOKUP($AO18,Data!$A$50:$B$56,2,FALSE),0)</f>
        <v>0</v>
      </c>
      <c r="HM18" s="11">
        <f>IF(HM$2=$A18,0,IF(HLOOKUP(HM$2,Recipes!$H:$GI,'Production Calculator'!$A18+2,FALSE)=0,0,HLOOKUP(HM$2,Recipes!$H:$GI,'Production Calculator'!$A18+2,FALSE)*$AK18))+IF($AO18=HM$3,$AM18/VLOOKUP($AO18,Data!$A$50:$B$56,2,FALSE),0)</f>
        <v>0</v>
      </c>
      <c r="HN18" s="11">
        <f>IF(HN$2=$A18,0,IF(HLOOKUP(HN$2,Recipes!$H:$GI,'Production Calculator'!$A18+2,FALSE)=0,0,HLOOKUP(HN$2,Recipes!$H:$GI,'Production Calculator'!$A18+2,FALSE)*$AK18))+IF($AO18=HN$3,$AM18/VLOOKUP($AO18,Data!$A$50:$B$56,2,FALSE),0)</f>
        <v>0</v>
      </c>
      <c r="HO18" s="11">
        <f>IF(HO$2=$A18,0,IF(HLOOKUP(HO$2,Recipes!$H:$GI,'Production Calculator'!$A18+2,FALSE)=0,0,HLOOKUP(HO$2,Recipes!$H:$GI,'Production Calculator'!$A18+2,FALSE)*$AK18))+IF($AO18=HO$3,$AM18/VLOOKUP($AO18,Data!$A$50:$B$56,2,FALSE),0)</f>
        <v>0</v>
      </c>
      <c r="HP18" s="11">
        <f>IF(HP$2=$A18,0,IF(HLOOKUP(HP$2,Recipes!$H:$GI,'Production Calculator'!$A18+2,FALSE)=0,0,HLOOKUP(HP$2,Recipes!$H:$GI,'Production Calculator'!$A18+2,FALSE)*$AK18))+IF($AO18=HP$3,$AM18/VLOOKUP($AO18,Data!$A$50:$B$56,2,FALSE),0)</f>
        <v>0</v>
      </c>
      <c r="HQ18" s="11">
        <f>IF(HQ$2=$A18,0,IF(HLOOKUP(HQ$2,Recipes!$H:$GI,'Production Calculator'!$A18+2,FALSE)=0,0,HLOOKUP(HQ$2,Recipes!$H:$GI,'Production Calculator'!$A18+2,FALSE)*$AK18))+IF($AO18=HQ$3,$AM18/VLOOKUP($AO18,Data!$A$50:$B$56,2,FALSE),0)</f>
        <v>0</v>
      </c>
      <c r="HR18" s="11">
        <f>IF(HR$2=$A18,0,IF(HLOOKUP(HR$2,Recipes!$H:$GI,'Production Calculator'!$A18+2,FALSE)=0,0,HLOOKUP(HR$2,Recipes!$H:$GI,'Production Calculator'!$A18+2,FALSE)*$AK18))+IF($AO18=HR$3,$AM18/VLOOKUP($AO18,Data!$A$50:$B$56,2,FALSE),0)</f>
        <v>0</v>
      </c>
      <c r="HS18" s="121"/>
    </row>
    <row r="19" spans="1:227" x14ac:dyDescent="0.45">
      <c r="A19">
        <v>7</v>
      </c>
      <c r="B19" s="107" t="str">
        <f>VLOOKUP(A19,Recipes!A:B,2)</f>
        <v>Lamp</v>
      </c>
      <c r="C19" s="128">
        <v>0</v>
      </c>
      <c r="D19" s="108">
        <f>HLOOKUP(A19,$AQ$2:$HR$202,$A$202-1,FALSE)+C19</f>
        <v>0</v>
      </c>
      <c r="E19" s="127" t="s">
        <v>1</v>
      </c>
      <c r="F19" s="109">
        <f>VLOOKUP(A19,Recipes!$A$3:$G$186,6,FALSE)</f>
        <v>3</v>
      </c>
      <c r="G19" s="109">
        <f>VLOOKUP(A19,Recipes!$A$3:$G$186,7,FALSE)</f>
        <v>0</v>
      </c>
      <c r="H19" s="110">
        <f>ROUNDUP(D19/AL19,0)</f>
        <v>0</v>
      </c>
      <c r="I19" s="109">
        <f>VLOOKUP(E19,Data!$A$2:$C$26,3, FALSE)</f>
        <v>4</v>
      </c>
      <c r="J19" s="108">
        <v>0</v>
      </c>
      <c r="K19" s="108">
        <v>0</v>
      </c>
      <c r="L19" s="108">
        <v>0</v>
      </c>
      <c r="M19" s="137">
        <v>0</v>
      </c>
      <c r="N19" s="137">
        <v>0</v>
      </c>
      <c r="O19" s="137">
        <v>0</v>
      </c>
      <c r="P19" s="138">
        <v>0</v>
      </c>
      <c r="Q19" s="138">
        <v>0</v>
      </c>
      <c r="R19" s="138">
        <v>0</v>
      </c>
      <c r="S19">
        <f t="shared" si="41"/>
        <v>0</v>
      </c>
      <c r="T19">
        <f t="shared" si="42"/>
        <v>0</v>
      </c>
      <c r="U19">
        <f t="shared" si="43"/>
        <v>0</v>
      </c>
      <c r="V19">
        <f t="shared" si="44"/>
        <v>0</v>
      </c>
      <c r="W19">
        <f t="shared" si="45"/>
        <v>0</v>
      </c>
      <c r="X19">
        <f t="shared" si="46"/>
        <v>0</v>
      </c>
      <c r="Y19">
        <f t="shared" si="47"/>
        <v>0</v>
      </c>
      <c r="Z19">
        <f t="shared" si="48"/>
        <v>0</v>
      </c>
      <c r="AA19">
        <f t="shared" si="49"/>
        <v>0</v>
      </c>
      <c r="AB19" s="111">
        <f>VLOOKUP($A19,Recipes!$A:$G,4)</f>
        <v>0.5</v>
      </c>
      <c r="AC19" s="111">
        <f>VLOOKUP($A19,Recipes!$A:$G,5)</f>
        <v>1</v>
      </c>
      <c r="AD19" s="111">
        <f>AC19/AB19</f>
        <v>2</v>
      </c>
      <c r="AE19" s="111">
        <f>VLOOKUP(E19,Data!$A$2:$F$26,5,FALSE)</f>
        <v>0</v>
      </c>
      <c r="AF19" s="111">
        <f>VLOOKUP(E19,Data!$A$2:$F$26,4,FALSE)</f>
        <v>210</v>
      </c>
      <c r="AG19" s="111">
        <f>VLOOKUP(E19,Data!$A$2:$B$26,2, FALSE)</f>
        <v>1.25</v>
      </c>
      <c r="AH19" s="111">
        <f>1+VLOOKUP($J$3,Data!$A$40:$D$48,2,FALSE)*$J19+VLOOKUP($K$3,Data!$A$40:$D$48,2,FALSE)*$K19+VLOOKUP($L$3,Data!$A$40:$D$48,2,FALSE)*$L19+VLOOKUP($M$3,Data!$A$40:$D$48,2,FALSE)*$M19+VLOOKUP($N$3,Data!$A$40:$D$48,2,FALSE)*$N19+VLOOKUP($O$3,Data!$A$40:$D$48,2,FALSE)*$O19+VLOOKUP($P$3,Data!$A$40:$D$48,2,FALSE)*$P19+VLOOKUP($Q$3,Data!$A$40:$D$48,2,FALSE)*$Q19+VLOOKUP($R$3,Data!$A$40:$D$48,2,FALSE)*$R19</f>
        <v>1</v>
      </c>
      <c r="AI19" s="111">
        <f>MAX(1+VLOOKUP($J$3,Data!$A$40:$D$48,3,FALSE)*$J19+VLOOKUP($K$3,Data!$A$40:$D$48,3,FALSE)*$K19+VLOOKUP($L$3,Data!$A$40:$D$48,3,FALSE)*$L19+VLOOKUP($M$3,Data!$A$40:$D$48,3,FALSE)*$M19+VLOOKUP($N$3,Data!$A$40:$D$48,3,FALSE)*$N19+VLOOKUP($O$3,Data!$A$40:$D$48,3,FALSE)*$O19+VLOOKUP($P$3,Data!$A$40:$D$48,3,FALSE)*$P19+VLOOKUP($Q$3,Data!$A$40:$D$48,3,FALSE)*$Q19+VLOOKUP($R$3,Data!$A$40:$D$48,3,FALSE)*$R19,0)</f>
        <v>1</v>
      </c>
      <c r="AJ19" s="111">
        <f>MAX(1-(VLOOKUP($J$3,Data!$A$40:$D$48,4,FALSE)*$J19+VLOOKUP($K$3,Data!$A$40:$D$48,4,FALSE)*$K19+VLOOKUP($L$3,Data!$A$40:$D$48,4,FALSE)*$L19+VLOOKUP($M$3,Data!$A$40:$D$48,4,FALSE)*$M19+VLOOKUP($N$3,Data!$A$40:$D$48,4,FALSE)*$N19+VLOOKUP($O$3,Data!$A$40:$D$48,4,FALSE)*$O19+VLOOKUP($P$3,Data!$A$40:$D$48,4,FALSE)*$P19+VLOOKUP($Q$3,Data!$A$40:$D$48,4,FALSE)*$Q19+VLOOKUP($R$3,Data!$A$40:$D$48,4,FALSE)*$R19),0.2)</f>
        <v>1</v>
      </c>
      <c r="AK19" s="112">
        <f>D19/(AC19*AH19)</f>
        <v>0</v>
      </c>
      <c r="AL19" s="111">
        <f>AD19*AG19*AH19*AI19</f>
        <v>2.5</v>
      </c>
      <c r="AM19" s="111">
        <f>AE19*H19*AJ19</f>
        <v>0</v>
      </c>
      <c r="AN19" s="111">
        <f>AF19*H19*AJ19</f>
        <v>0</v>
      </c>
      <c r="AO19" s="131" t="s">
        <v>298</v>
      </c>
      <c r="AP19" s="11"/>
      <c r="AQ19" s="11">
        <f>IF(AQ$2=$A19,0,IF(HLOOKUP(AQ$2,Recipes!$H:$GI,'Production Calculator'!$A19+2,FALSE)=0,0,HLOOKUP(AQ$2,Recipes!$H:$GI,'Production Calculator'!$A19+2,FALSE)*$AK19))+IF($AO19=AQ$3,$AM19/VLOOKUP($AO19,Data!$A$50:$B$56,2,FALSE),0)</f>
        <v>0</v>
      </c>
      <c r="AR19" s="11">
        <f>IF(AR$2=$A19,0,IF(HLOOKUP(AR$2,Recipes!$H:$GI,'Production Calculator'!$A19+2,FALSE)=0,0,HLOOKUP(AR$2,Recipes!$H:$GI,'Production Calculator'!$A19+2,FALSE)*$AK19))+IF($AO19=AR$3,$AM19/VLOOKUP($AO19,Data!$A$50:$B$56,2,FALSE),0)</f>
        <v>0</v>
      </c>
      <c r="AS19" s="11">
        <f>IF(AS$2=$A19,0,IF(HLOOKUP(AS$2,Recipes!$H:$GI,'Production Calculator'!$A19+2,FALSE)=0,0,HLOOKUP(AS$2,Recipes!$H:$GI,'Production Calculator'!$A19+2,FALSE)*$AK19))+IF($AO19=AS$3,$AM19/VLOOKUP($AO19,Data!$A$50:$B$56,2,FALSE),0)</f>
        <v>0</v>
      </c>
      <c r="AT19" s="11">
        <f>IF(AT$2=$A19,0,IF(HLOOKUP(AT$2,Recipes!$H:$GI,'Production Calculator'!$A19+2,FALSE)=0,0,HLOOKUP(AT$2,Recipes!$H:$GI,'Production Calculator'!$A19+2,FALSE)*$AK19))+IF($AO19=AT$3,$AM19/VLOOKUP($AO19,Data!$A$50:$B$56,2,FALSE),0)</f>
        <v>0</v>
      </c>
      <c r="AU19" s="11">
        <f>IF(AU$2=$A19,0,IF(HLOOKUP(AU$2,Recipes!$H:$GI,'Production Calculator'!$A19+2,FALSE)=0,0,HLOOKUP(AU$2,Recipes!$H:$GI,'Production Calculator'!$A19+2,FALSE)*$AK19))+IF($AO19=AU$3,$AM19/VLOOKUP($AO19,Data!$A$50:$B$56,2,FALSE),0)</f>
        <v>0</v>
      </c>
      <c r="AV19" s="11">
        <f>IF(AV$2=$A19,0,IF(HLOOKUP(AV$2,Recipes!$H:$GI,'Production Calculator'!$A19+2,FALSE)=0,0,HLOOKUP(AV$2,Recipes!$H:$GI,'Production Calculator'!$A19+2,FALSE)*$AK19))+IF($AO19=AV$3,$AM19/VLOOKUP($AO19,Data!$A$50:$B$56,2,FALSE),0)</f>
        <v>0</v>
      </c>
      <c r="AW19" s="11">
        <f>IF(AW$2=$A19,0,IF(HLOOKUP(AW$2,Recipes!$H:$GI,'Production Calculator'!$A19+2,FALSE)=0,0,HLOOKUP(AW$2,Recipes!$H:$GI,'Production Calculator'!$A19+2,FALSE)*$AK19))+IF($AO19=AW$3,$AM19/VLOOKUP($AO19,Data!$A$50:$B$56,2,FALSE),0)</f>
        <v>0</v>
      </c>
      <c r="AX19" s="11">
        <f>IF(AX$2=$A19,0,IF(HLOOKUP(AX$2,Recipes!$H:$GI,'Production Calculator'!$A19+2,FALSE)=0,0,HLOOKUP(AX$2,Recipes!$H:$GI,'Production Calculator'!$A19+2,FALSE)*$AK19))+IF($AO19=AX$3,$AM19/VLOOKUP($AO19,Data!$A$50:$B$56,2,FALSE),0)</f>
        <v>0</v>
      </c>
      <c r="AY19" s="11">
        <f>IF(AY$2=$A19,0,IF(HLOOKUP(AY$2,Recipes!$H:$GI,'Production Calculator'!$A19+2,FALSE)=0,0,HLOOKUP(AY$2,Recipes!$H:$GI,'Production Calculator'!$A19+2,FALSE)*$AK19))+IF($AO19=AY$3,$AM19/VLOOKUP($AO19,Data!$A$50:$B$56,2,FALSE),0)</f>
        <v>0</v>
      </c>
      <c r="AZ19" s="11">
        <f>IF(AZ$2=$A19,0,IF(HLOOKUP(AZ$2,Recipes!$H:$GI,'Production Calculator'!$A19+2,FALSE)=0,0,HLOOKUP(AZ$2,Recipes!$H:$GI,'Production Calculator'!$A19+2,FALSE)*$AK19))+IF($AO19=AZ$3,$AM19/VLOOKUP($AO19,Data!$A$50:$B$56,2,FALSE),0)</f>
        <v>0</v>
      </c>
      <c r="BA19" s="11">
        <f>IF(BA$2=$A19,0,IF(HLOOKUP(BA$2,Recipes!$H:$GI,'Production Calculator'!$A19+2,FALSE)=0,0,HLOOKUP(BA$2,Recipes!$H:$GI,'Production Calculator'!$A19+2,FALSE)*$AK19))+IF($AO19=BA$3,$AM19/VLOOKUP($AO19,Data!$A$50:$B$56,2,FALSE),0)</f>
        <v>0</v>
      </c>
      <c r="BB19" s="11">
        <f>IF(BB$2=$A19,0,IF(HLOOKUP(BB$2,Recipes!$H:$GI,'Production Calculator'!$A19+2,FALSE)=0,0,HLOOKUP(BB$2,Recipes!$H:$GI,'Production Calculator'!$A19+2,FALSE)*$AK19))+IF($AO19=BB$3,$AM19/VLOOKUP($AO19,Data!$A$50:$B$56,2,FALSE),0)</f>
        <v>0</v>
      </c>
      <c r="BC19" s="11">
        <f>IF(BC$2=$A19,0,IF(HLOOKUP(BC$2,Recipes!$H:$GI,'Production Calculator'!$A19+2,FALSE)=0,0,HLOOKUP(BC$2,Recipes!$H:$GI,'Production Calculator'!$A19+2,FALSE)*$AK19))+IF($AO19=BC$3,$AM19/VLOOKUP($AO19,Data!$A$50:$B$56,2,FALSE),0)</f>
        <v>0</v>
      </c>
      <c r="BD19" s="11">
        <f>IF(BD$2=$A19,0,IF(HLOOKUP(BD$2,Recipes!$H:$GI,'Production Calculator'!$A19+2,FALSE)=0,0,HLOOKUP(BD$2,Recipes!$H:$GI,'Production Calculator'!$A19+2,FALSE)*$AK19))+IF($AO19=BD$3,$AM19/VLOOKUP($AO19,Data!$A$50:$B$56,2,FALSE),0)</f>
        <v>0</v>
      </c>
      <c r="BE19" s="11">
        <f>IF(BE$2=$A19,0,IF(HLOOKUP(BE$2,Recipes!$H:$GI,'Production Calculator'!$A19+2,FALSE)=0,0,HLOOKUP(BE$2,Recipes!$H:$GI,'Production Calculator'!$A19+2,FALSE)*$AK19))+IF($AO19=BE$3,$AM19/VLOOKUP($AO19,Data!$A$50:$B$56,2,FALSE),0)</f>
        <v>0</v>
      </c>
      <c r="BF19" s="11">
        <f>IF(BF$2=$A19,0,IF(HLOOKUP(BF$2,Recipes!$H:$GI,'Production Calculator'!$A19+2,FALSE)=0,0,HLOOKUP(BF$2,Recipes!$H:$GI,'Production Calculator'!$A19+2,FALSE)*$AK19))+IF($AO19=BF$3,$AM19/VLOOKUP($AO19,Data!$A$50:$B$56,2,FALSE),0)</f>
        <v>0</v>
      </c>
      <c r="BG19" s="11">
        <f>IF(BG$2=$A19,0,IF(HLOOKUP(BG$2,Recipes!$H:$GI,'Production Calculator'!$A19+2,FALSE)=0,0,HLOOKUP(BG$2,Recipes!$H:$GI,'Production Calculator'!$A19+2,FALSE)*$AK19))+IF($AO19=BG$3,$AM19/VLOOKUP($AO19,Data!$A$50:$B$56,2,FALSE),0)</f>
        <v>0</v>
      </c>
      <c r="BH19" s="11">
        <f>IF(BH$2=$A19,0,IF(HLOOKUP(BH$2,Recipes!$H:$GI,'Production Calculator'!$A19+2,FALSE)=0,0,HLOOKUP(BH$2,Recipes!$H:$GI,'Production Calculator'!$A19+2,FALSE)*$AK19))+IF($AO19=BH$3,$AM19/VLOOKUP($AO19,Data!$A$50:$B$56,2,FALSE),0)</f>
        <v>0</v>
      </c>
      <c r="BI19" s="11">
        <f>IF(BI$2=$A19,0,IF(HLOOKUP(BI$2,Recipes!$H:$GI,'Production Calculator'!$A19+2,FALSE)=0,0,HLOOKUP(BI$2,Recipes!$H:$GI,'Production Calculator'!$A19+2,FALSE)*$AK19))+IF($AO19=BI$3,$AM19/VLOOKUP($AO19,Data!$A$50:$B$56,2,FALSE),0)</f>
        <v>0</v>
      </c>
      <c r="BJ19" s="11">
        <f>IF(BJ$2=$A19,0,IF(HLOOKUP(BJ$2,Recipes!$H:$GI,'Production Calculator'!$A19+2,FALSE)=0,0,HLOOKUP(BJ$2,Recipes!$H:$GI,'Production Calculator'!$A19+2,FALSE)*$AK19))+IF($AO19=BJ$3,$AM19/VLOOKUP($AO19,Data!$A$50:$B$56,2,FALSE),0)</f>
        <v>0</v>
      </c>
      <c r="BK19" s="11">
        <f>IF(BK$2=$A19,0,IF(HLOOKUP(BK$2,Recipes!$H:$GI,'Production Calculator'!$A19+2,FALSE)=0,0,HLOOKUP(BK$2,Recipes!$H:$GI,'Production Calculator'!$A19+2,FALSE)*$AK19))+IF($AO19=BK$3,$AM19/VLOOKUP($AO19,Data!$A$50:$B$56,2,FALSE),0)</f>
        <v>0</v>
      </c>
      <c r="BL19" s="11">
        <f>IF(BL$2=$A19,0,IF(HLOOKUP(BL$2,Recipes!$H:$GI,'Production Calculator'!$A19+2,FALSE)=0,0,HLOOKUP(BL$2,Recipes!$H:$GI,'Production Calculator'!$A19+2,FALSE)*$AK19))+IF($AO19=BL$3,$AM19/VLOOKUP($AO19,Data!$A$50:$B$56,2,FALSE),0)</f>
        <v>0</v>
      </c>
      <c r="BM19" s="11">
        <f>IF(BM$2=$A19,0,IF(HLOOKUP(BM$2,Recipes!$H:$GI,'Production Calculator'!$A19+2,FALSE)=0,0,HLOOKUP(BM$2,Recipes!$H:$GI,'Production Calculator'!$A19+2,FALSE)*$AK19))+IF($AO19=BM$3,$AM19/VLOOKUP($AO19,Data!$A$50:$B$56,2,FALSE),0)</f>
        <v>0</v>
      </c>
      <c r="BN19" s="11">
        <f>IF(BN$2=$A19,0,IF(HLOOKUP(BN$2,Recipes!$H:$GI,'Production Calculator'!$A19+2,FALSE)=0,0,HLOOKUP(BN$2,Recipes!$H:$GI,'Production Calculator'!$A19+2,FALSE)*$AK19))+IF($AO19=BN$3,$AM19/VLOOKUP($AO19,Data!$A$50:$B$56,2,FALSE),0)</f>
        <v>0</v>
      </c>
      <c r="BO19" s="11">
        <f>IF(BO$2=$A19,0,IF(HLOOKUP(BO$2,Recipes!$H:$GI,'Production Calculator'!$A19+2,FALSE)=0,0,HLOOKUP(BO$2,Recipes!$H:$GI,'Production Calculator'!$A19+2,FALSE)*$AK19))+IF($AO19=BO$3,$AM19/VLOOKUP($AO19,Data!$A$50:$B$56,2,FALSE),0)</f>
        <v>0</v>
      </c>
      <c r="BP19" s="11">
        <f>IF(BP$2=$A19,0,IF(HLOOKUP(BP$2,Recipes!$H:$GI,'Production Calculator'!$A19+2,FALSE)=0,0,HLOOKUP(BP$2,Recipes!$H:$GI,'Production Calculator'!$A19+2,FALSE)*$AK19))+IF($AO19=BP$3,$AM19/VLOOKUP($AO19,Data!$A$50:$B$56,2,FALSE),0)</f>
        <v>0</v>
      </c>
      <c r="BQ19" s="11">
        <f>IF(BQ$2=$A19,0,IF(HLOOKUP(BQ$2,Recipes!$H:$GI,'Production Calculator'!$A19+2,FALSE)=0,0,HLOOKUP(BQ$2,Recipes!$H:$GI,'Production Calculator'!$A19+2,FALSE)*$AK19))+IF($AO19=BQ$3,$AM19/VLOOKUP($AO19,Data!$A$50:$B$56,2,FALSE),0)</f>
        <v>0</v>
      </c>
      <c r="BR19" s="11">
        <f>IF(BR$2=$A19,0,IF(HLOOKUP(BR$2,Recipes!$H:$GI,'Production Calculator'!$A19+2,FALSE)=0,0,HLOOKUP(BR$2,Recipes!$H:$GI,'Production Calculator'!$A19+2,FALSE)*$AK19))+IF($AO19=BR$3,$AM19/VLOOKUP($AO19,Data!$A$50:$B$56,2,FALSE),0)</f>
        <v>0</v>
      </c>
      <c r="BS19" s="11">
        <f>IF(BS$2=$A19,0,IF(HLOOKUP(BS$2,Recipes!$H:$GI,'Production Calculator'!$A19+2,FALSE)=0,0,HLOOKUP(BS$2,Recipes!$H:$GI,'Production Calculator'!$A19+2,FALSE)*$AK19))+IF($AO19=BS$3,$AM19/VLOOKUP($AO19,Data!$A$50:$B$56,2,FALSE),0)</f>
        <v>0</v>
      </c>
      <c r="BT19" s="11">
        <f>IF(BT$2=$A19,0,IF(HLOOKUP(BT$2,Recipes!$H:$GI,'Production Calculator'!$A19+2,FALSE)=0,0,HLOOKUP(BT$2,Recipes!$H:$GI,'Production Calculator'!$A19+2,FALSE)*$AK19))+IF($AO19=BT$3,$AM19/VLOOKUP($AO19,Data!$A$50:$B$56,2,FALSE),0)</f>
        <v>0</v>
      </c>
      <c r="BU19" s="11">
        <f>IF(BU$2=$A19,0,IF(HLOOKUP(BU$2,Recipes!$H:$GI,'Production Calculator'!$A19+2,FALSE)=0,0,HLOOKUP(BU$2,Recipes!$H:$GI,'Production Calculator'!$A19+2,FALSE)*$AK19))+IF($AO19=BU$3,$AM19/VLOOKUP($AO19,Data!$A$50:$B$56,2,FALSE),0)</f>
        <v>0</v>
      </c>
      <c r="BV19" s="11">
        <f>IF(BV$2=$A19,0,IF(HLOOKUP(BV$2,Recipes!$H:$GI,'Production Calculator'!$A19+2,FALSE)=0,0,HLOOKUP(BV$2,Recipes!$H:$GI,'Production Calculator'!$A19+2,FALSE)*$AK19))+IF($AO19=BV$3,$AM19/VLOOKUP($AO19,Data!$A$50:$B$56,2,FALSE),0)</f>
        <v>0</v>
      </c>
      <c r="BW19" s="11">
        <f>IF(BW$2=$A19,0,IF(HLOOKUP(BW$2,Recipes!$H:$GI,'Production Calculator'!$A19+2,FALSE)=0,0,HLOOKUP(BW$2,Recipes!$H:$GI,'Production Calculator'!$A19+2,FALSE)*$AK19))+IF($AO19=BW$3,$AM19/VLOOKUP($AO19,Data!$A$50:$B$56,2,FALSE),0)</f>
        <v>0</v>
      </c>
      <c r="BX19" s="11">
        <f>IF(BX$2=$A19,0,IF(HLOOKUP(BX$2,Recipes!$H:$GI,'Production Calculator'!$A19+2,FALSE)=0,0,HLOOKUP(BX$2,Recipes!$H:$GI,'Production Calculator'!$A19+2,FALSE)*$AK19))+IF($AO19=BX$3,$AM19/VLOOKUP($AO19,Data!$A$50:$B$56,2,FALSE),0)</f>
        <v>0</v>
      </c>
      <c r="BY19" s="11">
        <f>IF(BY$2=$A19,0,IF(HLOOKUP(BY$2,Recipes!$H:$GI,'Production Calculator'!$A19+2,FALSE)=0,0,HLOOKUP(BY$2,Recipes!$H:$GI,'Production Calculator'!$A19+2,FALSE)*$AK19))+IF($AO19=BY$3,$AM19/VLOOKUP($AO19,Data!$A$50:$B$56,2,FALSE),0)</f>
        <v>0</v>
      </c>
      <c r="BZ19" s="11">
        <f>IF(BZ$2=$A19,0,IF(HLOOKUP(BZ$2,Recipes!$H:$GI,'Production Calculator'!$A19+2,FALSE)=0,0,HLOOKUP(BZ$2,Recipes!$H:$GI,'Production Calculator'!$A19+2,FALSE)*$AK19))+IF($AO19=BZ$3,$AM19/VLOOKUP($AO19,Data!$A$50:$B$56,2,FALSE),0)</f>
        <v>0</v>
      </c>
      <c r="CA19" s="11">
        <f>IF(CA$2=$A19,0,IF(HLOOKUP(CA$2,Recipes!$H:$GI,'Production Calculator'!$A19+2,FALSE)=0,0,HLOOKUP(CA$2,Recipes!$H:$GI,'Production Calculator'!$A19+2,FALSE)*$AK19))+IF($AO19=CA$3,$AM19/VLOOKUP($AO19,Data!$A$50:$B$56,2,FALSE),0)</f>
        <v>0</v>
      </c>
      <c r="CB19" s="11">
        <f>IF(CB$2=$A19,0,IF(HLOOKUP(CB$2,Recipes!$H:$GI,'Production Calculator'!$A19+2,FALSE)=0,0,HLOOKUP(CB$2,Recipes!$H:$GI,'Production Calculator'!$A19+2,FALSE)*$AK19))+IF($AO19=CB$3,$AM19/VLOOKUP($AO19,Data!$A$50:$B$56,2,FALSE),0)</f>
        <v>0</v>
      </c>
      <c r="CC19" s="11">
        <f>IF(CC$2=$A19,0,IF(HLOOKUP(CC$2,Recipes!$H:$GI,'Production Calculator'!$A19+2,FALSE)=0,0,HLOOKUP(CC$2,Recipes!$H:$GI,'Production Calculator'!$A19+2,FALSE)*$AK19))+IF($AO19=CC$3,$AM19/VLOOKUP($AO19,Data!$A$50:$B$56,2,FALSE),0)</f>
        <v>0</v>
      </c>
      <c r="CD19" s="11">
        <f>IF(CD$2=$A19,0,IF(HLOOKUP(CD$2,Recipes!$H:$GI,'Production Calculator'!$A19+2,FALSE)=0,0,HLOOKUP(CD$2,Recipes!$H:$GI,'Production Calculator'!$A19+2,FALSE)*$AK19))+IF($AO19=CD$3,$AM19/VLOOKUP($AO19,Data!$A$50:$B$56,2,FALSE),0)</f>
        <v>0</v>
      </c>
      <c r="CE19" s="11">
        <f>IF(CE$2=$A19,0,IF(HLOOKUP(CE$2,Recipes!$H:$GI,'Production Calculator'!$A19+2,FALSE)=0,0,HLOOKUP(CE$2,Recipes!$H:$GI,'Production Calculator'!$A19+2,FALSE)*$AK19))+IF($AO19=CE$3,$AM19/VLOOKUP($AO19,Data!$A$50:$B$56,2,FALSE),0)</f>
        <v>0</v>
      </c>
      <c r="CF19" s="11">
        <f>IF(CF$2=$A19,0,IF(HLOOKUP(CF$2,Recipes!$H:$GI,'Production Calculator'!$A19+2,FALSE)=0,0,HLOOKUP(CF$2,Recipes!$H:$GI,'Production Calculator'!$A19+2,FALSE)*$AK19))+IF($AO19=CF$3,$AM19/VLOOKUP($AO19,Data!$A$50:$B$56,2,FALSE),0)</f>
        <v>0</v>
      </c>
      <c r="CG19" s="11">
        <f>IF(CG$2=$A19,0,IF(HLOOKUP(CG$2,Recipes!$H:$GI,'Production Calculator'!$A19+2,FALSE)=0,0,HLOOKUP(CG$2,Recipes!$H:$GI,'Production Calculator'!$A19+2,FALSE)*$AK19))+IF($AO19=CG$3,$AM19/VLOOKUP($AO19,Data!$A$50:$B$56,2,FALSE),0)</f>
        <v>0</v>
      </c>
      <c r="CH19" s="11">
        <f>IF(CH$2=$A19,0,IF(HLOOKUP(CH$2,Recipes!$H:$GI,'Production Calculator'!$A19+2,FALSE)=0,0,HLOOKUP(CH$2,Recipes!$H:$GI,'Production Calculator'!$A19+2,FALSE)*$AK19))+IF($AO19=CH$3,$AM19/VLOOKUP($AO19,Data!$A$50:$B$56,2,FALSE),0)</f>
        <v>0</v>
      </c>
      <c r="CI19" s="11">
        <f>IF(CI$2=$A19,0,IF(HLOOKUP(CI$2,Recipes!$H:$GI,'Production Calculator'!$A19+2,FALSE)=0,0,HLOOKUP(CI$2,Recipes!$H:$GI,'Production Calculator'!$A19+2,FALSE)*$AK19))+IF($AO19=CI$3,$AM19/VLOOKUP($AO19,Data!$A$50:$B$56,2,FALSE),0)</f>
        <v>0</v>
      </c>
      <c r="CJ19" s="11">
        <f>IF(CJ$2=$A19,0,IF(HLOOKUP(CJ$2,Recipes!$H:$GI,'Production Calculator'!$A19+2,FALSE)=0,0,HLOOKUP(CJ$2,Recipes!$H:$GI,'Production Calculator'!$A19+2,FALSE)*$AK19))+IF($AO19=CJ$3,$AM19/VLOOKUP($AO19,Data!$A$50:$B$56,2,FALSE),0)</f>
        <v>0</v>
      </c>
      <c r="CK19" s="11">
        <f>IF(CK$2=$A19,0,IF(HLOOKUP(CK$2,Recipes!$H:$GI,'Production Calculator'!$A19+2,FALSE)=0,0,HLOOKUP(CK$2,Recipes!$H:$GI,'Production Calculator'!$A19+2,FALSE)*$AK19))+IF($AO19=CK$3,$AM19/VLOOKUP($AO19,Data!$A$50:$B$56,2,FALSE),0)</f>
        <v>0</v>
      </c>
      <c r="CL19" s="11">
        <f>IF(CL$2=$A19,0,IF(HLOOKUP(CL$2,Recipes!$H:$GI,'Production Calculator'!$A19+2,FALSE)=0,0,HLOOKUP(CL$2,Recipes!$H:$GI,'Production Calculator'!$A19+2,FALSE)*$AK19))+IF($AO19=CL$3,$AM19/VLOOKUP($AO19,Data!$A$50:$B$56,2,FALSE),0)</f>
        <v>0</v>
      </c>
      <c r="CM19" s="11">
        <f>IF(CM$2=$A19,0,IF(HLOOKUP(CM$2,Recipes!$H:$GI,'Production Calculator'!$A19+2,FALSE)=0,0,HLOOKUP(CM$2,Recipes!$H:$GI,'Production Calculator'!$A19+2,FALSE)*$AK19))+IF($AO19=CM$3,$AM19/VLOOKUP($AO19,Data!$A$50:$B$56,2,FALSE),0)</f>
        <v>0</v>
      </c>
      <c r="CN19" s="11">
        <f>IF(CN$2=$A19,0,IF(HLOOKUP(CN$2,Recipes!$H:$GI,'Production Calculator'!$A19+2,FALSE)=0,0,HLOOKUP(CN$2,Recipes!$H:$GI,'Production Calculator'!$A19+2,FALSE)*$AK19))+IF($AO19=CN$3,$AM19/VLOOKUP($AO19,Data!$A$50:$B$56,2,FALSE),0)</f>
        <v>0</v>
      </c>
      <c r="CO19" s="11">
        <f>IF(CO$2=$A19,0,IF(HLOOKUP(CO$2,Recipes!$H:$GI,'Production Calculator'!$A19+2,FALSE)=0,0,HLOOKUP(CO$2,Recipes!$H:$GI,'Production Calculator'!$A19+2,FALSE)*$AK19))+IF($AO19=CO$3,$AM19/VLOOKUP($AO19,Data!$A$50:$B$56,2,FALSE),0)</f>
        <v>0</v>
      </c>
      <c r="CP19" s="11">
        <f>IF(CP$2=$A19,0,IF(HLOOKUP(CP$2,Recipes!$H:$GI,'Production Calculator'!$A19+2,FALSE)=0,0,HLOOKUP(CP$2,Recipes!$H:$GI,'Production Calculator'!$A19+2,FALSE)*$AK19))+IF($AO19=CP$3,$AM19/VLOOKUP($AO19,Data!$A$50:$B$56,2,FALSE),0)</f>
        <v>0</v>
      </c>
      <c r="CQ19" s="11">
        <f>IF(CQ$2=$A19,0,IF(HLOOKUP(CQ$2,Recipes!$H:$GI,'Production Calculator'!$A19+2,FALSE)=0,0,HLOOKUP(CQ$2,Recipes!$H:$GI,'Production Calculator'!$A19+2,FALSE)*$AK19))+IF($AO19=CQ$3,$AM19/VLOOKUP($AO19,Data!$A$50:$B$56,2,FALSE),0)</f>
        <v>0</v>
      </c>
      <c r="CR19" s="11">
        <f>IF(CR$2=$A19,0,IF(HLOOKUP(CR$2,Recipes!$H:$GI,'Production Calculator'!$A19+2,FALSE)=0,0,HLOOKUP(CR$2,Recipes!$H:$GI,'Production Calculator'!$A19+2,FALSE)*$AK19))+IF($AO19=CR$3,$AM19/VLOOKUP($AO19,Data!$A$50:$B$56,2,FALSE),0)</f>
        <v>0</v>
      </c>
      <c r="CS19" s="11">
        <f>IF(CS$2=$A19,0,IF(HLOOKUP(CS$2,Recipes!$H:$GI,'Production Calculator'!$A19+2,FALSE)=0,0,HLOOKUP(CS$2,Recipes!$H:$GI,'Production Calculator'!$A19+2,FALSE)*$AK19))+IF($AO19=CS$3,$AM19/VLOOKUP($AO19,Data!$A$50:$B$56,2,FALSE),0)</f>
        <v>0</v>
      </c>
      <c r="CT19" s="11">
        <f>IF(CT$2=$A19,0,IF(HLOOKUP(CT$2,Recipes!$H:$GI,'Production Calculator'!$A19+2,FALSE)=0,0,HLOOKUP(CT$2,Recipes!$H:$GI,'Production Calculator'!$A19+2,FALSE)*$AK19))+IF($AO19=CT$3,$AM19/VLOOKUP($AO19,Data!$A$50:$B$56,2,FALSE),0)</f>
        <v>0</v>
      </c>
      <c r="CU19" s="11">
        <f>IF(CU$2=$A19,0,IF(HLOOKUP(CU$2,Recipes!$H:$GI,'Production Calculator'!$A19+2,FALSE)=0,0,HLOOKUP(CU$2,Recipes!$H:$GI,'Production Calculator'!$A19+2,FALSE)*$AK19))+IF($AO19=CU$3,$AM19/VLOOKUP($AO19,Data!$A$50:$B$56,2,FALSE),0)</f>
        <v>0</v>
      </c>
      <c r="CV19" s="11">
        <f>IF(CV$2=$A19,0,IF(HLOOKUP(CV$2,Recipes!$H:$GI,'Production Calculator'!$A19+2,FALSE)=0,0,HLOOKUP(CV$2,Recipes!$H:$GI,'Production Calculator'!$A19+2,FALSE)*$AK19))+IF($AO19=CV$3,$AM19/VLOOKUP($AO19,Data!$A$50:$B$56,2,FALSE),0)</f>
        <v>0</v>
      </c>
      <c r="CW19" s="11">
        <f>IF(CW$2=$A19,0,IF(HLOOKUP(CW$2,Recipes!$H:$GI,'Production Calculator'!$A19+2,FALSE)=0,0,HLOOKUP(CW$2,Recipes!$H:$GI,'Production Calculator'!$A19+2,FALSE)*$AK19))+IF($AO19=CW$3,$AM19/VLOOKUP($AO19,Data!$A$50:$B$56,2,FALSE),0)</f>
        <v>0</v>
      </c>
      <c r="CX19" s="11">
        <f>IF(CX$2=$A19,0,IF(HLOOKUP(CX$2,Recipes!$H:$GI,'Production Calculator'!$A19+2,FALSE)=0,0,HLOOKUP(CX$2,Recipes!$H:$GI,'Production Calculator'!$A19+2,FALSE)*$AK19))+IF($AO19=CX$3,$AM19/VLOOKUP($AO19,Data!$A$50:$B$56,2,FALSE),0)</f>
        <v>0</v>
      </c>
      <c r="CY19" s="11">
        <f>IF(CY$2=$A19,0,IF(HLOOKUP(CY$2,Recipes!$H:$GI,'Production Calculator'!$A19+2,FALSE)=0,0,HLOOKUP(CY$2,Recipes!$H:$GI,'Production Calculator'!$A19+2,FALSE)*$AK19))+IF($AO19=CY$3,$AM19/VLOOKUP($AO19,Data!$A$50:$B$56,2,FALSE),0)</f>
        <v>0</v>
      </c>
      <c r="CZ19" s="11">
        <f>IF(CZ$2=$A19,0,IF(HLOOKUP(CZ$2,Recipes!$H:$GI,'Production Calculator'!$A19+2,FALSE)=0,0,HLOOKUP(CZ$2,Recipes!$H:$GI,'Production Calculator'!$A19+2,FALSE)*$AK19))+IF($AO19=CZ$3,$AM19/VLOOKUP($AO19,Data!$A$50:$B$56,2,FALSE),0)</f>
        <v>0</v>
      </c>
      <c r="DA19" s="11">
        <f>IF(DA$2=$A19,0,IF(HLOOKUP(DA$2,Recipes!$H:$GI,'Production Calculator'!$A19+2,FALSE)=0,0,HLOOKUP(DA$2,Recipes!$H:$GI,'Production Calculator'!$A19+2,FALSE)*$AK19))+IF($AO19=DA$3,$AM19/VLOOKUP($AO19,Data!$A$50:$B$56,2,FALSE),0)</f>
        <v>0</v>
      </c>
      <c r="DB19" s="11">
        <f>IF(DB$2=$A19,0,IF(HLOOKUP(DB$2,Recipes!$H:$GI,'Production Calculator'!$A19+2,FALSE)=0,0,HLOOKUP(DB$2,Recipes!$H:$GI,'Production Calculator'!$A19+2,FALSE)*$AK19))+IF($AO19=DB$3,$AM19/VLOOKUP($AO19,Data!$A$50:$B$56,2,FALSE),0)</f>
        <v>0</v>
      </c>
      <c r="DC19" s="11">
        <f>IF(DC$2=$A19,0,IF(HLOOKUP(DC$2,Recipes!$H:$GI,'Production Calculator'!$A19+2,FALSE)=0,0,HLOOKUP(DC$2,Recipes!$H:$GI,'Production Calculator'!$A19+2,FALSE)*$AK19))+IF($AO19=DC$3,$AM19/VLOOKUP($AO19,Data!$A$50:$B$56,2,FALSE),0)</f>
        <v>0</v>
      </c>
      <c r="DD19" s="11">
        <f>IF(DD$2=$A19,0,IF(HLOOKUP(DD$2,Recipes!$H:$GI,'Production Calculator'!$A19+2,FALSE)=0,0,HLOOKUP(DD$2,Recipes!$H:$GI,'Production Calculator'!$A19+2,FALSE)*$AK19))+IF($AO19=DD$3,$AM19/VLOOKUP($AO19,Data!$A$50:$B$56,2,FALSE),0)</f>
        <v>0</v>
      </c>
      <c r="DE19" s="11">
        <f>IF(DE$2=$A19,0,IF(HLOOKUP(DE$2,Recipes!$H:$GI,'Production Calculator'!$A19+2,FALSE)=0,0,HLOOKUP(DE$2,Recipes!$H:$GI,'Production Calculator'!$A19+2,FALSE)*$AK19))+IF($AO19=DE$3,$AM19/VLOOKUP($AO19,Data!$A$50:$B$56,2,FALSE),0)</f>
        <v>0</v>
      </c>
      <c r="DF19" s="11">
        <f>IF(DF$2=$A19,0,IF(HLOOKUP(DF$2,Recipes!$H:$GI,'Production Calculator'!$A19+2,FALSE)=0,0,HLOOKUP(DF$2,Recipes!$H:$GI,'Production Calculator'!$A19+2,FALSE)*$AK19))+IF($AO19=DF$3,$AM19/VLOOKUP($AO19,Data!$A$50:$B$56,2,FALSE),0)</f>
        <v>0</v>
      </c>
      <c r="DG19" s="11">
        <f>IF(DG$2=$A19,0,IF(HLOOKUP(DG$2,Recipes!$H:$GI,'Production Calculator'!$A19+2,FALSE)=0,0,HLOOKUP(DG$2,Recipes!$H:$GI,'Production Calculator'!$A19+2,FALSE)*$AK19))+IF($AO19=DG$3,$AM19/VLOOKUP($AO19,Data!$A$50:$B$56,2,FALSE),0)</f>
        <v>0</v>
      </c>
      <c r="DH19" s="11">
        <f>IF(DH$2=$A19,0,IF(HLOOKUP(DH$2,Recipes!$H:$GI,'Production Calculator'!$A19+2,FALSE)=0,0,HLOOKUP(DH$2,Recipes!$H:$GI,'Production Calculator'!$A19+2,FALSE)*$AK19))+IF($AO19=DH$3,$AM19/VLOOKUP($AO19,Data!$A$50:$B$56,2,FALSE),0)</f>
        <v>0</v>
      </c>
      <c r="DI19" s="11">
        <f>IF(DI$2=$A19,0,IF(HLOOKUP(DI$2,Recipes!$H:$GI,'Production Calculator'!$A19+2,FALSE)=0,0,HLOOKUP(DI$2,Recipes!$H:$GI,'Production Calculator'!$A19+2,FALSE)*$AK19))+IF($AO19=DI$3,$AM19/VLOOKUP($AO19,Data!$A$50:$B$56,2,FALSE),0)</f>
        <v>0</v>
      </c>
      <c r="DJ19" s="11">
        <f>IF(DJ$2=$A19,0,IF(HLOOKUP(DJ$2,Recipes!$H:$GI,'Production Calculator'!$A19+2,FALSE)=0,0,HLOOKUP(DJ$2,Recipes!$H:$GI,'Production Calculator'!$A19+2,FALSE)*$AK19))+IF($AO19=DJ$3,$AM19/VLOOKUP($AO19,Data!$A$50:$B$56,2,FALSE),0)</f>
        <v>0</v>
      </c>
      <c r="DK19" s="11">
        <f>IF(DK$2=$A19,0,IF(HLOOKUP(DK$2,Recipes!$H:$GI,'Production Calculator'!$A19+2,FALSE)=0,0,HLOOKUP(DK$2,Recipes!$H:$GI,'Production Calculator'!$A19+2,FALSE)*$AK19))+IF($AO19=DK$3,$AM19/VLOOKUP($AO19,Data!$A$50:$B$56,2,FALSE),0)</f>
        <v>0</v>
      </c>
      <c r="DL19" s="11">
        <f>IF(DL$2=$A19,0,IF(HLOOKUP(DL$2,Recipes!$H:$GI,'Production Calculator'!$A19+2,FALSE)=0,0,HLOOKUP(DL$2,Recipes!$H:$GI,'Production Calculator'!$A19+2,FALSE)*$AK19))+IF($AO19=DL$3,$AM19/VLOOKUP($AO19,Data!$A$50:$B$56,2,FALSE),0)</f>
        <v>0</v>
      </c>
      <c r="DM19" s="11">
        <f>IF(DM$2=$A19,0,IF(HLOOKUP(DM$2,Recipes!$H:$GI,'Production Calculator'!$A19+2,FALSE)=0,0,HLOOKUP(DM$2,Recipes!$H:$GI,'Production Calculator'!$A19+2,FALSE)*$AK19))+IF($AO19=DM$3,$AM19/VLOOKUP($AO19,Data!$A$50:$B$56,2,FALSE),0)</f>
        <v>0</v>
      </c>
      <c r="DN19" s="11">
        <f>IF(DN$2=$A19,0,IF(HLOOKUP(DN$2,Recipes!$H:$GI,'Production Calculator'!$A19+2,FALSE)=0,0,HLOOKUP(DN$2,Recipes!$H:$GI,'Production Calculator'!$A19+2,FALSE)*$AK19))+IF($AO19=DN$3,$AM19/VLOOKUP($AO19,Data!$A$50:$B$56,2,FALSE),0)</f>
        <v>0</v>
      </c>
      <c r="DO19" s="11">
        <f>IF(DO$2=$A19,0,IF(HLOOKUP(DO$2,Recipes!$H:$GI,'Production Calculator'!$A19+2,FALSE)=0,0,HLOOKUP(DO$2,Recipes!$H:$GI,'Production Calculator'!$A19+2,FALSE)*$AK19))+IF($AO19=DO$3,$AM19/VLOOKUP($AO19,Data!$A$50:$B$56,2,FALSE),0)</f>
        <v>0</v>
      </c>
      <c r="DP19" s="11">
        <f>IF(DP$2=$A19,0,IF(HLOOKUP(DP$2,Recipes!$H:$GI,'Production Calculator'!$A19+2,FALSE)=0,0,HLOOKUP(DP$2,Recipes!$H:$GI,'Production Calculator'!$A19+2,FALSE)*$AK19))+IF($AO19=DP$3,$AM19/VLOOKUP($AO19,Data!$A$50:$B$56,2,FALSE),0)</f>
        <v>0</v>
      </c>
      <c r="DQ19" s="11">
        <f>IF(DQ$2=$A19,0,IF(HLOOKUP(DQ$2,Recipes!$H:$GI,'Production Calculator'!$A19+2,FALSE)=0,0,HLOOKUP(DQ$2,Recipes!$H:$GI,'Production Calculator'!$A19+2,FALSE)*$AK19))+IF($AO19=DQ$3,$AM19/VLOOKUP($AO19,Data!$A$50:$B$56,2,FALSE),0)</f>
        <v>0</v>
      </c>
      <c r="DR19" s="11">
        <f>IF(DR$2=$A19,0,IF(HLOOKUP(DR$2,Recipes!$H:$GI,'Production Calculator'!$A19+2,FALSE)=0,0,HLOOKUP(DR$2,Recipes!$H:$GI,'Production Calculator'!$A19+2,FALSE)*$AK19))+IF($AO19=DR$3,$AM19/VLOOKUP($AO19,Data!$A$50:$B$56,2,FALSE),0)</f>
        <v>0</v>
      </c>
      <c r="DS19" s="11">
        <f>IF(DS$2=$A19,0,IF(HLOOKUP(DS$2,Recipes!$H:$GI,'Production Calculator'!$A19+2,FALSE)=0,0,HLOOKUP(DS$2,Recipes!$H:$GI,'Production Calculator'!$A19+2,FALSE)*$AK19))+IF($AO19=DS$3,$AM19/VLOOKUP($AO19,Data!$A$50:$B$56,2,FALSE),0)</f>
        <v>0</v>
      </c>
      <c r="DT19" s="11">
        <f>IF(DT$2=$A19,0,IF(HLOOKUP(DT$2,Recipes!$H:$GI,'Production Calculator'!$A19+2,FALSE)=0,0,HLOOKUP(DT$2,Recipes!$H:$GI,'Production Calculator'!$A19+2,FALSE)*$AK19))+IF($AO19=DT$3,$AM19/VLOOKUP($AO19,Data!$A$50:$B$56,2,FALSE),0)</f>
        <v>0</v>
      </c>
      <c r="DU19" s="11">
        <f>IF(DU$2=$A19,0,IF(HLOOKUP(DU$2,Recipes!$H:$GI,'Production Calculator'!$A19+2,FALSE)=0,0,HLOOKUP(DU$2,Recipes!$H:$GI,'Production Calculator'!$A19+2,FALSE)*$AK19))+IF($AO19=DU$3,$AM19/VLOOKUP($AO19,Data!$A$50:$B$56,2,FALSE),0)</f>
        <v>0</v>
      </c>
      <c r="DV19" s="11">
        <f>IF(DV$2=$A19,0,IF(HLOOKUP(DV$2,Recipes!$H:$GI,'Production Calculator'!$A19+2,FALSE)=0,0,HLOOKUP(DV$2,Recipes!$H:$GI,'Production Calculator'!$A19+2,FALSE)*$AK19))+IF($AO19=DV$3,$AM19/VLOOKUP($AO19,Data!$A$50:$B$56,2,FALSE),0)</f>
        <v>0</v>
      </c>
      <c r="DW19" s="11">
        <f>IF(DW$2=$A19,0,IF(HLOOKUP(DW$2,Recipes!$H:$GI,'Production Calculator'!$A19+2,FALSE)=0,0,HLOOKUP(DW$2,Recipes!$H:$GI,'Production Calculator'!$A19+2,FALSE)*$AK19))+IF($AO19=DW$3,$AM19/VLOOKUP($AO19,Data!$A$50:$B$56,2,FALSE),0)</f>
        <v>0</v>
      </c>
      <c r="DX19" s="11">
        <f>IF(DX$2=$A19,0,IF(HLOOKUP(DX$2,Recipes!$H:$GI,'Production Calculator'!$A19+2,FALSE)=0,0,HLOOKUP(DX$2,Recipes!$H:$GI,'Production Calculator'!$A19+2,FALSE)*$AK19))+IF($AO19=DX$3,$AM19/VLOOKUP($AO19,Data!$A$50:$B$56,2,FALSE),0)</f>
        <v>0</v>
      </c>
      <c r="DY19" s="11">
        <f>IF(DY$2=$A19,0,IF(HLOOKUP(DY$2,Recipes!$H:$GI,'Production Calculator'!$A19+2,FALSE)=0,0,HLOOKUP(DY$2,Recipes!$H:$GI,'Production Calculator'!$A19+2,FALSE)*$AK19))+IF($AO19=DY$3,$AM19/VLOOKUP($AO19,Data!$A$50:$B$56,2,FALSE),0)</f>
        <v>0</v>
      </c>
      <c r="DZ19" s="11">
        <f>IF(DZ$2=$A19,0,IF(HLOOKUP(DZ$2,Recipes!$H:$GI,'Production Calculator'!$A19+2,FALSE)=0,0,HLOOKUP(DZ$2,Recipes!$H:$GI,'Production Calculator'!$A19+2,FALSE)*$AK19))+IF($AO19=DZ$3,$AM19/VLOOKUP($AO19,Data!$A$50:$B$56,2,FALSE),0)</f>
        <v>0</v>
      </c>
      <c r="EA19" s="11">
        <f>IF(EA$2=$A19,0,IF(HLOOKUP(EA$2,Recipes!$H:$GI,'Production Calculator'!$A19+2,FALSE)=0,0,HLOOKUP(EA$2,Recipes!$H:$GI,'Production Calculator'!$A19+2,FALSE)*$AK19))+IF($AO19=EA$3,$AM19/VLOOKUP($AO19,Data!$A$50:$B$56,2,FALSE),0)</f>
        <v>0</v>
      </c>
      <c r="EB19" s="11">
        <f>IF(EB$2=$A19,0,IF(HLOOKUP(EB$2,Recipes!$H:$GI,'Production Calculator'!$A19+2,FALSE)=0,0,HLOOKUP(EB$2,Recipes!$H:$GI,'Production Calculator'!$A19+2,FALSE)*$AK19))+IF($AO19=EB$3,$AM19/VLOOKUP($AO19,Data!$A$50:$B$56,2,FALSE),0)</f>
        <v>0</v>
      </c>
      <c r="EC19" s="11">
        <f>IF(EC$2=$A19,0,IF(HLOOKUP(EC$2,Recipes!$H:$GI,'Production Calculator'!$A19+2,FALSE)=0,0,HLOOKUP(EC$2,Recipes!$H:$GI,'Production Calculator'!$A19+2,FALSE)*$AK19))+IF($AO19=EC$3,$AM19/VLOOKUP($AO19,Data!$A$50:$B$56,2,FALSE),0)</f>
        <v>0</v>
      </c>
      <c r="ED19" s="11">
        <f>IF(ED$2=$A19,0,IF(HLOOKUP(ED$2,Recipes!$H:$GI,'Production Calculator'!$A19+2,FALSE)=0,0,HLOOKUP(ED$2,Recipes!$H:$GI,'Production Calculator'!$A19+2,FALSE)*$AK19))+IF($AO19=ED$3,$AM19/VLOOKUP($AO19,Data!$A$50:$B$56,2,FALSE),0)</f>
        <v>0</v>
      </c>
      <c r="EE19" s="11">
        <f>IF(EE$2=$A19,0,IF(HLOOKUP(EE$2,Recipes!$H:$GI,'Production Calculator'!$A19+2,FALSE)=0,0,HLOOKUP(EE$2,Recipes!$H:$GI,'Production Calculator'!$A19+2,FALSE)*$AK19))+IF($AO19=EE$3,$AM19/VLOOKUP($AO19,Data!$A$50:$B$56,2,FALSE),0)</f>
        <v>0</v>
      </c>
      <c r="EF19" s="11">
        <f>IF(EF$2=$A19,0,IF(HLOOKUP(EF$2,Recipes!$H:$GI,'Production Calculator'!$A19+2,FALSE)=0,0,HLOOKUP(EF$2,Recipes!$H:$GI,'Production Calculator'!$A19+2,FALSE)*$AK19))+IF($AO19=EF$3,$AM19/VLOOKUP($AO19,Data!$A$50:$B$56,2,FALSE),0)</f>
        <v>0</v>
      </c>
      <c r="EG19" s="11">
        <f>IF(EG$2=$A19,0,IF(HLOOKUP(EG$2,Recipes!$H:$GI,'Production Calculator'!$A19+2,FALSE)=0,0,HLOOKUP(EG$2,Recipes!$H:$GI,'Production Calculator'!$A19+2,FALSE)*$AK19))+IF($AO19=EG$3,$AM19/VLOOKUP($AO19,Data!$A$50:$B$56,2,FALSE),0)</f>
        <v>0</v>
      </c>
      <c r="EH19" s="11">
        <f>IF(EH$2=$A19,0,IF(HLOOKUP(EH$2,Recipes!$H:$GI,'Production Calculator'!$A19+2,FALSE)=0,0,HLOOKUP(EH$2,Recipes!$H:$GI,'Production Calculator'!$A19+2,FALSE)*$AK19))+IF($AO19=EH$3,$AM19/VLOOKUP($AO19,Data!$A$50:$B$56,2,FALSE),0)</f>
        <v>0</v>
      </c>
      <c r="EI19" s="11">
        <f>IF(EI$2=$A19,0,IF(HLOOKUP(EI$2,Recipes!$H:$GI,'Production Calculator'!$A19+2,FALSE)=0,0,HLOOKUP(EI$2,Recipes!$H:$GI,'Production Calculator'!$A19+2,FALSE)*$AK19))+IF($AO19=EI$3,$AM19/VLOOKUP($AO19,Data!$A$50:$B$56,2,FALSE),0)</f>
        <v>0</v>
      </c>
      <c r="EJ19" s="11">
        <f>IF(EJ$2=$A19,0,IF(HLOOKUP(EJ$2,Recipes!$H:$GI,'Production Calculator'!$A19+2,FALSE)=0,0,HLOOKUP(EJ$2,Recipes!$H:$GI,'Production Calculator'!$A19+2,FALSE)*$AK19))+IF($AO19=EJ$3,$AM19/VLOOKUP($AO19,Data!$A$50:$B$56,2,FALSE),0)</f>
        <v>0</v>
      </c>
      <c r="EK19" s="11">
        <f>IF(EK$2=$A19,0,IF(HLOOKUP(EK$2,Recipes!$H:$GI,'Production Calculator'!$A19+2,FALSE)=0,0,HLOOKUP(EK$2,Recipes!$H:$GI,'Production Calculator'!$A19+2,FALSE)*$AK19))+IF($AO19=EK$3,$AM19/VLOOKUP($AO19,Data!$A$50:$B$56,2,FALSE),0)</f>
        <v>0</v>
      </c>
      <c r="EL19" s="11">
        <f>IF(EL$2=$A19,0,IF(HLOOKUP(EL$2,Recipes!$H:$GI,'Production Calculator'!$A19+2,FALSE)=0,0,HLOOKUP(EL$2,Recipes!$H:$GI,'Production Calculator'!$A19+2,FALSE)*$AK19))+IF($AO19=EL$3,$AM19/VLOOKUP($AO19,Data!$A$50:$B$56,2,FALSE),0)</f>
        <v>0</v>
      </c>
      <c r="EM19" s="11">
        <f>IF(EM$2=$A19,0,IF(HLOOKUP(EM$2,Recipes!$H:$GI,'Production Calculator'!$A19+2,FALSE)=0,0,HLOOKUP(EM$2,Recipes!$H:$GI,'Production Calculator'!$A19+2,FALSE)*$AK19))+IF($AO19=EM$3,$AM19/VLOOKUP($AO19,Data!$A$50:$B$56,2,FALSE),0)</f>
        <v>0</v>
      </c>
      <c r="EN19" s="11">
        <f>IF(EN$2=$A19,0,IF(HLOOKUP(EN$2,Recipes!$H:$GI,'Production Calculator'!$A19+2,FALSE)=0,0,HLOOKUP(EN$2,Recipes!$H:$GI,'Production Calculator'!$A19+2,FALSE)*$AK19))+IF($AO19=EN$3,$AM19/VLOOKUP($AO19,Data!$A$50:$B$56,2,FALSE),0)</f>
        <v>0</v>
      </c>
      <c r="EO19" s="11">
        <f>IF(EO$2=$A19,0,IF(HLOOKUP(EO$2,Recipes!$H:$GI,'Production Calculator'!$A19+2,FALSE)=0,0,HLOOKUP(EO$2,Recipes!$H:$GI,'Production Calculator'!$A19+2,FALSE)*$AK19))+IF($AO19=EO$3,$AM19/VLOOKUP($AO19,Data!$A$50:$B$56,2,FALSE),0)</f>
        <v>0</v>
      </c>
      <c r="EP19" s="11">
        <f>IF(EP$2=$A19,0,IF(HLOOKUP(EP$2,Recipes!$H:$GI,'Production Calculator'!$A19+2,FALSE)=0,0,HLOOKUP(EP$2,Recipes!$H:$GI,'Production Calculator'!$A19+2,FALSE)*$AK19))+IF($AO19=EP$3,$AM19/VLOOKUP($AO19,Data!$A$50:$B$56,2,FALSE),0)</f>
        <v>0</v>
      </c>
      <c r="EQ19" s="11">
        <f>IF(EQ$2=$A19,0,IF(HLOOKUP(EQ$2,Recipes!$H:$GI,'Production Calculator'!$A19+2,FALSE)=0,0,HLOOKUP(EQ$2,Recipes!$H:$GI,'Production Calculator'!$A19+2,FALSE)*$AK19))+IF($AO19=EQ$3,$AM19/VLOOKUP($AO19,Data!$A$50:$B$56,2,FALSE),0)</f>
        <v>0</v>
      </c>
      <c r="ER19" s="11">
        <f>IF(ER$2=$A19,0,IF(HLOOKUP(ER$2,Recipes!$H:$GI,'Production Calculator'!$A19+2,FALSE)=0,0,HLOOKUP(ER$2,Recipes!$H:$GI,'Production Calculator'!$A19+2,FALSE)*$AK19))+IF($AO19=ER$3,$AM19/VLOOKUP($AO19,Data!$A$50:$B$56,2,FALSE),0)</f>
        <v>0</v>
      </c>
      <c r="ES19" s="11">
        <f>IF(ES$2=$A19,0,IF(HLOOKUP(ES$2,Recipes!$H:$GI,'Production Calculator'!$A19+2,FALSE)=0,0,HLOOKUP(ES$2,Recipes!$H:$GI,'Production Calculator'!$A19+2,FALSE)*$AK19))+IF($AO19=ES$3,$AM19/VLOOKUP($AO19,Data!$A$50:$B$56,2,FALSE),0)</f>
        <v>0</v>
      </c>
      <c r="ET19" s="11">
        <f>IF(ET$2=$A19,0,IF(HLOOKUP(ET$2,Recipes!$H:$GI,'Production Calculator'!$A19+2,FALSE)=0,0,HLOOKUP(ET$2,Recipes!$H:$GI,'Production Calculator'!$A19+2,FALSE)*$AK19))+IF($AO19=ET$3,$AM19/VLOOKUP($AO19,Data!$A$50:$B$56,2,FALSE),0)</f>
        <v>0</v>
      </c>
      <c r="EU19" s="11">
        <f>IF(EU$2=$A19,0,IF(HLOOKUP(EU$2,Recipes!$H:$GI,'Production Calculator'!$A19+2,FALSE)=0,0,HLOOKUP(EU$2,Recipes!$H:$GI,'Production Calculator'!$A19+2,FALSE)*$AK19))+IF($AO19=EU$3,$AM19/VLOOKUP($AO19,Data!$A$50:$B$56,2,FALSE),0)</f>
        <v>0</v>
      </c>
      <c r="EV19" s="11">
        <f>IF(EV$2=$A19,0,IF(HLOOKUP(EV$2,Recipes!$H:$GI,'Production Calculator'!$A19+2,FALSE)=0,0,HLOOKUP(EV$2,Recipes!$H:$GI,'Production Calculator'!$A19+2,FALSE)*$AK19))+IF($AO19=EV$3,$AM19/VLOOKUP($AO19,Data!$A$50:$B$56,2,FALSE),0)</f>
        <v>0</v>
      </c>
      <c r="EW19" s="11">
        <f>IF(EW$2=$A19,0,IF(HLOOKUP(EW$2,Recipes!$H:$GI,'Production Calculator'!$A19+2,FALSE)=0,0,HLOOKUP(EW$2,Recipes!$H:$GI,'Production Calculator'!$A19+2,FALSE)*$AK19))+IF($AO19=EW$3,$AM19/VLOOKUP($AO19,Data!$A$50:$B$56,2,FALSE),0)</f>
        <v>0</v>
      </c>
      <c r="EX19" s="11">
        <f>IF(EX$2=$A19,0,IF(HLOOKUP(EX$2,Recipes!$H:$GI,'Production Calculator'!$A19+2,FALSE)=0,0,HLOOKUP(EX$2,Recipes!$H:$GI,'Production Calculator'!$A19+2,FALSE)*$AK19))+IF($AO19=EX$3,$AM19/VLOOKUP($AO19,Data!$A$50:$B$56,2,FALSE),0)</f>
        <v>0</v>
      </c>
      <c r="EY19" s="11">
        <f>IF(EY$2=$A19,0,IF(HLOOKUP(EY$2,Recipes!$H:$GI,'Production Calculator'!$A19+2,FALSE)=0,0,HLOOKUP(EY$2,Recipes!$H:$GI,'Production Calculator'!$A19+2,FALSE)*$AK19))+IF($AO19=EY$3,$AM19/VLOOKUP($AO19,Data!$A$50:$B$56,2,FALSE),0)</f>
        <v>0</v>
      </c>
      <c r="EZ19" s="11">
        <f>IF(EZ$2=$A19,0,IF(HLOOKUP(EZ$2,Recipes!$H:$GI,'Production Calculator'!$A19+2,FALSE)=0,0,HLOOKUP(EZ$2,Recipes!$H:$GI,'Production Calculator'!$A19+2,FALSE)*$AK19))+IF($AO19=EZ$3,$AM19/VLOOKUP($AO19,Data!$A$50:$B$56,2,FALSE),0)</f>
        <v>0</v>
      </c>
      <c r="FA19" s="11">
        <f>IF(FA$2=$A19,0,IF(HLOOKUP(FA$2,Recipes!$H:$GI,'Production Calculator'!$A19+2,FALSE)=0,0,HLOOKUP(FA$2,Recipes!$H:$GI,'Production Calculator'!$A19+2,FALSE)*$AK19))+IF($AO19=FA$3,$AM19/VLOOKUP($AO19,Data!$A$50:$B$56,2,FALSE),0)</f>
        <v>0</v>
      </c>
      <c r="FB19" s="11">
        <f>IF(FB$2=$A19,0,IF(HLOOKUP(FB$2,Recipes!$H:$GI,'Production Calculator'!$A19+2,FALSE)=0,0,HLOOKUP(FB$2,Recipes!$H:$GI,'Production Calculator'!$A19+2,FALSE)*$AK19))+IF($AO19=FB$3,$AM19/VLOOKUP($AO19,Data!$A$50:$B$56,2,FALSE),0)</f>
        <v>0</v>
      </c>
      <c r="FC19" s="11">
        <f>IF(FC$2=$A19,0,IF(HLOOKUP(FC$2,Recipes!$H:$GI,'Production Calculator'!$A19+2,FALSE)=0,0,HLOOKUP(FC$2,Recipes!$H:$GI,'Production Calculator'!$A19+2,FALSE)*$AK19))+IF($AO19=FC$3,$AM19/VLOOKUP($AO19,Data!$A$50:$B$56,2,FALSE),0)</f>
        <v>0</v>
      </c>
      <c r="FD19" s="11">
        <f>IF(FD$2=$A19,0,IF(HLOOKUP(FD$2,Recipes!$H:$GI,'Production Calculator'!$A19+2,FALSE)=0,0,HLOOKUP(FD$2,Recipes!$H:$GI,'Production Calculator'!$A19+2,FALSE)*$AK19))+IF($AO19=FD$3,$AM19/VLOOKUP($AO19,Data!$A$50:$B$56,2,FALSE),0)</f>
        <v>0</v>
      </c>
      <c r="FE19" s="11">
        <f>IF(FE$2=$A19,0,IF(HLOOKUP(FE$2,Recipes!$H:$GI,'Production Calculator'!$A19+2,FALSE)=0,0,HLOOKUP(FE$2,Recipes!$H:$GI,'Production Calculator'!$A19+2,FALSE)*$AK19))+IF($AO19=FE$3,$AM19/VLOOKUP($AO19,Data!$A$50:$B$56,2,FALSE),0)</f>
        <v>0</v>
      </c>
      <c r="FF19" s="11">
        <f>IF(FF$2=$A19,0,IF(HLOOKUP(FF$2,Recipes!$H:$GI,'Production Calculator'!$A19+2,FALSE)=0,0,HLOOKUP(FF$2,Recipes!$H:$GI,'Production Calculator'!$A19+2,FALSE)*$AK19))+IF($AO19=FF$3,$AM19/VLOOKUP($AO19,Data!$A$50:$B$56,2,FALSE),0)</f>
        <v>0</v>
      </c>
      <c r="FG19" s="11">
        <f>IF(FG$2=$A19,0,IF(HLOOKUP(FG$2,Recipes!$H:$GI,'Production Calculator'!$A19+2,FALSE)=0,0,HLOOKUP(FG$2,Recipes!$H:$GI,'Production Calculator'!$A19+2,FALSE)*$AK19))+IF($AO19=FG$3,$AM19/VLOOKUP($AO19,Data!$A$50:$B$56,2,FALSE),0)</f>
        <v>0</v>
      </c>
      <c r="FH19" s="11">
        <f>IF(FH$2=$A19,0,IF(HLOOKUP(FH$2,Recipes!$H:$GI,'Production Calculator'!$A19+2,FALSE)=0,0,HLOOKUP(FH$2,Recipes!$H:$GI,'Production Calculator'!$A19+2,FALSE)*$AK19))+IF($AO19=FH$3,$AM19/VLOOKUP($AO19,Data!$A$50:$B$56,2,FALSE),0)</f>
        <v>0</v>
      </c>
      <c r="FI19" s="11">
        <f>IF(FI$2=$A19,0,IF(HLOOKUP(FI$2,Recipes!$H:$GI,'Production Calculator'!$A19+2,FALSE)=0,0,HLOOKUP(FI$2,Recipes!$H:$GI,'Production Calculator'!$A19+2,FALSE)*$AK19))+IF($AO19=FI$3,$AM19/VLOOKUP($AO19,Data!$A$50:$B$56,2,FALSE),0)</f>
        <v>0</v>
      </c>
      <c r="FJ19" s="11">
        <f>IF(FJ$2=$A19,0,IF(HLOOKUP(FJ$2,Recipes!$H:$GI,'Production Calculator'!$A19+2,FALSE)=0,0,HLOOKUP(FJ$2,Recipes!$H:$GI,'Production Calculator'!$A19+2,FALSE)*$AK19))+IF($AO19=FJ$3,$AM19/VLOOKUP($AO19,Data!$A$50:$B$56,2,FALSE),0)</f>
        <v>0</v>
      </c>
      <c r="FK19" s="11">
        <f>IF(FK$2=$A19,0,IF(HLOOKUP(FK$2,Recipes!$H:$GI,'Production Calculator'!$A19+2,FALSE)=0,0,HLOOKUP(FK$2,Recipes!$H:$GI,'Production Calculator'!$A19+2,FALSE)*$AK19))+IF($AO19=FK$3,$AM19/VLOOKUP($AO19,Data!$A$50:$B$56,2,FALSE),0)</f>
        <v>0</v>
      </c>
      <c r="FL19" s="11">
        <f>IF(FL$2=$A19,0,IF(HLOOKUP(FL$2,Recipes!$H:$GI,'Production Calculator'!$A19+2,FALSE)=0,0,HLOOKUP(FL$2,Recipes!$H:$GI,'Production Calculator'!$A19+2,FALSE)*$AK19))+IF($AO19=FL$3,$AM19/VLOOKUP($AO19,Data!$A$50:$B$56,2,FALSE),0)</f>
        <v>0</v>
      </c>
      <c r="FM19" s="11">
        <f>IF(FM$2=$A19,0,IF(HLOOKUP(FM$2,Recipes!$H:$GI,'Production Calculator'!$A19+2,FALSE)=0,0,HLOOKUP(FM$2,Recipes!$H:$GI,'Production Calculator'!$A19+2,FALSE)*$AK19))+IF($AO19=FM$3,$AM19/VLOOKUP($AO19,Data!$A$50:$B$56,2,FALSE),0)</f>
        <v>0</v>
      </c>
      <c r="FN19" s="11">
        <f>IF(FN$2=$A19,0,IF(HLOOKUP(FN$2,Recipes!$H:$GI,'Production Calculator'!$A19+2,FALSE)=0,0,HLOOKUP(FN$2,Recipes!$H:$GI,'Production Calculator'!$A19+2,FALSE)*$AK19))+IF($AO19=FN$3,$AM19/VLOOKUP($AO19,Data!$A$50:$B$56,2,FALSE),0)</f>
        <v>0</v>
      </c>
      <c r="FO19" s="11">
        <f>IF(FO$2=$A19,0,IF(HLOOKUP(FO$2,Recipes!$H:$GI,'Production Calculator'!$A19+2,FALSE)=0,0,HLOOKUP(FO$2,Recipes!$H:$GI,'Production Calculator'!$A19+2,FALSE)*$AK19))+IF($AO19=FO$3,$AM19/VLOOKUP($AO19,Data!$A$50:$B$56,2,FALSE),0)</f>
        <v>0</v>
      </c>
      <c r="FP19" s="11">
        <f>IF(FP$2=$A19,0,IF(HLOOKUP(FP$2,Recipes!$H:$GI,'Production Calculator'!$A19+2,FALSE)=0,0,HLOOKUP(FP$2,Recipes!$H:$GI,'Production Calculator'!$A19+2,FALSE)*$AK19))+IF($AO19=FP$3,$AM19/VLOOKUP($AO19,Data!$A$50:$B$56,2,FALSE),0)</f>
        <v>0</v>
      </c>
      <c r="FQ19" s="11">
        <f>IF(FQ$2=$A19,0,IF(HLOOKUP(FQ$2,Recipes!$H:$GI,'Production Calculator'!$A19+2,FALSE)=0,0,HLOOKUP(FQ$2,Recipes!$H:$GI,'Production Calculator'!$A19+2,FALSE)*$AK19))+IF($AO19=FQ$3,$AM19/VLOOKUP($AO19,Data!$A$50:$B$56,2,FALSE),0)</f>
        <v>0</v>
      </c>
      <c r="FR19" s="11">
        <f>IF(FR$2=$A19,0,IF(HLOOKUP(FR$2,Recipes!$H:$GI,'Production Calculator'!$A19+2,FALSE)=0,0,HLOOKUP(FR$2,Recipes!$H:$GI,'Production Calculator'!$A19+2,FALSE)*$AK19))+IF($AO19=FR$3,$AM19/VLOOKUP($AO19,Data!$A$50:$B$56,2,FALSE),0)</f>
        <v>0</v>
      </c>
      <c r="FS19" s="11">
        <f>IF(FS$2=$A19,0,IF(HLOOKUP(FS$2,Recipes!$H:$GI,'Production Calculator'!$A19+2,FALSE)=0,0,HLOOKUP(FS$2,Recipes!$H:$GI,'Production Calculator'!$A19+2,FALSE)*$AK19))+IF($AO19=FS$3,$AM19/VLOOKUP($AO19,Data!$A$50:$B$56,2,FALSE),0)</f>
        <v>0</v>
      </c>
      <c r="FT19" s="11">
        <f>IF(FT$2=$A19,0,IF(HLOOKUP(FT$2,Recipes!$H:$GI,'Production Calculator'!$A19+2,FALSE)=0,0,HLOOKUP(FT$2,Recipes!$H:$GI,'Production Calculator'!$A19+2,FALSE)*$AK19))+IF($AO19=FT$3,$AM19/VLOOKUP($AO19,Data!$A$50:$B$56,2,FALSE),0)</f>
        <v>0</v>
      </c>
      <c r="FU19" s="11">
        <f>IF(FU$2=$A19,0,IF(HLOOKUP(FU$2,Recipes!$H:$GI,'Production Calculator'!$A19+2,FALSE)=0,0,HLOOKUP(FU$2,Recipes!$H:$GI,'Production Calculator'!$A19+2,FALSE)*$AK19))+IF($AO19=FU$3,$AM19/VLOOKUP($AO19,Data!$A$50:$B$56,2,FALSE),0)</f>
        <v>0</v>
      </c>
      <c r="FV19" s="11">
        <f>IF(FV$2=$A19,0,IF(HLOOKUP(FV$2,Recipes!$H:$GI,'Production Calculator'!$A19+2,FALSE)=0,0,HLOOKUP(FV$2,Recipes!$H:$GI,'Production Calculator'!$A19+2,FALSE)*$AK19))+IF($AO19=FV$3,$AM19/VLOOKUP($AO19,Data!$A$50:$B$56,2,FALSE),0)</f>
        <v>0</v>
      </c>
      <c r="FW19" s="11">
        <f>IF(FW$2=$A19,0,IF(HLOOKUP(FW$2,Recipes!$H:$GI,'Production Calculator'!$A19+2,FALSE)=0,0,HLOOKUP(FW$2,Recipes!$H:$GI,'Production Calculator'!$A19+2,FALSE)*$AK19))+IF($AO19=FW$3,$AM19/VLOOKUP($AO19,Data!$A$50:$B$56,2,FALSE),0)</f>
        <v>0</v>
      </c>
      <c r="FX19" s="11">
        <f>IF(FX$2=$A19,0,IF(HLOOKUP(FX$2,Recipes!$H:$GI,'Production Calculator'!$A19+2,FALSE)=0,0,HLOOKUP(FX$2,Recipes!$H:$GI,'Production Calculator'!$A19+2,FALSE)*$AK19))+IF($AO19=FX$3,$AM19/VLOOKUP($AO19,Data!$A$50:$B$56,2,FALSE),0)</f>
        <v>0</v>
      </c>
      <c r="FY19" s="11">
        <f>IF(FY$2=$A19,0,IF(HLOOKUP(FY$2,Recipes!$H:$GI,'Production Calculator'!$A19+2,FALSE)=0,0,HLOOKUP(FY$2,Recipes!$H:$GI,'Production Calculator'!$A19+2,FALSE)*$AK19))+IF($AO19=FY$3,$AM19/VLOOKUP($AO19,Data!$A$50:$B$56,2,FALSE),0)</f>
        <v>0</v>
      </c>
      <c r="FZ19" s="11">
        <f>IF(FZ$2=$A19,0,IF(HLOOKUP(FZ$2,Recipes!$H:$GI,'Production Calculator'!$A19+2,FALSE)=0,0,HLOOKUP(FZ$2,Recipes!$H:$GI,'Production Calculator'!$A19+2,FALSE)*$AK19))+IF($AO19=FZ$3,$AM19/VLOOKUP($AO19,Data!$A$50:$B$56,2,FALSE),0)</f>
        <v>0</v>
      </c>
      <c r="GA19" s="11">
        <f>IF(GA$2=$A19,0,IF(HLOOKUP(GA$2,Recipes!$H:$GI,'Production Calculator'!$A19+2,FALSE)=0,0,HLOOKUP(GA$2,Recipes!$H:$GI,'Production Calculator'!$A19+2,FALSE)*$AK19))+IF($AO19=GA$3,$AM19/VLOOKUP($AO19,Data!$A$50:$B$56,2,FALSE),0)</f>
        <v>0</v>
      </c>
      <c r="GB19" s="11">
        <f>IF(GB$2=$A19,0,IF(HLOOKUP(GB$2,Recipes!$H:$GI,'Production Calculator'!$A19+2,FALSE)=0,0,HLOOKUP(GB$2,Recipes!$H:$GI,'Production Calculator'!$A19+2,FALSE)*$AK19))+IF($AO19=GB$3,$AM19/VLOOKUP($AO19,Data!$A$50:$B$56,2,FALSE),0)</f>
        <v>0</v>
      </c>
      <c r="GC19" s="11">
        <f>IF(GC$2=$A19,0,IF(HLOOKUP(GC$2,Recipes!$H:$GI,'Production Calculator'!$A19+2,FALSE)=0,0,HLOOKUP(GC$2,Recipes!$H:$GI,'Production Calculator'!$A19+2,FALSE)*$AK19))+IF($AO19=GC$3,$AM19/VLOOKUP($AO19,Data!$A$50:$B$56,2,FALSE),0)</f>
        <v>0</v>
      </c>
      <c r="GD19" s="11">
        <f>IF(GD$2=$A19,0,IF(HLOOKUP(GD$2,Recipes!$H:$GI,'Production Calculator'!$A19+2,FALSE)=0,0,HLOOKUP(GD$2,Recipes!$H:$GI,'Production Calculator'!$A19+2,FALSE)*$AK19))+IF($AO19=GD$3,$AM19/VLOOKUP($AO19,Data!$A$50:$B$56,2,FALSE),0)</f>
        <v>0</v>
      </c>
      <c r="GE19" s="11">
        <f>IF(GE$2=$A19,0,IF(HLOOKUP(GE$2,Recipes!$H:$GI,'Production Calculator'!$A19+2,FALSE)=0,0,HLOOKUP(GE$2,Recipes!$H:$GI,'Production Calculator'!$A19+2,FALSE)*$AK19))+IF($AO19=GE$3,$AM19/VLOOKUP($AO19,Data!$A$50:$B$56,2,FALSE),0)</f>
        <v>0</v>
      </c>
      <c r="GF19" s="11">
        <f>IF(GF$2=$A19,0,IF(HLOOKUP(GF$2,Recipes!$H:$GI,'Production Calculator'!$A19+2,FALSE)=0,0,HLOOKUP(GF$2,Recipes!$H:$GI,'Production Calculator'!$A19+2,FALSE)*$AK19))+IF($AO19=GF$3,$AM19/VLOOKUP($AO19,Data!$A$50:$B$56,2,FALSE),0)</f>
        <v>0</v>
      </c>
      <c r="GG19" s="11">
        <f>IF(GG$2=$A19,0,IF(HLOOKUP(GG$2,Recipes!$H:$GI,'Production Calculator'!$A19+2,FALSE)=0,0,HLOOKUP(GG$2,Recipes!$H:$GI,'Production Calculator'!$A19+2,FALSE)*$AK19))+IF($AO19=GG$3,$AM19/VLOOKUP($AO19,Data!$A$50:$B$56,2,FALSE),0)</f>
        <v>0</v>
      </c>
      <c r="GH19" s="11">
        <f>IF(GH$2=$A19,0,IF(HLOOKUP(GH$2,Recipes!$H:$GI,'Production Calculator'!$A19+2,FALSE)=0,0,HLOOKUP(GH$2,Recipes!$H:$GI,'Production Calculator'!$A19+2,FALSE)*$AK19))+IF($AO19=GH$3,$AM19/VLOOKUP($AO19,Data!$A$50:$B$56,2,FALSE),0)</f>
        <v>0</v>
      </c>
      <c r="GI19" s="11">
        <f>IF(GI$2=$A19,0,IF(HLOOKUP(GI$2,Recipes!$H:$GI,'Production Calculator'!$A19+2,FALSE)=0,0,HLOOKUP(GI$2,Recipes!$H:$GI,'Production Calculator'!$A19+2,FALSE)*$AK19))+IF($AO19=GI$3,$AM19/VLOOKUP($AO19,Data!$A$50:$B$56,2,FALSE),0)</f>
        <v>0</v>
      </c>
      <c r="GJ19" s="11">
        <f>IF(GJ$2=$A19,0,IF(HLOOKUP(GJ$2,Recipes!$H:$GI,'Production Calculator'!$A19+2,FALSE)=0,0,HLOOKUP(GJ$2,Recipes!$H:$GI,'Production Calculator'!$A19+2,FALSE)*$AK19))+IF($AO19=GJ$3,$AM19/VLOOKUP($AO19,Data!$A$50:$B$56,2,FALSE),0)</f>
        <v>0</v>
      </c>
      <c r="GK19" s="11">
        <f>IF(GK$2=$A19,0,IF(HLOOKUP(GK$2,Recipes!$H:$GI,'Production Calculator'!$A19+2,FALSE)=0,0,HLOOKUP(GK$2,Recipes!$H:$GI,'Production Calculator'!$A19+2,FALSE)*$AK19))+IF($AO19=GK$3,$AM19/VLOOKUP($AO19,Data!$A$50:$B$56,2,FALSE),0)</f>
        <v>0</v>
      </c>
      <c r="GL19" s="11">
        <f>IF(GL$2=$A19,0,IF(HLOOKUP(GL$2,Recipes!$H:$GI,'Production Calculator'!$A19+2,FALSE)=0,0,HLOOKUP(GL$2,Recipes!$H:$GI,'Production Calculator'!$A19+2,FALSE)*$AK19))+IF($AO19=GL$3,$AM19/VLOOKUP($AO19,Data!$A$50:$B$56,2,FALSE),0)</f>
        <v>0</v>
      </c>
      <c r="GM19" s="11">
        <f>IF(GM$2=$A19,0,IF(HLOOKUP(GM$2,Recipes!$H:$GI,'Production Calculator'!$A19+2,FALSE)=0,0,HLOOKUP(GM$2,Recipes!$H:$GI,'Production Calculator'!$A19+2,FALSE)*$AK19))+IF($AO19=GM$3,$AM19/VLOOKUP($AO19,Data!$A$50:$B$56,2,FALSE),0)</f>
        <v>0</v>
      </c>
      <c r="GN19" s="11">
        <f>IF(GN$2=$A19,0,IF(HLOOKUP(GN$2,Recipes!$H:$GI,'Production Calculator'!$A19+2,FALSE)=0,0,HLOOKUP(GN$2,Recipes!$H:$GI,'Production Calculator'!$A19+2,FALSE)*$AK19))+IF($AO19=GN$3,$AM19/VLOOKUP($AO19,Data!$A$50:$B$56,2,FALSE),0)</f>
        <v>0</v>
      </c>
      <c r="GO19" s="11">
        <f>IF(GO$2=$A19,0,IF(HLOOKUP(GO$2,Recipes!$H:$GI,'Production Calculator'!$A19+2,FALSE)=0,0,HLOOKUP(GO$2,Recipes!$H:$GI,'Production Calculator'!$A19+2,FALSE)*$AK19))+IF($AO19=GO$3,$AM19/VLOOKUP($AO19,Data!$A$50:$B$56,2,FALSE),0)</f>
        <v>0</v>
      </c>
      <c r="GP19" s="11">
        <f>IF(GP$2=$A19,0,IF(HLOOKUP(GP$2,Recipes!$H:$GI,'Production Calculator'!$A19+2,FALSE)=0,0,HLOOKUP(GP$2,Recipes!$H:$GI,'Production Calculator'!$A19+2,FALSE)*$AK19))+IF($AO19=GP$3,$AM19/VLOOKUP($AO19,Data!$A$50:$B$56,2,FALSE),0)</f>
        <v>0</v>
      </c>
      <c r="GQ19" s="11">
        <f>IF(GQ$2=$A19,0,IF(HLOOKUP(GQ$2,Recipes!$H:$GI,'Production Calculator'!$A19+2,FALSE)=0,0,HLOOKUP(GQ$2,Recipes!$H:$GI,'Production Calculator'!$A19+2,FALSE)*$AK19))+IF($AO19=GQ$3,$AM19/VLOOKUP($AO19,Data!$A$50:$B$56,2,FALSE),0)</f>
        <v>0</v>
      </c>
      <c r="GR19" s="11">
        <f>IF(GR$2=$A19,0,IF(HLOOKUP(GR$2,Recipes!$H:$GI,'Production Calculator'!$A19+2,FALSE)=0,0,HLOOKUP(GR$2,Recipes!$H:$GI,'Production Calculator'!$A19+2,FALSE)*$AK19))+IF($AO19=GR$3,$AM19/VLOOKUP($AO19,Data!$A$50:$B$56,2,FALSE),0)</f>
        <v>0</v>
      </c>
      <c r="GS19" s="11">
        <f>IF(GS$2=$A19,0,IF(HLOOKUP(GS$2,Recipes!$H:$GI,'Production Calculator'!$A19+2,FALSE)=0,0,HLOOKUP(GS$2,Recipes!$H:$GI,'Production Calculator'!$A19+2,FALSE)*$AK19))+IF($AO19=GS$3,$AM19/VLOOKUP($AO19,Data!$A$50:$B$56,2,FALSE),0)</f>
        <v>0</v>
      </c>
      <c r="GT19" s="11">
        <f>IF(GT$2=$A19,0,IF(HLOOKUP(GT$2,Recipes!$H:$GI,'Production Calculator'!$A19+2,FALSE)=0,0,HLOOKUP(GT$2,Recipes!$H:$GI,'Production Calculator'!$A19+2,FALSE)*$AK19))+IF($AO19=GT$3,$AM19/VLOOKUP($AO19,Data!$A$50:$B$56,2,FALSE),0)</f>
        <v>0</v>
      </c>
      <c r="GU19" s="11">
        <f>IF(GU$2=$A19,0,IF(HLOOKUP(GU$2,Recipes!$H:$GI,'Production Calculator'!$A19+2,FALSE)=0,0,HLOOKUP(GU$2,Recipes!$H:$GI,'Production Calculator'!$A19+2,FALSE)*$AK19))+IF($AO19=GU$3,$AM19/VLOOKUP($AO19,Data!$A$50:$B$56,2,FALSE),0)</f>
        <v>0</v>
      </c>
      <c r="GV19" s="11">
        <f>IF(GV$2=$A19,0,IF(HLOOKUP(GV$2,Recipes!$H:$GI,'Production Calculator'!$A19+2,FALSE)=0,0,HLOOKUP(GV$2,Recipes!$H:$GI,'Production Calculator'!$A19+2,FALSE)*$AK19))+IF($AO19=GV$3,$AM19/VLOOKUP($AO19,Data!$A$50:$B$56,2,FALSE),0)</f>
        <v>0</v>
      </c>
      <c r="GW19" s="11">
        <f>IF(GW$2=$A19,0,IF(HLOOKUP(GW$2,Recipes!$H:$GI,'Production Calculator'!$A19+2,FALSE)=0,0,HLOOKUP(GW$2,Recipes!$H:$GI,'Production Calculator'!$A19+2,FALSE)*$AK19))+IF($AO19=GW$3,$AM19/VLOOKUP($AO19,Data!$A$50:$B$56,2,FALSE),0)</f>
        <v>0</v>
      </c>
      <c r="GX19" s="11">
        <f>IF(GX$2=$A19,0,IF(HLOOKUP(GX$2,Recipes!$H:$GI,'Production Calculator'!$A19+2,FALSE)=0,0,HLOOKUP(GX$2,Recipes!$H:$GI,'Production Calculator'!$A19+2,FALSE)*$AK19))+IF($AO19=GX$3,$AM19/VLOOKUP($AO19,Data!$A$50:$B$56,2,FALSE),0)</f>
        <v>0</v>
      </c>
      <c r="GY19" s="11">
        <f>IF(GY$2=$A19,0,IF(HLOOKUP(GY$2,Recipes!$H:$GI,'Production Calculator'!$A19+2,FALSE)=0,0,HLOOKUP(GY$2,Recipes!$H:$GI,'Production Calculator'!$A19+2,FALSE)*$AK19))+IF($AO19=GY$3,$AM19/VLOOKUP($AO19,Data!$A$50:$B$56,2,FALSE),0)</f>
        <v>0</v>
      </c>
      <c r="GZ19" s="11">
        <f>IF(GZ$2=$A19,0,IF(HLOOKUP(GZ$2,Recipes!$H:$GI,'Production Calculator'!$A19+2,FALSE)=0,0,HLOOKUP(GZ$2,Recipes!$H:$GI,'Production Calculator'!$A19+2,FALSE)*$AK19))+IF($AO19=GZ$3,$AM19/VLOOKUP($AO19,Data!$A$50:$B$56,2,FALSE),0)</f>
        <v>0</v>
      </c>
      <c r="HA19" s="11">
        <f>IF(HA$2=$A19,0,IF(HLOOKUP(HA$2,Recipes!$H:$GI,'Production Calculator'!$A19+2,FALSE)=0,0,HLOOKUP(HA$2,Recipes!$H:$GI,'Production Calculator'!$A19+2,FALSE)*$AK19))+IF($AO19=HA$3,$AM19/VLOOKUP($AO19,Data!$A$50:$B$56,2,FALSE),0)</f>
        <v>0</v>
      </c>
      <c r="HB19" s="11">
        <f>IF(HB$2=$A19,0,IF(HLOOKUP(HB$2,Recipes!$H:$GI,'Production Calculator'!$A19+2,FALSE)=0,0,HLOOKUP(HB$2,Recipes!$H:$GI,'Production Calculator'!$A19+2,FALSE)*$AK19))+IF($AO19=HB$3,$AM19/VLOOKUP($AO19,Data!$A$50:$B$56,2,FALSE),0)</f>
        <v>0</v>
      </c>
      <c r="HC19" s="11">
        <f>IF(HC$2=$A19,0,IF(HLOOKUP(HC$2,Recipes!$H:$GI,'Production Calculator'!$A19+2,FALSE)=0,0,HLOOKUP(HC$2,Recipes!$H:$GI,'Production Calculator'!$A19+2,FALSE)*$AK19))+IF($AO19=HC$3,$AM19/VLOOKUP($AO19,Data!$A$50:$B$56,2,FALSE),0)</f>
        <v>0</v>
      </c>
      <c r="HD19" s="11">
        <f>IF(HD$2=$A19,0,IF(HLOOKUP(HD$2,Recipes!$H:$GI,'Production Calculator'!$A19+2,FALSE)=0,0,HLOOKUP(HD$2,Recipes!$H:$GI,'Production Calculator'!$A19+2,FALSE)*$AK19))+IF($AO19=HD$3,$AM19/VLOOKUP($AO19,Data!$A$50:$B$56,2,FALSE),0)</f>
        <v>0</v>
      </c>
      <c r="HE19" s="11">
        <f>IF(HE$2=$A19,0,IF(HLOOKUP(HE$2,Recipes!$H:$GI,'Production Calculator'!$A19+2,FALSE)=0,0,HLOOKUP(HE$2,Recipes!$H:$GI,'Production Calculator'!$A19+2,FALSE)*$AK19))+IF($AO19=HE$3,$AM19/VLOOKUP($AO19,Data!$A$50:$B$56,2,FALSE),0)</f>
        <v>0</v>
      </c>
      <c r="HF19" s="11">
        <f>IF(HF$2=$A19,0,IF(HLOOKUP(HF$2,Recipes!$H:$GI,'Production Calculator'!$A19+2,FALSE)=0,0,HLOOKUP(HF$2,Recipes!$H:$GI,'Production Calculator'!$A19+2,FALSE)*$AK19))+IF($AO19=HF$3,$AM19/VLOOKUP($AO19,Data!$A$50:$B$56,2,FALSE),0)</f>
        <v>0</v>
      </c>
      <c r="HG19" s="11">
        <f>IF(HG$2=$A19,0,IF(HLOOKUP(HG$2,Recipes!$H:$GI,'Production Calculator'!$A19+2,FALSE)=0,0,HLOOKUP(HG$2,Recipes!$H:$GI,'Production Calculator'!$A19+2,FALSE)*$AK19))+IF($AO19=HG$3,$AM19/VLOOKUP($AO19,Data!$A$50:$B$56,2,FALSE),0)</f>
        <v>0</v>
      </c>
      <c r="HH19" s="11">
        <f>IF(HH$2=$A19,0,IF(HLOOKUP(HH$2,Recipes!$H:$GI,'Production Calculator'!$A19+2,FALSE)=0,0,HLOOKUP(HH$2,Recipes!$H:$GI,'Production Calculator'!$A19+2,FALSE)*$AK19))+IF($AO19=HH$3,$AM19/VLOOKUP($AO19,Data!$A$50:$B$56,2,FALSE),0)</f>
        <v>0</v>
      </c>
      <c r="HI19" s="11">
        <f>IF(HI$2=$A19,0,IF(HLOOKUP(HI$2,Recipes!$H:$GI,'Production Calculator'!$A19+2,FALSE)=0,0,HLOOKUP(HI$2,Recipes!$H:$GI,'Production Calculator'!$A19+2,FALSE)*$AK19))+IF($AO19=HI$3,$AM19/VLOOKUP($AO19,Data!$A$50:$B$56,2,FALSE),0)</f>
        <v>0</v>
      </c>
      <c r="HJ19" s="11">
        <f>IF(HJ$2=$A19,0,IF(HLOOKUP(HJ$2,Recipes!$H:$GI,'Production Calculator'!$A19+2,FALSE)=0,0,HLOOKUP(HJ$2,Recipes!$H:$GI,'Production Calculator'!$A19+2,FALSE)*$AK19))+IF($AO19=HJ$3,$AM19/VLOOKUP($AO19,Data!$A$50:$B$56,2,FALSE),0)</f>
        <v>0</v>
      </c>
      <c r="HK19" s="11">
        <f>IF(HK$2=$A19,0,IF(HLOOKUP(HK$2,Recipes!$H:$GI,'Production Calculator'!$A19+2,FALSE)=0,0,HLOOKUP(HK$2,Recipes!$H:$GI,'Production Calculator'!$A19+2,FALSE)*$AK19))+IF($AO19=HK$3,$AM19/VLOOKUP($AO19,Data!$A$50:$B$56,2,FALSE),0)</f>
        <v>0</v>
      </c>
      <c r="HL19" s="11">
        <f>IF(HL$2=$A19,0,IF(HLOOKUP(HL$2,Recipes!$H:$GI,'Production Calculator'!$A19+2,FALSE)=0,0,HLOOKUP(HL$2,Recipes!$H:$GI,'Production Calculator'!$A19+2,FALSE)*$AK19))+IF($AO19=HL$3,$AM19/VLOOKUP($AO19,Data!$A$50:$B$56,2,FALSE),0)</f>
        <v>0</v>
      </c>
      <c r="HM19" s="11">
        <f>IF(HM$2=$A19,0,IF(HLOOKUP(HM$2,Recipes!$H:$GI,'Production Calculator'!$A19+2,FALSE)=0,0,HLOOKUP(HM$2,Recipes!$H:$GI,'Production Calculator'!$A19+2,FALSE)*$AK19))+IF($AO19=HM$3,$AM19/VLOOKUP($AO19,Data!$A$50:$B$56,2,FALSE),0)</f>
        <v>0</v>
      </c>
      <c r="HN19" s="11">
        <f>IF(HN$2=$A19,0,IF(HLOOKUP(HN$2,Recipes!$H:$GI,'Production Calculator'!$A19+2,FALSE)=0,0,HLOOKUP(HN$2,Recipes!$H:$GI,'Production Calculator'!$A19+2,FALSE)*$AK19))+IF($AO19=HN$3,$AM19/VLOOKUP($AO19,Data!$A$50:$B$56,2,FALSE),0)</f>
        <v>0</v>
      </c>
      <c r="HO19" s="11">
        <f>IF(HO$2=$A19,0,IF(HLOOKUP(HO$2,Recipes!$H:$GI,'Production Calculator'!$A19+2,FALSE)=0,0,HLOOKUP(HO$2,Recipes!$H:$GI,'Production Calculator'!$A19+2,FALSE)*$AK19))+IF($AO19=HO$3,$AM19/VLOOKUP($AO19,Data!$A$50:$B$56,2,FALSE),0)</f>
        <v>0</v>
      </c>
      <c r="HP19" s="11">
        <f>IF(HP$2=$A19,0,IF(HLOOKUP(HP$2,Recipes!$H:$GI,'Production Calculator'!$A19+2,FALSE)=0,0,HLOOKUP(HP$2,Recipes!$H:$GI,'Production Calculator'!$A19+2,FALSE)*$AK19))+IF($AO19=HP$3,$AM19/VLOOKUP($AO19,Data!$A$50:$B$56,2,FALSE),0)</f>
        <v>0</v>
      </c>
      <c r="HQ19" s="11">
        <f>IF(HQ$2=$A19,0,IF(HLOOKUP(HQ$2,Recipes!$H:$GI,'Production Calculator'!$A19+2,FALSE)=0,0,HLOOKUP(HQ$2,Recipes!$H:$GI,'Production Calculator'!$A19+2,FALSE)*$AK19))+IF($AO19=HQ$3,$AM19/VLOOKUP($AO19,Data!$A$50:$B$56,2,FALSE),0)</f>
        <v>0</v>
      </c>
      <c r="HR19" s="11">
        <f>IF(HR$2=$A19,0,IF(HLOOKUP(HR$2,Recipes!$H:$GI,'Production Calculator'!$A19+2,FALSE)=0,0,HLOOKUP(HR$2,Recipes!$H:$GI,'Production Calculator'!$A19+2,FALSE)*$AK19))+IF($AO19=HR$3,$AM19/VLOOKUP($AO19,Data!$A$50:$B$56,2,FALSE),0)</f>
        <v>0</v>
      </c>
      <c r="HS19" s="121"/>
    </row>
    <row r="20" spans="1:227" x14ac:dyDescent="0.45">
      <c r="A20">
        <v>8</v>
      </c>
      <c r="B20" s="107" t="str">
        <f>VLOOKUP(A20,Recipes!A:B,2)</f>
        <v>Landfill</v>
      </c>
      <c r="C20" s="128">
        <v>0</v>
      </c>
      <c r="D20" s="108">
        <f>HLOOKUP(A20,$AQ$2:$HR$202,$A$202-1,FALSE)+C20</f>
        <v>0</v>
      </c>
      <c r="E20" s="127" t="s">
        <v>1</v>
      </c>
      <c r="F20" s="109">
        <f>VLOOKUP(A20,Recipes!$A$3:$G$186,6,FALSE)</f>
        <v>1</v>
      </c>
      <c r="G20" s="109">
        <f>VLOOKUP(A20,Recipes!$A$3:$G$186,7,FALSE)</f>
        <v>0</v>
      </c>
      <c r="H20" s="110">
        <f>ROUNDUP(D20/AL20,0)</f>
        <v>0</v>
      </c>
      <c r="I20" s="109">
        <f>VLOOKUP(E20,Data!$A$2:$C$26,3, FALSE)</f>
        <v>4</v>
      </c>
      <c r="J20" s="108">
        <v>0</v>
      </c>
      <c r="K20" s="108">
        <v>0</v>
      </c>
      <c r="L20" s="108">
        <v>0</v>
      </c>
      <c r="M20" s="137">
        <v>0</v>
      </c>
      <c r="N20" s="137">
        <v>0</v>
      </c>
      <c r="O20" s="137">
        <v>0</v>
      </c>
      <c r="P20" s="138">
        <v>0</v>
      </c>
      <c r="Q20" s="138">
        <v>0</v>
      </c>
      <c r="R20" s="138">
        <v>0</v>
      </c>
      <c r="S20">
        <f t="shared" si="41"/>
        <v>0</v>
      </c>
      <c r="T20">
        <f t="shared" si="42"/>
        <v>0</v>
      </c>
      <c r="U20">
        <f t="shared" si="43"/>
        <v>0</v>
      </c>
      <c r="V20">
        <f t="shared" si="44"/>
        <v>0</v>
      </c>
      <c r="W20">
        <f t="shared" si="45"/>
        <v>0</v>
      </c>
      <c r="X20">
        <f t="shared" si="46"/>
        <v>0</v>
      </c>
      <c r="Y20">
        <f t="shared" si="47"/>
        <v>0</v>
      </c>
      <c r="Z20">
        <f t="shared" si="48"/>
        <v>0</v>
      </c>
      <c r="AA20">
        <f t="shared" si="49"/>
        <v>0</v>
      </c>
      <c r="AB20" s="111">
        <f>VLOOKUP($A20,Recipes!$A:$G,4)</f>
        <v>0.5</v>
      </c>
      <c r="AC20" s="111">
        <f>VLOOKUP($A20,Recipes!$A:$G,5)</f>
        <v>1</v>
      </c>
      <c r="AD20" s="111">
        <f>AC20/AB20</f>
        <v>2</v>
      </c>
      <c r="AE20" s="111">
        <f>VLOOKUP(E20,Data!$A$2:$F$26,5,FALSE)</f>
        <v>0</v>
      </c>
      <c r="AF20" s="111">
        <f>VLOOKUP(E20,Data!$A$2:$F$26,4,FALSE)</f>
        <v>210</v>
      </c>
      <c r="AG20" s="111">
        <f>VLOOKUP(E20,Data!$A$2:$B$26,2, FALSE)</f>
        <v>1.25</v>
      </c>
      <c r="AH20" s="111">
        <f>1+VLOOKUP($J$3,Data!$A$40:$D$48,2,FALSE)*$J20+VLOOKUP($K$3,Data!$A$40:$D$48,2,FALSE)*$K20+VLOOKUP($L$3,Data!$A$40:$D$48,2,FALSE)*$L20+VLOOKUP($M$3,Data!$A$40:$D$48,2,FALSE)*$M20+VLOOKUP($N$3,Data!$A$40:$D$48,2,FALSE)*$N20+VLOOKUP($O$3,Data!$A$40:$D$48,2,FALSE)*$O20+VLOOKUP($P$3,Data!$A$40:$D$48,2,FALSE)*$P20+VLOOKUP($Q$3,Data!$A$40:$D$48,2,FALSE)*$Q20+VLOOKUP($R$3,Data!$A$40:$D$48,2,FALSE)*$R20</f>
        <v>1</v>
      </c>
      <c r="AI20" s="111">
        <f>MAX(1+VLOOKUP($J$3,Data!$A$40:$D$48,3,FALSE)*$J20+VLOOKUP($K$3,Data!$A$40:$D$48,3,FALSE)*$K20+VLOOKUP($L$3,Data!$A$40:$D$48,3,FALSE)*$L20+VLOOKUP($M$3,Data!$A$40:$D$48,3,FALSE)*$M20+VLOOKUP($N$3,Data!$A$40:$D$48,3,FALSE)*$N20+VLOOKUP($O$3,Data!$A$40:$D$48,3,FALSE)*$O20+VLOOKUP($P$3,Data!$A$40:$D$48,3,FALSE)*$P20+VLOOKUP($Q$3,Data!$A$40:$D$48,3,FALSE)*$Q20+VLOOKUP($R$3,Data!$A$40:$D$48,3,FALSE)*$R20,0)</f>
        <v>1</v>
      </c>
      <c r="AJ20" s="111">
        <f>MAX(1-(VLOOKUP($J$3,Data!$A$40:$D$48,4,FALSE)*$J20+VLOOKUP($K$3,Data!$A$40:$D$48,4,FALSE)*$K20+VLOOKUP($L$3,Data!$A$40:$D$48,4,FALSE)*$L20+VLOOKUP($M$3,Data!$A$40:$D$48,4,FALSE)*$M20+VLOOKUP($N$3,Data!$A$40:$D$48,4,FALSE)*$N20+VLOOKUP($O$3,Data!$A$40:$D$48,4,FALSE)*$O20+VLOOKUP($P$3,Data!$A$40:$D$48,4,FALSE)*$P20+VLOOKUP($Q$3,Data!$A$40:$D$48,4,FALSE)*$Q20+VLOOKUP($R$3,Data!$A$40:$D$48,4,FALSE)*$R20),0.2)</f>
        <v>1</v>
      </c>
      <c r="AK20" s="112">
        <f>D20/(AC20*AH20)</f>
        <v>0</v>
      </c>
      <c r="AL20" s="111">
        <f>AD20*AG20*AH20*AI20</f>
        <v>2.5</v>
      </c>
      <c r="AM20" s="111">
        <f>AE20*H20*AJ20</f>
        <v>0</v>
      </c>
      <c r="AN20" s="111">
        <f>AF20*H20*AJ20</f>
        <v>0</v>
      </c>
      <c r="AO20" s="131" t="s">
        <v>298</v>
      </c>
      <c r="AP20" s="11"/>
      <c r="AQ20" s="11">
        <f>IF(AQ$2=$A20,0,IF(HLOOKUP(AQ$2,Recipes!$H:$GI,'Production Calculator'!$A20+2,FALSE)=0,0,HLOOKUP(AQ$2,Recipes!$H:$GI,'Production Calculator'!$A20+2,FALSE)*$AK20))+IF($AO20=AQ$3,$AM20/VLOOKUP($AO20,Data!$A$50:$B$56,2,FALSE),0)</f>
        <v>0</v>
      </c>
      <c r="AR20" s="11">
        <f>IF(AR$2=$A20,0,IF(HLOOKUP(AR$2,Recipes!$H:$GI,'Production Calculator'!$A20+2,FALSE)=0,0,HLOOKUP(AR$2,Recipes!$H:$GI,'Production Calculator'!$A20+2,FALSE)*$AK20))+IF($AO20=AR$3,$AM20/VLOOKUP($AO20,Data!$A$50:$B$56,2,FALSE),0)</f>
        <v>0</v>
      </c>
      <c r="AS20" s="11">
        <f>IF(AS$2=$A20,0,IF(HLOOKUP(AS$2,Recipes!$H:$GI,'Production Calculator'!$A20+2,FALSE)=0,0,HLOOKUP(AS$2,Recipes!$H:$GI,'Production Calculator'!$A20+2,FALSE)*$AK20))+IF($AO20=AS$3,$AM20/VLOOKUP($AO20,Data!$A$50:$B$56,2,FALSE),0)</f>
        <v>0</v>
      </c>
      <c r="AT20" s="11">
        <f>IF(AT$2=$A20,0,IF(HLOOKUP(AT$2,Recipes!$H:$GI,'Production Calculator'!$A20+2,FALSE)=0,0,HLOOKUP(AT$2,Recipes!$H:$GI,'Production Calculator'!$A20+2,FALSE)*$AK20))+IF($AO20=AT$3,$AM20/VLOOKUP($AO20,Data!$A$50:$B$56,2,FALSE),0)</f>
        <v>0</v>
      </c>
      <c r="AU20" s="11">
        <f>IF(AU$2=$A20,0,IF(HLOOKUP(AU$2,Recipes!$H:$GI,'Production Calculator'!$A20+2,FALSE)=0,0,HLOOKUP(AU$2,Recipes!$H:$GI,'Production Calculator'!$A20+2,FALSE)*$AK20))+IF($AO20=AU$3,$AM20/VLOOKUP($AO20,Data!$A$50:$B$56,2,FALSE),0)</f>
        <v>0</v>
      </c>
      <c r="AV20" s="11">
        <f>IF(AV$2=$A20,0,IF(HLOOKUP(AV$2,Recipes!$H:$GI,'Production Calculator'!$A20+2,FALSE)=0,0,HLOOKUP(AV$2,Recipes!$H:$GI,'Production Calculator'!$A20+2,FALSE)*$AK20))+IF($AO20=AV$3,$AM20/VLOOKUP($AO20,Data!$A$50:$B$56,2,FALSE),0)</f>
        <v>0</v>
      </c>
      <c r="AW20" s="11">
        <f>IF(AW$2=$A20,0,IF(HLOOKUP(AW$2,Recipes!$H:$GI,'Production Calculator'!$A20+2,FALSE)=0,0,HLOOKUP(AW$2,Recipes!$H:$GI,'Production Calculator'!$A20+2,FALSE)*$AK20))+IF($AO20=AW$3,$AM20/VLOOKUP($AO20,Data!$A$50:$B$56,2,FALSE),0)</f>
        <v>0</v>
      </c>
      <c r="AX20" s="11">
        <f>IF(AX$2=$A20,0,IF(HLOOKUP(AX$2,Recipes!$H:$GI,'Production Calculator'!$A20+2,FALSE)=0,0,HLOOKUP(AX$2,Recipes!$H:$GI,'Production Calculator'!$A20+2,FALSE)*$AK20))+IF($AO20=AX$3,$AM20/VLOOKUP($AO20,Data!$A$50:$B$56,2,FALSE),0)</f>
        <v>0</v>
      </c>
      <c r="AY20" s="11">
        <f>IF(AY$2=$A20,0,IF(HLOOKUP(AY$2,Recipes!$H:$GI,'Production Calculator'!$A20+2,FALSE)=0,0,HLOOKUP(AY$2,Recipes!$H:$GI,'Production Calculator'!$A20+2,FALSE)*$AK20))+IF($AO20=AY$3,$AM20/VLOOKUP($AO20,Data!$A$50:$B$56,2,FALSE),0)</f>
        <v>0</v>
      </c>
      <c r="AZ20" s="11">
        <f>IF(AZ$2=$A20,0,IF(HLOOKUP(AZ$2,Recipes!$H:$GI,'Production Calculator'!$A20+2,FALSE)=0,0,HLOOKUP(AZ$2,Recipes!$H:$GI,'Production Calculator'!$A20+2,FALSE)*$AK20))+IF($AO20=AZ$3,$AM20/VLOOKUP($AO20,Data!$A$50:$B$56,2,FALSE),0)</f>
        <v>0</v>
      </c>
      <c r="BA20" s="11">
        <f>IF(BA$2=$A20,0,IF(HLOOKUP(BA$2,Recipes!$H:$GI,'Production Calculator'!$A20+2,FALSE)=0,0,HLOOKUP(BA$2,Recipes!$H:$GI,'Production Calculator'!$A20+2,FALSE)*$AK20))+IF($AO20=BA$3,$AM20/VLOOKUP($AO20,Data!$A$50:$B$56,2,FALSE),0)</f>
        <v>0</v>
      </c>
      <c r="BB20" s="11">
        <f>IF(BB$2=$A20,0,IF(HLOOKUP(BB$2,Recipes!$H:$GI,'Production Calculator'!$A20+2,FALSE)=0,0,HLOOKUP(BB$2,Recipes!$H:$GI,'Production Calculator'!$A20+2,FALSE)*$AK20))+IF($AO20=BB$3,$AM20/VLOOKUP($AO20,Data!$A$50:$B$56,2,FALSE),0)</f>
        <v>0</v>
      </c>
      <c r="BC20" s="11">
        <f>IF(BC$2=$A20,0,IF(HLOOKUP(BC$2,Recipes!$H:$GI,'Production Calculator'!$A20+2,FALSE)=0,0,HLOOKUP(BC$2,Recipes!$H:$GI,'Production Calculator'!$A20+2,FALSE)*$AK20))+IF($AO20=BC$3,$AM20/VLOOKUP($AO20,Data!$A$50:$B$56,2,FALSE),0)</f>
        <v>0</v>
      </c>
      <c r="BD20" s="11">
        <f>IF(BD$2=$A20,0,IF(HLOOKUP(BD$2,Recipes!$H:$GI,'Production Calculator'!$A20+2,FALSE)=0,0,HLOOKUP(BD$2,Recipes!$H:$GI,'Production Calculator'!$A20+2,FALSE)*$AK20))+IF($AO20=BD$3,$AM20/VLOOKUP($AO20,Data!$A$50:$B$56,2,FALSE),0)</f>
        <v>0</v>
      </c>
      <c r="BE20" s="11">
        <f>IF(BE$2=$A20,0,IF(HLOOKUP(BE$2,Recipes!$H:$GI,'Production Calculator'!$A20+2,FALSE)=0,0,HLOOKUP(BE$2,Recipes!$H:$GI,'Production Calculator'!$A20+2,FALSE)*$AK20))+IF($AO20=BE$3,$AM20/VLOOKUP($AO20,Data!$A$50:$B$56,2,FALSE),0)</f>
        <v>0</v>
      </c>
      <c r="BF20" s="11">
        <f>IF(BF$2=$A20,0,IF(HLOOKUP(BF$2,Recipes!$H:$GI,'Production Calculator'!$A20+2,FALSE)=0,0,HLOOKUP(BF$2,Recipes!$H:$GI,'Production Calculator'!$A20+2,FALSE)*$AK20))+IF($AO20=BF$3,$AM20/VLOOKUP($AO20,Data!$A$50:$B$56,2,FALSE),0)</f>
        <v>0</v>
      </c>
      <c r="BG20" s="11">
        <f>IF(BG$2=$A20,0,IF(HLOOKUP(BG$2,Recipes!$H:$GI,'Production Calculator'!$A20+2,FALSE)=0,0,HLOOKUP(BG$2,Recipes!$H:$GI,'Production Calculator'!$A20+2,FALSE)*$AK20))+IF($AO20=BG$3,$AM20/VLOOKUP($AO20,Data!$A$50:$B$56,2,FALSE),0)</f>
        <v>0</v>
      </c>
      <c r="BH20" s="11">
        <f>IF(BH$2=$A20,0,IF(HLOOKUP(BH$2,Recipes!$H:$GI,'Production Calculator'!$A20+2,FALSE)=0,0,HLOOKUP(BH$2,Recipes!$H:$GI,'Production Calculator'!$A20+2,FALSE)*$AK20))+IF($AO20=BH$3,$AM20/VLOOKUP($AO20,Data!$A$50:$B$56,2,FALSE),0)</f>
        <v>0</v>
      </c>
      <c r="BI20" s="11">
        <f>IF(BI$2=$A20,0,IF(HLOOKUP(BI$2,Recipes!$H:$GI,'Production Calculator'!$A20+2,FALSE)=0,0,HLOOKUP(BI$2,Recipes!$H:$GI,'Production Calculator'!$A20+2,FALSE)*$AK20))+IF($AO20=BI$3,$AM20/VLOOKUP($AO20,Data!$A$50:$B$56,2,FALSE),0)</f>
        <v>0</v>
      </c>
      <c r="BJ20" s="11">
        <f>IF(BJ$2=$A20,0,IF(HLOOKUP(BJ$2,Recipes!$H:$GI,'Production Calculator'!$A20+2,FALSE)=0,0,HLOOKUP(BJ$2,Recipes!$H:$GI,'Production Calculator'!$A20+2,FALSE)*$AK20))+IF($AO20=BJ$3,$AM20/VLOOKUP($AO20,Data!$A$50:$B$56,2,FALSE),0)</f>
        <v>0</v>
      </c>
      <c r="BK20" s="11">
        <f>IF(BK$2=$A20,0,IF(HLOOKUP(BK$2,Recipes!$H:$GI,'Production Calculator'!$A20+2,FALSE)=0,0,HLOOKUP(BK$2,Recipes!$H:$GI,'Production Calculator'!$A20+2,FALSE)*$AK20))+IF($AO20=BK$3,$AM20/VLOOKUP($AO20,Data!$A$50:$B$56,2,FALSE),0)</f>
        <v>0</v>
      </c>
      <c r="BL20" s="11">
        <f>IF(BL$2=$A20,0,IF(HLOOKUP(BL$2,Recipes!$H:$GI,'Production Calculator'!$A20+2,FALSE)=0,0,HLOOKUP(BL$2,Recipes!$H:$GI,'Production Calculator'!$A20+2,FALSE)*$AK20))+IF($AO20=BL$3,$AM20/VLOOKUP($AO20,Data!$A$50:$B$56,2,FALSE),0)</f>
        <v>0</v>
      </c>
      <c r="BM20" s="11">
        <f>IF(BM$2=$A20,0,IF(HLOOKUP(BM$2,Recipes!$H:$GI,'Production Calculator'!$A20+2,FALSE)=0,0,HLOOKUP(BM$2,Recipes!$H:$GI,'Production Calculator'!$A20+2,FALSE)*$AK20))+IF($AO20=BM$3,$AM20/VLOOKUP($AO20,Data!$A$50:$B$56,2,FALSE),0)</f>
        <v>0</v>
      </c>
      <c r="BN20" s="11">
        <f>IF(BN$2=$A20,0,IF(HLOOKUP(BN$2,Recipes!$H:$GI,'Production Calculator'!$A20+2,FALSE)=0,0,HLOOKUP(BN$2,Recipes!$H:$GI,'Production Calculator'!$A20+2,FALSE)*$AK20))+IF($AO20=BN$3,$AM20/VLOOKUP($AO20,Data!$A$50:$B$56,2,FALSE),0)</f>
        <v>0</v>
      </c>
      <c r="BO20" s="11">
        <f>IF(BO$2=$A20,0,IF(HLOOKUP(BO$2,Recipes!$H:$GI,'Production Calculator'!$A20+2,FALSE)=0,0,HLOOKUP(BO$2,Recipes!$H:$GI,'Production Calculator'!$A20+2,FALSE)*$AK20))+IF($AO20=BO$3,$AM20/VLOOKUP($AO20,Data!$A$50:$B$56,2,FALSE),0)</f>
        <v>0</v>
      </c>
      <c r="BP20" s="11">
        <f>IF(BP$2=$A20,0,IF(HLOOKUP(BP$2,Recipes!$H:$GI,'Production Calculator'!$A20+2,FALSE)=0,0,HLOOKUP(BP$2,Recipes!$H:$GI,'Production Calculator'!$A20+2,FALSE)*$AK20))+IF($AO20=BP$3,$AM20/VLOOKUP($AO20,Data!$A$50:$B$56,2,FALSE),0)</f>
        <v>0</v>
      </c>
      <c r="BQ20" s="11">
        <f>IF(BQ$2=$A20,0,IF(HLOOKUP(BQ$2,Recipes!$H:$GI,'Production Calculator'!$A20+2,FALSE)=0,0,HLOOKUP(BQ$2,Recipes!$H:$GI,'Production Calculator'!$A20+2,FALSE)*$AK20))+IF($AO20=BQ$3,$AM20/VLOOKUP($AO20,Data!$A$50:$B$56,2,FALSE),0)</f>
        <v>0</v>
      </c>
      <c r="BR20" s="11">
        <f>IF(BR$2=$A20,0,IF(HLOOKUP(BR$2,Recipes!$H:$GI,'Production Calculator'!$A20+2,FALSE)=0,0,HLOOKUP(BR$2,Recipes!$H:$GI,'Production Calculator'!$A20+2,FALSE)*$AK20))+IF($AO20=BR$3,$AM20/VLOOKUP($AO20,Data!$A$50:$B$56,2,FALSE),0)</f>
        <v>0</v>
      </c>
      <c r="BS20" s="11">
        <f>IF(BS$2=$A20,0,IF(HLOOKUP(BS$2,Recipes!$H:$GI,'Production Calculator'!$A20+2,FALSE)=0,0,HLOOKUP(BS$2,Recipes!$H:$GI,'Production Calculator'!$A20+2,FALSE)*$AK20))+IF($AO20=BS$3,$AM20/VLOOKUP($AO20,Data!$A$50:$B$56,2,FALSE),0)</f>
        <v>0</v>
      </c>
      <c r="BT20" s="11">
        <f>IF(BT$2=$A20,0,IF(HLOOKUP(BT$2,Recipes!$H:$GI,'Production Calculator'!$A20+2,FALSE)=0,0,HLOOKUP(BT$2,Recipes!$H:$GI,'Production Calculator'!$A20+2,FALSE)*$AK20))+IF($AO20=BT$3,$AM20/VLOOKUP($AO20,Data!$A$50:$B$56,2,FALSE),0)</f>
        <v>0</v>
      </c>
      <c r="BU20" s="11">
        <f>IF(BU$2=$A20,0,IF(HLOOKUP(BU$2,Recipes!$H:$GI,'Production Calculator'!$A20+2,FALSE)=0,0,HLOOKUP(BU$2,Recipes!$H:$GI,'Production Calculator'!$A20+2,FALSE)*$AK20))+IF($AO20=BU$3,$AM20/VLOOKUP($AO20,Data!$A$50:$B$56,2,FALSE),0)</f>
        <v>0</v>
      </c>
      <c r="BV20" s="11">
        <f>IF(BV$2=$A20,0,IF(HLOOKUP(BV$2,Recipes!$H:$GI,'Production Calculator'!$A20+2,FALSE)=0,0,HLOOKUP(BV$2,Recipes!$H:$GI,'Production Calculator'!$A20+2,FALSE)*$AK20))+IF($AO20=BV$3,$AM20/VLOOKUP($AO20,Data!$A$50:$B$56,2,FALSE),0)</f>
        <v>0</v>
      </c>
      <c r="BW20" s="11">
        <f>IF(BW$2=$A20,0,IF(HLOOKUP(BW$2,Recipes!$H:$GI,'Production Calculator'!$A20+2,FALSE)=0,0,HLOOKUP(BW$2,Recipes!$H:$GI,'Production Calculator'!$A20+2,FALSE)*$AK20))+IF($AO20=BW$3,$AM20/VLOOKUP($AO20,Data!$A$50:$B$56,2,FALSE),0)</f>
        <v>0</v>
      </c>
      <c r="BX20" s="11">
        <f>IF(BX$2=$A20,0,IF(HLOOKUP(BX$2,Recipes!$H:$GI,'Production Calculator'!$A20+2,FALSE)=0,0,HLOOKUP(BX$2,Recipes!$H:$GI,'Production Calculator'!$A20+2,FALSE)*$AK20))+IF($AO20=BX$3,$AM20/VLOOKUP($AO20,Data!$A$50:$B$56,2,FALSE),0)</f>
        <v>0</v>
      </c>
      <c r="BY20" s="11">
        <f>IF(BY$2=$A20,0,IF(HLOOKUP(BY$2,Recipes!$H:$GI,'Production Calculator'!$A20+2,FALSE)=0,0,HLOOKUP(BY$2,Recipes!$H:$GI,'Production Calculator'!$A20+2,FALSE)*$AK20))+IF($AO20=BY$3,$AM20/VLOOKUP($AO20,Data!$A$50:$B$56,2,FALSE),0)</f>
        <v>0</v>
      </c>
      <c r="BZ20" s="11">
        <f>IF(BZ$2=$A20,0,IF(HLOOKUP(BZ$2,Recipes!$H:$GI,'Production Calculator'!$A20+2,FALSE)=0,0,HLOOKUP(BZ$2,Recipes!$H:$GI,'Production Calculator'!$A20+2,FALSE)*$AK20))+IF($AO20=BZ$3,$AM20/VLOOKUP($AO20,Data!$A$50:$B$56,2,FALSE),0)</f>
        <v>0</v>
      </c>
      <c r="CA20" s="11">
        <f>IF(CA$2=$A20,0,IF(HLOOKUP(CA$2,Recipes!$H:$GI,'Production Calculator'!$A20+2,FALSE)=0,0,HLOOKUP(CA$2,Recipes!$H:$GI,'Production Calculator'!$A20+2,FALSE)*$AK20))+IF($AO20=CA$3,$AM20/VLOOKUP($AO20,Data!$A$50:$B$56,2,FALSE),0)</f>
        <v>0</v>
      </c>
      <c r="CB20" s="11">
        <f>IF(CB$2=$A20,0,IF(HLOOKUP(CB$2,Recipes!$H:$GI,'Production Calculator'!$A20+2,FALSE)=0,0,HLOOKUP(CB$2,Recipes!$H:$GI,'Production Calculator'!$A20+2,FALSE)*$AK20))+IF($AO20=CB$3,$AM20/VLOOKUP($AO20,Data!$A$50:$B$56,2,FALSE),0)</f>
        <v>0</v>
      </c>
      <c r="CC20" s="11">
        <f>IF(CC$2=$A20,0,IF(HLOOKUP(CC$2,Recipes!$H:$GI,'Production Calculator'!$A20+2,FALSE)=0,0,HLOOKUP(CC$2,Recipes!$H:$GI,'Production Calculator'!$A20+2,FALSE)*$AK20))+IF($AO20=CC$3,$AM20/VLOOKUP($AO20,Data!$A$50:$B$56,2,FALSE),0)</f>
        <v>0</v>
      </c>
      <c r="CD20" s="11">
        <f>IF(CD$2=$A20,0,IF(HLOOKUP(CD$2,Recipes!$H:$GI,'Production Calculator'!$A20+2,FALSE)=0,0,HLOOKUP(CD$2,Recipes!$H:$GI,'Production Calculator'!$A20+2,FALSE)*$AK20))+IF($AO20=CD$3,$AM20/VLOOKUP($AO20,Data!$A$50:$B$56,2,FALSE),0)</f>
        <v>0</v>
      </c>
      <c r="CE20" s="11">
        <f>IF(CE$2=$A20,0,IF(HLOOKUP(CE$2,Recipes!$H:$GI,'Production Calculator'!$A20+2,FALSE)=0,0,HLOOKUP(CE$2,Recipes!$H:$GI,'Production Calculator'!$A20+2,FALSE)*$AK20))+IF($AO20=CE$3,$AM20/VLOOKUP($AO20,Data!$A$50:$B$56,2,FALSE),0)</f>
        <v>0</v>
      </c>
      <c r="CF20" s="11">
        <f>IF(CF$2=$A20,0,IF(HLOOKUP(CF$2,Recipes!$H:$GI,'Production Calculator'!$A20+2,FALSE)=0,0,HLOOKUP(CF$2,Recipes!$H:$GI,'Production Calculator'!$A20+2,FALSE)*$AK20))+IF($AO20=CF$3,$AM20/VLOOKUP($AO20,Data!$A$50:$B$56,2,FALSE),0)</f>
        <v>0</v>
      </c>
      <c r="CG20" s="11">
        <f>IF(CG$2=$A20,0,IF(HLOOKUP(CG$2,Recipes!$H:$GI,'Production Calculator'!$A20+2,FALSE)=0,0,HLOOKUP(CG$2,Recipes!$H:$GI,'Production Calculator'!$A20+2,FALSE)*$AK20))+IF($AO20=CG$3,$AM20/VLOOKUP($AO20,Data!$A$50:$B$56,2,FALSE),0)</f>
        <v>0</v>
      </c>
      <c r="CH20" s="11">
        <f>IF(CH$2=$A20,0,IF(HLOOKUP(CH$2,Recipes!$H:$GI,'Production Calculator'!$A20+2,FALSE)=0,0,HLOOKUP(CH$2,Recipes!$H:$GI,'Production Calculator'!$A20+2,FALSE)*$AK20))+IF($AO20=CH$3,$AM20/VLOOKUP($AO20,Data!$A$50:$B$56,2,FALSE),0)</f>
        <v>0</v>
      </c>
      <c r="CI20" s="11">
        <f>IF(CI$2=$A20,0,IF(HLOOKUP(CI$2,Recipes!$H:$GI,'Production Calculator'!$A20+2,FALSE)=0,0,HLOOKUP(CI$2,Recipes!$H:$GI,'Production Calculator'!$A20+2,FALSE)*$AK20))+IF($AO20=CI$3,$AM20/VLOOKUP($AO20,Data!$A$50:$B$56,2,FALSE),0)</f>
        <v>0</v>
      </c>
      <c r="CJ20" s="11">
        <f>IF(CJ$2=$A20,0,IF(HLOOKUP(CJ$2,Recipes!$H:$GI,'Production Calculator'!$A20+2,FALSE)=0,0,HLOOKUP(CJ$2,Recipes!$H:$GI,'Production Calculator'!$A20+2,FALSE)*$AK20))+IF($AO20=CJ$3,$AM20/VLOOKUP($AO20,Data!$A$50:$B$56,2,FALSE),0)</f>
        <v>0</v>
      </c>
      <c r="CK20" s="11">
        <f>IF(CK$2=$A20,0,IF(HLOOKUP(CK$2,Recipes!$H:$GI,'Production Calculator'!$A20+2,FALSE)=0,0,HLOOKUP(CK$2,Recipes!$H:$GI,'Production Calculator'!$A20+2,FALSE)*$AK20))+IF($AO20=CK$3,$AM20/VLOOKUP($AO20,Data!$A$50:$B$56,2,FALSE),0)</f>
        <v>0</v>
      </c>
      <c r="CL20" s="11">
        <f>IF(CL$2=$A20,0,IF(HLOOKUP(CL$2,Recipes!$H:$GI,'Production Calculator'!$A20+2,FALSE)=0,0,HLOOKUP(CL$2,Recipes!$H:$GI,'Production Calculator'!$A20+2,FALSE)*$AK20))+IF($AO20=CL$3,$AM20/VLOOKUP($AO20,Data!$A$50:$B$56,2,FALSE),0)</f>
        <v>0</v>
      </c>
      <c r="CM20" s="11">
        <f>IF(CM$2=$A20,0,IF(HLOOKUP(CM$2,Recipes!$H:$GI,'Production Calculator'!$A20+2,FALSE)=0,0,HLOOKUP(CM$2,Recipes!$H:$GI,'Production Calculator'!$A20+2,FALSE)*$AK20))+IF($AO20=CM$3,$AM20/VLOOKUP($AO20,Data!$A$50:$B$56,2,FALSE),0)</f>
        <v>0</v>
      </c>
      <c r="CN20" s="11">
        <f>IF(CN$2=$A20,0,IF(HLOOKUP(CN$2,Recipes!$H:$GI,'Production Calculator'!$A20+2,FALSE)=0,0,HLOOKUP(CN$2,Recipes!$H:$GI,'Production Calculator'!$A20+2,FALSE)*$AK20))+IF($AO20=CN$3,$AM20/VLOOKUP($AO20,Data!$A$50:$B$56,2,FALSE),0)</f>
        <v>0</v>
      </c>
      <c r="CO20" s="11">
        <f>IF(CO$2=$A20,0,IF(HLOOKUP(CO$2,Recipes!$H:$GI,'Production Calculator'!$A20+2,FALSE)=0,0,HLOOKUP(CO$2,Recipes!$H:$GI,'Production Calculator'!$A20+2,FALSE)*$AK20))+IF($AO20=CO$3,$AM20/VLOOKUP($AO20,Data!$A$50:$B$56,2,FALSE),0)</f>
        <v>0</v>
      </c>
      <c r="CP20" s="11">
        <f>IF(CP$2=$A20,0,IF(HLOOKUP(CP$2,Recipes!$H:$GI,'Production Calculator'!$A20+2,FALSE)=0,0,HLOOKUP(CP$2,Recipes!$H:$GI,'Production Calculator'!$A20+2,FALSE)*$AK20))+IF($AO20=CP$3,$AM20/VLOOKUP($AO20,Data!$A$50:$B$56,2,FALSE),0)</f>
        <v>0</v>
      </c>
      <c r="CQ20" s="11">
        <f>IF(CQ$2=$A20,0,IF(HLOOKUP(CQ$2,Recipes!$H:$GI,'Production Calculator'!$A20+2,FALSE)=0,0,HLOOKUP(CQ$2,Recipes!$H:$GI,'Production Calculator'!$A20+2,FALSE)*$AK20))+IF($AO20=CQ$3,$AM20/VLOOKUP($AO20,Data!$A$50:$B$56,2,FALSE),0)</f>
        <v>0</v>
      </c>
      <c r="CR20" s="11">
        <f>IF(CR$2=$A20,0,IF(HLOOKUP(CR$2,Recipes!$H:$GI,'Production Calculator'!$A20+2,FALSE)=0,0,HLOOKUP(CR$2,Recipes!$H:$GI,'Production Calculator'!$A20+2,FALSE)*$AK20))+IF($AO20=CR$3,$AM20/VLOOKUP($AO20,Data!$A$50:$B$56,2,FALSE),0)</f>
        <v>0</v>
      </c>
      <c r="CS20" s="11">
        <f>IF(CS$2=$A20,0,IF(HLOOKUP(CS$2,Recipes!$H:$GI,'Production Calculator'!$A20+2,FALSE)=0,0,HLOOKUP(CS$2,Recipes!$H:$GI,'Production Calculator'!$A20+2,FALSE)*$AK20))+IF($AO20=CS$3,$AM20/VLOOKUP($AO20,Data!$A$50:$B$56,2,FALSE),0)</f>
        <v>0</v>
      </c>
      <c r="CT20" s="11">
        <f>IF(CT$2=$A20,0,IF(HLOOKUP(CT$2,Recipes!$H:$GI,'Production Calculator'!$A20+2,FALSE)=0,0,HLOOKUP(CT$2,Recipes!$H:$GI,'Production Calculator'!$A20+2,FALSE)*$AK20))+IF($AO20=CT$3,$AM20/VLOOKUP($AO20,Data!$A$50:$B$56,2,FALSE),0)</f>
        <v>0</v>
      </c>
      <c r="CU20" s="11">
        <f>IF(CU$2=$A20,0,IF(HLOOKUP(CU$2,Recipes!$H:$GI,'Production Calculator'!$A20+2,FALSE)=0,0,HLOOKUP(CU$2,Recipes!$H:$GI,'Production Calculator'!$A20+2,FALSE)*$AK20))+IF($AO20=CU$3,$AM20/VLOOKUP($AO20,Data!$A$50:$B$56,2,FALSE),0)</f>
        <v>0</v>
      </c>
      <c r="CV20" s="11">
        <f>IF(CV$2=$A20,0,IF(HLOOKUP(CV$2,Recipes!$H:$GI,'Production Calculator'!$A20+2,FALSE)=0,0,HLOOKUP(CV$2,Recipes!$H:$GI,'Production Calculator'!$A20+2,FALSE)*$AK20))+IF($AO20=CV$3,$AM20/VLOOKUP($AO20,Data!$A$50:$B$56,2,FALSE),0)</f>
        <v>0</v>
      </c>
      <c r="CW20" s="11">
        <f>IF(CW$2=$A20,0,IF(HLOOKUP(CW$2,Recipes!$H:$GI,'Production Calculator'!$A20+2,FALSE)=0,0,HLOOKUP(CW$2,Recipes!$H:$GI,'Production Calculator'!$A20+2,FALSE)*$AK20))+IF($AO20=CW$3,$AM20/VLOOKUP($AO20,Data!$A$50:$B$56,2,FALSE),0)</f>
        <v>0</v>
      </c>
      <c r="CX20" s="11">
        <f>IF(CX$2=$A20,0,IF(HLOOKUP(CX$2,Recipes!$H:$GI,'Production Calculator'!$A20+2,FALSE)=0,0,HLOOKUP(CX$2,Recipes!$H:$GI,'Production Calculator'!$A20+2,FALSE)*$AK20))+IF($AO20=CX$3,$AM20/VLOOKUP($AO20,Data!$A$50:$B$56,2,FALSE),0)</f>
        <v>0</v>
      </c>
      <c r="CY20" s="11">
        <f>IF(CY$2=$A20,0,IF(HLOOKUP(CY$2,Recipes!$H:$GI,'Production Calculator'!$A20+2,FALSE)=0,0,HLOOKUP(CY$2,Recipes!$H:$GI,'Production Calculator'!$A20+2,FALSE)*$AK20))+IF($AO20=CY$3,$AM20/VLOOKUP($AO20,Data!$A$50:$B$56,2,FALSE),0)</f>
        <v>0</v>
      </c>
      <c r="CZ20" s="11">
        <f>IF(CZ$2=$A20,0,IF(HLOOKUP(CZ$2,Recipes!$H:$GI,'Production Calculator'!$A20+2,FALSE)=0,0,HLOOKUP(CZ$2,Recipes!$H:$GI,'Production Calculator'!$A20+2,FALSE)*$AK20))+IF($AO20=CZ$3,$AM20/VLOOKUP($AO20,Data!$A$50:$B$56,2,FALSE),0)</f>
        <v>0</v>
      </c>
      <c r="DA20" s="11">
        <f>IF(DA$2=$A20,0,IF(HLOOKUP(DA$2,Recipes!$H:$GI,'Production Calculator'!$A20+2,FALSE)=0,0,HLOOKUP(DA$2,Recipes!$H:$GI,'Production Calculator'!$A20+2,FALSE)*$AK20))+IF($AO20=DA$3,$AM20/VLOOKUP($AO20,Data!$A$50:$B$56,2,FALSE),0)</f>
        <v>0</v>
      </c>
      <c r="DB20" s="11">
        <f>IF(DB$2=$A20,0,IF(HLOOKUP(DB$2,Recipes!$H:$GI,'Production Calculator'!$A20+2,FALSE)=0,0,HLOOKUP(DB$2,Recipes!$H:$GI,'Production Calculator'!$A20+2,FALSE)*$AK20))+IF($AO20=DB$3,$AM20/VLOOKUP($AO20,Data!$A$50:$B$56,2,FALSE),0)</f>
        <v>0</v>
      </c>
      <c r="DC20" s="11">
        <f>IF(DC$2=$A20,0,IF(HLOOKUP(DC$2,Recipes!$H:$GI,'Production Calculator'!$A20+2,FALSE)=0,0,HLOOKUP(DC$2,Recipes!$H:$GI,'Production Calculator'!$A20+2,FALSE)*$AK20))+IF($AO20=DC$3,$AM20/VLOOKUP($AO20,Data!$A$50:$B$56,2,FALSE),0)</f>
        <v>0</v>
      </c>
      <c r="DD20" s="11">
        <f>IF(DD$2=$A20,0,IF(HLOOKUP(DD$2,Recipes!$H:$GI,'Production Calculator'!$A20+2,FALSE)=0,0,HLOOKUP(DD$2,Recipes!$H:$GI,'Production Calculator'!$A20+2,FALSE)*$AK20))+IF($AO20=DD$3,$AM20/VLOOKUP($AO20,Data!$A$50:$B$56,2,FALSE),0)</f>
        <v>0</v>
      </c>
      <c r="DE20" s="11">
        <f>IF(DE$2=$A20,0,IF(HLOOKUP(DE$2,Recipes!$H:$GI,'Production Calculator'!$A20+2,FALSE)=0,0,HLOOKUP(DE$2,Recipes!$H:$GI,'Production Calculator'!$A20+2,FALSE)*$AK20))+IF($AO20=DE$3,$AM20/VLOOKUP($AO20,Data!$A$50:$B$56,2,FALSE),0)</f>
        <v>0</v>
      </c>
      <c r="DF20" s="11">
        <f>IF(DF$2=$A20,0,IF(HLOOKUP(DF$2,Recipes!$H:$GI,'Production Calculator'!$A20+2,FALSE)=0,0,HLOOKUP(DF$2,Recipes!$H:$GI,'Production Calculator'!$A20+2,FALSE)*$AK20))+IF($AO20=DF$3,$AM20/VLOOKUP($AO20,Data!$A$50:$B$56,2,FALSE),0)</f>
        <v>0</v>
      </c>
      <c r="DG20" s="11">
        <f>IF(DG$2=$A20,0,IF(HLOOKUP(DG$2,Recipes!$H:$GI,'Production Calculator'!$A20+2,FALSE)=0,0,HLOOKUP(DG$2,Recipes!$H:$GI,'Production Calculator'!$A20+2,FALSE)*$AK20))+IF($AO20=DG$3,$AM20/VLOOKUP($AO20,Data!$A$50:$B$56,2,FALSE),0)</f>
        <v>0</v>
      </c>
      <c r="DH20" s="11">
        <f>IF(DH$2=$A20,0,IF(HLOOKUP(DH$2,Recipes!$H:$GI,'Production Calculator'!$A20+2,FALSE)=0,0,HLOOKUP(DH$2,Recipes!$H:$GI,'Production Calculator'!$A20+2,FALSE)*$AK20))+IF($AO20=DH$3,$AM20/VLOOKUP($AO20,Data!$A$50:$B$56,2,FALSE),0)</f>
        <v>0</v>
      </c>
      <c r="DI20" s="11">
        <f>IF(DI$2=$A20,0,IF(HLOOKUP(DI$2,Recipes!$H:$GI,'Production Calculator'!$A20+2,FALSE)=0,0,HLOOKUP(DI$2,Recipes!$H:$GI,'Production Calculator'!$A20+2,FALSE)*$AK20))+IF($AO20=DI$3,$AM20/VLOOKUP($AO20,Data!$A$50:$B$56,2,FALSE),0)</f>
        <v>0</v>
      </c>
      <c r="DJ20" s="11">
        <f>IF(DJ$2=$A20,0,IF(HLOOKUP(DJ$2,Recipes!$H:$GI,'Production Calculator'!$A20+2,FALSE)=0,0,HLOOKUP(DJ$2,Recipes!$H:$GI,'Production Calculator'!$A20+2,FALSE)*$AK20))+IF($AO20=DJ$3,$AM20/VLOOKUP($AO20,Data!$A$50:$B$56,2,FALSE),0)</f>
        <v>0</v>
      </c>
      <c r="DK20" s="11">
        <f>IF(DK$2=$A20,0,IF(HLOOKUP(DK$2,Recipes!$H:$GI,'Production Calculator'!$A20+2,FALSE)=0,0,HLOOKUP(DK$2,Recipes!$H:$GI,'Production Calculator'!$A20+2,FALSE)*$AK20))+IF($AO20=DK$3,$AM20/VLOOKUP($AO20,Data!$A$50:$B$56,2,FALSE),0)</f>
        <v>0</v>
      </c>
      <c r="DL20" s="11">
        <f>IF(DL$2=$A20,0,IF(HLOOKUP(DL$2,Recipes!$H:$GI,'Production Calculator'!$A20+2,FALSE)=0,0,HLOOKUP(DL$2,Recipes!$H:$GI,'Production Calculator'!$A20+2,FALSE)*$AK20))+IF($AO20=DL$3,$AM20/VLOOKUP($AO20,Data!$A$50:$B$56,2,FALSE),0)</f>
        <v>0</v>
      </c>
      <c r="DM20" s="11">
        <f>IF(DM$2=$A20,0,IF(HLOOKUP(DM$2,Recipes!$H:$GI,'Production Calculator'!$A20+2,FALSE)=0,0,HLOOKUP(DM$2,Recipes!$H:$GI,'Production Calculator'!$A20+2,FALSE)*$AK20))+IF($AO20=DM$3,$AM20/VLOOKUP($AO20,Data!$A$50:$B$56,2,FALSE),0)</f>
        <v>0</v>
      </c>
      <c r="DN20" s="11">
        <f>IF(DN$2=$A20,0,IF(HLOOKUP(DN$2,Recipes!$H:$GI,'Production Calculator'!$A20+2,FALSE)=0,0,HLOOKUP(DN$2,Recipes!$H:$GI,'Production Calculator'!$A20+2,FALSE)*$AK20))+IF($AO20=DN$3,$AM20/VLOOKUP($AO20,Data!$A$50:$B$56,2,FALSE),0)</f>
        <v>0</v>
      </c>
      <c r="DO20" s="11">
        <f>IF(DO$2=$A20,0,IF(HLOOKUP(DO$2,Recipes!$H:$GI,'Production Calculator'!$A20+2,FALSE)=0,0,HLOOKUP(DO$2,Recipes!$H:$GI,'Production Calculator'!$A20+2,FALSE)*$AK20))+IF($AO20=DO$3,$AM20/VLOOKUP($AO20,Data!$A$50:$B$56,2,FALSE),0)</f>
        <v>0</v>
      </c>
      <c r="DP20" s="11">
        <f>IF(DP$2=$A20,0,IF(HLOOKUP(DP$2,Recipes!$H:$GI,'Production Calculator'!$A20+2,FALSE)=0,0,HLOOKUP(DP$2,Recipes!$H:$GI,'Production Calculator'!$A20+2,FALSE)*$AK20))+IF($AO20=DP$3,$AM20/VLOOKUP($AO20,Data!$A$50:$B$56,2,FALSE),0)</f>
        <v>0</v>
      </c>
      <c r="DQ20" s="11">
        <f>IF(DQ$2=$A20,0,IF(HLOOKUP(DQ$2,Recipes!$H:$GI,'Production Calculator'!$A20+2,FALSE)=0,0,HLOOKUP(DQ$2,Recipes!$H:$GI,'Production Calculator'!$A20+2,FALSE)*$AK20))+IF($AO20=DQ$3,$AM20/VLOOKUP($AO20,Data!$A$50:$B$56,2,FALSE),0)</f>
        <v>0</v>
      </c>
      <c r="DR20" s="11">
        <f>IF(DR$2=$A20,0,IF(HLOOKUP(DR$2,Recipes!$H:$GI,'Production Calculator'!$A20+2,FALSE)=0,0,HLOOKUP(DR$2,Recipes!$H:$GI,'Production Calculator'!$A20+2,FALSE)*$AK20))+IF($AO20=DR$3,$AM20/VLOOKUP($AO20,Data!$A$50:$B$56,2,FALSE),0)</f>
        <v>0</v>
      </c>
      <c r="DS20" s="11">
        <f>IF(DS$2=$A20,0,IF(HLOOKUP(DS$2,Recipes!$H:$GI,'Production Calculator'!$A20+2,FALSE)=0,0,HLOOKUP(DS$2,Recipes!$H:$GI,'Production Calculator'!$A20+2,FALSE)*$AK20))+IF($AO20=DS$3,$AM20/VLOOKUP($AO20,Data!$A$50:$B$56,2,FALSE),0)</f>
        <v>0</v>
      </c>
      <c r="DT20" s="11">
        <f>IF(DT$2=$A20,0,IF(HLOOKUP(DT$2,Recipes!$H:$GI,'Production Calculator'!$A20+2,FALSE)=0,0,HLOOKUP(DT$2,Recipes!$H:$GI,'Production Calculator'!$A20+2,FALSE)*$AK20))+IF($AO20=DT$3,$AM20/VLOOKUP($AO20,Data!$A$50:$B$56,2,FALSE),0)</f>
        <v>0</v>
      </c>
      <c r="DU20" s="11">
        <f>IF(DU$2=$A20,0,IF(HLOOKUP(DU$2,Recipes!$H:$GI,'Production Calculator'!$A20+2,FALSE)=0,0,HLOOKUP(DU$2,Recipes!$H:$GI,'Production Calculator'!$A20+2,FALSE)*$AK20))+IF($AO20=DU$3,$AM20/VLOOKUP($AO20,Data!$A$50:$B$56,2,FALSE),0)</f>
        <v>0</v>
      </c>
      <c r="DV20" s="11">
        <f>IF(DV$2=$A20,0,IF(HLOOKUP(DV$2,Recipes!$H:$GI,'Production Calculator'!$A20+2,FALSE)=0,0,HLOOKUP(DV$2,Recipes!$H:$GI,'Production Calculator'!$A20+2,FALSE)*$AK20))+IF($AO20=DV$3,$AM20/VLOOKUP($AO20,Data!$A$50:$B$56,2,FALSE),0)</f>
        <v>0</v>
      </c>
      <c r="DW20" s="11">
        <f>IF(DW$2=$A20,0,IF(HLOOKUP(DW$2,Recipes!$H:$GI,'Production Calculator'!$A20+2,FALSE)=0,0,HLOOKUP(DW$2,Recipes!$H:$GI,'Production Calculator'!$A20+2,FALSE)*$AK20))+IF($AO20=DW$3,$AM20/VLOOKUP($AO20,Data!$A$50:$B$56,2,FALSE),0)</f>
        <v>0</v>
      </c>
      <c r="DX20" s="11">
        <f>IF(DX$2=$A20,0,IF(HLOOKUP(DX$2,Recipes!$H:$GI,'Production Calculator'!$A20+2,FALSE)=0,0,HLOOKUP(DX$2,Recipes!$H:$GI,'Production Calculator'!$A20+2,FALSE)*$AK20))+IF($AO20=DX$3,$AM20/VLOOKUP($AO20,Data!$A$50:$B$56,2,FALSE),0)</f>
        <v>0</v>
      </c>
      <c r="DY20" s="11">
        <f>IF(DY$2=$A20,0,IF(HLOOKUP(DY$2,Recipes!$H:$GI,'Production Calculator'!$A20+2,FALSE)=0,0,HLOOKUP(DY$2,Recipes!$H:$GI,'Production Calculator'!$A20+2,FALSE)*$AK20))+IF($AO20=DY$3,$AM20/VLOOKUP($AO20,Data!$A$50:$B$56,2,FALSE),0)</f>
        <v>0</v>
      </c>
      <c r="DZ20" s="11">
        <f>IF(DZ$2=$A20,0,IF(HLOOKUP(DZ$2,Recipes!$H:$GI,'Production Calculator'!$A20+2,FALSE)=0,0,HLOOKUP(DZ$2,Recipes!$H:$GI,'Production Calculator'!$A20+2,FALSE)*$AK20))+IF($AO20=DZ$3,$AM20/VLOOKUP($AO20,Data!$A$50:$B$56,2,FALSE),0)</f>
        <v>0</v>
      </c>
      <c r="EA20" s="11">
        <f>IF(EA$2=$A20,0,IF(HLOOKUP(EA$2,Recipes!$H:$GI,'Production Calculator'!$A20+2,FALSE)=0,0,HLOOKUP(EA$2,Recipes!$H:$GI,'Production Calculator'!$A20+2,FALSE)*$AK20))+IF($AO20=EA$3,$AM20/VLOOKUP($AO20,Data!$A$50:$B$56,2,FALSE),0)</f>
        <v>0</v>
      </c>
      <c r="EB20" s="11">
        <f>IF(EB$2=$A20,0,IF(HLOOKUP(EB$2,Recipes!$H:$GI,'Production Calculator'!$A20+2,FALSE)=0,0,HLOOKUP(EB$2,Recipes!$H:$GI,'Production Calculator'!$A20+2,FALSE)*$AK20))+IF($AO20=EB$3,$AM20/VLOOKUP($AO20,Data!$A$50:$B$56,2,FALSE),0)</f>
        <v>0</v>
      </c>
      <c r="EC20" s="11">
        <f>IF(EC$2=$A20,0,IF(HLOOKUP(EC$2,Recipes!$H:$GI,'Production Calculator'!$A20+2,FALSE)=0,0,HLOOKUP(EC$2,Recipes!$H:$GI,'Production Calculator'!$A20+2,FALSE)*$AK20))+IF($AO20=EC$3,$AM20/VLOOKUP($AO20,Data!$A$50:$B$56,2,FALSE),0)</f>
        <v>0</v>
      </c>
      <c r="ED20" s="11">
        <f>IF(ED$2=$A20,0,IF(HLOOKUP(ED$2,Recipes!$H:$GI,'Production Calculator'!$A20+2,FALSE)=0,0,HLOOKUP(ED$2,Recipes!$H:$GI,'Production Calculator'!$A20+2,FALSE)*$AK20))+IF($AO20=ED$3,$AM20/VLOOKUP($AO20,Data!$A$50:$B$56,2,FALSE),0)</f>
        <v>0</v>
      </c>
      <c r="EE20" s="11">
        <f>IF(EE$2=$A20,0,IF(HLOOKUP(EE$2,Recipes!$H:$GI,'Production Calculator'!$A20+2,FALSE)=0,0,HLOOKUP(EE$2,Recipes!$H:$GI,'Production Calculator'!$A20+2,FALSE)*$AK20))+IF($AO20=EE$3,$AM20/VLOOKUP($AO20,Data!$A$50:$B$56,2,FALSE),0)</f>
        <v>0</v>
      </c>
      <c r="EF20" s="11">
        <f>IF(EF$2=$A20,0,IF(HLOOKUP(EF$2,Recipes!$H:$GI,'Production Calculator'!$A20+2,FALSE)=0,0,HLOOKUP(EF$2,Recipes!$H:$GI,'Production Calculator'!$A20+2,FALSE)*$AK20))+IF($AO20=EF$3,$AM20/VLOOKUP($AO20,Data!$A$50:$B$56,2,FALSE),0)</f>
        <v>0</v>
      </c>
      <c r="EG20" s="11">
        <f>IF(EG$2=$A20,0,IF(HLOOKUP(EG$2,Recipes!$H:$GI,'Production Calculator'!$A20+2,FALSE)=0,0,HLOOKUP(EG$2,Recipes!$H:$GI,'Production Calculator'!$A20+2,FALSE)*$AK20))+IF($AO20=EG$3,$AM20/VLOOKUP($AO20,Data!$A$50:$B$56,2,FALSE),0)</f>
        <v>0</v>
      </c>
      <c r="EH20" s="11">
        <f>IF(EH$2=$A20,0,IF(HLOOKUP(EH$2,Recipes!$H:$GI,'Production Calculator'!$A20+2,FALSE)=0,0,HLOOKUP(EH$2,Recipes!$H:$GI,'Production Calculator'!$A20+2,FALSE)*$AK20))+IF($AO20=EH$3,$AM20/VLOOKUP($AO20,Data!$A$50:$B$56,2,FALSE),0)</f>
        <v>0</v>
      </c>
      <c r="EI20" s="11">
        <f>IF(EI$2=$A20,0,IF(HLOOKUP(EI$2,Recipes!$H:$GI,'Production Calculator'!$A20+2,FALSE)=0,0,HLOOKUP(EI$2,Recipes!$H:$GI,'Production Calculator'!$A20+2,FALSE)*$AK20))+IF($AO20=EI$3,$AM20/VLOOKUP($AO20,Data!$A$50:$B$56,2,FALSE),0)</f>
        <v>0</v>
      </c>
      <c r="EJ20" s="11">
        <f>IF(EJ$2=$A20,0,IF(HLOOKUP(EJ$2,Recipes!$H:$GI,'Production Calculator'!$A20+2,FALSE)=0,0,HLOOKUP(EJ$2,Recipes!$H:$GI,'Production Calculator'!$A20+2,FALSE)*$AK20))+IF($AO20=EJ$3,$AM20/VLOOKUP($AO20,Data!$A$50:$B$56,2,FALSE),0)</f>
        <v>0</v>
      </c>
      <c r="EK20" s="11">
        <f>IF(EK$2=$A20,0,IF(HLOOKUP(EK$2,Recipes!$H:$GI,'Production Calculator'!$A20+2,FALSE)=0,0,HLOOKUP(EK$2,Recipes!$H:$GI,'Production Calculator'!$A20+2,FALSE)*$AK20))+IF($AO20=EK$3,$AM20/VLOOKUP($AO20,Data!$A$50:$B$56,2,FALSE),0)</f>
        <v>0</v>
      </c>
      <c r="EL20" s="11">
        <f>IF(EL$2=$A20,0,IF(HLOOKUP(EL$2,Recipes!$H:$GI,'Production Calculator'!$A20+2,FALSE)=0,0,HLOOKUP(EL$2,Recipes!$H:$GI,'Production Calculator'!$A20+2,FALSE)*$AK20))+IF($AO20=EL$3,$AM20/VLOOKUP($AO20,Data!$A$50:$B$56,2,FALSE),0)</f>
        <v>0</v>
      </c>
      <c r="EM20" s="11">
        <f>IF(EM$2=$A20,0,IF(HLOOKUP(EM$2,Recipes!$H:$GI,'Production Calculator'!$A20+2,FALSE)=0,0,HLOOKUP(EM$2,Recipes!$H:$GI,'Production Calculator'!$A20+2,FALSE)*$AK20))+IF($AO20=EM$3,$AM20/VLOOKUP($AO20,Data!$A$50:$B$56,2,FALSE),0)</f>
        <v>0</v>
      </c>
      <c r="EN20" s="11">
        <f>IF(EN$2=$A20,0,IF(HLOOKUP(EN$2,Recipes!$H:$GI,'Production Calculator'!$A20+2,FALSE)=0,0,HLOOKUP(EN$2,Recipes!$H:$GI,'Production Calculator'!$A20+2,FALSE)*$AK20))+IF($AO20=EN$3,$AM20/VLOOKUP($AO20,Data!$A$50:$B$56,2,FALSE),0)</f>
        <v>0</v>
      </c>
      <c r="EO20" s="11">
        <f>IF(EO$2=$A20,0,IF(HLOOKUP(EO$2,Recipes!$H:$GI,'Production Calculator'!$A20+2,FALSE)=0,0,HLOOKUP(EO$2,Recipes!$H:$GI,'Production Calculator'!$A20+2,FALSE)*$AK20))+IF($AO20=EO$3,$AM20/VLOOKUP($AO20,Data!$A$50:$B$56,2,FALSE),0)</f>
        <v>0</v>
      </c>
      <c r="EP20" s="11">
        <f>IF(EP$2=$A20,0,IF(HLOOKUP(EP$2,Recipes!$H:$GI,'Production Calculator'!$A20+2,FALSE)=0,0,HLOOKUP(EP$2,Recipes!$H:$GI,'Production Calculator'!$A20+2,FALSE)*$AK20))+IF($AO20=EP$3,$AM20/VLOOKUP($AO20,Data!$A$50:$B$56,2,FALSE),0)</f>
        <v>0</v>
      </c>
      <c r="EQ20" s="11">
        <f>IF(EQ$2=$A20,0,IF(HLOOKUP(EQ$2,Recipes!$H:$GI,'Production Calculator'!$A20+2,FALSE)=0,0,HLOOKUP(EQ$2,Recipes!$H:$GI,'Production Calculator'!$A20+2,FALSE)*$AK20))+IF($AO20=EQ$3,$AM20/VLOOKUP($AO20,Data!$A$50:$B$56,2,FALSE),0)</f>
        <v>0</v>
      </c>
      <c r="ER20" s="11">
        <f>IF(ER$2=$A20,0,IF(HLOOKUP(ER$2,Recipes!$H:$GI,'Production Calculator'!$A20+2,FALSE)=0,0,HLOOKUP(ER$2,Recipes!$H:$GI,'Production Calculator'!$A20+2,FALSE)*$AK20))+IF($AO20=ER$3,$AM20/VLOOKUP($AO20,Data!$A$50:$B$56,2,FALSE),0)</f>
        <v>0</v>
      </c>
      <c r="ES20" s="11">
        <f>IF(ES$2=$A20,0,IF(HLOOKUP(ES$2,Recipes!$H:$GI,'Production Calculator'!$A20+2,FALSE)=0,0,HLOOKUP(ES$2,Recipes!$H:$GI,'Production Calculator'!$A20+2,FALSE)*$AK20))+IF($AO20=ES$3,$AM20/VLOOKUP($AO20,Data!$A$50:$B$56,2,FALSE),0)</f>
        <v>0</v>
      </c>
      <c r="ET20" s="11">
        <f>IF(ET$2=$A20,0,IF(HLOOKUP(ET$2,Recipes!$H:$GI,'Production Calculator'!$A20+2,FALSE)=0,0,HLOOKUP(ET$2,Recipes!$H:$GI,'Production Calculator'!$A20+2,FALSE)*$AK20))+IF($AO20=ET$3,$AM20/VLOOKUP($AO20,Data!$A$50:$B$56,2,FALSE),0)</f>
        <v>0</v>
      </c>
      <c r="EU20" s="11">
        <f>IF(EU$2=$A20,0,IF(HLOOKUP(EU$2,Recipes!$H:$GI,'Production Calculator'!$A20+2,FALSE)=0,0,HLOOKUP(EU$2,Recipes!$H:$GI,'Production Calculator'!$A20+2,FALSE)*$AK20))+IF($AO20=EU$3,$AM20/VLOOKUP($AO20,Data!$A$50:$B$56,2,FALSE),0)</f>
        <v>0</v>
      </c>
      <c r="EV20" s="11">
        <f>IF(EV$2=$A20,0,IF(HLOOKUP(EV$2,Recipes!$H:$GI,'Production Calculator'!$A20+2,FALSE)=0,0,HLOOKUP(EV$2,Recipes!$H:$GI,'Production Calculator'!$A20+2,FALSE)*$AK20))+IF($AO20=EV$3,$AM20/VLOOKUP($AO20,Data!$A$50:$B$56,2,FALSE),0)</f>
        <v>0</v>
      </c>
      <c r="EW20" s="11">
        <f>IF(EW$2=$A20,0,IF(HLOOKUP(EW$2,Recipes!$H:$GI,'Production Calculator'!$A20+2,FALSE)=0,0,HLOOKUP(EW$2,Recipes!$H:$GI,'Production Calculator'!$A20+2,FALSE)*$AK20))+IF($AO20=EW$3,$AM20/VLOOKUP($AO20,Data!$A$50:$B$56,2,FALSE),0)</f>
        <v>0</v>
      </c>
      <c r="EX20" s="11">
        <f>IF(EX$2=$A20,0,IF(HLOOKUP(EX$2,Recipes!$H:$GI,'Production Calculator'!$A20+2,FALSE)=0,0,HLOOKUP(EX$2,Recipes!$H:$GI,'Production Calculator'!$A20+2,FALSE)*$AK20))+IF($AO20=EX$3,$AM20/VLOOKUP($AO20,Data!$A$50:$B$56,2,FALSE),0)</f>
        <v>0</v>
      </c>
      <c r="EY20" s="11">
        <f>IF(EY$2=$A20,0,IF(HLOOKUP(EY$2,Recipes!$H:$GI,'Production Calculator'!$A20+2,FALSE)=0,0,HLOOKUP(EY$2,Recipes!$H:$GI,'Production Calculator'!$A20+2,FALSE)*$AK20))+IF($AO20=EY$3,$AM20/VLOOKUP($AO20,Data!$A$50:$B$56,2,FALSE),0)</f>
        <v>0</v>
      </c>
      <c r="EZ20" s="11">
        <f>IF(EZ$2=$A20,0,IF(HLOOKUP(EZ$2,Recipes!$H:$GI,'Production Calculator'!$A20+2,FALSE)=0,0,HLOOKUP(EZ$2,Recipes!$H:$GI,'Production Calculator'!$A20+2,FALSE)*$AK20))+IF($AO20=EZ$3,$AM20/VLOOKUP($AO20,Data!$A$50:$B$56,2,FALSE),0)</f>
        <v>0</v>
      </c>
      <c r="FA20" s="11">
        <f>IF(FA$2=$A20,0,IF(HLOOKUP(FA$2,Recipes!$H:$GI,'Production Calculator'!$A20+2,FALSE)=0,0,HLOOKUP(FA$2,Recipes!$H:$GI,'Production Calculator'!$A20+2,FALSE)*$AK20))+IF($AO20=FA$3,$AM20/VLOOKUP($AO20,Data!$A$50:$B$56,2,FALSE),0)</f>
        <v>0</v>
      </c>
      <c r="FB20" s="11">
        <f>IF(FB$2=$A20,0,IF(HLOOKUP(FB$2,Recipes!$H:$GI,'Production Calculator'!$A20+2,FALSE)=0,0,HLOOKUP(FB$2,Recipes!$H:$GI,'Production Calculator'!$A20+2,FALSE)*$AK20))+IF($AO20=FB$3,$AM20/VLOOKUP($AO20,Data!$A$50:$B$56,2,FALSE),0)</f>
        <v>0</v>
      </c>
      <c r="FC20" s="11">
        <f>IF(FC$2=$A20,0,IF(HLOOKUP(FC$2,Recipes!$H:$GI,'Production Calculator'!$A20+2,FALSE)=0,0,HLOOKUP(FC$2,Recipes!$H:$GI,'Production Calculator'!$A20+2,FALSE)*$AK20))+IF($AO20=FC$3,$AM20/VLOOKUP($AO20,Data!$A$50:$B$56,2,FALSE),0)</f>
        <v>0</v>
      </c>
      <c r="FD20" s="11">
        <f>IF(FD$2=$A20,0,IF(HLOOKUP(FD$2,Recipes!$H:$GI,'Production Calculator'!$A20+2,FALSE)=0,0,HLOOKUP(FD$2,Recipes!$H:$GI,'Production Calculator'!$A20+2,FALSE)*$AK20))+IF($AO20=FD$3,$AM20/VLOOKUP($AO20,Data!$A$50:$B$56,2,FALSE),0)</f>
        <v>0</v>
      </c>
      <c r="FE20" s="11">
        <f>IF(FE$2=$A20,0,IF(HLOOKUP(FE$2,Recipes!$H:$GI,'Production Calculator'!$A20+2,FALSE)=0,0,HLOOKUP(FE$2,Recipes!$H:$GI,'Production Calculator'!$A20+2,FALSE)*$AK20))+IF($AO20=FE$3,$AM20/VLOOKUP($AO20,Data!$A$50:$B$56,2,FALSE),0)</f>
        <v>0</v>
      </c>
      <c r="FF20" s="11">
        <f>IF(FF$2=$A20,0,IF(HLOOKUP(FF$2,Recipes!$H:$GI,'Production Calculator'!$A20+2,FALSE)=0,0,HLOOKUP(FF$2,Recipes!$H:$GI,'Production Calculator'!$A20+2,FALSE)*$AK20))+IF($AO20=FF$3,$AM20/VLOOKUP($AO20,Data!$A$50:$B$56,2,FALSE),0)</f>
        <v>0</v>
      </c>
      <c r="FG20" s="11">
        <f>IF(FG$2=$A20,0,IF(HLOOKUP(FG$2,Recipes!$H:$GI,'Production Calculator'!$A20+2,FALSE)=0,0,HLOOKUP(FG$2,Recipes!$H:$GI,'Production Calculator'!$A20+2,FALSE)*$AK20))+IF($AO20=FG$3,$AM20/VLOOKUP($AO20,Data!$A$50:$B$56,2,FALSE),0)</f>
        <v>0</v>
      </c>
      <c r="FH20" s="11">
        <f>IF(FH$2=$A20,0,IF(HLOOKUP(FH$2,Recipes!$H:$GI,'Production Calculator'!$A20+2,FALSE)=0,0,HLOOKUP(FH$2,Recipes!$H:$GI,'Production Calculator'!$A20+2,FALSE)*$AK20))+IF($AO20=FH$3,$AM20/VLOOKUP($AO20,Data!$A$50:$B$56,2,FALSE),0)</f>
        <v>0</v>
      </c>
      <c r="FI20" s="11">
        <f>IF(FI$2=$A20,0,IF(HLOOKUP(FI$2,Recipes!$H:$GI,'Production Calculator'!$A20+2,FALSE)=0,0,HLOOKUP(FI$2,Recipes!$H:$GI,'Production Calculator'!$A20+2,FALSE)*$AK20))+IF($AO20=FI$3,$AM20/VLOOKUP($AO20,Data!$A$50:$B$56,2,FALSE),0)</f>
        <v>0</v>
      </c>
      <c r="FJ20" s="11">
        <f>IF(FJ$2=$A20,0,IF(HLOOKUP(FJ$2,Recipes!$H:$GI,'Production Calculator'!$A20+2,FALSE)=0,0,HLOOKUP(FJ$2,Recipes!$H:$GI,'Production Calculator'!$A20+2,FALSE)*$AK20))+IF($AO20=FJ$3,$AM20/VLOOKUP($AO20,Data!$A$50:$B$56,2,FALSE),0)</f>
        <v>0</v>
      </c>
      <c r="FK20" s="11">
        <f>IF(FK$2=$A20,0,IF(HLOOKUP(FK$2,Recipes!$H:$GI,'Production Calculator'!$A20+2,FALSE)=0,0,HLOOKUP(FK$2,Recipes!$H:$GI,'Production Calculator'!$A20+2,FALSE)*$AK20))+IF($AO20=FK$3,$AM20/VLOOKUP($AO20,Data!$A$50:$B$56,2,FALSE),0)</f>
        <v>0</v>
      </c>
      <c r="FL20" s="11">
        <f>IF(FL$2=$A20,0,IF(HLOOKUP(FL$2,Recipes!$H:$GI,'Production Calculator'!$A20+2,FALSE)=0,0,HLOOKUP(FL$2,Recipes!$H:$GI,'Production Calculator'!$A20+2,FALSE)*$AK20))+IF($AO20=FL$3,$AM20/VLOOKUP($AO20,Data!$A$50:$B$56,2,FALSE),0)</f>
        <v>0</v>
      </c>
      <c r="FM20" s="11">
        <f>IF(FM$2=$A20,0,IF(HLOOKUP(FM$2,Recipes!$H:$GI,'Production Calculator'!$A20+2,FALSE)=0,0,HLOOKUP(FM$2,Recipes!$H:$GI,'Production Calculator'!$A20+2,FALSE)*$AK20))+IF($AO20=FM$3,$AM20/VLOOKUP($AO20,Data!$A$50:$B$56,2,FALSE),0)</f>
        <v>0</v>
      </c>
      <c r="FN20" s="11">
        <f>IF(FN$2=$A20,0,IF(HLOOKUP(FN$2,Recipes!$H:$GI,'Production Calculator'!$A20+2,FALSE)=0,0,HLOOKUP(FN$2,Recipes!$H:$GI,'Production Calculator'!$A20+2,FALSE)*$AK20))+IF($AO20=FN$3,$AM20/VLOOKUP($AO20,Data!$A$50:$B$56,2,FALSE),0)</f>
        <v>0</v>
      </c>
      <c r="FO20" s="11">
        <f>IF(FO$2=$A20,0,IF(HLOOKUP(FO$2,Recipes!$H:$GI,'Production Calculator'!$A20+2,FALSE)=0,0,HLOOKUP(FO$2,Recipes!$H:$GI,'Production Calculator'!$A20+2,FALSE)*$AK20))+IF($AO20=FO$3,$AM20/VLOOKUP($AO20,Data!$A$50:$B$56,2,FALSE),0)</f>
        <v>0</v>
      </c>
      <c r="FP20" s="11">
        <f>IF(FP$2=$A20,0,IF(HLOOKUP(FP$2,Recipes!$H:$GI,'Production Calculator'!$A20+2,FALSE)=0,0,HLOOKUP(FP$2,Recipes!$H:$GI,'Production Calculator'!$A20+2,FALSE)*$AK20))+IF($AO20=FP$3,$AM20/VLOOKUP($AO20,Data!$A$50:$B$56,2,FALSE),0)</f>
        <v>0</v>
      </c>
      <c r="FQ20" s="11">
        <f>IF(FQ$2=$A20,0,IF(HLOOKUP(FQ$2,Recipes!$H:$GI,'Production Calculator'!$A20+2,FALSE)=0,0,HLOOKUP(FQ$2,Recipes!$H:$GI,'Production Calculator'!$A20+2,FALSE)*$AK20))+IF($AO20=FQ$3,$AM20/VLOOKUP($AO20,Data!$A$50:$B$56,2,FALSE),0)</f>
        <v>0</v>
      </c>
      <c r="FR20" s="11">
        <f>IF(FR$2=$A20,0,IF(HLOOKUP(FR$2,Recipes!$H:$GI,'Production Calculator'!$A20+2,FALSE)=0,0,HLOOKUP(FR$2,Recipes!$H:$GI,'Production Calculator'!$A20+2,FALSE)*$AK20))+IF($AO20=FR$3,$AM20/VLOOKUP($AO20,Data!$A$50:$B$56,2,FALSE),0)</f>
        <v>0</v>
      </c>
      <c r="FS20" s="11">
        <f>IF(FS$2=$A20,0,IF(HLOOKUP(FS$2,Recipes!$H:$GI,'Production Calculator'!$A20+2,FALSE)=0,0,HLOOKUP(FS$2,Recipes!$H:$GI,'Production Calculator'!$A20+2,FALSE)*$AK20))+IF($AO20=FS$3,$AM20/VLOOKUP($AO20,Data!$A$50:$B$56,2,FALSE),0)</f>
        <v>0</v>
      </c>
      <c r="FT20" s="11">
        <f>IF(FT$2=$A20,0,IF(HLOOKUP(FT$2,Recipes!$H:$GI,'Production Calculator'!$A20+2,FALSE)=0,0,HLOOKUP(FT$2,Recipes!$H:$GI,'Production Calculator'!$A20+2,FALSE)*$AK20))+IF($AO20=FT$3,$AM20/VLOOKUP($AO20,Data!$A$50:$B$56,2,FALSE),0)</f>
        <v>0</v>
      </c>
      <c r="FU20" s="11">
        <f>IF(FU$2=$A20,0,IF(HLOOKUP(FU$2,Recipes!$H:$GI,'Production Calculator'!$A20+2,FALSE)=0,0,HLOOKUP(FU$2,Recipes!$H:$GI,'Production Calculator'!$A20+2,FALSE)*$AK20))+IF($AO20=FU$3,$AM20/VLOOKUP($AO20,Data!$A$50:$B$56,2,FALSE),0)</f>
        <v>0</v>
      </c>
      <c r="FV20" s="11">
        <f>IF(FV$2=$A20,0,IF(HLOOKUP(FV$2,Recipes!$H:$GI,'Production Calculator'!$A20+2,FALSE)=0,0,HLOOKUP(FV$2,Recipes!$H:$GI,'Production Calculator'!$A20+2,FALSE)*$AK20))+IF($AO20=FV$3,$AM20/VLOOKUP($AO20,Data!$A$50:$B$56,2,FALSE),0)</f>
        <v>0</v>
      </c>
      <c r="FW20" s="11">
        <f>IF(FW$2=$A20,0,IF(HLOOKUP(FW$2,Recipes!$H:$GI,'Production Calculator'!$A20+2,FALSE)=0,0,HLOOKUP(FW$2,Recipes!$H:$GI,'Production Calculator'!$A20+2,FALSE)*$AK20))+IF($AO20=FW$3,$AM20/VLOOKUP($AO20,Data!$A$50:$B$56,2,FALSE),0)</f>
        <v>0</v>
      </c>
      <c r="FX20" s="11">
        <f>IF(FX$2=$A20,0,IF(HLOOKUP(FX$2,Recipes!$H:$GI,'Production Calculator'!$A20+2,FALSE)=0,0,HLOOKUP(FX$2,Recipes!$H:$GI,'Production Calculator'!$A20+2,FALSE)*$AK20))+IF($AO20=FX$3,$AM20/VLOOKUP($AO20,Data!$A$50:$B$56,2,FALSE),0)</f>
        <v>0</v>
      </c>
      <c r="FY20" s="11">
        <f>IF(FY$2=$A20,0,IF(HLOOKUP(FY$2,Recipes!$H:$GI,'Production Calculator'!$A20+2,FALSE)=0,0,HLOOKUP(FY$2,Recipes!$H:$GI,'Production Calculator'!$A20+2,FALSE)*$AK20))+IF($AO20=FY$3,$AM20/VLOOKUP($AO20,Data!$A$50:$B$56,2,FALSE),0)</f>
        <v>0</v>
      </c>
      <c r="FZ20" s="11">
        <f>IF(FZ$2=$A20,0,IF(HLOOKUP(FZ$2,Recipes!$H:$GI,'Production Calculator'!$A20+2,FALSE)=0,0,HLOOKUP(FZ$2,Recipes!$H:$GI,'Production Calculator'!$A20+2,FALSE)*$AK20))+IF($AO20=FZ$3,$AM20/VLOOKUP($AO20,Data!$A$50:$B$56,2,FALSE),0)</f>
        <v>0</v>
      </c>
      <c r="GA20" s="11">
        <f>IF(GA$2=$A20,0,IF(HLOOKUP(GA$2,Recipes!$H:$GI,'Production Calculator'!$A20+2,FALSE)=0,0,HLOOKUP(GA$2,Recipes!$H:$GI,'Production Calculator'!$A20+2,FALSE)*$AK20))+IF($AO20=GA$3,$AM20/VLOOKUP($AO20,Data!$A$50:$B$56,2,FALSE),0)</f>
        <v>0</v>
      </c>
      <c r="GB20" s="11">
        <f>IF(GB$2=$A20,0,IF(HLOOKUP(GB$2,Recipes!$H:$GI,'Production Calculator'!$A20+2,FALSE)=0,0,HLOOKUP(GB$2,Recipes!$H:$GI,'Production Calculator'!$A20+2,FALSE)*$AK20))+IF($AO20=GB$3,$AM20/VLOOKUP($AO20,Data!$A$50:$B$56,2,FALSE),0)</f>
        <v>0</v>
      </c>
      <c r="GC20" s="11">
        <f>IF(GC$2=$A20,0,IF(HLOOKUP(GC$2,Recipes!$H:$GI,'Production Calculator'!$A20+2,FALSE)=0,0,HLOOKUP(GC$2,Recipes!$H:$GI,'Production Calculator'!$A20+2,FALSE)*$AK20))+IF($AO20=GC$3,$AM20/VLOOKUP($AO20,Data!$A$50:$B$56,2,FALSE),0)</f>
        <v>0</v>
      </c>
      <c r="GD20" s="11">
        <f>IF(GD$2=$A20,0,IF(HLOOKUP(GD$2,Recipes!$H:$GI,'Production Calculator'!$A20+2,FALSE)=0,0,HLOOKUP(GD$2,Recipes!$H:$GI,'Production Calculator'!$A20+2,FALSE)*$AK20))+IF($AO20=GD$3,$AM20/VLOOKUP($AO20,Data!$A$50:$B$56,2,FALSE),0)</f>
        <v>0</v>
      </c>
      <c r="GE20" s="11">
        <f>IF(GE$2=$A20,0,IF(HLOOKUP(GE$2,Recipes!$H:$GI,'Production Calculator'!$A20+2,FALSE)=0,0,HLOOKUP(GE$2,Recipes!$H:$GI,'Production Calculator'!$A20+2,FALSE)*$AK20))+IF($AO20=GE$3,$AM20/VLOOKUP($AO20,Data!$A$50:$B$56,2,FALSE),0)</f>
        <v>0</v>
      </c>
      <c r="GF20" s="11">
        <f>IF(GF$2=$A20,0,IF(HLOOKUP(GF$2,Recipes!$H:$GI,'Production Calculator'!$A20+2,FALSE)=0,0,HLOOKUP(GF$2,Recipes!$H:$GI,'Production Calculator'!$A20+2,FALSE)*$AK20))+IF($AO20=GF$3,$AM20/VLOOKUP($AO20,Data!$A$50:$B$56,2,FALSE),0)</f>
        <v>0</v>
      </c>
      <c r="GG20" s="11">
        <f>IF(GG$2=$A20,0,IF(HLOOKUP(GG$2,Recipes!$H:$GI,'Production Calculator'!$A20+2,FALSE)=0,0,HLOOKUP(GG$2,Recipes!$H:$GI,'Production Calculator'!$A20+2,FALSE)*$AK20))+IF($AO20=GG$3,$AM20/VLOOKUP($AO20,Data!$A$50:$B$56,2,FALSE),0)</f>
        <v>0</v>
      </c>
      <c r="GH20" s="11">
        <f>IF(GH$2=$A20,0,IF(HLOOKUP(GH$2,Recipes!$H:$GI,'Production Calculator'!$A20+2,FALSE)=0,0,HLOOKUP(GH$2,Recipes!$H:$GI,'Production Calculator'!$A20+2,FALSE)*$AK20))+IF($AO20=GH$3,$AM20/VLOOKUP($AO20,Data!$A$50:$B$56,2,FALSE),0)</f>
        <v>0</v>
      </c>
      <c r="GI20" s="11">
        <f>IF(GI$2=$A20,0,IF(HLOOKUP(GI$2,Recipes!$H:$GI,'Production Calculator'!$A20+2,FALSE)=0,0,HLOOKUP(GI$2,Recipes!$H:$GI,'Production Calculator'!$A20+2,FALSE)*$AK20))+IF($AO20=GI$3,$AM20/VLOOKUP($AO20,Data!$A$50:$B$56,2,FALSE),0)</f>
        <v>0</v>
      </c>
      <c r="GJ20" s="11">
        <f>IF(GJ$2=$A20,0,IF(HLOOKUP(GJ$2,Recipes!$H:$GI,'Production Calculator'!$A20+2,FALSE)=0,0,HLOOKUP(GJ$2,Recipes!$H:$GI,'Production Calculator'!$A20+2,FALSE)*$AK20))+IF($AO20=GJ$3,$AM20/VLOOKUP($AO20,Data!$A$50:$B$56,2,FALSE),0)</f>
        <v>0</v>
      </c>
      <c r="GK20" s="11">
        <f>IF(GK$2=$A20,0,IF(HLOOKUP(GK$2,Recipes!$H:$GI,'Production Calculator'!$A20+2,FALSE)=0,0,HLOOKUP(GK$2,Recipes!$H:$GI,'Production Calculator'!$A20+2,FALSE)*$AK20))+IF($AO20=GK$3,$AM20/VLOOKUP($AO20,Data!$A$50:$B$56,2,FALSE),0)</f>
        <v>0</v>
      </c>
      <c r="GL20" s="11">
        <f>IF(GL$2=$A20,0,IF(HLOOKUP(GL$2,Recipes!$H:$GI,'Production Calculator'!$A20+2,FALSE)=0,0,HLOOKUP(GL$2,Recipes!$H:$GI,'Production Calculator'!$A20+2,FALSE)*$AK20))+IF($AO20=GL$3,$AM20/VLOOKUP($AO20,Data!$A$50:$B$56,2,FALSE),0)</f>
        <v>0</v>
      </c>
      <c r="GM20" s="11">
        <f>IF(GM$2=$A20,0,IF(HLOOKUP(GM$2,Recipes!$H:$GI,'Production Calculator'!$A20+2,FALSE)=0,0,HLOOKUP(GM$2,Recipes!$H:$GI,'Production Calculator'!$A20+2,FALSE)*$AK20))+IF($AO20=GM$3,$AM20/VLOOKUP($AO20,Data!$A$50:$B$56,2,FALSE),0)</f>
        <v>0</v>
      </c>
      <c r="GN20" s="11">
        <f>IF(GN$2=$A20,0,IF(HLOOKUP(GN$2,Recipes!$H:$GI,'Production Calculator'!$A20+2,FALSE)=0,0,HLOOKUP(GN$2,Recipes!$H:$GI,'Production Calculator'!$A20+2,FALSE)*$AK20))+IF($AO20=GN$3,$AM20/VLOOKUP($AO20,Data!$A$50:$B$56,2,FALSE),0)</f>
        <v>0</v>
      </c>
      <c r="GO20" s="11">
        <f>IF(GO$2=$A20,0,IF(HLOOKUP(GO$2,Recipes!$H:$GI,'Production Calculator'!$A20+2,FALSE)=0,0,HLOOKUP(GO$2,Recipes!$H:$GI,'Production Calculator'!$A20+2,FALSE)*$AK20))+IF($AO20=GO$3,$AM20/VLOOKUP($AO20,Data!$A$50:$B$56,2,FALSE),0)</f>
        <v>0</v>
      </c>
      <c r="GP20" s="11">
        <f>IF(GP$2=$A20,0,IF(HLOOKUP(GP$2,Recipes!$H:$GI,'Production Calculator'!$A20+2,FALSE)=0,0,HLOOKUP(GP$2,Recipes!$H:$GI,'Production Calculator'!$A20+2,FALSE)*$AK20))+IF($AO20=GP$3,$AM20/VLOOKUP($AO20,Data!$A$50:$B$56,2,FALSE),0)</f>
        <v>0</v>
      </c>
      <c r="GQ20" s="11">
        <f>IF(GQ$2=$A20,0,IF(HLOOKUP(GQ$2,Recipes!$H:$GI,'Production Calculator'!$A20+2,FALSE)=0,0,HLOOKUP(GQ$2,Recipes!$H:$GI,'Production Calculator'!$A20+2,FALSE)*$AK20))+IF($AO20=GQ$3,$AM20/VLOOKUP($AO20,Data!$A$50:$B$56,2,FALSE),0)</f>
        <v>0</v>
      </c>
      <c r="GR20" s="11">
        <f>IF(GR$2=$A20,0,IF(HLOOKUP(GR$2,Recipes!$H:$GI,'Production Calculator'!$A20+2,FALSE)=0,0,HLOOKUP(GR$2,Recipes!$H:$GI,'Production Calculator'!$A20+2,FALSE)*$AK20))+IF($AO20=GR$3,$AM20/VLOOKUP($AO20,Data!$A$50:$B$56,2,FALSE),0)</f>
        <v>0</v>
      </c>
      <c r="GS20" s="11">
        <f>IF(GS$2=$A20,0,IF(HLOOKUP(GS$2,Recipes!$H:$GI,'Production Calculator'!$A20+2,FALSE)=0,0,HLOOKUP(GS$2,Recipes!$H:$GI,'Production Calculator'!$A20+2,FALSE)*$AK20))+IF($AO20=GS$3,$AM20/VLOOKUP($AO20,Data!$A$50:$B$56,2,FALSE),0)</f>
        <v>0</v>
      </c>
      <c r="GT20" s="11">
        <f>IF(GT$2=$A20,0,IF(HLOOKUP(GT$2,Recipes!$H:$GI,'Production Calculator'!$A20+2,FALSE)=0,0,HLOOKUP(GT$2,Recipes!$H:$GI,'Production Calculator'!$A20+2,FALSE)*$AK20))+IF($AO20=GT$3,$AM20/VLOOKUP($AO20,Data!$A$50:$B$56,2,FALSE),0)</f>
        <v>0</v>
      </c>
      <c r="GU20" s="11">
        <f>IF(GU$2=$A20,0,IF(HLOOKUP(GU$2,Recipes!$H:$GI,'Production Calculator'!$A20+2,FALSE)=0,0,HLOOKUP(GU$2,Recipes!$H:$GI,'Production Calculator'!$A20+2,FALSE)*$AK20))+IF($AO20=GU$3,$AM20/VLOOKUP($AO20,Data!$A$50:$B$56,2,FALSE),0)</f>
        <v>0</v>
      </c>
      <c r="GV20" s="11">
        <f>IF(GV$2=$A20,0,IF(HLOOKUP(GV$2,Recipes!$H:$GI,'Production Calculator'!$A20+2,FALSE)=0,0,HLOOKUP(GV$2,Recipes!$H:$GI,'Production Calculator'!$A20+2,FALSE)*$AK20))+IF($AO20=GV$3,$AM20/VLOOKUP($AO20,Data!$A$50:$B$56,2,FALSE),0)</f>
        <v>0</v>
      </c>
      <c r="GW20" s="11">
        <f>IF(GW$2=$A20,0,IF(HLOOKUP(GW$2,Recipes!$H:$GI,'Production Calculator'!$A20+2,FALSE)=0,0,HLOOKUP(GW$2,Recipes!$H:$GI,'Production Calculator'!$A20+2,FALSE)*$AK20))+IF($AO20=GW$3,$AM20/VLOOKUP($AO20,Data!$A$50:$B$56,2,FALSE),0)</f>
        <v>0</v>
      </c>
      <c r="GX20" s="11">
        <f>IF(GX$2=$A20,0,IF(HLOOKUP(GX$2,Recipes!$H:$GI,'Production Calculator'!$A20+2,FALSE)=0,0,HLOOKUP(GX$2,Recipes!$H:$GI,'Production Calculator'!$A20+2,FALSE)*$AK20))+IF($AO20=GX$3,$AM20/VLOOKUP($AO20,Data!$A$50:$B$56,2,FALSE),0)</f>
        <v>0</v>
      </c>
      <c r="GY20" s="11">
        <f>IF(GY$2=$A20,0,IF(HLOOKUP(GY$2,Recipes!$H:$GI,'Production Calculator'!$A20+2,FALSE)=0,0,HLOOKUP(GY$2,Recipes!$H:$GI,'Production Calculator'!$A20+2,FALSE)*$AK20))+IF($AO20=GY$3,$AM20/VLOOKUP($AO20,Data!$A$50:$B$56,2,FALSE),0)</f>
        <v>0</v>
      </c>
      <c r="GZ20" s="11">
        <f>IF(GZ$2=$A20,0,IF(HLOOKUP(GZ$2,Recipes!$H:$GI,'Production Calculator'!$A20+2,FALSE)=0,0,HLOOKUP(GZ$2,Recipes!$H:$GI,'Production Calculator'!$A20+2,FALSE)*$AK20))+IF($AO20=GZ$3,$AM20/VLOOKUP($AO20,Data!$A$50:$B$56,2,FALSE),0)</f>
        <v>0</v>
      </c>
      <c r="HA20" s="11">
        <f>IF(HA$2=$A20,0,IF(HLOOKUP(HA$2,Recipes!$H:$GI,'Production Calculator'!$A20+2,FALSE)=0,0,HLOOKUP(HA$2,Recipes!$H:$GI,'Production Calculator'!$A20+2,FALSE)*$AK20))+IF($AO20=HA$3,$AM20/VLOOKUP($AO20,Data!$A$50:$B$56,2,FALSE),0)</f>
        <v>0</v>
      </c>
      <c r="HB20" s="11">
        <f>IF(HB$2=$A20,0,IF(HLOOKUP(HB$2,Recipes!$H:$GI,'Production Calculator'!$A20+2,FALSE)=0,0,HLOOKUP(HB$2,Recipes!$H:$GI,'Production Calculator'!$A20+2,FALSE)*$AK20))+IF($AO20=HB$3,$AM20/VLOOKUP($AO20,Data!$A$50:$B$56,2,FALSE),0)</f>
        <v>0</v>
      </c>
      <c r="HC20" s="11">
        <f>IF(HC$2=$A20,0,IF(HLOOKUP(HC$2,Recipes!$H:$GI,'Production Calculator'!$A20+2,FALSE)=0,0,HLOOKUP(HC$2,Recipes!$H:$GI,'Production Calculator'!$A20+2,FALSE)*$AK20))+IF($AO20=HC$3,$AM20/VLOOKUP($AO20,Data!$A$50:$B$56,2,FALSE),0)</f>
        <v>0</v>
      </c>
      <c r="HD20" s="11">
        <f>IF(HD$2=$A20,0,IF(HLOOKUP(HD$2,Recipes!$H:$GI,'Production Calculator'!$A20+2,FALSE)=0,0,HLOOKUP(HD$2,Recipes!$H:$GI,'Production Calculator'!$A20+2,FALSE)*$AK20))+IF($AO20=HD$3,$AM20/VLOOKUP($AO20,Data!$A$50:$B$56,2,FALSE),0)</f>
        <v>0</v>
      </c>
      <c r="HE20" s="11">
        <f>IF(HE$2=$A20,0,IF(HLOOKUP(HE$2,Recipes!$H:$GI,'Production Calculator'!$A20+2,FALSE)=0,0,HLOOKUP(HE$2,Recipes!$H:$GI,'Production Calculator'!$A20+2,FALSE)*$AK20))+IF($AO20=HE$3,$AM20/VLOOKUP($AO20,Data!$A$50:$B$56,2,FALSE),0)</f>
        <v>0</v>
      </c>
      <c r="HF20" s="11">
        <f>IF(HF$2=$A20,0,IF(HLOOKUP(HF$2,Recipes!$H:$GI,'Production Calculator'!$A20+2,FALSE)=0,0,HLOOKUP(HF$2,Recipes!$H:$GI,'Production Calculator'!$A20+2,FALSE)*$AK20))+IF($AO20=HF$3,$AM20/VLOOKUP($AO20,Data!$A$50:$B$56,2,FALSE),0)</f>
        <v>0</v>
      </c>
      <c r="HG20" s="11">
        <f>IF(HG$2=$A20,0,IF(HLOOKUP(HG$2,Recipes!$H:$GI,'Production Calculator'!$A20+2,FALSE)=0,0,HLOOKUP(HG$2,Recipes!$H:$GI,'Production Calculator'!$A20+2,FALSE)*$AK20))+IF($AO20=HG$3,$AM20/VLOOKUP($AO20,Data!$A$50:$B$56,2,FALSE),0)</f>
        <v>0</v>
      </c>
      <c r="HH20" s="11">
        <f>IF(HH$2=$A20,0,IF(HLOOKUP(HH$2,Recipes!$H:$GI,'Production Calculator'!$A20+2,FALSE)=0,0,HLOOKUP(HH$2,Recipes!$H:$GI,'Production Calculator'!$A20+2,FALSE)*$AK20))+IF($AO20=HH$3,$AM20/VLOOKUP($AO20,Data!$A$50:$B$56,2,FALSE),0)</f>
        <v>0</v>
      </c>
      <c r="HI20" s="11">
        <f>IF(HI$2=$A20,0,IF(HLOOKUP(HI$2,Recipes!$H:$GI,'Production Calculator'!$A20+2,FALSE)=0,0,HLOOKUP(HI$2,Recipes!$H:$GI,'Production Calculator'!$A20+2,FALSE)*$AK20))+IF($AO20=HI$3,$AM20/VLOOKUP($AO20,Data!$A$50:$B$56,2,FALSE),0)</f>
        <v>0</v>
      </c>
      <c r="HJ20" s="11">
        <f>IF(HJ$2=$A20,0,IF(HLOOKUP(HJ$2,Recipes!$H:$GI,'Production Calculator'!$A20+2,FALSE)=0,0,HLOOKUP(HJ$2,Recipes!$H:$GI,'Production Calculator'!$A20+2,FALSE)*$AK20))+IF($AO20=HJ$3,$AM20/VLOOKUP($AO20,Data!$A$50:$B$56,2,FALSE),0)</f>
        <v>0</v>
      </c>
      <c r="HK20" s="11">
        <f>IF(HK$2=$A20,0,IF(HLOOKUP(HK$2,Recipes!$H:$GI,'Production Calculator'!$A20+2,FALSE)=0,0,HLOOKUP(HK$2,Recipes!$H:$GI,'Production Calculator'!$A20+2,FALSE)*$AK20))+IF($AO20=HK$3,$AM20/VLOOKUP($AO20,Data!$A$50:$B$56,2,FALSE),0)</f>
        <v>0</v>
      </c>
      <c r="HL20" s="11">
        <f>IF(HL$2=$A20,0,IF(HLOOKUP(HL$2,Recipes!$H:$GI,'Production Calculator'!$A20+2,FALSE)=0,0,HLOOKUP(HL$2,Recipes!$H:$GI,'Production Calculator'!$A20+2,FALSE)*$AK20))+IF($AO20=HL$3,$AM20/VLOOKUP($AO20,Data!$A$50:$B$56,2,FALSE),0)</f>
        <v>0</v>
      </c>
      <c r="HM20" s="11">
        <f>IF(HM$2=$A20,0,IF(HLOOKUP(HM$2,Recipes!$H:$GI,'Production Calculator'!$A20+2,FALSE)=0,0,HLOOKUP(HM$2,Recipes!$H:$GI,'Production Calculator'!$A20+2,FALSE)*$AK20))+IF($AO20=HM$3,$AM20/VLOOKUP($AO20,Data!$A$50:$B$56,2,FALSE),0)</f>
        <v>0</v>
      </c>
      <c r="HN20" s="11">
        <f>IF(HN$2=$A20,0,IF(HLOOKUP(HN$2,Recipes!$H:$GI,'Production Calculator'!$A20+2,FALSE)=0,0,HLOOKUP(HN$2,Recipes!$H:$GI,'Production Calculator'!$A20+2,FALSE)*$AK20))+IF($AO20=HN$3,$AM20/VLOOKUP($AO20,Data!$A$50:$B$56,2,FALSE),0)</f>
        <v>0</v>
      </c>
      <c r="HO20" s="11">
        <f>IF(HO$2=$A20,0,IF(HLOOKUP(HO$2,Recipes!$H:$GI,'Production Calculator'!$A20+2,FALSE)=0,0,HLOOKUP(HO$2,Recipes!$H:$GI,'Production Calculator'!$A20+2,FALSE)*$AK20))+IF($AO20=HO$3,$AM20/VLOOKUP($AO20,Data!$A$50:$B$56,2,FALSE),0)</f>
        <v>0</v>
      </c>
      <c r="HP20" s="11">
        <f>IF(HP$2=$A20,0,IF(HLOOKUP(HP$2,Recipes!$H:$GI,'Production Calculator'!$A20+2,FALSE)=0,0,HLOOKUP(HP$2,Recipes!$H:$GI,'Production Calculator'!$A20+2,FALSE)*$AK20))+IF($AO20=HP$3,$AM20/VLOOKUP($AO20,Data!$A$50:$B$56,2,FALSE),0)</f>
        <v>0</v>
      </c>
      <c r="HQ20" s="11">
        <f>IF(HQ$2=$A20,0,IF(HLOOKUP(HQ$2,Recipes!$H:$GI,'Production Calculator'!$A20+2,FALSE)=0,0,HLOOKUP(HQ$2,Recipes!$H:$GI,'Production Calculator'!$A20+2,FALSE)*$AK20))+IF($AO20=HQ$3,$AM20/VLOOKUP($AO20,Data!$A$50:$B$56,2,FALSE),0)</f>
        <v>0</v>
      </c>
      <c r="HR20" s="11">
        <f>IF(HR$2=$A20,0,IF(HLOOKUP(HR$2,Recipes!$H:$GI,'Production Calculator'!$A20+2,FALSE)=0,0,HLOOKUP(HR$2,Recipes!$H:$GI,'Production Calculator'!$A20+2,FALSE)*$AK20))+IF($AO20=HR$3,$AM20/VLOOKUP($AO20,Data!$A$50:$B$56,2,FALSE),0)</f>
        <v>0</v>
      </c>
      <c r="HS20" s="121"/>
    </row>
    <row r="21" spans="1:227" x14ac:dyDescent="0.45">
      <c r="A21">
        <v>9</v>
      </c>
      <c r="B21" s="107" t="str">
        <f>VLOOKUP(A21,Recipes!A:B,2)</f>
        <v>Repair pack</v>
      </c>
      <c r="C21" s="133">
        <v>0</v>
      </c>
      <c r="D21" s="108">
        <f>HLOOKUP(A21,$AQ$2:$HR$202,$A$202-1,FALSE)+C21</f>
        <v>0</v>
      </c>
      <c r="E21" s="148" t="s">
        <v>1</v>
      </c>
      <c r="F21" s="109">
        <f>VLOOKUP(A21,Recipes!$A$3:$G$186,6,FALSE)</f>
        <v>2</v>
      </c>
      <c r="G21" s="109">
        <f>VLOOKUP(A21,Recipes!$A$3:$G$186,7,FALSE)</f>
        <v>0</v>
      </c>
      <c r="H21" s="110">
        <f>ROUNDUP(D21/AL21,0)</f>
        <v>0</v>
      </c>
      <c r="I21" s="109">
        <f>VLOOKUP(E21,Data!$A$2:$C$26,3, FALSE)</f>
        <v>4</v>
      </c>
      <c r="J21" s="108">
        <v>0</v>
      </c>
      <c r="K21" s="108">
        <v>0</v>
      </c>
      <c r="L21" s="108">
        <v>0</v>
      </c>
      <c r="M21" s="137">
        <v>0</v>
      </c>
      <c r="N21" s="137">
        <v>0</v>
      </c>
      <c r="O21" s="137">
        <v>0</v>
      </c>
      <c r="P21" s="138">
        <v>0</v>
      </c>
      <c r="Q21" s="138">
        <v>0</v>
      </c>
      <c r="R21" s="138">
        <v>0</v>
      </c>
      <c r="S21">
        <f t="shared" si="41"/>
        <v>0</v>
      </c>
      <c r="T21">
        <f t="shared" si="42"/>
        <v>0</v>
      </c>
      <c r="U21">
        <f t="shared" si="43"/>
        <v>0</v>
      </c>
      <c r="V21">
        <f t="shared" si="44"/>
        <v>0</v>
      </c>
      <c r="W21">
        <f t="shared" si="45"/>
        <v>0</v>
      </c>
      <c r="X21">
        <f t="shared" si="46"/>
        <v>0</v>
      </c>
      <c r="Y21">
        <f t="shared" si="47"/>
        <v>0</v>
      </c>
      <c r="Z21">
        <f t="shared" si="48"/>
        <v>0</v>
      </c>
      <c r="AA21">
        <f t="shared" si="49"/>
        <v>0</v>
      </c>
      <c r="AB21" s="111">
        <f>VLOOKUP($A21,Recipes!$A:$G,4)</f>
        <v>0.5</v>
      </c>
      <c r="AC21" s="111">
        <f>VLOOKUP($A21,Recipes!$A:$G,5)</f>
        <v>1</v>
      </c>
      <c r="AD21" s="111">
        <f>AC21/AB21</f>
        <v>2</v>
      </c>
      <c r="AE21" s="111">
        <f>VLOOKUP(E21,Data!$A$2:$F$26,5,FALSE)</f>
        <v>0</v>
      </c>
      <c r="AF21" s="111">
        <f>VLOOKUP(E21,Data!$A$2:$F$26,4,FALSE)</f>
        <v>210</v>
      </c>
      <c r="AG21" s="111">
        <f>VLOOKUP(E21,Data!$A$2:$B$26,2, FALSE)</f>
        <v>1.25</v>
      </c>
      <c r="AH21" s="111">
        <f>1+VLOOKUP($J$3,Data!$A$40:$D$48,2,FALSE)*$J21+VLOOKUP($K$3,Data!$A$40:$D$48,2,FALSE)*$K21+VLOOKUP($L$3,Data!$A$40:$D$48,2,FALSE)*$L21+VLOOKUP($M$3,Data!$A$40:$D$48,2,FALSE)*$M21+VLOOKUP($N$3,Data!$A$40:$D$48,2,FALSE)*$N21+VLOOKUP($O$3,Data!$A$40:$D$48,2,FALSE)*$O21+VLOOKUP($P$3,Data!$A$40:$D$48,2,FALSE)*$P21+VLOOKUP($Q$3,Data!$A$40:$D$48,2,FALSE)*$Q21+VLOOKUP($R$3,Data!$A$40:$D$48,2,FALSE)*$R21</f>
        <v>1</v>
      </c>
      <c r="AI21" s="111">
        <f>MAX(1+VLOOKUP($J$3,Data!$A$40:$D$48,3,FALSE)*$J21+VLOOKUP($K$3,Data!$A$40:$D$48,3,FALSE)*$K21+VLOOKUP($L$3,Data!$A$40:$D$48,3,FALSE)*$L21+VLOOKUP($M$3,Data!$A$40:$D$48,3,FALSE)*$M21+VLOOKUP($N$3,Data!$A$40:$D$48,3,FALSE)*$N21+VLOOKUP($O$3,Data!$A$40:$D$48,3,FALSE)*$O21+VLOOKUP($P$3,Data!$A$40:$D$48,3,FALSE)*$P21+VLOOKUP($Q$3,Data!$A$40:$D$48,3,FALSE)*$Q21+VLOOKUP($R$3,Data!$A$40:$D$48,3,FALSE)*$R21,0)</f>
        <v>1</v>
      </c>
      <c r="AJ21" s="111">
        <f>MAX(1-(VLOOKUP($J$3,Data!$A$40:$D$48,4,FALSE)*$J21+VLOOKUP($K$3,Data!$A$40:$D$48,4,FALSE)*$K21+VLOOKUP($L$3,Data!$A$40:$D$48,4,FALSE)*$L21+VLOOKUP($M$3,Data!$A$40:$D$48,4,FALSE)*$M21+VLOOKUP($N$3,Data!$A$40:$D$48,4,FALSE)*$N21+VLOOKUP($O$3,Data!$A$40:$D$48,4,FALSE)*$O21+VLOOKUP($P$3,Data!$A$40:$D$48,4,FALSE)*$P21+VLOOKUP($Q$3,Data!$A$40:$D$48,4,FALSE)*$Q21+VLOOKUP($R$3,Data!$A$40:$D$48,4,FALSE)*$R21),0.2)</f>
        <v>1</v>
      </c>
      <c r="AK21" s="112">
        <f>D21/(AC21*AH21)</f>
        <v>0</v>
      </c>
      <c r="AL21" s="111">
        <f>AD21*AG21*AH21*AI21</f>
        <v>2.5</v>
      </c>
      <c r="AM21" s="111">
        <f>AE21*H21*AJ21</f>
        <v>0</v>
      </c>
      <c r="AN21" s="111">
        <f>AF21*H21*AJ21</f>
        <v>0</v>
      </c>
      <c r="AO21" s="131" t="s">
        <v>298</v>
      </c>
      <c r="AP21" s="11"/>
      <c r="AQ21" s="11">
        <f>IF(AQ$2=$A21,0,IF(HLOOKUP(AQ$2,Recipes!$H:$GI,'Production Calculator'!$A21+2,FALSE)=0,0,HLOOKUP(AQ$2,Recipes!$H:$GI,'Production Calculator'!$A21+2,FALSE)*$AK21))+IF($AO21=AQ$3,$AM21/VLOOKUP($AO21,Data!$A$50:$B$56,2,FALSE),0)</f>
        <v>0</v>
      </c>
      <c r="AR21" s="11">
        <f>IF(AR$2=$A21,0,IF(HLOOKUP(AR$2,Recipes!$H:$GI,'Production Calculator'!$A21+2,FALSE)=0,0,HLOOKUP(AR$2,Recipes!$H:$GI,'Production Calculator'!$A21+2,FALSE)*$AK21))+IF($AO21=AR$3,$AM21/VLOOKUP($AO21,Data!$A$50:$B$56,2,FALSE),0)</f>
        <v>0</v>
      </c>
      <c r="AS21" s="11">
        <f>IF(AS$2=$A21,0,IF(HLOOKUP(AS$2,Recipes!$H:$GI,'Production Calculator'!$A21+2,FALSE)=0,0,HLOOKUP(AS$2,Recipes!$H:$GI,'Production Calculator'!$A21+2,FALSE)*$AK21))+IF($AO21=AS$3,$AM21/VLOOKUP($AO21,Data!$A$50:$B$56,2,FALSE),0)</f>
        <v>0</v>
      </c>
      <c r="AT21" s="11">
        <f>IF(AT$2=$A21,0,IF(HLOOKUP(AT$2,Recipes!$H:$GI,'Production Calculator'!$A21+2,FALSE)=0,0,HLOOKUP(AT$2,Recipes!$H:$GI,'Production Calculator'!$A21+2,FALSE)*$AK21))+IF($AO21=AT$3,$AM21/VLOOKUP($AO21,Data!$A$50:$B$56,2,FALSE),0)</f>
        <v>0</v>
      </c>
      <c r="AU21" s="11">
        <f>IF(AU$2=$A21,0,IF(HLOOKUP(AU$2,Recipes!$H:$GI,'Production Calculator'!$A21+2,FALSE)=0,0,HLOOKUP(AU$2,Recipes!$H:$GI,'Production Calculator'!$A21+2,FALSE)*$AK21))+IF($AO21=AU$3,$AM21/VLOOKUP($AO21,Data!$A$50:$B$56,2,FALSE),0)</f>
        <v>0</v>
      </c>
      <c r="AV21" s="11">
        <f>IF(AV$2=$A21,0,IF(HLOOKUP(AV$2,Recipes!$H:$GI,'Production Calculator'!$A21+2,FALSE)=0,0,HLOOKUP(AV$2,Recipes!$H:$GI,'Production Calculator'!$A21+2,FALSE)*$AK21))+IF($AO21=AV$3,$AM21/VLOOKUP($AO21,Data!$A$50:$B$56,2,FALSE),0)</f>
        <v>0</v>
      </c>
      <c r="AW21" s="11">
        <f>IF(AW$2=$A21,0,IF(HLOOKUP(AW$2,Recipes!$H:$GI,'Production Calculator'!$A21+2,FALSE)=0,0,HLOOKUP(AW$2,Recipes!$H:$GI,'Production Calculator'!$A21+2,FALSE)*$AK21))+IF($AO21=AW$3,$AM21/VLOOKUP($AO21,Data!$A$50:$B$56,2,FALSE),0)</f>
        <v>0</v>
      </c>
      <c r="AX21" s="11">
        <f>IF(AX$2=$A21,0,IF(HLOOKUP(AX$2,Recipes!$H:$GI,'Production Calculator'!$A21+2,FALSE)=0,0,HLOOKUP(AX$2,Recipes!$H:$GI,'Production Calculator'!$A21+2,FALSE)*$AK21))+IF($AO21=AX$3,$AM21/VLOOKUP($AO21,Data!$A$50:$B$56,2,FALSE),0)</f>
        <v>0</v>
      </c>
      <c r="AY21" s="11">
        <f>IF(AY$2=$A21,0,IF(HLOOKUP(AY$2,Recipes!$H:$GI,'Production Calculator'!$A21+2,FALSE)=0,0,HLOOKUP(AY$2,Recipes!$H:$GI,'Production Calculator'!$A21+2,FALSE)*$AK21))+IF($AO21=AY$3,$AM21/VLOOKUP($AO21,Data!$A$50:$B$56,2,FALSE),0)</f>
        <v>0</v>
      </c>
      <c r="AZ21" s="11">
        <f>IF(AZ$2=$A21,0,IF(HLOOKUP(AZ$2,Recipes!$H:$GI,'Production Calculator'!$A21+2,FALSE)=0,0,HLOOKUP(AZ$2,Recipes!$H:$GI,'Production Calculator'!$A21+2,FALSE)*$AK21))+IF($AO21=AZ$3,$AM21/VLOOKUP($AO21,Data!$A$50:$B$56,2,FALSE),0)</f>
        <v>0</v>
      </c>
      <c r="BA21" s="11">
        <f>IF(BA$2=$A21,0,IF(HLOOKUP(BA$2,Recipes!$H:$GI,'Production Calculator'!$A21+2,FALSE)=0,0,HLOOKUP(BA$2,Recipes!$H:$GI,'Production Calculator'!$A21+2,FALSE)*$AK21))+IF($AO21=BA$3,$AM21/VLOOKUP($AO21,Data!$A$50:$B$56,2,FALSE),0)</f>
        <v>0</v>
      </c>
      <c r="BB21" s="11">
        <f>IF(BB$2=$A21,0,IF(HLOOKUP(BB$2,Recipes!$H:$GI,'Production Calculator'!$A21+2,FALSE)=0,0,HLOOKUP(BB$2,Recipes!$H:$GI,'Production Calculator'!$A21+2,FALSE)*$AK21))+IF($AO21=BB$3,$AM21/VLOOKUP($AO21,Data!$A$50:$B$56,2,FALSE),0)</f>
        <v>0</v>
      </c>
      <c r="BC21" s="11">
        <f>IF(BC$2=$A21,0,IF(HLOOKUP(BC$2,Recipes!$H:$GI,'Production Calculator'!$A21+2,FALSE)=0,0,HLOOKUP(BC$2,Recipes!$H:$GI,'Production Calculator'!$A21+2,FALSE)*$AK21))+IF($AO21=BC$3,$AM21/VLOOKUP($AO21,Data!$A$50:$B$56,2,FALSE),0)</f>
        <v>0</v>
      </c>
      <c r="BD21" s="11">
        <f>IF(BD$2=$A21,0,IF(HLOOKUP(BD$2,Recipes!$H:$GI,'Production Calculator'!$A21+2,FALSE)=0,0,HLOOKUP(BD$2,Recipes!$H:$GI,'Production Calculator'!$A21+2,FALSE)*$AK21))+IF($AO21=BD$3,$AM21/VLOOKUP($AO21,Data!$A$50:$B$56,2,FALSE),0)</f>
        <v>0</v>
      </c>
      <c r="BE21" s="11">
        <f>IF(BE$2=$A21,0,IF(HLOOKUP(BE$2,Recipes!$H:$GI,'Production Calculator'!$A21+2,FALSE)=0,0,HLOOKUP(BE$2,Recipes!$H:$GI,'Production Calculator'!$A21+2,FALSE)*$AK21))+IF($AO21=BE$3,$AM21/VLOOKUP($AO21,Data!$A$50:$B$56,2,FALSE),0)</f>
        <v>0</v>
      </c>
      <c r="BF21" s="11">
        <f>IF(BF$2=$A21,0,IF(HLOOKUP(BF$2,Recipes!$H:$GI,'Production Calculator'!$A21+2,FALSE)=0,0,HLOOKUP(BF$2,Recipes!$H:$GI,'Production Calculator'!$A21+2,FALSE)*$AK21))+IF($AO21=BF$3,$AM21/VLOOKUP($AO21,Data!$A$50:$B$56,2,FALSE),0)</f>
        <v>0</v>
      </c>
      <c r="BG21" s="11">
        <f>IF(BG$2=$A21,0,IF(HLOOKUP(BG$2,Recipes!$H:$GI,'Production Calculator'!$A21+2,FALSE)=0,0,HLOOKUP(BG$2,Recipes!$H:$GI,'Production Calculator'!$A21+2,FALSE)*$AK21))+IF($AO21=BG$3,$AM21/VLOOKUP($AO21,Data!$A$50:$B$56,2,FALSE),0)</f>
        <v>0</v>
      </c>
      <c r="BH21" s="11">
        <f>IF(BH$2=$A21,0,IF(HLOOKUP(BH$2,Recipes!$H:$GI,'Production Calculator'!$A21+2,FALSE)=0,0,HLOOKUP(BH$2,Recipes!$H:$GI,'Production Calculator'!$A21+2,FALSE)*$AK21))+IF($AO21=BH$3,$AM21/VLOOKUP($AO21,Data!$A$50:$B$56,2,FALSE),0)</f>
        <v>0</v>
      </c>
      <c r="BI21" s="11">
        <f>IF(BI$2=$A21,0,IF(HLOOKUP(BI$2,Recipes!$H:$GI,'Production Calculator'!$A21+2,FALSE)=0,0,HLOOKUP(BI$2,Recipes!$H:$GI,'Production Calculator'!$A21+2,FALSE)*$AK21))+IF($AO21=BI$3,$AM21/VLOOKUP($AO21,Data!$A$50:$B$56,2,FALSE),0)</f>
        <v>0</v>
      </c>
      <c r="BJ21" s="11">
        <f>IF(BJ$2=$A21,0,IF(HLOOKUP(BJ$2,Recipes!$H:$GI,'Production Calculator'!$A21+2,FALSE)=0,0,HLOOKUP(BJ$2,Recipes!$H:$GI,'Production Calculator'!$A21+2,FALSE)*$AK21))+IF($AO21=BJ$3,$AM21/VLOOKUP($AO21,Data!$A$50:$B$56,2,FALSE),0)</f>
        <v>0</v>
      </c>
      <c r="BK21" s="11">
        <f>IF(BK$2=$A21,0,IF(HLOOKUP(BK$2,Recipes!$H:$GI,'Production Calculator'!$A21+2,FALSE)=0,0,HLOOKUP(BK$2,Recipes!$H:$GI,'Production Calculator'!$A21+2,FALSE)*$AK21))+IF($AO21=BK$3,$AM21/VLOOKUP($AO21,Data!$A$50:$B$56,2,FALSE),0)</f>
        <v>0</v>
      </c>
      <c r="BL21" s="11">
        <f>IF(BL$2=$A21,0,IF(HLOOKUP(BL$2,Recipes!$H:$GI,'Production Calculator'!$A21+2,FALSE)=0,0,HLOOKUP(BL$2,Recipes!$H:$GI,'Production Calculator'!$A21+2,FALSE)*$AK21))+IF($AO21=BL$3,$AM21/VLOOKUP($AO21,Data!$A$50:$B$56,2,FALSE),0)</f>
        <v>0</v>
      </c>
      <c r="BM21" s="11">
        <f>IF(BM$2=$A21,0,IF(HLOOKUP(BM$2,Recipes!$H:$GI,'Production Calculator'!$A21+2,FALSE)=0,0,HLOOKUP(BM$2,Recipes!$H:$GI,'Production Calculator'!$A21+2,FALSE)*$AK21))+IF($AO21=BM$3,$AM21/VLOOKUP($AO21,Data!$A$50:$B$56,2,FALSE),0)</f>
        <v>0</v>
      </c>
      <c r="BN21" s="11">
        <f>IF(BN$2=$A21,0,IF(HLOOKUP(BN$2,Recipes!$H:$GI,'Production Calculator'!$A21+2,FALSE)=0,0,HLOOKUP(BN$2,Recipes!$H:$GI,'Production Calculator'!$A21+2,FALSE)*$AK21))+IF($AO21=BN$3,$AM21/VLOOKUP($AO21,Data!$A$50:$B$56,2,FALSE),0)</f>
        <v>0</v>
      </c>
      <c r="BO21" s="11">
        <f>IF(BO$2=$A21,0,IF(HLOOKUP(BO$2,Recipes!$H:$GI,'Production Calculator'!$A21+2,FALSE)=0,0,HLOOKUP(BO$2,Recipes!$H:$GI,'Production Calculator'!$A21+2,FALSE)*$AK21))+IF($AO21=BO$3,$AM21/VLOOKUP($AO21,Data!$A$50:$B$56,2,FALSE),0)</f>
        <v>0</v>
      </c>
      <c r="BP21" s="11">
        <f>IF(BP$2=$A21,0,IF(HLOOKUP(BP$2,Recipes!$H:$GI,'Production Calculator'!$A21+2,FALSE)=0,0,HLOOKUP(BP$2,Recipes!$H:$GI,'Production Calculator'!$A21+2,FALSE)*$AK21))+IF($AO21=BP$3,$AM21/VLOOKUP($AO21,Data!$A$50:$B$56,2,FALSE),0)</f>
        <v>0</v>
      </c>
      <c r="BQ21" s="11">
        <f>IF(BQ$2=$A21,0,IF(HLOOKUP(BQ$2,Recipes!$H:$GI,'Production Calculator'!$A21+2,FALSE)=0,0,HLOOKUP(BQ$2,Recipes!$H:$GI,'Production Calculator'!$A21+2,FALSE)*$AK21))+IF($AO21=BQ$3,$AM21/VLOOKUP($AO21,Data!$A$50:$B$56,2,FALSE),0)</f>
        <v>0</v>
      </c>
      <c r="BR21" s="11">
        <f>IF(BR$2=$A21,0,IF(HLOOKUP(BR$2,Recipes!$H:$GI,'Production Calculator'!$A21+2,FALSE)=0,0,HLOOKUP(BR$2,Recipes!$H:$GI,'Production Calculator'!$A21+2,FALSE)*$AK21))+IF($AO21=BR$3,$AM21/VLOOKUP($AO21,Data!$A$50:$B$56,2,FALSE),0)</f>
        <v>0</v>
      </c>
      <c r="BS21" s="11">
        <f>IF(BS$2=$A21,0,IF(HLOOKUP(BS$2,Recipes!$H:$GI,'Production Calculator'!$A21+2,FALSE)=0,0,HLOOKUP(BS$2,Recipes!$H:$GI,'Production Calculator'!$A21+2,FALSE)*$AK21))+IF($AO21=BS$3,$AM21/VLOOKUP($AO21,Data!$A$50:$B$56,2,FALSE),0)</f>
        <v>0</v>
      </c>
      <c r="BT21" s="11">
        <f>IF(BT$2=$A21,0,IF(HLOOKUP(BT$2,Recipes!$H:$GI,'Production Calculator'!$A21+2,FALSE)=0,0,HLOOKUP(BT$2,Recipes!$H:$GI,'Production Calculator'!$A21+2,FALSE)*$AK21))+IF($AO21=BT$3,$AM21/VLOOKUP($AO21,Data!$A$50:$B$56,2,FALSE),0)</f>
        <v>0</v>
      </c>
      <c r="BU21" s="11">
        <f>IF(BU$2=$A21,0,IF(HLOOKUP(BU$2,Recipes!$H:$GI,'Production Calculator'!$A21+2,FALSE)=0,0,HLOOKUP(BU$2,Recipes!$H:$GI,'Production Calculator'!$A21+2,FALSE)*$AK21))+IF($AO21=BU$3,$AM21/VLOOKUP($AO21,Data!$A$50:$B$56,2,FALSE),0)</f>
        <v>0</v>
      </c>
      <c r="BV21" s="11">
        <f>IF(BV$2=$A21,0,IF(HLOOKUP(BV$2,Recipes!$H:$GI,'Production Calculator'!$A21+2,FALSE)=0,0,HLOOKUP(BV$2,Recipes!$H:$GI,'Production Calculator'!$A21+2,FALSE)*$AK21))+IF($AO21=BV$3,$AM21/VLOOKUP($AO21,Data!$A$50:$B$56,2,FALSE),0)</f>
        <v>0</v>
      </c>
      <c r="BW21" s="11">
        <f>IF(BW$2=$A21,0,IF(HLOOKUP(BW$2,Recipes!$H:$GI,'Production Calculator'!$A21+2,FALSE)=0,0,HLOOKUP(BW$2,Recipes!$H:$GI,'Production Calculator'!$A21+2,FALSE)*$AK21))+IF($AO21=BW$3,$AM21/VLOOKUP($AO21,Data!$A$50:$B$56,2,FALSE),0)</f>
        <v>0</v>
      </c>
      <c r="BX21" s="11">
        <f>IF(BX$2=$A21,0,IF(HLOOKUP(BX$2,Recipes!$H:$GI,'Production Calculator'!$A21+2,FALSE)=0,0,HLOOKUP(BX$2,Recipes!$H:$GI,'Production Calculator'!$A21+2,FALSE)*$AK21))+IF($AO21=BX$3,$AM21/VLOOKUP($AO21,Data!$A$50:$B$56,2,FALSE),0)</f>
        <v>0</v>
      </c>
      <c r="BY21" s="11">
        <f>IF(BY$2=$A21,0,IF(HLOOKUP(BY$2,Recipes!$H:$GI,'Production Calculator'!$A21+2,FALSE)=0,0,HLOOKUP(BY$2,Recipes!$H:$GI,'Production Calculator'!$A21+2,FALSE)*$AK21))+IF($AO21=BY$3,$AM21/VLOOKUP($AO21,Data!$A$50:$B$56,2,FALSE),0)</f>
        <v>0</v>
      </c>
      <c r="BZ21" s="11">
        <f>IF(BZ$2=$A21,0,IF(HLOOKUP(BZ$2,Recipes!$H:$GI,'Production Calculator'!$A21+2,FALSE)=0,0,HLOOKUP(BZ$2,Recipes!$H:$GI,'Production Calculator'!$A21+2,FALSE)*$AK21))+IF($AO21=BZ$3,$AM21/VLOOKUP($AO21,Data!$A$50:$B$56,2,FALSE),0)</f>
        <v>0</v>
      </c>
      <c r="CA21" s="11">
        <f>IF(CA$2=$A21,0,IF(HLOOKUP(CA$2,Recipes!$H:$GI,'Production Calculator'!$A21+2,FALSE)=0,0,HLOOKUP(CA$2,Recipes!$H:$GI,'Production Calculator'!$A21+2,FALSE)*$AK21))+IF($AO21=CA$3,$AM21/VLOOKUP($AO21,Data!$A$50:$B$56,2,FALSE),0)</f>
        <v>0</v>
      </c>
      <c r="CB21" s="11">
        <f>IF(CB$2=$A21,0,IF(HLOOKUP(CB$2,Recipes!$H:$GI,'Production Calculator'!$A21+2,FALSE)=0,0,HLOOKUP(CB$2,Recipes!$H:$GI,'Production Calculator'!$A21+2,FALSE)*$AK21))+IF($AO21=CB$3,$AM21/VLOOKUP($AO21,Data!$A$50:$B$56,2,FALSE),0)</f>
        <v>0</v>
      </c>
      <c r="CC21" s="11">
        <f>IF(CC$2=$A21,0,IF(HLOOKUP(CC$2,Recipes!$H:$GI,'Production Calculator'!$A21+2,FALSE)=0,0,HLOOKUP(CC$2,Recipes!$H:$GI,'Production Calculator'!$A21+2,FALSE)*$AK21))+IF($AO21=CC$3,$AM21/VLOOKUP($AO21,Data!$A$50:$B$56,2,FALSE),0)</f>
        <v>0</v>
      </c>
      <c r="CD21" s="11">
        <f>IF(CD$2=$A21,0,IF(HLOOKUP(CD$2,Recipes!$H:$GI,'Production Calculator'!$A21+2,FALSE)=0,0,HLOOKUP(CD$2,Recipes!$H:$GI,'Production Calculator'!$A21+2,FALSE)*$AK21))+IF($AO21=CD$3,$AM21/VLOOKUP($AO21,Data!$A$50:$B$56,2,FALSE),0)</f>
        <v>0</v>
      </c>
      <c r="CE21" s="11">
        <f>IF(CE$2=$A21,0,IF(HLOOKUP(CE$2,Recipes!$H:$GI,'Production Calculator'!$A21+2,FALSE)=0,0,HLOOKUP(CE$2,Recipes!$H:$GI,'Production Calculator'!$A21+2,FALSE)*$AK21))+IF($AO21=CE$3,$AM21/VLOOKUP($AO21,Data!$A$50:$B$56,2,FALSE),0)</f>
        <v>0</v>
      </c>
      <c r="CF21" s="11">
        <f>IF(CF$2=$A21,0,IF(HLOOKUP(CF$2,Recipes!$H:$GI,'Production Calculator'!$A21+2,FALSE)=0,0,HLOOKUP(CF$2,Recipes!$H:$GI,'Production Calculator'!$A21+2,FALSE)*$AK21))+IF($AO21=CF$3,$AM21/VLOOKUP($AO21,Data!$A$50:$B$56,2,FALSE),0)</f>
        <v>0</v>
      </c>
      <c r="CG21" s="11">
        <f>IF(CG$2=$A21,0,IF(HLOOKUP(CG$2,Recipes!$H:$GI,'Production Calculator'!$A21+2,FALSE)=0,0,HLOOKUP(CG$2,Recipes!$H:$GI,'Production Calculator'!$A21+2,FALSE)*$AK21))+IF($AO21=CG$3,$AM21/VLOOKUP($AO21,Data!$A$50:$B$56,2,FALSE),0)</f>
        <v>0</v>
      </c>
      <c r="CH21" s="11">
        <f>IF(CH$2=$A21,0,IF(HLOOKUP(CH$2,Recipes!$H:$GI,'Production Calculator'!$A21+2,FALSE)=0,0,HLOOKUP(CH$2,Recipes!$H:$GI,'Production Calculator'!$A21+2,FALSE)*$AK21))+IF($AO21=CH$3,$AM21/VLOOKUP($AO21,Data!$A$50:$B$56,2,FALSE),0)</f>
        <v>0</v>
      </c>
      <c r="CI21" s="11">
        <f>IF(CI$2=$A21,0,IF(HLOOKUP(CI$2,Recipes!$H:$GI,'Production Calculator'!$A21+2,FALSE)=0,0,HLOOKUP(CI$2,Recipes!$H:$GI,'Production Calculator'!$A21+2,FALSE)*$AK21))+IF($AO21=CI$3,$AM21/VLOOKUP($AO21,Data!$A$50:$B$56,2,FALSE),0)</f>
        <v>0</v>
      </c>
      <c r="CJ21" s="11">
        <f>IF(CJ$2=$A21,0,IF(HLOOKUP(CJ$2,Recipes!$H:$GI,'Production Calculator'!$A21+2,FALSE)=0,0,HLOOKUP(CJ$2,Recipes!$H:$GI,'Production Calculator'!$A21+2,FALSE)*$AK21))+IF($AO21=CJ$3,$AM21/VLOOKUP($AO21,Data!$A$50:$B$56,2,FALSE),0)</f>
        <v>0</v>
      </c>
      <c r="CK21" s="11">
        <f>IF(CK$2=$A21,0,IF(HLOOKUP(CK$2,Recipes!$H:$GI,'Production Calculator'!$A21+2,FALSE)=0,0,HLOOKUP(CK$2,Recipes!$H:$GI,'Production Calculator'!$A21+2,FALSE)*$AK21))+IF($AO21=CK$3,$AM21/VLOOKUP($AO21,Data!$A$50:$B$56,2,FALSE),0)</f>
        <v>0</v>
      </c>
      <c r="CL21" s="11">
        <f>IF(CL$2=$A21,0,IF(HLOOKUP(CL$2,Recipes!$H:$GI,'Production Calculator'!$A21+2,FALSE)=0,0,HLOOKUP(CL$2,Recipes!$H:$GI,'Production Calculator'!$A21+2,FALSE)*$AK21))+IF($AO21=CL$3,$AM21/VLOOKUP($AO21,Data!$A$50:$B$56,2,FALSE),0)</f>
        <v>0</v>
      </c>
      <c r="CM21" s="11">
        <f>IF(CM$2=$A21,0,IF(HLOOKUP(CM$2,Recipes!$H:$GI,'Production Calculator'!$A21+2,FALSE)=0,0,HLOOKUP(CM$2,Recipes!$H:$GI,'Production Calculator'!$A21+2,FALSE)*$AK21))+IF($AO21=CM$3,$AM21/VLOOKUP($AO21,Data!$A$50:$B$56,2,FALSE),0)</f>
        <v>0</v>
      </c>
      <c r="CN21" s="11">
        <f>IF(CN$2=$A21,0,IF(HLOOKUP(CN$2,Recipes!$H:$GI,'Production Calculator'!$A21+2,FALSE)=0,0,HLOOKUP(CN$2,Recipes!$H:$GI,'Production Calculator'!$A21+2,FALSE)*$AK21))+IF($AO21=CN$3,$AM21/VLOOKUP($AO21,Data!$A$50:$B$56,2,FALSE),0)</f>
        <v>0</v>
      </c>
      <c r="CO21" s="11">
        <f>IF(CO$2=$A21,0,IF(HLOOKUP(CO$2,Recipes!$H:$GI,'Production Calculator'!$A21+2,FALSE)=0,0,HLOOKUP(CO$2,Recipes!$H:$GI,'Production Calculator'!$A21+2,FALSE)*$AK21))+IF($AO21=CO$3,$AM21/VLOOKUP($AO21,Data!$A$50:$B$56,2,FALSE),0)</f>
        <v>0</v>
      </c>
      <c r="CP21" s="11">
        <f>IF(CP$2=$A21,0,IF(HLOOKUP(CP$2,Recipes!$H:$GI,'Production Calculator'!$A21+2,FALSE)=0,0,HLOOKUP(CP$2,Recipes!$H:$GI,'Production Calculator'!$A21+2,FALSE)*$AK21))+IF($AO21=CP$3,$AM21/VLOOKUP($AO21,Data!$A$50:$B$56,2,FALSE),0)</f>
        <v>0</v>
      </c>
      <c r="CQ21" s="11">
        <f>IF(CQ$2=$A21,0,IF(HLOOKUP(CQ$2,Recipes!$H:$GI,'Production Calculator'!$A21+2,FALSE)=0,0,HLOOKUP(CQ$2,Recipes!$H:$GI,'Production Calculator'!$A21+2,FALSE)*$AK21))+IF($AO21=CQ$3,$AM21/VLOOKUP($AO21,Data!$A$50:$B$56,2,FALSE),0)</f>
        <v>0</v>
      </c>
      <c r="CR21" s="11">
        <f>IF(CR$2=$A21,0,IF(HLOOKUP(CR$2,Recipes!$H:$GI,'Production Calculator'!$A21+2,FALSE)=0,0,HLOOKUP(CR$2,Recipes!$H:$GI,'Production Calculator'!$A21+2,FALSE)*$AK21))+IF($AO21=CR$3,$AM21/VLOOKUP($AO21,Data!$A$50:$B$56,2,FALSE),0)</f>
        <v>0</v>
      </c>
      <c r="CS21" s="11">
        <f>IF(CS$2=$A21,0,IF(HLOOKUP(CS$2,Recipes!$H:$GI,'Production Calculator'!$A21+2,FALSE)=0,0,HLOOKUP(CS$2,Recipes!$H:$GI,'Production Calculator'!$A21+2,FALSE)*$AK21))+IF($AO21=CS$3,$AM21/VLOOKUP($AO21,Data!$A$50:$B$56,2,FALSE),0)</f>
        <v>0</v>
      </c>
      <c r="CT21" s="11">
        <f>IF(CT$2=$A21,0,IF(HLOOKUP(CT$2,Recipes!$H:$GI,'Production Calculator'!$A21+2,FALSE)=0,0,HLOOKUP(CT$2,Recipes!$H:$GI,'Production Calculator'!$A21+2,FALSE)*$AK21))+IF($AO21=CT$3,$AM21/VLOOKUP($AO21,Data!$A$50:$B$56,2,FALSE),0)</f>
        <v>0</v>
      </c>
      <c r="CU21" s="11">
        <f>IF(CU$2=$A21,0,IF(HLOOKUP(CU$2,Recipes!$H:$GI,'Production Calculator'!$A21+2,FALSE)=0,0,HLOOKUP(CU$2,Recipes!$H:$GI,'Production Calculator'!$A21+2,FALSE)*$AK21))+IF($AO21=CU$3,$AM21/VLOOKUP($AO21,Data!$A$50:$B$56,2,FALSE),0)</f>
        <v>0</v>
      </c>
      <c r="CV21" s="11">
        <f>IF(CV$2=$A21,0,IF(HLOOKUP(CV$2,Recipes!$H:$GI,'Production Calculator'!$A21+2,FALSE)=0,0,HLOOKUP(CV$2,Recipes!$H:$GI,'Production Calculator'!$A21+2,FALSE)*$AK21))+IF($AO21=CV$3,$AM21/VLOOKUP($AO21,Data!$A$50:$B$56,2,FALSE),0)</f>
        <v>0</v>
      </c>
      <c r="CW21" s="11">
        <f>IF(CW$2=$A21,0,IF(HLOOKUP(CW$2,Recipes!$H:$GI,'Production Calculator'!$A21+2,FALSE)=0,0,HLOOKUP(CW$2,Recipes!$H:$GI,'Production Calculator'!$A21+2,FALSE)*$AK21))+IF($AO21=CW$3,$AM21/VLOOKUP($AO21,Data!$A$50:$B$56,2,FALSE),0)</f>
        <v>0</v>
      </c>
      <c r="CX21" s="11">
        <f>IF(CX$2=$A21,0,IF(HLOOKUP(CX$2,Recipes!$H:$GI,'Production Calculator'!$A21+2,FALSE)=0,0,HLOOKUP(CX$2,Recipes!$H:$GI,'Production Calculator'!$A21+2,FALSE)*$AK21))+IF($AO21=CX$3,$AM21/VLOOKUP($AO21,Data!$A$50:$B$56,2,FALSE),0)</f>
        <v>0</v>
      </c>
      <c r="CY21" s="11">
        <f>IF(CY$2=$A21,0,IF(HLOOKUP(CY$2,Recipes!$H:$GI,'Production Calculator'!$A21+2,FALSE)=0,0,HLOOKUP(CY$2,Recipes!$H:$GI,'Production Calculator'!$A21+2,FALSE)*$AK21))+IF($AO21=CY$3,$AM21/VLOOKUP($AO21,Data!$A$50:$B$56,2,FALSE),0)</f>
        <v>0</v>
      </c>
      <c r="CZ21" s="11">
        <f>IF(CZ$2=$A21,0,IF(HLOOKUP(CZ$2,Recipes!$H:$GI,'Production Calculator'!$A21+2,FALSE)=0,0,HLOOKUP(CZ$2,Recipes!$H:$GI,'Production Calculator'!$A21+2,FALSE)*$AK21))+IF($AO21=CZ$3,$AM21/VLOOKUP($AO21,Data!$A$50:$B$56,2,FALSE),0)</f>
        <v>0</v>
      </c>
      <c r="DA21" s="11">
        <f>IF(DA$2=$A21,0,IF(HLOOKUP(DA$2,Recipes!$H:$GI,'Production Calculator'!$A21+2,FALSE)=0,0,HLOOKUP(DA$2,Recipes!$H:$GI,'Production Calculator'!$A21+2,FALSE)*$AK21))+IF($AO21=DA$3,$AM21/VLOOKUP($AO21,Data!$A$50:$B$56,2,FALSE),0)</f>
        <v>0</v>
      </c>
      <c r="DB21" s="11">
        <f>IF(DB$2=$A21,0,IF(HLOOKUP(DB$2,Recipes!$H:$GI,'Production Calculator'!$A21+2,FALSE)=0,0,HLOOKUP(DB$2,Recipes!$H:$GI,'Production Calculator'!$A21+2,FALSE)*$AK21))+IF($AO21=DB$3,$AM21/VLOOKUP($AO21,Data!$A$50:$B$56,2,FALSE),0)</f>
        <v>0</v>
      </c>
      <c r="DC21" s="11">
        <f>IF(DC$2=$A21,0,IF(HLOOKUP(DC$2,Recipes!$H:$GI,'Production Calculator'!$A21+2,FALSE)=0,0,HLOOKUP(DC$2,Recipes!$H:$GI,'Production Calculator'!$A21+2,FALSE)*$AK21))+IF($AO21=DC$3,$AM21/VLOOKUP($AO21,Data!$A$50:$B$56,2,FALSE),0)</f>
        <v>0</v>
      </c>
      <c r="DD21" s="11">
        <f>IF(DD$2=$A21,0,IF(HLOOKUP(DD$2,Recipes!$H:$GI,'Production Calculator'!$A21+2,FALSE)=0,0,HLOOKUP(DD$2,Recipes!$H:$GI,'Production Calculator'!$A21+2,FALSE)*$AK21))+IF($AO21=DD$3,$AM21/VLOOKUP($AO21,Data!$A$50:$B$56,2,FALSE),0)</f>
        <v>0</v>
      </c>
      <c r="DE21" s="11">
        <f>IF(DE$2=$A21,0,IF(HLOOKUP(DE$2,Recipes!$H:$GI,'Production Calculator'!$A21+2,FALSE)=0,0,HLOOKUP(DE$2,Recipes!$H:$GI,'Production Calculator'!$A21+2,FALSE)*$AK21))+IF($AO21=DE$3,$AM21/VLOOKUP($AO21,Data!$A$50:$B$56,2,FALSE),0)</f>
        <v>0</v>
      </c>
      <c r="DF21" s="11">
        <f>IF(DF$2=$A21,0,IF(HLOOKUP(DF$2,Recipes!$H:$GI,'Production Calculator'!$A21+2,FALSE)=0,0,HLOOKUP(DF$2,Recipes!$H:$GI,'Production Calculator'!$A21+2,FALSE)*$AK21))+IF($AO21=DF$3,$AM21/VLOOKUP($AO21,Data!$A$50:$B$56,2,FALSE),0)</f>
        <v>0</v>
      </c>
      <c r="DG21" s="11">
        <f>IF(DG$2=$A21,0,IF(HLOOKUP(DG$2,Recipes!$H:$GI,'Production Calculator'!$A21+2,FALSE)=0,0,HLOOKUP(DG$2,Recipes!$H:$GI,'Production Calculator'!$A21+2,FALSE)*$AK21))+IF($AO21=DG$3,$AM21/VLOOKUP($AO21,Data!$A$50:$B$56,2,FALSE),0)</f>
        <v>0</v>
      </c>
      <c r="DH21" s="11">
        <f>IF(DH$2=$A21,0,IF(HLOOKUP(DH$2,Recipes!$H:$GI,'Production Calculator'!$A21+2,FALSE)=0,0,HLOOKUP(DH$2,Recipes!$H:$GI,'Production Calculator'!$A21+2,FALSE)*$AK21))+IF($AO21=DH$3,$AM21/VLOOKUP($AO21,Data!$A$50:$B$56,2,FALSE),0)</f>
        <v>0</v>
      </c>
      <c r="DI21" s="11">
        <f>IF(DI$2=$A21,0,IF(HLOOKUP(DI$2,Recipes!$H:$GI,'Production Calculator'!$A21+2,FALSE)=0,0,HLOOKUP(DI$2,Recipes!$H:$GI,'Production Calculator'!$A21+2,FALSE)*$AK21))+IF($AO21=DI$3,$AM21/VLOOKUP($AO21,Data!$A$50:$B$56,2,FALSE),0)</f>
        <v>0</v>
      </c>
      <c r="DJ21" s="11">
        <f>IF(DJ$2=$A21,0,IF(HLOOKUP(DJ$2,Recipes!$H:$GI,'Production Calculator'!$A21+2,FALSE)=0,0,HLOOKUP(DJ$2,Recipes!$H:$GI,'Production Calculator'!$A21+2,FALSE)*$AK21))+IF($AO21=DJ$3,$AM21/VLOOKUP($AO21,Data!$A$50:$B$56,2,FALSE),0)</f>
        <v>0</v>
      </c>
      <c r="DK21" s="11">
        <f>IF(DK$2=$A21,0,IF(HLOOKUP(DK$2,Recipes!$H:$GI,'Production Calculator'!$A21+2,FALSE)=0,0,HLOOKUP(DK$2,Recipes!$H:$GI,'Production Calculator'!$A21+2,FALSE)*$AK21))+IF($AO21=DK$3,$AM21/VLOOKUP($AO21,Data!$A$50:$B$56,2,FALSE),0)</f>
        <v>0</v>
      </c>
      <c r="DL21" s="11">
        <f>IF(DL$2=$A21,0,IF(HLOOKUP(DL$2,Recipes!$H:$GI,'Production Calculator'!$A21+2,FALSE)=0,0,HLOOKUP(DL$2,Recipes!$H:$GI,'Production Calculator'!$A21+2,FALSE)*$AK21))+IF($AO21=DL$3,$AM21/VLOOKUP($AO21,Data!$A$50:$B$56,2,FALSE),0)</f>
        <v>0</v>
      </c>
      <c r="DM21" s="11">
        <f>IF(DM$2=$A21,0,IF(HLOOKUP(DM$2,Recipes!$H:$GI,'Production Calculator'!$A21+2,FALSE)=0,0,HLOOKUP(DM$2,Recipes!$H:$GI,'Production Calculator'!$A21+2,FALSE)*$AK21))+IF($AO21=DM$3,$AM21/VLOOKUP($AO21,Data!$A$50:$B$56,2,FALSE),0)</f>
        <v>0</v>
      </c>
      <c r="DN21" s="11">
        <f>IF(DN$2=$A21,0,IF(HLOOKUP(DN$2,Recipes!$H:$GI,'Production Calculator'!$A21+2,FALSE)=0,0,HLOOKUP(DN$2,Recipes!$H:$GI,'Production Calculator'!$A21+2,FALSE)*$AK21))+IF($AO21=DN$3,$AM21/VLOOKUP($AO21,Data!$A$50:$B$56,2,FALSE),0)</f>
        <v>0</v>
      </c>
      <c r="DO21" s="11">
        <f>IF(DO$2=$A21,0,IF(HLOOKUP(DO$2,Recipes!$H:$GI,'Production Calculator'!$A21+2,FALSE)=0,0,HLOOKUP(DO$2,Recipes!$H:$GI,'Production Calculator'!$A21+2,FALSE)*$AK21))+IF($AO21=DO$3,$AM21/VLOOKUP($AO21,Data!$A$50:$B$56,2,FALSE),0)</f>
        <v>0</v>
      </c>
      <c r="DP21" s="11">
        <f>IF(DP$2=$A21,0,IF(HLOOKUP(DP$2,Recipes!$H:$GI,'Production Calculator'!$A21+2,FALSE)=0,0,HLOOKUP(DP$2,Recipes!$H:$GI,'Production Calculator'!$A21+2,FALSE)*$AK21))+IF($AO21=DP$3,$AM21/VLOOKUP($AO21,Data!$A$50:$B$56,2,FALSE),0)</f>
        <v>0</v>
      </c>
      <c r="DQ21" s="11">
        <f>IF(DQ$2=$A21,0,IF(HLOOKUP(DQ$2,Recipes!$H:$GI,'Production Calculator'!$A21+2,FALSE)=0,0,HLOOKUP(DQ$2,Recipes!$H:$GI,'Production Calculator'!$A21+2,FALSE)*$AK21))+IF($AO21=DQ$3,$AM21/VLOOKUP($AO21,Data!$A$50:$B$56,2,FALSE),0)</f>
        <v>0</v>
      </c>
      <c r="DR21" s="11">
        <f>IF(DR$2=$A21,0,IF(HLOOKUP(DR$2,Recipes!$H:$GI,'Production Calculator'!$A21+2,FALSE)=0,0,HLOOKUP(DR$2,Recipes!$H:$GI,'Production Calculator'!$A21+2,FALSE)*$AK21))+IF($AO21=DR$3,$AM21/VLOOKUP($AO21,Data!$A$50:$B$56,2,FALSE),0)</f>
        <v>0</v>
      </c>
      <c r="DS21" s="11">
        <f>IF(DS$2=$A21,0,IF(HLOOKUP(DS$2,Recipes!$H:$GI,'Production Calculator'!$A21+2,FALSE)=0,0,HLOOKUP(DS$2,Recipes!$H:$GI,'Production Calculator'!$A21+2,FALSE)*$AK21))+IF($AO21=DS$3,$AM21/VLOOKUP($AO21,Data!$A$50:$B$56,2,FALSE),0)</f>
        <v>0</v>
      </c>
      <c r="DT21" s="11">
        <f>IF(DT$2=$A21,0,IF(HLOOKUP(DT$2,Recipes!$H:$GI,'Production Calculator'!$A21+2,FALSE)=0,0,HLOOKUP(DT$2,Recipes!$H:$GI,'Production Calculator'!$A21+2,FALSE)*$AK21))+IF($AO21=DT$3,$AM21/VLOOKUP($AO21,Data!$A$50:$B$56,2,FALSE),0)</f>
        <v>0</v>
      </c>
      <c r="DU21" s="11">
        <f>IF(DU$2=$A21,0,IF(HLOOKUP(DU$2,Recipes!$H:$GI,'Production Calculator'!$A21+2,FALSE)=0,0,HLOOKUP(DU$2,Recipes!$H:$GI,'Production Calculator'!$A21+2,FALSE)*$AK21))+IF($AO21=DU$3,$AM21/VLOOKUP($AO21,Data!$A$50:$B$56,2,FALSE),0)</f>
        <v>0</v>
      </c>
      <c r="DV21" s="11">
        <f>IF(DV$2=$A21,0,IF(HLOOKUP(DV$2,Recipes!$H:$GI,'Production Calculator'!$A21+2,FALSE)=0,0,HLOOKUP(DV$2,Recipes!$H:$GI,'Production Calculator'!$A21+2,FALSE)*$AK21))+IF($AO21=DV$3,$AM21/VLOOKUP($AO21,Data!$A$50:$B$56,2,FALSE),0)</f>
        <v>0</v>
      </c>
      <c r="DW21" s="11">
        <f>IF(DW$2=$A21,0,IF(HLOOKUP(DW$2,Recipes!$H:$GI,'Production Calculator'!$A21+2,FALSE)=0,0,HLOOKUP(DW$2,Recipes!$H:$GI,'Production Calculator'!$A21+2,FALSE)*$AK21))+IF($AO21=DW$3,$AM21/VLOOKUP($AO21,Data!$A$50:$B$56,2,FALSE),0)</f>
        <v>0</v>
      </c>
      <c r="DX21" s="11">
        <f>IF(DX$2=$A21,0,IF(HLOOKUP(DX$2,Recipes!$H:$GI,'Production Calculator'!$A21+2,FALSE)=0,0,HLOOKUP(DX$2,Recipes!$H:$GI,'Production Calculator'!$A21+2,FALSE)*$AK21))+IF($AO21=DX$3,$AM21/VLOOKUP($AO21,Data!$A$50:$B$56,2,FALSE),0)</f>
        <v>0</v>
      </c>
      <c r="DY21" s="11">
        <f>IF(DY$2=$A21,0,IF(HLOOKUP(DY$2,Recipes!$H:$GI,'Production Calculator'!$A21+2,FALSE)=0,0,HLOOKUP(DY$2,Recipes!$H:$GI,'Production Calculator'!$A21+2,FALSE)*$AK21))+IF($AO21=DY$3,$AM21/VLOOKUP($AO21,Data!$A$50:$B$56,2,FALSE),0)</f>
        <v>0</v>
      </c>
      <c r="DZ21" s="11">
        <f>IF(DZ$2=$A21,0,IF(HLOOKUP(DZ$2,Recipes!$H:$GI,'Production Calculator'!$A21+2,FALSE)=0,0,HLOOKUP(DZ$2,Recipes!$H:$GI,'Production Calculator'!$A21+2,FALSE)*$AK21))+IF($AO21=DZ$3,$AM21/VLOOKUP($AO21,Data!$A$50:$B$56,2,FALSE),0)</f>
        <v>0</v>
      </c>
      <c r="EA21" s="11">
        <f>IF(EA$2=$A21,0,IF(HLOOKUP(EA$2,Recipes!$H:$GI,'Production Calculator'!$A21+2,FALSE)=0,0,HLOOKUP(EA$2,Recipes!$H:$GI,'Production Calculator'!$A21+2,FALSE)*$AK21))+IF($AO21=EA$3,$AM21/VLOOKUP($AO21,Data!$A$50:$B$56,2,FALSE),0)</f>
        <v>0</v>
      </c>
      <c r="EB21" s="11">
        <f>IF(EB$2=$A21,0,IF(HLOOKUP(EB$2,Recipes!$H:$GI,'Production Calculator'!$A21+2,FALSE)=0,0,HLOOKUP(EB$2,Recipes!$H:$GI,'Production Calculator'!$A21+2,FALSE)*$AK21))+IF($AO21=EB$3,$AM21/VLOOKUP($AO21,Data!$A$50:$B$56,2,FALSE),0)</f>
        <v>0</v>
      </c>
      <c r="EC21" s="11">
        <f>IF(EC$2=$A21,0,IF(HLOOKUP(EC$2,Recipes!$H:$GI,'Production Calculator'!$A21+2,FALSE)=0,0,HLOOKUP(EC$2,Recipes!$H:$GI,'Production Calculator'!$A21+2,FALSE)*$AK21))+IF($AO21=EC$3,$AM21/VLOOKUP($AO21,Data!$A$50:$B$56,2,FALSE),0)</f>
        <v>0</v>
      </c>
      <c r="ED21" s="11">
        <f>IF(ED$2=$A21,0,IF(HLOOKUP(ED$2,Recipes!$H:$GI,'Production Calculator'!$A21+2,FALSE)=0,0,HLOOKUP(ED$2,Recipes!$H:$GI,'Production Calculator'!$A21+2,FALSE)*$AK21))+IF($AO21=ED$3,$AM21/VLOOKUP($AO21,Data!$A$50:$B$56,2,FALSE),0)</f>
        <v>0</v>
      </c>
      <c r="EE21" s="11">
        <f>IF(EE$2=$A21,0,IF(HLOOKUP(EE$2,Recipes!$H:$GI,'Production Calculator'!$A21+2,FALSE)=0,0,HLOOKUP(EE$2,Recipes!$H:$GI,'Production Calculator'!$A21+2,FALSE)*$AK21))+IF($AO21=EE$3,$AM21/VLOOKUP($AO21,Data!$A$50:$B$56,2,FALSE),0)</f>
        <v>0</v>
      </c>
      <c r="EF21" s="11">
        <f>IF(EF$2=$A21,0,IF(HLOOKUP(EF$2,Recipes!$H:$GI,'Production Calculator'!$A21+2,FALSE)=0,0,HLOOKUP(EF$2,Recipes!$H:$GI,'Production Calculator'!$A21+2,FALSE)*$AK21))+IF($AO21=EF$3,$AM21/VLOOKUP($AO21,Data!$A$50:$B$56,2,FALSE),0)</f>
        <v>0</v>
      </c>
      <c r="EG21" s="11">
        <f>IF(EG$2=$A21,0,IF(HLOOKUP(EG$2,Recipes!$H:$GI,'Production Calculator'!$A21+2,FALSE)=0,0,HLOOKUP(EG$2,Recipes!$H:$GI,'Production Calculator'!$A21+2,FALSE)*$AK21))+IF($AO21=EG$3,$AM21/VLOOKUP($AO21,Data!$A$50:$B$56,2,FALSE),0)</f>
        <v>0</v>
      </c>
      <c r="EH21" s="11">
        <f>IF(EH$2=$A21,0,IF(HLOOKUP(EH$2,Recipes!$H:$GI,'Production Calculator'!$A21+2,FALSE)=0,0,HLOOKUP(EH$2,Recipes!$H:$GI,'Production Calculator'!$A21+2,FALSE)*$AK21))+IF($AO21=EH$3,$AM21/VLOOKUP($AO21,Data!$A$50:$B$56,2,FALSE),0)</f>
        <v>0</v>
      </c>
      <c r="EI21" s="11">
        <f>IF(EI$2=$A21,0,IF(HLOOKUP(EI$2,Recipes!$H:$GI,'Production Calculator'!$A21+2,FALSE)=0,0,HLOOKUP(EI$2,Recipes!$H:$GI,'Production Calculator'!$A21+2,FALSE)*$AK21))+IF($AO21=EI$3,$AM21/VLOOKUP($AO21,Data!$A$50:$B$56,2,FALSE),0)</f>
        <v>0</v>
      </c>
      <c r="EJ21" s="11">
        <f>IF(EJ$2=$A21,0,IF(HLOOKUP(EJ$2,Recipes!$H:$GI,'Production Calculator'!$A21+2,FALSE)=0,0,HLOOKUP(EJ$2,Recipes!$H:$GI,'Production Calculator'!$A21+2,FALSE)*$AK21))+IF($AO21=EJ$3,$AM21/VLOOKUP($AO21,Data!$A$50:$B$56,2,FALSE),0)</f>
        <v>0</v>
      </c>
      <c r="EK21" s="11">
        <f>IF(EK$2=$A21,0,IF(HLOOKUP(EK$2,Recipes!$H:$GI,'Production Calculator'!$A21+2,FALSE)=0,0,HLOOKUP(EK$2,Recipes!$H:$GI,'Production Calculator'!$A21+2,FALSE)*$AK21))+IF($AO21=EK$3,$AM21/VLOOKUP($AO21,Data!$A$50:$B$56,2,FALSE),0)</f>
        <v>0</v>
      </c>
      <c r="EL21" s="11">
        <f>IF(EL$2=$A21,0,IF(HLOOKUP(EL$2,Recipes!$H:$GI,'Production Calculator'!$A21+2,FALSE)=0,0,HLOOKUP(EL$2,Recipes!$H:$GI,'Production Calculator'!$A21+2,FALSE)*$AK21))+IF($AO21=EL$3,$AM21/VLOOKUP($AO21,Data!$A$50:$B$56,2,FALSE),0)</f>
        <v>0</v>
      </c>
      <c r="EM21" s="11">
        <f>IF(EM$2=$A21,0,IF(HLOOKUP(EM$2,Recipes!$H:$GI,'Production Calculator'!$A21+2,FALSE)=0,0,HLOOKUP(EM$2,Recipes!$H:$GI,'Production Calculator'!$A21+2,FALSE)*$AK21))+IF($AO21=EM$3,$AM21/VLOOKUP($AO21,Data!$A$50:$B$56,2,FALSE),0)</f>
        <v>0</v>
      </c>
      <c r="EN21" s="11">
        <f>IF(EN$2=$A21,0,IF(HLOOKUP(EN$2,Recipes!$H:$GI,'Production Calculator'!$A21+2,FALSE)=0,0,HLOOKUP(EN$2,Recipes!$H:$GI,'Production Calculator'!$A21+2,FALSE)*$AK21))+IF($AO21=EN$3,$AM21/VLOOKUP($AO21,Data!$A$50:$B$56,2,FALSE),0)</f>
        <v>0</v>
      </c>
      <c r="EO21" s="11">
        <f>IF(EO$2=$A21,0,IF(HLOOKUP(EO$2,Recipes!$H:$GI,'Production Calculator'!$A21+2,FALSE)=0,0,HLOOKUP(EO$2,Recipes!$H:$GI,'Production Calculator'!$A21+2,FALSE)*$AK21))+IF($AO21=EO$3,$AM21/VLOOKUP($AO21,Data!$A$50:$B$56,2,FALSE),0)</f>
        <v>0</v>
      </c>
      <c r="EP21" s="11">
        <f>IF(EP$2=$A21,0,IF(HLOOKUP(EP$2,Recipes!$H:$GI,'Production Calculator'!$A21+2,FALSE)=0,0,HLOOKUP(EP$2,Recipes!$H:$GI,'Production Calculator'!$A21+2,FALSE)*$AK21))+IF($AO21=EP$3,$AM21/VLOOKUP($AO21,Data!$A$50:$B$56,2,FALSE),0)</f>
        <v>0</v>
      </c>
      <c r="EQ21" s="11">
        <f>IF(EQ$2=$A21,0,IF(HLOOKUP(EQ$2,Recipes!$H:$GI,'Production Calculator'!$A21+2,FALSE)=0,0,HLOOKUP(EQ$2,Recipes!$H:$GI,'Production Calculator'!$A21+2,FALSE)*$AK21))+IF($AO21=EQ$3,$AM21/VLOOKUP($AO21,Data!$A$50:$B$56,2,FALSE),0)</f>
        <v>0</v>
      </c>
      <c r="ER21" s="11">
        <f>IF(ER$2=$A21,0,IF(HLOOKUP(ER$2,Recipes!$H:$GI,'Production Calculator'!$A21+2,FALSE)=0,0,HLOOKUP(ER$2,Recipes!$H:$GI,'Production Calculator'!$A21+2,FALSE)*$AK21))+IF($AO21=ER$3,$AM21/VLOOKUP($AO21,Data!$A$50:$B$56,2,FALSE),0)</f>
        <v>0</v>
      </c>
      <c r="ES21" s="11">
        <f>IF(ES$2=$A21,0,IF(HLOOKUP(ES$2,Recipes!$H:$GI,'Production Calculator'!$A21+2,FALSE)=0,0,HLOOKUP(ES$2,Recipes!$H:$GI,'Production Calculator'!$A21+2,FALSE)*$AK21))+IF($AO21=ES$3,$AM21/VLOOKUP($AO21,Data!$A$50:$B$56,2,FALSE),0)</f>
        <v>0</v>
      </c>
      <c r="ET21" s="11">
        <f>IF(ET$2=$A21,0,IF(HLOOKUP(ET$2,Recipes!$H:$GI,'Production Calculator'!$A21+2,FALSE)=0,0,HLOOKUP(ET$2,Recipes!$H:$GI,'Production Calculator'!$A21+2,FALSE)*$AK21))+IF($AO21=ET$3,$AM21/VLOOKUP($AO21,Data!$A$50:$B$56,2,FALSE),0)</f>
        <v>0</v>
      </c>
      <c r="EU21" s="11">
        <f>IF(EU$2=$A21,0,IF(HLOOKUP(EU$2,Recipes!$H:$GI,'Production Calculator'!$A21+2,FALSE)=0,0,HLOOKUP(EU$2,Recipes!$H:$GI,'Production Calculator'!$A21+2,FALSE)*$AK21))+IF($AO21=EU$3,$AM21/VLOOKUP($AO21,Data!$A$50:$B$56,2,FALSE),0)</f>
        <v>0</v>
      </c>
      <c r="EV21" s="11">
        <f>IF(EV$2=$A21,0,IF(HLOOKUP(EV$2,Recipes!$H:$GI,'Production Calculator'!$A21+2,FALSE)=0,0,HLOOKUP(EV$2,Recipes!$H:$GI,'Production Calculator'!$A21+2,FALSE)*$AK21))+IF($AO21=EV$3,$AM21/VLOOKUP($AO21,Data!$A$50:$B$56,2,FALSE),0)</f>
        <v>0</v>
      </c>
      <c r="EW21" s="11">
        <f>IF(EW$2=$A21,0,IF(HLOOKUP(EW$2,Recipes!$H:$GI,'Production Calculator'!$A21+2,FALSE)=0,0,HLOOKUP(EW$2,Recipes!$H:$GI,'Production Calculator'!$A21+2,FALSE)*$AK21))+IF($AO21=EW$3,$AM21/VLOOKUP($AO21,Data!$A$50:$B$56,2,FALSE),0)</f>
        <v>0</v>
      </c>
      <c r="EX21" s="11">
        <f>IF(EX$2=$A21,0,IF(HLOOKUP(EX$2,Recipes!$H:$GI,'Production Calculator'!$A21+2,FALSE)=0,0,HLOOKUP(EX$2,Recipes!$H:$GI,'Production Calculator'!$A21+2,FALSE)*$AK21))+IF($AO21=EX$3,$AM21/VLOOKUP($AO21,Data!$A$50:$B$56,2,FALSE),0)</f>
        <v>0</v>
      </c>
      <c r="EY21" s="11">
        <f>IF(EY$2=$A21,0,IF(HLOOKUP(EY$2,Recipes!$H:$GI,'Production Calculator'!$A21+2,FALSE)=0,0,HLOOKUP(EY$2,Recipes!$H:$GI,'Production Calculator'!$A21+2,FALSE)*$AK21))+IF($AO21=EY$3,$AM21/VLOOKUP($AO21,Data!$A$50:$B$56,2,FALSE),0)</f>
        <v>0</v>
      </c>
      <c r="EZ21" s="11">
        <f>IF(EZ$2=$A21,0,IF(HLOOKUP(EZ$2,Recipes!$H:$GI,'Production Calculator'!$A21+2,FALSE)=0,0,HLOOKUP(EZ$2,Recipes!$H:$GI,'Production Calculator'!$A21+2,FALSE)*$AK21))+IF($AO21=EZ$3,$AM21/VLOOKUP($AO21,Data!$A$50:$B$56,2,FALSE),0)</f>
        <v>0</v>
      </c>
      <c r="FA21" s="11">
        <f>IF(FA$2=$A21,0,IF(HLOOKUP(FA$2,Recipes!$H:$GI,'Production Calculator'!$A21+2,FALSE)=0,0,HLOOKUP(FA$2,Recipes!$H:$GI,'Production Calculator'!$A21+2,FALSE)*$AK21))+IF($AO21=FA$3,$AM21/VLOOKUP($AO21,Data!$A$50:$B$56,2,FALSE),0)</f>
        <v>0</v>
      </c>
      <c r="FB21" s="11">
        <f>IF(FB$2=$A21,0,IF(HLOOKUP(FB$2,Recipes!$H:$GI,'Production Calculator'!$A21+2,FALSE)=0,0,HLOOKUP(FB$2,Recipes!$H:$GI,'Production Calculator'!$A21+2,FALSE)*$AK21))+IF($AO21=FB$3,$AM21/VLOOKUP($AO21,Data!$A$50:$B$56,2,FALSE),0)</f>
        <v>0</v>
      </c>
      <c r="FC21" s="11">
        <f>IF(FC$2=$A21,0,IF(HLOOKUP(FC$2,Recipes!$H:$GI,'Production Calculator'!$A21+2,FALSE)=0,0,HLOOKUP(FC$2,Recipes!$H:$GI,'Production Calculator'!$A21+2,FALSE)*$AK21))+IF($AO21=FC$3,$AM21/VLOOKUP($AO21,Data!$A$50:$B$56,2,FALSE),0)</f>
        <v>0</v>
      </c>
      <c r="FD21" s="11">
        <f>IF(FD$2=$A21,0,IF(HLOOKUP(FD$2,Recipes!$H:$GI,'Production Calculator'!$A21+2,FALSE)=0,0,HLOOKUP(FD$2,Recipes!$H:$GI,'Production Calculator'!$A21+2,FALSE)*$AK21))+IF($AO21=FD$3,$AM21/VLOOKUP($AO21,Data!$A$50:$B$56,2,FALSE),0)</f>
        <v>0</v>
      </c>
      <c r="FE21" s="11">
        <f>IF(FE$2=$A21,0,IF(HLOOKUP(FE$2,Recipes!$H:$GI,'Production Calculator'!$A21+2,FALSE)=0,0,HLOOKUP(FE$2,Recipes!$H:$GI,'Production Calculator'!$A21+2,FALSE)*$AK21))+IF($AO21=FE$3,$AM21/VLOOKUP($AO21,Data!$A$50:$B$56,2,FALSE),0)</f>
        <v>0</v>
      </c>
      <c r="FF21" s="11">
        <f>IF(FF$2=$A21,0,IF(HLOOKUP(FF$2,Recipes!$H:$GI,'Production Calculator'!$A21+2,FALSE)=0,0,HLOOKUP(FF$2,Recipes!$H:$GI,'Production Calculator'!$A21+2,FALSE)*$AK21))+IF($AO21=FF$3,$AM21/VLOOKUP($AO21,Data!$A$50:$B$56,2,FALSE),0)</f>
        <v>0</v>
      </c>
      <c r="FG21" s="11">
        <f>IF(FG$2=$A21,0,IF(HLOOKUP(FG$2,Recipes!$H:$GI,'Production Calculator'!$A21+2,FALSE)=0,0,HLOOKUP(FG$2,Recipes!$H:$GI,'Production Calculator'!$A21+2,FALSE)*$AK21))+IF($AO21=FG$3,$AM21/VLOOKUP($AO21,Data!$A$50:$B$56,2,FALSE),0)</f>
        <v>0</v>
      </c>
      <c r="FH21" s="11">
        <f>IF(FH$2=$A21,0,IF(HLOOKUP(FH$2,Recipes!$H:$GI,'Production Calculator'!$A21+2,FALSE)=0,0,HLOOKUP(FH$2,Recipes!$H:$GI,'Production Calculator'!$A21+2,FALSE)*$AK21))+IF($AO21=FH$3,$AM21/VLOOKUP($AO21,Data!$A$50:$B$56,2,FALSE),0)</f>
        <v>0</v>
      </c>
      <c r="FI21" s="11">
        <f>IF(FI$2=$A21,0,IF(HLOOKUP(FI$2,Recipes!$H:$GI,'Production Calculator'!$A21+2,FALSE)=0,0,HLOOKUP(FI$2,Recipes!$H:$GI,'Production Calculator'!$A21+2,FALSE)*$AK21))+IF($AO21=FI$3,$AM21/VLOOKUP($AO21,Data!$A$50:$B$56,2,FALSE),0)</f>
        <v>0</v>
      </c>
      <c r="FJ21" s="11">
        <f>IF(FJ$2=$A21,0,IF(HLOOKUP(FJ$2,Recipes!$H:$GI,'Production Calculator'!$A21+2,FALSE)=0,0,HLOOKUP(FJ$2,Recipes!$H:$GI,'Production Calculator'!$A21+2,FALSE)*$AK21))+IF($AO21=FJ$3,$AM21/VLOOKUP($AO21,Data!$A$50:$B$56,2,FALSE),0)</f>
        <v>0</v>
      </c>
      <c r="FK21" s="11">
        <f>IF(FK$2=$A21,0,IF(HLOOKUP(FK$2,Recipes!$H:$GI,'Production Calculator'!$A21+2,FALSE)=0,0,HLOOKUP(FK$2,Recipes!$H:$GI,'Production Calculator'!$A21+2,FALSE)*$AK21))+IF($AO21=FK$3,$AM21/VLOOKUP($AO21,Data!$A$50:$B$56,2,FALSE),0)</f>
        <v>0</v>
      </c>
      <c r="FL21" s="11">
        <f>IF(FL$2=$A21,0,IF(HLOOKUP(FL$2,Recipes!$H:$GI,'Production Calculator'!$A21+2,FALSE)=0,0,HLOOKUP(FL$2,Recipes!$H:$GI,'Production Calculator'!$A21+2,FALSE)*$AK21))+IF($AO21=FL$3,$AM21/VLOOKUP($AO21,Data!$A$50:$B$56,2,FALSE),0)</f>
        <v>0</v>
      </c>
      <c r="FM21" s="11">
        <f>IF(FM$2=$A21,0,IF(HLOOKUP(FM$2,Recipes!$H:$GI,'Production Calculator'!$A21+2,FALSE)=0,0,HLOOKUP(FM$2,Recipes!$H:$GI,'Production Calculator'!$A21+2,FALSE)*$AK21))+IF($AO21=FM$3,$AM21/VLOOKUP($AO21,Data!$A$50:$B$56,2,FALSE),0)</f>
        <v>0</v>
      </c>
      <c r="FN21" s="11">
        <f>IF(FN$2=$A21,0,IF(HLOOKUP(FN$2,Recipes!$H:$GI,'Production Calculator'!$A21+2,FALSE)=0,0,HLOOKUP(FN$2,Recipes!$H:$GI,'Production Calculator'!$A21+2,FALSE)*$AK21))+IF($AO21=FN$3,$AM21/VLOOKUP($AO21,Data!$A$50:$B$56,2,FALSE),0)</f>
        <v>0</v>
      </c>
      <c r="FO21" s="11">
        <f>IF(FO$2=$A21,0,IF(HLOOKUP(FO$2,Recipes!$H:$GI,'Production Calculator'!$A21+2,FALSE)=0,0,HLOOKUP(FO$2,Recipes!$H:$GI,'Production Calculator'!$A21+2,FALSE)*$AK21))+IF($AO21=FO$3,$AM21/VLOOKUP($AO21,Data!$A$50:$B$56,2,FALSE),0)</f>
        <v>0</v>
      </c>
      <c r="FP21" s="11">
        <f>IF(FP$2=$A21,0,IF(HLOOKUP(FP$2,Recipes!$H:$GI,'Production Calculator'!$A21+2,FALSE)=0,0,HLOOKUP(FP$2,Recipes!$H:$GI,'Production Calculator'!$A21+2,FALSE)*$AK21))+IF($AO21=FP$3,$AM21/VLOOKUP($AO21,Data!$A$50:$B$56,2,FALSE),0)</f>
        <v>0</v>
      </c>
      <c r="FQ21" s="11">
        <f>IF(FQ$2=$A21,0,IF(HLOOKUP(FQ$2,Recipes!$H:$GI,'Production Calculator'!$A21+2,FALSE)=0,0,HLOOKUP(FQ$2,Recipes!$H:$GI,'Production Calculator'!$A21+2,FALSE)*$AK21))+IF($AO21=FQ$3,$AM21/VLOOKUP($AO21,Data!$A$50:$B$56,2,FALSE),0)</f>
        <v>0</v>
      </c>
      <c r="FR21" s="11">
        <f>IF(FR$2=$A21,0,IF(HLOOKUP(FR$2,Recipes!$H:$GI,'Production Calculator'!$A21+2,FALSE)=0,0,HLOOKUP(FR$2,Recipes!$H:$GI,'Production Calculator'!$A21+2,FALSE)*$AK21))+IF($AO21=FR$3,$AM21/VLOOKUP($AO21,Data!$A$50:$B$56,2,FALSE),0)</f>
        <v>0</v>
      </c>
      <c r="FS21" s="11">
        <f>IF(FS$2=$A21,0,IF(HLOOKUP(FS$2,Recipes!$H:$GI,'Production Calculator'!$A21+2,FALSE)=0,0,HLOOKUP(FS$2,Recipes!$H:$GI,'Production Calculator'!$A21+2,FALSE)*$AK21))+IF($AO21=FS$3,$AM21/VLOOKUP($AO21,Data!$A$50:$B$56,2,FALSE),0)</f>
        <v>0</v>
      </c>
      <c r="FT21" s="11">
        <f>IF(FT$2=$A21,0,IF(HLOOKUP(FT$2,Recipes!$H:$GI,'Production Calculator'!$A21+2,FALSE)=0,0,HLOOKUP(FT$2,Recipes!$H:$GI,'Production Calculator'!$A21+2,FALSE)*$AK21))+IF($AO21=FT$3,$AM21/VLOOKUP($AO21,Data!$A$50:$B$56,2,FALSE),0)</f>
        <v>0</v>
      </c>
      <c r="FU21" s="11">
        <f>IF(FU$2=$A21,0,IF(HLOOKUP(FU$2,Recipes!$H:$GI,'Production Calculator'!$A21+2,FALSE)=0,0,HLOOKUP(FU$2,Recipes!$H:$GI,'Production Calculator'!$A21+2,FALSE)*$AK21))+IF($AO21=FU$3,$AM21/VLOOKUP($AO21,Data!$A$50:$B$56,2,FALSE),0)</f>
        <v>0</v>
      </c>
      <c r="FV21" s="11">
        <f>IF(FV$2=$A21,0,IF(HLOOKUP(FV$2,Recipes!$H:$GI,'Production Calculator'!$A21+2,FALSE)=0,0,HLOOKUP(FV$2,Recipes!$H:$GI,'Production Calculator'!$A21+2,FALSE)*$AK21))+IF($AO21=FV$3,$AM21/VLOOKUP($AO21,Data!$A$50:$B$56,2,FALSE),0)</f>
        <v>0</v>
      </c>
      <c r="FW21" s="11">
        <f>IF(FW$2=$A21,0,IF(HLOOKUP(FW$2,Recipes!$H:$GI,'Production Calculator'!$A21+2,FALSE)=0,0,HLOOKUP(FW$2,Recipes!$H:$GI,'Production Calculator'!$A21+2,FALSE)*$AK21))+IF($AO21=FW$3,$AM21/VLOOKUP($AO21,Data!$A$50:$B$56,2,FALSE),0)</f>
        <v>0</v>
      </c>
      <c r="FX21" s="11">
        <f>IF(FX$2=$A21,0,IF(HLOOKUP(FX$2,Recipes!$H:$GI,'Production Calculator'!$A21+2,FALSE)=0,0,HLOOKUP(FX$2,Recipes!$H:$GI,'Production Calculator'!$A21+2,FALSE)*$AK21))+IF($AO21=FX$3,$AM21/VLOOKUP($AO21,Data!$A$50:$B$56,2,FALSE),0)</f>
        <v>0</v>
      </c>
      <c r="FY21" s="11">
        <f>IF(FY$2=$A21,0,IF(HLOOKUP(FY$2,Recipes!$H:$GI,'Production Calculator'!$A21+2,FALSE)=0,0,HLOOKUP(FY$2,Recipes!$H:$GI,'Production Calculator'!$A21+2,FALSE)*$AK21))+IF($AO21=FY$3,$AM21/VLOOKUP($AO21,Data!$A$50:$B$56,2,FALSE),0)</f>
        <v>0</v>
      </c>
      <c r="FZ21" s="11">
        <f>IF(FZ$2=$A21,0,IF(HLOOKUP(FZ$2,Recipes!$H:$GI,'Production Calculator'!$A21+2,FALSE)=0,0,HLOOKUP(FZ$2,Recipes!$H:$GI,'Production Calculator'!$A21+2,FALSE)*$AK21))+IF($AO21=FZ$3,$AM21/VLOOKUP($AO21,Data!$A$50:$B$56,2,FALSE),0)</f>
        <v>0</v>
      </c>
      <c r="GA21" s="11">
        <f>IF(GA$2=$A21,0,IF(HLOOKUP(GA$2,Recipes!$H:$GI,'Production Calculator'!$A21+2,FALSE)=0,0,HLOOKUP(GA$2,Recipes!$H:$GI,'Production Calculator'!$A21+2,FALSE)*$AK21))+IF($AO21=GA$3,$AM21/VLOOKUP($AO21,Data!$A$50:$B$56,2,FALSE),0)</f>
        <v>0</v>
      </c>
      <c r="GB21" s="11">
        <f>IF(GB$2=$A21,0,IF(HLOOKUP(GB$2,Recipes!$H:$GI,'Production Calculator'!$A21+2,FALSE)=0,0,HLOOKUP(GB$2,Recipes!$H:$GI,'Production Calculator'!$A21+2,FALSE)*$AK21))+IF($AO21=GB$3,$AM21/VLOOKUP($AO21,Data!$A$50:$B$56,2,FALSE),0)</f>
        <v>0</v>
      </c>
      <c r="GC21" s="11">
        <f>IF(GC$2=$A21,0,IF(HLOOKUP(GC$2,Recipes!$H:$GI,'Production Calculator'!$A21+2,FALSE)=0,0,HLOOKUP(GC$2,Recipes!$H:$GI,'Production Calculator'!$A21+2,FALSE)*$AK21))+IF($AO21=GC$3,$AM21/VLOOKUP($AO21,Data!$A$50:$B$56,2,FALSE),0)</f>
        <v>0</v>
      </c>
      <c r="GD21" s="11">
        <f>IF(GD$2=$A21,0,IF(HLOOKUP(GD$2,Recipes!$H:$GI,'Production Calculator'!$A21+2,FALSE)=0,0,HLOOKUP(GD$2,Recipes!$H:$GI,'Production Calculator'!$A21+2,FALSE)*$AK21))+IF($AO21=GD$3,$AM21/VLOOKUP($AO21,Data!$A$50:$B$56,2,FALSE),0)</f>
        <v>0</v>
      </c>
      <c r="GE21" s="11">
        <f>IF(GE$2=$A21,0,IF(HLOOKUP(GE$2,Recipes!$H:$GI,'Production Calculator'!$A21+2,FALSE)=0,0,HLOOKUP(GE$2,Recipes!$H:$GI,'Production Calculator'!$A21+2,FALSE)*$AK21))+IF($AO21=GE$3,$AM21/VLOOKUP($AO21,Data!$A$50:$B$56,2,FALSE),0)</f>
        <v>0</v>
      </c>
      <c r="GF21" s="11">
        <f>IF(GF$2=$A21,0,IF(HLOOKUP(GF$2,Recipes!$H:$GI,'Production Calculator'!$A21+2,FALSE)=0,0,HLOOKUP(GF$2,Recipes!$H:$GI,'Production Calculator'!$A21+2,FALSE)*$AK21))+IF($AO21=GF$3,$AM21/VLOOKUP($AO21,Data!$A$50:$B$56,2,FALSE),0)</f>
        <v>0</v>
      </c>
      <c r="GG21" s="11">
        <f>IF(GG$2=$A21,0,IF(HLOOKUP(GG$2,Recipes!$H:$GI,'Production Calculator'!$A21+2,FALSE)=0,0,HLOOKUP(GG$2,Recipes!$H:$GI,'Production Calculator'!$A21+2,FALSE)*$AK21))+IF($AO21=GG$3,$AM21/VLOOKUP($AO21,Data!$A$50:$B$56,2,FALSE),0)</f>
        <v>0</v>
      </c>
      <c r="GH21" s="11">
        <f>IF(GH$2=$A21,0,IF(HLOOKUP(GH$2,Recipes!$H:$GI,'Production Calculator'!$A21+2,FALSE)=0,0,HLOOKUP(GH$2,Recipes!$H:$GI,'Production Calculator'!$A21+2,FALSE)*$AK21))+IF($AO21=GH$3,$AM21/VLOOKUP($AO21,Data!$A$50:$B$56,2,FALSE),0)</f>
        <v>0</v>
      </c>
      <c r="GI21" s="11">
        <f>IF(GI$2=$A21,0,IF(HLOOKUP(GI$2,Recipes!$H:$GI,'Production Calculator'!$A21+2,FALSE)=0,0,HLOOKUP(GI$2,Recipes!$H:$GI,'Production Calculator'!$A21+2,FALSE)*$AK21))+IF($AO21=GI$3,$AM21/VLOOKUP($AO21,Data!$A$50:$B$56,2,FALSE),0)</f>
        <v>0</v>
      </c>
      <c r="GJ21" s="11">
        <f>IF(GJ$2=$A21,0,IF(HLOOKUP(GJ$2,Recipes!$H:$GI,'Production Calculator'!$A21+2,FALSE)=0,0,HLOOKUP(GJ$2,Recipes!$H:$GI,'Production Calculator'!$A21+2,FALSE)*$AK21))+IF($AO21=GJ$3,$AM21/VLOOKUP($AO21,Data!$A$50:$B$56,2,FALSE),0)</f>
        <v>0</v>
      </c>
      <c r="GK21" s="11">
        <f>IF(GK$2=$A21,0,IF(HLOOKUP(GK$2,Recipes!$H:$GI,'Production Calculator'!$A21+2,FALSE)=0,0,HLOOKUP(GK$2,Recipes!$H:$GI,'Production Calculator'!$A21+2,FALSE)*$AK21))+IF($AO21=GK$3,$AM21/VLOOKUP($AO21,Data!$A$50:$B$56,2,FALSE),0)</f>
        <v>0</v>
      </c>
      <c r="GL21" s="11">
        <f>IF(GL$2=$A21,0,IF(HLOOKUP(GL$2,Recipes!$H:$GI,'Production Calculator'!$A21+2,FALSE)=0,0,HLOOKUP(GL$2,Recipes!$H:$GI,'Production Calculator'!$A21+2,FALSE)*$AK21))+IF($AO21=GL$3,$AM21/VLOOKUP($AO21,Data!$A$50:$B$56,2,FALSE),0)</f>
        <v>0</v>
      </c>
      <c r="GM21" s="11">
        <f>IF(GM$2=$A21,0,IF(HLOOKUP(GM$2,Recipes!$H:$GI,'Production Calculator'!$A21+2,FALSE)=0,0,HLOOKUP(GM$2,Recipes!$H:$GI,'Production Calculator'!$A21+2,FALSE)*$AK21))+IF($AO21=GM$3,$AM21/VLOOKUP($AO21,Data!$A$50:$B$56,2,FALSE),0)</f>
        <v>0</v>
      </c>
      <c r="GN21" s="11">
        <f>IF(GN$2=$A21,0,IF(HLOOKUP(GN$2,Recipes!$H:$GI,'Production Calculator'!$A21+2,FALSE)=0,0,HLOOKUP(GN$2,Recipes!$H:$GI,'Production Calculator'!$A21+2,FALSE)*$AK21))+IF($AO21=GN$3,$AM21/VLOOKUP($AO21,Data!$A$50:$B$56,2,FALSE),0)</f>
        <v>0</v>
      </c>
      <c r="GO21" s="11">
        <f>IF(GO$2=$A21,0,IF(HLOOKUP(GO$2,Recipes!$H:$GI,'Production Calculator'!$A21+2,FALSE)=0,0,HLOOKUP(GO$2,Recipes!$H:$GI,'Production Calculator'!$A21+2,FALSE)*$AK21))+IF($AO21=GO$3,$AM21/VLOOKUP($AO21,Data!$A$50:$B$56,2,FALSE),0)</f>
        <v>0</v>
      </c>
      <c r="GP21" s="11">
        <f>IF(GP$2=$A21,0,IF(HLOOKUP(GP$2,Recipes!$H:$GI,'Production Calculator'!$A21+2,FALSE)=0,0,HLOOKUP(GP$2,Recipes!$H:$GI,'Production Calculator'!$A21+2,FALSE)*$AK21))+IF($AO21=GP$3,$AM21/VLOOKUP($AO21,Data!$A$50:$B$56,2,FALSE),0)</f>
        <v>0</v>
      </c>
      <c r="GQ21" s="11">
        <f>IF(GQ$2=$A21,0,IF(HLOOKUP(GQ$2,Recipes!$H:$GI,'Production Calculator'!$A21+2,FALSE)=0,0,HLOOKUP(GQ$2,Recipes!$H:$GI,'Production Calculator'!$A21+2,FALSE)*$AK21))+IF($AO21=GQ$3,$AM21/VLOOKUP($AO21,Data!$A$50:$B$56,2,FALSE),0)</f>
        <v>0</v>
      </c>
      <c r="GR21" s="11">
        <f>IF(GR$2=$A21,0,IF(HLOOKUP(GR$2,Recipes!$H:$GI,'Production Calculator'!$A21+2,FALSE)=0,0,HLOOKUP(GR$2,Recipes!$H:$GI,'Production Calculator'!$A21+2,FALSE)*$AK21))+IF($AO21=GR$3,$AM21/VLOOKUP($AO21,Data!$A$50:$B$56,2,FALSE),0)</f>
        <v>0</v>
      </c>
      <c r="GS21" s="11">
        <f>IF(GS$2=$A21,0,IF(HLOOKUP(GS$2,Recipes!$H:$GI,'Production Calculator'!$A21+2,FALSE)=0,0,HLOOKUP(GS$2,Recipes!$H:$GI,'Production Calculator'!$A21+2,FALSE)*$AK21))+IF($AO21=GS$3,$AM21/VLOOKUP($AO21,Data!$A$50:$B$56,2,FALSE),0)</f>
        <v>0</v>
      </c>
      <c r="GT21" s="11">
        <f>IF(GT$2=$A21,0,IF(HLOOKUP(GT$2,Recipes!$H:$GI,'Production Calculator'!$A21+2,FALSE)=0,0,HLOOKUP(GT$2,Recipes!$H:$GI,'Production Calculator'!$A21+2,FALSE)*$AK21))+IF($AO21=GT$3,$AM21/VLOOKUP($AO21,Data!$A$50:$B$56,2,FALSE),0)</f>
        <v>0</v>
      </c>
      <c r="GU21" s="11">
        <f>IF(GU$2=$A21,0,IF(HLOOKUP(GU$2,Recipes!$H:$GI,'Production Calculator'!$A21+2,FALSE)=0,0,HLOOKUP(GU$2,Recipes!$H:$GI,'Production Calculator'!$A21+2,FALSE)*$AK21))+IF($AO21=GU$3,$AM21/VLOOKUP($AO21,Data!$A$50:$B$56,2,FALSE),0)</f>
        <v>0</v>
      </c>
      <c r="GV21" s="11">
        <f>IF(GV$2=$A21,0,IF(HLOOKUP(GV$2,Recipes!$H:$GI,'Production Calculator'!$A21+2,FALSE)=0,0,HLOOKUP(GV$2,Recipes!$H:$GI,'Production Calculator'!$A21+2,FALSE)*$AK21))+IF($AO21=GV$3,$AM21/VLOOKUP($AO21,Data!$A$50:$B$56,2,FALSE),0)</f>
        <v>0</v>
      </c>
      <c r="GW21" s="11">
        <f>IF(GW$2=$A21,0,IF(HLOOKUP(GW$2,Recipes!$H:$GI,'Production Calculator'!$A21+2,FALSE)=0,0,HLOOKUP(GW$2,Recipes!$H:$GI,'Production Calculator'!$A21+2,FALSE)*$AK21))+IF($AO21=GW$3,$AM21/VLOOKUP($AO21,Data!$A$50:$B$56,2,FALSE),0)</f>
        <v>0</v>
      </c>
      <c r="GX21" s="11">
        <f>IF(GX$2=$A21,0,IF(HLOOKUP(GX$2,Recipes!$H:$GI,'Production Calculator'!$A21+2,FALSE)=0,0,HLOOKUP(GX$2,Recipes!$H:$GI,'Production Calculator'!$A21+2,FALSE)*$AK21))+IF($AO21=GX$3,$AM21/VLOOKUP($AO21,Data!$A$50:$B$56,2,FALSE),0)</f>
        <v>0</v>
      </c>
      <c r="GY21" s="11">
        <f>IF(GY$2=$A21,0,IF(HLOOKUP(GY$2,Recipes!$H:$GI,'Production Calculator'!$A21+2,FALSE)=0,0,HLOOKUP(GY$2,Recipes!$H:$GI,'Production Calculator'!$A21+2,FALSE)*$AK21))+IF($AO21=GY$3,$AM21/VLOOKUP($AO21,Data!$A$50:$B$56,2,FALSE),0)</f>
        <v>0</v>
      </c>
      <c r="GZ21" s="11">
        <f>IF(GZ$2=$A21,0,IF(HLOOKUP(GZ$2,Recipes!$H:$GI,'Production Calculator'!$A21+2,FALSE)=0,0,HLOOKUP(GZ$2,Recipes!$H:$GI,'Production Calculator'!$A21+2,FALSE)*$AK21))+IF($AO21=GZ$3,$AM21/VLOOKUP($AO21,Data!$A$50:$B$56,2,FALSE),0)</f>
        <v>0</v>
      </c>
      <c r="HA21" s="11">
        <f>IF(HA$2=$A21,0,IF(HLOOKUP(HA$2,Recipes!$H:$GI,'Production Calculator'!$A21+2,FALSE)=0,0,HLOOKUP(HA$2,Recipes!$H:$GI,'Production Calculator'!$A21+2,FALSE)*$AK21))+IF($AO21=HA$3,$AM21/VLOOKUP($AO21,Data!$A$50:$B$56,2,FALSE),0)</f>
        <v>0</v>
      </c>
      <c r="HB21" s="11">
        <f>IF(HB$2=$A21,0,IF(HLOOKUP(HB$2,Recipes!$H:$GI,'Production Calculator'!$A21+2,FALSE)=0,0,HLOOKUP(HB$2,Recipes!$H:$GI,'Production Calculator'!$A21+2,FALSE)*$AK21))+IF($AO21=HB$3,$AM21/VLOOKUP($AO21,Data!$A$50:$B$56,2,FALSE),0)</f>
        <v>0</v>
      </c>
      <c r="HC21" s="11">
        <f>IF(HC$2=$A21,0,IF(HLOOKUP(HC$2,Recipes!$H:$GI,'Production Calculator'!$A21+2,FALSE)=0,0,HLOOKUP(HC$2,Recipes!$H:$GI,'Production Calculator'!$A21+2,FALSE)*$AK21))+IF($AO21=HC$3,$AM21/VLOOKUP($AO21,Data!$A$50:$B$56,2,FALSE),0)</f>
        <v>0</v>
      </c>
      <c r="HD21" s="11">
        <f>IF(HD$2=$A21,0,IF(HLOOKUP(HD$2,Recipes!$H:$GI,'Production Calculator'!$A21+2,FALSE)=0,0,HLOOKUP(HD$2,Recipes!$H:$GI,'Production Calculator'!$A21+2,FALSE)*$AK21))+IF($AO21=HD$3,$AM21/VLOOKUP($AO21,Data!$A$50:$B$56,2,FALSE),0)</f>
        <v>0</v>
      </c>
      <c r="HE21" s="11">
        <f>IF(HE$2=$A21,0,IF(HLOOKUP(HE$2,Recipes!$H:$GI,'Production Calculator'!$A21+2,FALSE)=0,0,HLOOKUP(HE$2,Recipes!$H:$GI,'Production Calculator'!$A21+2,FALSE)*$AK21))+IF($AO21=HE$3,$AM21/VLOOKUP($AO21,Data!$A$50:$B$56,2,FALSE),0)</f>
        <v>0</v>
      </c>
      <c r="HF21" s="11">
        <f>IF(HF$2=$A21,0,IF(HLOOKUP(HF$2,Recipes!$H:$GI,'Production Calculator'!$A21+2,FALSE)=0,0,HLOOKUP(HF$2,Recipes!$H:$GI,'Production Calculator'!$A21+2,FALSE)*$AK21))+IF($AO21=HF$3,$AM21/VLOOKUP($AO21,Data!$A$50:$B$56,2,FALSE),0)</f>
        <v>0</v>
      </c>
      <c r="HG21" s="11">
        <f>IF(HG$2=$A21,0,IF(HLOOKUP(HG$2,Recipes!$H:$GI,'Production Calculator'!$A21+2,FALSE)=0,0,HLOOKUP(HG$2,Recipes!$H:$GI,'Production Calculator'!$A21+2,FALSE)*$AK21))+IF($AO21=HG$3,$AM21/VLOOKUP($AO21,Data!$A$50:$B$56,2,FALSE),0)</f>
        <v>0</v>
      </c>
      <c r="HH21" s="11">
        <f>IF(HH$2=$A21,0,IF(HLOOKUP(HH$2,Recipes!$H:$GI,'Production Calculator'!$A21+2,FALSE)=0,0,HLOOKUP(HH$2,Recipes!$H:$GI,'Production Calculator'!$A21+2,FALSE)*$AK21))+IF($AO21=HH$3,$AM21/VLOOKUP($AO21,Data!$A$50:$B$56,2,FALSE),0)</f>
        <v>0</v>
      </c>
      <c r="HI21" s="11">
        <f>IF(HI$2=$A21,0,IF(HLOOKUP(HI$2,Recipes!$H:$GI,'Production Calculator'!$A21+2,FALSE)=0,0,HLOOKUP(HI$2,Recipes!$H:$GI,'Production Calculator'!$A21+2,FALSE)*$AK21))+IF($AO21=HI$3,$AM21/VLOOKUP($AO21,Data!$A$50:$B$56,2,FALSE),0)</f>
        <v>0</v>
      </c>
      <c r="HJ21" s="11">
        <f>IF(HJ$2=$A21,0,IF(HLOOKUP(HJ$2,Recipes!$H:$GI,'Production Calculator'!$A21+2,FALSE)=0,0,HLOOKUP(HJ$2,Recipes!$H:$GI,'Production Calculator'!$A21+2,FALSE)*$AK21))+IF($AO21=HJ$3,$AM21/VLOOKUP($AO21,Data!$A$50:$B$56,2,FALSE),0)</f>
        <v>0</v>
      </c>
      <c r="HK21" s="11">
        <f>IF(HK$2=$A21,0,IF(HLOOKUP(HK$2,Recipes!$H:$GI,'Production Calculator'!$A21+2,FALSE)=0,0,HLOOKUP(HK$2,Recipes!$H:$GI,'Production Calculator'!$A21+2,FALSE)*$AK21))+IF($AO21=HK$3,$AM21/VLOOKUP($AO21,Data!$A$50:$B$56,2,FALSE),0)</f>
        <v>0</v>
      </c>
      <c r="HL21" s="11">
        <f>IF(HL$2=$A21,0,IF(HLOOKUP(HL$2,Recipes!$H:$GI,'Production Calculator'!$A21+2,FALSE)=0,0,HLOOKUP(HL$2,Recipes!$H:$GI,'Production Calculator'!$A21+2,FALSE)*$AK21))+IF($AO21=HL$3,$AM21/VLOOKUP($AO21,Data!$A$50:$B$56,2,FALSE),0)</f>
        <v>0</v>
      </c>
      <c r="HM21" s="11">
        <f>IF(HM$2=$A21,0,IF(HLOOKUP(HM$2,Recipes!$H:$GI,'Production Calculator'!$A21+2,FALSE)=0,0,HLOOKUP(HM$2,Recipes!$H:$GI,'Production Calculator'!$A21+2,FALSE)*$AK21))+IF($AO21=HM$3,$AM21/VLOOKUP($AO21,Data!$A$50:$B$56,2,FALSE),0)</f>
        <v>0</v>
      </c>
      <c r="HN21" s="11">
        <f>IF(HN$2=$A21,0,IF(HLOOKUP(HN$2,Recipes!$H:$GI,'Production Calculator'!$A21+2,FALSE)=0,0,HLOOKUP(HN$2,Recipes!$H:$GI,'Production Calculator'!$A21+2,FALSE)*$AK21))+IF($AO21=HN$3,$AM21/VLOOKUP($AO21,Data!$A$50:$B$56,2,FALSE),0)</f>
        <v>0</v>
      </c>
      <c r="HO21" s="11">
        <f>IF(HO$2=$A21,0,IF(HLOOKUP(HO$2,Recipes!$H:$GI,'Production Calculator'!$A21+2,FALSE)=0,0,HLOOKUP(HO$2,Recipes!$H:$GI,'Production Calculator'!$A21+2,FALSE)*$AK21))+IF($AO21=HO$3,$AM21/VLOOKUP($AO21,Data!$A$50:$B$56,2,FALSE),0)</f>
        <v>0</v>
      </c>
      <c r="HP21" s="11">
        <f>IF(HP$2=$A21,0,IF(HLOOKUP(HP$2,Recipes!$H:$GI,'Production Calculator'!$A21+2,FALSE)=0,0,HLOOKUP(HP$2,Recipes!$H:$GI,'Production Calculator'!$A21+2,FALSE)*$AK21))+IF($AO21=HP$3,$AM21/VLOOKUP($AO21,Data!$A$50:$B$56,2,FALSE),0)</f>
        <v>0</v>
      </c>
      <c r="HQ21" s="11">
        <f>IF(HQ$2=$A21,0,IF(HLOOKUP(HQ$2,Recipes!$H:$GI,'Production Calculator'!$A21+2,FALSE)=0,0,HLOOKUP(HQ$2,Recipes!$H:$GI,'Production Calculator'!$A21+2,FALSE)*$AK21))+IF($AO21=HQ$3,$AM21/VLOOKUP($AO21,Data!$A$50:$B$56,2,FALSE),0)</f>
        <v>0</v>
      </c>
      <c r="HR21" s="11">
        <f>IF(HR$2=$A21,0,IF(HLOOKUP(HR$2,Recipes!$H:$GI,'Production Calculator'!$A21+2,FALSE)=0,0,HLOOKUP(HR$2,Recipes!$H:$GI,'Production Calculator'!$A21+2,FALSE)*$AK21))+IF($AO21=HR$3,$AM21/VLOOKUP($AO21,Data!$A$50:$B$56,2,FALSE),0)</f>
        <v>0</v>
      </c>
      <c r="HS21" s="121"/>
    </row>
    <row r="22" spans="1:227" x14ac:dyDescent="0.45">
      <c r="A22" s="31"/>
      <c r="B22" s="159" t="s">
        <v>16</v>
      </c>
      <c r="C22" s="160"/>
      <c r="D22" s="160"/>
      <c r="E22" s="161"/>
      <c r="F22" s="161"/>
      <c r="G22" s="161"/>
      <c r="H22" s="162"/>
      <c r="I22" s="163"/>
      <c r="J22" s="163"/>
      <c r="K22" s="163"/>
      <c r="L22" s="163"/>
      <c r="M22" s="163"/>
      <c r="N22" s="163"/>
      <c r="O22" s="163"/>
      <c r="P22" s="163"/>
      <c r="Q22" s="163"/>
      <c r="R22" s="163"/>
      <c r="S22" s="163"/>
      <c r="T22" s="163"/>
      <c r="U22" s="163"/>
      <c r="V22" s="163"/>
      <c r="W22" s="163"/>
      <c r="X22" s="163"/>
      <c r="Y22" s="163"/>
      <c r="Z22" s="163"/>
      <c r="AA22" s="163"/>
      <c r="AB22" s="163"/>
      <c r="AC22" s="163"/>
      <c r="AD22" s="163"/>
      <c r="AE22" s="163"/>
      <c r="AF22" s="163"/>
      <c r="AG22" s="163"/>
      <c r="AH22" s="163"/>
      <c r="AI22" s="163"/>
      <c r="AJ22" s="163"/>
      <c r="AK22" s="163"/>
      <c r="AL22" s="163"/>
      <c r="AM22" s="161"/>
      <c r="AN22" s="164"/>
      <c r="AO22" s="165"/>
      <c r="AP22" s="67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66"/>
      <c r="BO22" s="66"/>
      <c r="BP22" s="66"/>
      <c r="BQ22" s="66"/>
      <c r="BR22" s="66"/>
      <c r="BS22" s="66"/>
      <c r="BT22" s="66"/>
      <c r="BU22" s="66"/>
      <c r="BV22" s="66"/>
      <c r="BW22" s="66"/>
      <c r="BX22" s="66"/>
      <c r="BY22" s="66"/>
      <c r="BZ22" s="66"/>
      <c r="CA22" s="66"/>
      <c r="CB22" s="66"/>
      <c r="CC22" s="66"/>
      <c r="CD22" s="66"/>
      <c r="CE22" s="66"/>
      <c r="CF22" s="66"/>
      <c r="CG22" s="66"/>
      <c r="CH22" s="66"/>
      <c r="CI22" s="66"/>
      <c r="CJ22" s="66"/>
      <c r="CK22" s="66"/>
      <c r="CL22" s="66"/>
      <c r="CM22" s="66"/>
      <c r="CN22" s="66"/>
      <c r="CO22" s="66"/>
      <c r="CP22" s="66"/>
      <c r="CQ22" s="66"/>
      <c r="CR22" s="66"/>
      <c r="CS22" s="66"/>
      <c r="CT22" s="66"/>
      <c r="CU22" s="66"/>
      <c r="CV22" s="66"/>
      <c r="CW22" s="66"/>
      <c r="CX22" s="66"/>
      <c r="CY22" s="66"/>
      <c r="CZ22" s="66"/>
      <c r="DA22" s="66"/>
      <c r="DB22" s="66"/>
      <c r="DC22" s="66"/>
      <c r="DD22" s="66"/>
      <c r="DE22" s="66"/>
      <c r="DF22" s="66"/>
      <c r="DG22" s="66"/>
      <c r="DH22" s="66"/>
      <c r="DI22" s="66"/>
      <c r="DJ22" s="66"/>
      <c r="DK22" s="66"/>
      <c r="DL22" s="66"/>
      <c r="DM22" s="66"/>
      <c r="DN22" s="66"/>
      <c r="DO22" s="66"/>
      <c r="DP22" s="66"/>
      <c r="DQ22" s="66"/>
      <c r="DR22" s="66"/>
      <c r="DS22" s="66"/>
      <c r="DT22" s="66"/>
      <c r="DU22" s="66"/>
      <c r="DV22" s="66"/>
      <c r="DW22" s="66"/>
      <c r="DX22" s="66"/>
      <c r="DY22" s="66"/>
      <c r="DZ22" s="66"/>
      <c r="EA22" s="66"/>
      <c r="EB22" s="66"/>
      <c r="EC22" s="66"/>
      <c r="ED22" s="66"/>
      <c r="EE22" s="66"/>
      <c r="EF22" s="66"/>
      <c r="EG22" s="66"/>
      <c r="EH22" s="66"/>
      <c r="EI22" s="66"/>
      <c r="EJ22" s="66"/>
      <c r="EK22" s="66"/>
      <c r="EL22" s="66"/>
      <c r="EM22" s="66"/>
      <c r="EN22" s="66"/>
      <c r="EO22" s="66"/>
      <c r="EP22" s="66"/>
      <c r="EQ22" s="66"/>
      <c r="ER22" s="66"/>
      <c r="ES22" s="66"/>
      <c r="ET22" s="66"/>
      <c r="EU22" s="66"/>
      <c r="EV22" s="66"/>
      <c r="EW22" s="66"/>
      <c r="EX22" s="66"/>
      <c r="EY22" s="66"/>
      <c r="EZ22" s="66"/>
      <c r="FA22" s="66"/>
      <c r="FB22" s="66"/>
      <c r="FC22" s="66"/>
      <c r="FD22" s="66"/>
      <c r="FE22" s="66"/>
      <c r="FF22" s="66"/>
      <c r="FG22" s="66"/>
      <c r="FH22" s="66"/>
      <c r="FI22" s="66"/>
      <c r="FJ22" s="66"/>
      <c r="FK22" s="66"/>
      <c r="FL22" s="66"/>
      <c r="FM22" s="66"/>
      <c r="FN22" s="66"/>
      <c r="FO22" s="66"/>
      <c r="FP22" s="66"/>
      <c r="FQ22" s="66"/>
      <c r="FR22" s="66"/>
      <c r="FS22" s="66"/>
      <c r="FT22" s="66"/>
      <c r="FU22" s="66"/>
      <c r="FV22" s="66"/>
      <c r="FW22" s="66"/>
      <c r="FX22" s="66"/>
      <c r="FY22" s="66"/>
      <c r="FZ22" s="66"/>
      <c r="GA22" s="66"/>
      <c r="GB22" s="66"/>
      <c r="GC22" s="66"/>
      <c r="GD22" s="66"/>
      <c r="GE22" s="66"/>
      <c r="GF22" s="66"/>
      <c r="GG22" s="66"/>
      <c r="GH22" s="66"/>
      <c r="GI22" s="66"/>
      <c r="GJ22" s="66"/>
      <c r="GK22" s="66"/>
      <c r="GL22" s="66"/>
      <c r="GM22" s="66"/>
      <c r="GN22" s="66"/>
      <c r="GO22" s="66"/>
      <c r="GP22" s="66"/>
      <c r="GQ22" s="66"/>
      <c r="GR22" s="66"/>
      <c r="GS22" s="66"/>
      <c r="GT22" s="66"/>
      <c r="GU22" s="66"/>
      <c r="GV22" s="66"/>
      <c r="GW22" s="66"/>
      <c r="GX22" s="66"/>
      <c r="GY22" s="66"/>
      <c r="GZ22" s="66"/>
      <c r="HA22" s="66"/>
      <c r="HB22" s="66"/>
      <c r="HC22" s="66"/>
      <c r="HD22" s="66"/>
      <c r="HE22" s="66"/>
      <c r="HF22" s="66"/>
      <c r="HG22" s="66"/>
      <c r="HH22" s="66"/>
      <c r="HI22" s="66"/>
      <c r="HJ22" s="66"/>
      <c r="HK22" s="66"/>
      <c r="HL22" s="66"/>
      <c r="HM22" s="66"/>
      <c r="HN22" s="66"/>
      <c r="HO22" s="66"/>
      <c r="HP22" s="66"/>
      <c r="HQ22" s="66"/>
      <c r="HR22" s="66"/>
      <c r="HS22" s="121"/>
    </row>
    <row r="23" spans="1:227" x14ac:dyDescent="0.45">
      <c r="A23">
        <v>10</v>
      </c>
      <c r="B23" s="107" t="str">
        <f>VLOOKUP(A23,Recipes!A:B,2)</f>
        <v>Battery (equipment)</v>
      </c>
      <c r="C23" s="134">
        <v>0</v>
      </c>
      <c r="D23" s="108">
        <f t="shared" ref="D23:D44" si="50">HLOOKUP(A23,$AQ$2:$HR$202,$A$202-1,FALSE)+C23</f>
        <v>0</v>
      </c>
      <c r="E23" s="135" t="s">
        <v>1</v>
      </c>
      <c r="F23" s="109">
        <f>VLOOKUP(A23,Recipes!$A$3:$G$186,6,FALSE)</f>
        <v>2</v>
      </c>
      <c r="G23" s="109">
        <f>VLOOKUP(A23,Recipes!$A$3:$G$186,7,FALSE)</f>
        <v>0</v>
      </c>
      <c r="H23" s="110">
        <f t="shared" ref="H23:H44" si="51">ROUNDUP(D23/AL23,0)</f>
        <v>0</v>
      </c>
      <c r="I23" s="109">
        <f>VLOOKUP(E23,Data!$A$2:$C$26,3, FALSE)</f>
        <v>4</v>
      </c>
      <c r="J23" s="108">
        <v>0</v>
      </c>
      <c r="K23" s="108">
        <v>0</v>
      </c>
      <c r="L23" s="108">
        <v>0</v>
      </c>
      <c r="M23" s="137">
        <v>0</v>
      </c>
      <c r="N23" s="137">
        <v>0</v>
      </c>
      <c r="O23" s="137">
        <v>0</v>
      </c>
      <c r="P23" s="138">
        <v>0</v>
      </c>
      <c r="Q23" s="138">
        <v>0</v>
      </c>
      <c r="R23" s="138">
        <v>0</v>
      </c>
      <c r="S23">
        <f t="shared" ref="S23" si="52">J23*$H23</f>
        <v>0</v>
      </c>
      <c r="T23">
        <f t="shared" ref="T23" si="53">K23*$H23</f>
        <v>0</v>
      </c>
      <c r="U23">
        <f t="shared" ref="U23" si="54">L23*$H23</f>
        <v>0</v>
      </c>
      <c r="V23">
        <f t="shared" ref="V23" si="55">M23*$H23</f>
        <v>0</v>
      </c>
      <c r="W23">
        <f t="shared" ref="W23" si="56">N23*$H23</f>
        <v>0</v>
      </c>
      <c r="X23">
        <f t="shared" ref="X23" si="57">O23*$H23</f>
        <v>0</v>
      </c>
      <c r="Y23">
        <f t="shared" ref="Y23" si="58">P23*$H23</f>
        <v>0</v>
      </c>
      <c r="Z23">
        <f t="shared" ref="Z23" si="59">Q23*$H23</f>
        <v>0</v>
      </c>
      <c r="AA23">
        <f t="shared" ref="AA23" si="60">R23*$H23</f>
        <v>0</v>
      </c>
      <c r="AB23" s="111">
        <f>VLOOKUP($A23,Recipes!$A:$G,4)</f>
        <v>10</v>
      </c>
      <c r="AC23" s="111">
        <f>VLOOKUP($A23,Recipes!$A:$G,5)</f>
        <v>1</v>
      </c>
      <c r="AD23" s="111">
        <f t="shared" ref="AD23:AD44" si="61">AC23/AB23</f>
        <v>0.1</v>
      </c>
      <c r="AE23" s="111">
        <f>VLOOKUP(E23,Data!$A$2:$F$26,5,FALSE)</f>
        <v>0</v>
      </c>
      <c r="AF23" s="111">
        <f>VLOOKUP(E23,Data!$A$2:$F$26,4,FALSE)</f>
        <v>210</v>
      </c>
      <c r="AG23" s="111">
        <f>VLOOKUP(E23,Data!$A$2:$B$26,2, FALSE)</f>
        <v>1.25</v>
      </c>
      <c r="AH23" s="111">
        <f>1+VLOOKUP($J$3,Data!$A$40:$D$48,2,FALSE)*$J23+VLOOKUP($K$3,Data!$A$40:$D$48,2,FALSE)*$K23+VLOOKUP($L$3,Data!$A$40:$D$48,2,FALSE)*$L23+VLOOKUP($M$3,Data!$A$40:$D$48,2,FALSE)*$M23+VLOOKUP($N$3,Data!$A$40:$D$48,2,FALSE)*$N23+VLOOKUP($O$3,Data!$A$40:$D$48,2,FALSE)*$O23+VLOOKUP($P$3,Data!$A$40:$D$48,2,FALSE)*$P23+VLOOKUP($Q$3,Data!$A$40:$D$48,2,FALSE)*$Q23+VLOOKUP($R$3,Data!$A$40:$D$48,2,FALSE)*$R23</f>
        <v>1</v>
      </c>
      <c r="AI23" s="111">
        <f>MAX(1+VLOOKUP($J$3,Data!$A$40:$D$48,3,FALSE)*$J23+VLOOKUP($K$3,Data!$A$40:$D$48,3,FALSE)*$K23+VLOOKUP($L$3,Data!$A$40:$D$48,3,FALSE)*$L23+VLOOKUP($M$3,Data!$A$40:$D$48,3,FALSE)*$M23+VLOOKUP($N$3,Data!$A$40:$D$48,3,FALSE)*$N23+VLOOKUP($O$3,Data!$A$40:$D$48,3,FALSE)*$O23+VLOOKUP($P$3,Data!$A$40:$D$48,3,FALSE)*$P23+VLOOKUP($Q$3,Data!$A$40:$D$48,3,FALSE)*$Q23+VLOOKUP($R$3,Data!$A$40:$D$48,3,FALSE)*$R23,0)</f>
        <v>1</v>
      </c>
      <c r="AJ23" s="111">
        <f>MAX(1-(VLOOKUP($J$3,Data!$A$40:$D$48,4,FALSE)*$J23+VLOOKUP($K$3,Data!$A$40:$D$48,4,FALSE)*$K23+VLOOKUP($L$3,Data!$A$40:$D$48,4,FALSE)*$L23+VLOOKUP($M$3,Data!$A$40:$D$48,4,FALSE)*$M23+VLOOKUP($N$3,Data!$A$40:$D$48,4,FALSE)*$N23+VLOOKUP($O$3,Data!$A$40:$D$48,4,FALSE)*$O23+VLOOKUP($P$3,Data!$A$40:$D$48,4,FALSE)*$P23+VLOOKUP($Q$3,Data!$A$40:$D$48,4,FALSE)*$Q23+VLOOKUP($R$3,Data!$A$40:$D$48,4,FALSE)*$R23),0.2)</f>
        <v>1</v>
      </c>
      <c r="AK23" s="112">
        <f t="shared" ref="AK23:AK44" si="62">D23/(AC23*AH23)</f>
        <v>0</v>
      </c>
      <c r="AL23" s="111">
        <f t="shared" ref="AL23:AL44" si="63">AD23*AG23*AH23*AI23</f>
        <v>0.125</v>
      </c>
      <c r="AM23" s="111">
        <f t="shared" ref="AM23:AM44" si="64">AE23*H23*AJ23</f>
        <v>0</v>
      </c>
      <c r="AN23" s="111">
        <f t="shared" ref="AN23:AN44" si="65">AF23*H23*AJ23</f>
        <v>0</v>
      </c>
      <c r="AO23" s="131" t="s">
        <v>298</v>
      </c>
      <c r="AP23" s="11"/>
      <c r="AQ23" s="11">
        <f>IF(AQ$2=$A23,0,IF(HLOOKUP(AQ$2,Recipes!$H:$GI,'Production Calculator'!$A23+2,FALSE)=0,0,HLOOKUP(AQ$2,Recipes!$H:$GI,'Production Calculator'!$A23+2,FALSE)*$AK23))+IF($AO23=AQ$3,$AM23/VLOOKUP($AO23,Data!$A$50:$B$56,2,FALSE),0)</f>
        <v>0</v>
      </c>
      <c r="AR23" s="11">
        <f>IF(AR$2=$A23,0,IF(HLOOKUP(AR$2,Recipes!$H:$GI,'Production Calculator'!$A23+2,FALSE)=0,0,HLOOKUP(AR$2,Recipes!$H:$GI,'Production Calculator'!$A23+2,FALSE)*$AK23))+IF($AO23=AR$3,$AM23/VLOOKUP($AO23,Data!$A$50:$B$56,2,FALSE),0)</f>
        <v>0</v>
      </c>
      <c r="AS23" s="11">
        <f>IF(AS$2=$A23,0,IF(HLOOKUP(AS$2,Recipes!$H:$GI,'Production Calculator'!$A23+2,FALSE)=0,0,HLOOKUP(AS$2,Recipes!$H:$GI,'Production Calculator'!$A23+2,FALSE)*$AK23))+IF($AO23=AS$3,$AM23/VLOOKUP($AO23,Data!$A$50:$B$56,2,FALSE),0)</f>
        <v>0</v>
      </c>
      <c r="AT23" s="11">
        <f>IF(AT$2=$A23,0,IF(HLOOKUP(AT$2,Recipes!$H:$GI,'Production Calculator'!$A23+2,FALSE)=0,0,HLOOKUP(AT$2,Recipes!$H:$GI,'Production Calculator'!$A23+2,FALSE)*$AK23))+IF($AO23=AT$3,$AM23/VLOOKUP($AO23,Data!$A$50:$B$56,2,FALSE),0)</f>
        <v>0</v>
      </c>
      <c r="AU23" s="11">
        <f>IF(AU$2=$A23,0,IF(HLOOKUP(AU$2,Recipes!$H:$GI,'Production Calculator'!$A23+2,FALSE)=0,0,HLOOKUP(AU$2,Recipes!$H:$GI,'Production Calculator'!$A23+2,FALSE)*$AK23))+IF($AO23=AU$3,$AM23/VLOOKUP($AO23,Data!$A$50:$B$56,2,FALSE),0)</f>
        <v>0</v>
      </c>
      <c r="AV23" s="11">
        <f>IF(AV$2=$A23,0,IF(HLOOKUP(AV$2,Recipes!$H:$GI,'Production Calculator'!$A23+2,FALSE)=0,0,HLOOKUP(AV$2,Recipes!$H:$GI,'Production Calculator'!$A23+2,FALSE)*$AK23))+IF($AO23=AV$3,$AM23/VLOOKUP($AO23,Data!$A$50:$B$56,2,FALSE),0)</f>
        <v>0</v>
      </c>
      <c r="AW23" s="11">
        <f>IF(AW$2=$A23,0,IF(HLOOKUP(AW$2,Recipes!$H:$GI,'Production Calculator'!$A23+2,FALSE)=0,0,HLOOKUP(AW$2,Recipes!$H:$GI,'Production Calculator'!$A23+2,FALSE)*$AK23))+IF($AO23=AW$3,$AM23/VLOOKUP($AO23,Data!$A$50:$B$56,2,FALSE),0)</f>
        <v>0</v>
      </c>
      <c r="AX23" s="11">
        <f>IF(AX$2=$A23,0,IF(HLOOKUP(AX$2,Recipes!$H:$GI,'Production Calculator'!$A23+2,FALSE)=0,0,HLOOKUP(AX$2,Recipes!$H:$GI,'Production Calculator'!$A23+2,FALSE)*$AK23))+IF($AO23=AX$3,$AM23/VLOOKUP($AO23,Data!$A$50:$B$56,2,FALSE),0)</f>
        <v>0</v>
      </c>
      <c r="AY23" s="11">
        <f>IF(AY$2=$A23,0,IF(HLOOKUP(AY$2,Recipes!$H:$GI,'Production Calculator'!$A23+2,FALSE)=0,0,HLOOKUP(AY$2,Recipes!$H:$GI,'Production Calculator'!$A23+2,FALSE)*$AK23))+IF($AO23=AY$3,$AM23/VLOOKUP($AO23,Data!$A$50:$B$56,2,FALSE),0)</f>
        <v>0</v>
      </c>
      <c r="AZ23" s="11">
        <f>IF(AZ$2=$A23,0,IF(HLOOKUP(AZ$2,Recipes!$H:$GI,'Production Calculator'!$A23+2,FALSE)=0,0,HLOOKUP(AZ$2,Recipes!$H:$GI,'Production Calculator'!$A23+2,FALSE)*$AK23))+IF($AO23=AZ$3,$AM23/VLOOKUP($AO23,Data!$A$50:$B$56,2,FALSE),0)</f>
        <v>0</v>
      </c>
      <c r="BA23" s="11">
        <f>IF(BA$2=$A23,0,IF(HLOOKUP(BA$2,Recipes!$H:$GI,'Production Calculator'!$A23+2,FALSE)=0,0,HLOOKUP(BA$2,Recipes!$H:$GI,'Production Calculator'!$A23+2,FALSE)*$AK23))+IF($AO23=BA$3,$AM23/VLOOKUP($AO23,Data!$A$50:$B$56,2,FALSE),0)</f>
        <v>0</v>
      </c>
      <c r="BB23" s="11">
        <f>IF(BB$2=$A23,0,IF(HLOOKUP(BB$2,Recipes!$H:$GI,'Production Calculator'!$A23+2,FALSE)=0,0,HLOOKUP(BB$2,Recipes!$H:$GI,'Production Calculator'!$A23+2,FALSE)*$AK23))+IF($AO23=BB$3,$AM23/VLOOKUP($AO23,Data!$A$50:$B$56,2,FALSE),0)</f>
        <v>0</v>
      </c>
      <c r="BC23" s="11">
        <f>IF(BC$2=$A23,0,IF(HLOOKUP(BC$2,Recipes!$H:$GI,'Production Calculator'!$A23+2,FALSE)=0,0,HLOOKUP(BC$2,Recipes!$H:$GI,'Production Calculator'!$A23+2,FALSE)*$AK23))+IF($AO23=BC$3,$AM23/VLOOKUP($AO23,Data!$A$50:$B$56,2,FALSE),0)</f>
        <v>0</v>
      </c>
      <c r="BD23" s="11">
        <f>IF(BD$2=$A23,0,IF(HLOOKUP(BD$2,Recipes!$H:$GI,'Production Calculator'!$A23+2,FALSE)=0,0,HLOOKUP(BD$2,Recipes!$H:$GI,'Production Calculator'!$A23+2,FALSE)*$AK23))+IF($AO23=BD$3,$AM23/VLOOKUP($AO23,Data!$A$50:$B$56,2,FALSE),0)</f>
        <v>0</v>
      </c>
      <c r="BE23" s="11">
        <f>IF(BE$2=$A23,0,IF(HLOOKUP(BE$2,Recipes!$H:$GI,'Production Calculator'!$A23+2,FALSE)=0,0,HLOOKUP(BE$2,Recipes!$H:$GI,'Production Calculator'!$A23+2,FALSE)*$AK23))+IF($AO23=BE$3,$AM23/VLOOKUP($AO23,Data!$A$50:$B$56,2,FALSE),0)</f>
        <v>0</v>
      </c>
      <c r="BF23" s="11">
        <f>IF(BF$2=$A23,0,IF(HLOOKUP(BF$2,Recipes!$H:$GI,'Production Calculator'!$A23+2,FALSE)=0,0,HLOOKUP(BF$2,Recipes!$H:$GI,'Production Calculator'!$A23+2,FALSE)*$AK23))+IF($AO23=BF$3,$AM23/VLOOKUP($AO23,Data!$A$50:$B$56,2,FALSE),0)</f>
        <v>0</v>
      </c>
      <c r="BG23" s="11">
        <f>IF(BG$2=$A23,0,IF(HLOOKUP(BG$2,Recipes!$H:$GI,'Production Calculator'!$A23+2,FALSE)=0,0,HLOOKUP(BG$2,Recipes!$H:$GI,'Production Calculator'!$A23+2,FALSE)*$AK23))+IF($AO23=BG$3,$AM23/VLOOKUP($AO23,Data!$A$50:$B$56,2,FALSE),0)</f>
        <v>0</v>
      </c>
      <c r="BH23" s="11">
        <f>IF(BH$2=$A23,0,IF(HLOOKUP(BH$2,Recipes!$H:$GI,'Production Calculator'!$A23+2,FALSE)=0,0,HLOOKUP(BH$2,Recipes!$H:$GI,'Production Calculator'!$A23+2,FALSE)*$AK23))+IF($AO23=BH$3,$AM23/VLOOKUP($AO23,Data!$A$50:$B$56,2,FALSE),0)</f>
        <v>0</v>
      </c>
      <c r="BI23" s="11">
        <f>IF(BI$2=$A23,0,IF(HLOOKUP(BI$2,Recipes!$H:$GI,'Production Calculator'!$A23+2,FALSE)=0,0,HLOOKUP(BI$2,Recipes!$H:$GI,'Production Calculator'!$A23+2,FALSE)*$AK23))+IF($AO23=BI$3,$AM23/VLOOKUP($AO23,Data!$A$50:$B$56,2,FALSE),0)</f>
        <v>0</v>
      </c>
      <c r="BJ23" s="11">
        <f>IF(BJ$2=$A23,0,IF(HLOOKUP(BJ$2,Recipes!$H:$GI,'Production Calculator'!$A23+2,FALSE)=0,0,HLOOKUP(BJ$2,Recipes!$H:$GI,'Production Calculator'!$A23+2,FALSE)*$AK23))+IF($AO23=BJ$3,$AM23/VLOOKUP($AO23,Data!$A$50:$B$56,2,FALSE),0)</f>
        <v>0</v>
      </c>
      <c r="BK23" s="11">
        <f>IF(BK$2=$A23,0,IF(HLOOKUP(BK$2,Recipes!$H:$GI,'Production Calculator'!$A23+2,FALSE)=0,0,HLOOKUP(BK$2,Recipes!$H:$GI,'Production Calculator'!$A23+2,FALSE)*$AK23))+IF($AO23=BK$3,$AM23/VLOOKUP($AO23,Data!$A$50:$B$56,2,FALSE),0)</f>
        <v>0</v>
      </c>
      <c r="BL23" s="11">
        <f>IF(BL$2=$A23,0,IF(HLOOKUP(BL$2,Recipes!$H:$GI,'Production Calculator'!$A23+2,FALSE)=0,0,HLOOKUP(BL$2,Recipes!$H:$GI,'Production Calculator'!$A23+2,FALSE)*$AK23))+IF($AO23=BL$3,$AM23/VLOOKUP($AO23,Data!$A$50:$B$56,2,FALSE),0)</f>
        <v>0</v>
      </c>
      <c r="BM23" s="11">
        <f>IF(BM$2=$A23,0,IF(HLOOKUP(BM$2,Recipes!$H:$GI,'Production Calculator'!$A23+2,FALSE)=0,0,HLOOKUP(BM$2,Recipes!$H:$GI,'Production Calculator'!$A23+2,FALSE)*$AK23))+IF($AO23=BM$3,$AM23/VLOOKUP($AO23,Data!$A$50:$B$56,2,FALSE),0)</f>
        <v>0</v>
      </c>
      <c r="BN23" s="11">
        <f>IF(BN$2=$A23,0,IF(HLOOKUP(BN$2,Recipes!$H:$GI,'Production Calculator'!$A23+2,FALSE)=0,0,HLOOKUP(BN$2,Recipes!$H:$GI,'Production Calculator'!$A23+2,FALSE)*$AK23))+IF($AO23=BN$3,$AM23/VLOOKUP($AO23,Data!$A$50:$B$56,2,FALSE),0)</f>
        <v>0</v>
      </c>
      <c r="BO23" s="11">
        <f>IF(BO$2=$A23,0,IF(HLOOKUP(BO$2,Recipes!$H:$GI,'Production Calculator'!$A23+2,FALSE)=0,0,HLOOKUP(BO$2,Recipes!$H:$GI,'Production Calculator'!$A23+2,FALSE)*$AK23))+IF($AO23=BO$3,$AM23/VLOOKUP($AO23,Data!$A$50:$B$56,2,FALSE),0)</f>
        <v>0</v>
      </c>
      <c r="BP23" s="11">
        <f>IF(BP$2=$A23,0,IF(HLOOKUP(BP$2,Recipes!$H:$GI,'Production Calculator'!$A23+2,FALSE)=0,0,HLOOKUP(BP$2,Recipes!$H:$GI,'Production Calculator'!$A23+2,FALSE)*$AK23))+IF($AO23=BP$3,$AM23/VLOOKUP($AO23,Data!$A$50:$B$56,2,FALSE),0)</f>
        <v>0</v>
      </c>
      <c r="BQ23" s="11">
        <f>IF(BQ$2=$A23,0,IF(HLOOKUP(BQ$2,Recipes!$H:$GI,'Production Calculator'!$A23+2,FALSE)=0,0,HLOOKUP(BQ$2,Recipes!$H:$GI,'Production Calculator'!$A23+2,FALSE)*$AK23))+IF($AO23=BQ$3,$AM23/VLOOKUP($AO23,Data!$A$50:$B$56,2,FALSE),0)</f>
        <v>0</v>
      </c>
      <c r="BR23" s="11">
        <f>IF(BR$2=$A23,0,IF(HLOOKUP(BR$2,Recipes!$H:$GI,'Production Calculator'!$A23+2,FALSE)=0,0,HLOOKUP(BR$2,Recipes!$H:$GI,'Production Calculator'!$A23+2,FALSE)*$AK23))+IF($AO23=BR$3,$AM23/VLOOKUP($AO23,Data!$A$50:$B$56,2,FALSE),0)</f>
        <v>0</v>
      </c>
      <c r="BS23" s="11">
        <f>IF(BS$2=$A23,0,IF(HLOOKUP(BS$2,Recipes!$H:$GI,'Production Calculator'!$A23+2,FALSE)=0,0,HLOOKUP(BS$2,Recipes!$H:$GI,'Production Calculator'!$A23+2,FALSE)*$AK23))+IF($AO23=BS$3,$AM23/VLOOKUP($AO23,Data!$A$50:$B$56,2,FALSE),0)</f>
        <v>0</v>
      </c>
      <c r="BT23" s="11">
        <f>IF(BT$2=$A23,0,IF(HLOOKUP(BT$2,Recipes!$H:$GI,'Production Calculator'!$A23+2,FALSE)=0,0,HLOOKUP(BT$2,Recipes!$H:$GI,'Production Calculator'!$A23+2,FALSE)*$AK23))+IF($AO23=BT$3,$AM23/VLOOKUP($AO23,Data!$A$50:$B$56,2,FALSE),0)</f>
        <v>0</v>
      </c>
      <c r="BU23" s="11">
        <f>IF(BU$2=$A23,0,IF(HLOOKUP(BU$2,Recipes!$H:$GI,'Production Calculator'!$A23+2,FALSE)=0,0,HLOOKUP(BU$2,Recipes!$H:$GI,'Production Calculator'!$A23+2,FALSE)*$AK23))+IF($AO23=BU$3,$AM23/VLOOKUP($AO23,Data!$A$50:$B$56,2,FALSE),0)</f>
        <v>0</v>
      </c>
      <c r="BV23" s="11">
        <f>IF(BV$2=$A23,0,IF(HLOOKUP(BV$2,Recipes!$H:$GI,'Production Calculator'!$A23+2,FALSE)=0,0,HLOOKUP(BV$2,Recipes!$H:$GI,'Production Calculator'!$A23+2,FALSE)*$AK23))+IF($AO23=BV$3,$AM23/VLOOKUP($AO23,Data!$A$50:$B$56,2,FALSE),0)</f>
        <v>0</v>
      </c>
      <c r="BW23" s="11">
        <f>IF(BW$2=$A23,0,IF(HLOOKUP(BW$2,Recipes!$H:$GI,'Production Calculator'!$A23+2,FALSE)=0,0,HLOOKUP(BW$2,Recipes!$H:$GI,'Production Calculator'!$A23+2,FALSE)*$AK23))+IF($AO23=BW$3,$AM23/VLOOKUP($AO23,Data!$A$50:$B$56,2,FALSE),0)</f>
        <v>0</v>
      </c>
      <c r="BX23" s="11">
        <f>IF(BX$2=$A23,0,IF(HLOOKUP(BX$2,Recipes!$H:$GI,'Production Calculator'!$A23+2,FALSE)=0,0,HLOOKUP(BX$2,Recipes!$H:$GI,'Production Calculator'!$A23+2,FALSE)*$AK23))+IF($AO23=BX$3,$AM23/VLOOKUP($AO23,Data!$A$50:$B$56,2,FALSE),0)</f>
        <v>0</v>
      </c>
      <c r="BY23" s="11">
        <f>IF(BY$2=$A23,0,IF(HLOOKUP(BY$2,Recipes!$H:$GI,'Production Calculator'!$A23+2,FALSE)=0,0,HLOOKUP(BY$2,Recipes!$H:$GI,'Production Calculator'!$A23+2,FALSE)*$AK23))+IF($AO23=BY$3,$AM23/VLOOKUP($AO23,Data!$A$50:$B$56,2,FALSE),0)</f>
        <v>0</v>
      </c>
      <c r="BZ23" s="11">
        <f>IF(BZ$2=$A23,0,IF(HLOOKUP(BZ$2,Recipes!$H:$GI,'Production Calculator'!$A23+2,FALSE)=0,0,HLOOKUP(BZ$2,Recipes!$H:$GI,'Production Calculator'!$A23+2,FALSE)*$AK23))+IF($AO23=BZ$3,$AM23/VLOOKUP($AO23,Data!$A$50:$B$56,2,FALSE),0)</f>
        <v>0</v>
      </c>
      <c r="CA23" s="11">
        <f>IF(CA$2=$A23,0,IF(HLOOKUP(CA$2,Recipes!$H:$GI,'Production Calculator'!$A23+2,FALSE)=0,0,HLOOKUP(CA$2,Recipes!$H:$GI,'Production Calculator'!$A23+2,FALSE)*$AK23))+IF($AO23=CA$3,$AM23/VLOOKUP($AO23,Data!$A$50:$B$56,2,FALSE),0)</f>
        <v>0</v>
      </c>
      <c r="CB23" s="11">
        <f>IF(CB$2=$A23,0,IF(HLOOKUP(CB$2,Recipes!$H:$GI,'Production Calculator'!$A23+2,FALSE)=0,0,HLOOKUP(CB$2,Recipes!$H:$GI,'Production Calculator'!$A23+2,FALSE)*$AK23))+IF($AO23=CB$3,$AM23/VLOOKUP($AO23,Data!$A$50:$B$56,2,FALSE),0)</f>
        <v>0</v>
      </c>
      <c r="CC23" s="11">
        <f>IF(CC$2=$A23,0,IF(HLOOKUP(CC$2,Recipes!$H:$GI,'Production Calculator'!$A23+2,FALSE)=0,0,HLOOKUP(CC$2,Recipes!$H:$GI,'Production Calculator'!$A23+2,FALSE)*$AK23))+IF($AO23=CC$3,$AM23/VLOOKUP($AO23,Data!$A$50:$B$56,2,FALSE),0)</f>
        <v>0</v>
      </c>
      <c r="CD23" s="11">
        <f>IF(CD$2=$A23,0,IF(HLOOKUP(CD$2,Recipes!$H:$GI,'Production Calculator'!$A23+2,FALSE)=0,0,HLOOKUP(CD$2,Recipes!$H:$GI,'Production Calculator'!$A23+2,FALSE)*$AK23))+IF($AO23=CD$3,$AM23/VLOOKUP($AO23,Data!$A$50:$B$56,2,FALSE),0)</f>
        <v>0</v>
      </c>
      <c r="CE23" s="11">
        <f>IF(CE$2=$A23,0,IF(HLOOKUP(CE$2,Recipes!$H:$GI,'Production Calculator'!$A23+2,FALSE)=0,0,HLOOKUP(CE$2,Recipes!$H:$GI,'Production Calculator'!$A23+2,FALSE)*$AK23))+IF($AO23=CE$3,$AM23/VLOOKUP($AO23,Data!$A$50:$B$56,2,FALSE),0)</f>
        <v>0</v>
      </c>
      <c r="CF23" s="11">
        <f>IF(CF$2=$A23,0,IF(HLOOKUP(CF$2,Recipes!$H:$GI,'Production Calculator'!$A23+2,FALSE)=0,0,HLOOKUP(CF$2,Recipes!$H:$GI,'Production Calculator'!$A23+2,FALSE)*$AK23))+IF($AO23=CF$3,$AM23/VLOOKUP($AO23,Data!$A$50:$B$56,2,FALSE),0)</f>
        <v>0</v>
      </c>
      <c r="CG23" s="11">
        <f>IF(CG$2=$A23,0,IF(HLOOKUP(CG$2,Recipes!$H:$GI,'Production Calculator'!$A23+2,FALSE)=0,0,HLOOKUP(CG$2,Recipes!$H:$GI,'Production Calculator'!$A23+2,FALSE)*$AK23))+IF($AO23=CG$3,$AM23/VLOOKUP($AO23,Data!$A$50:$B$56,2,FALSE),0)</f>
        <v>0</v>
      </c>
      <c r="CH23" s="11">
        <f>IF(CH$2=$A23,0,IF(HLOOKUP(CH$2,Recipes!$H:$GI,'Production Calculator'!$A23+2,FALSE)=0,0,HLOOKUP(CH$2,Recipes!$H:$GI,'Production Calculator'!$A23+2,FALSE)*$AK23))+IF($AO23=CH$3,$AM23/VLOOKUP($AO23,Data!$A$50:$B$56,2,FALSE),0)</f>
        <v>0</v>
      </c>
      <c r="CI23" s="11">
        <f>IF(CI$2=$A23,0,IF(HLOOKUP(CI$2,Recipes!$H:$GI,'Production Calculator'!$A23+2,FALSE)=0,0,HLOOKUP(CI$2,Recipes!$H:$GI,'Production Calculator'!$A23+2,FALSE)*$AK23))+IF($AO23=CI$3,$AM23/VLOOKUP($AO23,Data!$A$50:$B$56,2,FALSE),0)</f>
        <v>0</v>
      </c>
      <c r="CJ23" s="11">
        <f>IF(CJ$2=$A23,0,IF(HLOOKUP(CJ$2,Recipes!$H:$GI,'Production Calculator'!$A23+2,FALSE)=0,0,HLOOKUP(CJ$2,Recipes!$H:$GI,'Production Calculator'!$A23+2,FALSE)*$AK23))+IF($AO23=CJ$3,$AM23/VLOOKUP($AO23,Data!$A$50:$B$56,2,FALSE),0)</f>
        <v>0</v>
      </c>
      <c r="CK23" s="11">
        <f>IF(CK$2=$A23,0,IF(HLOOKUP(CK$2,Recipes!$H:$GI,'Production Calculator'!$A23+2,FALSE)=0,0,HLOOKUP(CK$2,Recipes!$H:$GI,'Production Calculator'!$A23+2,FALSE)*$AK23))+IF($AO23=CK$3,$AM23/VLOOKUP($AO23,Data!$A$50:$B$56,2,FALSE),0)</f>
        <v>0</v>
      </c>
      <c r="CL23" s="11">
        <f>IF(CL$2=$A23,0,IF(HLOOKUP(CL$2,Recipes!$H:$GI,'Production Calculator'!$A23+2,FALSE)=0,0,HLOOKUP(CL$2,Recipes!$H:$GI,'Production Calculator'!$A23+2,FALSE)*$AK23))+IF($AO23=CL$3,$AM23/VLOOKUP($AO23,Data!$A$50:$B$56,2,FALSE),0)</f>
        <v>0</v>
      </c>
      <c r="CM23" s="11">
        <f>IF(CM$2=$A23,0,IF(HLOOKUP(CM$2,Recipes!$H:$GI,'Production Calculator'!$A23+2,FALSE)=0,0,HLOOKUP(CM$2,Recipes!$H:$GI,'Production Calculator'!$A23+2,FALSE)*$AK23))+IF($AO23=CM$3,$AM23/VLOOKUP($AO23,Data!$A$50:$B$56,2,FALSE),0)</f>
        <v>0</v>
      </c>
      <c r="CN23" s="11">
        <f>IF(CN$2=$A23,0,IF(HLOOKUP(CN$2,Recipes!$H:$GI,'Production Calculator'!$A23+2,FALSE)=0,0,HLOOKUP(CN$2,Recipes!$H:$GI,'Production Calculator'!$A23+2,FALSE)*$AK23))+IF($AO23=CN$3,$AM23/VLOOKUP($AO23,Data!$A$50:$B$56,2,FALSE),0)</f>
        <v>0</v>
      </c>
      <c r="CO23" s="11">
        <f>IF(CO$2=$A23,0,IF(HLOOKUP(CO$2,Recipes!$H:$GI,'Production Calculator'!$A23+2,FALSE)=0,0,HLOOKUP(CO$2,Recipes!$H:$GI,'Production Calculator'!$A23+2,FALSE)*$AK23))+IF($AO23=CO$3,$AM23/VLOOKUP($AO23,Data!$A$50:$B$56,2,FALSE),0)</f>
        <v>0</v>
      </c>
      <c r="CP23" s="11">
        <f>IF(CP$2=$A23,0,IF(HLOOKUP(CP$2,Recipes!$H:$GI,'Production Calculator'!$A23+2,FALSE)=0,0,HLOOKUP(CP$2,Recipes!$H:$GI,'Production Calculator'!$A23+2,FALSE)*$AK23))+IF($AO23=CP$3,$AM23/VLOOKUP($AO23,Data!$A$50:$B$56,2,FALSE),0)</f>
        <v>0</v>
      </c>
      <c r="CQ23" s="11">
        <f>IF(CQ$2=$A23,0,IF(HLOOKUP(CQ$2,Recipes!$H:$GI,'Production Calculator'!$A23+2,FALSE)=0,0,HLOOKUP(CQ$2,Recipes!$H:$GI,'Production Calculator'!$A23+2,FALSE)*$AK23))+IF($AO23=CQ$3,$AM23/VLOOKUP($AO23,Data!$A$50:$B$56,2,FALSE),0)</f>
        <v>0</v>
      </c>
      <c r="CR23" s="11">
        <f>IF(CR$2=$A23,0,IF(HLOOKUP(CR$2,Recipes!$H:$GI,'Production Calculator'!$A23+2,FALSE)=0,0,HLOOKUP(CR$2,Recipes!$H:$GI,'Production Calculator'!$A23+2,FALSE)*$AK23))+IF($AO23=CR$3,$AM23/VLOOKUP($AO23,Data!$A$50:$B$56,2,FALSE),0)</f>
        <v>0</v>
      </c>
      <c r="CS23" s="11">
        <f>IF(CS$2=$A23,0,IF(HLOOKUP(CS$2,Recipes!$H:$GI,'Production Calculator'!$A23+2,FALSE)=0,0,HLOOKUP(CS$2,Recipes!$H:$GI,'Production Calculator'!$A23+2,FALSE)*$AK23))+IF($AO23=CS$3,$AM23/VLOOKUP($AO23,Data!$A$50:$B$56,2,FALSE),0)</f>
        <v>0</v>
      </c>
      <c r="CT23" s="11">
        <f>IF(CT$2=$A23,0,IF(HLOOKUP(CT$2,Recipes!$H:$GI,'Production Calculator'!$A23+2,FALSE)=0,0,HLOOKUP(CT$2,Recipes!$H:$GI,'Production Calculator'!$A23+2,FALSE)*$AK23))+IF($AO23=CT$3,$AM23/VLOOKUP($AO23,Data!$A$50:$B$56,2,FALSE),0)</f>
        <v>0</v>
      </c>
      <c r="CU23" s="11">
        <f>IF(CU$2=$A23,0,IF(HLOOKUP(CU$2,Recipes!$H:$GI,'Production Calculator'!$A23+2,FALSE)=0,0,HLOOKUP(CU$2,Recipes!$H:$GI,'Production Calculator'!$A23+2,FALSE)*$AK23))+IF($AO23=CU$3,$AM23/VLOOKUP($AO23,Data!$A$50:$B$56,2,FALSE),0)</f>
        <v>0</v>
      </c>
      <c r="CV23" s="11">
        <f>IF(CV$2=$A23,0,IF(HLOOKUP(CV$2,Recipes!$H:$GI,'Production Calculator'!$A23+2,FALSE)=0,0,HLOOKUP(CV$2,Recipes!$H:$GI,'Production Calculator'!$A23+2,FALSE)*$AK23))+IF($AO23=CV$3,$AM23/VLOOKUP($AO23,Data!$A$50:$B$56,2,FALSE),0)</f>
        <v>0</v>
      </c>
      <c r="CW23" s="11">
        <f>IF(CW$2=$A23,0,IF(HLOOKUP(CW$2,Recipes!$H:$GI,'Production Calculator'!$A23+2,FALSE)=0,0,HLOOKUP(CW$2,Recipes!$H:$GI,'Production Calculator'!$A23+2,FALSE)*$AK23))+IF($AO23=CW$3,$AM23/VLOOKUP($AO23,Data!$A$50:$B$56,2,FALSE),0)</f>
        <v>0</v>
      </c>
      <c r="CX23" s="11">
        <f>IF(CX$2=$A23,0,IF(HLOOKUP(CX$2,Recipes!$H:$GI,'Production Calculator'!$A23+2,FALSE)=0,0,HLOOKUP(CX$2,Recipes!$H:$GI,'Production Calculator'!$A23+2,FALSE)*$AK23))+IF($AO23=CX$3,$AM23/VLOOKUP($AO23,Data!$A$50:$B$56,2,FALSE),0)</f>
        <v>0</v>
      </c>
      <c r="CY23" s="11">
        <f>IF(CY$2=$A23,0,IF(HLOOKUP(CY$2,Recipes!$H:$GI,'Production Calculator'!$A23+2,FALSE)=0,0,HLOOKUP(CY$2,Recipes!$H:$GI,'Production Calculator'!$A23+2,FALSE)*$AK23))+IF($AO23=CY$3,$AM23/VLOOKUP($AO23,Data!$A$50:$B$56,2,FALSE),0)</f>
        <v>0</v>
      </c>
      <c r="CZ23" s="11">
        <f>IF(CZ$2=$A23,0,IF(HLOOKUP(CZ$2,Recipes!$H:$GI,'Production Calculator'!$A23+2,FALSE)=0,0,HLOOKUP(CZ$2,Recipes!$H:$GI,'Production Calculator'!$A23+2,FALSE)*$AK23))+IF($AO23=CZ$3,$AM23/VLOOKUP($AO23,Data!$A$50:$B$56,2,FALSE),0)</f>
        <v>0</v>
      </c>
      <c r="DA23" s="11">
        <f>IF(DA$2=$A23,0,IF(HLOOKUP(DA$2,Recipes!$H:$GI,'Production Calculator'!$A23+2,FALSE)=0,0,HLOOKUP(DA$2,Recipes!$H:$GI,'Production Calculator'!$A23+2,FALSE)*$AK23))+IF($AO23=DA$3,$AM23/VLOOKUP($AO23,Data!$A$50:$B$56,2,FALSE),0)</f>
        <v>0</v>
      </c>
      <c r="DB23" s="11">
        <f>IF(DB$2=$A23,0,IF(HLOOKUP(DB$2,Recipes!$H:$GI,'Production Calculator'!$A23+2,FALSE)=0,0,HLOOKUP(DB$2,Recipes!$H:$GI,'Production Calculator'!$A23+2,FALSE)*$AK23))+IF($AO23=DB$3,$AM23/VLOOKUP($AO23,Data!$A$50:$B$56,2,FALSE),0)</f>
        <v>0</v>
      </c>
      <c r="DC23" s="11">
        <f>IF(DC$2=$A23,0,IF(HLOOKUP(DC$2,Recipes!$H:$GI,'Production Calculator'!$A23+2,FALSE)=0,0,HLOOKUP(DC$2,Recipes!$H:$GI,'Production Calculator'!$A23+2,FALSE)*$AK23))+IF($AO23=DC$3,$AM23/VLOOKUP($AO23,Data!$A$50:$B$56,2,FALSE),0)</f>
        <v>0</v>
      </c>
      <c r="DD23" s="11">
        <f>IF(DD$2=$A23,0,IF(HLOOKUP(DD$2,Recipes!$H:$GI,'Production Calculator'!$A23+2,FALSE)=0,0,HLOOKUP(DD$2,Recipes!$H:$GI,'Production Calculator'!$A23+2,FALSE)*$AK23))+IF($AO23=DD$3,$AM23/VLOOKUP($AO23,Data!$A$50:$B$56,2,FALSE),0)</f>
        <v>0</v>
      </c>
      <c r="DE23" s="11">
        <f>IF(DE$2=$A23,0,IF(HLOOKUP(DE$2,Recipes!$H:$GI,'Production Calculator'!$A23+2,FALSE)=0,0,HLOOKUP(DE$2,Recipes!$H:$GI,'Production Calculator'!$A23+2,FALSE)*$AK23))+IF($AO23=DE$3,$AM23/VLOOKUP($AO23,Data!$A$50:$B$56,2,FALSE),0)</f>
        <v>0</v>
      </c>
      <c r="DF23" s="11">
        <f>IF(DF$2=$A23,0,IF(HLOOKUP(DF$2,Recipes!$H:$GI,'Production Calculator'!$A23+2,FALSE)=0,0,HLOOKUP(DF$2,Recipes!$H:$GI,'Production Calculator'!$A23+2,FALSE)*$AK23))+IF($AO23=DF$3,$AM23/VLOOKUP($AO23,Data!$A$50:$B$56,2,FALSE),0)</f>
        <v>0</v>
      </c>
      <c r="DG23" s="11">
        <f>IF(DG$2=$A23,0,IF(HLOOKUP(DG$2,Recipes!$H:$GI,'Production Calculator'!$A23+2,FALSE)=0,0,HLOOKUP(DG$2,Recipes!$H:$GI,'Production Calculator'!$A23+2,FALSE)*$AK23))+IF($AO23=DG$3,$AM23/VLOOKUP($AO23,Data!$A$50:$B$56,2,FALSE),0)</f>
        <v>0</v>
      </c>
      <c r="DH23" s="11">
        <f>IF(DH$2=$A23,0,IF(HLOOKUP(DH$2,Recipes!$H:$GI,'Production Calculator'!$A23+2,FALSE)=0,0,HLOOKUP(DH$2,Recipes!$H:$GI,'Production Calculator'!$A23+2,FALSE)*$AK23))+IF($AO23=DH$3,$AM23/VLOOKUP($AO23,Data!$A$50:$B$56,2,FALSE),0)</f>
        <v>0</v>
      </c>
      <c r="DI23" s="11">
        <f>IF(DI$2=$A23,0,IF(HLOOKUP(DI$2,Recipes!$H:$GI,'Production Calculator'!$A23+2,FALSE)=0,0,HLOOKUP(DI$2,Recipes!$H:$GI,'Production Calculator'!$A23+2,FALSE)*$AK23))+IF($AO23=DI$3,$AM23/VLOOKUP($AO23,Data!$A$50:$B$56,2,FALSE),0)</f>
        <v>0</v>
      </c>
      <c r="DJ23" s="11">
        <f>IF(DJ$2=$A23,0,IF(HLOOKUP(DJ$2,Recipes!$H:$GI,'Production Calculator'!$A23+2,FALSE)=0,0,HLOOKUP(DJ$2,Recipes!$H:$GI,'Production Calculator'!$A23+2,FALSE)*$AK23))+IF($AO23=DJ$3,$AM23/VLOOKUP($AO23,Data!$A$50:$B$56,2,FALSE),0)</f>
        <v>0</v>
      </c>
      <c r="DK23" s="11">
        <f>IF(DK$2=$A23,0,IF(HLOOKUP(DK$2,Recipes!$H:$GI,'Production Calculator'!$A23+2,FALSE)=0,0,HLOOKUP(DK$2,Recipes!$H:$GI,'Production Calculator'!$A23+2,FALSE)*$AK23))+IF($AO23=DK$3,$AM23/VLOOKUP($AO23,Data!$A$50:$B$56,2,FALSE),0)</f>
        <v>0</v>
      </c>
      <c r="DL23" s="11">
        <f>IF(DL$2=$A23,0,IF(HLOOKUP(DL$2,Recipes!$H:$GI,'Production Calculator'!$A23+2,FALSE)=0,0,HLOOKUP(DL$2,Recipes!$H:$GI,'Production Calculator'!$A23+2,FALSE)*$AK23))+IF($AO23=DL$3,$AM23/VLOOKUP($AO23,Data!$A$50:$B$56,2,FALSE),0)</f>
        <v>0</v>
      </c>
      <c r="DM23" s="11">
        <f>IF(DM$2=$A23,0,IF(HLOOKUP(DM$2,Recipes!$H:$GI,'Production Calculator'!$A23+2,FALSE)=0,0,HLOOKUP(DM$2,Recipes!$H:$GI,'Production Calculator'!$A23+2,FALSE)*$AK23))+IF($AO23=DM$3,$AM23/VLOOKUP($AO23,Data!$A$50:$B$56,2,FALSE),0)</f>
        <v>0</v>
      </c>
      <c r="DN23" s="11">
        <f>IF(DN$2=$A23,0,IF(HLOOKUP(DN$2,Recipes!$H:$GI,'Production Calculator'!$A23+2,FALSE)=0,0,HLOOKUP(DN$2,Recipes!$H:$GI,'Production Calculator'!$A23+2,FALSE)*$AK23))+IF($AO23=DN$3,$AM23/VLOOKUP($AO23,Data!$A$50:$B$56,2,FALSE),0)</f>
        <v>0</v>
      </c>
      <c r="DO23" s="11">
        <f>IF(DO$2=$A23,0,IF(HLOOKUP(DO$2,Recipes!$H:$GI,'Production Calculator'!$A23+2,FALSE)=0,0,HLOOKUP(DO$2,Recipes!$H:$GI,'Production Calculator'!$A23+2,FALSE)*$AK23))+IF($AO23=DO$3,$AM23/VLOOKUP($AO23,Data!$A$50:$B$56,2,FALSE),0)</f>
        <v>0</v>
      </c>
      <c r="DP23" s="11">
        <f>IF(DP$2=$A23,0,IF(HLOOKUP(DP$2,Recipes!$H:$GI,'Production Calculator'!$A23+2,FALSE)=0,0,HLOOKUP(DP$2,Recipes!$H:$GI,'Production Calculator'!$A23+2,FALSE)*$AK23))+IF($AO23=DP$3,$AM23/VLOOKUP($AO23,Data!$A$50:$B$56,2,FALSE),0)</f>
        <v>0</v>
      </c>
      <c r="DQ23" s="11">
        <f>IF(DQ$2=$A23,0,IF(HLOOKUP(DQ$2,Recipes!$H:$GI,'Production Calculator'!$A23+2,FALSE)=0,0,HLOOKUP(DQ$2,Recipes!$H:$GI,'Production Calculator'!$A23+2,FALSE)*$AK23))+IF($AO23=DQ$3,$AM23/VLOOKUP($AO23,Data!$A$50:$B$56,2,FALSE),0)</f>
        <v>0</v>
      </c>
      <c r="DR23" s="11">
        <f>IF(DR$2=$A23,0,IF(HLOOKUP(DR$2,Recipes!$H:$GI,'Production Calculator'!$A23+2,FALSE)=0,0,HLOOKUP(DR$2,Recipes!$H:$GI,'Production Calculator'!$A23+2,FALSE)*$AK23))+IF($AO23=DR$3,$AM23/VLOOKUP($AO23,Data!$A$50:$B$56,2,FALSE),0)</f>
        <v>0</v>
      </c>
      <c r="DS23" s="11">
        <f>IF(DS$2=$A23,0,IF(HLOOKUP(DS$2,Recipes!$H:$GI,'Production Calculator'!$A23+2,FALSE)=0,0,HLOOKUP(DS$2,Recipes!$H:$GI,'Production Calculator'!$A23+2,FALSE)*$AK23))+IF($AO23=DS$3,$AM23/VLOOKUP($AO23,Data!$A$50:$B$56,2,FALSE),0)</f>
        <v>0</v>
      </c>
      <c r="DT23" s="11">
        <f>IF(DT$2=$A23,0,IF(HLOOKUP(DT$2,Recipes!$H:$GI,'Production Calculator'!$A23+2,FALSE)=0,0,HLOOKUP(DT$2,Recipes!$H:$GI,'Production Calculator'!$A23+2,FALSE)*$AK23))+IF($AO23=DT$3,$AM23/VLOOKUP($AO23,Data!$A$50:$B$56,2,FALSE),0)</f>
        <v>0</v>
      </c>
      <c r="DU23" s="11">
        <f>IF(DU$2=$A23,0,IF(HLOOKUP(DU$2,Recipes!$H:$GI,'Production Calculator'!$A23+2,FALSE)=0,0,HLOOKUP(DU$2,Recipes!$H:$GI,'Production Calculator'!$A23+2,FALSE)*$AK23))+IF($AO23=DU$3,$AM23/VLOOKUP($AO23,Data!$A$50:$B$56,2,FALSE),0)</f>
        <v>0</v>
      </c>
      <c r="DV23" s="11">
        <f>IF(DV$2=$A23,0,IF(HLOOKUP(DV$2,Recipes!$H:$GI,'Production Calculator'!$A23+2,FALSE)=0,0,HLOOKUP(DV$2,Recipes!$H:$GI,'Production Calculator'!$A23+2,FALSE)*$AK23))+IF($AO23=DV$3,$AM23/VLOOKUP($AO23,Data!$A$50:$B$56,2,FALSE),0)</f>
        <v>0</v>
      </c>
      <c r="DW23" s="11">
        <f>IF(DW$2=$A23,0,IF(HLOOKUP(DW$2,Recipes!$H:$GI,'Production Calculator'!$A23+2,FALSE)=0,0,HLOOKUP(DW$2,Recipes!$H:$GI,'Production Calculator'!$A23+2,FALSE)*$AK23))+IF($AO23=DW$3,$AM23/VLOOKUP($AO23,Data!$A$50:$B$56,2,FALSE),0)</f>
        <v>0</v>
      </c>
      <c r="DX23" s="11">
        <f>IF(DX$2=$A23,0,IF(HLOOKUP(DX$2,Recipes!$H:$GI,'Production Calculator'!$A23+2,FALSE)=0,0,HLOOKUP(DX$2,Recipes!$H:$GI,'Production Calculator'!$A23+2,FALSE)*$AK23))+IF($AO23=DX$3,$AM23/VLOOKUP($AO23,Data!$A$50:$B$56,2,FALSE),0)</f>
        <v>0</v>
      </c>
      <c r="DY23" s="11">
        <f>IF(DY$2=$A23,0,IF(HLOOKUP(DY$2,Recipes!$H:$GI,'Production Calculator'!$A23+2,FALSE)=0,0,HLOOKUP(DY$2,Recipes!$H:$GI,'Production Calculator'!$A23+2,FALSE)*$AK23))+IF($AO23=DY$3,$AM23/VLOOKUP($AO23,Data!$A$50:$B$56,2,FALSE),0)</f>
        <v>0</v>
      </c>
      <c r="DZ23" s="11">
        <f>IF(DZ$2=$A23,0,IF(HLOOKUP(DZ$2,Recipes!$H:$GI,'Production Calculator'!$A23+2,FALSE)=0,0,HLOOKUP(DZ$2,Recipes!$H:$GI,'Production Calculator'!$A23+2,FALSE)*$AK23))+IF($AO23=DZ$3,$AM23/VLOOKUP($AO23,Data!$A$50:$B$56,2,FALSE),0)</f>
        <v>0</v>
      </c>
      <c r="EA23" s="11">
        <f>IF(EA$2=$A23,0,IF(HLOOKUP(EA$2,Recipes!$H:$GI,'Production Calculator'!$A23+2,FALSE)=0,0,HLOOKUP(EA$2,Recipes!$H:$GI,'Production Calculator'!$A23+2,FALSE)*$AK23))+IF($AO23=EA$3,$AM23/VLOOKUP($AO23,Data!$A$50:$B$56,2,FALSE),0)</f>
        <v>0</v>
      </c>
      <c r="EB23" s="11">
        <f>IF(EB$2=$A23,0,IF(HLOOKUP(EB$2,Recipes!$H:$GI,'Production Calculator'!$A23+2,FALSE)=0,0,HLOOKUP(EB$2,Recipes!$H:$GI,'Production Calculator'!$A23+2,FALSE)*$AK23))+IF($AO23=EB$3,$AM23/VLOOKUP($AO23,Data!$A$50:$B$56,2,FALSE),0)</f>
        <v>0</v>
      </c>
      <c r="EC23" s="11">
        <f>IF(EC$2=$A23,0,IF(HLOOKUP(EC$2,Recipes!$H:$GI,'Production Calculator'!$A23+2,FALSE)=0,0,HLOOKUP(EC$2,Recipes!$H:$GI,'Production Calculator'!$A23+2,FALSE)*$AK23))+IF($AO23=EC$3,$AM23/VLOOKUP($AO23,Data!$A$50:$B$56,2,FALSE),0)</f>
        <v>0</v>
      </c>
      <c r="ED23" s="11">
        <f>IF(ED$2=$A23,0,IF(HLOOKUP(ED$2,Recipes!$H:$GI,'Production Calculator'!$A23+2,FALSE)=0,0,HLOOKUP(ED$2,Recipes!$H:$GI,'Production Calculator'!$A23+2,FALSE)*$AK23))+IF($AO23=ED$3,$AM23/VLOOKUP($AO23,Data!$A$50:$B$56,2,FALSE),0)</f>
        <v>0</v>
      </c>
      <c r="EE23" s="11">
        <f>IF(EE$2=$A23,0,IF(HLOOKUP(EE$2,Recipes!$H:$GI,'Production Calculator'!$A23+2,FALSE)=0,0,HLOOKUP(EE$2,Recipes!$H:$GI,'Production Calculator'!$A23+2,FALSE)*$AK23))+IF($AO23=EE$3,$AM23/VLOOKUP($AO23,Data!$A$50:$B$56,2,FALSE),0)</f>
        <v>0</v>
      </c>
      <c r="EF23" s="11">
        <f>IF(EF$2=$A23,0,IF(HLOOKUP(EF$2,Recipes!$H:$GI,'Production Calculator'!$A23+2,FALSE)=0,0,HLOOKUP(EF$2,Recipes!$H:$GI,'Production Calculator'!$A23+2,FALSE)*$AK23))+IF($AO23=EF$3,$AM23/VLOOKUP($AO23,Data!$A$50:$B$56,2,FALSE),0)</f>
        <v>0</v>
      </c>
      <c r="EG23" s="11">
        <f>IF(EG$2=$A23,0,IF(HLOOKUP(EG$2,Recipes!$H:$GI,'Production Calculator'!$A23+2,FALSE)=0,0,HLOOKUP(EG$2,Recipes!$H:$GI,'Production Calculator'!$A23+2,FALSE)*$AK23))+IF($AO23=EG$3,$AM23/VLOOKUP($AO23,Data!$A$50:$B$56,2,FALSE),0)</f>
        <v>0</v>
      </c>
      <c r="EH23" s="11">
        <f>IF(EH$2=$A23,0,IF(HLOOKUP(EH$2,Recipes!$H:$GI,'Production Calculator'!$A23+2,FALSE)=0,0,HLOOKUP(EH$2,Recipes!$H:$GI,'Production Calculator'!$A23+2,FALSE)*$AK23))+IF($AO23=EH$3,$AM23/VLOOKUP($AO23,Data!$A$50:$B$56,2,FALSE),0)</f>
        <v>0</v>
      </c>
      <c r="EI23" s="11">
        <f>IF(EI$2=$A23,0,IF(HLOOKUP(EI$2,Recipes!$H:$GI,'Production Calculator'!$A23+2,FALSE)=0,0,HLOOKUP(EI$2,Recipes!$H:$GI,'Production Calculator'!$A23+2,FALSE)*$AK23))+IF($AO23=EI$3,$AM23/VLOOKUP($AO23,Data!$A$50:$B$56,2,FALSE),0)</f>
        <v>0</v>
      </c>
      <c r="EJ23" s="11">
        <f>IF(EJ$2=$A23,0,IF(HLOOKUP(EJ$2,Recipes!$H:$GI,'Production Calculator'!$A23+2,FALSE)=0,0,HLOOKUP(EJ$2,Recipes!$H:$GI,'Production Calculator'!$A23+2,FALSE)*$AK23))+IF($AO23=EJ$3,$AM23/VLOOKUP($AO23,Data!$A$50:$B$56,2,FALSE),0)</f>
        <v>0</v>
      </c>
      <c r="EK23" s="11">
        <f>IF(EK$2=$A23,0,IF(HLOOKUP(EK$2,Recipes!$H:$GI,'Production Calculator'!$A23+2,FALSE)=0,0,HLOOKUP(EK$2,Recipes!$H:$GI,'Production Calculator'!$A23+2,FALSE)*$AK23))+IF($AO23=EK$3,$AM23/VLOOKUP($AO23,Data!$A$50:$B$56,2,FALSE),0)</f>
        <v>0</v>
      </c>
      <c r="EL23" s="11">
        <f>IF(EL$2=$A23,0,IF(HLOOKUP(EL$2,Recipes!$H:$GI,'Production Calculator'!$A23+2,FALSE)=0,0,HLOOKUP(EL$2,Recipes!$H:$GI,'Production Calculator'!$A23+2,FALSE)*$AK23))+IF($AO23=EL$3,$AM23/VLOOKUP($AO23,Data!$A$50:$B$56,2,FALSE),0)</f>
        <v>0</v>
      </c>
      <c r="EM23" s="11">
        <f>IF(EM$2=$A23,0,IF(HLOOKUP(EM$2,Recipes!$H:$GI,'Production Calculator'!$A23+2,FALSE)=0,0,HLOOKUP(EM$2,Recipes!$H:$GI,'Production Calculator'!$A23+2,FALSE)*$AK23))+IF($AO23=EM$3,$AM23/VLOOKUP($AO23,Data!$A$50:$B$56,2,FALSE),0)</f>
        <v>0</v>
      </c>
      <c r="EN23" s="11">
        <f>IF(EN$2=$A23,0,IF(HLOOKUP(EN$2,Recipes!$H:$GI,'Production Calculator'!$A23+2,FALSE)=0,0,HLOOKUP(EN$2,Recipes!$H:$GI,'Production Calculator'!$A23+2,FALSE)*$AK23))+IF($AO23=EN$3,$AM23/VLOOKUP($AO23,Data!$A$50:$B$56,2,FALSE),0)</f>
        <v>0</v>
      </c>
      <c r="EO23" s="11">
        <f>IF(EO$2=$A23,0,IF(HLOOKUP(EO$2,Recipes!$H:$GI,'Production Calculator'!$A23+2,FALSE)=0,0,HLOOKUP(EO$2,Recipes!$H:$GI,'Production Calculator'!$A23+2,FALSE)*$AK23))+IF($AO23=EO$3,$AM23/VLOOKUP($AO23,Data!$A$50:$B$56,2,FALSE),0)</f>
        <v>0</v>
      </c>
      <c r="EP23" s="11">
        <f>IF(EP$2=$A23,0,IF(HLOOKUP(EP$2,Recipes!$H:$GI,'Production Calculator'!$A23+2,FALSE)=0,0,HLOOKUP(EP$2,Recipes!$H:$GI,'Production Calculator'!$A23+2,FALSE)*$AK23))+IF($AO23=EP$3,$AM23/VLOOKUP($AO23,Data!$A$50:$B$56,2,FALSE),0)</f>
        <v>0</v>
      </c>
      <c r="EQ23" s="11">
        <f>IF(EQ$2=$A23,0,IF(HLOOKUP(EQ$2,Recipes!$H:$GI,'Production Calculator'!$A23+2,FALSE)=0,0,HLOOKUP(EQ$2,Recipes!$H:$GI,'Production Calculator'!$A23+2,FALSE)*$AK23))+IF($AO23=EQ$3,$AM23/VLOOKUP($AO23,Data!$A$50:$B$56,2,FALSE),0)</f>
        <v>0</v>
      </c>
      <c r="ER23" s="11">
        <f>IF(ER$2=$A23,0,IF(HLOOKUP(ER$2,Recipes!$H:$GI,'Production Calculator'!$A23+2,FALSE)=0,0,HLOOKUP(ER$2,Recipes!$H:$GI,'Production Calculator'!$A23+2,FALSE)*$AK23))+IF($AO23=ER$3,$AM23/VLOOKUP($AO23,Data!$A$50:$B$56,2,FALSE),0)</f>
        <v>0</v>
      </c>
      <c r="ES23" s="11">
        <f>IF(ES$2=$A23,0,IF(HLOOKUP(ES$2,Recipes!$H:$GI,'Production Calculator'!$A23+2,FALSE)=0,0,HLOOKUP(ES$2,Recipes!$H:$GI,'Production Calculator'!$A23+2,FALSE)*$AK23))+IF($AO23=ES$3,$AM23/VLOOKUP($AO23,Data!$A$50:$B$56,2,FALSE),0)</f>
        <v>0</v>
      </c>
      <c r="ET23" s="11">
        <f>IF(ET$2=$A23,0,IF(HLOOKUP(ET$2,Recipes!$H:$GI,'Production Calculator'!$A23+2,FALSE)=0,0,HLOOKUP(ET$2,Recipes!$H:$GI,'Production Calculator'!$A23+2,FALSE)*$AK23))+IF($AO23=ET$3,$AM23/VLOOKUP($AO23,Data!$A$50:$B$56,2,FALSE),0)</f>
        <v>0</v>
      </c>
      <c r="EU23" s="11">
        <f>IF(EU$2=$A23,0,IF(HLOOKUP(EU$2,Recipes!$H:$GI,'Production Calculator'!$A23+2,FALSE)=0,0,HLOOKUP(EU$2,Recipes!$H:$GI,'Production Calculator'!$A23+2,FALSE)*$AK23))+IF($AO23=EU$3,$AM23/VLOOKUP($AO23,Data!$A$50:$B$56,2,FALSE),0)</f>
        <v>0</v>
      </c>
      <c r="EV23" s="11">
        <f>IF(EV$2=$A23,0,IF(HLOOKUP(EV$2,Recipes!$H:$GI,'Production Calculator'!$A23+2,FALSE)=0,0,HLOOKUP(EV$2,Recipes!$H:$GI,'Production Calculator'!$A23+2,FALSE)*$AK23))+IF($AO23=EV$3,$AM23/VLOOKUP($AO23,Data!$A$50:$B$56,2,FALSE),0)</f>
        <v>0</v>
      </c>
      <c r="EW23" s="11">
        <f>IF(EW$2=$A23,0,IF(HLOOKUP(EW$2,Recipes!$H:$GI,'Production Calculator'!$A23+2,FALSE)=0,0,HLOOKUP(EW$2,Recipes!$H:$GI,'Production Calculator'!$A23+2,FALSE)*$AK23))+IF($AO23=EW$3,$AM23/VLOOKUP($AO23,Data!$A$50:$B$56,2,FALSE),0)</f>
        <v>0</v>
      </c>
      <c r="EX23" s="11">
        <f>IF(EX$2=$A23,0,IF(HLOOKUP(EX$2,Recipes!$H:$GI,'Production Calculator'!$A23+2,FALSE)=0,0,HLOOKUP(EX$2,Recipes!$H:$GI,'Production Calculator'!$A23+2,FALSE)*$AK23))+IF($AO23=EX$3,$AM23/VLOOKUP($AO23,Data!$A$50:$B$56,2,FALSE),0)</f>
        <v>0</v>
      </c>
      <c r="EY23" s="11">
        <f>IF(EY$2=$A23,0,IF(HLOOKUP(EY$2,Recipes!$H:$GI,'Production Calculator'!$A23+2,FALSE)=0,0,HLOOKUP(EY$2,Recipes!$H:$GI,'Production Calculator'!$A23+2,FALSE)*$AK23))+IF($AO23=EY$3,$AM23/VLOOKUP($AO23,Data!$A$50:$B$56,2,FALSE),0)</f>
        <v>0</v>
      </c>
      <c r="EZ23" s="11">
        <f>IF(EZ$2=$A23,0,IF(HLOOKUP(EZ$2,Recipes!$H:$GI,'Production Calculator'!$A23+2,FALSE)=0,0,HLOOKUP(EZ$2,Recipes!$H:$GI,'Production Calculator'!$A23+2,FALSE)*$AK23))+IF($AO23=EZ$3,$AM23/VLOOKUP($AO23,Data!$A$50:$B$56,2,FALSE),0)</f>
        <v>0</v>
      </c>
      <c r="FA23" s="11">
        <f>IF(FA$2=$A23,0,IF(HLOOKUP(FA$2,Recipes!$H:$GI,'Production Calculator'!$A23+2,FALSE)=0,0,HLOOKUP(FA$2,Recipes!$H:$GI,'Production Calculator'!$A23+2,FALSE)*$AK23))+IF($AO23=FA$3,$AM23/VLOOKUP($AO23,Data!$A$50:$B$56,2,FALSE),0)</f>
        <v>0</v>
      </c>
      <c r="FB23" s="11">
        <f>IF(FB$2=$A23,0,IF(HLOOKUP(FB$2,Recipes!$H:$GI,'Production Calculator'!$A23+2,FALSE)=0,0,HLOOKUP(FB$2,Recipes!$H:$GI,'Production Calculator'!$A23+2,FALSE)*$AK23))+IF($AO23=FB$3,$AM23/VLOOKUP($AO23,Data!$A$50:$B$56,2,FALSE),0)</f>
        <v>0</v>
      </c>
      <c r="FC23" s="11">
        <f>IF(FC$2=$A23,0,IF(HLOOKUP(FC$2,Recipes!$H:$GI,'Production Calculator'!$A23+2,FALSE)=0,0,HLOOKUP(FC$2,Recipes!$H:$GI,'Production Calculator'!$A23+2,FALSE)*$AK23))+IF($AO23=FC$3,$AM23/VLOOKUP($AO23,Data!$A$50:$B$56,2,FALSE),0)</f>
        <v>0</v>
      </c>
      <c r="FD23" s="11">
        <f>IF(FD$2=$A23,0,IF(HLOOKUP(FD$2,Recipes!$H:$GI,'Production Calculator'!$A23+2,FALSE)=0,0,HLOOKUP(FD$2,Recipes!$H:$GI,'Production Calculator'!$A23+2,FALSE)*$AK23))+IF($AO23=FD$3,$AM23/VLOOKUP($AO23,Data!$A$50:$B$56,2,FALSE),0)</f>
        <v>0</v>
      </c>
      <c r="FE23" s="11">
        <f>IF(FE$2=$A23,0,IF(HLOOKUP(FE$2,Recipes!$H:$GI,'Production Calculator'!$A23+2,FALSE)=0,0,HLOOKUP(FE$2,Recipes!$H:$GI,'Production Calculator'!$A23+2,FALSE)*$AK23))+IF($AO23=FE$3,$AM23/VLOOKUP($AO23,Data!$A$50:$B$56,2,FALSE),0)</f>
        <v>0</v>
      </c>
      <c r="FF23" s="11">
        <f>IF(FF$2=$A23,0,IF(HLOOKUP(FF$2,Recipes!$H:$GI,'Production Calculator'!$A23+2,FALSE)=0,0,HLOOKUP(FF$2,Recipes!$H:$GI,'Production Calculator'!$A23+2,FALSE)*$AK23))+IF($AO23=FF$3,$AM23/VLOOKUP($AO23,Data!$A$50:$B$56,2,FALSE),0)</f>
        <v>0</v>
      </c>
      <c r="FG23" s="11">
        <f>IF(FG$2=$A23,0,IF(HLOOKUP(FG$2,Recipes!$H:$GI,'Production Calculator'!$A23+2,FALSE)=0,0,HLOOKUP(FG$2,Recipes!$H:$GI,'Production Calculator'!$A23+2,FALSE)*$AK23))+IF($AO23=FG$3,$AM23/VLOOKUP($AO23,Data!$A$50:$B$56,2,FALSE),0)</f>
        <v>0</v>
      </c>
      <c r="FH23" s="11">
        <f>IF(FH$2=$A23,0,IF(HLOOKUP(FH$2,Recipes!$H:$GI,'Production Calculator'!$A23+2,FALSE)=0,0,HLOOKUP(FH$2,Recipes!$H:$GI,'Production Calculator'!$A23+2,FALSE)*$AK23))+IF($AO23=FH$3,$AM23/VLOOKUP($AO23,Data!$A$50:$B$56,2,FALSE),0)</f>
        <v>0</v>
      </c>
      <c r="FI23" s="11">
        <f>IF(FI$2=$A23,0,IF(HLOOKUP(FI$2,Recipes!$H:$GI,'Production Calculator'!$A23+2,FALSE)=0,0,HLOOKUP(FI$2,Recipes!$H:$GI,'Production Calculator'!$A23+2,FALSE)*$AK23))+IF($AO23=FI$3,$AM23/VLOOKUP($AO23,Data!$A$50:$B$56,2,FALSE),0)</f>
        <v>0</v>
      </c>
      <c r="FJ23" s="11">
        <f>IF(FJ$2=$A23,0,IF(HLOOKUP(FJ$2,Recipes!$H:$GI,'Production Calculator'!$A23+2,FALSE)=0,0,HLOOKUP(FJ$2,Recipes!$H:$GI,'Production Calculator'!$A23+2,FALSE)*$AK23))+IF($AO23=FJ$3,$AM23/VLOOKUP($AO23,Data!$A$50:$B$56,2,FALSE),0)</f>
        <v>0</v>
      </c>
      <c r="FK23" s="11">
        <f>IF(FK$2=$A23,0,IF(HLOOKUP(FK$2,Recipes!$H:$GI,'Production Calculator'!$A23+2,FALSE)=0,0,HLOOKUP(FK$2,Recipes!$H:$GI,'Production Calculator'!$A23+2,FALSE)*$AK23))+IF($AO23=FK$3,$AM23/VLOOKUP($AO23,Data!$A$50:$B$56,2,FALSE),0)</f>
        <v>0</v>
      </c>
      <c r="FL23" s="11">
        <f>IF(FL$2=$A23,0,IF(HLOOKUP(FL$2,Recipes!$H:$GI,'Production Calculator'!$A23+2,FALSE)=0,0,HLOOKUP(FL$2,Recipes!$H:$GI,'Production Calculator'!$A23+2,FALSE)*$AK23))+IF($AO23=FL$3,$AM23/VLOOKUP($AO23,Data!$A$50:$B$56,2,FALSE),0)</f>
        <v>0</v>
      </c>
      <c r="FM23" s="11">
        <f>IF(FM$2=$A23,0,IF(HLOOKUP(FM$2,Recipes!$H:$GI,'Production Calculator'!$A23+2,FALSE)=0,0,HLOOKUP(FM$2,Recipes!$H:$GI,'Production Calculator'!$A23+2,FALSE)*$AK23))+IF($AO23=FM$3,$AM23/VLOOKUP($AO23,Data!$A$50:$B$56,2,FALSE),0)</f>
        <v>0</v>
      </c>
      <c r="FN23" s="11">
        <f>IF(FN$2=$A23,0,IF(HLOOKUP(FN$2,Recipes!$H:$GI,'Production Calculator'!$A23+2,FALSE)=0,0,HLOOKUP(FN$2,Recipes!$H:$GI,'Production Calculator'!$A23+2,FALSE)*$AK23))+IF($AO23=FN$3,$AM23/VLOOKUP($AO23,Data!$A$50:$B$56,2,FALSE),0)</f>
        <v>0</v>
      </c>
      <c r="FO23" s="11">
        <f>IF(FO$2=$A23,0,IF(HLOOKUP(FO$2,Recipes!$H:$GI,'Production Calculator'!$A23+2,FALSE)=0,0,HLOOKUP(FO$2,Recipes!$H:$GI,'Production Calculator'!$A23+2,FALSE)*$AK23))+IF($AO23=FO$3,$AM23/VLOOKUP($AO23,Data!$A$50:$B$56,2,FALSE),0)</f>
        <v>0</v>
      </c>
      <c r="FP23" s="11">
        <f>IF(FP$2=$A23,0,IF(HLOOKUP(FP$2,Recipes!$H:$GI,'Production Calculator'!$A23+2,FALSE)=0,0,HLOOKUP(FP$2,Recipes!$H:$GI,'Production Calculator'!$A23+2,FALSE)*$AK23))+IF($AO23=FP$3,$AM23/VLOOKUP($AO23,Data!$A$50:$B$56,2,FALSE),0)</f>
        <v>0</v>
      </c>
      <c r="FQ23" s="11">
        <f>IF(FQ$2=$A23,0,IF(HLOOKUP(FQ$2,Recipes!$H:$GI,'Production Calculator'!$A23+2,FALSE)=0,0,HLOOKUP(FQ$2,Recipes!$H:$GI,'Production Calculator'!$A23+2,FALSE)*$AK23))+IF($AO23=FQ$3,$AM23/VLOOKUP($AO23,Data!$A$50:$B$56,2,FALSE),0)</f>
        <v>0</v>
      </c>
      <c r="FR23" s="11">
        <f>IF(FR$2=$A23,0,IF(HLOOKUP(FR$2,Recipes!$H:$GI,'Production Calculator'!$A23+2,FALSE)=0,0,HLOOKUP(FR$2,Recipes!$H:$GI,'Production Calculator'!$A23+2,FALSE)*$AK23))+IF($AO23=FR$3,$AM23/VLOOKUP($AO23,Data!$A$50:$B$56,2,FALSE),0)</f>
        <v>0</v>
      </c>
      <c r="FS23" s="11">
        <f>IF(FS$2=$A23,0,IF(HLOOKUP(FS$2,Recipes!$H:$GI,'Production Calculator'!$A23+2,FALSE)=0,0,HLOOKUP(FS$2,Recipes!$H:$GI,'Production Calculator'!$A23+2,FALSE)*$AK23))+IF($AO23=FS$3,$AM23/VLOOKUP($AO23,Data!$A$50:$B$56,2,FALSE),0)</f>
        <v>0</v>
      </c>
      <c r="FT23" s="11">
        <f>IF(FT$2=$A23,0,IF(HLOOKUP(FT$2,Recipes!$H:$GI,'Production Calculator'!$A23+2,FALSE)=0,0,HLOOKUP(FT$2,Recipes!$H:$GI,'Production Calculator'!$A23+2,FALSE)*$AK23))+IF($AO23=FT$3,$AM23/VLOOKUP($AO23,Data!$A$50:$B$56,2,FALSE),0)</f>
        <v>0</v>
      </c>
      <c r="FU23" s="11">
        <f>IF(FU$2=$A23,0,IF(HLOOKUP(FU$2,Recipes!$H:$GI,'Production Calculator'!$A23+2,FALSE)=0,0,HLOOKUP(FU$2,Recipes!$H:$GI,'Production Calculator'!$A23+2,FALSE)*$AK23))+IF($AO23=FU$3,$AM23/VLOOKUP($AO23,Data!$A$50:$B$56,2,FALSE),0)</f>
        <v>0</v>
      </c>
      <c r="FV23" s="11">
        <f>IF(FV$2=$A23,0,IF(HLOOKUP(FV$2,Recipes!$H:$GI,'Production Calculator'!$A23+2,FALSE)=0,0,HLOOKUP(FV$2,Recipes!$H:$GI,'Production Calculator'!$A23+2,FALSE)*$AK23))+IF($AO23=FV$3,$AM23/VLOOKUP($AO23,Data!$A$50:$B$56,2,FALSE),0)</f>
        <v>0</v>
      </c>
      <c r="FW23" s="11">
        <f>IF(FW$2=$A23,0,IF(HLOOKUP(FW$2,Recipes!$H:$GI,'Production Calculator'!$A23+2,FALSE)=0,0,HLOOKUP(FW$2,Recipes!$H:$GI,'Production Calculator'!$A23+2,FALSE)*$AK23))+IF($AO23=FW$3,$AM23/VLOOKUP($AO23,Data!$A$50:$B$56,2,FALSE),0)</f>
        <v>0</v>
      </c>
      <c r="FX23" s="11">
        <f>IF(FX$2=$A23,0,IF(HLOOKUP(FX$2,Recipes!$H:$GI,'Production Calculator'!$A23+2,FALSE)=0,0,HLOOKUP(FX$2,Recipes!$H:$GI,'Production Calculator'!$A23+2,FALSE)*$AK23))+IF($AO23=FX$3,$AM23/VLOOKUP($AO23,Data!$A$50:$B$56,2,FALSE),0)</f>
        <v>0</v>
      </c>
      <c r="FY23" s="11">
        <f>IF(FY$2=$A23,0,IF(HLOOKUP(FY$2,Recipes!$H:$GI,'Production Calculator'!$A23+2,FALSE)=0,0,HLOOKUP(FY$2,Recipes!$H:$GI,'Production Calculator'!$A23+2,FALSE)*$AK23))+IF($AO23=FY$3,$AM23/VLOOKUP($AO23,Data!$A$50:$B$56,2,FALSE),0)</f>
        <v>0</v>
      </c>
      <c r="FZ23" s="11">
        <f>IF(FZ$2=$A23,0,IF(HLOOKUP(FZ$2,Recipes!$H:$GI,'Production Calculator'!$A23+2,FALSE)=0,0,HLOOKUP(FZ$2,Recipes!$H:$GI,'Production Calculator'!$A23+2,FALSE)*$AK23))+IF($AO23=FZ$3,$AM23/VLOOKUP($AO23,Data!$A$50:$B$56,2,FALSE),0)</f>
        <v>0</v>
      </c>
      <c r="GA23" s="11">
        <f>IF(GA$2=$A23,0,IF(HLOOKUP(GA$2,Recipes!$H:$GI,'Production Calculator'!$A23+2,FALSE)=0,0,HLOOKUP(GA$2,Recipes!$H:$GI,'Production Calculator'!$A23+2,FALSE)*$AK23))+IF($AO23=GA$3,$AM23/VLOOKUP($AO23,Data!$A$50:$B$56,2,FALSE),0)</f>
        <v>0</v>
      </c>
      <c r="GB23" s="11">
        <f>IF(GB$2=$A23,0,IF(HLOOKUP(GB$2,Recipes!$H:$GI,'Production Calculator'!$A23+2,FALSE)=0,0,HLOOKUP(GB$2,Recipes!$H:$GI,'Production Calculator'!$A23+2,FALSE)*$AK23))+IF($AO23=GB$3,$AM23/VLOOKUP($AO23,Data!$A$50:$B$56,2,FALSE),0)</f>
        <v>0</v>
      </c>
      <c r="GC23" s="11">
        <f>IF(GC$2=$A23,0,IF(HLOOKUP(GC$2,Recipes!$H:$GI,'Production Calculator'!$A23+2,FALSE)=0,0,HLOOKUP(GC$2,Recipes!$H:$GI,'Production Calculator'!$A23+2,FALSE)*$AK23))+IF($AO23=GC$3,$AM23/VLOOKUP($AO23,Data!$A$50:$B$56,2,FALSE),0)</f>
        <v>0</v>
      </c>
      <c r="GD23" s="11">
        <f>IF(GD$2=$A23,0,IF(HLOOKUP(GD$2,Recipes!$H:$GI,'Production Calculator'!$A23+2,FALSE)=0,0,HLOOKUP(GD$2,Recipes!$H:$GI,'Production Calculator'!$A23+2,FALSE)*$AK23))+IF($AO23=GD$3,$AM23/VLOOKUP($AO23,Data!$A$50:$B$56,2,FALSE),0)</f>
        <v>0</v>
      </c>
      <c r="GE23" s="11">
        <f>IF(GE$2=$A23,0,IF(HLOOKUP(GE$2,Recipes!$H:$GI,'Production Calculator'!$A23+2,FALSE)=0,0,HLOOKUP(GE$2,Recipes!$H:$GI,'Production Calculator'!$A23+2,FALSE)*$AK23))+IF($AO23=GE$3,$AM23/VLOOKUP($AO23,Data!$A$50:$B$56,2,FALSE),0)</f>
        <v>0</v>
      </c>
      <c r="GF23" s="11">
        <f>IF(GF$2=$A23,0,IF(HLOOKUP(GF$2,Recipes!$H:$GI,'Production Calculator'!$A23+2,FALSE)=0,0,HLOOKUP(GF$2,Recipes!$H:$GI,'Production Calculator'!$A23+2,FALSE)*$AK23))+IF($AO23=GF$3,$AM23/VLOOKUP($AO23,Data!$A$50:$B$56,2,FALSE),0)</f>
        <v>0</v>
      </c>
      <c r="GG23" s="11">
        <f>IF(GG$2=$A23,0,IF(HLOOKUP(GG$2,Recipes!$H:$GI,'Production Calculator'!$A23+2,FALSE)=0,0,HLOOKUP(GG$2,Recipes!$H:$GI,'Production Calculator'!$A23+2,FALSE)*$AK23))+IF($AO23=GG$3,$AM23/VLOOKUP($AO23,Data!$A$50:$B$56,2,FALSE),0)</f>
        <v>0</v>
      </c>
      <c r="GH23" s="11">
        <f>IF(GH$2=$A23,0,IF(HLOOKUP(GH$2,Recipes!$H:$GI,'Production Calculator'!$A23+2,FALSE)=0,0,HLOOKUP(GH$2,Recipes!$H:$GI,'Production Calculator'!$A23+2,FALSE)*$AK23))+IF($AO23=GH$3,$AM23/VLOOKUP($AO23,Data!$A$50:$B$56,2,FALSE),0)</f>
        <v>0</v>
      </c>
      <c r="GI23" s="11">
        <f>IF(GI$2=$A23,0,IF(HLOOKUP(GI$2,Recipes!$H:$GI,'Production Calculator'!$A23+2,FALSE)=0,0,HLOOKUP(GI$2,Recipes!$H:$GI,'Production Calculator'!$A23+2,FALSE)*$AK23))+IF($AO23=GI$3,$AM23/VLOOKUP($AO23,Data!$A$50:$B$56,2,FALSE),0)</f>
        <v>0</v>
      </c>
      <c r="GJ23" s="11">
        <f>IF(GJ$2=$A23,0,IF(HLOOKUP(GJ$2,Recipes!$H:$GI,'Production Calculator'!$A23+2,FALSE)=0,0,HLOOKUP(GJ$2,Recipes!$H:$GI,'Production Calculator'!$A23+2,FALSE)*$AK23))+IF($AO23=GJ$3,$AM23/VLOOKUP($AO23,Data!$A$50:$B$56,2,FALSE),0)</f>
        <v>0</v>
      </c>
      <c r="GK23" s="11">
        <f>IF(GK$2=$A23,0,IF(HLOOKUP(GK$2,Recipes!$H:$GI,'Production Calculator'!$A23+2,FALSE)=0,0,HLOOKUP(GK$2,Recipes!$H:$GI,'Production Calculator'!$A23+2,FALSE)*$AK23))+IF($AO23=GK$3,$AM23/VLOOKUP($AO23,Data!$A$50:$B$56,2,FALSE),0)</f>
        <v>0</v>
      </c>
      <c r="GL23" s="11">
        <f>IF(GL$2=$A23,0,IF(HLOOKUP(GL$2,Recipes!$H:$GI,'Production Calculator'!$A23+2,FALSE)=0,0,HLOOKUP(GL$2,Recipes!$H:$GI,'Production Calculator'!$A23+2,FALSE)*$AK23))+IF($AO23=GL$3,$AM23/VLOOKUP($AO23,Data!$A$50:$B$56,2,FALSE),0)</f>
        <v>0</v>
      </c>
      <c r="GM23" s="11">
        <f>IF(GM$2=$A23,0,IF(HLOOKUP(GM$2,Recipes!$H:$GI,'Production Calculator'!$A23+2,FALSE)=0,0,HLOOKUP(GM$2,Recipes!$H:$GI,'Production Calculator'!$A23+2,FALSE)*$AK23))+IF($AO23=GM$3,$AM23/VLOOKUP($AO23,Data!$A$50:$B$56,2,FALSE),0)</f>
        <v>0</v>
      </c>
      <c r="GN23" s="11">
        <f>IF(GN$2=$A23,0,IF(HLOOKUP(GN$2,Recipes!$H:$GI,'Production Calculator'!$A23+2,FALSE)=0,0,HLOOKUP(GN$2,Recipes!$H:$GI,'Production Calculator'!$A23+2,FALSE)*$AK23))+IF($AO23=GN$3,$AM23/VLOOKUP($AO23,Data!$A$50:$B$56,2,FALSE),0)</f>
        <v>0</v>
      </c>
      <c r="GO23" s="11">
        <f>IF(GO$2=$A23,0,IF(HLOOKUP(GO$2,Recipes!$H:$GI,'Production Calculator'!$A23+2,FALSE)=0,0,HLOOKUP(GO$2,Recipes!$H:$GI,'Production Calculator'!$A23+2,FALSE)*$AK23))+IF($AO23=GO$3,$AM23/VLOOKUP($AO23,Data!$A$50:$B$56,2,FALSE),0)</f>
        <v>0</v>
      </c>
      <c r="GP23" s="11">
        <f>IF(GP$2=$A23,0,IF(HLOOKUP(GP$2,Recipes!$H:$GI,'Production Calculator'!$A23+2,FALSE)=0,0,HLOOKUP(GP$2,Recipes!$H:$GI,'Production Calculator'!$A23+2,FALSE)*$AK23))+IF($AO23=GP$3,$AM23/VLOOKUP($AO23,Data!$A$50:$B$56,2,FALSE),0)</f>
        <v>0</v>
      </c>
      <c r="GQ23" s="11">
        <f>IF(GQ$2=$A23,0,IF(HLOOKUP(GQ$2,Recipes!$H:$GI,'Production Calculator'!$A23+2,FALSE)=0,0,HLOOKUP(GQ$2,Recipes!$H:$GI,'Production Calculator'!$A23+2,FALSE)*$AK23))+IF($AO23=GQ$3,$AM23/VLOOKUP($AO23,Data!$A$50:$B$56,2,FALSE),0)</f>
        <v>0</v>
      </c>
      <c r="GR23" s="11">
        <f>IF(GR$2=$A23,0,IF(HLOOKUP(GR$2,Recipes!$H:$GI,'Production Calculator'!$A23+2,FALSE)=0,0,HLOOKUP(GR$2,Recipes!$H:$GI,'Production Calculator'!$A23+2,FALSE)*$AK23))+IF($AO23=GR$3,$AM23/VLOOKUP($AO23,Data!$A$50:$B$56,2,FALSE),0)</f>
        <v>0</v>
      </c>
      <c r="GS23" s="11">
        <f>IF(GS$2=$A23,0,IF(HLOOKUP(GS$2,Recipes!$H:$GI,'Production Calculator'!$A23+2,FALSE)=0,0,HLOOKUP(GS$2,Recipes!$H:$GI,'Production Calculator'!$A23+2,FALSE)*$AK23))+IF($AO23=GS$3,$AM23/VLOOKUP($AO23,Data!$A$50:$B$56,2,FALSE),0)</f>
        <v>0</v>
      </c>
      <c r="GT23" s="11">
        <f>IF(GT$2=$A23,0,IF(HLOOKUP(GT$2,Recipes!$H:$GI,'Production Calculator'!$A23+2,FALSE)=0,0,HLOOKUP(GT$2,Recipes!$H:$GI,'Production Calculator'!$A23+2,FALSE)*$AK23))+IF($AO23=GT$3,$AM23/VLOOKUP($AO23,Data!$A$50:$B$56,2,FALSE),0)</f>
        <v>0</v>
      </c>
      <c r="GU23" s="11">
        <f>IF(GU$2=$A23,0,IF(HLOOKUP(GU$2,Recipes!$H:$GI,'Production Calculator'!$A23+2,FALSE)=0,0,HLOOKUP(GU$2,Recipes!$H:$GI,'Production Calculator'!$A23+2,FALSE)*$AK23))+IF($AO23=GU$3,$AM23/VLOOKUP($AO23,Data!$A$50:$B$56,2,FALSE),0)</f>
        <v>0</v>
      </c>
      <c r="GV23" s="11">
        <f>IF(GV$2=$A23,0,IF(HLOOKUP(GV$2,Recipes!$H:$GI,'Production Calculator'!$A23+2,FALSE)=0,0,HLOOKUP(GV$2,Recipes!$H:$GI,'Production Calculator'!$A23+2,FALSE)*$AK23))+IF($AO23=GV$3,$AM23/VLOOKUP($AO23,Data!$A$50:$B$56,2,FALSE),0)</f>
        <v>0</v>
      </c>
      <c r="GW23" s="11">
        <f>IF(GW$2=$A23,0,IF(HLOOKUP(GW$2,Recipes!$H:$GI,'Production Calculator'!$A23+2,FALSE)=0,0,HLOOKUP(GW$2,Recipes!$H:$GI,'Production Calculator'!$A23+2,FALSE)*$AK23))+IF($AO23=GW$3,$AM23/VLOOKUP($AO23,Data!$A$50:$B$56,2,FALSE),0)</f>
        <v>0</v>
      </c>
      <c r="GX23" s="11">
        <f>IF(GX$2=$A23,0,IF(HLOOKUP(GX$2,Recipes!$H:$GI,'Production Calculator'!$A23+2,FALSE)=0,0,HLOOKUP(GX$2,Recipes!$H:$GI,'Production Calculator'!$A23+2,FALSE)*$AK23))+IF($AO23=GX$3,$AM23/VLOOKUP($AO23,Data!$A$50:$B$56,2,FALSE),0)</f>
        <v>0</v>
      </c>
      <c r="GY23" s="11">
        <f>IF(GY$2=$A23,0,IF(HLOOKUP(GY$2,Recipes!$H:$GI,'Production Calculator'!$A23+2,FALSE)=0,0,HLOOKUP(GY$2,Recipes!$H:$GI,'Production Calculator'!$A23+2,FALSE)*$AK23))+IF($AO23=GY$3,$AM23/VLOOKUP($AO23,Data!$A$50:$B$56,2,FALSE),0)</f>
        <v>0</v>
      </c>
      <c r="GZ23" s="11">
        <f>IF(GZ$2=$A23,0,IF(HLOOKUP(GZ$2,Recipes!$H:$GI,'Production Calculator'!$A23+2,FALSE)=0,0,HLOOKUP(GZ$2,Recipes!$H:$GI,'Production Calculator'!$A23+2,FALSE)*$AK23))+IF($AO23=GZ$3,$AM23/VLOOKUP($AO23,Data!$A$50:$B$56,2,FALSE),0)</f>
        <v>0</v>
      </c>
      <c r="HA23" s="11">
        <f>IF(HA$2=$A23,0,IF(HLOOKUP(HA$2,Recipes!$H:$GI,'Production Calculator'!$A23+2,FALSE)=0,0,HLOOKUP(HA$2,Recipes!$H:$GI,'Production Calculator'!$A23+2,FALSE)*$AK23))+IF($AO23=HA$3,$AM23/VLOOKUP($AO23,Data!$A$50:$B$56,2,FALSE),0)</f>
        <v>0</v>
      </c>
      <c r="HB23" s="11">
        <f>IF(HB$2=$A23,0,IF(HLOOKUP(HB$2,Recipes!$H:$GI,'Production Calculator'!$A23+2,FALSE)=0,0,HLOOKUP(HB$2,Recipes!$H:$GI,'Production Calculator'!$A23+2,FALSE)*$AK23))+IF($AO23=HB$3,$AM23/VLOOKUP($AO23,Data!$A$50:$B$56,2,FALSE),0)</f>
        <v>0</v>
      </c>
      <c r="HC23" s="11">
        <f>IF(HC$2=$A23,0,IF(HLOOKUP(HC$2,Recipes!$H:$GI,'Production Calculator'!$A23+2,FALSE)=0,0,HLOOKUP(HC$2,Recipes!$H:$GI,'Production Calculator'!$A23+2,FALSE)*$AK23))+IF($AO23=HC$3,$AM23/VLOOKUP($AO23,Data!$A$50:$B$56,2,FALSE),0)</f>
        <v>0</v>
      </c>
      <c r="HD23" s="11">
        <f>IF(HD$2=$A23,0,IF(HLOOKUP(HD$2,Recipes!$H:$GI,'Production Calculator'!$A23+2,FALSE)=0,0,HLOOKUP(HD$2,Recipes!$H:$GI,'Production Calculator'!$A23+2,FALSE)*$AK23))+IF($AO23=HD$3,$AM23/VLOOKUP($AO23,Data!$A$50:$B$56,2,FALSE),0)</f>
        <v>0</v>
      </c>
      <c r="HE23" s="11">
        <f>IF(HE$2=$A23,0,IF(HLOOKUP(HE$2,Recipes!$H:$GI,'Production Calculator'!$A23+2,FALSE)=0,0,HLOOKUP(HE$2,Recipes!$H:$GI,'Production Calculator'!$A23+2,FALSE)*$AK23))+IF($AO23=HE$3,$AM23/VLOOKUP($AO23,Data!$A$50:$B$56,2,FALSE),0)</f>
        <v>0</v>
      </c>
      <c r="HF23" s="11">
        <f>IF(HF$2=$A23,0,IF(HLOOKUP(HF$2,Recipes!$H:$GI,'Production Calculator'!$A23+2,FALSE)=0,0,HLOOKUP(HF$2,Recipes!$H:$GI,'Production Calculator'!$A23+2,FALSE)*$AK23))+IF($AO23=HF$3,$AM23/VLOOKUP($AO23,Data!$A$50:$B$56,2,FALSE),0)</f>
        <v>0</v>
      </c>
      <c r="HG23" s="11">
        <f>IF(HG$2=$A23,0,IF(HLOOKUP(HG$2,Recipes!$H:$GI,'Production Calculator'!$A23+2,FALSE)=0,0,HLOOKUP(HG$2,Recipes!$H:$GI,'Production Calculator'!$A23+2,FALSE)*$AK23))+IF($AO23=HG$3,$AM23/VLOOKUP($AO23,Data!$A$50:$B$56,2,FALSE),0)</f>
        <v>0</v>
      </c>
      <c r="HH23" s="11">
        <f>IF(HH$2=$A23,0,IF(HLOOKUP(HH$2,Recipes!$H:$GI,'Production Calculator'!$A23+2,FALSE)=0,0,HLOOKUP(HH$2,Recipes!$H:$GI,'Production Calculator'!$A23+2,FALSE)*$AK23))+IF($AO23=HH$3,$AM23/VLOOKUP($AO23,Data!$A$50:$B$56,2,FALSE),0)</f>
        <v>0</v>
      </c>
      <c r="HI23" s="11">
        <f>IF(HI$2=$A23,0,IF(HLOOKUP(HI$2,Recipes!$H:$GI,'Production Calculator'!$A23+2,FALSE)=0,0,HLOOKUP(HI$2,Recipes!$H:$GI,'Production Calculator'!$A23+2,FALSE)*$AK23))+IF($AO23=HI$3,$AM23/VLOOKUP($AO23,Data!$A$50:$B$56,2,FALSE),0)</f>
        <v>0</v>
      </c>
      <c r="HJ23" s="11">
        <f>IF(HJ$2=$A23,0,IF(HLOOKUP(HJ$2,Recipes!$H:$GI,'Production Calculator'!$A23+2,FALSE)=0,0,HLOOKUP(HJ$2,Recipes!$H:$GI,'Production Calculator'!$A23+2,FALSE)*$AK23))+IF($AO23=HJ$3,$AM23/VLOOKUP($AO23,Data!$A$50:$B$56,2,FALSE),0)</f>
        <v>0</v>
      </c>
      <c r="HK23" s="11">
        <f>IF(HK$2=$A23,0,IF(HLOOKUP(HK$2,Recipes!$H:$GI,'Production Calculator'!$A23+2,FALSE)=0,0,HLOOKUP(HK$2,Recipes!$H:$GI,'Production Calculator'!$A23+2,FALSE)*$AK23))+IF($AO23=HK$3,$AM23/VLOOKUP($AO23,Data!$A$50:$B$56,2,FALSE),0)</f>
        <v>0</v>
      </c>
      <c r="HL23" s="11">
        <f>IF(HL$2=$A23,0,IF(HLOOKUP(HL$2,Recipes!$H:$GI,'Production Calculator'!$A23+2,FALSE)=0,0,HLOOKUP(HL$2,Recipes!$H:$GI,'Production Calculator'!$A23+2,FALSE)*$AK23))+IF($AO23=HL$3,$AM23/VLOOKUP($AO23,Data!$A$50:$B$56,2,FALSE),0)</f>
        <v>0</v>
      </c>
      <c r="HM23" s="11">
        <f>IF(HM$2=$A23,0,IF(HLOOKUP(HM$2,Recipes!$H:$GI,'Production Calculator'!$A23+2,FALSE)=0,0,HLOOKUP(HM$2,Recipes!$H:$GI,'Production Calculator'!$A23+2,FALSE)*$AK23))+IF($AO23=HM$3,$AM23/VLOOKUP($AO23,Data!$A$50:$B$56,2,FALSE),0)</f>
        <v>0</v>
      </c>
      <c r="HN23" s="11">
        <f>IF(HN$2=$A23,0,IF(HLOOKUP(HN$2,Recipes!$H:$GI,'Production Calculator'!$A23+2,FALSE)=0,0,HLOOKUP(HN$2,Recipes!$H:$GI,'Production Calculator'!$A23+2,FALSE)*$AK23))+IF($AO23=HN$3,$AM23/VLOOKUP($AO23,Data!$A$50:$B$56,2,FALSE),0)</f>
        <v>0</v>
      </c>
      <c r="HO23" s="11">
        <f>IF(HO$2=$A23,0,IF(HLOOKUP(HO$2,Recipes!$H:$GI,'Production Calculator'!$A23+2,FALSE)=0,0,HLOOKUP(HO$2,Recipes!$H:$GI,'Production Calculator'!$A23+2,FALSE)*$AK23))+IF($AO23=HO$3,$AM23/VLOOKUP($AO23,Data!$A$50:$B$56,2,FALSE),0)</f>
        <v>0</v>
      </c>
      <c r="HP23" s="11">
        <f>IF(HP$2=$A23,0,IF(HLOOKUP(HP$2,Recipes!$H:$GI,'Production Calculator'!$A23+2,FALSE)=0,0,HLOOKUP(HP$2,Recipes!$H:$GI,'Production Calculator'!$A23+2,FALSE)*$AK23))+IF($AO23=HP$3,$AM23/VLOOKUP($AO23,Data!$A$50:$B$56,2,FALSE),0)</f>
        <v>0</v>
      </c>
      <c r="HQ23" s="11">
        <f>IF(HQ$2=$A23,0,IF(HLOOKUP(HQ$2,Recipes!$H:$GI,'Production Calculator'!$A23+2,FALSE)=0,0,HLOOKUP(HQ$2,Recipes!$H:$GI,'Production Calculator'!$A23+2,FALSE)*$AK23))+IF($AO23=HQ$3,$AM23/VLOOKUP($AO23,Data!$A$50:$B$56,2,FALSE),0)</f>
        <v>0</v>
      </c>
      <c r="HR23" s="11">
        <f>IF(HR$2=$A23,0,IF(HLOOKUP(HR$2,Recipes!$H:$GI,'Production Calculator'!$A23+2,FALSE)=0,0,HLOOKUP(HR$2,Recipes!$H:$GI,'Production Calculator'!$A23+2,FALSE)*$AK23))+IF($AO23=HR$3,$AM23/VLOOKUP($AO23,Data!$A$50:$B$56,2,FALSE),0)</f>
        <v>0</v>
      </c>
      <c r="HS23" s="121"/>
    </row>
    <row r="24" spans="1:227" x14ac:dyDescent="0.45">
      <c r="A24">
        <v>11</v>
      </c>
      <c r="B24" s="107" t="str">
        <f>VLOOKUP(A24,Recipes!A:B,2)</f>
        <v>Battery MK2</v>
      </c>
      <c r="C24" s="128">
        <v>0</v>
      </c>
      <c r="D24" s="108">
        <f t="shared" si="50"/>
        <v>0</v>
      </c>
      <c r="E24" s="127" t="s">
        <v>1</v>
      </c>
      <c r="F24" s="109">
        <f>VLOOKUP(A24,Recipes!$A$3:$G$186,6,FALSE)</f>
        <v>2</v>
      </c>
      <c r="G24" s="109">
        <f>VLOOKUP(A24,Recipes!$A$3:$G$186,7,FALSE)</f>
        <v>0</v>
      </c>
      <c r="H24" s="110">
        <f t="shared" si="51"/>
        <v>0</v>
      </c>
      <c r="I24" s="109">
        <f>VLOOKUP(E24,Data!$A$2:$C$26,3, FALSE)</f>
        <v>4</v>
      </c>
      <c r="J24" s="108">
        <v>0</v>
      </c>
      <c r="K24" s="108">
        <v>0</v>
      </c>
      <c r="L24" s="108">
        <v>0</v>
      </c>
      <c r="M24" s="123">
        <v>0</v>
      </c>
      <c r="N24" s="123">
        <v>0</v>
      </c>
      <c r="O24" s="123">
        <v>0</v>
      </c>
      <c r="P24" s="124">
        <v>0</v>
      </c>
      <c r="Q24" s="124">
        <v>0</v>
      </c>
      <c r="R24" s="124">
        <v>0</v>
      </c>
      <c r="S24">
        <f t="shared" ref="S24:S44" si="66">J24*$H24</f>
        <v>0</v>
      </c>
      <c r="T24">
        <f t="shared" ref="T24:T44" si="67">K24*$H24</f>
        <v>0</v>
      </c>
      <c r="U24">
        <f t="shared" ref="U24:U44" si="68">L24*$H24</f>
        <v>0</v>
      </c>
      <c r="V24">
        <f t="shared" ref="V24:V44" si="69">M24*$H24</f>
        <v>0</v>
      </c>
      <c r="W24">
        <f t="shared" ref="W24:W44" si="70">N24*$H24</f>
        <v>0</v>
      </c>
      <c r="X24">
        <f t="shared" ref="X24:X44" si="71">O24*$H24</f>
        <v>0</v>
      </c>
      <c r="Y24">
        <f t="shared" ref="Y24:Y44" si="72">P24*$H24</f>
        <v>0</v>
      </c>
      <c r="Z24">
        <f t="shared" ref="Z24:Z44" si="73">Q24*$H24</f>
        <v>0</v>
      </c>
      <c r="AA24">
        <f t="shared" ref="AA24:AA44" si="74">R24*$H24</f>
        <v>0</v>
      </c>
      <c r="AB24" s="111">
        <f>VLOOKUP($A24,Recipes!$A:$G,4)</f>
        <v>10</v>
      </c>
      <c r="AC24" s="111">
        <f>VLOOKUP($A24,Recipes!$A:$G,5)</f>
        <v>1</v>
      </c>
      <c r="AD24" s="111">
        <f t="shared" si="61"/>
        <v>0.1</v>
      </c>
      <c r="AE24" s="111">
        <f>VLOOKUP(E24,Data!$A$2:$F$26,5,FALSE)</f>
        <v>0</v>
      </c>
      <c r="AF24" s="111">
        <f>VLOOKUP(E24,Data!$A$2:$F$26,4,FALSE)</f>
        <v>210</v>
      </c>
      <c r="AG24" s="111">
        <f>VLOOKUP(E24,Data!$A$2:$B$26,2, FALSE)</f>
        <v>1.25</v>
      </c>
      <c r="AH24" s="111">
        <f>1+VLOOKUP($J$3,Data!$A$40:$D$48,2,FALSE)*$J24+VLOOKUP($K$3,Data!$A$40:$D$48,2,FALSE)*$K24+VLOOKUP($L$3,Data!$A$40:$D$48,2,FALSE)*$L24+VLOOKUP($M$3,Data!$A$40:$D$48,2,FALSE)*$M24+VLOOKUP($N$3,Data!$A$40:$D$48,2,FALSE)*$N24+VLOOKUP($O$3,Data!$A$40:$D$48,2,FALSE)*$O24+VLOOKUP($P$3,Data!$A$40:$D$48,2,FALSE)*$P24+VLOOKUP($Q$3,Data!$A$40:$D$48,2,FALSE)*$Q24+VLOOKUP($R$3,Data!$A$40:$D$48,2,FALSE)*$R24</f>
        <v>1</v>
      </c>
      <c r="AI24" s="111">
        <f>MAX(1+VLOOKUP($J$3,Data!$A$40:$D$48,3,FALSE)*$J24+VLOOKUP($K$3,Data!$A$40:$D$48,3,FALSE)*$K24+VLOOKUP($L$3,Data!$A$40:$D$48,3,FALSE)*$L24+VLOOKUP($M$3,Data!$A$40:$D$48,3,FALSE)*$M24+VLOOKUP($N$3,Data!$A$40:$D$48,3,FALSE)*$N24+VLOOKUP($O$3,Data!$A$40:$D$48,3,FALSE)*$O24+VLOOKUP($P$3,Data!$A$40:$D$48,3,FALSE)*$P24+VLOOKUP($Q$3,Data!$A$40:$D$48,3,FALSE)*$Q24+VLOOKUP($R$3,Data!$A$40:$D$48,3,FALSE)*$R24,0)</f>
        <v>1</v>
      </c>
      <c r="AJ24" s="111">
        <f>MAX(1-(VLOOKUP($J$3,Data!$A$40:$D$48,4,FALSE)*$J24+VLOOKUP($K$3,Data!$A$40:$D$48,4,FALSE)*$K24+VLOOKUP($L$3,Data!$A$40:$D$48,4,FALSE)*$L24+VLOOKUP($M$3,Data!$A$40:$D$48,4,FALSE)*$M24+VLOOKUP($N$3,Data!$A$40:$D$48,4,FALSE)*$N24+VLOOKUP($O$3,Data!$A$40:$D$48,4,FALSE)*$O24+VLOOKUP($P$3,Data!$A$40:$D$48,4,FALSE)*$P24+VLOOKUP($Q$3,Data!$A$40:$D$48,4,FALSE)*$Q24+VLOOKUP($R$3,Data!$A$40:$D$48,4,FALSE)*$R24),0.2)</f>
        <v>1</v>
      </c>
      <c r="AK24" s="112">
        <f t="shared" si="62"/>
        <v>0</v>
      </c>
      <c r="AL24" s="111">
        <f t="shared" si="63"/>
        <v>0.125</v>
      </c>
      <c r="AM24" s="111">
        <f t="shared" si="64"/>
        <v>0</v>
      </c>
      <c r="AN24" s="111">
        <f t="shared" si="65"/>
        <v>0</v>
      </c>
      <c r="AO24" s="131" t="s">
        <v>298</v>
      </c>
      <c r="AP24" s="11"/>
      <c r="AQ24" s="11">
        <f>IF(AQ$2=$A24,0,IF(HLOOKUP(AQ$2,Recipes!$H:$GI,'Production Calculator'!$A24+2,FALSE)=0,0,HLOOKUP(AQ$2,Recipes!$H:$GI,'Production Calculator'!$A24+2,FALSE)*$AK24))+IF($AO24=AQ$3,$AM24/VLOOKUP($AO24,Data!$A$50:$B$56,2,FALSE),0)</f>
        <v>0</v>
      </c>
      <c r="AR24" s="11">
        <f>IF(AR$2=$A24,0,IF(HLOOKUP(AR$2,Recipes!$H:$GI,'Production Calculator'!$A24+2,FALSE)=0,0,HLOOKUP(AR$2,Recipes!$H:$GI,'Production Calculator'!$A24+2,FALSE)*$AK24))+IF($AO24=AR$3,$AM24/VLOOKUP($AO24,Data!$A$50:$B$56,2,FALSE),0)</f>
        <v>0</v>
      </c>
      <c r="AS24" s="11">
        <f>IF(AS$2=$A24,0,IF(HLOOKUP(AS$2,Recipes!$H:$GI,'Production Calculator'!$A24+2,FALSE)=0,0,HLOOKUP(AS$2,Recipes!$H:$GI,'Production Calculator'!$A24+2,FALSE)*$AK24))+IF($AO24=AS$3,$AM24/VLOOKUP($AO24,Data!$A$50:$B$56,2,FALSE),0)</f>
        <v>0</v>
      </c>
      <c r="AT24" s="11">
        <f>IF(AT$2=$A24,0,IF(HLOOKUP(AT$2,Recipes!$H:$GI,'Production Calculator'!$A24+2,FALSE)=0,0,HLOOKUP(AT$2,Recipes!$H:$GI,'Production Calculator'!$A24+2,FALSE)*$AK24))+IF($AO24=AT$3,$AM24/VLOOKUP($AO24,Data!$A$50:$B$56,2,FALSE),0)</f>
        <v>0</v>
      </c>
      <c r="AU24" s="11">
        <f>IF(AU$2=$A24,0,IF(HLOOKUP(AU$2,Recipes!$H:$GI,'Production Calculator'!$A24+2,FALSE)=0,0,HLOOKUP(AU$2,Recipes!$H:$GI,'Production Calculator'!$A24+2,FALSE)*$AK24))+IF($AO24=AU$3,$AM24/VLOOKUP($AO24,Data!$A$50:$B$56,2,FALSE),0)</f>
        <v>0</v>
      </c>
      <c r="AV24" s="11">
        <f>IF(AV$2=$A24,0,IF(HLOOKUP(AV$2,Recipes!$H:$GI,'Production Calculator'!$A24+2,FALSE)=0,0,HLOOKUP(AV$2,Recipes!$H:$GI,'Production Calculator'!$A24+2,FALSE)*$AK24))+IF($AO24=AV$3,$AM24/VLOOKUP($AO24,Data!$A$50:$B$56,2,FALSE),0)</f>
        <v>0</v>
      </c>
      <c r="AW24" s="11">
        <f>IF(AW$2=$A24,0,IF(HLOOKUP(AW$2,Recipes!$H:$GI,'Production Calculator'!$A24+2,FALSE)=0,0,HLOOKUP(AW$2,Recipes!$H:$GI,'Production Calculator'!$A24+2,FALSE)*$AK24))+IF($AO24=AW$3,$AM24/VLOOKUP($AO24,Data!$A$50:$B$56,2,FALSE),0)</f>
        <v>0</v>
      </c>
      <c r="AX24" s="11">
        <f>IF(AX$2=$A24,0,IF(HLOOKUP(AX$2,Recipes!$H:$GI,'Production Calculator'!$A24+2,FALSE)=0,0,HLOOKUP(AX$2,Recipes!$H:$GI,'Production Calculator'!$A24+2,FALSE)*$AK24))+IF($AO24=AX$3,$AM24/VLOOKUP($AO24,Data!$A$50:$B$56,2,FALSE),0)</f>
        <v>0</v>
      </c>
      <c r="AY24" s="11">
        <f>IF(AY$2=$A24,0,IF(HLOOKUP(AY$2,Recipes!$H:$GI,'Production Calculator'!$A24+2,FALSE)=0,0,HLOOKUP(AY$2,Recipes!$H:$GI,'Production Calculator'!$A24+2,FALSE)*$AK24))+IF($AO24=AY$3,$AM24/VLOOKUP($AO24,Data!$A$50:$B$56,2,FALSE),0)</f>
        <v>0</v>
      </c>
      <c r="AZ24" s="11">
        <f>IF(AZ$2=$A24,0,IF(HLOOKUP(AZ$2,Recipes!$H:$GI,'Production Calculator'!$A24+2,FALSE)=0,0,HLOOKUP(AZ$2,Recipes!$H:$GI,'Production Calculator'!$A24+2,FALSE)*$AK24))+IF($AO24=AZ$3,$AM24/VLOOKUP($AO24,Data!$A$50:$B$56,2,FALSE),0)</f>
        <v>0</v>
      </c>
      <c r="BA24" s="11">
        <f>IF(BA$2=$A24,0,IF(HLOOKUP(BA$2,Recipes!$H:$GI,'Production Calculator'!$A24+2,FALSE)=0,0,HLOOKUP(BA$2,Recipes!$H:$GI,'Production Calculator'!$A24+2,FALSE)*$AK24))+IF($AO24=BA$3,$AM24/VLOOKUP($AO24,Data!$A$50:$B$56,2,FALSE),0)</f>
        <v>0</v>
      </c>
      <c r="BB24" s="11">
        <f>IF(BB$2=$A24,0,IF(HLOOKUP(BB$2,Recipes!$H:$GI,'Production Calculator'!$A24+2,FALSE)=0,0,HLOOKUP(BB$2,Recipes!$H:$GI,'Production Calculator'!$A24+2,FALSE)*$AK24))+IF($AO24=BB$3,$AM24/VLOOKUP($AO24,Data!$A$50:$B$56,2,FALSE),0)</f>
        <v>0</v>
      </c>
      <c r="BC24" s="11">
        <f>IF(BC$2=$A24,0,IF(HLOOKUP(BC$2,Recipes!$H:$GI,'Production Calculator'!$A24+2,FALSE)=0,0,HLOOKUP(BC$2,Recipes!$H:$GI,'Production Calculator'!$A24+2,FALSE)*$AK24))+IF($AO24=BC$3,$AM24/VLOOKUP($AO24,Data!$A$50:$B$56,2,FALSE),0)</f>
        <v>0</v>
      </c>
      <c r="BD24" s="11">
        <f>IF(BD$2=$A24,0,IF(HLOOKUP(BD$2,Recipes!$H:$GI,'Production Calculator'!$A24+2,FALSE)=0,0,HLOOKUP(BD$2,Recipes!$H:$GI,'Production Calculator'!$A24+2,FALSE)*$AK24))+IF($AO24=BD$3,$AM24/VLOOKUP($AO24,Data!$A$50:$B$56,2,FALSE),0)</f>
        <v>0</v>
      </c>
      <c r="BE24" s="11">
        <f>IF(BE$2=$A24,0,IF(HLOOKUP(BE$2,Recipes!$H:$GI,'Production Calculator'!$A24+2,FALSE)=0,0,HLOOKUP(BE$2,Recipes!$H:$GI,'Production Calculator'!$A24+2,FALSE)*$AK24))+IF($AO24=BE$3,$AM24/VLOOKUP($AO24,Data!$A$50:$B$56,2,FALSE),0)</f>
        <v>0</v>
      </c>
      <c r="BF24" s="11">
        <f>IF(BF$2=$A24,0,IF(HLOOKUP(BF$2,Recipes!$H:$GI,'Production Calculator'!$A24+2,FALSE)=0,0,HLOOKUP(BF$2,Recipes!$H:$GI,'Production Calculator'!$A24+2,FALSE)*$AK24))+IF($AO24=BF$3,$AM24/VLOOKUP($AO24,Data!$A$50:$B$56,2,FALSE),0)</f>
        <v>0</v>
      </c>
      <c r="BG24" s="11">
        <f>IF(BG$2=$A24,0,IF(HLOOKUP(BG$2,Recipes!$H:$GI,'Production Calculator'!$A24+2,FALSE)=0,0,HLOOKUP(BG$2,Recipes!$H:$GI,'Production Calculator'!$A24+2,FALSE)*$AK24))+IF($AO24=BG$3,$AM24/VLOOKUP($AO24,Data!$A$50:$B$56,2,FALSE),0)</f>
        <v>0</v>
      </c>
      <c r="BH24" s="11">
        <f>IF(BH$2=$A24,0,IF(HLOOKUP(BH$2,Recipes!$H:$GI,'Production Calculator'!$A24+2,FALSE)=0,0,HLOOKUP(BH$2,Recipes!$H:$GI,'Production Calculator'!$A24+2,FALSE)*$AK24))+IF($AO24=BH$3,$AM24/VLOOKUP($AO24,Data!$A$50:$B$56,2,FALSE),0)</f>
        <v>0</v>
      </c>
      <c r="BI24" s="11">
        <f>IF(BI$2=$A24,0,IF(HLOOKUP(BI$2,Recipes!$H:$GI,'Production Calculator'!$A24+2,FALSE)=0,0,HLOOKUP(BI$2,Recipes!$H:$GI,'Production Calculator'!$A24+2,FALSE)*$AK24))+IF($AO24=BI$3,$AM24/VLOOKUP($AO24,Data!$A$50:$B$56,2,FALSE),0)</f>
        <v>0</v>
      </c>
      <c r="BJ24" s="11">
        <f>IF(BJ$2=$A24,0,IF(HLOOKUP(BJ$2,Recipes!$H:$GI,'Production Calculator'!$A24+2,FALSE)=0,0,HLOOKUP(BJ$2,Recipes!$H:$GI,'Production Calculator'!$A24+2,FALSE)*$AK24))+IF($AO24=BJ$3,$AM24/VLOOKUP($AO24,Data!$A$50:$B$56,2,FALSE),0)</f>
        <v>0</v>
      </c>
      <c r="BK24" s="11">
        <f>IF(BK$2=$A24,0,IF(HLOOKUP(BK$2,Recipes!$H:$GI,'Production Calculator'!$A24+2,FALSE)=0,0,HLOOKUP(BK$2,Recipes!$H:$GI,'Production Calculator'!$A24+2,FALSE)*$AK24))+IF($AO24=BK$3,$AM24/VLOOKUP($AO24,Data!$A$50:$B$56,2,FALSE),0)</f>
        <v>0</v>
      </c>
      <c r="BL24" s="11">
        <f>IF(BL$2=$A24,0,IF(HLOOKUP(BL$2,Recipes!$H:$GI,'Production Calculator'!$A24+2,FALSE)=0,0,HLOOKUP(BL$2,Recipes!$H:$GI,'Production Calculator'!$A24+2,FALSE)*$AK24))+IF($AO24=BL$3,$AM24/VLOOKUP($AO24,Data!$A$50:$B$56,2,FALSE),0)</f>
        <v>0</v>
      </c>
      <c r="BM24" s="11">
        <f>IF(BM$2=$A24,0,IF(HLOOKUP(BM$2,Recipes!$H:$GI,'Production Calculator'!$A24+2,FALSE)=0,0,HLOOKUP(BM$2,Recipes!$H:$GI,'Production Calculator'!$A24+2,FALSE)*$AK24))+IF($AO24=BM$3,$AM24/VLOOKUP($AO24,Data!$A$50:$B$56,2,FALSE),0)</f>
        <v>0</v>
      </c>
      <c r="BN24" s="11">
        <f>IF(BN$2=$A24,0,IF(HLOOKUP(BN$2,Recipes!$H:$GI,'Production Calculator'!$A24+2,FALSE)=0,0,HLOOKUP(BN$2,Recipes!$H:$GI,'Production Calculator'!$A24+2,FALSE)*$AK24))+IF($AO24=BN$3,$AM24/VLOOKUP($AO24,Data!$A$50:$B$56,2,FALSE),0)</f>
        <v>0</v>
      </c>
      <c r="BO24" s="11">
        <f>IF(BO$2=$A24,0,IF(HLOOKUP(BO$2,Recipes!$H:$GI,'Production Calculator'!$A24+2,FALSE)=0,0,HLOOKUP(BO$2,Recipes!$H:$GI,'Production Calculator'!$A24+2,FALSE)*$AK24))+IF($AO24=BO$3,$AM24/VLOOKUP($AO24,Data!$A$50:$B$56,2,FALSE),0)</f>
        <v>0</v>
      </c>
      <c r="BP24" s="11">
        <f>IF(BP$2=$A24,0,IF(HLOOKUP(BP$2,Recipes!$H:$GI,'Production Calculator'!$A24+2,FALSE)=0,0,HLOOKUP(BP$2,Recipes!$H:$GI,'Production Calculator'!$A24+2,FALSE)*$AK24))+IF($AO24=BP$3,$AM24/VLOOKUP($AO24,Data!$A$50:$B$56,2,FALSE),0)</f>
        <v>0</v>
      </c>
      <c r="BQ24" s="11">
        <f>IF(BQ$2=$A24,0,IF(HLOOKUP(BQ$2,Recipes!$H:$GI,'Production Calculator'!$A24+2,FALSE)=0,0,HLOOKUP(BQ$2,Recipes!$H:$GI,'Production Calculator'!$A24+2,FALSE)*$AK24))+IF($AO24=BQ$3,$AM24/VLOOKUP($AO24,Data!$A$50:$B$56,2,FALSE),0)</f>
        <v>0</v>
      </c>
      <c r="BR24" s="11">
        <f>IF(BR$2=$A24,0,IF(HLOOKUP(BR$2,Recipes!$H:$GI,'Production Calculator'!$A24+2,FALSE)=0,0,HLOOKUP(BR$2,Recipes!$H:$GI,'Production Calculator'!$A24+2,FALSE)*$AK24))+IF($AO24=BR$3,$AM24/VLOOKUP($AO24,Data!$A$50:$B$56,2,FALSE),0)</f>
        <v>0</v>
      </c>
      <c r="BS24" s="11">
        <f>IF(BS$2=$A24,0,IF(HLOOKUP(BS$2,Recipes!$H:$GI,'Production Calculator'!$A24+2,FALSE)=0,0,HLOOKUP(BS$2,Recipes!$H:$GI,'Production Calculator'!$A24+2,FALSE)*$AK24))+IF($AO24=BS$3,$AM24/VLOOKUP($AO24,Data!$A$50:$B$56,2,FALSE),0)</f>
        <v>0</v>
      </c>
      <c r="BT24" s="11">
        <f>IF(BT$2=$A24,0,IF(HLOOKUP(BT$2,Recipes!$H:$GI,'Production Calculator'!$A24+2,FALSE)=0,0,HLOOKUP(BT$2,Recipes!$H:$GI,'Production Calculator'!$A24+2,FALSE)*$AK24))+IF($AO24=BT$3,$AM24/VLOOKUP($AO24,Data!$A$50:$B$56,2,FALSE),0)</f>
        <v>0</v>
      </c>
      <c r="BU24" s="11">
        <f>IF(BU$2=$A24,0,IF(HLOOKUP(BU$2,Recipes!$H:$GI,'Production Calculator'!$A24+2,FALSE)=0,0,HLOOKUP(BU$2,Recipes!$H:$GI,'Production Calculator'!$A24+2,FALSE)*$AK24))+IF($AO24=BU$3,$AM24/VLOOKUP($AO24,Data!$A$50:$B$56,2,FALSE),0)</f>
        <v>0</v>
      </c>
      <c r="BV24" s="11">
        <f>IF(BV$2=$A24,0,IF(HLOOKUP(BV$2,Recipes!$H:$GI,'Production Calculator'!$A24+2,FALSE)=0,0,HLOOKUP(BV$2,Recipes!$H:$GI,'Production Calculator'!$A24+2,FALSE)*$AK24))+IF($AO24=BV$3,$AM24/VLOOKUP($AO24,Data!$A$50:$B$56,2,FALSE),0)</f>
        <v>0</v>
      </c>
      <c r="BW24" s="11">
        <f>IF(BW$2=$A24,0,IF(HLOOKUP(BW$2,Recipes!$H:$GI,'Production Calculator'!$A24+2,FALSE)=0,0,HLOOKUP(BW$2,Recipes!$H:$GI,'Production Calculator'!$A24+2,FALSE)*$AK24))+IF($AO24=BW$3,$AM24/VLOOKUP($AO24,Data!$A$50:$B$56,2,FALSE),0)</f>
        <v>0</v>
      </c>
      <c r="BX24" s="11">
        <f>IF(BX$2=$A24,0,IF(HLOOKUP(BX$2,Recipes!$H:$GI,'Production Calculator'!$A24+2,FALSE)=0,0,HLOOKUP(BX$2,Recipes!$H:$GI,'Production Calculator'!$A24+2,FALSE)*$AK24))+IF($AO24=BX$3,$AM24/VLOOKUP($AO24,Data!$A$50:$B$56,2,FALSE),0)</f>
        <v>0</v>
      </c>
      <c r="BY24" s="11">
        <f>IF(BY$2=$A24,0,IF(HLOOKUP(BY$2,Recipes!$H:$GI,'Production Calculator'!$A24+2,FALSE)=0,0,HLOOKUP(BY$2,Recipes!$H:$GI,'Production Calculator'!$A24+2,FALSE)*$AK24))+IF($AO24=BY$3,$AM24/VLOOKUP($AO24,Data!$A$50:$B$56,2,FALSE),0)</f>
        <v>0</v>
      </c>
      <c r="BZ24" s="11">
        <f>IF(BZ$2=$A24,0,IF(HLOOKUP(BZ$2,Recipes!$H:$GI,'Production Calculator'!$A24+2,FALSE)=0,0,HLOOKUP(BZ$2,Recipes!$H:$GI,'Production Calculator'!$A24+2,FALSE)*$AK24))+IF($AO24=BZ$3,$AM24/VLOOKUP($AO24,Data!$A$50:$B$56,2,FALSE),0)</f>
        <v>0</v>
      </c>
      <c r="CA24" s="11">
        <f>IF(CA$2=$A24,0,IF(HLOOKUP(CA$2,Recipes!$H:$GI,'Production Calculator'!$A24+2,FALSE)=0,0,HLOOKUP(CA$2,Recipes!$H:$GI,'Production Calculator'!$A24+2,FALSE)*$AK24))+IF($AO24=CA$3,$AM24/VLOOKUP($AO24,Data!$A$50:$B$56,2,FALSE),0)</f>
        <v>0</v>
      </c>
      <c r="CB24" s="11">
        <f>IF(CB$2=$A24,0,IF(HLOOKUP(CB$2,Recipes!$H:$GI,'Production Calculator'!$A24+2,FALSE)=0,0,HLOOKUP(CB$2,Recipes!$H:$GI,'Production Calculator'!$A24+2,FALSE)*$AK24))+IF($AO24=CB$3,$AM24/VLOOKUP($AO24,Data!$A$50:$B$56,2,FALSE),0)</f>
        <v>0</v>
      </c>
      <c r="CC24" s="11">
        <f>IF(CC$2=$A24,0,IF(HLOOKUP(CC$2,Recipes!$H:$GI,'Production Calculator'!$A24+2,FALSE)=0,0,HLOOKUP(CC$2,Recipes!$H:$GI,'Production Calculator'!$A24+2,FALSE)*$AK24))+IF($AO24=CC$3,$AM24/VLOOKUP($AO24,Data!$A$50:$B$56,2,FALSE),0)</f>
        <v>0</v>
      </c>
      <c r="CD24" s="11">
        <f>IF(CD$2=$A24,0,IF(HLOOKUP(CD$2,Recipes!$H:$GI,'Production Calculator'!$A24+2,FALSE)=0,0,HLOOKUP(CD$2,Recipes!$H:$GI,'Production Calculator'!$A24+2,FALSE)*$AK24))+IF($AO24=CD$3,$AM24/VLOOKUP($AO24,Data!$A$50:$B$56,2,FALSE),0)</f>
        <v>0</v>
      </c>
      <c r="CE24" s="11">
        <f>IF(CE$2=$A24,0,IF(HLOOKUP(CE$2,Recipes!$H:$GI,'Production Calculator'!$A24+2,FALSE)=0,0,HLOOKUP(CE$2,Recipes!$H:$GI,'Production Calculator'!$A24+2,FALSE)*$AK24))+IF($AO24=CE$3,$AM24/VLOOKUP($AO24,Data!$A$50:$B$56,2,FALSE),0)</f>
        <v>0</v>
      </c>
      <c r="CF24" s="11">
        <f>IF(CF$2=$A24,0,IF(HLOOKUP(CF$2,Recipes!$H:$GI,'Production Calculator'!$A24+2,FALSE)=0,0,HLOOKUP(CF$2,Recipes!$H:$GI,'Production Calculator'!$A24+2,FALSE)*$AK24))+IF($AO24=CF$3,$AM24/VLOOKUP($AO24,Data!$A$50:$B$56,2,FALSE),0)</f>
        <v>0</v>
      </c>
      <c r="CG24" s="11">
        <f>IF(CG$2=$A24,0,IF(HLOOKUP(CG$2,Recipes!$H:$GI,'Production Calculator'!$A24+2,FALSE)=0,0,HLOOKUP(CG$2,Recipes!$H:$GI,'Production Calculator'!$A24+2,FALSE)*$AK24))+IF($AO24=CG$3,$AM24/VLOOKUP($AO24,Data!$A$50:$B$56,2,FALSE),0)</f>
        <v>0</v>
      </c>
      <c r="CH24" s="11">
        <f>IF(CH$2=$A24,0,IF(HLOOKUP(CH$2,Recipes!$H:$GI,'Production Calculator'!$A24+2,FALSE)=0,0,HLOOKUP(CH$2,Recipes!$H:$GI,'Production Calculator'!$A24+2,FALSE)*$AK24))+IF($AO24=CH$3,$AM24/VLOOKUP($AO24,Data!$A$50:$B$56,2,FALSE),0)</f>
        <v>0</v>
      </c>
      <c r="CI24" s="11">
        <f>IF(CI$2=$A24,0,IF(HLOOKUP(CI$2,Recipes!$H:$GI,'Production Calculator'!$A24+2,FALSE)=0,0,HLOOKUP(CI$2,Recipes!$H:$GI,'Production Calculator'!$A24+2,FALSE)*$AK24))+IF($AO24=CI$3,$AM24/VLOOKUP($AO24,Data!$A$50:$B$56,2,FALSE),0)</f>
        <v>0</v>
      </c>
      <c r="CJ24" s="11">
        <f>IF(CJ$2=$A24,0,IF(HLOOKUP(CJ$2,Recipes!$H:$GI,'Production Calculator'!$A24+2,FALSE)=0,0,HLOOKUP(CJ$2,Recipes!$H:$GI,'Production Calculator'!$A24+2,FALSE)*$AK24))+IF($AO24=CJ$3,$AM24/VLOOKUP($AO24,Data!$A$50:$B$56,2,FALSE),0)</f>
        <v>0</v>
      </c>
      <c r="CK24" s="11">
        <f>IF(CK$2=$A24,0,IF(HLOOKUP(CK$2,Recipes!$H:$GI,'Production Calculator'!$A24+2,FALSE)=0,0,HLOOKUP(CK$2,Recipes!$H:$GI,'Production Calculator'!$A24+2,FALSE)*$AK24))+IF($AO24=CK$3,$AM24/VLOOKUP($AO24,Data!$A$50:$B$56,2,FALSE),0)</f>
        <v>0</v>
      </c>
      <c r="CL24" s="11">
        <f>IF(CL$2=$A24,0,IF(HLOOKUP(CL$2,Recipes!$H:$GI,'Production Calculator'!$A24+2,FALSE)=0,0,HLOOKUP(CL$2,Recipes!$H:$GI,'Production Calculator'!$A24+2,FALSE)*$AK24))+IF($AO24=CL$3,$AM24/VLOOKUP($AO24,Data!$A$50:$B$56,2,FALSE),0)</f>
        <v>0</v>
      </c>
      <c r="CM24" s="11">
        <f>IF(CM$2=$A24,0,IF(HLOOKUP(CM$2,Recipes!$H:$GI,'Production Calculator'!$A24+2,FALSE)=0,0,HLOOKUP(CM$2,Recipes!$H:$GI,'Production Calculator'!$A24+2,FALSE)*$AK24))+IF($AO24=CM$3,$AM24/VLOOKUP($AO24,Data!$A$50:$B$56,2,FALSE),0)</f>
        <v>0</v>
      </c>
      <c r="CN24" s="11">
        <f>IF(CN$2=$A24,0,IF(HLOOKUP(CN$2,Recipes!$H:$GI,'Production Calculator'!$A24+2,FALSE)=0,0,HLOOKUP(CN$2,Recipes!$H:$GI,'Production Calculator'!$A24+2,FALSE)*$AK24))+IF($AO24=CN$3,$AM24/VLOOKUP($AO24,Data!$A$50:$B$56,2,FALSE),0)</f>
        <v>0</v>
      </c>
      <c r="CO24" s="11">
        <f>IF(CO$2=$A24,0,IF(HLOOKUP(CO$2,Recipes!$H:$GI,'Production Calculator'!$A24+2,FALSE)=0,0,HLOOKUP(CO$2,Recipes!$H:$GI,'Production Calculator'!$A24+2,FALSE)*$AK24))+IF($AO24=CO$3,$AM24/VLOOKUP($AO24,Data!$A$50:$B$56,2,FALSE),0)</f>
        <v>0</v>
      </c>
      <c r="CP24" s="11">
        <f>IF(CP$2=$A24,0,IF(HLOOKUP(CP$2,Recipes!$H:$GI,'Production Calculator'!$A24+2,FALSE)=0,0,HLOOKUP(CP$2,Recipes!$H:$GI,'Production Calculator'!$A24+2,FALSE)*$AK24))+IF($AO24=CP$3,$AM24/VLOOKUP($AO24,Data!$A$50:$B$56,2,FALSE),0)</f>
        <v>0</v>
      </c>
      <c r="CQ24" s="11">
        <f>IF(CQ$2=$A24,0,IF(HLOOKUP(CQ$2,Recipes!$H:$GI,'Production Calculator'!$A24+2,FALSE)=0,0,HLOOKUP(CQ$2,Recipes!$H:$GI,'Production Calculator'!$A24+2,FALSE)*$AK24))+IF($AO24=CQ$3,$AM24/VLOOKUP($AO24,Data!$A$50:$B$56,2,FALSE),0)</f>
        <v>0</v>
      </c>
      <c r="CR24" s="11">
        <f>IF(CR$2=$A24,0,IF(HLOOKUP(CR$2,Recipes!$H:$GI,'Production Calculator'!$A24+2,FALSE)=0,0,HLOOKUP(CR$2,Recipes!$H:$GI,'Production Calculator'!$A24+2,FALSE)*$AK24))+IF($AO24=CR$3,$AM24/VLOOKUP($AO24,Data!$A$50:$B$56,2,FALSE),0)</f>
        <v>0</v>
      </c>
      <c r="CS24" s="11">
        <f>IF(CS$2=$A24,0,IF(HLOOKUP(CS$2,Recipes!$H:$GI,'Production Calculator'!$A24+2,FALSE)=0,0,HLOOKUP(CS$2,Recipes!$H:$GI,'Production Calculator'!$A24+2,FALSE)*$AK24))+IF($AO24=CS$3,$AM24/VLOOKUP($AO24,Data!$A$50:$B$56,2,FALSE),0)</f>
        <v>0</v>
      </c>
      <c r="CT24" s="11">
        <f>IF(CT$2=$A24,0,IF(HLOOKUP(CT$2,Recipes!$H:$GI,'Production Calculator'!$A24+2,FALSE)=0,0,HLOOKUP(CT$2,Recipes!$H:$GI,'Production Calculator'!$A24+2,FALSE)*$AK24))+IF($AO24=CT$3,$AM24/VLOOKUP($AO24,Data!$A$50:$B$56,2,FALSE),0)</f>
        <v>0</v>
      </c>
      <c r="CU24" s="11">
        <f>IF(CU$2=$A24,0,IF(HLOOKUP(CU$2,Recipes!$H:$GI,'Production Calculator'!$A24+2,FALSE)=0,0,HLOOKUP(CU$2,Recipes!$H:$GI,'Production Calculator'!$A24+2,FALSE)*$AK24))+IF($AO24=CU$3,$AM24/VLOOKUP($AO24,Data!$A$50:$B$56,2,FALSE),0)</f>
        <v>0</v>
      </c>
      <c r="CV24" s="11">
        <f>IF(CV$2=$A24,0,IF(HLOOKUP(CV$2,Recipes!$H:$GI,'Production Calculator'!$A24+2,FALSE)=0,0,HLOOKUP(CV$2,Recipes!$H:$GI,'Production Calculator'!$A24+2,FALSE)*$AK24))+IF($AO24=CV$3,$AM24/VLOOKUP($AO24,Data!$A$50:$B$56,2,FALSE),0)</f>
        <v>0</v>
      </c>
      <c r="CW24" s="11">
        <f>IF(CW$2=$A24,0,IF(HLOOKUP(CW$2,Recipes!$H:$GI,'Production Calculator'!$A24+2,FALSE)=0,0,HLOOKUP(CW$2,Recipes!$H:$GI,'Production Calculator'!$A24+2,FALSE)*$AK24))+IF($AO24=CW$3,$AM24/VLOOKUP($AO24,Data!$A$50:$B$56,2,FALSE),0)</f>
        <v>0</v>
      </c>
      <c r="CX24" s="11">
        <f>IF(CX$2=$A24,0,IF(HLOOKUP(CX$2,Recipes!$H:$GI,'Production Calculator'!$A24+2,FALSE)=0,0,HLOOKUP(CX$2,Recipes!$H:$GI,'Production Calculator'!$A24+2,FALSE)*$AK24))+IF($AO24=CX$3,$AM24/VLOOKUP($AO24,Data!$A$50:$B$56,2,FALSE),0)</f>
        <v>0</v>
      </c>
      <c r="CY24" s="11">
        <f>IF(CY$2=$A24,0,IF(HLOOKUP(CY$2,Recipes!$H:$GI,'Production Calculator'!$A24+2,FALSE)=0,0,HLOOKUP(CY$2,Recipes!$H:$GI,'Production Calculator'!$A24+2,FALSE)*$AK24))+IF($AO24=CY$3,$AM24/VLOOKUP($AO24,Data!$A$50:$B$56,2,FALSE),0)</f>
        <v>0</v>
      </c>
      <c r="CZ24" s="11">
        <f>IF(CZ$2=$A24,0,IF(HLOOKUP(CZ$2,Recipes!$H:$GI,'Production Calculator'!$A24+2,FALSE)=0,0,HLOOKUP(CZ$2,Recipes!$H:$GI,'Production Calculator'!$A24+2,FALSE)*$AK24))+IF($AO24=CZ$3,$AM24/VLOOKUP($AO24,Data!$A$50:$B$56,2,FALSE),0)</f>
        <v>0</v>
      </c>
      <c r="DA24" s="11">
        <f>IF(DA$2=$A24,0,IF(HLOOKUP(DA$2,Recipes!$H:$GI,'Production Calculator'!$A24+2,FALSE)=0,0,HLOOKUP(DA$2,Recipes!$H:$GI,'Production Calculator'!$A24+2,FALSE)*$AK24))+IF($AO24=DA$3,$AM24/VLOOKUP($AO24,Data!$A$50:$B$56,2,FALSE),0)</f>
        <v>0</v>
      </c>
      <c r="DB24" s="11">
        <f>IF(DB$2=$A24,0,IF(HLOOKUP(DB$2,Recipes!$H:$GI,'Production Calculator'!$A24+2,FALSE)=0,0,HLOOKUP(DB$2,Recipes!$H:$GI,'Production Calculator'!$A24+2,FALSE)*$AK24))+IF($AO24=DB$3,$AM24/VLOOKUP($AO24,Data!$A$50:$B$56,2,FALSE),0)</f>
        <v>0</v>
      </c>
      <c r="DC24" s="11">
        <f>IF(DC$2=$A24,0,IF(HLOOKUP(DC$2,Recipes!$H:$GI,'Production Calculator'!$A24+2,FALSE)=0,0,HLOOKUP(DC$2,Recipes!$H:$GI,'Production Calculator'!$A24+2,FALSE)*$AK24))+IF($AO24=DC$3,$AM24/VLOOKUP($AO24,Data!$A$50:$B$56,2,FALSE),0)</f>
        <v>0</v>
      </c>
      <c r="DD24" s="11">
        <f>IF(DD$2=$A24,0,IF(HLOOKUP(DD$2,Recipes!$H:$GI,'Production Calculator'!$A24+2,FALSE)=0,0,HLOOKUP(DD$2,Recipes!$H:$GI,'Production Calculator'!$A24+2,FALSE)*$AK24))+IF($AO24=DD$3,$AM24/VLOOKUP($AO24,Data!$A$50:$B$56,2,FALSE),0)</f>
        <v>0</v>
      </c>
      <c r="DE24" s="11">
        <f>IF(DE$2=$A24,0,IF(HLOOKUP(DE$2,Recipes!$H:$GI,'Production Calculator'!$A24+2,FALSE)=0,0,HLOOKUP(DE$2,Recipes!$H:$GI,'Production Calculator'!$A24+2,FALSE)*$AK24))+IF($AO24=DE$3,$AM24/VLOOKUP($AO24,Data!$A$50:$B$56,2,FALSE),0)</f>
        <v>0</v>
      </c>
      <c r="DF24" s="11">
        <f>IF(DF$2=$A24,0,IF(HLOOKUP(DF$2,Recipes!$H:$GI,'Production Calculator'!$A24+2,FALSE)=0,0,HLOOKUP(DF$2,Recipes!$H:$GI,'Production Calculator'!$A24+2,FALSE)*$AK24))+IF($AO24=DF$3,$AM24/VLOOKUP($AO24,Data!$A$50:$B$56,2,FALSE),0)</f>
        <v>0</v>
      </c>
      <c r="DG24" s="11">
        <f>IF(DG$2=$A24,0,IF(HLOOKUP(DG$2,Recipes!$H:$GI,'Production Calculator'!$A24+2,FALSE)=0,0,HLOOKUP(DG$2,Recipes!$H:$GI,'Production Calculator'!$A24+2,FALSE)*$AK24))+IF($AO24=DG$3,$AM24/VLOOKUP($AO24,Data!$A$50:$B$56,2,FALSE),0)</f>
        <v>0</v>
      </c>
      <c r="DH24" s="11">
        <f>IF(DH$2=$A24,0,IF(HLOOKUP(DH$2,Recipes!$H:$GI,'Production Calculator'!$A24+2,FALSE)=0,0,HLOOKUP(DH$2,Recipes!$H:$GI,'Production Calculator'!$A24+2,FALSE)*$AK24))+IF($AO24=DH$3,$AM24/VLOOKUP($AO24,Data!$A$50:$B$56,2,FALSE),0)</f>
        <v>0</v>
      </c>
      <c r="DI24" s="11">
        <f>IF(DI$2=$A24,0,IF(HLOOKUP(DI$2,Recipes!$H:$GI,'Production Calculator'!$A24+2,FALSE)=0,0,HLOOKUP(DI$2,Recipes!$H:$GI,'Production Calculator'!$A24+2,FALSE)*$AK24))+IF($AO24=DI$3,$AM24/VLOOKUP($AO24,Data!$A$50:$B$56,2,FALSE),0)</f>
        <v>0</v>
      </c>
      <c r="DJ24" s="11">
        <f>IF(DJ$2=$A24,0,IF(HLOOKUP(DJ$2,Recipes!$H:$GI,'Production Calculator'!$A24+2,FALSE)=0,0,HLOOKUP(DJ$2,Recipes!$H:$GI,'Production Calculator'!$A24+2,FALSE)*$AK24))+IF($AO24=DJ$3,$AM24/VLOOKUP($AO24,Data!$A$50:$B$56,2,FALSE),0)</f>
        <v>0</v>
      </c>
      <c r="DK24" s="11">
        <f>IF(DK$2=$A24,0,IF(HLOOKUP(DK$2,Recipes!$H:$GI,'Production Calculator'!$A24+2,FALSE)=0,0,HLOOKUP(DK$2,Recipes!$H:$GI,'Production Calculator'!$A24+2,FALSE)*$AK24))+IF($AO24=DK$3,$AM24/VLOOKUP($AO24,Data!$A$50:$B$56,2,FALSE),0)</f>
        <v>0</v>
      </c>
      <c r="DL24" s="11">
        <f>IF(DL$2=$A24,0,IF(HLOOKUP(DL$2,Recipes!$H:$GI,'Production Calculator'!$A24+2,FALSE)=0,0,HLOOKUP(DL$2,Recipes!$H:$GI,'Production Calculator'!$A24+2,FALSE)*$AK24))+IF($AO24=DL$3,$AM24/VLOOKUP($AO24,Data!$A$50:$B$56,2,FALSE),0)</f>
        <v>0</v>
      </c>
      <c r="DM24" s="11">
        <f>IF(DM$2=$A24,0,IF(HLOOKUP(DM$2,Recipes!$H:$GI,'Production Calculator'!$A24+2,FALSE)=0,0,HLOOKUP(DM$2,Recipes!$H:$GI,'Production Calculator'!$A24+2,FALSE)*$AK24))+IF($AO24=DM$3,$AM24/VLOOKUP($AO24,Data!$A$50:$B$56,2,FALSE),0)</f>
        <v>0</v>
      </c>
      <c r="DN24" s="11">
        <f>IF(DN$2=$A24,0,IF(HLOOKUP(DN$2,Recipes!$H:$GI,'Production Calculator'!$A24+2,FALSE)=0,0,HLOOKUP(DN$2,Recipes!$H:$GI,'Production Calculator'!$A24+2,FALSE)*$AK24))+IF($AO24=DN$3,$AM24/VLOOKUP($AO24,Data!$A$50:$B$56,2,FALSE),0)</f>
        <v>0</v>
      </c>
      <c r="DO24" s="11">
        <f>IF(DO$2=$A24,0,IF(HLOOKUP(DO$2,Recipes!$H:$GI,'Production Calculator'!$A24+2,FALSE)=0,0,HLOOKUP(DO$2,Recipes!$H:$GI,'Production Calculator'!$A24+2,FALSE)*$AK24))+IF($AO24=DO$3,$AM24/VLOOKUP($AO24,Data!$A$50:$B$56,2,FALSE),0)</f>
        <v>0</v>
      </c>
      <c r="DP24" s="11">
        <f>IF(DP$2=$A24,0,IF(HLOOKUP(DP$2,Recipes!$H:$GI,'Production Calculator'!$A24+2,FALSE)=0,0,HLOOKUP(DP$2,Recipes!$H:$GI,'Production Calculator'!$A24+2,FALSE)*$AK24))+IF($AO24=DP$3,$AM24/VLOOKUP($AO24,Data!$A$50:$B$56,2,FALSE),0)</f>
        <v>0</v>
      </c>
      <c r="DQ24" s="11">
        <f>IF(DQ$2=$A24,0,IF(HLOOKUP(DQ$2,Recipes!$H:$GI,'Production Calculator'!$A24+2,FALSE)=0,0,HLOOKUP(DQ$2,Recipes!$H:$GI,'Production Calculator'!$A24+2,FALSE)*$AK24))+IF($AO24=DQ$3,$AM24/VLOOKUP($AO24,Data!$A$50:$B$56,2,FALSE),0)</f>
        <v>0</v>
      </c>
      <c r="DR24" s="11">
        <f>IF(DR$2=$A24,0,IF(HLOOKUP(DR$2,Recipes!$H:$GI,'Production Calculator'!$A24+2,FALSE)=0,0,HLOOKUP(DR$2,Recipes!$H:$GI,'Production Calculator'!$A24+2,FALSE)*$AK24))+IF($AO24=DR$3,$AM24/VLOOKUP($AO24,Data!$A$50:$B$56,2,FALSE),0)</f>
        <v>0</v>
      </c>
      <c r="DS24" s="11">
        <f>IF(DS$2=$A24,0,IF(HLOOKUP(DS$2,Recipes!$H:$GI,'Production Calculator'!$A24+2,FALSE)=0,0,HLOOKUP(DS$2,Recipes!$H:$GI,'Production Calculator'!$A24+2,FALSE)*$AK24))+IF($AO24=DS$3,$AM24/VLOOKUP($AO24,Data!$A$50:$B$56,2,FALSE),0)</f>
        <v>0</v>
      </c>
      <c r="DT24" s="11">
        <f>IF(DT$2=$A24,0,IF(HLOOKUP(DT$2,Recipes!$H:$GI,'Production Calculator'!$A24+2,FALSE)=0,0,HLOOKUP(DT$2,Recipes!$H:$GI,'Production Calculator'!$A24+2,FALSE)*$AK24))+IF($AO24=DT$3,$AM24/VLOOKUP($AO24,Data!$A$50:$B$56,2,FALSE),0)</f>
        <v>0</v>
      </c>
      <c r="DU24" s="11">
        <f>IF(DU$2=$A24,0,IF(HLOOKUP(DU$2,Recipes!$H:$GI,'Production Calculator'!$A24+2,FALSE)=0,0,HLOOKUP(DU$2,Recipes!$H:$GI,'Production Calculator'!$A24+2,FALSE)*$AK24))+IF($AO24=DU$3,$AM24/VLOOKUP($AO24,Data!$A$50:$B$56,2,FALSE),0)</f>
        <v>0</v>
      </c>
      <c r="DV24" s="11">
        <f>IF(DV$2=$A24,0,IF(HLOOKUP(DV$2,Recipes!$H:$GI,'Production Calculator'!$A24+2,FALSE)=0,0,HLOOKUP(DV$2,Recipes!$H:$GI,'Production Calculator'!$A24+2,FALSE)*$AK24))+IF($AO24=DV$3,$AM24/VLOOKUP($AO24,Data!$A$50:$B$56,2,FALSE),0)</f>
        <v>0</v>
      </c>
      <c r="DW24" s="11">
        <f>IF(DW$2=$A24,0,IF(HLOOKUP(DW$2,Recipes!$H:$GI,'Production Calculator'!$A24+2,FALSE)=0,0,HLOOKUP(DW$2,Recipes!$H:$GI,'Production Calculator'!$A24+2,FALSE)*$AK24))+IF($AO24=DW$3,$AM24/VLOOKUP($AO24,Data!$A$50:$B$56,2,FALSE),0)</f>
        <v>0</v>
      </c>
      <c r="DX24" s="11">
        <f>IF(DX$2=$A24,0,IF(HLOOKUP(DX$2,Recipes!$H:$GI,'Production Calculator'!$A24+2,FALSE)=0,0,HLOOKUP(DX$2,Recipes!$H:$GI,'Production Calculator'!$A24+2,FALSE)*$AK24))+IF($AO24=DX$3,$AM24/VLOOKUP($AO24,Data!$A$50:$B$56,2,FALSE),0)</f>
        <v>0</v>
      </c>
      <c r="DY24" s="11">
        <f>IF(DY$2=$A24,0,IF(HLOOKUP(DY$2,Recipes!$H:$GI,'Production Calculator'!$A24+2,FALSE)=0,0,HLOOKUP(DY$2,Recipes!$H:$GI,'Production Calculator'!$A24+2,FALSE)*$AK24))+IF($AO24=DY$3,$AM24/VLOOKUP($AO24,Data!$A$50:$B$56,2,FALSE),0)</f>
        <v>0</v>
      </c>
      <c r="DZ24" s="11">
        <f>IF(DZ$2=$A24,0,IF(HLOOKUP(DZ$2,Recipes!$H:$GI,'Production Calculator'!$A24+2,FALSE)=0,0,HLOOKUP(DZ$2,Recipes!$H:$GI,'Production Calculator'!$A24+2,FALSE)*$AK24))+IF($AO24=DZ$3,$AM24/VLOOKUP($AO24,Data!$A$50:$B$56,2,FALSE),0)</f>
        <v>0</v>
      </c>
      <c r="EA24" s="11">
        <f>IF(EA$2=$A24,0,IF(HLOOKUP(EA$2,Recipes!$H:$GI,'Production Calculator'!$A24+2,FALSE)=0,0,HLOOKUP(EA$2,Recipes!$H:$GI,'Production Calculator'!$A24+2,FALSE)*$AK24))+IF($AO24=EA$3,$AM24/VLOOKUP($AO24,Data!$A$50:$B$56,2,FALSE),0)</f>
        <v>0</v>
      </c>
      <c r="EB24" s="11">
        <f>IF(EB$2=$A24,0,IF(HLOOKUP(EB$2,Recipes!$H:$GI,'Production Calculator'!$A24+2,FALSE)=0,0,HLOOKUP(EB$2,Recipes!$H:$GI,'Production Calculator'!$A24+2,FALSE)*$AK24))+IF($AO24=EB$3,$AM24/VLOOKUP($AO24,Data!$A$50:$B$56,2,FALSE),0)</f>
        <v>0</v>
      </c>
      <c r="EC24" s="11">
        <f>IF(EC$2=$A24,0,IF(HLOOKUP(EC$2,Recipes!$H:$GI,'Production Calculator'!$A24+2,FALSE)=0,0,HLOOKUP(EC$2,Recipes!$H:$GI,'Production Calculator'!$A24+2,FALSE)*$AK24))+IF($AO24=EC$3,$AM24/VLOOKUP($AO24,Data!$A$50:$B$56,2,FALSE),0)</f>
        <v>0</v>
      </c>
      <c r="ED24" s="11">
        <f>IF(ED$2=$A24,0,IF(HLOOKUP(ED$2,Recipes!$H:$GI,'Production Calculator'!$A24+2,FALSE)=0,0,HLOOKUP(ED$2,Recipes!$H:$GI,'Production Calculator'!$A24+2,FALSE)*$AK24))+IF($AO24=ED$3,$AM24/VLOOKUP($AO24,Data!$A$50:$B$56,2,FALSE),0)</f>
        <v>0</v>
      </c>
      <c r="EE24" s="11">
        <f>IF(EE$2=$A24,0,IF(HLOOKUP(EE$2,Recipes!$H:$GI,'Production Calculator'!$A24+2,FALSE)=0,0,HLOOKUP(EE$2,Recipes!$H:$GI,'Production Calculator'!$A24+2,FALSE)*$AK24))+IF($AO24=EE$3,$AM24/VLOOKUP($AO24,Data!$A$50:$B$56,2,FALSE),0)</f>
        <v>0</v>
      </c>
      <c r="EF24" s="11">
        <f>IF(EF$2=$A24,0,IF(HLOOKUP(EF$2,Recipes!$H:$GI,'Production Calculator'!$A24+2,FALSE)=0,0,HLOOKUP(EF$2,Recipes!$H:$GI,'Production Calculator'!$A24+2,FALSE)*$AK24))+IF($AO24=EF$3,$AM24/VLOOKUP($AO24,Data!$A$50:$B$56,2,FALSE),0)</f>
        <v>0</v>
      </c>
      <c r="EG24" s="11">
        <f>IF(EG$2=$A24,0,IF(HLOOKUP(EG$2,Recipes!$H:$GI,'Production Calculator'!$A24+2,FALSE)=0,0,HLOOKUP(EG$2,Recipes!$H:$GI,'Production Calculator'!$A24+2,FALSE)*$AK24))+IF($AO24=EG$3,$AM24/VLOOKUP($AO24,Data!$A$50:$B$56,2,FALSE),0)</f>
        <v>0</v>
      </c>
      <c r="EH24" s="11">
        <f>IF(EH$2=$A24,0,IF(HLOOKUP(EH$2,Recipes!$H:$GI,'Production Calculator'!$A24+2,FALSE)=0,0,HLOOKUP(EH$2,Recipes!$H:$GI,'Production Calculator'!$A24+2,FALSE)*$AK24))+IF($AO24=EH$3,$AM24/VLOOKUP($AO24,Data!$A$50:$B$56,2,FALSE),0)</f>
        <v>0</v>
      </c>
      <c r="EI24" s="11">
        <f>IF(EI$2=$A24,0,IF(HLOOKUP(EI$2,Recipes!$H:$GI,'Production Calculator'!$A24+2,FALSE)=0,0,HLOOKUP(EI$2,Recipes!$H:$GI,'Production Calculator'!$A24+2,FALSE)*$AK24))+IF($AO24=EI$3,$AM24/VLOOKUP($AO24,Data!$A$50:$B$56,2,FALSE),0)</f>
        <v>0</v>
      </c>
      <c r="EJ24" s="11">
        <f>IF(EJ$2=$A24,0,IF(HLOOKUP(EJ$2,Recipes!$H:$GI,'Production Calculator'!$A24+2,FALSE)=0,0,HLOOKUP(EJ$2,Recipes!$H:$GI,'Production Calculator'!$A24+2,FALSE)*$AK24))+IF($AO24=EJ$3,$AM24/VLOOKUP($AO24,Data!$A$50:$B$56,2,FALSE),0)</f>
        <v>0</v>
      </c>
      <c r="EK24" s="11">
        <f>IF(EK$2=$A24,0,IF(HLOOKUP(EK$2,Recipes!$H:$GI,'Production Calculator'!$A24+2,FALSE)=0,0,HLOOKUP(EK$2,Recipes!$H:$GI,'Production Calculator'!$A24+2,FALSE)*$AK24))+IF($AO24=EK$3,$AM24/VLOOKUP($AO24,Data!$A$50:$B$56,2,FALSE),0)</f>
        <v>0</v>
      </c>
      <c r="EL24" s="11">
        <f>IF(EL$2=$A24,0,IF(HLOOKUP(EL$2,Recipes!$H:$GI,'Production Calculator'!$A24+2,FALSE)=0,0,HLOOKUP(EL$2,Recipes!$H:$GI,'Production Calculator'!$A24+2,FALSE)*$AK24))+IF($AO24=EL$3,$AM24/VLOOKUP($AO24,Data!$A$50:$B$56,2,FALSE),0)</f>
        <v>0</v>
      </c>
      <c r="EM24" s="11">
        <f>IF(EM$2=$A24,0,IF(HLOOKUP(EM$2,Recipes!$H:$GI,'Production Calculator'!$A24+2,FALSE)=0,0,HLOOKUP(EM$2,Recipes!$H:$GI,'Production Calculator'!$A24+2,FALSE)*$AK24))+IF($AO24=EM$3,$AM24/VLOOKUP($AO24,Data!$A$50:$B$56,2,FALSE),0)</f>
        <v>0</v>
      </c>
      <c r="EN24" s="11">
        <f>IF(EN$2=$A24,0,IF(HLOOKUP(EN$2,Recipes!$H:$GI,'Production Calculator'!$A24+2,FALSE)=0,0,HLOOKUP(EN$2,Recipes!$H:$GI,'Production Calculator'!$A24+2,FALSE)*$AK24))+IF($AO24=EN$3,$AM24/VLOOKUP($AO24,Data!$A$50:$B$56,2,FALSE),0)</f>
        <v>0</v>
      </c>
      <c r="EO24" s="11">
        <f>IF(EO$2=$A24,0,IF(HLOOKUP(EO$2,Recipes!$H:$GI,'Production Calculator'!$A24+2,FALSE)=0,0,HLOOKUP(EO$2,Recipes!$H:$GI,'Production Calculator'!$A24+2,FALSE)*$AK24))+IF($AO24=EO$3,$AM24/VLOOKUP($AO24,Data!$A$50:$B$56,2,FALSE),0)</f>
        <v>0</v>
      </c>
      <c r="EP24" s="11">
        <f>IF(EP$2=$A24,0,IF(HLOOKUP(EP$2,Recipes!$H:$GI,'Production Calculator'!$A24+2,FALSE)=0,0,HLOOKUP(EP$2,Recipes!$H:$GI,'Production Calculator'!$A24+2,FALSE)*$AK24))+IF($AO24=EP$3,$AM24/VLOOKUP($AO24,Data!$A$50:$B$56,2,FALSE),0)</f>
        <v>0</v>
      </c>
      <c r="EQ24" s="11">
        <f>IF(EQ$2=$A24,0,IF(HLOOKUP(EQ$2,Recipes!$H:$GI,'Production Calculator'!$A24+2,FALSE)=0,0,HLOOKUP(EQ$2,Recipes!$H:$GI,'Production Calculator'!$A24+2,FALSE)*$AK24))+IF($AO24=EQ$3,$AM24/VLOOKUP($AO24,Data!$A$50:$B$56,2,FALSE),0)</f>
        <v>0</v>
      </c>
      <c r="ER24" s="11">
        <f>IF(ER$2=$A24,0,IF(HLOOKUP(ER$2,Recipes!$H:$GI,'Production Calculator'!$A24+2,FALSE)=0,0,HLOOKUP(ER$2,Recipes!$H:$GI,'Production Calculator'!$A24+2,FALSE)*$AK24))+IF($AO24=ER$3,$AM24/VLOOKUP($AO24,Data!$A$50:$B$56,2,FALSE),0)</f>
        <v>0</v>
      </c>
      <c r="ES24" s="11">
        <f>IF(ES$2=$A24,0,IF(HLOOKUP(ES$2,Recipes!$H:$GI,'Production Calculator'!$A24+2,FALSE)=0,0,HLOOKUP(ES$2,Recipes!$H:$GI,'Production Calculator'!$A24+2,FALSE)*$AK24))+IF($AO24=ES$3,$AM24/VLOOKUP($AO24,Data!$A$50:$B$56,2,FALSE),0)</f>
        <v>0</v>
      </c>
      <c r="ET24" s="11">
        <f>IF(ET$2=$A24,0,IF(HLOOKUP(ET$2,Recipes!$H:$GI,'Production Calculator'!$A24+2,FALSE)=0,0,HLOOKUP(ET$2,Recipes!$H:$GI,'Production Calculator'!$A24+2,FALSE)*$AK24))+IF($AO24=ET$3,$AM24/VLOOKUP($AO24,Data!$A$50:$B$56,2,FALSE),0)</f>
        <v>0</v>
      </c>
      <c r="EU24" s="11">
        <f>IF(EU$2=$A24,0,IF(HLOOKUP(EU$2,Recipes!$H:$GI,'Production Calculator'!$A24+2,FALSE)=0,0,HLOOKUP(EU$2,Recipes!$H:$GI,'Production Calculator'!$A24+2,FALSE)*$AK24))+IF($AO24=EU$3,$AM24/VLOOKUP($AO24,Data!$A$50:$B$56,2,FALSE),0)</f>
        <v>0</v>
      </c>
      <c r="EV24" s="11">
        <f>IF(EV$2=$A24,0,IF(HLOOKUP(EV$2,Recipes!$H:$GI,'Production Calculator'!$A24+2,FALSE)=0,0,HLOOKUP(EV$2,Recipes!$H:$GI,'Production Calculator'!$A24+2,FALSE)*$AK24))+IF($AO24=EV$3,$AM24/VLOOKUP($AO24,Data!$A$50:$B$56,2,FALSE),0)</f>
        <v>0</v>
      </c>
      <c r="EW24" s="11">
        <f>IF(EW$2=$A24,0,IF(HLOOKUP(EW$2,Recipes!$H:$GI,'Production Calculator'!$A24+2,FALSE)=0,0,HLOOKUP(EW$2,Recipes!$H:$GI,'Production Calculator'!$A24+2,FALSE)*$AK24))+IF($AO24=EW$3,$AM24/VLOOKUP($AO24,Data!$A$50:$B$56,2,FALSE),0)</f>
        <v>0</v>
      </c>
      <c r="EX24" s="11">
        <f>IF(EX$2=$A24,0,IF(HLOOKUP(EX$2,Recipes!$H:$GI,'Production Calculator'!$A24+2,FALSE)=0,0,HLOOKUP(EX$2,Recipes!$H:$GI,'Production Calculator'!$A24+2,FALSE)*$AK24))+IF($AO24=EX$3,$AM24/VLOOKUP($AO24,Data!$A$50:$B$56,2,FALSE),0)</f>
        <v>0</v>
      </c>
      <c r="EY24" s="11">
        <f>IF(EY$2=$A24,0,IF(HLOOKUP(EY$2,Recipes!$H:$GI,'Production Calculator'!$A24+2,FALSE)=0,0,HLOOKUP(EY$2,Recipes!$H:$GI,'Production Calculator'!$A24+2,FALSE)*$AK24))+IF($AO24=EY$3,$AM24/VLOOKUP($AO24,Data!$A$50:$B$56,2,FALSE),0)</f>
        <v>0</v>
      </c>
      <c r="EZ24" s="11">
        <f>IF(EZ$2=$A24,0,IF(HLOOKUP(EZ$2,Recipes!$H:$GI,'Production Calculator'!$A24+2,FALSE)=0,0,HLOOKUP(EZ$2,Recipes!$H:$GI,'Production Calculator'!$A24+2,FALSE)*$AK24))+IF($AO24=EZ$3,$AM24/VLOOKUP($AO24,Data!$A$50:$B$56,2,FALSE),0)</f>
        <v>0</v>
      </c>
      <c r="FA24" s="11">
        <f>IF(FA$2=$A24,0,IF(HLOOKUP(FA$2,Recipes!$H:$GI,'Production Calculator'!$A24+2,FALSE)=0,0,HLOOKUP(FA$2,Recipes!$H:$GI,'Production Calculator'!$A24+2,FALSE)*$AK24))+IF($AO24=FA$3,$AM24/VLOOKUP($AO24,Data!$A$50:$B$56,2,FALSE),0)</f>
        <v>0</v>
      </c>
      <c r="FB24" s="11">
        <f>IF(FB$2=$A24,0,IF(HLOOKUP(FB$2,Recipes!$H:$GI,'Production Calculator'!$A24+2,FALSE)=0,0,HLOOKUP(FB$2,Recipes!$H:$GI,'Production Calculator'!$A24+2,FALSE)*$AK24))+IF($AO24=FB$3,$AM24/VLOOKUP($AO24,Data!$A$50:$B$56,2,FALSE),0)</f>
        <v>0</v>
      </c>
      <c r="FC24" s="11">
        <f>IF(FC$2=$A24,0,IF(HLOOKUP(FC$2,Recipes!$H:$GI,'Production Calculator'!$A24+2,FALSE)=0,0,HLOOKUP(FC$2,Recipes!$H:$GI,'Production Calculator'!$A24+2,FALSE)*$AK24))+IF($AO24=FC$3,$AM24/VLOOKUP($AO24,Data!$A$50:$B$56,2,FALSE),0)</f>
        <v>0</v>
      </c>
      <c r="FD24" s="11">
        <f>IF(FD$2=$A24,0,IF(HLOOKUP(FD$2,Recipes!$H:$GI,'Production Calculator'!$A24+2,FALSE)=0,0,HLOOKUP(FD$2,Recipes!$H:$GI,'Production Calculator'!$A24+2,FALSE)*$AK24))+IF($AO24=FD$3,$AM24/VLOOKUP($AO24,Data!$A$50:$B$56,2,FALSE),0)</f>
        <v>0</v>
      </c>
      <c r="FE24" s="11">
        <f>IF(FE$2=$A24,0,IF(HLOOKUP(FE$2,Recipes!$H:$GI,'Production Calculator'!$A24+2,FALSE)=0,0,HLOOKUP(FE$2,Recipes!$H:$GI,'Production Calculator'!$A24+2,FALSE)*$AK24))+IF($AO24=FE$3,$AM24/VLOOKUP($AO24,Data!$A$50:$B$56,2,FALSE),0)</f>
        <v>0</v>
      </c>
      <c r="FF24" s="11">
        <f>IF(FF$2=$A24,0,IF(HLOOKUP(FF$2,Recipes!$H:$GI,'Production Calculator'!$A24+2,FALSE)=0,0,HLOOKUP(FF$2,Recipes!$H:$GI,'Production Calculator'!$A24+2,FALSE)*$AK24))+IF($AO24=FF$3,$AM24/VLOOKUP($AO24,Data!$A$50:$B$56,2,FALSE),0)</f>
        <v>0</v>
      </c>
      <c r="FG24" s="11">
        <f>IF(FG$2=$A24,0,IF(HLOOKUP(FG$2,Recipes!$H:$GI,'Production Calculator'!$A24+2,FALSE)=0,0,HLOOKUP(FG$2,Recipes!$H:$GI,'Production Calculator'!$A24+2,FALSE)*$AK24))+IF($AO24=FG$3,$AM24/VLOOKUP($AO24,Data!$A$50:$B$56,2,FALSE),0)</f>
        <v>0</v>
      </c>
      <c r="FH24" s="11">
        <f>IF(FH$2=$A24,0,IF(HLOOKUP(FH$2,Recipes!$H:$GI,'Production Calculator'!$A24+2,FALSE)=0,0,HLOOKUP(FH$2,Recipes!$H:$GI,'Production Calculator'!$A24+2,FALSE)*$AK24))+IF($AO24=FH$3,$AM24/VLOOKUP($AO24,Data!$A$50:$B$56,2,FALSE),0)</f>
        <v>0</v>
      </c>
      <c r="FI24" s="11">
        <f>IF(FI$2=$A24,0,IF(HLOOKUP(FI$2,Recipes!$H:$GI,'Production Calculator'!$A24+2,FALSE)=0,0,HLOOKUP(FI$2,Recipes!$H:$GI,'Production Calculator'!$A24+2,FALSE)*$AK24))+IF($AO24=FI$3,$AM24/VLOOKUP($AO24,Data!$A$50:$B$56,2,FALSE),0)</f>
        <v>0</v>
      </c>
      <c r="FJ24" s="11">
        <f>IF(FJ$2=$A24,0,IF(HLOOKUP(FJ$2,Recipes!$H:$GI,'Production Calculator'!$A24+2,FALSE)=0,0,HLOOKUP(FJ$2,Recipes!$H:$GI,'Production Calculator'!$A24+2,FALSE)*$AK24))+IF($AO24=FJ$3,$AM24/VLOOKUP($AO24,Data!$A$50:$B$56,2,FALSE),0)</f>
        <v>0</v>
      </c>
      <c r="FK24" s="11">
        <f>IF(FK$2=$A24,0,IF(HLOOKUP(FK$2,Recipes!$H:$GI,'Production Calculator'!$A24+2,FALSE)=0,0,HLOOKUP(FK$2,Recipes!$H:$GI,'Production Calculator'!$A24+2,FALSE)*$AK24))+IF($AO24=FK$3,$AM24/VLOOKUP($AO24,Data!$A$50:$B$56,2,FALSE),0)</f>
        <v>0</v>
      </c>
      <c r="FL24" s="11">
        <f>IF(FL$2=$A24,0,IF(HLOOKUP(FL$2,Recipes!$H:$GI,'Production Calculator'!$A24+2,FALSE)=0,0,HLOOKUP(FL$2,Recipes!$H:$GI,'Production Calculator'!$A24+2,FALSE)*$AK24))+IF($AO24=FL$3,$AM24/VLOOKUP($AO24,Data!$A$50:$B$56,2,FALSE),0)</f>
        <v>0</v>
      </c>
      <c r="FM24" s="11">
        <f>IF(FM$2=$A24,0,IF(HLOOKUP(FM$2,Recipes!$H:$GI,'Production Calculator'!$A24+2,FALSE)=0,0,HLOOKUP(FM$2,Recipes!$H:$GI,'Production Calculator'!$A24+2,FALSE)*$AK24))+IF($AO24=FM$3,$AM24/VLOOKUP($AO24,Data!$A$50:$B$56,2,FALSE),0)</f>
        <v>0</v>
      </c>
      <c r="FN24" s="11">
        <f>IF(FN$2=$A24,0,IF(HLOOKUP(FN$2,Recipes!$H:$GI,'Production Calculator'!$A24+2,FALSE)=0,0,HLOOKUP(FN$2,Recipes!$H:$GI,'Production Calculator'!$A24+2,FALSE)*$AK24))+IF($AO24=FN$3,$AM24/VLOOKUP($AO24,Data!$A$50:$B$56,2,FALSE),0)</f>
        <v>0</v>
      </c>
      <c r="FO24" s="11">
        <f>IF(FO$2=$A24,0,IF(HLOOKUP(FO$2,Recipes!$H:$GI,'Production Calculator'!$A24+2,FALSE)=0,0,HLOOKUP(FO$2,Recipes!$H:$GI,'Production Calculator'!$A24+2,FALSE)*$AK24))+IF($AO24=FO$3,$AM24/VLOOKUP($AO24,Data!$A$50:$B$56,2,FALSE),0)</f>
        <v>0</v>
      </c>
      <c r="FP24" s="11">
        <f>IF(FP$2=$A24,0,IF(HLOOKUP(FP$2,Recipes!$H:$GI,'Production Calculator'!$A24+2,FALSE)=0,0,HLOOKUP(FP$2,Recipes!$H:$GI,'Production Calculator'!$A24+2,FALSE)*$AK24))+IF($AO24=FP$3,$AM24/VLOOKUP($AO24,Data!$A$50:$B$56,2,FALSE),0)</f>
        <v>0</v>
      </c>
      <c r="FQ24" s="11">
        <f>IF(FQ$2=$A24,0,IF(HLOOKUP(FQ$2,Recipes!$H:$GI,'Production Calculator'!$A24+2,FALSE)=0,0,HLOOKUP(FQ$2,Recipes!$H:$GI,'Production Calculator'!$A24+2,FALSE)*$AK24))+IF($AO24=FQ$3,$AM24/VLOOKUP($AO24,Data!$A$50:$B$56,2,FALSE),0)</f>
        <v>0</v>
      </c>
      <c r="FR24" s="11">
        <f>IF(FR$2=$A24,0,IF(HLOOKUP(FR$2,Recipes!$H:$GI,'Production Calculator'!$A24+2,FALSE)=0,0,HLOOKUP(FR$2,Recipes!$H:$GI,'Production Calculator'!$A24+2,FALSE)*$AK24))+IF($AO24=FR$3,$AM24/VLOOKUP($AO24,Data!$A$50:$B$56,2,FALSE),0)</f>
        <v>0</v>
      </c>
      <c r="FS24" s="11">
        <f>IF(FS$2=$A24,0,IF(HLOOKUP(FS$2,Recipes!$H:$GI,'Production Calculator'!$A24+2,FALSE)=0,0,HLOOKUP(FS$2,Recipes!$H:$GI,'Production Calculator'!$A24+2,FALSE)*$AK24))+IF($AO24=FS$3,$AM24/VLOOKUP($AO24,Data!$A$50:$B$56,2,FALSE),0)</f>
        <v>0</v>
      </c>
      <c r="FT24" s="11">
        <f>IF(FT$2=$A24,0,IF(HLOOKUP(FT$2,Recipes!$H:$GI,'Production Calculator'!$A24+2,FALSE)=0,0,HLOOKUP(FT$2,Recipes!$H:$GI,'Production Calculator'!$A24+2,FALSE)*$AK24))+IF($AO24=FT$3,$AM24/VLOOKUP($AO24,Data!$A$50:$B$56,2,FALSE),0)</f>
        <v>0</v>
      </c>
      <c r="FU24" s="11">
        <f>IF(FU$2=$A24,0,IF(HLOOKUP(FU$2,Recipes!$H:$GI,'Production Calculator'!$A24+2,FALSE)=0,0,HLOOKUP(FU$2,Recipes!$H:$GI,'Production Calculator'!$A24+2,FALSE)*$AK24))+IF($AO24=FU$3,$AM24/VLOOKUP($AO24,Data!$A$50:$B$56,2,FALSE),0)</f>
        <v>0</v>
      </c>
      <c r="FV24" s="11">
        <f>IF(FV$2=$A24,0,IF(HLOOKUP(FV$2,Recipes!$H:$GI,'Production Calculator'!$A24+2,FALSE)=0,0,HLOOKUP(FV$2,Recipes!$H:$GI,'Production Calculator'!$A24+2,FALSE)*$AK24))+IF($AO24=FV$3,$AM24/VLOOKUP($AO24,Data!$A$50:$B$56,2,FALSE),0)</f>
        <v>0</v>
      </c>
      <c r="FW24" s="11">
        <f>IF(FW$2=$A24,0,IF(HLOOKUP(FW$2,Recipes!$H:$GI,'Production Calculator'!$A24+2,FALSE)=0,0,HLOOKUP(FW$2,Recipes!$H:$GI,'Production Calculator'!$A24+2,FALSE)*$AK24))+IF($AO24=FW$3,$AM24/VLOOKUP($AO24,Data!$A$50:$B$56,2,FALSE),0)</f>
        <v>0</v>
      </c>
      <c r="FX24" s="11">
        <f>IF(FX$2=$A24,0,IF(HLOOKUP(FX$2,Recipes!$H:$GI,'Production Calculator'!$A24+2,FALSE)=0,0,HLOOKUP(FX$2,Recipes!$H:$GI,'Production Calculator'!$A24+2,FALSE)*$AK24))+IF($AO24=FX$3,$AM24/VLOOKUP($AO24,Data!$A$50:$B$56,2,FALSE),0)</f>
        <v>0</v>
      </c>
      <c r="FY24" s="11">
        <f>IF(FY$2=$A24,0,IF(HLOOKUP(FY$2,Recipes!$H:$GI,'Production Calculator'!$A24+2,FALSE)=0,0,HLOOKUP(FY$2,Recipes!$H:$GI,'Production Calculator'!$A24+2,FALSE)*$AK24))+IF($AO24=FY$3,$AM24/VLOOKUP($AO24,Data!$A$50:$B$56,2,FALSE),0)</f>
        <v>0</v>
      </c>
      <c r="FZ24" s="11">
        <f>IF(FZ$2=$A24,0,IF(HLOOKUP(FZ$2,Recipes!$H:$GI,'Production Calculator'!$A24+2,FALSE)=0,0,HLOOKUP(FZ$2,Recipes!$H:$GI,'Production Calculator'!$A24+2,FALSE)*$AK24))+IF($AO24=FZ$3,$AM24/VLOOKUP($AO24,Data!$A$50:$B$56,2,FALSE),0)</f>
        <v>0</v>
      </c>
      <c r="GA24" s="11">
        <f>IF(GA$2=$A24,0,IF(HLOOKUP(GA$2,Recipes!$H:$GI,'Production Calculator'!$A24+2,FALSE)=0,0,HLOOKUP(GA$2,Recipes!$H:$GI,'Production Calculator'!$A24+2,FALSE)*$AK24))+IF($AO24=GA$3,$AM24/VLOOKUP($AO24,Data!$A$50:$B$56,2,FALSE),0)</f>
        <v>0</v>
      </c>
      <c r="GB24" s="11">
        <f>IF(GB$2=$A24,0,IF(HLOOKUP(GB$2,Recipes!$H:$GI,'Production Calculator'!$A24+2,FALSE)=0,0,HLOOKUP(GB$2,Recipes!$H:$GI,'Production Calculator'!$A24+2,FALSE)*$AK24))+IF($AO24=GB$3,$AM24/VLOOKUP($AO24,Data!$A$50:$B$56,2,FALSE),0)</f>
        <v>0</v>
      </c>
      <c r="GC24" s="11">
        <f>IF(GC$2=$A24,0,IF(HLOOKUP(GC$2,Recipes!$H:$GI,'Production Calculator'!$A24+2,FALSE)=0,0,HLOOKUP(GC$2,Recipes!$H:$GI,'Production Calculator'!$A24+2,FALSE)*$AK24))+IF($AO24=GC$3,$AM24/VLOOKUP($AO24,Data!$A$50:$B$56,2,FALSE),0)</f>
        <v>0</v>
      </c>
      <c r="GD24" s="11">
        <f>IF(GD$2=$A24,0,IF(HLOOKUP(GD$2,Recipes!$H:$GI,'Production Calculator'!$A24+2,FALSE)=0,0,HLOOKUP(GD$2,Recipes!$H:$GI,'Production Calculator'!$A24+2,FALSE)*$AK24))+IF($AO24=GD$3,$AM24/VLOOKUP($AO24,Data!$A$50:$B$56,2,FALSE),0)</f>
        <v>0</v>
      </c>
      <c r="GE24" s="11">
        <f>IF(GE$2=$A24,0,IF(HLOOKUP(GE$2,Recipes!$H:$GI,'Production Calculator'!$A24+2,FALSE)=0,0,HLOOKUP(GE$2,Recipes!$H:$GI,'Production Calculator'!$A24+2,FALSE)*$AK24))+IF($AO24=GE$3,$AM24/VLOOKUP($AO24,Data!$A$50:$B$56,2,FALSE),0)</f>
        <v>0</v>
      </c>
      <c r="GF24" s="11">
        <f>IF(GF$2=$A24,0,IF(HLOOKUP(GF$2,Recipes!$H:$GI,'Production Calculator'!$A24+2,FALSE)=0,0,HLOOKUP(GF$2,Recipes!$H:$GI,'Production Calculator'!$A24+2,FALSE)*$AK24))+IF($AO24=GF$3,$AM24/VLOOKUP($AO24,Data!$A$50:$B$56,2,FALSE),0)</f>
        <v>0</v>
      </c>
      <c r="GG24" s="11">
        <f>IF(GG$2=$A24,0,IF(HLOOKUP(GG$2,Recipes!$H:$GI,'Production Calculator'!$A24+2,FALSE)=0,0,HLOOKUP(GG$2,Recipes!$H:$GI,'Production Calculator'!$A24+2,FALSE)*$AK24))+IF($AO24=GG$3,$AM24/VLOOKUP($AO24,Data!$A$50:$B$56,2,FALSE),0)</f>
        <v>0</v>
      </c>
      <c r="GH24" s="11">
        <f>IF(GH$2=$A24,0,IF(HLOOKUP(GH$2,Recipes!$H:$GI,'Production Calculator'!$A24+2,FALSE)=0,0,HLOOKUP(GH$2,Recipes!$H:$GI,'Production Calculator'!$A24+2,FALSE)*$AK24))+IF($AO24=GH$3,$AM24/VLOOKUP($AO24,Data!$A$50:$B$56,2,FALSE),0)</f>
        <v>0</v>
      </c>
      <c r="GI24" s="11">
        <f>IF(GI$2=$A24,0,IF(HLOOKUP(GI$2,Recipes!$H:$GI,'Production Calculator'!$A24+2,FALSE)=0,0,HLOOKUP(GI$2,Recipes!$H:$GI,'Production Calculator'!$A24+2,FALSE)*$AK24))+IF($AO24=GI$3,$AM24/VLOOKUP($AO24,Data!$A$50:$B$56,2,FALSE),0)</f>
        <v>0</v>
      </c>
      <c r="GJ24" s="11">
        <f>IF(GJ$2=$A24,0,IF(HLOOKUP(GJ$2,Recipes!$H:$GI,'Production Calculator'!$A24+2,FALSE)=0,0,HLOOKUP(GJ$2,Recipes!$H:$GI,'Production Calculator'!$A24+2,FALSE)*$AK24))+IF($AO24=GJ$3,$AM24/VLOOKUP($AO24,Data!$A$50:$B$56,2,FALSE),0)</f>
        <v>0</v>
      </c>
      <c r="GK24" s="11">
        <f>IF(GK$2=$A24,0,IF(HLOOKUP(GK$2,Recipes!$H:$GI,'Production Calculator'!$A24+2,FALSE)=0,0,HLOOKUP(GK$2,Recipes!$H:$GI,'Production Calculator'!$A24+2,FALSE)*$AK24))+IF($AO24=GK$3,$AM24/VLOOKUP($AO24,Data!$A$50:$B$56,2,FALSE),0)</f>
        <v>0</v>
      </c>
      <c r="GL24" s="11">
        <f>IF(GL$2=$A24,0,IF(HLOOKUP(GL$2,Recipes!$H:$GI,'Production Calculator'!$A24+2,FALSE)=0,0,HLOOKUP(GL$2,Recipes!$H:$GI,'Production Calculator'!$A24+2,FALSE)*$AK24))+IF($AO24=GL$3,$AM24/VLOOKUP($AO24,Data!$A$50:$B$56,2,FALSE),0)</f>
        <v>0</v>
      </c>
      <c r="GM24" s="11">
        <f>IF(GM$2=$A24,0,IF(HLOOKUP(GM$2,Recipes!$H:$GI,'Production Calculator'!$A24+2,FALSE)=0,0,HLOOKUP(GM$2,Recipes!$H:$GI,'Production Calculator'!$A24+2,FALSE)*$AK24))+IF($AO24=GM$3,$AM24/VLOOKUP($AO24,Data!$A$50:$B$56,2,FALSE),0)</f>
        <v>0</v>
      </c>
      <c r="GN24" s="11">
        <f>IF(GN$2=$A24,0,IF(HLOOKUP(GN$2,Recipes!$H:$GI,'Production Calculator'!$A24+2,FALSE)=0,0,HLOOKUP(GN$2,Recipes!$H:$GI,'Production Calculator'!$A24+2,FALSE)*$AK24))+IF($AO24=GN$3,$AM24/VLOOKUP($AO24,Data!$A$50:$B$56,2,FALSE),0)</f>
        <v>0</v>
      </c>
      <c r="GO24" s="11">
        <f>IF(GO$2=$A24,0,IF(HLOOKUP(GO$2,Recipes!$H:$GI,'Production Calculator'!$A24+2,FALSE)=0,0,HLOOKUP(GO$2,Recipes!$H:$GI,'Production Calculator'!$A24+2,FALSE)*$AK24))+IF($AO24=GO$3,$AM24/VLOOKUP($AO24,Data!$A$50:$B$56,2,FALSE),0)</f>
        <v>0</v>
      </c>
      <c r="GP24" s="11">
        <f>IF(GP$2=$A24,0,IF(HLOOKUP(GP$2,Recipes!$H:$GI,'Production Calculator'!$A24+2,FALSE)=0,0,HLOOKUP(GP$2,Recipes!$H:$GI,'Production Calculator'!$A24+2,FALSE)*$AK24))+IF($AO24=GP$3,$AM24/VLOOKUP($AO24,Data!$A$50:$B$56,2,FALSE),0)</f>
        <v>0</v>
      </c>
      <c r="GQ24" s="11">
        <f>IF(GQ$2=$A24,0,IF(HLOOKUP(GQ$2,Recipes!$H:$GI,'Production Calculator'!$A24+2,FALSE)=0,0,HLOOKUP(GQ$2,Recipes!$H:$GI,'Production Calculator'!$A24+2,FALSE)*$AK24))+IF($AO24=GQ$3,$AM24/VLOOKUP($AO24,Data!$A$50:$B$56,2,FALSE),0)</f>
        <v>0</v>
      </c>
      <c r="GR24" s="11">
        <f>IF(GR$2=$A24,0,IF(HLOOKUP(GR$2,Recipes!$H:$GI,'Production Calculator'!$A24+2,FALSE)=0,0,HLOOKUP(GR$2,Recipes!$H:$GI,'Production Calculator'!$A24+2,FALSE)*$AK24))+IF($AO24=GR$3,$AM24/VLOOKUP($AO24,Data!$A$50:$B$56,2,FALSE),0)</f>
        <v>0</v>
      </c>
      <c r="GS24" s="11">
        <f>IF(GS$2=$A24,0,IF(HLOOKUP(GS$2,Recipes!$H:$GI,'Production Calculator'!$A24+2,FALSE)=0,0,HLOOKUP(GS$2,Recipes!$H:$GI,'Production Calculator'!$A24+2,FALSE)*$AK24))+IF($AO24=GS$3,$AM24/VLOOKUP($AO24,Data!$A$50:$B$56,2,FALSE),0)</f>
        <v>0</v>
      </c>
      <c r="GT24" s="11">
        <f>IF(GT$2=$A24,0,IF(HLOOKUP(GT$2,Recipes!$H:$GI,'Production Calculator'!$A24+2,FALSE)=0,0,HLOOKUP(GT$2,Recipes!$H:$GI,'Production Calculator'!$A24+2,FALSE)*$AK24))+IF($AO24=GT$3,$AM24/VLOOKUP($AO24,Data!$A$50:$B$56,2,FALSE),0)</f>
        <v>0</v>
      </c>
      <c r="GU24" s="11">
        <f>IF(GU$2=$A24,0,IF(HLOOKUP(GU$2,Recipes!$H:$GI,'Production Calculator'!$A24+2,FALSE)=0,0,HLOOKUP(GU$2,Recipes!$H:$GI,'Production Calculator'!$A24+2,FALSE)*$AK24))+IF($AO24=GU$3,$AM24/VLOOKUP($AO24,Data!$A$50:$B$56,2,FALSE),0)</f>
        <v>0</v>
      </c>
      <c r="GV24" s="11">
        <f>IF(GV$2=$A24,0,IF(HLOOKUP(GV$2,Recipes!$H:$GI,'Production Calculator'!$A24+2,FALSE)=0,0,HLOOKUP(GV$2,Recipes!$H:$GI,'Production Calculator'!$A24+2,FALSE)*$AK24))+IF($AO24=GV$3,$AM24/VLOOKUP($AO24,Data!$A$50:$B$56,2,FALSE),0)</f>
        <v>0</v>
      </c>
      <c r="GW24" s="11">
        <f>IF(GW$2=$A24,0,IF(HLOOKUP(GW$2,Recipes!$H:$GI,'Production Calculator'!$A24+2,FALSE)=0,0,HLOOKUP(GW$2,Recipes!$H:$GI,'Production Calculator'!$A24+2,FALSE)*$AK24))+IF($AO24=GW$3,$AM24/VLOOKUP($AO24,Data!$A$50:$B$56,2,FALSE),0)</f>
        <v>0</v>
      </c>
      <c r="GX24" s="11">
        <f>IF(GX$2=$A24,0,IF(HLOOKUP(GX$2,Recipes!$H:$GI,'Production Calculator'!$A24+2,FALSE)=0,0,HLOOKUP(GX$2,Recipes!$H:$GI,'Production Calculator'!$A24+2,FALSE)*$AK24))+IF($AO24=GX$3,$AM24/VLOOKUP($AO24,Data!$A$50:$B$56,2,FALSE),0)</f>
        <v>0</v>
      </c>
      <c r="GY24" s="11">
        <f>IF(GY$2=$A24,0,IF(HLOOKUP(GY$2,Recipes!$H:$GI,'Production Calculator'!$A24+2,FALSE)=0,0,HLOOKUP(GY$2,Recipes!$H:$GI,'Production Calculator'!$A24+2,FALSE)*$AK24))+IF($AO24=GY$3,$AM24/VLOOKUP($AO24,Data!$A$50:$B$56,2,FALSE),0)</f>
        <v>0</v>
      </c>
      <c r="GZ24" s="11">
        <f>IF(GZ$2=$A24,0,IF(HLOOKUP(GZ$2,Recipes!$H:$GI,'Production Calculator'!$A24+2,FALSE)=0,0,HLOOKUP(GZ$2,Recipes!$H:$GI,'Production Calculator'!$A24+2,FALSE)*$AK24))+IF($AO24=GZ$3,$AM24/VLOOKUP($AO24,Data!$A$50:$B$56,2,FALSE),0)</f>
        <v>0</v>
      </c>
      <c r="HA24" s="11">
        <f>IF(HA$2=$A24,0,IF(HLOOKUP(HA$2,Recipes!$H:$GI,'Production Calculator'!$A24+2,FALSE)=0,0,HLOOKUP(HA$2,Recipes!$H:$GI,'Production Calculator'!$A24+2,FALSE)*$AK24))+IF($AO24=HA$3,$AM24/VLOOKUP($AO24,Data!$A$50:$B$56,2,FALSE),0)</f>
        <v>0</v>
      </c>
      <c r="HB24" s="11">
        <f>IF(HB$2=$A24,0,IF(HLOOKUP(HB$2,Recipes!$H:$GI,'Production Calculator'!$A24+2,FALSE)=0,0,HLOOKUP(HB$2,Recipes!$H:$GI,'Production Calculator'!$A24+2,FALSE)*$AK24))+IF($AO24=HB$3,$AM24/VLOOKUP($AO24,Data!$A$50:$B$56,2,FALSE),0)</f>
        <v>0</v>
      </c>
      <c r="HC24" s="11">
        <f>IF(HC$2=$A24,0,IF(HLOOKUP(HC$2,Recipes!$H:$GI,'Production Calculator'!$A24+2,FALSE)=0,0,HLOOKUP(HC$2,Recipes!$H:$GI,'Production Calculator'!$A24+2,FALSE)*$AK24))+IF($AO24=HC$3,$AM24/VLOOKUP($AO24,Data!$A$50:$B$56,2,FALSE),0)</f>
        <v>0</v>
      </c>
      <c r="HD24" s="11">
        <f>IF(HD$2=$A24,0,IF(HLOOKUP(HD$2,Recipes!$H:$GI,'Production Calculator'!$A24+2,FALSE)=0,0,HLOOKUP(HD$2,Recipes!$H:$GI,'Production Calculator'!$A24+2,FALSE)*$AK24))+IF($AO24=HD$3,$AM24/VLOOKUP($AO24,Data!$A$50:$B$56,2,FALSE),0)</f>
        <v>0</v>
      </c>
      <c r="HE24" s="11">
        <f>IF(HE$2=$A24,0,IF(HLOOKUP(HE$2,Recipes!$H:$GI,'Production Calculator'!$A24+2,FALSE)=0,0,HLOOKUP(HE$2,Recipes!$H:$GI,'Production Calculator'!$A24+2,FALSE)*$AK24))+IF($AO24=HE$3,$AM24/VLOOKUP($AO24,Data!$A$50:$B$56,2,FALSE),0)</f>
        <v>0</v>
      </c>
      <c r="HF24" s="11">
        <f>IF(HF$2=$A24,0,IF(HLOOKUP(HF$2,Recipes!$H:$GI,'Production Calculator'!$A24+2,FALSE)=0,0,HLOOKUP(HF$2,Recipes!$H:$GI,'Production Calculator'!$A24+2,FALSE)*$AK24))+IF($AO24=HF$3,$AM24/VLOOKUP($AO24,Data!$A$50:$B$56,2,FALSE),0)</f>
        <v>0</v>
      </c>
      <c r="HG24" s="11">
        <f>IF(HG$2=$A24,0,IF(HLOOKUP(HG$2,Recipes!$H:$GI,'Production Calculator'!$A24+2,FALSE)=0,0,HLOOKUP(HG$2,Recipes!$H:$GI,'Production Calculator'!$A24+2,FALSE)*$AK24))+IF($AO24=HG$3,$AM24/VLOOKUP($AO24,Data!$A$50:$B$56,2,FALSE),0)</f>
        <v>0</v>
      </c>
      <c r="HH24" s="11">
        <f>IF(HH$2=$A24,0,IF(HLOOKUP(HH$2,Recipes!$H:$GI,'Production Calculator'!$A24+2,FALSE)=0,0,HLOOKUP(HH$2,Recipes!$H:$GI,'Production Calculator'!$A24+2,FALSE)*$AK24))+IF($AO24=HH$3,$AM24/VLOOKUP($AO24,Data!$A$50:$B$56,2,FALSE),0)</f>
        <v>0</v>
      </c>
      <c r="HI24" s="11">
        <f>IF(HI$2=$A24,0,IF(HLOOKUP(HI$2,Recipes!$H:$GI,'Production Calculator'!$A24+2,FALSE)=0,0,HLOOKUP(HI$2,Recipes!$H:$GI,'Production Calculator'!$A24+2,FALSE)*$AK24))+IF($AO24=HI$3,$AM24/VLOOKUP($AO24,Data!$A$50:$B$56,2,FALSE),0)</f>
        <v>0</v>
      </c>
      <c r="HJ24" s="11">
        <f>IF(HJ$2=$A24,0,IF(HLOOKUP(HJ$2,Recipes!$H:$GI,'Production Calculator'!$A24+2,FALSE)=0,0,HLOOKUP(HJ$2,Recipes!$H:$GI,'Production Calculator'!$A24+2,FALSE)*$AK24))+IF($AO24=HJ$3,$AM24/VLOOKUP($AO24,Data!$A$50:$B$56,2,FALSE),0)</f>
        <v>0</v>
      </c>
      <c r="HK24" s="11">
        <f>IF(HK$2=$A24,0,IF(HLOOKUP(HK$2,Recipes!$H:$GI,'Production Calculator'!$A24+2,FALSE)=0,0,HLOOKUP(HK$2,Recipes!$H:$GI,'Production Calculator'!$A24+2,FALSE)*$AK24))+IF($AO24=HK$3,$AM24/VLOOKUP($AO24,Data!$A$50:$B$56,2,FALSE),0)</f>
        <v>0</v>
      </c>
      <c r="HL24" s="11">
        <f>IF(HL$2=$A24,0,IF(HLOOKUP(HL$2,Recipes!$H:$GI,'Production Calculator'!$A24+2,FALSE)=0,0,HLOOKUP(HL$2,Recipes!$H:$GI,'Production Calculator'!$A24+2,FALSE)*$AK24))+IF($AO24=HL$3,$AM24/VLOOKUP($AO24,Data!$A$50:$B$56,2,FALSE),0)</f>
        <v>0</v>
      </c>
      <c r="HM24" s="11">
        <f>IF(HM$2=$A24,0,IF(HLOOKUP(HM$2,Recipes!$H:$GI,'Production Calculator'!$A24+2,FALSE)=0,0,HLOOKUP(HM$2,Recipes!$H:$GI,'Production Calculator'!$A24+2,FALSE)*$AK24))+IF($AO24=HM$3,$AM24/VLOOKUP($AO24,Data!$A$50:$B$56,2,FALSE),0)</f>
        <v>0</v>
      </c>
      <c r="HN24" s="11">
        <f>IF(HN$2=$A24,0,IF(HLOOKUP(HN$2,Recipes!$H:$GI,'Production Calculator'!$A24+2,FALSE)=0,0,HLOOKUP(HN$2,Recipes!$H:$GI,'Production Calculator'!$A24+2,FALSE)*$AK24))+IF($AO24=HN$3,$AM24/VLOOKUP($AO24,Data!$A$50:$B$56,2,FALSE),0)</f>
        <v>0</v>
      </c>
      <c r="HO24" s="11">
        <f>IF(HO$2=$A24,0,IF(HLOOKUP(HO$2,Recipes!$H:$GI,'Production Calculator'!$A24+2,FALSE)=0,0,HLOOKUP(HO$2,Recipes!$H:$GI,'Production Calculator'!$A24+2,FALSE)*$AK24))+IF($AO24=HO$3,$AM24/VLOOKUP($AO24,Data!$A$50:$B$56,2,FALSE),0)</f>
        <v>0</v>
      </c>
      <c r="HP24" s="11">
        <f>IF(HP$2=$A24,0,IF(HLOOKUP(HP$2,Recipes!$H:$GI,'Production Calculator'!$A24+2,FALSE)=0,0,HLOOKUP(HP$2,Recipes!$H:$GI,'Production Calculator'!$A24+2,FALSE)*$AK24))+IF($AO24=HP$3,$AM24/VLOOKUP($AO24,Data!$A$50:$B$56,2,FALSE),0)</f>
        <v>0</v>
      </c>
      <c r="HQ24" s="11">
        <f>IF(HQ$2=$A24,0,IF(HLOOKUP(HQ$2,Recipes!$H:$GI,'Production Calculator'!$A24+2,FALSE)=0,0,HLOOKUP(HQ$2,Recipes!$H:$GI,'Production Calculator'!$A24+2,FALSE)*$AK24))+IF($AO24=HQ$3,$AM24/VLOOKUP($AO24,Data!$A$50:$B$56,2,FALSE),0)</f>
        <v>0</v>
      </c>
      <c r="HR24" s="11">
        <f>IF(HR$2=$A24,0,IF(HLOOKUP(HR$2,Recipes!$H:$GI,'Production Calculator'!$A24+2,FALSE)=0,0,HLOOKUP(HR$2,Recipes!$H:$GI,'Production Calculator'!$A24+2,FALSE)*$AK24))+IF($AO24=HR$3,$AM24/VLOOKUP($AO24,Data!$A$50:$B$56,2,FALSE),0)</f>
        <v>0</v>
      </c>
      <c r="HS24" s="121"/>
    </row>
    <row r="25" spans="1:227" x14ac:dyDescent="0.45">
      <c r="A25">
        <v>12</v>
      </c>
      <c r="B25" s="107" t="str">
        <f>VLOOKUP(A25,Recipes!A:B,2)</f>
        <v>Blueprint</v>
      </c>
      <c r="C25" s="128">
        <v>0</v>
      </c>
      <c r="D25" s="108">
        <f t="shared" si="50"/>
        <v>0</v>
      </c>
      <c r="E25" s="127" t="s">
        <v>1</v>
      </c>
      <c r="F25" s="109">
        <f>VLOOKUP(A25,Recipes!$A$3:$G$186,6,FALSE)</f>
        <v>1</v>
      </c>
      <c r="G25" s="109">
        <f>VLOOKUP(A25,Recipes!$A$3:$G$186,7,FALSE)</f>
        <v>0</v>
      </c>
      <c r="H25" s="110">
        <f t="shared" si="51"/>
        <v>0</v>
      </c>
      <c r="I25" s="109">
        <f>VLOOKUP(E25,Data!$A$2:$C$26,3, FALSE)</f>
        <v>4</v>
      </c>
      <c r="J25" s="108">
        <v>0</v>
      </c>
      <c r="K25" s="108">
        <v>0</v>
      </c>
      <c r="L25" s="108">
        <v>0</v>
      </c>
      <c r="M25" s="123">
        <v>0</v>
      </c>
      <c r="N25" s="123">
        <v>0</v>
      </c>
      <c r="O25" s="123">
        <v>0</v>
      </c>
      <c r="P25" s="124">
        <v>0</v>
      </c>
      <c r="Q25" s="124">
        <v>0</v>
      </c>
      <c r="R25" s="124">
        <v>0</v>
      </c>
      <c r="S25">
        <f t="shared" si="66"/>
        <v>0</v>
      </c>
      <c r="T25">
        <f t="shared" si="67"/>
        <v>0</v>
      </c>
      <c r="U25">
        <f t="shared" si="68"/>
        <v>0</v>
      </c>
      <c r="V25">
        <f t="shared" si="69"/>
        <v>0</v>
      </c>
      <c r="W25">
        <f t="shared" si="70"/>
        <v>0</v>
      </c>
      <c r="X25">
        <f t="shared" si="71"/>
        <v>0</v>
      </c>
      <c r="Y25">
        <f t="shared" si="72"/>
        <v>0</v>
      </c>
      <c r="Z25">
        <f t="shared" si="73"/>
        <v>0</v>
      </c>
      <c r="AA25">
        <f t="shared" si="74"/>
        <v>0</v>
      </c>
      <c r="AB25" s="111">
        <f>VLOOKUP($A25,Recipes!$A:$G,4)</f>
        <v>1</v>
      </c>
      <c r="AC25" s="111">
        <f>VLOOKUP($A25,Recipes!$A:$G,5)</f>
        <v>1</v>
      </c>
      <c r="AD25" s="111">
        <f t="shared" si="61"/>
        <v>1</v>
      </c>
      <c r="AE25" s="111">
        <f>VLOOKUP(E25,Data!$A$2:$F$26,5,FALSE)</f>
        <v>0</v>
      </c>
      <c r="AF25" s="111">
        <f>VLOOKUP(E25,Data!$A$2:$F$26,4,FALSE)</f>
        <v>210</v>
      </c>
      <c r="AG25" s="111">
        <f>VLOOKUP(E25,Data!$A$2:$B$26,2, FALSE)</f>
        <v>1.25</v>
      </c>
      <c r="AH25" s="111">
        <f>1+VLOOKUP($J$3,Data!$A$40:$D$48,2,FALSE)*$J25+VLOOKUP($K$3,Data!$A$40:$D$48,2,FALSE)*$K25+VLOOKUP($L$3,Data!$A$40:$D$48,2,FALSE)*$L25+VLOOKUP($M$3,Data!$A$40:$D$48,2,FALSE)*$M25+VLOOKUP($N$3,Data!$A$40:$D$48,2,FALSE)*$N25+VLOOKUP($O$3,Data!$A$40:$D$48,2,FALSE)*$O25+VLOOKUP($P$3,Data!$A$40:$D$48,2,FALSE)*$P25+VLOOKUP($Q$3,Data!$A$40:$D$48,2,FALSE)*$Q25+VLOOKUP($R$3,Data!$A$40:$D$48,2,FALSE)*$R25</f>
        <v>1</v>
      </c>
      <c r="AI25" s="111">
        <f>MAX(1+VLOOKUP($J$3,Data!$A$40:$D$48,3,FALSE)*$J25+VLOOKUP($K$3,Data!$A$40:$D$48,3,FALSE)*$K25+VLOOKUP($L$3,Data!$A$40:$D$48,3,FALSE)*$L25+VLOOKUP($M$3,Data!$A$40:$D$48,3,FALSE)*$M25+VLOOKUP($N$3,Data!$A$40:$D$48,3,FALSE)*$N25+VLOOKUP($O$3,Data!$A$40:$D$48,3,FALSE)*$O25+VLOOKUP($P$3,Data!$A$40:$D$48,3,FALSE)*$P25+VLOOKUP($Q$3,Data!$A$40:$D$48,3,FALSE)*$Q25+VLOOKUP($R$3,Data!$A$40:$D$48,3,FALSE)*$R25,0)</f>
        <v>1</v>
      </c>
      <c r="AJ25" s="111">
        <f>MAX(1-(VLOOKUP($J$3,Data!$A$40:$D$48,4,FALSE)*$J25+VLOOKUP($K$3,Data!$A$40:$D$48,4,FALSE)*$K25+VLOOKUP($L$3,Data!$A$40:$D$48,4,FALSE)*$L25+VLOOKUP($M$3,Data!$A$40:$D$48,4,FALSE)*$M25+VLOOKUP($N$3,Data!$A$40:$D$48,4,FALSE)*$N25+VLOOKUP($O$3,Data!$A$40:$D$48,4,FALSE)*$O25+VLOOKUP($P$3,Data!$A$40:$D$48,4,FALSE)*$P25+VLOOKUP($Q$3,Data!$A$40:$D$48,4,FALSE)*$Q25+VLOOKUP($R$3,Data!$A$40:$D$48,4,FALSE)*$R25),0.2)</f>
        <v>1</v>
      </c>
      <c r="AK25" s="112">
        <f t="shared" si="62"/>
        <v>0</v>
      </c>
      <c r="AL25" s="111">
        <f t="shared" si="63"/>
        <v>1.25</v>
      </c>
      <c r="AM25" s="111">
        <f t="shared" si="64"/>
        <v>0</v>
      </c>
      <c r="AN25" s="111">
        <f t="shared" si="65"/>
        <v>0</v>
      </c>
      <c r="AO25" s="131" t="s">
        <v>298</v>
      </c>
      <c r="AP25" s="11"/>
      <c r="AQ25" s="11">
        <f>IF(AQ$2=$A25,0,IF(HLOOKUP(AQ$2,Recipes!$H:$GI,'Production Calculator'!$A25+2,FALSE)=0,0,HLOOKUP(AQ$2,Recipes!$H:$GI,'Production Calculator'!$A25+2,FALSE)*$AK25))+IF($AO25=AQ$3,$AM25/VLOOKUP($AO25,Data!$A$50:$B$56,2,FALSE),0)</f>
        <v>0</v>
      </c>
      <c r="AR25" s="11">
        <f>IF(AR$2=$A25,0,IF(HLOOKUP(AR$2,Recipes!$H:$GI,'Production Calculator'!$A25+2,FALSE)=0,0,HLOOKUP(AR$2,Recipes!$H:$GI,'Production Calculator'!$A25+2,FALSE)*$AK25))+IF($AO25=AR$3,$AM25/VLOOKUP($AO25,Data!$A$50:$B$56,2,FALSE),0)</f>
        <v>0</v>
      </c>
      <c r="AS25" s="11">
        <f>IF(AS$2=$A25,0,IF(HLOOKUP(AS$2,Recipes!$H:$GI,'Production Calculator'!$A25+2,FALSE)=0,0,HLOOKUP(AS$2,Recipes!$H:$GI,'Production Calculator'!$A25+2,FALSE)*$AK25))+IF($AO25=AS$3,$AM25/VLOOKUP($AO25,Data!$A$50:$B$56,2,FALSE),0)</f>
        <v>0</v>
      </c>
      <c r="AT25" s="11">
        <f>IF(AT$2=$A25,0,IF(HLOOKUP(AT$2,Recipes!$H:$GI,'Production Calculator'!$A25+2,FALSE)=0,0,HLOOKUP(AT$2,Recipes!$H:$GI,'Production Calculator'!$A25+2,FALSE)*$AK25))+IF($AO25=AT$3,$AM25/VLOOKUP($AO25,Data!$A$50:$B$56,2,FALSE),0)</f>
        <v>0</v>
      </c>
      <c r="AU25" s="11">
        <f>IF(AU$2=$A25,0,IF(HLOOKUP(AU$2,Recipes!$H:$GI,'Production Calculator'!$A25+2,FALSE)=0,0,HLOOKUP(AU$2,Recipes!$H:$GI,'Production Calculator'!$A25+2,FALSE)*$AK25))+IF($AO25=AU$3,$AM25/VLOOKUP($AO25,Data!$A$50:$B$56,2,FALSE),0)</f>
        <v>0</v>
      </c>
      <c r="AV25" s="11">
        <f>IF(AV$2=$A25,0,IF(HLOOKUP(AV$2,Recipes!$H:$GI,'Production Calculator'!$A25+2,FALSE)=0,0,HLOOKUP(AV$2,Recipes!$H:$GI,'Production Calculator'!$A25+2,FALSE)*$AK25))+IF($AO25=AV$3,$AM25/VLOOKUP($AO25,Data!$A$50:$B$56,2,FALSE),0)</f>
        <v>0</v>
      </c>
      <c r="AW25" s="11">
        <f>IF(AW$2=$A25,0,IF(HLOOKUP(AW$2,Recipes!$H:$GI,'Production Calculator'!$A25+2,FALSE)=0,0,HLOOKUP(AW$2,Recipes!$H:$GI,'Production Calculator'!$A25+2,FALSE)*$AK25))+IF($AO25=AW$3,$AM25/VLOOKUP($AO25,Data!$A$50:$B$56,2,FALSE),0)</f>
        <v>0</v>
      </c>
      <c r="AX25" s="11">
        <f>IF(AX$2=$A25,0,IF(HLOOKUP(AX$2,Recipes!$H:$GI,'Production Calculator'!$A25+2,FALSE)=0,0,HLOOKUP(AX$2,Recipes!$H:$GI,'Production Calculator'!$A25+2,FALSE)*$AK25))+IF($AO25=AX$3,$AM25/VLOOKUP($AO25,Data!$A$50:$B$56,2,FALSE),0)</f>
        <v>0</v>
      </c>
      <c r="AY25" s="11">
        <f>IF(AY$2=$A25,0,IF(HLOOKUP(AY$2,Recipes!$H:$GI,'Production Calculator'!$A25+2,FALSE)=0,0,HLOOKUP(AY$2,Recipes!$H:$GI,'Production Calculator'!$A25+2,FALSE)*$AK25))+IF($AO25=AY$3,$AM25/VLOOKUP($AO25,Data!$A$50:$B$56,2,FALSE),0)</f>
        <v>0</v>
      </c>
      <c r="AZ25" s="11">
        <f>IF(AZ$2=$A25,0,IF(HLOOKUP(AZ$2,Recipes!$H:$GI,'Production Calculator'!$A25+2,FALSE)=0,0,HLOOKUP(AZ$2,Recipes!$H:$GI,'Production Calculator'!$A25+2,FALSE)*$AK25))+IF($AO25=AZ$3,$AM25/VLOOKUP($AO25,Data!$A$50:$B$56,2,FALSE),0)</f>
        <v>0</v>
      </c>
      <c r="BA25" s="11">
        <f>IF(BA$2=$A25,0,IF(HLOOKUP(BA$2,Recipes!$H:$GI,'Production Calculator'!$A25+2,FALSE)=0,0,HLOOKUP(BA$2,Recipes!$H:$GI,'Production Calculator'!$A25+2,FALSE)*$AK25))+IF($AO25=BA$3,$AM25/VLOOKUP($AO25,Data!$A$50:$B$56,2,FALSE),0)</f>
        <v>0</v>
      </c>
      <c r="BB25" s="11">
        <f>IF(BB$2=$A25,0,IF(HLOOKUP(BB$2,Recipes!$H:$GI,'Production Calculator'!$A25+2,FALSE)=0,0,HLOOKUP(BB$2,Recipes!$H:$GI,'Production Calculator'!$A25+2,FALSE)*$AK25))+IF($AO25=BB$3,$AM25/VLOOKUP($AO25,Data!$A$50:$B$56,2,FALSE),0)</f>
        <v>0</v>
      </c>
      <c r="BC25" s="11">
        <f>IF(BC$2=$A25,0,IF(HLOOKUP(BC$2,Recipes!$H:$GI,'Production Calculator'!$A25+2,FALSE)=0,0,HLOOKUP(BC$2,Recipes!$H:$GI,'Production Calculator'!$A25+2,FALSE)*$AK25))+IF($AO25=BC$3,$AM25/VLOOKUP($AO25,Data!$A$50:$B$56,2,FALSE),0)</f>
        <v>0</v>
      </c>
      <c r="BD25" s="11">
        <f>IF(BD$2=$A25,0,IF(HLOOKUP(BD$2,Recipes!$H:$GI,'Production Calculator'!$A25+2,FALSE)=0,0,HLOOKUP(BD$2,Recipes!$H:$GI,'Production Calculator'!$A25+2,FALSE)*$AK25))+IF($AO25=BD$3,$AM25/VLOOKUP($AO25,Data!$A$50:$B$56,2,FALSE),0)</f>
        <v>0</v>
      </c>
      <c r="BE25" s="11">
        <f>IF(BE$2=$A25,0,IF(HLOOKUP(BE$2,Recipes!$H:$GI,'Production Calculator'!$A25+2,FALSE)=0,0,HLOOKUP(BE$2,Recipes!$H:$GI,'Production Calculator'!$A25+2,FALSE)*$AK25))+IF($AO25=BE$3,$AM25/VLOOKUP($AO25,Data!$A$50:$B$56,2,FALSE),0)</f>
        <v>0</v>
      </c>
      <c r="BF25" s="11">
        <f>IF(BF$2=$A25,0,IF(HLOOKUP(BF$2,Recipes!$H:$GI,'Production Calculator'!$A25+2,FALSE)=0,0,HLOOKUP(BF$2,Recipes!$H:$GI,'Production Calculator'!$A25+2,FALSE)*$AK25))+IF($AO25=BF$3,$AM25/VLOOKUP($AO25,Data!$A$50:$B$56,2,FALSE),0)</f>
        <v>0</v>
      </c>
      <c r="BG25" s="11">
        <f>IF(BG$2=$A25,0,IF(HLOOKUP(BG$2,Recipes!$H:$GI,'Production Calculator'!$A25+2,FALSE)=0,0,HLOOKUP(BG$2,Recipes!$H:$GI,'Production Calculator'!$A25+2,FALSE)*$AK25))+IF($AO25=BG$3,$AM25/VLOOKUP($AO25,Data!$A$50:$B$56,2,FALSE),0)</f>
        <v>0</v>
      </c>
      <c r="BH25" s="11">
        <f>IF(BH$2=$A25,0,IF(HLOOKUP(BH$2,Recipes!$H:$GI,'Production Calculator'!$A25+2,FALSE)=0,0,HLOOKUP(BH$2,Recipes!$H:$GI,'Production Calculator'!$A25+2,FALSE)*$AK25))+IF($AO25=BH$3,$AM25/VLOOKUP($AO25,Data!$A$50:$B$56,2,FALSE),0)</f>
        <v>0</v>
      </c>
      <c r="BI25" s="11">
        <f>IF(BI$2=$A25,0,IF(HLOOKUP(BI$2,Recipes!$H:$GI,'Production Calculator'!$A25+2,FALSE)=0,0,HLOOKUP(BI$2,Recipes!$H:$GI,'Production Calculator'!$A25+2,FALSE)*$AK25))+IF($AO25=BI$3,$AM25/VLOOKUP($AO25,Data!$A$50:$B$56,2,FALSE),0)</f>
        <v>0</v>
      </c>
      <c r="BJ25" s="11">
        <f>IF(BJ$2=$A25,0,IF(HLOOKUP(BJ$2,Recipes!$H:$GI,'Production Calculator'!$A25+2,FALSE)=0,0,HLOOKUP(BJ$2,Recipes!$H:$GI,'Production Calculator'!$A25+2,FALSE)*$AK25))+IF($AO25=BJ$3,$AM25/VLOOKUP($AO25,Data!$A$50:$B$56,2,FALSE),0)</f>
        <v>0</v>
      </c>
      <c r="BK25" s="11">
        <f>IF(BK$2=$A25,0,IF(HLOOKUP(BK$2,Recipes!$H:$GI,'Production Calculator'!$A25+2,FALSE)=0,0,HLOOKUP(BK$2,Recipes!$H:$GI,'Production Calculator'!$A25+2,FALSE)*$AK25))+IF($AO25=BK$3,$AM25/VLOOKUP($AO25,Data!$A$50:$B$56,2,FALSE),0)</f>
        <v>0</v>
      </c>
      <c r="BL25" s="11">
        <f>IF(BL$2=$A25,0,IF(HLOOKUP(BL$2,Recipes!$H:$GI,'Production Calculator'!$A25+2,FALSE)=0,0,HLOOKUP(BL$2,Recipes!$H:$GI,'Production Calculator'!$A25+2,FALSE)*$AK25))+IF($AO25=BL$3,$AM25/VLOOKUP($AO25,Data!$A$50:$B$56,2,FALSE),0)</f>
        <v>0</v>
      </c>
      <c r="BM25" s="11">
        <f>IF(BM$2=$A25,0,IF(HLOOKUP(BM$2,Recipes!$H:$GI,'Production Calculator'!$A25+2,FALSE)=0,0,HLOOKUP(BM$2,Recipes!$H:$GI,'Production Calculator'!$A25+2,FALSE)*$AK25))+IF($AO25=BM$3,$AM25/VLOOKUP($AO25,Data!$A$50:$B$56,2,FALSE),0)</f>
        <v>0</v>
      </c>
      <c r="BN25" s="11">
        <f>IF(BN$2=$A25,0,IF(HLOOKUP(BN$2,Recipes!$H:$GI,'Production Calculator'!$A25+2,FALSE)=0,0,HLOOKUP(BN$2,Recipes!$H:$GI,'Production Calculator'!$A25+2,FALSE)*$AK25))+IF($AO25=BN$3,$AM25/VLOOKUP($AO25,Data!$A$50:$B$56,2,FALSE),0)</f>
        <v>0</v>
      </c>
      <c r="BO25" s="11">
        <f>IF(BO$2=$A25,0,IF(HLOOKUP(BO$2,Recipes!$H:$GI,'Production Calculator'!$A25+2,FALSE)=0,0,HLOOKUP(BO$2,Recipes!$H:$GI,'Production Calculator'!$A25+2,FALSE)*$AK25))+IF($AO25=BO$3,$AM25/VLOOKUP($AO25,Data!$A$50:$B$56,2,FALSE),0)</f>
        <v>0</v>
      </c>
      <c r="BP25" s="11">
        <f>IF(BP$2=$A25,0,IF(HLOOKUP(BP$2,Recipes!$H:$GI,'Production Calculator'!$A25+2,FALSE)=0,0,HLOOKUP(BP$2,Recipes!$H:$GI,'Production Calculator'!$A25+2,FALSE)*$AK25))+IF($AO25=BP$3,$AM25/VLOOKUP($AO25,Data!$A$50:$B$56,2,FALSE),0)</f>
        <v>0</v>
      </c>
      <c r="BQ25" s="11">
        <f>IF(BQ$2=$A25,0,IF(HLOOKUP(BQ$2,Recipes!$H:$GI,'Production Calculator'!$A25+2,FALSE)=0,0,HLOOKUP(BQ$2,Recipes!$H:$GI,'Production Calculator'!$A25+2,FALSE)*$AK25))+IF($AO25=BQ$3,$AM25/VLOOKUP($AO25,Data!$A$50:$B$56,2,FALSE),0)</f>
        <v>0</v>
      </c>
      <c r="BR25" s="11">
        <f>IF(BR$2=$A25,0,IF(HLOOKUP(BR$2,Recipes!$H:$GI,'Production Calculator'!$A25+2,FALSE)=0,0,HLOOKUP(BR$2,Recipes!$H:$GI,'Production Calculator'!$A25+2,FALSE)*$AK25))+IF($AO25=BR$3,$AM25/VLOOKUP($AO25,Data!$A$50:$B$56,2,FALSE),0)</f>
        <v>0</v>
      </c>
      <c r="BS25" s="11">
        <f>IF(BS$2=$A25,0,IF(HLOOKUP(BS$2,Recipes!$H:$GI,'Production Calculator'!$A25+2,FALSE)=0,0,HLOOKUP(BS$2,Recipes!$H:$GI,'Production Calculator'!$A25+2,FALSE)*$AK25))+IF($AO25=BS$3,$AM25/VLOOKUP($AO25,Data!$A$50:$B$56,2,FALSE),0)</f>
        <v>0</v>
      </c>
      <c r="BT25" s="11">
        <f>IF(BT$2=$A25,0,IF(HLOOKUP(BT$2,Recipes!$H:$GI,'Production Calculator'!$A25+2,FALSE)=0,0,HLOOKUP(BT$2,Recipes!$H:$GI,'Production Calculator'!$A25+2,FALSE)*$AK25))+IF($AO25=BT$3,$AM25/VLOOKUP($AO25,Data!$A$50:$B$56,2,FALSE),0)</f>
        <v>0</v>
      </c>
      <c r="BU25" s="11">
        <f>IF(BU$2=$A25,0,IF(HLOOKUP(BU$2,Recipes!$H:$GI,'Production Calculator'!$A25+2,FALSE)=0,0,HLOOKUP(BU$2,Recipes!$H:$GI,'Production Calculator'!$A25+2,FALSE)*$AK25))+IF($AO25=BU$3,$AM25/VLOOKUP($AO25,Data!$A$50:$B$56,2,FALSE),0)</f>
        <v>0</v>
      </c>
      <c r="BV25" s="11">
        <f>IF(BV$2=$A25,0,IF(HLOOKUP(BV$2,Recipes!$H:$GI,'Production Calculator'!$A25+2,FALSE)=0,0,HLOOKUP(BV$2,Recipes!$H:$GI,'Production Calculator'!$A25+2,FALSE)*$AK25))+IF($AO25=BV$3,$AM25/VLOOKUP($AO25,Data!$A$50:$B$56,2,FALSE),0)</f>
        <v>0</v>
      </c>
      <c r="BW25" s="11">
        <f>IF(BW$2=$A25,0,IF(HLOOKUP(BW$2,Recipes!$H:$GI,'Production Calculator'!$A25+2,FALSE)=0,0,HLOOKUP(BW$2,Recipes!$H:$GI,'Production Calculator'!$A25+2,FALSE)*$AK25))+IF($AO25=BW$3,$AM25/VLOOKUP($AO25,Data!$A$50:$B$56,2,FALSE),0)</f>
        <v>0</v>
      </c>
      <c r="BX25" s="11">
        <f>IF(BX$2=$A25,0,IF(HLOOKUP(BX$2,Recipes!$H:$GI,'Production Calculator'!$A25+2,FALSE)=0,0,HLOOKUP(BX$2,Recipes!$H:$GI,'Production Calculator'!$A25+2,FALSE)*$AK25))+IF($AO25=BX$3,$AM25/VLOOKUP($AO25,Data!$A$50:$B$56,2,FALSE),0)</f>
        <v>0</v>
      </c>
      <c r="BY25" s="11">
        <f>IF(BY$2=$A25,0,IF(HLOOKUP(BY$2,Recipes!$H:$GI,'Production Calculator'!$A25+2,FALSE)=0,0,HLOOKUP(BY$2,Recipes!$H:$GI,'Production Calculator'!$A25+2,FALSE)*$AK25))+IF($AO25=BY$3,$AM25/VLOOKUP($AO25,Data!$A$50:$B$56,2,FALSE),0)</f>
        <v>0</v>
      </c>
      <c r="BZ25" s="11">
        <f>IF(BZ$2=$A25,0,IF(HLOOKUP(BZ$2,Recipes!$H:$GI,'Production Calculator'!$A25+2,FALSE)=0,0,HLOOKUP(BZ$2,Recipes!$H:$GI,'Production Calculator'!$A25+2,FALSE)*$AK25))+IF($AO25=BZ$3,$AM25/VLOOKUP($AO25,Data!$A$50:$B$56,2,FALSE),0)</f>
        <v>0</v>
      </c>
      <c r="CA25" s="11">
        <f>IF(CA$2=$A25,0,IF(HLOOKUP(CA$2,Recipes!$H:$GI,'Production Calculator'!$A25+2,FALSE)=0,0,HLOOKUP(CA$2,Recipes!$H:$GI,'Production Calculator'!$A25+2,FALSE)*$AK25))+IF($AO25=CA$3,$AM25/VLOOKUP($AO25,Data!$A$50:$B$56,2,FALSE),0)</f>
        <v>0</v>
      </c>
      <c r="CB25" s="11">
        <f>IF(CB$2=$A25,0,IF(HLOOKUP(CB$2,Recipes!$H:$GI,'Production Calculator'!$A25+2,FALSE)=0,0,HLOOKUP(CB$2,Recipes!$H:$GI,'Production Calculator'!$A25+2,FALSE)*$AK25))+IF($AO25=CB$3,$AM25/VLOOKUP($AO25,Data!$A$50:$B$56,2,FALSE),0)</f>
        <v>0</v>
      </c>
      <c r="CC25" s="11">
        <f>IF(CC$2=$A25,0,IF(HLOOKUP(CC$2,Recipes!$H:$GI,'Production Calculator'!$A25+2,FALSE)=0,0,HLOOKUP(CC$2,Recipes!$H:$GI,'Production Calculator'!$A25+2,FALSE)*$AK25))+IF($AO25=CC$3,$AM25/VLOOKUP($AO25,Data!$A$50:$B$56,2,FALSE),0)</f>
        <v>0</v>
      </c>
      <c r="CD25" s="11">
        <f>IF(CD$2=$A25,0,IF(HLOOKUP(CD$2,Recipes!$H:$GI,'Production Calculator'!$A25+2,FALSE)=0,0,HLOOKUP(CD$2,Recipes!$H:$GI,'Production Calculator'!$A25+2,FALSE)*$AK25))+IF($AO25=CD$3,$AM25/VLOOKUP($AO25,Data!$A$50:$B$56,2,FALSE),0)</f>
        <v>0</v>
      </c>
      <c r="CE25" s="11">
        <f>IF(CE$2=$A25,0,IF(HLOOKUP(CE$2,Recipes!$H:$GI,'Production Calculator'!$A25+2,FALSE)=0,0,HLOOKUP(CE$2,Recipes!$H:$GI,'Production Calculator'!$A25+2,FALSE)*$AK25))+IF($AO25=CE$3,$AM25/VLOOKUP($AO25,Data!$A$50:$B$56,2,FALSE),0)</f>
        <v>0</v>
      </c>
      <c r="CF25" s="11">
        <f>IF(CF$2=$A25,0,IF(HLOOKUP(CF$2,Recipes!$H:$GI,'Production Calculator'!$A25+2,FALSE)=0,0,HLOOKUP(CF$2,Recipes!$H:$GI,'Production Calculator'!$A25+2,FALSE)*$AK25))+IF($AO25=CF$3,$AM25/VLOOKUP($AO25,Data!$A$50:$B$56,2,FALSE),0)</f>
        <v>0</v>
      </c>
      <c r="CG25" s="11">
        <f>IF(CG$2=$A25,0,IF(HLOOKUP(CG$2,Recipes!$H:$GI,'Production Calculator'!$A25+2,FALSE)=0,0,HLOOKUP(CG$2,Recipes!$H:$GI,'Production Calculator'!$A25+2,FALSE)*$AK25))+IF($AO25=CG$3,$AM25/VLOOKUP($AO25,Data!$A$50:$B$56,2,FALSE),0)</f>
        <v>0</v>
      </c>
      <c r="CH25" s="11">
        <f>IF(CH$2=$A25,0,IF(HLOOKUP(CH$2,Recipes!$H:$GI,'Production Calculator'!$A25+2,FALSE)=0,0,HLOOKUP(CH$2,Recipes!$H:$GI,'Production Calculator'!$A25+2,FALSE)*$AK25))+IF($AO25=CH$3,$AM25/VLOOKUP($AO25,Data!$A$50:$B$56,2,FALSE),0)</f>
        <v>0</v>
      </c>
      <c r="CI25" s="11">
        <f>IF(CI$2=$A25,0,IF(HLOOKUP(CI$2,Recipes!$H:$GI,'Production Calculator'!$A25+2,FALSE)=0,0,HLOOKUP(CI$2,Recipes!$H:$GI,'Production Calculator'!$A25+2,FALSE)*$AK25))+IF($AO25=CI$3,$AM25/VLOOKUP($AO25,Data!$A$50:$B$56,2,FALSE),0)</f>
        <v>0</v>
      </c>
      <c r="CJ25" s="11">
        <f>IF(CJ$2=$A25,0,IF(HLOOKUP(CJ$2,Recipes!$H:$GI,'Production Calculator'!$A25+2,FALSE)=0,0,HLOOKUP(CJ$2,Recipes!$H:$GI,'Production Calculator'!$A25+2,FALSE)*$AK25))+IF($AO25=CJ$3,$AM25/VLOOKUP($AO25,Data!$A$50:$B$56,2,FALSE),0)</f>
        <v>0</v>
      </c>
      <c r="CK25" s="11">
        <f>IF(CK$2=$A25,0,IF(HLOOKUP(CK$2,Recipes!$H:$GI,'Production Calculator'!$A25+2,FALSE)=0,0,HLOOKUP(CK$2,Recipes!$H:$GI,'Production Calculator'!$A25+2,FALSE)*$AK25))+IF($AO25=CK$3,$AM25/VLOOKUP($AO25,Data!$A$50:$B$56,2,FALSE),0)</f>
        <v>0</v>
      </c>
      <c r="CL25" s="11">
        <f>IF(CL$2=$A25,0,IF(HLOOKUP(CL$2,Recipes!$H:$GI,'Production Calculator'!$A25+2,FALSE)=0,0,HLOOKUP(CL$2,Recipes!$H:$GI,'Production Calculator'!$A25+2,FALSE)*$AK25))+IF($AO25=CL$3,$AM25/VLOOKUP($AO25,Data!$A$50:$B$56,2,FALSE),0)</f>
        <v>0</v>
      </c>
      <c r="CM25" s="11">
        <f>IF(CM$2=$A25,0,IF(HLOOKUP(CM$2,Recipes!$H:$GI,'Production Calculator'!$A25+2,FALSE)=0,0,HLOOKUP(CM$2,Recipes!$H:$GI,'Production Calculator'!$A25+2,FALSE)*$AK25))+IF($AO25=CM$3,$AM25/VLOOKUP($AO25,Data!$A$50:$B$56,2,FALSE),0)</f>
        <v>0</v>
      </c>
      <c r="CN25" s="11">
        <f>IF(CN$2=$A25,0,IF(HLOOKUP(CN$2,Recipes!$H:$GI,'Production Calculator'!$A25+2,FALSE)=0,0,HLOOKUP(CN$2,Recipes!$H:$GI,'Production Calculator'!$A25+2,FALSE)*$AK25))+IF($AO25=CN$3,$AM25/VLOOKUP($AO25,Data!$A$50:$B$56,2,FALSE),0)</f>
        <v>0</v>
      </c>
      <c r="CO25" s="11">
        <f>IF(CO$2=$A25,0,IF(HLOOKUP(CO$2,Recipes!$H:$GI,'Production Calculator'!$A25+2,FALSE)=0,0,HLOOKUP(CO$2,Recipes!$H:$GI,'Production Calculator'!$A25+2,FALSE)*$AK25))+IF($AO25=CO$3,$AM25/VLOOKUP($AO25,Data!$A$50:$B$56,2,FALSE),0)</f>
        <v>0</v>
      </c>
      <c r="CP25" s="11">
        <f>IF(CP$2=$A25,0,IF(HLOOKUP(CP$2,Recipes!$H:$GI,'Production Calculator'!$A25+2,FALSE)=0,0,HLOOKUP(CP$2,Recipes!$H:$GI,'Production Calculator'!$A25+2,FALSE)*$AK25))+IF($AO25=CP$3,$AM25/VLOOKUP($AO25,Data!$A$50:$B$56,2,FALSE),0)</f>
        <v>0</v>
      </c>
      <c r="CQ25" s="11">
        <f>IF(CQ$2=$A25,0,IF(HLOOKUP(CQ$2,Recipes!$H:$GI,'Production Calculator'!$A25+2,FALSE)=0,0,HLOOKUP(CQ$2,Recipes!$H:$GI,'Production Calculator'!$A25+2,FALSE)*$AK25))+IF($AO25=CQ$3,$AM25/VLOOKUP($AO25,Data!$A$50:$B$56,2,FALSE),0)</f>
        <v>0</v>
      </c>
      <c r="CR25" s="11">
        <f>IF(CR$2=$A25,0,IF(HLOOKUP(CR$2,Recipes!$H:$GI,'Production Calculator'!$A25+2,FALSE)=0,0,HLOOKUP(CR$2,Recipes!$H:$GI,'Production Calculator'!$A25+2,FALSE)*$AK25))+IF($AO25=CR$3,$AM25/VLOOKUP($AO25,Data!$A$50:$B$56,2,FALSE),0)</f>
        <v>0</v>
      </c>
      <c r="CS25" s="11">
        <f>IF(CS$2=$A25,0,IF(HLOOKUP(CS$2,Recipes!$H:$GI,'Production Calculator'!$A25+2,FALSE)=0,0,HLOOKUP(CS$2,Recipes!$H:$GI,'Production Calculator'!$A25+2,FALSE)*$AK25))+IF($AO25=CS$3,$AM25/VLOOKUP($AO25,Data!$A$50:$B$56,2,FALSE),0)</f>
        <v>0</v>
      </c>
      <c r="CT25" s="11">
        <f>IF(CT$2=$A25,0,IF(HLOOKUP(CT$2,Recipes!$H:$GI,'Production Calculator'!$A25+2,FALSE)=0,0,HLOOKUP(CT$2,Recipes!$H:$GI,'Production Calculator'!$A25+2,FALSE)*$AK25))+IF($AO25=CT$3,$AM25/VLOOKUP($AO25,Data!$A$50:$B$56,2,FALSE),0)</f>
        <v>0</v>
      </c>
      <c r="CU25" s="11">
        <f>IF(CU$2=$A25,0,IF(HLOOKUP(CU$2,Recipes!$H:$GI,'Production Calculator'!$A25+2,FALSE)=0,0,HLOOKUP(CU$2,Recipes!$H:$GI,'Production Calculator'!$A25+2,FALSE)*$AK25))+IF($AO25=CU$3,$AM25/VLOOKUP($AO25,Data!$A$50:$B$56,2,FALSE),0)</f>
        <v>0</v>
      </c>
      <c r="CV25" s="11">
        <f>IF(CV$2=$A25,0,IF(HLOOKUP(CV$2,Recipes!$H:$GI,'Production Calculator'!$A25+2,FALSE)=0,0,HLOOKUP(CV$2,Recipes!$H:$GI,'Production Calculator'!$A25+2,FALSE)*$AK25))+IF($AO25=CV$3,$AM25/VLOOKUP($AO25,Data!$A$50:$B$56,2,FALSE),0)</f>
        <v>0</v>
      </c>
      <c r="CW25" s="11">
        <f>IF(CW$2=$A25,0,IF(HLOOKUP(CW$2,Recipes!$H:$GI,'Production Calculator'!$A25+2,FALSE)=0,0,HLOOKUP(CW$2,Recipes!$H:$GI,'Production Calculator'!$A25+2,FALSE)*$AK25))+IF($AO25=CW$3,$AM25/VLOOKUP($AO25,Data!$A$50:$B$56,2,FALSE),0)</f>
        <v>0</v>
      </c>
      <c r="CX25" s="11">
        <f>IF(CX$2=$A25,0,IF(HLOOKUP(CX$2,Recipes!$H:$GI,'Production Calculator'!$A25+2,FALSE)=0,0,HLOOKUP(CX$2,Recipes!$H:$GI,'Production Calculator'!$A25+2,FALSE)*$AK25))+IF($AO25=CX$3,$AM25/VLOOKUP($AO25,Data!$A$50:$B$56,2,FALSE),0)</f>
        <v>0</v>
      </c>
      <c r="CY25" s="11">
        <f>IF(CY$2=$A25,0,IF(HLOOKUP(CY$2,Recipes!$H:$GI,'Production Calculator'!$A25+2,FALSE)=0,0,HLOOKUP(CY$2,Recipes!$H:$GI,'Production Calculator'!$A25+2,FALSE)*$AK25))+IF($AO25=CY$3,$AM25/VLOOKUP($AO25,Data!$A$50:$B$56,2,FALSE),0)</f>
        <v>0</v>
      </c>
      <c r="CZ25" s="11">
        <f>IF(CZ$2=$A25,0,IF(HLOOKUP(CZ$2,Recipes!$H:$GI,'Production Calculator'!$A25+2,FALSE)=0,0,HLOOKUP(CZ$2,Recipes!$H:$GI,'Production Calculator'!$A25+2,FALSE)*$AK25))+IF($AO25=CZ$3,$AM25/VLOOKUP($AO25,Data!$A$50:$B$56,2,FALSE),0)</f>
        <v>0</v>
      </c>
      <c r="DA25" s="11">
        <f>IF(DA$2=$A25,0,IF(HLOOKUP(DA$2,Recipes!$H:$GI,'Production Calculator'!$A25+2,FALSE)=0,0,HLOOKUP(DA$2,Recipes!$H:$GI,'Production Calculator'!$A25+2,FALSE)*$AK25))+IF($AO25=DA$3,$AM25/VLOOKUP($AO25,Data!$A$50:$B$56,2,FALSE),0)</f>
        <v>0</v>
      </c>
      <c r="DB25" s="11">
        <f>IF(DB$2=$A25,0,IF(HLOOKUP(DB$2,Recipes!$H:$GI,'Production Calculator'!$A25+2,FALSE)=0,0,HLOOKUP(DB$2,Recipes!$H:$GI,'Production Calculator'!$A25+2,FALSE)*$AK25))+IF($AO25=DB$3,$AM25/VLOOKUP($AO25,Data!$A$50:$B$56,2,FALSE),0)</f>
        <v>0</v>
      </c>
      <c r="DC25" s="11">
        <f>IF(DC$2=$A25,0,IF(HLOOKUP(DC$2,Recipes!$H:$GI,'Production Calculator'!$A25+2,FALSE)=0,0,HLOOKUP(DC$2,Recipes!$H:$GI,'Production Calculator'!$A25+2,FALSE)*$AK25))+IF($AO25=DC$3,$AM25/VLOOKUP($AO25,Data!$A$50:$B$56,2,FALSE),0)</f>
        <v>0</v>
      </c>
      <c r="DD25" s="11">
        <f>IF(DD$2=$A25,0,IF(HLOOKUP(DD$2,Recipes!$H:$GI,'Production Calculator'!$A25+2,FALSE)=0,0,HLOOKUP(DD$2,Recipes!$H:$GI,'Production Calculator'!$A25+2,FALSE)*$AK25))+IF($AO25=DD$3,$AM25/VLOOKUP($AO25,Data!$A$50:$B$56,2,FALSE),0)</f>
        <v>0</v>
      </c>
      <c r="DE25" s="11">
        <f>IF(DE$2=$A25,0,IF(HLOOKUP(DE$2,Recipes!$H:$GI,'Production Calculator'!$A25+2,FALSE)=0,0,HLOOKUP(DE$2,Recipes!$H:$GI,'Production Calculator'!$A25+2,FALSE)*$AK25))+IF($AO25=DE$3,$AM25/VLOOKUP($AO25,Data!$A$50:$B$56,2,FALSE),0)</f>
        <v>0</v>
      </c>
      <c r="DF25" s="11">
        <f>IF(DF$2=$A25,0,IF(HLOOKUP(DF$2,Recipes!$H:$GI,'Production Calculator'!$A25+2,FALSE)=0,0,HLOOKUP(DF$2,Recipes!$H:$GI,'Production Calculator'!$A25+2,FALSE)*$AK25))+IF($AO25=DF$3,$AM25/VLOOKUP($AO25,Data!$A$50:$B$56,2,FALSE),0)</f>
        <v>0</v>
      </c>
      <c r="DG25" s="11">
        <f>IF(DG$2=$A25,0,IF(HLOOKUP(DG$2,Recipes!$H:$GI,'Production Calculator'!$A25+2,FALSE)=0,0,HLOOKUP(DG$2,Recipes!$H:$GI,'Production Calculator'!$A25+2,FALSE)*$AK25))+IF($AO25=DG$3,$AM25/VLOOKUP($AO25,Data!$A$50:$B$56,2,FALSE),0)</f>
        <v>0</v>
      </c>
      <c r="DH25" s="11">
        <f>IF(DH$2=$A25,0,IF(HLOOKUP(DH$2,Recipes!$H:$GI,'Production Calculator'!$A25+2,FALSE)=0,0,HLOOKUP(DH$2,Recipes!$H:$GI,'Production Calculator'!$A25+2,FALSE)*$AK25))+IF($AO25=DH$3,$AM25/VLOOKUP($AO25,Data!$A$50:$B$56,2,FALSE),0)</f>
        <v>0</v>
      </c>
      <c r="DI25" s="11">
        <f>IF(DI$2=$A25,0,IF(HLOOKUP(DI$2,Recipes!$H:$GI,'Production Calculator'!$A25+2,FALSE)=0,0,HLOOKUP(DI$2,Recipes!$H:$GI,'Production Calculator'!$A25+2,FALSE)*$AK25))+IF($AO25=DI$3,$AM25/VLOOKUP($AO25,Data!$A$50:$B$56,2,FALSE),0)</f>
        <v>0</v>
      </c>
      <c r="DJ25" s="11">
        <f>IF(DJ$2=$A25,0,IF(HLOOKUP(DJ$2,Recipes!$H:$GI,'Production Calculator'!$A25+2,FALSE)=0,0,HLOOKUP(DJ$2,Recipes!$H:$GI,'Production Calculator'!$A25+2,FALSE)*$AK25))+IF($AO25=DJ$3,$AM25/VLOOKUP($AO25,Data!$A$50:$B$56,2,FALSE),0)</f>
        <v>0</v>
      </c>
      <c r="DK25" s="11">
        <f>IF(DK$2=$A25,0,IF(HLOOKUP(DK$2,Recipes!$H:$GI,'Production Calculator'!$A25+2,FALSE)=0,0,HLOOKUP(DK$2,Recipes!$H:$GI,'Production Calculator'!$A25+2,FALSE)*$AK25))+IF($AO25=DK$3,$AM25/VLOOKUP($AO25,Data!$A$50:$B$56,2,FALSE),0)</f>
        <v>0</v>
      </c>
      <c r="DL25" s="11">
        <f>IF(DL$2=$A25,0,IF(HLOOKUP(DL$2,Recipes!$H:$GI,'Production Calculator'!$A25+2,FALSE)=0,0,HLOOKUP(DL$2,Recipes!$H:$GI,'Production Calculator'!$A25+2,FALSE)*$AK25))+IF($AO25=DL$3,$AM25/VLOOKUP($AO25,Data!$A$50:$B$56,2,FALSE),0)</f>
        <v>0</v>
      </c>
      <c r="DM25" s="11">
        <f>IF(DM$2=$A25,0,IF(HLOOKUP(DM$2,Recipes!$H:$GI,'Production Calculator'!$A25+2,FALSE)=0,0,HLOOKUP(DM$2,Recipes!$H:$GI,'Production Calculator'!$A25+2,FALSE)*$AK25))+IF($AO25=DM$3,$AM25/VLOOKUP($AO25,Data!$A$50:$B$56,2,FALSE),0)</f>
        <v>0</v>
      </c>
      <c r="DN25" s="11">
        <f>IF(DN$2=$A25,0,IF(HLOOKUP(DN$2,Recipes!$H:$GI,'Production Calculator'!$A25+2,FALSE)=0,0,HLOOKUP(DN$2,Recipes!$H:$GI,'Production Calculator'!$A25+2,FALSE)*$AK25))+IF($AO25=DN$3,$AM25/VLOOKUP($AO25,Data!$A$50:$B$56,2,FALSE),0)</f>
        <v>0</v>
      </c>
      <c r="DO25" s="11">
        <f>IF(DO$2=$A25,0,IF(HLOOKUP(DO$2,Recipes!$H:$GI,'Production Calculator'!$A25+2,FALSE)=0,0,HLOOKUP(DO$2,Recipes!$H:$GI,'Production Calculator'!$A25+2,FALSE)*$AK25))+IF($AO25=DO$3,$AM25/VLOOKUP($AO25,Data!$A$50:$B$56,2,FALSE),0)</f>
        <v>0</v>
      </c>
      <c r="DP25" s="11">
        <f>IF(DP$2=$A25,0,IF(HLOOKUP(DP$2,Recipes!$H:$GI,'Production Calculator'!$A25+2,FALSE)=0,0,HLOOKUP(DP$2,Recipes!$H:$GI,'Production Calculator'!$A25+2,FALSE)*$AK25))+IF($AO25=DP$3,$AM25/VLOOKUP($AO25,Data!$A$50:$B$56,2,FALSE),0)</f>
        <v>0</v>
      </c>
      <c r="DQ25" s="11">
        <f>IF(DQ$2=$A25,0,IF(HLOOKUP(DQ$2,Recipes!$H:$GI,'Production Calculator'!$A25+2,FALSE)=0,0,HLOOKUP(DQ$2,Recipes!$H:$GI,'Production Calculator'!$A25+2,FALSE)*$AK25))+IF($AO25=DQ$3,$AM25/VLOOKUP($AO25,Data!$A$50:$B$56,2,FALSE),0)</f>
        <v>0</v>
      </c>
      <c r="DR25" s="11">
        <f>IF(DR$2=$A25,0,IF(HLOOKUP(DR$2,Recipes!$H:$GI,'Production Calculator'!$A25+2,FALSE)=0,0,HLOOKUP(DR$2,Recipes!$H:$GI,'Production Calculator'!$A25+2,FALSE)*$AK25))+IF($AO25=DR$3,$AM25/VLOOKUP($AO25,Data!$A$50:$B$56,2,FALSE),0)</f>
        <v>0</v>
      </c>
      <c r="DS25" s="11">
        <f>IF(DS$2=$A25,0,IF(HLOOKUP(DS$2,Recipes!$H:$GI,'Production Calculator'!$A25+2,FALSE)=0,0,HLOOKUP(DS$2,Recipes!$H:$GI,'Production Calculator'!$A25+2,FALSE)*$AK25))+IF($AO25=DS$3,$AM25/VLOOKUP($AO25,Data!$A$50:$B$56,2,FALSE),0)</f>
        <v>0</v>
      </c>
      <c r="DT25" s="11">
        <f>IF(DT$2=$A25,0,IF(HLOOKUP(DT$2,Recipes!$H:$GI,'Production Calculator'!$A25+2,FALSE)=0,0,HLOOKUP(DT$2,Recipes!$H:$GI,'Production Calculator'!$A25+2,FALSE)*$AK25))+IF($AO25=DT$3,$AM25/VLOOKUP($AO25,Data!$A$50:$B$56,2,FALSE),0)</f>
        <v>0</v>
      </c>
      <c r="DU25" s="11">
        <f>IF(DU$2=$A25,0,IF(HLOOKUP(DU$2,Recipes!$H:$GI,'Production Calculator'!$A25+2,FALSE)=0,0,HLOOKUP(DU$2,Recipes!$H:$GI,'Production Calculator'!$A25+2,FALSE)*$AK25))+IF($AO25=DU$3,$AM25/VLOOKUP($AO25,Data!$A$50:$B$56,2,FALSE),0)</f>
        <v>0</v>
      </c>
      <c r="DV25" s="11">
        <f>IF(DV$2=$A25,0,IF(HLOOKUP(DV$2,Recipes!$H:$GI,'Production Calculator'!$A25+2,FALSE)=0,0,HLOOKUP(DV$2,Recipes!$H:$GI,'Production Calculator'!$A25+2,FALSE)*$AK25))+IF($AO25=DV$3,$AM25/VLOOKUP($AO25,Data!$A$50:$B$56,2,FALSE),0)</f>
        <v>0</v>
      </c>
      <c r="DW25" s="11">
        <f>IF(DW$2=$A25,0,IF(HLOOKUP(DW$2,Recipes!$H:$GI,'Production Calculator'!$A25+2,FALSE)=0,0,HLOOKUP(DW$2,Recipes!$H:$GI,'Production Calculator'!$A25+2,FALSE)*$AK25))+IF($AO25=DW$3,$AM25/VLOOKUP($AO25,Data!$A$50:$B$56,2,FALSE),0)</f>
        <v>0</v>
      </c>
      <c r="DX25" s="11">
        <f>IF(DX$2=$A25,0,IF(HLOOKUP(DX$2,Recipes!$H:$GI,'Production Calculator'!$A25+2,FALSE)=0,0,HLOOKUP(DX$2,Recipes!$H:$GI,'Production Calculator'!$A25+2,FALSE)*$AK25))+IF($AO25=DX$3,$AM25/VLOOKUP($AO25,Data!$A$50:$B$56,2,FALSE),0)</f>
        <v>0</v>
      </c>
      <c r="DY25" s="11">
        <f>IF(DY$2=$A25,0,IF(HLOOKUP(DY$2,Recipes!$H:$GI,'Production Calculator'!$A25+2,FALSE)=0,0,HLOOKUP(DY$2,Recipes!$H:$GI,'Production Calculator'!$A25+2,FALSE)*$AK25))+IF($AO25=DY$3,$AM25/VLOOKUP($AO25,Data!$A$50:$B$56,2,FALSE),0)</f>
        <v>0</v>
      </c>
      <c r="DZ25" s="11">
        <f>IF(DZ$2=$A25,0,IF(HLOOKUP(DZ$2,Recipes!$H:$GI,'Production Calculator'!$A25+2,FALSE)=0,0,HLOOKUP(DZ$2,Recipes!$H:$GI,'Production Calculator'!$A25+2,FALSE)*$AK25))+IF($AO25=DZ$3,$AM25/VLOOKUP($AO25,Data!$A$50:$B$56,2,FALSE),0)</f>
        <v>0</v>
      </c>
      <c r="EA25" s="11">
        <f>IF(EA$2=$A25,0,IF(HLOOKUP(EA$2,Recipes!$H:$GI,'Production Calculator'!$A25+2,FALSE)=0,0,HLOOKUP(EA$2,Recipes!$H:$GI,'Production Calculator'!$A25+2,FALSE)*$AK25))+IF($AO25=EA$3,$AM25/VLOOKUP($AO25,Data!$A$50:$B$56,2,FALSE),0)</f>
        <v>0</v>
      </c>
      <c r="EB25" s="11">
        <f>IF(EB$2=$A25,0,IF(HLOOKUP(EB$2,Recipes!$H:$GI,'Production Calculator'!$A25+2,FALSE)=0,0,HLOOKUP(EB$2,Recipes!$H:$GI,'Production Calculator'!$A25+2,FALSE)*$AK25))+IF($AO25=EB$3,$AM25/VLOOKUP($AO25,Data!$A$50:$B$56,2,FALSE),0)</f>
        <v>0</v>
      </c>
      <c r="EC25" s="11">
        <f>IF(EC$2=$A25,0,IF(HLOOKUP(EC$2,Recipes!$H:$GI,'Production Calculator'!$A25+2,FALSE)=0,0,HLOOKUP(EC$2,Recipes!$H:$GI,'Production Calculator'!$A25+2,FALSE)*$AK25))+IF($AO25=EC$3,$AM25/VLOOKUP($AO25,Data!$A$50:$B$56,2,FALSE),0)</f>
        <v>0</v>
      </c>
      <c r="ED25" s="11">
        <f>IF(ED$2=$A25,0,IF(HLOOKUP(ED$2,Recipes!$H:$GI,'Production Calculator'!$A25+2,FALSE)=0,0,HLOOKUP(ED$2,Recipes!$H:$GI,'Production Calculator'!$A25+2,FALSE)*$AK25))+IF($AO25=ED$3,$AM25/VLOOKUP($AO25,Data!$A$50:$B$56,2,FALSE),0)</f>
        <v>0</v>
      </c>
      <c r="EE25" s="11">
        <f>IF(EE$2=$A25,0,IF(HLOOKUP(EE$2,Recipes!$H:$GI,'Production Calculator'!$A25+2,FALSE)=0,0,HLOOKUP(EE$2,Recipes!$H:$GI,'Production Calculator'!$A25+2,FALSE)*$AK25))+IF($AO25=EE$3,$AM25/VLOOKUP($AO25,Data!$A$50:$B$56,2,FALSE),0)</f>
        <v>0</v>
      </c>
      <c r="EF25" s="11">
        <f>IF(EF$2=$A25,0,IF(HLOOKUP(EF$2,Recipes!$H:$GI,'Production Calculator'!$A25+2,FALSE)=0,0,HLOOKUP(EF$2,Recipes!$H:$GI,'Production Calculator'!$A25+2,FALSE)*$AK25))+IF($AO25=EF$3,$AM25/VLOOKUP($AO25,Data!$A$50:$B$56,2,FALSE),0)</f>
        <v>0</v>
      </c>
      <c r="EG25" s="11">
        <f>IF(EG$2=$A25,0,IF(HLOOKUP(EG$2,Recipes!$H:$GI,'Production Calculator'!$A25+2,FALSE)=0,0,HLOOKUP(EG$2,Recipes!$H:$GI,'Production Calculator'!$A25+2,FALSE)*$AK25))+IF($AO25=EG$3,$AM25/VLOOKUP($AO25,Data!$A$50:$B$56,2,FALSE),0)</f>
        <v>0</v>
      </c>
      <c r="EH25" s="11">
        <f>IF(EH$2=$A25,0,IF(HLOOKUP(EH$2,Recipes!$H:$GI,'Production Calculator'!$A25+2,FALSE)=0,0,HLOOKUP(EH$2,Recipes!$H:$GI,'Production Calculator'!$A25+2,FALSE)*$AK25))+IF($AO25=EH$3,$AM25/VLOOKUP($AO25,Data!$A$50:$B$56,2,FALSE),0)</f>
        <v>0</v>
      </c>
      <c r="EI25" s="11">
        <f>IF(EI$2=$A25,0,IF(HLOOKUP(EI$2,Recipes!$H:$GI,'Production Calculator'!$A25+2,FALSE)=0,0,HLOOKUP(EI$2,Recipes!$H:$GI,'Production Calculator'!$A25+2,FALSE)*$AK25))+IF($AO25=EI$3,$AM25/VLOOKUP($AO25,Data!$A$50:$B$56,2,FALSE),0)</f>
        <v>0</v>
      </c>
      <c r="EJ25" s="11">
        <f>IF(EJ$2=$A25,0,IF(HLOOKUP(EJ$2,Recipes!$H:$GI,'Production Calculator'!$A25+2,FALSE)=0,0,HLOOKUP(EJ$2,Recipes!$H:$GI,'Production Calculator'!$A25+2,FALSE)*$AK25))+IF($AO25=EJ$3,$AM25/VLOOKUP($AO25,Data!$A$50:$B$56,2,FALSE),0)</f>
        <v>0</v>
      </c>
      <c r="EK25" s="11">
        <f>IF(EK$2=$A25,0,IF(HLOOKUP(EK$2,Recipes!$H:$GI,'Production Calculator'!$A25+2,FALSE)=0,0,HLOOKUP(EK$2,Recipes!$H:$GI,'Production Calculator'!$A25+2,FALSE)*$AK25))+IF($AO25=EK$3,$AM25/VLOOKUP($AO25,Data!$A$50:$B$56,2,FALSE),0)</f>
        <v>0</v>
      </c>
      <c r="EL25" s="11">
        <f>IF(EL$2=$A25,0,IF(HLOOKUP(EL$2,Recipes!$H:$GI,'Production Calculator'!$A25+2,FALSE)=0,0,HLOOKUP(EL$2,Recipes!$H:$GI,'Production Calculator'!$A25+2,FALSE)*$AK25))+IF($AO25=EL$3,$AM25/VLOOKUP($AO25,Data!$A$50:$B$56,2,FALSE),0)</f>
        <v>0</v>
      </c>
      <c r="EM25" s="11">
        <f>IF(EM$2=$A25,0,IF(HLOOKUP(EM$2,Recipes!$H:$GI,'Production Calculator'!$A25+2,FALSE)=0,0,HLOOKUP(EM$2,Recipes!$H:$GI,'Production Calculator'!$A25+2,FALSE)*$AK25))+IF($AO25=EM$3,$AM25/VLOOKUP($AO25,Data!$A$50:$B$56,2,FALSE),0)</f>
        <v>0</v>
      </c>
      <c r="EN25" s="11">
        <f>IF(EN$2=$A25,0,IF(HLOOKUP(EN$2,Recipes!$H:$GI,'Production Calculator'!$A25+2,FALSE)=0,0,HLOOKUP(EN$2,Recipes!$H:$GI,'Production Calculator'!$A25+2,FALSE)*$AK25))+IF($AO25=EN$3,$AM25/VLOOKUP($AO25,Data!$A$50:$B$56,2,FALSE),0)</f>
        <v>0</v>
      </c>
      <c r="EO25" s="11">
        <f>IF(EO$2=$A25,0,IF(HLOOKUP(EO$2,Recipes!$H:$GI,'Production Calculator'!$A25+2,FALSE)=0,0,HLOOKUP(EO$2,Recipes!$H:$GI,'Production Calculator'!$A25+2,FALSE)*$AK25))+IF($AO25=EO$3,$AM25/VLOOKUP($AO25,Data!$A$50:$B$56,2,FALSE),0)</f>
        <v>0</v>
      </c>
      <c r="EP25" s="11">
        <f>IF(EP$2=$A25,0,IF(HLOOKUP(EP$2,Recipes!$H:$GI,'Production Calculator'!$A25+2,FALSE)=0,0,HLOOKUP(EP$2,Recipes!$H:$GI,'Production Calculator'!$A25+2,FALSE)*$AK25))+IF($AO25=EP$3,$AM25/VLOOKUP($AO25,Data!$A$50:$B$56,2,FALSE),0)</f>
        <v>0</v>
      </c>
      <c r="EQ25" s="11">
        <f>IF(EQ$2=$A25,0,IF(HLOOKUP(EQ$2,Recipes!$H:$GI,'Production Calculator'!$A25+2,FALSE)=0,0,HLOOKUP(EQ$2,Recipes!$H:$GI,'Production Calculator'!$A25+2,FALSE)*$AK25))+IF($AO25=EQ$3,$AM25/VLOOKUP($AO25,Data!$A$50:$B$56,2,FALSE),0)</f>
        <v>0</v>
      </c>
      <c r="ER25" s="11">
        <f>IF(ER$2=$A25,0,IF(HLOOKUP(ER$2,Recipes!$H:$GI,'Production Calculator'!$A25+2,FALSE)=0,0,HLOOKUP(ER$2,Recipes!$H:$GI,'Production Calculator'!$A25+2,FALSE)*$AK25))+IF($AO25=ER$3,$AM25/VLOOKUP($AO25,Data!$A$50:$B$56,2,FALSE),0)</f>
        <v>0</v>
      </c>
      <c r="ES25" s="11">
        <f>IF(ES$2=$A25,0,IF(HLOOKUP(ES$2,Recipes!$H:$GI,'Production Calculator'!$A25+2,FALSE)=0,0,HLOOKUP(ES$2,Recipes!$H:$GI,'Production Calculator'!$A25+2,FALSE)*$AK25))+IF($AO25=ES$3,$AM25/VLOOKUP($AO25,Data!$A$50:$B$56,2,FALSE),0)</f>
        <v>0</v>
      </c>
      <c r="ET25" s="11">
        <f>IF(ET$2=$A25,0,IF(HLOOKUP(ET$2,Recipes!$H:$GI,'Production Calculator'!$A25+2,FALSE)=0,0,HLOOKUP(ET$2,Recipes!$H:$GI,'Production Calculator'!$A25+2,FALSE)*$AK25))+IF($AO25=ET$3,$AM25/VLOOKUP($AO25,Data!$A$50:$B$56,2,FALSE),0)</f>
        <v>0</v>
      </c>
      <c r="EU25" s="11">
        <f>IF(EU$2=$A25,0,IF(HLOOKUP(EU$2,Recipes!$H:$GI,'Production Calculator'!$A25+2,FALSE)=0,0,HLOOKUP(EU$2,Recipes!$H:$GI,'Production Calculator'!$A25+2,FALSE)*$AK25))+IF($AO25=EU$3,$AM25/VLOOKUP($AO25,Data!$A$50:$B$56,2,FALSE),0)</f>
        <v>0</v>
      </c>
      <c r="EV25" s="11">
        <f>IF(EV$2=$A25,0,IF(HLOOKUP(EV$2,Recipes!$H:$GI,'Production Calculator'!$A25+2,FALSE)=0,0,HLOOKUP(EV$2,Recipes!$H:$GI,'Production Calculator'!$A25+2,FALSE)*$AK25))+IF($AO25=EV$3,$AM25/VLOOKUP($AO25,Data!$A$50:$B$56,2,FALSE),0)</f>
        <v>0</v>
      </c>
      <c r="EW25" s="11">
        <f>IF(EW$2=$A25,0,IF(HLOOKUP(EW$2,Recipes!$H:$GI,'Production Calculator'!$A25+2,FALSE)=0,0,HLOOKUP(EW$2,Recipes!$H:$GI,'Production Calculator'!$A25+2,FALSE)*$AK25))+IF($AO25=EW$3,$AM25/VLOOKUP($AO25,Data!$A$50:$B$56,2,FALSE),0)</f>
        <v>0</v>
      </c>
      <c r="EX25" s="11">
        <f>IF(EX$2=$A25,0,IF(HLOOKUP(EX$2,Recipes!$H:$GI,'Production Calculator'!$A25+2,FALSE)=0,0,HLOOKUP(EX$2,Recipes!$H:$GI,'Production Calculator'!$A25+2,FALSE)*$AK25))+IF($AO25=EX$3,$AM25/VLOOKUP($AO25,Data!$A$50:$B$56,2,FALSE),0)</f>
        <v>0</v>
      </c>
      <c r="EY25" s="11">
        <f>IF(EY$2=$A25,0,IF(HLOOKUP(EY$2,Recipes!$H:$GI,'Production Calculator'!$A25+2,FALSE)=0,0,HLOOKUP(EY$2,Recipes!$H:$GI,'Production Calculator'!$A25+2,FALSE)*$AK25))+IF($AO25=EY$3,$AM25/VLOOKUP($AO25,Data!$A$50:$B$56,2,FALSE),0)</f>
        <v>0</v>
      </c>
      <c r="EZ25" s="11">
        <f>IF(EZ$2=$A25,0,IF(HLOOKUP(EZ$2,Recipes!$H:$GI,'Production Calculator'!$A25+2,FALSE)=0,0,HLOOKUP(EZ$2,Recipes!$H:$GI,'Production Calculator'!$A25+2,FALSE)*$AK25))+IF($AO25=EZ$3,$AM25/VLOOKUP($AO25,Data!$A$50:$B$56,2,FALSE),0)</f>
        <v>0</v>
      </c>
      <c r="FA25" s="11">
        <f>IF(FA$2=$A25,0,IF(HLOOKUP(FA$2,Recipes!$H:$GI,'Production Calculator'!$A25+2,FALSE)=0,0,HLOOKUP(FA$2,Recipes!$H:$GI,'Production Calculator'!$A25+2,FALSE)*$AK25))+IF($AO25=FA$3,$AM25/VLOOKUP($AO25,Data!$A$50:$B$56,2,FALSE),0)</f>
        <v>0</v>
      </c>
      <c r="FB25" s="11">
        <f>IF(FB$2=$A25,0,IF(HLOOKUP(FB$2,Recipes!$H:$GI,'Production Calculator'!$A25+2,FALSE)=0,0,HLOOKUP(FB$2,Recipes!$H:$GI,'Production Calculator'!$A25+2,FALSE)*$AK25))+IF($AO25=FB$3,$AM25/VLOOKUP($AO25,Data!$A$50:$B$56,2,FALSE),0)</f>
        <v>0</v>
      </c>
      <c r="FC25" s="11">
        <f>IF(FC$2=$A25,0,IF(HLOOKUP(FC$2,Recipes!$H:$GI,'Production Calculator'!$A25+2,FALSE)=0,0,HLOOKUP(FC$2,Recipes!$H:$GI,'Production Calculator'!$A25+2,FALSE)*$AK25))+IF($AO25=FC$3,$AM25/VLOOKUP($AO25,Data!$A$50:$B$56,2,FALSE),0)</f>
        <v>0</v>
      </c>
      <c r="FD25" s="11">
        <f>IF(FD$2=$A25,0,IF(HLOOKUP(FD$2,Recipes!$H:$GI,'Production Calculator'!$A25+2,FALSE)=0,0,HLOOKUP(FD$2,Recipes!$H:$GI,'Production Calculator'!$A25+2,FALSE)*$AK25))+IF($AO25=FD$3,$AM25/VLOOKUP($AO25,Data!$A$50:$B$56,2,FALSE),0)</f>
        <v>0</v>
      </c>
      <c r="FE25" s="11">
        <f>IF(FE$2=$A25,0,IF(HLOOKUP(FE$2,Recipes!$H:$GI,'Production Calculator'!$A25+2,FALSE)=0,0,HLOOKUP(FE$2,Recipes!$H:$GI,'Production Calculator'!$A25+2,FALSE)*$AK25))+IF($AO25=FE$3,$AM25/VLOOKUP($AO25,Data!$A$50:$B$56,2,FALSE),0)</f>
        <v>0</v>
      </c>
      <c r="FF25" s="11">
        <f>IF(FF$2=$A25,0,IF(HLOOKUP(FF$2,Recipes!$H:$GI,'Production Calculator'!$A25+2,FALSE)=0,0,HLOOKUP(FF$2,Recipes!$H:$GI,'Production Calculator'!$A25+2,FALSE)*$AK25))+IF($AO25=FF$3,$AM25/VLOOKUP($AO25,Data!$A$50:$B$56,2,FALSE),0)</f>
        <v>0</v>
      </c>
      <c r="FG25" s="11">
        <f>IF(FG$2=$A25,0,IF(HLOOKUP(FG$2,Recipes!$H:$GI,'Production Calculator'!$A25+2,FALSE)=0,0,HLOOKUP(FG$2,Recipes!$H:$GI,'Production Calculator'!$A25+2,FALSE)*$AK25))+IF($AO25=FG$3,$AM25/VLOOKUP($AO25,Data!$A$50:$B$56,2,FALSE),0)</f>
        <v>0</v>
      </c>
      <c r="FH25" s="11">
        <f>IF(FH$2=$A25,0,IF(HLOOKUP(FH$2,Recipes!$H:$GI,'Production Calculator'!$A25+2,FALSE)=0,0,HLOOKUP(FH$2,Recipes!$H:$GI,'Production Calculator'!$A25+2,FALSE)*$AK25))+IF($AO25=FH$3,$AM25/VLOOKUP($AO25,Data!$A$50:$B$56,2,FALSE),0)</f>
        <v>0</v>
      </c>
      <c r="FI25" s="11">
        <f>IF(FI$2=$A25,0,IF(HLOOKUP(FI$2,Recipes!$H:$GI,'Production Calculator'!$A25+2,FALSE)=0,0,HLOOKUP(FI$2,Recipes!$H:$GI,'Production Calculator'!$A25+2,FALSE)*$AK25))+IF($AO25=FI$3,$AM25/VLOOKUP($AO25,Data!$A$50:$B$56,2,FALSE),0)</f>
        <v>0</v>
      </c>
      <c r="FJ25" s="11">
        <f>IF(FJ$2=$A25,0,IF(HLOOKUP(FJ$2,Recipes!$H:$GI,'Production Calculator'!$A25+2,FALSE)=0,0,HLOOKUP(FJ$2,Recipes!$H:$GI,'Production Calculator'!$A25+2,FALSE)*$AK25))+IF($AO25=FJ$3,$AM25/VLOOKUP($AO25,Data!$A$50:$B$56,2,FALSE),0)</f>
        <v>0</v>
      </c>
      <c r="FK25" s="11">
        <f>IF(FK$2=$A25,0,IF(HLOOKUP(FK$2,Recipes!$H:$GI,'Production Calculator'!$A25+2,FALSE)=0,0,HLOOKUP(FK$2,Recipes!$H:$GI,'Production Calculator'!$A25+2,FALSE)*$AK25))+IF($AO25=FK$3,$AM25/VLOOKUP($AO25,Data!$A$50:$B$56,2,FALSE),0)</f>
        <v>0</v>
      </c>
      <c r="FL25" s="11">
        <f>IF(FL$2=$A25,0,IF(HLOOKUP(FL$2,Recipes!$H:$GI,'Production Calculator'!$A25+2,FALSE)=0,0,HLOOKUP(FL$2,Recipes!$H:$GI,'Production Calculator'!$A25+2,FALSE)*$AK25))+IF($AO25=FL$3,$AM25/VLOOKUP($AO25,Data!$A$50:$B$56,2,FALSE),0)</f>
        <v>0</v>
      </c>
      <c r="FM25" s="11">
        <f>IF(FM$2=$A25,0,IF(HLOOKUP(FM$2,Recipes!$H:$GI,'Production Calculator'!$A25+2,FALSE)=0,0,HLOOKUP(FM$2,Recipes!$H:$GI,'Production Calculator'!$A25+2,FALSE)*$AK25))+IF($AO25=FM$3,$AM25/VLOOKUP($AO25,Data!$A$50:$B$56,2,FALSE),0)</f>
        <v>0</v>
      </c>
      <c r="FN25" s="11">
        <f>IF(FN$2=$A25,0,IF(HLOOKUP(FN$2,Recipes!$H:$GI,'Production Calculator'!$A25+2,FALSE)=0,0,HLOOKUP(FN$2,Recipes!$H:$GI,'Production Calculator'!$A25+2,FALSE)*$AK25))+IF($AO25=FN$3,$AM25/VLOOKUP($AO25,Data!$A$50:$B$56,2,FALSE),0)</f>
        <v>0</v>
      </c>
      <c r="FO25" s="11">
        <f>IF(FO$2=$A25,0,IF(HLOOKUP(FO$2,Recipes!$H:$GI,'Production Calculator'!$A25+2,FALSE)=0,0,HLOOKUP(FO$2,Recipes!$H:$GI,'Production Calculator'!$A25+2,FALSE)*$AK25))+IF($AO25=FO$3,$AM25/VLOOKUP($AO25,Data!$A$50:$B$56,2,FALSE),0)</f>
        <v>0</v>
      </c>
      <c r="FP25" s="11">
        <f>IF(FP$2=$A25,0,IF(HLOOKUP(FP$2,Recipes!$H:$GI,'Production Calculator'!$A25+2,FALSE)=0,0,HLOOKUP(FP$2,Recipes!$H:$GI,'Production Calculator'!$A25+2,FALSE)*$AK25))+IF($AO25=FP$3,$AM25/VLOOKUP($AO25,Data!$A$50:$B$56,2,FALSE),0)</f>
        <v>0</v>
      </c>
      <c r="FQ25" s="11">
        <f>IF(FQ$2=$A25,0,IF(HLOOKUP(FQ$2,Recipes!$H:$GI,'Production Calculator'!$A25+2,FALSE)=0,0,HLOOKUP(FQ$2,Recipes!$H:$GI,'Production Calculator'!$A25+2,FALSE)*$AK25))+IF($AO25=FQ$3,$AM25/VLOOKUP($AO25,Data!$A$50:$B$56,2,FALSE),0)</f>
        <v>0</v>
      </c>
      <c r="FR25" s="11">
        <f>IF(FR$2=$A25,0,IF(HLOOKUP(FR$2,Recipes!$H:$GI,'Production Calculator'!$A25+2,FALSE)=0,0,HLOOKUP(FR$2,Recipes!$H:$GI,'Production Calculator'!$A25+2,FALSE)*$AK25))+IF($AO25=FR$3,$AM25/VLOOKUP($AO25,Data!$A$50:$B$56,2,FALSE),0)</f>
        <v>0</v>
      </c>
      <c r="FS25" s="11">
        <f>IF(FS$2=$A25,0,IF(HLOOKUP(FS$2,Recipes!$H:$GI,'Production Calculator'!$A25+2,FALSE)=0,0,HLOOKUP(FS$2,Recipes!$H:$GI,'Production Calculator'!$A25+2,FALSE)*$AK25))+IF($AO25=FS$3,$AM25/VLOOKUP($AO25,Data!$A$50:$B$56,2,FALSE),0)</f>
        <v>0</v>
      </c>
      <c r="FT25" s="11">
        <f>IF(FT$2=$A25,0,IF(HLOOKUP(FT$2,Recipes!$H:$GI,'Production Calculator'!$A25+2,FALSE)=0,0,HLOOKUP(FT$2,Recipes!$H:$GI,'Production Calculator'!$A25+2,FALSE)*$AK25))+IF($AO25=FT$3,$AM25/VLOOKUP($AO25,Data!$A$50:$B$56,2,FALSE),0)</f>
        <v>0</v>
      </c>
      <c r="FU25" s="11">
        <f>IF(FU$2=$A25,0,IF(HLOOKUP(FU$2,Recipes!$H:$GI,'Production Calculator'!$A25+2,FALSE)=0,0,HLOOKUP(FU$2,Recipes!$H:$GI,'Production Calculator'!$A25+2,FALSE)*$AK25))+IF($AO25=FU$3,$AM25/VLOOKUP($AO25,Data!$A$50:$B$56,2,FALSE),0)</f>
        <v>0</v>
      </c>
      <c r="FV25" s="11">
        <f>IF(FV$2=$A25,0,IF(HLOOKUP(FV$2,Recipes!$H:$GI,'Production Calculator'!$A25+2,FALSE)=0,0,HLOOKUP(FV$2,Recipes!$H:$GI,'Production Calculator'!$A25+2,FALSE)*$AK25))+IF($AO25=FV$3,$AM25/VLOOKUP($AO25,Data!$A$50:$B$56,2,FALSE),0)</f>
        <v>0</v>
      </c>
      <c r="FW25" s="11">
        <f>IF(FW$2=$A25,0,IF(HLOOKUP(FW$2,Recipes!$H:$GI,'Production Calculator'!$A25+2,FALSE)=0,0,HLOOKUP(FW$2,Recipes!$H:$GI,'Production Calculator'!$A25+2,FALSE)*$AK25))+IF($AO25=FW$3,$AM25/VLOOKUP($AO25,Data!$A$50:$B$56,2,FALSE),0)</f>
        <v>0</v>
      </c>
      <c r="FX25" s="11">
        <f>IF(FX$2=$A25,0,IF(HLOOKUP(FX$2,Recipes!$H:$GI,'Production Calculator'!$A25+2,FALSE)=0,0,HLOOKUP(FX$2,Recipes!$H:$GI,'Production Calculator'!$A25+2,FALSE)*$AK25))+IF($AO25=FX$3,$AM25/VLOOKUP($AO25,Data!$A$50:$B$56,2,FALSE),0)</f>
        <v>0</v>
      </c>
      <c r="FY25" s="11">
        <f>IF(FY$2=$A25,0,IF(HLOOKUP(FY$2,Recipes!$H:$GI,'Production Calculator'!$A25+2,FALSE)=0,0,HLOOKUP(FY$2,Recipes!$H:$GI,'Production Calculator'!$A25+2,FALSE)*$AK25))+IF($AO25=FY$3,$AM25/VLOOKUP($AO25,Data!$A$50:$B$56,2,FALSE),0)</f>
        <v>0</v>
      </c>
      <c r="FZ25" s="11">
        <f>IF(FZ$2=$A25,0,IF(HLOOKUP(FZ$2,Recipes!$H:$GI,'Production Calculator'!$A25+2,FALSE)=0,0,HLOOKUP(FZ$2,Recipes!$H:$GI,'Production Calculator'!$A25+2,FALSE)*$AK25))+IF($AO25=FZ$3,$AM25/VLOOKUP($AO25,Data!$A$50:$B$56,2,FALSE),0)</f>
        <v>0</v>
      </c>
      <c r="GA25" s="11">
        <f>IF(GA$2=$A25,0,IF(HLOOKUP(GA$2,Recipes!$H:$GI,'Production Calculator'!$A25+2,FALSE)=0,0,HLOOKUP(GA$2,Recipes!$H:$GI,'Production Calculator'!$A25+2,FALSE)*$AK25))+IF($AO25=GA$3,$AM25/VLOOKUP($AO25,Data!$A$50:$B$56,2,FALSE),0)</f>
        <v>0</v>
      </c>
      <c r="GB25" s="11">
        <f>IF(GB$2=$A25,0,IF(HLOOKUP(GB$2,Recipes!$H:$GI,'Production Calculator'!$A25+2,FALSE)=0,0,HLOOKUP(GB$2,Recipes!$H:$GI,'Production Calculator'!$A25+2,FALSE)*$AK25))+IF($AO25=GB$3,$AM25/VLOOKUP($AO25,Data!$A$50:$B$56,2,FALSE),0)</f>
        <v>0</v>
      </c>
      <c r="GC25" s="11">
        <f>IF(GC$2=$A25,0,IF(HLOOKUP(GC$2,Recipes!$H:$GI,'Production Calculator'!$A25+2,FALSE)=0,0,HLOOKUP(GC$2,Recipes!$H:$GI,'Production Calculator'!$A25+2,FALSE)*$AK25))+IF($AO25=GC$3,$AM25/VLOOKUP($AO25,Data!$A$50:$B$56,2,FALSE),0)</f>
        <v>0</v>
      </c>
      <c r="GD25" s="11">
        <f>IF(GD$2=$A25,0,IF(HLOOKUP(GD$2,Recipes!$H:$GI,'Production Calculator'!$A25+2,FALSE)=0,0,HLOOKUP(GD$2,Recipes!$H:$GI,'Production Calculator'!$A25+2,FALSE)*$AK25))+IF($AO25=GD$3,$AM25/VLOOKUP($AO25,Data!$A$50:$B$56,2,FALSE),0)</f>
        <v>0</v>
      </c>
      <c r="GE25" s="11">
        <f>IF(GE$2=$A25,0,IF(HLOOKUP(GE$2,Recipes!$H:$GI,'Production Calculator'!$A25+2,FALSE)=0,0,HLOOKUP(GE$2,Recipes!$H:$GI,'Production Calculator'!$A25+2,FALSE)*$AK25))+IF($AO25=GE$3,$AM25/VLOOKUP($AO25,Data!$A$50:$B$56,2,FALSE),0)</f>
        <v>0</v>
      </c>
      <c r="GF25" s="11">
        <f>IF(GF$2=$A25,0,IF(HLOOKUP(GF$2,Recipes!$H:$GI,'Production Calculator'!$A25+2,FALSE)=0,0,HLOOKUP(GF$2,Recipes!$H:$GI,'Production Calculator'!$A25+2,FALSE)*$AK25))+IF($AO25=GF$3,$AM25/VLOOKUP($AO25,Data!$A$50:$B$56,2,FALSE),0)</f>
        <v>0</v>
      </c>
      <c r="GG25" s="11">
        <f>IF(GG$2=$A25,0,IF(HLOOKUP(GG$2,Recipes!$H:$GI,'Production Calculator'!$A25+2,FALSE)=0,0,HLOOKUP(GG$2,Recipes!$H:$GI,'Production Calculator'!$A25+2,FALSE)*$AK25))+IF($AO25=GG$3,$AM25/VLOOKUP($AO25,Data!$A$50:$B$56,2,FALSE),0)</f>
        <v>0</v>
      </c>
      <c r="GH25" s="11">
        <f>IF(GH$2=$A25,0,IF(HLOOKUP(GH$2,Recipes!$H:$GI,'Production Calculator'!$A25+2,FALSE)=0,0,HLOOKUP(GH$2,Recipes!$H:$GI,'Production Calculator'!$A25+2,FALSE)*$AK25))+IF($AO25=GH$3,$AM25/VLOOKUP($AO25,Data!$A$50:$B$56,2,FALSE),0)</f>
        <v>0</v>
      </c>
      <c r="GI25" s="11">
        <f>IF(GI$2=$A25,0,IF(HLOOKUP(GI$2,Recipes!$H:$GI,'Production Calculator'!$A25+2,FALSE)=0,0,HLOOKUP(GI$2,Recipes!$H:$GI,'Production Calculator'!$A25+2,FALSE)*$AK25))+IF($AO25=GI$3,$AM25/VLOOKUP($AO25,Data!$A$50:$B$56,2,FALSE),0)</f>
        <v>0</v>
      </c>
      <c r="GJ25" s="11">
        <f>IF(GJ$2=$A25,0,IF(HLOOKUP(GJ$2,Recipes!$H:$GI,'Production Calculator'!$A25+2,FALSE)=0,0,HLOOKUP(GJ$2,Recipes!$H:$GI,'Production Calculator'!$A25+2,FALSE)*$AK25))+IF($AO25=GJ$3,$AM25/VLOOKUP($AO25,Data!$A$50:$B$56,2,FALSE),0)</f>
        <v>0</v>
      </c>
      <c r="GK25" s="11">
        <f>IF(GK$2=$A25,0,IF(HLOOKUP(GK$2,Recipes!$H:$GI,'Production Calculator'!$A25+2,FALSE)=0,0,HLOOKUP(GK$2,Recipes!$H:$GI,'Production Calculator'!$A25+2,FALSE)*$AK25))+IF($AO25=GK$3,$AM25/VLOOKUP($AO25,Data!$A$50:$B$56,2,FALSE),0)</f>
        <v>0</v>
      </c>
      <c r="GL25" s="11">
        <f>IF(GL$2=$A25,0,IF(HLOOKUP(GL$2,Recipes!$H:$GI,'Production Calculator'!$A25+2,FALSE)=0,0,HLOOKUP(GL$2,Recipes!$H:$GI,'Production Calculator'!$A25+2,FALSE)*$AK25))+IF($AO25=GL$3,$AM25/VLOOKUP($AO25,Data!$A$50:$B$56,2,FALSE),0)</f>
        <v>0</v>
      </c>
      <c r="GM25" s="11">
        <f>IF(GM$2=$A25,0,IF(HLOOKUP(GM$2,Recipes!$H:$GI,'Production Calculator'!$A25+2,FALSE)=0,0,HLOOKUP(GM$2,Recipes!$H:$GI,'Production Calculator'!$A25+2,FALSE)*$AK25))+IF($AO25=GM$3,$AM25/VLOOKUP($AO25,Data!$A$50:$B$56,2,FALSE),0)</f>
        <v>0</v>
      </c>
      <c r="GN25" s="11">
        <f>IF(GN$2=$A25,0,IF(HLOOKUP(GN$2,Recipes!$H:$GI,'Production Calculator'!$A25+2,FALSE)=0,0,HLOOKUP(GN$2,Recipes!$H:$GI,'Production Calculator'!$A25+2,FALSE)*$AK25))+IF($AO25=GN$3,$AM25/VLOOKUP($AO25,Data!$A$50:$B$56,2,FALSE),0)</f>
        <v>0</v>
      </c>
      <c r="GO25" s="11">
        <f>IF(GO$2=$A25,0,IF(HLOOKUP(GO$2,Recipes!$H:$GI,'Production Calculator'!$A25+2,FALSE)=0,0,HLOOKUP(GO$2,Recipes!$H:$GI,'Production Calculator'!$A25+2,FALSE)*$AK25))+IF($AO25=GO$3,$AM25/VLOOKUP($AO25,Data!$A$50:$B$56,2,FALSE),0)</f>
        <v>0</v>
      </c>
      <c r="GP25" s="11">
        <f>IF(GP$2=$A25,0,IF(HLOOKUP(GP$2,Recipes!$H:$GI,'Production Calculator'!$A25+2,FALSE)=0,0,HLOOKUP(GP$2,Recipes!$H:$GI,'Production Calculator'!$A25+2,FALSE)*$AK25))+IF($AO25=GP$3,$AM25/VLOOKUP($AO25,Data!$A$50:$B$56,2,FALSE),0)</f>
        <v>0</v>
      </c>
      <c r="GQ25" s="11">
        <f>IF(GQ$2=$A25,0,IF(HLOOKUP(GQ$2,Recipes!$H:$GI,'Production Calculator'!$A25+2,FALSE)=0,0,HLOOKUP(GQ$2,Recipes!$H:$GI,'Production Calculator'!$A25+2,FALSE)*$AK25))+IF($AO25=GQ$3,$AM25/VLOOKUP($AO25,Data!$A$50:$B$56,2,FALSE),0)</f>
        <v>0</v>
      </c>
      <c r="GR25" s="11">
        <f>IF(GR$2=$A25,0,IF(HLOOKUP(GR$2,Recipes!$H:$GI,'Production Calculator'!$A25+2,FALSE)=0,0,HLOOKUP(GR$2,Recipes!$H:$GI,'Production Calculator'!$A25+2,FALSE)*$AK25))+IF($AO25=GR$3,$AM25/VLOOKUP($AO25,Data!$A$50:$B$56,2,FALSE),0)</f>
        <v>0</v>
      </c>
      <c r="GS25" s="11">
        <f>IF(GS$2=$A25,0,IF(HLOOKUP(GS$2,Recipes!$H:$GI,'Production Calculator'!$A25+2,FALSE)=0,0,HLOOKUP(GS$2,Recipes!$H:$GI,'Production Calculator'!$A25+2,FALSE)*$AK25))+IF($AO25=GS$3,$AM25/VLOOKUP($AO25,Data!$A$50:$B$56,2,FALSE),0)</f>
        <v>0</v>
      </c>
      <c r="GT25" s="11">
        <f>IF(GT$2=$A25,0,IF(HLOOKUP(GT$2,Recipes!$H:$GI,'Production Calculator'!$A25+2,FALSE)=0,0,HLOOKUP(GT$2,Recipes!$H:$GI,'Production Calculator'!$A25+2,FALSE)*$AK25))+IF($AO25=GT$3,$AM25/VLOOKUP($AO25,Data!$A$50:$B$56,2,FALSE),0)</f>
        <v>0</v>
      </c>
      <c r="GU25" s="11">
        <f>IF(GU$2=$A25,0,IF(HLOOKUP(GU$2,Recipes!$H:$GI,'Production Calculator'!$A25+2,FALSE)=0,0,HLOOKUP(GU$2,Recipes!$H:$GI,'Production Calculator'!$A25+2,FALSE)*$AK25))+IF($AO25=GU$3,$AM25/VLOOKUP($AO25,Data!$A$50:$B$56,2,FALSE),0)</f>
        <v>0</v>
      </c>
      <c r="GV25" s="11">
        <f>IF(GV$2=$A25,0,IF(HLOOKUP(GV$2,Recipes!$H:$GI,'Production Calculator'!$A25+2,FALSE)=0,0,HLOOKUP(GV$2,Recipes!$H:$GI,'Production Calculator'!$A25+2,FALSE)*$AK25))+IF($AO25=GV$3,$AM25/VLOOKUP($AO25,Data!$A$50:$B$56,2,FALSE),0)</f>
        <v>0</v>
      </c>
      <c r="GW25" s="11">
        <f>IF(GW$2=$A25,0,IF(HLOOKUP(GW$2,Recipes!$H:$GI,'Production Calculator'!$A25+2,FALSE)=0,0,HLOOKUP(GW$2,Recipes!$H:$GI,'Production Calculator'!$A25+2,FALSE)*$AK25))+IF($AO25=GW$3,$AM25/VLOOKUP($AO25,Data!$A$50:$B$56,2,FALSE),0)</f>
        <v>0</v>
      </c>
      <c r="GX25" s="11">
        <f>IF(GX$2=$A25,0,IF(HLOOKUP(GX$2,Recipes!$H:$GI,'Production Calculator'!$A25+2,FALSE)=0,0,HLOOKUP(GX$2,Recipes!$H:$GI,'Production Calculator'!$A25+2,FALSE)*$AK25))+IF($AO25=GX$3,$AM25/VLOOKUP($AO25,Data!$A$50:$B$56,2,FALSE),0)</f>
        <v>0</v>
      </c>
      <c r="GY25" s="11">
        <f>IF(GY$2=$A25,0,IF(HLOOKUP(GY$2,Recipes!$H:$GI,'Production Calculator'!$A25+2,FALSE)=0,0,HLOOKUP(GY$2,Recipes!$H:$GI,'Production Calculator'!$A25+2,FALSE)*$AK25))+IF($AO25=GY$3,$AM25/VLOOKUP($AO25,Data!$A$50:$B$56,2,FALSE),0)</f>
        <v>0</v>
      </c>
      <c r="GZ25" s="11">
        <f>IF(GZ$2=$A25,0,IF(HLOOKUP(GZ$2,Recipes!$H:$GI,'Production Calculator'!$A25+2,FALSE)=0,0,HLOOKUP(GZ$2,Recipes!$H:$GI,'Production Calculator'!$A25+2,FALSE)*$AK25))+IF($AO25=GZ$3,$AM25/VLOOKUP($AO25,Data!$A$50:$B$56,2,FALSE),0)</f>
        <v>0</v>
      </c>
      <c r="HA25" s="11">
        <f>IF(HA$2=$A25,0,IF(HLOOKUP(HA$2,Recipes!$H:$GI,'Production Calculator'!$A25+2,FALSE)=0,0,HLOOKUP(HA$2,Recipes!$H:$GI,'Production Calculator'!$A25+2,FALSE)*$AK25))+IF($AO25=HA$3,$AM25/VLOOKUP($AO25,Data!$A$50:$B$56,2,FALSE),0)</f>
        <v>0</v>
      </c>
      <c r="HB25" s="11">
        <f>IF(HB$2=$A25,0,IF(HLOOKUP(HB$2,Recipes!$H:$GI,'Production Calculator'!$A25+2,FALSE)=0,0,HLOOKUP(HB$2,Recipes!$H:$GI,'Production Calculator'!$A25+2,FALSE)*$AK25))+IF($AO25=HB$3,$AM25/VLOOKUP($AO25,Data!$A$50:$B$56,2,FALSE),0)</f>
        <v>0</v>
      </c>
      <c r="HC25" s="11">
        <f>IF(HC$2=$A25,0,IF(HLOOKUP(HC$2,Recipes!$H:$GI,'Production Calculator'!$A25+2,FALSE)=0,0,HLOOKUP(HC$2,Recipes!$H:$GI,'Production Calculator'!$A25+2,FALSE)*$AK25))+IF($AO25=HC$3,$AM25/VLOOKUP($AO25,Data!$A$50:$B$56,2,FALSE),0)</f>
        <v>0</v>
      </c>
      <c r="HD25" s="11">
        <f>IF(HD$2=$A25,0,IF(HLOOKUP(HD$2,Recipes!$H:$GI,'Production Calculator'!$A25+2,FALSE)=0,0,HLOOKUP(HD$2,Recipes!$H:$GI,'Production Calculator'!$A25+2,FALSE)*$AK25))+IF($AO25=HD$3,$AM25/VLOOKUP($AO25,Data!$A$50:$B$56,2,FALSE),0)</f>
        <v>0</v>
      </c>
      <c r="HE25" s="11">
        <f>IF(HE$2=$A25,0,IF(HLOOKUP(HE$2,Recipes!$H:$GI,'Production Calculator'!$A25+2,FALSE)=0,0,HLOOKUP(HE$2,Recipes!$H:$GI,'Production Calculator'!$A25+2,FALSE)*$AK25))+IF($AO25=HE$3,$AM25/VLOOKUP($AO25,Data!$A$50:$B$56,2,FALSE),0)</f>
        <v>0</v>
      </c>
      <c r="HF25" s="11">
        <f>IF(HF$2=$A25,0,IF(HLOOKUP(HF$2,Recipes!$H:$GI,'Production Calculator'!$A25+2,FALSE)=0,0,HLOOKUP(HF$2,Recipes!$H:$GI,'Production Calculator'!$A25+2,FALSE)*$AK25))+IF($AO25=HF$3,$AM25/VLOOKUP($AO25,Data!$A$50:$B$56,2,FALSE),0)</f>
        <v>0</v>
      </c>
      <c r="HG25" s="11">
        <f>IF(HG$2=$A25,0,IF(HLOOKUP(HG$2,Recipes!$H:$GI,'Production Calculator'!$A25+2,FALSE)=0,0,HLOOKUP(HG$2,Recipes!$H:$GI,'Production Calculator'!$A25+2,FALSE)*$AK25))+IF($AO25=HG$3,$AM25/VLOOKUP($AO25,Data!$A$50:$B$56,2,FALSE),0)</f>
        <v>0</v>
      </c>
      <c r="HH25" s="11">
        <f>IF(HH$2=$A25,0,IF(HLOOKUP(HH$2,Recipes!$H:$GI,'Production Calculator'!$A25+2,FALSE)=0,0,HLOOKUP(HH$2,Recipes!$H:$GI,'Production Calculator'!$A25+2,FALSE)*$AK25))+IF($AO25=HH$3,$AM25/VLOOKUP($AO25,Data!$A$50:$B$56,2,FALSE),0)</f>
        <v>0</v>
      </c>
      <c r="HI25" s="11">
        <f>IF(HI$2=$A25,0,IF(HLOOKUP(HI$2,Recipes!$H:$GI,'Production Calculator'!$A25+2,FALSE)=0,0,HLOOKUP(HI$2,Recipes!$H:$GI,'Production Calculator'!$A25+2,FALSE)*$AK25))+IF($AO25=HI$3,$AM25/VLOOKUP($AO25,Data!$A$50:$B$56,2,FALSE),0)</f>
        <v>0</v>
      </c>
      <c r="HJ25" s="11">
        <f>IF(HJ$2=$A25,0,IF(HLOOKUP(HJ$2,Recipes!$H:$GI,'Production Calculator'!$A25+2,FALSE)=0,0,HLOOKUP(HJ$2,Recipes!$H:$GI,'Production Calculator'!$A25+2,FALSE)*$AK25))+IF($AO25=HJ$3,$AM25/VLOOKUP($AO25,Data!$A$50:$B$56,2,FALSE),0)</f>
        <v>0</v>
      </c>
      <c r="HK25" s="11">
        <f>IF(HK$2=$A25,0,IF(HLOOKUP(HK$2,Recipes!$H:$GI,'Production Calculator'!$A25+2,FALSE)=0,0,HLOOKUP(HK$2,Recipes!$H:$GI,'Production Calculator'!$A25+2,FALSE)*$AK25))+IF($AO25=HK$3,$AM25/VLOOKUP($AO25,Data!$A$50:$B$56,2,FALSE),0)</f>
        <v>0</v>
      </c>
      <c r="HL25" s="11">
        <f>IF(HL$2=$A25,0,IF(HLOOKUP(HL$2,Recipes!$H:$GI,'Production Calculator'!$A25+2,FALSE)=0,0,HLOOKUP(HL$2,Recipes!$H:$GI,'Production Calculator'!$A25+2,FALSE)*$AK25))+IF($AO25=HL$3,$AM25/VLOOKUP($AO25,Data!$A$50:$B$56,2,FALSE),0)</f>
        <v>0</v>
      </c>
      <c r="HM25" s="11">
        <f>IF(HM$2=$A25,0,IF(HLOOKUP(HM$2,Recipes!$H:$GI,'Production Calculator'!$A25+2,FALSE)=0,0,HLOOKUP(HM$2,Recipes!$H:$GI,'Production Calculator'!$A25+2,FALSE)*$AK25))+IF($AO25=HM$3,$AM25/VLOOKUP($AO25,Data!$A$50:$B$56,2,FALSE),0)</f>
        <v>0</v>
      </c>
      <c r="HN25" s="11">
        <f>IF(HN$2=$A25,0,IF(HLOOKUP(HN$2,Recipes!$H:$GI,'Production Calculator'!$A25+2,FALSE)=0,0,HLOOKUP(HN$2,Recipes!$H:$GI,'Production Calculator'!$A25+2,FALSE)*$AK25))+IF($AO25=HN$3,$AM25/VLOOKUP($AO25,Data!$A$50:$B$56,2,FALSE),0)</f>
        <v>0</v>
      </c>
      <c r="HO25" s="11">
        <f>IF(HO$2=$A25,0,IF(HLOOKUP(HO$2,Recipes!$H:$GI,'Production Calculator'!$A25+2,FALSE)=0,0,HLOOKUP(HO$2,Recipes!$H:$GI,'Production Calculator'!$A25+2,FALSE)*$AK25))+IF($AO25=HO$3,$AM25/VLOOKUP($AO25,Data!$A$50:$B$56,2,FALSE),0)</f>
        <v>0</v>
      </c>
      <c r="HP25" s="11">
        <f>IF(HP$2=$A25,0,IF(HLOOKUP(HP$2,Recipes!$H:$GI,'Production Calculator'!$A25+2,FALSE)=0,0,HLOOKUP(HP$2,Recipes!$H:$GI,'Production Calculator'!$A25+2,FALSE)*$AK25))+IF($AO25=HP$3,$AM25/VLOOKUP($AO25,Data!$A$50:$B$56,2,FALSE),0)</f>
        <v>0</v>
      </c>
      <c r="HQ25" s="11">
        <f>IF(HQ$2=$A25,0,IF(HLOOKUP(HQ$2,Recipes!$H:$GI,'Production Calculator'!$A25+2,FALSE)=0,0,HLOOKUP(HQ$2,Recipes!$H:$GI,'Production Calculator'!$A25+2,FALSE)*$AK25))+IF($AO25=HQ$3,$AM25/VLOOKUP($AO25,Data!$A$50:$B$56,2,FALSE),0)</f>
        <v>0</v>
      </c>
      <c r="HR25" s="11">
        <f>IF(HR$2=$A25,0,IF(HLOOKUP(HR$2,Recipes!$H:$GI,'Production Calculator'!$A25+2,FALSE)=0,0,HLOOKUP(HR$2,Recipes!$H:$GI,'Production Calculator'!$A25+2,FALSE)*$AK25))+IF($AO25=HR$3,$AM25/VLOOKUP($AO25,Data!$A$50:$B$56,2,FALSE),0)</f>
        <v>0</v>
      </c>
      <c r="HS25" s="121"/>
    </row>
    <row r="26" spans="1:227" x14ac:dyDescent="0.45">
      <c r="A26">
        <v>13</v>
      </c>
      <c r="B26" s="107" t="str">
        <f>VLOOKUP(A26,Recipes!A:B,2)</f>
        <v>Blueprint book</v>
      </c>
      <c r="C26" s="128">
        <v>0</v>
      </c>
      <c r="D26" s="108">
        <f t="shared" si="50"/>
        <v>0</v>
      </c>
      <c r="E26" s="127" t="s">
        <v>1</v>
      </c>
      <c r="F26" s="109">
        <f>VLOOKUP(A26,Recipes!$A$3:$G$186,6,FALSE)</f>
        <v>1</v>
      </c>
      <c r="G26" s="109">
        <f>VLOOKUP(A26,Recipes!$A$3:$G$186,7,FALSE)</f>
        <v>0</v>
      </c>
      <c r="H26" s="110">
        <f t="shared" si="51"/>
        <v>0</v>
      </c>
      <c r="I26" s="109">
        <f>VLOOKUP(E26,Data!$A$2:$C$26,3, FALSE)</f>
        <v>4</v>
      </c>
      <c r="J26" s="108">
        <v>0</v>
      </c>
      <c r="K26" s="108">
        <v>0</v>
      </c>
      <c r="L26" s="108">
        <v>0</v>
      </c>
      <c r="M26" s="123">
        <v>0</v>
      </c>
      <c r="N26" s="123">
        <v>0</v>
      </c>
      <c r="O26" s="123">
        <v>0</v>
      </c>
      <c r="P26" s="124">
        <v>0</v>
      </c>
      <c r="Q26" s="124">
        <v>0</v>
      </c>
      <c r="R26" s="124">
        <v>0</v>
      </c>
      <c r="S26">
        <f t="shared" si="66"/>
        <v>0</v>
      </c>
      <c r="T26">
        <f t="shared" si="67"/>
        <v>0</v>
      </c>
      <c r="U26">
        <f t="shared" si="68"/>
        <v>0</v>
      </c>
      <c r="V26">
        <f t="shared" si="69"/>
        <v>0</v>
      </c>
      <c r="W26">
        <f t="shared" si="70"/>
        <v>0</v>
      </c>
      <c r="X26">
        <f t="shared" si="71"/>
        <v>0</v>
      </c>
      <c r="Y26">
        <f t="shared" si="72"/>
        <v>0</v>
      </c>
      <c r="Z26">
        <f t="shared" si="73"/>
        <v>0</v>
      </c>
      <c r="AA26">
        <f t="shared" si="74"/>
        <v>0</v>
      </c>
      <c r="AB26" s="111">
        <f>VLOOKUP($A26,Recipes!$A:$G,4)</f>
        <v>5</v>
      </c>
      <c r="AC26" s="111">
        <f>VLOOKUP($A26,Recipes!$A:$G,5)</f>
        <v>1</v>
      </c>
      <c r="AD26" s="111">
        <f t="shared" si="61"/>
        <v>0.2</v>
      </c>
      <c r="AE26" s="111">
        <f>VLOOKUP(E26,Data!$A$2:$F$26,5,FALSE)</f>
        <v>0</v>
      </c>
      <c r="AF26" s="111">
        <f>VLOOKUP(E26,Data!$A$2:$F$26,4,FALSE)</f>
        <v>210</v>
      </c>
      <c r="AG26" s="111">
        <f>VLOOKUP(E26,Data!$A$2:$B$26,2, FALSE)</f>
        <v>1.25</v>
      </c>
      <c r="AH26" s="111">
        <f>1+VLOOKUP($J$3,Data!$A$40:$D$48,2,FALSE)*$J26+VLOOKUP($K$3,Data!$A$40:$D$48,2,FALSE)*$K26+VLOOKUP($L$3,Data!$A$40:$D$48,2,FALSE)*$L26+VLOOKUP($M$3,Data!$A$40:$D$48,2,FALSE)*$M26+VLOOKUP($N$3,Data!$A$40:$D$48,2,FALSE)*$N26+VLOOKUP($O$3,Data!$A$40:$D$48,2,FALSE)*$O26+VLOOKUP($P$3,Data!$A$40:$D$48,2,FALSE)*$P26+VLOOKUP($Q$3,Data!$A$40:$D$48,2,FALSE)*$Q26+VLOOKUP($R$3,Data!$A$40:$D$48,2,FALSE)*$R26</f>
        <v>1</v>
      </c>
      <c r="AI26" s="111">
        <f>MAX(1+VLOOKUP($J$3,Data!$A$40:$D$48,3,FALSE)*$J26+VLOOKUP($K$3,Data!$A$40:$D$48,3,FALSE)*$K26+VLOOKUP($L$3,Data!$A$40:$D$48,3,FALSE)*$L26+VLOOKUP($M$3,Data!$A$40:$D$48,3,FALSE)*$M26+VLOOKUP($N$3,Data!$A$40:$D$48,3,FALSE)*$N26+VLOOKUP($O$3,Data!$A$40:$D$48,3,FALSE)*$O26+VLOOKUP($P$3,Data!$A$40:$D$48,3,FALSE)*$P26+VLOOKUP($Q$3,Data!$A$40:$D$48,3,FALSE)*$Q26+VLOOKUP($R$3,Data!$A$40:$D$48,3,FALSE)*$R26,0)</f>
        <v>1</v>
      </c>
      <c r="AJ26" s="111">
        <f>MAX(1-(VLOOKUP($J$3,Data!$A$40:$D$48,4,FALSE)*$J26+VLOOKUP($K$3,Data!$A$40:$D$48,4,FALSE)*$K26+VLOOKUP($L$3,Data!$A$40:$D$48,4,FALSE)*$L26+VLOOKUP($M$3,Data!$A$40:$D$48,4,FALSE)*$M26+VLOOKUP($N$3,Data!$A$40:$D$48,4,FALSE)*$N26+VLOOKUP($O$3,Data!$A$40:$D$48,4,FALSE)*$O26+VLOOKUP($P$3,Data!$A$40:$D$48,4,FALSE)*$P26+VLOOKUP($Q$3,Data!$A$40:$D$48,4,FALSE)*$Q26+VLOOKUP($R$3,Data!$A$40:$D$48,4,FALSE)*$R26),0.2)</f>
        <v>1</v>
      </c>
      <c r="AK26" s="112">
        <f t="shared" si="62"/>
        <v>0</v>
      </c>
      <c r="AL26" s="111">
        <f t="shared" si="63"/>
        <v>0.25</v>
      </c>
      <c r="AM26" s="111">
        <f t="shared" si="64"/>
        <v>0</v>
      </c>
      <c r="AN26" s="111">
        <f t="shared" si="65"/>
        <v>0</v>
      </c>
      <c r="AO26" s="131" t="s">
        <v>298</v>
      </c>
      <c r="AP26" s="11"/>
      <c r="AQ26" s="11">
        <f>IF(AQ$2=$A26,0,IF(HLOOKUP(AQ$2,Recipes!$H:$GI,'Production Calculator'!$A26+2,FALSE)=0,0,HLOOKUP(AQ$2,Recipes!$H:$GI,'Production Calculator'!$A26+2,FALSE)*$AK26))+IF($AO26=AQ$3,$AM26/VLOOKUP($AO26,Data!$A$50:$B$56,2,FALSE),0)</f>
        <v>0</v>
      </c>
      <c r="AR26" s="11">
        <f>IF(AR$2=$A26,0,IF(HLOOKUP(AR$2,Recipes!$H:$GI,'Production Calculator'!$A26+2,FALSE)=0,0,HLOOKUP(AR$2,Recipes!$H:$GI,'Production Calculator'!$A26+2,FALSE)*$AK26))+IF($AO26=AR$3,$AM26/VLOOKUP($AO26,Data!$A$50:$B$56,2,FALSE),0)</f>
        <v>0</v>
      </c>
      <c r="AS26" s="11">
        <f>IF(AS$2=$A26,0,IF(HLOOKUP(AS$2,Recipes!$H:$GI,'Production Calculator'!$A26+2,FALSE)=0,0,HLOOKUP(AS$2,Recipes!$H:$GI,'Production Calculator'!$A26+2,FALSE)*$AK26))+IF($AO26=AS$3,$AM26/VLOOKUP($AO26,Data!$A$50:$B$56,2,FALSE),0)</f>
        <v>0</v>
      </c>
      <c r="AT26" s="11">
        <f>IF(AT$2=$A26,0,IF(HLOOKUP(AT$2,Recipes!$H:$GI,'Production Calculator'!$A26+2,FALSE)=0,0,HLOOKUP(AT$2,Recipes!$H:$GI,'Production Calculator'!$A26+2,FALSE)*$AK26))+IF($AO26=AT$3,$AM26/VLOOKUP($AO26,Data!$A$50:$B$56,2,FALSE),0)</f>
        <v>0</v>
      </c>
      <c r="AU26" s="11">
        <f>IF(AU$2=$A26,0,IF(HLOOKUP(AU$2,Recipes!$H:$GI,'Production Calculator'!$A26+2,FALSE)=0,0,HLOOKUP(AU$2,Recipes!$H:$GI,'Production Calculator'!$A26+2,FALSE)*$AK26))+IF($AO26=AU$3,$AM26/VLOOKUP($AO26,Data!$A$50:$B$56,2,FALSE),0)</f>
        <v>0</v>
      </c>
      <c r="AV26" s="11">
        <f>IF(AV$2=$A26,0,IF(HLOOKUP(AV$2,Recipes!$H:$GI,'Production Calculator'!$A26+2,FALSE)=0,0,HLOOKUP(AV$2,Recipes!$H:$GI,'Production Calculator'!$A26+2,FALSE)*$AK26))+IF($AO26=AV$3,$AM26/VLOOKUP($AO26,Data!$A$50:$B$56,2,FALSE),0)</f>
        <v>0</v>
      </c>
      <c r="AW26" s="11">
        <f>IF(AW$2=$A26,0,IF(HLOOKUP(AW$2,Recipes!$H:$GI,'Production Calculator'!$A26+2,FALSE)=0,0,HLOOKUP(AW$2,Recipes!$H:$GI,'Production Calculator'!$A26+2,FALSE)*$AK26))+IF($AO26=AW$3,$AM26/VLOOKUP($AO26,Data!$A$50:$B$56,2,FALSE),0)</f>
        <v>0</v>
      </c>
      <c r="AX26" s="11">
        <f>IF(AX$2=$A26,0,IF(HLOOKUP(AX$2,Recipes!$H:$GI,'Production Calculator'!$A26+2,FALSE)=0,0,HLOOKUP(AX$2,Recipes!$H:$GI,'Production Calculator'!$A26+2,FALSE)*$AK26))+IF($AO26=AX$3,$AM26/VLOOKUP($AO26,Data!$A$50:$B$56,2,FALSE),0)</f>
        <v>0</v>
      </c>
      <c r="AY26" s="11">
        <f>IF(AY$2=$A26,0,IF(HLOOKUP(AY$2,Recipes!$H:$GI,'Production Calculator'!$A26+2,FALSE)=0,0,HLOOKUP(AY$2,Recipes!$H:$GI,'Production Calculator'!$A26+2,FALSE)*$AK26))+IF($AO26=AY$3,$AM26/VLOOKUP($AO26,Data!$A$50:$B$56,2,FALSE),0)</f>
        <v>0</v>
      </c>
      <c r="AZ26" s="11">
        <f>IF(AZ$2=$A26,0,IF(HLOOKUP(AZ$2,Recipes!$H:$GI,'Production Calculator'!$A26+2,FALSE)=0,0,HLOOKUP(AZ$2,Recipes!$H:$GI,'Production Calculator'!$A26+2,FALSE)*$AK26))+IF($AO26=AZ$3,$AM26/VLOOKUP($AO26,Data!$A$50:$B$56,2,FALSE),0)</f>
        <v>0</v>
      </c>
      <c r="BA26" s="11">
        <f>IF(BA$2=$A26,0,IF(HLOOKUP(BA$2,Recipes!$H:$GI,'Production Calculator'!$A26+2,FALSE)=0,0,HLOOKUP(BA$2,Recipes!$H:$GI,'Production Calculator'!$A26+2,FALSE)*$AK26))+IF($AO26=BA$3,$AM26/VLOOKUP($AO26,Data!$A$50:$B$56,2,FALSE),0)</f>
        <v>0</v>
      </c>
      <c r="BB26" s="11">
        <f>IF(BB$2=$A26,0,IF(HLOOKUP(BB$2,Recipes!$H:$GI,'Production Calculator'!$A26+2,FALSE)=0,0,HLOOKUP(BB$2,Recipes!$H:$GI,'Production Calculator'!$A26+2,FALSE)*$AK26))+IF($AO26=BB$3,$AM26/VLOOKUP($AO26,Data!$A$50:$B$56,2,FALSE),0)</f>
        <v>0</v>
      </c>
      <c r="BC26" s="11">
        <f>IF(BC$2=$A26,0,IF(HLOOKUP(BC$2,Recipes!$H:$GI,'Production Calculator'!$A26+2,FALSE)=0,0,HLOOKUP(BC$2,Recipes!$H:$GI,'Production Calculator'!$A26+2,FALSE)*$AK26))+IF($AO26=BC$3,$AM26/VLOOKUP($AO26,Data!$A$50:$B$56,2,FALSE),0)</f>
        <v>0</v>
      </c>
      <c r="BD26" s="11">
        <f>IF(BD$2=$A26,0,IF(HLOOKUP(BD$2,Recipes!$H:$GI,'Production Calculator'!$A26+2,FALSE)=0,0,HLOOKUP(BD$2,Recipes!$H:$GI,'Production Calculator'!$A26+2,FALSE)*$AK26))+IF($AO26=BD$3,$AM26/VLOOKUP($AO26,Data!$A$50:$B$56,2,FALSE),0)</f>
        <v>0</v>
      </c>
      <c r="BE26" s="11">
        <f>IF(BE$2=$A26,0,IF(HLOOKUP(BE$2,Recipes!$H:$GI,'Production Calculator'!$A26+2,FALSE)=0,0,HLOOKUP(BE$2,Recipes!$H:$GI,'Production Calculator'!$A26+2,FALSE)*$AK26))+IF($AO26=BE$3,$AM26/VLOOKUP($AO26,Data!$A$50:$B$56,2,FALSE),0)</f>
        <v>0</v>
      </c>
      <c r="BF26" s="11">
        <f>IF(BF$2=$A26,0,IF(HLOOKUP(BF$2,Recipes!$H:$GI,'Production Calculator'!$A26+2,FALSE)=0,0,HLOOKUP(BF$2,Recipes!$H:$GI,'Production Calculator'!$A26+2,FALSE)*$AK26))+IF($AO26=BF$3,$AM26/VLOOKUP($AO26,Data!$A$50:$B$56,2,FALSE),0)</f>
        <v>0</v>
      </c>
      <c r="BG26" s="11">
        <f>IF(BG$2=$A26,0,IF(HLOOKUP(BG$2,Recipes!$H:$GI,'Production Calculator'!$A26+2,FALSE)=0,0,HLOOKUP(BG$2,Recipes!$H:$GI,'Production Calculator'!$A26+2,FALSE)*$AK26))+IF($AO26=BG$3,$AM26/VLOOKUP($AO26,Data!$A$50:$B$56,2,FALSE),0)</f>
        <v>0</v>
      </c>
      <c r="BH26" s="11">
        <f>IF(BH$2=$A26,0,IF(HLOOKUP(BH$2,Recipes!$H:$GI,'Production Calculator'!$A26+2,FALSE)=0,0,HLOOKUP(BH$2,Recipes!$H:$GI,'Production Calculator'!$A26+2,FALSE)*$AK26))+IF($AO26=BH$3,$AM26/VLOOKUP($AO26,Data!$A$50:$B$56,2,FALSE),0)</f>
        <v>0</v>
      </c>
      <c r="BI26" s="11">
        <f>IF(BI$2=$A26,0,IF(HLOOKUP(BI$2,Recipes!$H:$GI,'Production Calculator'!$A26+2,FALSE)=0,0,HLOOKUP(BI$2,Recipes!$H:$GI,'Production Calculator'!$A26+2,FALSE)*$AK26))+IF($AO26=BI$3,$AM26/VLOOKUP($AO26,Data!$A$50:$B$56,2,FALSE),0)</f>
        <v>0</v>
      </c>
      <c r="BJ26" s="11">
        <f>IF(BJ$2=$A26,0,IF(HLOOKUP(BJ$2,Recipes!$H:$GI,'Production Calculator'!$A26+2,FALSE)=0,0,HLOOKUP(BJ$2,Recipes!$H:$GI,'Production Calculator'!$A26+2,FALSE)*$AK26))+IF($AO26=BJ$3,$AM26/VLOOKUP($AO26,Data!$A$50:$B$56,2,FALSE),0)</f>
        <v>0</v>
      </c>
      <c r="BK26" s="11">
        <f>IF(BK$2=$A26,0,IF(HLOOKUP(BK$2,Recipes!$H:$GI,'Production Calculator'!$A26+2,FALSE)=0,0,HLOOKUP(BK$2,Recipes!$H:$GI,'Production Calculator'!$A26+2,FALSE)*$AK26))+IF($AO26=BK$3,$AM26/VLOOKUP($AO26,Data!$A$50:$B$56,2,FALSE),0)</f>
        <v>0</v>
      </c>
      <c r="BL26" s="11">
        <f>IF(BL$2=$A26,0,IF(HLOOKUP(BL$2,Recipes!$H:$GI,'Production Calculator'!$A26+2,FALSE)=0,0,HLOOKUP(BL$2,Recipes!$H:$GI,'Production Calculator'!$A26+2,FALSE)*$AK26))+IF($AO26=BL$3,$AM26/VLOOKUP($AO26,Data!$A$50:$B$56,2,FALSE),0)</f>
        <v>0</v>
      </c>
      <c r="BM26" s="11">
        <f>IF(BM$2=$A26,0,IF(HLOOKUP(BM$2,Recipes!$H:$GI,'Production Calculator'!$A26+2,FALSE)=0,0,HLOOKUP(BM$2,Recipes!$H:$GI,'Production Calculator'!$A26+2,FALSE)*$AK26))+IF($AO26=BM$3,$AM26/VLOOKUP($AO26,Data!$A$50:$B$56,2,FALSE),0)</f>
        <v>0</v>
      </c>
      <c r="BN26" s="11">
        <f>IF(BN$2=$A26,0,IF(HLOOKUP(BN$2,Recipes!$H:$GI,'Production Calculator'!$A26+2,FALSE)=0,0,HLOOKUP(BN$2,Recipes!$H:$GI,'Production Calculator'!$A26+2,FALSE)*$AK26))+IF($AO26=BN$3,$AM26/VLOOKUP($AO26,Data!$A$50:$B$56,2,FALSE),0)</f>
        <v>0</v>
      </c>
      <c r="BO26" s="11">
        <f>IF(BO$2=$A26,0,IF(HLOOKUP(BO$2,Recipes!$H:$GI,'Production Calculator'!$A26+2,FALSE)=0,0,HLOOKUP(BO$2,Recipes!$H:$GI,'Production Calculator'!$A26+2,FALSE)*$AK26))+IF($AO26=BO$3,$AM26/VLOOKUP($AO26,Data!$A$50:$B$56,2,FALSE),0)</f>
        <v>0</v>
      </c>
      <c r="BP26" s="11">
        <f>IF(BP$2=$A26,0,IF(HLOOKUP(BP$2,Recipes!$H:$GI,'Production Calculator'!$A26+2,FALSE)=0,0,HLOOKUP(BP$2,Recipes!$H:$GI,'Production Calculator'!$A26+2,FALSE)*$AK26))+IF($AO26=BP$3,$AM26/VLOOKUP($AO26,Data!$A$50:$B$56,2,FALSE),0)</f>
        <v>0</v>
      </c>
      <c r="BQ26" s="11">
        <f>IF(BQ$2=$A26,0,IF(HLOOKUP(BQ$2,Recipes!$H:$GI,'Production Calculator'!$A26+2,FALSE)=0,0,HLOOKUP(BQ$2,Recipes!$H:$GI,'Production Calculator'!$A26+2,FALSE)*$AK26))+IF($AO26=BQ$3,$AM26/VLOOKUP($AO26,Data!$A$50:$B$56,2,FALSE),0)</f>
        <v>0</v>
      </c>
      <c r="BR26" s="11">
        <f>IF(BR$2=$A26,0,IF(HLOOKUP(BR$2,Recipes!$H:$GI,'Production Calculator'!$A26+2,FALSE)=0,0,HLOOKUP(BR$2,Recipes!$H:$GI,'Production Calculator'!$A26+2,FALSE)*$AK26))+IF($AO26=BR$3,$AM26/VLOOKUP($AO26,Data!$A$50:$B$56,2,FALSE),0)</f>
        <v>0</v>
      </c>
      <c r="BS26" s="11">
        <f>IF(BS$2=$A26,0,IF(HLOOKUP(BS$2,Recipes!$H:$GI,'Production Calculator'!$A26+2,FALSE)=0,0,HLOOKUP(BS$2,Recipes!$H:$GI,'Production Calculator'!$A26+2,FALSE)*$AK26))+IF($AO26=BS$3,$AM26/VLOOKUP($AO26,Data!$A$50:$B$56,2,FALSE),0)</f>
        <v>0</v>
      </c>
      <c r="BT26" s="11">
        <f>IF(BT$2=$A26,0,IF(HLOOKUP(BT$2,Recipes!$H:$GI,'Production Calculator'!$A26+2,FALSE)=0,0,HLOOKUP(BT$2,Recipes!$H:$GI,'Production Calculator'!$A26+2,FALSE)*$AK26))+IF($AO26=BT$3,$AM26/VLOOKUP($AO26,Data!$A$50:$B$56,2,FALSE),0)</f>
        <v>0</v>
      </c>
      <c r="BU26" s="11">
        <f>IF(BU$2=$A26,0,IF(HLOOKUP(BU$2,Recipes!$H:$GI,'Production Calculator'!$A26+2,FALSE)=0,0,HLOOKUP(BU$2,Recipes!$H:$GI,'Production Calculator'!$A26+2,FALSE)*$AK26))+IF($AO26=BU$3,$AM26/VLOOKUP($AO26,Data!$A$50:$B$56,2,FALSE),0)</f>
        <v>0</v>
      </c>
      <c r="BV26" s="11">
        <f>IF(BV$2=$A26,0,IF(HLOOKUP(BV$2,Recipes!$H:$GI,'Production Calculator'!$A26+2,FALSE)=0,0,HLOOKUP(BV$2,Recipes!$H:$GI,'Production Calculator'!$A26+2,FALSE)*$AK26))+IF($AO26=BV$3,$AM26/VLOOKUP($AO26,Data!$A$50:$B$56,2,FALSE),0)</f>
        <v>0</v>
      </c>
      <c r="BW26" s="11">
        <f>IF(BW$2=$A26,0,IF(HLOOKUP(BW$2,Recipes!$H:$GI,'Production Calculator'!$A26+2,FALSE)=0,0,HLOOKUP(BW$2,Recipes!$H:$GI,'Production Calculator'!$A26+2,FALSE)*$AK26))+IF($AO26=BW$3,$AM26/VLOOKUP($AO26,Data!$A$50:$B$56,2,FALSE),0)</f>
        <v>0</v>
      </c>
      <c r="BX26" s="11">
        <f>IF(BX$2=$A26,0,IF(HLOOKUP(BX$2,Recipes!$H:$GI,'Production Calculator'!$A26+2,FALSE)=0,0,HLOOKUP(BX$2,Recipes!$H:$GI,'Production Calculator'!$A26+2,FALSE)*$AK26))+IF($AO26=BX$3,$AM26/VLOOKUP($AO26,Data!$A$50:$B$56,2,FALSE),0)</f>
        <v>0</v>
      </c>
      <c r="BY26" s="11">
        <f>IF(BY$2=$A26,0,IF(HLOOKUP(BY$2,Recipes!$H:$GI,'Production Calculator'!$A26+2,FALSE)=0,0,HLOOKUP(BY$2,Recipes!$H:$GI,'Production Calculator'!$A26+2,FALSE)*$AK26))+IF($AO26=BY$3,$AM26/VLOOKUP($AO26,Data!$A$50:$B$56,2,FALSE),0)</f>
        <v>0</v>
      </c>
      <c r="BZ26" s="11">
        <f>IF(BZ$2=$A26,0,IF(HLOOKUP(BZ$2,Recipes!$H:$GI,'Production Calculator'!$A26+2,FALSE)=0,0,HLOOKUP(BZ$2,Recipes!$H:$GI,'Production Calculator'!$A26+2,FALSE)*$AK26))+IF($AO26=BZ$3,$AM26/VLOOKUP($AO26,Data!$A$50:$B$56,2,FALSE),0)</f>
        <v>0</v>
      </c>
      <c r="CA26" s="11">
        <f>IF(CA$2=$A26,0,IF(HLOOKUP(CA$2,Recipes!$H:$GI,'Production Calculator'!$A26+2,FALSE)=0,0,HLOOKUP(CA$2,Recipes!$H:$GI,'Production Calculator'!$A26+2,FALSE)*$AK26))+IF($AO26=CA$3,$AM26/VLOOKUP($AO26,Data!$A$50:$B$56,2,FALSE),0)</f>
        <v>0</v>
      </c>
      <c r="CB26" s="11">
        <f>IF(CB$2=$A26,0,IF(HLOOKUP(CB$2,Recipes!$H:$GI,'Production Calculator'!$A26+2,FALSE)=0,0,HLOOKUP(CB$2,Recipes!$H:$GI,'Production Calculator'!$A26+2,FALSE)*$AK26))+IF($AO26=CB$3,$AM26/VLOOKUP($AO26,Data!$A$50:$B$56,2,FALSE),0)</f>
        <v>0</v>
      </c>
      <c r="CC26" s="11">
        <f>IF(CC$2=$A26,0,IF(HLOOKUP(CC$2,Recipes!$H:$GI,'Production Calculator'!$A26+2,FALSE)=0,0,HLOOKUP(CC$2,Recipes!$H:$GI,'Production Calculator'!$A26+2,FALSE)*$AK26))+IF($AO26=CC$3,$AM26/VLOOKUP($AO26,Data!$A$50:$B$56,2,FALSE),0)</f>
        <v>0</v>
      </c>
      <c r="CD26" s="11">
        <f>IF(CD$2=$A26,0,IF(HLOOKUP(CD$2,Recipes!$H:$GI,'Production Calculator'!$A26+2,FALSE)=0,0,HLOOKUP(CD$2,Recipes!$H:$GI,'Production Calculator'!$A26+2,FALSE)*$AK26))+IF($AO26=CD$3,$AM26/VLOOKUP($AO26,Data!$A$50:$B$56,2,FALSE),0)</f>
        <v>0</v>
      </c>
      <c r="CE26" s="11">
        <f>IF(CE$2=$A26,0,IF(HLOOKUP(CE$2,Recipes!$H:$GI,'Production Calculator'!$A26+2,FALSE)=0,0,HLOOKUP(CE$2,Recipes!$H:$GI,'Production Calculator'!$A26+2,FALSE)*$AK26))+IF($AO26=CE$3,$AM26/VLOOKUP($AO26,Data!$A$50:$B$56,2,FALSE),0)</f>
        <v>0</v>
      </c>
      <c r="CF26" s="11">
        <f>IF(CF$2=$A26,0,IF(HLOOKUP(CF$2,Recipes!$H:$GI,'Production Calculator'!$A26+2,FALSE)=0,0,HLOOKUP(CF$2,Recipes!$H:$GI,'Production Calculator'!$A26+2,FALSE)*$AK26))+IF($AO26=CF$3,$AM26/VLOOKUP($AO26,Data!$A$50:$B$56,2,FALSE),0)</f>
        <v>0</v>
      </c>
      <c r="CG26" s="11">
        <f>IF(CG$2=$A26,0,IF(HLOOKUP(CG$2,Recipes!$H:$GI,'Production Calculator'!$A26+2,FALSE)=0,0,HLOOKUP(CG$2,Recipes!$H:$GI,'Production Calculator'!$A26+2,FALSE)*$AK26))+IF($AO26=CG$3,$AM26/VLOOKUP($AO26,Data!$A$50:$B$56,2,FALSE),0)</f>
        <v>0</v>
      </c>
      <c r="CH26" s="11">
        <f>IF(CH$2=$A26,0,IF(HLOOKUP(CH$2,Recipes!$H:$GI,'Production Calculator'!$A26+2,FALSE)=0,0,HLOOKUP(CH$2,Recipes!$H:$GI,'Production Calculator'!$A26+2,FALSE)*$AK26))+IF($AO26=CH$3,$AM26/VLOOKUP($AO26,Data!$A$50:$B$56,2,FALSE),0)</f>
        <v>0</v>
      </c>
      <c r="CI26" s="11">
        <f>IF(CI$2=$A26,0,IF(HLOOKUP(CI$2,Recipes!$H:$GI,'Production Calculator'!$A26+2,FALSE)=0,0,HLOOKUP(CI$2,Recipes!$H:$GI,'Production Calculator'!$A26+2,FALSE)*$AK26))+IF($AO26=CI$3,$AM26/VLOOKUP($AO26,Data!$A$50:$B$56,2,FALSE),0)</f>
        <v>0</v>
      </c>
      <c r="CJ26" s="11">
        <f>IF(CJ$2=$A26,0,IF(HLOOKUP(CJ$2,Recipes!$H:$GI,'Production Calculator'!$A26+2,FALSE)=0,0,HLOOKUP(CJ$2,Recipes!$H:$GI,'Production Calculator'!$A26+2,FALSE)*$AK26))+IF($AO26=CJ$3,$AM26/VLOOKUP($AO26,Data!$A$50:$B$56,2,FALSE),0)</f>
        <v>0</v>
      </c>
      <c r="CK26" s="11">
        <f>IF(CK$2=$A26,0,IF(HLOOKUP(CK$2,Recipes!$H:$GI,'Production Calculator'!$A26+2,FALSE)=0,0,HLOOKUP(CK$2,Recipes!$H:$GI,'Production Calculator'!$A26+2,FALSE)*$AK26))+IF($AO26=CK$3,$AM26/VLOOKUP($AO26,Data!$A$50:$B$56,2,FALSE),0)</f>
        <v>0</v>
      </c>
      <c r="CL26" s="11">
        <f>IF(CL$2=$A26,0,IF(HLOOKUP(CL$2,Recipes!$H:$GI,'Production Calculator'!$A26+2,FALSE)=0,0,HLOOKUP(CL$2,Recipes!$H:$GI,'Production Calculator'!$A26+2,FALSE)*$AK26))+IF($AO26=CL$3,$AM26/VLOOKUP($AO26,Data!$A$50:$B$56,2,FALSE),0)</f>
        <v>0</v>
      </c>
      <c r="CM26" s="11">
        <f>IF(CM$2=$A26,0,IF(HLOOKUP(CM$2,Recipes!$H:$GI,'Production Calculator'!$A26+2,FALSE)=0,0,HLOOKUP(CM$2,Recipes!$H:$GI,'Production Calculator'!$A26+2,FALSE)*$AK26))+IF($AO26=CM$3,$AM26/VLOOKUP($AO26,Data!$A$50:$B$56,2,FALSE),0)</f>
        <v>0</v>
      </c>
      <c r="CN26" s="11">
        <f>IF(CN$2=$A26,0,IF(HLOOKUP(CN$2,Recipes!$H:$GI,'Production Calculator'!$A26+2,FALSE)=0,0,HLOOKUP(CN$2,Recipes!$H:$GI,'Production Calculator'!$A26+2,FALSE)*$AK26))+IF($AO26=CN$3,$AM26/VLOOKUP($AO26,Data!$A$50:$B$56,2,FALSE),0)</f>
        <v>0</v>
      </c>
      <c r="CO26" s="11">
        <f>IF(CO$2=$A26,0,IF(HLOOKUP(CO$2,Recipes!$H:$GI,'Production Calculator'!$A26+2,FALSE)=0,0,HLOOKUP(CO$2,Recipes!$H:$GI,'Production Calculator'!$A26+2,FALSE)*$AK26))+IF($AO26=CO$3,$AM26/VLOOKUP($AO26,Data!$A$50:$B$56,2,FALSE),0)</f>
        <v>0</v>
      </c>
      <c r="CP26" s="11">
        <f>IF(CP$2=$A26,0,IF(HLOOKUP(CP$2,Recipes!$H:$GI,'Production Calculator'!$A26+2,FALSE)=0,0,HLOOKUP(CP$2,Recipes!$H:$GI,'Production Calculator'!$A26+2,FALSE)*$AK26))+IF($AO26=CP$3,$AM26/VLOOKUP($AO26,Data!$A$50:$B$56,2,FALSE),0)</f>
        <v>0</v>
      </c>
      <c r="CQ26" s="11">
        <f>IF(CQ$2=$A26,0,IF(HLOOKUP(CQ$2,Recipes!$H:$GI,'Production Calculator'!$A26+2,FALSE)=0,0,HLOOKUP(CQ$2,Recipes!$H:$GI,'Production Calculator'!$A26+2,FALSE)*$AK26))+IF($AO26=CQ$3,$AM26/VLOOKUP($AO26,Data!$A$50:$B$56,2,FALSE),0)</f>
        <v>0</v>
      </c>
      <c r="CR26" s="11">
        <f>IF(CR$2=$A26,0,IF(HLOOKUP(CR$2,Recipes!$H:$GI,'Production Calculator'!$A26+2,FALSE)=0,0,HLOOKUP(CR$2,Recipes!$H:$GI,'Production Calculator'!$A26+2,FALSE)*$AK26))+IF($AO26=CR$3,$AM26/VLOOKUP($AO26,Data!$A$50:$B$56,2,FALSE),0)</f>
        <v>0</v>
      </c>
      <c r="CS26" s="11">
        <f>IF(CS$2=$A26,0,IF(HLOOKUP(CS$2,Recipes!$H:$GI,'Production Calculator'!$A26+2,FALSE)=0,0,HLOOKUP(CS$2,Recipes!$H:$GI,'Production Calculator'!$A26+2,FALSE)*$AK26))+IF($AO26=CS$3,$AM26/VLOOKUP($AO26,Data!$A$50:$B$56,2,FALSE),0)</f>
        <v>0</v>
      </c>
      <c r="CT26" s="11">
        <f>IF(CT$2=$A26,0,IF(HLOOKUP(CT$2,Recipes!$H:$GI,'Production Calculator'!$A26+2,FALSE)=0,0,HLOOKUP(CT$2,Recipes!$H:$GI,'Production Calculator'!$A26+2,FALSE)*$AK26))+IF($AO26=CT$3,$AM26/VLOOKUP($AO26,Data!$A$50:$B$56,2,FALSE),0)</f>
        <v>0</v>
      </c>
      <c r="CU26" s="11">
        <f>IF(CU$2=$A26,0,IF(HLOOKUP(CU$2,Recipes!$H:$GI,'Production Calculator'!$A26+2,FALSE)=0,0,HLOOKUP(CU$2,Recipes!$H:$GI,'Production Calculator'!$A26+2,FALSE)*$AK26))+IF($AO26=CU$3,$AM26/VLOOKUP($AO26,Data!$A$50:$B$56,2,FALSE),0)</f>
        <v>0</v>
      </c>
      <c r="CV26" s="11">
        <f>IF(CV$2=$A26,0,IF(HLOOKUP(CV$2,Recipes!$H:$GI,'Production Calculator'!$A26+2,FALSE)=0,0,HLOOKUP(CV$2,Recipes!$H:$GI,'Production Calculator'!$A26+2,FALSE)*$AK26))+IF($AO26=CV$3,$AM26/VLOOKUP($AO26,Data!$A$50:$B$56,2,FALSE),0)</f>
        <v>0</v>
      </c>
      <c r="CW26" s="11">
        <f>IF(CW$2=$A26,0,IF(HLOOKUP(CW$2,Recipes!$H:$GI,'Production Calculator'!$A26+2,FALSE)=0,0,HLOOKUP(CW$2,Recipes!$H:$GI,'Production Calculator'!$A26+2,FALSE)*$AK26))+IF($AO26=CW$3,$AM26/VLOOKUP($AO26,Data!$A$50:$B$56,2,FALSE),0)</f>
        <v>0</v>
      </c>
      <c r="CX26" s="11">
        <f>IF(CX$2=$A26,0,IF(HLOOKUP(CX$2,Recipes!$H:$GI,'Production Calculator'!$A26+2,FALSE)=0,0,HLOOKUP(CX$2,Recipes!$H:$GI,'Production Calculator'!$A26+2,FALSE)*$AK26))+IF($AO26=CX$3,$AM26/VLOOKUP($AO26,Data!$A$50:$B$56,2,FALSE),0)</f>
        <v>0</v>
      </c>
      <c r="CY26" s="11">
        <f>IF(CY$2=$A26,0,IF(HLOOKUP(CY$2,Recipes!$H:$GI,'Production Calculator'!$A26+2,FALSE)=0,0,HLOOKUP(CY$2,Recipes!$H:$GI,'Production Calculator'!$A26+2,FALSE)*$AK26))+IF($AO26=CY$3,$AM26/VLOOKUP($AO26,Data!$A$50:$B$56,2,FALSE),0)</f>
        <v>0</v>
      </c>
      <c r="CZ26" s="11">
        <f>IF(CZ$2=$A26,0,IF(HLOOKUP(CZ$2,Recipes!$H:$GI,'Production Calculator'!$A26+2,FALSE)=0,0,HLOOKUP(CZ$2,Recipes!$H:$GI,'Production Calculator'!$A26+2,FALSE)*$AK26))+IF($AO26=CZ$3,$AM26/VLOOKUP($AO26,Data!$A$50:$B$56,2,FALSE),0)</f>
        <v>0</v>
      </c>
      <c r="DA26" s="11">
        <f>IF(DA$2=$A26,0,IF(HLOOKUP(DA$2,Recipes!$H:$GI,'Production Calculator'!$A26+2,FALSE)=0,0,HLOOKUP(DA$2,Recipes!$H:$GI,'Production Calculator'!$A26+2,FALSE)*$AK26))+IF($AO26=DA$3,$AM26/VLOOKUP($AO26,Data!$A$50:$B$56,2,FALSE),0)</f>
        <v>0</v>
      </c>
      <c r="DB26" s="11">
        <f>IF(DB$2=$A26,0,IF(HLOOKUP(DB$2,Recipes!$H:$GI,'Production Calculator'!$A26+2,FALSE)=0,0,HLOOKUP(DB$2,Recipes!$H:$GI,'Production Calculator'!$A26+2,FALSE)*$AK26))+IF($AO26=DB$3,$AM26/VLOOKUP($AO26,Data!$A$50:$B$56,2,FALSE),0)</f>
        <v>0</v>
      </c>
      <c r="DC26" s="11">
        <f>IF(DC$2=$A26,0,IF(HLOOKUP(DC$2,Recipes!$H:$GI,'Production Calculator'!$A26+2,FALSE)=0,0,HLOOKUP(DC$2,Recipes!$H:$GI,'Production Calculator'!$A26+2,FALSE)*$AK26))+IF($AO26=DC$3,$AM26/VLOOKUP($AO26,Data!$A$50:$B$56,2,FALSE),0)</f>
        <v>0</v>
      </c>
      <c r="DD26" s="11">
        <f>IF(DD$2=$A26,0,IF(HLOOKUP(DD$2,Recipes!$H:$GI,'Production Calculator'!$A26+2,FALSE)=0,0,HLOOKUP(DD$2,Recipes!$H:$GI,'Production Calculator'!$A26+2,FALSE)*$AK26))+IF($AO26=DD$3,$AM26/VLOOKUP($AO26,Data!$A$50:$B$56,2,FALSE),0)</f>
        <v>0</v>
      </c>
      <c r="DE26" s="11">
        <f>IF(DE$2=$A26,0,IF(HLOOKUP(DE$2,Recipes!$H:$GI,'Production Calculator'!$A26+2,FALSE)=0,0,HLOOKUP(DE$2,Recipes!$H:$GI,'Production Calculator'!$A26+2,FALSE)*$AK26))+IF($AO26=DE$3,$AM26/VLOOKUP($AO26,Data!$A$50:$B$56,2,FALSE),0)</f>
        <v>0</v>
      </c>
      <c r="DF26" s="11">
        <f>IF(DF$2=$A26,0,IF(HLOOKUP(DF$2,Recipes!$H:$GI,'Production Calculator'!$A26+2,FALSE)=0,0,HLOOKUP(DF$2,Recipes!$H:$GI,'Production Calculator'!$A26+2,FALSE)*$AK26))+IF($AO26=DF$3,$AM26/VLOOKUP($AO26,Data!$A$50:$B$56,2,FALSE),0)</f>
        <v>0</v>
      </c>
      <c r="DG26" s="11">
        <f>IF(DG$2=$A26,0,IF(HLOOKUP(DG$2,Recipes!$H:$GI,'Production Calculator'!$A26+2,FALSE)=0,0,HLOOKUP(DG$2,Recipes!$H:$GI,'Production Calculator'!$A26+2,FALSE)*$AK26))+IF($AO26=DG$3,$AM26/VLOOKUP($AO26,Data!$A$50:$B$56,2,FALSE),0)</f>
        <v>0</v>
      </c>
      <c r="DH26" s="11">
        <f>IF(DH$2=$A26,0,IF(HLOOKUP(DH$2,Recipes!$H:$GI,'Production Calculator'!$A26+2,FALSE)=0,0,HLOOKUP(DH$2,Recipes!$H:$GI,'Production Calculator'!$A26+2,FALSE)*$AK26))+IF($AO26=DH$3,$AM26/VLOOKUP($AO26,Data!$A$50:$B$56,2,FALSE),0)</f>
        <v>0</v>
      </c>
      <c r="DI26" s="11">
        <f>IF(DI$2=$A26,0,IF(HLOOKUP(DI$2,Recipes!$H:$GI,'Production Calculator'!$A26+2,FALSE)=0,0,HLOOKUP(DI$2,Recipes!$H:$GI,'Production Calculator'!$A26+2,FALSE)*$AK26))+IF($AO26=DI$3,$AM26/VLOOKUP($AO26,Data!$A$50:$B$56,2,FALSE),0)</f>
        <v>0</v>
      </c>
      <c r="DJ26" s="11">
        <f>IF(DJ$2=$A26,0,IF(HLOOKUP(DJ$2,Recipes!$H:$GI,'Production Calculator'!$A26+2,FALSE)=0,0,HLOOKUP(DJ$2,Recipes!$H:$GI,'Production Calculator'!$A26+2,FALSE)*$AK26))+IF($AO26=DJ$3,$AM26/VLOOKUP($AO26,Data!$A$50:$B$56,2,FALSE),0)</f>
        <v>0</v>
      </c>
      <c r="DK26" s="11">
        <f>IF(DK$2=$A26,0,IF(HLOOKUP(DK$2,Recipes!$H:$GI,'Production Calculator'!$A26+2,FALSE)=0,0,HLOOKUP(DK$2,Recipes!$H:$GI,'Production Calculator'!$A26+2,FALSE)*$AK26))+IF($AO26=DK$3,$AM26/VLOOKUP($AO26,Data!$A$50:$B$56,2,FALSE),0)</f>
        <v>0</v>
      </c>
      <c r="DL26" s="11">
        <f>IF(DL$2=$A26,0,IF(HLOOKUP(DL$2,Recipes!$H:$GI,'Production Calculator'!$A26+2,FALSE)=0,0,HLOOKUP(DL$2,Recipes!$H:$GI,'Production Calculator'!$A26+2,FALSE)*$AK26))+IF($AO26=DL$3,$AM26/VLOOKUP($AO26,Data!$A$50:$B$56,2,FALSE),0)</f>
        <v>0</v>
      </c>
      <c r="DM26" s="11">
        <f>IF(DM$2=$A26,0,IF(HLOOKUP(DM$2,Recipes!$H:$GI,'Production Calculator'!$A26+2,FALSE)=0,0,HLOOKUP(DM$2,Recipes!$H:$GI,'Production Calculator'!$A26+2,FALSE)*$AK26))+IF($AO26=DM$3,$AM26/VLOOKUP($AO26,Data!$A$50:$B$56,2,FALSE),0)</f>
        <v>0</v>
      </c>
      <c r="DN26" s="11">
        <f>IF(DN$2=$A26,0,IF(HLOOKUP(DN$2,Recipes!$H:$GI,'Production Calculator'!$A26+2,FALSE)=0,0,HLOOKUP(DN$2,Recipes!$H:$GI,'Production Calculator'!$A26+2,FALSE)*$AK26))+IF($AO26=DN$3,$AM26/VLOOKUP($AO26,Data!$A$50:$B$56,2,FALSE),0)</f>
        <v>0</v>
      </c>
      <c r="DO26" s="11">
        <f>IF(DO$2=$A26,0,IF(HLOOKUP(DO$2,Recipes!$H:$GI,'Production Calculator'!$A26+2,FALSE)=0,0,HLOOKUP(DO$2,Recipes!$H:$GI,'Production Calculator'!$A26+2,FALSE)*$AK26))+IF($AO26=DO$3,$AM26/VLOOKUP($AO26,Data!$A$50:$B$56,2,FALSE),0)</f>
        <v>0</v>
      </c>
      <c r="DP26" s="11">
        <f>IF(DP$2=$A26,0,IF(HLOOKUP(DP$2,Recipes!$H:$GI,'Production Calculator'!$A26+2,FALSE)=0,0,HLOOKUP(DP$2,Recipes!$H:$GI,'Production Calculator'!$A26+2,FALSE)*$AK26))+IF($AO26=DP$3,$AM26/VLOOKUP($AO26,Data!$A$50:$B$56,2,FALSE),0)</f>
        <v>0</v>
      </c>
      <c r="DQ26" s="11">
        <f>IF(DQ$2=$A26,0,IF(HLOOKUP(DQ$2,Recipes!$H:$GI,'Production Calculator'!$A26+2,FALSE)=0,0,HLOOKUP(DQ$2,Recipes!$H:$GI,'Production Calculator'!$A26+2,FALSE)*$AK26))+IF($AO26=DQ$3,$AM26/VLOOKUP($AO26,Data!$A$50:$B$56,2,FALSE),0)</f>
        <v>0</v>
      </c>
      <c r="DR26" s="11">
        <f>IF(DR$2=$A26,0,IF(HLOOKUP(DR$2,Recipes!$H:$GI,'Production Calculator'!$A26+2,FALSE)=0,0,HLOOKUP(DR$2,Recipes!$H:$GI,'Production Calculator'!$A26+2,FALSE)*$AK26))+IF($AO26=DR$3,$AM26/VLOOKUP($AO26,Data!$A$50:$B$56,2,FALSE),0)</f>
        <v>0</v>
      </c>
      <c r="DS26" s="11">
        <f>IF(DS$2=$A26,0,IF(HLOOKUP(DS$2,Recipes!$H:$GI,'Production Calculator'!$A26+2,FALSE)=0,0,HLOOKUP(DS$2,Recipes!$H:$GI,'Production Calculator'!$A26+2,FALSE)*$AK26))+IF($AO26=DS$3,$AM26/VLOOKUP($AO26,Data!$A$50:$B$56,2,FALSE),0)</f>
        <v>0</v>
      </c>
      <c r="DT26" s="11">
        <f>IF(DT$2=$A26,0,IF(HLOOKUP(DT$2,Recipes!$H:$GI,'Production Calculator'!$A26+2,FALSE)=0,0,HLOOKUP(DT$2,Recipes!$H:$GI,'Production Calculator'!$A26+2,FALSE)*$AK26))+IF($AO26=DT$3,$AM26/VLOOKUP($AO26,Data!$A$50:$B$56,2,FALSE),0)</f>
        <v>0</v>
      </c>
      <c r="DU26" s="11">
        <f>IF(DU$2=$A26,0,IF(HLOOKUP(DU$2,Recipes!$H:$GI,'Production Calculator'!$A26+2,FALSE)=0,0,HLOOKUP(DU$2,Recipes!$H:$GI,'Production Calculator'!$A26+2,FALSE)*$AK26))+IF($AO26=DU$3,$AM26/VLOOKUP($AO26,Data!$A$50:$B$56,2,FALSE),0)</f>
        <v>0</v>
      </c>
      <c r="DV26" s="11">
        <f>IF(DV$2=$A26,0,IF(HLOOKUP(DV$2,Recipes!$H:$GI,'Production Calculator'!$A26+2,FALSE)=0,0,HLOOKUP(DV$2,Recipes!$H:$GI,'Production Calculator'!$A26+2,FALSE)*$AK26))+IF($AO26=DV$3,$AM26/VLOOKUP($AO26,Data!$A$50:$B$56,2,FALSE),0)</f>
        <v>0</v>
      </c>
      <c r="DW26" s="11">
        <f>IF(DW$2=$A26,0,IF(HLOOKUP(DW$2,Recipes!$H:$GI,'Production Calculator'!$A26+2,FALSE)=0,0,HLOOKUP(DW$2,Recipes!$H:$GI,'Production Calculator'!$A26+2,FALSE)*$AK26))+IF($AO26=DW$3,$AM26/VLOOKUP($AO26,Data!$A$50:$B$56,2,FALSE),0)</f>
        <v>0</v>
      </c>
      <c r="DX26" s="11">
        <f>IF(DX$2=$A26,0,IF(HLOOKUP(DX$2,Recipes!$H:$GI,'Production Calculator'!$A26+2,FALSE)=0,0,HLOOKUP(DX$2,Recipes!$H:$GI,'Production Calculator'!$A26+2,FALSE)*$AK26))+IF($AO26=DX$3,$AM26/VLOOKUP($AO26,Data!$A$50:$B$56,2,FALSE),0)</f>
        <v>0</v>
      </c>
      <c r="DY26" s="11">
        <f>IF(DY$2=$A26,0,IF(HLOOKUP(DY$2,Recipes!$H:$GI,'Production Calculator'!$A26+2,FALSE)=0,0,HLOOKUP(DY$2,Recipes!$H:$GI,'Production Calculator'!$A26+2,FALSE)*$AK26))+IF($AO26=DY$3,$AM26/VLOOKUP($AO26,Data!$A$50:$B$56,2,FALSE),0)</f>
        <v>0</v>
      </c>
      <c r="DZ26" s="11">
        <f>IF(DZ$2=$A26,0,IF(HLOOKUP(DZ$2,Recipes!$H:$GI,'Production Calculator'!$A26+2,FALSE)=0,0,HLOOKUP(DZ$2,Recipes!$H:$GI,'Production Calculator'!$A26+2,FALSE)*$AK26))+IF($AO26=DZ$3,$AM26/VLOOKUP($AO26,Data!$A$50:$B$56,2,FALSE),0)</f>
        <v>0</v>
      </c>
      <c r="EA26" s="11">
        <f>IF(EA$2=$A26,0,IF(HLOOKUP(EA$2,Recipes!$H:$GI,'Production Calculator'!$A26+2,FALSE)=0,0,HLOOKUP(EA$2,Recipes!$H:$GI,'Production Calculator'!$A26+2,FALSE)*$AK26))+IF($AO26=EA$3,$AM26/VLOOKUP($AO26,Data!$A$50:$B$56,2,FALSE),0)</f>
        <v>0</v>
      </c>
      <c r="EB26" s="11">
        <f>IF(EB$2=$A26,0,IF(HLOOKUP(EB$2,Recipes!$H:$GI,'Production Calculator'!$A26+2,FALSE)=0,0,HLOOKUP(EB$2,Recipes!$H:$GI,'Production Calculator'!$A26+2,FALSE)*$AK26))+IF($AO26=EB$3,$AM26/VLOOKUP($AO26,Data!$A$50:$B$56,2,FALSE),0)</f>
        <v>0</v>
      </c>
      <c r="EC26" s="11">
        <f>IF(EC$2=$A26,0,IF(HLOOKUP(EC$2,Recipes!$H:$GI,'Production Calculator'!$A26+2,FALSE)=0,0,HLOOKUP(EC$2,Recipes!$H:$GI,'Production Calculator'!$A26+2,FALSE)*$AK26))+IF($AO26=EC$3,$AM26/VLOOKUP($AO26,Data!$A$50:$B$56,2,FALSE),0)</f>
        <v>0</v>
      </c>
      <c r="ED26" s="11">
        <f>IF(ED$2=$A26,0,IF(HLOOKUP(ED$2,Recipes!$H:$GI,'Production Calculator'!$A26+2,FALSE)=0,0,HLOOKUP(ED$2,Recipes!$H:$GI,'Production Calculator'!$A26+2,FALSE)*$AK26))+IF($AO26=ED$3,$AM26/VLOOKUP($AO26,Data!$A$50:$B$56,2,FALSE),0)</f>
        <v>0</v>
      </c>
      <c r="EE26" s="11">
        <f>IF(EE$2=$A26,0,IF(HLOOKUP(EE$2,Recipes!$H:$GI,'Production Calculator'!$A26+2,FALSE)=0,0,HLOOKUP(EE$2,Recipes!$H:$GI,'Production Calculator'!$A26+2,FALSE)*$AK26))+IF($AO26=EE$3,$AM26/VLOOKUP($AO26,Data!$A$50:$B$56,2,FALSE),0)</f>
        <v>0</v>
      </c>
      <c r="EF26" s="11">
        <f>IF(EF$2=$A26,0,IF(HLOOKUP(EF$2,Recipes!$H:$GI,'Production Calculator'!$A26+2,FALSE)=0,0,HLOOKUP(EF$2,Recipes!$H:$GI,'Production Calculator'!$A26+2,FALSE)*$AK26))+IF($AO26=EF$3,$AM26/VLOOKUP($AO26,Data!$A$50:$B$56,2,FALSE),0)</f>
        <v>0</v>
      </c>
      <c r="EG26" s="11">
        <f>IF(EG$2=$A26,0,IF(HLOOKUP(EG$2,Recipes!$H:$GI,'Production Calculator'!$A26+2,FALSE)=0,0,HLOOKUP(EG$2,Recipes!$H:$GI,'Production Calculator'!$A26+2,FALSE)*$AK26))+IF($AO26=EG$3,$AM26/VLOOKUP($AO26,Data!$A$50:$B$56,2,FALSE),0)</f>
        <v>0</v>
      </c>
      <c r="EH26" s="11">
        <f>IF(EH$2=$A26,0,IF(HLOOKUP(EH$2,Recipes!$H:$GI,'Production Calculator'!$A26+2,FALSE)=0,0,HLOOKUP(EH$2,Recipes!$H:$GI,'Production Calculator'!$A26+2,FALSE)*$AK26))+IF($AO26=EH$3,$AM26/VLOOKUP($AO26,Data!$A$50:$B$56,2,FALSE),0)</f>
        <v>0</v>
      </c>
      <c r="EI26" s="11">
        <f>IF(EI$2=$A26,0,IF(HLOOKUP(EI$2,Recipes!$H:$GI,'Production Calculator'!$A26+2,FALSE)=0,0,HLOOKUP(EI$2,Recipes!$H:$GI,'Production Calculator'!$A26+2,FALSE)*$AK26))+IF($AO26=EI$3,$AM26/VLOOKUP($AO26,Data!$A$50:$B$56,2,FALSE),0)</f>
        <v>0</v>
      </c>
      <c r="EJ26" s="11">
        <f>IF(EJ$2=$A26,0,IF(HLOOKUP(EJ$2,Recipes!$H:$GI,'Production Calculator'!$A26+2,FALSE)=0,0,HLOOKUP(EJ$2,Recipes!$H:$GI,'Production Calculator'!$A26+2,FALSE)*$AK26))+IF($AO26=EJ$3,$AM26/VLOOKUP($AO26,Data!$A$50:$B$56,2,FALSE),0)</f>
        <v>0</v>
      </c>
      <c r="EK26" s="11">
        <f>IF(EK$2=$A26,0,IF(HLOOKUP(EK$2,Recipes!$H:$GI,'Production Calculator'!$A26+2,FALSE)=0,0,HLOOKUP(EK$2,Recipes!$H:$GI,'Production Calculator'!$A26+2,FALSE)*$AK26))+IF($AO26=EK$3,$AM26/VLOOKUP($AO26,Data!$A$50:$B$56,2,FALSE),0)</f>
        <v>0</v>
      </c>
      <c r="EL26" s="11">
        <f>IF(EL$2=$A26,0,IF(HLOOKUP(EL$2,Recipes!$H:$GI,'Production Calculator'!$A26+2,FALSE)=0,0,HLOOKUP(EL$2,Recipes!$H:$GI,'Production Calculator'!$A26+2,FALSE)*$AK26))+IF($AO26=EL$3,$AM26/VLOOKUP($AO26,Data!$A$50:$B$56,2,FALSE),0)</f>
        <v>0</v>
      </c>
      <c r="EM26" s="11">
        <f>IF(EM$2=$A26,0,IF(HLOOKUP(EM$2,Recipes!$H:$GI,'Production Calculator'!$A26+2,FALSE)=0,0,HLOOKUP(EM$2,Recipes!$H:$GI,'Production Calculator'!$A26+2,FALSE)*$AK26))+IF($AO26=EM$3,$AM26/VLOOKUP($AO26,Data!$A$50:$B$56,2,FALSE),0)</f>
        <v>0</v>
      </c>
      <c r="EN26" s="11">
        <f>IF(EN$2=$A26,0,IF(HLOOKUP(EN$2,Recipes!$H:$GI,'Production Calculator'!$A26+2,FALSE)=0,0,HLOOKUP(EN$2,Recipes!$H:$GI,'Production Calculator'!$A26+2,FALSE)*$AK26))+IF($AO26=EN$3,$AM26/VLOOKUP($AO26,Data!$A$50:$B$56,2,FALSE),0)</f>
        <v>0</v>
      </c>
      <c r="EO26" s="11">
        <f>IF(EO$2=$A26,0,IF(HLOOKUP(EO$2,Recipes!$H:$GI,'Production Calculator'!$A26+2,FALSE)=0,0,HLOOKUP(EO$2,Recipes!$H:$GI,'Production Calculator'!$A26+2,FALSE)*$AK26))+IF($AO26=EO$3,$AM26/VLOOKUP($AO26,Data!$A$50:$B$56,2,FALSE),0)</f>
        <v>0</v>
      </c>
      <c r="EP26" s="11">
        <f>IF(EP$2=$A26,0,IF(HLOOKUP(EP$2,Recipes!$H:$GI,'Production Calculator'!$A26+2,FALSE)=0,0,HLOOKUP(EP$2,Recipes!$H:$GI,'Production Calculator'!$A26+2,FALSE)*$AK26))+IF($AO26=EP$3,$AM26/VLOOKUP($AO26,Data!$A$50:$B$56,2,FALSE),0)</f>
        <v>0</v>
      </c>
      <c r="EQ26" s="11">
        <f>IF(EQ$2=$A26,0,IF(HLOOKUP(EQ$2,Recipes!$H:$GI,'Production Calculator'!$A26+2,FALSE)=0,0,HLOOKUP(EQ$2,Recipes!$H:$GI,'Production Calculator'!$A26+2,FALSE)*$AK26))+IF($AO26=EQ$3,$AM26/VLOOKUP($AO26,Data!$A$50:$B$56,2,FALSE),0)</f>
        <v>0</v>
      </c>
      <c r="ER26" s="11">
        <f>IF(ER$2=$A26,0,IF(HLOOKUP(ER$2,Recipes!$H:$GI,'Production Calculator'!$A26+2,FALSE)=0,0,HLOOKUP(ER$2,Recipes!$H:$GI,'Production Calculator'!$A26+2,FALSE)*$AK26))+IF($AO26=ER$3,$AM26/VLOOKUP($AO26,Data!$A$50:$B$56,2,FALSE),0)</f>
        <v>0</v>
      </c>
      <c r="ES26" s="11">
        <f>IF(ES$2=$A26,0,IF(HLOOKUP(ES$2,Recipes!$H:$GI,'Production Calculator'!$A26+2,FALSE)=0,0,HLOOKUP(ES$2,Recipes!$H:$GI,'Production Calculator'!$A26+2,FALSE)*$AK26))+IF($AO26=ES$3,$AM26/VLOOKUP($AO26,Data!$A$50:$B$56,2,FALSE),0)</f>
        <v>0</v>
      </c>
      <c r="ET26" s="11">
        <f>IF(ET$2=$A26,0,IF(HLOOKUP(ET$2,Recipes!$H:$GI,'Production Calculator'!$A26+2,FALSE)=0,0,HLOOKUP(ET$2,Recipes!$H:$GI,'Production Calculator'!$A26+2,FALSE)*$AK26))+IF($AO26=ET$3,$AM26/VLOOKUP($AO26,Data!$A$50:$B$56,2,FALSE),0)</f>
        <v>0</v>
      </c>
      <c r="EU26" s="11">
        <f>IF(EU$2=$A26,0,IF(HLOOKUP(EU$2,Recipes!$H:$GI,'Production Calculator'!$A26+2,FALSE)=0,0,HLOOKUP(EU$2,Recipes!$H:$GI,'Production Calculator'!$A26+2,FALSE)*$AK26))+IF($AO26=EU$3,$AM26/VLOOKUP($AO26,Data!$A$50:$B$56,2,FALSE),0)</f>
        <v>0</v>
      </c>
      <c r="EV26" s="11">
        <f>IF(EV$2=$A26,0,IF(HLOOKUP(EV$2,Recipes!$H:$GI,'Production Calculator'!$A26+2,FALSE)=0,0,HLOOKUP(EV$2,Recipes!$H:$GI,'Production Calculator'!$A26+2,FALSE)*$AK26))+IF($AO26=EV$3,$AM26/VLOOKUP($AO26,Data!$A$50:$B$56,2,FALSE),0)</f>
        <v>0</v>
      </c>
      <c r="EW26" s="11">
        <f>IF(EW$2=$A26,0,IF(HLOOKUP(EW$2,Recipes!$H:$GI,'Production Calculator'!$A26+2,FALSE)=0,0,HLOOKUP(EW$2,Recipes!$H:$GI,'Production Calculator'!$A26+2,FALSE)*$AK26))+IF($AO26=EW$3,$AM26/VLOOKUP($AO26,Data!$A$50:$B$56,2,FALSE),0)</f>
        <v>0</v>
      </c>
      <c r="EX26" s="11">
        <f>IF(EX$2=$A26,0,IF(HLOOKUP(EX$2,Recipes!$H:$GI,'Production Calculator'!$A26+2,FALSE)=0,0,HLOOKUP(EX$2,Recipes!$H:$GI,'Production Calculator'!$A26+2,FALSE)*$AK26))+IF($AO26=EX$3,$AM26/VLOOKUP($AO26,Data!$A$50:$B$56,2,FALSE),0)</f>
        <v>0</v>
      </c>
      <c r="EY26" s="11">
        <f>IF(EY$2=$A26,0,IF(HLOOKUP(EY$2,Recipes!$H:$GI,'Production Calculator'!$A26+2,FALSE)=0,0,HLOOKUP(EY$2,Recipes!$H:$GI,'Production Calculator'!$A26+2,FALSE)*$AK26))+IF($AO26=EY$3,$AM26/VLOOKUP($AO26,Data!$A$50:$B$56,2,FALSE),0)</f>
        <v>0</v>
      </c>
      <c r="EZ26" s="11">
        <f>IF(EZ$2=$A26,0,IF(HLOOKUP(EZ$2,Recipes!$H:$GI,'Production Calculator'!$A26+2,FALSE)=0,0,HLOOKUP(EZ$2,Recipes!$H:$GI,'Production Calculator'!$A26+2,FALSE)*$AK26))+IF($AO26=EZ$3,$AM26/VLOOKUP($AO26,Data!$A$50:$B$56,2,FALSE),0)</f>
        <v>0</v>
      </c>
      <c r="FA26" s="11">
        <f>IF(FA$2=$A26,0,IF(HLOOKUP(FA$2,Recipes!$H:$GI,'Production Calculator'!$A26+2,FALSE)=0,0,HLOOKUP(FA$2,Recipes!$H:$GI,'Production Calculator'!$A26+2,FALSE)*$AK26))+IF($AO26=FA$3,$AM26/VLOOKUP($AO26,Data!$A$50:$B$56,2,FALSE),0)</f>
        <v>0</v>
      </c>
      <c r="FB26" s="11">
        <f>IF(FB$2=$A26,0,IF(HLOOKUP(FB$2,Recipes!$H:$GI,'Production Calculator'!$A26+2,FALSE)=0,0,HLOOKUP(FB$2,Recipes!$H:$GI,'Production Calculator'!$A26+2,FALSE)*$AK26))+IF($AO26=FB$3,$AM26/VLOOKUP($AO26,Data!$A$50:$B$56,2,FALSE),0)</f>
        <v>0</v>
      </c>
      <c r="FC26" s="11">
        <f>IF(FC$2=$A26,0,IF(HLOOKUP(FC$2,Recipes!$H:$GI,'Production Calculator'!$A26+2,FALSE)=0,0,HLOOKUP(FC$2,Recipes!$H:$GI,'Production Calculator'!$A26+2,FALSE)*$AK26))+IF($AO26=FC$3,$AM26/VLOOKUP($AO26,Data!$A$50:$B$56,2,FALSE),0)</f>
        <v>0</v>
      </c>
      <c r="FD26" s="11">
        <f>IF(FD$2=$A26,0,IF(HLOOKUP(FD$2,Recipes!$H:$GI,'Production Calculator'!$A26+2,FALSE)=0,0,HLOOKUP(FD$2,Recipes!$H:$GI,'Production Calculator'!$A26+2,FALSE)*$AK26))+IF($AO26=FD$3,$AM26/VLOOKUP($AO26,Data!$A$50:$B$56,2,FALSE),0)</f>
        <v>0</v>
      </c>
      <c r="FE26" s="11">
        <f>IF(FE$2=$A26,0,IF(HLOOKUP(FE$2,Recipes!$H:$GI,'Production Calculator'!$A26+2,FALSE)=0,0,HLOOKUP(FE$2,Recipes!$H:$GI,'Production Calculator'!$A26+2,FALSE)*$AK26))+IF($AO26=FE$3,$AM26/VLOOKUP($AO26,Data!$A$50:$B$56,2,FALSE),0)</f>
        <v>0</v>
      </c>
      <c r="FF26" s="11">
        <f>IF(FF$2=$A26,0,IF(HLOOKUP(FF$2,Recipes!$H:$GI,'Production Calculator'!$A26+2,FALSE)=0,0,HLOOKUP(FF$2,Recipes!$H:$GI,'Production Calculator'!$A26+2,FALSE)*$AK26))+IF($AO26=FF$3,$AM26/VLOOKUP($AO26,Data!$A$50:$B$56,2,FALSE),0)</f>
        <v>0</v>
      </c>
      <c r="FG26" s="11">
        <f>IF(FG$2=$A26,0,IF(HLOOKUP(FG$2,Recipes!$H:$GI,'Production Calculator'!$A26+2,FALSE)=0,0,HLOOKUP(FG$2,Recipes!$H:$GI,'Production Calculator'!$A26+2,FALSE)*$AK26))+IF($AO26=FG$3,$AM26/VLOOKUP($AO26,Data!$A$50:$B$56,2,FALSE),0)</f>
        <v>0</v>
      </c>
      <c r="FH26" s="11">
        <f>IF(FH$2=$A26,0,IF(HLOOKUP(FH$2,Recipes!$H:$GI,'Production Calculator'!$A26+2,FALSE)=0,0,HLOOKUP(FH$2,Recipes!$H:$GI,'Production Calculator'!$A26+2,FALSE)*$AK26))+IF($AO26=FH$3,$AM26/VLOOKUP($AO26,Data!$A$50:$B$56,2,FALSE),0)</f>
        <v>0</v>
      </c>
      <c r="FI26" s="11">
        <f>IF(FI$2=$A26,0,IF(HLOOKUP(FI$2,Recipes!$H:$GI,'Production Calculator'!$A26+2,FALSE)=0,0,HLOOKUP(FI$2,Recipes!$H:$GI,'Production Calculator'!$A26+2,FALSE)*$AK26))+IF($AO26=FI$3,$AM26/VLOOKUP($AO26,Data!$A$50:$B$56,2,FALSE),0)</f>
        <v>0</v>
      </c>
      <c r="FJ26" s="11">
        <f>IF(FJ$2=$A26,0,IF(HLOOKUP(FJ$2,Recipes!$H:$GI,'Production Calculator'!$A26+2,FALSE)=0,0,HLOOKUP(FJ$2,Recipes!$H:$GI,'Production Calculator'!$A26+2,FALSE)*$AK26))+IF($AO26=FJ$3,$AM26/VLOOKUP($AO26,Data!$A$50:$B$56,2,FALSE),0)</f>
        <v>0</v>
      </c>
      <c r="FK26" s="11">
        <f>IF(FK$2=$A26,0,IF(HLOOKUP(FK$2,Recipes!$H:$GI,'Production Calculator'!$A26+2,FALSE)=0,0,HLOOKUP(FK$2,Recipes!$H:$GI,'Production Calculator'!$A26+2,FALSE)*$AK26))+IF($AO26=FK$3,$AM26/VLOOKUP($AO26,Data!$A$50:$B$56,2,FALSE),0)</f>
        <v>0</v>
      </c>
      <c r="FL26" s="11">
        <f>IF(FL$2=$A26,0,IF(HLOOKUP(FL$2,Recipes!$H:$GI,'Production Calculator'!$A26+2,FALSE)=0,0,HLOOKUP(FL$2,Recipes!$H:$GI,'Production Calculator'!$A26+2,FALSE)*$AK26))+IF($AO26=FL$3,$AM26/VLOOKUP($AO26,Data!$A$50:$B$56,2,FALSE),0)</f>
        <v>0</v>
      </c>
      <c r="FM26" s="11">
        <f>IF(FM$2=$A26,0,IF(HLOOKUP(FM$2,Recipes!$H:$GI,'Production Calculator'!$A26+2,FALSE)=0,0,HLOOKUP(FM$2,Recipes!$H:$GI,'Production Calculator'!$A26+2,FALSE)*$AK26))+IF($AO26=FM$3,$AM26/VLOOKUP($AO26,Data!$A$50:$B$56,2,FALSE),0)</f>
        <v>0</v>
      </c>
      <c r="FN26" s="11">
        <f>IF(FN$2=$A26,0,IF(HLOOKUP(FN$2,Recipes!$H:$GI,'Production Calculator'!$A26+2,FALSE)=0,0,HLOOKUP(FN$2,Recipes!$H:$GI,'Production Calculator'!$A26+2,FALSE)*$AK26))+IF($AO26=FN$3,$AM26/VLOOKUP($AO26,Data!$A$50:$B$56,2,FALSE),0)</f>
        <v>0</v>
      </c>
      <c r="FO26" s="11">
        <f>IF(FO$2=$A26,0,IF(HLOOKUP(FO$2,Recipes!$H:$GI,'Production Calculator'!$A26+2,FALSE)=0,0,HLOOKUP(FO$2,Recipes!$H:$GI,'Production Calculator'!$A26+2,FALSE)*$AK26))+IF($AO26=FO$3,$AM26/VLOOKUP($AO26,Data!$A$50:$B$56,2,FALSE),0)</f>
        <v>0</v>
      </c>
      <c r="FP26" s="11">
        <f>IF(FP$2=$A26,0,IF(HLOOKUP(FP$2,Recipes!$H:$GI,'Production Calculator'!$A26+2,FALSE)=0,0,HLOOKUP(FP$2,Recipes!$H:$GI,'Production Calculator'!$A26+2,FALSE)*$AK26))+IF($AO26=FP$3,$AM26/VLOOKUP($AO26,Data!$A$50:$B$56,2,FALSE),0)</f>
        <v>0</v>
      </c>
      <c r="FQ26" s="11">
        <f>IF(FQ$2=$A26,0,IF(HLOOKUP(FQ$2,Recipes!$H:$GI,'Production Calculator'!$A26+2,FALSE)=0,0,HLOOKUP(FQ$2,Recipes!$H:$GI,'Production Calculator'!$A26+2,FALSE)*$AK26))+IF($AO26=FQ$3,$AM26/VLOOKUP($AO26,Data!$A$50:$B$56,2,FALSE),0)</f>
        <v>0</v>
      </c>
      <c r="FR26" s="11">
        <f>IF(FR$2=$A26,0,IF(HLOOKUP(FR$2,Recipes!$H:$GI,'Production Calculator'!$A26+2,FALSE)=0,0,HLOOKUP(FR$2,Recipes!$H:$GI,'Production Calculator'!$A26+2,FALSE)*$AK26))+IF($AO26=FR$3,$AM26/VLOOKUP($AO26,Data!$A$50:$B$56,2,FALSE),0)</f>
        <v>0</v>
      </c>
      <c r="FS26" s="11">
        <f>IF(FS$2=$A26,0,IF(HLOOKUP(FS$2,Recipes!$H:$GI,'Production Calculator'!$A26+2,FALSE)=0,0,HLOOKUP(FS$2,Recipes!$H:$GI,'Production Calculator'!$A26+2,FALSE)*$AK26))+IF($AO26=FS$3,$AM26/VLOOKUP($AO26,Data!$A$50:$B$56,2,FALSE),0)</f>
        <v>0</v>
      </c>
      <c r="FT26" s="11">
        <f>IF(FT$2=$A26,0,IF(HLOOKUP(FT$2,Recipes!$H:$GI,'Production Calculator'!$A26+2,FALSE)=0,0,HLOOKUP(FT$2,Recipes!$H:$GI,'Production Calculator'!$A26+2,FALSE)*$AK26))+IF($AO26=FT$3,$AM26/VLOOKUP($AO26,Data!$A$50:$B$56,2,FALSE),0)</f>
        <v>0</v>
      </c>
      <c r="FU26" s="11">
        <f>IF(FU$2=$A26,0,IF(HLOOKUP(FU$2,Recipes!$H:$GI,'Production Calculator'!$A26+2,FALSE)=0,0,HLOOKUP(FU$2,Recipes!$H:$GI,'Production Calculator'!$A26+2,FALSE)*$AK26))+IF($AO26=FU$3,$AM26/VLOOKUP($AO26,Data!$A$50:$B$56,2,FALSE),0)</f>
        <v>0</v>
      </c>
      <c r="FV26" s="11">
        <f>IF(FV$2=$A26,0,IF(HLOOKUP(FV$2,Recipes!$H:$GI,'Production Calculator'!$A26+2,FALSE)=0,0,HLOOKUP(FV$2,Recipes!$H:$GI,'Production Calculator'!$A26+2,FALSE)*$AK26))+IF($AO26=FV$3,$AM26/VLOOKUP($AO26,Data!$A$50:$B$56,2,FALSE),0)</f>
        <v>0</v>
      </c>
      <c r="FW26" s="11">
        <f>IF(FW$2=$A26,0,IF(HLOOKUP(FW$2,Recipes!$H:$GI,'Production Calculator'!$A26+2,FALSE)=0,0,HLOOKUP(FW$2,Recipes!$H:$GI,'Production Calculator'!$A26+2,FALSE)*$AK26))+IF($AO26=FW$3,$AM26/VLOOKUP($AO26,Data!$A$50:$B$56,2,FALSE),0)</f>
        <v>0</v>
      </c>
      <c r="FX26" s="11">
        <f>IF(FX$2=$A26,0,IF(HLOOKUP(FX$2,Recipes!$H:$GI,'Production Calculator'!$A26+2,FALSE)=0,0,HLOOKUP(FX$2,Recipes!$H:$GI,'Production Calculator'!$A26+2,FALSE)*$AK26))+IF($AO26=FX$3,$AM26/VLOOKUP($AO26,Data!$A$50:$B$56,2,FALSE),0)</f>
        <v>0</v>
      </c>
      <c r="FY26" s="11">
        <f>IF(FY$2=$A26,0,IF(HLOOKUP(FY$2,Recipes!$H:$GI,'Production Calculator'!$A26+2,FALSE)=0,0,HLOOKUP(FY$2,Recipes!$H:$GI,'Production Calculator'!$A26+2,FALSE)*$AK26))+IF($AO26=FY$3,$AM26/VLOOKUP($AO26,Data!$A$50:$B$56,2,FALSE),0)</f>
        <v>0</v>
      </c>
      <c r="FZ26" s="11">
        <f>IF(FZ$2=$A26,0,IF(HLOOKUP(FZ$2,Recipes!$H:$GI,'Production Calculator'!$A26+2,FALSE)=0,0,HLOOKUP(FZ$2,Recipes!$H:$GI,'Production Calculator'!$A26+2,FALSE)*$AK26))+IF($AO26=FZ$3,$AM26/VLOOKUP($AO26,Data!$A$50:$B$56,2,FALSE),0)</f>
        <v>0</v>
      </c>
      <c r="GA26" s="11">
        <f>IF(GA$2=$A26,0,IF(HLOOKUP(GA$2,Recipes!$H:$GI,'Production Calculator'!$A26+2,FALSE)=0,0,HLOOKUP(GA$2,Recipes!$H:$GI,'Production Calculator'!$A26+2,FALSE)*$AK26))+IF($AO26=GA$3,$AM26/VLOOKUP($AO26,Data!$A$50:$B$56,2,FALSE),0)</f>
        <v>0</v>
      </c>
      <c r="GB26" s="11">
        <f>IF(GB$2=$A26,0,IF(HLOOKUP(GB$2,Recipes!$H:$GI,'Production Calculator'!$A26+2,FALSE)=0,0,HLOOKUP(GB$2,Recipes!$H:$GI,'Production Calculator'!$A26+2,FALSE)*$AK26))+IF($AO26=GB$3,$AM26/VLOOKUP($AO26,Data!$A$50:$B$56,2,FALSE),0)</f>
        <v>0</v>
      </c>
      <c r="GC26" s="11">
        <f>IF(GC$2=$A26,0,IF(HLOOKUP(GC$2,Recipes!$H:$GI,'Production Calculator'!$A26+2,FALSE)=0,0,HLOOKUP(GC$2,Recipes!$H:$GI,'Production Calculator'!$A26+2,FALSE)*$AK26))+IF($AO26=GC$3,$AM26/VLOOKUP($AO26,Data!$A$50:$B$56,2,FALSE),0)</f>
        <v>0</v>
      </c>
      <c r="GD26" s="11">
        <f>IF(GD$2=$A26,0,IF(HLOOKUP(GD$2,Recipes!$H:$GI,'Production Calculator'!$A26+2,FALSE)=0,0,HLOOKUP(GD$2,Recipes!$H:$GI,'Production Calculator'!$A26+2,FALSE)*$AK26))+IF($AO26=GD$3,$AM26/VLOOKUP($AO26,Data!$A$50:$B$56,2,FALSE),0)</f>
        <v>0</v>
      </c>
      <c r="GE26" s="11">
        <f>IF(GE$2=$A26,0,IF(HLOOKUP(GE$2,Recipes!$H:$GI,'Production Calculator'!$A26+2,FALSE)=0,0,HLOOKUP(GE$2,Recipes!$H:$GI,'Production Calculator'!$A26+2,FALSE)*$AK26))+IF($AO26=GE$3,$AM26/VLOOKUP($AO26,Data!$A$50:$B$56,2,FALSE),0)</f>
        <v>0</v>
      </c>
      <c r="GF26" s="11">
        <f>IF(GF$2=$A26,0,IF(HLOOKUP(GF$2,Recipes!$H:$GI,'Production Calculator'!$A26+2,FALSE)=0,0,HLOOKUP(GF$2,Recipes!$H:$GI,'Production Calculator'!$A26+2,FALSE)*$AK26))+IF($AO26=GF$3,$AM26/VLOOKUP($AO26,Data!$A$50:$B$56,2,FALSE),0)</f>
        <v>0</v>
      </c>
      <c r="GG26" s="11">
        <f>IF(GG$2=$A26,0,IF(HLOOKUP(GG$2,Recipes!$H:$GI,'Production Calculator'!$A26+2,FALSE)=0,0,HLOOKUP(GG$2,Recipes!$H:$GI,'Production Calculator'!$A26+2,FALSE)*$AK26))+IF($AO26=GG$3,$AM26/VLOOKUP($AO26,Data!$A$50:$B$56,2,FALSE),0)</f>
        <v>0</v>
      </c>
      <c r="GH26" s="11">
        <f>IF(GH$2=$A26,0,IF(HLOOKUP(GH$2,Recipes!$H:$GI,'Production Calculator'!$A26+2,FALSE)=0,0,HLOOKUP(GH$2,Recipes!$H:$GI,'Production Calculator'!$A26+2,FALSE)*$AK26))+IF($AO26=GH$3,$AM26/VLOOKUP($AO26,Data!$A$50:$B$56,2,FALSE),0)</f>
        <v>0</v>
      </c>
      <c r="GI26" s="11">
        <f>IF(GI$2=$A26,0,IF(HLOOKUP(GI$2,Recipes!$H:$GI,'Production Calculator'!$A26+2,FALSE)=0,0,HLOOKUP(GI$2,Recipes!$H:$GI,'Production Calculator'!$A26+2,FALSE)*$AK26))+IF($AO26=GI$3,$AM26/VLOOKUP($AO26,Data!$A$50:$B$56,2,FALSE),0)</f>
        <v>0</v>
      </c>
      <c r="GJ26" s="11">
        <f>IF(GJ$2=$A26,0,IF(HLOOKUP(GJ$2,Recipes!$H:$GI,'Production Calculator'!$A26+2,FALSE)=0,0,HLOOKUP(GJ$2,Recipes!$H:$GI,'Production Calculator'!$A26+2,FALSE)*$AK26))+IF($AO26=GJ$3,$AM26/VLOOKUP($AO26,Data!$A$50:$B$56,2,FALSE),0)</f>
        <v>0</v>
      </c>
      <c r="GK26" s="11">
        <f>IF(GK$2=$A26,0,IF(HLOOKUP(GK$2,Recipes!$H:$GI,'Production Calculator'!$A26+2,FALSE)=0,0,HLOOKUP(GK$2,Recipes!$H:$GI,'Production Calculator'!$A26+2,FALSE)*$AK26))+IF($AO26=GK$3,$AM26/VLOOKUP($AO26,Data!$A$50:$B$56,2,FALSE),0)</f>
        <v>0</v>
      </c>
      <c r="GL26" s="11">
        <f>IF(GL$2=$A26,0,IF(HLOOKUP(GL$2,Recipes!$H:$GI,'Production Calculator'!$A26+2,FALSE)=0,0,HLOOKUP(GL$2,Recipes!$H:$GI,'Production Calculator'!$A26+2,FALSE)*$AK26))+IF($AO26=GL$3,$AM26/VLOOKUP($AO26,Data!$A$50:$B$56,2,FALSE),0)</f>
        <v>0</v>
      </c>
      <c r="GM26" s="11">
        <f>IF(GM$2=$A26,0,IF(HLOOKUP(GM$2,Recipes!$H:$GI,'Production Calculator'!$A26+2,FALSE)=0,0,HLOOKUP(GM$2,Recipes!$H:$GI,'Production Calculator'!$A26+2,FALSE)*$AK26))+IF($AO26=GM$3,$AM26/VLOOKUP($AO26,Data!$A$50:$B$56,2,FALSE),0)</f>
        <v>0</v>
      </c>
      <c r="GN26" s="11">
        <f>IF(GN$2=$A26,0,IF(HLOOKUP(GN$2,Recipes!$H:$GI,'Production Calculator'!$A26+2,FALSE)=0,0,HLOOKUP(GN$2,Recipes!$H:$GI,'Production Calculator'!$A26+2,FALSE)*$AK26))+IF($AO26=GN$3,$AM26/VLOOKUP($AO26,Data!$A$50:$B$56,2,FALSE),0)</f>
        <v>0</v>
      </c>
      <c r="GO26" s="11">
        <f>IF(GO$2=$A26,0,IF(HLOOKUP(GO$2,Recipes!$H:$GI,'Production Calculator'!$A26+2,FALSE)=0,0,HLOOKUP(GO$2,Recipes!$H:$GI,'Production Calculator'!$A26+2,FALSE)*$AK26))+IF($AO26=GO$3,$AM26/VLOOKUP($AO26,Data!$A$50:$B$56,2,FALSE),0)</f>
        <v>0</v>
      </c>
      <c r="GP26" s="11">
        <f>IF(GP$2=$A26,0,IF(HLOOKUP(GP$2,Recipes!$H:$GI,'Production Calculator'!$A26+2,FALSE)=0,0,HLOOKUP(GP$2,Recipes!$H:$GI,'Production Calculator'!$A26+2,FALSE)*$AK26))+IF($AO26=GP$3,$AM26/VLOOKUP($AO26,Data!$A$50:$B$56,2,FALSE),0)</f>
        <v>0</v>
      </c>
      <c r="GQ26" s="11">
        <f>IF(GQ$2=$A26,0,IF(HLOOKUP(GQ$2,Recipes!$H:$GI,'Production Calculator'!$A26+2,FALSE)=0,0,HLOOKUP(GQ$2,Recipes!$H:$GI,'Production Calculator'!$A26+2,FALSE)*$AK26))+IF($AO26=GQ$3,$AM26/VLOOKUP($AO26,Data!$A$50:$B$56,2,FALSE),0)</f>
        <v>0</v>
      </c>
      <c r="GR26" s="11">
        <f>IF(GR$2=$A26,0,IF(HLOOKUP(GR$2,Recipes!$H:$GI,'Production Calculator'!$A26+2,FALSE)=0,0,HLOOKUP(GR$2,Recipes!$H:$GI,'Production Calculator'!$A26+2,FALSE)*$AK26))+IF($AO26=GR$3,$AM26/VLOOKUP($AO26,Data!$A$50:$B$56,2,FALSE),0)</f>
        <v>0</v>
      </c>
      <c r="GS26" s="11">
        <f>IF(GS$2=$A26,0,IF(HLOOKUP(GS$2,Recipes!$H:$GI,'Production Calculator'!$A26+2,FALSE)=0,0,HLOOKUP(GS$2,Recipes!$H:$GI,'Production Calculator'!$A26+2,FALSE)*$AK26))+IF($AO26=GS$3,$AM26/VLOOKUP($AO26,Data!$A$50:$B$56,2,FALSE),0)</f>
        <v>0</v>
      </c>
      <c r="GT26" s="11">
        <f>IF(GT$2=$A26,0,IF(HLOOKUP(GT$2,Recipes!$H:$GI,'Production Calculator'!$A26+2,FALSE)=0,0,HLOOKUP(GT$2,Recipes!$H:$GI,'Production Calculator'!$A26+2,FALSE)*$AK26))+IF($AO26=GT$3,$AM26/VLOOKUP($AO26,Data!$A$50:$B$56,2,FALSE),0)</f>
        <v>0</v>
      </c>
      <c r="GU26" s="11">
        <f>IF(GU$2=$A26,0,IF(HLOOKUP(GU$2,Recipes!$H:$GI,'Production Calculator'!$A26+2,FALSE)=0,0,HLOOKUP(GU$2,Recipes!$H:$GI,'Production Calculator'!$A26+2,FALSE)*$AK26))+IF($AO26=GU$3,$AM26/VLOOKUP($AO26,Data!$A$50:$B$56,2,FALSE),0)</f>
        <v>0</v>
      </c>
      <c r="GV26" s="11">
        <f>IF(GV$2=$A26,0,IF(HLOOKUP(GV$2,Recipes!$H:$GI,'Production Calculator'!$A26+2,FALSE)=0,0,HLOOKUP(GV$2,Recipes!$H:$GI,'Production Calculator'!$A26+2,FALSE)*$AK26))+IF($AO26=GV$3,$AM26/VLOOKUP($AO26,Data!$A$50:$B$56,2,FALSE),0)</f>
        <v>0</v>
      </c>
      <c r="GW26" s="11">
        <f>IF(GW$2=$A26,0,IF(HLOOKUP(GW$2,Recipes!$H:$GI,'Production Calculator'!$A26+2,FALSE)=0,0,HLOOKUP(GW$2,Recipes!$H:$GI,'Production Calculator'!$A26+2,FALSE)*$AK26))+IF($AO26=GW$3,$AM26/VLOOKUP($AO26,Data!$A$50:$B$56,2,FALSE),0)</f>
        <v>0</v>
      </c>
      <c r="GX26" s="11">
        <f>IF(GX$2=$A26,0,IF(HLOOKUP(GX$2,Recipes!$H:$GI,'Production Calculator'!$A26+2,FALSE)=0,0,HLOOKUP(GX$2,Recipes!$H:$GI,'Production Calculator'!$A26+2,FALSE)*$AK26))+IF($AO26=GX$3,$AM26/VLOOKUP($AO26,Data!$A$50:$B$56,2,FALSE),0)</f>
        <v>0</v>
      </c>
      <c r="GY26" s="11">
        <f>IF(GY$2=$A26,0,IF(HLOOKUP(GY$2,Recipes!$H:$GI,'Production Calculator'!$A26+2,FALSE)=0,0,HLOOKUP(GY$2,Recipes!$H:$GI,'Production Calculator'!$A26+2,FALSE)*$AK26))+IF($AO26=GY$3,$AM26/VLOOKUP($AO26,Data!$A$50:$B$56,2,FALSE),0)</f>
        <v>0</v>
      </c>
      <c r="GZ26" s="11">
        <f>IF(GZ$2=$A26,0,IF(HLOOKUP(GZ$2,Recipes!$H:$GI,'Production Calculator'!$A26+2,FALSE)=0,0,HLOOKUP(GZ$2,Recipes!$H:$GI,'Production Calculator'!$A26+2,FALSE)*$AK26))+IF($AO26=GZ$3,$AM26/VLOOKUP($AO26,Data!$A$50:$B$56,2,FALSE),0)</f>
        <v>0</v>
      </c>
      <c r="HA26" s="11">
        <f>IF(HA$2=$A26,0,IF(HLOOKUP(HA$2,Recipes!$H:$GI,'Production Calculator'!$A26+2,FALSE)=0,0,HLOOKUP(HA$2,Recipes!$H:$GI,'Production Calculator'!$A26+2,FALSE)*$AK26))+IF($AO26=HA$3,$AM26/VLOOKUP($AO26,Data!$A$50:$B$56,2,FALSE),0)</f>
        <v>0</v>
      </c>
      <c r="HB26" s="11">
        <f>IF(HB$2=$A26,0,IF(HLOOKUP(HB$2,Recipes!$H:$GI,'Production Calculator'!$A26+2,FALSE)=0,0,HLOOKUP(HB$2,Recipes!$H:$GI,'Production Calculator'!$A26+2,FALSE)*$AK26))+IF($AO26=HB$3,$AM26/VLOOKUP($AO26,Data!$A$50:$B$56,2,FALSE),0)</f>
        <v>0</v>
      </c>
      <c r="HC26" s="11">
        <f>IF(HC$2=$A26,0,IF(HLOOKUP(HC$2,Recipes!$H:$GI,'Production Calculator'!$A26+2,FALSE)=0,0,HLOOKUP(HC$2,Recipes!$H:$GI,'Production Calculator'!$A26+2,FALSE)*$AK26))+IF($AO26=HC$3,$AM26/VLOOKUP($AO26,Data!$A$50:$B$56,2,FALSE),0)</f>
        <v>0</v>
      </c>
      <c r="HD26" s="11">
        <f>IF(HD$2=$A26,0,IF(HLOOKUP(HD$2,Recipes!$H:$GI,'Production Calculator'!$A26+2,FALSE)=0,0,HLOOKUP(HD$2,Recipes!$H:$GI,'Production Calculator'!$A26+2,FALSE)*$AK26))+IF($AO26=HD$3,$AM26/VLOOKUP($AO26,Data!$A$50:$B$56,2,FALSE),0)</f>
        <v>0</v>
      </c>
      <c r="HE26" s="11">
        <f>IF(HE$2=$A26,0,IF(HLOOKUP(HE$2,Recipes!$H:$GI,'Production Calculator'!$A26+2,FALSE)=0,0,HLOOKUP(HE$2,Recipes!$H:$GI,'Production Calculator'!$A26+2,FALSE)*$AK26))+IF($AO26=HE$3,$AM26/VLOOKUP($AO26,Data!$A$50:$B$56,2,FALSE),0)</f>
        <v>0</v>
      </c>
      <c r="HF26" s="11">
        <f>IF(HF$2=$A26,0,IF(HLOOKUP(HF$2,Recipes!$H:$GI,'Production Calculator'!$A26+2,FALSE)=0,0,HLOOKUP(HF$2,Recipes!$H:$GI,'Production Calculator'!$A26+2,FALSE)*$AK26))+IF($AO26=HF$3,$AM26/VLOOKUP($AO26,Data!$A$50:$B$56,2,FALSE),0)</f>
        <v>0</v>
      </c>
      <c r="HG26" s="11">
        <f>IF(HG$2=$A26,0,IF(HLOOKUP(HG$2,Recipes!$H:$GI,'Production Calculator'!$A26+2,FALSE)=0,0,HLOOKUP(HG$2,Recipes!$H:$GI,'Production Calculator'!$A26+2,FALSE)*$AK26))+IF($AO26=HG$3,$AM26/VLOOKUP($AO26,Data!$A$50:$B$56,2,FALSE),0)</f>
        <v>0</v>
      </c>
      <c r="HH26" s="11">
        <f>IF(HH$2=$A26,0,IF(HLOOKUP(HH$2,Recipes!$H:$GI,'Production Calculator'!$A26+2,FALSE)=0,0,HLOOKUP(HH$2,Recipes!$H:$GI,'Production Calculator'!$A26+2,FALSE)*$AK26))+IF($AO26=HH$3,$AM26/VLOOKUP($AO26,Data!$A$50:$B$56,2,FALSE),0)</f>
        <v>0</v>
      </c>
      <c r="HI26" s="11">
        <f>IF(HI$2=$A26,0,IF(HLOOKUP(HI$2,Recipes!$H:$GI,'Production Calculator'!$A26+2,FALSE)=0,0,HLOOKUP(HI$2,Recipes!$H:$GI,'Production Calculator'!$A26+2,FALSE)*$AK26))+IF($AO26=HI$3,$AM26/VLOOKUP($AO26,Data!$A$50:$B$56,2,FALSE),0)</f>
        <v>0</v>
      </c>
      <c r="HJ26" s="11">
        <f>IF(HJ$2=$A26,0,IF(HLOOKUP(HJ$2,Recipes!$H:$GI,'Production Calculator'!$A26+2,FALSE)=0,0,HLOOKUP(HJ$2,Recipes!$H:$GI,'Production Calculator'!$A26+2,FALSE)*$AK26))+IF($AO26=HJ$3,$AM26/VLOOKUP($AO26,Data!$A$50:$B$56,2,FALSE),0)</f>
        <v>0</v>
      </c>
      <c r="HK26" s="11">
        <f>IF(HK$2=$A26,0,IF(HLOOKUP(HK$2,Recipes!$H:$GI,'Production Calculator'!$A26+2,FALSE)=0,0,HLOOKUP(HK$2,Recipes!$H:$GI,'Production Calculator'!$A26+2,FALSE)*$AK26))+IF($AO26=HK$3,$AM26/VLOOKUP($AO26,Data!$A$50:$B$56,2,FALSE),0)</f>
        <v>0</v>
      </c>
      <c r="HL26" s="11">
        <f>IF(HL$2=$A26,0,IF(HLOOKUP(HL$2,Recipes!$H:$GI,'Production Calculator'!$A26+2,FALSE)=0,0,HLOOKUP(HL$2,Recipes!$H:$GI,'Production Calculator'!$A26+2,FALSE)*$AK26))+IF($AO26=HL$3,$AM26/VLOOKUP($AO26,Data!$A$50:$B$56,2,FALSE),0)</f>
        <v>0</v>
      </c>
      <c r="HM26" s="11">
        <f>IF(HM$2=$A26,0,IF(HLOOKUP(HM$2,Recipes!$H:$GI,'Production Calculator'!$A26+2,FALSE)=0,0,HLOOKUP(HM$2,Recipes!$H:$GI,'Production Calculator'!$A26+2,FALSE)*$AK26))+IF($AO26=HM$3,$AM26/VLOOKUP($AO26,Data!$A$50:$B$56,2,FALSE),0)</f>
        <v>0</v>
      </c>
      <c r="HN26" s="11">
        <f>IF(HN$2=$A26,0,IF(HLOOKUP(HN$2,Recipes!$H:$GI,'Production Calculator'!$A26+2,FALSE)=0,0,HLOOKUP(HN$2,Recipes!$H:$GI,'Production Calculator'!$A26+2,FALSE)*$AK26))+IF($AO26=HN$3,$AM26/VLOOKUP($AO26,Data!$A$50:$B$56,2,FALSE),0)</f>
        <v>0</v>
      </c>
      <c r="HO26" s="11">
        <f>IF(HO$2=$A26,0,IF(HLOOKUP(HO$2,Recipes!$H:$GI,'Production Calculator'!$A26+2,FALSE)=0,0,HLOOKUP(HO$2,Recipes!$H:$GI,'Production Calculator'!$A26+2,FALSE)*$AK26))+IF($AO26=HO$3,$AM26/VLOOKUP($AO26,Data!$A$50:$B$56,2,FALSE),0)</f>
        <v>0</v>
      </c>
      <c r="HP26" s="11">
        <f>IF(HP$2=$A26,0,IF(HLOOKUP(HP$2,Recipes!$H:$GI,'Production Calculator'!$A26+2,FALSE)=0,0,HLOOKUP(HP$2,Recipes!$H:$GI,'Production Calculator'!$A26+2,FALSE)*$AK26))+IF($AO26=HP$3,$AM26/VLOOKUP($AO26,Data!$A$50:$B$56,2,FALSE),0)</f>
        <v>0</v>
      </c>
      <c r="HQ26" s="11">
        <f>IF(HQ$2=$A26,0,IF(HLOOKUP(HQ$2,Recipes!$H:$GI,'Production Calculator'!$A26+2,FALSE)=0,0,HLOOKUP(HQ$2,Recipes!$H:$GI,'Production Calculator'!$A26+2,FALSE)*$AK26))+IF($AO26=HQ$3,$AM26/VLOOKUP($AO26,Data!$A$50:$B$56,2,FALSE),0)</f>
        <v>0</v>
      </c>
      <c r="HR26" s="11">
        <f>IF(HR$2=$A26,0,IF(HLOOKUP(HR$2,Recipes!$H:$GI,'Production Calculator'!$A26+2,FALSE)=0,0,HLOOKUP(HR$2,Recipes!$H:$GI,'Production Calculator'!$A26+2,FALSE)*$AK26))+IF($AO26=HR$3,$AM26/VLOOKUP($AO26,Data!$A$50:$B$56,2,FALSE),0)</f>
        <v>0</v>
      </c>
      <c r="HS26" s="121"/>
    </row>
    <row r="27" spans="1:227" x14ac:dyDescent="0.45">
      <c r="A27">
        <v>14</v>
      </c>
      <c r="B27" s="107" t="str">
        <f>VLOOKUP(A27,Recipes!A:B,2)</f>
        <v>Deconstruction planner</v>
      </c>
      <c r="C27" s="128">
        <v>0</v>
      </c>
      <c r="D27" s="108">
        <f t="shared" si="50"/>
        <v>0</v>
      </c>
      <c r="E27" s="127" t="s">
        <v>1</v>
      </c>
      <c r="F27" s="109">
        <f>VLOOKUP(A27,Recipes!$A$3:$G$186,6,FALSE)</f>
        <v>1</v>
      </c>
      <c r="G27" s="109">
        <f>VLOOKUP(A27,Recipes!$A$3:$G$186,7,FALSE)</f>
        <v>0</v>
      </c>
      <c r="H27" s="110">
        <f t="shared" si="51"/>
        <v>0</v>
      </c>
      <c r="I27" s="109">
        <f>VLOOKUP(E27,Data!$A$2:$C$26,3, FALSE)</f>
        <v>4</v>
      </c>
      <c r="J27" s="108">
        <v>0</v>
      </c>
      <c r="K27" s="108">
        <v>0</v>
      </c>
      <c r="L27" s="108">
        <v>0</v>
      </c>
      <c r="M27" s="123">
        <v>0</v>
      </c>
      <c r="N27" s="123">
        <v>0</v>
      </c>
      <c r="O27" s="123">
        <v>0</v>
      </c>
      <c r="P27" s="124">
        <v>0</v>
      </c>
      <c r="Q27" s="124">
        <v>0</v>
      </c>
      <c r="R27" s="124">
        <v>0</v>
      </c>
      <c r="S27">
        <f t="shared" si="66"/>
        <v>0</v>
      </c>
      <c r="T27">
        <f t="shared" si="67"/>
        <v>0</v>
      </c>
      <c r="U27">
        <f t="shared" si="68"/>
        <v>0</v>
      </c>
      <c r="V27">
        <f t="shared" si="69"/>
        <v>0</v>
      </c>
      <c r="W27">
        <f t="shared" si="70"/>
        <v>0</v>
      </c>
      <c r="X27">
        <f t="shared" si="71"/>
        <v>0</v>
      </c>
      <c r="Y27">
        <f t="shared" si="72"/>
        <v>0</v>
      </c>
      <c r="Z27">
        <f t="shared" si="73"/>
        <v>0</v>
      </c>
      <c r="AA27">
        <f t="shared" si="74"/>
        <v>0</v>
      </c>
      <c r="AB27" s="111">
        <f>VLOOKUP($A27,Recipes!$A:$G,4)</f>
        <v>1</v>
      </c>
      <c r="AC27" s="111">
        <f>VLOOKUP($A27,Recipes!$A:$G,5)</f>
        <v>1</v>
      </c>
      <c r="AD27" s="111">
        <f t="shared" si="61"/>
        <v>1</v>
      </c>
      <c r="AE27" s="111">
        <f>VLOOKUP(E27,Data!$A$2:$F$26,5,FALSE)</f>
        <v>0</v>
      </c>
      <c r="AF27" s="111">
        <f>VLOOKUP(E27,Data!$A$2:$F$26,4,FALSE)</f>
        <v>210</v>
      </c>
      <c r="AG27" s="111">
        <f>VLOOKUP(E27,Data!$A$2:$B$26,2, FALSE)</f>
        <v>1.25</v>
      </c>
      <c r="AH27" s="111">
        <f>1+VLOOKUP($J$3,Data!$A$40:$D$48,2,FALSE)*$J27+VLOOKUP($K$3,Data!$A$40:$D$48,2,FALSE)*$K27+VLOOKUP($L$3,Data!$A$40:$D$48,2,FALSE)*$L27+VLOOKUP($M$3,Data!$A$40:$D$48,2,FALSE)*$M27+VLOOKUP($N$3,Data!$A$40:$D$48,2,FALSE)*$N27+VLOOKUP($O$3,Data!$A$40:$D$48,2,FALSE)*$O27+VLOOKUP($P$3,Data!$A$40:$D$48,2,FALSE)*$P27+VLOOKUP($Q$3,Data!$A$40:$D$48,2,FALSE)*$Q27+VLOOKUP($R$3,Data!$A$40:$D$48,2,FALSE)*$R27</f>
        <v>1</v>
      </c>
      <c r="AI27" s="111">
        <f>MAX(1+VLOOKUP($J$3,Data!$A$40:$D$48,3,FALSE)*$J27+VLOOKUP($K$3,Data!$A$40:$D$48,3,FALSE)*$K27+VLOOKUP($L$3,Data!$A$40:$D$48,3,FALSE)*$L27+VLOOKUP($M$3,Data!$A$40:$D$48,3,FALSE)*$M27+VLOOKUP($N$3,Data!$A$40:$D$48,3,FALSE)*$N27+VLOOKUP($O$3,Data!$A$40:$D$48,3,FALSE)*$O27+VLOOKUP($P$3,Data!$A$40:$D$48,3,FALSE)*$P27+VLOOKUP($Q$3,Data!$A$40:$D$48,3,FALSE)*$Q27+VLOOKUP($R$3,Data!$A$40:$D$48,3,FALSE)*$R27,0)</f>
        <v>1</v>
      </c>
      <c r="AJ27" s="111">
        <f>MAX(1-(VLOOKUP($J$3,Data!$A$40:$D$48,4,FALSE)*$J27+VLOOKUP($K$3,Data!$A$40:$D$48,4,FALSE)*$K27+VLOOKUP($L$3,Data!$A$40:$D$48,4,FALSE)*$L27+VLOOKUP($M$3,Data!$A$40:$D$48,4,FALSE)*$M27+VLOOKUP($N$3,Data!$A$40:$D$48,4,FALSE)*$N27+VLOOKUP($O$3,Data!$A$40:$D$48,4,FALSE)*$O27+VLOOKUP($P$3,Data!$A$40:$D$48,4,FALSE)*$P27+VLOOKUP($Q$3,Data!$A$40:$D$48,4,FALSE)*$Q27+VLOOKUP($R$3,Data!$A$40:$D$48,4,FALSE)*$R27),0.2)</f>
        <v>1</v>
      </c>
      <c r="AK27" s="112">
        <f t="shared" si="62"/>
        <v>0</v>
      </c>
      <c r="AL27" s="111">
        <f t="shared" si="63"/>
        <v>1.25</v>
      </c>
      <c r="AM27" s="111">
        <f t="shared" si="64"/>
        <v>0</v>
      </c>
      <c r="AN27" s="111">
        <f t="shared" si="65"/>
        <v>0</v>
      </c>
      <c r="AO27" s="131" t="s">
        <v>298</v>
      </c>
      <c r="AP27" s="11"/>
      <c r="AQ27" s="11">
        <f>IF(AQ$2=$A27,0,IF(HLOOKUP(AQ$2,Recipes!$H:$GI,'Production Calculator'!$A27+2,FALSE)=0,0,HLOOKUP(AQ$2,Recipes!$H:$GI,'Production Calculator'!$A27+2,FALSE)*$AK27))+IF($AO27=AQ$3,$AM27/VLOOKUP($AO27,Data!$A$50:$B$56,2,FALSE),0)</f>
        <v>0</v>
      </c>
      <c r="AR27" s="11">
        <f>IF(AR$2=$A27,0,IF(HLOOKUP(AR$2,Recipes!$H:$GI,'Production Calculator'!$A27+2,FALSE)=0,0,HLOOKUP(AR$2,Recipes!$H:$GI,'Production Calculator'!$A27+2,FALSE)*$AK27))+IF($AO27=AR$3,$AM27/VLOOKUP($AO27,Data!$A$50:$B$56,2,FALSE),0)</f>
        <v>0</v>
      </c>
      <c r="AS27" s="11">
        <f>IF(AS$2=$A27,0,IF(HLOOKUP(AS$2,Recipes!$H:$GI,'Production Calculator'!$A27+2,FALSE)=0,0,HLOOKUP(AS$2,Recipes!$H:$GI,'Production Calculator'!$A27+2,FALSE)*$AK27))+IF($AO27=AS$3,$AM27/VLOOKUP($AO27,Data!$A$50:$B$56,2,FALSE),0)</f>
        <v>0</v>
      </c>
      <c r="AT27" s="11">
        <f>IF(AT$2=$A27,0,IF(HLOOKUP(AT$2,Recipes!$H:$GI,'Production Calculator'!$A27+2,FALSE)=0,0,HLOOKUP(AT$2,Recipes!$H:$GI,'Production Calculator'!$A27+2,FALSE)*$AK27))+IF($AO27=AT$3,$AM27/VLOOKUP($AO27,Data!$A$50:$B$56,2,FALSE),0)</f>
        <v>0</v>
      </c>
      <c r="AU27" s="11">
        <f>IF(AU$2=$A27,0,IF(HLOOKUP(AU$2,Recipes!$H:$GI,'Production Calculator'!$A27+2,FALSE)=0,0,HLOOKUP(AU$2,Recipes!$H:$GI,'Production Calculator'!$A27+2,FALSE)*$AK27))+IF($AO27=AU$3,$AM27/VLOOKUP($AO27,Data!$A$50:$B$56,2,FALSE),0)</f>
        <v>0</v>
      </c>
      <c r="AV27" s="11">
        <f>IF(AV$2=$A27,0,IF(HLOOKUP(AV$2,Recipes!$H:$GI,'Production Calculator'!$A27+2,FALSE)=0,0,HLOOKUP(AV$2,Recipes!$H:$GI,'Production Calculator'!$A27+2,FALSE)*$AK27))+IF($AO27=AV$3,$AM27/VLOOKUP($AO27,Data!$A$50:$B$56,2,FALSE),0)</f>
        <v>0</v>
      </c>
      <c r="AW27" s="11">
        <f>IF(AW$2=$A27,0,IF(HLOOKUP(AW$2,Recipes!$H:$GI,'Production Calculator'!$A27+2,FALSE)=0,0,HLOOKUP(AW$2,Recipes!$H:$GI,'Production Calculator'!$A27+2,FALSE)*$AK27))+IF($AO27=AW$3,$AM27/VLOOKUP($AO27,Data!$A$50:$B$56,2,FALSE),0)</f>
        <v>0</v>
      </c>
      <c r="AX27" s="11">
        <f>IF(AX$2=$A27,0,IF(HLOOKUP(AX$2,Recipes!$H:$GI,'Production Calculator'!$A27+2,FALSE)=0,0,HLOOKUP(AX$2,Recipes!$H:$GI,'Production Calculator'!$A27+2,FALSE)*$AK27))+IF($AO27=AX$3,$AM27/VLOOKUP($AO27,Data!$A$50:$B$56,2,FALSE),0)</f>
        <v>0</v>
      </c>
      <c r="AY27" s="11">
        <f>IF(AY$2=$A27,0,IF(HLOOKUP(AY$2,Recipes!$H:$GI,'Production Calculator'!$A27+2,FALSE)=0,0,HLOOKUP(AY$2,Recipes!$H:$GI,'Production Calculator'!$A27+2,FALSE)*$AK27))+IF($AO27=AY$3,$AM27/VLOOKUP($AO27,Data!$A$50:$B$56,2,FALSE),0)</f>
        <v>0</v>
      </c>
      <c r="AZ27" s="11">
        <f>IF(AZ$2=$A27,0,IF(HLOOKUP(AZ$2,Recipes!$H:$GI,'Production Calculator'!$A27+2,FALSE)=0,0,HLOOKUP(AZ$2,Recipes!$H:$GI,'Production Calculator'!$A27+2,FALSE)*$AK27))+IF($AO27=AZ$3,$AM27/VLOOKUP($AO27,Data!$A$50:$B$56,2,FALSE),0)</f>
        <v>0</v>
      </c>
      <c r="BA27" s="11">
        <f>IF(BA$2=$A27,0,IF(HLOOKUP(BA$2,Recipes!$H:$GI,'Production Calculator'!$A27+2,FALSE)=0,0,HLOOKUP(BA$2,Recipes!$H:$GI,'Production Calculator'!$A27+2,FALSE)*$AK27))+IF($AO27=BA$3,$AM27/VLOOKUP($AO27,Data!$A$50:$B$56,2,FALSE),0)</f>
        <v>0</v>
      </c>
      <c r="BB27" s="11">
        <f>IF(BB$2=$A27,0,IF(HLOOKUP(BB$2,Recipes!$H:$GI,'Production Calculator'!$A27+2,FALSE)=0,0,HLOOKUP(BB$2,Recipes!$H:$GI,'Production Calculator'!$A27+2,FALSE)*$AK27))+IF($AO27=BB$3,$AM27/VLOOKUP($AO27,Data!$A$50:$B$56,2,FALSE),0)</f>
        <v>0</v>
      </c>
      <c r="BC27" s="11">
        <f>IF(BC$2=$A27,0,IF(HLOOKUP(BC$2,Recipes!$H:$GI,'Production Calculator'!$A27+2,FALSE)=0,0,HLOOKUP(BC$2,Recipes!$H:$GI,'Production Calculator'!$A27+2,FALSE)*$AK27))+IF($AO27=BC$3,$AM27/VLOOKUP($AO27,Data!$A$50:$B$56,2,FALSE),0)</f>
        <v>0</v>
      </c>
      <c r="BD27" s="11">
        <f>IF(BD$2=$A27,0,IF(HLOOKUP(BD$2,Recipes!$H:$GI,'Production Calculator'!$A27+2,FALSE)=0,0,HLOOKUP(BD$2,Recipes!$H:$GI,'Production Calculator'!$A27+2,FALSE)*$AK27))+IF($AO27=BD$3,$AM27/VLOOKUP($AO27,Data!$A$50:$B$56,2,FALSE),0)</f>
        <v>0</v>
      </c>
      <c r="BE27" s="11">
        <f>IF(BE$2=$A27,0,IF(HLOOKUP(BE$2,Recipes!$H:$GI,'Production Calculator'!$A27+2,FALSE)=0,0,HLOOKUP(BE$2,Recipes!$H:$GI,'Production Calculator'!$A27+2,FALSE)*$AK27))+IF($AO27=BE$3,$AM27/VLOOKUP($AO27,Data!$A$50:$B$56,2,FALSE),0)</f>
        <v>0</v>
      </c>
      <c r="BF27" s="11">
        <f>IF(BF$2=$A27,0,IF(HLOOKUP(BF$2,Recipes!$H:$GI,'Production Calculator'!$A27+2,FALSE)=0,0,HLOOKUP(BF$2,Recipes!$H:$GI,'Production Calculator'!$A27+2,FALSE)*$AK27))+IF($AO27=BF$3,$AM27/VLOOKUP($AO27,Data!$A$50:$B$56,2,FALSE),0)</f>
        <v>0</v>
      </c>
      <c r="BG27" s="11">
        <f>IF(BG$2=$A27,0,IF(HLOOKUP(BG$2,Recipes!$H:$GI,'Production Calculator'!$A27+2,FALSE)=0,0,HLOOKUP(BG$2,Recipes!$H:$GI,'Production Calculator'!$A27+2,FALSE)*$AK27))+IF($AO27=BG$3,$AM27/VLOOKUP($AO27,Data!$A$50:$B$56,2,FALSE),0)</f>
        <v>0</v>
      </c>
      <c r="BH27" s="11">
        <f>IF(BH$2=$A27,0,IF(HLOOKUP(BH$2,Recipes!$H:$GI,'Production Calculator'!$A27+2,FALSE)=0,0,HLOOKUP(BH$2,Recipes!$H:$GI,'Production Calculator'!$A27+2,FALSE)*$AK27))+IF($AO27=BH$3,$AM27/VLOOKUP($AO27,Data!$A$50:$B$56,2,FALSE),0)</f>
        <v>0</v>
      </c>
      <c r="BI27" s="11">
        <f>IF(BI$2=$A27,0,IF(HLOOKUP(BI$2,Recipes!$H:$GI,'Production Calculator'!$A27+2,FALSE)=0,0,HLOOKUP(BI$2,Recipes!$H:$GI,'Production Calculator'!$A27+2,FALSE)*$AK27))+IF($AO27=BI$3,$AM27/VLOOKUP($AO27,Data!$A$50:$B$56,2,FALSE),0)</f>
        <v>0</v>
      </c>
      <c r="BJ27" s="11">
        <f>IF(BJ$2=$A27,0,IF(HLOOKUP(BJ$2,Recipes!$H:$GI,'Production Calculator'!$A27+2,FALSE)=0,0,HLOOKUP(BJ$2,Recipes!$H:$GI,'Production Calculator'!$A27+2,FALSE)*$AK27))+IF($AO27=BJ$3,$AM27/VLOOKUP($AO27,Data!$A$50:$B$56,2,FALSE),0)</f>
        <v>0</v>
      </c>
      <c r="BK27" s="11">
        <f>IF(BK$2=$A27,0,IF(HLOOKUP(BK$2,Recipes!$H:$GI,'Production Calculator'!$A27+2,FALSE)=0,0,HLOOKUP(BK$2,Recipes!$H:$GI,'Production Calculator'!$A27+2,FALSE)*$AK27))+IF($AO27=BK$3,$AM27/VLOOKUP($AO27,Data!$A$50:$B$56,2,FALSE),0)</f>
        <v>0</v>
      </c>
      <c r="BL27" s="11">
        <f>IF(BL$2=$A27,0,IF(HLOOKUP(BL$2,Recipes!$H:$GI,'Production Calculator'!$A27+2,FALSE)=0,0,HLOOKUP(BL$2,Recipes!$H:$GI,'Production Calculator'!$A27+2,FALSE)*$AK27))+IF($AO27=BL$3,$AM27/VLOOKUP($AO27,Data!$A$50:$B$56,2,FALSE),0)</f>
        <v>0</v>
      </c>
      <c r="BM27" s="11">
        <f>IF(BM$2=$A27,0,IF(HLOOKUP(BM$2,Recipes!$H:$GI,'Production Calculator'!$A27+2,FALSE)=0,0,HLOOKUP(BM$2,Recipes!$H:$GI,'Production Calculator'!$A27+2,FALSE)*$AK27))+IF($AO27=BM$3,$AM27/VLOOKUP($AO27,Data!$A$50:$B$56,2,FALSE),0)</f>
        <v>0</v>
      </c>
      <c r="BN27" s="11">
        <f>IF(BN$2=$A27,0,IF(HLOOKUP(BN$2,Recipes!$H:$GI,'Production Calculator'!$A27+2,FALSE)=0,0,HLOOKUP(BN$2,Recipes!$H:$GI,'Production Calculator'!$A27+2,FALSE)*$AK27))+IF($AO27=BN$3,$AM27/VLOOKUP($AO27,Data!$A$50:$B$56,2,FALSE),0)</f>
        <v>0</v>
      </c>
      <c r="BO27" s="11">
        <f>IF(BO$2=$A27,0,IF(HLOOKUP(BO$2,Recipes!$H:$GI,'Production Calculator'!$A27+2,FALSE)=0,0,HLOOKUP(BO$2,Recipes!$H:$GI,'Production Calculator'!$A27+2,FALSE)*$AK27))+IF($AO27=BO$3,$AM27/VLOOKUP($AO27,Data!$A$50:$B$56,2,FALSE),0)</f>
        <v>0</v>
      </c>
      <c r="BP27" s="11">
        <f>IF(BP$2=$A27,0,IF(HLOOKUP(BP$2,Recipes!$H:$GI,'Production Calculator'!$A27+2,FALSE)=0,0,HLOOKUP(BP$2,Recipes!$H:$GI,'Production Calculator'!$A27+2,FALSE)*$AK27))+IF($AO27=BP$3,$AM27/VLOOKUP($AO27,Data!$A$50:$B$56,2,FALSE),0)</f>
        <v>0</v>
      </c>
      <c r="BQ27" s="11">
        <f>IF(BQ$2=$A27,0,IF(HLOOKUP(BQ$2,Recipes!$H:$GI,'Production Calculator'!$A27+2,FALSE)=0,0,HLOOKUP(BQ$2,Recipes!$H:$GI,'Production Calculator'!$A27+2,FALSE)*$AK27))+IF($AO27=BQ$3,$AM27/VLOOKUP($AO27,Data!$A$50:$B$56,2,FALSE),0)</f>
        <v>0</v>
      </c>
      <c r="BR27" s="11">
        <f>IF(BR$2=$A27,0,IF(HLOOKUP(BR$2,Recipes!$H:$GI,'Production Calculator'!$A27+2,FALSE)=0,0,HLOOKUP(BR$2,Recipes!$H:$GI,'Production Calculator'!$A27+2,FALSE)*$AK27))+IF($AO27=BR$3,$AM27/VLOOKUP($AO27,Data!$A$50:$B$56,2,FALSE),0)</f>
        <v>0</v>
      </c>
      <c r="BS27" s="11">
        <f>IF(BS$2=$A27,0,IF(HLOOKUP(BS$2,Recipes!$H:$GI,'Production Calculator'!$A27+2,FALSE)=0,0,HLOOKUP(BS$2,Recipes!$H:$GI,'Production Calculator'!$A27+2,FALSE)*$AK27))+IF($AO27=BS$3,$AM27/VLOOKUP($AO27,Data!$A$50:$B$56,2,FALSE),0)</f>
        <v>0</v>
      </c>
      <c r="BT27" s="11">
        <f>IF(BT$2=$A27,0,IF(HLOOKUP(BT$2,Recipes!$H:$GI,'Production Calculator'!$A27+2,FALSE)=0,0,HLOOKUP(BT$2,Recipes!$H:$GI,'Production Calculator'!$A27+2,FALSE)*$AK27))+IF($AO27=BT$3,$AM27/VLOOKUP($AO27,Data!$A$50:$B$56,2,FALSE),0)</f>
        <v>0</v>
      </c>
      <c r="BU27" s="11">
        <f>IF(BU$2=$A27,0,IF(HLOOKUP(BU$2,Recipes!$H:$GI,'Production Calculator'!$A27+2,FALSE)=0,0,HLOOKUP(BU$2,Recipes!$H:$GI,'Production Calculator'!$A27+2,FALSE)*$AK27))+IF($AO27=BU$3,$AM27/VLOOKUP($AO27,Data!$A$50:$B$56,2,FALSE),0)</f>
        <v>0</v>
      </c>
      <c r="BV27" s="11">
        <f>IF(BV$2=$A27,0,IF(HLOOKUP(BV$2,Recipes!$H:$GI,'Production Calculator'!$A27+2,FALSE)=0,0,HLOOKUP(BV$2,Recipes!$H:$GI,'Production Calculator'!$A27+2,FALSE)*$AK27))+IF($AO27=BV$3,$AM27/VLOOKUP($AO27,Data!$A$50:$B$56,2,FALSE),0)</f>
        <v>0</v>
      </c>
      <c r="BW27" s="11">
        <f>IF(BW$2=$A27,0,IF(HLOOKUP(BW$2,Recipes!$H:$GI,'Production Calculator'!$A27+2,FALSE)=0,0,HLOOKUP(BW$2,Recipes!$H:$GI,'Production Calculator'!$A27+2,FALSE)*$AK27))+IF($AO27=BW$3,$AM27/VLOOKUP($AO27,Data!$A$50:$B$56,2,FALSE),0)</f>
        <v>0</v>
      </c>
      <c r="BX27" s="11">
        <f>IF(BX$2=$A27,0,IF(HLOOKUP(BX$2,Recipes!$H:$GI,'Production Calculator'!$A27+2,FALSE)=0,0,HLOOKUP(BX$2,Recipes!$H:$GI,'Production Calculator'!$A27+2,FALSE)*$AK27))+IF($AO27=BX$3,$AM27/VLOOKUP($AO27,Data!$A$50:$B$56,2,FALSE),0)</f>
        <v>0</v>
      </c>
      <c r="BY27" s="11">
        <f>IF(BY$2=$A27,0,IF(HLOOKUP(BY$2,Recipes!$H:$GI,'Production Calculator'!$A27+2,FALSE)=0,0,HLOOKUP(BY$2,Recipes!$H:$GI,'Production Calculator'!$A27+2,FALSE)*$AK27))+IF($AO27=BY$3,$AM27/VLOOKUP($AO27,Data!$A$50:$B$56,2,FALSE),0)</f>
        <v>0</v>
      </c>
      <c r="BZ27" s="11">
        <f>IF(BZ$2=$A27,0,IF(HLOOKUP(BZ$2,Recipes!$H:$GI,'Production Calculator'!$A27+2,FALSE)=0,0,HLOOKUP(BZ$2,Recipes!$H:$GI,'Production Calculator'!$A27+2,FALSE)*$AK27))+IF($AO27=BZ$3,$AM27/VLOOKUP($AO27,Data!$A$50:$B$56,2,FALSE),0)</f>
        <v>0</v>
      </c>
      <c r="CA27" s="11">
        <f>IF(CA$2=$A27,0,IF(HLOOKUP(CA$2,Recipes!$H:$GI,'Production Calculator'!$A27+2,FALSE)=0,0,HLOOKUP(CA$2,Recipes!$H:$GI,'Production Calculator'!$A27+2,FALSE)*$AK27))+IF($AO27=CA$3,$AM27/VLOOKUP($AO27,Data!$A$50:$B$56,2,FALSE),0)</f>
        <v>0</v>
      </c>
      <c r="CB27" s="11">
        <f>IF(CB$2=$A27,0,IF(HLOOKUP(CB$2,Recipes!$H:$GI,'Production Calculator'!$A27+2,FALSE)=0,0,HLOOKUP(CB$2,Recipes!$H:$GI,'Production Calculator'!$A27+2,FALSE)*$AK27))+IF($AO27=CB$3,$AM27/VLOOKUP($AO27,Data!$A$50:$B$56,2,FALSE),0)</f>
        <v>0</v>
      </c>
      <c r="CC27" s="11">
        <f>IF(CC$2=$A27,0,IF(HLOOKUP(CC$2,Recipes!$H:$GI,'Production Calculator'!$A27+2,FALSE)=0,0,HLOOKUP(CC$2,Recipes!$H:$GI,'Production Calculator'!$A27+2,FALSE)*$AK27))+IF($AO27=CC$3,$AM27/VLOOKUP($AO27,Data!$A$50:$B$56,2,FALSE),0)</f>
        <v>0</v>
      </c>
      <c r="CD27" s="11">
        <f>IF(CD$2=$A27,0,IF(HLOOKUP(CD$2,Recipes!$H:$GI,'Production Calculator'!$A27+2,FALSE)=0,0,HLOOKUP(CD$2,Recipes!$H:$GI,'Production Calculator'!$A27+2,FALSE)*$AK27))+IF($AO27=CD$3,$AM27/VLOOKUP($AO27,Data!$A$50:$B$56,2,FALSE),0)</f>
        <v>0</v>
      </c>
      <c r="CE27" s="11">
        <f>IF(CE$2=$A27,0,IF(HLOOKUP(CE$2,Recipes!$H:$GI,'Production Calculator'!$A27+2,FALSE)=0,0,HLOOKUP(CE$2,Recipes!$H:$GI,'Production Calculator'!$A27+2,FALSE)*$AK27))+IF($AO27=CE$3,$AM27/VLOOKUP($AO27,Data!$A$50:$B$56,2,FALSE),0)</f>
        <v>0</v>
      </c>
      <c r="CF27" s="11">
        <f>IF(CF$2=$A27,0,IF(HLOOKUP(CF$2,Recipes!$H:$GI,'Production Calculator'!$A27+2,FALSE)=0,0,HLOOKUP(CF$2,Recipes!$H:$GI,'Production Calculator'!$A27+2,FALSE)*$AK27))+IF($AO27=CF$3,$AM27/VLOOKUP($AO27,Data!$A$50:$B$56,2,FALSE),0)</f>
        <v>0</v>
      </c>
      <c r="CG27" s="11">
        <f>IF(CG$2=$A27,0,IF(HLOOKUP(CG$2,Recipes!$H:$GI,'Production Calculator'!$A27+2,FALSE)=0,0,HLOOKUP(CG$2,Recipes!$H:$GI,'Production Calculator'!$A27+2,FALSE)*$AK27))+IF($AO27=CG$3,$AM27/VLOOKUP($AO27,Data!$A$50:$B$56,2,FALSE),0)</f>
        <v>0</v>
      </c>
      <c r="CH27" s="11">
        <f>IF(CH$2=$A27,0,IF(HLOOKUP(CH$2,Recipes!$H:$GI,'Production Calculator'!$A27+2,FALSE)=0,0,HLOOKUP(CH$2,Recipes!$H:$GI,'Production Calculator'!$A27+2,FALSE)*$AK27))+IF($AO27=CH$3,$AM27/VLOOKUP($AO27,Data!$A$50:$B$56,2,FALSE),0)</f>
        <v>0</v>
      </c>
      <c r="CI27" s="11">
        <f>IF(CI$2=$A27,0,IF(HLOOKUP(CI$2,Recipes!$H:$GI,'Production Calculator'!$A27+2,FALSE)=0,0,HLOOKUP(CI$2,Recipes!$H:$GI,'Production Calculator'!$A27+2,FALSE)*$AK27))+IF($AO27=CI$3,$AM27/VLOOKUP($AO27,Data!$A$50:$B$56,2,FALSE),0)</f>
        <v>0</v>
      </c>
      <c r="CJ27" s="11">
        <f>IF(CJ$2=$A27,0,IF(HLOOKUP(CJ$2,Recipes!$H:$GI,'Production Calculator'!$A27+2,FALSE)=0,0,HLOOKUP(CJ$2,Recipes!$H:$GI,'Production Calculator'!$A27+2,FALSE)*$AK27))+IF($AO27=CJ$3,$AM27/VLOOKUP($AO27,Data!$A$50:$B$56,2,FALSE),0)</f>
        <v>0</v>
      </c>
      <c r="CK27" s="11">
        <f>IF(CK$2=$A27,0,IF(HLOOKUP(CK$2,Recipes!$H:$GI,'Production Calculator'!$A27+2,FALSE)=0,0,HLOOKUP(CK$2,Recipes!$H:$GI,'Production Calculator'!$A27+2,FALSE)*$AK27))+IF($AO27=CK$3,$AM27/VLOOKUP($AO27,Data!$A$50:$B$56,2,FALSE),0)</f>
        <v>0</v>
      </c>
      <c r="CL27" s="11">
        <f>IF(CL$2=$A27,0,IF(HLOOKUP(CL$2,Recipes!$H:$GI,'Production Calculator'!$A27+2,FALSE)=0,0,HLOOKUP(CL$2,Recipes!$H:$GI,'Production Calculator'!$A27+2,FALSE)*$AK27))+IF($AO27=CL$3,$AM27/VLOOKUP($AO27,Data!$A$50:$B$56,2,FALSE),0)</f>
        <v>0</v>
      </c>
      <c r="CM27" s="11">
        <f>IF(CM$2=$A27,0,IF(HLOOKUP(CM$2,Recipes!$H:$GI,'Production Calculator'!$A27+2,FALSE)=0,0,HLOOKUP(CM$2,Recipes!$H:$GI,'Production Calculator'!$A27+2,FALSE)*$AK27))+IF($AO27=CM$3,$AM27/VLOOKUP($AO27,Data!$A$50:$B$56,2,FALSE),0)</f>
        <v>0</v>
      </c>
      <c r="CN27" s="11">
        <f>IF(CN$2=$A27,0,IF(HLOOKUP(CN$2,Recipes!$H:$GI,'Production Calculator'!$A27+2,FALSE)=0,0,HLOOKUP(CN$2,Recipes!$H:$GI,'Production Calculator'!$A27+2,FALSE)*$AK27))+IF($AO27=CN$3,$AM27/VLOOKUP($AO27,Data!$A$50:$B$56,2,FALSE),0)</f>
        <v>0</v>
      </c>
      <c r="CO27" s="11">
        <f>IF(CO$2=$A27,0,IF(HLOOKUP(CO$2,Recipes!$H:$GI,'Production Calculator'!$A27+2,FALSE)=0,0,HLOOKUP(CO$2,Recipes!$H:$GI,'Production Calculator'!$A27+2,FALSE)*$AK27))+IF($AO27=CO$3,$AM27/VLOOKUP($AO27,Data!$A$50:$B$56,2,FALSE),0)</f>
        <v>0</v>
      </c>
      <c r="CP27" s="11">
        <f>IF(CP$2=$A27,0,IF(HLOOKUP(CP$2,Recipes!$H:$GI,'Production Calculator'!$A27+2,FALSE)=0,0,HLOOKUP(CP$2,Recipes!$H:$GI,'Production Calculator'!$A27+2,FALSE)*$AK27))+IF($AO27=CP$3,$AM27/VLOOKUP($AO27,Data!$A$50:$B$56,2,FALSE),0)</f>
        <v>0</v>
      </c>
      <c r="CQ27" s="11">
        <f>IF(CQ$2=$A27,0,IF(HLOOKUP(CQ$2,Recipes!$H:$GI,'Production Calculator'!$A27+2,FALSE)=0,0,HLOOKUP(CQ$2,Recipes!$H:$GI,'Production Calculator'!$A27+2,FALSE)*$AK27))+IF($AO27=CQ$3,$AM27/VLOOKUP($AO27,Data!$A$50:$B$56,2,FALSE),0)</f>
        <v>0</v>
      </c>
      <c r="CR27" s="11">
        <f>IF(CR$2=$A27,0,IF(HLOOKUP(CR$2,Recipes!$H:$GI,'Production Calculator'!$A27+2,FALSE)=0,0,HLOOKUP(CR$2,Recipes!$H:$GI,'Production Calculator'!$A27+2,FALSE)*$AK27))+IF($AO27=CR$3,$AM27/VLOOKUP($AO27,Data!$A$50:$B$56,2,FALSE),0)</f>
        <v>0</v>
      </c>
      <c r="CS27" s="11">
        <f>IF(CS$2=$A27,0,IF(HLOOKUP(CS$2,Recipes!$H:$GI,'Production Calculator'!$A27+2,FALSE)=0,0,HLOOKUP(CS$2,Recipes!$H:$GI,'Production Calculator'!$A27+2,FALSE)*$AK27))+IF($AO27=CS$3,$AM27/VLOOKUP($AO27,Data!$A$50:$B$56,2,FALSE),0)</f>
        <v>0</v>
      </c>
      <c r="CT27" s="11">
        <f>IF(CT$2=$A27,0,IF(HLOOKUP(CT$2,Recipes!$H:$GI,'Production Calculator'!$A27+2,FALSE)=0,0,HLOOKUP(CT$2,Recipes!$H:$GI,'Production Calculator'!$A27+2,FALSE)*$AK27))+IF($AO27=CT$3,$AM27/VLOOKUP($AO27,Data!$A$50:$B$56,2,FALSE),0)</f>
        <v>0</v>
      </c>
      <c r="CU27" s="11">
        <f>IF(CU$2=$A27,0,IF(HLOOKUP(CU$2,Recipes!$H:$GI,'Production Calculator'!$A27+2,FALSE)=0,0,HLOOKUP(CU$2,Recipes!$H:$GI,'Production Calculator'!$A27+2,FALSE)*$AK27))+IF($AO27=CU$3,$AM27/VLOOKUP($AO27,Data!$A$50:$B$56,2,FALSE),0)</f>
        <v>0</v>
      </c>
      <c r="CV27" s="11">
        <f>IF(CV$2=$A27,0,IF(HLOOKUP(CV$2,Recipes!$H:$GI,'Production Calculator'!$A27+2,FALSE)=0,0,HLOOKUP(CV$2,Recipes!$H:$GI,'Production Calculator'!$A27+2,FALSE)*$AK27))+IF($AO27=CV$3,$AM27/VLOOKUP($AO27,Data!$A$50:$B$56,2,FALSE),0)</f>
        <v>0</v>
      </c>
      <c r="CW27" s="11">
        <f>IF(CW$2=$A27,0,IF(HLOOKUP(CW$2,Recipes!$H:$GI,'Production Calculator'!$A27+2,FALSE)=0,0,HLOOKUP(CW$2,Recipes!$H:$GI,'Production Calculator'!$A27+2,FALSE)*$AK27))+IF($AO27=CW$3,$AM27/VLOOKUP($AO27,Data!$A$50:$B$56,2,FALSE),0)</f>
        <v>0</v>
      </c>
      <c r="CX27" s="11">
        <f>IF(CX$2=$A27,0,IF(HLOOKUP(CX$2,Recipes!$H:$GI,'Production Calculator'!$A27+2,FALSE)=0,0,HLOOKUP(CX$2,Recipes!$H:$GI,'Production Calculator'!$A27+2,FALSE)*$AK27))+IF($AO27=CX$3,$AM27/VLOOKUP($AO27,Data!$A$50:$B$56,2,FALSE),0)</f>
        <v>0</v>
      </c>
      <c r="CY27" s="11">
        <f>IF(CY$2=$A27,0,IF(HLOOKUP(CY$2,Recipes!$H:$GI,'Production Calculator'!$A27+2,FALSE)=0,0,HLOOKUP(CY$2,Recipes!$H:$GI,'Production Calculator'!$A27+2,FALSE)*$AK27))+IF($AO27=CY$3,$AM27/VLOOKUP($AO27,Data!$A$50:$B$56,2,FALSE),0)</f>
        <v>0</v>
      </c>
      <c r="CZ27" s="11">
        <f>IF(CZ$2=$A27,0,IF(HLOOKUP(CZ$2,Recipes!$H:$GI,'Production Calculator'!$A27+2,FALSE)=0,0,HLOOKUP(CZ$2,Recipes!$H:$GI,'Production Calculator'!$A27+2,FALSE)*$AK27))+IF($AO27=CZ$3,$AM27/VLOOKUP($AO27,Data!$A$50:$B$56,2,FALSE),0)</f>
        <v>0</v>
      </c>
      <c r="DA27" s="11">
        <f>IF(DA$2=$A27,0,IF(HLOOKUP(DA$2,Recipes!$H:$GI,'Production Calculator'!$A27+2,FALSE)=0,0,HLOOKUP(DA$2,Recipes!$H:$GI,'Production Calculator'!$A27+2,FALSE)*$AK27))+IF($AO27=DA$3,$AM27/VLOOKUP($AO27,Data!$A$50:$B$56,2,FALSE),0)</f>
        <v>0</v>
      </c>
      <c r="DB27" s="11">
        <f>IF(DB$2=$A27,0,IF(HLOOKUP(DB$2,Recipes!$H:$GI,'Production Calculator'!$A27+2,FALSE)=0,0,HLOOKUP(DB$2,Recipes!$H:$GI,'Production Calculator'!$A27+2,FALSE)*$AK27))+IF($AO27=DB$3,$AM27/VLOOKUP($AO27,Data!$A$50:$B$56,2,FALSE),0)</f>
        <v>0</v>
      </c>
      <c r="DC27" s="11">
        <f>IF(DC$2=$A27,0,IF(HLOOKUP(DC$2,Recipes!$H:$GI,'Production Calculator'!$A27+2,FALSE)=0,0,HLOOKUP(DC$2,Recipes!$H:$GI,'Production Calculator'!$A27+2,FALSE)*$AK27))+IF($AO27=DC$3,$AM27/VLOOKUP($AO27,Data!$A$50:$B$56,2,FALSE),0)</f>
        <v>0</v>
      </c>
      <c r="DD27" s="11">
        <f>IF(DD$2=$A27,0,IF(HLOOKUP(DD$2,Recipes!$H:$GI,'Production Calculator'!$A27+2,FALSE)=0,0,HLOOKUP(DD$2,Recipes!$H:$GI,'Production Calculator'!$A27+2,FALSE)*$AK27))+IF($AO27=DD$3,$AM27/VLOOKUP($AO27,Data!$A$50:$B$56,2,FALSE),0)</f>
        <v>0</v>
      </c>
      <c r="DE27" s="11">
        <f>IF(DE$2=$A27,0,IF(HLOOKUP(DE$2,Recipes!$H:$GI,'Production Calculator'!$A27+2,FALSE)=0,0,HLOOKUP(DE$2,Recipes!$H:$GI,'Production Calculator'!$A27+2,FALSE)*$AK27))+IF($AO27=DE$3,$AM27/VLOOKUP($AO27,Data!$A$50:$B$56,2,FALSE),0)</f>
        <v>0</v>
      </c>
      <c r="DF27" s="11">
        <f>IF(DF$2=$A27,0,IF(HLOOKUP(DF$2,Recipes!$H:$GI,'Production Calculator'!$A27+2,FALSE)=0,0,HLOOKUP(DF$2,Recipes!$H:$GI,'Production Calculator'!$A27+2,FALSE)*$AK27))+IF($AO27=DF$3,$AM27/VLOOKUP($AO27,Data!$A$50:$B$56,2,FALSE),0)</f>
        <v>0</v>
      </c>
      <c r="DG27" s="11">
        <f>IF(DG$2=$A27,0,IF(HLOOKUP(DG$2,Recipes!$H:$GI,'Production Calculator'!$A27+2,FALSE)=0,0,HLOOKUP(DG$2,Recipes!$H:$GI,'Production Calculator'!$A27+2,FALSE)*$AK27))+IF($AO27=DG$3,$AM27/VLOOKUP($AO27,Data!$A$50:$B$56,2,FALSE),0)</f>
        <v>0</v>
      </c>
      <c r="DH27" s="11">
        <f>IF(DH$2=$A27,0,IF(HLOOKUP(DH$2,Recipes!$H:$GI,'Production Calculator'!$A27+2,FALSE)=0,0,HLOOKUP(DH$2,Recipes!$H:$GI,'Production Calculator'!$A27+2,FALSE)*$AK27))+IF($AO27=DH$3,$AM27/VLOOKUP($AO27,Data!$A$50:$B$56,2,FALSE),0)</f>
        <v>0</v>
      </c>
      <c r="DI27" s="11">
        <f>IF(DI$2=$A27,0,IF(HLOOKUP(DI$2,Recipes!$H:$GI,'Production Calculator'!$A27+2,FALSE)=0,0,HLOOKUP(DI$2,Recipes!$H:$GI,'Production Calculator'!$A27+2,FALSE)*$AK27))+IF($AO27=DI$3,$AM27/VLOOKUP($AO27,Data!$A$50:$B$56,2,FALSE),0)</f>
        <v>0</v>
      </c>
      <c r="DJ27" s="11">
        <f>IF(DJ$2=$A27,0,IF(HLOOKUP(DJ$2,Recipes!$H:$GI,'Production Calculator'!$A27+2,FALSE)=0,0,HLOOKUP(DJ$2,Recipes!$H:$GI,'Production Calculator'!$A27+2,FALSE)*$AK27))+IF($AO27=DJ$3,$AM27/VLOOKUP($AO27,Data!$A$50:$B$56,2,FALSE),0)</f>
        <v>0</v>
      </c>
      <c r="DK27" s="11">
        <f>IF(DK$2=$A27,0,IF(HLOOKUP(DK$2,Recipes!$H:$GI,'Production Calculator'!$A27+2,FALSE)=0,0,HLOOKUP(DK$2,Recipes!$H:$GI,'Production Calculator'!$A27+2,FALSE)*$AK27))+IF($AO27=DK$3,$AM27/VLOOKUP($AO27,Data!$A$50:$B$56,2,FALSE),0)</f>
        <v>0</v>
      </c>
      <c r="DL27" s="11">
        <f>IF(DL$2=$A27,0,IF(HLOOKUP(DL$2,Recipes!$H:$GI,'Production Calculator'!$A27+2,FALSE)=0,0,HLOOKUP(DL$2,Recipes!$H:$GI,'Production Calculator'!$A27+2,FALSE)*$AK27))+IF($AO27=DL$3,$AM27/VLOOKUP($AO27,Data!$A$50:$B$56,2,FALSE),0)</f>
        <v>0</v>
      </c>
      <c r="DM27" s="11">
        <f>IF(DM$2=$A27,0,IF(HLOOKUP(DM$2,Recipes!$H:$GI,'Production Calculator'!$A27+2,FALSE)=0,0,HLOOKUP(DM$2,Recipes!$H:$GI,'Production Calculator'!$A27+2,FALSE)*$AK27))+IF($AO27=DM$3,$AM27/VLOOKUP($AO27,Data!$A$50:$B$56,2,FALSE),0)</f>
        <v>0</v>
      </c>
      <c r="DN27" s="11">
        <f>IF(DN$2=$A27,0,IF(HLOOKUP(DN$2,Recipes!$H:$GI,'Production Calculator'!$A27+2,FALSE)=0,0,HLOOKUP(DN$2,Recipes!$H:$GI,'Production Calculator'!$A27+2,FALSE)*$AK27))+IF($AO27=DN$3,$AM27/VLOOKUP($AO27,Data!$A$50:$B$56,2,FALSE),0)</f>
        <v>0</v>
      </c>
      <c r="DO27" s="11">
        <f>IF(DO$2=$A27,0,IF(HLOOKUP(DO$2,Recipes!$H:$GI,'Production Calculator'!$A27+2,FALSE)=0,0,HLOOKUP(DO$2,Recipes!$H:$GI,'Production Calculator'!$A27+2,FALSE)*$AK27))+IF($AO27=DO$3,$AM27/VLOOKUP($AO27,Data!$A$50:$B$56,2,FALSE),0)</f>
        <v>0</v>
      </c>
      <c r="DP27" s="11">
        <f>IF(DP$2=$A27,0,IF(HLOOKUP(DP$2,Recipes!$H:$GI,'Production Calculator'!$A27+2,FALSE)=0,0,HLOOKUP(DP$2,Recipes!$H:$GI,'Production Calculator'!$A27+2,FALSE)*$AK27))+IF($AO27=DP$3,$AM27/VLOOKUP($AO27,Data!$A$50:$B$56,2,FALSE),0)</f>
        <v>0</v>
      </c>
      <c r="DQ27" s="11">
        <f>IF(DQ$2=$A27,0,IF(HLOOKUP(DQ$2,Recipes!$H:$GI,'Production Calculator'!$A27+2,FALSE)=0,0,HLOOKUP(DQ$2,Recipes!$H:$GI,'Production Calculator'!$A27+2,FALSE)*$AK27))+IF($AO27=DQ$3,$AM27/VLOOKUP($AO27,Data!$A$50:$B$56,2,FALSE),0)</f>
        <v>0</v>
      </c>
      <c r="DR27" s="11">
        <f>IF(DR$2=$A27,0,IF(HLOOKUP(DR$2,Recipes!$H:$GI,'Production Calculator'!$A27+2,FALSE)=0,0,HLOOKUP(DR$2,Recipes!$H:$GI,'Production Calculator'!$A27+2,FALSE)*$AK27))+IF($AO27=DR$3,$AM27/VLOOKUP($AO27,Data!$A$50:$B$56,2,FALSE),0)</f>
        <v>0</v>
      </c>
      <c r="DS27" s="11">
        <f>IF(DS$2=$A27,0,IF(HLOOKUP(DS$2,Recipes!$H:$GI,'Production Calculator'!$A27+2,FALSE)=0,0,HLOOKUP(DS$2,Recipes!$H:$GI,'Production Calculator'!$A27+2,FALSE)*$AK27))+IF($AO27=DS$3,$AM27/VLOOKUP($AO27,Data!$A$50:$B$56,2,FALSE),0)</f>
        <v>0</v>
      </c>
      <c r="DT27" s="11">
        <f>IF(DT$2=$A27,0,IF(HLOOKUP(DT$2,Recipes!$H:$GI,'Production Calculator'!$A27+2,FALSE)=0,0,HLOOKUP(DT$2,Recipes!$H:$GI,'Production Calculator'!$A27+2,FALSE)*$AK27))+IF($AO27=DT$3,$AM27/VLOOKUP($AO27,Data!$A$50:$B$56,2,FALSE),0)</f>
        <v>0</v>
      </c>
      <c r="DU27" s="11">
        <f>IF(DU$2=$A27,0,IF(HLOOKUP(DU$2,Recipes!$H:$GI,'Production Calculator'!$A27+2,FALSE)=0,0,HLOOKUP(DU$2,Recipes!$H:$GI,'Production Calculator'!$A27+2,FALSE)*$AK27))+IF($AO27=DU$3,$AM27/VLOOKUP($AO27,Data!$A$50:$B$56,2,FALSE),0)</f>
        <v>0</v>
      </c>
      <c r="DV27" s="11">
        <f>IF(DV$2=$A27,0,IF(HLOOKUP(DV$2,Recipes!$H:$GI,'Production Calculator'!$A27+2,FALSE)=0,0,HLOOKUP(DV$2,Recipes!$H:$GI,'Production Calculator'!$A27+2,FALSE)*$AK27))+IF($AO27=DV$3,$AM27/VLOOKUP($AO27,Data!$A$50:$B$56,2,FALSE),0)</f>
        <v>0</v>
      </c>
      <c r="DW27" s="11">
        <f>IF(DW$2=$A27,0,IF(HLOOKUP(DW$2,Recipes!$H:$GI,'Production Calculator'!$A27+2,FALSE)=0,0,HLOOKUP(DW$2,Recipes!$H:$GI,'Production Calculator'!$A27+2,FALSE)*$AK27))+IF($AO27=DW$3,$AM27/VLOOKUP($AO27,Data!$A$50:$B$56,2,FALSE),0)</f>
        <v>0</v>
      </c>
      <c r="DX27" s="11">
        <f>IF(DX$2=$A27,0,IF(HLOOKUP(DX$2,Recipes!$H:$GI,'Production Calculator'!$A27+2,FALSE)=0,0,HLOOKUP(DX$2,Recipes!$H:$GI,'Production Calculator'!$A27+2,FALSE)*$AK27))+IF($AO27=DX$3,$AM27/VLOOKUP($AO27,Data!$A$50:$B$56,2,FALSE),0)</f>
        <v>0</v>
      </c>
      <c r="DY27" s="11">
        <f>IF(DY$2=$A27,0,IF(HLOOKUP(DY$2,Recipes!$H:$GI,'Production Calculator'!$A27+2,FALSE)=0,0,HLOOKUP(DY$2,Recipes!$H:$GI,'Production Calculator'!$A27+2,FALSE)*$AK27))+IF($AO27=DY$3,$AM27/VLOOKUP($AO27,Data!$A$50:$B$56,2,FALSE),0)</f>
        <v>0</v>
      </c>
      <c r="DZ27" s="11">
        <f>IF(DZ$2=$A27,0,IF(HLOOKUP(DZ$2,Recipes!$H:$GI,'Production Calculator'!$A27+2,FALSE)=0,0,HLOOKUP(DZ$2,Recipes!$H:$GI,'Production Calculator'!$A27+2,FALSE)*$AK27))+IF($AO27=DZ$3,$AM27/VLOOKUP($AO27,Data!$A$50:$B$56,2,FALSE),0)</f>
        <v>0</v>
      </c>
      <c r="EA27" s="11">
        <f>IF(EA$2=$A27,0,IF(HLOOKUP(EA$2,Recipes!$H:$GI,'Production Calculator'!$A27+2,FALSE)=0,0,HLOOKUP(EA$2,Recipes!$H:$GI,'Production Calculator'!$A27+2,FALSE)*$AK27))+IF($AO27=EA$3,$AM27/VLOOKUP($AO27,Data!$A$50:$B$56,2,FALSE),0)</f>
        <v>0</v>
      </c>
      <c r="EB27" s="11">
        <f>IF(EB$2=$A27,0,IF(HLOOKUP(EB$2,Recipes!$H:$GI,'Production Calculator'!$A27+2,FALSE)=0,0,HLOOKUP(EB$2,Recipes!$H:$GI,'Production Calculator'!$A27+2,FALSE)*$AK27))+IF($AO27=EB$3,$AM27/VLOOKUP($AO27,Data!$A$50:$B$56,2,FALSE),0)</f>
        <v>0</v>
      </c>
      <c r="EC27" s="11">
        <f>IF(EC$2=$A27,0,IF(HLOOKUP(EC$2,Recipes!$H:$GI,'Production Calculator'!$A27+2,FALSE)=0,0,HLOOKUP(EC$2,Recipes!$H:$GI,'Production Calculator'!$A27+2,FALSE)*$AK27))+IF($AO27=EC$3,$AM27/VLOOKUP($AO27,Data!$A$50:$B$56,2,FALSE),0)</f>
        <v>0</v>
      </c>
      <c r="ED27" s="11">
        <f>IF(ED$2=$A27,0,IF(HLOOKUP(ED$2,Recipes!$H:$GI,'Production Calculator'!$A27+2,FALSE)=0,0,HLOOKUP(ED$2,Recipes!$H:$GI,'Production Calculator'!$A27+2,FALSE)*$AK27))+IF($AO27=ED$3,$AM27/VLOOKUP($AO27,Data!$A$50:$B$56,2,FALSE),0)</f>
        <v>0</v>
      </c>
      <c r="EE27" s="11">
        <f>IF(EE$2=$A27,0,IF(HLOOKUP(EE$2,Recipes!$H:$GI,'Production Calculator'!$A27+2,FALSE)=0,0,HLOOKUP(EE$2,Recipes!$H:$GI,'Production Calculator'!$A27+2,FALSE)*$AK27))+IF($AO27=EE$3,$AM27/VLOOKUP($AO27,Data!$A$50:$B$56,2,FALSE),0)</f>
        <v>0</v>
      </c>
      <c r="EF27" s="11">
        <f>IF(EF$2=$A27,0,IF(HLOOKUP(EF$2,Recipes!$H:$GI,'Production Calculator'!$A27+2,FALSE)=0,0,HLOOKUP(EF$2,Recipes!$H:$GI,'Production Calculator'!$A27+2,FALSE)*$AK27))+IF($AO27=EF$3,$AM27/VLOOKUP($AO27,Data!$A$50:$B$56,2,FALSE),0)</f>
        <v>0</v>
      </c>
      <c r="EG27" s="11">
        <f>IF(EG$2=$A27,0,IF(HLOOKUP(EG$2,Recipes!$H:$GI,'Production Calculator'!$A27+2,FALSE)=0,0,HLOOKUP(EG$2,Recipes!$H:$GI,'Production Calculator'!$A27+2,FALSE)*$AK27))+IF($AO27=EG$3,$AM27/VLOOKUP($AO27,Data!$A$50:$B$56,2,FALSE),0)</f>
        <v>0</v>
      </c>
      <c r="EH27" s="11">
        <f>IF(EH$2=$A27,0,IF(HLOOKUP(EH$2,Recipes!$H:$GI,'Production Calculator'!$A27+2,FALSE)=0,0,HLOOKUP(EH$2,Recipes!$H:$GI,'Production Calculator'!$A27+2,FALSE)*$AK27))+IF($AO27=EH$3,$AM27/VLOOKUP($AO27,Data!$A$50:$B$56,2,FALSE),0)</f>
        <v>0</v>
      </c>
      <c r="EI27" s="11">
        <f>IF(EI$2=$A27,0,IF(HLOOKUP(EI$2,Recipes!$H:$GI,'Production Calculator'!$A27+2,FALSE)=0,0,HLOOKUP(EI$2,Recipes!$H:$GI,'Production Calculator'!$A27+2,FALSE)*$AK27))+IF($AO27=EI$3,$AM27/VLOOKUP($AO27,Data!$A$50:$B$56,2,FALSE),0)</f>
        <v>0</v>
      </c>
      <c r="EJ27" s="11">
        <f>IF(EJ$2=$A27,0,IF(HLOOKUP(EJ$2,Recipes!$H:$GI,'Production Calculator'!$A27+2,FALSE)=0,0,HLOOKUP(EJ$2,Recipes!$H:$GI,'Production Calculator'!$A27+2,FALSE)*$AK27))+IF($AO27=EJ$3,$AM27/VLOOKUP($AO27,Data!$A$50:$B$56,2,FALSE),0)</f>
        <v>0</v>
      </c>
      <c r="EK27" s="11">
        <f>IF(EK$2=$A27,0,IF(HLOOKUP(EK$2,Recipes!$H:$GI,'Production Calculator'!$A27+2,FALSE)=0,0,HLOOKUP(EK$2,Recipes!$H:$GI,'Production Calculator'!$A27+2,FALSE)*$AK27))+IF($AO27=EK$3,$AM27/VLOOKUP($AO27,Data!$A$50:$B$56,2,FALSE),0)</f>
        <v>0</v>
      </c>
      <c r="EL27" s="11">
        <f>IF(EL$2=$A27,0,IF(HLOOKUP(EL$2,Recipes!$H:$GI,'Production Calculator'!$A27+2,FALSE)=0,0,HLOOKUP(EL$2,Recipes!$H:$GI,'Production Calculator'!$A27+2,FALSE)*$AK27))+IF($AO27=EL$3,$AM27/VLOOKUP($AO27,Data!$A$50:$B$56,2,FALSE),0)</f>
        <v>0</v>
      </c>
      <c r="EM27" s="11">
        <f>IF(EM$2=$A27,0,IF(HLOOKUP(EM$2,Recipes!$H:$GI,'Production Calculator'!$A27+2,FALSE)=0,0,HLOOKUP(EM$2,Recipes!$H:$GI,'Production Calculator'!$A27+2,FALSE)*$AK27))+IF($AO27=EM$3,$AM27/VLOOKUP($AO27,Data!$A$50:$B$56,2,FALSE),0)</f>
        <v>0</v>
      </c>
      <c r="EN27" s="11">
        <f>IF(EN$2=$A27,0,IF(HLOOKUP(EN$2,Recipes!$H:$GI,'Production Calculator'!$A27+2,FALSE)=0,0,HLOOKUP(EN$2,Recipes!$H:$GI,'Production Calculator'!$A27+2,FALSE)*$AK27))+IF($AO27=EN$3,$AM27/VLOOKUP($AO27,Data!$A$50:$B$56,2,FALSE),0)</f>
        <v>0</v>
      </c>
      <c r="EO27" s="11">
        <f>IF(EO$2=$A27,0,IF(HLOOKUP(EO$2,Recipes!$H:$GI,'Production Calculator'!$A27+2,FALSE)=0,0,HLOOKUP(EO$2,Recipes!$H:$GI,'Production Calculator'!$A27+2,FALSE)*$AK27))+IF($AO27=EO$3,$AM27/VLOOKUP($AO27,Data!$A$50:$B$56,2,FALSE),0)</f>
        <v>0</v>
      </c>
      <c r="EP27" s="11">
        <f>IF(EP$2=$A27,0,IF(HLOOKUP(EP$2,Recipes!$H:$GI,'Production Calculator'!$A27+2,FALSE)=0,0,HLOOKUP(EP$2,Recipes!$H:$GI,'Production Calculator'!$A27+2,FALSE)*$AK27))+IF($AO27=EP$3,$AM27/VLOOKUP($AO27,Data!$A$50:$B$56,2,FALSE),0)</f>
        <v>0</v>
      </c>
      <c r="EQ27" s="11">
        <f>IF(EQ$2=$A27,0,IF(HLOOKUP(EQ$2,Recipes!$H:$GI,'Production Calculator'!$A27+2,FALSE)=0,0,HLOOKUP(EQ$2,Recipes!$H:$GI,'Production Calculator'!$A27+2,FALSE)*$AK27))+IF($AO27=EQ$3,$AM27/VLOOKUP($AO27,Data!$A$50:$B$56,2,FALSE),0)</f>
        <v>0</v>
      </c>
      <c r="ER27" s="11">
        <f>IF(ER$2=$A27,0,IF(HLOOKUP(ER$2,Recipes!$H:$GI,'Production Calculator'!$A27+2,FALSE)=0,0,HLOOKUP(ER$2,Recipes!$H:$GI,'Production Calculator'!$A27+2,FALSE)*$AK27))+IF($AO27=ER$3,$AM27/VLOOKUP($AO27,Data!$A$50:$B$56,2,FALSE),0)</f>
        <v>0</v>
      </c>
      <c r="ES27" s="11">
        <f>IF(ES$2=$A27,0,IF(HLOOKUP(ES$2,Recipes!$H:$GI,'Production Calculator'!$A27+2,FALSE)=0,0,HLOOKUP(ES$2,Recipes!$H:$GI,'Production Calculator'!$A27+2,FALSE)*$AK27))+IF($AO27=ES$3,$AM27/VLOOKUP($AO27,Data!$A$50:$B$56,2,FALSE),0)</f>
        <v>0</v>
      </c>
      <c r="ET27" s="11">
        <f>IF(ET$2=$A27,0,IF(HLOOKUP(ET$2,Recipes!$H:$GI,'Production Calculator'!$A27+2,FALSE)=0,0,HLOOKUP(ET$2,Recipes!$H:$GI,'Production Calculator'!$A27+2,FALSE)*$AK27))+IF($AO27=ET$3,$AM27/VLOOKUP($AO27,Data!$A$50:$B$56,2,FALSE),0)</f>
        <v>0</v>
      </c>
      <c r="EU27" s="11">
        <f>IF(EU$2=$A27,0,IF(HLOOKUP(EU$2,Recipes!$H:$GI,'Production Calculator'!$A27+2,FALSE)=0,0,HLOOKUP(EU$2,Recipes!$H:$GI,'Production Calculator'!$A27+2,FALSE)*$AK27))+IF($AO27=EU$3,$AM27/VLOOKUP($AO27,Data!$A$50:$B$56,2,FALSE),0)</f>
        <v>0</v>
      </c>
      <c r="EV27" s="11">
        <f>IF(EV$2=$A27,0,IF(HLOOKUP(EV$2,Recipes!$H:$GI,'Production Calculator'!$A27+2,FALSE)=0,0,HLOOKUP(EV$2,Recipes!$H:$GI,'Production Calculator'!$A27+2,FALSE)*$AK27))+IF($AO27=EV$3,$AM27/VLOOKUP($AO27,Data!$A$50:$B$56,2,FALSE),0)</f>
        <v>0</v>
      </c>
      <c r="EW27" s="11">
        <f>IF(EW$2=$A27,0,IF(HLOOKUP(EW$2,Recipes!$H:$GI,'Production Calculator'!$A27+2,FALSE)=0,0,HLOOKUP(EW$2,Recipes!$H:$GI,'Production Calculator'!$A27+2,FALSE)*$AK27))+IF($AO27=EW$3,$AM27/VLOOKUP($AO27,Data!$A$50:$B$56,2,FALSE),0)</f>
        <v>0</v>
      </c>
      <c r="EX27" s="11">
        <f>IF(EX$2=$A27,0,IF(HLOOKUP(EX$2,Recipes!$H:$GI,'Production Calculator'!$A27+2,FALSE)=0,0,HLOOKUP(EX$2,Recipes!$H:$GI,'Production Calculator'!$A27+2,FALSE)*$AK27))+IF($AO27=EX$3,$AM27/VLOOKUP($AO27,Data!$A$50:$B$56,2,FALSE),0)</f>
        <v>0</v>
      </c>
      <c r="EY27" s="11">
        <f>IF(EY$2=$A27,0,IF(HLOOKUP(EY$2,Recipes!$H:$GI,'Production Calculator'!$A27+2,FALSE)=0,0,HLOOKUP(EY$2,Recipes!$H:$GI,'Production Calculator'!$A27+2,FALSE)*$AK27))+IF($AO27=EY$3,$AM27/VLOOKUP($AO27,Data!$A$50:$B$56,2,FALSE),0)</f>
        <v>0</v>
      </c>
      <c r="EZ27" s="11">
        <f>IF(EZ$2=$A27,0,IF(HLOOKUP(EZ$2,Recipes!$H:$GI,'Production Calculator'!$A27+2,FALSE)=0,0,HLOOKUP(EZ$2,Recipes!$H:$GI,'Production Calculator'!$A27+2,FALSE)*$AK27))+IF($AO27=EZ$3,$AM27/VLOOKUP($AO27,Data!$A$50:$B$56,2,FALSE),0)</f>
        <v>0</v>
      </c>
      <c r="FA27" s="11">
        <f>IF(FA$2=$A27,0,IF(HLOOKUP(FA$2,Recipes!$H:$GI,'Production Calculator'!$A27+2,FALSE)=0,0,HLOOKUP(FA$2,Recipes!$H:$GI,'Production Calculator'!$A27+2,FALSE)*$AK27))+IF($AO27=FA$3,$AM27/VLOOKUP($AO27,Data!$A$50:$B$56,2,FALSE),0)</f>
        <v>0</v>
      </c>
      <c r="FB27" s="11">
        <f>IF(FB$2=$A27,0,IF(HLOOKUP(FB$2,Recipes!$H:$GI,'Production Calculator'!$A27+2,FALSE)=0,0,HLOOKUP(FB$2,Recipes!$H:$GI,'Production Calculator'!$A27+2,FALSE)*$AK27))+IF($AO27=FB$3,$AM27/VLOOKUP($AO27,Data!$A$50:$B$56,2,FALSE),0)</f>
        <v>0</v>
      </c>
      <c r="FC27" s="11">
        <f>IF(FC$2=$A27,0,IF(HLOOKUP(FC$2,Recipes!$H:$GI,'Production Calculator'!$A27+2,FALSE)=0,0,HLOOKUP(FC$2,Recipes!$H:$GI,'Production Calculator'!$A27+2,FALSE)*$AK27))+IF($AO27=FC$3,$AM27/VLOOKUP($AO27,Data!$A$50:$B$56,2,FALSE),0)</f>
        <v>0</v>
      </c>
      <c r="FD27" s="11">
        <f>IF(FD$2=$A27,0,IF(HLOOKUP(FD$2,Recipes!$H:$GI,'Production Calculator'!$A27+2,FALSE)=0,0,HLOOKUP(FD$2,Recipes!$H:$GI,'Production Calculator'!$A27+2,FALSE)*$AK27))+IF($AO27=FD$3,$AM27/VLOOKUP($AO27,Data!$A$50:$B$56,2,FALSE),0)</f>
        <v>0</v>
      </c>
      <c r="FE27" s="11">
        <f>IF(FE$2=$A27,0,IF(HLOOKUP(FE$2,Recipes!$H:$GI,'Production Calculator'!$A27+2,FALSE)=0,0,HLOOKUP(FE$2,Recipes!$H:$GI,'Production Calculator'!$A27+2,FALSE)*$AK27))+IF($AO27=FE$3,$AM27/VLOOKUP($AO27,Data!$A$50:$B$56,2,FALSE),0)</f>
        <v>0</v>
      </c>
      <c r="FF27" s="11">
        <f>IF(FF$2=$A27,0,IF(HLOOKUP(FF$2,Recipes!$H:$GI,'Production Calculator'!$A27+2,FALSE)=0,0,HLOOKUP(FF$2,Recipes!$H:$GI,'Production Calculator'!$A27+2,FALSE)*$AK27))+IF($AO27=FF$3,$AM27/VLOOKUP($AO27,Data!$A$50:$B$56,2,FALSE),0)</f>
        <v>0</v>
      </c>
      <c r="FG27" s="11">
        <f>IF(FG$2=$A27,0,IF(HLOOKUP(FG$2,Recipes!$H:$GI,'Production Calculator'!$A27+2,FALSE)=0,0,HLOOKUP(FG$2,Recipes!$H:$GI,'Production Calculator'!$A27+2,FALSE)*$AK27))+IF($AO27=FG$3,$AM27/VLOOKUP($AO27,Data!$A$50:$B$56,2,FALSE),0)</f>
        <v>0</v>
      </c>
      <c r="FH27" s="11">
        <f>IF(FH$2=$A27,0,IF(HLOOKUP(FH$2,Recipes!$H:$GI,'Production Calculator'!$A27+2,FALSE)=0,0,HLOOKUP(FH$2,Recipes!$H:$GI,'Production Calculator'!$A27+2,FALSE)*$AK27))+IF($AO27=FH$3,$AM27/VLOOKUP($AO27,Data!$A$50:$B$56,2,FALSE),0)</f>
        <v>0</v>
      </c>
      <c r="FI27" s="11">
        <f>IF(FI$2=$A27,0,IF(HLOOKUP(FI$2,Recipes!$H:$GI,'Production Calculator'!$A27+2,FALSE)=0,0,HLOOKUP(FI$2,Recipes!$H:$GI,'Production Calculator'!$A27+2,FALSE)*$AK27))+IF($AO27=FI$3,$AM27/VLOOKUP($AO27,Data!$A$50:$B$56,2,FALSE),0)</f>
        <v>0</v>
      </c>
      <c r="FJ27" s="11">
        <f>IF(FJ$2=$A27,0,IF(HLOOKUP(FJ$2,Recipes!$H:$GI,'Production Calculator'!$A27+2,FALSE)=0,0,HLOOKUP(FJ$2,Recipes!$H:$GI,'Production Calculator'!$A27+2,FALSE)*$AK27))+IF($AO27=FJ$3,$AM27/VLOOKUP($AO27,Data!$A$50:$B$56,2,FALSE),0)</f>
        <v>0</v>
      </c>
      <c r="FK27" s="11">
        <f>IF(FK$2=$A27,0,IF(HLOOKUP(FK$2,Recipes!$H:$GI,'Production Calculator'!$A27+2,FALSE)=0,0,HLOOKUP(FK$2,Recipes!$H:$GI,'Production Calculator'!$A27+2,FALSE)*$AK27))+IF($AO27=FK$3,$AM27/VLOOKUP($AO27,Data!$A$50:$B$56,2,FALSE),0)</f>
        <v>0</v>
      </c>
      <c r="FL27" s="11">
        <f>IF(FL$2=$A27,0,IF(HLOOKUP(FL$2,Recipes!$H:$GI,'Production Calculator'!$A27+2,FALSE)=0,0,HLOOKUP(FL$2,Recipes!$H:$GI,'Production Calculator'!$A27+2,FALSE)*$AK27))+IF($AO27=FL$3,$AM27/VLOOKUP($AO27,Data!$A$50:$B$56,2,FALSE),0)</f>
        <v>0</v>
      </c>
      <c r="FM27" s="11">
        <f>IF(FM$2=$A27,0,IF(HLOOKUP(FM$2,Recipes!$H:$GI,'Production Calculator'!$A27+2,FALSE)=0,0,HLOOKUP(FM$2,Recipes!$H:$GI,'Production Calculator'!$A27+2,FALSE)*$AK27))+IF($AO27=FM$3,$AM27/VLOOKUP($AO27,Data!$A$50:$B$56,2,FALSE),0)</f>
        <v>0</v>
      </c>
      <c r="FN27" s="11">
        <f>IF(FN$2=$A27,0,IF(HLOOKUP(FN$2,Recipes!$H:$GI,'Production Calculator'!$A27+2,FALSE)=0,0,HLOOKUP(FN$2,Recipes!$H:$GI,'Production Calculator'!$A27+2,FALSE)*$AK27))+IF($AO27=FN$3,$AM27/VLOOKUP($AO27,Data!$A$50:$B$56,2,FALSE),0)</f>
        <v>0</v>
      </c>
      <c r="FO27" s="11">
        <f>IF(FO$2=$A27,0,IF(HLOOKUP(FO$2,Recipes!$H:$GI,'Production Calculator'!$A27+2,FALSE)=0,0,HLOOKUP(FO$2,Recipes!$H:$GI,'Production Calculator'!$A27+2,FALSE)*$AK27))+IF($AO27=FO$3,$AM27/VLOOKUP($AO27,Data!$A$50:$B$56,2,FALSE),0)</f>
        <v>0</v>
      </c>
      <c r="FP27" s="11">
        <f>IF(FP$2=$A27,0,IF(HLOOKUP(FP$2,Recipes!$H:$GI,'Production Calculator'!$A27+2,FALSE)=0,0,HLOOKUP(FP$2,Recipes!$H:$GI,'Production Calculator'!$A27+2,FALSE)*$AK27))+IF($AO27=FP$3,$AM27/VLOOKUP($AO27,Data!$A$50:$B$56,2,FALSE),0)</f>
        <v>0</v>
      </c>
      <c r="FQ27" s="11">
        <f>IF(FQ$2=$A27,0,IF(HLOOKUP(FQ$2,Recipes!$H:$GI,'Production Calculator'!$A27+2,FALSE)=0,0,HLOOKUP(FQ$2,Recipes!$H:$GI,'Production Calculator'!$A27+2,FALSE)*$AK27))+IF($AO27=FQ$3,$AM27/VLOOKUP($AO27,Data!$A$50:$B$56,2,FALSE),0)</f>
        <v>0</v>
      </c>
      <c r="FR27" s="11">
        <f>IF(FR$2=$A27,0,IF(HLOOKUP(FR$2,Recipes!$H:$GI,'Production Calculator'!$A27+2,FALSE)=0,0,HLOOKUP(FR$2,Recipes!$H:$GI,'Production Calculator'!$A27+2,FALSE)*$AK27))+IF($AO27=FR$3,$AM27/VLOOKUP($AO27,Data!$A$50:$B$56,2,FALSE),0)</f>
        <v>0</v>
      </c>
      <c r="FS27" s="11">
        <f>IF(FS$2=$A27,0,IF(HLOOKUP(FS$2,Recipes!$H:$GI,'Production Calculator'!$A27+2,FALSE)=0,0,HLOOKUP(FS$2,Recipes!$H:$GI,'Production Calculator'!$A27+2,FALSE)*$AK27))+IF($AO27=FS$3,$AM27/VLOOKUP($AO27,Data!$A$50:$B$56,2,FALSE),0)</f>
        <v>0</v>
      </c>
      <c r="FT27" s="11">
        <f>IF(FT$2=$A27,0,IF(HLOOKUP(FT$2,Recipes!$H:$GI,'Production Calculator'!$A27+2,FALSE)=0,0,HLOOKUP(FT$2,Recipes!$H:$GI,'Production Calculator'!$A27+2,FALSE)*$AK27))+IF($AO27=FT$3,$AM27/VLOOKUP($AO27,Data!$A$50:$B$56,2,FALSE),0)</f>
        <v>0</v>
      </c>
      <c r="FU27" s="11">
        <f>IF(FU$2=$A27,0,IF(HLOOKUP(FU$2,Recipes!$H:$GI,'Production Calculator'!$A27+2,FALSE)=0,0,HLOOKUP(FU$2,Recipes!$H:$GI,'Production Calculator'!$A27+2,FALSE)*$AK27))+IF($AO27=FU$3,$AM27/VLOOKUP($AO27,Data!$A$50:$B$56,2,FALSE),0)</f>
        <v>0</v>
      </c>
      <c r="FV27" s="11">
        <f>IF(FV$2=$A27,0,IF(HLOOKUP(FV$2,Recipes!$H:$GI,'Production Calculator'!$A27+2,FALSE)=0,0,HLOOKUP(FV$2,Recipes!$H:$GI,'Production Calculator'!$A27+2,FALSE)*$AK27))+IF($AO27=FV$3,$AM27/VLOOKUP($AO27,Data!$A$50:$B$56,2,FALSE),0)</f>
        <v>0</v>
      </c>
      <c r="FW27" s="11">
        <f>IF(FW$2=$A27,0,IF(HLOOKUP(FW$2,Recipes!$H:$GI,'Production Calculator'!$A27+2,FALSE)=0,0,HLOOKUP(FW$2,Recipes!$H:$GI,'Production Calculator'!$A27+2,FALSE)*$AK27))+IF($AO27=FW$3,$AM27/VLOOKUP($AO27,Data!$A$50:$B$56,2,FALSE),0)</f>
        <v>0</v>
      </c>
      <c r="FX27" s="11">
        <f>IF(FX$2=$A27,0,IF(HLOOKUP(FX$2,Recipes!$H:$GI,'Production Calculator'!$A27+2,FALSE)=0,0,HLOOKUP(FX$2,Recipes!$H:$GI,'Production Calculator'!$A27+2,FALSE)*$AK27))+IF($AO27=FX$3,$AM27/VLOOKUP($AO27,Data!$A$50:$B$56,2,FALSE),0)</f>
        <v>0</v>
      </c>
      <c r="FY27" s="11">
        <f>IF(FY$2=$A27,0,IF(HLOOKUP(FY$2,Recipes!$H:$GI,'Production Calculator'!$A27+2,FALSE)=0,0,HLOOKUP(FY$2,Recipes!$H:$GI,'Production Calculator'!$A27+2,FALSE)*$AK27))+IF($AO27=FY$3,$AM27/VLOOKUP($AO27,Data!$A$50:$B$56,2,FALSE),0)</f>
        <v>0</v>
      </c>
      <c r="FZ27" s="11">
        <f>IF(FZ$2=$A27,0,IF(HLOOKUP(FZ$2,Recipes!$H:$GI,'Production Calculator'!$A27+2,FALSE)=0,0,HLOOKUP(FZ$2,Recipes!$H:$GI,'Production Calculator'!$A27+2,FALSE)*$AK27))+IF($AO27=FZ$3,$AM27/VLOOKUP($AO27,Data!$A$50:$B$56,2,FALSE),0)</f>
        <v>0</v>
      </c>
      <c r="GA27" s="11">
        <f>IF(GA$2=$A27,0,IF(HLOOKUP(GA$2,Recipes!$H:$GI,'Production Calculator'!$A27+2,FALSE)=0,0,HLOOKUP(GA$2,Recipes!$H:$GI,'Production Calculator'!$A27+2,FALSE)*$AK27))+IF($AO27=GA$3,$AM27/VLOOKUP($AO27,Data!$A$50:$B$56,2,FALSE),0)</f>
        <v>0</v>
      </c>
      <c r="GB27" s="11">
        <f>IF(GB$2=$A27,0,IF(HLOOKUP(GB$2,Recipes!$H:$GI,'Production Calculator'!$A27+2,FALSE)=0,0,HLOOKUP(GB$2,Recipes!$H:$GI,'Production Calculator'!$A27+2,FALSE)*$AK27))+IF($AO27=GB$3,$AM27/VLOOKUP($AO27,Data!$A$50:$B$56,2,FALSE),0)</f>
        <v>0</v>
      </c>
      <c r="GC27" s="11">
        <f>IF(GC$2=$A27,0,IF(HLOOKUP(GC$2,Recipes!$H:$GI,'Production Calculator'!$A27+2,FALSE)=0,0,HLOOKUP(GC$2,Recipes!$H:$GI,'Production Calculator'!$A27+2,FALSE)*$AK27))+IF($AO27=GC$3,$AM27/VLOOKUP($AO27,Data!$A$50:$B$56,2,FALSE),0)</f>
        <v>0</v>
      </c>
      <c r="GD27" s="11">
        <f>IF(GD$2=$A27,0,IF(HLOOKUP(GD$2,Recipes!$H:$GI,'Production Calculator'!$A27+2,FALSE)=0,0,HLOOKUP(GD$2,Recipes!$H:$GI,'Production Calculator'!$A27+2,FALSE)*$AK27))+IF($AO27=GD$3,$AM27/VLOOKUP($AO27,Data!$A$50:$B$56,2,FALSE),0)</f>
        <v>0</v>
      </c>
      <c r="GE27" s="11">
        <f>IF(GE$2=$A27,0,IF(HLOOKUP(GE$2,Recipes!$H:$GI,'Production Calculator'!$A27+2,FALSE)=0,0,HLOOKUP(GE$2,Recipes!$H:$GI,'Production Calculator'!$A27+2,FALSE)*$AK27))+IF($AO27=GE$3,$AM27/VLOOKUP($AO27,Data!$A$50:$B$56,2,FALSE),0)</f>
        <v>0</v>
      </c>
      <c r="GF27" s="11">
        <f>IF(GF$2=$A27,0,IF(HLOOKUP(GF$2,Recipes!$H:$GI,'Production Calculator'!$A27+2,FALSE)=0,0,HLOOKUP(GF$2,Recipes!$H:$GI,'Production Calculator'!$A27+2,FALSE)*$AK27))+IF($AO27=GF$3,$AM27/VLOOKUP($AO27,Data!$A$50:$B$56,2,FALSE),0)</f>
        <v>0</v>
      </c>
      <c r="GG27" s="11">
        <f>IF(GG$2=$A27,0,IF(HLOOKUP(GG$2,Recipes!$H:$GI,'Production Calculator'!$A27+2,FALSE)=0,0,HLOOKUP(GG$2,Recipes!$H:$GI,'Production Calculator'!$A27+2,FALSE)*$AK27))+IF($AO27=GG$3,$AM27/VLOOKUP($AO27,Data!$A$50:$B$56,2,FALSE),0)</f>
        <v>0</v>
      </c>
      <c r="GH27" s="11">
        <f>IF(GH$2=$A27,0,IF(HLOOKUP(GH$2,Recipes!$H:$GI,'Production Calculator'!$A27+2,FALSE)=0,0,HLOOKUP(GH$2,Recipes!$H:$GI,'Production Calculator'!$A27+2,FALSE)*$AK27))+IF($AO27=GH$3,$AM27/VLOOKUP($AO27,Data!$A$50:$B$56,2,FALSE),0)</f>
        <v>0</v>
      </c>
      <c r="GI27" s="11">
        <f>IF(GI$2=$A27,0,IF(HLOOKUP(GI$2,Recipes!$H:$GI,'Production Calculator'!$A27+2,FALSE)=0,0,HLOOKUP(GI$2,Recipes!$H:$GI,'Production Calculator'!$A27+2,FALSE)*$AK27))+IF($AO27=GI$3,$AM27/VLOOKUP($AO27,Data!$A$50:$B$56,2,FALSE),0)</f>
        <v>0</v>
      </c>
      <c r="GJ27" s="11">
        <f>IF(GJ$2=$A27,0,IF(HLOOKUP(GJ$2,Recipes!$H:$GI,'Production Calculator'!$A27+2,FALSE)=0,0,HLOOKUP(GJ$2,Recipes!$H:$GI,'Production Calculator'!$A27+2,FALSE)*$AK27))+IF($AO27=GJ$3,$AM27/VLOOKUP($AO27,Data!$A$50:$B$56,2,FALSE),0)</f>
        <v>0</v>
      </c>
      <c r="GK27" s="11">
        <f>IF(GK$2=$A27,0,IF(HLOOKUP(GK$2,Recipes!$H:$GI,'Production Calculator'!$A27+2,FALSE)=0,0,HLOOKUP(GK$2,Recipes!$H:$GI,'Production Calculator'!$A27+2,FALSE)*$AK27))+IF($AO27=GK$3,$AM27/VLOOKUP($AO27,Data!$A$50:$B$56,2,FALSE),0)</f>
        <v>0</v>
      </c>
      <c r="GL27" s="11">
        <f>IF(GL$2=$A27,0,IF(HLOOKUP(GL$2,Recipes!$H:$GI,'Production Calculator'!$A27+2,FALSE)=0,0,HLOOKUP(GL$2,Recipes!$H:$GI,'Production Calculator'!$A27+2,FALSE)*$AK27))+IF($AO27=GL$3,$AM27/VLOOKUP($AO27,Data!$A$50:$B$56,2,FALSE),0)</f>
        <v>0</v>
      </c>
      <c r="GM27" s="11">
        <f>IF(GM$2=$A27,0,IF(HLOOKUP(GM$2,Recipes!$H:$GI,'Production Calculator'!$A27+2,FALSE)=0,0,HLOOKUP(GM$2,Recipes!$H:$GI,'Production Calculator'!$A27+2,FALSE)*$AK27))+IF($AO27=GM$3,$AM27/VLOOKUP($AO27,Data!$A$50:$B$56,2,FALSE),0)</f>
        <v>0</v>
      </c>
      <c r="GN27" s="11">
        <f>IF(GN$2=$A27,0,IF(HLOOKUP(GN$2,Recipes!$H:$GI,'Production Calculator'!$A27+2,FALSE)=0,0,HLOOKUP(GN$2,Recipes!$H:$GI,'Production Calculator'!$A27+2,FALSE)*$AK27))+IF($AO27=GN$3,$AM27/VLOOKUP($AO27,Data!$A$50:$B$56,2,FALSE),0)</f>
        <v>0</v>
      </c>
      <c r="GO27" s="11">
        <f>IF(GO$2=$A27,0,IF(HLOOKUP(GO$2,Recipes!$H:$GI,'Production Calculator'!$A27+2,FALSE)=0,0,HLOOKUP(GO$2,Recipes!$H:$GI,'Production Calculator'!$A27+2,FALSE)*$AK27))+IF($AO27=GO$3,$AM27/VLOOKUP($AO27,Data!$A$50:$B$56,2,FALSE),0)</f>
        <v>0</v>
      </c>
      <c r="GP27" s="11">
        <f>IF(GP$2=$A27,0,IF(HLOOKUP(GP$2,Recipes!$H:$GI,'Production Calculator'!$A27+2,FALSE)=0,0,HLOOKUP(GP$2,Recipes!$H:$GI,'Production Calculator'!$A27+2,FALSE)*$AK27))+IF($AO27=GP$3,$AM27/VLOOKUP($AO27,Data!$A$50:$B$56,2,FALSE),0)</f>
        <v>0</v>
      </c>
      <c r="GQ27" s="11">
        <f>IF(GQ$2=$A27,0,IF(HLOOKUP(GQ$2,Recipes!$H:$GI,'Production Calculator'!$A27+2,FALSE)=0,0,HLOOKUP(GQ$2,Recipes!$H:$GI,'Production Calculator'!$A27+2,FALSE)*$AK27))+IF($AO27=GQ$3,$AM27/VLOOKUP($AO27,Data!$A$50:$B$56,2,FALSE),0)</f>
        <v>0</v>
      </c>
      <c r="GR27" s="11">
        <f>IF(GR$2=$A27,0,IF(HLOOKUP(GR$2,Recipes!$H:$GI,'Production Calculator'!$A27+2,FALSE)=0,0,HLOOKUP(GR$2,Recipes!$H:$GI,'Production Calculator'!$A27+2,FALSE)*$AK27))+IF($AO27=GR$3,$AM27/VLOOKUP($AO27,Data!$A$50:$B$56,2,FALSE),0)</f>
        <v>0</v>
      </c>
      <c r="GS27" s="11">
        <f>IF(GS$2=$A27,0,IF(HLOOKUP(GS$2,Recipes!$H:$GI,'Production Calculator'!$A27+2,FALSE)=0,0,HLOOKUP(GS$2,Recipes!$H:$GI,'Production Calculator'!$A27+2,FALSE)*$AK27))+IF($AO27=GS$3,$AM27/VLOOKUP($AO27,Data!$A$50:$B$56,2,FALSE),0)</f>
        <v>0</v>
      </c>
      <c r="GT27" s="11">
        <f>IF(GT$2=$A27,0,IF(HLOOKUP(GT$2,Recipes!$H:$GI,'Production Calculator'!$A27+2,FALSE)=0,0,HLOOKUP(GT$2,Recipes!$H:$GI,'Production Calculator'!$A27+2,FALSE)*$AK27))+IF($AO27=GT$3,$AM27/VLOOKUP($AO27,Data!$A$50:$B$56,2,FALSE),0)</f>
        <v>0</v>
      </c>
      <c r="GU27" s="11">
        <f>IF(GU$2=$A27,0,IF(HLOOKUP(GU$2,Recipes!$H:$GI,'Production Calculator'!$A27+2,FALSE)=0,0,HLOOKUP(GU$2,Recipes!$H:$GI,'Production Calculator'!$A27+2,FALSE)*$AK27))+IF($AO27=GU$3,$AM27/VLOOKUP($AO27,Data!$A$50:$B$56,2,FALSE),0)</f>
        <v>0</v>
      </c>
      <c r="GV27" s="11">
        <f>IF(GV$2=$A27,0,IF(HLOOKUP(GV$2,Recipes!$H:$GI,'Production Calculator'!$A27+2,FALSE)=0,0,HLOOKUP(GV$2,Recipes!$H:$GI,'Production Calculator'!$A27+2,FALSE)*$AK27))+IF($AO27=GV$3,$AM27/VLOOKUP($AO27,Data!$A$50:$B$56,2,FALSE),0)</f>
        <v>0</v>
      </c>
      <c r="GW27" s="11">
        <f>IF(GW$2=$A27,0,IF(HLOOKUP(GW$2,Recipes!$H:$GI,'Production Calculator'!$A27+2,FALSE)=0,0,HLOOKUP(GW$2,Recipes!$H:$GI,'Production Calculator'!$A27+2,FALSE)*$AK27))+IF($AO27=GW$3,$AM27/VLOOKUP($AO27,Data!$A$50:$B$56,2,FALSE),0)</f>
        <v>0</v>
      </c>
      <c r="GX27" s="11">
        <f>IF(GX$2=$A27,0,IF(HLOOKUP(GX$2,Recipes!$H:$GI,'Production Calculator'!$A27+2,FALSE)=0,0,HLOOKUP(GX$2,Recipes!$H:$GI,'Production Calculator'!$A27+2,FALSE)*$AK27))+IF($AO27=GX$3,$AM27/VLOOKUP($AO27,Data!$A$50:$B$56,2,FALSE),0)</f>
        <v>0</v>
      </c>
      <c r="GY27" s="11">
        <f>IF(GY$2=$A27,0,IF(HLOOKUP(GY$2,Recipes!$H:$GI,'Production Calculator'!$A27+2,FALSE)=0,0,HLOOKUP(GY$2,Recipes!$H:$GI,'Production Calculator'!$A27+2,FALSE)*$AK27))+IF($AO27=GY$3,$AM27/VLOOKUP($AO27,Data!$A$50:$B$56,2,FALSE),0)</f>
        <v>0</v>
      </c>
      <c r="GZ27" s="11">
        <f>IF(GZ$2=$A27,0,IF(HLOOKUP(GZ$2,Recipes!$H:$GI,'Production Calculator'!$A27+2,FALSE)=0,0,HLOOKUP(GZ$2,Recipes!$H:$GI,'Production Calculator'!$A27+2,FALSE)*$AK27))+IF($AO27=GZ$3,$AM27/VLOOKUP($AO27,Data!$A$50:$B$56,2,FALSE),0)</f>
        <v>0</v>
      </c>
      <c r="HA27" s="11">
        <f>IF(HA$2=$A27,0,IF(HLOOKUP(HA$2,Recipes!$H:$GI,'Production Calculator'!$A27+2,FALSE)=0,0,HLOOKUP(HA$2,Recipes!$H:$GI,'Production Calculator'!$A27+2,FALSE)*$AK27))+IF($AO27=HA$3,$AM27/VLOOKUP($AO27,Data!$A$50:$B$56,2,FALSE),0)</f>
        <v>0</v>
      </c>
      <c r="HB27" s="11">
        <f>IF(HB$2=$A27,0,IF(HLOOKUP(HB$2,Recipes!$H:$GI,'Production Calculator'!$A27+2,FALSE)=0,0,HLOOKUP(HB$2,Recipes!$H:$GI,'Production Calculator'!$A27+2,FALSE)*$AK27))+IF($AO27=HB$3,$AM27/VLOOKUP($AO27,Data!$A$50:$B$56,2,FALSE),0)</f>
        <v>0</v>
      </c>
      <c r="HC27" s="11">
        <f>IF(HC$2=$A27,0,IF(HLOOKUP(HC$2,Recipes!$H:$GI,'Production Calculator'!$A27+2,FALSE)=0,0,HLOOKUP(HC$2,Recipes!$H:$GI,'Production Calculator'!$A27+2,FALSE)*$AK27))+IF($AO27=HC$3,$AM27/VLOOKUP($AO27,Data!$A$50:$B$56,2,FALSE),0)</f>
        <v>0</v>
      </c>
      <c r="HD27" s="11">
        <f>IF(HD$2=$A27,0,IF(HLOOKUP(HD$2,Recipes!$H:$GI,'Production Calculator'!$A27+2,FALSE)=0,0,HLOOKUP(HD$2,Recipes!$H:$GI,'Production Calculator'!$A27+2,FALSE)*$AK27))+IF($AO27=HD$3,$AM27/VLOOKUP($AO27,Data!$A$50:$B$56,2,FALSE),0)</f>
        <v>0</v>
      </c>
      <c r="HE27" s="11">
        <f>IF(HE$2=$A27,0,IF(HLOOKUP(HE$2,Recipes!$H:$GI,'Production Calculator'!$A27+2,FALSE)=0,0,HLOOKUP(HE$2,Recipes!$H:$GI,'Production Calculator'!$A27+2,FALSE)*$AK27))+IF($AO27=HE$3,$AM27/VLOOKUP($AO27,Data!$A$50:$B$56,2,FALSE),0)</f>
        <v>0</v>
      </c>
      <c r="HF27" s="11">
        <f>IF(HF$2=$A27,0,IF(HLOOKUP(HF$2,Recipes!$H:$GI,'Production Calculator'!$A27+2,FALSE)=0,0,HLOOKUP(HF$2,Recipes!$H:$GI,'Production Calculator'!$A27+2,FALSE)*$AK27))+IF($AO27=HF$3,$AM27/VLOOKUP($AO27,Data!$A$50:$B$56,2,FALSE),0)</f>
        <v>0</v>
      </c>
      <c r="HG27" s="11">
        <f>IF(HG$2=$A27,0,IF(HLOOKUP(HG$2,Recipes!$H:$GI,'Production Calculator'!$A27+2,FALSE)=0,0,HLOOKUP(HG$2,Recipes!$H:$GI,'Production Calculator'!$A27+2,FALSE)*$AK27))+IF($AO27=HG$3,$AM27/VLOOKUP($AO27,Data!$A$50:$B$56,2,FALSE),0)</f>
        <v>0</v>
      </c>
      <c r="HH27" s="11">
        <f>IF(HH$2=$A27,0,IF(HLOOKUP(HH$2,Recipes!$H:$GI,'Production Calculator'!$A27+2,FALSE)=0,0,HLOOKUP(HH$2,Recipes!$H:$GI,'Production Calculator'!$A27+2,FALSE)*$AK27))+IF($AO27=HH$3,$AM27/VLOOKUP($AO27,Data!$A$50:$B$56,2,FALSE),0)</f>
        <v>0</v>
      </c>
      <c r="HI27" s="11">
        <f>IF(HI$2=$A27,0,IF(HLOOKUP(HI$2,Recipes!$H:$GI,'Production Calculator'!$A27+2,FALSE)=0,0,HLOOKUP(HI$2,Recipes!$H:$GI,'Production Calculator'!$A27+2,FALSE)*$AK27))+IF($AO27=HI$3,$AM27/VLOOKUP($AO27,Data!$A$50:$B$56,2,FALSE),0)</f>
        <v>0</v>
      </c>
      <c r="HJ27" s="11">
        <f>IF(HJ$2=$A27,0,IF(HLOOKUP(HJ$2,Recipes!$H:$GI,'Production Calculator'!$A27+2,FALSE)=0,0,HLOOKUP(HJ$2,Recipes!$H:$GI,'Production Calculator'!$A27+2,FALSE)*$AK27))+IF($AO27=HJ$3,$AM27/VLOOKUP($AO27,Data!$A$50:$B$56,2,FALSE),0)</f>
        <v>0</v>
      </c>
      <c r="HK27" s="11">
        <f>IF(HK$2=$A27,0,IF(HLOOKUP(HK$2,Recipes!$H:$GI,'Production Calculator'!$A27+2,FALSE)=0,0,HLOOKUP(HK$2,Recipes!$H:$GI,'Production Calculator'!$A27+2,FALSE)*$AK27))+IF($AO27=HK$3,$AM27/VLOOKUP($AO27,Data!$A$50:$B$56,2,FALSE),0)</f>
        <v>0</v>
      </c>
      <c r="HL27" s="11">
        <f>IF(HL$2=$A27,0,IF(HLOOKUP(HL$2,Recipes!$H:$GI,'Production Calculator'!$A27+2,FALSE)=0,0,HLOOKUP(HL$2,Recipes!$H:$GI,'Production Calculator'!$A27+2,FALSE)*$AK27))+IF($AO27=HL$3,$AM27/VLOOKUP($AO27,Data!$A$50:$B$56,2,FALSE),0)</f>
        <v>0</v>
      </c>
      <c r="HM27" s="11">
        <f>IF(HM$2=$A27,0,IF(HLOOKUP(HM$2,Recipes!$H:$GI,'Production Calculator'!$A27+2,FALSE)=0,0,HLOOKUP(HM$2,Recipes!$H:$GI,'Production Calculator'!$A27+2,FALSE)*$AK27))+IF($AO27=HM$3,$AM27/VLOOKUP($AO27,Data!$A$50:$B$56,2,FALSE),0)</f>
        <v>0</v>
      </c>
      <c r="HN27" s="11">
        <f>IF(HN$2=$A27,0,IF(HLOOKUP(HN$2,Recipes!$H:$GI,'Production Calculator'!$A27+2,FALSE)=0,0,HLOOKUP(HN$2,Recipes!$H:$GI,'Production Calculator'!$A27+2,FALSE)*$AK27))+IF($AO27=HN$3,$AM27/VLOOKUP($AO27,Data!$A$50:$B$56,2,FALSE),0)</f>
        <v>0</v>
      </c>
      <c r="HO27" s="11">
        <f>IF(HO$2=$A27,0,IF(HLOOKUP(HO$2,Recipes!$H:$GI,'Production Calculator'!$A27+2,FALSE)=0,0,HLOOKUP(HO$2,Recipes!$H:$GI,'Production Calculator'!$A27+2,FALSE)*$AK27))+IF($AO27=HO$3,$AM27/VLOOKUP($AO27,Data!$A$50:$B$56,2,FALSE),0)</f>
        <v>0</v>
      </c>
      <c r="HP27" s="11">
        <f>IF(HP$2=$A27,0,IF(HLOOKUP(HP$2,Recipes!$H:$GI,'Production Calculator'!$A27+2,FALSE)=0,0,HLOOKUP(HP$2,Recipes!$H:$GI,'Production Calculator'!$A27+2,FALSE)*$AK27))+IF($AO27=HP$3,$AM27/VLOOKUP($AO27,Data!$A$50:$B$56,2,FALSE),0)</f>
        <v>0</v>
      </c>
      <c r="HQ27" s="11">
        <f>IF(HQ$2=$A27,0,IF(HLOOKUP(HQ$2,Recipes!$H:$GI,'Production Calculator'!$A27+2,FALSE)=0,0,HLOOKUP(HQ$2,Recipes!$H:$GI,'Production Calculator'!$A27+2,FALSE)*$AK27))+IF($AO27=HQ$3,$AM27/VLOOKUP($AO27,Data!$A$50:$B$56,2,FALSE),0)</f>
        <v>0</v>
      </c>
      <c r="HR27" s="11">
        <f>IF(HR$2=$A27,0,IF(HLOOKUP(HR$2,Recipes!$H:$GI,'Production Calculator'!$A27+2,FALSE)=0,0,HLOOKUP(HR$2,Recipes!$H:$GI,'Production Calculator'!$A27+2,FALSE)*$AK27))+IF($AO27=HR$3,$AM27/VLOOKUP($AO27,Data!$A$50:$B$56,2,FALSE),0)</f>
        <v>0</v>
      </c>
      <c r="HS27" s="121"/>
    </row>
    <row r="28" spans="1:227" x14ac:dyDescent="0.45">
      <c r="A28">
        <v>15</v>
      </c>
      <c r="B28" s="107" t="str">
        <f>VLOOKUP(A28,Recipes!A:B,2)</f>
        <v>Discharge defense</v>
      </c>
      <c r="C28" s="128">
        <v>0</v>
      </c>
      <c r="D28" s="108">
        <f t="shared" si="50"/>
        <v>0</v>
      </c>
      <c r="E28" s="127" t="s">
        <v>1</v>
      </c>
      <c r="F28" s="109">
        <f>VLOOKUP(A28,Recipes!$A$3:$G$186,6,FALSE)</f>
        <v>3</v>
      </c>
      <c r="G28" s="109">
        <f>VLOOKUP(A28,Recipes!$A$3:$G$186,7,FALSE)</f>
        <v>0</v>
      </c>
      <c r="H28" s="110">
        <f t="shared" si="51"/>
        <v>0</v>
      </c>
      <c r="I28" s="109">
        <f>VLOOKUP(E28,Data!$A$2:$C$26,3, FALSE)</f>
        <v>4</v>
      </c>
      <c r="J28" s="108">
        <v>0</v>
      </c>
      <c r="K28" s="108">
        <v>0</v>
      </c>
      <c r="L28" s="108">
        <v>0</v>
      </c>
      <c r="M28" s="123">
        <v>0</v>
      </c>
      <c r="N28" s="123">
        <v>0</v>
      </c>
      <c r="O28" s="123">
        <v>0</v>
      </c>
      <c r="P28" s="124">
        <v>0</v>
      </c>
      <c r="Q28" s="124">
        <v>0</v>
      </c>
      <c r="R28" s="124">
        <v>0</v>
      </c>
      <c r="S28">
        <f t="shared" si="66"/>
        <v>0</v>
      </c>
      <c r="T28">
        <f t="shared" si="67"/>
        <v>0</v>
      </c>
      <c r="U28">
        <f t="shared" si="68"/>
        <v>0</v>
      </c>
      <c r="V28">
        <f t="shared" si="69"/>
        <v>0</v>
      </c>
      <c r="W28">
        <f t="shared" si="70"/>
        <v>0</v>
      </c>
      <c r="X28">
        <f t="shared" si="71"/>
        <v>0</v>
      </c>
      <c r="Y28">
        <f t="shared" si="72"/>
        <v>0</v>
      </c>
      <c r="Z28">
        <f t="shared" si="73"/>
        <v>0</v>
      </c>
      <c r="AA28">
        <f t="shared" si="74"/>
        <v>0</v>
      </c>
      <c r="AB28" s="111">
        <f>VLOOKUP($A28,Recipes!$A:$G,4)</f>
        <v>10</v>
      </c>
      <c r="AC28" s="111">
        <f>VLOOKUP($A28,Recipes!$A:$G,5)</f>
        <v>1</v>
      </c>
      <c r="AD28" s="111">
        <f t="shared" si="61"/>
        <v>0.1</v>
      </c>
      <c r="AE28" s="111">
        <f>VLOOKUP(E28,Data!$A$2:$F$26,5,FALSE)</f>
        <v>0</v>
      </c>
      <c r="AF28" s="111">
        <f>VLOOKUP(E28,Data!$A$2:$F$26,4,FALSE)</f>
        <v>210</v>
      </c>
      <c r="AG28" s="111">
        <f>VLOOKUP(E28,Data!$A$2:$B$26,2, FALSE)</f>
        <v>1.25</v>
      </c>
      <c r="AH28" s="111">
        <f>1+VLOOKUP($J$3,Data!$A$40:$D$48,2,FALSE)*$J28+VLOOKUP($K$3,Data!$A$40:$D$48,2,FALSE)*$K28+VLOOKUP($L$3,Data!$A$40:$D$48,2,FALSE)*$L28+VLOOKUP($M$3,Data!$A$40:$D$48,2,FALSE)*$M28+VLOOKUP($N$3,Data!$A$40:$D$48,2,FALSE)*$N28+VLOOKUP($O$3,Data!$A$40:$D$48,2,FALSE)*$O28+VLOOKUP($P$3,Data!$A$40:$D$48,2,FALSE)*$P28+VLOOKUP($Q$3,Data!$A$40:$D$48,2,FALSE)*$Q28+VLOOKUP($R$3,Data!$A$40:$D$48,2,FALSE)*$R28</f>
        <v>1</v>
      </c>
      <c r="AI28" s="111">
        <f>MAX(1+VLOOKUP($J$3,Data!$A$40:$D$48,3,FALSE)*$J28+VLOOKUP($K$3,Data!$A$40:$D$48,3,FALSE)*$K28+VLOOKUP($L$3,Data!$A$40:$D$48,3,FALSE)*$L28+VLOOKUP($M$3,Data!$A$40:$D$48,3,FALSE)*$M28+VLOOKUP($N$3,Data!$A$40:$D$48,3,FALSE)*$N28+VLOOKUP($O$3,Data!$A$40:$D$48,3,FALSE)*$O28+VLOOKUP($P$3,Data!$A$40:$D$48,3,FALSE)*$P28+VLOOKUP($Q$3,Data!$A$40:$D$48,3,FALSE)*$Q28+VLOOKUP($R$3,Data!$A$40:$D$48,3,FALSE)*$R28,0)</f>
        <v>1</v>
      </c>
      <c r="AJ28" s="111">
        <f>MAX(1-(VLOOKUP($J$3,Data!$A$40:$D$48,4,FALSE)*$J28+VLOOKUP($K$3,Data!$A$40:$D$48,4,FALSE)*$K28+VLOOKUP($L$3,Data!$A$40:$D$48,4,FALSE)*$L28+VLOOKUP($M$3,Data!$A$40:$D$48,4,FALSE)*$M28+VLOOKUP($N$3,Data!$A$40:$D$48,4,FALSE)*$N28+VLOOKUP($O$3,Data!$A$40:$D$48,4,FALSE)*$O28+VLOOKUP($P$3,Data!$A$40:$D$48,4,FALSE)*$P28+VLOOKUP($Q$3,Data!$A$40:$D$48,4,FALSE)*$Q28+VLOOKUP($R$3,Data!$A$40:$D$48,4,FALSE)*$R28),0.2)</f>
        <v>1</v>
      </c>
      <c r="AK28" s="112">
        <f t="shared" si="62"/>
        <v>0</v>
      </c>
      <c r="AL28" s="111">
        <f t="shared" si="63"/>
        <v>0.125</v>
      </c>
      <c r="AM28" s="111">
        <f t="shared" si="64"/>
        <v>0</v>
      </c>
      <c r="AN28" s="111">
        <f t="shared" si="65"/>
        <v>0</v>
      </c>
      <c r="AO28" s="131" t="s">
        <v>298</v>
      </c>
      <c r="AP28" s="11"/>
      <c r="AQ28" s="11">
        <f>IF(AQ$2=$A28,0,IF(HLOOKUP(AQ$2,Recipes!$H:$GI,'Production Calculator'!$A28+2,FALSE)=0,0,HLOOKUP(AQ$2,Recipes!$H:$GI,'Production Calculator'!$A28+2,FALSE)*$AK28))+IF($AO28=AQ$3,$AM28/VLOOKUP($AO28,Data!$A$50:$B$56,2,FALSE),0)</f>
        <v>0</v>
      </c>
      <c r="AR28" s="11">
        <f>IF(AR$2=$A28,0,IF(HLOOKUP(AR$2,Recipes!$H:$GI,'Production Calculator'!$A28+2,FALSE)=0,0,HLOOKUP(AR$2,Recipes!$H:$GI,'Production Calculator'!$A28+2,FALSE)*$AK28))+IF($AO28=AR$3,$AM28/VLOOKUP($AO28,Data!$A$50:$B$56,2,FALSE),0)</f>
        <v>0</v>
      </c>
      <c r="AS28" s="11">
        <f>IF(AS$2=$A28,0,IF(HLOOKUP(AS$2,Recipes!$H:$GI,'Production Calculator'!$A28+2,FALSE)=0,0,HLOOKUP(AS$2,Recipes!$H:$GI,'Production Calculator'!$A28+2,FALSE)*$AK28))+IF($AO28=AS$3,$AM28/VLOOKUP($AO28,Data!$A$50:$B$56,2,FALSE),0)</f>
        <v>0</v>
      </c>
      <c r="AT28" s="11">
        <f>IF(AT$2=$A28,0,IF(HLOOKUP(AT$2,Recipes!$H:$GI,'Production Calculator'!$A28+2,FALSE)=0,0,HLOOKUP(AT$2,Recipes!$H:$GI,'Production Calculator'!$A28+2,FALSE)*$AK28))+IF($AO28=AT$3,$AM28/VLOOKUP($AO28,Data!$A$50:$B$56,2,FALSE),0)</f>
        <v>0</v>
      </c>
      <c r="AU28" s="11">
        <f>IF(AU$2=$A28,0,IF(HLOOKUP(AU$2,Recipes!$H:$GI,'Production Calculator'!$A28+2,FALSE)=0,0,HLOOKUP(AU$2,Recipes!$H:$GI,'Production Calculator'!$A28+2,FALSE)*$AK28))+IF($AO28=AU$3,$AM28/VLOOKUP($AO28,Data!$A$50:$B$56,2,FALSE),0)</f>
        <v>0</v>
      </c>
      <c r="AV28" s="11">
        <f>IF(AV$2=$A28,0,IF(HLOOKUP(AV$2,Recipes!$H:$GI,'Production Calculator'!$A28+2,FALSE)=0,0,HLOOKUP(AV$2,Recipes!$H:$GI,'Production Calculator'!$A28+2,FALSE)*$AK28))+IF($AO28=AV$3,$AM28/VLOOKUP($AO28,Data!$A$50:$B$56,2,FALSE),0)</f>
        <v>0</v>
      </c>
      <c r="AW28" s="11">
        <f>IF(AW$2=$A28,0,IF(HLOOKUP(AW$2,Recipes!$H:$GI,'Production Calculator'!$A28+2,FALSE)=0,0,HLOOKUP(AW$2,Recipes!$H:$GI,'Production Calculator'!$A28+2,FALSE)*$AK28))+IF($AO28=AW$3,$AM28/VLOOKUP($AO28,Data!$A$50:$B$56,2,FALSE),0)</f>
        <v>0</v>
      </c>
      <c r="AX28" s="11">
        <f>IF(AX$2=$A28,0,IF(HLOOKUP(AX$2,Recipes!$H:$GI,'Production Calculator'!$A28+2,FALSE)=0,0,HLOOKUP(AX$2,Recipes!$H:$GI,'Production Calculator'!$A28+2,FALSE)*$AK28))+IF($AO28=AX$3,$AM28/VLOOKUP($AO28,Data!$A$50:$B$56,2,FALSE),0)</f>
        <v>0</v>
      </c>
      <c r="AY28" s="11">
        <f>IF(AY$2=$A28,0,IF(HLOOKUP(AY$2,Recipes!$H:$GI,'Production Calculator'!$A28+2,FALSE)=0,0,HLOOKUP(AY$2,Recipes!$H:$GI,'Production Calculator'!$A28+2,FALSE)*$AK28))+IF($AO28=AY$3,$AM28/VLOOKUP($AO28,Data!$A$50:$B$56,2,FALSE),0)</f>
        <v>0</v>
      </c>
      <c r="AZ28" s="11">
        <f>IF(AZ$2=$A28,0,IF(HLOOKUP(AZ$2,Recipes!$H:$GI,'Production Calculator'!$A28+2,FALSE)=0,0,HLOOKUP(AZ$2,Recipes!$H:$GI,'Production Calculator'!$A28+2,FALSE)*$AK28))+IF($AO28=AZ$3,$AM28/VLOOKUP($AO28,Data!$A$50:$B$56,2,FALSE),0)</f>
        <v>0</v>
      </c>
      <c r="BA28" s="11">
        <f>IF(BA$2=$A28,0,IF(HLOOKUP(BA$2,Recipes!$H:$GI,'Production Calculator'!$A28+2,FALSE)=0,0,HLOOKUP(BA$2,Recipes!$H:$GI,'Production Calculator'!$A28+2,FALSE)*$AK28))+IF($AO28=BA$3,$AM28/VLOOKUP($AO28,Data!$A$50:$B$56,2,FALSE),0)</f>
        <v>0</v>
      </c>
      <c r="BB28" s="11">
        <f>IF(BB$2=$A28,0,IF(HLOOKUP(BB$2,Recipes!$H:$GI,'Production Calculator'!$A28+2,FALSE)=0,0,HLOOKUP(BB$2,Recipes!$H:$GI,'Production Calculator'!$A28+2,FALSE)*$AK28))+IF($AO28=BB$3,$AM28/VLOOKUP($AO28,Data!$A$50:$B$56,2,FALSE),0)</f>
        <v>0</v>
      </c>
      <c r="BC28" s="11">
        <f>IF(BC$2=$A28,0,IF(HLOOKUP(BC$2,Recipes!$H:$GI,'Production Calculator'!$A28+2,FALSE)=0,0,HLOOKUP(BC$2,Recipes!$H:$GI,'Production Calculator'!$A28+2,FALSE)*$AK28))+IF($AO28=BC$3,$AM28/VLOOKUP($AO28,Data!$A$50:$B$56,2,FALSE),0)</f>
        <v>0</v>
      </c>
      <c r="BD28" s="11">
        <f>IF(BD$2=$A28,0,IF(HLOOKUP(BD$2,Recipes!$H:$GI,'Production Calculator'!$A28+2,FALSE)=0,0,HLOOKUP(BD$2,Recipes!$H:$GI,'Production Calculator'!$A28+2,FALSE)*$AK28))+IF($AO28=BD$3,$AM28/VLOOKUP($AO28,Data!$A$50:$B$56,2,FALSE),0)</f>
        <v>0</v>
      </c>
      <c r="BE28" s="11">
        <f>IF(BE$2=$A28,0,IF(HLOOKUP(BE$2,Recipes!$H:$GI,'Production Calculator'!$A28+2,FALSE)=0,0,HLOOKUP(BE$2,Recipes!$H:$GI,'Production Calculator'!$A28+2,FALSE)*$AK28))+IF($AO28=BE$3,$AM28/VLOOKUP($AO28,Data!$A$50:$B$56,2,FALSE),0)</f>
        <v>0</v>
      </c>
      <c r="BF28" s="11">
        <f>IF(BF$2=$A28,0,IF(HLOOKUP(BF$2,Recipes!$H:$GI,'Production Calculator'!$A28+2,FALSE)=0,0,HLOOKUP(BF$2,Recipes!$H:$GI,'Production Calculator'!$A28+2,FALSE)*$AK28))+IF($AO28=BF$3,$AM28/VLOOKUP($AO28,Data!$A$50:$B$56,2,FALSE),0)</f>
        <v>0</v>
      </c>
      <c r="BG28" s="11">
        <f>IF(BG$2=$A28,0,IF(HLOOKUP(BG$2,Recipes!$H:$GI,'Production Calculator'!$A28+2,FALSE)=0,0,HLOOKUP(BG$2,Recipes!$H:$GI,'Production Calculator'!$A28+2,FALSE)*$AK28))+IF($AO28=BG$3,$AM28/VLOOKUP($AO28,Data!$A$50:$B$56,2,FALSE),0)</f>
        <v>0</v>
      </c>
      <c r="BH28" s="11">
        <f>IF(BH$2=$A28,0,IF(HLOOKUP(BH$2,Recipes!$H:$GI,'Production Calculator'!$A28+2,FALSE)=0,0,HLOOKUP(BH$2,Recipes!$H:$GI,'Production Calculator'!$A28+2,FALSE)*$AK28))+IF($AO28=BH$3,$AM28/VLOOKUP($AO28,Data!$A$50:$B$56,2,FALSE),0)</f>
        <v>0</v>
      </c>
      <c r="BI28" s="11">
        <f>IF(BI$2=$A28,0,IF(HLOOKUP(BI$2,Recipes!$H:$GI,'Production Calculator'!$A28+2,FALSE)=0,0,HLOOKUP(BI$2,Recipes!$H:$GI,'Production Calculator'!$A28+2,FALSE)*$AK28))+IF($AO28=BI$3,$AM28/VLOOKUP($AO28,Data!$A$50:$B$56,2,FALSE),0)</f>
        <v>0</v>
      </c>
      <c r="BJ28" s="11">
        <f>IF(BJ$2=$A28,0,IF(HLOOKUP(BJ$2,Recipes!$H:$GI,'Production Calculator'!$A28+2,FALSE)=0,0,HLOOKUP(BJ$2,Recipes!$H:$GI,'Production Calculator'!$A28+2,FALSE)*$AK28))+IF($AO28=BJ$3,$AM28/VLOOKUP($AO28,Data!$A$50:$B$56,2,FALSE),0)</f>
        <v>0</v>
      </c>
      <c r="BK28" s="11">
        <f>IF(BK$2=$A28,0,IF(HLOOKUP(BK$2,Recipes!$H:$GI,'Production Calculator'!$A28+2,FALSE)=0,0,HLOOKUP(BK$2,Recipes!$H:$GI,'Production Calculator'!$A28+2,FALSE)*$AK28))+IF($AO28=BK$3,$AM28/VLOOKUP($AO28,Data!$A$50:$B$56,2,FALSE),0)</f>
        <v>0</v>
      </c>
      <c r="BL28" s="11">
        <f>IF(BL$2=$A28,0,IF(HLOOKUP(BL$2,Recipes!$H:$GI,'Production Calculator'!$A28+2,FALSE)=0,0,HLOOKUP(BL$2,Recipes!$H:$GI,'Production Calculator'!$A28+2,FALSE)*$AK28))+IF($AO28=BL$3,$AM28/VLOOKUP($AO28,Data!$A$50:$B$56,2,FALSE),0)</f>
        <v>0</v>
      </c>
      <c r="BM28" s="11">
        <f>IF(BM$2=$A28,0,IF(HLOOKUP(BM$2,Recipes!$H:$GI,'Production Calculator'!$A28+2,FALSE)=0,0,HLOOKUP(BM$2,Recipes!$H:$GI,'Production Calculator'!$A28+2,FALSE)*$AK28))+IF($AO28=BM$3,$AM28/VLOOKUP($AO28,Data!$A$50:$B$56,2,FALSE),0)</f>
        <v>0</v>
      </c>
      <c r="BN28" s="11">
        <f>IF(BN$2=$A28,0,IF(HLOOKUP(BN$2,Recipes!$H:$GI,'Production Calculator'!$A28+2,FALSE)=0,0,HLOOKUP(BN$2,Recipes!$H:$GI,'Production Calculator'!$A28+2,FALSE)*$AK28))+IF($AO28=BN$3,$AM28/VLOOKUP($AO28,Data!$A$50:$B$56,2,FALSE),0)</f>
        <v>0</v>
      </c>
      <c r="BO28" s="11">
        <f>IF(BO$2=$A28,0,IF(HLOOKUP(BO$2,Recipes!$H:$GI,'Production Calculator'!$A28+2,FALSE)=0,0,HLOOKUP(BO$2,Recipes!$H:$GI,'Production Calculator'!$A28+2,FALSE)*$AK28))+IF($AO28=BO$3,$AM28/VLOOKUP($AO28,Data!$A$50:$B$56,2,FALSE),0)</f>
        <v>0</v>
      </c>
      <c r="BP28" s="11">
        <f>IF(BP$2=$A28,0,IF(HLOOKUP(BP$2,Recipes!$H:$GI,'Production Calculator'!$A28+2,FALSE)=0,0,HLOOKUP(BP$2,Recipes!$H:$GI,'Production Calculator'!$A28+2,FALSE)*$AK28))+IF($AO28=BP$3,$AM28/VLOOKUP($AO28,Data!$A$50:$B$56,2,FALSE),0)</f>
        <v>0</v>
      </c>
      <c r="BQ28" s="11">
        <f>IF(BQ$2=$A28,0,IF(HLOOKUP(BQ$2,Recipes!$H:$GI,'Production Calculator'!$A28+2,FALSE)=0,0,HLOOKUP(BQ$2,Recipes!$H:$GI,'Production Calculator'!$A28+2,FALSE)*$AK28))+IF($AO28=BQ$3,$AM28/VLOOKUP($AO28,Data!$A$50:$B$56,2,FALSE),0)</f>
        <v>0</v>
      </c>
      <c r="BR28" s="11">
        <f>IF(BR$2=$A28,0,IF(HLOOKUP(BR$2,Recipes!$H:$GI,'Production Calculator'!$A28+2,FALSE)=0,0,HLOOKUP(BR$2,Recipes!$H:$GI,'Production Calculator'!$A28+2,FALSE)*$AK28))+IF($AO28=BR$3,$AM28/VLOOKUP($AO28,Data!$A$50:$B$56,2,FALSE),0)</f>
        <v>0</v>
      </c>
      <c r="BS28" s="11">
        <f>IF(BS$2=$A28,0,IF(HLOOKUP(BS$2,Recipes!$H:$GI,'Production Calculator'!$A28+2,FALSE)=0,0,HLOOKUP(BS$2,Recipes!$H:$GI,'Production Calculator'!$A28+2,FALSE)*$AK28))+IF($AO28=BS$3,$AM28/VLOOKUP($AO28,Data!$A$50:$B$56,2,FALSE),0)</f>
        <v>0</v>
      </c>
      <c r="BT28" s="11">
        <f>IF(BT$2=$A28,0,IF(HLOOKUP(BT$2,Recipes!$H:$GI,'Production Calculator'!$A28+2,FALSE)=0,0,HLOOKUP(BT$2,Recipes!$H:$GI,'Production Calculator'!$A28+2,FALSE)*$AK28))+IF($AO28=BT$3,$AM28/VLOOKUP($AO28,Data!$A$50:$B$56,2,FALSE),0)</f>
        <v>0</v>
      </c>
      <c r="BU28" s="11">
        <f>IF(BU$2=$A28,0,IF(HLOOKUP(BU$2,Recipes!$H:$GI,'Production Calculator'!$A28+2,FALSE)=0,0,HLOOKUP(BU$2,Recipes!$H:$GI,'Production Calculator'!$A28+2,FALSE)*$AK28))+IF($AO28=BU$3,$AM28/VLOOKUP($AO28,Data!$A$50:$B$56,2,FALSE),0)</f>
        <v>0</v>
      </c>
      <c r="BV28" s="11">
        <f>IF(BV$2=$A28,0,IF(HLOOKUP(BV$2,Recipes!$H:$GI,'Production Calculator'!$A28+2,FALSE)=0,0,HLOOKUP(BV$2,Recipes!$H:$GI,'Production Calculator'!$A28+2,FALSE)*$AK28))+IF($AO28=BV$3,$AM28/VLOOKUP($AO28,Data!$A$50:$B$56,2,FALSE),0)</f>
        <v>0</v>
      </c>
      <c r="BW28" s="11">
        <f>IF(BW$2=$A28,0,IF(HLOOKUP(BW$2,Recipes!$H:$GI,'Production Calculator'!$A28+2,FALSE)=0,0,HLOOKUP(BW$2,Recipes!$H:$GI,'Production Calculator'!$A28+2,FALSE)*$AK28))+IF($AO28=BW$3,$AM28/VLOOKUP($AO28,Data!$A$50:$B$56,2,FALSE),0)</f>
        <v>0</v>
      </c>
      <c r="BX28" s="11">
        <f>IF(BX$2=$A28,0,IF(HLOOKUP(BX$2,Recipes!$H:$GI,'Production Calculator'!$A28+2,FALSE)=0,0,HLOOKUP(BX$2,Recipes!$H:$GI,'Production Calculator'!$A28+2,FALSE)*$AK28))+IF($AO28=BX$3,$AM28/VLOOKUP($AO28,Data!$A$50:$B$56,2,FALSE),0)</f>
        <v>0</v>
      </c>
      <c r="BY28" s="11">
        <f>IF(BY$2=$A28,0,IF(HLOOKUP(BY$2,Recipes!$H:$GI,'Production Calculator'!$A28+2,FALSE)=0,0,HLOOKUP(BY$2,Recipes!$H:$GI,'Production Calculator'!$A28+2,FALSE)*$AK28))+IF($AO28=BY$3,$AM28/VLOOKUP($AO28,Data!$A$50:$B$56,2,FALSE),0)</f>
        <v>0</v>
      </c>
      <c r="BZ28" s="11">
        <f>IF(BZ$2=$A28,0,IF(HLOOKUP(BZ$2,Recipes!$H:$GI,'Production Calculator'!$A28+2,FALSE)=0,0,HLOOKUP(BZ$2,Recipes!$H:$GI,'Production Calculator'!$A28+2,FALSE)*$AK28))+IF($AO28=BZ$3,$AM28/VLOOKUP($AO28,Data!$A$50:$B$56,2,FALSE),0)</f>
        <v>0</v>
      </c>
      <c r="CA28" s="11">
        <f>IF(CA$2=$A28,0,IF(HLOOKUP(CA$2,Recipes!$H:$GI,'Production Calculator'!$A28+2,FALSE)=0,0,HLOOKUP(CA$2,Recipes!$H:$GI,'Production Calculator'!$A28+2,FALSE)*$AK28))+IF($AO28=CA$3,$AM28/VLOOKUP($AO28,Data!$A$50:$B$56,2,FALSE),0)</f>
        <v>0</v>
      </c>
      <c r="CB28" s="11">
        <f>IF(CB$2=$A28,0,IF(HLOOKUP(CB$2,Recipes!$H:$GI,'Production Calculator'!$A28+2,FALSE)=0,0,HLOOKUP(CB$2,Recipes!$H:$GI,'Production Calculator'!$A28+2,FALSE)*$AK28))+IF($AO28=CB$3,$AM28/VLOOKUP($AO28,Data!$A$50:$B$56,2,FALSE),0)</f>
        <v>0</v>
      </c>
      <c r="CC28" s="11">
        <f>IF(CC$2=$A28,0,IF(HLOOKUP(CC$2,Recipes!$H:$GI,'Production Calculator'!$A28+2,FALSE)=0,0,HLOOKUP(CC$2,Recipes!$H:$GI,'Production Calculator'!$A28+2,FALSE)*$AK28))+IF($AO28=CC$3,$AM28/VLOOKUP($AO28,Data!$A$50:$B$56,2,FALSE),0)</f>
        <v>0</v>
      </c>
      <c r="CD28" s="11">
        <f>IF(CD$2=$A28,0,IF(HLOOKUP(CD$2,Recipes!$H:$GI,'Production Calculator'!$A28+2,FALSE)=0,0,HLOOKUP(CD$2,Recipes!$H:$GI,'Production Calculator'!$A28+2,FALSE)*$AK28))+IF($AO28=CD$3,$AM28/VLOOKUP($AO28,Data!$A$50:$B$56,2,FALSE),0)</f>
        <v>0</v>
      </c>
      <c r="CE28" s="11">
        <f>IF(CE$2=$A28,0,IF(HLOOKUP(CE$2,Recipes!$H:$GI,'Production Calculator'!$A28+2,FALSE)=0,0,HLOOKUP(CE$2,Recipes!$H:$GI,'Production Calculator'!$A28+2,FALSE)*$AK28))+IF($AO28=CE$3,$AM28/VLOOKUP($AO28,Data!$A$50:$B$56,2,FALSE),0)</f>
        <v>0</v>
      </c>
      <c r="CF28" s="11">
        <f>IF(CF$2=$A28,0,IF(HLOOKUP(CF$2,Recipes!$H:$GI,'Production Calculator'!$A28+2,FALSE)=0,0,HLOOKUP(CF$2,Recipes!$H:$GI,'Production Calculator'!$A28+2,FALSE)*$AK28))+IF($AO28=CF$3,$AM28/VLOOKUP($AO28,Data!$A$50:$B$56,2,FALSE),0)</f>
        <v>0</v>
      </c>
      <c r="CG28" s="11">
        <f>IF(CG$2=$A28,0,IF(HLOOKUP(CG$2,Recipes!$H:$GI,'Production Calculator'!$A28+2,FALSE)=0,0,HLOOKUP(CG$2,Recipes!$H:$GI,'Production Calculator'!$A28+2,FALSE)*$AK28))+IF($AO28=CG$3,$AM28/VLOOKUP($AO28,Data!$A$50:$B$56,2,FALSE),0)</f>
        <v>0</v>
      </c>
      <c r="CH28" s="11">
        <f>IF(CH$2=$A28,0,IF(HLOOKUP(CH$2,Recipes!$H:$GI,'Production Calculator'!$A28+2,FALSE)=0,0,HLOOKUP(CH$2,Recipes!$H:$GI,'Production Calculator'!$A28+2,FALSE)*$AK28))+IF($AO28=CH$3,$AM28/VLOOKUP($AO28,Data!$A$50:$B$56,2,FALSE),0)</f>
        <v>0</v>
      </c>
      <c r="CI28" s="11">
        <f>IF(CI$2=$A28,0,IF(HLOOKUP(CI$2,Recipes!$H:$GI,'Production Calculator'!$A28+2,FALSE)=0,0,HLOOKUP(CI$2,Recipes!$H:$GI,'Production Calculator'!$A28+2,FALSE)*$AK28))+IF($AO28=CI$3,$AM28/VLOOKUP($AO28,Data!$A$50:$B$56,2,FALSE),0)</f>
        <v>0</v>
      </c>
      <c r="CJ28" s="11">
        <f>IF(CJ$2=$A28,0,IF(HLOOKUP(CJ$2,Recipes!$H:$GI,'Production Calculator'!$A28+2,FALSE)=0,0,HLOOKUP(CJ$2,Recipes!$H:$GI,'Production Calculator'!$A28+2,FALSE)*$AK28))+IF($AO28=CJ$3,$AM28/VLOOKUP($AO28,Data!$A$50:$B$56,2,FALSE),0)</f>
        <v>0</v>
      </c>
      <c r="CK28" s="11">
        <f>IF(CK$2=$A28,0,IF(HLOOKUP(CK$2,Recipes!$H:$GI,'Production Calculator'!$A28+2,FALSE)=0,0,HLOOKUP(CK$2,Recipes!$H:$GI,'Production Calculator'!$A28+2,FALSE)*$AK28))+IF($AO28=CK$3,$AM28/VLOOKUP($AO28,Data!$A$50:$B$56,2,FALSE),0)</f>
        <v>0</v>
      </c>
      <c r="CL28" s="11">
        <f>IF(CL$2=$A28,0,IF(HLOOKUP(CL$2,Recipes!$H:$GI,'Production Calculator'!$A28+2,FALSE)=0,0,HLOOKUP(CL$2,Recipes!$H:$GI,'Production Calculator'!$A28+2,FALSE)*$AK28))+IF($AO28=CL$3,$AM28/VLOOKUP($AO28,Data!$A$50:$B$56,2,FALSE),0)</f>
        <v>0</v>
      </c>
      <c r="CM28" s="11">
        <f>IF(CM$2=$A28,0,IF(HLOOKUP(CM$2,Recipes!$H:$GI,'Production Calculator'!$A28+2,FALSE)=0,0,HLOOKUP(CM$2,Recipes!$H:$GI,'Production Calculator'!$A28+2,FALSE)*$AK28))+IF($AO28=CM$3,$AM28/VLOOKUP($AO28,Data!$A$50:$B$56,2,FALSE),0)</f>
        <v>0</v>
      </c>
      <c r="CN28" s="11">
        <f>IF(CN$2=$A28,0,IF(HLOOKUP(CN$2,Recipes!$H:$GI,'Production Calculator'!$A28+2,FALSE)=0,0,HLOOKUP(CN$2,Recipes!$H:$GI,'Production Calculator'!$A28+2,FALSE)*$AK28))+IF($AO28=CN$3,$AM28/VLOOKUP($AO28,Data!$A$50:$B$56,2,FALSE),0)</f>
        <v>0</v>
      </c>
      <c r="CO28" s="11">
        <f>IF(CO$2=$A28,0,IF(HLOOKUP(CO$2,Recipes!$H:$GI,'Production Calculator'!$A28+2,FALSE)=0,0,HLOOKUP(CO$2,Recipes!$H:$GI,'Production Calculator'!$A28+2,FALSE)*$AK28))+IF($AO28=CO$3,$AM28/VLOOKUP($AO28,Data!$A$50:$B$56,2,FALSE),0)</f>
        <v>0</v>
      </c>
      <c r="CP28" s="11">
        <f>IF(CP$2=$A28,0,IF(HLOOKUP(CP$2,Recipes!$H:$GI,'Production Calculator'!$A28+2,FALSE)=0,0,HLOOKUP(CP$2,Recipes!$H:$GI,'Production Calculator'!$A28+2,FALSE)*$AK28))+IF($AO28=CP$3,$AM28/VLOOKUP($AO28,Data!$A$50:$B$56,2,FALSE),0)</f>
        <v>0</v>
      </c>
      <c r="CQ28" s="11">
        <f>IF(CQ$2=$A28,0,IF(HLOOKUP(CQ$2,Recipes!$H:$GI,'Production Calculator'!$A28+2,FALSE)=0,0,HLOOKUP(CQ$2,Recipes!$H:$GI,'Production Calculator'!$A28+2,FALSE)*$AK28))+IF($AO28=CQ$3,$AM28/VLOOKUP($AO28,Data!$A$50:$B$56,2,FALSE),0)</f>
        <v>0</v>
      </c>
      <c r="CR28" s="11">
        <f>IF(CR$2=$A28,0,IF(HLOOKUP(CR$2,Recipes!$H:$GI,'Production Calculator'!$A28+2,FALSE)=0,0,HLOOKUP(CR$2,Recipes!$H:$GI,'Production Calculator'!$A28+2,FALSE)*$AK28))+IF($AO28=CR$3,$AM28/VLOOKUP($AO28,Data!$A$50:$B$56,2,FALSE),0)</f>
        <v>0</v>
      </c>
      <c r="CS28" s="11">
        <f>IF(CS$2=$A28,0,IF(HLOOKUP(CS$2,Recipes!$H:$GI,'Production Calculator'!$A28+2,FALSE)=0,0,HLOOKUP(CS$2,Recipes!$H:$GI,'Production Calculator'!$A28+2,FALSE)*$AK28))+IF($AO28=CS$3,$AM28/VLOOKUP($AO28,Data!$A$50:$B$56,2,FALSE),0)</f>
        <v>0</v>
      </c>
      <c r="CT28" s="11">
        <f>IF(CT$2=$A28,0,IF(HLOOKUP(CT$2,Recipes!$H:$GI,'Production Calculator'!$A28+2,FALSE)=0,0,HLOOKUP(CT$2,Recipes!$H:$GI,'Production Calculator'!$A28+2,FALSE)*$AK28))+IF($AO28=CT$3,$AM28/VLOOKUP($AO28,Data!$A$50:$B$56,2,FALSE),0)</f>
        <v>0</v>
      </c>
      <c r="CU28" s="11">
        <f>IF(CU$2=$A28,0,IF(HLOOKUP(CU$2,Recipes!$H:$GI,'Production Calculator'!$A28+2,FALSE)=0,0,HLOOKUP(CU$2,Recipes!$H:$GI,'Production Calculator'!$A28+2,FALSE)*$AK28))+IF($AO28=CU$3,$AM28/VLOOKUP($AO28,Data!$A$50:$B$56,2,FALSE),0)</f>
        <v>0</v>
      </c>
      <c r="CV28" s="11">
        <f>IF(CV$2=$A28,0,IF(HLOOKUP(CV$2,Recipes!$H:$GI,'Production Calculator'!$A28+2,FALSE)=0,0,HLOOKUP(CV$2,Recipes!$H:$GI,'Production Calculator'!$A28+2,FALSE)*$AK28))+IF($AO28=CV$3,$AM28/VLOOKUP($AO28,Data!$A$50:$B$56,2,FALSE),0)</f>
        <v>0</v>
      </c>
      <c r="CW28" s="11">
        <f>IF(CW$2=$A28,0,IF(HLOOKUP(CW$2,Recipes!$H:$GI,'Production Calculator'!$A28+2,FALSE)=0,0,HLOOKUP(CW$2,Recipes!$H:$GI,'Production Calculator'!$A28+2,FALSE)*$AK28))+IF($AO28=CW$3,$AM28/VLOOKUP($AO28,Data!$A$50:$B$56,2,FALSE),0)</f>
        <v>0</v>
      </c>
      <c r="CX28" s="11">
        <f>IF(CX$2=$A28,0,IF(HLOOKUP(CX$2,Recipes!$H:$GI,'Production Calculator'!$A28+2,FALSE)=0,0,HLOOKUP(CX$2,Recipes!$H:$GI,'Production Calculator'!$A28+2,FALSE)*$AK28))+IF($AO28=CX$3,$AM28/VLOOKUP($AO28,Data!$A$50:$B$56,2,FALSE),0)</f>
        <v>0</v>
      </c>
      <c r="CY28" s="11">
        <f>IF(CY$2=$A28,0,IF(HLOOKUP(CY$2,Recipes!$H:$GI,'Production Calculator'!$A28+2,FALSE)=0,0,HLOOKUP(CY$2,Recipes!$H:$GI,'Production Calculator'!$A28+2,FALSE)*$AK28))+IF($AO28=CY$3,$AM28/VLOOKUP($AO28,Data!$A$50:$B$56,2,FALSE),0)</f>
        <v>0</v>
      </c>
      <c r="CZ28" s="11">
        <f>IF(CZ$2=$A28,0,IF(HLOOKUP(CZ$2,Recipes!$H:$GI,'Production Calculator'!$A28+2,FALSE)=0,0,HLOOKUP(CZ$2,Recipes!$H:$GI,'Production Calculator'!$A28+2,FALSE)*$AK28))+IF($AO28=CZ$3,$AM28/VLOOKUP($AO28,Data!$A$50:$B$56,2,FALSE),0)</f>
        <v>0</v>
      </c>
      <c r="DA28" s="11">
        <f>IF(DA$2=$A28,0,IF(HLOOKUP(DA$2,Recipes!$H:$GI,'Production Calculator'!$A28+2,FALSE)=0,0,HLOOKUP(DA$2,Recipes!$H:$GI,'Production Calculator'!$A28+2,FALSE)*$AK28))+IF($AO28=DA$3,$AM28/VLOOKUP($AO28,Data!$A$50:$B$56,2,FALSE),0)</f>
        <v>0</v>
      </c>
      <c r="DB28" s="11">
        <f>IF(DB$2=$A28,0,IF(HLOOKUP(DB$2,Recipes!$H:$GI,'Production Calculator'!$A28+2,FALSE)=0,0,HLOOKUP(DB$2,Recipes!$H:$GI,'Production Calculator'!$A28+2,FALSE)*$AK28))+IF($AO28=DB$3,$AM28/VLOOKUP($AO28,Data!$A$50:$B$56,2,FALSE),0)</f>
        <v>0</v>
      </c>
      <c r="DC28" s="11">
        <f>IF(DC$2=$A28,0,IF(HLOOKUP(DC$2,Recipes!$H:$GI,'Production Calculator'!$A28+2,FALSE)=0,0,HLOOKUP(DC$2,Recipes!$H:$GI,'Production Calculator'!$A28+2,FALSE)*$AK28))+IF($AO28=DC$3,$AM28/VLOOKUP($AO28,Data!$A$50:$B$56,2,FALSE),0)</f>
        <v>0</v>
      </c>
      <c r="DD28" s="11">
        <f>IF(DD$2=$A28,0,IF(HLOOKUP(DD$2,Recipes!$H:$GI,'Production Calculator'!$A28+2,FALSE)=0,0,HLOOKUP(DD$2,Recipes!$H:$GI,'Production Calculator'!$A28+2,FALSE)*$AK28))+IF($AO28=DD$3,$AM28/VLOOKUP($AO28,Data!$A$50:$B$56,2,FALSE),0)</f>
        <v>0</v>
      </c>
      <c r="DE28" s="11">
        <f>IF(DE$2=$A28,0,IF(HLOOKUP(DE$2,Recipes!$H:$GI,'Production Calculator'!$A28+2,FALSE)=0,0,HLOOKUP(DE$2,Recipes!$H:$GI,'Production Calculator'!$A28+2,FALSE)*$AK28))+IF($AO28=DE$3,$AM28/VLOOKUP($AO28,Data!$A$50:$B$56,2,FALSE),0)</f>
        <v>0</v>
      </c>
      <c r="DF28" s="11">
        <f>IF(DF$2=$A28,0,IF(HLOOKUP(DF$2,Recipes!$H:$GI,'Production Calculator'!$A28+2,FALSE)=0,0,HLOOKUP(DF$2,Recipes!$H:$GI,'Production Calculator'!$A28+2,FALSE)*$AK28))+IF($AO28=DF$3,$AM28/VLOOKUP($AO28,Data!$A$50:$B$56,2,FALSE),0)</f>
        <v>0</v>
      </c>
      <c r="DG28" s="11">
        <f>IF(DG$2=$A28,0,IF(HLOOKUP(DG$2,Recipes!$H:$GI,'Production Calculator'!$A28+2,FALSE)=0,0,HLOOKUP(DG$2,Recipes!$H:$GI,'Production Calculator'!$A28+2,FALSE)*$AK28))+IF($AO28=DG$3,$AM28/VLOOKUP($AO28,Data!$A$50:$B$56,2,FALSE),0)</f>
        <v>0</v>
      </c>
      <c r="DH28" s="11">
        <f>IF(DH$2=$A28,0,IF(HLOOKUP(DH$2,Recipes!$H:$GI,'Production Calculator'!$A28+2,FALSE)=0,0,HLOOKUP(DH$2,Recipes!$H:$GI,'Production Calculator'!$A28+2,FALSE)*$AK28))+IF($AO28=DH$3,$AM28/VLOOKUP($AO28,Data!$A$50:$B$56,2,FALSE),0)</f>
        <v>0</v>
      </c>
      <c r="DI28" s="11">
        <f>IF(DI$2=$A28,0,IF(HLOOKUP(DI$2,Recipes!$H:$GI,'Production Calculator'!$A28+2,FALSE)=0,0,HLOOKUP(DI$2,Recipes!$H:$GI,'Production Calculator'!$A28+2,FALSE)*$AK28))+IF($AO28=DI$3,$AM28/VLOOKUP($AO28,Data!$A$50:$B$56,2,FALSE),0)</f>
        <v>0</v>
      </c>
      <c r="DJ28" s="11">
        <f>IF(DJ$2=$A28,0,IF(HLOOKUP(DJ$2,Recipes!$H:$GI,'Production Calculator'!$A28+2,FALSE)=0,0,HLOOKUP(DJ$2,Recipes!$H:$GI,'Production Calculator'!$A28+2,FALSE)*$AK28))+IF($AO28=DJ$3,$AM28/VLOOKUP($AO28,Data!$A$50:$B$56,2,FALSE),0)</f>
        <v>0</v>
      </c>
      <c r="DK28" s="11">
        <f>IF(DK$2=$A28,0,IF(HLOOKUP(DK$2,Recipes!$H:$GI,'Production Calculator'!$A28+2,FALSE)=0,0,HLOOKUP(DK$2,Recipes!$H:$GI,'Production Calculator'!$A28+2,FALSE)*$AK28))+IF($AO28=DK$3,$AM28/VLOOKUP($AO28,Data!$A$50:$B$56,2,FALSE),0)</f>
        <v>0</v>
      </c>
      <c r="DL28" s="11">
        <f>IF(DL$2=$A28,0,IF(HLOOKUP(DL$2,Recipes!$H:$GI,'Production Calculator'!$A28+2,FALSE)=0,0,HLOOKUP(DL$2,Recipes!$H:$GI,'Production Calculator'!$A28+2,FALSE)*$AK28))+IF($AO28=DL$3,$AM28/VLOOKUP($AO28,Data!$A$50:$B$56,2,FALSE),0)</f>
        <v>0</v>
      </c>
      <c r="DM28" s="11">
        <f>IF(DM$2=$A28,0,IF(HLOOKUP(DM$2,Recipes!$H:$GI,'Production Calculator'!$A28+2,FALSE)=0,0,HLOOKUP(DM$2,Recipes!$H:$GI,'Production Calculator'!$A28+2,FALSE)*$AK28))+IF($AO28=DM$3,$AM28/VLOOKUP($AO28,Data!$A$50:$B$56,2,FALSE),0)</f>
        <v>0</v>
      </c>
      <c r="DN28" s="11">
        <f>IF(DN$2=$A28,0,IF(HLOOKUP(DN$2,Recipes!$H:$GI,'Production Calculator'!$A28+2,FALSE)=0,0,HLOOKUP(DN$2,Recipes!$H:$GI,'Production Calculator'!$A28+2,FALSE)*$AK28))+IF($AO28=DN$3,$AM28/VLOOKUP($AO28,Data!$A$50:$B$56,2,FALSE),0)</f>
        <v>0</v>
      </c>
      <c r="DO28" s="11">
        <f>IF(DO$2=$A28,0,IF(HLOOKUP(DO$2,Recipes!$H:$GI,'Production Calculator'!$A28+2,FALSE)=0,0,HLOOKUP(DO$2,Recipes!$H:$GI,'Production Calculator'!$A28+2,FALSE)*$AK28))+IF($AO28=DO$3,$AM28/VLOOKUP($AO28,Data!$A$50:$B$56,2,FALSE),0)</f>
        <v>0</v>
      </c>
      <c r="DP28" s="11">
        <f>IF(DP$2=$A28,0,IF(HLOOKUP(DP$2,Recipes!$H:$GI,'Production Calculator'!$A28+2,FALSE)=0,0,HLOOKUP(DP$2,Recipes!$H:$GI,'Production Calculator'!$A28+2,FALSE)*$AK28))+IF($AO28=DP$3,$AM28/VLOOKUP($AO28,Data!$A$50:$B$56,2,FALSE),0)</f>
        <v>0</v>
      </c>
      <c r="DQ28" s="11">
        <f>IF(DQ$2=$A28,0,IF(HLOOKUP(DQ$2,Recipes!$H:$GI,'Production Calculator'!$A28+2,FALSE)=0,0,HLOOKUP(DQ$2,Recipes!$H:$GI,'Production Calculator'!$A28+2,FALSE)*$AK28))+IF($AO28=DQ$3,$AM28/VLOOKUP($AO28,Data!$A$50:$B$56,2,FALSE),0)</f>
        <v>0</v>
      </c>
      <c r="DR28" s="11">
        <f>IF(DR$2=$A28,0,IF(HLOOKUP(DR$2,Recipes!$H:$GI,'Production Calculator'!$A28+2,FALSE)=0,0,HLOOKUP(DR$2,Recipes!$H:$GI,'Production Calculator'!$A28+2,FALSE)*$AK28))+IF($AO28=DR$3,$AM28/VLOOKUP($AO28,Data!$A$50:$B$56,2,FALSE),0)</f>
        <v>0</v>
      </c>
      <c r="DS28" s="11">
        <f>IF(DS$2=$A28,0,IF(HLOOKUP(DS$2,Recipes!$H:$GI,'Production Calculator'!$A28+2,FALSE)=0,0,HLOOKUP(DS$2,Recipes!$H:$GI,'Production Calculator'!$A28+2,FALSE)*$AK28))+IF($AO28=DS$3,$AM28/VLOOKUP($AO28,Data!$A$50:$B$56,2,FALSE),0)</f>
        <v>0</v>
      </c>
      <c r="DT28" s="11">
        <f>IF(DT$2=$A28,0,IF(HLOOKUP(DT$2,Recipes!$H:$GI,'Production Calculator'!$A28+2,FALSE)=0,0,HLOOKUP(DT$2,Recipes!$H:$GI,'Production Calculator'!$A28+2,FALSE)*$AK28))+IF($AO28=DT$3,$AM28/VLOOKUP($AO28,Data!$A$50:$B$56,2,FALSE),0)</f>
        <v>0</v>
      </c>
      <c r="DU28" s="11">
        <f>IF(DU$2=$A28,0,IF(HLOOKUP(DU$2,Recipes!$H:$GI,'Production Calculator'!$A28+2,FALSE)=0,0,HLOOKUP(DU$2,Recipes!$H:$GI,'Production Calculator'!$A28+2,FALSE)*$AK28))+IF($AO28=DU$3,$AM28/VLOOKUP($AO28,Data!$A$50:$B$56,2,FALSE),0)</f>
        <v>0</v>
      </c>
      <c r="DV28" s="11">
        <f>IF(DV$2=$A28,0,IF(HLOOKUP(DV$2,Recipes!$H:$GI,'Production Calculator'!$A28+2,FALSE)=0,0,HLOOKUP(DV$2,Recipes!$H:$GI,'Production Calculator'!$A28+2,FALSE)*$AK28))+IF($AO28=DV$3,$AM28/VLOOKUP($AO28,Data!$A$50:$B$56,2,FALSE),0)</f>
        <v>0</v>
      </c>
      <c r="DW28" s="11">
        <f>IF(DW$2=$A28,0,IF(HLOOKUP(DW$2,Recipes!$H:$GI,'Production Calculator'!$A28+2,FALSE)=0,0,HLOOKUP(DW$2,Recipes!$H:$GI,'Production Calculator'!$A28+2,FALSE)*$AK28))+IF($AO28=DW$3,$AM28/VLOOKUP($AO28,Data!$A$50:$B$56,2,FALSE),0)</f>
        <v>0</v>
      </c>
      <c r="DX28" s="11">
        <f>IF(DX$2=$A28,0,IF(HLOOKUP(DX$2,Recipes!$H:$GI,'Production Calculator'!$A28+2,FALSE)=0,0,HLOOKUP(DX$2,Recipes!$H:$GI,'Production Calculator'!$A28+2,FALSE)*$AK28))+IF($AO28=DX$3,$AM28/VLOOKUP($AO28,Data!$A$50:$B$56,2,FALSE),0)</f>
        <v>0</v>
      </c>
      <c r="DY28" s="11">
        <f>IF(DY$2=$A28,0,IF(HLOOKUP(DY$2,Recipes!$H:$GI,'Production Calculator'!$A28+2,FALSE)=0,0,HLOOKUP(DY$2,Recipes!$H:$GI,'Production Calculator'!$A28+2,FALSE)*$AK28))+IF($AO28=DY$3,$AM28/VLOOKUP($AO28,Data!$A$50:$B$56,2,FALSE),0)</f>
        <v>0</v>
      </c>
      <c r="DZ28" s="11">
        <f>IF(DZ$2=$A28,0,IF(HLOOKUP(DZ$2,Recipes!$H:$GI,'Production Calculator'!$A28+2,FALSE)=0,0,HLOOKUP(DZ$2,Recipes!$H:$GI,'Production Calculator'!$A28+2,FALSE)*$AK28))+IF($AO28=DZ$3,$AM28/VLOOKUP($AO28,Data!$A$50:$B$56,2,FALSE),0)</f>
        <v>0</v>
      </c>
      <c r="EA28" s="11">
        <f>IF(EA$2=$A28,0,IF(HLOOKUP(EA$2,Recipes!$H:$GI,'Production Calculator'!$A28+2,FALSE)=0,0,HLOOKUP(EA$2,Recipes!$H:$GI,'Production Calculator'!$A28+2,FALSE)*$AK28))+IF($AO28=EA$3,$AM28/VLOOKUP($AO28,Data!$A$50:$B$56,2,FALSE),0)</f>
        <v>0</v>
      </c>
      <c r="EB28" s="11">
        <f>IF(EB$2=$A28,0,IF(HLOOKUP(EB$2,Recipes!$H:$GI,'Production Calculator'!$A28+2,FALSE)=0,0,HLOOKUP(EB$2,Recipes!$H:$GI,'Production Calculator'!$A28+2,FALSE)*$AK28))+IF($AO28=EB$3,$AM28/VLOOKUP($AO28,Data!$A$50:$B$56,2,FALSE),0)</f>
        <v>0</v>
      </c>
      <c r="EC28" s="11">
        <f>IF(EC$2=$A28,0,IF(HLOOKUP(EC$2,Recipes!$H:$GI,'Production Calculator'!$A28+2,FALSE)=0,0,HLOOKUP(EC$2,Recipes!$H:$GI,'Production Calculator'!$A28+2,FALSE)*$AK28))+IF($AO28=EC$3,$AM28/VLOOKUP($AO28,Data!$A$50:$B$56,2,FALSE),0)</f>
        <v>0</v>
      </c>
      <c r="ED28" s="11">
        <f>IF(ED$2=$A28,0,IF(HLOOKUP(ED$2,Recipes!$H:$GI,'Production Calculator'!$A28+2,FALSE)=0,0,HLOOKUP(ED$2,Recipes!$H:$GI,'Production Calculator'!$A28+2,FALSE)*$AK28))+IF($AO28=ED$3,$AM28/VLOOKUP($AO28,Data!$A$50:$B$56,2,FALSE),0)</f>
        <v>0</v>
      </c>
      <c r="EE28" s="11">
        <f>IF(EE$2=$A28,0,IF(HLOOKUP(EE$2,Recipes!$H:$GI,'Production Calculator'!$A28+2,FALSE)=0,0,HLOOKUP(EE$2,Recipes!$H:$GI,'Production Calculator'!$A28+2,FALSE)*$AK28))+IF($AO28=EE$3,$AM28/VLOOKUP($AO28,Data!$A$50:$B$56,2,FALSE),0)</f>
        <v>0</v>
      </c>
      <c r="EF28" s="11">
        <f>IF(EF$2=$A28,0,IF(HLOOKUP(EF$2,Recipes!$H:$GI,'Production Calculator'!$A28+2,FALSE)=0,0,HLOOKUP(EF$2,Recipes!$H:$GI,'Production Calculator'!$A28+2,FALSE)*$AK28))+IF($AO28=EF$3,$AM28/VLOOKUP($AO28,Data!$A$50:$B$56,2,FALSE),0)</f>
        <v>0</v>
      </c>
      <c r="EG28" s="11">
        <f>IF(EG$2=$A28,0,IF(HLOOKUP(EG$2,Recipes!$H:$GI,'Production Calculator'!$A28+2,FALSE)=0,0,HLOOKUP(EG$2,Recipes!$H:$GI,'Production Calculator'!$A28+2,FALSE)*$AK28))+IF($AO28=EG$3,$AM28/VLOOKUP($AO28,Data!$A$50:$B$56,2,FALSE),0)</f>
        <v>0</v>
      </c>
      <c r="EH28" s="11">
        <f>IF(EH$2=$A28,0,IF(HLOOKUP(EH$2,Recipes!$H:$GI,'Production Calculator'!$A28+2,FALSE)=0,0,HLOOKUP(EH$2,Recipes!$H:$GI,'Production Calculator'!$A28+2,FALSE)*$AK28))+IF($AO28=EH$3,$AM28/VLOOKUP($AO28,Data!$A$50:$B$56,2,FALSE),0)</f>
        <v>0</v>
      </c>
      <c r="EI28" s="11">
        <f>IF(EI$2=$A28,0,IF(HLOOKUP(EI$2,Recipes!$H:$GI,'Production Calculator'!$A28+2,FALSE)=0,0,HLOOKUP(EI$2,Recipes!$H:$GI,'Production Calculator'!$A28+2,FALSE)*$AK28))+IF($AO28=EI$3,$AM28/VLOOKUP($AO28,Data!$A$50:$B$56,2,FALSE),0)</f>
        <v>0</v>
      </c>
      <c r="EJ28" s="11">
        <f>IF(EJ$2=$A28,0,IF(HLOOKUP(EJ$2,Recipes!$H:$GI,'Production Calculator'!$A28+2,FALSE)=0,0,HLOOKUP(EJ$2,Recipes!$H:$GI,'Production Calculator'!$A28+2,FALSE)*$AK28))+IF($AO28=EJ$3,$AM28/VLOOKUP($AO28,Data!$A$50:$B$56,2,FALSE),0)</f>
        <v>0</v>
      </c>
      <c r="EK28" s="11">
        <f>IF(EK$2=$A28,0,IF(HLOOKUP(EK$2,Recipes!$H:$GI,'Production Calculator'!$A28+2,FALSE)=0,0,HLOOKUP(EK$2,Recipes!$H:$GI,'Production Calculator'!$A28+2,FALSE)*$AK28))+IF($AO28=EK$3,$AM28/VLOOKUP($AO28,Data!$A$50:$B$56,2,FALSE),0)</f>
        <v>0</v>
      </c>
      <c r="EL28" s="11">
        <f>IF(EL$2=$A28,0,IF(HLOOKUP(EL$2,Recipes!$H:$GI,'Production Calculator'!$A28+2,FALSE)=0,0,HLOOKUP(EL$2,Recipes!$H:$GI,'Production Calculator'!$A28+2,FALSE)*$AK28))+IF($AO28=EL$3,$AM28/VLOOKUP($AO28,Data!$A$50:$B$56,2,FALSE),0)</f>
        <v>0</v>
      </c>
      <c r="EM28" s="11">
        <f>IF(EM$2=$A28,0,IF(HLOOKUP(EM$2,Recipes!$H:$GI,'Production Calculator'!$A28+2,FALSE)=0,0,HLOOKUP(EM$2,Recipes!$H:$GI,'Production Calculator'!$A28+2,FALSE)*$AK28))+IF($AO28=EM$3,$AM28/VLOOKUP($AO28,Data!$A$50:$B$56,2,FALSE),0)</f>
        <v>0</v>
      </c>
      <c r="EN28" s="11">
        <f>IF(EN$2=$A28,0,IF(HLOOKUP(EN$2,Recipes!$H:$GI,'Production Calculator'!$A28+2,FALSE)=0,0,HLOOKUP(EN$2,Recipes!$H:$GI,'Production Calculator'!$A28+2,FALSE)*$AK28))+IF($AO28=EN$3,$AM28/VLOOKUP($AO28,Data!$A$50:$B$56,2,FALSE),0)</f>
        <v>0</v>
      </c>
      <c r="EO28" s="11">
        <f>IF(EO$2=$A28,0,IF(HLOOKUP(EO$2,Recipes!$H:$GI,'Production Calculator'!$A28+2,FALSE)=0,0,HLOOKUP(EO$2,Recipes!$H:$GI,'Production Calculator'!$A28+2,FALSE)*$AK28))+IF($AO28=EO$3,$AM28/VLOOKUP($AO28,Data!$A$50:$B$56,2,FALSE),0)</f>
        <v>0</v>
      </c>
      <c r="EP28" s="11">
        <f>IF(EP$2=$A28,0,IF(HLOOKUP(EP$2,Recipes!$H:$GI,'Production Calculator'!$A28+2,FALSE)=0,0,HLOOKUP(EP$2,Recipes!$H:$GI,'Production Calculator'!$A28+2,FALSE)*$AK28))+IF($AO28=EP$3,$AM28/VLOOKUP($AO28,Data!$A$50:$B$56,2,FALSE),0)</f>
        <v>0</v>
      </c>
      <c r="EQ28" s="11">
        <f>IF(EQ$2=$A28,0,IF(HLOOKUP(EQ$2,Recipes!$H:$GI,'Production Calculator'!$A28+2,FALSE)=0,0,HLOOKUP(EQ$2,Recipes!$H:$GI,'Production Calculator'!$A28+2,FALSE)*$AK28))+IF($AO28=EQ$3,$AM28/VLOOKUP($AO28,Data!$A$50:$B$56,2,FALSE),0)</f>
        <v>0</v>
      </c>
      <c r="ER28" s="11">
        <f>IF(ER$2=$A28,0,IF(HLOOKUP(ER$2,Recipes!$H:$GI,'Production Calculator'!$A28+2,FALSE)=0,0,HLOOKUP(ER$2,Recipes!$H:$GI,'Production Calculator'!$A28+2,FALSE)*$AK28))+IF($AO28=ER$3,$AM28/VLOOKUP($AO28,Data!$A$50:$B$56,2,FALSE),0)</f>
        <v>0</v>
      </c>
      <c r="ES28" s="11">
        <f>IF(ES$2=$A28,0,IF(HLOOKUP(ES$2,Recipes!$H:$GI,'Production Calculator'!$A28+2,FALSE)=0,0,HLOOKUP(ES$2,Recipes!$H:$GI,'Production Calculator'!$A28+2,FALSE)*$AK28))+IF($AO28=ES$3,$AM28/VLOOKUP($AO28,Data!$A$50:$B$56,2,FALSE),0)</f>
        <v>0</v>
      </c>
      <c r="ET28" s="11">
        <f>IF(ET$2=$A28,0,IF(HLOOKUP(ET$2,Recipes!$H:$GI,'Production Calculator'!$A28+2,FALSE)=0,0,HLOOKUP(ET$2,Recipes!$H:$GI,'Production Calculator'!$A28+2,FALSE)*$AK28))+IF($AO28=ET$3,$AM28/VLOOKUP($AO28,Data!$A$50:$B$56,2,FALSE),0)</f>
        <v>0</v>
      </c>
      <c r="EU28" s="11">
        <f>IF(EU$2=$A28,0,IF(HLOOKUP(EU$2,Recipes!$H:$GI,'Production Calculator'!$A28+2,FALSE)=0,0,HLOOKUP(EU$2,Recipes!$H:$GI,'Production Calculator'!$A28+2,FALSE)*$AK28))+IF($AO28=EU$3,$AM28/VLOOKUP($AO28,Data!$A$50:$B$56,2,FALSE),0)</f>
        <v>0</v>
      </c>
      <c r="EV28" s="11">
        <f>IF(EV$2=$A28,0,IF(HLOOKUP(EV$2,Recipes!$H:$GI,'Production Calculator'!$A28+2,FALSE)=0,0,HLOOKUP(EV$2,Recipes!$H:$GI,'Production Calculator'!$A28+2,FALSE)*$AK28))+IF($AO28=EV$3,$AM28/VLOOKUP($AO28,Data!$A$50:$B$56,2,FALSE),0)</f>
        <v>0</v>
      </c>
      <c r="EW28" s="11">
        <f>IF(EW$2=$A28,0,IF(HLOOKUP(EW$2,Recipes!$H:$GI,'Production Calculator'!$A28+2,FALSE)=0,0,HLOOKUP(EW$2,Recipes!$H:$GI,'Production Calculator'!$A28+2,FALSE)*$AK28))+IF($AO28=EW$3,$AM28/VLOOKUP($AO28,Data!$A$50:$B$56,2,FALSE),0)</f>
        <v>0</v>
      </c>
      <c r="EX28" s="11">
        <f>IF(EX$2=$A28,0,IF(HLOOKUP(EX$2,Recipes!$H:$GI,'Production Calculator'!$A28+2,FALSE)=0,0,HLOOKUP(EX$2,Recipes!$H:$GI,'Production Calculator'!$A28+2,FALSE)*$AK28))+IF($AO28=EX$3,$AM28/VLOOKUP($AO28,Data!$A$50:$B$56,2,FALSE),0)</f>
        <v>0</v>
      </c>
      <c r="EY28" s="11">
        <f>IF(EY$2=$A28,0,IF(HLOOKUP(EY$2,Recipes!$H:$GI,'Production Calculator'!$A28+2,FALSE)=0,0,HLOOKUP(EY$2,Recipes!$H:$GI,'Production Calculator'!$A28+2,FALSE)*$AK28))+IF($AO28=EY$3,$AM28/VLOOKUP($AO28,Data!$A$50:$B$56,2,FALSE),0)</f>
        <v>0</v>
      </c>
      <c r="EZ28" s="11">
        <f>IF(EZ$2=$A28,0,IF(HLOOKUP(EZ$2,Recipes!$H:$GI,'Production Calculator'!$A28+2,FALSE)=0,0,HLOOKUP(EZ$2,Recipes!$H:$GI,'Production Calculator'!$A28+2,FALSE)*$AK28))+IF($AO28=EZ$3,$AM28/VLOOKUP($AO28,Data!$A$50:$B$56,2,FALSE),0)</f>
        <v>0</v>
      </c>
      <c r="FA28" s="11">
        <f>IF(FA$2=$A28,0,IF(HLOOKUP(FA$2,Recipes!$H:$GI,'Production Calculator'!$A28+2,FALSE)=0,0,HLOOKUP(FA$2,Recipes!$H:$GI,'Production Calculator'!$A28+2,FALSE)*$AK28))+IF($AO28=FA$3,$AM28/VLOOKUP($AO28,Data!$A$50:$B$56,2,FALSE),0)</f>
        <v>0</v>
      </c>
      <c r="FB28" s="11">
        <f>IF(FB$2=$A28,0,IF(HLOOKUP(FB$2,Recipes!$H:$GI,'Production Calculator'!$A28+2,FALSE)=0,0,HLOOKUP(FB$2,Recipes!$H:$GI,'Production Calculator'!$A28+2,FALSE)*$AK28))+IF($AO28=FB$3,$AM28/VLOOKUP($AO28,Data!$A$50:$B$56,2,FALSE),0)</f>
        <v>0</v>
      </c>
      <c r="FC28" s="11">
        <f>IF(FC$2=$A28,0,IF(HLOOKUP(FC$2,Recipes!$H:$GI,'Production Calculator'!$A28+2,FALSE)=0,0,HLOOKUP(FC$2,Recipes!$H:$GI,'Production Calculator'!$A28+2,FALSE)*$AK28))+IF($AO28=FC$3,$AM28/VLOOKUP($AO28,Data!$A$50:$B$56,2,FALSE),0)</f>
        <v>0</v>
      </c>
      <c r="FD28" s="11">
        <f>IF(FD$2=$A28,0,IF(HLOOKUP(FD$2,Recipes!$H:$GI,'Production Calculator'!$A28+2,FALSE)=0,0,HLOOKUP(FD$2,Recipes!$H:$GI,'Production Calculator'!$A28+2,FALSE)*$AK28))+IF($AO28=FD$3,$AM28/VLOOKUP($AO28,Data!$A$50:$B$56,2,FALSE),0)</f>
        <v>0</v>
      </c>
      <c r="FE28" s="11">
        <f>IF(FE$2=$A28,0,IF(HLOOKUP(FE$2,Recipes!$H:$GI,'Production Calculator'!$A28+2,FALSE)=0,0,HLOOKUP(FE$2,Recipes!$H:$GI,'Production Calculator'!$A28+2,FALSE)*$AK28))+IF($AO28=FE$3,$AM28/VLOOKUP($AO28,Data!$A$50:$B$56,2,FALSE),0)</f>
        <v>0</v>
      </c>
      <c r="FF28" s="11">
        <f>IF(FF$2=$A28,0,IF(HLOOKUP(FF$2,Recipes!$H:$GI,'Production Calculator'!$A28+2,FALSE)=0,0,HLOOKUP(FF$2,Recipes!$H:$GI,'Production Calculator'!$A28+2,FALSE)*$AK28))+IF($AO28=FF$3,$AM28/VLOOKUP($AO28,Data!$A$50:$B$56,2,FALSE),0)</f>
        <v>0</v>
      </c>
      <c r="FG28" s="11">
        <f>IF(FG$2=$A28,0,IF(HLOOKUP(FG$2,Recipes!$H:$GI,'Production Calculator'!$A28+2,FALSE)=0,0,HLOOKUP(FG$2,Recipes!$H:$GI,'Production Calculator'!$A28+2,FALSE)*$AK28))+IF($AO28=FG$3,$AM28/VLOOKUP($AO28,Data!$A$50:$B$56,2,FALSE),0)</f>
        <v>0</v>
      </c>
      <c r="FH28" s="11">
        <f>IF(FH$2=$A28,0,IF(HLOOKUP(FH$2,Recipes!$H:$GI,'Production Calculator'!$A28+2,FALSE)=0,0,HLOOKUP(FH$2,Recipes!$H:$GI,'Production Calculator'!$A28+2,FALSE)*$AK28))+IF($AO28=FH$3,$AM28/VLOOKUP($AO28,Data!$A$50:$B$56,2,FALSE),0)</f>
        <v>0</v>
      </c>
      <c r="FI28" s="11">
        <f>IF(FI$2=$A28,0,IF(HLOOKUP(FI$2,Recipes!$H:$GI,'Production Calculator'!$A28+2,FALSE)=0,0,HLOOKUP(FI$2,Recipes!$H:$GI,'Production Calculator'!$A28+2,FALSE)*$AK28))+IF($AO28=FI$3,$AM28/VLOOKUP($AO28,Data!$A$50:$B$56,2,FALSE),0)</f>
        <v>0</v>
      </c>
      <c r="FJ28" s="11">
        <f>IF(FJ$2=$A28,0,IF(HLOOKUP(FJ$2,Recipes!$H:$GI,'Production Calculator'!$A28+2,FALSE)=0,0,HLOOKUP(FJ$2,Recipes!$H:$GI,'Production Calculator'!$A28+2,FALSE)*$AK28))+IF($AO28=FJ$3,$AM28/VLOOKUP($AO28,Data!$A$50:$B$56,2,FALSE),0)</f>
        <v>0</v>
      </c>
      <c r="FK28" s="11">
        <f>IF(FK$2=$A28,0,IF(HLOOKUP(FK$2,Recipes!$H:$GI,'Production Calculator'!$A28+2,FALSE)=0,0,HLOOKUP(FK$2,Recipes!$H:$GI,'Production Calculator'!$A28+2,FALSE)*$AK28))+IF($AO28=FK$3,$AM28/VLOOKUP($AO28,Data!$A$50:$B$56,2,FALSE),0)</f>
        <v>0</v>
      </c>
      <c r="FL28" s="11">
        <f>IF(FL$2=$A28,0,IF(HLOOKUP(FL$2,Recipes!$H:$GI,'Production Calculator'!$A28+2,FALSE)=0,0,HLOOKUP(FL$2,Recipes!$H:$GI,'Production Calculator'!$A28+2,FALSE)*$AK28))+IF($AO28=FL$3,$AM28/VLOOKUP($AO28,Data!$A$50:$B$56,2,FALSE),0)</f>
        <v>0</v>
      </c>
      <c r="FM28" s="11">
        <f>IF(FM$2=$A28,0,IF(HLOOKUP(FM$2,Recipes!$H:$GI,'Production Calculator'!$A28+2,FALSE)=0,0,HLOOKUP(FM$2,Recipes!$H:$GI,'Production Calculator'!$A28+2,FALSE)*$AK28))+IF($AO28=FM$3,$AM28/VLOOKUP($AO28,Data!$A$50:$B$56,2,FALSE),0)</f>
        <v>0</v>
      </c>
      <c r="FN28" s="11">
        <f>IF(FN$2=$A28,0,IF(HLOOKUP(FN$2,Recipes!$H:$GI,'Production Calculator'!$A28+2,FALSE)=0,0,HLOOKUP(FN$2,Recipes!$H:$GI,'Production Calculator'!$A28+2,FALSE)*$AK28))+IF($AO28=FN$3,$AM28/VLOOKUP($AO28,Data!$A$50:$B$56,2,FALSE),0)</f>
        <v>0</v>
      </c>
      <c r="FO28" s="11">
        <f>IF(FO$2=$A28,0,IF(HLOOKUP(FO$2,Recipes!$H:$GI,'Production Calculator'!$A28+2,FALSE)=0,0,HLOOKUP(FO$2,Recipes!$H:$GI,'Production Calculator'!$A28+2,FALSE)*$AK28))+IF($AO28=FO$3,$AM28/VLOOKUP($AO28,Data!$A$50:$B$56,2,FALSE),0)</f>
        <v>0</v>
      </c>
      <c r="FP28" s="11">
        <f>IF(FP$2=$A28,0,IF(HLOOKUP(FP$2,Recipes!$H:$GI,'Production Calculator'!$A28+2,FALSE)=0,0,HLOOKUP(FP$2,Recipes!$H:$GI,'Production Calculator'!$A28+2,FALSE)*$AK28))+IF($AO28=FP$3,$AM28/VLOOKUP($AO28,Data!$A$50:$B$56,2,FALSE),0)</f>
        <v>0</v>
      </c>
      <c r="FQ28" s="11">
        <f>IF(FQ$2=$A28,0,IF(HLOOKUP(FQ$2,Recipes!$H:$GI,'Production Calculator'!$A28+2,FALSE)=0,0,HLOOKUP(FQ$2,Recipes!$H:$GI,'Production Calculator'!$A28+2,FALSE)*$AK28))+IF($AO28=FQ$3,$AM28/VLOOKUP($AO28,Data!$A$50:$B$56,2,FALSE),0)</f>
        <v>0</v>
      </c>
      <c r="FR28" s="11">
        <f>IF(FR$2=$A28,0,IF(HLOOKUP(FR$2,Recipes!$H:$GI,'Production Calculator'!$A28+2,FALSE)=0,0,HLOOKUP(FR$2,Recipes!$H:$GI,'Production Calculator'!$A28+2,FALSE)*$AK28))+IF($AO28=FR$3,$AM28/VLOOKUP($AO28,Data!$A$50:$B$56,2,FALSE),0)</f>
        <v>0</v>
      </c>
      <c r="FS28" s="11">
        <f>IF(FS$2=$A28,0,IF(HLOOKUP(FS$2,Recipes!$H:$GI,'Production Calculator'!$A28+2,FALSE)=0,0,HLOOKUP(FS$2,Recipes!$H:$GI,'Production Calculator'!$A28+2,FALSE)*$AK28))+IF($AO28=FS$3,$AM28/VLOOKUP($AO28,Data!$A$50:$B$56,2,FALSE),0)</f>
        <v>0</v>
      </c>
      <c r="FT28" s="11">
        <f>IF(FT$2=$A28,0,IF(HLOOKUP(FT$2,Recipes!$H:$GI,'Production Calculator'!$A28+2,FALSE)=0,0,HLOOKUP(FT$2,Recipes!$H:$GI,'Production Calculator'!$A28+2,FALSE)*$AK28))+IF($AO28=FT$3,$AM28/VLOOKUP($AO28,Data!$A$50:$B$56,2,FALSE),0)</f>
        <v>0</v>
      </c>
      <c r="FU28" s="11">
        <f>IF(FU$2=$A28,0,IF(HLOOKUP(FU$2,Recipes!$H:$GI,'Production Calculator'!$A28+2,FALSE)=0,0,HLOOKUP(FU$2,Recipes!$H:$GI,'Production Calculator'!$A28+2,FALSE)*$AK28))+IF($AO28=FU$3,$AM28/VLOOKUP($AO28,Data!$A$50:$B$56,2,FALSE),0)</f>
        <v>0</v>
      </c>
      <c r="FV28" s="11">
        <f>IF(FV$2=$A28,0,IF(HLOOKUP(FV$2,Recipes!$H:$GI,'Production Calculator'!$A28+2,FALSE)=0,0,HLOOKUP(FV$2,Recipes!$H:$GI,'Production Calculator'!$A28+2,FALSE)*$AK28))+IF($AO28=FV$3,$AM28/VLOOKUP($AO28,Data!$A$50:$B$56,2,FALSE),0)</f>
        <v>0</v>
      </c>
      <c r="FW28" s="11">
        <f>IF(FW$2=$A28,0,IF(HLOOKUP(FW$2,Recipes!$H:$GI,'Production Calculator'!$A28+2,FALSE)=0,0,HLOOKUP(FW$2,Recipes!$H:$GI,'Production Calculator'!$A28+2,FALSE)*$AK28))+IF($AO28=FW$3,$AM28/VLOOKUP($AO28,Data!$A$50:$B$56,2,FALSE),0)</f>
        <v>0</v>
      </c>
      <c r="FX28" s="11">
        <f>IF(FX$2=$A28,0,IF(HLOOKUP(FX$2,Recipes!$H:$GI,'Production Calculator'!$A28+2,FALSE)=0,0,HLOOKUP(FX$2,Recipes!$H:$GI,'Production Calculator'!$A28+2,FALSE)*$AK28))+IF($AO28=FX$3,$AM28/VLOOKUP($AO28,Data!$A$50:$B$56,2,FALSE),0)</f>
        <v>0</v>
      </c>
      <c r="FY28" s="11">
        <f>IF(FY$2=$A28,0,IF(HLOOKUP(FY$2,Recipes!$H:$GI,'Production Calculator'!$A28+2,FALSE)=0,0,HLOOKUP(FY$2,Recipes!$H:$GI,'Production Calculator'!$A28+2,FALSE)*$AK28))+IF($AO28=FY$3,$AM28/VLOOKUP($AO28,Data!$A$50:$B$56,2,FALSE),0)</f>
        <v>0</v>
      </c>
      <c r="FZ28" s="11">
        <f>IF(FZ$2=$A28,0,IF(HLOOKUP(FZ$2,Recipes!$H:$GI,'Production Calculator'!$A28+2,FALSE)=0,0,HLOOKUP(FZ$2,Recipes!$H:$GI,'Production Calculator'!$A28+2,FALSE)*$AK28))+IF($AO28=FZ$3,$AM28/VLOOKUP($AO28,Data!$A$50:$B$56,2,FALSE),0)</f>
        <v>0</v>
      </c>
      <c r="GA28" s="11">
        <f>IF(GA$2=$A28,0,IF(HLOOKUP(GA$2,Recipes!$H:$GI,'Production Calculator'!$A28+2,FALSE)=0,0,HLOOKUP(GA$2,Recipes!$H:$GI,'Production Calculator'!$A28+2,FALSE)*$AK28))+IF($AO28=GA$3,$AM28/VLOOKUP($AO28,Data!$A$50:$B$56,2,FALSE),0)</f>
        <v>0</v>
      </c>
      <c r="GB28" s="11">
        <f>IF(GB$2=$A28,0,IF(HLOOKUP(GB$2,Recipes!$H:$GI,'Production Calculator'!$A28+2,FALSE)=0,0,HLOOKUP(GB$2,Recipes!$H:$GI,'Production Calculator'!$A28+2,FALSE)*$AK28))+IF($AO28=GB$3,$AM28/VLOOKUP($AO28,Data!$A$50:$B$56,2,FALSE),0)</f>
        <v>0</v>
      </c>
      <c r="GC28" s="11">
        <f>IF(GC$2=$A28,0,IF(HLOOKUP(GC$2,Recipes!$H:$GI,'Production Calculator'!$A28+2,FALSE)=0,0,HLOOKUP(GC$2,Recipes!$H:$GI,'Production Calculator'!$A28+2,FALSE)*$AK28))+IF($AO28=GC$3,$AM28/VLOOKUP($AO28,Data!$A$50:$B$56,2,FALSE),0)</f>
        <v>0</v>
      </c>
      <c r="GD28" s="11">
        <f>IF(GD$2=$A28,0,IF(HLOOKUP(GD$2,Recipes!$H:$GI,'Production Calculator'!$A28+2,FALSE)=0,0,HLOOKUP(GD$2,Recipes!$H:$GI,'Production Calculator'!$A28+2,FALSE)*$AK28))+IF($AO28=GD$3,$AM28/VLOOKUP($AO28,Data!$A$50:$B$56,2,FALSE),0)</f>
        <v>0</v>
      </c>
      <c r="GE28" s="11">
        <f>IF(GE$2=$A28,0,IF(HLOOKUP(GE$2,Recipes!$H:$GI,'Production Calculator'!$A28+2,FALSE)=0,0,HLOOKUP(GE$2,Recipes!$H:$GI,'Production Calculator'!$A28+2,FALSE)*$AK28))+IF($AO28=GE$3,$AM28/VLOOKUP($AO28,Data!$A$50:$B$56,2,FALSE),0)</f>
        <v>0</v>
      </c>
      <c r="GF28" s="11">
        <f>IF(GF$2=$A28,0,IF(HLOOKUP(GF$2,Recipes!$H:$GI,'Production Calculator'!$A28+2,FALSE)=0,0,HLOOKUP(GF$2,Recipes!$H:$GI,'Production Calculator'!$A28+2,FALSE)*$AK28))+IF($AO28=GF$3,$AM28/VLOOKUP($AO28,Data!$A$50:$B$56,2,FALSE),0)</f>
        <v>0</v>
      </c>
      <c r="GG28" s="11">
        <f>IF(GG$2=$A28,0,IF(HLOOKUP(GG$2,Recipes!$H:$GI,'Production Calculator'!$A28+2,FALSE)=0,0,HLOOKUP(GG$2,Recipes!$H:$GI,'Production Calculator'!$A28+2,FALSE)*$AK28))+IF($AO28=GG$3,$AM28/VLOOKUP($AO28,Data!$A$50:$B$56,2,FALSE),0)</f>
        <v>0</v>
      </c>
      <c r="GH28" s="11">
        <f>IF(GH$2=$A28,0,IF(HLOOKUP(GH$2,Recipes!$H:$GI,'Production Calculator'!$A28+2,FALSE)=0,0,HLOOKUP(GH$2,Recipes!$H:$GI,'Production Calculator'!$A28+2,FALSE)*$AK28))+IF($AO28=GH$3,$AM28/VLOOKUP($AO28,Data!$A$50:$B$56,2,FALSE),0)</f>
        <v>0</v>
      </c>
      <c r="GI28" s="11">
        <f>IF(GI$2=$A28,0,IF(HLOOKUP(GI$2,Recipes!$H:$GI,'Production Calculator'!$A28+2,FALSE)=0,0,HLOOKUP(GI$2,Recipes!$H:$GI,'Production Calculator'!$A28+2,FALSE)*$AK28))+IF($AO28=GI$3,$AM28/VLOOKUP($AO28,Data!$A$50:$B$56,2,FALSE),0)</f>
        <v>0</v>
      </c>
      <c r="GJ28" s="11">
        <f>IF(GJ$2=$A28,0,IF(HLOOKUP(GJ$2,Recipes!$H:$GI,'Production Calculator'!$A28+2,FALSE)=0,0,HLOOKUP(GJ$2,Recipes!$H:$GI,'Production Calculator'!$A28+2,FALSE)*$AK28))+IF($AO28=GJ$3,$AM28/VLOOKUP($AO28,Data!$A$50:$B$56,2,FALSE),0)</f>
        <v>0</v>
      </c>
      <c r="GK28" s="11">
        <f>IF(GK$2=$A28,0,IF(HLOOKUP(GK$2,Recipes!$H:$GI,'Production Calculator'!$A28+2,FALSE)=0,0,HLOOKUP(GK$2,Recipes!$H:$GI,'Production Calculator'!$A28+2,FALSE)*$AK28))+IF($AO28=GK$3,$AM28/VLOOKUP($AO28,Data!$A$50:$B$56,2,FALSE),0)</f>
        <v>0</v>
      </c>
      <c r="GL28" s="11">
        <f>IF(GL$2=$A28,0,IF(HLOOKUP(GL$2,Recipes!$H:$GI,'Production Calculator'!$A28+2,FALSE)=0,0,HLOOKUP(GL$2,Recipes!$H:$GI,'Production Calculator'!$A28+2,FALSE)*$AK28))+IF($AO28=GL$3,$AM28/VLOOKUP($AO28,Data!$A$50:$B$56,2,FALSE),0)</f>
        <v>0</v>
      </c>
      <c r="GM28" s="11">
        <f>IF(GM$2=$A28,0,IF(HLOOKUP(GM$2,Recipes!$H:$GI,'Production Calculator'!$A28+2,FALSE)=0,0,HLOOKUP(GM$2,Recipes!$H:$GI,'Production Calculator'!$A28+2,FALSE)*$AK28))+IF($AO28=GM$3,$AM28/VLOOKUP($AO28,Data!$A$50:$B$56,2,FALSE),0)</f>
        <v>0</v>
      </c>
      <c r="GN28" s="11">
        <f>IF(GN$2=$A28,0,IF(HLOOKUP(GN$2,Recipes!$H:$GI,'Production Calculator'!$A28+2,FALSE)=0,0,HLOOKUP(GN$2,Recipes!$H:$GI,'Production Calculator'!$A28+2,FALSE)*$AK28))+IF($AO28=GN$3,$AM28/VLOOKUP($AO28,Data!$A$50:$B$56,2,FALSE),0)</f>
        <v>0</v>
      </c>
      <c r="GO28" s="11">
        <f>IF(GO$2=$A28,0,IF(HLOOKUP(GO$2,Recipes!$H:$GI,'Production Calculator'!$A28+2,FALSE)=0,0,HLOOKUP(GO$2,Recipes!$H:$GI,'Production Calculator'!$A28+2,FALSE)*$AK28))+IF($AO28=GO$3,$AM28/VLOOKUP($AO28,Data!$A$50:$B$56,2,FALSE),0)</f>
        <v>0</v>
      </c>
      <c r="GP28" s="11">
        <f>IF(GP$2=$A28,0,IF(HLOOKUP(GP$2,Recipes!$H:$GI,'Production Calculator'!$A28+2,FALSE)=0,0,HLOOKUP(GP$2,Recipes!$H:$GI,'Production Calculator'!$A28+2,FALSE)*$AK28))+IF($AO28=GP$3,$AM28/VLOOKUP($AO28,Data!$A$50:$B$56,2,FALSE),0)</f>
        <v>0</v>
      </c>
      <c r="GQ28" s="11">
        <f>IF(GQ$2=$A28,0,IF(HLOOKUP(GQ$2,Recipes!$H:$GI,'Production Calculator'!$A28+2,FALSE)=0,0,HLOOKUP(GQ$2,Recipes!$H:$GI,'Production Calculator'!$A28+2,FALSE)*$AK28))+IF($AO28=GQ$3,$AM28/VLOOKUP($AO28,Data!$A$50:$B$56,2,FALSE),0)</f>
        <v>0</v>
      </c>
      <c r="GR28" s="11">
        <f>IF(GR$2=$A28,0,IF(HLOOKUP(GR$2,Recipes!$H:$GI,'Production Calculator'!$A28+2,FALSE)=0,0,HLOOKUP(GR$2,Recipes!$H:$GI,'Production Calculator'!$A28+2,FALSE)*$AK28))+IF($AO28=GR$3,$AM28/VLOOKUP($AO28,Data!$A$50:$B$56,2,FALSE),0)</f>
        <v>0</v>
      </c>
      <c r="GS28" s="11">
        <f>IF(GS$2=$A28,0,IF(HLOOKUP(GS$2,Recipes!$H:$GI,'Production Calculator'!$A28+2,FALSE)=0,0,HLOOKUP(GS$2,Recipes!$H:$GI,'Production Calculator'!$A28+2,FALSE)*$AK28))+IF($AO28=GS$3,$AM28/VLOOKUP($AO28,Data!$A$50:$B$56,2,FALSE),0)</f>
        <v>0</v>
      </c>
      <c r="GT28" s="11">
        <f>IF(GT$2=$A28,0,IF(HLOOKUP(GT$2,Recipes!$H:$GI,'Production Calculator'!$A28+2,FALSE)=0,0,HLOOKUP(GT$2,Recipes!$H:$GI,'Production Calculator'!$A28+2,FALSE)*$AK28))+IF($AO28=GT$3,$AM28/VLOOKUP($AO28,Data!$A$50:$B$56,2,FALSE),0)</f>
        <v>0</v>
      </c>
      <c r="GU28" s="11">
        <f>IF(GU$2=$A28,0,IF(HLOOKUP(GU$2,Recipes!$H:$GI,'Production Calculator'!$A28+2,FALSE)=0,0,HLOOKUP(GU$2,Recipes!$H:$GI,'Production Calculator'!$A28+2,FALSE)*$AK28))+IF($AO28=GU$3,$AM28/VLOOKUP($AO28,Data!$A$50:$B$56,2,FALSE),0)</f>
        <v>0</v>
      </c>
      <c r="GV28" s="11">
        <f>IF(GV$2=$A28,0,IF(HLOOKUP(GV$2,Recipes!$H:$GI,'Production Calculator'!$A28+2,FALSE)=0,0,HLOOKUP(GV$2,Recipes!$H:$GI,'Production Calculator'!$A28+2,FALSE)*$AK28))+IF($AO28=GV$3,$AM28/VLOOKUP($AO28,Data!$A$50:$B$56,2,FALSE),0)</f>
        <v>0</v>
      </c>
      <c r="GW28" s="11">
        <f>IF(GW$2=$A28,0,IF(HLOOKUP(GW$2,Recipes!$H:$GI,'Production Calculator'!$A28+2,FALSE)=0,0,HLOOKUP(GW$2,Recipes!$H:$GI,'Production Calculator'!$A28+2,FALSE)*$AK28))+IF($AO28=GW$3,$AM28/VLOOKUP($AO28,Data!$A$50:$B$56,2,FALSE),0)</f>
        <v>0</v>
      </c>
      <c r="GX28" s="11">
        <f>IF(GX$2=$A28,0,IF(HLOOKUP(GX$2,Recipes!$H:$GI,'Production Calculator'!$A28+2,FALSE)=0,0,HLOOKUP(GX$2,Recipes!$H:$GI,'Production Calculator'!$A28+2,FALSE)*$AK28))+IF($AO28=GX$3,$AM28/VLOOKUP($AO28,Data!$A$50:$B$56,2,FALSE),0)</f>
        <v>0</v>
      </c>
      <c r="GY28" s="11">
        <f>IF(GY$2=$A28,0,IF(HLOOKUP(GY$2,Recipes!$H:$GI,'Production Calculator'!$A28+2,FALSE)=0,0,HLOOKUP(GY$2,Recipes!$H:$GI,'Production Calculator'!$A28+2,FALSE)*$AK28))+IF($AO28=GY$3,$AM28/VLOOKUP($AO28,Data!$A$50:$B$56,2,FALSE),0)</f>
        <v>0</v>
      </c>
      <c r="GZ28" s="11">
        <f>IF(GZ$2=$A28,0,IF(HLOOKUP(GZ$2,Recipes!$H:$GI,'Production Calculator'!$A28+2,FALSE)=0,0,HLOOKUP(GZ$2,Recipes!$H:$GI,'Production Calculator'!$A28+2,FALSE)*$AK28))+IF($AO28=GZ$3,$AM28/VLOOKUP($AO28,Data!$A$50:$B$56,2,FALSE),0)</f>
        <v>0</v>
      </c>
      <c r="HA28" s="11">
        <f>IF(HA$2=$A28,0,IF(HLOOKUP(HA$2,Recipes!$H:$GI,'Production Calculator'!$A28+2,FALSE)=0,0,HLOOKUP(HA$2,Recipes!$H:$GI,'Production Calculator'!$A28+2,FALSE)*$AK28))+IF($AO28=HA$3,$AM28/VLOOKUP($AO28,Data!$A$50:$B$56,2,FALSE),0)</f>
        <v>0</v>
      </c>
      <c r="HB28" s="11">
        <f>IF(HB$2=$A28,0,IF(HLOOKUP(HB$2,Recipes!$H:$GI,'Production Calculator'!$A28+2,FALSE)=0,0,HLOOKUP(HB$2,Recipes!$H:$GI,'Production Calculator'!$A28+2,FALSE)*$AK28))+IF($AO28=HB$3,$AM28/VLOOKUP($AO28,Data!$A$50:$B$56,2,FALSE),0)</f>
        <v>0</v>
      </c>
      <c r="HC28" s="11">
        <f>IF(HC$2=$A28,0,IF(HLOOKUP(HC$2,Recipes!$H:$GI,'Production Calculator'!$A28+2,FALSE)=0,0,HLOOKUP(HC$2,Recipes!$H:$GI,'Production Calculator'!$A28+2,FALSE)*$AK28))+IF($AO28=HC$3,$AM28/VLOOKUP($AO28,Data!$A$50:$B$56,2,FALSE),0)</f>
        <v>0</v>
      </c>
      <c r="HD28" s="11">
        <f>IF(HD$2=$A28,0,IF(HLOOKUP(HD$2,Recipes!$H:$GI,'Production Calculator'!$A28+2,FALSE)=0,0,HLOOKUP(HD$2,Recipes!$H:$GI,'Production Calculator'!$A28+2,FALSE)*$AK28))+IF($AO28=HD$3,$AM28/VLOOKUP($AO28,Data!$A$50:$B$56,2,FALSE),0)</f>
        <v>0</v>
      </c>
      <c r="HE28" s="11">
        <f>IF(HE$2=$A28,0,IF(HLOOKUP(HE$2,Recipes!$H:$GI,'Production Calculator'!$A28+2,FALSE)=0,0,HLOOKUP(HE$2,Recipes!$H:$GI,'Production Calculator'!$A28+2,FALSE)*$AK28))+IF($AO28=HE$3,$AM28/VLOOKUP($AO28,Data!$A$50:$B$56,2,FALSE),0)</f>
        <v>0</v>
      </c>
      <c r="HF28" s="11">
        <f>IF(HF$2=$A28,0,IF(HLOOKUP(HF$2,Recipes!$H:$GI,'Production Calculator'!$A28+2,FALSE)=0,0,HLOOKUP(HF$2,Recipes!$H:$GI,'Production Calculator'!$A28+2,FALSE)*$AK28))+IF($AO28=HF$3,$AM28/VLOOKUP($AO28,Data!$A$50:$B$56,2,FALSE),0)</f>
        <v>0</v>
      </c>
      <c r="HG28" s="11">
        <f>IF(HG$2=$A28,0,IF(HLOOKUP(HG$2,Recipes!$H:$GI,'Production Calculator'!$A28+2,FALSE)=0,0,HLOOKUP(HG$2,Recipes!$H:$GI,'Production Calculator'!$A28+2,FALSE)*$AK28))+IF($AO28=HG$3,$AM28/VLOOKUP($AO28,Data!$A$50:$B$56,2,FALSE),0)</f>
        <v>0</v>
      </c>
      <c r="HH28" s="11">
        <f>IF(HH$2=$A28,0,IF(HLOOKUP(HH$2,Recipes!$H:$GI,'Production Calculator'!$A28+2,FALSE)=0,0,HLOOKUP(HH$2,Recipes!$H:$GI,'Production Calculator'!$A28+2,FALSE)*$AK28))+IF($AO28=HH$3,$AM28/VLOOKUP($AO28,Data!$A$50:$B$56,2,FALSE),0)</f>
        <v>0</v>
      </c>
      <c r="HI28" s="11">
        <f>IF(HI$2=$A28,0,IF(HLOOKUP(HI$2,Recipes!$H:$GI,'Production Calculator'!$A28+2,FALSE)=0,0,HLOOKUP(HI$2,Recipes!$H:$GI,'Production Calculator'!$A28+2,FALSE)*$AK28))+IF($AO28=HI$3,$AM28/VLOOKUP($AO28,Data!$A$50:$B$56,2,FALSE),0)</f>
        <v>0</v>
      </c>
      <c r="HJ28" s="11">
        <f>IF(HJ$2=$A28,0,IF(HLOOKUP(HJ$2,Recipes!$H:$GI,'Production Calculator'!$A28+2,FALSE)=0,0,HLOOKUP(HJ$2,Recipes!$H:$GI,'Production Calculator'!$A28+2,FALSE)*$AK28))+IF($AO28=HJ$3,$AM28/VLOOKUP($AO28,Data!$A$50:$B$56,2,FALSE),0)</f>
        <v>0</v>
      </c>
      <c r="HK28" s="11">
        <f>IF(HK$2=$A28,0,IF(HLOOKUP(HK$2,Recipes!$H:$GI,'Production Calculator'!$A28+2,FALSE)=0,0,HLOOKUP(HK$2,Recipes!$H:$GI,'Production Calculator'!$A28+2,FALSE)*$AK28))+IF($AO28=HK$3,$AM28/VLOOKUP($AO28,Data!$A$50:$B$56,2,FALSE),0)</f>
        <v>0</v>
      </c>
      <c r="HL28" s="11">
        <f>IF(HL$2=$A28,0,IF(HLOOKUP(HL$2,Recipes!$H:$GI,'Production Calculator'!$A28+2,FALSE)=0,0,HLOOKUP(HL$2,Recipes!$H:$GI,'Production Calculator'!$A28+2,FALSE)*$AK28))+IF($AO28=HL$3,$AM28/VLOOKUP($AO28,Data!$A$50:$B$56,2,FALSE),0)</f>
        <v>0</v>
      </c>
      <c r="HM28" s="11">
        <f>IF(HM$2=$A28,0,IF(HLOOKUP(HM$2,Recipes!$H:$GI,'Production Calculator'!$A28+2,FALSE)=0,0,HLOOKUP(HM$2,Recipes!$H:$GI,'Production Calculator'!$A28+2,FALSE)*$AK28))+IF($AO28=HM$3,$AM28/VLOOKUP($AO28,Data!$A$50:$B$56,2,FALSE),0)</f>
        <v>0</v>
      </c>
      <c r="HN28" s="11">
        <f>IF(HN$2=$A28,0,IF(HLOOKUP(HN$2,Recipes!$H:$GI,'Production Calculator'!$A28+2,FALSE)=0,0,HLOOKUP(HN$2,Recipes!$H:$GI,'Production Calculator'!$A28+2,FALSE)*$AK28))+IF($AO28=HN$3,$AM28/VLOOKUP($AO28,Data!$A$50:$B$56,2,FALSE),0)</f>
        <v>0</v>
      </c>
      <c r="HO28" s="11">
        <f>IF(HO$2=$A28,0,IF(HLOOKUP(HO$2,Recipes!$H:$GI,'Production Calculator'!$A28+2,FALSE)=0,0,HLOOKUP(HO$2,Recipes!$H:$GI,'Production Calculator'!$A28+2,FALSE)*$AK28))+IF($AO28=HO$3,$AM28/VLOOKUP($AO28,Data!$A$50:$B$56,2,FALSE),0)</f>
        <v>0</v>
      </c>
      <c r="HP28" s="11">
        <f>IF(HP$2=$A28,0,IF(HLOOKUP(HP$2,Recipes!$H:$GI,'Production Calculator'!$A28+2,FALSE)=0,0,HLOOKUP(HP$2,Recipes!$H:$GI,'Production Calculator'!$A28+2,FALSE)*$AK28))+IF($AO28=HP$3,$AM28/VLOOKUP($AO28,Data!$A$50:$B$56,2,FALSE),0)</f>
        <v>0</v>
      </c>
      <c r="HQ28" s="11">
        <f>IF(HQ$2=$A28,0,IF(HLOOKUP(HQ$2,Recipes!$H:$GI,'Production Calculator'!$A28+2,FALSE)=0,0,HLOOKUP(HQ$2,Recipes!$H:$GI,'Production Calculator'!$A28+2,FALSE)*$AK28))+IF($AO28=HQ$3,$AM28/VLOOKUP($AO28,Data!$A$50:$B$56,2,FALSE),0)</f>
        <v>0</v>
      </c>
      <c r="HR28" s="11">
        <f>IF(HR$2=$A28,0,IF(HLOOKUP(HR$2,Recipes!$H:$GI,'Production Calculator'!$A28+2,FALSE)=0,0,HLOOKUP(HR$2,Recipes!$H:$GI,'Production Calculator'!$A28+2,FALSE)*$AK28))+IF($AO28=HR$3,$AM28/VLOOKUP($AO28,Data!$A$50:$B$56,2,FALSE),0)</f>
        <v>0</v>
      </c>
      <c r="HS28" s="121"/>
    </row>
    <row r="29" spans="1:227" x14ac:dyDescent="0.45">
      <c r="A29">
        <v>16</v>
      </c>
      <c r="B29" s="107" t="str">
        <f>VLOOKUP(A29,Recipes!A:B,2)</f>
        <v>Discharge defense remote</v>
      </c>
      <c r="C29" s="128">
        <v>0</v>
      </c>
      <c r="D29" s="108">
        <f t="shared" si="50"/>
        <v>0</v>
      </c>
      <c r="E29" s="127" t="s">
        <v>1</v>
      </c>
      <c r="F29" s="109">
        <f>VLOOKUP(A29,Recipes!$A$3:$G$186,6,FALSE)</f>
        <v>1</v>
      </c>
      <c r="G29" s="109">
        <f>VLOOKUP(A29,Recipes!$A$3:$G$186,7,FALSE)</f>
        <v>0</v>
      </c>
      <c r="H29" s="110">
        <f t="shared" si="51"/>
        <v>0</v>
      </c>
      <c r="I29" s="109">
        <f>VLOOKUP(E29,Data!$A$2:$C$26,3, FALSE)</f>
        <v>4</v>
      </c>
      <c r="J29" s="108">
        <v>0</v>
      </c>
      <c r="K29" s="108">
        <v>0</v>
      </c>
      <c r="L29" s="108">
        <v>0</v>
      </c>
      <c r="M29" s="123">
        <v>0</v>
      </c>
      <c r="N29" s="123">
        <v>0</v>
      </c>
      <c r="O29" s="123">
        <v>0</v>
      </c>
      <c r="P29" s="124">
        <v>0</v>
      </c>
      <c r="Q29" s="124">
        <v>0</v>
      </c>
      <c r="R29" s="124">
        <v>0</v>
      </c>
      <c r="S29">
        <f t="shared" si="66"/>
        <v>0</v>
      </c>
      <c r="T29">
        <f t="shared" si="67"/>
        <v>0</v>
      </c>
      <c r="U29">
        <f t="shared" si="68"/>
        <v>0</v>
      </c>
      <c r="V29">
        <f t="shared" si="69"/>
        <v>0</v>
      </c>
      <c r="W29">
        <f t="shared" si="70"/>
        <v>0</v>
      </c>
      <c r="X29">
        <f t="shared" si="71"/>
        <v>0</v>
      </c>
      <c r="Y29">
        <f t="shared" si="72"/>
        <v>0</v>
      </c>
      <c r="Z29">
        <f t="shared" si="73"/>
        <v>0</v>
      </c>
      <c r="AA29">
        <f t="shared" si="74"/>
        <v>0</v>
      </c>
      <c r="AB29" s="111">
        <f>VLOOKUP($A29,Recipes!$A:$G,4)</f>
        <v>0.5</v>
      </c>
      <c r="AC29" s="111">
        <f>VLOOKUP($A29,Recipes!$A:$G,5)</f>
        <v>1</v>
      </c>
      <c r="AD29" s="111">
        <f t="shared" si="61"/>
        <v>2</v>
      </c>
      <c r="AE29" s="111">
        <f>VLOOKUP(E29,Data!$A$2:$F$26,5,FALSE)</f>
        <v>0</v>
      </c>
      <c r="AF29" s="111">
        <f>VLOOKUP(E29,Data!$A$2:$F$26,4,FALSE)</f>
        <v>210</v>
      </c>
      <c r="AG29" s="111">
        <f>VLOOKUP(E29,Data!$A$2:$B$26,2, FALSE)</f>
        <v>1.25</v>
      </c>
      <c r="AH29" s="111">
        <f>1+VLOOKUP($J$3,Data!$A$40:$D$48,2,FALSE)*$J29+VLOOKUP($K$3,Data!$A$40:$D$48,2,FALSE)*$K29+VLOOKUP($L$3,Data!$A$40:$D$48,2,FALSE)*$L29+VLOOKUP($M$3,Data!$A$40:$D$48,2,FALSE)*$M29+VLOOKUP($N$3,Data!$A$40:$D$48,2,FALSE)*$N29+VLOOKUP($O$3,Data!$A$40:$D$48,2,FALSE)*$O29+VLOOKUP($P$3,Data!$A$40:$D$48,2,FALSE)*$P29+VLOOKUP($Q$3,Data!$A$40:$D$48,2,FALSE)*$Q29+VLOOKUP($R$3,Data!$A$40:$D$48,2,FALSE)*$R29</f>
        <v>1</v>
      </c>
      <c r="AI29" s="111">
        <f>MAX(1+VLOOKUP($J$3,Data!$A$40:$D$48,3,FALSE)*$J29+VLOOKUP($K$3,Data!$A$40:$D$48,3,FALSE)*$K29+VLOOKUP($L$3,Data!$A$40:$D$48,3,FALSE)*$L29+VLOOKUP($M$3,Data!$A$40:$D$48,3,FALSE)*$M29+VLOOKUP($N$3,Data!$A$40:$D$48,3,FALSE)*$N29+VLOOKUP($O$3,Data!$A$40:$D$48,3,FALSE)*$O29+VLOOKUP($P$3,Data!$A$40:$D$48,3,FALSE)*$P29+VLOOKUP($Q$3,Data!$A$40:$D$48,3,FALSE)*$Q29+VLOOKUP($R$3,Data!$A$40:$D$48,3,FALSE)*$R29,0)</f>
        <v>1</v>
      </c>
      <c r="AJ29" s="111">
        <f>MAX(1-(VLOOKUP($J$3,Data!$A$40:$D$48,4,FALSE)*$J29+VLOOKUP($K$3,Data!$A$40:$D$48,4,FALSE)*$K29+VLOOKUP($L$3,Data!$A$40:$D$48,4,FALSE)*$L29+VLOOKUP($M$3,Data!$A$40:$D$48,4,FALSE)*$M29+VLOOKUP($N$3,Data!$A$40:$D$48,4,FALSE)*$N29+VLOOKUP($O$3,Data!$A$40:$D$48,4,FALSE)*$O29+VLOOKUP($P$3,Data!$A$40:$D$48,4,FALSE)*$P29+VLOOKUP($Q$3,Data!$A$40:$D$48,4,FALSE)*$Q29+VLOOKUP($R$3,Data!$A$40:$D$48,4,FALSE)*$R29),0.2)</f>
        <v>1</v>
      </c>
      <c r="AK29" s="112">
        <f t="shared" si="62"/>
        <v>0</v>
      </c>
      <c r="AL29" s="111">
        <f t="shared" si="63"/>
        <v>2.5</v>
      </c>
      <c r="AM29" s="111">
        <f t="shared" si="64"/>
        <v>0</v>
      </c>
      <c r="AN29" s="111">
        <f t="shared" si="65"/>
        <v>0</v>
      </c>
      <c r="AO29" s="131" t="s">
        <v>298</v>
      </c>
      <c r="AP29" s="11"/>
      <c r="AQ29" s="11">
        <f>IF(AQ$2=$A29,0,IF(HLOOKUP(AQ$2,Recipes!$H:$GI,'Production Calculator'!$A29+2,FALSE)=0,0,HLOOKUP(AQ$2,Recipes!$H:$GI,'Production Calculator'!$A29+2,FALSE)*$AK29))+IF($AO29=AQ$3,$AM29/VLOOKUP($AO29,Data!$A$50:$B$56,2,FALSE),0)</f>
        <v>0</v>
      </c>
      <c r="AR29" s="11">
        <f>IF(AR$2=$A29,0,IF(HLOOKUP(AR$2,Recipes!$H:$GI,'Production Calculator'!$A29+2,FALSE)=0,0,HLOOKUP(AR$2,Recipes!$H:$GI,'Production Calculator'!$A29+2,FALSE)*$AK29))+IF($AO29=AR$3,$AM29/VLOOKUP($AO29,Data!$A$50:$B$56,2,FALSE),0)</f>
        <v>0</v>
      </c>
      <c r="AS29" s="11">
        <f>IF(AS$2=$A29,0,IF(HLOOKUP(AS$2,Recipes!$H:$GI,'Production Calculator'!$A29+2,FALSE)=0,0,HLOOKUP(AS$2,Recipes!$H:$GI,'Production Calculator'!$A29+2,FALSE)*$AK29))+IF($AO29=AS$3,$AM29/VLOOKUP($AO29,Data!$A$50:$B$56,2,FALSE),0)</f>
        <v>0</v>
      </c>
      <c r="AT29" s="11">
        <f>IF(AT$2=$A29,0,IF(HLOOKUP(AT$2,Recipes!$H:$GI,'Production Calculator'!$A29+2,FALSE)=0,0,HLOOKUP(AT$2,Recipes!$H:$GI,'Production Calculator'!$A29+2,FALSE)*$AK29))+IF($AO29=AT$3,$AM29/VLOOKUP($AO29,Data!$A$50:$B$56,2,FALSE),0)</f>
        <v>0</v>
      </c>
      <c r="AU29" s="11">
        <f>IF(AU$2=$A29,0,IF(HLOOKUP(AU$2,Recipes!$H:$GI,'Production Calculator'!$A29+2,FALSE)=0,0,HLOOKUP(AU$2,Recipes!$H:$GI,'Production Calculator'!$A29+2,FALSE)*$AK29))+IF($AO29=AU$3,$AM29/VLOOKUP($AO29,Data!$A$50:$B$56,2,FALSE),0)</f>
        <v>0</v>
      </c>
      <c r="AV29" s="11">
        <f>IF(AV$2=$A29,0,IF(HLOOKUP(AV$2,Recipes!$H:$GI,'Production Calculator'!$A29+2,FALSE)=0,0,HLOOKUP(AV$2,Recipes!$H:$GI,'Production Calculator'!$A29+2,FALSE)*$AK29))+IF($AO29=AV$3,$AM29/VLOOKUP($AO29,Data!$A$50:$B$56,2,FALSE),0)</f>
        <v>0</v>
      </c>
      <c r="AW29" s="11">
        <f>IF(AW$2=$A29,0,IF(HLOOKUP(AW$2,Recipes!$H:$GI,'Production Calculator'!$A29+2,FALSE)=0,0,HLOOKUP(AW$2,Recipes!$H:$GI,'Production Calculator'!$A29+2,FALSE)*$AK29))+IF($AO29=AW$3,$AM29/VLOOKUP($AO29,Data!$A$50:$B$56,2,FALSE),0)</f>
        <v>0</v>
      </c>
      <c r="AX29" s="11">
        <f>IF(AX$2=$A29,0,IF(HLOOKUP(AX$2,Recipes!$H:$GI,'Production Calculator'!$A29+2,FALSE)=0,0,HLOOKUP(AX$2,Recipes!$H:$GI,'Production Calculator'!$A29+2,FALSE)*$AK29))+IF($AO29=AX$3,$AM29/VLOOKUP($AO29,Data!$A$50:$B$56,2,FALSE),0)</f>
        <v>0</v>
      </c>
      <c r="AY29" s="11">
        <f>IF(AY$2=$A29,0,IF(HLOOKUP(AY$2,Recipes!$H:$GI,'Production Calculator'!$A29+2,FALSE)=0,0,HLOOKUP(AY$2,Recipes!$H:$GI,'Production Calculator'!$A29+2,FALSE)*$AK29))+IF($AO29=AY$3,$AM29/VLOOKUP($AO29,Data!$A$50:$B$56,2,FALSE),0)</f>
        <v>0</v>
      </c>
      <c r="AZ29" s="11">
        <f>IF(AZ$2=$A29,0,IF(HLOOKUP(AZ$2,Recipes!$H:$GI,'Production Calculator'!$A29+2,FALSE)=0,0,HLOOKUP(AZ$2,Recipes!$H:$GI,'Production Calculator'!$A29+2,FALSE)*$AK29))+IF($AO29=AZ$3,$AM29/VLOOKUP($AO29,Data!$A$50:$B$56,2,FALSE),0)</f>
        <v>0</v>
      </c>
      <c r="BA29" s="11">
        <f>IF(BA$2=$A29,0,IF(HLOOKUP(BA$2,Recipes!$H:$GI,'Production Calculator'!$A29+2,FALSE)=0,0,HLOOKUP(BA$2,Recipes!$H:$GI,'Production Calculator'!$A29+2,FALSE)*$AK29))+IF($AO29=BA$3,$AM29/VLOOKUP($AO29,Data!$A$50:$B$56,2,FALSE),0)</f>
        <v>0</v>
      </c>
      <c r="BB29" s="11">
        <f>IF(BB$2=$A29,0,IF(HLOOKUP(BB$2,Recipes!$H:$GI,'Production Calculator'!$A29+2,FALSE)=0,0,HLOOKUP(BB$2,Recipes!$H:$GI,'Production Calculator'!$A29+2,FALSE)*$AK29))+IF($AO29=BB$3,$AM29/VLOOKUP($AO29,Data!$A$50:$B$56,2,FALSE),0)</f>
        <v>0</v>
      </c>
      <c r="BC29" s="11">
        <f>IF(BC$2=$A29,0,IF(HLOOKUP(BC$2,Recipes!$H:$GI,'Production Calculator'!$A29+2,FALSE)=0,0,HLOOKUP(BC$2,Recipes!$H:$GI,'Production Calculator'!$A29+2,FALSE)*$AK29))+IF($AO29=BC$3,$AM29/VLOOKUP($AO29,Data!$A$50:$B$56,2,FALSE),0)</f>
        <v>0</v>
      </c>
      <c r="BD29" s="11">
        <f>IF(BD$2=$A29,0,IF(HLOOKUP(BD$2,Recipes!$H:$GI,'Production Calculator'!$A29+2,FALSE)=0,0,HLOOKUP(BD$2,Recipes!$H:$GI,'Production Calculator'!$A29+2,FALSE)*$AK29))+IF($AO29=BD$3,$AM29/VLOOKUP($AO29,Data!$A$50:$B$56,2,FALSE),0)</f>
        <v>0</v>
      </c>
      <c r="BE29" s="11">
        <f>IF(BE$2=$A29,0,IF(HLOOKUP(BE$2,Recipes!$H:$GI,'Production Calculator'!$A29+2,FALSE)=0,0,HLOOKUP(BE$2,Recipes!$H:$GI,'Production Calculator'!$A29+2,FALSE)*$AK29))+IF($AO29=BE$3,$AM29/VLOOKUP($AO29,Data!$A$50:$B$56,2,FALSE),0)</f>
        <v>0</v>
      </c>
      <c r="BF29" s="11">
        <f>IF(BF$2=$A29,0,IF(HLOOKUP(BF$2,Recipes!$H:$GI,'Production Calculator'!$A29+2,FALSE)=0,0,HLOOKUP(BF$2,Recipes!$H:$GI,'Production Calculator'!$A29+2,FALSE)*$AK29))+IF($AO29=BF$3,$AM29/VLOOKUP($AO29,Data!$A$50:$B$56,2,FALSE),0)</f>
        <v>0</v>
      </c>
      <c r="BG29" s="11">
        <f>IF(BG$2=$A29,0,IF(HLOOKUP(BG$2,Recipes!$H:$GI,'Production Calculator'!$A29+2,FALSE)=0,0,HLOOKUP(BG$2,Recipes!$H:$GI,'Production Calculator'!$A29+2,FALSE)*$AK29))+IF($AO29=BG$3,$AM29/VLOOKUP($AO29,Data!$A$50:$B$56,2,FALSE),0)</f>
        <v>0</v>
      </c>
      <c r="BH29" s="11">
        <f>IF(BH$2=$A29,0,IF(HLOOKUP(BH$2,Recipes!$H:$GI,'Production Calculator'!$A29+2,FALSE)=0,0,HLOOKUP(BH$2,Recipes!$H:$GI,'Production Calculator'!$A29+2,FALSE)*$AK29))+IF($AO29=BH$3,$AM29/VLOOKUP($AO29,Data!$A$50:$B$56,2,FALSE),0)</f>
        <v>0</v>
      </c>
      <c r="BI29" s="11">
        <f>IF(BI$2=$A29,0,IF(HLOOKUP(BI$2,Recipes!$H:$GI,'Production Calculator'!$A29+2,FALSE)=0,0,HLOOKUP(BI$2,Recipes!$H:$GI,'Production Calculator'!$A29+2,FALSE)*$AK29))+IF($AO29=BI$3,$AM29/VLOOKUP($AO29,Data!$A$50:$B$56,2,FALSE),0)</f>
        <v>0</v>
      </c>
      <c r="BJ29" s="11">
        <f>IF(BJ$2=$A29,0,IF(HLOOKUP(BJ$2,Recipes!$H:$GI,'Production Calculator'!$A29+2,FALSE)=0,0,HLOOKUP(BJ$2,Recipes!$H:$GI,'Production Calculator'!$A29+2,FALSE)*$AK29))+IF($AO29=BJ$3,$AM29/VLOOKUP($AO29,Data!$A$50:$B$56,2,FALSE),0)</f>
        <v>0</v>
      </c>
      <c r="BK29" s="11">
        <f>IF(BK$2=$A29,0,IF(HLOOKUP(BK$2,Recipes!$H:$GI,'Production Calculator'!$A29+2,FALSE)=0,0,HLOOKUP(BK$2,Recipes!$H:$GI,'Production Calculator'!$A29+2,FALSE)*$AK29))+IF($AO29=BK$3,$AM29/VLOOKUP($AO29,Data!$A$50:$B$56,2,FALSE),0)</f>
        <v>0</v>
      </c>
      <c r="BL29" s="11">
        <f>IF(BL$2=$A29,0,IF(HLOOKUP(BL$2,Recipes!$H:$GI,'Production Calculator'!$A29+2,FALSE)=0,0,HLOOKUP(BL$2,Recipes!$H:$GI,'Production Calculator'!$A29+2,FALSE)*$AK29))+IF($AO29=BL$3,$AM29/VLOOKUP($AO29,Data!$A$50:$B$56,2,FALSE),0)</f>
        <v>0</v>
      </c>
      <c r="BM29" s="11">
        <f>IF(BM$2=$A29,0,IF(HLOOKUP(BM$2,Recipes!$H:$GI,'Production Calculator'!$A29+2,FALSE)=0,0,HLOOKUP(BM$2,Recipes!$H:$GI,'Production Calculator'!$A29+2,FALSE)*$AK29))+IF($AO29=BM$3,$AM29/VLOOKUP($AO29,Data!$A$50:$B$56,2,FALSE),0)</f>
        <v>0</v>
      </c>
      <c r="BN29" s="11">
        <f>IF(BN$2=$A29,0,IF(HLOOKUP(BN$2,Recipes!$H:$GI,'Production Calculator'!$A29+2,FALSE)=0,0,HLOOKUP(BN$2,Recipes!$H:$GI,'Production Calculator'!$A29+2,FALSE)*$AK29))+IF($AO29=BN$3,$AM29/VLOOKUP($AO29,Data!$A$50:$B$56,2,FALSE),0)</f>
        <v>0</v>
      </c>
      <c r="BO29" s="11">
        <f>IF(BO$2=$A29,0,IF(HLOOKUP(BO$2,Recipes!$H:$GI,'Production Calculator'!$A29+2,FALSE)=0,0,HLOOKUP(BO$2,Recipes!$H:$GI,'Production Calculator'!$A29+2,FALSE)*$AK29))+IF($AO29=BO$3,$AM29/VLOOKUP($AO29,Data!$A$50:$B$56,2,FALSE),0)</f>
        <v>0</v>
      </c>
      <c r="BP29" s="11">
        <f>IF(BP$2=$A29,0,IF(HLOOKUP(BP$2,Recipes!$H:$GI,'Production Calculator'!$A29+2,FALSE)=0,0,HLOOKUP(BP$2,Recipes!$H:$GI,'Production Calculator'!$A29+2,FALSE)*$AK29))+IF($AO29=BP$3,$AM29/VLOOKUP($AO29,Data!$A$50:$B$56,2,FALSE),0)</f>
        <v>0</v>
      </c>
      <c r="BQ29" s="11">
        <f>IF(BQ$2=$A29,0,IF(HLOOKUP(BQ$2,Recipes!$H:$GI,'Production Calculator'!$A29+2,FALSE)=0,0,HLOOKUP(BQ$2,Recipes!$H:$GI,'Production Calculator'!$A29+2,FALSE)*$AK29))+IF($AO29=BQ$3,$AM29/VLOOKUP($AO29,Data!$A$50:$B$56,2,FALSE),0)</f>
        <v>0</v>
      </c>
      <c r="BR29" s="11">
        <f>IF(BR$2=$A29,0,IF(HLOOKUP(BR$2,Recipes!$H:$GI,'Production Calculator'!$A29+2,FALSE)=0,0,HLOOKUP(BR$2,Recipes!$H:$GI,'Production Calculator'!$A29+2,FALSE)*$AK29))+IF($AO29=BR$3,$AM29/VLOOKUP($AO29,Data!$A$50:$B$56,2,FALSE),0)</f>
        <v>0</v>
      </c>
      <c r="BS29" s="11">
        <f>IF(BS$2=$A29,0,IF(HLOOKUP(BS$2,Recipes!$H:$GI,'Production Calculator'!$A29+2,FALSE)=0,0,HLOOKUP(BS$2,Recipes!$H:$GI,'Production Calculator'!$A29+2,FALSE)*$AK29))+IF($AO29=BS$3,$AM29/VLOOKUP($AO29,Data!$A$50:$B$56,2,FALSE),0)</f>
        <v>0</v>
      </c>
      <c r="BT29" s="11">
        <f>IF(BT$2=$A29,0,IF(HLOOKUP(BT$2,Recipes!$H:$GI,'Production Calculator'!$A29+2,FALSE)=0,0,HLOOKUP(BT$2,Recipes!$H:$GI,'Production Calculator'!$A29+2,FALSE)*$AK29))+IF($AO29=BT$3,$AM29/VLOOKUP($AO29,Data!$A$50:$B$56,2,FALSE),0)</f>
        <v>0</v>
      </c>
      <c r="BU29" s="11">
        <f>IF(BU$2=$A29,0,IF(HLOOKUP(BU$2,Recipes!$H:$GI,'Production Calculator'!$A29+2,FALSE)=0,0,HLOOKUP(BU$2,Recipes!$H:$GI,'Production Calculator'!$A29+2,FALSE)*$AK29))+IF($AO29=BU$3,$AM29/VLOOKUP($AO29,Data!$A$50:$B$56,2,FALSE),0)</f>
        <v>0</v>
      </c>
      <c r="BV29" s="11">
        <f>IF(BV$2=$A29,0,IF(HLOOKUP(BV$2,Recipes!$H:$GI,'Production Calculator'!$A29+2,FALSE)=0,0,HLOOKUP(BV$2,Recipes!$H:$GI,'Production Calculator'!$A29+2,FALSE)*$AK29))+IF($AO29=BV$3,$AM29/VLOOKUP($AO29,Data!$A$50:$B$56,2,FALSE),0)</f>
        <v>0</v>
      </c>
      <c r="BW29" s="11">
        <f>IF(BW$2=$A29,0,IF(HLOOKUP(BW$2,Recipes!$H:$GI,'Production Calculator'!$A29+2,FALSE)=0,0,HLOOKUP(BW$2,Recipes!$H:$GI,'Production Calculator'!$A29+2,FALSE)*$AK29))+IF($AO29=BW$3,$AM29/VLOOKUP($AO29,Data!$A$50:$B$56,2,FALSE),0)</f>
        <v>0</v>
      </c>
      <c r="BX29" s="11">
        <f>IF(BX$2=$A29,0,IF(HLOOKUP(BX$2,Recipes!$H:$GI,'Production Calculator'!$A29+2,FALSE)=0,0,HLOOKUP(BX$2,Recipes!$H:$GI,'Production Calculator'!$A29+2,FALSE)*$AK29))+IF($AO29=BX$3,$AM29/VLOOKUP($AO29,Data!$A$50:$B$56,2,FALSE),0)</f>
        <v>0</v>
      </c>
      <c r="BY29" s="11">
        <f>IF(BY$2=$A29,0,IF(HLOOKUP(BY$2,Recipes!$H:$GI,'Production Calculator'!$A29+2,FALSE)=0,0,HLOOKUP(BY$2,Recipes!$H:$GI,'Production Calculator'!$A29+2,FALSE)*$AK29))+IF($AO29=BY$3,$AM29/VLOOKUP($AO29,Data!$A$50:$B$56,2,FALSE),0)</f>
        <v>0</v>
      </c>
      <c r="BZ29" s="11">
        <f>IF(BZ$2=$A29,0,IF(HLOOKUP(BZ$2,Recipes!$H:$GI,'Production Calculator'!$A29+2,FALSE)=0,0,HLOOKUP(BZ$2,Recipes!$H:$GI,'Production Calculator'!$A29+2,FALSE)*$AK29))+IF($AO29=BZ$3,$AM29/VLOOKUP($AO29,Data!$A$50:$B$56,2,FALSE),0)</f>
        <v>0</v>
      </c>
      <c r="CA29" s="11">
        <f>IF(CA$2=$A29,0,IF(HLOOKUP(CA$2,Recipes!$H:$GI,'Production Calculator'!$A29+2,FALSE)=0,0,HLOOKUP(CA$2,Recipes!$H:$GI,'Production Calculator'!$A29+2,FALSE)*$AK29))+IF($AO29=CA$3,$AM29/VLOOKUP($AO29,Data!$A$50:$B$56,2,FALSE),0)</f>
        <v>0</v>
      </c>
      <c r="CB29" s="11">
        <f>IF(CB$2=$A29,0,IF(HLOOKUP(CB$2,Recipes!$H:$GI,'Production Calculator'!$A29+2,FALSE)=0,0,HLOOKUP(CB$2,Recipes!$H:$GI,'Production Calculator'!$A29+2,FALSE)*$AK29))+IF($AO29=CB$3,$AM29/VLOOKUP($AO29,Data!$A$50:$B$56,2,FALSE),0)</f>
        <v>0</v>
      </c>
      <c r="CC29" s="11">
        <f>IF(CC$2=$A29,0,IF(HLOOKUP(CC$2,Recipes!$H:$GI,'Production Calculator'!$A29+2,FALSE)=0,0,HLOOKUP(CC$2,Recipes!$H:$GI,'Production Calculator'!$A29+2,FALSE)*$AK29))+IF($AO29=CC$3,$AM29/VLOOKUP($AO29,Data!$A$50:$B$56,2,FALSE),0)</f>
        <v>0</v>
      </c>
      <c r="CD29" s="11">
        <f>IF(CD$2=$A29,0,IF(HLOOKUP(CD$2,Recipes!$H:$GI,'Production Calculator'!$A29+2,FALSE)=0,0,HLOOKUP(CD$2,Recipes!$H:$GI,'Production Calculator'!$A29+2,FALSE)*$AK29))+IF($AO29=CD$3,$AM29/VLOOKUP($AO29,Data!$A$50:$B$56,2,FALSE),0)</f>
        <v>0</v>
      </c>
      <c r="CE29" s="11">
        <f>IF(CE$2=$A29,0,IF(HLOOKUP(CE$2,Recipes!$H:$GI,'Production Calculator'!$A29+2,FALSE)=0,0,HLOOKUP(CE$2,Recipes!$H:$GI,'Production Calculator'!$A29+2,FALSE)*$AK29))+IF($AO29=CE$3,$AM29/VLOOKUP($AO29,Data!$A$50:$B$56,2,FALSE),0)</f>
        <v>0</v>
      </c>
      <c r="CF29" s="11">
        <f>IF(CF$2=$A29,0,IF(HLOOKUP(CF$2,Recipes!$H:$GI,'Production Calculator'!$A29+2,FALSE)=0,0,HLOOKUP(CF$2,Recipes!$H:$GI,'Production Calculator'!$A29+2,FALSE)*$AK29))+IF($AO29=CF$3,$AM29/VLOOKUP($AO29,Data!$A$50:$B$56,2,FALSE),0)</f>
        <v>0</v>
      </c>
      <c r="CG29" s="11">
        <f>IF(CG$2=$A29,0,IF(HLOOKUP(CG$2,Recipes!$H:$GI,'Production Calculator'!$A29+2,FALSE)=0,0,HLOOKUP(CG$2,Recipes!$H:$GI,'Production Calculator'!$A29+2,FALSE)*$AK29))+IF($AO29=CG$3,$AM29/VLOOKUP($AO29,Data!$A$50:$B$56,2,FALSE),0)</f>
        <v>0</v>
      </c>
      <c r="CH29" s="11">
        <f>IF(CH$2=$A29,0,IF(HLOOKUP(CH$2,Recipes!$H:$GI,'Production Calculator'!$A29+2,FALSE)=0,0,HLOOKUP(CH$2,Recipes!$H:$GI,'Production Calculator'!$A29+2,FALSE)*$AK29))+IF($AO29=CH$3,$AM29/VLOOKUP($AO29,Data!$A$50:$B$56,2,FALSE),0)</f>
        <v>0</v>
      </c>
      <c r="CI29" s="11">
        <f>IF(CI$2=$A29,0,IF(HLOOKUP(CI$2,Recipes!$H:$GI,'Production Calculator'!$A29+2,FALSE)=0,0,HLOOKUP(CI$2,Recipes!$H:$GI,'Production Calculator'!$A29+2,FALSE)*$AK29))+IF($AO29=CI$3,$AM29/VLOOKUP($AO29,Data!$A$50:$B$56,2,FALSE),0)</f>
        <v>0</v>
      </c>
      <c r="CJ29" s="11">
        <f>IF(CJ$2=$A29,0,IF(HLOOKUP(CJ$2,Recipes!$H:$GI,'Production Calculator'!$A29+2,FALSE)=0,0,HLOOKUP(CJ$2,Recipes!$H:$GI,'Production Calculator'!$A29+2,FALSE)*$AK29))+IF($AO29=CJ$3,$AM29/VLOOKUP($AO29,Data!$A$50:$B$56,2,FALSE),0)</f>
        <v>0</v>
      </c>
      <c r="CK29" s="11">
        <f>IF(CK$2=$A29,0,IF(HLOOKUP(CK$2,Recipes!$H:$GI,'Production Calculator'!$A29+2,FALSE)=0,0,HLOOKUP(CK$2,Recipes!$H:$GI,'Production Calculator'!$A29+2,FALSE)*$AK29))+IF($AO29=CK$3,$AM29/VLOOKUP($AO29,Data!$A$50:$B$56,2,FALSE),0)</f>
        <v>0</v>
      </c>
      <c r="CL29" s="11">
        <f>IF(CL$2=$A29,0,IF(HLOOKUP(CL$2,Recipes!$H:$GI,'Production Calculator'!$A29+2,FALSE)=0,0,HLOOKUP(CL$2,Recipes!$H:$GI,'Production Calculator'!$A29+2,FALSE)*$AK29))+IF($AO29=CL$3,$AM29/VLOOKUP($AO29,Data!$A$50:$B$56,2,FALSE),0)</f>
        <v>0</v>
      </c>
      <c r="CM29" s="11">
        <f>IF(CM$2=$A29,0,IF(HLOOKUP(CM$2,Recipes!$H:$GI,'Production Calculator'!$A29+2,FALSE)=0,0,HLOOKUP(CM$2,Recipes!$H:$GI,'Production Calculator'!$A29+2,FALSE)*$AK29))+IF($AO29=CM$3,$AM29/VLOOKUP($AO29,Data!$A$50:$B$56,2,FALSE),0)</f>
        <v>0</v>
      </c>
      <c r="CN29" s="11">
        <f>IF(CN$2=$A29,0,IF(HLOOKUP(CN$2,Recipes!$H:$GI,'Production Calculator'!$A29+2,FALSE)=0,0,HLOOKUP(CN$2,Recipes!$H:$GI,'Production Calculator'!$A29+2,FALSE)*$AK29))+IF($AO29=CN$3,$AM29/VLOOKUP($AO29,Data!$A$50:$B$56,2,FALSE),0)</f>
        <v>0</v>
      </c>
      <c r="CO29" s="11">
        <f>IF(CO$2=$A29,0,IF(HLOOKUP(CO$2,Recipes!$H:$GI,'Production Calculator'!$A29+2,FALSE)=0,0,HLOOKUP(CO$2,Recipes!$H:$GI,'Production Calculator'!$A29+2,FALSE)*$AK29))+IF($AO29=CO$3,$AM29/VLOOKUP($AO29,Data!$A$50:$B$56,2,FALSE),0)</f>
        <v>0</v>
      </c>
      <c r="CP29" s="11">
        <f>IF(CP$2=$A29,0,IF(HLOOKUP(CP$2,Recipes!$H:$GI,'Production Calculator'!$A29+2,FALSE)=0,0,HLOOKUP(CP$2,Recipes!$H:$GI,'Production Calculator'!$A29+2,FALSE)*$AK29))+IF($AO29=CP$3,$AM29/VLOOKUP($AO29,Data!$A$50:$B$56,2,FALSE),0)</f>
        <v>0</v>
      </c>
      <c r="CQ29" s="11">
        <f>IF(CQ$2=$A29,0,IF(HLOOKUP(CQ$2,Recipes!$H:$GI,'Production Calculator'!$A29+2,FALSE)=0,0,HLOOKUP(CQ$2,Recipes!$H:$GI,'Production Calculator'!$A29+2,FALSE)*$AK29))+IF($AO29=CQ$3,$AM29/VLOOKUP($AO29,Data!$A$50:$B$56,2,FALSE),0)</f>
        <v>0</v>
      </c>
      <c r="CR29" s="11">
        <f>IF(CR$2=$A29,0,IF(HLOOKUP(CR$2,Recipes!$H:$GI,'Production Calculator'!$A29+2,FALSE)=0,0,HLOOKUP(CR$2,Recipes!$H:$GI,'Production Calculator'!$A29+2,FALSE)*$AK29))+IF($AO29=CR$3,$AM29/VLOOKUP($AO29,Data!$A$50:$B$56,2,FALSE),0)</f>
        <v>0</v>
      </c>
      <c r="CS29" s="11">
        <f>IF(CS$2=$A29,0,IF(HLOOKUP(CS$2,Recipes!$H:$GI,'Production Calculator'!$A29+2,FALSE)=0,0,HLOOKUP(CS$2,Recipes!$H:$GI,'Production Calculator'!$A29+2,FALSE)*$AK29))+IF($AO29=CS$3,$AM29/VLOOKUP($AO29,Data!$A$50:$B$56,2,FALSE),0)</f>
        <v>0</v>
      </c>
      <c r="CT29" s="11">
        <f>IF(CT$2=$A29,0,IF(HLOOKUP(CT$2,Recipes!$H:$GI,'Production Calculator'!$A29+2,FALSE)=0,0,HLOOKUP(CT$2,Recipes!$H:$GI,'Production Calculator'!$A29+2,FALSE)*$AK29))+IF($AO29=CT$3,$AM29/VLOOKUP($AO29,Data!$A$50:$B$56,2,FALSE),0)</f>
        <v>0</v>
      </c>
      <c r="CU29" s="11">
        <f>IF(CU$2=$A29,0,IF(HLOOKUP(CU$2,Recipes!$H:$GI,'Production Calculator'!$A29+2,FALSE)=0,0,HLOOKUP(CU$2,Recipes!$H:$GI,'Production Calculator'!$A29+2,FALSE)*$AK29))+IF($AO29=CU$3,$AM29/VLOOKUP($AO29,Data!$A$50:$B$56,2,FALSE),0)</f>
        <v>0</v>
      </c>
      <c r="CV29" s="11">
        <f>IF(CV$2=$A29,0,IF(HLOOKUP(CV$2,Recipes!$H:$GI,'Production Calculator'!$A29+2,FALSE)=0,0,HLOOKUP(CV$2,Recipes!$H:$GI,'Production Calculator'!$A29+2,FALSE)*$AK29))+IF($AO29=CV$3,$AM29/VLOOKUP($AO29,Data!$A$50:$B$56,2,FALSE),0)</f>
        <v>0</v>
      </c>
      <c r="CW29" s="11">
        <f>IF(CW$2=$A29,0,IF(HLOOKUP(CW$2,Recipes!$H:$GI,'Production Calculator'!$A29+2,FALSE)=0,0,HLOOKUP(CW$2,Recipes!$H:$GI,'Production Calculator'!$A29+2,FALSE)*$AK29))+IF($AO29=CW$3,$AM29/VLOOKUP($AO29,Data!$A$50:$B$56,2,FALSE),0)</f>
        <v>0</v>
      </c>
      <c r="CX29" s="11">
        <f>IF(CX$2=$A29,0,IF(HLOOKUP(CX$2,Recipes!$H:$GI,'Production Calculator'!$A29+2,FALSE)=0,0,HLOOKUP(CX$2,Recipes!$H:$GI,'Production Calculator'!$A29+2,FALSE)*$AK29))+IF($AO29=CX$3,$AM29/VLOOKUP($AO29,Data!$A$50:$B$56,2,FALSE),0)</f>
        <v>0</v>
      </c>
      <c r="CY29" s="11">
        <f>IF(CY$2=$A29,0,IF(HLOOKUP(CY$2,Recipes!$H:$GI,'Production Calculator'!$A29+2,FALSE)=0,0,HLOOKUP(CY$2,Recipes!$H:$GI,'Production Calculator'!$A29+2,FALSE)*$AK29))+IF($AO29=CY$3,$AM29/VLOOKUP($AO29,Data!$A$50:$B$56,2,FALSE),0)</f>
        <v>0</v>
      </c>
      <c r="CZ29" s="11">
        <f>IF(CZ$2=$A29,0,IF(HLOOKUP(CZ$2,Recipes!$H:$GI,'Production Calculator'!$A29+2,FALSE)=0,0,HLOOKUP(CZ$2,Recipes!$H:$GI,'Production Calculator'!$A29+2,FALSE)*$AK29))+IF($AO29=CZ$3,$AM29/VLOOKUP($AO29,Data!$A$50:$B$56,2,FALSE),0)</f>
        <v>0</v>
      </c>
      <c r="DA29" s="11">
        <f>IF(DA$2=$A29,0,IF(HLOOKUP(DA$2,Recipes!$H:$GI,'Production Calculator'!$A29+2,FALSE)=0,0,HLOOKUP(DA$2,Recipes!$H:$GI,'Production Calculator'!$A29+2,FALSE)*$AK29))+IF($AO29=DA$3,$AM29/VLOOKUP($AO29,Data!$A$50:$B$56,2,FALSE),0)</f>
        <v>0</v>
      </c>
      <c r="DB29" s="11">
        <f>IF(DB$2=$A29,0,IF(HLOOKUP(DB$2,Recipes!$H:$GI,'Production Calculator'!$A29+2,FALSE)=0,0,HLOOKUP(DB$2,Recipes!$H:$GI,'Production Calculator'!$A29+2,FALSE)*$AK29))+IF($AO29=DB$3,$AM29/VLOOKUP($AO29,Data!$A$50:$B$56,2,FALSE),0)</f>
        <v>0</v>
      </c>
      <c r="DC29" s="11">
        <f>IF(DC$2=$A29,0,IF(HLOOKUP(DC$2,Recipes!$H:$GI,'Production Calculator'!$A29+2,FALSE)=0,0,HLOOKUP(DC$2,Recipes!$H:$GI,'Production Calculator'!$A29+2,FALSE)*$AK29))+IF($AO29=DC$3,$AM29/VLOOKUP($AO29,Data!$A$50:$B$56,2,FALSE),0)</f>
        <v>0</v>
      </c>
      <c r="DD29" s="11">
        <f>IF(DD$2=$A29,0,IF(HLOOKUP(DD$2,Recipes!$H:$GI,'Production Calculator'!$A29+2,FALSE)=0,0,HLOOKUP(DD$2,Recipes!$H:$GI,'Production Calculator'!$A29+2,FALSE)*$AK29))+IF($AO29=DD$3,$AM29/VLOOKUP($AO29,Data!$A$50:$B$56,2,FALSE),0)</f>
        <v>0</v>
      </c>
      <c r="DE29" s="11">
        <f>IF(DE$2=$A29,0,IF(HLOOKUP(DE$2,Recipes!$H:$GI,'Production Calculator'!$A29+2,FALSE)=0,0,HLOOKUP(DE$2,Recipes!$H:$GI,'Production Calculator'!$A29+2,FALSE)*$AK29))+IF($AO29=DE$3,$AM29/VLOOKUP($AO29,Data!$A$50:$B$56,2,FALSE),0)</f>
        <v>0</v>
      </c>
      <c r="DF29" s="11">
        <f>IF(DF$2=$A29,0,IF(HLOOKUP(DF$2,Recipes!$H:$GI,'Production Calculator'!$A29+2,FALSE)=0,0,HLOOKUP(DF$2,Recipes!$H:$GI,'Production Calculator'!$A29+2,FALSE)*$AK29))+IF($AO29=DF$3,$AM29/VLOOKUP($AO29,Data!$A$50:$B$56,2,FALSE),0)</f>
        <v>0</v>
      </c>
      <c r="DG29" s="11">
        <f>IF(DG$2=$A29,0,IF(HLOOKUP(DG$2,Recipes!$H:$GI,'Production Calculator'!$A29+2,FALSE)=0,0,HLOOKUP(DG$2,Recipes!$H:$GI,'Production Calculator'!$A29+2,FALSE)*$AK29))+IF($AO29=DG$3,$AM29/VLOOKUP($AO29,Data!$A$50:$B$56,2,FALSE),0)</f>
        <v>0</v>
      </c>
      <c r="DH29" s="11">
        <f>IF(DH$2=$A29,0,IF(HLOOKUP(DH$2,Recipes!$H:$GI,'Production Calculator'!$A29+2,FALSE)=0,0,HLOOKUP(DH$2,Recipes!$H:$GI,'Production Calculator'!$A29+2,FALSE)*$AK29))+IF($AO29=DH$3,$AM29/VLOOKUP($AO29,Data!$A$50:$B$56,2,FALSE),0)</f>
        <v>0</v>
      </c>
      <c r="DI29" s="11">
        <f>IF(DI$2=$A29,0,IF(HLOOKUP(DI$2,Recipes!$H:$GI,'Production Calculator'!$A29+2,FALSE)=0,0,HLOOKUP(DI$2,Recipes!$H:$GI,'Production Calculator'!$A29+2,FALSE)*$AK29))+IF($AO29=DI$3,$AM29/VLOOKUP($AO29,Data!$A$50:$B$56,2,FALSE),0)</f>
        <v>0</v>
      </c>
      <c r="DJ29" s="11">
        <f>IF(DJ$2=$A29,0,IF(HLOOKUP(DJ$2,Recipes!$H:$GI,'Production Calculator'!$A29+2,FALSE)=0,0,HLOOKUP(DJ$2,Recipes!$H:$GI,'Production Calculator'!$A29+2,FALSE)*$AK29))+IF($AO29=DJ$3,$AM29/VLOOKUP($AO29,Data!$A$50:$B$56,2,FALSE),0)</f>
        <v>0</v>
      </c>
      <c r="DK29" s="11">
        <f>IF(DK$2=$A29,0,IF(HLOOKUP(DK$2,Recipes!$H:$GI,'Production Calculator'!$A29+2,FALSE)=0,0,HLOOKUP(DK$2,Recipes!$H:$GI,'Production Calculator'!$A29+2,FALSE)*$AK29))+IF($AO29=DK$3,$AM29/VLOOKUP($AO29,Data!$A$50:$B$56,2,FALSE),0)</f>
        <v>0</v>
      </c>
      <c r="DL29" s="11">
        <f>IF(DL$2=$A29,0,IF(HLOOKUP(DL$2,Recipes!$H:$GI,'Production Calculator'!$A29+2,FALSE)=0,0,HLOOKUP(DL$2,Recipes!$H:$GI,'Production Calculator'!$A29+2,FALSE)*$AK29))+IF($AO29=DL$3,$AM29/VLOOKUP($AO29,Data!$A$50:$B$56,2,FALSE),0)</f>
        <v>0</v>
      </c>
      <c r="DM29" s="11">
        <f>IF(DM$2=$A29,0,IF(HLOOKUP(DM$2,Recipes!$H:$GI,'Production Calculator'!$A29+2,FALSE)=0,0,HLOOKUP(DM$2,Recipes!$H:$GI,'Production Calculator'!$A29+2,FALSE)*$AK29))+IF($AO29=DM$3,$AM29/VLOOKUP($AO29,Data!$A$50:$B$56,2,FALSE),0)</f>
        <v>0</v>
      </c>
      <c r="DN29" s="11">
        <f>IF(DN$2=$A29,0,IF(HLOOKUP(DN$2,Recipes!$H:$GI,'Production Calculator'!$A29+2,FALSE)=0,0,HLOOKUP(DN$2,Recipes!$H:$GI,'Production Calculator'!$A29+2,FALSE)*$AK29))+IF($AO29=DN$3,$AM29/VLOOKUP($AO29,Data!$A$50:$B$56,2,FALSE),0)</f>
        <v>0</v>
      </c>
      <c r="DO29" s="11">
        <f>IF(DO$2=$A29,0,IF(HLOOKUP(DO$2,Recipes!$H:$GI,'Production Calculator'!$A29+2,FALSE)=0,0,HLOOKUP(DO$2,Recipes!$H:$GI,'Production Calculator'!$A29+2,FALSE)*$AK29))+IF($AO29=DO$3,$AM29/VLOOKUP($AO29,Data!$A$50:$B$56,2,FALSE),0)</f>
        <v>0</v>
      </c>
      <c r="DP29" s="11">
        <f>IF(DP$2=$A29,0,IF(HLOOKUP(DP$2,Recipes!$H:$GI,'Production Calculator'!$A29+2,FALSE)=0,0,HLOOKUP(DP$2,Recipes!$H:$GI,'Production Calculator'!$A29+2,FALSE)*$AK29))+IF($AO29=DP$3,$AM29/VLOOKUP($AO29,Data!$A$50:$B$56,2,FALSE),0)</f>
        <v>0</v>
      </c>
      <c r="DQ29" s="11">
        <f>IF(DQ$2=$A29,0,IF(HLOOKUP(DQ$2,Recipes!$H:$GI,'Production Calculator'!$A29+2,FALSE)=0,0,HLOOKUP(DQ$2,Recipes!$H:$GI,'Production Calculator'!$A29+2,FALSE)*$AK29))+IF($AO29=DQ$3,$AM29/VLOOKUP($AO29,Data!$A$50:$B$56,2,FALSE),0)</f>
        <v>0</v>
      </c>
      <c r="DR29" s="11">
        <f>IF(DR$2=$A29,0,IF(HLOOKUP(DR$2,Recipes!$H:$GI,'Production Calculator'!$A29+2,FALSE)=0,0,HLOOKUP(DR$2,Recipes!$H:$GI,'Production Calculator'!$A29+2,FALSE)*$AK29))+IF($AO29=DR$3,$AM29/VLOOKUP($AO29,Data!$A$50:$B$56,2,FALSE),0)</f>
        <v>0</v>
      </c>
      <c r="DS29" s="11">
        <f>IF(DS$2=$A29,0,IF(HLOOKUP(DS$2,Recipes!$H:$GI,'Production Calculator'!$A29+2,FALSE)=0,0,HLOOKUP(DS$2,Recipes!$H:$GI,'Production Calculator'!$A29+2,FALSE)*$AK29))+IF($AO29=DS$3,$AM29/VLOOKUP($AO29,Data!$A$50:$B$56,2,FALSE),0)</f>
        <v>0</v>
      </c>
      <c r="DT29" s="11">
        <f>IF(DT$2=$A29,0,IF(HLOOKUP(DT$2,Recipes!$H:$GI,'Production Calculator'!$A29+2,FALSE)=0,0,HLOOKUP(DT$2,Recipes!$H:$GI,'Production Calculator'!$A29+2,FALSE)*$AK29))+IF($AO29=DT$3,$AM29/VLOOKUP($AO29,Data!$A$50:$B$56,2,FALSE),0)</f>
        <v>0</v>
      </c>
      <c r="DU29" s="11">
        <f>IF(DU$2=$A29,0,IF(HLOOKUP(DU$2,Recipes!$H:$GI,'Production Calculator'!$A29+2,FALSE)=0,0,HLOOKUP(DU$2,Recipes!$H:$GI,'Production Calculator'!$A29+2,FALSE)*$AK29))+IF($AO29=DU$3,$AM29/VLOOKUP($AO29,Data!$A$50:$B$56,2,FALSE),0)</f>
        <v>0</v>
      </c>
      <c r="DV29" s="11">
        <f>IF(DV$2=$A29,0,IF(HLOOKUP(DV$2,Recipes!$H:$GI,'Production Calculator'!$A29+2,FALSE)=0,0,HLOOKUP(DV$2,Recipes!$H:$GI,'Production Calculator'!$A29+2,FALSE)*$AK29))+IF($AO29=DV$3,$AM29/VLOOKUP($AO29,Data!$A$50:$B$56,2,FALSE),0)</f>
        <v>0</v>
      </c>
      <c r="DW29" s="11">
        <f>IF(DW$2=$A29,0,IF(HLOOKUP(DW$2,Recipes!$H:$GI,'Production Calculator'!$A29+2,FALSE)=0,0,HLOOKUP(DW$2,Recipes!$H:$GI,'Production Calculator'!$A29+2,FALSE)*$AK29))+IF($AO29=DW$3,$AM29/VLOOKUP($AO29,Data!$A$50:$B$56,2,FALSE),0)</f>
        <v>0</v>
      </c>
      <c r="DX29" s="11">
        <f>IF(DX$2=$A29,0,IF(HLOOKUP(DX$2,Recipes!$H:$GI,'Production Calculator'!$A29+2,FALSE)=0,0,HLOOKUP(DX$2,Recipes!$H:$GI,'Production Calculator'!$A29+2,FALSE)*$AK29))+IF($AO29=DX$3,$AM29/VLOOKUP($AO29,Data!$A$50:$B$56,2,FALSE),0)</f>
        <v>0</v>
      </c>
      <c r="DY29" s="11">
        <f>IF(DY$2=$A29,0,IF(HLOOKUP(DY$2,Recipes!$H:$GI,'Production Calculator'!$A29+2,FALSE)=0,0,HLOOKUP(DY$2,Recipes!$H:$GI,'Production Calculator'!$A29+2,FALSE)*$AK29))+IF($AO29=DY$3,$AM29/VLOOKUP($AO29,Data!$A$50:$B$56,2,FALSE),0)</f>
        <v>0</v>
      </c>
      <c r="DZ29" s="11">
        <f>IF(DZ$2=$A29,0,IF(HLOOKUP(DZ$2,Recipes!$H:$GI,'Production Calculator'!$A29+2,FALSE)=0,0,HLOOKUP(DZ$2,Recipes!$H:$GI,'Production Calculator'!$A29+2,FALSE)*$AK29))+IF($AO29=DZ$3,$AM29/VLOOKUP($AO29,Data!$A$50:$B$56,2,FALSE),0)</f>
        <v>0</v>
      </c>
      <c r="EA29" s="11">
        <f>IF(EA$2=$A29,0,IF(HLOOKUP(EA$2,Recipes!$H:$GI,'Production Calculator'!$A29+2,FALSE)=0,0,HLOOKUP(EA$2,Recipes!$H:$GI,'Production Calculator'!$A29+2,FALSE)*$AK29))+IF($AO29=EA$3,$AM29/VLOOKUP($AO29,Data!$A$50:$B$56,2,FALSE),0)</f>
        <v>0</v>
      </c>
      <c r="EB29" s="11">
        <f>IF(EB$2=$A29,0,IF(HLOOKUP(EB$2,Recipes!$H:$GI,'Production Calculator'!$A29+2,FALSE)=0,0,HLOOKUP(EB$2,Recipes!$H:$GI,'Production Calculator'!$A29+2,FALSE)*$AK29))+IF($AO29=EB$3,$AM29/VLOOKUP($AO29,Data!$A$50:$B$56,2,FALSE),0)</f>
        <v>0</v>
      </c>
      <c r="EC29" s="11">
        <f>IF(EC$2=$A29,0,IF(HLOOKUP(EC$2,Recipes!$H:$GI,'Production Calculator'!$A29+2,FALSE)=0,0,HLOOKUP(EC$2,Recipes!$H:$GI,'Production Calculator'!$A29+2,FALSE)*$AK29))+IF($AO29=EC$3,$AM29/VLOOKUP($AO29,Data!$A$50:$B$56,2,FALSE),0)</f>
        <v>0</v>
      </c>
      <c r="ED29" s="11">
        <f>IF(ED$2=$A29,0,IF(HLOOKUP(ED$2,Recipes!$H:$GI,'Production Calculator'!$A29+2,FALSE)=0,0,HLOOKUP(ED$2,Recipes!$H:$GI,'Production Calculator'!$A29+2,FALSE)*$AK29))+IF($AO29=ED$3,$AM29/VLOOKUP($AO29,Data!$A$50:$B$56,2,FALSE),0)</f>
        <v>0</v>
      </c>
      <c r="EE29" s="11">
        <f>IF(EE$2=$A29,0,IF(HLOOKUP(EE$2,Recipes!$H:$GI,'Production Calculator'!$A29+2,FALSE)=0,0,HLOOKUP(EE$2,Recipes!$H:$GI,'Production Calculator'!$A29+2,FALSE)*$AK29))+IF($AO29=EE$3,$AM29/VLOOKUP($AO29,Data!$A$50:$B$56,2,FALSE),0)</f>
        <v>0</v>
      </c>
      <c r="EF29" s="11">
        <f>IF(EF$2=$A29,0,IF(HLOOKUP(EF$2,Recipes!$H:$GI,'Production Calculator'!$A29+2,FALSE)=0,0,HLOOKUP(EF$2,Recipes!$H:$GI,'Production Calculator'!$A29+2,FALSE)*$AK29))+IF($AO29=EF$3,$AM29/VLOOKUP($AO29,Data!$A$50:$B$56,2,FALSE),0)</f>
        <v>0</v>
      </c>
      <c r="EG29" s="11">
        <f>IF(EG$2=$A29,0,IF(HLOOKUP(EG$2,Recipes!$H:$GI,'Production Calculator'!$A29+2,FALSE)=0,0,HLOOKUP(EG$2,Recipes!$H:$GI,'Production Calculator'!$A29+2,FALSE)*$AK29))+IF($AO29=EG$3,$AM29/VLOOKUP($AO29,Data!$A$50:$B$56,2,FALSE),0)</f>
        <v>0</v>
      </c>
      <c r="EH29" s="11">
        <f>IF(EH$2=$A29,0,IF(HLOOKUP(EH$2,Recipes!$H:$GI,'Production Calculator'!$A29+2,FALSE)=0,0,HLOOKUP(EH$2,Recipes!$H:$GI,'Production Calculator'!$A29+2,FALSE)*$AK29))+IF($AO29=EH$3,$AM29/VLOOKUP($AO29,Data!$A$50:$B$56,2,FALSE),0)</f>
        <v>0</v>
      </c>
      <c r="EI29" s="11">
        <f>IF(EI$2=$A29,0,IF(HLOOKUP(EI$2,Recipes!$H:$GI,'Production Calculator'!$A29+2,FALSE)=0,0,HLOOKUP(EI$2,Recipes!$H:$GI,'Production Calculator'!$A29+2,FALSE)*$AK29))+IF($AO29=EI$3,$AM29/VLOOKUP($AO29,Data!$A$50:$B$56,2,FALSE),0)</f>
        <v>0</v>
      </c>
      <c r="EJ29" s="11">
        <f>IF(EJ$2=$A29,0,IF(HLOOKUP(EJ$2,Recipes!$H:$GI,'Production Calculator'!$A29+2,FALSE)=0,0,HLOOKUP(EJ$2,Recipes!$H:$GI,'Production Calculator'!$A29+2,FALSE)*$AK29))+IF($AO29=EJ$3,$AM29/VLOOKUP($AO29,Data!$A$50:$B$56,2,FALSE),0)</f>
        <v>0</v>
      </c>
      <c r="EK29" s="11">
        <f>IF(EK$2=$A29,0,IF(HLOOKUP(EK$2,Recipes!$H:$GI,'Production Calculator'!$A29+2,FALSE)=0,0,HLOOKUP(EK$2,Recipes!$H:$GI,'Production Calculator'!$A29+2,FALSE)*$AK29))+IF($AO29=EK$3,$AM29/VLOOKUP($AO29,Data!$A$50:$B$56,2,FALSE),0)</f>
        <v>0</v>
      </c>
      <c r="EL29" s="11">
        <f>IF(EL$2=$A29,0,IF(HLOOKUP(EL$2,Recipes!$H:$GI,'Production Calculator'!$A29+2,FALSE)=0,0,HLOOKUP(EL$2,Recipes!$H:$GI,'Production Calculator'!$A29+2,FALSE)*$AK29))+IF($AO29=EL$3,$AM29/VLOOKUP($AO29,Data!$A$50:$B$56,2,FALSE),0)</f>
        <v>0</v>
      </c>
      <c r="EM29" s="11">
        <f>IF(EM$2=$A29,0,IF(HLOOKUP(EM$2,Recipes!$H:$GI,'Production Calculator'!$A29+2,FALSE)=0,0,HLOOKUP(EM$2,Recipes!$H:$GI,'Production Calculator'!$A29+2,FALSE)*$AK29))+IF($AO29=EM$3,$AM29/VLOOKUP($AO29,Data!$A$50:$B$56,2,FALSE),0)</f>
        <v>0</v>
      </c>
      <c r="EN29" s="11">
        <f>IF(EN$2=$A29,0,IF(HLOOKUP(EN$2,Recipes!$H:$GI,'Production Calculator'!$A29+2,FALSE)=0,0,HLOOKUP(EN$2,Recipes!$H:$GI,'Production Calculator'!$A29+2,FALSE)*$AK29))+IF($AO29=EN$3,$AM29/VLOOKUP($AO29,Data!$A$50:$B$56,2,FALSE),0)</f>
        <v>0</v>
      </c>
      <c r="EO29" s="11">
        <f>IF(EO$2=$A29,0,IF(HLOOKUP(EO$2,Recipes!$H:$GI,'Production Calculator'!$A29+2,FALSE)=0,0,HLOOKUP(EO$2,Recipes!$H:$GI,'Production Calculator'!$A29+2,FALSE)*$AK29))+IF($AO29=EO$3,$AM29/VLOOKUP($AO29,Data!$A$50:$B$56,2,FALSE),0)</f>
        <v>0</v>
      </c>
      <c r="EP29" s="11">
        <f>IF(EP$2=$A29,0,IF(HLOOKUP(EP$2,Recipes!$H:$GI,'Production Calculator'!$A29+2,FALSE)=0,0,HLOOKUP(EP$2,Recipes!$H:$GI,'Production Calculator'!$A29+2,FALSE)*$AK29))+IF($AO29=EP$3,$AM29/VLOOKUP($AO29,Data!$A$50:$B$56,2,FALSE),0)</f>
        <v>0</v>
      </c>
      <c r="EQ29" s="11">
        <f>IF(EQ$2=$A29,0,IF(HLOOKUP(EQ$2,Recipes!$H:$GI,'Production Calculator'!$A29+2,FALSE)=0,0,HLOOKUP(EQ$2,Recipes!$H:$GI,'Production Calculator'!$A29+2,FALSE)*$AK29))+IF($AO29=EQ$3,$AM29/VLOOKUP($AO29,Data!$A$50:$B$56,2,FALSE),0)</f>
        <v>0</v>
      </c>
      <c r="ER29" s="11">
        <f>IF(ER$2=$A29,0,IF(HLOOKUP(ER$2,Recipes!$H:$GI,'Production Calculator'!$A29+2,FALSE)=0,0,HLOOKUP(ER$2,Recipes!$H:$GI,'Production Calculator'!$A29+2,FALSE)*$AK29))+IF($AO29=ER$3,$AM29/VLOOKUP($AO29,Data!$A$50:$B$56,2,FALSE),0)</f>
        <v>0</v>
      </c>
      <c r="ES29" s="11">
        <f>IF(ES$2=$A29,0,IF(HLOOKUP(ES$2,Recipes!$H:$GI,'Production Calculator'!$A29+2,FALSE)=0,0,HLOOKUP(ES$2,Recipes!$H:$GI,'Production Calculator'!$A29+2,FALSE)*$AK29))+IF($AO29=ES$3,$AM29/VLOOKUP($AO29,Data!$A$50:$B$56,2,FALSE),0)</f>
        <v>0</v>
      </c>
      <c r="ET29" s="11">
        <f>IF(ET$2=$A29,0,IF(HLOOKUP(ET$2,Recipes!$H:$GI,'Production Calculator'!$A29+2,FALSE)=0,0,HLOOKUP(ET$2,Recipes!$H:$GI,'Production Calculator'!$A29+2,FALSE)*$AK29))+IF($AO29=ET$3,$AM29/VLOOKUP($AO29,Data!$A$50:$B$56,2,FALSE),0)</f>
        <v>0</v>
      </c>
      <c r="EU29" s="11">
        <f>IF(EU$2=$A29,0,IF(HLOOKUP(EU$2,Recipes!$H:$GI,'Production Calculator'!$A29+2,FALSE)=0,0,HLOOKUP(EU$2,Recipes!$H:$GI,'Production Calculator'!$A29+2,FALSE)*$AK29))+IF($AO29=EU$3,$AM29/VLOOKUP($AO29,Data!$A$50:$B$56,2,FALSE),0)</f>
        <v>0</v>
      </c>
      <c r="EV29" s="11">
        <f>IF(EV$2=$A29,0,IF(HLOOKUP(EV$2,Recipes!$H:$GI,'Production Calculator'!$A29+2,FALSE)=0,0,HLOOKUP(EV$2,Recipes!$H:$GI,'Production Calculator'!$A29+2,FALSE)*$AK29))+IF($AO29=EV$3,$AM29/VLOOKUP($AO29,Data!$A$50:$B$56,2,FALSE),0)</f>
        <v>0</v>
      </c>
      <c r="EW29" s="11">
        <f>IF(EW$2=$A29,0,IF(HLOOKUP(EW$2,Recipes!$H:$GI,'Production Calculator'!$A29+2,FALSE)=0,0,HLOOKUP(EW$2,Recipes!$H:$GI,'Production Calculator'!$A29+2,FALSE)*$AK29))+IF($AO29=EW$3,$AM29/VLOOKUP($AO29,Data!$A$50:$B$56,2,FALSE),0)</f>
        <v>0</v>
      </c>
      <c r="EX29" s="11">
        <f>IF(EX$2=$A29,0,IF(HLOOKUP(EX$2,Recipes!$H:$GI,'Production Calculator'!$A29+2,FALSE)=0,0,HLOOKUP(EX$2,Recipes!$H:$GI,'Production Calculator'!$A29+2,FALSE)*$AK29))+IF($AO29=EX$3,$AM29/VLOOKUP($AO29,Data!$A$50:$B$56,2,FALSE),0)</f>
        <v>0</v>
      </c>
      <c r="EY29" s="11">
        <f>IF(EY$2=$A29,0,IF(HLOOKUP(EY$2,Recipes!$H:$GI,'Production Calculator'!$A29+2,FALSE)=0,0,HLOOKUP(EY$2,Recipes!$H:$GI,'Production Calculator'!$A29+2,FALSE)*$AK29))+IF($AO29=EY$3,$AM29/VLOOKUP($AO29,Data!$A$50:$B$56,2,FALSE),0)</f>
        <v>0</v>
      </c>
      <c r="EZ29" s="11">
        <f>IF(EZ$2=$A29,0,IF(HLOOKUP(EZ$2,Recipes!$H:$GI,'Production Calculator'!$A29+2,FALSE)=0,0,HLOOKUP(EZ$2,Recipes!$H:$GI,'Production Calculator'!$A29+2,FALSE)*$AK29))+IF($AO29=EZ$3,$AM29/VLOOKUP($AO29,Data!$A$50:$B$56,2,FALSE),0)</f>
        <v>0</v>
      </c>
      <c r="FA29" s="11">
        <f>IF(FA$2=$A29,0,IF(HLOOKUP(FA$2,Recipes!$H:$GI,'Production Calculator'!$A29+2,FALSE)=0,0,HLOOKUP(FA$2,Recipes!$H:$GI,'Production Calculator'!$A29+2,FALSE)*$AK29))+IF($AO29=FA$3,$AM29/VLOOKUP($AO29,Data!$A$50:$B$56,2,FALSE),0)</f>
        <v>0</v>
      </c>
      <c r="FB29" s="11">
        <f>IF(FB$2=$A29,0,IF(HLOOKUP(FB$2,Recipes!$H:$GI,'Production Calculator'!$A29+2,FALSE)=0,0,HLOOKUP(FB$2,Recipes!$H:$GI,'Production Calculator'!$A29+2,FALSE)*$AK29))+IF($AO29=FB$3,$AM29/VLOOKUP($AO29,Data!$A$50:$B$56,2,FALSE),0)</f>
        <v>0</v>
      </c>
      <c r="FC29" s="11">
        <f>IF(FC$2=$A29,0,IF(HLOOKUP(FC$2,Recipes!$H:$GI,'Production Calculator'!$A29+2,FALSE)=0,0,HLOOKUP(FC$2,Recipes!$H:$GI,'Production Calculator'!$A29+2,FALSE)*$AK29))+IF($AO29=FC$3,$AM29/VLOOKUP($AO29,Data!$A$50:$B$56,2,FALSE),0)</f>
        <v>0</v>
      </c>
      <c r="FD29" s="11">
        <f>IF(FD$2=$A29,0,IF(HLOOKUP(FD$2,Recipes!$H:$GI,'Production Calculator'!$A29+2,FALSE)=0,0,HLOOKUP(FD$2,Recipes!$H:$GI,'Production Calculator'!$A29+2,FALSE)*$AK29))+IF($AO29=FD$3,$AM29/VLOOKUP($AO29,Data!$A$50:$B$56,2,FALSE),0)</f>
        <v>0</v>
      </c>
      <c r="FE29" s="11">
        <f>IF(FE$2=$A29,0,IF(HLOOKUP(FE$2,Recipes!$H:$GI,'Production Calculator'!$A29+2,FALSE)=0,0,HLOOKUP(FE$2,Recipes!$H:$GI,'Production Calculator'!$A29+2,FALSE)*$AK29))+IF($AO29=FE$3,$AM29/VLOOKUP($AO29,Data!$A$50:$B$56,2,FALSE),0)</f>
        <v>0</v>
      </c>
      <c r="FF29" s="11">
        <f>IF(FF$2=$A29,0,IF(HLOOKUP(FF$2,Recipes!$H:$GI,'Production Calculator'!$A29+2,FALSE)=0,0,HLOOKUP(FF$2,Recipes!$H:$GI,'Production Calculator'!$A29+2,FALSE)*$AK29))+IF($AO29=FF$3,$AM29/VLOOKUP($AO29,Data!$A$50:$B$56,2,FALSE),0)</f>
        <v>0</v>
      </c>
      <c r="FG29" s="11">
        <f>IF(FG$2=$A29,0,IF(HLOOKUP(FG$2,Recipes!$H:$GI,'Production Calculator'!$A29+2,FALSE)=0,0,HLOOKUP(FG$2,Recipes!$H:$GI,'Production Calculator'!$A29+2,FALSE)*$AK29))+IF($AO29=FG$3,$AM29/VLOOKUP($AO29,Data!$A$50:$B$56,2,FALSE),0)</f>
        <v>0</v>
      </c>
      <c r="FH29" s="11">
        <f>IF(FH$2=$A29,0,IF(HLOOKUP(FH$2,Recipes!$H:$GI,'Production Calculator'!$A29+2,FALSE)=0,0,HLOOKUP(FH$2,Recipes!$H:$GI,'Production Calculator'!$A29+2,FALSE)*$AK29))+IF($AO29=FH$3,$AM29/VLOOKUP($AO29,Data!$A$50:$B$56,2,FALSE),0)</f>
        <v>0</v>
      </c>
      <c r="FI29" s="11">
        <f>IF(FI$2=$A29,0,IF(HLOOKUP(FI$2,Recipes!$H:$GI,'Production Calculator'!$A29+2,FALSE)=0,0,HLOOKUP(FI$2,Recipes!$H:$GI,'Production Calculator'!$A29+2,FALSE)*$AK29))+IF($AO29=FI$3,$AM29/VLOOKUP($AO29,Data!$A$50:$B$56,2,FALSE),0)</f>
        <v>0</v>
      </c>
      <c r="FJ29" s="11">
        <f>IF(FJ$2=$A29,0,IF(HLOOKUP(FJ$2,Recipes!$H:$GI,'Production Calculator'!$A29+2,FALSE)=0,0,HLOOKUP(FJ$2,Recipes!$H:$GI,'Production Calculator'!$A29+2,FALSE)*$AK29))+IF($AO29=FJ$3,$AM29/VLOOKUP($AO29,Data!$A$50:$B$56,2,FALSE),0)</f>
        <v>0</v>
      </c>
      <c r="FK29" s="11">
        <f>IF(FK$2=$A29,0,IF(HLOOKUP(FK$2,Recipes!$H:$GI,'Production Calculator'!$A29+2,FALSE)=0,0,HLOOKUP(FK$2,Recipes!$H:$GI,'Production Calculator'!$A29+2,FALSE)*$AK29))+IF($AO29=FK$3,$AM29/VLOOKUP($AO29,Data!$A$50:$B$56,2,FALSE),0)</f>
        <v>0</v>
      </c>
      <c r="FL29" s="11">
        <f>IF(FL$2=$A29,0,IF(HLOOKUP(FL$2,Recipes!$H:$GI,'Production Calculator'!$A29+2,FALSE)=0,0,HLOOKUP(FL$2,Recipes!$H:$GI,'Production Calculator'!$A29+2,FALSE)*$AK29))+IF($AO29=FL$3,$AM29/VLOOKUP($AO29,Data!$A$50:$B$56,2,FALSE),0)</f>
        <v>0</v>
      </c>
      <c r="FM29" s="11">
        <f>IF(FM$2=$A29,0,IF(HLOOKUP(FM$2,Recipes!$H:$GI,'Production Calculator'!$A29+2,FALSE)=0,0,HLOOKUP(FM$2,Recipes!$H:$GI,'Production Calculator'!$A29+2,FALSE)*$AK29))+IF($AO29=FM$3,$AM29/VLOOKUP($AO29,Data!$A$50:$B$56,2,FALSE),0)</f>
        <v>0</v>
      </c>
      <c r="FN29" s="11">
        <f>IF(FN$2=$A29,0,IF(HLOOKUP(FN$2,Recipes!$H:$GI,'Production Calculator'!$A29+2,FALSE)=0,0,HLOOKUP(FN$2,Recipes!$H:$GI,'Production Calculator'!$A29+2,FALSE)*$AK29))+IF($AO29=FN$3,$AM29/VLOOKUP($AO29,Data!$A$50:$B$56,2,FALSE),0)</f>
        <v>0</v>
      </c>
      <c r="FO29" s="11">
        <f>IF(FO$2=$A29,0,IF(HLOOKUP(FO$2,Recipes!$H:$GI,'Production Calculator'!$A29+2,FALSE)=0,0,HLOOKUP(FO$2,Recipes!$H:$GI,'Production Calculator'!$A29+2,FALSE)*$AK29))+IF($AO29=FO$3,$AM29/VLOOKUP($AO29,Data!$A$50:$B$56,2,FALSE),0)</f>
        <v>0</v>
      </c>
      <c r="FP29" s="11">
        <f>IF(FP$2=$A29,0,IF(HLOOKUP(FP$2,Recipes!$H:$GI,'Production Calculator'!$A29+2,FALSE)=0,0,HLOOKUP(FP$2,Recipes!$H:$GI,'Production Calculator'!$A29+2,FALSE)*$AK29))+IF($AO29=FP$3,$AM29/VLOOKUP($AO29,Data!$A$50:$B$56,2,FALSE),0)</f>
        <v>0</v>
      </c>
      <c r="FQ29" s="11">
        <f>IF(FQ$2=$A29,0,IF(HLOOKUP(FQ$2,Recipes!$H:$GI,'Production Calculator'!$A29+2,FALSE)=0,0,HLOOKUP(FQ$2,Recipes!$H:$GI,'Production Calculator'!$A29+2,FALSE)*$AK29))+IF($AO29=FQ$3,$AM29/VLOOKUP($AO29,Data!$A$50:$B$56,2,FALSE),0)</f>
        <v>0</v>
      </c>
      <c r="FR29" s="11">
        <f>IF(FR$2=$A29,0,IF(HLOOKUP(FR$2,Recipes!$H:$GI,'Production Calculator'!$A29+2,FALSE)=0,0,HLOOKUP(FR$2,Recipes!$H:$GI,'Production Calculator'!$A29+2,FALSE)*$AK29))+IF($AO29=FR$3,$AM29/VLOOKUP($AO29,Data!$A$50:$B$56,2,FALSE),0)</f>
        <v>0</v>
      </c>
      <c r="FS29" s="11">
        <f>IF(FS$2=$A29,0,IF(HLOOKUP(FS$2,Recipes!$H:$GI,'Production Calculator'!$A29+2,FALSE)=0,0,HLOOKUP(FS$2,Recipes!$H:$GI,'Production Calculator'!$A29+2,FALSE)*$AK29))+IF($AO29=FS$3,$AM29/VLOOKUP($AO29,Data!$A$50:$B$56,2,FALSE),0)</f>
        <v>0</v>
      </c>
      <c r="FT29" s="11">
        <f>IF(FT$2=$A29,0,IF(HLOOKUP(FT$2,Recipes!$H:$GI,'Production Calculator'!$A29+2,FALSE)=0,0,HLOOKUP(FT$2,Recipes!$H:$GI,'Production Calculator'!$A29+2,FALSE)*$AK29))+IF($AO29=FT$3,$AM29/VLOOKUP($AO29,Data!$A$50:$B$56,2,FALSE),0)</f>
        <v>0</v>
      </c>
      <c r="FU29" s="11">
        <f>IF(FU$2=$A29,0,IF(HLOOKUP(FU$2,Recipes!$H:$GI,'Production Calculator'!$A29+2,FALSE)=0,0,HLOOKUP(FU$2,Recipes!$H:$GI,'Production Calculator'!$A29+2,FALSE)*$AK29))+IF($AO29=FU$3,$AM29/VLOOKUP($AO29,Data!$A$50:$B$56,2,FALSE),0)</f>
        <v>0</v>
      </c>
      <c r="FV29" s="11">
        <f>IF(FV$2=$A29,0,IF(HLOOKUP(FV$2,Recipes!$H:$GI,'Production Calculator'!$A29+2,FALSE)=0,0,HLOOKUP(FV$2,Recipes!$H:$GI,'Production Calculator'!$A29+2,FALSE)*$AK29))+IF($AO29=FV$3,$AM29/VLOOKUP($AO29,Data!$A$50:$B$56,2,FALSE),0)</f>
        <v>0</v>
      </c>
      <c r="FW29" s="11">
        <f>IF(FW$2=$A29,0,IF(HLOOKUP(FW$2,Recipes!$H:$GI,'Production Calculator'!$A29+2,FALSE)=0,0,HLOOKUP(FW$2,Recipes!$H:$GI,'Production Calculator'!$A29+2,FALSE)*$AK29))+IF($AO29=FW$3,$AM29/VLOOKUP($AO29,Data!$A$50:$B$56,2,FALSE),0)</f>
        <v>0</v>
      </c>
      <c r="FX29" s="11">
        <f>IF(FX$2=$A29,0,IF(HLOOKUP(FX$2,Recipes!$H:$GI,'Production Calculator'!$A29+2,FALSE)=0,0,HLOOKUP(FX$2,Recipes!$H:$GI,'Production Calculator'!$A29+2,FALSE)*$AK29))+IF($AO29=FX$3,$AM29/VLOOKUP($AO29,Data!$A$50:$B$56,2,FALSE),0)</f>
        <v>0</v>
      </c>
      <c r="FY29" s="11">
        <f>IF(FY$2=$A29,0,IF(HLOOKUP(FY$2,Recipes!$H:$GI,'Production Calculator'!$A29+2,FALSE)=0,0,HLOOKUP(FY$2,Recipes!$H:$GI,'Production Calculator'!$A29+2,FALSE)*$AK29))+IF($AO29=FY$3,$AM29/VLOOKUP($AO29,Data!$A$50:$B$56,2,FALSE),0)</f>
        <v>0</v>
      </c>
      <c r="FZ29" s="11">
        <f>IF(FZ$2=$A29,0,IF(HLOOKUP(FZ$2,Recipes!$H:$GI,'Production Calculator'!$A29+2,FALSE)=0,0,HLOOKUP(FZ$2,Recipes!$H:$GI,'Production Calculator'!$A29+2,FALSE)*$AK29))+IF($AO29=FZ$3,$AM29/VLOOKUP($AO29,Data!$A$50:$B$56,2,FALSE),0)</f>
        <v>0</v>
      </c>
      <c r="GA29" s="11">
        <f>IF(GA$2=$A29,0,IF(HLOOKUP(GA$2,Recipes!$H:$GI,'Production Calculator'!$A29+2,FALSE)=0,0,HLOOKUP(GA$2,Recipes!$H:$GI,'Production Calculator'!$A29+2,FALSE)*$AK29))+IF($AO29=GA$3,$AM29/VLOOKUP($AO29,Data!$A$50:$B$56,2,FALSE),0)</f>
        <v>0</v>
      </c>
      <c r="GB29" s="11">
        <f>IF(GB$2=$A29,0,IF(HLOOKUP(GB$2,Recipes!$H:$GI,'Production Calculator'!$A29+2,FALSE)=0,0,HLOOKUP(GB$2,Recipes!$H:$GI,'Production Calculator'!$A29+2,FALSE)*$AK29))+IF($AO29=GB$3,$AM29/VLOOKUP($AO29,Data!$A$50:$B$56,2,FALSE),0)</f>
        <v>0</v>
      </c>
      <c r="GC29" s="11">
        <f>IF(GC$2=$A29,0,IF(HLOOKUP(GC$2,Recipes!$H:$GI,'Production Calculator'!$A29+2,FALSE)=0,0,HLOOKUP(GC$2,Recipes!$H:$GI,'Production Calculator'!$A29+2,FALSE)*$AK29))+IF($AO29=GC$3,$AM29/VLOOKUP($AO29,Data!$A$50:$B$56,2,FALSE),0)</f>
        <v>0</v>
      </c>
      <c r="GD29" s="11">
        <f>IF(GD$2=$A29,0,IF(HLOOKUP(GD$2,Recipes!$H:$GI,'Production Calculator'!$A29+2,FALSE)=0,0,HLOOKUP(GD$2,Recipes!$H:$GI,'Production Calculator'!$A29+2,FALSE)*$AK29))+IF($AO29=GD$3,$AM29/VLOOKUP($AO29,Data!$A$50:$B$56,2,FALSE),0)</f>
        <v>0</v>
      </c>
      <c r="GE29" s="11">
        <f>IF(GE$2=$A29,0,IF(HLOOKUP(GE$2,Recipes!$H:$GI,'Production Calculator'!$A29+2,FALSE)=0,0,HLOOKUP(GE$2,Recipes!$H:$GI,'Production Calculator'!$A29+2,FALSE)*$AK29))+IF($AO29=GE$3,$AM29/VLOOKUP($AO29,Data!$A$50:$B$56,2,FALSE),0)</f>
        <v>0</v>
      </c>
      <c r="GF29" s="11">
        <f>IF(GF$2=$A29,0,IF(HLOOKUP(GF$2,Recipes!$H:$GI,'Production Calculator'!$A29+2,FALSE)=0,0,HLOOKUP(GF$2,Recipes!$H:$GI,'Production Calculator'!$A29+2,FALSE)*$AK29))+IF($AO29=GF$3,$AM29/VLOOKUP($AO29,Data!$A$50:$B$56,2,FALSE),0)</f>
        <v>0</v>
      </c>
      <c r="GG29" s="11">
        <f>IF(GG$2=$A29,0,IF(HLOOKUP(GG$2,Recipes!$H:$GI,'Production Calculator'!$A29+2,FALSE)=0,0,HLOOKUP(GG$2,Recipes!$H:$GI,'Production Calculator'!$A29+2,FALSE)*$AK29))+IF($AO29=GG$3,$AM29/VLOOKUP($AO29,Data!$A$50:$B$56,2,FALSE),0)</f>
        <v>0</v>
      </c>
      <c r="GH29" s="11">
        <f>IF(GH$2=$A29,0,IF(HLOOKUP(GH$2,Recipes!$H:$GI,'Production Calculator'!$A29+2,FALSE)=0,0,HLOOKUP(GH$2,Recipes!$H:$GI,'Production Calculator'!$A29+2,FALSE)*$AK29))+IF($AO29=GH$3,$AM29/VLOOKUP($AO29,Data!$A$50:$B$56,2,FALSE),0)</f>
        <v>0</v>
      </c>
      <c r="GI29" s="11">
        <f>IF(GI$2=$A29,0,IF(HLOOKUP(GI$2,Recipes!$H:$GI,'Production Calculator'!$A29+2,FALSE)=0,0,HLOOKUP(GI$2,Recipes!$H:$GI,'Production Calculator'!$A29+2,FALSE)*$AK29))+IF($AO29=GI$3,$AM29/VLOOKUP($AO29,Data!$A$50:$B$56,2,FALSE),0)</f>
        <v>0</v>
      </c>
      <c r="GJ29" s="11">
        <f>IF(GJ$2=$A29,0,IF(HLOOKUP(GJ$2,Recipes!$H:$GI,'Production Calculator'!$A29+2,FALSE)=0,0,HLOOKUP(GJ$2,Recipes!$H:$GI,'Production Calculator'!$A29+2,FALSE)*$AK29))+IF($AO29=GJ$3,$AM29/VLOOKUP($AO29,Data!$A$50:$B$56,2,FALSE),0)</f>
        <v>0</v>
      </c>
      <c r="GK29" s="11">
        <f>IF(GK$2=$A29,0,IF(HLOOKUP(GK$2,Recipes!$H:$GI,'Production Calculator'!$A29+2,FALSE)=0,0,HLOOKUP(GK$2,Recipes!$H:$GI,'Production Calculator'!$A29+2,FALSE)*$AK29))+IF($AO29=GK$3,$AM29/VLOOKUP($AO29,Data!$A$50:$B$56,2,FALSE),0)</f>
        <v>0</v>
      </c>
      <c r="GL29" s="11">
        <f>IF(GL$2=$A29,0,IF(HLOOKUP(GL$2,Recipes!$H:$GI,'Production Calculator'!$A29+2,FALSE)=0,0,HLOOKUP(GL$2,Recipes!$H:$GI,'Production Calculator'!$A29+2,FALSE)*$AK29))+IF($AO29=GL$3,$AM29/VLOOKUP($AO29,Data!$A$50:$B$56,2,FALSE),0)</f>
        <v>0</v>
      </c>
      <c r="GM29" s="11">
        <f>IF(GM$2=$A29,0,IF(HLOOKUP(GM$2,Recipes!$H:$GI,'Production Calculator'!$A29+2,FALSE)=0,0,HLOOKUP(GM$2,Recipes!$H:$GI,'Production Calculator'!$A29+2,FALSE)*$AK29))+IF($AO29=GM$3,$AM29/VLOOKUP($AO29,Data!$A$50:$B$56,2,FALSE),0)</f>
        <v>0</v>
      </c>
      <c r="GN29" s="11">
        <f>IF(GN$2=$A29,0,IF(HLOOKUP(GN$2,Recipes!$H:$GI,'Production Calculator'!$A29+2,FALSE)=0,0,HLOOKUP(GN$2,Recipes!$H:$GI,'Production Calculator'!$A29+2,FALSE)*$AK29))+IF($AO29=GN$3,$AM29/VLOOKUP($AO29,Data!$A$50:$B$56,2,FALSE),0)</f>
        <v>0</v>
      </c>
      <c r="GO29" s="11">
        <f>IF(GO$2=$A29,0,IF(HLOOKUP(GO$2,Recipes!$H:$GI,'Production Calculator'!$A29+2,FALSE)=0,0,HLOOKUP(GO$2,Recipes!$H:$GI,'Production Calculator'!$A29+2,FALSE)*$AK29))+IF($AO29=GO$3,$AM29/VLOOKUP($AO29,Data!$A$50:$B$56,2,FALSE),0)</f>
        <v>0</v>
      </c>
      <c r="GP29" s="11">
        <f>IF(GP$2=$A29,0,IF(HLOOKUP(GP$2,Recipes!$H:$GI,'Production Calculator'!$A29+2,FALSE)=0,0,HLOOKUP(GP$2,Recipes!$H:$GI,'Production Calculator'!$A29+2,FALSE)*$AK29))+IF($AO29=GP$3,$AM29/VLOOKUP($AO29,Data!$A$50:$B$56,2,FALSE),0)</f>
        <v>0</v>
      </c>
      <c r="GQ29" s="11">
        <f>IF(GQ$2=$A29,0,IF(HLOOKUP(GQ$2,Recipes!$H:$GI,'Production Calculator'!$A29+2,FALSE)=0,0,HLOOKUP(GQ$2,Recipes!$H:$GI,'Production Calculator'!$A29+2,FALSE)*$AK29))+IF($AO29=GQ$3,$AM29/VLOOKUP($AO29,Data!$A$50:$B$56,2,FALSE),0)</f>
        <v>0</v>
      </c>
      <c r="GR29" s="11">
        <f>IF(GR$2=$A29,0,IF(HLOOKUP(GR$2,Recipes!$H:$GI,'Production Calculator'!$A29+2,FALSE)=0,0,HLOOKUP(GR$2,Recipes!$H:$GI,'Production Calculator'!$A29+2,FALSE)*$AK29))+IF($AO29=GR$3,$AM29/VLOOKUP($AO29,Data!$A$50:$B$56,2,FALSE),0)</f>
        <v>0</v>
      </c>
      <c r="GS29" s="11">
        <f>IF(GS$2=$A29,0,IF(HLOOKUP(GS$2,Recipes!$H:$GI,'Production Calculator'!$A29+2,FALSE)=0,0,HLOOKUP(GS$2,Recipes!$H:$GI,'Production Calculator'!$A29+2,FALSE)*$AK29))+IF($AO29=GS$3,$AM29/VLOOKUP($AO29,Data!$A$50:$B$56,2,FALSE),0)</f>
        <v>0</v>
      </c>
      <c r="GT29" s="11">
        <f>IF(GT$2=$A29,0,IF(HLOOKUP(GT$2,Recipes!$H:$GI,'Production Calculator'!$A29+2,FALSE)=0,0,HLOOKUP(GT$2,Recipes!$H:$GI,'Production Calculator'!$A29+2,FALSE)*$AK29))+IF($AO29=GT$3,$AM29/VLOOKUP($AO29,Data!$A$50:$B$56,2,FALSE),0)</f>
        <v>0</v>
      </c>
      <c r="GU29" s="11">
        <f>IF(GU$2=$A29,0,IF(HLOOKUP(GU$2,Recipes!$H:$GI,'Production Calculator'!$A29+2,FALSE)=0,0,HLOOKUP(GU$2,Recipes!$H:$GI,'Production Calculator'!$A29+2,FALSE)*$AK29))+IF($AO29=GU$3,$AM29/VLOOKUP($AO29,Data!$A$50:$B$56,2,FALSE),0)</f>
        <v>0</v>
      </c>
      <c r="GV29" s="11">
        <f>IF(GV$2=$A29,0,IF(HLOOKUP(GV$2,Recipes!$H:$GI,'Production Calculator'!$A29+2,FALSE)=0,0,HLOOKUP(GV$2,Recipes!$H:$GI,'Production Calculator'!$A29+2,FALSE)*$AK29))+IF($AO29=GV$3,$AM29/VLOOKUP($AO29,Data!$A$50:$B$56,2,FALSE),0)</f>
        <v>0</v>
      </c>
      <c r="GW29" s="11">
        <f>IF(GW$2=$A29,0,IF(HLOOKUP(GW$2,Recipes!$H:$GI,'Production Calculator'!$A29+2,FALSE)=0,0,HLOOKUP(GW$2,Recipes!$H:$GI,'Production Calculator'!$A29+2,FALSE)*$AK29))+IF($AO29=GW$3,$AM29/VLOOKUP($AO29,Data!$A$50:$B$56,2,FALSE),0)</f>
        <v>0</v>
      </c>
      <c r="GX29" s="11">
        <f>IF(GX$2=$A29,0,IF(HLOOKUP(GX$2,Recipes!$H:$GI,'Production Calculator'!$A29+2,FALSE)=0,0,HLOOKUP(GX$2,Recipes!$H:$GI,'Production Calculator'!$A29+2,FALSE)*$AK29))+IF($AO29=GX$3,$AM29/VLOOKUP($AO29,Data!$A$50:$B$56,2,FALSE),0)</f>
        <v>0</v>
      </c>
      <c r="GY29" s="11">
        <f>IF(GY$2=$A29,0,IF(HLOOKUP(GY$2,Recipes!$H:$GI,'Production Calculator'!$A29+2,FALSE)=0,0,HLOOKUP(GY$2,Recipes!$H:$GI,'Production Calculator'!$A29+2,FALSE)*$AK29))+IF($AO29=GY$3,$AM29/VLOOKUP($AO29,Data!$A$50:$B$56,2,FALSE),0)</f>
        <v>0</v>
      </c>
      <c r="GZ29" s="11">
        <f>IF(GZ$2=$A29,0,IF(HLOOKUP(GZ$2,Recipes!$H:$GI,'Production Calculator'!$A29+2,FALSE)=0,0,HLOOKUP(GZ$2,Recipes!$H:$GI,'Production Calculator'!$A29+2,FALSE)*$AK29))+IF($AO29=GZ$3,$AM29/VLOOKUP($AO29,Data!$A$50:$B$56,2,FALSE),0)</f>
        <v>0</v>
      </c>
      <c r="HA29" s="11">
        <f>IF(HA$2=$A29,0,IF(HLOOKUP(HA$2,Recipes!$H:$GI,'Production Calculator'!$A29+2,FALSE)=0,0,HLOOKUP(HA$2,Recipes!$H:$GI,'Production Calculator'!$A29+2,FALSE)*$AK29))+IF($AO29=HA$3,$AM29/VLOOKUP($AO29,Data!$A$50:$B$56,2,FALSE),0)</f>
        <v>0</v>
      </c>
      <c r="HB29" s="11">
        <f>IF(HB$2=$A29,0,IF(HLOOKUP(HB$2,Recipes!$H:$GI,'Production Calculator'!$A29+2,FALSE)=0,0,HLOOKUP(HB$2,Recipes!$H:$GI,'Production Calculator'!$A29+2,FALSE)*$AK29))+IF($AO29=HB$3,$AM29/VLOOKUP($AO29,Data!$A$50:$B$56,2,FALSE),0)</f>
        <v>0</v>
      </c>
      <c r="HC29" s="11">
        <f>IF(HC$2=$A29,0,IF(HLOOKUP(HC$2,Recipes!$H:$GI,'Production Calculator'!$A29+2,FALSE)=0,0,HLOOKUP(HC$2,Recipes!$H:$GI,'Production Calculator'!$A29+2,FALSE)*$AK29))+IF($AO29=HC$3,$AM29/VLOOKUP($AO29,Data!$A$50:$B$56,2,FALSE),0)</f>
        <v>0</v>
      </c>
      <c r="HD29" s="11">
        <f>IF(HD$2=$A29,0,IF(HLOOKUP(HD$2,Recipes!$H:$GI,'Production Calculator'!$A29+2,FALSE)=0,0,HLOOKUP(HD$2,Recipes!$H:$GI,'Production Calculator'!$A29+2,FALSE)*$AK29))+IF($AO29=HD$3,$AM29/VLOOKUP($AO29,Data!$A$50:$B$56,2,FALSE),0)</f>
        <v>0</v>
      </c>
      <c r="HE29" s="11">
        <f>IF(HE$2=$A29,0,IF(HLOOKUP(HE$2,Recipes!$H:$GI,'Production Calculator'!$A29+2,FALSE)=0,0,HLOOKUP(HE$2,Recipes!$H:$GI,'Production Calculator'!$A29+2,FALSE)*$AK29))+IF($AO29=HE$3,$AM29/VLOOKUP($AO29,Data!$A$50:$B$56,2,FALSE),0)</f>
        <v>0</v>
      </c>
      <c r="HF29" s="11">
        <f>IF(HF$2=$A29,0,IF(HLOOKUP(HF$2,Recipes!$H:$GI,'Production Calculator'!$A29+2,FALSE)=0,0,HLOOKUP(HF$2,Recipes!$H:$GI,'Production Calculator'!$A29+2,FALSE)*$AK29))+IF($AO29=HF$3,$AM29/VLOOKUP($AO29,Data!$A$50:$B$56,2,FALSE),0)</f>
        <v>0</v>
      </c>
      <c r="HG29" s="11">
        <f>IF(HG$2=$A29,0,IF(HLOOKUP(HG$2,Recipes!$H:$GI,'Production Calculator'!$A29+2,FALSE)=0,0,HLOOKUP(HG$2,Recipes!$H:$GI,'Production Calculator'!$A29+2,FALSE)*$AK29))+IF($AO29=HG$3,$AM29/VLOOKUP($AO29,Data!$A$50:$B$56,2,FALSE),0)</f>
        <v>0</v>
      </c>
      <c r="HH29" s="11">
        <f>IF(HH$2=$A29,0,IF(HLOOKUP(HH$2,Recipes!$H:$GI,'Production Calculator'!$A29+2,FALSE)=0,0,HLOOKUP(HH$2,Recipes!$H:$GI,'Production Calculator'!$A29+2,FALSE)*$AK29))+IF($AO29=HH$3,$AM29/VLOOKUP($AO29,Data!$A$50:$B$56,2,FALSE),0)</f>
        <v>0</v>
      </c>
      <c r="HI29" s="11">
        <f>IF(HI$2=$A29,0,IF(HLOOKUP(HI$2,Recipes!$H:$GI,'Production Calculator'!$A29+2,FALSE)=0,0,HLOOKUP(HI$2,Recipes!$H:$GI,'Production Calculator'!$A29+2,FALSE)*$AK29))+IF($AO29=HI$3,$AM29/VLOOKUP($AO29,Data!$A$50:$B$56,2,FALSE),0)</f>
        <v>0</v>
      </c>
      <c r="HJ29" s="11">
        <f>IF(HJ$2=$A29,0,IF(HLOOKUP(HJ$2,Recipes!$H:$GI,'Production Calculator'!$A29+2,FALSE)=0,0,HLOOKUP(HJ$2,Recipes!$H:$GI,'Production Calculator'!$A29+2,FALSE)*$AK29))+IF($AO29=HJ$3,$AM29/VLOOKUP($AO29,Data!$A$50:$B$56,2,FALSE),0)</f>
        <v>0</v>
      </c>
      <c r="HK29" s="11">
        <f>IF(HK$2=$A29,0,IF(HLOOKUP(HK$2,Recipes!$H:$GI,'Production Calculator'!$A29+2,FALSE)=0,0,HLOOKUP(HK$2,Recipes!$H:$GI,'Production Calculator'!$A29+2,FALSE)*$AK29))+IF($AO29=HK$3,$AM29/VLOOKUP($AO29,Data!$A$50:$B$56,2,FALSE),0)</f>
        <v>0</v>
      </c>
      <c r="HL29" s="11">
        <f>IF(HL$2=$A29,0,IF(HLOOKUP(HL$2,Recipes!$H:$GI,'Production Calculator'!$A29+2,FALSE)=0,0,HLOOKUP(HL$2,Recipes!$H:$GI,'Production Calculator'!$A29+2,FALSE)*$AK29))+IF($AO29=HL$3,$AM29/VLOOKUP($AO29,Data!$A$50:$B$56,2,FALSE),0)</f>
        <v>0</v>
      </c>
      <c r="HM29" s="11">
        <f>IF(HM$2=$A29,0,IF(HLOOKUP(HM$2,Recipes!$H:$GI,'Production Calculator'!$A29+2,FALSE)=0,0,HLOOKUP(HM$2,Recipes!$H:$GI,'Production Calculator'!$A29+2,FALSE)*$AK29))+IF($AO29=HM$3,$AM29/VLOOKUP($AO29,Data!$A$50:$B$56,2,FALSE),0)</f>
        <v>0</v>
      </c>
      <c r="HN29" s="11">
        <f>IF(HN$2=$A29,0,IF(HLOOKUP(HN$2,Recipes!$H:$GI,'Production Calculator'!$A29+2,FALSE)=0,0,HLOOKUP(HN$2,Recipes!$H:$GI,'Production Calculator'!$A29+2,FALSE)*$AK29))+IF($AO29=HN$3,$AM29/VLOOKUP($AO29,Data!$A$50:$B$56,2,FALSE),0)</f>
        <v>0</v>
      </c>
      <c r="HO29" s="11">
        <f>IF(HO$2=$A29,0,IF(HLOOKUP(HO$2,Recipes!$H:$GI,'Production Calculator'!$A29+2,FALSE)=0,0,HLOOKUP(HO$2,Recipes!$H:$GI,'Production Calculator'!$A29+2,FALSE)*$AK29))+IF($AO29=HO$3,$AM29/VLOOKUP($AO29,Data!$A$50:$B$56,2,FALSE),0)</f>
        <v>0</v>
      </c>
      <c r="HP29" s="11">
        <f>IF(HP$2=$A29,0,IF(HLOOKUP(HP$2,Recipes!$H:$GI,'Production Calculator'!$A29+2,FALSE)=0,0,HLOOKUP(HP$2,Recipes!$H:$GI,'Production Calculator'!$A29+2,FALSE)*$AK29))+IF($AO29=HP$3,$AM29/VLOOKUP($AO29,Data!$A$50:$B$56,2,FALSE),0)</f>
        <v>0</v>
      </c>
      <c r="HQ29" s="11">
        <f>IF(HQ$2=$A29,0,IF(HLOOKUP(HQ$2,Recipes!$H:$GI,'Production Calculator'!$A29+2,FALSE)=0,0,HLOOKUP(HQ$2,Recipes!$H:$GI,'Production Calculator'!$A29+2,FALSE)*$AK29))+IF($AO29=HQ$3,$AM29/VLOOKUP($AO29,Data!$A$50:$B$56,2,FALSE),0)</f>
        <v>0</v>
      </c>
      <c r="HR29" s="11">
        <f>IF(HR$2=$A29,0,IF(HLOOKUP(HR$2,Recipes!$H:$GI,'Production Calculator'!$A29+2,FALSE)=0,0,HLOOKUP(HR$2,Recipes!$H:$GI,'Production Calculator'!$A29+2,FALSE)*$AK29))+IF($AO29=HR$3,$AM29/VLOOKUP($AO29,Data!$A$50:$B$56,2,FALSE),0)</f>
        <v>0</v>
      </c>
      <c r="HS29" s="121"/>
    </row>
    <row r="30" spans="1:227" x14ac:dyDescent="0.45">
      <c r="A30">
        <v>17</v>
      </c>
      <c r="B30" s="107" t="str">
        <f>VLOOKUP(A30,Recipes!A:B,2)</f>
        <v>Energy shield</v>
      </c>
      <c r="C30" s="128">
        <v>0</v>
      </c>
      <c r="D30" s="108">
        <f t="shared" si="50"/>
        <v>0</v>
      </c>
      <c r="E30" s="127" t="s">
        <v>1</v>
      </c>
      <c r="F30" s="109">
        <f>VLOOKUP(A30,Recipes!$A$3:$G$186,6,FALSE)</f>
        <v>2</v>
      </c>
      <c r="G30" s="109">
        <f>VLOOKUP(A30,Recipes!$A$3:$G$186,7,FALSE)</f>
        <v>0</v>
      </c>
      <c r="H30" s="110">
        <f t="shared" si="51"/>
        <v>0</v>
      </c>
      <c r="I30" s="109">
        <f>VLOOKUP(E30,Data!$A$2:$C$26,3, FALSE)</f>
        <v>4</v>
      </c>
      <c r="J30" s="108">
        <v>0</v>
      </c>
      <c r="K30" s="108">
        <v>0</v>
      </c>
      <c r="L30" s="108">
        <v>0</v>
      </c>
      <c r="M30" s="123">
        <v>0</v>
      </c>
      <c r="N30" s="123">
        <v>0</v>
      </c>
      <c r="O30" s="123">
        <v>0</v>
      </c>
      <c r="P30" s="124">
        <v>0</v>
      </c>
      <c r="Q30" s="124">
        <v>0</v>
      </c>
      <c r="R30" s="124">
        <v>0</v>
      </c>
      <c r="S30">
        <f t="shared" si="66"/>
        <v>0</v>
      </c>
      <c r="T30">
        <f t="shared" si="67"/>
        <v>0</v>
      </c>
      <c r="U30">
        <f t="shared" si="68"/>
        <v>0</v>
      </c>
      <c r="V30">
        <f t="shared" si="69"/>
        <v>0</v>
      </c>
      <c r="W30">
        <f t="shared" si="70"/>
        <v>0</v>
      </c>
      <c r="X30">
        <f t="shared" si="71"/>
        <v>0</v>
      </c>
      <c r="Y30">
        <f t="shared" si="72"/>
        <v>0</v>
      </c>
      <c r="Z30">
        <f t="shared" si="73"/>
        <v>0</v>
      </c>
      <c r="AA30">
        <f t="shared" si="74"/>
        <v>0</v>
      </c>
      <c r="AB30" s="111">
        <f>VLOOKUP($A30,Recipes!$A:$G,4)</f>
        <v>10</v>
      </c>
      <c r="AC30" s="111">
        <f>VLOOKUP($A30,Recipes!$A:$G,5)</f>
        <v>1</v>
      </c>
      <c r="AD30" s="111">
        <f t="shared" si="61"/>
        <v>0.1</v>
      </c>
      <c r="AE30" s="111">
        <f>VLOOKUP(E30,Data!$A$2:$F$26,5,FALSE)</f>
        <v>0</v>
      </c>
      <c r="AF30" s="111">
        <f>VLOOKUP(E30,Data!$A$2:$F$26,4,FALSE)</f>
        <v>210</v>
      </c>
      <c r="AG30" s="111">
        <f>VLOOKUP(E30,Data!$A$2:$B$26,2, FALSE)</f>
        <v>1.25</v>
      </c>
      <c r="AH30" s="111">
        <f>1+VLOOKUP($J$3,Data!$A$40:$D$48,2,FALSE)*$J30+VLOOKUP($K$3,Data!$A$40:$D$48,2,FALSE)*$K30+VLOOKUP($L$3,Data!$A$40:$D$48,2,FALSE)*$L30+VLOOKUP($M$3,Data!$A$40:$D$48,2,FALSE)*$M30+VLOOKUP($N$3,Data!$A$40:$D$48,2,FALSE)*$N30+VLOOKUP($O$3,Data!$A$40:$D$48,2,FALSE)*$O30+VLOOKUP($P$3,Data!$A$40:$D$48,2,FALSE)*$P30+VLOOKUP($Q$3,Data!$A$40:$D$48,2,FALSE)*$Q30+VLOOKUP($R$3,Data!$A$40:$D$48,2,FALSE)*$R30</f>
        <v>1</v>
      </c>
      <c r="AI30" s="111">
        <f>MAX(1+VLOOKUP($J$3,Data!$A$40:$D$48,3,FALSE)*$J30+VLOOKUP($K$3,Data!$A$40:$D$48,3,FALSE)*$K30+VLOOKUP($L$3,Data!$A$40:$D$48,3,FALSE)*$L30+VLOOKUP($M$3,Data!$A$40:$D$48,3,FALSE)*$M30+VLOOKUP($N$3,Data!$A$40:$D$48,3,FALSE)*$N30+VLOOKUP($O$3,Data!$A$40:$D$48,3,FALSE)*$O30+VLOOKUP($P$3,Data!$A$40:$D$48,3,FALSE)*$P30+VLOOKUP($Q$3,Data!$A$40:$D$48,3,FALSE)*$Q30+VLOOKUP($R$3,Data!$A$40:$D$48,3,FALSE)*$R30,0)</f>
        <v>1</v>
      </c>
      <c r="AJ30" s="111">
        <f>MAX(1-(VLOOKUP($J$3,Data!$A$40:$D$48,4,FALSE)*$J30+VLOOKUP($K$3,Data!$A$40:$D$48,4,FALSE)*$K30+VLOOKUP($L$3,Data!$A$40:$D$48,4,FALSE)*$L30+VLOOKUP($M$3,Data!$A$40:$D$48,4,FALSE)*$M30+VLOOKUP($N$3,Data!$A$40:$D$48,4,FALSE)*$N30+VLOOKUP($O$3,Data!$A$40:$D$48,4,FALSE)*$O30+VLOOKUP($P$3,Data!$A$40:$D$48,4,FALSE)*$P30+VLOOKUP($Q$3,Data!$A$40:$D$48,4,FALSE)*$Q30+VLOOKUP($R$3,Data!$A$40:$D$48,4,FALSE)*$R30),0.2)</f>
        <v>1</v>
      </c>
      <c r="AK30" s="112">
        <f t="shared" si="62"/>
        <v>0</v>
      </c>
      <c r="AL30" s="111">
        <f t="shared" si="63"/>
        <v>0.125</v>
      </c>
      <c r="AM30" s="111">
        <f t="shared" si="64"/>
        <v>0</v>
      </c>
      <c r="AN30" s="111">
        <f t="shared" si="65"/>
        <v>0</v>
      </c>
      <c r="AO30" s="131" t="s">
        <v>298</v>
      </c>
      <c r="AP30" s="11"/>
      <c r="AQ30" s="11">
        <f>IF(AQ$2=$A30,0,IF(HLOOKUP(AQ$2,Recipes!$H:$GI,'Production Calculator'!$A30+2,FALSE)=0,0,HLOOKUP(AQ$2,Recipes!$H:$GI,'Production Calculator'!$A30+2,FALSE)*$AK30))+IF($AO30=AQ$3,$AM30/VLOOKUP($AO30,Data!$A$50:$B$56,2,FALSE),0)</f>
        <v>0</v>
      </c>
      <c r="AR30" s="11">
        <f>IF(AR$2=$A30,0,IF(HLOOKUP(AR$2,Recipes!$H:$GI,'Production Calculator'!$A30+2,FALSE)=0,0,HLOOKUP(AR$2,Recipes!$H:$GI,'Production Calculator'!$A30+2,FALSE)*$AK30))+IF($AO30=AR$3,$AM30/VLOOKUP($AO30,Data!$A$50:$B$56,2,FALSE),0)</f>
        <v>0</v>
      </c>
      <c r="AS30" s="11">
        <f>IF(AS$2=$A30,0,IF(HLOOKUP(AS$2,Recipes!$H:$GI,'Production Calculator'!$A30+2,FALSE)=0,0,HLOOKUP(AS$2,Recipes!$H:$GI,'Production Calculator'!$A30+2,FALSE)*$AK30))+IF($AO30=AS$3,$AM30/VLOOKUP($AO30,Data!$A$50:$B$56,2,FALSE),0)</f>
        <v>0</v>
      </c>
      <c r="AT30" s="11">
        <f>IF(AT$2=$A30,0,IF(HLOOKUP(AT$2,Recipes!$H:$GI,'Production Calculator'!$A30+2,FALSE)=0,0,HLOOKUP(AT$2,Recipes!$H:$GI,'Production Calculator'!$A30+2,FALSE)*$AK30))+IF($AO30=AT$3,$AM30/VLOOKUP($AO30,Data!$A$50:$B$56,2,FALSE),0)</f>
        <v>0</v>
      </c>
      <c r="AU30" s="11">
        <f>IF(AU$2=$A30,0,IF(HLOOKUP(AU$2,Recipes!$H:$GI,'Production Calculator'!$A30+2,FALSE)=0,0,HLOOKUP(AU$2,Recipes!$H:$GI,'Production Calculator'!$A30+2,FALSE)*$AK30))+IF($AO30=AU$3,$AM30/VLOOKUP($AO30,Data!$A$50:$B$56,2,FALSE),0)</f>
        <v>0</v>
      </c>
      <c r="AV30" s="11">
        <f>IF(AV$2=$A30,0,IF(HLOOKUP(AV$2,Recipes!$H:$GI,'Production Calculator'!$A30+2,FALSE)=0,0,HLOOKUP(AV$2,Recipes!$H:$GI,'Production Calculator'!$A30+2,FALSE)*$AK30))+IF($AO30=AV$3,$AM30/VLOOKUP($AO30,Data!$A$50:$B$56,2,FALSE),0)</f>
        <v>0</v>
      </c>
      <c r="AW30" s="11">
        <f>IF(AW$2=$A30,0,IF(HLOOKUP(AW$2,Recipes!$H:$GI,'Production Calculator'!$A30+2,FALSE)=0,0,HLOOKUP(AW$2,Recipes!$H:$GI,'Production Calculator'!$A30+2,FALSE)*$AK30))+IF($AO30=AW$3,$AM30/VLOOKUP($AO30,Data!$A$50:$B$56,2,FALSE),0)</f>
        <v>0</v>
      </c>
      <c r="AX30" s="11">
        <f>IF(AX$2=$A30,0,IF(HLOOKUP(AX$2,Recipes!$H:$GI,'Production Calculator'!$A30+2,FALSE)=0,0,HLOOKUP(AX$2,Recipes!$H:$GI,'Production Calculator'!$A30+2,FALSE)*$AK30))+IF($AO30=AX$3,$AM30/VLOOKUP($AO30,Data!$A$50:$B$56,2,FALSE),0)</f>
        <v>0</v>
      </c>
      <c r="AY30" s="11">
        <f>IF(AY$2=$A30,0,IF(HLOOKUP(AY$2,Recipes!$H:$GI,'Production Calculator'!$A30+2,FALSE)=0,0,HLOOKUP(AY$2,Recipes!$H:$GI,'Production Calculator'!$A30+2,FALSE)*$AK30))+IF($AO30=AY$3,$AM30/VLOOKUP($AO30,Data!$A$50:$B$56,2,FALSE),0)</f>
        <v>0</v>
      </c>
      <c r="AZ30" s="11">
        <f>IF(AZ$2=$A30,0,IF(HLOOKUP(AZ$2,Recipes!$H:$GI,'Production Calculator'!$A30+2,FALSE)=0,0,HLOOKUP(AZ$2,Recipes!$H:$GI,'Production Calculator'!$A30+2,FALSE)*$AK30))+IF($AO30=AZ$3,$AM30/VLOOKUP($AO30,Data!$A$50:$B$56,2,FALSE),0)</f>
        <v>0</v>
      </c>
      <c r="BA30" s="11">
        <f>IF(BA$2=$A30,0,IF(HLOOKUP(BA$2,Recipes!$H:$GI,'Production Calculator'!$A30+2,FALSE)=0,0,HLOOKUP(BA$2,Recipes!$H:$GI,'Production Calculator'!$A30+2,FALSE)*$AK30))+IF($AO30=BA$3,$AM30/VLOOKUP($AO30,Data!$A$50:$B$56,2,FALSE),0)</f>
        <v>0</v>
      </c>
      <c r="BB30" s="11">
        <f>IF(BB$2=$A30,0,IF(HLOOKUP(BB$2,Recipes!$H:$GI,'Production Calculator'!$A30+2,FALSE)=0,0,HLOOKUP(BB$2,Recipes!$H:$GI,'Production Calculator'!$A30+2,FALSE)*$AK30))+IF($AO30=BB$3,$AM30/VLOOKUP($AO30,Data!$A$50:$B$56,2,FALSE),0)</f>
        <v>0</v>
      </c>
      <c r="BC30" s="11">
        <f>IF(BC$2=$A30,0,IF(HLOOKUP(BC$2,Recipes!$H:$GI,'Production Calculator'!$A30+2,FALSE)=0,0,HLOOKUP(BC$2,Recipes!$H:$GI,'Production Calculator'!$A30+2,FALSE)*$AK30))+IF($AO30=BC$3,$AM30/VLOOKUP($AO30,Data!$A$50:$B$56,2,FALSE),0)</f>
        <v>0</v>
      </c>
      <c r="BD30" s="11">
        <f>IF(BD$2=$A30,0,IF(HLOOKUP(BD$2,Recipes!$H:$GI,'Production Calculator'!$A30+2,FALSE)=0,0,HLOOKUP(BD$2,Recipes!$H:$GI,'Production Calculator'!$A30+2,FALSE)*$AK30))+IF($AO30=BD$3,$AM30/VLOOKUP($AO30,Data!$A$50:$B$56,2,FALSE),0)</f>
        <v>0</v>
      </c>
      <c r="BE30" s="11">
        <f>IF(BE$2=$A30,0,IF(HLOOKUP(BE$2,Recipes!$H:$GI,'Production Calculator'!$A30+2,FALSE)=0,0,HLOOKUP(BE$2,Recipes!$H:$GI,'Production Calculator'!$A30+2,FALSE)*$AK30))+IF($AO30=BE$3,$AM30/VLOOKUP($AO30,Data!$A$50:$B$56,2,FALSE),0)</f>
        <v>0</v>
      </c>
      <c r="BF30" s="11">
        <f>IF(BF$2=$A30,0,IF(HLOOKUP(BF$2,Recipes!$H:$GI,'Production Calculator'!$A30+2,FALSE)=0,0,HLOOKUP(BF$2,Recipes!$H:$GI,'Production Calculator'!$A30+2,FALSE)*$AK30))+IF($AO30=BF$3,$AM30/VLOOKUP($AO30,Data!$A$50:$B$56,2,FALSE),0)</f>
        <v>0</v>
      </c>
      <c r="BG30" s="11">
        <f>IF(BG$2=$A30,0,IF(HLOOKUP(BG$2,Recipes!$H:$GI,'Production Calculator'!$A30+2,FALSE)=0,0,HLOOKUP(BG$2,Recipes!$H:$GI,'Production Calculator'!$A30+2,FALSE)*$AK30))+IF($AO30=BG$3,$AM30/VLOOKUP($AO30,Data!$A$50:$B$56,2,FALSE),0)</f>
        <v>0</v>
      </c>
      <c r="BH30" s="11">
        <f>IF(BH$2=$A30,0,IF(HLOOKUP(BH$2,Recipes!$H:$GI,'Production Calculator'!$A30+2,FALSE)=0,0,HLOOKUP(BH$2,Recipes!$H:$GI,'Production Calculator'!$A30+2,FALSE)*$AK30))+IF($AO30=BH$3,$AM30/VLOOKUP($AO30,Data!$A$50:$B$56,2,FALSE),0)</f>
        <v>0</v>
      </c>
      <c r="BI30" s="11">
        <f>IF(BI$2=$A30,0,IF(HLOOKUP(BI$2,Recipes!$H:$GI,'Production Calculator'!$A30+2,FALSE)=0,0,HLOOKUP(BI$2,Recipes!$H:$GI,'Production Calculator'!$A30+2,FALSE)*$AK30))+IF($AO30=BI$3,$AM30/VLOOKUP($AO30,Data!$A$50:$B$56,2,FALSE),0)</f>
        <v>0</v>
      </c>
      <c r="BJ30" s="11">
        <f>IF(BJ$2=$A30,0,IF(HLOOKUP(BJ$2,Recipes!$H:$GI,'Production Calculator'!$A30+2,FALSE)=0,0,HLOOKUP(BJ$2,Recipes!$H:$GI,'Production Calculator'!$A30+2,FALSE)*$AK30))+IF($AO30=BJ$3,$AM30/VLOOKUP($AO30,Data!$A$50:$B$56,2,FALSE),0)</f>
        <v>0</v>
      </c>
      <c r="BK30" s="11">
        <f>IF(BK$2=$A30,0,IF(HLOOKUP(BK$2,Recipes!$H:$GI,'Production Calculator'!$A30+2,FALSE)=0,0,HLOOKUP(BK$2,Recipes!$H:$GI,'Production Calculator'!$A30+2,FALSE)*$AK30))+IF($AO30=BK$3,$AM30/VLOOKUP($AO30,Data!$A$50:$B$56,2,FALSE),0)</f>
        <v>0</v>
      </c>
      <c r="BL30" s="11">
        <f>IF(BL$2=$A30,0,IF(HLOOKUP(BL$2,Recipes!$H:$GI,'Production Calculator'!$A30+2,FALSE)=0,0,HLOOKUP(BL$2,Recipes!$H:$GI,'Production Calculator'!$A30+2,FALSE)*$AK30))+IF($AO30=BL$3,$AM30/VLOOKUP($AO30,Data!$A$50:$B$56,2,FALSE),0)</f>
        <v>0</v>
      </c>
      <c r="BM30" s="11">
        <f>IF(BM$2=$A30,0,IF(HLOOKUP(BM$2,Recipes!$H:$GI,'Production Calculator'!$A30+2,FALSE)=0,0,HLOOKUP(BM$2,Recipes!$H:$GI,'Production Calculator'!$A30+2,FALSE)*$AK30))+IF($AO30=BM$3,$AM30/VLOOKUP($AO30,Data!$A$50:$B$56,2,FALSE),0)</f>
        <v>0</v>
      </c>
      <c r="BN30" s="11">
        <f>IF(BN$2=$A30,0,IF(HLOOKUP(BN$2,Recipes!$H:$GI,'Production Calculator'!$A30+2,FALSE)=0,0,HLOOKUP(BN$2,Recipes!$H:$GI,'Production Calculator'!$A30+2,FALSE)*$AK30))+IF($AO30=BN$3,$AM30/VLOOKUP($AO30,Data!$A$50:$B$56,2,FALSE),0)</f>
        <v>0</v>
      </c>
      <c r="BO30" s="11">
        <f>IF(BO$2=$A30,0,IF(HLOOKUP(BO$2,Recipes!$H:$GI,'Production Calculator'!$A30+2,FALSE)=0,0,HLOOKUP(BO$2,Recipes!$H:$GI,'Production Calculator'!$A30+2,FALSE)*$AK30))+IF($AO30=BO$3,$AM30/VLOOKUP($AO30,Data!$A$50:$B$56,2,FALSE),0)</f>
        <v>0</v>
      </c>
      <c r="BP30" s="11">
        <f>IF(BP$2=$A30,0,IF(HLOOKUP(BP$2,Recipes!$H:$GI,'Production Calculator'!$A30+2,FALSE)=0,0,HLOOKUP(BP$2,Recipes!$H:$GI,'Production Calculator'!$A30+2,FALSE)*$AK30))+IF($AO30=BP$3,$AM30/VLOOKUP($AO30,Data!$A$50:$B$56,2,FALSE),0)</f>
        <v>0</v>
      </c>
      <c r="BQ30" s="11">
        <f>IF(BQ$2=$A30,0,IF(HLOOKUP(BQ$2,Recipes!$H:$GI,'Production Calculator'!$A30+2,FALSE)=0,0,HLOOKUP(BQ$2,Recipes!$H:$GI,'Production Calculator'!$A30+2,FALSE)*$AK30))+IF($AO30=BQ$3,$AM30/VLOOKUP($AO30,Data!$A$50:$B$56,2,FALSE),0)</f>
        <v>0</v>
      </c>
      <c r="BR30" s="11">
        <f>IF(BR$2=$A30,0,IF(HLOOKUP(BR$2,Recipes!$H:$GI,'Production Calculator'!$A30+2,FALSE)=0,0,HLOOKUP(BR$2,Recipes!$H:$GI,'Production Calculator'!$A30+2,FALSE)*$AK30))+IF($AO30=BR$3,$AM30/VLOOKUP($AO30,Data!$A$50:$B$56,2,FALSE),0)</f>
        <v>0</v>
      </c>
      <c r="BS30" s="11">
        <f>IF(BS$2=$A30,0,IF(HLOOKUP(BS$2,Recipes!$H:$GI,'Production Calculator'!$A30+2,FALSE)=0,0,HLOOKUP(BS$2,Recipes!$H:$GI,'Production Calculator'!$A30+2,FALSE)*$AK30))+IF($AO30=BS$3,$AM30/VLOOKUP($AO30,Data!$A$50:$B$56,2,FALSE),0)</f>
        <v>0</v>
      </c>
      <c r="BT30" s="11">
        <f>IF(BT$2=$A30,0,IF(HLOOKUP(BT$2,Recipes!$H:$GI,'Production Calculator'!$A30+2,FALSE)=0,0,HLOOKUP(BT$2,Recipes!$H:$GI,'Production Calculator'!$A30+2,FALSE)*$AK30))+IF($AO30=BT$3,$AM30/VLOOKUP($AO30,Data!$A$50:$B$56,2,FALSE),0)</f>
        <v>0</v>
      </c>
      <c r="BU30" s="11">
        <f>IF(BU$2=$A30,0,IF(HLOOKUP(BU$2,Recipes!$H:$GI,'Production Calculator'!$A30+2,FALSE)=0,0,HLOOKUP(BU$2,Recipes!$H:$GI,'Production Calculator'!$A30+2,FALSE)*$AK30))+IF($AO30=BU$3,$AM30/VLOOKUP($AO30,Data!$A$50:$B$56,2,FALSE),0)</f>
        <v>0</v>
      </c>
      <c r="BV30" s="11">
        <f>IF(BV$2=$A30,0,IF(HLOOKUP(BV$2,Recipes!$H:$GI,'Production Calculator'!$A30+2,FALSE)=0,0,HLOOKUP(BV$2,Recipes!$H:$GI,'Production Calculator'!$A30+2,FALSE)*$AK30))+IF($AO30=BV$3,$AM30/VLOOKUP($AO30,Data!$A$50:$B$56,2,FALSE),0)</f>
        <v>0</v>
      </c>
      <c r="BW30" s="11">
        <f>IF(BW$2=$A30,0,IF(HLOOKUP(BW$2,Recipes!$H:$GI,'Production Calculator'!$A30+2,FALSE)=0,0,HLOOKUP(BW$2,Recipes!$H:$GI,'Production Calculator'!$A30+2,FALSE)*$AK30))+IF($AO30=BW$3,$AM30/VLOOKUP($AO30,Data!$A$50:$B$56,2,FALSE),0)</f>
        <v>0</v>
      </c>
      <c r="BX30" s="11">
        <f>IF(BX$2=$A30,0,IF(HLOOKUP(BX$2,Recipes!$H:$GI,'Production Calculator'!$A30+2,FALSE)=0,0,HLOOKUP(BX$2,Recipes!$H:$GI,'Production Calculator'!$A30+2,FALSE)*$AK30))+IF($AO30=BX$3,$AM30/VLOOKUP($AO30,Data!$A$50:$B$56,2,FALSE),0)</f>
        <v>0</v>
      </c>
      <c r="BY30" s="11">
        <f>IF(BY$2=$A30,0,IF(HLOOKUP(BY$2,Recipes!$H:$GI,'Production Calculator'!$A30+2,FALSE)=0,0,HLOOKUP(BY$2,Recipes!$H:$GI,'Production Calculator'!$A30+2,FALSE)*$AK30))+IF($AO30=BY$3,$AM30/VLOOKUP($AO30,Data!$A$50:$B$56,2,FALSE),0)</f>
        <v>0</v>
      </c>
      <c r="BZ30" s="11">
        <f>IF(BZ$2=$A30,0,IF(HLOOKUP(BZ$2,Recipes!$H:$GI,'Production Calculator'!$A30+2,FALSE)=0,0,HLOOKUP(BZ$2,Recipes!$H:$GI,'Production Calculator'!$A30+2,FALSE)*$AK30))+IF($AO30=BZ$3,$AM30/VLOOKUP($AO30,Data!$A$50:$B$56,2,FALSE),0)</f>
        <v>0</v>
      </c>
      <c r="CA30" s="11">
        <f>IF(CA$2=$A30,0,IF(HLOOKUP(CA$2,Recipes!$H:$GI,'Production Calculator'!$A30+2,FALSE)=0,0,HLOOKUP(CA$2,Recipes!$H:$GI,'Production Calculator'!$A30+2,FALSE)*$AK30))+IF($AO30=CA$3,$AM30/VLOOKUP($AO30,Data!$A$50:$B$56,2,FALSE),0)</f>
        <v>0</v>
      </c>
      <c r="CB30" s="11">
        <f>IF(CB$2=$A30,0,IF(HLOOKUP(CB$2,Recipes!$H:$GI,'Production Calculator'!$A30+2,FALSE)=0,0,HLOOKUP(CB$2,Recipes!$H:$GI,'Production Calculator'!$A30+2,FALSE)*$AK30))+IF($AO30=CB$3,$AM30/VLOOKUP($AO30,Data!$A$50:$B$56,2,FALSE),0)</f>
        <v>0</v>
      </c>
      <c r="CC30" s="11">
        <f>IF(CC$2=$A30,0,IF(HLOOKUP(CC$2,Recipes!$H:$GI,'Production Calculator'!$A30+2,FALSE)=0,0,HLOOKUP(CC$2,Recipes!$H:$GI,'Production Calculator'!$A30+2,FALSE)*$AK30))+IF($AO30=CC$3,$AM30/VLOOKUP($AO30,Data!$A$50:$B$56,2,FALSE),0)</f>
        <v>0</v>
      </c>
      <c r="CD30" s="11">
        <f>IF(CD$2=$A30,0,IF(HLOOKUP(CD$2,Recipes!$H:$GI,'Production Calculator'!$A30+2,FALSE)=0,0,HLOOKUP(CD$2,Recipes!$H:$GI,'Production Calculator'!$A30+2,FALSE)*$AK30))+IF($AO30=CD$3,$AM30/VLOOKUP($AO30,Data!$A$50:$B$56,2,FALSE),0)</f>
        <v>0</v>
      </c>
      <c r="CE30" s="11">
        <f>IF(CE$2=$A30,0,IF(HLOOKUP(CE$2,Recipes!$H:$GI,'Production Calculator'!$A30+2,FALSE)=0,0,HLOOKUP(CE$2,Recipes!$H:$GI,'Production Calculator'!$A30+2,FALSE)*$AK30))+IF($AO30=CE$3,$AM30/VLOOKUP($AO30,Data!$A$50:$B$56,2,FALSE),0)</f>
        <v>0</v>
      </c>
      <c r="CF30" s="11">
        <f>IF(CF$2=$A30,0,IF(HLOOKUP(CF$2,Recipes!$H:$GI,'Production Calculator'!$A30+2,FALSE)=0,0,HLOOKUP(CF$2,Recipes!$H:$GI,'Production Calculator'!$A30+2,FALSE)*$AK30))+IF($AO30=CF$3,$AM30/VLOOKUP($AO30,Data!$A$50:$B$56,2,FALSE),0)</f>
        <v>0</v>
      </c>
      <c r="CG30" s="11">
        <f>IF(CG$2=$A30,0,IF(HLOOKUP(CG$2,Recipes!$H:$GI,'Production Calculator'!$A30+2,FALSE)=0,0,HLOOKUP(CG$2,Recipes!$H:$GI,'Production Calculator'!$A30+2,FALSE)*$AK30))+IF($AO30=CG$3,$AM30/VLOOKUP($AO30,Data!$A$50:$B$56,2,FALSE),0)</f>
        <v>0</v>
      </c>
      <c r="CH30" s="11">
        <f>IF(CH$2=$A30,0,IF(HLOOKUP(CH$2,Recipes!$H:$GI,'Production Calculator'!$A30+2,FALSE)=0,0,HLOOKUP(CH$2,Recipes!$H:$GI,'Production Calculator'!$A30+2,FALSE)*$AK30))+IF($AO30=CH$3,$AM30/VLOOKUP($AO30,Data!$A$50:$B$56,2,FALSE),0)</f>
        <v>0</v>
      </c>
      <c r="CI30" s="11">
        <f>IF(CI$2=$A30,0,IF(HLOOKUP(CI$2,Recipes!$H:$GI,'Production Calculator'!$A30+2,FALSE)=0,0,HLOOKUP(CI$2,Recipes!$H:$GI,'Production Calculator'!$A30+2,FALSE)*$AK30))+IF($AO30=CI$3,$AM30/VLOOKUP($AO30,Data!$A$50:$B$56,2,FALSE),0)</f>
        <v>0</v>
      </c>
      <c r="CJ30" s="11">
        <f>IF(CJ$2=$A30,0,IF(HLOOKUP(CJ$2,Recipes!$H:$GI,'Production Calculator'!$A30+2,FALSE)=0,0,HLOOKUP(CJ$2,Recipes!$H:$GI,'Production Calculator'!$A30+2,FALSE)*$AK30))+IF($AO30=CJ$3,$AM30/VLOOKUP($AO30,Data!$A$50:$B$56,2,FALSE),0)</f>
        <v>0</v>
      </c>
      <c r="CK30" s="11">
        <f>IF(CK$2=$A30,0,IF(HLOOKUP(CK$2,Recipes!$H:$GI,'Production Calculator'!$A30+2,FALSE)=0,0,HLOOKUP(CK$2,Recipes!$H:$GI,'Production Calculator'!$A30+2,FALSE)*$AK30))+IF($AO30=CK$3,$AM30/VLOOKUP($AO30,Data!$A$50:$B$56,2,FALSE),0)</f>
        <v>0</v>
      </c>
      <c r="CL30" s="11">
        <f>IF(CL$2=$A30,0,IF(HLOOKUP(CL$2,Recipes!$H:$GI,'Production Calculator'!$A30+2,FALSE)=0,0,HLOOKUP(CL$2,Recipes!$H:$GI,'Production Calculator'!$A30+2,FALSE)*$AK30))+IF($AO30=CL$3,$AM30/VLOOKUP($AO30,Data!$A$50:$B$56,2,FALSE),0)</f>
        <v>0</v>
      </c>
      <c r="CM30" s="11">
        <f>IF(CM$2=$A30,0,IF(HLOOKUP(CM$2,Recipes!$H:$GI,'Production Calculator'!$A30+2,FALSE)=0,0,HLOOKUP(CM$2,Recipes!$H:$GI,'Production Calculator'!$A30+2,FALSE)*$AK30))+IF($AO30=CM$3,$AM30/VLOOKUP($AO30,Data!$A$50:$B$56,2,FALSE),0)</f>
        <v>0</v>
      </c>
      <c r="CN30" s="11">
        <f>IF(CN$2=$A30,0,IF(HLOOKUP(CN$2,Recipes!$H:$GI,'Production Calculator'!$A30+2,FALSE)=0,0,HLOOKUP(CN$2,Recipes!$H:$GI,'Production Calculator'!$A30+2,FALSE)*$AK30))+IF($AO30=CN$3,$AM30/VLOOKUP($AO30,Data!$A$50:$B$56,2,FALSE),0)</f>
        <v>0</v>
      </c>
      <c r="CO30" s="11">
        <f>IF(CO$2=$A30,0,IF(HLOOKUP(CO$2,Recipes!$H:$GI,'Production Calculator'!$A30+2,FALSE)=0,0,HLOOKUP(CO$2,Recipes!$H:$GI,'Production Calculator'!$A30+2,FALSE)*$AK30))+IF($AO30=CO$3,$AM30/VLOOKUP($AO30,Data!$A$50:$B$56,2,FALSE),0)</f>
        <v>0</v>
      </c>
      <c r="CP30" s="11">
        <f>IF(CP$2=$A30,0,IF(HLOOKUP(CP$2,Recipes!$H:$GI,'Production Calculator'!$A30+2,FALSE)=0,0,HLOOKUP(CP$2,Recipes!$H:$GI,'Production Calculator'!$A30+2,FALSE)*$AK30))+IF($AO30=CP$3,$AM30/VLOOKUP($AO30,Data!$A$50:$B$56,2,FALSE),0)</f>
        <v>0</v>
      </c>
      <c r="CQ30" s="11">
        <f>IF(CQ$2=$A30,0,IF(HLOOKUP(CQ$2,Recipes!$H:$GI,'Production Calculator'!$A30+2,FALSE)=0,0,HLOOKUP(CQ$2,Recipes!$H:$GI,'Production Calculator'!$A30+2,FALSE)*$AK30))+IF($AO30=CQ$3,$AM30/VLOOKUP($AO30,Data!$A$50:$B$56,2,FALSE),0)</f>
        <v>0</v>
      </c>
      <c r="CR30" s="11">
        <f>IF(CR$2=$A30,0,IF(HLOOKUP(CR$2,Recipes!$H:$GI,'Production Calculator'!$A30+2,FALSE)=0,0,HLOOKUP(CR$2,Recipes!$H:$GI,'Production Calculator'!$A30+2,FALSE)*$AK30))+IF($AO30=CR$3,$AM30/VLOOKUP($AO30,Data!$A$50:$B$56,2,FALSE),0)</f>
        <v>0</v>
      </c>
      <c r="CS30" s="11">
        <f>IF(CS$2=$A30,0,IF(HLOOKUP(CS$2,Recipes!$H:$GI,'Production Calculator'!$A30+2,FALSE)=0,0,HLOOKUP(CS$2,Recipes!$H:$GI,'Production Calculator'!$A30+2,FALSE)*$AK30))+IF($AO30=CS$3,$AM30/VLOOKUP($AO30,Data!$A$50:$B$56,2,FALSE),0)</f>
        <v>0</v>
      </c>
      <c r="CT30" s="11">
        <f>IF(CT$2=$A30,0,IF(HLOOKUP(CT$2,Recipes!$H:$GI,'Production Calculator'!$A30+2,FALSE)=0,0,HLOOKUP(CT$2,Recipes!$H:$GI,'Production Calculator'!$A30+2,FALSE)*$AK30))+IF($AO30=CT$3,$AM30/VLOOKUP($AO30,Data!$A$50:$B$56,2,FALSE),0)</f>
        <v>0</v>
      </c>
      <c r="CU30" s="11">
        <f>IF(CU$2=$A30,0,IF(HLOOKUP(CU$2,Recipes!$H:$GI,'Production Calculator'!$A30+2,FALSE)=0,0,HLOOKUP(CU$2,Recipes!$H:$GI,'Production Calculator'!$A30+2,FALSE)*$AK30))+IF($AO30=CU$3,$AM30/VLOOKUP($AO30,Data!$A$50:$B$56,2,FALSE),0)</f>
        <v>0</v>
      </c>
      <c r="CV30" s="11">
        <f>IF(CV$2=$A30,0,IF(HLOOKUP(CV$2,Recipes!$H:$GI,'Production Calculator'!$A30+2,FALSE)=0,0,HLOOKUP(CV$2,Recipes!$H:$GI,'Production Calculator'!$A30+2,FALSE)*$AK30))+IF($AO30=CV$3,$AM30/VLOOKUP($AO30,Data!$A$50:$B$56,2,FALSE),0)</f>
        <v>0</v>
      </c>
      <c r="CW30" s="11">
        <f>IF(CW$2=$A30,0,IF(HLOOKUP(CW$2,Recipes!$H:$GI,'Production Calculator'!$A30+2,FALSE)=0,0,HLOOKUP(CW$2,Recipes!$H:$GI,'Production Calculator'!$A30+2,FALSE)*$AK30))+IF($AO30=CW$3,$AM30/VLOOKUP($AO30,Data!$A$50:$B$56,2,FALSE),0)</f>
        <v>0</v>
      </c>
      <c r="CX30" s="11">
        <f>IF(CX$2=$A30,0,IF(HLOOKUP(CX$2,Recipes!$H:$GI,'Production Calculator'!$A30+2,FALSE)=0,0,HLOOKUP(CX$2,Recipes!$H:$GI,'Production Calculator'!$A30+2,FALSE)*$AK30))+IF($AO30=CX$3,$AM30/VLOOKUP($AO30,Data!$A$50:$B$56,2,FALSE),0)</f>
        <v>0</v>
      </c>
      <c r="CY30" s="11">
        <f>IF(CY$2=$A30,0,IF(HLOOKUP(CY$2,Recipes!$H:$GI,'Production Calculator'!$A30+2,FALSE)=0,0,HLOOKUP(CY$2,Recipes!$H:$GI,'Production Calculator'!$A30+2,FALSE)*$AK30))+IF($AO30=CY$3,$AM30/VLOOKUP($AO30,Data!$A$50:$B$56,2,FALSE),0)</f>
        <v>0</v>
      </c>
      <c r="CZ30" s="11">
        <f>IF(CZ$2=$A30,0,IF(HLOOKUP(CZ$2,Recipes!$H:$GI,'Production Calculator'!$A30+2,FALSE)=0,0,HLOOKUP(CZ$2,Recipes!$H:$GI,'Production Calculator'!$A30+2,FALSE)*$AK30))+IF($AO30=CZ$3,$AM30/VLOOKUP($AO30,Data!$A$50:$B$56,2,FALSE),0)</f>
        <v>0</v>
      </c>
      <c r="DA30" s="11">
        <f>IF(DA$2=$A30,0,IF(HLOOKUP(DA$2,Recipes!$H:$GI,'Production Calculator'!$A30+2,FALSE)=0,0,HLOOKUP(DA$2,Recipes!$H:$GI,'Production Calculator'!$A30+2,FALSE)*$AK30))+IF($AO30=DA$3,$AM30/VLOOKUP($AO30,Data!$A$50:$B$56,2,FALSE),0)</f>
        <v>0</v>
      </c>
      <c r="DB30" s="11">
        <f>IF(DB$2=$A30,0,IF(HLOOKUP(DB$2,Recipes!$H:$GI,'Production Calculator'!$A30+2,FALSE)=0,0,HLOOKUP(DB$2,Recipes!$H:$GI,'Production Calculator'!$A30+2,FALSE)*$AK30))+IF($AO30=DB$3,$AM30/VLOOKUP($AO30,Data!$A$50:$B$56,2,FALSE),0)</f>
        <v>0</v>
      </c>
      <c r="DC30" s="11">
        <f>IF(DC$2=$A30,0,IF(HLOOKUP(DC$2,Recipes!$H:$GI,'Production Calculator'!$A30+2,FALSE)=0,0,HLOOKUP(DC$2,Recipes!$H:$GI,'Production Calculator'!$A30+2,FALSE)*$AK30))+IF($AO30=DC$3,$AM30/VLOOKUP($AO30,Data!$A$50:$B$56,2,FALSE),0)</f>
        <v>0</v>
      </c>
      <c r="DD30" s="11">
        <f>IF(DD$2=$A30,0,IF(HLOOKUP(DD$2,Recipes!$H:$GI,'Production Calculator'!$A30+2,FALSE)=0,0,HLOOKUP(DD$2,Recipes!$H:$GI,'Production Calculator'!$A30+2,FALSE)*$AK30))+IF($AO30=DD$3,$AM30/VLOOKUP($AO30,Data!$A$50:$B$56,2,FALSE),0)</f>
        <v>0</v>
      </c>
      <c r="DE30" s="11">
        <f>IF(DE$2=$A30,0,IF(HLOOKUP(DE$2,Recipes!$H:$GI,'Production Calculator'!$A30+2,FALSE)=0,0,HLOOKUP(DE$2,Recipes!$H:$GI,'Production Calculator'!$A30+2,FALSE)*$AK30))+IF($AO30=DE$3,$AM30/VLOOKUP($AO30,Data!$A$50:$B$56,2,FALSE),0)</f>
        <v>0</v>
      </c>
      <c r="DF30" s="11">
        <f>IF(DF$2=$A30,0,IF(HLOOKUP(DF$2,Recipes!$H:$GI,'Production Calculator'!$A30+2,FALSE)=0,0,HLOOKUP(DF$2,Recipes!$H:$GI,'Production Calculator'!$A30+2,FALSE)*$AK30))+IF($AO30=DF$3,$AM30/VLOOKUP($AO30,Data!$A$50:$B$56,2,FALSE),0)</f>
        <v>0</v>
      </c>
      <c r="DG30" s="11">
        <f>IF(DG$2=$A30,0,IF(HLOOKUP(DG$2,Recipes!$H:$GI,'Production Calculator'!$A30+2,FALSE)=0,0,HLOOKUP(DG$2,Recipes!$H:$GI,'Production Calculator'!$A30+2,FALSE)*$AK30))+IF($AO30=DG$3,$AM30/VLOOKUP($AO30,Data!$A$50:$B$56,2,FALSE),0)</f>
        <v>0</v>
      </c>
      <c r="DH30" s="11">
        <f>IF(DH$2=$A30,0,IF(HLOOKUP(DH$2,Recipes!$H:$GI,'Production Calculator'!$A30+2,FALSE)=0,0,HLOOKUP(DH$2,Recipes!$H:$GI,'Production Calculator'!$A30+2,FALSE)*$AK30))+IF($AO30=DH$3,$AM30/VLOOKUP($AO30,Data!$A$50:$B$56,2,FALSE),0)</f>
        <v>0</v>
      </c>
      <c r="DI30" s="11">
        <f>IF(DI$2=$A30,0,IF(HLOOKUP(DI$2,Recipes!$H:$GI,'Production Calculator'!$A30+2,FALSE)=0,0,HLOOKUP(DI$2,Recipes!$H:$GI,'Production Calculator'!$A30+2,FALSE)*$AK30))+IF($AO30=DI$3,$AM30/VLOOKUP($AO30,Data!$A$50:$B$56,2,FALSE),0)</f>
        <v>0</v>
      </c>
      <c r="DJ30" s="11">
        <f>IF(DJ$2=$A30,0,IF(HLOOKUP(DJ$2,Recipes!$H:$GI,'Production Calculator'!$A30+2,FALSE)=0,0,HLOOKUP(DJ$2,Recipes!$H:$GI,'Production Calculator'!$A30+2,FALSE)*$AK30))+IF($AO30=DJ$3,$AM30/VLOOKUP($AO30,Data!$A$50:$B$56,2,FALSE),0)</f>
        <v>0</v>
      </c>
      <c r="DK30" s="11">
        <f>IF(DK$2=$A30,0,IF(HLOOKUP(DK$2,Recipes!$H:$GI,'Production Calculator'!$A30+2,FALSE)=0,0,HLOOKUP(DK$2,Recipes!$H:$GI,'Production Calculator'!$A30+2,FALSE)*$AK30))+IF($AO30=DK$3,$AM30/VLOOKUP($AO30,Data!$A$50:$B$56,2,FALSE),0)</f>
        <v>0</v>
      </c>
      <c r="DL30" s="11">
        <f>IF(DL$2=$A30,0,IF(HLOOKUP(DL$2,Recipes!$H:$GI,'Production Calculator'!$A30+2,FALSE)=0,0,HLOOKUP(DL$2,Recipes!$H:$GI,'Production Calculator'!$A30+2,FALSE)*$AK30))+IF($AO30=DL$3,$AM30/VLOOKUP($AO30,Data!$A$50:$B$56,2,FALSE),0)</f>
        <v>0</v>
      </c>
      <c r="DM30" s="11">
        <f>IF(DM$2=$A30,0,IF(HLOOKUP(DM$2,Recipes!$H:$GI,'Production Calculator'!$A30+2,FALSE)=0,0,HLOOKUP(DM$2,Recipes!$H:$GI,'Production Calculator'!$A30+2,FALSE)*$AK30))+IF($AO30=DM$3,$AM30/VLOOKUP($AO30,Data!$A$50:$B$56,2,FALSE),0)</f>
        <v>0</v>
      </c>
      <c r="DN30" s="11">
        <f>IF(DN$2=$A30,0,IF(HLOOKUP(DN$2,Recipes!$H:$GI,'Production Calculator'!$A30+2,FALSE)=0,0,HLOOKUP(DN$2,Recipes!$H:$GI,'Production Calculator'!$A30+2,FALSE)*$AK30))+IF($AO30=DN$3,$AM30/VLOOKUP($AO30,Data!$A$50:$B$56,2,FALSE),0)</f>
        <v>0</v>
      </c>
      <c r="DO30" s="11">
        <f>IF(DO$2=$A30,0,IF(HLOOKUP(DO$2,Recipes!$H:$GI,'Production Calculator'!$A30+2,FALSE)=0,0,HLOOKUP(DO$2,Recipes!$H:$GI,'Production Calculator'!$A30+2,FALSE)*$AK30))+IF($AO30=DO$3,$AM30/VLOOKUP($AO30,Data!$A$50:$B$56,2,FALSE),0)</f>
        <v>0</v>
      </c>
      <c r="DP30" s="11">
        <f>IF(DP$2=$A30,0,IF(HLOOKUP(DP$2,Recipes!$H:$GI,'Production Calculator'!$A30+2,FALSE)=0,0,HLOOKUP(DP$2,Recipes!$H:$GI,'Production Calculator'!$A30+2,FALSE)*$AK30))+IF($AO30=DP$3,$AM30/VLOOKUP($AO30,Data!$A$50:$B$56,2,FALSE),0)</f>
        <v>0</v>
      </c>
      <c r="DQ30" s="11">
        <f>IF(DQ$2=$A30,0,IF(HLOOKUP(DQ$2,Recipes!$H:$GI,'Production Calculator'!$A30+2,FALSE)=0,0,HLOOKUP(DQ$2,Recipes!$H:$GI,'Production Calculator'!$A30+2,FALSE)*$AK30))+IF($AO30=DQ$3,$AM30/VLOOKUP($AO30,Data!$A$50:$B$56,2,FALSE),0)</f>
        <v>0</v>
      </c>
      <c r="DR30" s="11">
        <f>IF(DR$2=$A30,0,IF(HLOOKUP(DR$2,Recipes!$H:$GI,'Production Calculator'!$A30+2,FALSE)=0,0,HLOOKUP(DR$2,Recipes!$H:$GI,'Production Calculator'!$A30+2,FALSE)*$AK30))+IF($AO30=DR$3,$AM30/VLOOKUP($AO30,Data!$A$50:$B$56,2,FALSE),0)</f>
        <v>0</v>
      </c>
      <c r="DS30" s="11">
        <f>IF(DS$2=$A30,0,IF(HLOOKUP(DS$2,Recipes!$H:$GI,'Production Calculator'!$A30+2,FALSE)=0,0,HLOOKUP(DS$2,Recipes!$H:$GI,'Production Calculator'!$A30+2,FALSE)*$AK30))+IF($AO30=DS$3,$AM30/VLOOKUP($AO30,Data!$A$50:$B$56,2,FALSE),0)</f>
        <v>0</v>
      </c>
      <c r="DT30" s="11">
        <f>IF(DT$2=$A30,0,IF(HLOOKUP(DT$2,Recipes!$H:$GI,'Production Calculator'!$A30+2,FALSE)=0,0,HLOOKUP(DT$2,Recipes!$H:$GI,'Production Calculator'!$A30+2,FALSE)*$AK30))+IF($AO30=DT$3,$AM30/VLOOKUP($AO30,Data!$A$50:$B$56,2,FALSE),0)</f>
        <v>0</v>
      </c>
      <c r="DU30" s="11">
        <f>IF(DU$2=$A30,0,IF(HLOOKUP(DU$2,Recipes!$H:$GI,'Production Calculator'!$A30+2,FALSE)=0,0,HLOOKUP(DU$2,Recipes!$H:$GI,'Production Calculator'!$A30+2,FALSE)*$AK30))+IF($AO30=DU$3,$AM30/VLOOKUP($AO30,Data!$A$50:$B$56,2,FALSE),0)</f>
        <v>0</v>
      </c>
      <c r="DV30" s="11">
        <f>IF(DV$2=$A30,0,IF(HLOOKUP(DV$2,Recipes!$H:$GI,'Production Calculator'!$A30+2,FALSE)=0,0,HLOOKUP(DV$2,Recipes!$H:$GI,'Production Calculator'!$A30+2,FALSE)*$AK30))+IF($AO30=DV$3,$AM30/VLOOKUP($AO30,Data!$A$50:$B$56,2,FALSE),0)</f>
        <v>0</v>
      </c>
      <c r="DW30" s="11">
        <f>IF(DW$2=$A30,0,IF(HLOOKUP(DW$2,Recipes!$H:$GI,'Production Calculator'!$A30+2,FALSE)=0,0,HLOOKUP(DW$2,Recipes!$H:$GI,'Production Calculator'!$A30+2,FALSE)*$AK30))+IF($AO30=DW$3,$AM30/VLOOKUP($AO30,Data!$A$50:$B$56,2,FALSE),0)</f>
        <v>0</v>
      </c>
      <c r="DX30" s="11">
        <f>IF(DX$2=$A30,0,IF(HLOOKUP(DX$2,Recipes!$H:$GI,'Production Calculator'!$A30+2,FALSE)=0,0,HLOOKUP(DX$2,Recipes!$H:$GI,'Production Calculator'!$A30+2,FALSE)*$AK30))+IF($AO30=DX$3,$AM30/VLOOKUP($AO30,Data!$A$50:$B$56,2,FALSE),0)</f>
        <v>0</v>
      </c>
      <c r="DY30" s="11">
        <f>IF(DY$2=$A30,0,IF(HLOOKUP(DY$2,Recipes!$H:$GI,'Production Calculator'!$A30+2,FALSE)=0,0,HLOOKUP(DY$2,Recipes!$H:$GI,'Production Calculator'!$A30+2,FALSE)*$AK30))+IF($AO30=DY$3,$AM30/VLOOKUP($AO30,Data!$A$50:$B$56,2,FALSE),0)</f>
        <v>0</v>
      </c>
      <c r="DZ30" s="11">
        <f>IF(DZ$2=$A30,0,IF(HLOOKUP(DZ$2,Recipes!$H:$GI,'Production Calculator'!$A30+2,FALSE)=0,0,HLOOKUP(DZ$2,Recipes!$H:$GI,'Production Calculator'!$A30+2,FALSE)*$AK30))+IF($AO30=DZ$3,$AM30/VLOOKUP($AO30,Data!$A$50:$B$56,2,FALSE),0)</f>
        <v>0</v>
      </c>
      <c r="EA30" s="11">
        <f>IF(EA$2=$A30,0,IF(HLOOKUP(EA$2,Recipes!$H:$GI,'Production Calculator'!$A30+2,FALSE)=0,0,HLOOKUP(EA$2,Recipes!$H:$GI,'Production Calculator'!$A30+2,FALSE)*$AK30))+IF($AO30=EA$3,$AM30/VLOOKUP($AO30,Data!$A$50:$B$56,2,FALSE),0)</f>
        <v>0</v>
      </c>
      <c r="EB30" s="11">
        <f>IF(EB$2=$A30,0,IF(HLOOKUP(EB$2,Recipes!$H:$GI,'Production Calculator'!$A30+2,FALSE)=0,0,HLOOKUP(EB$2,Recipes!$H:$GI,'Production Calculator'!$A30+2,FALSE)*$AK30))+IF($AO30=EB$3,$AM30/VLOOKUP($AO30,Data!$A$50:$B$56,2,FALSE),0)</f>
        <v>0</v>
      </c>
      <c r="EC30" s="11">
        <f>IF(EC$2=$A30,0,IF(HLOOKUP(EC$2,Recipes!$H:$GI,'Production Calculator'!$A30+2,FALSE)=0,0,HLOOKUP(EC$2,Recipes!$H:$GI,'Production Calculator'!$A30+2,FALSE)*$AK30))+IF($AO30=EC$3,$AM30/VLOOKUP($AO30,Data!$A$50:$B$56,2,FALSE),0)</f>
        <v>0</v>
      </c>
      <c r="ED30" s="11">
        <f>IF(ED$2=$A30,0,IF(HLOOKUP(ED$2,Recipes!$H:$GI,'Production Calculator'!$A30+2,FALSE)=0,0,HLOOKUP(ED$2,Recipes!$H:$GI,'Production Calculator'!$A30+2,FALSE)*$AK30))+IF($AO30=ED$3,$AM30/VLOOKUP($AO30,Data!$A$50:$B$56,2,FALSE),0)</f>
        <v>0</v>
      </c>
      <c r="EE30" s="11">
        <f>IF(EE$2=$A30,0,IF(HLOOKUP(EE$2,Recipes!$H:$GI,'Production Calculator'!$A30+2,FALSE)=0,0,HLOOKUP(EE$2,Recipes!$H:$GI,'Production Calculator'!$A30+2,FALSE)*$AK30))+IF($AO30=EE$3,$AM30/VLOOKUP($AO30,Data!$A$50:$B$56,2,FALSE),0)</f>
        <v>0</v>
      </c>
      <c r="EF30" s="11">
        <f>IF(EF$2=$A30,0,IF(HLOOKUP(EF$2,Recipes!$H:$GI,'Production Calculator'!$A30+2,FALSE)=0,0,HLOOKUP(EF$2,Recipes!$H:$GI,'Production Calculator'!$A30+2,FALSE)*$AK30))+IF($AO30=EF$3,$AM30/VLOOKUP($AO30,Data!$A$50:$B$56,2,FALSE),0)</f>
        <v>0</v>
      </c>
      <c r="EG30" s="11">
        <f>IF(EG$2=$A30,0,IF(HLOOKUP(EG$2,Recipes!$H:$GI,'Production Calculator'!$A30+2,FALSE)=0,0,HLOOKUP(EG$2,Recipes!$H:$GI,'Production Calculator'!$A30+2,FALSE)*$AK30))+IF($AO30=EG$3,$AM30/VLOOKUP($AO30,Data!$A$50:$B$56,2,FALSE),0)</f>
        <v>0</v>
      </c>
      <c r="EH30" s="11">
        <f>IF(EH$2=$A30,0,IF(HLOOKUP(EH$2,Recipes!$H:$GI,'Production Calculator'!$A30+2,FALSE)=0,0,HLOOKUP(EH$2,Recipes!$H:$GI,'Production Calculator'!$A30+2,FALSE)*$AK30))+IF($AO30=EH$3,$AM30/VLOOKUP($AO30,Data!$A$50:$B$56,2,FALSE),0)</f>
        <v>0</v>
      </c>
      <c r="EI30" s="11">
        <f>IF(EI$2=$A30,0,IF(HLOOKUP(EI$2,Recipes!$H:$GI,'Production Calculator'!$A30+2,FALSE)=0,0,HLOOKUP(EI$2,Recipes!$H:$GI,'Production Calculator'!$A30+2,FALSE)*$AK30))+IF($AO30=EI$3,$AM30/VLOOKUP($AO30,Data!$A$50:$B$56,2,FALSE),0)</f>
        <v>0</v>
      </c>
      <c r="EJ30" s="11">
        <f>IF(EJ$2=$A30,0,IF(HLOOKUP(EJ$2,Recipes!$H:$GI,'Production Calculator'!$A30+2,FALSE)=0,0,HLOOKUP(EJ$2,Recipes!$H:$GI,'Production Calculator'!$A30+2,FALSE)*$AK30))+IF($AO30=EJ$3,$AM30/VLOOKUP($AO30,Data!$A$50:$B$56,2,FALSE),0)</f>
        <v>0</v>
      </c>
      <c r="EK30" s="11">
        <f>IF(EK$2=$A30,0,IF(HLOOKUP(EK$2,Recipes!$H:$GI,'Production Calculator'!$A30+2,FALSE)=0,0,HLOOKUP(EK$2,Recipes!$H:$GI,'Production Calculator'!$A30+2,FALSE)*$AK30))+IF($AO30=EK$3,$AM30/VLOOKUP($AO30,Data!$A$50:$B$56,2,FALSE),0)</f>
        <v>0</v>
      </c>
      <c r="EL30" s="11">
        <f>IF(EL$2=$A30,0,IF(HLOOKUP(EL$2,Recipes!$H:$GI,'Production Calculator'!$A30+2,FALSE)=0,0,HLOOKUP(EL$2,Recipes!$H:$GI,'Production Calculator'!$A30+2,FALSE)*$AK30))+IF($AO30=EL$3,$AM30/VLOOKUP($AO30,Data!$A$50:$B$56,2,FALSE),0)</f>
        <v>0</v>
      </c>
      <c r="EM30" s="11">
        <f>IF(EM$2=$A30,0,IF(HLOOKUP(EM$2,Recipes!$H:$GI,'Production Calculator'!$A30+2,FALSE)=0,0,HLOOKUP(EM$2,Recipes!$H:$GI,'Production Calculator'!$A30+2,FALSE)*$AK30))+IF($AO30=EM$3,$AM30/VLOOKUP($AO30,Data!$A$50:$B$56,2,FALSE),0)</f>
        <v>0</v>
      </c>
      <c r="EN30" s="11">
        <f>IF(EN$2=$A30,0,IF(HLOOKUP(EN$2,Recipes!$H:$GI,'Production Calculator'!$A30+2,FALSE)=0,0,HLOOKUP(EN$2,Recipes!$H:$GI,'Production Calculator'!$A30+2,FALSE)*$AK30))+IF($AO30=EN$3,$AM30/VLOOKUP($AO30,Data!$A$50:$B$56,2,FALSE),0)</f>
        <v>0</v>
      </c>
      <c r="EO30" s="11">
        <f>IF(EO$2=$A30,0,IF(HLOOKUP(EO$2,Recipes!$H:$GI,'Production Calculator'!$A30+2,FALSE)=0,0,HLOOKUP(EO$2,Recipes!$H:$GI,'Production Calculator'!$A30+2,FALSE)*$AK30))+IF($AO30=EO$3,$AM30/VLOOKUP($AO30,Data!$A$50:$B$56,2,FALSE),0)</f>
        <v>0</v>
      </c>
      <c r="EP30" s="11">
        <f>IF(EP$2=$A30,0,IF(HLOOKUP(EP$2,Recipes!$H:$GI,'Production Calculator'!$A30+2,FALSE)=0,0,HLOOKUP(EP$2,Recipes!$H:$GI,'Production Calculator'!$A30+2,FALSE)*$AK30))+IF($AO30=EP$3,$AM30/VLOOKUP($AO30,Data!$A$50:$B$56,2,FALSE),0)</f>
        <v>0</v>
      </c>
      <c r="EQ30" s="11">
        <f>IF(EQ$2=$A30,0,IF(HLOOKUP(EQ$2,Recipes!$H:$GI,'Production Calculator'!$A30+2,FALSE)=0,0,HLOOKUP(EQ$2,Recipes!$H:$GI,'Production Calculator'!$A30+2,FALSE)*$AK30))+IF($AO30=EQ$3,$AM30/VLOOKUP($AO30,Data!$A$50:$B$56,2,FALSE),0)</f>
        <v>0</v>
      </c>
      <c r="ER30" s="11">
        <f>IF(ER$2=$A30,0,IF(HLOOKUP(ER$2,Recipes!$H:$GI,'Production Calculator'!$A30+2,FALSE)=0,0,HLOOKUP(ER$2,Recipes!$H:$GI,'Production Calculator'!$A30+2,FALSE)*$AK30))+IF($AO30=ER$3,$AM30/VLOOKUP($AO30,Data!$A$50:$B$56,2,FALSE),0)</f>
        <v>0</v>
      </c>
      <c r="ES30" s="11">
        <f>IF(ES$2=$A30,0,IF(HLOOKUP(ES$2,Recipes!$H:$GI,'Production Calculator'!$A30+2,FALSE)=0,0,HLOOKUP(ES$2,Recipes!$H:$GI,'Production Calculator'!$A30+2,FALSE)*$AK30))+IF($AO30=ES$3,$AM30/VLOOKUP($AO30,Data!$A$50:$B$56,2,FALSE),0)</f>
        <v>0</v>
      </c>
      <c r="ET30" s="11">
        <f>IF(ET$2=$A30,0,IF(HLOOKUP(ET$2,Recipes!$H:$GI,'Production Calculator'!$A30+2,FALSE)=0,0,HLOOKUP(ET$2,Recipes!$H:$GI,'Production Calculator'!$A30+2,FALSE)*$AK30))+IF($AO30=ET$3,$AM30/VLOOKUP($AO30,Data!$A$50:$B$56,2,FALSE),0)</f>
        <v>0</v>
      </c>
      <c r="EU30" s="11">
        <f>IF(EU$2=$A30,0,IF(HLOOKUP(EU$2,Recipes!$H:$GI,'Production Calculator'!$A30+2,FALSE)=0,0,HLOOKUP(EU$2,Recipes!$H:$GI,'Production Calculator'!$A30+2,FALSE)*$AK30))+IF($AO30=EU$3,$AM30/VLOOKUP($AO30,Data!$A$50:$B$56,2,FALSE),0)</f>
        <v>0</v>
      </c>
      <c r="EV30" s="11">
        <f>IF(EV$2=$A30,0,IF(HLOOKUP(EV$2,Recipes!$H:$GI,'Production Calculator'!$A30+2,FALSE)=0,0,HLOOKUP(EV$2,Recipes!$H:$GI,'Production Calculator'!$A30+2,FALSE)*$AK30))+IF($AO30=EV$3,$AM30/VLOOKUP($AO30,Data!$A$50:$B$56,2,FALSE),0)</f>
        <v>0</v>
      </c>
      <c r="EW30" s="11">
        <f>IF(EW$2=$A30,0,IF(HLOOKUP(EW$2,Recipes!$H:$GI,'Production Calculator'!$A30+2,FALSE)=0,0,HLOOKUP(EW$2,Recipes!$H:$GI,'Production Calculator'!$A30+2,FALSE)*$AK30))+IF($AO30=EW$3,$AM30/VLOOKUP($AO30,Data!$A$50:$B$56,2,FALSE),0)</f>
        <v>0</v>
      </c>
      <c r="EX30" s="11">
        <f>IF(EX$2=$A30,0,IF(HLOOKUP(EX$2,Recipes!$H:$GI,'Production Calculator'!$A30+2,FALSE)=0,0,HLOOKUP(EX$2,Recipes!$H:$GI,'Production Calculator'!$A30+2,FALSE)*$AK30))+IF($AO30=EX$3,$AM30/VLOOKUP($AO30,Data!$A$50:$B$56,2,FALSE),0)</f>
        <v>0</v>
      </c>
      <c r="EY30" s="11">
        <f>IF(EY$2=$A30,0,IF(HLOOKUP(EY$2,Recipes!$H:$GI,'Production Calculator'!$A30+2,FALSE)=0,0,HLOOKUP(EY$2,Recipes!$H:$GI,'Production Calculator'!$A30+2,FALSE)*$AK30))+IF($AO30=EY$3,$AM30/VLOOKUP($AO30,Data!$A$50:$B$56,2,FALSE),0)</f>
        <v>0</v>
      </c>
      <c r="EZ30" s="11">
        <f>IF(EZ$2=$A30,0,IF(HLOOKUP(EZ$2,Recipes!$H:$GI,'Production Calculator'!$A30+2,FALSE)=0,0,HLOOKUP(EZ$2,Recipes!$H:$GI,'Production Calculator'!$A30+2,FALSE)*$AK30))+IF($AO30=EZ$3,$AM30/VLOOKUP($AO30,Data!$A$50:$B$56,2,FALSE),0)</f>
        <v>0</v>
      </c>
      <c r="FA30" s="11">
        <f>IF(FA$2=$A30,0,IF(HLOOKUP(FA$2,Recipes!$H:$GI,'Production Calculator'!$A30+2,FALSE)=0,0,HLOOKUP(FA$2,Recipes!$H:$GI,'Production Calculator'!$A30+2,FALSE)*$AK30))+IF($AO30=FA$3,$AM30/VLOOKUP($AO30,Data!$A$50:$B$56,2,FALSE),0)</f>
        <v>0</v>
      </c>
      <c r="FB30" s="11">
        <f>IF(FB$2=$A30,0,IF(HLOOKUP(FB$2,Recipes!$H:$GI,'Production Calculator'!$A30+2,FALSE)=0,0,HLOOKUP(FB$2,Recipes!$H:$GI,'Production Calculator'!$A30+2,FALSE)*$AK30))+IF($AO30=FB$3,$AM30/VLOOKUP($AO30,Data!$A$50:$B$56,2,FALSE),0)</f>
        <v>0</v>
      </c>
      <c r="FC30" s="11">
        <f>IF(FC$2=$A30,0,IF(HLOOKUP(FC$2,Recipes!$H:$GI,'Production Calculator'!$A30+2,FALSE)=0,0,HLOOKUP(FC$2,Recipes!$H:$GI,'Production Calculator'!$A30+2,FALSE)*$AK30))+IF($AO30=FC$3,$AM30/VLOOKUP($AO30,Data!$A$50:$B$56,2,FALSE),0)</f>
        <v>0</v>
      </c>
      <c r="FD30" s="11">
        <f>IF(FD$2=$A30,0,IF(HLOOKUP(FD$2,Recipes!$H:$GI,'Production Calculator'!$A30+2,FALSE)=0,0,HLOOKUP(FD$2,Recipes!$H:$GI,'Production Calculator'!$A30+2,FALSE)*$AK30))+IF($AO30=FD$3,$AM30/VLOOKUP($AO30,Data!$A$50:$B$56,2,FALSE),0)</f>
        <v>0</v>
      </c>
      <c r="FE30" s="11">
        <f>IF(FE$2=$A30,0,IF(HLOOKUP(FE$2,Recipes!$H:$GI,'Production Calculator'!$A30+2,FALSE)=0,0,HLOOKUP(FE$2,Recipes!$H:$GI,'Production Calculator'!$A30+2,FALSE)*$AK30))+IF($AO30=FE$3,$AM30/VLOOKUP($AO30,Data!$A$50:$B$56,2,FALSE),0)</f>
        <v>0</v>
      </c>
      <c r="FF30" s="11">
        <f>IF(FF$2=$A30,0,IF(HLOOKUP(FF$2,Recipes!$H:$GI,'Production Calculator'!$A30+2,FALSE)=0,0,HLOOKUP(FF$2,Recipes!$H:$GI,'Production Calculator'!$A30+2,FALSE)*$AK30))+IF($AO30=FF$3,$AM30/VLOOKUP($AO30,Data!$A$50:$B$56,2,FALSE),0)</f>
        <v>0</v>
      </c>
      <c r="FG30" s="11">
        <f>IF(FG$2=$A30,0,IF(HLOOKUP(FG$2,Recipes!$H:$GI,'Production Calculator'!$A30+2,FALSE)=0,0,HLOOKUP(FG$2,Recipes!$H:$GI,'Production Calculator'!$A30+2,FALSE)*$AK30))+IF($AO30=FG$3,$AM30/VLOOKUP($AO30,Data!$A$50:$B$56,2,FALSE),0)</f>
        <v>0</v>
      </c>
      <c r="FH30" s="11">
        <f>IF(FH$2=$A30,0,IF(HLOOKUP(FH$2,Recipes!$H:$GI,'Production Calculator'!$A30+2,FALSE)=0,0,HLOOKUP(FH$2,Recipes!$H:$GI,'Production Calculator'!$A30+2,FALSE)*$AK30))+IF($AO30=FH$3,$AM30/VLOOKUP($AO30,Data!$A$50:$B$56,2,FALSE),0)</f>
        <v>0</v>
      </c>
      <c r="FI30" s="11">
        <f>IF(FI$2=$A30,0,IF(HLOOKUP(FI$2,Recipes!$H:$GI,'Production Calculator'!$A30+2,FALSE)=0,0,HLOOKUP(FI$2,Recipes!$H:$GI,'Production Calculator'!$A30+2,FALSE)*$AK30))+IF($AO30=FI$3,$AM30/VLOOKUP($AO30,Data!$A$50:$B$56,2,FALSE),0)</f>
        <v>0</v>
      </c>
      <c r="FJ30" s="11">
        <f>IF(FJ$2=$A30,0,IF(HLOOKUP(FJ$2,Recipes!$H:$GI,'Production Calculator'!$A30+2,FALSE)=0,0,HLOOKUP(FJ$2,Recipes!$H:$GI,'Production Calculator'!$A30+2,FALSE)*$AK30))+IF($AO30=FJ$3,$AM30/VLOOKUP($AO30,Data!$A$50:$B$56,2,FALSE),0)</f>
        <v>0</v>
      </c>
      <c r="FK30" s="11">
        <f>IF(FK$2=$A30,0,IF(HLOOKUP(FK$2,Recipes!$H:$GI,'Production Calculator'!$A30+2,FALSE)=0,0,HLOOKUP(FK$2,Recipes!$H:$GI,'Production Calculator'!$A30+2,FALSE)*$AK30))+IF($AO30=FK$3,$AM30/VLOOKUP($AO30,Data!$A$50:$B$56,2,FALSE),0)</f>
        <v>0</v>
      </c>
      <c r="FL30" s="11">
        <f>IF(FL$2=$A30,0,IF(HLOOKUP(FL$2,Recipes!$H:$GI,'Production Calculator'!$A30+2,FALSE)=0,0,HLOOKUP(FL$2,Recipes!$H:$GI,'Production Calculator'!$A30+2,FALSE)*$AK30))+IF($AO30=FL$3,$AM30/VLOOKUP($AO30,Data!$A$50:$B$56,2,FALSE),0)</f>
        <v>0</v>
      </c>
      <c r="FM30" s="11">
        <f>IF(FM$2=$A30,0,IF(HLOOKUP(FM$2,Recipes!$H:$GI,'Production Calculator'!$A30+2,FALSE)=0,0,HLOOKUP(FM$2,Recipes!$H:$GI,'Production Calculator'!$A30+2,FALSE)*$AK30))+IF($AO30=FM$3,$AM30/VLOOKUP($AO30,Data!$A$50:$B$56,2,FALSE),0)</f>
        <v>0</v>
      </c>
      <c r="FN30" s="11">
        <f>IF(FN$2=$A30,0,IF(HLOOKUP(FN$2,Recipes!$H:$GI,'Production Calculator'!$A30+2,FALSE)=0,0,HLOOKUP(FN$2,Recipes!$H:$GI,'Production Calculator'!$A30+2,FALSE)*$AK30))+IF($AO30=FN$3,$AM30/VLOOKUP($AO30,Data!$A$50:$B$56,2,FALSE),0)</f>
        <v>0</v>
      </c>
      <c r="FO30" s="11">
        <f>IF(FO$2=$A30,0,IF(HLOOKUP(FO$2,Recipes!$H:$GI,'Production Calculator'!$A30+2,FALSE)=0,0,HLOOKUP(FO$2,Recipes!$H:$GI,'Production Calculator'!$A30+2,FALSE)*$AK30))+IF($AO30=FO$3,$AM30/VLOOKUP($AO30,Data!$A$50:$B$56,2,FALSE),0)</f>
        <v>0</v>
      </c>
      <c r="FP30" s="11">
        <f>IF(FP$2=$A30,0,IF(HLOOKUP(FP$2,Recipes!$H:$GI,'Production Calculator'!$A30+2,FALSE)=0,0,HLOOKUP(FP$2,Recipes!$H:$GI,'Production Calculator'!$A30+2,FALSE)*$AK30))+IF($AO30=FP$3,$AM30/VLOOKUP($AO30,Data!$A$50:$B$56,2,FALSE),0)</f>
        <v>0</v>
      </c>
      <c r="FQ30" s="11">
        <f>IF(FQ$2=$A30,0,IF(HLOOKUP(FQ$2,Recipes!$H:$GI,'Production Calculator'!$A30+2,FALSE)=0,0,HLOOKUP(FQ$2,Recipes!$H:$GI,'Production Calculator'!$A30+2,FALSE)*$AK30))+IF($AO30=FQ$3,$AM30/VLOOKUP($AO30,Data!$A$50:$B$56,2,FALSE),0)</f>
        <v>0</v>
      </c>
      <c r="FR30" s="11">
        <f>IF(FR$2=$A30,0,IF(HLOOKUP(FR$2,Recipes!$H:$GI,'Production Calculator'!$A30+2,FALSE)=0,0,HLOOKUP(FR$2,Recipes!$H:$GI,'Production Calculator'!$A30+2,FALSE)*$AK30))+IF($AO30=FR$3,$AM30/VLOOKUP($AO30,Data!$A$50:$B$56,2,FALSE),0)</f>
        <v>0</v>
      </c>
      <c r="FS30" s="11">
        <f>IF(FS$2=$A30,0,IF(HLOOKUP(FS$2,Recipes!$H:$GI,'Production Calculator'!$A30+2,FALSE)=0,0,HLOOKUP(FS$2,Recipes!$H:$GI,'Production Calculator'!$A30+2,FALSE)*$AK30))+IF($AO30=FS$3,$AM30/VLOOKUP($AO30,Data!$A$50:$B$56,2,FALSE),0)</f>
        <v>0</v>
      </c>
      <c r="FT30" s="11">
        <f>IF(FT$2=$A30,0,IF(HLOOKUP(FT$2,Recipes!$H:$GI,'Production Calculator'!$A30+2,FALSE)=0,0,HLOOKUP(FT$2,Recipes!$H:$GI,'Production Calculator'!$A30+2,FALSE)*$AK30))+IF($AO30=FT$3,$AM30/VLOOKUP($AO30,Data!$A$50:$B$56,2,FALSE),0)</f>
        <v>0</v>
      </c>
      <c r="FU30" s="11">
        <f>IF(FU$2=$A30,0,IF(HLOOKUP(FU$2,Recipes!$H:$GI,'Production Calculator'!$A30+2,FALSE)=0,0,HLOOKUP(FU$2,Recipes!$H:$GI,'Production Calculator'!$A30+2,FALSE)*$AK30))+IF($AO30=FU$3,$AM30/VLOOKUP($AO30,Data!$A$50:$B$56,2,FALSE),0)</f>
        <v>0</v>
      </c>
      <c r="FV30" s="11">
        <f>IF(FV$2=$A30,0,IF(HLOOKUP(FV$2,Recipes!$H:$GI,'Production Calculator'!$A30+2,FALSE)=0,0,HLOOKUP(FV$2,Recipes!$H:$GI,'Production Calculator'!$A30+2,FALSE)*$AK30))+IF($AO30=FV$3,$AM30/VLOOKUP($AO30,Data!$A$50:$B$56,2,FALSE),0)</f>
        <v>0</v>
      </c>
      <c r="FW30" s="11">
        <f>IF(FW$2=$A30,0,IF(HLOOKUP(FW$2,Recipes!$H:$GI,'Production Calculator'!$A30+2,FALSE)=0,0,HLOOKUP(FW$2,Recipes!$H:$GI,'Production Calculator'!$A30+2,FALSE)*$AK30))+IF($AO30=FW$3,$AM30/VLOOKUP($AO30,Data!$A$50:$B$56,2,FALSE),0)</f>
        <v>0</v>
      </c>
      <c r="FX30" s="11">
        <f>IF(FX$2=$A30,0,IF(HLOOKUP(FX$2,Recipes!$H:$GI,'Production Calculator'!$A30+2,FALSE)=0,0,HLOOKUP(FX$2,Recipes!$H:$GI,'Production Calculator'!$A30+2,FALSE)*$AK30))+IF($AO30=FX$3,$AM30/VLOOKUP($AO30,Data!$A$50:$B$56,2,FALSE),0)</f>
        <v>0</v>
      </c>
      <c r="FY30" s="11">
        <f>IF(FY$2=$A30,0,IF(HLOOKUP(FY$2,Recipes!$H:$GI,'Production Calculator'!$A30+2,FALSE)=0,0,HLOOKUP(FY$2,Recipes!$H:$GI,'Production Calculator'!$A30+2,FALSE)*$AK30))+IF($AO30=FY$3,$AM30/VLOOKUP($AO30,Data!$A$50:$B$56,2,FALSE),0)</f>
        <v>0</v>
      </c>
      <c r="FZ30" s="11">
        <f>IF(FZ$2=$A30,0,IF(HLOOKUP(FZ$2,Recipes!$H:$GI,'Production Calculator'!$A30+2,FALSE)=0,0,HLOOKUP(FZ$2,Recipes!$H:$GI,'Production Calculator'!$A30+2,FALSE)*$AK30))+IF($AO30=FZ$3,$AM30/VLOOKUP($AO30,Data!$A$50:$B$56,2,FALSE),0)</f>
        <v>0</v>
      </c>
      <c r="GA30" s="11">
        <f>IF(GA$2=$A30,0,IF(HLOOKUP(GA$2,Recipes!$H:$GI,'Production Calculator'!$A30+2,FALSE)=0,0,HLOOKUP(GA$2,Recipes!$H:$GI,'Production Calculator'!$A30+2,FALSE)*$AK30))+IF($AO30=GA$3,$AM30/VLOOKUP($AO30,Data!$A$50:$B$56,2,FALSE),0)</f>
        <v>0</v>
      </c>
      <c r="GB30" s="11">
        <f>IF(GB$2=$A30,0,IF(HLOOKUP(GB$2,Recipes!$H:$GI,'Production Calculator'!$A30+2,FALSE)=0,0,HLOOKUP(GB$2,Recipes!$H:$GI,'Production Calculator'!$A30+2,FALSE)*$AK30))+IF($AO30=GB$3,$AM30/VLOOKUP($AO30,Data!$A$50:$B$56,2,FALSE),0)</f>
        <v>0</v>
      </c>
      <c r="GC30" s="11">
        <f>IF(GC$2=$A30,0,IF(HLOOKUP(GC$2,Recipes!$H:$GI,'Production Calculator'!$A30+2,FALSE)=0,0,HLOOKUP(GC$2,Recipes!$H:$GI,'Production Calculator'!$A30+2,FALSE)*$AK30))+IF($AO30=GC$3,$AM30/VLOOKUP($AO30,Data!$A$50:$B$56,2,FALSE),0)</f>
        <v>0</v>
      </c>
      <c r="GD30" s="11">
        <f>IF(GD$2=$A30,0,IF(HLOOKUP(GD$2,Recipes!$H:$GI,'Production Calculator'!$A30+2,FALSE)=0,0,HLOOKUP(GD$2,Recipes!$H:$GI,'Production Calculator'!$A30+2,FALSE)*$AK30))+IF($AO30=GD$3,$AM30/VLOOKUP($AO30,Data!$A$50:$B$56,2,FALSE),0)</f>
        <v>0</v>
      </c>
      <c r="GE30" s="11">
        <f>IF(GE$2=$A30,0,IF(HLOOKUP(GE$2,Recipes!$H:$GI,'Production Calculator'!$A30+2,FALSE)=0,0,HLOOKUP(GE$2,Recipes!$H:$GI,'Production Calculator'!$A30+2,FALSE)*$AK30))+IF($AO30=GE$3,$AM30/VLOOKUP($AO30,Data!$A$50:$B$56,2,FALSE),0)</f>
        <v>0</v>
      </c>
      <c r="GF30" s="11">
        <f>IF(GF$2=$A30,0,IF(HLOOKUP(GF$2,Recipes!$H:$GI,'Production Calculator'!$A30+2,FALSE)=0,0,HLOOKUP(GF$2,Recipes!$H:$GI,'Production Calculator'!$A30+2,FALSE)*$AK30))+IF($AO30=GF$3,$AM30/VLOOKUP($AO30,Data!$A$50:$B$56,2,FALSE),0)</f>
        <v>0</v>
      </c>
      <c r="GG30" s="11">
        <f>IF(GG$2=$A30,0,IF(HLOOKUP(GG$2,Recipes!$H:$GI,'Production Calculator'!$A30+2,FALSE)=0,0,HLOOKUP(GG$2,Recipes!$H:$GI,'Production Calculator'!$A30+2,FALSE)*$AK30))+IF($AO30=GG$3,$AM30/VLOOKUP($AO30,Data!$A$50:$B$56,2,FALSE),0)</f>
        <v>0</v>
      </c>
      <c r="GH30" s="11">
        <f>IF(GH$2=$A30,0,IF(HLOOKUP(GH$2,Recipes!$H:$GI,'Production Calculator'!$A30+2,FALSE)=0,0,HLOOKUP(GH$2,Recipes!$H:$GI,'Production Calculator'!$A30+2,FALSE)*$AK30))+IF($AO30=GH$3,$AM30/VLOOKUP($AO30,Data!$A$50:$B$56,2,FALSE),0)</f>
        <v>0</v>
      </c>
      <c r="GI30" s="11">
        <f>IF(GI$2=$A30,0,IF(HLOOKUP(GI$2,Recipes!$H:$GI,'Production Calculator'!$A30+2,FALSE)=0,0,HLOOKUP(GI$2,Recipes!$H:$GI,'Production Calculator'!$A30+2,FALSE)*$AK30))+IF($AO30=GI$3,$AM30/VLOOKUP($AO30,Data!$A$50:$B$56,2,FALSE),0)</f>
        <v>0</v>
      </c>
      <c r="GJ30" s="11">
        <f>IF(GJ$2=$A30,0,IF(HLOOKUP(GJ$2,Recipes!$H:$GI,'Production Calculator'!$A30+2,FALSE)=0,0,HLOOKUP(GJ$2,Recipes!$H:$GI,'Production Calculator'!$A30+2,FALSE)*$AK30))+IF($AO30=GJ$3,$AM30/VLOOKUP($AO30,Data!$A$50:$B$56,2,FALSE),0)</f>
        <v>0</v>
      </c>
      <c r="GK30" s="11">
        <f>IF(GK$2=$A30,0,IF(HLOOKUP(GK$2,Recipes!$H:$GI,'Production Calculator'!$A30+2,FALSE)=0,0,HLOOKUP(GK$2,Recipes!$H:$GI,'Production Calculator'!$A30+2,FALSE)*$AK30))+IF($AO30=GK$3,$AM30/VLOOKUP($AO30,Data!$A$50:$B$56,2,FALSE),0)</f>
        <v>0</v>
      </c>
      <c r="GL30" s="11">
        <f>IF(GL$2=$A30,0,IF(HLOOKUP(GL$2,Recipes!$H:$GI,'Production Calculator'!$A30+2,FALSE)=0,0,HLOOKUP(GL$2,Recipes!$H:$GI,'Production Calculator'!$A30+2,FALSE)*$AK30))+IF($AO30=GL$3,$AM30/VLOOKUP($AO30,Data!$A$50:$B$56,2,FALSE),0)</f>
        <v>0</v>
      </c>
      <c r="GM30" s="11">
        <f>IF(GM$2=$A30,0,IF(HLOOKUP(GM$2,Recipes!$H:$GI,'Production Calculator'!$A30+2,FALSE)=0,0,HLOOKUP(GM$2,Recipes!$H:$GI,'Production Calculator'!$A30+2,FALSE)*$AK30))+IF($AO30=GM$3,$AM30/VLOOKUP($AO30,Data!$A$50:$B$56,2,FALSE),0)</f>
        <v>0</v>
      </c>
      <c r="GN30" s="11">
        <f>IF(GN$2=$A30,0,IF(HLOOKUP(GN$2,Recipes!$H:$GI,'Production Calculator'!$A30+2,FALSE)=0,0,HLOOKUP(GN$2,Recipes!$H:$GI,'Production Calculator'!$A30+2,FALSE)*$AK30))+IF($AO30=GN$3,$AM30/VLOOKUP($AO30,Data!$A$50:$B$56,2,FALSE),0)</f>
        <v>0</v>
      </c>
      <c r="GO30" s="11">
        <f>IF(GO$2=$A30,0,IF(HLOOKUP(GO$2,Recipes!$H:$GI,'Production Calculator'!$A30+2,FALSE)=0,0,HLOOKUP(GO$2,Recipes!$H:$GI,'Production Calculator'!$A30+2,FALSE)*$AK30))+IF($AO30=GO$3,$AM30/VLOOKUP($AO30,Data!$A$50:$B$56,2,FALSE),0)</f>
        <v>0</v>
      </c>
      <c r="GP30" s="11">
        <f>IF(GP$2=$A30,0,IF(HLOOKUP(GP$2,Recipes!$H:$GI,'Production Calculator'!$A30+2,FALSE)=0,0,HLOOKUP(GP$2,Recipes!$H:$GI,'Production Calculator'!$A30+2,FALSE)*$AK30))+IF($AO30=GP$3,$AM30/VLOOKUP($AO30,Data!$A$50:$B$56,2,FALSE),0)</f>
        <v>0</v>
      </c>
      <c r="GQ30" s="11">
        <f>IF(GQ$2=$A30,0,IF(HLOOKUP(GQ$2,Recipes!$H:$GI,'Production Calculator'!$A30+2,FALSE)=0,0,HLOOKUP(GQ$2,Recipes!$H:$GI,'Production Calculator'!$A30+2,FALSE)*$AK30))+IF($AO30=GQ$3,$AM30/VLOOKUP($AO30,Data!$A$50:$B$56,2,FALSE),0)</f>
        <v>0</v>
      </c>
      <c r="GR30" s="11">
        <f>IF(GR$2=$A30,0,IF(HLOOKUP(GR$2,Recipes!$H:$GI,'Production Calculator'!$A30+2,FALSE)=0,0,HLOOKUP(GR$2,Recipes!$H:$GI,'Production Calculator'!$A30+2,FALSE)*$AK30))+IF($AO30=GR$3,$AM30/VLOOKUP($AO30,Data!$A$50:$B$56,2,FALSE),0)</f>
        <v>0</v>
      </c>
      <c r="GS30" s="11">
        <f>IF(GS$2=$A30,0,IF(HLOOKUP(GS$2,Recipes!$H:$GI,'Production Calculator'!$A30+2,FALSE)=0,0,HLOOKUP(GS$2,Recipes!$H:$GI,'Production Calculator'!$A30+2,FALSE)*$AK30))+IF($AO30=GS$3,$AM30/VLOOKUP($AO30,Data!$A$50:$B$56,2,FALSE),0)</f>
        <v>0</v>
      </c>
      <c r="GT30" s="11">
        <f>IF(GT$2=$A30,0,IF(HLOOKUP(GT$2,Recipes!$H:$GI,'Production Calculator'!$A30+2,FALSE)=0,0,HLOOKUP(GT$2,Recipes!$H:$GI,'Production Calculator'!$A30+2,FALSE)*$AK30))+IF($AO30=GT$3,$AM30/VLOOKUP($AO30,Data!$A$50:$B$56,2,FALSE),0)</f>
        <v>0</v>
      </c>
      <c r="GU30" s="11">
        <f>IF(GU$2=$A30,0,IF(HLOOKUP(GU$2,Recipes!$H:$GI,'Production Calculator'!$A30+2,FALSE)=0,0,HLOOKUP(GU$2,Recipes!$H:$GI,'Production Calculator'!$A30+2,FALSE)*$AK30))+IF($AO30=GU$3,$AM30/VLOOKUP($AO30,Data!$A$50:$B$56,2,FALSE),0)</f>
        <v>0</v>
      </c>
      <c r="GV30" s="11">
        <f>IF(GV$2=$A30,0,IF(HLOOKUP(GV$2,Recipes!$H:$GI,'Production Calculator'!$A30+2,FALSE)=0,0,HLOOKUP(GV$2,Recipes!$H:$GI,'Production Calculator'!$A30+2,FALSE)*$AK30))+IF($AO30=GV$3,$AM30/VLOOKUP($AO30,Data!$A$50:$B$56,2,FALSE),0)</f>
        <v>0</v>
      </c>
      <c r="GW30" s="11">
        <f>IF(GW$2=$A30,0,IF(HLOOKUP(GW$2,Recipes!$H:$GI,'Production Calculator'!$A30+2,FALSE)=0,0,HLOOKUP(GW$2,Recipes!$H:$GI,'Production Calculator'!$A30+2,FALSE)*$AK30))+IF($AO30=GW$3,$AM30/VLOOKUP($AO30,Data!$A$50:$B$56,2,FALSE),0)</f>
        <v>0</v>
      </c>
      <c r="GX30" s="11">
        <f>IF(GX$2=$A30,0,IF(HLOOKUP(GX$2,Recipes!$H:$GI,'Production Calculator'!$A30+2,FALSE)=0,0,HLOOKUP(GX$2,Recipes!$H:$GI,'Production Calculator'!$A30+2,FALSE)*$AK30))+IF($AO30=GX$3,$AM30/VLOOKUP($AO30,Data!$A$50:$B$56,2,FALSE),0)</f>
        <v>0</v>
      </c>
      <c r="GY30" s="11">
        <f>IF(GY$2=$A30,0,IF(HLOOKUP(GY$2,Recipes!$H:$GI,'Production Calculator'!$A30+2,FALSE)=0,0,HLOOKUP(GY$2,Recipes!$H:$GI,'Production Calculator'!$A30+2,FALSE)*$AK30))+IF($AO30=GY$3,$AM30/VLOOKUP($AO30,Data!$A$50:$B$56,2,FALSE),0)</f>
        <v>0</v>
      </c>
      <c r="GZ30" s="11">
        <f>IF(GZ$2=$A30,0,IF(HLOOKUP(GZ$2,Recipes!$H:$GI,'Production Calculator'!$A30+2,FALSE)=0,0,HLOOKUP(GZ$2,Recipes!$H:$GI,'Production Calculator'!$A30+2,FALSE)*$AK30))+IF($AO30=GZ$3,$AM30/VLOOKUP($AO30,Data!$A$50:$B$56,2,FALSE),0)</f>
        <v>0</v>
      </c>
      <c r="HA30" s="11">
        <f>IF(HA$2=$A30,0,IF(HLOOKUP(HA$2,Recipes!$H:$GI,'Production Calculator'!$A30+2,FALSE)=0,0,HLOOKUP(HA$2,Recipes!$H:$GI,'Production Calculator'!$A30+2,FALSE)*$AK30))+IF($AO30=HA$3,$AM30/VLOOKUP($AO30,Data!$A$50:$B$56,2,FALSE),0)</f>
        <v>0</v>
      </c>
      <c r="HB30" s="11">
        <f>IF(HB$2=$A30,0,IF(HLOOKUP(HB$2,Recipes!$H:$GI,'Production Calculator'!$A30+2,FALSE)=0,0,HLOOKUP(HB$2,Recipes!$H:$GI,'Production Calculator'!$A30+2,FALSE)*$AK30))+IF($AO30=HB$3,$AM30/VLOOKUP($AO30,Data!$A$50:$B$56,2,FALSE),0)</f>
        <v>0</v>
      </c>
      <c r="HC30" s="11">
        <f>IF(HC$2=$A30,0,IF(HLOOKUP(HC$2,Recipes!$H:$GI,'Production Calculator'!$A30+2,FALSE)=0,0,HLOOKUP(HC$2,Recipes!$H:$GI,'Production Calculator'!$A30+2,FALSE)*$AK30))+IF($AO30=HC$3,$AM30/VLOOKUP($AO30,Data!$A$50:$B$56,2,FALSE),0)</f>
        <v>0</v>
      </c>
      <c r="HD30" s="11">
        <f>IF(HD$2=$A30,0,IF(HLOOKUP(HD$2,Recipes!$H:$GI,'Production Calculator'!$A30+2,FALSE)=0,0,HLOOKUP(HD$2,Recipes!$H:$GI,'Production Calculator'!$A30+2,FALSE)*$AK30))+IF($AO30=HD$3,$AM30/VLOOKUP($AO30,Data!$A$50:$B$56,2,FALSE),0)</f>
        <v>0</v>
      </c>
      <c r="HE30" s="11">
        <f>IF(HE$2=$A30,0,IF(HLOOKUP(HE$2,Recipes!$H:$GI,'Production Calculator'!$A30+2,FALSE)=0,0,HLOOKUP(HE$2,Recipes!$H:$GI,'Production Calculator'!$A30+2,FALSE)*$AK30))+IF($AO30=HE$3,$AM30/VLOOKUP($AO30,Data!$A$50:$B$56,2,FALSE),0)</f>
        <v>0</v>
      </c>
      <c r="HF30" s="11">
        <f>IF(HF$2=$A30,0,IF(HLOOKUP(HF$2,Recipes!$H:$GI,'Production Calculator'!$A30+2,FALSE)=0,0,HLOOKUP(HF$2,Recipes!$H:$GI,'Production Calculator'!$A30+2,FALSE)*$AK30))+IF($AO30=HF$3,$AM30/VLOOKUP($AO30,Data!$A$50:$B$56,2,FALSE),0)</f>
        <v>0</v>
      </c>
      <c r="HG30" s="11">
        <f>IF(HG$2=$A30,0,IF(HLOOKUP(HG$2,Recipes!$H:$GI,'Production Calculator'!$A30+2,FALSE)=0,0,HLOOKUP(HG$2,Recipes!$H:$GI,'Production Calculator'!$A30+2,FALSE)*$AK30))+IF($AO30=HG$3,$AM30/VLOOKUP($AO30,Data!$A$50:$B$56,2,FALSE),0)</f>
        <v>0</v>
      </c>
      <c r="HH30" s="11">
        <f>IF(HH$2=$A30,0,IF(HLOOKUP(HH$2,Recipes!$H:$GI,'Production Calculator'!$A30+2,FALSE)=0,0,HLOOKUP(HH$2,Recipes!$H:$GI,'Production Calculator'!$A30+2,FALSE)*$AK30))+IF($AO30=HH$3,$AM30/VLOOKUP($AO30,Data!$A$50:$B$56,2,FALSE),0)</f>
        <v>0</v>
      </c>
      <c r="HI30" s="11">
        <f>IF(HI$2=$A30,0,IF(HLOOKUP(HI$2,Recipes!$H:$GI,'Production Calculator'!$A30+2,FALSE)=0,0,HLOOKUP(HI$2,Recipes!$H:$GI,'Production Calculator'!$A30+2,FALSE)*$AK30))+IF($AO30=HI$3,$AM30/VLOOKUP($AO30,Data!$A$50:$B$56,2,FALSE),0)</f>
        <v>0</v>
      </c>
      <c r="HJ30" s="11">
        <f>IF(HJ$2=$A30,0,IF(HLOOKUP(HJ$2,Recipes!$H:$GI,'Production Calculator'!$A30+2,FALSE)=0,0,HLOOKUP(HJ$2,Recipes!$H:$GI,'Production Calculator'!$A30+2,FALSE)*$AK30))+IF($AO30=HJ$3,$AM30/VLOOKUP($AO30,Data!$A$50:$B$56,2,FALSE),0)</f>
        <v>0</v>
      </c>
      <c r="HK30" s="11">
        <f>IF(HK$2=$A30,0,IF(HLOOKUP(HK$2,Recipes!$H:$GI,'Production Calculator'!$A30+2,FALSE)=0,0,HLOOKUP(HK$2,Recipes!$H:$GI,'Production Calculator'!$A30+2,FALSE)*$AK30))+IF($AO30=HK$3,$AM30/VLOOKUP($AO30,Data!$A$50:$B$56,2,FALSE),0)</f>
        <v>0</v>
      </c>
      <c r="HL30" s="11">
        <f>IF(HL$2=$A30,0,IF(HLOOKUP(HL$2,Recipes!$H:$GI,'Production Calculator'!$A30+2,FALSE)=0,0,HLOOKUP(HL$2,Recipes!$H:$GI,'Production Calculator'!$A30+2,FALSE)*$AK30))+IF($AO30=HL$3,$AM30/VLOOKUP($AO30,Data!$A$50:$B$56,2,FALSE),0)</f>
        <v>0</v>
      </c>
      <c r="HM30" s="11">
        <f>IF(HM$2=$A30,0,IF(HLOOKUP(HM$2,Recipes!$H:$GI,'Production Calculator'!$A30+2,FALSE)=0,0,HLOOKUP(HM$2,Recipes!$H:$GI,'Production Calculator'!$A30+2,FALSE)*$AK30))+IF($AO30=HM$3,$AM30/VLOOKUP($AO30,Data!$A$50:$B$56,2,FALSE),0)</f>
        <v>0</v>
      </c>
      <c r="HN30" s="11">
        <f>IF(HN$2=$A30,0,IF(HLOOKUP(HN$2,Recipes!$H:$GI,'Production Calculator'!$A30+2,FALSE)=0,0,HLOOKUP(HN$2,Recipes!$H:$GI,'Production Calculator'!$A30+2,FALSE)*$AK30))+IF($AO30=HN$3,$AM30/VLOOKUP($AO30,Data!$A$50:$B$56,2,FALSE),0)</f>
        <v>0</v>
      </c>
      <c r="HO30" s="11">
        <f>IF(HO$2=$A30,0,IF(HLOOKUP(HO$2,Recipes!$H:$GI,'Production Calculator'!$A30+2,FALSE)=0,0,HLOOKUP(HO$2,Recipes!$H:$GI,'Production Calculator'!$A30+2,FALSE)*$AK30))+IF($AO30=HO$3,$AM30/VLOOKUP($AO30,Data!$A$50:$B$56,2,FALSE),0)</f>
        <v>0</v>
      </c>
      <c r="HP30" s="11">
        <f>IF(HP$2=$A30,0,IF(HLOOKUP(HP$2,Recipes!$H:$GI,'Production Calculator'!$A30+2,FALSE)=0,0,HLOOKUP(HP$2,Recipes!$H:$GI,'Production Calculator'!$A30+2,FALSE)*$AK30))+IF($AO30=HP$3,$AM30/VLOOKUP($AO30,Data!$A$50:$B$56,2,FALSE),0)</f>
        <v>0</v>
      </c>
      <c r="HQ30" s="11">
        <f>IF(HQ$2=$A30,0,IF(HLOOKUP(HQ$2,Recipes!$H:$GI,'Production Calculator'!$A30+2,FALSE)=0,0,HLOOKUP(HQ$2,Recipes!$H:$GI,'Production Calculator'!$A30+2,FALSE)*$AK30))+IF($AO30=HQ$3,$AM30/VLOOKUP($AO30,Data!$A$50:$B$56,2,FALSE),0)</f>
        <v>0</v>
      </c>
      <c r="HR30" s="11">
        <f>IF(HR$2=$A30,0,IF(HLOOKUP(HR$2,Recipes!$H:$GI,'Production Calculator'!$A30+2,FALSE)=0,0,HLOOKUP(HR$2,Recipes!$H:$GI,'Production Calculator'!$A30+2,FALSE)*$AK30))+IF($AO30=HR$3,$AM30/VLOOKUP($AO30,Data!$A$50:$B$56,2,FALSE),0)</f>
        <v>0</v>
      </c>
      <c r="HS30" s="121"/>
    </row>
    <row r="31" spans="1:227" x14ac:dyDescent="0.45">
      <c r="A31">
        <v>18</v>
      </c>
      <c r="B31" s="107" t="str">
        <f>VLOOKUP(A31,Recipes!A:B,2)</f>
        <v>Energy shield MK2</v>
      </c>
      <c r="C31" s="128">
        <v>0</v>
      </c>
      <c r="D31" s="108">
        <f t="shared" si="50"/>
        <v>0</v>
      </c>
      <c r="E31" s="127" t="s">
        <v>1</v>
      </c>
      <c r="F31" s="109">
        <f>VLOOKUP(A31,Recipes!$A$3:$G$186,6,FALSE)</f>
        <v>2</v>
      </c>
      <c r="G31" s="109">
        <f>VLOOKUP(A31,Recipes!$A$3:$G$186,7,FALSE)</f>
        <v>0</v>
      </c>
      <c r="H31" s="110">
        <f t="shared" si="51"/>
        <v>0</v>
      </c>
      <c r="I31" s="109">
        <f>VLOOKUP(E31,Data!$A$2:$C$26,3, FALSE)</f>
        <v>4</v>
      </c>
      <c r="J31" s="108">
        <v>0</v>
      </c>
      <c r="K31" s="108">
        <v>0</v>
      </c>
      <c r="L31" s="108">
        <v>0</v>
      </c>
      <c r="M31" s="123">
        <v>0</v>
      </c>
      <c r="N31" s="123">
        <v>0</v>
      </c>
      <c r="O31" s="123">
        <v>0</v>
      </c>
      <c r="P31" s="124">
        <v>0</v>
      </c>
      <c r="Q31" s="124">
        <v>0</v>
      </c>
      <c r="R31" s="124">
        <v>0</v>
      </c>
      <c r="S31">
        <f t="shared" si="66"/>
        <v>0</v>
      </c>
      <c r="T31">
        <f t="shared" si="67"/>
        <v>0</v>
      </c>
      <c r="U31">
        <f t="shared" si="68"/>
        <v>0</v>
      </c>
      <c r="V31">
        <f t="shared" si="69"/>
        <v>0</v>
      </c>
      <c r="W31">
        <f t="shared" si="70"/>
        <v>0</v>
      </c>
      <c r="X31">
        <f t="shared" si="71"/>
        <v>0</v>
      </c>
      <c r="Y31">
        <f t="shared" si="72"/>
        <v>0</v>
      </c>
      <c r="Z31">
        <f t="shared" si="73"/>
        <v>0</v>
      </c>
      <c r="AA31">
        <f t="shared" si="74"/>
        <v>0</v>
      </c>
      <c r="AB31" s="111">
        <f>VLOOKUP($A31,Recipes!$A:$G,4)</f>
        <v>10</v>
      </c>
      <c r="AC31" s="111">
        <f>VLOOKUP($A31,Recipes!$A:$G,5)</f>
        <v>1</v>
      </c>
      <c r="AD31" s="111">
        <f t="shared" si="61"/>
        <v>0.1</v>
      </c>
      <c r="AE31" s="111">
        <f>VLOOKUP(E31,Data!$A$2:$F$26,5,FALSE)</f>
        <v>0</v>
      </c>
      <c r="AF31" s="111">
        <f>VLOOKUP(E31,Data!$A$2:$F$26,4,FALSE)</f>
        <v>210</v>
      </c>
      <c r="AG31" s="111">
        <f>VLOOKUP(E31,Data!$A$2:$B$26,2, FALSE)</f>
        <v>1.25</v>
      </c>
      <c r="AH31" s="111">
        <f>1+VLOOKUP($J$3,Data!$A$40:$D$48,2,FALSE)*$J31+VLOOKUP($K$3,Data!$A$40:$D$48,2,FALSE)*$K31+VLOOKUP($L$3,Data!$A$40:$D$48,2,FALSE)*$L31+VLOOKUP($M$3,Data!$A$40:$D$48,2,FALSE)*$M31+VLOOKUP($N$3,Data!$A$40:$D$48,2,FALSE)*$N31+VLOOKUP($O$3,Data!$A$40:$D$48,2,FALSE)*$O31+VLOOKUP($P$3,Data!$A$40:$D$48,2,FALSE)*$P31+VLOOKUP($Q$3,Data!$A$40:$D$48,2,FALSE)*$Q31+VLOOKUP($R$3,Data!$A$40:$D$48,2,FALSE)*$R31</f>
        <v>1</v>
      </c>
      <c r="AI31" s="111">
        <f>MAX(1+VLOOKUP($J$3,Data!$A$40:$D$48,3,FALSE)*$J31+VLOOKUP($K$3,Data!$A$40:$D$48,3,FALSE)*$K31+VLOOKUP($L$3,Data!$A$40:$D$48,3,FALSE)*$L31+VLOOKUP($M$3,Data!$A$40:$D$48,3,FALSE)*$M31+VLOOKUP($N$3,Data!$A$40:$D$48,3,FALSE)*$N31+VLOOKUP($O$3,Data!$A$40:$D$48,3,FALSE)*$O31+VLOOKUP($P$3,Data!$A$40:$D$48,3,FALSE)*$P31+VLOOKUP($Q$3,Data!$A$40:$D$48,3,FALSE)*$Q31+VLOOKUP($R$3,Data!$A$40:$D$48,3,FALSE)*$R31,0)</f>
        <v>1</v>
      </c>
      <c r="AJ31" s="111">
        <f>MAX(1-(VLOOKUP($J$3,Data!$A$40:$D$48,4,FALSE)*$J31+VLOOKUP($K$3,Data!$A$40:$D$48,4,FALSE)*$K31+VLOOKUP($L$3,Data!$A$40:$D$48,4,FALSE)*$L31+VLOOKUP($M$3,Data!$A$40:$D$48,4,FALSE)*$M31+VLOOKUP($N$3,Data!$A$40:$D$48,4,FALSE)*$N31+VLOOKUP($O$3,Data!$A$40:$D$48,4,FALSE)*$O31+VLOOKUP($P$3,Data!$A$40:$D$48,4,FALSE)*$P31+VLOOKUP($Q$3,Data!$A$40:$D$48,4,FALSE)*$Q31+VLOOKUP($R$3,Data!$A$40:$D$48,4,FALSE)*$R31),0.2)</f>
        <v>1</v>
      </c>
      <c r="AK31" s="112">
        <f t="shared" si="62"/>
        <v>0</v>
      </c>
      <c r="AL31" s="111">
        <f t="shared" si="63"/>
        <v>0.125</v>
      </c>
      <c r="AM31" s="111">
        <f t="shared" si="64"/>
        <v>0</v>
      </c>
      <c r="AN31" s="111">
        <f t="shared" si="65"/>
        <v>0</v>
      </c>
      <c r="AO31" s="131" t="s">
        <v>298</v>
      </c>
      <c r="AP31" s="11"/>
      <c r="AQ31" s="11">
        <f>IF(AQ$2=$A31,0,IF(HLOOKUP(AQ$2,Recipes!$H:$GI,'Production Calculator'!$A31+2,FALSE)=0,0,HLOOKUP(AQ$2,Recipes!$H:$GI,'Production Calculator'!$A31+2,FALSE)*$AK31))+IF($AO31=AQ$3,$AM31/VLOOKUP($AO31,Data!$A$50:$B$56,2,FALSE),0)</f>
        <v>0</v>
      </c>
      <c r="AR31" s="11">
        <f>IF(AR$2=$A31,0,IF(HLOOKUP(AR$2,Recipes!$H:$GI,'Production Calculator'!$A31+2,FALSE)=0,0,HLOOKUP(AR$2,Recipes!$H:$GI,'Production Calculator'!$A31+2,FALSE)*$AK31))+IF($AO31=AR$3,$AM31/VLOOKUP($AO31,Data!$A$50:$B$56,2,FALSE),0)</f>
        <v>0</v>
      </c>
      <c r="AS31" s="11">
        <f>IF(AS$2=$A31,0,IF(HLOOKUP(AS$2,Recipes!$H:$GI,'Production Calculator'!$A31+2,FALSE)=0,0,HLOOKUP(AS$2,Recipes!$H:$GI,'Production Calculator'!$A31+2,FALSE)*$AK31))+IF($AO31=AS$3,$AM31/VLOOKUP($AO31,Data!$A$50:$B$56,2,FALSE),0)</f>
        <v>0</v>
      </c>
      <c r="AT31" s="11">
        <f>IF(AT$2=$A31,0,IF(HLOOKUP(AT$2,Recipes!$H:$GI,'Production Calculator'!$A31+2,FALSE)=0,0,HLOOKUP(AT$2,Recipes!$H:$GI,'Production Calculator'!$A31+2,FALSE)*$AK31))+IF($AO31=AT$3,$AM31/VLOOKUP($AO31,Data!$A$50:$B$56,2,FALSE),0)</f>
        <v>0</v>
      </c>
      <c r="AU31" s="11">
        <f>IF(AU$2=$A31,0,IF(HLOOKUP(AU$2,Recipes!$H:$GI,'Production Calculator'!$A31+2,FALSE)=0,0,HLOOKUP(AU$2,Recipes!$H:$GI,'Production Calculator'!$A31+2,FALSE)*$AK31))+IF($AO31=AU$3,$AM31/VLOOKUP($AO31,Data!$A$50:$B$56,2,FALSE),0)</f>
        <v>0</v>
      </c>
      <c r="AV31" s="11">
        <f>IF(AV$2=$A31,0,IF(HLOOKUP(AV$2,Recipes!$H:$GI,'Production Calculator'!$A31+2,FALSE)=0,0,HLOOKUP(AV$2,Recipes!$H:$GI,'Production Calculator'!$A31+2,FALSE)*$AK31))+IF($AO31=AV$3,$AM31/VLOOKUP($AO31,Data!$A$50:$B$56,2,FALSE),0)</f>
        <v>0</v>
      </c>
      <c r="AW31" s="11">
        <f>IF(AW$2=$A31,0,IF(HLOOKUP(AW$2,Recipes!$H:$GI,'Production Calculator'!$A31+2,FALSE)=0,0,HLOOKUP(AW$2,Recipes!$H:$GI,'Production Calculator'!$A31+2,FALSE)*$AK31))+IF($AO31=AW$3,$AM31/VLOOKUP($AO31,Data!$A$50:$B$56,2,FALSE),0)</f>
        <v>0</v>
      </c>
      <c r="AX31" s="11">
        <f>IF(AX$2=$A31,0,IF(HLOOKUP(AX$2,Recipes!$H:$GI,'Production Calculator'!$A31+2,FALSE)=0,0,HLOOKUP(AX$2,Recipes!$H:$GI,'Production Calculator'!$A31+2,FALSE)*$AK31))+IF($AO31=AX$3,$AM31/VLOOKUP($AO31,Data!$A$50:$B$56,2,FALSE),0)</f>
        <v>0</v>
      </c>
      <c r="AY31" s="11">
        <f>IF(AY$2=$A31,0,IF(HLOOKUP(AY$2,Recipes!$H:$GI,'Production Calculator'!$A31+2,FALSE)=0,0,HLOOKUP(AY$2,Recipes!$H:$GI,'Production Calculator'!$A31+2,FALSE)*$AK31))+IF($AO31=AY$3,$AM31/VLOOKUP($AO31,Data!$A$50:$B$56,2,FALSE),0)</f>
        <v>0</v>
      </c>
      <c r="AZ31" s="11">
        <f>IF(AZ$2=$A31,0,IF(HLOOKUP(AZ$2,Recipes!$H:$GI,'Production Calculator'!$A31+2,FALSE)=0,0,HLOOKUP(AZ$2,Recipes!$H:$GI,'Production Calculator'!$A31+2,FALSE)*$AK31))+IF($AO31=AZ$3,$AM31/VLOOKUP($AO31,Data!$A$50:$B$56,2,FALSE),0)</f>
        <v>0</v>
      </c>
      <c r="BA31" s="11">
        <f>IF(BA$2=$A31,0,IF(HLOOKUP(BA$2,Recipes!$H:$GI,'Production Calculator'!$A31+2,FALSE)=0,0,HLOOKUP(BA$2,Recipes!$H:$GI,'Production Calculator'!$A31+2,FALSE)*$AK31))+IF($AO31=BA$3,$AM31/VLOOKUP($AO31,Data!$A$50:$B$56,2,FALSE),0)</f>
        <v>0</v>
      </c>
      <c r="BB31" s="11">
        <f>IF(BB$2=$A31,0,IF(HLOOKUP(BB$2,Recipes!$H:$GI,'Production Calculator'!$A31+2,FALSE)=0,0,HLOOKUP(BB$2,Recipes!$H:$GI,'Production Calculator'!$A31+2,FALSE)*$AK31))+IF($AO31=BB$3,$AM31/VLOOKUP($AO31,Data!$A$50:$B$56,2,FALSE),0)</f>
        <v>0</v>
      </c>
      <c r="BC31" s="11">
        <f>IF(BC$2=$A31,0,IF(HLOOKUP(BC$2,Recipes!$H:$GI,'Production Calculator'!$A31+2,FALSE)=0,0,HLOOKUP(BC$2,Recipes!$H:$GI,'Production Calculator'!$A31+2,FALSE)*$AK31))+IF($AO31=BC$3,$AM31/VLOOKUP($AO31,Data!$A$50:$B$56,2,FALSE),0)</f>
        <v>0</v>
      </c>
      <c r="BD31" s="11">
        <f>IF(BD$2=$A31,0,IF(HLOOKUP(BD$2,Recipes!$H:$GI,'Production Calculator'!$A31+2,FALSE)=0,0,HLOOKUP(BD$2,Recipes!$H:$GI,'Production Calculator'!$A31+2,FALSE)*$AK31))+IF($AO31=BD$3,$AM31/VLOOKUP($AO31,Data!$A$50:$B$56,2,FALSE),0)</f>
        <v>0</v>
      </c>
      <c r="BE31" s="11">
        <f>IF(BE$2=$A31,0,IF(HLOOKUP(BE$2,Recipes!$H:$GI,'Production Calculator'!$A31+2,FALSE)=0,0,HLOOKUP(BE$2,Recipes!$H:$GI,'Production Calculator'!$A31+2,FALSE)*$AK31))+IF($AO31=BE$3,$AM31/VLOOKUP($AO31,Data!$A$50:$B$56,2,FALSE),0)</f>
        <v>0</v>
      </c>
      <c r="BF31" s="11">
        <f>IF(BF$2=$A31,0,IF(HLOOKUP(BF$2,Recipes!$H:$GI,'Production Calculator'!$A31+2,FALSE)=0,0,HLOOKUP(BF$2,Recipes!$H:$GI,'Production Calculator'!$A31+2,FALSE)*$AK31))+IF($AO31=BF$3,$AM31/VLOOKUP($AO31,Data!$A$50:$B$56,2,FALSE),0)</f>
        <v>0</v>
      </c>
      <c r="BG31" s="11">
        <f>IF(BG$2=$A31,0,IF(HLOOKUP(BG$2,Recipes!$H:$GI,'Production Calculator'!$A31+2,FALSE)=0,0,HLOOKUP(BG$2,Recipes!$H:$GI,'Production Calculator'!$A31+2,FALSE)*$AK31))+IF($AO31=BG$3,$AM31/VLOOKUP($AO31,Data!$A$50:$B$56,2,FALSE),0)</f>
        <v>0</v>
      </c>
      <c r="BH31" s="11">
        <f>IF(BH$2=$A31,0,IF(HLOOKUP(BH$2,Recipes!$H:$GI,'Production Calculator'!$A31+2,FALSE)=0,0,HLOOKUP(BH$2,Recipes!$H:$GI,'Production Calculator'!$A31+2,FALSE)*$AK31))+IF($AO31=BH$3,$AM31/VLOOKUP($AO31,Data!$A$50:$B$56,2,FALSE),0)</f>
        <v>0</v>
      </c>
      <c r="BI31" s="11">
        <f>IF(BI$2=$A31,0,IF(HLOOKUP(BI$2,Recipes!$H:$GI,'Production Calculator'!$A31+2,FALSE)=0,0,HLOOKUP(BI$2,Recipes!$H:$GI,'Production Calculator'!$A31+2,FALSE)*$AK31))+IF($AO31=BI$3,$AM31/VLOOKUP($AO31,Data!$A$50:$B$56,2,FALSE),0)</f>
        <v>0</v>
      </c>
      <c r="BJ31" s="11">
        <f>IF(BJ$2=$A31,0,IF(HLOOKUP(BJ$2,Recipes!$H:$GI,'Production Calculator'!$A31+2,FALSE)=0,0,HLOOKUP(BJ$2,Recipes!$H:$GI,'Production Calculator'!$A31+2,FALSE)*$AK31))+IF($AO31=BJ$3,$AM31/VLOOKUP($AO31,Data!$A$50:$B$56,2,FALSE),0)</f>
        <v>0</v>
      </c>
      <c r="BK31" s="11">
        <f>IF(BK$2=$A31,0,IF(HLOOKUP(BK$2,Recipes!$H:$GI,'Production Calculator'!$A31+2,FALSE)=0,0,HLOOKUP(BK$2,Recipes!$H:$GI,'Production Calculator'!$A31+2,FALSE)*$AK31))+IF($AO31=BK$3,$AM31/VLOOKUP($AO31,Data!$A$50:$B$56,2,FALSE),0)</f>
        <v>0</v>
      </c>
      <c r="BL31" s="11">
        <f>IF(BL$2=$A31,0,IF(HLOOKUP(BL$2,Recipes!$H:$GI,'Production Calculator'!$A31+2,FALSE)=0,0,HLOOKUP(BL$2,Recipes!$H:$GI,'Production Calculator'!$A31+2,FALSE)*$AK31))+IF($AO31=BL$3,$AM31/VLOOKUP($AO31,Data!$A$50:$B$56,2,FALSE),0)</f>
        <v>0</v>
      </c>
      <c r="BM31" s="11">
        <f>IF(BM$2=$A31,0,IF(HLOOKUP(BM$2,Recipes!$H:$GI,'Production Calculator'!$A31+2,FALSE)=0,0,HLOOKUP(BM$2,Recipes!$H:$GI,'Production Calculator'!$A31+2,FALSE)*$AK31))+IF($AO31=BM$3,$AM31/VLOOKUP($AO31,Data!$A$50:$B$56,2,FALSE),0)</f>
        <v>0</v>
      </c>
      <c r="BN31" s="11">
        <f>IF(BN$2=$A31,0,IF(HLOOKUP(BN$2,Recipes!$H:$GI,'Production Calculator'!$A31+2,FALSE)=0,0,HLOOKUP(BN$2,Recipes!$H:$GI,'Production Calculator'!$A31+2,FALSE)*$AK31))+IF($AO31=BN$3,$AM31/VLOOKUP($AO31,Data!$A$50:$B$56,2,FALSE),0)</f>
        <v>0</v>
      </c>
      <c r="BO31" s="11">
        <f>IF(BO$2=$A31,0,IF(HLOOKUP(BO$2,Recipes!$H:$GI,'Production Calculator'!$A31+2,FALSE)=0,0,HLOOKUP(BO$2,Recipes!$H:$GI,'Production Calculator'!$A31+2,FALSE)*$AK31))+IF($AO31=BO$3,$AM31/VLOOKUP($AO31,Data!$A$50:$B$56,2,FALSE),0)</f>
        <v>0</v>
      </c>
      <c r="BP31" s="11">
        <f>IF(BP$2=$A31,0,IF(HLOOKUP(BP$2,Recipes!$H:$GI,'Production Calculator'!$A31+2,FALSE)=0,0,HLOOKUP(BP$2,Recipes!$H:$GI,'Production Calculator'!$A31+2,FALSE)*$AK31))+IF($AO31=BP$3,$AM31/VLOOKUP($AO31,Data!$A$50:$B$56,2,FALSE),0)</f>
        <v>0</v>
      </c>
      <c r="BQ31" s="11">
        <f>IF(BQ$2=$A31,0,IF(HLOOKUP(BQ$2,Recipes!$H:$GI,'Production Calculator'!$A31+2,FALSE)=0,0,HLOOKUP(BQ$2,Recipes!$H:$GI,'Production Calculator'!$A31+2,FALSE)*$AK31))+IF($AO31=BQ$3,$AM31/VLOOKUP($AO31,Data!$A$50:$B$56,2,FALSE),0)</f>
        <v>0</v>
      </c>
      <c r="BR31" s="11">
        <f>IF(BR$2=$A31,0,IF(HLOOKUP(BR$2,Recipes!$H:$GI,'Production Calculator'!$A31+2,FALSE)=0,0,HLOOKUP(BR$2,Recipes!$H:$GI,'Production Calculator'!$A31+2,FALSE)*$AK31))+IF($AO31=BR$3,$AM31/VLOOKUP($AO31,Data!$A$50:$B$56,2,FALSE),0)</f>
        <v>0</v>
      </c>
      <c r="BS31" s="11">
        <f>IF(BS$2=$A31,0,IF(HLOOKUP(BS$2,Recipes!$H:$GI,'Production Calculator'!$A31+2,FALSE)=0,0,HLOOKUP(BS$2,Recipes!$H:$GI,'Production Calculator'!$A31+2,FALSE)*$AK31))+IF($AO31=BS$3,$AM31/VLOOKUP($AO31,Data!$A$50:$B$56,2,FALSE),0)</f>
        <v>0</v>
      </c>
      <c r="BT31" s="11">
        <f>IF(BT$2=$A31,0,IF(HLOOKUP(BT$2,Recipes!$H:$GI,'Production Calculator'!$A31+2,FALSE)=0,0,HLOOKUP(BT$2,Recipes!$H:$GI,'Production Calculator'!$A31+2,FALSE)*$AK31))+IF($AO31=BT$3,$AM31/VLOOKUP($AO31,Data!$A$50:$B$56,2,FALSE),0)</f>
        <v>0</v>
      </c>
      <c r="BU31" s="11">
        <f>IF(BU$2=$A31,0,IF(HLOOKUP(BU$2,Recipes!$H:$GI,'Production Calculator'!$A31+2,FALSE)=0,0,HLOOKUP(BU$2,Recipes!$H:$GI,'Production Calculator'!$A31+2,FALSE)*$AK31))+IF($AO31=BU$3,$AM31/VLOOKUP($AO31,Data!$A$50:$B$56,2,FALSE),0)</f>
        <v>0</v>
      </c>
      <c r="BV31" s="11">
        <f>IF(BV$2=$A31,0,IF(HLOOKUP(BV$2,Recipes!$H:$GI,'Production Calculator'!$A31+2,FALSE)=0,0,HLOOKUP(BV$2,Recipes!$H:$GI,'Production Calculator'!$A31+2,FALSE)*$AK31))+IF($AO31=BV$3,$AM31/VLOOKUP($AO31,Data!$A$50:$B$56,2,FALSE),0)</f>
        <v>0</v>
      </c>
      <c r="BW31" s="11">
        <f>IF(BW$2=$A31,0,IF(HLOOKUP(BW$2,Recipes!$H:$GI,'Production Calculator'!$A31+2,FALSE)=0,0,HLOOKUP(BW$2,Recipes!$H:$GI,'Production Calculator'!$A31+2,FALSE)*$AK31))+IF($AO31=BW$3,$AM31/VLOOKUP($AO31,Data!$A$50:$B$56,2,FALSE),0)</f>
        <v>0</v>
      </c>
      <c r="BX31" s="11">
        <f>IF(BX$2=$A31,0,IF(HLOOKUP(BX$2,Recipes!$H:$GI,'Production Calculator'!$A31+2,FALSE)=0,0,HLOOKUP(BX$2,Recipes!$H:$GI,'Production Calculator'!$A31+2,FALSE)*$AK31))+IF($AO31=BX$3,$AM31/VLOOKUP($AO31,Data!$A$50:$B$56,2,FALSE),0)</f>
        <v>0</v>
      </c>
      <c r="BY31" s="11">
        <f>IF(BY$2=$A31,0,IF(HLOOKUP(BY$2,Recipes!$H:$GI,'Production Calculator'!$A31+2,FALSE)=0,0,HLOOKUP(BY$2,Recipes!$H:$GI,'Production Calculator'!$A31+2,FALSE)*$AK31))+IF($AO31=BY$3,$AM31/VLOOKUP($AO31,Data!$A$50:$B$56,2,FALSE),0)</f>
        <v>0</v>
      </c>
      <c r="BZ31" s="11">
        <f>IF(BZ$2=$A31,0,IF(HLOOKUP(BZ$2,Recipes!$H:$GI,'Production Calculator'!$A31+2,FALSE)=0,0,HLOOKUP(BZ$2,Recipes!$H:$GI,'Production Calculator'!$A31+2,FALSE)*$AK31))+IF($AO31=BZ$3,$AM31/VLOOKUP($AO31,Data!$A$50:$B$56,2,FALSE),0)</f>
        <v>0</v>
      </c>
      <c r="CA31" s="11">
        <f>IF(CA$2=$A31,0,IF(HLOOKUP(CA$2,Recipes!$H:$GI,'Production Calculator'!$A31+2,FALSE)=0,0,HLOOKUP(CA$2,Recipes!$H:$GI,'Production Calculator'!$A31+2,FALSE)*$AK31))+IF($AO31=CA$3,$AM31/VLOOKUP($AO31,Data!$A$50:$B$56,2,FALSE),0)</f>
        <v>0</v>
      </c>
      <c r="CB31" s="11">
        <f>IF(CB$2=$A31,0,IF(HLOOKUP(CB$2,Recipes!$H:$GI,'Production Calculator'!$A31+2,FALSE)=0,0,HLOOKUP(CB$2,Recipes!$H:$GI,'Production Calculator'!$A31+2,FALSE)*$AK31))+IF($AO31=CB$3,$AM31/VLOOKUP($AO31,Data!$A$50:$B$56,2,FALSE),0)</f>
        <v>0</v>
      </c>
      <c r="CC31" s="11">
        <f>IF(CC$2=$A31,0,IF(HLOOKUP(CC$2,Recipes!$H:$GI,'Production Calculator'!$A31+2,FALSE)=0,0,HLOOKUP(CC$2,Recipes!$H:$GI,'Production Calculator'!$A31+2,FALSE)*$AK31))+IF($AO31=CC$3,$AM31/VLOOKUP($AO31,Data!$A$50:$B$56,2,FALSE),0)</f>
        <v>0</v>
      </c>
      <c r="CD31" s="11">
        <f>IF(CD$2=$A31,0,IF(HLOOKUP(CD$2,Recipes!$H:$GI,'Production Calculator'!$A31+2,FALSE)=0,0,HLOOKUP(CD$2,Recipes!$H:$GI,'Production Calculator'!$A31+2,FALSE)*$AK31))+IF($AO31=CD$3,$AM31/VLOOKUP($AO31,Data!$A$50:$B$56,2,FALSE),0)</f>
        <v>0</v>
      </c>
      <c r="CE31" s="11">
        <f>IF(CE$2=$A31,0,IF(HLOOKUP(CE$2,Recipes!$H:$GI,'Production Calculator'!$A31+2,FALSE)=0,0,HLOOKUP(CE$2,Recipes!$H:$GI,'Production Calculator'!$A31+2,FALSE)*$AK31))+IF($AO31=CE$3,$AM31/VLOOKUP($AO31,Data!$A$50:$B$56,2,FALSE),0)</f>
        <v>0</v>
      </c>
      <c r="CF31" s="11">
        <f>IF(CF$2=$A31,0,IF(HLOOKUP(CF$2,Recipes!$H:$GI,'Production Calculator'!$A31+2,FALSE)=0,0,HLOOKUP(CF$2,Recipes!$H:$GI,'Production Calculator'!$A31+2,FALSE)*$AK31))+IF($AO31=CF$3,$AM31/VLOOKUP($AO31,Data!$A$50:$B$56,2,FALSE),0)</f>
        <v>0</v>
      </c>
      <c r="CG31" s="11">
        <f>IF(CG$2=$A31,0,IF(HLOOKUP(CG$2,Recipes!$H:$GI,'Production Calculator'!$A31+2,FALSE)=0,0,HLOOKUP(CG$2,Recipes!$H:$GI,'Production Calculator'!$A31+2,FALSE)*$AK31))+IF($AO31=CG$3,$AM31/VLOOKUP($AO31,Data!$A$50:$B$56,2,FALSE),0)</f>
        <v>0</v>
      </c>
      <c r="CH31" s="11">
        <f>IF(CH$2=$A31,0,IF(HLOOKUP(CH$2,Recipes!$H:$GI,'Production Calculator'!$A31+2,FALSE)=0,0,HLOOKUP(CH$2,Recipes!$H:$GI,'Production Calculator'!$A31+2,FALSE)*$AK31))+IF($AO31=CH$3,$AM31/VLOOKUP($AO31,Data!$A$50:$B$56,2,FALSE),0)</f>
        <v>0</v>
      </c>
      <c r="CI31" s="11">
        <f>IF(CI$2=$A31,0,IF(HLOOKUP(CI$2,Recipes!$H:$GI,'Production Calculator'!$A31+2,FALSE)=0,0,HLOOKUP(CI$2,Recipes!$H:$GI,'Production Calculator'!$A31+2,FALSE)*$AK31))+IF($AO31=CI$3,$AM31/VLOOKUP($AO31,Data!$A$50:$B$56,2,FALSE),0)</f>
        <v>0</v>
      </c>
      <c r="CJ31" s="11">
        <f>IF(CJ$2=$A31,0,IF(HLOOKUP(CJ$2,Recipes!$H:$GI,'Production Calculator'!$A31+2,FALSE)=0,0,HLOOKUP(CJ$2,Recipes!$H:$GI,'Production Calculator'!$A31+2,FALSE)*$AK31))+IF($AO31=CJ$3,$AM31/VLOOKUP($AO31,Data!$A$50:$B$56,2,FALSE),0)</f>
        <v>0</v>
      </c>
      <c r="CK31" s="11">
        <f>IF(CK$2=$A31,0,IF(HLOOKUP(CK$2,Recipes!$H:$GI,'Production Calculator'!$A31+2,FALSE)=0,0,HLOOKUP(CK$2,Recipes!$H:$GI,'Production Calculator'!$A31+2,FALSE)*$AK31))+IF($AO31=CK$3,$AM31/VLOOKUP($AO31,Data!$A$50:$B$56,2,FALSE),0)</f>
        <v>0</v>
      </c>
      <c r="CL31" s="11">
        <f>IF(CL$2=$A31,0,IF(HLOOKUP(CL$2,Recipes!$H:$GI,'Production Calculator'!$A31+2,FALSE)=0,0,HLOOKUP(CL$2,Recipes!$H:$GI,'Production Calculator'!$A31+2,FALSE)*$AK31))+IF($AO31=CL$3,$AM31/VLOOKUP($AO31,Data!$A$50:$B$56,2,FALSE),0)</f>
        <v>0</v>
      </c>
      <c r="CM31" s="11">
        <f>IF(CM$2=$A31,0,IF(HLOOKUP(CM$2,Recipes!$H:$GI,'Production Calculator'!$A31+2,FALSE)=0,0,HLOOKUP(CM$2,Recipes!$H:$GI,'Production Calculator'!$A31+2,FALSE)*$AK31))+IF($AO31=CM$3,$AM31/VLOOKUP($AO31,Data!$A$50:$B$56,2,FALSE),0)</f>
        <v>0</v>
      </c>
      <c r="CN31" s="11">
        <f>IF(CN$2=$A31,0,IF(HLOOKUP(CN$2,Recipes!$H:$GI,'Production Calculator'!$A31+2,FALSE)=0,0,HLOOKUP(CN$2,Recipes!$H:$GI,'Production Calculator'!$A31+2,FALSE)*$AK31))+IF($AO31=CN$3,$AM31/VLOOKUP($AO31,Data!$A$50:$B$56,2,FALSE),0)</f>
        <v>0</v>
      </c>
      <c r="CO31" s="11">
        <f>IF(CO$2=$A31,0,IF(HLOOKUP(CO$2,Recipes!$H:$GI,'Production Calculator'!$A31+2,FALSE)=0,0,HLOOKUP(CO$2,Recipes!$H:$GI,'Production Calculator'!$A31+2,FALSE)*$AK31))+IF($AO31=CO$3,$AM31/VLOOKUP($AO31,Data!$A$50:$B$56,2,FALSE),0)</f>
        <v>0</v>
      </c>
      <c r="CP31" s="11">
        <f>IF(CP$2=$A31,0,IF(HLOOKUP(CP$2,Recipes!$H:$GI,'Production Calculator'!$A31+2,FALSE)=0,0,HLOOKUP(CP$2,Recipes!$H:$GI,'Production Calculator'!$A31+2,FALSE)*$AK31))+IF($AO31=CP$3,$AM31/VLOOKUP($AO31,Data!$A$50:$B$56,2,FALSE),0)</f>
        <v>0</v>
      </c>
      <c r="CQ31" s="11">
        <f>IF(CQ$2=$A31,0,IF(HLOOKUP(CQ$2,Recipes!$H:$GI,'Production Calculator'!$A31+2,FALSE)=0,0,HLOOKUP(CQ$2,Recipes!$H:$GI,'Production Calculator'!$A31+2,FALSE)*$AK31))+IF($AO31=CQ$3,$AM31/VLOOKUP($AO31,Data!$A$50:$B$56,2,FALSE),0)</f>
        <v>0</v>
      </c>
      <c r="CR31" s="11">
        <f>IF(CR$2=$A31,0,IF(HLOOKUP(CR$2,Recipes!$H:$GI,'Production Calculator'!$A31+2,FALSE)=0,0,HLOOKUP(CR$2,Recipes!$H:$GI,'Production Calculator'!$A31+2,FALSE)*$AK31))+IF($AO31=CR$3,$AM31/VLOOKUP($AO31,Data!$A$50:$B$56,2,FALSE),0)</f>
        <v>0</v>
      </c>
      <c r="CS31" s="11">
        <f>IF(CS$2=$A31,0,IF(HLOOKUP(CS$2,Recipes!$H:$GI,'Production Calculator'!$A31+2,FALSE)=0,0,HLOOKUP(CS$2,Recipes!$H:$GI,'Production Calculator'!$A31+2,FALSE)*$AK31))+IF($AO31=CS$3,$AM31/VLOOKUP($AO31,Data!$A$50:$B$56,2,FALSE),0)</f>
        <v>0</v>
      </c>
      <c r="CT31" s="11">
        <f>IF(CT$2=$A31,0,IF(HLOOKUP(CT$2,Recipes!$H:$GI,'Production Calculator'!$A31+2,FALSE)=0,0,HLOOKUP(CT$2,Recipes!$H:$GI,'Production Calculator'!$A31+2,FALSE)*$AK31))+IF($AO31=CT$3,$AM31/VLOOKUP($AO31,Data!$A$50:$B$56,2,FALSE),0)</f>
        <v>0</v>
      </c>
      <c r="CU31" s="11">
        <f>IF(CU$2=$A31,0,IF(HLOOKUP(CU$2,Recipes!$H:$GI,'Production Calculator'!$A31+2,FALSE)=0,0,HLOOKUP(CU$2,Recipes!$H:$GI,'Production Calculator'!$A31+2,FALSE)*$AK31))+IF($AO31=CU$3,$AM31/VLOOKUP($AO31,Data!$A$50:$B$56,2,FALSE),0)</f>
        <v>0</v>
      </c>
      <c r="CV31" s="11">
        <f>IF(CV$2=$A31,0,IF(HLOOKUP(CV$2,Recipes!$H:$GI,'Production Calculator'!$A31+2,FALSE)=0,0,HLOOKUP(CV$2,Recipes!$H:$GI,'Production Calculator'!$A31+2,FALSE)*$AK31))+IF($AO31=CV$3,$AM31/VLOOKUP($AO31,Data!$A$50:$B$56,2,FALSE),0)</f>
        <v>0</v>
      </c>
      <c r="CW31" s="11">
        <f>IF(CW$2=$A31,0,IF(HLOOKUP(CW$2,Recipes!$H:$GI,'Production Calculator'!$A31+2,FALSE)=0,0,HLOOKUP(CW$2,Recipes!$H:$GI,'Production Calculator'!$A31+2,FALSE)*$AK31))+IF($AO31=CW$3,$AM31/VLOOKUP($AO31,Data!$A$50:$B$56,2,FALSE),0)</f>
        <v>0</v>
      </c>
      <c r="CX31" s="11">
        <f>IF(CX$2=$A31,0,IF(HLOOKUP(CX$2,Recipes!$H:$GI,'Production Calculator'!$A31+2,FALSE)=0,0,HLOOKUP(CX$2,Recipes!$H:$GI,'Production Calculator'!$A31+2,FALSE)*$AK31))+IF($AO31=CX$3,$AM31/VLOOKUP($AO31,Data!$A$50:$B$56,2,FALSE),0)</f>
        <v>0</v>
      </c>
      <c r="CY31" s="11">
        <f>IF(CY$2=$A31,0,IF(HLOOKUP(CY$2,Recipes!$H:$GI,'Production Calculator'!$A31+2,FALSE)=0,0,HLOOKUP(CY$2,Recipes!$H:$GI,'Production Calculator'!$A31+2,FALSE)*$AK31))+IF($AO31=CY$3,$AM31/VLOOKUP($AO31,Data!$A$50:$B$56,2,FALSE),0)</f>
        <v>0</v>
      </c>
      <c r="CZ31" s="11">
        <f>IF(CZ$2=$A31,0,IF(HLOOKUP(CZ$2,Recipes!$H:$GI,'Production Calculator'!$A31+2,FALSE)=0,0,HLOOKUP(CZ$2,Recipes!$H:$GI,'Production Calculator'!$A31+2,FALSE)*$AK31))+IF($AO31=CZ$3,$AM31/VLOOKUP($AO31,Data!$A$50:$B$56,2,FALSE),0)</f>
        <v>0</v>
      </c>
      <c r="DA31" s="11">
        <f>IF(DA$2=$A31,0,IF(HLOOKUP(DA$2,Recipes!$H:$GI,'Production Calculator'!$A31+2,FALSE)=0,0,HLOOKUP(DA$2,Recipes!$H:$GI,'Production Calculator'!$A31+2,FALSE)*$AK31))+IF($AO31=DA$3,$AM31/VLOOKUP($AO31,Data!$A$50:$B$56,2,FALSE),0)</f>
        <v>0</v>
      </c>
      <c r="DB31" s="11">
        <f>IF(DB$2=$A31,0,IF(HLOOKUP(DB$2,Recipes!$H:$GI,'Production Calculator'!$A31+2,FALSE)=0,0,HLOOKUP(DB$2,Recipes!$H:$GI,'Production Calculator'!$A31+2,FALSE)*$AK31))+IF($AO31=DB$3,$AM31/VLOOKUP($AO31,Data!$A$50:$B$56,2,FALSE),0)</f>
        <v>0</v>
      </c>
      <c r="DC31" s="11">
        <f>IF(DC$2=$A31,0,IF(HLOOKUP(DC$2,Recipes!$H:$GI,'Production Calculator'!$A31+2,FALSE)=0,0,HLOOKUP(DC$2,Recipes!$H:$GI,'Production Calculator'!$A31+2,FALSE)*$AK31))+IF($AO31=DC$3,$AM31/VLOOKUP($AO31,Data!$A$50:$B$56,2,FALSE),0)</f>
        <v>0</v>
      </c>
      <c r="DD31" s="11">
        <f>IF(DD$2=$A31,0,IF(HLOOKUP(DD$2,Recipes!$H:$GI,'Production Calculator'!$A31+2,FALSE)=0,0,HLOOKUP(DD$2,Recipes!$H:$GI,'Production Calculator'!$A31+2,FALSE)*$AK31))+IF($AO31=DD$3,$AM31/VLOOKUP($AO31,Data!$A$50:$B$56,2,FALSE),0)</f>
        <v>0</v>
      </c>
      <c r="DE31" s="11">
        <f>IF(DE$2=$A31,0,IF(HLOOKUP(DE$2,Recipes!$H:$GI,'Production Calculator'!$A31+2,FALSE)=0,0,HLOOKUP(DE$2,Recipes!$H:$GI,'Production Calculator'!$A31+2,FALSE)*$AK31))+IF($AO31=DE$3,$AM31/VLOOKUP($AO31,Data!$A$50:$B$56,2,FALSE),0)</f>
        <v>0</v>
      </c>
      <c r="DF31" s="11">
        <f>IF(DF$2=$A31,0,IF(HLOOKUP(DF$2,Recipes!$H:$GI,'Production Calculator'!$A31+2,FALSE)=0,0,HLOOKUP(DF$2,Recipes!$H:$GI,'Production Calculator'!$A31+2,FALSE)*$AK31))+IF($AO31=DF$3,$AM31/VLOOKUP($AO31,Data!$A$50:$B$56,2,FALSE),0)</f>
        <v>0</v>
      </c>
      <c r="DG31" s="11">
        <f>IF(DG$2=$A31,0,IF(HLOOKUP(DG$2,Recipes!$H:$GI,'Production Calculator'!$A31+2,FALSE)=0,0,HLOOKUP(DG$2,Recipes!$H:$GI,'Production Calculator'!$A31+2,FALSE)*$AK31))+IF($AO31=DG$3,$AM31/VLOOKUP($AO31,Data!$A$50:$B$56,2,FALSE),0)</f>
        <v>0</v>
      </c>
      <c r="DH31" s="11">
        <f>IF(DH$2=$A31,0,IF(HLOOKUP(DH$2,Recipes!$H:$GI,'Production Calculator'!$A31+2,FALSE)=0,0,HLOOKUP(DH$2,Recipes!$H:$GI,'Production Calculator'!$A31+2,FALSE)*$AK31))+IF($AO31=DH$3,$AM31/VLOOKUP($AO31,Data!$A$50:$B$56,2,FALSE),0)</f>
        <v>0</v>
      </c>
      <c r="DI31" s="11">
        <f>IF(DI$2=$A31,0,IF(HLOOKUP(DI$2,Recipes!$H:$GI,'Production Calculator'!$A31+2,FALSE)=0,0,HLOOKUP(DI$2,Recipes!$H:$GI,'Production Calculator'!$A31+2,FALSE)*$AK31))+IF($AO31=DI$3,$AM31/VLOOKUP($AO31,Data!$A$50:$B$56,2,FALSE),0)</f>
        <v>0</v>
      </c>
      <c r="DJ31" s="11">
        <f>IF(DJ$2=$A31,0,IF(HLOOKUP(DJ$2,Recipes!$H:$GI,'Production Calculator'!$A31+2,FALSE)=0,0,HLOOKUP(DJ$2,Recipes!$H:$GI,'Production Calculator'!$A31+2,FALSE)*$AK31))+IF($AO31=DJ$3,$AM31/VLOOKUP($AO31,Data!$A$50:$B$56,2,FALSE),0)</f>
        <v>0</v>
      </c>
      <c r="DK31" s="11">
        <f>IF(DK$2=$A31,0,IF(HLOOKUP(DK$2,Recipes!$H:$GI,'Production Calculator'!$A31+2,FALSE)=0,0,HLOOKUP(DK$2,Recipes!$H:$GI,'Production Calculator'!$A31+2,FALSE)*$AK31))+IF($AO31=DK$3,$AM31/VLOOKUP($AO31,Data!$A$50:$B$56,2,FALSE),0)</f>
        <v>0</v>
      </c>
      <c r="DL31" s="11">
        <f>IF(DL$2=$A31,0,IF(HLOOKUP(DL$2,Recipes!$H:$GI,'Production Calculator'!$A31+2,FALSE)=0,0,HLOOKUP(DL$2,Recipes!$H:$GI,'Production Calculator'!$A31+2,FALSE)*$AK31))+IF($AO31=DL$3,$AM31/VLOOKUP($AO31,Data!$A$50:$B$56,2,FALSE),0)</f>
        <v>0</v>
      </c>
      <c r="DM31" s="11">
        <f>IF(DM$2=$A31,0,IF(HLOOKUP(DM$2,Recipes!$H:$GI,'Production Calculator'!$A31+2,FALSE)=0,0,HLOOKUP(DM$2,Recipes!$H:$GI,'Production Calculator'!$A31+2,FALSE)*$AK31))+IF($AO31=DM$3,$AM31/VLOOKUP($AO31,Data!$A$50:$B$56,2,FALSE),0)</f>
        <v>0</v>
      </c>
      <c r="DN31" s="11">
        <f>IF(DN$2=$A31,0,IF(HLOOKUP(DN$2,Recipes!$H:$GI,'Production Calculator'!$A31+2,FALSE)=0,0,HLOOKUP(DN$2,Recipes!$H:$GI,'Production Calculator'!$A31+2,FALSE)*$AK31))+IF($AO31=DN$3,$AM31/VLOOKUP($AO31,Data!$A$50:$B$56,2,FALSE),0)</f>
        <v>0</v>
      </c>
      <c r="DO31" s="11">
        <f>IF(DO$2=$A31,0,IF(HLOOKUP(DO$2,Recipes!$H:$GI,'Production Calculator'!$A31+2,FALSE)=0,0,HLOOKUP(DO$2,Recipes!$H:$GI,'Production Calculator'!$A31+2,FALSE)*$AK31))+IF($AO31=DO$3,$AM31/VLOOKUP($AO31,Data!$A$50:$B$56,2,FALSE),0)</f>
        <v>0</v>
      </c>
      <c r="DP31" s="11">
        <f>IF(DP$2=$A31,0,IF(HLOOKUP(DP$2,Recipes!$H:$GI,'Production Calculator'!$A31+2,FALSE)=0,0,HLOOKUP(DP$2,Recipes!$H:$GI,'Production Calculator'!$A31+2,FALSE)*$AK31))+IF($AO31=DP$3,$AM31/VLOOKUP($AO31,Data!$A$50:$B$56,2,FALSE),0)</f>
        <v>0</v>
      </c>
      <c r="DQ31" s="11">
        <f>IF(DQ$2=$A31,0,IF(HLOOKUP(DQ$2,Recipes!$H:$GI,'Production Calculator'!$A31+2,FALSE)=0,0,HLOOKUP(DQ$2,Recipes!$H:$GI,'Production Calculator'!$A31+2,FALSE)*$AK31))+IF($AO31=DQ$3,$AM31/VLOOKUP($AO31,Data!$A$50:$B$56,2,FALSE),0)</f>
        <v>0</v>
      </c>
      <c r="DR31" s="11">
        <f>IF(DR$2=$A31,0,IF(HLOOKUP(DR$2,Recipes!$H:$GI,'Production Calculator'!$A31+2,FALSE)=0,0,HLOOKUP(DR$2,Recipes!$H:$GI,'Production Calculator'!$A31+2,FALSE)*$AK31))+IF($AO31=DR$3,$AM31/VLOOKUP($AO31,Data!$A$50:$B$56,2,FALSE),0)</f>
        <v>0</v>
      </c>
      <c r="DS31" s="11">
        <f>IF(DS$2=$A31,0,IF(HLOOKUP(DS$2,Recipes!$H:$GI,'Production Calculator'!$A31+2,FALSE)=0,0,HLOOKUP(DS$2,Recipes!$H:$GI,'Production Calculator'!$A31+2,FALSE)*$AK31))+IF($AO31=DS$3,$AM31/VLOOKUP($AO31,Data!$A$50:$B$56,2,FALSE),0)</f>
        <v>0</v>
      </c>
      <c r="DT31" s="11">
        <f>IF(DT$2=$A31,0,IF(HLOOKUP(DT$2,Recipes!$H:$GI,'Production Calculator'!$A31+2,FALSE)=0,0,HLOOKUP(DT$2,Recipes!$H:$GI,'Production Calculator'!$A31+2,FALSE)*$AK31))+IF($AO31=DT$3,$AM31/VLOOKUP($AO31,Data!$A$50:$B$56,2,FALSE),0)</f>
        <v>0</v>
      </c>
      <c r="DU31" s="11">
        <f>IF(DU$2=$A31,0,IF(HLOOKUP(DU$2,Recipes!$H:$GI,'Production Calculator'!$A31+2,FALSE)=0,0,HLOOKUP(DU$2,Recipes!$H:$GI,'Production Calculator'!$A31+2,FALSE)*$AK31))+IF($AO31=DU$3,$AM31/VLOOKUP($AO31,Data!$A$50:$B$56,2,FALSE),0)</f>
        <v>0</v>
      </c>
      <c r="DV31" s="11">
        <f>IF(DV$2=$A31,0,IF(HLOOKUP(DV$2,Recipes!$H:$GI,'Production Calculator'!$A31+2,FALSE)=0,0,HLOOKUP(DV$2,Recipes!$H:$GI,'Production Calculator'!$A31+2,FALSE)*$AK31))+IF($AO31=DV$3,$AM31/VLOOKUP($AO31,Data!$A$50:$B$56,2,FALSE),0)</f>
        <v>0</v>
      </c>
      <c r="DW31" s="11">
        <f>IF(DW$2=$A31,0,IF(HLOOKUP(DW$2,Recipes!$H:$GI,'Production Calculator'!$A31+2,FALSE)=0,0,HLOOKUP(DW$2,Recipes!$H:$GI,'Production Calculator'!$A31+2,FALSE)*$AK31))+IF($AO31=DW$3,$AM31/VLOOKUP($AO31,Data!$A$50:$B$56,2,FALSE),0)</f>
        <v>0</v>
      </c>
      <c r="DX31" s="11">
        <f>IF(DX$2=$A31,0,IF(HLOOKUP(DX$2,Recipes!$H:$GI,'Production Calculator'!$A31+2,FALSE)=0,0,HLOOKUP(DX$2,Recipes!$H:$GI,'Production Calculator'!$A31+2,FALSE)*$AK31))+IF($AO31=DX$3,$AM31/VLOOKUP($AO31,Data!$A$50:$B$56,2,FALSE),0)</f>
        <v>0</v>
      </c>
      <c r="DY31" s="11">
        <f>IF(DY$2=$A31,0,IF(HLOOKUP(DY$2,Recipes!$H:$GI,'Production Calculator'!$A31+2,FALSE)=0,0,HLOOKUP(DY$2,Recipes!$H:$GI,'Production Calculator'!$A31+2,FALSE)*$AK31))+IF($AO31=DY$3,$AM31/VLOOKUP($AO31,Data!$A$50:$B$56,2,FALSE),0)</f>
        <v>0</v>
      </c>
      <c r="DZ31" s="11">
        <f>IF(DZ$2=$A31,0,IF(HLOOKUP(DZ$2,Recipes!$H:$GI,'Production Calculator'!$A31+2,FALSE)=0,0,HLOOKUP(DZ$2,Recipes!$H:$GI,'Production Calculator'!$A31+2,FALSE)*$AK31))+IF($AO31=DZ$3,$AM31/VLOOKUP($AO31,Data!$A$50:$B$56,2,FALSE),0)</f>
        <v>0</v>
      </c>
      <c r="EA31" s="11">
        <f>IF(EA$2=$A31,0,IF(HLOOKUP(EA$2,Recipes!$H:$GI,'Production Calculator'!$A31+2,FALSE)=0,0,HLOOKUP(EA$2,Recipes!$H:$GI,'Production Calculator'!$A31+2,FALSE)*$AK31))+IF($AO31=EA$3,$AM31/VLOOKUP($AO31,Data!$A$50:$B$56,2,FALSE),0)</f>
        <v>0</v>
      </c>
      <c r="EB31" s="11">
        <f>IF(EB$2=$A31,0,IF(HLOOKUP(EB$2,Recipes!$H:$GI,'Production Calculator'!$A31+2,FALSE)=0,0,HLOOKUP(EB$2,Recipes!$H:$GI,'Production Calculator'!$A31+2,FALSE)*$AK31))+IF($AO31=EB$3,$AM31/VLOOKUP($AO31,Data!$A$50:$B$56,2,FALSE),0)</f>
        <v>0</v>
      </c>
      <c r="EC31" s="11">
        <f>IF(EC$2=$A31,0,IF(HLOOKUP(EC$2,Recipes!$H:$GI,'Production Calculator'!$A31+2,FALSE)=0,0,HLOOKUP(EC$2,Recipes!$H:$GI,'Production Calculator'!$A31+2,FALSE)*$AK31))+IF($AO31=EC$3,$AM31/VLOOKUP($AO31,Data!$A$50:$B$56,2,FALSE),0)</f>
        <v>0</v>
      </c>
      <c r="ED31" s="11">
        <f>IF(ED$2=$A31,0,IF(HLOOKUP(ED$2,Recipes!$H:$GI,'Production Calculator'!$A31+2,FALSE)=0,0,HLOOKUP(ED$2,Recipes!$H:$GI,'Production Calculator'!$A31+2,FALSE)*$AK31))+IF($AO31=ED$3,$AM31/VLOOKUP($AO31,Data!$A$50:$B$56,2,FALSE),0)</f>
        <v>0</v>
      </c>
      <c r="EE31" s="11">
        <f>IF(EE$2=$A31,0,IF(HLOOKUP(EE$2,Recipes!$H:$GI,'Production Calculator'!$A31+2,FALSE)=0,0,HLOOKUP(EE$2,Recipes!$H:$GI,'Production Calculator'!$A31+2,FALSE)*$AK31))+IF($AO31=EE$3,$AM31/VLOOKUP($AO31,Data!$A$50:$B$56,2,FALSE),0)</f>
        <v>0</v>
      </c>
      <c r="EF31" s="11">
        <f>IF(EF$2=$A31,0,IF(HLOOKUP(EF$2,Recipes!$H:$GI,'Production Calculator'!$A31+2,FALSE)=0,0,HLOOKUP(EF$2,Recipes!$H:$GI,'Production Calculator'!$A31+2,FALSE)*$AK31))+IF($AO31=EF$3,$AM31/VLOOKUP($AO31,Data!$A$50:$B$56,2,FALSE),0)</f>
        <v>0</v>
      </c>
      <c r="EG31" s="11">
        <f>IF(EG$2=$A31,0,IF(HLOOKUP(EG$2,Recipes!$H:$GI,'Production Calculator'!$A31+2,FALSE)=0,0,HLOOKUP(EG$2,Recipes!$H:$GI,'Production Calculator'!$A31+2,FALSE)*$AK31))+IF($AO31=EG$3,$AM31/VLOOKUP($AO31,Data!$A$50:$B$56,2,FALSE),0)</f>
        <v>0</v>
      </c>
      <c r="EH31" s="11">
        <f>IF(EH$2=$A31,0,IF(HLOOKUP(EH$2,Recipes!$H:$GI,'Production Calculator'!$A31+2,FALSE)=0,0,HLOOKUP(EH$2,Recipes!$H:$GI,'Production Calculator'!$A31+2,FALSE)*$AK31))+IF($AO31=EH$3,$AM31/VLOOKUP($AO31,Data!$A$50:$B$56,2,FALSE),0)</f>
        <v>0</v>
      </c>
      <c r="EI31" s="11">
        <f>IF(EI$2=$A31,0,IF(HLOOKUP(EI$2,Recipes!$H:$GI,'Production Calculator'!$A31+2,FALSE)=0,0,HLOOKUP(EI$2,Recipes!$H:$GI,'Production Calculator'!$A31+2,FALSE)*$AK31))+IF($AO31=EI$3,$AM31/VLOOKUP($AO31,Data!$A$50:$B$56,2,FALSE),0)</f>
        <v>0</v>
      </c>
      <c r="EJ31" s="11">
        <f>IF(EJ$2=$A31,0,IF(HLOOKUP(EJ$2,Recipes!$H:$GI,'Production Calculator'!$A31+2,FALSE)=0,0,HLOOKUP(EJ$2,Recipes!$H:$GI,'Production Calculator'!$A31+2,FALSE)*$AK31))+IF($AO31=EJ$3,$AM31/VLOOKUP($AO31,Data!$A$50:$B$56,2,FALSE),0)</f>
        <v>0</v>
      </c>
      <c r="EK31" s="11">
        <f>IF(EK$2=$A31,0,IF(HLOOKUP(EK$2,Recipes!$H:$GI,'Production Calculator'!$A31+2,FALSE)=0,0,HLOOKUP(EK$2,Recipes!$H:$GI,'Production Calculator'!$A31+2,FALSE)*$AK31))+IF($AO31=EK$3,$AM31/VLOOKUP($AO31,Data!$A$50:$B$56,2,FALSE),0)</f>
        <v>0</v>
      </c>
      <c r="EL31" s="11">
        <f>IF(EL$2=$A31,0,IF(HLOOKUP(EL$2,Recipes!$H:$GI,'Production Calculator'!$A31+2,FALSE)=0,0,HLOOKUP(EL$2,Recipes!$H:$GI,'Production Calculator'!$A31+2,FALSE)*$AK31))+IF($AO31=EL$3,$AM31/VLOOKUP($AO31,Data!$A$50:$B$56,2,FALSE),0)</f>
        <v>0</v>
      </c>
      <c r="EM31" s="11">
        <f>IF(EM$2=$A31,0,IF(HLOOKUP(EM$2,Recipes!$H:$GI,'Production Calculator'!$A31+2,FALSE)=0,0,HLOOKUP(EM$2,Recipes!$H:$GI,'Production Calculator'!$A31+2,FALSE)*$AK31))+IF($AO31=EM$3,$AM31/VLOOKUP($AO31,Data!$A$50:$B$56,2,FALSE),0)</f>
        <v>0</v>
      </c>
      <c r="EN31" s="11">
        <f>IF(EN$2=$A31,0,IF(HLOOKUP(EN$2,Recipes!$H:$GI,'Production Calculator'!$A31+2,FALSE)=0,0,HLOOKUP(EN$2,Recipes!$H:$GI,'Production Calculator'!$A31+2,FALSE)*$AK31))+IF($AO31=EN$3,$AM31/VLOOKUP($AO31,Data!$A$50:$B$56,2,FALSE),0)</f>
        <v>0</v>
      </c>
      <c r="EO31" s="11">
        <f>IF(EO$2=$A31,0,IF(HLOOKUP(EO$2,Recipes!$H:$GI,'Production Calculator'!$A31+2,FALSE)=0,0,HLOOKUP(EO$2,Recipes!$H:$GI,'Production Calculator'!$A31+2,FALSE)*$AK31))+IF($AO31=EO$3,$AM31/VLOOKUP($AO31,Data!$A$50:$B$56,2,FALSE),0)</f>
        <v>0</v>
      </c>
      <c r="EP31" s="11">
        <f>IF(EP$2=$A31,0,IF(HLOOKUP(EP$2,Recipes!$H:$GI,'Production Calculator'!$A31+2,FALSE)=0,0,HLOOKUP(EP$2,Recipes!$H:$GI,'Production Calculator'!$A31+2,FALSE)*$AK31))+IF($AO31=EP$3,$AM31/VLOOKUP($AO31,Data!$A$50:$B$56,2,FALSE),0)</f>
        <v>0</v>
      </c>
      <c r="EQ31" s="11">
        <f>IF(EQ$2=$A31,0,IF(HLOOKUP(EQ$2,Recipes!$H:$GI,'Production Calculator'!$A31+2,FALSE)=0,0,HLOOKUP(EQ$2,Recipes!$H:$GI,'Production Calculator'!$A31+2,FALSE)*$AK31))+IF($AO31=EQ$3,$AM31/VLOOKUP($AO31,Data!$A$50:$B$56,2,FALSE),0)</f>
        <v>0</v>
      </c>
      <c r="ER31" s="11">
        <f>IF(ER$2=$A31,0,IF(HLOOKUP(ER$2,Recipes!$H:$GI,'Production Calculator'!$A31+2,FALSE)=0,0,HLOOKUP(ER$2,Recipes!$H:$GI,'Production Calculator'!$A31+2,FALSE)*$AK31))+IF($AO31=ER$3,$AM31/VLOOKUP($AO31,Data!$A$50:$B$56,2,FALSE),0)</f>
        <v>0</v>
      </c>
      <c r="ES31" s="11">
        <f>IF(ES$2=$A31,0,IF(HLOOKUP(ES$2,Recipes!$H:$GI,'Production Calculator'!$A31+2,FALSE)=0,0,HLOOKUP(ES$2,Recipes!$H:$GI,'Production Calculator'!$A31+2,FALSE)*$AK31))+IF($AO31=ES$3,$AM31/VLOOKUP($AO31,Data!$A$50:$B$56,2,FALSE),0)</f>
        <v>0</v>
      </c>
      <c r="ET31" s="11">
        <f>IF(ET$2=$A31,0,IF(HLOOKUP(ET$2,Recipes!$H:$GI,'Production Calculator'!$A31+2,FALSE)=0,0,HLOOKUP(ET$2,Recipes!$H:$GI,'Production Calculator'!$A31+2,FALSE)*$AK31))+IF($AO31=ET$3,$AM31/VLOOKUP($AO31,Data!$A$50:$B$56,2,FALSE),0)</f>
        <v>0</v>
      </c>
      <c r="EU31" s="11">
        <f>IF(EU$2=$A31,0,IF(HLOOKUP(EU$2,Recipes!$H:$GI,'Production Calculator'!$A31+2,FALSE)=0,0,HLOOKUP(EU$2,Recipes!$H:$GI,'Production Calculator'!$A31+2,FALSE)*$AK31))+IF($AO31=EU$3,$AM31/VLOOKUP($AO31,Data!$A$50:$B$56,2,FALSE),0)</f>
        <v>0</v>
      </c>
      <c r="EV31" s="11">
        <f>IF(EV$2=$A31,0,IF(HLOOKUP(EV$2,Recipes!$H:$GI,'Production Calculator'!$A31+2,FALSE)=0,0,HLOOKUP(EV$2,Recipes!$H:$GI,'Production Calculator'!$A31+2,FALSE)*$AK31))+IF($AO31=EV$3,$AM31/VLOOKUP($AO31,Data!$A$50:$B$56,2,FALSE),0)</f>
        <v>0</v>
      </c>
      <c r="EW31" s="11">
        <f>IF(EW$2=$A31,0,IF(HLOOKUP(EW$2,Recipes!$H:$GI,'Production Calculator'!$A31+2,FALSE)=0,0,HLOOKUP(EW$2,Recipes!$H:$GI,'Production Calculator'!$A31+2,FALSE)*$AK31))+IF($AO31=EW$3,$AM31/VLOOKUP($AO31,Data!$A$50:$B$56,2,FALSE),0)</f>
        <v>0</v>
      </c>
      <c r="EX31" s="11">
        <f>IF(EX$2=$A31,0,IF(HLOOKUP(EX$2,Recipes!$H:$GI,'Production Calculator'!$A31+2,FALSE)=0,0,HLOOKUP(EX$2,Recipes!$H:$GI,'Production Calculator'!$A31+2,FALSE)*$AK31))+IF($AO31=EX$3,$AM31/VLOOKUP($AO31,Data!$A$50:$B$56,2,FALSE),0)</f>
        <v>0</v>
      </c>
      <c r="EY31" s="11">
        <f>IF(EY$2=$A31,0,IF(HLOOKUP(EY$2,Recipes!$H:$GI,'Production Calculator'!$A31+2,FALSE)=0,0,HLOOKUP(EY$2,Recipes!$H:$GI,'Production Calculator'!$A31+2,FALSE)*$AK31))+IF($AO31=EY$3,$AM31/VLOOKUP($AO31,Data!$A$50:$B$56,2,FALSE),0)</f>
        <v>0</v>
      </c>
      <c r="EZ31" s="11">
        <f>IF(EZ$2=$A31,0,IF(HLOOKUP(EZ$2,Recipes!$H:$GI,'Production Calculator'!$A31+2,FALSE)=0,0,HLOOKUP(EZ$2,Recipes!$H:$GI,'Production Calculator'!$A31+2,FALSE)*$AK31))+IF($AO31=EZ$3,$AM31/VLOOKUP($AO31,Data!$A$50:$B$56,2,FALSE),0)</f>
        <v>0</v>
      </c>
      <c r="FA31" s="11">
        <f>IF(FA$2=$A31,0,IF(HLOOKUP(FA$2,Recipes!$H:$GI,'Production Calculator'!$A31+2,FALSE)=0,0,HLOOKUP(FA$2,Recipes!$H:$GI,'Production Calculator'!$A31+2,FALSE)*$AK31))+IF($AO31=FA$3,$AM31/VLOOKUP($AO31,Data!$A$50:$B$56,2,FALSE),0)</f>
        <v>0</v>
      </c>
      <c r="FB31" s="11">
        <f>IF(FB$2=$A31,0,IF(HLOOKUP(FB$2,Recipes!$H:$GI,'Production Calculator'!$A31+2,FALSE)=0,0,HLOOKUP(FB$2,Recipes!$H:$GI,'Production Calculator'!$A31+2,FALSE)*$AK31))+IF($AO31=FB$3,$AM31/VLOOKUP($AO31,Data!$A$50:$B$56,2,FALSE),0)</f>
        <v>0</v>
      </c>
      <c r="FC31" s="11">
        <f>IF(FC$2=$A31,0,IF(HLOOKUP(FC$2,Recipes!$H:$GI,'Production Calculator'!$A31+2,FALSE)=0,0,HLOOKUP(FC$2,Recipes!$H:$GI,'Production Calculator'!$A31+2,FALSE)*$AK31))+IF($AO31=FC$3,$AM31/VLOOKUP($AO31,Data!$A$50:$B$56,2,FALSE),0)</f>
        <v>0</v>
      </c>
      <c r="FD31" s="11">
        <f>IF(FD$2=$A31,0,IF(HLOOKUP(FD$2,Recipes!$H:$GI,'Production Calculator'!$A31+2,FALSE)=0,0,HLOOKUP(FD$2,Recipes!$H:$GI,'Production Calculator'!$A31+2,FALSE)*$AK31))+IF($AO31=FD$3,$AM31/VLOOKUP($AO31,Data!$A$50:$B$56,2,FALSE),0)</f>
        <v>0</v>
      </c>
      <c r="FE31" s="11">
        <f>IF(FE$2=$A31,0,IF(HLOOKUP(FE$2,Recipes!$H:$GI,'Production Calculator'!$A31+2,FALSE)=0,0,HLOOKUP(FE$2,Recipes!$H:$GI,'Production Calculator'!$A31+2,FALSE)*$AK31))+IF($AO31=FE$3,$AM31/VLOOKUP($AO31,Data!$A$50:$B$56,2,FALSE),0)</f>
        <v>0</v>
      </c>
      <c r="FF31" s="11">
        <f>IF(FF$2=$A31,0,IF(HLOOKUP(FF$2,Recipes!$H:$GI,'Production Calculator'!$A31+2,FALSE)=0,0,HLOOKUP(FF$2,Recipes!$H:$GI,'Production Calculator'!$A31+2,FALSE)*$AK31))+IF($AO31=FF$3,$AM31/VLOOKUP($AO31,Data!$A$50:$B$56,2,FALSE),0)</f>
        <v>0</v>
      </c>
      <c r="FG31" s="11">
        <f>IF(FG$2=$A31,0,IF(HLOOKUP(FG$2,Recipes!$H:$GI,'Production Calculator'!$A31+2,FALSE)=0,0,HLOOKUP(FG$2,Recipes!$H:$GI,'Production Calculator'!$A31+2,FALSE)*$AK31))+IF($AO31=FG$3,$AM31/VLOOKUP($AO31,Data!$A$50:$B$56,2,FALSE),0)</f>
        <v>0</v>
      </c>
      <c r="FH31" s="11">
        <f>IF(FH$2=$A31,0,IF(HLOOKUP(FH$2,Recipes!$H:$GI,'Production Calculator'!$A31+2,FALSE)=0,0,HLOOKUP(FH$2,Recipes!$H:$GI,'Production Calculator'!$A31+2,FALSE)*$AK31))+IF($AO31=FH$3,$AM31/VLOOKUP($AO31,Data!$A$50:$B$56,2,FALSE),0)</f>
        <v>0</v>
      </c>
      <c r="FI31" s="11">
        <f>IF(FI$2=$A31,0,IF(HLOOKUP(FI$2,Recipes!$H:$GI,'Production Calculator'!$A31+2,FALSE)=0,0,HLOOKUP(FI$2,Recipes!$H:$GI,'Production Calculator'!$A31+2,FALSE)*$AK31))+IF($AO31=FI$3,$AM31/VLOOKUP($AO31,Data!$A$50:$B$56,2,FALSE),0)</f>
        <v>0</v>
      </c>
      <c r="FJ31" s="11">
        <f>IF(FJ$2=$A31,0,IF(HLOOKUP(FJ$2,Recipes!$H:$GI,'Production Calculator'!$A31+2,FALSE)=0,0,HLOOKUP(FJ$2,Recipes!$H:$GI,'Production Calculator'!$A31+2,FALSE)*$AK31))+IF($AO31=FJ$3,$AM31/VLOOKUP($AO31,Data!$A$50:$B$56,2,FALSE),0)</f>
        <v>0</v>
      </c>
      <c r="FK31" s="11">
        <f>IF(FK$2=$A31,0,IF(HLOOKUP(FK$2,Recipes!$H:$GI,'Production Calculator'!$A31+2,FALSE)=0,0,HLOOKUP(FK$2,Recipes!$H:$GI,'Production Calculator'!$A31+2,FALSE)*$AK31))+IF($AO31=FK$3,$AM31/VLOOKUP($AO31,Data!$A$50:$B$56,2,FALSE),0)</f>
        <v>0</v>
      </c>
      <c r="FL31" s="11">
        <f>IF(FL$2=$A31,0,IF(HLOOKUP(FL$2,Recipes!$H:$GI,'Production Calculator'!$A31+2,FALSE)=0,0,HLOOKUP(FL$2,Recipes!$H:$GI,'Production Calculator'!$A31+2,FALSE)*$AK31))+IF($AO31=FL$3,$AM31/VLOOKUP($AO31,Data!$A$50:$B$56,2,FALSE),0)</f>
        <v>0</v>
      </c>
      <c r="FM31" s="11">
        <f>IF(FM$2=$A31,0,IF(HLOOKUP(FM$2,Recipes!$H:$GI,'Production Calculator'!$A31+2,FALSE)=0,0,HLOOKUP(FM$2,Recipes!$H:$GI,'Production Calculator'!$A31+2,FALSE)*$AK31))+IF($AO31=FM$3,$AM31/VLOOKUP($AO31,Data!$A$50:$B$56,2,FALSE),0)</f>
        <v>0</v>
      </c>
      <c r="FN31" s="11">
        <f>IF(FN$2=$A31,0,IF(HLOOKUP(FN$2,Recipes!$H:$GI,'Production Calculator'!$A31+2,FALSE)=0,0,HLOOKUP(FN$2,Recipes!$H:$GI,'Production Calculator'!$A31+2,FALSE)*$AK31))+IF($AO31=FN$3,$AM31/VLOOKUP($AO31,Data!$A$50:$B$56,2,FALSE),0)</f>
        <v>0</v>
      </c>
      <c r="FO31" s="11">
        <f>IF(FO$2=$A31,0,IF(HLOOKUP(FO$2,Recipes!$H:$GI,'Production Calculator'!$A31+2,FALSE)=0,0,HLOOKUP(FO$2,Recipes!$H:$GI,'Production Calculator'!$A31+2,FALSE)*$AK31))+IF($AO31=FO$3,$AM31/VLOOKUP($AO31,Data!$A$50:$B$56,2,FALSE),0)</f>
        <v>0</v>
      </c>
      <c r="FP31" s="11">
        <f>IF(FP$2=$A31,0,IF(HLOOKUP(FP$2,Recipes!$H:$GI,'Production Calculator'!$A31+2,FALSE)=0,0,HLOOKUP(FP$2,Recipes!$H:$GI,'Production Calculator'!$A31+2,FALSE)*$AK31))+IF($AO31=FP$3,$AM31/VLOOKUP($AO31,Data!$A$50:$B$56,2,FALSE),0)</f>
        <v>0</v>
      </c>
      <c r="FQ31" s="11">
        <f>IF(FQ$2=$A31,0,IF(HLOOKUP(FQ$2,Recipes!$H:$GI,'Production Calculator'!$A31+2,FALSE)=0,0,HLOOKUP(FQ$2,Recipes!$H:$GI,'Production Calculator'!$A31+2,FALSE)*$AK31))+IF($AO31=FQ$3,$AM31/VLOOKUP($AO31,Data!$A$50:$B$56,2,FALSE),0)</f>
        <v>0</v>
      </c>
      <c r="FR31" s="11">
        <f>IF(FR$2=$A31,0,IF(HLOOKUP(FR$2,Recipes!$H:$GI,'Production Calculator'!$A31+2,FALSE)=0,0,HLOOKUP(FR$2,Recipes!$H:$GI,'Production Calculator'!$A31+2,FALSE)*$AK31))+IF($AO31=FR$3,$AM31/VLOOKUP($AO31,Data!$A$50:$B$56,2,FALSE),0)</f>
        <v>0</v>
      </c>
      <c r="FS31" s="11">
        <f>IF(FS$2=$A31,0,IF(HLOOKUP(FS$2,Recipes!$H:$GI,'Production Calculator'!$A31+2,FALSE)=0,0,HLOOKUP(FS$2,Recipes!$H:$GI,'Production Calculator'!$A31+2,FALSE)*$AK31))+IF($AO31=FS$3,$AM31/VLOOKUP($AO31,Data!$A$50:$B$56,2,FALSE),0)</f>
        <v>0</v>
      </c>
      <c r="FT31" s="11">
        <f>IF(FT$2=$A31,0,IF(HLOOKUP(FT$2,Recipes!$H:$GI,'Production Calculator'!$A31+2,FALSE)=0,0,HLOOKUP(FT$2,Recipes!$H:$GI,'Production Calculator'!$A31+2,FALSE)*$AK31))+IF($AO31=FT$3,$AM31/VLOOKUP($AO31,Data!$A$50:$B$56,2,FALSE),0)</f>
        <v>0</v>
      </c>
      <c r="FU31" s="11">
        <f>IF(FU$2=$A31,0,IF(HLOOKUP(FU$2,Recipes!$H:$GI,'Production Calculator'!$A31+2,FALSE)=0,0,HLOOKUP(FU$2,Recipes!$H:$GI,'Production Calculator'!$A31+2,FALSE)*$AK31))+IF($AO31=FU$3,$AM31/VLOOKUP($AO31,Data!$A$50:$B$56,2,FALSE),0)</f>
        <v>0</v>
      </c>
      <c r="FV31" s="11">
        <f>IF(FV$2=$A31,0,IF(HLOOKUP(FV$2,Recipes!$H:$GI,'Production Calculator'!$A31+2,FALSE)=0,0,HLOOKUP(FV$2,Recipes!$H:$GI,'Production Calculator'!$A31+2,FALSE)*$AK31))+IF($AO31=FV$3,$AM31/VLOOKUP($AO31,Data!$A$50:$B$56,2,FALSE),0)</f>
        <v>0</v>
      </c>
      <c r="FW31" s="11">
        <f>IF(FW$2=$A31,0,IF(HLOOKUP(FW$2,Recipes!$H:$GI,'Production Calculator'!$A31+2,FALSE)=0,0,HLOOKUP(FW$2,Recipes!$H:$GI,'Production Calculator'!$A31+2,FALSE)*$AK31))+IF($AO31=FW$3,$AM31/VLOOKUP($AO31,Data!$A$50:$B$56,2,FALSE),0)</f>
        <v>0</v>
      </c>
      <c r="FX31" s="11">
        <f>IF(FX$2=$A31,0,IF(HLOOKUP(FX$2,Recipes!$H:$GI,'Production Calculator'!$A31+2,FALSE)=0,0,HLOOKUP(FX$2,Recipes!$H:$GI,'Production Calculator'!$A31+2,FALSE)*$AK31))+IF($AO31=FX$3,$AM31/VLOOKUP($AO31,Data!$A$50:$B$56,2,FALSE),0)</f>
        <v>0</v>
      </c>
      <c r="FY31" s="11">
        <f>IF(FY$2=$A31,0,IF(HLOOKUP(FY$2,Recipes!$H:$GI,'Production Calculator'!$A31+2,FALSE)=0,0,HLOOKUP(FY$2,Recipes!$H:$GI,'Production Calculator'!$A31+2,FALSE)*$AK31))+IF($AO31=FY$3,$AM31/VLOOKUP($AO31,Data!$A$50:$B$56,2,FALSE),0)</f>
        <v>0</v>
      </c>
      <c r="FZ31" s="11">
        <f>IF(FZ$2=$A31,0,IF(HLOOKUP(FZ$2,Recipes!$H:$GI,'Production Calculator'!$A31+2,FALSE)=0,0,HLOOKUP(FZ$2,Recipes!$H:$GI,'Production Calculator'!$A31+2,FALSE)*$AK31))+IF($AO31=FZ$3,$AM31/VLOOKUP($AO31,Data!$A$50:$B$56,2,FALSE),0)</f>
        <v>0</v>
      </c>
      <c r="GA31" s="11">
        <f>IF(GA$2=$A31,0,IF(HLOOKUP(GA$2,Recipes!$H:$GI,'Production Calculator'!$A31+2,FALSE)=0,0,HLOOKUP(GA$2,Recipes!$H:$GI,'Production Calculator'!$A31+2,FALSE)*$AK31))+IF($AO31=GA$3,$AM31/VLOOKUP($AO31,Data!$A$50:$B$56,2,FALSE),0)</f>
        <v>0</v>
      </c>
      <c r="GB31" s="11">
        <f>IF(GB$2=$A31,0,IF(HLOOKUP(GB$2,Recipes!$H:$GI,'Production Calculator'!$A31+2,FALSE)=0,0,HLOOKUP(GB$2,Recipes!$H:$GI,'Production Calculator'!$A31+2,FALSE)*$AK31))+IF($AO31=GB$3,$AM31/VLOOKUP($AO31,Data!$A$50:$B$56,2,FALSE),0)</f>
        <v>0</v>
      </c>
      <c r="GC31" s="11">
        <f>IF(GC$2=$A31,0,IF(HLOOKUP(GC$2,Recipes!$H:$GI,'Production Calculator'!$A31+2,FALSE)=0,0,HLOOKUP(GC$2,Recipes!$H:$GI,'Production Calculator'!$A31+2,FALSE)*$AK31))+IF($AO31=GC$3,$AM31/VLOOKUP($AO31,Data!$A$50:$B$56,2,FALSE),0)</f>
        <v>0</v>
      </c>
      <c r="GD31" s="11">
        <f>IF(GD$2=$A31,0,IF(HLOOKUP(GD$2,Recipes!$H:$GI,'Production Calculator'!$A31+2,FALSE)=0,0,HLOOKUP(GD$2,Recipes!$H:$GI,'Production Calculator'!$A31+2,FALSE)*$AK31))+IF($AO31=GD$3,$AM31/VLOOKUP($AO31,Data!$A$50:$B$56,2,FALSE),0)</f>
        <v>0</v>
      </c>
      <c r="GE31" s="11">
        <f>IF(GE$2=$A31,0,IF(HLOOKUP(GE$2,Recipes!$H:$GI,'Production Calculator'!$A31+2,FALSE)=0,0,HLOOKUP(GE$2,Recipes!$H:$GI,'Production Calculator'!$A31+2,FALSE)*$AK31))+IF($AO31=GE$3,$AM31/VLOOKUP($AO31,Data!$A$50:$B$56,2,FALSE),0)</f>
        <v>0</v>
      </c>
      <c r="GF31" s="11">
        <f>IF(GF$2=$A31,0,IF(HLOOKUP(GF$2,Recipes!$H:$GI,'Production Calculator'!$A31+2,FALSE)=0,0,HLOOKUP(GF$2,Recipes!$H:$GI,'Production Calculator'!$A31+2,FALSE)*$AK31))+IF($AO31=GF$3,$AM31/VLOOKUP($AO31,Data!$A$50:$B$56,2,FALSE),0)</f>
        <v>0</v>
      </c>
      <c r="GG31" s="11">
        <f>IF(GG$2=$A31,0,IF(HLOOKUP(GG$2,Recipes!$H:$GI,'Production Calculator'!$A31+2,FALSE)=0,0,HLOOKUP(GG$2,Recipes!$H:$GI,'Production Calculator'!$A31+2,FALSE)*$AK31))+IF($AO31=GG$3,$AM31/VLOOKUP($AO31,Data!$A$50:$B$56,2,FALSE),0)</f>
        <v>0</v>
      </c>
      <c r="GH31" s="11">
        <f>IF(GH$2=$A31,0,IF(HLOOKUP(GH$2,Recipes!$H:$GI,'Production Calculator'!$A31+2,FALSE)=0,0,HLOOKUP(GH$2,Recipes!$H:$GI,'Production Calculator'!$A31+2,FALSE)*$AK31))+IF($AO31=GH$3,$AM31/VLOOKUP($AO31,Data!$A$50:$B$56,2,FALSE),0)</f>
        <v>0</v>
      </c>
      <c r="GI31" s="11">
        <f>IF(GI$2=$A31,0,IF(HLOOKUP(GI$2,Recipes!$H:$GI,'Production Calculator'!$A31+2,FALSE)=0,0,HLOOKUP(GI$2,Recipes!$H:$GI,'Production Calculator'!$A31+2,FALSE)*$AK31))+IF($AO31=GI$3,$AM31/VLOOKUP($AO31,Data!$A$50:$B$56,2,FALSE),0)</f>
        <v>0</v>
      </c>
      <c r="GJ31" s="11">
        <f>IF(GJ$2=$A31,0,IF(HLOOKUP(GJ$2,Recipes!$H:$GI,'Production Calculator'!$A31+2,FALSE)=0,0,HLOOKUP(GJ$2,Recipes!$H:$GI,'Production Calculator'!$A31+2,FALSE)*$AK31))+IF($AO31=GJ$3,$AM31/VLOOKUP($AO31,Data!$A$50:$B$56,2,FALSE),0)</f>
        <v>0</v>
      </c>
      <c r="GK31" s="11">
        <f>IF(GK$2=$A31,0,IF(HLOOKUP(GK$2,Recipes!$H:$GI,'Production Calculator'!$A31+2,FALSE)=0,0,HLOOKUP(GK$2,Recipes!$H:$GI,'Production Calculator'!$A31+2,FALSE)*$AK31))+IF($AO31=GK$3,$AM31/VLOOKUP($AO31,Data!$A$50:$B$56,2,FALSE),0)</f>
        <v>0</v>
      </c>
      <c r="GL31" s="11">
        <f>IF(GL$2=$A31,0,IF(HLOOKUP(GL$2,Recipes!$H:$GI,'Production Calculator'!$A31+2,FALSE)=0,0,HLOOKUP(GL$2,Recipes!$H:$GI,'Production Calculator'!$A31+2,FALSE)*$AK31))+IF($AO31=GL$3,$AM31/VLOOKUP($AO31,Data!$A$50:$B$56,2,FALSE),0)</f>
        <v>0</v>
      </c>
      <c r="GM31" s="11">
        <f>IF(GM$2=$A31,0,IF(HLOOKUP(GM$2,Recipes!$H:$GI,'Production Calculator'!$A31+2,FALSE)=0,0,HLOOKUP(GM$2,Recipes!$H:$GI,'Production Calculator'!$A31+2,FALSE)*$AK31))+IF($AO31=GM$3,$AM31/VLOOKUP($AO31,Data!$A$50:$B$56,2,FALSE),0)</f>
        <v>0</v>
      </c>
      <c r="GN31" s="11">
        <f>IF(GN$2=$A31,0,IF(HLOOKUP(GN$2,Recipes!$H:$GI,'Production Calculator'!$A31+2,FALSE)=0,0,HLOOKUP(GN$2,Recipes!$H:$GI,'Production Calculator'!$A31+2,FALSE)*$AK31))+IF($AO31=GN$3,$AM31/VLOOKUP($AO31,Data!$A$50:$B$56,2,FALSE),0)</f>
        <v>0</v>
      </c>
      <c r="GO31" s="11">
        <f>IF(GO$2=$A31,0,IF(HLOOKUP(GO$2,Recipes!$H:$GI,'Production Calculator'!$A31+2,FALSE)=0,0,HLOOKUP(GO$2,Recipes!$H:$GI,'Production Calculator'!$A31+2,FALSE)*$AK31))+IF($AO31=GO$3,$AM31/VLOOKUP($AO31,Data!$A$50:$B$56,2,FALSE),0)</f>
        <v>0</v>
      </c>
      <c r="GP31" s="11">
        <f>IF(GP$2=$A31,0,IF(HLOOKUP(GP$2,Recipes!$H:$GI,'Production Calculator'!$A31+2,FALSE)=0,0,HLOOKUP(GP$2,Recipes!$H:$GI,'Production Calculator'!$A31+2,FALSE)*$AK31))+IF($AO31=GP$3,$AM31/VLOOKUP($AO31,Data!$A$50:$B$56,2,FALSE),0)</f>
        <v>0</v>
      </c>
      <c r="GQ31" s="11">
        <f>IF(GQ$2=$A31,0,IF(HLOOKUP(GQ$2,Recipes!$H:$GI,'Production Calculator'!$A31+2,FALSE)=0,0,HLOOKUP(GQ$2,Recipes!$H:$GI,'Production Calculator'!$A31+2,FALSE)*$AK31))+IF($AO31=GQ$3,$AM31/VLOOKUP($AO31,Data!$A$50:$B$56,2,FALSE),0)</f>
        <v>0</v>
      </c>
      <c r="GR31" s="11">
        <f>IF(GR$2=$A31,0,IF(HLOOKUP(GR$2,Recipes!$H:$GI,'Production Calculator'!$A31+2,FALSE)=0,0,HLOOKUP(GR$2,Recipes!$H:$GI,'Production Calculator'!$A31+2,FALSE)*$AK31))+IF($AO31=GR$3,$AM31/VLOOKUP($AO31,Data!$A$50:$B$56,2,FALSE),0)</f>
        <v>0</v>
      </c>
      <c r="GS31" s="11">
        <f>IF(GS$2=$A31,0,IF(HLOOKUP(GS$2,Recipes!$H:$GI,'Production Calculator'!$A31+2,FALSE)=0,0,HLOOKUP(GS$2,Recipes!$H:$GI,'Production Calculator'!$A31+2,FALSE)*$AK31))+IF($AO31=GS$3,$AM31/VLOOKUP($AO31,Data!$A$50:$B$56,2,FALSE),0)</f>
        <v>0</v>
      </c>
      <c r="GT31" s="11">
        <f>IF(GT$2=$A31,0,IF(HLOOKUP(GT$2,Recipes!$H:$GI,'Production Calculator'!$A31+2,FALSE)=0,0,HLOOKUP(GT$2,Recipes!$H:$GI,'Production Calculator'!$A31+2,FALSE)*$AK31))+IF($AO31=GT$3,$AM31/VLOOKUP($AO31,Data!$A$50:$B$56,2,FALSE),0)</f>
        <v>0</v>
      </c>
      <c r="GU31" s="11">
        <f>IF(GU$2=$A31,0,IF(HLOOKUP(GU$2,Recipes!$H:$GI,'Production Calculator'!$A31+2,FALSE)=0,0,HLOOKUP(GU$2,Recipes!$H:$GI,'Production Calculator'!$A31+2,FALSE)*$AK31))+IF($AO31=GU$3,$AM31/VLOOKUP($AO31,Data!$A$50:$B$56,2,FALSE),0)</f>
        <v>0</v>
      </c>
      <c r="GV31" s="11">
        <f>IF(GV$2=$A31,0,IF(HLOOKUP(GV$2,Recipes!$H:$GI,'Production Calculator'!$A31+2,FALSE)=0,0,HLOOKUP(GV$2,Recipes!$H:$GI,'Production Calculator'!$A31+2,FALSE)*$AK31))+IF($AO31=GV$3,$AM31/VLOOKUP($AO31,Data!$A$50:$B$56,2,FALSE),0)</f>
        <v>0</v>
      </c>
      <c r="GW31" s="11">
        <f>IF(GW$2=$A31,0,IF(HLOOKUP(GW$2,Recipes!$H:$GI,'Production Calculator'!$A31+2,FALSE)=0,0,HLOOKUP(GW$2,Recipes!$H:$GI,'Production Calculator'!$A31+2,FALSE)*$AK31))+IF($AO31=GW$3,$AM31/VLOOKUP($AO31,Data!$A$50:$B$56,2,FALSE),0)</f>
        <v>0</v>
      </c>
      <c r="GX31" s="11">
        <f>IF(GX$2=$A31,0,IF(HLOOKUP(GX$2,Recipes!$H:$GI,'Production Calculator'!$A31+2,FALSE)=0,0,HLOOKUP(GX$2,Recipes!$H:$GI,'Production Calculator'!$A31+2,FALSE)*$AK31))+IF($AO31=GX$3,$AM31/VLOOKUP($AO31,Data!$A$50:$B$56,2,FALSE),0)</f>
        <v>0</v>
      </c>
      <c r="GY31" s="11">
        <f>IF(GY$2=$A31,0,IF(HLOOKUP(GY$2,Recipes!$H:$GI,'Production Calculator'!$A31+2,FALSE)=0,0,HLOOKUP(GY$2,Recipes!$H:$GI,'Production Calculator'!$A31+2,FALSE)*$AK31))+IF($AO31=GY$3,$AM31/VLOOKUP($AO31,Data!$A$50:$B$56,2,FALSE),0)</f>
        <v>0</v>
      </c>
      <c r="GZ31" s="11">
        <f>IF(GZ$2=$A31,0,IF(HLOOKUP(GZ$2,Recipes!$H:$GI,'Production Calculator'!$A31+2,FALSE)=0,0,HLOOKUP(GZ$2,Recipes!$H:$GI,'Production Calculator'!$A31+2,FALSE)*$AK31))+IF($AO31=GZ$3,$AM31/VLOOKUP($AO31,Data!$A$50:$B$56,2,FALSE),0)</f>
        <v>0</v>
      </c>
      <c r="HA31" s="11">
        <f>IF(HA$2=$A31,0,IF(HLOOKUP(HA$2,Recipes!$H:$GI,'Production Calculator'!$A31+2,FALSE)=0,0,HLOOKUP(HA$2,Recipes!$H:$GI,'Production Calculator'!$A31+2,FALSE)*$AK31))+IF($AO31=HA$3,$AM31/VLOOKUP($AO31,Data!$A$50:$B$56,2,FALSE),0)</f>
        <v>0</v>
      </c>
      <c r="HB31" s="11">
        <f>IF(HB$2=$A31,0,IF(HLOOKUP(HB$2,Recipes!$H:$GI,'Production Calculator'!$A31+2,FALSE)=0,0,HLOOKUP(HB$2,Recipes!$H:$GI,'Production Calculator'!$A31+2,FALSE)*$AK31))+IF($AO31=HB$3,$AM31/VLOOKUP($AO31,Data!$A$50:$B$56,2,FALSE),0)</f>
        <v>0</v>
      </c>
      <c r="HC31" s="11">
        <f>IF(HC$2=$A31,0,IF(HLOOKUP(HC$2,Recipes!$H:$GI,'Production Calculator'!$A31+2,FALSE)=0,0,HLOOKUP(HC$2,Recipes!$H:$GI,'Production Calculator'!$A31+2,FALSE)*$AK31))+IF($AO31=HC$3,$AM31/VLOOKUP($AO31,Data!$A$50:$B$56,2,FALSE),0)</f>
        <v>0</v>
      </c>
      <c r="HD31" s="11">
        <f>IF(HD$2=$A31,0,IF(HLOOKUP(HD$2,Recipes!$H:$GI,'Production Calculator'!$A31+2,FALSE)=0,0,HLOOKUP(HD$2,Recipes!$H:$GI,'Production Calculator'!$A31+2,FALSE)*$AK31))+IF($AO31=HD$3,$AM31/VLOOKUP($AO31,Data!$A$50:$B$56,2,FALSE),0)</f>
        <v>0</v>
      </c>
      <c r="HE31" s="11">
        <f>IF(HE$2=$A31,0,IF(HLOOKUP(HE$2,Recipes!$H:$GI,'Production Calculator'!$A31+2,FALSE)=0,0,HLOOKUP(HE$2,Recipes!$H:$GI,'Production Calculator'!$A31+2,FALSE)*$AK31))+IF($AO31=HE$3,$AM31/VLOOKUP($AO31,Data!$A$50:$B$56,2,FALSE),0)</f>
        <v>0</v>
      </c>
      <c r="HF31" s="11">
        <f>IF(HF$2=$A31,0,IF(HLOOKUP(HF$2,Recipes!$H:$GI,'Production Calculator'!$A31+2,FALSE)=0,0,HLOOKUP(HF$2,Recipes!$H:$GI,'Production Calculator'!$A31+2,FALSE)*$AK31))+IF($AO31=HF$3,$AM31/VLOOKUP($AO31,Data!$A$50:$B$56,2,FALSE),0)</f>
        <v>0</v>
      </c>
      <c r="HG31" s="11">
        <f>IF(HG$2=$A31,0,IF(HLOOKUP(HG$2,Recipes!$H:$GI,'Production Calculator'!$A31+2,FALSE)=0,0,HLOOKUP(HG$2,Recipes!$H:$GI,'Production Calculator'!$A31+2,FALSE)*$AK31))+IF($AO31=HG$3,$AM31/VLOOKUP($AO31,Data!$A$50:$B$56,2,FALSE),0)</f>
        <v>0</v>
      </c>
      <c r="HH31" s="11">
        <f>IF(HH$2=$A31,0,IF(HLOOKUP(HH$2,Recipes!$H:$GI,'Production Calculator'!$A31+2,FALSE)=0,0,HLOOKUP(HH$2,Recipes!$H:$GI,'Production Calculator'!$A31+2,FALSE)*$AK31))+IF($AO31=HH$3,$AM31/VLOOKUP($AO31,Data!$A$50:$B$56,2,FALSE),0)</f>
        <v>0</v>
      </c>
      <c r="HI31" s="11">
        <f>IF(HI$2=$A31,0,IF(HLOOKUP(HI$2,Recipes!$H:$GI,'Production Calculator'!$A31+2,FALSE)=0,0,HLOOKUP(HI$2,Recipes!$H:$GI,'Production Calculator'!$A31+2,FALSE)*$AK31))+IF($AO31=HI$3,$AM31/VLOOKUP($AO31,Data!$A$50:$B$56,2,FALSE),0)</f>
        <v>0</v>
      </c>
      <c r="HJ31" s="11">
        <f>IF(HJ$2=$A31,0,IF(HLOOKUP(HJ$2,Recipes!$H:$GI,'Production Calculator'!$A31+2,FALSE)=0,0,HLOOKUP(HJ$2,Recipes!$H:$GI,'Production Calculator'!$A31+2,FALSE)*$AK31))+IF($AO31=HJ$3,$AM31/VLOOKUP($AO31,Data!$A$50:$B$56,2,FALSE),0)</f>
        <v>0</v>
      </c>
      <c r="HK31" s="11">
        <f>IF(HK$2=$A31,0,IF(HLOOKUP(HK$2,Recipes!$H:$GI,'Production Calculator'!$A31+2,FALSE)=0,0,HLOOKUP(HK$2,Recipes!$H:$GI,'Production Calculator'!$A31+2,FALSE)*$AK31))+IF($AO31=HK$3,$AM31/VLOOKUP($AO31,Data!$A$50:$B$56,2,FALSE),0)</f>
        <v>0</v>
      </c>
      <c r="HL31" s="11">
        <f>IF(HL$2=$A31,0,IF(HLOOKUP(HL$2,Recipes!$H:$GI,'Production Calculator'!$A31+2,FALSE)=0,0,HLOOKUP(HL$2,Recipes!$H:$GI,'Production Calculator'!$A31+2,FALSE)*$AK31))+IF($AO31=HL$3,$AM31/VLOOKUP($AO31,Data!$A$50:$B$56,2,FALSE),0)</f>
        <v>0</v>
      </c>
      <c r="HM31" s="11">
        <f>IF(HM$2=$A31,0,IF(HLOOKUP(HM$2,Recipes!$H:$GI,'Production Calculator'!$A31+2,FALSE)=0,0,HLOOKUP(HM$2,Recipes!$H:$GI,'Production Calculator'!$A31+2,FALSE)*$AK31))+IF($AO31=HM$3,$AM31/VLOOKUP($AO31,Data!$A$50:$B$56,2,FALSE),0)</f>
        <v>0</v>
      </c>
      <c r="HN31" s="11">
        <f>IF(HN$2=$A31,0,IF(HLOOKUP(HN$2,Recipes!$H:$GI,'Production Calculator'!$A31+2,FALSE)=0,0,HLOOKUP(HN$2,Recipes!$H:$GI,'Production Calculator'!$A31+2,FALSE)*$AK31))+IF($AO31=HN$3,$AM31/VLOOKUP($AO31,Data!$A$50:$B$56,2,FALSE),0)</f>
        <v>0</v>
      </c>
      <c r="HO31" s="11">
        <f>IF(HO$2=$A31,0,IF(HLOOKUP(HO$2,Recipes!$H:$GI,'Production Calculator'!$A31+2,FALSE)=0,0,HLOOKUP(HO$2,Recipes!$H:$GI,'Production Calculator'!$A31+2,FALSE)*$AK31))+IF($AO31=HO$3,$AM31/VLOOKUP($AO31,Data!$A$50:$B$56,2,FALSE),0)</f>
        <v>0</v>
      </c>
      <c r="HP31" s="11">
        <f>IF(HP$2=$A31,0,IF(HLOOKUP(HP$2,Recipes!$H:$GI,'Production Calculator'!$A31+2,FALSE)=0,0,HLOOKUP(HP$2,Recipes!$H:$GI,'Production Calculator'!$A31+2,FALSE)*$AK31))+IF($AO31=HP$3,$AM31/VLOOKUP($AO31,Data!$A$50:$B$56,2,FALSE),0)</f>
        <v>0</v>
      </c>
      <c r="HQ31" s="11">
        <f>IF(HQ$2=$A31,0,IF(HLOOKUP(HQ$2,Recipes!$H:$GI,'Production Calculator'!$A31+2,FALSE)=0,0,HLOOKUP(HQ$2,Recipes!$H:$GI,'Production Calculator'!$A31+2,FALSE)*$AK31))+IF($AO31=HQ$3,$AM31/VLOOKUP($AO31,Data!$A$50:$B$56,2,FALSE),0)</f>
        <v>0</v>
      </c>
      <c r="HR31" s="11">
        <f>IF(HR$2=$A31,0,IF(HLOOKUP(HR$2,Recipes!$H:$GI,'Production Calculator'!$A31+2,FALSE)=0,0,HLOOKUP(HR$2,Recipes!$H:$GI,'Production Calculator'!$A31+2,FALSE)*$AK31))+IF($AO31=HR$3,$AM31/VLOOKUP($AO31,Data!$A$50:$B$56,2,FALSE),0)</f>
        <v>0</v>
      </c>
      <c r="HS31" s="121"/>
    </row>
    <row r="32" spans="1:227" x14ac:dyDescent="0.45">
      <c r="A32">
        <v>19</v>
      </c>
      <c r="B32" s="107" t="str">
        <f>VLOOKUP(A32,Recipes!A:B,2)</f>
        <v>Exoskeleton</v>
      </c>
      <c r="C32" s="128">
        <v>0</v>
      </c>
      <c r="D32" s="108">
        <f t="shared" si="50"/>
        <v>0</v>
      </c>
      <c r="E32" s="127" t="s">
        <v>1</v>
      </c>
      <c r="F32" s="109">
        <f>VLOOKUP(A32,Recipes!$A$3:$G$186,6,FALSE)</f>
        <v>3</v>
      </c>
      <c r="G32" s="109">
        <f>VLOOKUP(A32,Recipes!$A$3:$G$186,7,FALSE)</f>
        <v>0</v>
      </c>
      <c r="H32" s="110">
        <f t="shared" si="51"/>
        <v>0</v>
      </c>
      <c r="I32" s="109">
        <f>VLOOKUP(E32,Data!$A$2:$C$26,3, FALSE)</f>
        <v>4</v>
      </c>
      <c r="J32" s="108">
        <v>0</v>
      </c>
      <c r="K32" s="108">
        <v>0</v>
      </c>
      <c r="L32" s="108">
        <v>0</v>
      </c>
      <c r="M32" s="123">
        <v>0</v>
      </c>
      <c r="N32" s="123">
        <v>0</v>
      </c>
      <c r="O32" s="123">
        <v>0</v>
      </c>
      <c r="P32" s="124">
        <v>0</v>
      </c>
      <c r="Q32" s="124">
        <v>0</v>
      </c>
      <c r="R32" s="124">
        <v>0</v>
      </c>
      <c r="S32">
        <f t="shared" si="66"/>
        <v>0</v>
      </c>
      <c r="T32">
        <f t="shared" si="67"/>
        <v>0</v>
      </c>
      <c r="U32">
        <f t="shared" si="68"/>
        <v>0</v>
      </c>
      <c r="V32">
        <f t="shared" si="69"/>
        <v>0</v>
      </c>
      <c r="W32">
        <f t="shared" si="70"/>
        <v>0</v>
      </c>
      <c r="X32">
        <f t="shared" si="71"/>
        <v>0</v>
      </c>
      <c r="Y32">
        <f t="shared" si="72"/>
        <v>0</v>
      </c>
      <c r="Z32">
        <f t="shared" si="73"/>
        <v>0</v>
      </c>
      <c r="AA32">
        <f t="shared" si="74"/>
        <v>0</v>
      </c>
      <c r="AB32" s="111">
        <f>VLOOKUP($A32,Recipes!$A:$G,4)</f>
        <v>10</v>
      </c>
      <c r="AC32" s="111">
        <f>VLOOKUP($A32,Recipes!$A:$G,5)</f>
        <v>1</v>
      </c>
      <c r="AD32" s="111">
        <f t="shared" si="61"/>
        <v>0.1</v>
      </c>
      <c r="AE32" s="111">
        <f>VLOOKUP(E32,Data!$A$2:$F$26,5,FALSE)</f>
        <v>0</v>
      </c>
      <c r="AF32" s="111">
        <f>VLOOKUP(E32,Data!$A$2:$F$26,4,FALSE)</f>
        <v>210</v>
      </c>
      <c r="AG32" s="111">
        <f>VLOOKUP(E32,Data!$A$2:$B$26,2, FALSE)</f>
        <v>1.25</v>
      </c>
      <c r="AH32" s="111">
        <f>1+VLOOKUP($J$3,Data!$A$40:$D$48,2,FALSE)*$J32+VLOOKUP($K$3,Data!$A$40:$D$48,2,FALSE)*$K32+VLOOKUP($L$3,Data!$A$40:$D$48,2,FALSE)*$L32+VLOOKUP($M$3,Data!$A$40:$D$48,2,FALSE)*$M32+VLOOKUP($N$3,Data!$A$40:$D$48,2,FALSE)*$N32+VLOOKUP($O$3,Data!$A$40:$D$48,2,FALSE)*$O32+VLOOKUP($P$3,Data!$A$40:$D$48,2,FALSE)*$P32+VLOOKUP($Q$3,Data!$A$40:$D$48,2,FALSE)*$Q32+VLOOKUP($R$3,Data!$A$40:$D$48,2,FALSE)*$R32</f>
        <v>1</v>
      </c>
      <c r="AI32" s="111">
        <f>MAX(1+VLOOKUP($J$3,Data!$A$40:$D$48,3,FALSE)*$J32+VLOOKUP($K$3,Data!$A$40:$D$48,3,FALSE)*$K32+VLOOKUP($L$3,Data!$A$40:$D$48,3,FALSE)*$L32+VLOOKUP($M$3,Data!$A$40:$D$48,3,FALSE)*$M32+VLOOKUP($N$3,Data!$A$40:$D$48,3,FALSE)*$N32+VLOOKUP($O$3,Data!$A$40:$D$48,3,FALSE)*$O32+VLOOKUP($P$3,Data!$A$40:$D$48,3,FALSE)*$P32+VLOOKUP($Q$3,Data!$A$40:$D$48,3,FALSE)*$Q32+VLOOKUP($R$3,Data!$A$40:$D$48,3,FALSE)*$R32,0)</f>
        <v>1</v>
      </c>
      <c r="AJ32" s="111">
        <f>MAX(1-(VLOOKUP($J$3,Data!$A$40:$D$48,4,FALSE)*$J32+VLOOKUP($K$3,Data!$A$40:$D$48,4,FALSE)*$K32+VLOOKUP($L$3,Data!$A$40:$D$48,4,FALSE)*$L32+VLOOKUP($M$3,Data!$A$40:$D$48,4,FALSE)*$M32+VLOOKUP($N$3,Data!$A$40:$D$48,4,FALSE)*$N32+VLOOKUP($O$3,Data!$A$40:$D$48,4,FALSE)*$O32+VLOOKUP($P$3,Data!$A$40:$D$48,4,FALSE)*$P32+VLOOKUP($Q$3,Data!$A$40:$D$48,4,FALSE)*$Q32+VLOOKUP($R$3,Data!$A$40:$D$48,4,FALSE)*$R32),0.2)</f>
        <v>1</v>
      </c>
      <c r="AK32" s="112">
        <f t="shared" si="62"/>
        <v>0</v>
      </c>
      <c r="AL32" s="111">
        <f t="shared" si="63"/>
        <v>0.125</v>
      </c>
      <c r="AM32" s="111">
        <f t="shared" si="64"/>
        <v>0</v>
      </c>
      <c r="AN32" s="111">
        <f t="shared" si="65"/>
        <v>0</v>
      </c>
      <c r="AO32" s="131" t="s">
        <v>298</v>
      </c>
      <c r="AP32" s="11"/>
      <c r="AQ32" s="11">
        <f>IF(AQ$2=$A32,0,IF(HLOOKUP(AQ$2,Recipes!$H:$GI,'Production Calculator'!$A32+2,FALSE)=0,0,HLOOKUP(AQ$2,Recipes!$H:$GI,'Production Calculator'!$A32+2,FALSE)*$AK32))+IF($AO32=AQ$3,$AM32/VLOOKUP($AO32,Data!$A$50:$B$56,2,FALSE),0)</f>
        <v>0</v>
      </c>
      <c r="AR32" s="11">
        <f>IF(AR$2=$A32,0,IF(HLOOKUP(AR$2,Recipes!$H:$GI,'Production Calculator'!$A32+2,FALSE)=0,0,HLOOKUP(AR$2,Recipes!$H:$GI,'Production Calculator'!$A32+2,FALSE)*$AK32))+IF($AO32=AR$3,$AM32/VLOOKUP($AO32,Data!$A$50:$B$56,2,FALSE),0)</f>
        <v>0</v>
      </c>
      <c r="AS32" s="11">
        <f>IF(AS$2=$A32,0,IF(HLOOKUP(AS$2,Recipes!$H:$GI,'Production Calculator'!$A32+2,FALSE)=0,0,HLOOKUP(AS$2,Recipes!$H:$GI,'Production Calculator'!$A32+2,FALSE)*$AK32))+IF($AO32=AS$3,$AM32/VLOOKUP($AO32,Data!$A$50:$B$56,2,FALSE),0)</f>
        <v>0</v>
      </c>
      <c r="AT32" s="11">
        <f>IF(AT$2=$A32,0,IF(HLOOKUP(AT$2,Recipes!$H:$GI,'Production Calculator'!$A32+2,FALSE)=0,0,HLOOKUP(AT$2,Recipes!$H:$GI,'Production Calculator'!$A32+2,FALSE)*$AK32))+IF($AO32=AT$3,$AM32/VLOOKUP($AO32,Data!$A$50:$B$56,2,FALSE),0)</f>
        <v>0</v>
      </c>
      <c r="AU32" s="11">
        <f>IF(AU$2=$A32,0,IF(HLOOKUP(AU$2,Recipes!$H:$GI,'Production Calculator'!$A32+2,FALSE)=0,0,HLOOKUP(AU$2,Recipes!$H:$GI,'Production Calculator'!$A32+2,FALSE)*$AK32))+IF($AO32=AU$3,$AM32/VLOOKUP($AO32,Data!$A$50:$B$56,2,FALSE),0)</f>
        <v>0</v>
      </c>
      <c r="AV32" s="11">
        <f>IF(AV$2=$A32,0,IF(HLOOKUP(AV$2,Recipes!$H:$GI,'Production Calculator'!$A32+2,FALSE)=0,0,HLOOKUP(AV$2,Recipes!$H:$GI,'Production Calculator'!$A32+2,FALSE)*$AK32))+IF($AO32=AV$3,$AM32/VLOOKUP($AO32,Data!$A$50:$B$56,2,FALSE),0)</f>
        <v>0</v>
      </c>
      <c r="AW32" s="11">
        <f>IF(AW$2=$A32,0,IF(HLOOKUP(AW$2,Recipes!$H:$GI,'Production Calculator'!$A32+2,FALSE)=0,0,HLOOKUP(AW$2,Recipes!$H:$GI,'Production Calculator'!$A32+2,FALSE)*$AK32))+IF($AO32=AW$3,$AM32/VLOOKUP($AO32,Data!$A$50:$B$56,2,FALSE),0)</f>
        <v>0</v>
      </c>
      <c r="AX32" s="11">
        <f>IF(AX$2=$A32,0,IF(HLOOKUP(AX$2,Recipes!$H:$GI,'Production Calculator'!$A32+2,FALSE)=0,0,HLOOKUP(AX$2,Recipes!$H:$GI,'Production Calculator'!$A32+2,FALSE)*$AK32))+IF($AO32=AX$3,$AM32/VLOOKUP($AO32,Data!$A$50:$B$56,2,FALSE),0)</f>
        <v>0</v>
      </c>
      <c r="AY32" s="11">
        <f>IF(AY$2=$A32,0,IF(HLOOKUP(AY$2,Recipes!$H:$GI,'Production Calculator'!$A32+2,FALSE)=0,0,HLOOKUP(AY$2,Recipes!$H:$GI,'Production Calculator'!$A32+2,FALSE)*$AK32))+IF($AO32=AY$3,$AM32/VLOOKUP($AO32,Data!$A$50:$B$56,2,FALSE),0)</f>
        <v>0</v>
      </c>
      <c r="AZ32" s="11">
        <f>IF(AZ$2=$A32,0,IF(HLOOKUP(AZ$2,Recipes!$H:$GI,'Production Calculator'!$A32+2,FALSE)=0,0,HLOOKUP(AZ$2,Recipes!$H:$GI,'Production Calculator'!$A32+2,FALSE)*$AK32))+IF($AO32=AZ$3,$AM32/VLOOKUP($AO32,Data!$A$50:$B$56,2,FALSE),0)</f>
        <v>0</v>
      </c>
      <c r="BA32" s="11">
        <f>IF(BA$2=$A32,0,IF(HLOOKUP(BA$2,Recipes!$H:$GI,'Production Calculator'!$A32+2,FALSE)=0,0,HLOOKUP(BA$2,Recipes!$H:$GI,'Production Calculator'!$A32+2,FALSE)*$AK32))+IF($AO32=BA$3,$AM32/VLOOKUP($AO32,Data!$A$50:$B$56,2,FALSE),0)</f>
        <v>0</v>
      </c>
      <c r="BB32" s="11">
        <f>IF(BB$2=$A32,0,IF(HLOOKUP(BB$2,Recipes!$H:$GI,'Production Calculator'!$A32+2,FALSE)=0,0,HLOOKUP(BB$2,Recipes!$H:$GI,'Production Calculator'!$A32+2,FALSE)*$AK32))+IF($AO32=BB$3,$AM32/VLOOKUP($AO32,Data!$A$50:$B$56,2,FALSE),0)</f>
        <v>0</v>
      </c>
      <c r="BC32" s="11">
        <f>IF(BC$2=$A32,0,IF(HLOOKUP(BC$2,Recipes!$H:$GI,'Production Calculator'!$A32+2,FALSE)=0,0,HLOOKUP(BC$2,Recipes!$H:$GI,'Production Calculator'!$A32+2,FALSE)*$AK32))+IF($AO32=BC$3,$AM32/VLOOKUP($AO32,Data!$A$50:$B$56,2,FALSE),0)</f>
        <v>0</v>
      </c>
      <c r="BD32" s="11">
        <f>IF(BD$2=$A32,0,IF(HLOOKUP(BD$2,Recipes!$H:$GI,'Production Calculator'!$A32+2,FALSE)=0,0,HLOOKUP(BD$2,Recipes!$H:$GI,'Production Calculator'!$A32+2,FALSE)*$AK32))+IF($AO32=BD$3,$AM32/VLOOKUP($AO32,Data!$A$50:$B$56,2,FALSE),0)</f>
        <v>0</v>
      </c>
      <c r="BE32" s="11">
        <f>IF(BE$2=$A32,0,IF(HLOOKUP(BE$2,Recipes!$H:$GI,'Production Calculator'!$A32+2,FALSE)=0,0,HLOOKUP(BE$2,Recipes!$H:$GI,'Production Calculator'!$A32+2,FALSE)*$AK32))+IF($AO32=BE$3,$AM32/VLOOKUP($AO32,Data!$A$50:$B$56,2,FALSE),0)</f>
        <v>0</v>
      </c>
      <c r="BF32" s="11">
        <f>IF(BF$2=$A32,0,IF(HLOOKUP(BF$2,Recipes!$H:$GI,'Production Calculator'!$A32+2,FALSE)=0,0,HLOOKUP(BF$2,Recipes!$H:$GI,'Production Calculator'!$A32+2,FALSE)*$AK32))+IF($AO32=BF$3,$AM32/VLOOKUP($AO32,Data!$A$50:$B$56,2,FALSE),0)</f>
        <v>0</v>
      </c>
      <c r="BG32" s="11">
        <f>IF(BG$2=$A32,0,IF(HLOOKUP(BG$2,Recipes!$H:$GI,'Production Calculator'!$A32+2,FALSE)=0,0,HLOOKUP(BG$2,Recipes!$H:$GI,'Production Calculator'!$A32+2,FALSE)*$AK32))+IF($AO32=BG$3,$AM32/VLOOKUP($AO32,Data!$A$50:$B$56,2,FALSE),0)</f>
        <v>0</v>
      </c>
      <c r="BH32" s="11">
        <f>IF(BH$2=$A32,0,IF(HLOOKUP(BH$2,Recipes!$H:$GI,'Production Calculator'!$A32+2,FALSE)=0,0,HLOOKUP(BH$2,Recipes!$H:$GI,'Production Calculator'!$A32+2,FALSE)*$AK32))+IF($AO32=BH$3,$AM32/VLOOKUP($AO32,Data!$A$50:$B$56,2,FALSE),0)</f>
        <v>0</v>
      </c>
      <c r="BI32" s="11">
        <f>IF(BI$2=$A32,0,IF(HLOOKUP(BI$2,Recipes!$H:$GI,'Production Calculator'!$A32+2,FALSE)=0,0,HLOOKUP(BI$2,Recipes!$H:$GI,'Production Calculator'!$A32+2,FALSE)*$AK32))+IF($AO32=BI$3,$AM32/VLOOKUP($AO32,Data!$A$50:$B$56,2,FALSE),0)</f>
        <v>0</v>
      </c>
      <c r="BJ32" s="11">
        <f>IF(BJ$2=$A32,0,IF(HLOOKUP(BJ$2,Recipes!$H:$GI,'Production Calculator'!$A32+2,FALSE)=0,0,HLOOKUP(BJ$2,Recipes!$H:$GI,'Production Calculator'!$A32+2,FALSE)*$AK32))+IF($AO32=BJ$3,$AM32/VLOOKUP($AO32,Data!$A$50:$B$56,2,FALSE),0)</f>
        <v>0</v>
      </c>
      <c r="BK32" s="11">
        <f>IF(BK$2=$A32,0,IF(HLOOKUP(BK$2,Recipes!$H:$GI,'Production Calculator'!$A32+2,FALSE)=0,0,HLOOKUP(BK$2,Recipes!$H:$GI,'Production Calculator'!$A32+2,FALSE)*$AK32))+IF($AO32=BK$3,$AM32/VLOOKUP($AO32,Data!$A$50:$B$56,2,FALSE),0)</f>
        <v>0</v>
      </c>
      <c r="BL32" s="11">
        <f>IF(BL$2=$A32,0,IF(HLOOKUP(BL$2,Recipes!$H:$GI,'Production Calculator'!$A32+2,FALSE)=0,0,HLOOKUP(BL$2,Recipes!$H:$GI,'Production Calculator'!$A32+2,FALSE)*$AK32))+IF($AO32=BL$3,$AM32/VLOOKUP($AO32,Data!$A$50:$B$56,2,FALSE),0)</f>
        <v>0</v>
      </c>
      <c r="BM32" s="11">
        <f>IF(BM$2=$A32,0,IF(HLOOKUP(BM$2,Recipes!$H:$GI,'Production Calculator'!$A32+2,FALSE)=0,0,HLOOKUP(BM$2,Recipes!$H:$GI,'Production Calculator'!$A32+2,FALSE)*$AK32))+IF($AO32=BM$3,$AM32/VLOOKUP($AO32,Data!$A$50:$B$56,2,FALSE),0)</f>
        <v>0</v>
      </c>
      <c r="BN32" s="11">
        <f>IF(BN$2=$A32,0,IF(HLOOKUP(BN$2,Recipes!$H:$GI,'Production Calculator'!$A32+2,FALSE)=0,0,HLOOKUP(BN$2,Recipes!$H:$GI,'Production Calculator'!$A32+2,FALSE)*$AK32))+IF($AO32=BN$3,$AM32/VLOOKUP($AO32,Data!$A$50:$B$56,2,FALSE),0)</f>
        <v>0</v>
      </c>
      <c r="BO32" s="11">
        <f>IF(BO$2=$A32,0,IF(HLOOKUP(BO$2,Recipes!$H:$GI,'Production Calculator'!$A32+2,FALSE)=0,0,HLOOKUP(BO$2,Recipes!$H:$GI,'Production Calculator'!$A32+2,FALSE)*$AK32))+IF($AO32=BO$3,$AM32/VLOOKUP($AO32,Data!$A$50:$B$56,2,FALSE),0)</f>
        <v>0</v>
      </c>
      <c r="BP32" s="11">
        <f>IF(BP$2=$A32,0,IF(HLOOKUP(BP$2,Recipes!$H:$GI,'Production Calculator'!$A32+2,FALSE)=0,0,HLOOKUP(BP$2,Recipes!$H:$GI,'Production Calculator'!$A32+2,FALSE)*$AK32))+IF($AO32=BP$3,$AM32/VLOOKUP($AO32,Data!$A$50:$B$56,2,FALSE),0)</f>
        <v>0</v>
      </c>
      <c r="BQ32" s="11">
        <f>IF(BQ$2=$A32,0,IF(HLOOKUP(BQ$2,Recipes!$H:$GI,'Production Calculator'!$A32+2,FALSE)=0,0,HLOOKUP(BQ$2,Recipes!$H:$GI,'Production Calculator'!$A32+2,FALSE)*$AK32))+IF($AO32=BQ$3,$AM32/VLOOKUP($AO32,Data!$A$50:$B$56,2,FALSE),0)</f>
        <v>0</v>
      </c>
      <c r="BR32" s="11">
        <f>IF(BR$2=$A32,0,IF(HLOOKUP(BR$2,Recipes!$H:$GI,'Production Calculator'!$A32+2,FALSE)=0,0,HLOOKUP(BR$2,Recipes!$H:$GI,'Production Calculator'!$A32+2,FALSE)*$AK32))+IF($AO32=BR$3,$AM32/VLOOKUP($AO32,Data!$A$50:$B$56,2,FALSE),0)</f>
        <v>0</v>
      </c>
      <c r="BS32" s="11">
        <f>IF(BS$2=$A32,0,IF(HLOOKUP(BS$2,Recipes!$H:$GI,'Production Calculator'!$A32+2,FALSE)=0,0,HLOOKUP(BS$2,Recipes!$H:$GI,'Production Calculator'!$A32+2,FALSE)*$AK32))+IF($AO32=BS$3,$AM32/VLOOKUP($AO32,Data!$A$50:$B$56,2,FALSE),0)</f>
        <v>0</v>
      </c>
      <c r="BT32" s="11">
        <f>IF(BT$2=$A32,0,IF(HLOOKUP(BT$2,Recipes!$H:$GI,'Production Calculator'!$A32+2,FALSE)=0,0,HLOOKUP(BT$2,Recipes!$H:$GI,'Production Calculator'!$A32+2,FALSE)*$AK32))+IF($AO32=BT$3,$AM32/VLOOKUP($AO32,Data!$A$50:$B$56,2,FALSE),0)</f>
        <v>0</v>
      </c>
      <c r="BU32" s="11">
        <f>IF(BU$2=$A32,0,IF(HLOOKUP(BU$2,Recipes!$H:$GI,'Production Calculator'!$A32+2,FALSE)=0,0,HLOOKUP(BU$2,Recipes!$H:$GI,'Production Calculator'!$A32+2,FALSE)*$AK32))+IF($AO32=BU$3,$AM32/VLOOKUP($AO32,Data!$A$50:$B$56,2,FALSE),0)</f>
        <v>0</v>
      </c>
      <c r="BV32" s="11">
        <f>IF(BV$2=$A32,0,IF(HLOOKUP(BV$2,Recipes!$H:$GI,'Production Calculator'!$A32+2,FALSE)=0,0,HLOOKUP(BV$2,Recipes!$H:$GI,'Production Calculator'!$A32+2,FALSE)*$AK32))+IF($AO32=BV$3,$AM32/VLOOKUP($AO32,Data!$A$50:$B$56,2,FALSE),0)</f>
        <v>0</v>
      </c>
      <c r="BW32" s="11">
        <f>IF(BW$2=$A32,0,IF(HLOOKUP(BW$2,Recipes!$H:$GI,'Production Calculator'!$A32+2,FALSE)=0,0,HLOOKUP(BW$2,Recipes!$H:$GI,'Production Calculator'!$A32+2,FALSE)*$AK32))+IF($AO32=BW$3,$AM32/VLOOKUP($AO32,Data!$A$50:$B$56,2,FALSE),0)</f>
        <v>0</v>
      </c>
      <c r="BX32" s="11">
        <f>IF(BX$2=$A32,0,IF(HLOOKUP(BX$2,Recipes!$H:$GI,'Production Calculator'!$A32+2,FALSE)=0,0,HLOOKUP(BX$2,Recipes!$H:$GI,'Production Calculator'!$A32+2,FALSE)*$AK32))+IF($AO32=BX$3,$AM32/VLOOKUP($AO32,Data!$A$50:$B$56,2,FALSE),0)</f>
        <v>0</v>
      </c>
      <c r="BY32" s="11">
        <f>IF(BY$2=$A32,0,IF(HLOOKUP(BY$2,Recipes!$H:$GI,'Production Calculator'!$A32+2,FALSE)=0,0,HLOOKUP(BY$2,Recipes!$H:$GI,'Production Calculator'!$A32+2,FALSE)*$AK32))+IF($AO32=BY$3,$AM32/VLOOKUP($AO32,Data!$A$50:$B$56,2,FALSE),0)</f>
        <v>0</v>
      </c>
      <c r="BZ32" s="11">
        <f>IF(BZ$2=$A32,0,IF(HLOOKUP(BZ$2,Recipes!$H:$GI,'Production Calculator'!$A32+2,FALSE)=0,0,HLOOKUP(BZ$2,Recipes!$H:$GI,'Production Calculator'!$A32+2,FALSE)*$AK32))+IF($AO32=BZ$3,$AM32/VLOOKUP($AO32,Data!$A$50:$B$56,2,FALSE),0)</f>
        <v>0</v>
      </c>
      <c r="CA32" s="11">
        <f>IF(CA$2=$A32,0,IF(HLOOKUP(CA$2,Recipes!$H:$GI,'Production Calculator'!$A32+2,FALSE)=0,0,HLOOKUP(CA$2,Recipes!$H:$GI,'Production Calculator'!$A32+2,FALSE)*$AK32))+IF($AO32=CA$3,$AM32/VLOOKUP($AO32,Data!$A$50:$B$56,2,FALSE),0)</f>
        <v>0</v>
      </c>
      <c r="CB32" s="11">
        <f>IF(CB$2=$A32,0,IF(HLOOKUP(CB$2,Recipes!$H:$GI,'Production Calculator'!$A32+2,FALSE)=0,0,HLOOKUP(CB$2,Recipes!$H:$GI,'Production Calculator'!$A32+2,FALSE)*$AK32))+IF($AO32=CB$3,$AM32/VLOOKUP($AO32,Data!$A$50:$B$56,2,FALSE),0)</f>
        <v>0</v>
      </c>
      <c r="CC32" s="11">
        <f>IF(CC$2=$A32,0,IF(HLOOKUP(CC$2,Recipes!$H:$GI,'Production Calculator'!$A32+2,FALSE)=0,0,HLOOKUP(CC$2,Recipes!$H:$GI,'Production Calculator'!$A32+2,FALSE)*$AK32))+IF($AO32=CC$3,$AM32/VLOOKUP($AO32,Data!$A$50:$B$56,2,FALSE),0)</f>
        <v>0</v>
      </c>
      <c r="CD32" s="11">
        <f>IF(CD$2=$A32,0,IF(HLOOKUP(CD$2,Recipes!$H:$GI,'Production Calculator'!$A32+2,FALSE)=0,0,HLOOKUP(CD$2,Recipes!$H:$GI,'Production Calculator'!$A32+2,FALSE)*$AK32))+IF($AO32=CD$3,$AM32/VLOOKUP($AO32,Data!$A$50:$B$56,2,FALSE),0)</f>
        <v>0</v>
      </c>
      <c r="CE32" s="11">
        <f>IF(CE$2=$A32,0,IF(HLOOKUP(CE$2,Recipes!$H:$GI,'Production Calculator'!$A32+2,FALSE)=0,0,HLOOKUP(CE$2,Recipes!$H:$GI,'Production Calculator'!$A32+2,FALSE)*$AK32))+IF($AO32=CE$3,$AM32/VLOOKUP($AO32,Data!$A$50:$B$56,2,FALSE),0)</f>
        <v>0</v>
      </c>
      <c r="CF32" s="11">
        <f>IF(CF$2=$A32,0,IF(HLOOKUP(CF$2,Recipes!$H:$GI,'Production Calculator'!$A32+2,FALSE)=0,0,HLOOKUP(CF$2,Recipes!$H:$GI,'Production Calculator'!$A32+2,FALSE)*$AK32))+IF($AO32=CF$3,$AM32/VLOOKUP($AO32,Data!$A$50:$B$56,2,FALSE),0)</f>
        <v>0</v>
      </c>
      <c r="CG32" s="11">
        <f>IF(CG$2=$A32,0,IF(HLOOKUP(CG$2,Recipes!$H:$GI,'Production Calculator'!$A32+2,FALSE)=0,0,HLOOKUP(CG$2,Recipes!$H:$GI,'Production Calculator'!$A32+2,FALSE)*$AK32))+IF($AO32=CG$3,$AM32/VLOOKUP($AO32,Data!$A$50:$B$56,2,FALSE),0)</f>
        <v>0</v>
      </c>
      <c r="CH32" s="11">
        <f>IF(CH$2=$A32,0,IF(HLOOKUP(CH$2,Recipes!$H:$GI,'Production Calculator'!$A32+2,FALSE)=0,0,HLOOKUP(CH$2,Recipes!$H:$GI,'Production Calculator'!$A32+2,FALSE)*$AK32))+IF($AO32=CH$3,$AM32/VLOOKUP($AO32,Data!$A$50:$B$56,2,FALSE),0)</f>
        <v>0</v>
      </c>
      <c r="CI32" s="11">
        <f>IF(CI$2=$A32,0,IF(HLOOKUP(CI$2,Recipes!$H:$GI,'Production Calculator'!$A32+2,FALSE)=0,0,HLOOKUP(CI$2,Recipes!$H:$GI,'Production Calculator'!$A32+2,FALSE)*$AK32))+IF($AO32=CI$3,$AM32/VLOOKUP($AO32,Data!$A$50:$B$56,2,FALSE),0)</f>
        <v>0</v>
      </c>
      <c r="CJ32" s="11">
        <f>IF(CJ$2=$A32,0,IF(HLOOKUP(CJ$2,Recipes!$H:$GI,'Production Calculator'!$A32+2,FALSE)=0,0,HLOOKUP(CJ$2,Recipes!$H:$GI,'Production Calculator'!$A32+2,FALSE)*$AK32))+IF($AO32=CJ$3,$AM32/VLOOKUP($AO32,Data!$A$50:$B$56,2,FALSE),0)</f>
        <v>0</v>
      </c>
      <c r="CK32" s="11">
        <f>IF(CK$2=$A32,0,IF(HLOOKUP(CK$2,Recipes!$H:$GI,'Production Calculator'!$A32+2,FALSE)=0,0,HLOOKUP(CK$2,Recipes!$H:$GI,'Production Calculator'!$A32+2,FALSE)*$AK32))+IF($AO32=CK$3,$AM32/VLOOKUP($AO32,Data!$A$50:$B$56,2,FALSE),0)</f>
        <v>0</v>
      </c>
      <c r="CL32" s="11">
        <f>IF(CL$2=$A32,0,IF(HLOOKUP(CL$2,Recipes!$H:$GI,'Production Calculator'!$A32+2,FALSE)=0,0,HLOOKUP(CL$2,Recipes!$H:$GI,'Production Calculator'!$A32+2,FALSE)*$AK32))+IF($AO32=CL$3,$AM32/VLOOKUP($AO32,Data!$A$50:$B$56,2,FALSE),0)</f>
        <v>0</v>
      </c>
      <c r="CM32" s="11">
        <f>IF(CM$2=$A32,0,IF(HLOOKUP(CM$2,Recipes!$H:$GI,'Production Calculator'!$A32+2,FALSE)=0,0,HLOOKUP(CM$2,Recipes!$H:$GI,'Production Calculator'!$A32+2,FALSE)*$AK32))+IF($AO32=CM$3,$AM32/VLOOKUP($AO32,Data!$A$50:$B$56,2,FALSE),0)</f>
        <v>0</v>
      </c>
      <c r="CN32" s="11">
        <f>IF(CN$2=$A32,0,IF(HLOOKUP(CN$2,Recipes!$H:$GI,'Production Calculator'!$A32+2,FALSE)=0,0,HLOOKUP(CN$2,Recipes!$H:$GI,'Production Calculator'!$A32+2,FALSE)*$AK32))+IF($AO32=CN$3,$AM32/VLOOKUP($AO32,Data!$A$50:$B$56,2,FALSE),0)</f>
        <v>0</v>
      </c>
      <c r="CO32" s="11">
        <f>IF(CO$2=$A32,0,IF(HLOOKUP(CO$2,Recipes!$H:$GI,'Production Calculator'!$A32+2,FALSE)=0,0,HLOOKUP(CO$2,Recipes!$H:$GI,'Production Calculator'!$A32+2,FALSE)*$AK32))+IF($AO32=CO$3,$AM32/VLOOKUP($AO32,Data!$A$50:$B$56,2,FALSE),0)</f>
        <v>0</v>
      </c>
      <c r="CP32" s="11">
        <f>IF(CP$2=$A32,0,IF(HLOOKUP(CP$2,Recipes!$H:$GI,'Production Calculator'!$A32+2,FALSE)=0,0,HLOOKUP(CP$2,Recipes!$H:$GI,'Production Calculator'!$A32+2,FALSE)*$AK32))+IF($AO32=CP$3,$AM32/VLOOKUP($AO32,Data!$A$50:$B$56,2,FALSE),0)</f>
        <v>0</v>
      </c>
      <c r="CQ32" s="11">
        <f>IF(CQ$2=$A32,0,IF(HLOOKUP(CQ$2,Recipes!$H:$GI,'Production Calculator'!$A32+2,FALSE)=0,0,HLOOKUP(CQ$2,Recipes!$H:$GI,'Production Calculator'!$A32+2,FALSE)*$AK32))+IF($AO32=CQ$3,$AM32/VLOOKUP($AO32,Data!$A$50:$B$56,2,FALSE),0)</f>
        <v>0</v>
      </c>
      <c r="CR32" s="11">
        <f>IF(CR$2=$A32,0,IF(HLOOKUP(CR$2,Recipes!$H:$GI,'Production Calculator'!$A32+2,FALSE)=0,0,HLOOKUP(CR$2,Recipes!$H:$GI,'Production Calculator'!$A32+2,FALSE)*$AK32))+IF($AO32=CR$3,$AM32/VLOOKUP($AO32,Data!$A$50:$B$56,2,FALSE),0)</f>
        <v>0</v>
      </c>
      <c r="CS32" s="11">
        <f>IF(CS$2=$A32,0,IF(HLOOKUP(CS$2,Recipes!$H:$GI,'Production Calculator'!$A32+2,FALSE)=0,0,HLOOKUP(CS$2,Recipes!$H:$GI,'Production Calculator'!$A32+2,FALSE)*$AK32))+IF($AO32=CS$3,$AM32/VLOOKUP($AO32,Data!$A$50:$B$56,2,FALSE),0)</f>
        <v>0</v>
      </c>
      <c r="CT32" s="11">
        <f>IF(CT$2=$A32,0,IF(HLOOKUP(CT$2,Recipes!$H:$GI,'Production Calculator'!$A32+2,FALSE)=0,0,HLOOKUP(CT$2,Recipes!$H:$GI,'Production Calculator'!$A32+2,FALSE)*$AK32))+IF($AO32=CT$3,$AM32/VLOOKUP($AO32,Data!$A$50:$B$56,2,FALSE),0)</f>
        <v>0</v>
      </c>
      <c r="CU32" s="11">
        <f>IF(CU$2=$A32,0,IF(HLOOKUP(CU$2,Recipes!$H:$GI,'Production Calculator'!$A32+2,FALSE)=0,0,HLOOKUP(CU$2,Recipes!$H:$GI,'Production Calculator'!$A32+2,FALSE)*$AK32))+IF($AO32=CU$3,$AM32/VLOOKUP($AO32,Data!$A$50:$B$56,2,FALSE),0)</f>
        <v>0</v>
      </c>
      <c r="CV32" s="11">
        <f>IF(CV$2=$A32,0,IF(HLOOKUP(CV$2,Recipes!$H:$GI,'Production Calculator'!$A32+2,FALSE)=0,0,HLOOKUP(CV$2,Recipes!$H:$GI,'Production Calculator'!$A32+2,FALSE)*$AK32))+IF($AO32=CV$3,$AM32/VLOOKUP($AO32,Data!$A$50:$B$56,2,FALSE),0)</f>
        <v>0</v>
      </c>
      <c r="CW32" s="11">
        <f>IF(CW$2=$A32,0,IF(HLOOKUP(CW$2,Recipes!$H:$GI,'Production Calculator'!$A32+2,FALSE)=0,0,HLOOKUP(CW$2,Recipes!$H:$GI,'Production Calculator'!$A32+2,FALSE)*$AK32))+IF($AO32=CW$3,$AM32/VLOOKUP($AO32,Data!$A$50:$B$56,2,FALSE),0)</f>
        <v>0</v>
      </c>
      <c r="CX32" s="11">
        <f>IF(CX$2=$A32,0,IF(HLOOKUP(CX$2,Recipes!$H:$GI,'Production Calculator'!$A32+2,FALSE)=0,0,HLOOKUP(CX$2,Recipes!$H:$GI,'Production Calculator'!$A32+2,FALSE)*$AK32))+IF($AO32=CX$3,$AM32/VLOOKUP($AO32,Data!$A$50:$B$56,2,FALSE),0)</f>
        <v>0</v>
      </c>
      <c r="CY32" s="11">
        <f>IF(CY$2=$A32,0,IF(HLOOKUP(CY$2,Recipes!$H:$GI,'Production Calculator'!$A32+2,FALSE)=0,0,HLOOKUP(CY$2,Recipes!$H:$GI,'Production Calculator'!$A32+2,FALSE)*$AK32))+IF($AO32=CY$3,$AM32/VLOOKUP($AO32,Data!$A$50:$B$56,2,FALSE),0)</f>
        <v>0</v>
      </c>
      <c r="CZ32" s="11">
        <f>IF(CZ$2=$A32,0,IF(HLOOKUP(CZ$2,Recipes!$H:$GI,'Production Calculator'!$A32+2,FALSE)=0,0,HLOOKUP(CZ$2,Recipes!$H:$GI,'Production Calculator'!$A32+2,FALSE)*$AK32))+IF($AO32=CZ$3,$AM32/VLOOKUP($AO32,Data!$A$50:$B$56,2,FALSE),0)</f>
        <v>0</v>
      </c>
      <c r="DA32" s="11">
        <f>IF(DA$2=$A32,0,IF(HLOOKUP(DA$2,Recipes!$H:$GI,'Production Calculator'!$A32+2,FALSE)=0,0,HLOOKUP(DA$2,Recipes!$H:$GI,'Production Calculator'!$A32+2,FALSE)*$AK32))+IF($AO32=DA$3,$AM32/VLOOKUP($AO32,Data!$A$50:$B$56,2,FALSE),0)</f>
        <v>0</v>
      </c>
      <c r="DB32" s="11">
        <f>IF(DB$2=$A32,0,IF(HLOOKUP(DB$2,Recipes!$H:$GI,'Production Calculator'!$A32+2,FALSE)=0,0,HLOOKUP(DB$2,Recipes!$H:$GI,'Production Calculator'!$A32+2,FALSE)*$AK32))+IF($AO32=DB$3,$AM32/VLOOKUP($AO32,Data!$A$50:$B$56,2,FALSE),0)</f>
        <v>0</v>
      </c>
      <c r="DC32" s="11">
        <f>IF(DC$2=$A32,0,IF(HLOOKUP(DC$2,Recipes!$H:$GI,'Production Calculator'!$A32+2,FALSE)=0,0,HLOOKUP(DC$2,Recipes!$H:$GI,'Production Calculator'!$A32+2,FALSE)*$AK32))+IF($AO32=DC$3,$AM32/VLOOKUP($AO32,Data!$A$50:$B$56,2,FALSE),0)</f>
        <v>0</v>
      </c>
      <c r="DD32" s="11">
        <f>IF(DD$2=$A32,0,IF(HLOOKUP(DD$2,Recipes!$H:$GI,'Production Calculator'!$A32+2,FALSE)=0,0,HLOOKUP(DD$2,Recipes!$H:$GI,'Production Calculator'!$A32+2,FALSE)*$AK32))+IF($AO32=DD$3,$AM32/VLOOKUP($AO32,Data!$A$50:$B$56,2,FALSE),0)</f>
        <v>0</v>
      </c>
      <c r="DE32" s="11">
        <f>IF(DE$2=$A32,0,IF(HLOOKUP(DE$2,Recipes!$H:$GI,'Production Calculator'!$A32+2,FALSE)=0,0,HLOOKUP(DE$2,Recipes!$H:$GI,'Production Calculator'!$A32+2,FALSE)*$AK32))+IF($AO32=DE$3,$AM32/VLOOKUP($AO32,Data!$A$50:$B$56,2,FALSE),0)</f>
        <v>0</v>
      </c>
      <c r="DF32" s="11">
        <f>IF(DF$2=$A32,0,IF(HLOOKUP(DF$2,Recipes!$H:$GI,'Production Calculator'!$A32+2,FALSE)=0,0,HLOOKUP(DF$2,Recipes!$H:$GI,'Production Calculator'!$A32+2,FALSE)*$AK32))+IF($AO32=DF$3,$AM32/VLOOKUP($AO32,Data!$A$50:$B$56,2,FALSE),0)</f>
        <v>0</v>
      </c>
      <c r="DG32" s="11">
        <f>IF(DG$2=$A32,0,IF(HLOOKUP(DG$2,Recipes!$H:$GI,'Production Calculator'!$A32+2,FALSE)=0,0,HLOOKUP(DG$2,Recipes!$H:$GI,'Production Calculator'!$A32+2,FALSE)*$AK32))+IF($AO32=DG$3,$AM32/VLOOKUP($AO32,Data!$A$50:$B$56,2,FALSE),0)</f>
        <v>0</v>
      </c>
      <c r="DH32" s="11">
        <f>IF(DH$2=$A32,0,IF(HLOOKUP(DH$2,Recipes!$H:$GI,'Production Calculator'!$A32+2,FALSE)=0,0,HLOOKUP(DH$2,Recipes!$H:$GI,'Production Calculator'!$A32+2,FALSE)*$AK32))+IF($AO32=DH$3,$AM32/VLOOKUP($AO32,Data!$A$50:$B$56,2,FALSE),0)</f>
        <v>0</v>
      </c>
      <c r="DI32" s="11">
        <f>IF(DI$2=$A32,0,IF(HLOOKUP(DI$2,Recipes!$H:$GI,'Production Calculator'!$A32+2,FALSE)=0,0,HLOOKUP(DI$2,Recipes!$H:$GI,'Production Calculator'!$A32+2,FALSE)*$AK32))+IF($AO32=DI$3,$AM32/VLOOKUP($AO32,Data!$A$50:$B$56,2,FALSE),0)</f>
        <v>0</v>
      </c>
      <c r="DJ32" s="11">
        <f>IF(DJ$2=$A32,0,IF(HLOOKUP(DJ$2,Recipes!$H:$GI,'Production Calculator'!$A32+2,FALSE)=0,0,HLOOKUP(DJ$2,Recipes!$H:$GI,'Production Calculator'!$A32+2,FALSE)*$AK32))+IF($AO32=DJ$3,$AM32/VLOOKUP($AO32,Data!$A$50:$B$56,2,FALSE),0)</f>
        <v>0</v>
      </c>
      <c r="DK32" s="11">
        <f>IF(DK$2=$A32,0,IF(HLOOKUP(DK$2,Recipes!$H:$GI,'Production Calculator'!$A32+2,FALSE)=0,0,HLOOKUP(DK$2,Recipes!$H:$GI,'Production Calculator'!$A32+2,FALSE)*$AK32))+IF($AO32=DK$3,$AM32/VLOOKUP($AO32,Data!$A$50:$B$56,2,FALSE),0)</f>
        <v>0</v>
      </c>
      <c r="DL32" s="11">
        <f>IF(DL$2=$A32,0,IF(HLOOKUP(DL$2,Recipes!$H:$GI,'Production Calculator'!$A32+2,FALSE)=0,0,HLOOKUP(DL$2,Recipes!$H:$GI,'Production Calculator'!$A32+2,FALSE)*$AK32))+IF($AO32=DL$3,$AM32/VLOOKUP($AO32,Data!$A$50:$B$56,2,FALSE),0)</f>
        <v>0</v>
      </c>
      <c r="DM32" s="11">
        <f>IF(DM$2=$A32,0,IF(HLOOKUP(DM$2,Recipes!$H:$GI,'Production Calculator'!$A32+2,FALSE)=0,0,HLOOKUP(DM$2,Recipes!$H:$GI,'Production Calculator'!$A32+2,FALSE)*$AK32))+IF($AO32=DM$3,$AM32/VLOOKUP($AO32,Data!$A$50:$B$56,2,FALSE),0)</f>
        <v>0</v>
      </c>
      <c r="DN32" s="11">
        <f>IF(DN$2=$A32,0,IF(HLOOKUP(DN$2,Recipes!$H:$GI,'Production Calculator'!$A32+2,FALSE)=0,0,HLOOKUP(DN$2,Recipes!$H:$GI,'Production Calculator'!$A32+2,FALSE)*$AK32))+IF($AO32=DN$3,$AM32/VLOOKUP($AO32,Data!$A$50:$B$56,2,FALSE),0)</f>
        <v>0</v>
      </c>
      <c r="DO32" s="11">
        <f>IF(DO$2=$A32,0,IF(HLOOKUP(DO$2,Recipes!$H:$GI,'Production Calculator'!$A32+2,FALSE)=0,0,HLOOKUP(DO$2,Recipes!$H:$GI,'Production Calculator'!$A32+2,FALSE)*$AK32))+IF($AO32=DO$3,$AM32/VLOOKUP($AO32,Data!$A$50:$B$56,2,FALSE),0)</f>
        <v>0</v>
      </c>
      <c r="DP32" s="11">
        <f>IF(DP$2=$A32,0,IF(HLOOKUP(DP$2,Recipes!$H:$GI,'Production Calculator'!$A32+2,FALSE)=0,0,HLOOKUP(DP$2,Recipes!$H:$GI,'Production Calculator'!$A32+2,FALSE)*$AK32))+IF($AO32=DP$3,$AM32/VLOOKUP($AO32,Data!$A$50:$B$56,2,FALSE),0)</f>
        <v>0</v>
      </c>
      <c r="DQ32" s="11">
        <f>IF(DQ$2=$A32,0,IF(HLOOKUP(DQ$2,Recipes!$H:$GI,'Production Calculator'!$A32+2,FALSE)=0,0,HLOOKUP(DQ$2,Recipes!$H:$GI,'Production Calculator'!$A32+2,FALSE)*$AK32))+IF($AO32=DQ$3,$AM32/VLOOKUP($AO32,Data!$A$50:$B$56,2,FALSE),0)</f>
        <v>0</v>
      </c>
      <c r="DR32" s="11">
        <f>IF(DR$2=$A32,0,IF(HLOOKUP(DR$2,Recipes!$H:$GI,'Production Calculator'!$A32+2,FALSE)=0,0,HLOOKUP(DR$2,Recipes!$H:$GI,'Production Calculator'!$A32+2,FALSE)*$AK32))+IF($AO32=DR$3,$AM32/VLOOKUP($AO32,Data!$A$50:$B$56,2,FALSE),0)</f>
        <v>0</v>
      </c>
      <c r="DS32" s="11">
        <f>IF(DS$2=$A32,0,IF(HLOOKUP(DS$2,Recipes!$H:$GI,'Production Calculator'!$A32+2,FALSE)=0,0,HLOOKUP(DS$2,Recipes!$H:$GI,'Production Calculator'!$A32+2,FALSE)*$AK32))+IF($AO32=DS$3,$AM32/VLOOKUP($AO32,Data!$A$50:$B$56,2,FALSE),0)</f>
        <v>0</v>
      </c>
      <c r="DT32" s="11">
        <f>IF(DT$2=$A32,0,IF(HLOOKUP(DT$2,Recipes!$H:$GI,'Production Calculator'!$A32+2,FALSE)=0,0,HLOOKUP(DT$2,Recipes!$H:$GI,'Production Calculator'!$A32+2,FALSE)*$AK32))+IF($AO32=DT$3,$AM32/VLOOKUP($AO32,Data!$A$50:$B$56,2,FALSE),0)</f>
        <v>0</v>
      </c>
      <c r="DU32" s="11">
        <f>IF(DU$2=$A32,0,IF(HLOOKUP(DU$2,Recipes!$H:$GI,'Production Calculator'!$A32+2,FALSE)=0,0,HLOOKUP(DU$2,Recipes!$H:$GI,'Production Calculator'!$A32+2,FALSE)*$AK32))+IF($AO32=DU$3,$AM32/VLOOKUP($AO32,Data!$A$50:$B$56,2,FALSE),0)</f>
        <v>0</v>
      </c>
      <c r="DV32" s="11">
        <f>IF(DV$2=$A32,0,IF(HLOOKUP(DV$2,Recipes!$H:$GI,'Production Calculator'!$A32+2,FALSE)=0,0,HLOOKUP(DV$2,Recipes!$H:$GI,'Production Calculator'!$A32+2,FALSE)*$AK32))+IF($AO32=DV$3,$AM32/VLOOKUP($AO32,Data!$A$50:$B$56,2,FALSE),0)</f>
        <v>0</v>
      </c>
      <c r="DW32" s="11">
        <f>IF(DW$2=$A32,0,IF(HLOOKUP(DW$2,Recipes!$H:$GI,'Production Calculator'!$A32+2,FALSE)=0,0,HLOOKUP(DW$2,Recipes!$H:$GI,'Production Calculator'!$A32+2,FALSE)*$AK32))+IF($AO32=DW$3,$AM32/VLOOKUP($AO32,Data!$A$50:$B$56,2,FALSE),0)</f>
        <v>0</v>
      </c>
      <c r="DX32" s="11">
        <f>IF(DX$2=$A32,0,IF(HLOOKUP(DX$2,Recipes!$H:$GI,'Production Calculator'!$A32+2,FALSE)=0,0,HLOOKUP(DX$2,Recipes!$H:$GI,'Production Calculator'!$A32+2,FALSE)*$AK32))+IF($AO32=DX$3,$AM32/VLOOKUP($AO32,Data!$A$50:$B$56,2,FALSE),0)</f>
        <v>0</v>
      </c>
      <c r="DY32" s="11">
        <f>IF(DY$2=$A32,0,IF(HLOOKUP(DY$2,Recipes!$H:$GI,'Production Calculator'!$A32+2,FALSE)=0,0,HLOOKUP(DY$2,Recipes!$H:$GI,'Production Calculator'!$A32+2,FALSE)*$AK32))+IF($AO32=DY$3,$AM32/VLOOKUP($AO32,Data!$A$50:$B$56,2,FALSE),0)</f>
        <v>0</v>
      </c>
      <c r="DZ32" s="11">
        <f>IF(DZ$2=$A32,0,IF(HLOOKUP(DZ$2,Recipes!$H:$GI,'Production Calculator'!$A32+2,FALSE)=0,0,HLOOKUP(DZ$2,Recipes!$H:$GI,'Production Calculator'!$A32+2,FALSE)*$AK32))+IF($AO32=DZ$3,$AM32/VLOOKUP($AO32,Data!$A$50:$B$56,2,FALSE),0)</f>
        <v>0</v>
      </c>
      <c r="EA32" s="11">
        <f>IF(EA$2=$A32,0,IF(HLOOKUP(EA$2,Recipes!$H:$GI,'Production Calculator'!$A32+2,FALSE)=0,0,HLOOKUP(EA$2,Recipes!$H:$GI,'Production Calculator'!$A32+2,FALSE)*$AK32))+IF($AO32=EA$3,$AM32/VLOOKUP($AO32,Data!$A$50:$B$56,2,FALSE),0)</f>
        <v>0</v>
      </c>
      <c r="EB32" s="11">
        <f>IF(EB$2=$A32,0,IF(HLOOKUP(EB$2,Recipes!$H:$GI,'Production Calculator'!$A32+2,FALSE)=0,0,HLOOKUP(EB$2,Recipes!$H:$GI,'Production Calculator'!$A32+2,FALSE)*$AK32))+IF($AO32=EB$3,$AM32/VLOOKUP($AO32,Data!$A$50:$B$56,2,FALSE),0)</f>
        <v>0</v>
      </c>
      <c r="EC32" s="11">
        <f>IF(EC$2=$A32,0,IF(HLOOKUP(EC$2,Recipes!$H:$GI,'Production Calculator'!$A32+2,FALSE)=0,0,HLOOKUP(EC$2,Recipes!$H:$GI,'Production Calculator'!$A32+2,FALSE)*$AK32))+IF($AO32=EC$3,$AM32/VLOOKUP($AO32,Data!$A$50:$B$56,2,FALSE),0)</f>
        <v>0</v>
      </c>
      <c r="ED32" s="11">
        <f>IF(ED$2=$A32,0,IF(HLOOKUP(ED$2,Recipes!$H:$GI,'Production Calculator'!$A32+2,FALSE)=0,0,HLOOKUP(ED$2,Recipes!$H:$GI,'Production Calculator'!$A32+2,FALSE)*$AK32))+IF($AO32=ED$3,$AM32/VLOOKUP($AO32,Data!$A$50:$B$56,2,FALSE),0)</f>
        <v>0</v>
      </c>
      <c r="EE32" s="11">
        <f>IF(EE$2=$A32,0,IF(HLOOKUP(EE$2,Recipes!$H:$GI,'Production Calculator'!$A32+2,FALSE)=0,0,HLOOKUP(EE$2,Recipes!$H:$GI,'Production Calculator'!$A32+2,FALSE)*$AK32))+IF($AO32=EE$3,$AM32/VLOOKUP($AO32,Data!$A$50:$B$56,2,FALSE),0)</f>
        <v>0</v>
      </c>
      <c r="EF32" s="11">
        <f>IF(EF$2=$A32,0,IF(HLOOKUP(EF$2,Recipes!$H:$GI,'Production Calculator'!$A32+2,FALSE)=0,0,HLOOKUP(EF$2,Recipes!$H:$GI,'Production Calculator'!$A32+2,FALSE)*$AK32))+IF($AO32=EF$3,$AM32/VLOOKUP($AO32,Data!$A$50:$B$56,2,FALSE),0)</f>
        <v>0</v>
      </c>
      <c r="EG32" s="11">
        <f>IF(EG$2=$A32,0,IF(HLOOKUP(EG$2,Recipes!$H:$GI,'Production Calculator'!$A32+2,FALSE)=0,0,HLOOKUP(EG$2,Recipes!$H:$GI,'Production Calculator'!$A32+2,FALSE)*$AK32))+IF($AO32=EG$3,$AM32/VLOOKUP($AO32,Data!$A$50:$B$56,2,FALSE),0)</f>
        <v>0</v>
      </c>
      <c r="EH32" s="11">
        <f>IF(EH$2=$A32,0,IF(HLOOKUP(EH$2,Recipes!$H:$GI,'Production Calculator'!$A32+2,FALSE)=0,0,HLOOKUP(EH$2,Recipes!$H:$GI,'Production Calculator'!$A32+2,FALSE)*$AK32))+IF($AO32=EH$3,$AM32/VLOOKUP($AO32,Data!$A$50:$B$56,2,FALSE),0)</f>
        <v>0</v>
      </c>
      <c r="EI32" s="11">
        <f>IF(EI$2=$A32,0,IF(HLOOKUP(EI$2,Recipes!$H:$GI,'Production Calculator'!$A32+2,FALSE)=0,0,HLOOKUP(EI$2,Recipes!$H:$GI,'Production Calculator'!$A32+2,FALSE)*$AK32))+IF($AO32=EI$3,$AM32/VLOOKUP($AO32,Data!$A$50:$B$56,2,FALSE),0)</f>
        <v>0</v>
      </c>
      <c r="EJ32" s="11">
        <f>IF(EJ$2=$A32,0,IF(HLOOKUP(EJ$2,Recipes!$H:$GI,'Production Calculator'!$A32+2,FALSE)=0,0,HLOOKUP(EJ$2,Recipes!$H:$GI,'Production Calculator'!$A32+2,FALSE)*$AK32))+IF($AO32=EJ$3,$AM32/VLOOKUP($AO32,Data!$A$50:$B$56,2,FALSE),0)</f>
        <v>0</v>
      </c>
      <c r="EK32" s="11">
        <f>IF(EK$2=$A32,0,IF(HLOOKUP(EK$2,Recipes!$H:$GI,'Production Calculator'!$A32+2,FALSE)=0,0,HLOOKUP(EK$2,Recipes!$H:$GI,'Production Calculator'!$A32+2,FALSE)*$AK32))+IF($AO32=EK$3,$AM32/VLOOKUP($AO32,Data!$A$50:$B$56,2,FALSE),0)</f>
        <v>0</v>
      </c>
      <c r="EL32" s="11">
        <f>IF(EL$2=$A32,0,IF(HLOOKUP(EL$2,Recipes!$H:$GI,'Production Calculator'!$A32+2,FALSE)=0,0,HLOOKUP(EL$2,Recipes!$H:$GI,'Production Calculator'!$A32+2,FALSE)*$AK32))+IF($AO32=EL$3,$AM32/VLOOKUP($AO32,Data!$A$50:$B$56,2,FALSE),0)</f>
        <v>0</v>
      </c>
      <c r="EM32" s="11">
        <f>IF(EM$2=$A32,0,IF(HLOOKUP(EM$2,Recipes!$H:$GI,'Production Calculator'!$A32+2,FALSE)=0,0,HLOOKUP(EM$2,Recipes!$H:$GI,'Production Calculator'!$A32+2,FALSE)*$AK32))+IF($AO32=EM$3,$AM32/VLOOKUP($AO32,Data!$A$50:$B$56,2,FALSE),0)</f>
        <v>0</v>
      </c>
      <c r="EN32" s="11">
        <f>IF(EN$2=$A32,0,IF(HLOOKUP(EN$2,Recipes!$H:$GI,'Production Calculator'!$A32+2,FALSE)=0,0,HLOOKUP(EN$2,Recipes!$H:$GI,'Production Calculator'!$A32+2,FALSE)*$AK32))+IF($AO32=EN$3,$AM32/VLOOKUP($AO32,Data!$A$50:$B$56,2,FALSE),0)</f>
        <v>0</v>
      </c>
      <c r="EO32" s="11">
        <f>IF(EO$2=$A32,0,IF(HLOOKUP(EO$2,Recipes!$H:$GI,'Production Calculator'!$A32+2,FALSE)=0,0,HLOOKUP(EO$2,Recipes!$H:$GI,'Production Calculator'!$A32+2,FALSE)*$AK32))+IF($AO32=EO$3,$AM32/VLOOKUP($AO32,Data!$A$50:$B$56,2,FALSE),0)</f>
        <v>0</v>
      </c>
      <c r="EP32" s="11">
        <f>IF(EP$2=$A32,0,IF(HLOOKUP(EP$2,Recipes!$H:$GI,'Production Calculator'!$A32+2,FALSE)=0,0,HLOOKUP(EP$2,Recipes!$H:$GI,'Production Calculator'!$A32+2,FALSE)*$AK32))+IF($AO32=EP$3,$AM32/VLOOKUP($AO32,Data!$A$50:$B$56,2,FALSE),0)</f>
        <v>0</v>
      </c>
      <c r="EQ32" s="11">
        <f>IF(EQ$2=$A32,0,IF(HLOOKUP(EQ$2,Recipes!$H:$GI,'Production Calculator'!$A32+2,FALSE)=0,0,HLOOKUP(EQ$2,Recipes!$H:$GI,'Production Calculator'!$A32+2,FALSE)*$AK32))+IF($AO32=EQ$3,$AM32/VLOOKUP($AO32,Data!$A$50:$B$56,2,FALSE),0)</f>
        <v>0</v>
      </c>
      <c r="ER32" s="11">
        <f>IF(ER$2=$A32,0,IF(HLOOKUP(ER$2,Recipes!$H:$GI,'Production Calculator'!$A32+2,FALSE)=0,0,HLOOKUP(ER$2,Recipes!$H:$GI,'Production Calculator'!$A32+2,FALSE)*$AK32))+IF($AO32=ER$3,$AM32/VLOOKUP($AO32,Data!$A$50:$B$56,2,FALSE),0)</f>
        <v>0</v>
      </c>
      <c r="ES32" s="11">
        <f>IF(ES$2=$A32,0,IF(HLOOKUP(ES$2,Recipes!$H:$GI,'Production Calculator'!$A32+2,FALSE)=0,0,HLOOKUP(ES$2,Recipes!$H:$GI,'Production Calculator'!$A32+2,FALSE)*$AK32))+IF($AO32=ES$3,$AM32/VLOOKUP($AO32,Data!$A$50:$B$56,2,FALSE),0)</f>
        <v>0</v>
      </c>
      <c r="ET32" s="11">
        <f>IF(ET$2=$A32,0,IF(HLOOKUP(ET$2,Recipes!$H:$GI,'Production Calculator'!$A32+2,FALSE)=0,0,HLOOKUP(ET$2,Recipes!$H:$GI,'Production Calculator'!$A32+2,FALSE)*$AK32))+IF($AO32=ET$3,$AM32/VLOOKUP($AO32,Data!$A$50:$B$56,2,FALSE),0)</f>
        <v>0</v>
      </c>
      <c r="EU32" s="11">
        <f>IF(EU$2=$A32,0,IF(HLOOKUP(EU$2,Recipes!$H:$GI,'Production Calculator'!$A32+2,FALSE)=0,0,HLOOKUP(EU$2,Recipes!$H:$GI,'Production Calculator'!$A32+2,FALSE)*$AK32))+IF($AO32=EU$3,$AM32/VLOOKUP($AO32,Data!$A$50:$B$56,2,FALSE),0)</f>
        <v>0</v>
      </c>
      <c r="EV32" s="11">
        <f>IF(EV$2=$A32,0,IF(HLOOKUP(EV$2,Recipes!$H:$GI,'Production Calculator'!$A32+2,FALSE)=0,0,HLOOKUP(EV$2,Recipes!$H:$GI,'Production Calculator'!$A32+2,FALSE)*$AK32))+IF($AO32=EV$3,$AM32/VLOOKUP($AO32,Data!$A$50:$B$56,2,FALSE),0)</f>
        <v>0</v>
      </c>
      <c r="EW32" s="11">
        <f>IF(EW$2=$A32,0,IF(HLOOKUP(EW$2,Recipes!$H:$GI,'Production Calculator'!$A32+2,FALSE)=0,0,HLOOKUP(EW$2,Recipes!$H:$GI,'Production Calculator'!$A32+2,FALSE)*$AK32))+IF($AO32=EW$3,$AM32/VLOOKUP($AO32,Data!$A$50:$B$56,2,FALSE),0)</f>
        <v>0</v>
      </c>
      <c r="EX32" s="11">
        <f>IF(EX$2=$A32,0,IF(HLOOKUP(EX$2,Recipes!$H:$GI,'Production Calculator'!$A32+2,FALSE)=0,0,HLOOKUP(EX$2,Recipes!$H:$GI,'Production Calculator'!$A32+2,FALSE)*$AK32))+IF($AO32=EX$3,$AM32/VLOOKUP($AO32,Data!$A$50:$B$56,2,FALSE),0)</f>
        <v>0</v>
      </c>
      <c r="EY32" s="11">
        <f>IF(EY$2=$A32,0,IF(HLOOKUP(EY$2,Recipes!$H:$GI,'Production Calculator'!$A32+2,FALSE)=0,0,HLOOKUP(EY$2,Recipes!$H:$GI,'Production Calculator'!$A32+2,FALSE)*$AK32))+IF($AO32=EY$3,$AM32/VLOOKUP($AO32,Data!$A$50:$B$56,2,FALSE),0)</f>
        <v>0</v>
      </c>
      <c r="EZ32" s="11">
        <f>IF(EZ$2=$A32,0,IF(HLOOKUP(EZ$2,Recipes!$H:$GI,'Production Calculator'!$A32+2,FALSE)=0,0,HLOOKUP(EZ$2,Recipes!$H:$GI,'Production Calculator'!$A32+2,FALSE)*$AK32))+IF($AO32=EZ$3,$AM32/VLOOKUP($AO32,Data!$A$50:$B$56,2,FALSE),0)</f>
        <v>0</v>
      </c>
      <c r="FA32" s="11">
        <f>IF(FA$2=$A32,0,IF(HLOOKUP(FA$2,Recipes!$H:$GI,'Production Calculator'!$A32+2,FALSE)=0,0,HLOOKUP(FA$2,Recipes!$H:$GI,'Production Calculator'!$A32+2,FALSE)*$AK32))+IF($AO32=FA$3,$AM32/VLOOKUP($AO32,Data!$A$50:$B$56,2,FALSE),0)</f>
        <v>0</v>
      </c>
      <c r="FB32" s="11">
        <f>IF(FB$2=$A32,0,IF(HLOOKUP(FB$2,Recipes!$H:$GI,'Production Calculator'!$A32+2,FALSE)=0,0,HLOOKUP(FB$2,Recipes!$H:$GI,'Production Calculator'!$A32+2,FALSE)*$AK32))+IF($AO32=FB$3,$AM32/VLOOKUP($AO32,Data!$A$50:$B$56,2,FALSE),0)</f>
        <v>0</v>
      </c>
      <c r="FC32" s="11">
        <f>IF(FC$2=$A32,0,IF(HLOOKUP(FC$2,Recipes!$H:$GI,'Production Calculator'!$A32+2,FALSE)=0,0,HLOOKUP(FC$2,Recipes!$H:$GI,'Production Calculator'!$A32+2,FALSE)*$AK32))+IF($AO32=FC$3,$AM32/VLOOKUP($AO32,Data!$A$50:$B$56,2,FALSE),0)</f>
        <v>0</v>
      </c>
      <c r="FD32" s="11">
        <f>IF(FD$2=$A32,0,IF(HLOOKUP(FD$2,Recipes!$H:$GI,'Production Calculator'!$A32+2,FALSE)=0,0,HLOOKUP(FD$2,Recipes!$H:$GI,'Production Calculator'!$A32+2,FALSE)*$AK32))+IF($AO32=FD$3,$AM32/VLOOKUP($AO32,Data!$A$50:$B$56,2,FALSE),0)</f>
        <v>0</v>
      </c>
      <c r="FE32" s="11">
        <f>IF(FE$2=$A32,0,IF(HLOOKUP(FE$2,Recipes!$H:$GI,'Production Calculator'!$A32+2,FALSE)=0,0,HLOOKUP(FE$2,Recipes!$H:$GI,'Production Calculator'!$A32+2,FALSE)*$AK32))+IF($AO32=FE$3,$AM32/VLOOKUP($AO32,Data!$A$50:$B$56,2,FALSE),0)</f>
        <v>0</v>
      </c>
      <c r="FF32" s="11">
        <f>IF(FF$2=$A32,0,IF(HLOOKUP(FF$2,Recipes!$H:$GI,'Production Calculator'!$A32+2,FALSE)=0,0,HLOOKUP(FF$2,Recipes!$H:$GI,'Production Calculator'!$A32+2,FALSE)*$AK32))+IF($AO32=FF$3,$AM32/VLOOKUP($AO32,Data!$A$50:$B$56,2,FALSE),0)</f>
        <v>0</v>
      </c>
      <c r="FG32" s="11">
        <f>IF(FG$2=$A32,0,IF(HLOOKUP(FG$2,Recipes!$H:$GI,'Production Calculator'!$A32+2,FALSE)=0,0,HLOOKUP(FG$2,Recipes!$H:$GI,'Production Calculator'!$A32+2,FALSE)*$AK32))+IF($AO32=FG$3,$AM32/VLOOKUP($AO32,Data!$A$50:$B$56,2,FALSE),0)</f>
        <v>0</v>
      </c>
      <c r="FH32" s="11">
        <f>IF(FH$2=$A32,0,IF(HLOOKUP(FH$2,Recipes!$H:$GI,'Production Calculator'!$A32+2,FALSE)=0,0,HLOOKUP(FH$2,Recipes!$H:$GI,'Production Calculator'!$A32+2,FALSE)*$AK32))+IF($AO32=FH$3,$AM32/VLOOKUP($AO32,Data!$A$50:$B$56,2,FALSE),0)</f>
        <v>0</v>
      </c>
      <c r="FI32" s="11">
        <f>IF(FI$2=$A32,0,IF(HLOOKUP(FI$2,Recipes!$H:$GI,'Production Calculator'!$A32+2,FALSE)=0,0,HLOOKUP(FI$2,Recipes!$H:$GI,'Production Calculator'!$A32+2,FALSE)*$AK32))+IF($AO32=FI$3,$AM32/VLOOKUP($AO32,Data!$A$50:$B$56,2,FALSE),0)</f>
        <v>0</v>
      </c>
      <c r="FJ32" s="11">
        <f>IF(FJ$2=$A32,0,IF(HLOOKUP(FJ$2,Recipes!$H:$GI,'Production Calculator'!$A32+2,FALSE)=0,0,HLOOKUP(FJ$2,Recipes!$H:$GI,'Production Calculator'!$A32+2,FALSE)*$AK32))+IF($AO32=FJ$3,$AM32/VLOOKUP($AO32,Data!$A$50:$B$56,2,FALSE),0)</f>
        <v>0</v>
      </c>
      <c r="FK32" s="11">
        <f>IF(FK$2=$A32,0,IF(HLOOKUP(FK$2,Recipes!$H:$GI,'Production Calculator'!$A32+2,FALSE)=0,0,HLOOKUP(FK$2,Recipes!$H:$GI,'Production Calculator'!$A32+2,FALSE)*$AK32))+IF($AO32=FK$3,$AM32/VLOOKUP($AO32,Data!$A$50:$B$56,2,FALSE),0)</f>
        <v>0</v>
      </c>
      <c r="FL32" s="11">
        <f>IF(FL$2=$A32,0,IF(HLOOKUP(FL$2,Recipes!$H:$GI,'Production Calculator'!$A32+2,FALSE)=0,0,HLOOKUP(FL$2,Recipes!$H:$GI,'Production Calculator'!$A32+2,FALSE)*$AK32))+IF($AO32=FL$3,$AM32/VLOOKUP($AO32,Data!$A$50:$B$56,2,FALSE),0)</f>
        <v>0</v>
      </c>
      <c r="FM32" s="11">
        <f>IF(FM$2=$A32,0,IF(HLOOKUP(FM$2,Recipes!$H:$GI,'Production Calculator'!$A32+2,FALSE)=0,0,HLOOKUP(FM$2,Recipes!$H:$GI,'Production Calculator'!$A32+2,FALSE)*$AK32))+IF($AO32=FM$3,$AM32/VLOOKUP($AO32,Data!$A$50:$B$56,2,FALSE),0)</f>
        <v>0</v>
      </c>
      <c r="FN32" s="11">
        <f>IF(FN$2=$A32,0,IF(HLOOKUP(FN$2,Recipes!$H:$GI,'Production Calculator'!$A32+2,FALSE)=0,0,HLOOKUP(FN$2,Recipes!$H:$GI,'Production Calculator'!$A32+2,FALSE)*$AK32))+IF($AO32=FN$3,$AM32/VLOOKUP($AO32,Data!$A$50:$B$56,2,FALSE),0)</f>
        <v>0</v>
      </c>
      <c r="FO32" s="11">
        <f>IF(FO$2=$A32,0,IF(HLOOKUP(FO$2,Recipes!$H:$GI,'Production Calculator'!$A32+2,FALSE)=0,0,HLOOKUP(FO$2,Recipes!$H:$GI,'Production Calculator'!$A32+2,FALSE)*$AK32))+IF($AO32=FO$3,$AM32/VLOOKUP($AO32,Data!$A$50:$B$56,2,FALSE),0)</f>
        <v>0</v>
      </c>
      <c r="FP32" s="11">
        <f>IF(FP$2=$A32,0,IF(HLOOKUP(FP$2,Recipes!$H:$GI,'Production Calculator'!$A32+2,FALSE)=0,0,HLOOKUP(FP$2,Recipes!$H:$GI,'Production Calculator'!$A32+2,FALSE)*$AK32))+IF($AO32=FP$3,$AM32/VLOOKUP($AO32,Data!$A$50:$B$56,2,FALSE),0)</f>
        <v>0</v>
      </c>
      <c r="FQ32" s="11">
        <f>IF(FQ$2=$A32,0,IF(HLOOKUP(FQ$2,Recipes!$H:$GI,'Production Calculator'!$A32+2,FALSE)=0,0,HLOOKUP(FQ$2,Recipes!$H:$GI,'Production Calculator'!$A32+2,FALSE)*$AK32))+IF($AO32=FQ$3,$AM32/VLOOKUP($AO32,Data!$A$50:$B$56,2,FALSE),0)</f>
        <v>0</v>
      </c>
      <c r="FR32" s="11">
        <f>IF(FR$2=$A32,0,IF(HLOOKUP(FR$2,Recipes!$H:$GI,'Production Calculator'!$A32+2,FALSE)=0,0,HLOOKUP(FR$2,Recipes!$H:$GI,'Production Calculator'!$A32+2,FALSE)*$AK32))+IF($AO32=FR$3,$AM32/VLOOKUP($AO32,Data!$A$50:$B$56,2,FALSE),0)</f>
        <v>0</v>
      </c>
      <c r="FS32" s="11">
        <f>IF(FS$2=$A32,0,IF(HLOOKUP(FS$2,Recipes!$H:$GI,'Production Calculator'!$A32+2,FALSE)=0,0,HLOOKUP(FS$2,Recipes!$H:$GI,'Production Calculator'!$A32+2,FALSE)*$AK32))+IF($AO32=FS$3,$AM32/VLOOKUP($AO32,Data!$A$50:$B$56,2,FALSE),0)</f>
        <v>0</v>
      </c>
      <c r="FT32" s="11">
        <f>IF(FT$2=$A32,0,IF(HLOOKUP(FT$2,Recipes!$H:$GI,'Production Calculator'!$A32+2,FALSE)=0,0,HLOOKUP(FT$2,Recipes!$H:$GI,'Production Calculator'!$A32+2,FALSE)*$AK32))+IF($AO32=FT$3,$AM32/VLOOKUP($AO32,Data!$A$50:$B$56,2,FALSE),0)</f>
        <v>0</v>
      </c>
      <c r="FU32" s="11">
        <f>IF(FU$2=$A32,0,IF(HLOOKUP(FU$2,Recipes!$H:$GI,'Production Calculator'!$A32+2,FALSE)=0,0,HLOOKUP(FU$2,Recipes!$H:$GI,'Production Calculator'!$A32+2,FALSE)*$AK32))+IF($AO32=FU$3,$AM32/VLOOKUP($AO32,Data!$A$50:$B$56,2,FALSE),0)</f>
        <v>0</v>
      </c>
      <c r="FV32" s="11">
        <f>IF(FV$2=$A32,0,IF(HLOOKUP(FV$2,Recipes!$H:$GI,'Production Calculator'!$A32+2,FALSE)=0,0,HLOOKUP(FV$2,Recipes!$H:$GI,'Production Calculator'!$A32+2,FALSE)*$AK32))+IF($AO32=FV$3,$AM32/VLOOKUP($AO32,Data!$A$50:$B$56,2,FALSE),0)</f>
        <v>0</v>
      </c>
      <c r="FW32" s="11">
        <f>IF(FW$2=$A32,0,IF(HLOOKUP(FW$2,Recipes!$H:$GI,'Production Calculator'!$A32+2,FALSE)=0,0,HLOOKUP(FW$2,Recipes!$H:$GI,'Production Calculator'!$A32+2,FALSE)*$AK32))+IF($AO32=FW$3,$AM32/VLOOKUP($AO32,Data!$A$50:$B$56,2,FALSE),0)</f>
        <v>0</v>
      </c>
      <c r="FX32" s="11">
        <f>IF(FX$2=$A32,0,IF(HLOOKUP(FX$2,Recipes!$H:$GI,'Production Calculator'!$A32+2,FALSE)=0,0,HLOOKUP(FX$2,Recipes!$H:$GI,'Production Calculator'!$A32+2,FALSE)*$AK32))+IF($AO32=FX$3,$AM32/VLOOKUP($AO32,Data!$A$50:$B$56,2,FALSE),0)</f>
        <v>0</v>
      </c>
      <c r="FY32" s="11">
        <f>IF(FY$2=$A32,0,IF(HLOOKUP(FY$2,Recipes!$H:$GI,'Production Calculator'!$A32+2,FALSE)=0,0,HLOOKUP(FY$2,Recipes!$H:$GI,'Production Calculator'!$A32+2,FALSE)*$AK32))+IF($AO32=FY$3,$AM32/VLOOKUP($AO32,Data!$A$50:$B$56,2,FALSE),0)</f>
        <v>0</v>
      </c>
      <c r="FZ32" s="11">
        <f>IF(FZ$2=$A32,0,IF(HLOOKUP(FZ$2,Recipes!$H:$GI,'Production Calculator'!$A32+2,FALSE)=0,0,HLOOKUP(FZ$2,Recipes!$H:$GI,'Production Calculator'!$A32+2,FALSE)*$AK32))+IF($AO32=FZ$3,$AM32/VLOOKUP($AO32,Data!$A$50:$B$56,2,FALSE),0)</f>
        <v>0</v>
      </c>
      <c r="GA32" s="11">
        <f>IF(GA$2=$A32,0,IF(HLOOKUP(GA$2,Recipes!$H:$GI,'Production Calculator'!$A32+2,FALSE)=0,0,HLOOKUP(GA$2,Recipes!$H:$GI,'Production Calculator'!$A32+2,FALSE)*$AK32))+IF($AO32=GA$3,$AM32/VLOOKUP($AO32,Data!$A$50:$B$56,2,FALSE),0)</f>
        <v>0</v>
      </c>
      <c r="GB32" s="11">
        <f>IF(GB$2=$A32,0,IF(HLOOKUP(GB$2,Recipes!$H:$GI,'Production Calculator'!$A32+2,FALSE)=0,0,HLOOKUP(GB$2,Recipes!$H:$GI,'Production Calculator'!$A32+2,FALSE)*$AK32))+IF($AO32=GB$3,$AM32/VLOOKUP($AO32,Data!$A$50:$B$56,2,FALSE),0)</f>
        <v>0</v>
      </c>
      <c r="GC32" s="11">
        <f>IF(GC$2=$A32,0,IF(HLOOKUP(GC$2,Recipes!$H:$GI,'Production Calculator'!$A32+2,FALSE)=0,0,HLOOKUP(GC$2,Recipes!$H:$GI,'Production Calculator'!$A32+2,FALSE)*$AK32))+IF($AO32=GC$3,$AM32/VLOOKUP($AO32,Data!$A$50:$B$56,2,FALSE),0)</f>
        <v>0</v>
      </c>
      <c r="GD32" s="11">
        <f>IF(GD$2=$A32,0,IF(HLOOKUP(GD$2,Recipes!$H:$GI,'Production Calculator'!$A32+2,FALSE)=0,0,HLOOKUP(GD$2,Recipes!$H:$GI,'Production Calculator'!$A32+2,FALSE)*$AK32))+IF($AO32=GD$3,$AM32/VLOOKUP($AO32,Data!$A$50:$B$56,2,FALSE),0)</f>
        <v>0</v>
      </c>
      <c r="GE32" s="11">
        <f>IF(GE$2=$A32,0,IF(HLOOKUP(GE$2,Recipes!$H:$GI,'Production Calculator'!$A32+2,FALSE)=0,0,HLOOKUP(GE$2,Recipes!$H:$GI,'Production Calculator'!$A32+2,FALSE)*$AK32))+IF($AO32=GE$3,$AM32/VLOOKUP($AO32,Data!$A$50:$B$56,2,FALSE),0)</f>
        <v>0</v>
      </c>
      <c r="GF32" s="11">
        <f>IF(GF$2=$A32,0,IF(HLOOKUP(GF$2,Recipes!$H:$GI,'Production Calculator'!$A32+2,FALSE)=0,0,HLOOKUP(GF$2,Recipes!$H:$GI,'Production Calculator'!$A32+2,FALSE)*$AK32))+IF($AO32=GF$3,$AM32/VLOOKUP($AO32,Data!$A$50:$B$56,2,FALSE),0)</f>
        <v>0</v>
      </c>
      <c r="GG32" s="11">
        <f>IF(GG$2=$A32,0,IF(HLOOKUP(GG$2,Recipes!$H:$GI,'Production Calculator'!$A32+2,FALSE)=0,0,HLOOKUP(GG$2,Recipes!$H:$GI,'Production Calculator'!$A32+2,FALSE)*$AK32))+IF($AO32=GG$3,$AM32/VLOOKUP($AO32,Data!$A$50:$B$56,2,FALSE),0)</f>
        <v>0</v>
      </c>
      <c r="GH32" s="11">
        <f>IF(GH$2=$A32,0,IF(HLOOKUP(GH$2,Recipes!$H:$GI,'Production Calculator'!$A32+2,FALSE)=0,0,HLOOKUP(GH$2,Recipes!$H:$GI,'Production Calculator'!$A32+2,FALSE)*$AK32))+IF($AO32=GH$3,$AM32/VLOOKUP($AO32,Data!$A$50:$B$56,2,FALSE),0)</f>
        <v>0</v>
      </c>
      <c r="GI32" s="11">
        <f>IF(GI$2=$A32,0,IF(HLOOKUP(GI$2,Recipes!$H:$GI,'Production Calculator'!$A32+2,FALSE)=0,0,HLOOKUP(GI$2,Recipes!$H:$GI,'Production Calculator'!$A32+2,FALSE)*$AK32))+IF($AO32=GI$3,$AM32/VLOOKUP($AO32,Data!$A$50:$B$56,2,FALSE),0)</f>
        <v>0</v>
      </c>
      <c r="GJ32" s="11">
        <f>IF(GJ$2=$A32,0,IF(HLOOKUP(GJ$2,Recipes!$H:$GI,'Production Calculator'!$A32+2,FALSE)=0,0,HLOOKUP(GJ$2,Recipes!$H:$GI,'Production Calculator'!$A32+2,FALSE)*$AK32))+IF($AO32=GJ$3,$AM32/VLOOKUP($AO32,Data!$A$50:$B$56,2,FALSE),0)</f>
        <v>0</v>
      </c>
      <c r="GK32" s="11">
        <f>IF(GK$2=$A32,0,IF(HLOOKUP(GK$2,Recipes!$H:$GI,'Production Calculator'!$A32+2,FALSE)=0,0,HLOOKUP(GK$2,Recipes!$H:$GI,'Production Calculator'!$A32+2,FALSE)*$AK32))+IF($AO32=GK$3,$AM32/VLOOKUP($AO32,Data!$A$50:$B$56,2,FALSE),0)</f>
        <v>0</v>
      </c>
      <c r="GL32" s="11">
        <f>IF(GL$2=$A32,0,IF(HLOOKUP(GL$2,Recipes!$H:$GI,'Production Calculator'!$A32+2,FALSE)=0,0,HLOOKUP(GL$2,Recipes!$H:$GI,'Production Calculator'!$A32+2,FALSE)*$AK32))+IF($AO32=GL$3,$AM32/VLOOKUP($AO32,Data!$A$50:$B$56,2,FALSE),0)</f>
        <v>0</v>
      </c>
      <c r="GM32" s="11">
        <f>IF(GM$2=$A32,0,IF(HLOOKUP(GM$2,Recipes!$H:$GI,'Production Calculator'!$A32+2,FALSE)=0,0,HLOOKUP(GM$2,Recipes!$H:$GI,'Production Calculator'!$A32+2,FALSE)*$AK32))+IF($AO32=GM$3,$AM32/VLOOKUP($AO32,Data!$A$50:$B$56,2,FALSE),0)</f>
        <v>0</v>
      </c>
      <c r="GN32" s="11">
        <f>IF(GN$2=$A32,0,IF(HLOOKUP(GN$2,Recipes!$H:$GI,'Production Calculator'!$A32+2,FALSE)=0,0,HLOOKUP(GN$2,Recipes!$H:$GI,'Production Calculator'!$A32+2,FALSE)*$AK32))+IF($AO32=GN$3,$AM32/VLOOKUP($AO32,Data!$A$50:$B$56,2,FALSE),0)</f>
        <v>0</v>
      </c>
      <c r="GO32" s="11">
        <f>IF(GO$2=$A32,0,IF(HLOOKUP(GO$2,Recipes!$H:$GI,'Production Calculator'!$A32+2,FALSE)=0,0,HLOOKUP(GO$2,Recipes!$H:$GI,'Production Calculator'!$A32+2,FALSE)*$AK32))+IF($AO32=GO$3,$AM32/VLOOKUP($AO32,Data!$A$50:$B$56,2,FALSE),0)</f>
        <v>0</v>
      </c>
      <c r="GP32" s="11">
        <f>IF(GP$2=$A32,0,IF(HLOOKUP(GP$2,Recipes!$H:$GI,'Production Calculator'!$A32+2,FALSE)=0,0,HLOOKUP(GP$2,Recipes!$H:$GI,'Production Calculator'!$A32+2,FALSE)*$AK32))+IF($AO32=GP$3,$AM32/VLOOKUP($AO32,Data!$A$50:$B$56,2,FALSE),0)</f>
        <v>0</v>
      </c>
      <c r="GQ32" s="11">
        <f>IF(GQ$2=$A32,0,IF(HLOOKUP(GQ$2,Recipes!$H:$GI,'Production Calculator'!$A32+2,FALSE)=0,0,HLOOKUP(GQ$2,Recipes!$H:$GI,'Production Calculator'!$A32+2,FALSE)*$AK32))+IF($AO32=GQ$3,$AM32/VLOOKUP($AO32,Data!$A$50:$B$56,2,FALSE),0)</f>
        <v>0</v>
      </c>
      <c r="GR32" s="11">
        <f>IF(GR$2=$A32,0,IF(HLOOKUP(GR$2,Recipes!$H:$GI,'Production Calculator'!$A32+2,FALSE)=0,0,HLOOKUP(GR$2,Recipes!$H:$GI,'Production Calculator'!$A32+2,FALSE)*$AK32))+IF($AO32=GR$3,$AM32/VLOOKUP($AO32,Data!$A$50:$B$56,2,FALSE),0)</f>
        <v>0</v>
      </c>
      <c r="GS32" s="11">
        <f>IF(GS$2=$A32,0,IF(HLOOKUP(GS$2,Recipes!$H:$GI,'Production Calculator'!$A32+2,FALSE)=0,0,HLOOKUP(GS$2,Recipes!$H:$GI,'Production Calculator'!$A32+2,FALSE)*$AK32))+IF($AO32=GS$3,$AM32/VLOOKUP($AO32,Data!$A$50:$B$56,2,FALSE),0)</f>
        <v>0</v>
      </c>
      <c r="GT32" s="11">
        <f>IF(GT$2=$A32,0,IF(HLOOKUP(GT$2,Recipes!$H:$GI,'Production Calculator'!$A32+2,FALSE)=0,0,HLOOKUP(GT$2,Recipes!$H:$GI,'Production Calculator'!$A32+2,FALSE)*$AK32))+IF($AO32=GT$3,$AM32/VLOOKUP($AO32,Data!$A$50:$B$56,2,FALSE),0)</f>
        <v>0</v>
      </c>
      <c r="GU32" s="11">
        <f>IF(GU$2=$A32,0,IF(HLOOKUP(GU$2,Recipes!$H:$GI,'Production Calculator'!$A32+2,FALSE)=0,0,HLOOKUP(GU$2,Recipes!$H:$GI,'Production Calculator'!$A32+2,FALSE)*$AK32))+IF($AO32=GU$3,$AM32/VLOOKUP($AO32,Data!$A$50:$B$56,2,FALSE),0)</f>
        <v>0</v>
      </c>
      <c r="GV32" s="11">
        <f>IF(GV$2=$A32,0,IF(HLOOKUP(GV$2,Recipes!$H:$GI,'Production Calculator'!$A32+2,FALSE)=0,0,HLOOKUP(GV$2,Recipes!$H:$GI,'Production Calculator'!$A32+2,FALSE)*$AK32))+IF($AO32=GV$3,$AM32/VLOOKUP($AO32,Data!$A$50:$B$56,2,FALSE),0)</f>
        <v>0</v>
      </c>
      <c r="GW32" s="11">
        <f>IF(GW$2=$A32,0,IF(HLOOKUP(GW$2,Recipes!$H:$GI,'Production Calculator'!$A32+2,FALSE)=0,0,HLOOKUP(GW$2,Recipes!$H:$GI,'Production Calculator'!$A32+2,FALSE)*$AK32))+IF($AO32=GW$3,$AM32/VLOOKUP($AO32,Data!$A$50:$B$56,2,FALSE),0)</f>
        <v>0</v>
      </c>
      <c r="GX32" s="11">
        <f>IF(GX$2=$A32,0,IF(HLOOKUP(GX$2,Recipes!$H:$GI,'Production Calculator'!$A32+2,FALSE)=0,0,HLOOKUP(GX$2,Recipes!$H:$GI,'Production Calculator'!$A32+2,FALSE)*$AK32))+IF($AO32=GX$3,$AM32/VLOOKUP($AO32,Data!$A$50:$B$56,2,FALSE),0)</f>
        <v>0</v>
      </c>
      <c r="GY32" s="11">
        <f>IF(GY$2=$A32,0,IF(HLOOKUP(GY$2,Recipes!$H:$GI,'Production Calculator'!$A32+2,FALSE)=0,0,HLOOKUP(GY$2,Recipes!$H:$GI,'Production Calculator'!$A32+2,FALSE)*$AK32))+IF($AO32=GY$3,$AM32/VLOOKUP($AO32,Data!$A$50:$B$56,2,FALSE),0)</f>
        <v>0</v>
      </c>
      <c r="GZ32" s="11">
        <f>IF(GZ$2=$A32,0,IF(HLOOKUP(GZ$2,Recipes!$H:$GI,'Production Calculator'!$A32+2,FALSE)=0,0,HLOOKUP(GZ$2,Recipes!$H:$GI,'Production Calculator'!$A32+2,FALSE)*$AK32))+IF($AO32=GZ$3,$AM32/VLOOKUP($AO32,Data!$A$50:$B$56,2,FALSE),0)</f>
        <v>0</v>
      </c>
      <c r="HA32" s="11">
        <f>IF(HA$2=$A32,0,IF(HLOOKUP(HA$2,Recipes!$H:$GI,'Production Calculator'!$A32+2,FALSE)=0,0,HLOOKUP(HA$2,Recipes!$H:$GI,'Production Calculator'!$A32+2,FALSE)*$AK32))+IF($AO32=HA$3,$AM32/VLOOKUP($AO32,Data!$A$50:$B$56,2,FALSE),0)</f>
        <v>0</v>
      </c>
      <c r="HB32" s="11">
        <f>IF(HB$2=$A32,0,IF(HLOOKUP(HB$2,Recipes!$H:$GI,'Production Calculator'!$A32+2,FALSE)=0,0,HLOOKUP(HB$2,Recipes!$H:$GI,'Production Calculator'!$A32+2,FALSE)*$AK32))+IF($AO32=HB$3,$AM32/VLOOKUP($AO32,Data!$A$50:$B$56,2,FALSE),0)</f>
        <v>0</v>
      </c>
      <c r="HC32" s="11">
        <f>IF(HC$2=$A32,0,IF(HLOOKUP(HC$2,Recipes!$H:$GI,'Production Calculator'!$A32+2,FALSE)=0,0,HLOOKUP(HC$2,Recipes!$H:$GI,'Production Calculator'!$A32+2,FALSE)*$AK32))+IF($AO32=HC$3,$AM32/VLOOKUP($AO32,Data!$A$50:$B$56,2,FALSE),0)</f>
        <v>0</v>
      </c>
      <c r="HD32" s="11">
        <f>IF(HD$2=$A32,0,IF(HLOOKUP(HD$2,Recipes!$H:$GI,'Production Calculator'!$A32+2,FALSE)=0,0,HLOOKUP(HD$2,Recipes!$H:$GI,'Production Calculator'!$A32+2,FALSE)*$AK32))+IF($AO32=HD$3,$AM32/VLOOKUP($AO32,Data!$A$50:$B$56,2,FALSE),0)</f>
        <v>0</v>
      </c>
      <c r="HE32" s="11">
        <f>IF(HE$2=$A32,0,IF(HLOOKUP(HE$2,Recipes!$H:$GI,'Production Calculator'!$A32+2,FALSE)=0,0,HLOOKUP(HE$2,Recipes!$H:$GI,'Production Calculator'!$A32+2,FALSE)*$AK32))+IF($AO32=HE$3,$AM32/VLOOKUP($AO32,Data!$A$50:$B$56,2,FALSE),0)</f>
        <v>0</v>
      </c>
      <c r="HF32" s="11">
        <f>IF(HF$2=$A32,0,IF(HLOOKUP(HF$2,Recipes!$H:$GI,'Production Calculator'!$A32+2,FALSE)=0,0,HLOOKUP(HF$2,Recipes!$H:$GI,'Production Calculator'!$A32+2,FALSE)*$AK32))+IF($AO32=HF$3,$AM32/VLOOKUP($AO32,Data!$A$50:$B$56,2,FALSE),0)</f>
        <v>0</v>
      </c>
      <c r="HG32" s="11">
        <f>IF(HG$2=$A32,0,IF(HLOOKUP(HG$2,Recipes!$H:$GI,'Production Calculator'!$A32+2,FALSE)=0,0,HLOOKUP(HG$2,Recipes!$H:$GI,'Production Calculator'!$A32+2,FALSE)*$AK32))+IF($AO32=HG$3,$AM32/VLOOKUP($AO32,Data!$A$50:$B$56,2,FALSE),0)</f>
        <v>0</v>
      </c>
      <c r="HH32" s="11">
        <f>IF(HH$2=$A32,0,IF(HLOOKUP(HH$2,Recipes!$H:$GI,'Production Calculator'!$A32+2,FALSE)=0,0,HLOOKUP(HH$2,Recipes!$H:$GI,'Production Calculator'!$A32+2,FALSE)*$AK32))+IF($AO32=HH$3,$AM32/VLOOKUP($AO32,Data!$A$50:$B$56,2,FALSE),0)</f>
        <v>0</v>
      </c>
      <c r="HI32" s="11">
        <f>IF(HI$2=$A32,0,IF(HLOOKUP(HI$2,Recipes!$H:$GI,'Production Calculator'!$A32+2,FALSE)=0,0,HLOOKUP(HI$2,Recipes!$H:$GI,'Production Calculator'!$A32+2,FALSE)*$AK32))+IF($AO32=HI$3,$AM32/VLOOKUP($AO32,Data!$A$50:$B$56,2,FALSE),0)</f>
        <v>0</v>
      </c>
      <c r="HJ32" s="11">
        <f>IF(HJ$2=$A32,0,IF(HLOOKUP(HJ$2,Recipes!$H:$GI,'Production Calculator'!$A32+2,FALSE)=0,0,HLOOKUP(HJ$2,Recipes!$H:$GI,'Production Calculator'!$A32+2,FALSE)*$AK32))+IF($AO32=HJ$3,$AM32/VLOOKUP($AO32,Data!$A$50:$B$56,2,FALSE),0)</f>
        <v>0</v>
      </c>
      <c r="HK32" s="11">
        <f>IF(HK$2=$A32,0,IF(HLOOKUP(HK$2,Recipes!$H:$GI,'Production Calculator'!$A32+2,FALSE)=0,0,HLOOKUP(HK$2,Recipes!$H:$GI,'Production Calculator'!$A32+2,FALSE)*$AK32))+IF($AO32=HK$3,$AM32/VLOOKUP($AO32,Data!$A$50:$B$56,2,FALSE),0)</f>
        <v>0</v>
      </c>
      <c r="HL32" s="11">
        <f>IF(HL$2=$A32,0,IF(HLOOKUP(HL$2,Recipes!$H:$GI,'Production Calculator'!$A32+2,FALSE)=0,0,HLOOKUP(HL$2,Recipes!$H:$GI,'Production Calculator'!$A32+2,FALSE)*$AK32))+IF($AO32=HL$3,$AM32/VLOOKUP($AO32,Data!$A$50:$B$56,2,FALSE),0)</f>
        <v>0</v>
      </c>
      <c r="HM32" s="11">
        <f>IF(HM$2=$A32,0,IF(HLOOKUP(HM$2,Recipes!$H:$GI,'Production Calculator'!$A32+2,FALSE)=0,0,HLOOKUP(HM$2,Recipes!$H:$GI,'Production Calculator'!$A32+2,FALSE)*$AK32))+IF($AO32=HM$3,$AM32/VLOOKUP($AO32,Data!$A$50:$B$56,2,FALSE),0)</f>
        <v>0</v>
      </c>
      <c r="HN32" s="11">
        <f>IF(HN$2=$A32,0,IF(HLOOKUP(HN$2,Recipes!$H:$GI,'Production Calculator'!$A32+2,FALSE)=0,0,HLOOKUP(HN$2,Recipes!$H:$GI,'Production Calculator'!$A32+2,FALSE)*$AK32))+IF($AO32=HN$3,$AM32/VLOOKUP($AO32,Data!$A$50:$B$56,2,FALSE),0)</f>
        <v>0</v>
      </c>
      <c r="HO32" s="11">
        <f>IF(HO$2=$A32,0,IF(HLOOKUP(HO$2,Recipes!$H:$GI,'Production Calculator'!$A32+2,FALSE)=0,0,HLOOKUP(HO$2,Recipes!$H:$GI,'Production Calculator'!$A32+2,FALSE)*$AK32))+IF($AO32=HO$3,$AM32/VLOOKUP($AO32,Data!$A$50:$B$56,2,FALSE),0)</f>
        <v>0</v>
      </c>
      <c r="HP32" s="11">
        <f>IF(HP$2=$A32,0,IF(HLOOKUP(HP$2,Recipes!$H:$GI,'Production Calculator'!$A32+2,FALSE)=0,0,HLOOKUP(HP$2,Recipes!$H:$GI,'Production Calculator'!$A32+2,FALSE)*$AK32))+IF($AO32=HP$3,$AM32/VLOOKUP($AO32,Data!$A$50:$B$56,2,FALSE),0)</f>
        <v>0</v>
      </c>
      <c r="HQ32" s="11">
        <f>IF(HQ$2=$A32,0,IF(HLOOKUP(HQ$2,Recipes!$H:$GI,'Production Calculator'!$A32+2,FALSE)=0,0,HLOOKUP(HQ$2,Recipes!$H:$GI,'Production Calculator'!$A32+2,FALSE)*$AK32))+IF($AO32=HQ$3,$AM32/VLOOKUP($AO32,Data!$A$50:$B$56,2,FALSE),0)</f>
        <v>0</v>
      </c>
      <c r="HR32" s="11">
        <f>IF(HR$2=$A32,0,IF(HLOOKUP(HR$2,Recipes!$H:$GI,'Production Calculator'!$A32+2,FALSE)=0,0,HLOOKUP(HR$2,Recipes!$H:$GI,'Production Calculator'!$A32+2,FALSE)*$AK32))+IF($AO32=HR$3,$AM32/VLOOKUP($AO32,Data!$A$50:$B$56,2,FALSE),0)</f>
        <v>0</v>
      </c>
      <c r="HS32" s="121"/>
    </row>
    <row r="33" spans="1:227" x14ac:dyDescent="0.45">
      <c r="A33">
        <v>20</v>
      </c>
      <c r="B33" s="107" t="str">
        <f>VLOOKUP(A33,Recipes!A:B,2)</f>
        <v>Heavy armor</v>
      </c>
      <c r="C33" s="128">
        <v>0</v>
      </c>
      <c r="D33" s="108">
        <f t="shared" si="50"/>
        <v>0</v>
      </c>
      <c r="E33" s="127" t="s">
        <v>1</v>
      </c>
      <c r="F33" s="109">
        <f>VLOOKUP(A33,Recipes!$A$3:$G$186,6,FALSE)</f>
        <v>2</v>
      </c>
      <c r="G33" s="109">
        <f>VLOOKUP(A33,Recipes!$A$3:$G$186,7,FALSE)</f>
        <v>0</v>
      </c>
      <c r="H33" s="110">
        <f t="shared" si="51"/>
        <v>0</v>
      </c>
      <c r="I33" s="109">
        <f>VLOOKUP(E33,Data!$A$2:$C$26,3, FALSE)</f>
        <v>4</v>
      </c>
      <c r="J33" s="108">
        <v>0</v>
      </c>
      <c r="K33" s="108">
        <v>0</v>
      </c>
      <c r="L33" s="108">
        <v>0</v>
      </c>
      <c r="M33" s="123">
        <v>0</v>
      </c>
      <c r="N33" s="123">
        <v>0</v>
      </c>
      <c r="O33" s="123">
        <v>0</v>
      </c>
      <c r="P33" s="124">
        <v>0</v>
      </c>
      <c r="Q33" s="124">
        <v>0</v>
      </c>
      <c r="R33" s="124">
        <v>0</v>
      </c>
      <c r="S33">
        <f t="shared" si="66"/>
        <v>0</v>
      </c>
      <c r="T33">
        <f t="shared" si="67"/>
        <v>0</v>
      </c>
      <c r="U33">
        <f t="shared" si="68"/>
        <v>0</v>
      </c>
      <c r="V33">
        <f t="shared" si="69"/>
        <v>0</v>
      </c>
      <c r="W33">
        <f t="shared" si="70"/>
        <v>0</v>
      </c>
      <c r="X33">
        <f t="shared" si="71"/>
        <v>0</v>
      </c>
      <c r="Y33">
        <f t="shared" si="72"/>
        <v>0</v>
      </c>
      <c r="Z33">
        <f t="shared" si="73"/>
        <v>0</v>
      </c>
      <c r="AA33">
        <f t="shared" si="74"/>
        <v>0</v>
      </c>
      <c r="AB33" s="111">
        <f>VLOOKUP($A33,Recipes!$A:$G,4)</f>
        <v>8</v>
      </c>
      <c r="AC33" s="111">
        <f>VLOOKUP($A33,Recipes!$A:$G,5)</f>
        <v>1</v>
      </c>
      <c r="AD33" s="111">
        <f t="shared" si="61"/>
        <v>0.125</v>
      </c>
      <c r="AE33" s="111">
        <f>VLOOKUP(E33,Data!$A$2:$F$26,5,FALSE)</f>
        <v>0</v>
      </c>
      <c r="AF33" s="111">
        <f>VLOOKUP(E33,Data!$A$2:$F$26,4,FALSE)</f>
        <v>210</v>
      </c>
      <c r="AG33" s="111">
        <f>VLOOKUP(E33,Data!$A$2:$B$26,2, FALSE)</f>
        <v>1.25</v>
      </c>
      <c r="AH33" s="111">
        <f>1+VLOOKUP($J$3,Data!$A$40:$D$48,2,FALSE)*$J33+VLOOKUP($K$3,Data!$A$40:$D$48,2,FALSE)*$K33+VLOOKUP($L$3,Data!$A$40:$D$48,2,FALSE)*$L33+VLOOKUP($M$3,Data!$A$40:$D$48,2,FALSE)*$M33+VLOOKUP($N$3,Data!$A$40:$D$48,2,FALSE)*$N33+VLOOKUP($O$3,Data!$A$40:$D$48,2,FALSE)*$O33+VLOOKUP($P$3,Data!$A$40:$D$48,2,FALSE)*$P33+VLOOKUP($Q$3,Data!$A$40:$D$48,2,FALSE)*$Q33+VLOOKUP($R$3,Data!$A$40:$D$48,2,FALSE)*$R33</f>
        <v>1</v>
      </c>
      <c r="AI33" s="111">
        <f>MAX(1+VLOOKUP($J$3,Data!$A$40:$D$48,3,FALSE)*$J33+VLOOKUP($K$3,Data!$A$40:$D$48,3,FALSE)*$K33+VLOOKUP($L$3,Data!$A$40:$D$48,3,FALSE)*$L33+VLOOKUP($M$3,Data!$A$40:$D$48,3,FALSE)*$M33+VLOOKUP($N$3,Data!$A$40:$D$48,3,FALSE)*$N33+VLOOKUP($O$3,Data!$A$40:$D$48,3,FALSE)*$O33+VLOOKUP($P$3,Data!$A$40:$D$48,3,FALSE)*$P33+VLOOKUP($Q$3,Data!$A$40:$D$48,3,FALSE)*$Q33+VLOOKUP($R$3,Data!$A$40:$D$48,3,FALSE)*$R33,0)</f>
        <v>1</v>
      </c>
      <c r="AJ33" s="111">
        <f>MAX(1-(VLOOKUP($J$3,Data!$A$40:$D$48,4,FALSE)*$J33+VLOOKUP($K$3,Data!$A$40:$D$48,4,FALSE)*$K33+VLOOKUP($L$3,Data!$A$40:$D$48,4,FALSE)*$L33+VLOOKUP($M$3,Data!$A$40:$D$48,4,FALSE)*$M33+VLOOKUP($N$3,Data!$A$40:$D$48,4,FALSE)*$N33+VLOOKUP($O$3,Data!$A$40:$D$48,4,FALSE)*$O33+VLOOKUP($P$3,Data!$A$40:$D$48,4,FALSE)*$P33+VLOOKUP($Q$3,Data!$A$40:$D$48,4,FALSE)*$Q33+VLOOKUP($R$3,Data!$A$40:$D$48,4,FALSE)*$R33),0.2)</f>
        <v>1</v>
      </c>
      <c r="AK33" s="112">
        <f t="shared" si="62"/>
        <v>0</v>
      </c>
      <c r="AL33" s="111">
        <f t="shared" si="63"/>
        <v>0.15625</v>
      </c>
      <c r="AM33" s="111">
        <f t="shared" si="64"/>
        <v>0</v>
      </c>
      <c r="AN33" s="111">
        <f t="shared" si="65"/>
        <v>0</v>
      </c>
      <c r="AO33" s="131" t="s">
        <v>298</v>
      </c>
      <c r="AP33" s="11"/>
      <c r="AQ33" s="11">
        <f>IF(AQ$2=$A33,0,IF(HLOOKUP(AQ$2,Recipes!$H:$GI,'Production Calculator'!$A33+2,FALSE)=0,0,HLOOKUP(AQ$2,Recipes!$H:$GI,'Production Calculator'!$A33+2,FALSE)*$AK33))+IF($AO33=AQ$3,$AM33/VLOOKUP($AO33,Data!$A$50:$B$56,2,FALSE),0)</f>
        <v>0</v>
      </c>
      <c r="AR33" s="11">
        <f>IF(AR$2=$A33,0,IF(HLOOKUP(AR$2,Recipes!$H:$GI,'Production Calculator'!$A33+2,FALSE)=0,0,HLOOKUP(AR$2,Recipes!$H:$GI,'Production Calculator'!$A33+2,FALSE)*$AK33))+IF($AO33=AR$3,$AM33/VLOOKUP($AO33,Data!$A$50:$B$56,2,FALSE),0)</f>
        <v>0</v>
      </c>
      <c r="AS33" s="11">
        <f>IF(AS$2=$A33,0,IF(HLOOKUP(AS$2,Recipes!$H:$GI,'Production Calculator'!$A33+2,FALSE)=0,0,HLOOKUP(AS$2,Recipes!$H:$GI,'Production Calculator'!$A33+2,FALSE)*$AK33))+IF($AO33=AS$3,$AM33/VLOOKUP($AO33,Data!$A$50:$B$56,2,FALSE),0)</f>
        <v>0</v>
      </c>
      <c r="AT33" s="11">
        <f>IF(AT$2=$A33,0,IF(HLOOKUP(AT$2,Recipes!$H:$GI,'Production Calculator'!$A33+2,FALSE)=0,0,HLOOKUP(AT$2,Recipes!$H:$GI,'Production Calculator'!$A33+2,FALSE)*$AK33))+IF($AO33=AT$3,$AM33/VLOOKUP($AO33,Data!$A$50:$B$56,2,FALSE),0)</f>
        <v>0</v>
      </c>
      <c r="AU33" s="11">
        <f>IF(AU$2=$A33,0,IF(HLOOKUP(AU$2,Recipes!$H:$GI,'Production Calculator'!$A33+2,FALSE)=0,0,HLOOKUP(AU$2,Recipes!$H:$GI,'Production Calculator'!$A33+2,FALSE)*$AK33))+IF($AO33=AU$3,$AM33/VLOOKUP($AO33,Data!$A$50:$B$56,2,FALSE),0)</f>
        <v>0</v>
      </c>
      <c r="AV33" s="11">
        <f>IF(AV$2=$A33,0,IF(HLOOKUP(AV$2,Recipes!$H:$GI,'Production Calculator'!$A33+2,FALSE)=0,0,HLOOKUP(AV$2,Recipes!$H:$GI,'Production Calculator'!$A33+2,FALSE)*$AK33))+IF($AO33=AV$3,$AM33/VLOOKUP($AO33,Data!$A$50:$B$56,2,FALSE),0)</f>
        <v>0</v>
      </c>
      <c r="AW33" s="11">
        <f>IF(AW$2=$A33,0,IF(HLOOKUP(AW$2,Recipes!$H:$GI,'Production Calculator'!$A33+2,FALSE)=0,0,HLOOKUP(AW$2,Recipes!$H:$GI,'Production Calculator'!$A33+2,FALSE)*$AK33))+IF($AO33=AW$3,$AM33/VLOOKUP($AO33,Data!$A$50:$B$56,2,FALSE),0)</f>
        <v>0</v>
      </c>
      <c r="AX33" s="11">
        <f>IF(AX$2=$A33,0,IF(HLOOKUP(AX$2,Recipes!$H:$GI,'Production Calculator'!$A33+2,FALSE)=0,0,HLOOKUP(AX$2,Recipes!$H:$GI,'Production Calculator'!$A33+2,FALSE)*$AK33))+IF($AO33=AX$3,$AM33/VLOOKUP($AO33,Data!$A$50:$B$56,2,FALSE),0)</f>
        <v>0</v>
      </c>
      <c r="AY33" s="11">
        <f>IF(AY$2=$A33,0,IF(HLOOKUP(AY$2,Recipes!$H:$GI,'Production Calculator'!$A33+2,FALSE)=0,0,HLOOKUP(AY$2,Recipes!$H:$GI,'Production Calculator'!$A33+2,FALSE)*$AK33))+IF($AO33=AY$3,$AM33/VLOOKUP($AO33,Data!$A$50:$B$56,2,FALSE),0)</f>
        <v>0</v>
      </c>
      <c r="AZ33" s="11">
        <f>IF(AZ$2=$A33,0,IF(HLOOKUP(AZ$2,Recipes!$H:$GI,'Production Calculator'!$A33+2,FALSE)=0,0,HLOOKUP(AZ$2,Recipes!$H:$GI,'Production Calculator'!$A33+2,FALSE)*$AK33))+IF($AO33=AZ$3,$AM33/VLOOKUP($AO33,Data!$A$50:$B$56,2,FALSE),0)</f>
        <v>0</v>
      </c>
      <c r="BA33" s="11">
        <f>IF(BA$2=$A33,0,IF(HLOOKUP(BA$2,Recipes!$H:$GI,'Production Calculator'!$A33+2,FALSE)=0,0,HLOOKUP(BA$2,Recipes!$H:$GI,'Production Calculator'!$A33+2,FALSE)*$AK33))+IF($AO33=BA$3,$AM33/VLOOKUP($AO33,Data!$A$50:$B$56,2,FALSE),0)</f>
        <v>0</v>
      </c>
      <c r="BB33" s="11">
        <f>IF(BB$2=$A33,0,IF(HLOOKUP(BB$2,Recipes!$H:$GI,'Production Calculator'!$A33+2,FALSE)=0,0,HLOOKUP(BB$2,Recipes!$H:$GI,'Production Calculator'!$A33+2,FALSE)*$AK33))+IF($AO33=BB$3,$AM33/VLOOKUP($AO33,Data!$A$50:$B$56,2,FALSE),0)</f>
        <v>0</v>
      </c>
      <c r="BC33" s="11">
        <f>IF(BC$2=$A33,0,IF(HLOOKUP(BC$2,Recipes!$H:$GI,'Production Calculator'!$A33+2,FALSE)=0,0,HLOOKUP(BC$2,Recipes!$H:$GI,'Production Calculator'!$A33+2,FALSE)*$AK33))+IF($AO33=BC$3,$AM33/VLOOKUP($AO33,Data!$A$50:$B$56,2,FALSE),0)</f>
        <v>0</v>
      </c>
      <c r="BD33" s="11">
        <f>IF(BD$2=$A33,0,IF(HLOOKUP(BD$2,Recipes!$H:$GI,'Production Calculator'!$A33+2,FALSE)=0,0,HLOOKUP(BD$2,Recipes!$H:$GI,'Production Calculator'!$A33+2,FALSE)*$AK33))+IF($AO33=BD$3,$AM33/VLOOKUP($AO33,Data!$A$50:$B$56,2,FALSE),0)</f>
        <v>0</v>
      </c>
      <c r="BE33" s="11">
        <f>IF(BE$2=$A33,0,IF(HLOOKUP(BE$2,Recipes!$H:$GI,'Production Calculator'!$A33+2,FALSE)=0,0,HLOOKUP(BE$2,Recipes!$H:$GI,'Production Calculator'!$A33+2,FALSE)*$AK33))+IF($AO33=BE$3,$AM33/VLOOKUP($AO33,Data!$A$50:$B$56,2,FALSE),0)</f>
        <v>0</v>
      </c>
      <c r="BF33" s="11">
        <f>IF(BF$2=$A33,0,IF(HLOOKUP(BF$2,Recipes!$H:$GI,'Production Calculator'!$A33+2,FALSE)=0,0,HLOOKUP(BF$2,Recipes!$H:$GI,'Production Calculator'!$A33+2,FALSE)*$AK33))+IF($AO33=BF$3,$AM33/VLOOKUP($AO33,Data!$A$50:$B$56,2,FALSE),0)</f>
        <v>0</v>
      </c>
      <c r="BG33" s="11">
        <f>IF(BG$2=$A33,0,IF(HLOOKUP(BG$2,Recipes!$H:$GI,'Production Calculator'!$A33+2,FALSE)=0,0,HLOOKUP(BG$2,Recipes!$H:$GI,'Production Calculator'!$A33+2,FALSE)*$AK33))+IF($AO33=BG$3,$AM33/VLOOKUP($AO33,Data!$A$50:$B$56,2,FALSE),0)</f>
        <v>0</v>
      </c>
      <c r="BH33" s="11">
        <f>IF(BH$2=$A33,0,IF(HLOOKUP(BH$2,Recipes!$H:$GI,'Production Calculator'!$A33+2,FALSE)=0,0,HLOOKUP(BH$2,Recipes!$H:$GI,'Production Calculator'!$A33+2,FALSE)*$AK33))+IF($AO33=BH$3,$AM33/VLOOKUP($AO33,Data!$A$50:$B$56,2,FALSE),0)</f>
        <v>0</v>
      </c>
      <c r="BI33" s="11">
        <f>IF(BI$2=$A33,0,IF(HLOOKUP(BI$2,Recipes!$H:$GI,'Production Calculator'!$A33+2,FALSE)=0,0,HLOOKUP(BI$2,Recipes!$H:$GI,'Production Calculator'!$A33+2,FALSE)*$AK33))+IF($AO33=BI$3,$AM33/VLOOKUP($AO33,Data!$A$50:$B$56,2,FALSE),0)</f>
        <v>0</v>
      </c>
      <c r="BJ33" s="11">
        <f>IF(BJ$2=$A33,0,IF(HLOOKUP(BJ$2,Recipes!$H:$GI,'Production Calculator'!$A33+2,FALSE)=0,0,HLOOKUP(BJ$2,Recipes!$H:$GI,'Production Calculator'!$A33+2,FALSE)*$AK33))+IF($AO33=BJ$3,$AM33/VLOOKUP($AO33,Data!$A$50:$B$56,2,FALSE),0)</f>
        <v>0</v>
      </c>
      <c r="BK33" s="11">
        <f>IF(BK$2=$A33,0,IF(HLOOKUP(BK$2,Recipes!$H:$GI,'Production Calculator'!$A33+2,FALSE)=0,0,HLOOKUP(BK$2,Recipes!$H:$GI,'Production Calculator'!$A33+2,FALSE)*$AK33))+IF($AO33=BK$3,$AM33/VLOOKUP($AO33,Data!$A$50:$B$56,2,FALSE),0)</f>
        <v>0</v>
      </c>
      <c r="BL33" s="11">
        <f>IF(BL$2=$A33,0,IF(HLOOKUP(BL$2,Recipes!$H:$GI,'Production Calculator'!$A33+2,FALSE)=0,0,HLOOKUP(BL$2,Recipes!$H:$GI,'Production Calculator'!$A33+2,FALSE)*$AK33))+IF($AO33=BL$3,$AM33/VLOOKUP($AO33,Data!$A$50:$B$56,2,FALSE),0)</f>
        <v>0</v>
      </c>
      <c r="BM33" s="11">
        <f>IF(BM$2=$A33,0,IF(HLOOKUP(BM$2,Recipes!$H:$GI,'Production Calculator'!$A33+2,FALSE)=0,0,HLOOKUP(BM$2,Recipes!$H:$GI,'Production Calculator'!$A33+2,FALSE)*$AK33))+IF($AO33=BM$3,$AM33/VLOOKUP($AO33,Data!$A$50:$B$56,2,FALSE),0)</f>
        <v>0</v>
      </c>
      <c r="BN33" s="11">
        <f>IF(BN$2=$A33,0,IF(HLOOKUP(BN$2,Recipes!$H:$GI,'Production Calculator'!$A33+2,FALSE)=0,0,HLOOKUP(BN$2,Recipes!$H:$GI,'Production Calculator'!$A33+2,FALSE)*$AK33))+IF($AO33=BN$3,$AM33/VLOOKUP($AO33,Data!$A$50:$B$56,2,FALSE),0)</f>
        <v>0</v>
      </c>
      <c r="BO33" s="11">
        <f>IF(BO$2=$A33,0,IF(HLOOKUP(BO$2,Recipes!$H:$GI,'Production Calculator'!$A33+2,FALSE)=0,0,HLOOKUP(BO$2,Recipes!$H:$GI,'Production Calculator'!$A33+2,FALSE)*$AK33))+IF($AO33=BO$3,$AM33/VLOOKUP($AO33,Data!$A$50:$B$56,2,FALSE),0)</f>
        <v>0</v>
      </c>
      <c r="BP33" s="11">
        <f>IF(BP$2=$A33,0,IF(HLOOKUP(BP$2,Recipes!$H:$GI,'Production Calculator'!$A33+2,FALSE)=0,0,HLOOKUP(BP$2,Recipes!$H:$GI,'Production Calculator'!$A33+2,FALSE)*$AK33))+IF($AO33=BP$3,$AM33/VLOOKUP($AO33,Data!$A$50:$B$56,2,FALSE),0)</f>
        <v>0</v>
      </c>
      <c r="BQ33" s="11">
        <f>IF(BQ$2=$A33,0,IF(HLOOKUP(BQ$2,Recipes!$H:$GI,'Production Calculator'!$A33+2,FALSE)=0,0,HLOOKUP(BQ$2,Recipes!$H:$GI,'Production Calculator'!$A33+2,FALSE)*$AK33))+IF($AO33=BQ$3,$AM33/VLOOKUP($AO33,Data!$A$50:$B$56,2,FALSE),0)</f>
        <v>0</v>
      </c>
      <c r="BR33" s="11">
        <f>IF(BR$2=$A33,0,IF(HLOOKUP(BR$2,Recipes!$H:$GI,'Production Calculator'!$A33+2,FALSE)=0,0,HLOOKUP(BR$2,Recipes!$H:$GI,'Production Calculator'!$A33+2,FALSE)*$AK33))+IF($AO33=BR$3,$AM33/VLOOKUP($AO33,Data!$A$50:$B$56,2,FALSE),0)</f>
        <v>0</v>
      </c>
      <c r="BS33" s="11">
        <f>IF(BS$2=$A33,0,IF(HLOOKUP(BS$2,Recipes!$H:$GI,'Production Calculator'!$A33+2,FALSE)=0,0,HLOOKUP(BS$2,Recipes!$H:$GI,'Production Calculator'!$A33+2,FALSE)*$AK33))+IF($AO33=BS$3,$AM33/VLOOKUP($AO33,Data!$A$50:$B$56,2,FALSE),0)</f>
        <v>0</v>
      </c>
      <c r="BT33" s="11">
        <f>IF(BT$2=$A33,0,IF(HLOOKUP(BT$2,Recipes!$H:$GI,'Production Calculator'!$A33+2,FALSE)=0,0,HLOOKUP(BT$2,Recipes!$H:$GI,'Production Calculator'!$A33+2,FALSE)*$AK33))+IF($AO33=BT$3,$AM33/VLOOKUP($AO33,Data!$A$50:$B$56,2,FALSE),0)</f>
        <v>0</v>
      </c>
      <c r="BU33" s="11">
        <f>IF(BU$2=$A33,0,IF(HLOOKUP(BU$2,Recipes!$H:$GI,'Production Calculator'!$A33+2,FALSE)=0,0,HLOOKUP(BU$2,Recipes!$H:$GI,'Production Calculator'!$A33+2,FALSE)*$AK33))+IF($AO33=BU$3,$AM33/VLOOKUP($AO33,Data!$A$50:$B$56,2,FALSE),0)</f>
        <v>0</v>
      </c>
      <c r="BV33" s="11">
        <f>IF(BV$2=$A33,0,IF(HLOOKUP(BV$2,Recipes!$H:$GI,'Production Calculator'!$A33+2,FALSE)=0,0,HLOOKUP(BV$2,Recipes!$H:$GI,'Production Calculator'!$A33+2,FALSE)*$AK33))+IF($AO33=BV$3,$AM33/VLOOKUP($AO33,Data!$A$50:$B$56,2,FALSE),0)</f>
        <v>0</v>
      </c>
      <c r="BW33" s="11">
        <f>IF(BW$2=$A33,0,IF(HLOOKUP(BW$2,Recipes!$H:$GI,'Production Calculator'!$A33+2,FALSE)=0,0,HLOOKUP(BW$2,Recipes!$H:$GI,'Production Calculator'!$A33+2,FALSE)*$AK33))+IF($AO33=BW$3,$AM33/VLOOKUP($AO33,Data!$A$50:$B$56,2,FALSE),0)</f>
        <v>0</v>
      </c>
      <c r="BX33" s="11">
        <f>IF(BX$2=$A33,0,IF(HLOOKUP(BX$2,Recipes!$H:$GI,'Production Calculator'!$A33+2,FALSE)=0,0,HLOOKUP(BX$2,Recipes!$H:$GI,'Production Calculator'!$A33+2,FALSE)*$AK33))+IF($AO33=BX$3,$AM33/VLOOKUP($AO33,Data!$A$50:$B$56,2,FALSE),0)</f>
        <v>0</v>
      </c>
      <c r="BY33" s="11">
        <f>IF(BY$2=$A33,0,IF(HLOOKUP(BY$2,Recipes!$H:$GI,'Production Calculator'!$A33+2,FALSE)=0,0,HLOOKUP(BY$2,Recipes!$H:$GI,'Production Calculator'!$A33+2,FALSE)*$AK33))+IF($AO33=BY$3,$AM33/VLOOKUP($AO33,Data!$A$50:$B$56,2,FALSE),0)</f>
        <v>0</v>
      </c>
      <c r="BZ33" s="11">
        <f>IF(BZ$2=$A33,0,IF(HLOOKUP(BZ$2,Recipes!$H:$GI,'Production Calculator'!$A33+2,FALSE)=0,0,HLOOKUP(BZ$2,Recipes!$H:$GI,'Production Calculator'!$A33+2,FALSE)*$AK33))+IF($AO33=BZ$3,$AM33/VLOOKUP($AO33,Data!$A$50:$B$56,2,FALSE),0)</f>
        <v>0</v>
      </c>
      <c r="CA33" s="11">
        <f>IF(CA$2=$A33,0,IF(HLOOKUP(CA$2,Recipes!$H:$GI,'Production Calculator'!$A33+2,FALSE)=0,0,HLOOKUP(CA$2,Recipes!$H:$GI,'Production Calculator'!$A33+2,FALSE)*$AK33))+IF($AO33=CA$3,$AM33/VLOOKUP($AO33,Data!$A$50:$B$56,2,FALSE),0)</f>
        <v>0</v>
      </c>
      <c r="CB33" s="11">
        <f>IF(CB$2=$A33,0,IF(HLOOKUP(CB$2,Recipes!$H:$GI,'Production Calculator'!$A33+2,FALSE)=0,0,HLOOKUP(CB$2,Recipes!$H:$GI,'Production Calculator'!$A33+2,FALSE)*$AK33))+IF($AO33=CB$3,$AM33/VLOOKUP($AO33,Data!$A$50:$B$56,2,FALSE),0)</f>
        <v>0</v>
      </c>
      <c r="CC33" s="11">
        <f>IF(CC$2=$A33,0,IF(HLOOKUP(CC$2,Recipes!$H:$GI,'Production Calculator'!$A33+2,FALSE)=0,0,HLOOKUP(CC$2,Recipes!$H:$GI,'Production Calculator'!$A33+2,FALSE)*$AK33))+IF($AO33=CC$3,$AM33/VLOOKUP($AO33,Data!$A$50:$B$56,2,FALSE),0)</f>
        <v>0</v>
      </c>
      <c r="CD33" s="11">
        <f>IF(CD$2=$A33,0,IF(HLOOKUP(CD$2,Recipes!$H:$GI,'Production Calculator'!$A33+2,FALSE)=0,0,HLOOKUP(CD$2,Recipes!$H:$GI,'Production Calculator'!$A33+2,FALSE)*$AK33))+IF($AO33=CD$3,$AM33/VLOOKUP($AO33,Data!$A$50:$B$56,2,FALSE),0)</f>
        <v>0</v>
      </c>
      <c r="CE33" s="11">
        <f>IF(CE$2=$A33,0,IF(HLOOKUP(CE$2,Recipes!$H:$GI,'Production Calculator'!$A33+2,FALSE)=0,0,HLOOKUP(CE$2,Recipes!$H:$GI,'Production Calculator'!$A33+2,FALSE)*$AK33))+IF($AO33=CE$3,$AM33/VLOOKUP($AO33,Data!$A$50:$B$56,2,FALSE),0)</f>
        <v>0</v>
      </c>
      <c r="CF33" s="11">
        <f>IF(CF$2=$A33,0,IF(HLOOKUP(CF$2,Recipes!$H:$GI,'Production Calculator'!$A33+2,FALSE)=0,0,HLOOKUP(CF$2,Recipes!$H:$GI,'Production Calculator'!$A33+2,FALSE)*$AK33))+IF($AO33=CF$3,$AM33/VLOOKUP($AO33,Data!$A$50:$B$56,2,FALSE),0)</f>
        <v>0</v>
      </c>
      <c r="CG33" s="11">
        <f>IF(CG$2=$A33,0,IF(HLOOKUP(CG$2,Recipes!$H:$GI,'Production Calculator'!$A33+2,FALSE)=0,0,HLOOKUP(CG$2,Recipes!$H:$GI,'Production Calculator'!$A33+2,FALSE)*$AK33))+IF($AO33=CG$3,$AM33/VLOOKUP($AO33,Data!$A$50:$B$56,2,FALSE),0)</f>
        <v>0</v>
      </c>
      <c r="CH33" s="11">
        <f>IF(CH$2=$A33,0,IF(HLOOKUP(CH$2,Recipes!$H:$GI,'Production Calculator'!$A33+2,FALSE)=0,0,HLOOKUP(CH$2,Recipes!$H:$GI,'Production Calculator'!$A33+2,FALSE)*$AK33))+IF($AO33=CH$3,$AM33/VLOOKUP($AO33,Data!$A$50:$B$56,2,FALSE),0)</f>
        <v>0</v>
      </c>
      <c r="CI33" s="11">
        <f>IF(CI$2=$A33,0,IF(HLOOKUP(CI$2,Recipes!$H:$GI,'Production Calculator'!$A33+2,FALSE)=0,0,HLOOKUP(CI$2,Recipes!$H:$GI,'Production Calculator'!$A33+2,FALSE)*$AK33))+IF($AO33=CI$3,$AM33/VLOOKUP($AO33,Data!$A$50:$B$56,2,FALSE),0)</f>
        <v>0</v>
      </c>
      <c r="CJ33" s="11">
        <f>IF(CJ$2=$A33,0,IF(HLOOKUP(CJ$2,Recipes!$H:$GI,'Production Calculator'!$A33+2,FALSE)=0,0,HLOOKUP(CJ$2,Recipes!$H:$GI,'Production Calculator'!$A33+2,FALSE)*$AK33))+IF($AO33=CJ$3,$AM33/VLOOKUP($AO33,Data!$A$50:$B$56,2,FALSE),0)</f>
        <v>0</v>
      </c>
      <c r="CK33" s="11">
        <f>IF(CK$2=$A33,0,IF(HLOOKUP(CK$2,Recipes!$H:$GI,'Production Calculator'!$A33+2,FALSE)=0,0,HLOOKUP(CK$2,Recipes!$H:$GI,'Production Calculator'!$A33+2,FALSE)*$AK33))+IF($AO33=CK$3,$AM33/VLOOKUP($AO33,Data!$A$50:$B$56,2,FALSE),0)</f>
        <v>0</v>
      </c>
      <c r="CL33" s="11">
        <f>IF(CL$2=$A33,0,IF(HLOOKUP(CL$2,Recipes!$H:$GI,'Production Calculator'!$A33+2,FALSE)=0,0,HLOOKUP(CL$2,Recipes!$H:$GI,'Production Calculator'!$A33+2,FALSE)*$AK33))+IF($AO33=CL$3,$AM33/VLOOKUP($AO33,Data!$A$50:$B$56,2,FALSE),0)</f>
        <v>0</v>
      </c>
      <c r="CM33" s="11">
        <f>IF(CM$2=$A33,0,IF(HLOOKUP(CM$2,Recipes!$H:$GI,'Production Calculator'!$A33+2,FALSE)=0,0,HLOOKUP(CM$2,Recipes!$H:$GI,'Production Calculator'!$A33+2,FALSE)*$AK33))+IF($AO33=CM$3,$AM33/VLOOKUP($AO33,Data!$A$50:$B$56,2,FALSE),0)</f>
        <v>0</v>
      </c>
      <c r="CN33" s="11">
        <f>IF(CN$2=$A33,0,IF(HLOOKUP(CN$2,Recipes!$H:$GI,'Production Calculator'!$A33+2,FALSE)=0,0,HLOOKUP(CN$2,Recipes!$H:$GI,'Production Calculator'!$A33+2,FALSE)*$AK33))+IF($AO33=CN$3,$AM33/VLOOKUP($AO33,Data!$A$50:$B$56,2,FALSE),0)</f>
        <v>0</v>
      </c>
      <c r="CO33" s="11">
        <f>IF(CO$2=$A33,0,IF(HLOOKUP(CO$2,Recipes!$H:$GI,'Production Calculator'!$A33+2,FALSE)=0,0,HLOOKUP(CO$2,Recipes!$H:$GI,'Production Calculator'!$A33+2,FALSE)*$AK33))+IF($AO33=CO$3,$AM33/VLOOKUP($AO33,Data!$A$50:$B$56,2,FALSE),0)</f>
        <v>0</v>
      </c>
      <c r="CP33" s="11">
        <f>IF(CP$2=$A33,0,IF(HLOOKUP(CP$2,Recipes!$H:$GI,'Production Calculator'!$A33+2,FALSE)=0,0,HLOOKUP(CP$2,Recipes!$H:$GI,'Production Calculator'!$A33+2,FALSE)*$AK33))+IF($AO33=CP$3,$AM33/VLOOKUP($AO33,Data!$A$50:$B$56,2,FALSE),0)</f>
        <v>0</v>
      </c>
      <c r="CQ33" s="11">
        <f>IF(CQ$2=$A33,0,IF(HLOOKUP(CQ$2,Recipes!$H:$GI,'Production Calculator'!$A33+2,FALSE)=0,0,HLOOKUP(CQ$2,Recipes!$H:$GI,'Production Calculator'!$A33+2,FALSE)*$AK33))+IF($AO33=CQ$3,$AM33/VLOOKUP($AO33,Data!$A$50:$B$56,2,FALSE),0)</f>
        <v>0</v>
      </c>
      <c r="CR33" s="11">
        <f>IF(CR$2=$A33,0,IF(HLOOKUP(CR$2,Recipes!$H:$GI,'Production Calculator'!$A33+2,FALSE)=0,0,HLOOKUP(CR$2,Recipes!$H:$GI,'Production Calculator'!$A33+2,FALSE)*$AK33))+IF($AO33=CR$3,$AM33/VLOOKUP($AO33,Data!$A$50:$B$56,2,FALSE),0)</f>
        <v>0</v>
      </c>
      <c r="CS33" s="11">
        <f>IF(CS$2=$A33,0,IF(HLOOKUP(CS$2,Recipes!$H:$GI,'Production Calculator'!$A33+2,FALSE)=0,0,HLOOKUP(CS$2,Recipes!$H:$GI,'Production Calculator'!$A33+2,FALSE)*$AK33))+IF($AO33=CS$3,$AM33/VLOOKUP($AO33,Data!$A$50:$B$56,2,FALSE),0)</f>
        <v>0</v>
      </c>
      <c r="CT33" s="11">
        <f>IF(CT$2=$A33,0,IF(HLOOKUP(CT$2,Recipes!$H:$GI,'Production Calculator'!$A33+2,FALSE)=0,0,HLOOKUP(CT$2,Recipes!$H:$GI,'Production Calculator'!$A33+2,FALSE)*$AK33))+IF($AO33=CT$3,$AM33/VLOOKUP($AO33,Data!$A$50:$B$56,2,FALSE),0)</f>
        <v>0</v>
      </c>
      <c r="CU33" s="11">
        <f>IF(CU$2=$A33,0,IF(HLOOKUP(CU$2,Recipes!$H:$GI,'Production Calculator'!$A33+2,FALSE)=0,0,HLOOKUP(CU$2,Recipes!$H:$GI,'Production Calculator'!$A33+2,FALSE)*$AK33))+IF($AO33=CU$3,$AM33/VLOOKUP($AO33,Data!$A$50:$B$56,2,FALSE),0)</f>
        <v>0</v>
      </c>
      <c r="CV33" s="11">
        <f>IF(CV$2=$A33,0,IF(HLOOKUP(CV$2,Recipes!$H:$GI,'Production Calculator'!$A33+2,FALSE)=0,0,HLOOKUP(CV$2,Recipes!$H:$GI,'Production Calculator'!$A33+2,FALSE)*$AK33))+IF($AO33=CV$3,$AM33/VLOOKUP($AO33,Data!$A$50:$B$56,2,FALSE),0)</f>
        <v>0</v>
      </c>
      <c r="CW33" s="11">
        <f>IF(CW$2=$A33,0,IF(HLOOKUP(CW$2,Recipes!$H:$GI,'Production Calculator'!$A33+2,FALSE)=0,0,HLOOKUP(CW$2,Recipes!$H:$GI,'Production Calculator'!$A33+2,FALSE)*$AK33))+IF($AO33=CW$3,$AM33/VLOOKUP($AO33,Data!$A$50:$B$56,2,FALSE),0)</f>
        <v>0</v>
      </c>
      <c r="CX33" s="11">
        <f>IF(CX$2=$A33,0,IF(HLOOKUP(CX$2,Recipes!$H:$GI,'Production Calculator'!$A33+2,FALSE)=0,0,HLOOKUP(CX$2,Recipes!$H:$GI,'Production Calculator'!$A33+2,FALSE)*$AK33))+IF($AO33=CX$3,$AM33/VLOOKUP($AO33,Data!$A$50:$B$56,2,FALSE),0)</f>
        <v>0</v>
      </c>
      <c r="CY33" s="11">
        <f>IF(CY$2=$A33,0,IF(HLOOKUP(CY$2,Recipes!$H:$GI,'Production Calculator'!$A33+2,FALSE)=0,0,HLOOKUP(CY$2,Recipes!$H:$GI,'Production Calculator'!$A33+2,FALSE)*$AK33))+IF($AO33=CY$3,$AM33/VLOOKUP($AO33,Data!$A$50:$B$56,2,FALSE),0)</f>
        <v>0</v>
      </c>
      <c r="CZ33" s="11">
        <f>IF(CZ$2=$A33,0,IF(HLOOKUP(CZ$2,Recipes!$H:$GI,'Production Calculator'!$A33+2,FALSE)=0,0,HLOOKUP(CZ$2,Recipes!$H:$GI,'Production Calculator'!$A33+2,FALSE)*$AK33))+IF($AO33=CZ$3,$AM33/VLOOKUP($AO33,Data!$A$50:$B$56,2,FALSE),0)</f>
        <v>0</v>
      </c>
      <c r="DA33" s="11">
        <f>IF(DA$2=$A33,0,IF(HLOOKUP(DA$2,Recipes!$H:$GI,'Production Calculator'!$A33+2,FALSE)=0,0,HLOOKUP(DA$2,Recipes!$H:$GI,'Production Calculator'!$A33+2,FALSE)*$AK33))+IF($AO33=DA$3,$AM33/VLOOKUP($AO33,Data!$A$50:$B$56,2,FALSE),0)</f>
        <v>0</v>
      </c>
      <c r="DB33" s="11">
        <f>IF(DB$2=$A33,0,IF(HLOOKUP(DB$2,Recipes!$H:$GI,'Production Calculator'!$A33+2,FALSE)=0,0,HLOOKUP(DB$2,Recipes!$H:$GI,'Production Calculator'!$A33+2,FALSE)*$AK33))+IF($AO33=DB$3,$AM33/VLOOKUP($AO33,Data!$A$50:$B$56,2,FALSE),0)</f>
        <v>0</v>
      </c>
      <c r="DC33" s="11">
        <f>IF(DC$2=$A33,0,IF(HLOOKUP(DC$2,Recipes!$H:$GI,'Production Calculator'!$A33+2,FALSE)=0,0,HLOOKUP(DC$2,Recipes!$H:$GI,'Production Calculator'!$A33+2,FALSE)*$AK33))+IF($AO33=DC$3,$AM33/VLOOKUP($AO33,Data!$A$50:$B$56,2,FALSE),0)</f>
        <v>0</v>
      </c>
      <c r="DD33" s="11">
        <f>IF(DD$2=$A33,0,IF(HLOOKUP(DD$2,Recipes!$H:$GI,'Production Calculator'!$A33+2,FALSE)=0,0,HLOOKUP(DD$2,Recipes!$H:$GI,'Production Calculator'!$A33+2,FALSE)*$AK33))+IF($AO33=DD$3,$AM33/VLOOKUP($AO33,Data!$A$50:$B$56,2,FALSE),0)</f>
        <v>0</v>
      </c>
      <c r="DE33" s="11">
        <f>IF(DE$2=$A33,0,IF(HLOOKUP(DE$2,Recipes!$H:$GI,'Production Calculator'!$A33+2,FALSE)=0,0,HLOOKUP(DE$2,Recipes!$H:$GI,'Production Calculator'!$A33+2,FALSE)*$AK33))+IF($AO33=DE$3,$AM33/VLOOKUP($AO33,Data!$A$50:$B$56,2,FALSE),0)</f>
        <v>0</v>
      </c>
      <c r="DF33" s="11">
        <f>IF(DF$2=$A33,0,IF(HLOOKUP(DF$2,Recipes!$H:$GI,'Production Calculator'!$A33+2,FALSE)=0,0,HLOOKUP(DF$2,Recipes!$H:$GI,'Production Calculator'!$A33+2,FALSE)*$AK33))+IF($AO33=DF$3,$AM33/VLOOKUP($AO33,Data!$A$50:$B$56,2,FALSE),0)</f>
        <v>0</v>
      </c>
      <c r="DG33" s="11">
        <f>IF(DG$2=$A33,0,IF(HLOOKUP(DG$2,Recipes!$H:$GI,'Production Calculator'!$A33+2,FALSE)=0,0,HLOOKUP(DG$2,Recipes!$H:$GI,'Production Calculator'!$A33+2,FALSE)*$AK33))+IF($AO33=DG$3,$AM33/VLOOKUP($AO33,Data!$A$50:$B$56,2,FALSE),0)</f>
        <v>0</v>
      </c>
      <c r="DH33" s="11">
        <f>IF(DH$2=$A33,0,IF(HLOOKUP(DH$2,Recipes!$H:$GI,'Production Calculator'!$A33+2,FALSE)=0,0,HLOOKUP(DH$2,Recipes!$H:$GI,'Production Calculator'!$A33+2,FALSE)*$AK33))+IF($AO33=DH$3,$AM33/VLOOKUP($AO33,Data!$A$50:$B$56,2,FALSE),0)</f>
        <v>0</v>
      </c>
      <c r="DI33" s="11">
        <f>IF(DI$2=$A33,0,IF(HLOOKUP(DI$2,Recipes!$H:$GI,'Production Calculator'!$A33+2,FALSE)=0,0,HLOOKUP(DI$2,Recipes!$H:$GI,'Production Calculator'!$A33+2,FALSE)*$AK33))+IF($AO33=DI$3,$AM33/VLOOKUP($AO33,Data!$A$50:$B$56,2,FALSE),0)</f>
        <v>0</v>
      </c>
      <c r="DJ33" s="11">
        <f>IF(DJ$2=$A33,0,IF(HLOOKUP(DJ$2,Recipes!$H:$GI,'Production Calculator'!$A33+2,FALSE)=0,0,HLOOKUP(DJ$2,Recipes!$H:$GI,'Production Calculator'!$A33+2,FALSE)*$AK33))+IF($AO33=DJ$3,$AM33/VLOOKUP($AO33,Data!$A$50:$B$56,2,FALSE),0)</f>
        <v>0</v>
      </c>
      <c r="DK33" s="11">
        <f>IF(DK$2=$A33,0,IF(HLOOKUP(DK$2,Recipes!$H:$GI,'Production Calculator'!$A33+2,FALSE)=0,0,HLOOKUP(DK$2,Recipes!$H:$GI,'Production Calculator'!$A33+2,FALSE)*$AK33))+IF($AO33=DK$3,$AM33/VLOOKUP($AO33,Data!$A$50:$B$56,2,FALSE),0)</f>
        <v>0</v>
      </c>
      <c r="DL33" s="11">
        <f>IF(DL$2=$A33,0,IF(HLOOKUP(DL$2,Recipes!$H:$GI,'Production Calculator'!$A33+2,FALSE)=0,0,HLOOKUP(DL$2,Recipes!$H:$GI,'Production Calculator'!$A33+2,FALSE)*$AK33))+IF($AO33=DL$3,$AM33/VLOOKUP($AO33,Data!$A$50:$B$56,2,FALSE),0)</f>
        <v>0</v>
      </c>
      <c r="DM33" s="11">
        <f>IF(DM$2=$A33,0,IF(HLOOKUP(DM$2,Recipes!$H:$GI,'Production Calculator'!$A33+2,FALSE)=0,0,HLOOKUP(DM$2,Recipes!$H:$GI,'Production Calculator'!$A33+2,FALSE)*$AK33))+IF($AO33=DM$3,$AM33/VLOOKUP($AO33,Data!$A$50:$B$56,2,FALSE),0)</f>
        <v>0</v>
      </c>
      <c r="DN33" s="11">
        <f>IF(DN$2=$A33,0,IF(HLOOKUP(DN$2,Recipes!$H:$GI,'Production Calculator'!$A33+2,FALSE)=0,0,HLOOKUP(DN$2,Recipes!$H:$GI,'Production Calculator'!$A33+2,FALSE)*$AK33))+IF($AO33=DN$3,$AM33/VLOOKUP($AO33,Data!$A$50:$B$56,2,FALSE),0)</f>
        <v>0</v>
      </c>
      <c r="DO33" s="11">
        <f>IF(DO$2=$A33,0,IF(HLOOKUP(DO$2,Recipes!$H:$GI,'Production Calculator'!$A33+2,FALSE)=0,0,HLOOKUP(DO$2,Recipes!$H:$GI,'Production Calculator'!$A33+2,FALSE)*$AK33))+IF($AO33=DO$3,$AM33/VLOOKUP($AO33,Data!$A$50:$B$56,2,FALSE),0)</f>
        <v>0</v>
      </c>
      <c r="DP33" s="11">
        <f>IF(DP$2=$A33,0,IF(HLOOKUP(DP$2,Recipes!$H:$GI,'Production Calculator'!$A33+2,FALSE)=0,0,HLOOKUP(DP$2,Recipes!$H:$GI,'Production Calculator'!$A33+2,FALSE)*$AK33))+IF($AO33=DP$3,$AM33/VLOOKUP($AO33,Data!$A$50:$B$56,2,FALSE),0)</f>
        <v>0</v>
      </c>
      <c r="DQ33" s="11">
        <f>IF(DQ$2=$A33,0,IF(HLOOKUP(DQ$2,Recipes!$H:$GI,'Production Calculator'!$A33+2,FALSE)=0,0,HLOOKUP(DQ$2,Recipes!$H:$GI,'Production Calculator'!$A33+2,FALSE)*$AK33))+IF($AO33=DQ$3,$AM33/VLOOKUP($AO33,Data!$A$50:$B$56,2,FALSE),0)</f>
        <v>0</v>
      </c>
      <c r="DR33" s="11">
        <f>IF(DR$2=$A33,0,IF(HLOOKUP(DR$2,Recipes!$H:$GI,'Production Calculator'!$A33+2,FALSE)=0,0,HLOOKUP(DR$2,Recipes!$H:$GI,'Production Calculator'!$A33+2,FALSE)*$AK33))+IF($AO33=DR$3,$AM33/VLOOKUP($AO33,Data!$A$50:$B$56,2,FALSE),0)</f>
        <v>0</v>
      </c>
      <c r="DS33" s="11">
        <f>IF(DS$2=$A33,0,IF(HLOOKUP(DS$2,Recipes!$H:$GI,'Production Calculator'!$A33+2,FALSE)=0,0,HLOOKUP(DS$2,Recipes!$H:$GI,'Production Calculator'!$A33+2,FALSE)*$AK33))+IF($AO33=DS$3,$AM33/VLOOKUP($AO33,Data!$A$50:$B$56,2,FALSE),0)</f>
        <v>0</v>
      </c>
      <c r="DT33" s="11">
        <f>IF(DT$2=$A33,0,IF(HLOOKUP(DT$2,Recipes!$H:$GI,'Production Calculator'!$A33+2,FALSE)=0,0,HLOOKUP(DT$2,Recipes!$H:$GI,'Production Calculator'!$A33+2,FALSE)*$AK33))+IF($AO33=DT$3,$AM33/VLOOKUP($AO33,Data!$A$50:$B$56,2,FALSE),0)</f>
        <v>0</v>
      </c>
      <c r="DU33" s="11">
        <f>IF(DU$2=$A33,0,IF(HLOOKUP(DU$2,Recipes!$H:$GI,'Production Calculator'!$A33+2,FALSE)=0,0,HLOOKUP(DU$2,Recipes!$H:$GI,'Production Calculator'!$A33+2,FALSE)*$AK33))+IF($AO33=DU$3,$AM33/VLOOKUP($AO33,Data!$A$50:$B$56,2,FALSE),0)</f>
        <v>0</v>
      </c>
      <c r="DV33" s="11">
        <f>IF(DV$2=$A33,0,IF(HLOOKUP(DV$2,Recipes!$H:$GI,'Production Calculator'!$A33+2,FALSE)=0,0,HLOOKUP(DV$2,Recipes!$H:$GI,'Production Calculator'!$A33+2,FALSE)*$AK33))+IF($AO33=DV$3,$AM33/VLOOKUP($AO33,Data!$A$50:$B$56,2,FALSE),0)</f>
        <v>0</v>
      </c>
      <c r="DW33" s="11">
        <f>IF(DW$2=$A33,0,IF(HLOOKUP(DW$2,Recipes!$H:$GI,'Production Calculator'!$A33+2,FALSE)=0,0,HLOOKUP(DW$2,Recipes!$H:$GI,'Production Calculator'!$A33+2,FALSE)*$AK33))+IF($AO33=DW$3,$AM33/VLOOKUP($AO33,Data!$A$50:$B$56,2,FALSE),0)</f>
        <v>0</v>
      </c>
      <c r="DX33" s="11">
        <f>IF(DX$2=$A33,0,IF(HLOOKUP(DX$2,Recipes!$H:$GI,'Production Calculator'!$A33+2,FALSE)=0,0,HLOOKUP(DX$2,Recipes!$H:$GI,'Production Calculator'!$A33+2,FALSE)*$AK33))+IF($AO33=DX$3,$AM33/VLOOKUP($AO33,Data!$A$50:$B$56,2,FALSE),0)</f>
        <v>0</v>
      </c>
      <c r="DY33" s="11">
        <f>IF(DY$2=$A33,0,IF(HLOOKUP(DY$2,Recipes!$H:$GI,'Production Calculator'!$A33+2,FALSE)=0,0,HLOOKUP(DY$2,Recipes!$H:$GI,'Production Calculator'!$A33+2,FALSE)*$AK33))+IF($AO33=DY$3,$AM33/VLOOKUP($AO33,Data!$A$50:$B$56,2,FALSE),0)</f>
        <v>0</v>
      </c>
      <c r="DZ33" s="11">
        <f>IF(DZ$2=$A33,0,IF(HLOOKUP(DZ$2,Recipes!$H:$GI,'Production Calculator'!$A33+2,FALSE)=0,0,HLOOKUP(DZ$2,Recipes!$H:$GI,'Production Calculator'!$A33+2,FALSE)*$AK33))+IF($AO33=DZ$3,$AM33/VLOOKUP($AO33,Data!$A$50:$B$56,2,FALSE),0)</f>
        <v>0</v>
      </c>
      <c r="EA33" s="11">
        <f>IF(EA$2=$A33,0,IF(HLOOKUP(EA$2,Recipes!$H:$GI,'Production Calculator'!$A33+2,FALSE)=0,0,HLOOKUP(EA$2,Recipes!$H:$GI,'Production Calculator'!$A33+2,FALSE)*$AK33))+IF($AO33=EA$3,$AM33/VLOOKUP($AO33,Data!$A$50:$B$56,2,FALSE),0)</f>
        <v>0</v>
      </c>
      <c r="EB33" s="11">
        <f>IF(EB$2=$A33,0,IF(HLOOKUP(EB$2,Recipes!$H:$GI,'Production Calculator'!$A33+2,FALSE)=0,0,HLOOKUP(EB$2,Recipes!$H:$GI,'Production Calculator'!$A33+2,FALSE)*$AK33))+IF($AO33=EB$3,$AM33/VLOOKUP($AO33,Data!$A$50:$B$56,2,FALSE),0)</f>
        <v>0</v>
      </c>
      <c r="EC33" s="11">
        <f>IF(EC$2=$A33,0,IF(HLOOKUP(EC$2,Recipes!$H:$GI,'Production Calculator'!$A33+2,FALSE)=0,0,HLOOKUP(EC$2,Recipes!$H:$GI,'Production Calculator'!$A33+2,FALSE)*$AK33))+IF($AO33=EC$3,$AM33/VLOOKUP($AO33,Data!$A$50:$B$56,2,FALSE),0)</f>
        <v>0</v>
      </c>
      <c r="ED33" s="11">
        <f>IF(ED$2=$A33,0,IF(HLOOKUP(ED$2,Recipes!$H:$GI,'Production Calculator'!$A33+2,FALSE)=0,0,HLOOKUP(ED$2,Recipes!$H:$GI,'Production Calculator'!$A33+2,FALSE)*$AK33))+IF($AO33=ED$3,$AM33/VLOOKUP($AO33,Data!$A$50:$B$56,2,FALSE),0)</f>
        <v>0</v>
      </c>
      <c r="EE33" s="11">
        <f>IF(EE$2=$A33,0,IF(HLOOKUP(EE$2,Recipes!$H:$GI,'Production Calculator'!$A33+2,FALSE)=0,0,HLOOKUP(EE$2,Recipes!$H:$GI,'Production Calculator'!$A33+2,FALSE)*$AK33))+IF($AO33=EE$3,$AM33/VLOOKUP($AO33,Data!$A$50:$B$56,2,FALSE),0)</f>
        <v>0</v>
      </c>
      <c r="EF33" s="11">
        <f>IF(EF$2=$A33,0,IF(HLOOKUP(EF$2,Recipes!$H:$GI,'Production Calculator'!$A33+2,FALSE)=0,0,HLOOKUP(EF$2,Recipes!$H:$GI,'Production Calculator'!$A33+2,FALSE)*$AK33))+IF($AO33=EF$3,$AM33/VLOOKUP($AO33,Data!$A$50:$B$56,2,FALSE),0)</f>
        <v>0</v>
      </c>
      <c r="EG33" s="11">
        <f>IF(EG$2=$A33,0,IF(HLOOKUP(EG$2,Recipes!$H:$GI,'Production Calculator'!$A33+2,FALSE)=0,0,HLOOKUP(EG$2,Recipes!$H:$GI,'Production Calculator'!$A33+2,FALSE)*$AK33))+IF($AO33=EG$3,$AM33/VLOOKUP($AO33,Data!$A$50:$B$56,2,FALSE),0)</f>
        <v>0</v>
      </c>
      <c r="EH33" s="11">
        <f>IF(EH$2=$A33,0,IF(HLOOKUP(EH$2,Recipes!$H:$GI,'Production Calculator'!$A33+2,FALSE)=0,0,HLOOKUP(EH$2,Recipes!$H:$GI,'Production Calculator'!$A33+2,FALSE)*$AK33))+IF($AO33=EH$3,$AM33/VLOOKUP($AO33,Data!$A$50:$B$56,2,FALSE),0)</f>
        <v>0</v>
      </c>
      <c r="EI33" s="11">
        <f>IF(EI$2=$A33,0,IF(HLOOKUP(EI$2,Recipes!$H:$GI,'Production Calculator'!$A33+2,FALSE)=0,0,HLOOKUP(EI$2,Recipes!$H:$GI,'Production Calculator'!$A33+2,FALSE)*$AK33))+IF($AO33=EI$3,$AM33/VLOOKUP($AO33,Data!$A$50:$B$56,2,FALSE),0)</f>
        <v>0</v>
      </c>
      <c r="EJ33" s="11">
        <f>IF(EJ$2=$A33,0,IF(HLOOKUP(EJ$2,Recipes!$H:$GI,'Production Calculator'!$A33+2,FALSE)=0,0,HLOOKUP(EJ$2,Recipes!$H:$GI,'Production Calculator'!$A33+2,FALSE)*$AK33))+IF($AO33=EJ$3,$AM33/VLOOKUP($AO33,Data!$A$50:$B$56,2,FALSE),0)</f>
        <v>0</v>
      </c>
      <c r="EK33" s="11">
        <f>IF(EK$2=$A33,0,IF(HLOOKUP(EK$2,Recipes!$H:$GI,'Production Calculator'!$A33+2,FALSE)=0,0,HLOOKUP(EK$2,Recipes!$H:$GI,'Production Calculator'!$A33+2,FALSE)*$AK33))+IF($AO33=EK$3,$AM33/VLOOKUP($AO33,Data!$A$50:$B$56,2,FALSE),0)</f>
        <v>0</v>
      </c>
      <c r="EL33" s="11">
        <f>IF(EL$2=$A33,0,IF(HLOOKUP(EL$2,Recipes!$H:$GI,'Production Calculator'!$A33+2,FALSE)=0,0,HLOOKUP(EL$2,Recipes!$H:$GI,'Production Calculator'!$A33+2,FALSE)*$AK33))+IF($AO33=EL$3,$AM33/VLOOKUP($AO33,Data!$A$50:$B$56,2,FALSE),0)</f>
        <v>0</v>
      </c>
      <c r="EM33" s="11">
        <f>IF(EM$2=$A33,0,IF(HLOOKUP(EM$2,Recipes!$H:$GI,'Production Calculator'!$A33+2,FALSE)=0,0,HLOOKUP(EM$2,Recipes!$H:$GI,'Production Calculator'!$A33+2,FALSE)*$AK33))+IF($AO33=EM$3,$AM33/VLOOKUP($AO33,Data!$A$50:$B$56,2,FALSE),0)</f>
        <v>0</v>
      </c>
      <c r="EN33" s="11">
        <f>IF(EN$2=$A33,0,IF(HLOOKUP(EN$2,Recipes!$H:$GI,'Production Calculator'!$A33+2,FALSE)=0,0,HLOOKUP(EN$2,Recipes!$H:$GI,'Production Calculator'!$A33+2,FALSE)*$AK33))+IF($AO33=EN$3,$AM33/VLOOKUP($AO33,Data!$A$50:$B$56,2,FALSE),0)</f>
        <v>0</v>
      </c>
      <c r="EO33" s="11">
        <f>IF(EO$2=$A33,0,IF(HLOOKUP(EO$2,Recipes!$H:$GI,'Production Calculator'!$A33+2,FALSE)=0,0,HLOOKUP(EO$2,Recipes!$H:$GI,'Production Calculator'!$A33+2,FALSE)*$AK33))+IF($AO33=EO$3,$AM33/VLOOKUP($AO33,Data!$A$50:$B$56,2,FALSE),0)</f>
        <v>0</v>
      </c>
      <c r="EP33" s="11">
        <f>IF(EP$2=$A33,0,IF(HLOOKUP(EP$2,Recipes!$H:$GI,'Production Calculator'!$A33+2,FALSE)=0,0,HLOOKUP(EP$2,Recipes!$H:$GI,'Production Calculator'!$A33+2,FALSE)*$AK33))+IF($AO33=EP$3,$AM33/VLOOKUP($AO33,Data!$A$50:$B$56,2,FALSE),0)</f>
        <v>0</v>
      </c>
      <c r="EQ33" s="11">
        <f>IF(EQ$2=$A33,0,IF(HLOOKUP(EQ$2,Recipes!$H:$GI,'Production Calculator'!$A33+2,FALSE)=0,0,HLOOKUP(EQ$2,Recipes!$H:$GI,'Production Calculator'!$A33+2,FALSE)*$AK33))+IF($AO33=EQ$3,$AM33/VLOOKUP($AO33,Data!$A$50:$B$56,2,FALSE),0)</f>
        <v>0</v>
      </c>
      <c r="ER33" s="11">
        <f>IF(ER$2=$A33,0,IF(HLOOKUP(ER$2,Recipes!$H:$GI,'Production Calculator'!$A33+2,FALSE)=0,0,HLOOKUP(ER$2,Recipes!$H:$GI,'Production Calculator'!$A33+2,FALSE)*$AK33))+IF($AO33=ER$3,$AM33/VLOOKUP($AO33,Data!$A$50:$B$56,2,FALSE),0)</f>
        <v>0</v>
      </c>
      <c r="ES33" s="11">
        <f>IF(ES$2=$A33,0,IF(HLOOKUP(ES$2,Recipes!$H:$GI,'Production Calculator'!$A33+2,FALSE)=0,0,HLOOKUP(ES$2,Recipes!$H:$GI,'Production Calculator'!$A33+2,FALSE)*$AK33))+IF($AO33=ES$3,$AM33/VLOOKUP($AO33,Data!$A$50:$B$56,2,FALSE),0)</f>
        <v>0</v>
      </c>
      <c r="ET33" s="11">
        <f>IF(ET$2=$A33,0,IF(HLOOKUP(ET$2,Recipes!$H:$GI,'Production Calculator'!$A33+2,FALSE)=0,0,HLOOKUP(ET$2,Recipes!$H:$GI,'Production Calculator'!$A33+2,FALSE)*$AK33))+IF($AO33=ET$3,$AM33/VLOOKUP($AO33,Data!$A$50:$B$56,2,FALSE),0)</f>
        <v>0</v>
      </c>
      <c r="EU33" s="11">
        <f>IF(EU$2=$A33,0,IF(HLOOKUP(EU$2,Recipes!$H:$GI,'Production Calculator'!$A33+2,FALSE)=0,0,HLOOKUP(EU$2,Recipes!$H:$GI,'Production Calculator'!$A33+2,FALSE)*$AK33))+IF($AO33=EU$3,$AM33/VLOOKUP($AO33,Data!$A$50:$B$56,2,FALSE),0)</f>
        <v>0</v>
      </c>
      <c r="EV33" s="11">
        <f>IF(EV$2=$A33,0,IF(HLOOKUP(EV$2,Recipes!$H:$GI,'Production Calculator'!$A33+2,FALSE)=0,0,HLOOKUP(EV$2,Recipes!$H:$GI,'Production Calculator'!$A33+2,FALSE)*$AK33))+IF($AO33=EV$3,$AM33/VLOOKUP($AO33,Data!$A$50:$B$56,2,FALSE),0)</f>
        <v>0</v>
      </c>
      <c r="EW33" s="11">
        <f>IF(EW$2=$A33,0,IF(HLOOKUP(EW$2,Recipes!$H:$GI,'Production Calculator'!$A33+2,FALSE)=0,0,HLOOKUP(EW$2,Recipes!$H:$GI,'Production Calculator'!$A33+2,FALSE)*$AK33))+IF($AO33=EW$3,$AM33/VLOOKUP($AO33,Data!$A$50:$B$56,2,FALSE),0)</f>
        <v>0</v>
      </c>
      <c r="EX33" s="11">
        <f>IF(EX$2=$A33,0,IF(HLOOKUP(EX$2,Recipes!$H:$GI,'Production Calculator'!$A33+2,FALSE)=0,0,HLOOKUP(EX$2,Recipes!$H:$GI,'Production Calculator'!$A33+2,FALSE)*$AK33))+IF($AO33=EX$3,$AM33/VLOOKUP($AO33,Data!$A$50:$B$56,2,FALSE),0)</f>
        <v>0</v>
      </c>
      <c r="EY33" s="11">
        <f>IF(EY$2=$A33,0,IF(HLOOKUP(EY$2,Recipes!$H:$GI,'Production Calculator'!$A33+2,FALSE)=0,0,HLOOKUP(EY$2,Recipes!$H:$GI,'Production Calculator'!$A33+2,FALSE)*$AK33))+IF($AO33=EY$3,$AM33/VLOOKUP($AO33,Data!$A$50:$B$56,2,FALSE),0)</f>
        <v>0</v>
      </c>
      <c r="EZ33" s="11">
        <f>IF(EZ$2=$A33,0,IF(HLOOKUP(EZ$2,Recipes!$H:$GI,'Production Calculator'!$A33+2,FALSE)=0,0,HLOOKUP(EZ$2,Recipes!$H:$GI,'Production Calculator'!$A33+2,FALSE)*$AK33))+IF($AO33=EZ$3,$AM33/VLOOKUP($AO33,Data!$A$50:$B$56,2,FALSE),0)</f>
        <v>0</v>
      </c>
      <c r="FA33" s="11">
        <f>IF(FA$2=$A33,0,IF(HLOOKUP(FA$2,Recipes!$H:$GI,'Production Calculator'!$A33+2,FALSE)=0,0,HLOOKUP(FA$2,Recipes!$H:$GI,'Production Calculator'!$A33+2,FALSE)*$AK33))+IF($AO33=FA$3,$AM33/VLOOKUP($AO33,Data!$A$50:$B$56,2,FALSE),0)</f>
        <v>0</v>
      </c>
      <c r="FB33" s="11">
        <f>IF(FB$2=$A33,0,IF(HLOOKUP(FB$2,Recipes!$H:$GI,'Production Calculator'!$A33+2,FALSE)=0,0,HLOOKUP(FB$2,Recipes!$H:$GI,'Production Calculator'!$A33+2,FALSE)*$AK33))+IF($AO33=FB$3,$AM33/VLOOKUP($AO33,Data!$A$50:$B$56,2,FALSE),0)</f>
        <v>0</v>
      </c>
      <c r="FC33" s="11">
        <f>IF(FC$2=$A33,0,IF(HLOOKUP(FC$2,Recipes!$H:$GI,'Production Calculator'!$A33+2,FALSE)=0,0,HLOOKUP(FC$2,Recipes!$H:$GI,'Production Calculator'!$A33+2,FALSE)*$AK33))+IF($AO33=FC$3,$AM33/VLOOKUP($AO33,Data!$A$50:$B$56,2,FALSE),0)</f>
        <v>0</v>
      </c>
      <c r="FD33" s="11">
        <f>IF(FD$2=$A33,0,IF(HLOOKUP(FD$2,Recipes!$H:$GI,'Production Calculator'!$A33+2,FALSE)=0,0,HLOOKUP(FD$2,Recipes!$H:$GI,'Production Calculator'!$A33+2,FALSE)*$AK33))+IF($AO33=FD$3,$AM33/VLOOKUP($AO33,Data!$A$50:$B$56,2,FALSE),0)</f>
        <v>0</v>
      </c>
      <c r="FE33" s="11">
        <f>IF(FE$2=$A33,0,IF(HLOOKUP(FE$2,Recipes!$H:$GI,'Production Calculator'!$A33+2,FALSE)=0,0,HLOOKUP(FE$2,Recipes!$H:$GI,'Production Calculator'!$A33+2,FALSE)*$AK33))+IF($AO33=FE$3,$AM33/VLOOKUP($AO33,Data!$A$50:$B$56,2,FALSE),0)</f>
        <v>0</v>
      </c>
      <c r="FF33" s="11">
        <f>IF(FF$2=$A33,0,IF(HLOOKUP(FF$2,Recipes!$H:$GI,'Production Calculator'!$A33+2,FALSE)=0,0,HLOOKUP(FF$2,Recipes!$H:$GI,'Production Calculator'!$A33+2,FALSE)*$AK33))+IF($AO33=FF$3,$AM33/VLOOKUP($AO33,Data!$A$50:$B$56,2,FALSE),0)</f>
        <v>0</v>
      </c>
      <c r="FG33" s="11">
        <f>IF(FG$2=$A33,0,IF(HLOOKUP(FG$2,Recipes!$H:$GI,'Production Calculator'!$A33+2,FALSE)=0,0,HLOOKUP(FG$2,Recipes!$H:$GI,'Production Calculator'!$A33+2,FALSE)*$AK33))+IF($AO33=FG$3,$AM33/VLOOKUP($AO33,Data!$A$50:$B$56,2,FALSE),0)</f>
        <v>0</v>
      </c>
      <c r="FH33" s="11">
        <f>IF(FH$2=$A33,0,IF(HLOOKUP(FH$2,Recipes!$H:$GI,'Production Calculator'!$A33+2,FALSE)=0,0,HLOOKUP(FH$2,Recipes!$H:$GI,'Production Calculator'!$A33+2,FALSE)*$AK33))+IF($AO33=FH$3,$AM33/VLOOKUP($AO33,Data!$A$50:$B$56,2,FALSE),0)</f>
        <v>0</v>
      </c>
      <c r="FI33" s="11">
        <f>IF(FI$2=$A33,0,IF(HLOOKUP(FI$2,Recipes!$H:$GI,'Production Calculator'!$A33+2,FALSE)=0,0,HLOOKUP(FI$2,Recipes!$H:$GI,'Production Calculator'!$A33+2,FALSE)*$AK33))+IF($AO33=FI$3,$AM33/VLOOKUP($AO33,Data!$A$50:$B$56,2,FALSE),0)</f>
        <v>0</v>
      </c>
      <c r="FJ33" s="11">
        <f>IF(FJ$2=$A33,0,IF(HLOOKUP(FJ$2,Recipes!$H:$GI,'Production Calculator'!$A33+2,FALSE)=0,0,HLOOKUP(FJ$2,Recipes!$H:$GI,'Production Calculator'!$A33+2,FALSE)*$AK33))+IF($AO33=FJ$3,$AM33/VLOOKUP($AO33,Data!$A$50:$B$56,2,FALSE),0)</f>
        <v>0</v>
      </c>
      <c r="FK33" s="11">
        <f>IF(FK$2=$A33,0,IF(HLOOKUP(FK$2,Recipes!$H:$GI,'Production Calculator'!$A33+2,FALSE)=0,0,HLOOKUP(FK$2,Recipes!$H:$GI,'Production Calculator'!$A33+2,FALSE)*$AK33))+IF($AO33=FK$3,$AM33/VLOOKUP($AO33,Data!$A$50:$B$56,2,FALSE),0)</f>
        <v>0</v>
      </c>
      <c r="FL33" s="11">
        <f>IF(FL$2=$A33,0,IF(HLOOKUP(FL$2,Recipes!$H:$GI,'Production Calculator'!$A33+2,FALSE)=0,0,HLOOKUP(FL$2,Recipes!$H:$GI,'Production Calculator'!$A33+2,FALSE)*$AK33))+IF($AO33=FL$3,$AM33/VLOOKUP($AO33,Data!$A$50:$B$56,2,FALSE),0)</f>
        <v>0</v>
      </c>
      <c r="FM33" s="11">
        <f>IF(FM$2=$A33,0,IF(HLOOKUP(FM$2,Recipes!$H:$GI,'Production Calculator'!$A33+2,FALSE)=0,0,HLOOKUP(FM$2,Recipes!$H:$GI,'Production Calculator'!$A33+2,FALSE)*$AK33))+IF($AO33=FM$3,$AM33/VLOOKUP($AO33,Data!$A$50:$B$56,2,FALSE),0)</f>
        <v>0</v>
      </c>
      <c r="FN33" s="11">
        <f>IF(FN$2=$A33,0,IF(HLOOKUP(FN$2,Recipes!$H:$GI,'Production Calculator'!$A33+2,FALSE)=0,0,HLOOKUP(FN$2,Recipes!$H:$GI,'Production Calculator'!$A33+2,FALSE)*$AK33))+IF($AO33=FN$3,$AM33/VLOOKUP($AO33,Data!$A$50:$B$56,2,FALSE),0)</f>
        <v>0</v>
      </c>
      <c r="FO33" s="11">
        <f>IF(FO$2=$A33,0,IF(HLOOKUP(FO$2,Recipes!$H:$GI,'Production Calculator'!$A33+2,FALSE)=0,0,HLOOKUP(FO$2,Recipes!$H:$GI,'Production Calculator'!$A33+2,FALSE)*$AK33))+IF($AO33=FO$3,$AM33/VLOOKUP($AO33,Data!$A$50:$B$56,2,FALSE),0)</f>
        <v>0</v>
      </c>
      <c r="FP33" s="11">
        <f>IF(FP$2=$A33,0,IF(HLOOKUP(FP$2,Recipes!$H:$GI,'Production Calculator'!$A33+2,FALSE)=0,0,HLOOKUP(FP$2,Recipes!$H:$GI,'Production Calculator'!$A33+2,FALSE)*$AK33))+IF($AO33=FP$3,$AM33/VLOOKUP($AO33,Data!$A$50:$B$56,2,FALSE),0)</f>
        <v>0</v>
      </c>
      <c r="FQ33" s="11">
        <f>IF(FQ$2=$A33,0,IF(HLOOKUP(FQ$2,Recipes!$H:$GI,'Production Calculator'!$A33+2,FALSE)=0,0,HLOOKUP(FQ$2,Recipes!$H:$GI,'Production Calculator'!$A33+2,FALSE)*$AK33))+IF($AO33=FQ$3,$AM33/VLOOKUP($AO33,Data!$A$50:$B$56,2,FALSE),0)</f>
        <v>0</v>
      </c>
      <c r="FR33" s="11">
        <f>IF(FR$2=$A33,0,IF(HLOOKUP(FR$2,Recipes!$H:$GI,'Production Calculator'!$A33+2,FALSE)=0,0,HLOOKUP(FR$2,Recipes!$H:$GI,'Production Calculator'!$A33+2,FALSE)*$AK33))+IF($AO33=FR$3,$AM33/VLOOKUP($AO33,Data!$A$50:$B$56,2,FALSE),0)</f>
        <v>0</v>
      </c>
      <c r="FS33" s="11">
        <f>IF(FS$2=$A33,0,IF(HLOOKUP(FS$2,Recipes!$H:$GI,'Production Calculator'!$A33+2,FALSE)=0,0,HLOOKUP(FS$2,Recipes!$H:$GI,'Production Calculator'!$A33+2,FALSE)*$AK33))+IF($AO33=FS$3,$AM33/VLOOKUP($AO33,Data!$A$50:$B$56,2,FALSE),0)</f>
        <v>0</v>
      </c>
      <c r="FT33" s="11">
        <f>IF(FT$2=$A33,0,IF(HLOOKUP(FT$2,Recipes!$H:$GI,'Production Calculator'!$A33+2,FALSE)=0,0,HLOOKUP(FT$2,Recipes!$H:$GI,'Production Calculator'!$A33+2,FALSE)*$AK33))+IF($AO33=FT$3,$AM33/VLOOKUP($AO33,Data!$A$50:$B$56,2,FALSE),0)</f>
        <v>0</v>
      </c>
      <c r="FU33" s="11">
        <f>IF(FU$2=$A33,0,IF(HLOOKUP(FU$2,Recipes!$H:$GI,'Production Calculator'!$A33+2,FALSE)=0,0,HLOOKUP(FU$2,Recipes!$H:$GI,'Production Calculator'!$A33+2,FALSE)*$AK33))+IF($AO33=FU$3,$AM33/VLOOKUP($AO33,Data!$A$50:$B$56,2,FALSE),0)</f>
        <v>0</v>
      </c>
      <c r="FV33" s="11">
        <f>IF(FV$2=$A33,0,IF(HLOOKUP(FV$2,Recipes!$H:$GI,'Production Calculator'!$A33+2,FALSE)=0,0,HLOOKUP(FV$2,Recipes!$H:$GI,'Production Calculator'!$A33+2,FALSE)*$AK33))+IF($AO33=FV$3,$AM33/VLOOKUP($AO33,Data!$A$50:$B$56,2,FALSE),0)</f>
        <v>0</v>
      </c>
      <c r="FW33" s="11">
        <f>IF(FW$2=$A33,0,IF(HLOOKUP(FW$2,Recipes!$H:$GI,'Production Calculator'!$A33+2,FALSE)=0,0,HLOOKUP(FW$2,Recipes!$H:$GI,'Production Calculator'!$A33+2,FALSE)*$AK33))+IF($AO33=FW$3,$AM33/VLOOKUP($AO33,Data!$A$50:$B$56,2,FALSE),0)</f>
        <v>0</v>
      </c>
      <c r="FX33" s="11">
        <f>IF(FX$2=$A33,0,IF(HLOOKUP(FX$2,Recipes!$H:$GI,'Production Calculator'!$A33+2,FALSE)=0,0,HLOOKUP(FX$2,Recipes!$H:$GI,'Production Calculator'!$A33+2,FALSE)*$AK33))+IF($AO33=FX$3,$AM33/VLOOKUP($AO33,Data!$A$50:$B$56,2,FALSE),0)</f>
        <v>0</v>
      </c>
      <c r="FY33" s="11">
        <f>IF(FY$2=$A33,0,IF(HLOOKUP(FY$2,Recipes!$H:$GI,'Production Calculator'!$A33+2,FALSE)=0,0,HLOOKUP(FY$2,Recipes!$H:$GI,'Production Calculator'!$A33+2,FALSE)*$AK33))+IF($AO33=FY$3,$AM33/VLOOKUP($AO33,Data!$A$50:$B$56,2,FALSE),0)</f>
        <v>0</v>
      </c>
      <c r="FZ33" s="11">
        <f>IF(FZ$2=$A33,0,IF(HLOOKUP(FZ$2,Recipes!$H:$GI,'Production Calculator'!$A33+2,FALSE)=0,0,HLOOKUP(FZ$2,Recipes!$H:$GI,'Production Calculator'!$A33+2,FALSE)*$AK33))+IF($AO33=FZ$3,$AM33/VLOOKUP($AO33,Data!$A$50:$B$56,2,FALSE),0)</f>
        <v>0</v>
      </c>
      <c r="GA33" s="11">
        <f>IF(GA$2=$A33,0,IF(HLOOKUP(GA$2,Recipes!$H:$GI,'Production Calculator'!$A33+2,FALSE)=0,0,HLOOKUP(GA$2,Recipes!$H:$GI,'Production Calculator'!$A33+2,FALSE)*$AK33))+IF($AO33=GA$3,$AM33/VLOOKUP($AO33,Data!$A$50:$B$56,2,FALSE),0)</f>
        <v>0</v>
      </c>
      <c r="GB33" s="11">
        <f>IF(GB$2=$A33,0,IF(HLOOKUP(GB$2,Recipes!$H:$GI,'Production Calculator'!$A33+2,FALSE)=0,0,HLOOKUP(GB$2,Recipes!$H:$GI,'Production Calculator'!$A33+2,FALSE)*$AK33))+IF($AO33=GB$3,$AM33/VLOOKUP($AO33,Data!$A$50:$B$56,2,FALSE),0)</f>
        <v>0</v>
      </c>
      <c r="GC33" s="11">
        <f>IF(GC$2=$A33,0,IF(HLOOKUP(GC$2,Recipes!$H:$GI,'Production Calculator'!$A33+2,FALSE)=0,0,HLOOKUP(GC$2,Recipes!$H:$GI,'Production Calculator'!$A33+2,FALSE)*$AK33))+IF($AO33=GC$3,$AM33/VLOOKUP($AO33,Data!$A$50:$B$56,2,FALSE),0)</f>
        <v>0</v>
      </c>
      <c r="GD33" s="11">
        <f>IF(GD$2=$A33,0,IF(HLOOKUP(GD$2,Recipes!$H:$GI,'Production Calculator'!$A33+2,FALSE)=0,0,HLOOKUP(GD$2,Recipes!$H:$GI,'Production Calculator'!$A33+2,FALSE)*$AK33))+IF($AO33=GD$3,$AM33/VLOOKUP($AO33,Data!$A$50:$B$56,2,FALSE),0)</f>
        <v>0</v>
      </c>
      <c r="GE33" s="11">
        <f>IF(GE$2=$A33,0,IF(HLOOKUP(GE$2,Recipes!$H:$GI,'Production Calculator'!$A33+2,FALSE)=0,0,HLOOKUP(GE$2,Recipes!$H:$GI,'Production Calculator'!$A33+2,FALSE)*$AK33))+IF($AO33=GE$3,$AM33/VLOOKUP($AO33,Data!$A$50:$B$56,2,FALSE),0)</f>
        <v>0</v>
      </c>
      <c r="GF33" s="11">
        <f>IF(GF$2=$A33,0,IF(HLOOKUP(GF$2,Recipes!$H:$GI,'Production Calculator'!$A33+2,FALSE)=0,0,HLOOKUP(GF$2,Recipes!$H:$GI,'Production Calculator'!$A33+2,FALSE)*$AK33))+IF($AO33=GF$3,$AM33/VLOOKUP($AO33,Data!$A$50:$B$56,2,FALSE),0)</f>
        <v>0</v>
      </c>
      <c r="GG33" s="11">
        <f>IF(GG$2=$A33,0,IF(HLOOKUP(GG$2,Recipes!$H:$GI,'Production Calculator'!$A33+2,FALSE)=0,0,HLOOKUP(GG$2,Recipes!$H:$GI,'Production Calculator'!$A33+2,FALSE)*$AK33))+IF($AO33=GG$3,$AM33/VLOOKUP($AO33,Data!$A$50:$B$56,2,FALSE),0)</f>
        <v>0</v>
      </c>
      <c r="GH33" s="11">
        <f>IF(GH$2=$A33,0,IF(HLOOKUP(GH$2,Recipes!$H:$GI,'Production Calculator'!$A33+2,FALSE)=0,0,HLOOKUP(GH$2,Recipes!$H:$GI,'Production Calculator'!$A33+2,FALSE)*$AK33))+IF($AO33=GH$3,$AM33/VLOOKUP($AO33,Data!$A$50:$B$56,2,FALSE),0)</f>
        <v>0</v>
      </c>
      <c r="GI33" s="11">
        <f>IF(GI$2=$A33,0,IF(HLOOKUP(GI$2,Recipes!$H:$GI,'Production Calculator'!$A33+2,FALSE)=0,0,HLOOKUP(GI$2,Recipes!$H:$GI,'Production Calculator'!$A33+2,FALSE)*$AK33))+IF($AO33=GI$3,$AM33/VLOOKUP($AO33,Data!$A$50:$B$56,2,FALSE),0)</f>
        <v>0</v>
      </c>
      <c r="GJ33" s="11">
        <f>IF(GJ$2=$A33,0,IF(HLOOKUP(GJ$2,Recipes!$H:$GI,'Production Calculator'!$A33+2,FALSE)=0,0,HLOOKUP(GJ$2,Recipes!$H:$GI,'Production Calculator'!$A33+2,FALSE)*$AK33))+IF($AO33=GJ$3,$AM33/VLOOKUP($AO33,Data!$A$50:$B$56,2,FALSE),0)</f>
        <v>0</v>
      </c>
      <c r="GK33" s="11">
        <f>IF(GK$2=$A33,0,IF(HLOOKUP(GK$2,Recipes!$H:$GI,'Production Calculator'!$A33+2,FALSE)=0,0,HLOOKUP(GK$2,Recipes!$H:$GI,'Production Calculator'!$A33+2,FALSE)*$AK33))+IF($AO33=GK$3,$AM33/VLOOKUP($AO33,Data!$A$50:$B$56,2,FALSE),0)</f>
        <v>0</v>
      </c>
      <c r="GL33" s="11">
        <f>IF(GL$2=$A33,0,IF(HLOOKUP(GL$2,Recipes!$H:$GI,'Production Calculator'!$A33+2,FALSE)=0,0,HLOOKUP(GL$2,Recipes!$H:$GI,'Production Calculator'!$A33+2,FALSE)*$AK33))+IF($AO33=GL$3,$AM33/VLOOKUP($AO33,Data!$A$50:$B$56,2,FALSE),0)</f>
        <v>0</v>
      </c>
      <c r="GM33" s="11">
        <f>IF(GM$2=$A33,0,IF(HLOOKUP(GM$2,Recipes!$H:$GI,'Production Calculator'!$A33+2,FALSE)=0,0,HLOOKUP(GM$2,Recipes!$H:$GI,'Production Calculator'!$A33+2,FALSE)*$AK33))+IF($AO33=GM$3,$AM33/VLOOKUP($AO33,Data!$A$50:$B$56,2,FALSE),0)</f>
        <v>0</v>
      </c>
      <c r="GN33" s="11">
        <f>IF(GN$2=$A33,0,IF(HLOOKUP(GN$2,Recipes!$H:$GI,'Production Calculator'!$A33+2,FALSE)=0,0,HLOOKUP(GN$2,Recipes!$H:$GI,'Production Calculator'!$A33+2,FALSE)*$AK33))+IF($AO33=GN$3,$AM33/VLOOKUP($AO33,Data!$A$50:$B$56,2,FALSE),0)</f>
        <v>0</v>
      </c>
      <c r="GO33" s="11">
        <f>IF(GO$2=$A33,0,IF(HLOOKUP(GO$2,Recipes!$H:$GI,'Production Calculator'!$A33+2,FALSE)=0,0,HLOOKUP(GO$2,Recipes!$H:$GI,'Production Calculator'!$A33+2,FALSE)*$AK33))+IF($AO33=GO$3,$AM33/VLOOKUP($AO33,Data!$A$50:$B$56,2,FALSE),0)</f>
        <v>0</v>
      </c>
      <c r="GP33" s="11">
        <f>IF(GP$2=$A33,0,IF(HLOOKUP(GP$2,Recipes!$H:$GI,'Production Calculator'!$A33+2,FALSE)=0,0,HLOOKUP(GP$2,Recipes!$H:$GI,'Production Calculator'!$A33+2,FALSE)*$AK33))+IF($AO33=GP$3,$AM33/VLOOKUP($AO33,Data!$A$50:$B$56,2,FALSE),0)</f>
        <v>0</v>
      </c>
      <c r="GQ33" s="11">
        <f>IF(GQ$2=$A33,0,IF(HLOOKUP(GQ$2,Recipes!$H:$GI,'Production Calculator'!$A33+2,FALSE)=0,0,HLOOKUP(GQ$2,Recipes!$H:$GI,'Production Calculator'!$A33+2,FALSE)*$AK33))+IF($AO33=GQ$3,$AM33/VLOOKUP($AO33,Data!$A$50:$B$56,2,FALSE),0)</f>
        <v>0</v>
      </c>
      <c r="GR33" s="11">
        <f>IF(GR$2=$A33,0,IF(HLOOKUP(GR$2,Recipes!$H:$GI,'Production Calculator'!$A33+2,FALSE)=0,0,HLOOKUP(GR$2,Recipes!$H:$GI,'Production Calculator'!$A33+2,FALSE)*$AK33))+IF($AO33=GR$3,$AM33/VLOOKUP($AO33,Data!$A$50:$B$56,2,FALSE),0)</f>
        <v>0</v>
      </c>
      <c r="GS33" s="11">
        <f>IF(GS$2=$A33,0,IF(HLOOKUP(GS$2,Recipes!$H:$GI,'Production Calculator'!$A33+2,FALSE)=0,0,HLOOKUP(GS$2,Recipes!$H:$GI,'Production Calculator'!$A33+2,FALSE)*$AK33))+IF($AO33=GS$3,$AM33/VLOOKUP($AO33,Data!$A$50:$B$56,2,FALSE),0)</f>
        <v>0</v>
      </c>
      <c r="GT33" s="11">
        <f>IF(GT$2=$A33,0,IF(HLOOKUP(GT$2,Recipes!$H:$GI,'Production Calculator'!$A33+2,FALSE)=0,0,HLOOKUP(GT$2,Recipes!$H:$GI,'Production Calculator'!$A33+2,FALSE)*$AK33))+IF($AO33=GT$3,$AM33/VLOOKUP($AO33,Data!$A$50:$B$56,2,FALSE),0)</f>
        <v>0</v>
      </c>
      <c r="GU33" s="11">
        <f>IF(GU$2=$A33,0,IF(HLOOKUP(GU$2,Recipes!$H:$GI,'Production Calculator'!$A33+2,FALSE)=0,0,HLOOKUP(GU$2,Recipes!$H:$GI,'Production Calculator'!$A33+2,FALSE)*$AK33))+IF($AO33=GU$3,$AM33/VLOOKUP($AO33,Data!$A$50:$B$56,2,FALSE),0)</f>
        <v>0</v>
      </c>
      <c r="GV33" s="11">
        <f>IF(GV$2=$A33,0,IF(HLOOKUP(GV$2,Recipes!$H:$GI,'Production Calculator'!$A33+2,FALSE)=0,0,HLOOKUP(GV$2,Recipes!$H:$GI,'Production Calculator'!$A33+2,FALSE)*$AK33))+IF($AO33=GV$3,$AM33/VLOOKUP($AO33,Data!$A$50:$B$56,2,FALSE),0)</f>
        <v>0</v>
      </c>
      <c r="GW33" s="11">
        <f>IF(GW$2=$A33,0,IF(HLOOKUP(GW$2,Recipes!$H:$GI,'Production Calculator'!$A33+2,FALSE)=0,0,HLOOKUP(GW$2,Recipes!$H:$GI,'Production Calculator'!$A33+2,FALSE)*$AK33))+IF($AO33=GW$3,$AM33/VLOOKUP($AO33,Data!$A$50:$B$56,2,FALSE),0)</f>
        <v>0</v>
      </c>
      <c r="GX33" s="11">
        <f>IF(GX$2=$A33,0,IF(HLOOKUP(GX$2,Recipes!$H:$GI,'Production Calculator'!$A33+2,FALSE)=0,0,HLOOKUP(GX$2,Recipes!$H:$GI,'Production Calculator'!$A33+2,FALSE)*$AK33))+IF($AO33=GX$3,$AM33/VLOOKUP($AO33,Data!$A$50:$B$56,2,FALSE),0)</f>
        <v>0</v>
      </c>
      <c r="GY33" s="11">
        <f>IF(GY$2=$A33,0,IF(HLOOKUP(GY$2,Recipes!$H:$GI,'Production Calculator'!$A33+2,FALSE)=0,0,HLOOKUP(GY$2,Recipes!$H:$GI,'Production Calculator'!$A33+2,FALSE)*$AK33))+IF($AO33=GY$3,$AM33/VLOOKUP($AO33,Data!$A$50:$B$56,2,FALSE),0)</f>
        <v>0</v>
      </c>
      <c r="GZ33" s="11">
        <f>IF(GZ$2=$A33,0,IF(HLOOKUP(GZ$2,Recipes!$H:$GI,'Production Calculator'!$A33+2,FALSE)=0,0,HLOOKUP(GZ$2,Recipes!$H:$GI,'Production Calculator'!$A33+2,FALSE)*$AK33))+IF($AO33=GZ$3,$AM33/VLOOKUP($AO33,Data!$A$50:$B$56,2,FALSE),0)</f>
        <v>0</v>
      </c>
      <c r="HA33" s="11">
        <f>IF(HA$2=$A33,0,IF(HLOOKUP(HA$2,Recipes!$H:$GI,'Production Calculator'!$A33+2,FALSE)=0,0,HLOOKUP(HA$2,Recipes!$H:$GI,'Production Calculator'!$A33+2,FALSE)*$AK33))+IF($AO33=HA$3,$AM33/VLOOKUP($AO33,Data!$A$50:$B$56,2,FALSE),0)</f>
        <v>0</v>
      </c>
      <c r="HB33" s="11">
        <f>IF(HB$2=$A33,0,IF(HLOOKUP(HB$2,Recipes!$H:$GI,'Production Calculator'!$A33+2,FALSE)=0,0,HLOOKUP(HB$2,Recipes!$H:$GI,'Production Calculator'!$A33+2,FALSE)*$AK33))+IF($AO33=HB$3,$AM33/VLOOKUP($AO33,Data!$A$50:$B$56,2,FALSE),0)</f>
        <v>0</v>
      </c>
      <c r="HC33" s="11">
        <f>IF(HC$2=$A33,0,IF(HLOOKUP(HC$2,Recipes!$H:$GI,'Production Calculator'!$A33+2,FALSE)=0,0,HLOOKUP(HC$2,Recipes!$H:$GI,'Production Calculator'!$A33+2,FALSE)*$AK33))+IF($AO33=HC$3,$AM33/VLOOKUP($AO33,Data!$A$50:$B$56,2,FALSE),0)</f>
        <v>0</v>
      </c>
      <c r="HD33" s="11">
        <f>IF(HD$2=$A33,0,IF(HLOOKUP(HD$2,Recipes!$H:$GI,'Production Calculator'!$A33+2,FALSE)=0,0,HLOOKUP(HD$2,Recipes!$H:$GI,'Production Calculator'!$A33+2,FALSE)*$AK33))+IF($AO33=HD$3,$AM33/VLOOKUP($AO33,Data!$A$50:$B$56,2,FALSE),0)</f>
        <v>0</v>
      </c>
      <c r="HE33" s="11">
        <f>IF(HE$2=$A33,0,IF(HLOOKUP(HE$2,Recipes!$H:$GI,'Production Calculator'!$A33+2,FALSE)=0,0,HLOOKUP(HE$2,Recipes!$H:$GI,'Production Calculator'!$A33+2,FALSE)*$AK33))+IF($AO33=HE$3,$AM33/VLOOKUP($AO33,Data!$A$50:$B$56,2,FALSE),0)</f>
        <v>0</v>
      </c>
      <c r="HF33" s="11">
        <f>IF(HF$2=$A33,0,IF(HLOOKUP(HF$2,Recipes!$H:$GI,'Production Calculator'!$A33+2,FALSE)=0,0,HLOOKUP(HF$2,Recipes!$H:$GI,'Production Calculator'!$A33+2,FALSE)*$AK33))+IF($AO33=HF$3,$AM33/VLOOKUP($AO33,Data!$A$50:$B$56,2,FALSE),0)</f>
        <v>0</v>
      </c>
      <c r="HG33" s="11">
        <f>IF(HG$2=$A33,0,IF(HLOOKUP(HG$2,Recipes!$H:$GI,'Production Calculator'!$A33+2,FALSE)=0,0,HLOOKUP(HG$2,Recipes!$H:$GI,'Production Calculator'!$A33+2,FALSE)*$AK33))+IF($AO33=HG$3,$AM33/VLOOKUP($AO33,Data!$A$50:$B$56,2,FALSE),0)</f>
        <v>0</v>
      </c>
      <c r="HH33" s="11">
        <f>IF(HH$2=$A33,0,IF(HLOOKUP(HH$2,Recipes!$H:$GI,'Production Calculator'!$A33+2,FALSE)=0,0,HLOOKUP(HH$2,Recipes!$H:$GI,'Production Calculator'!$A33+2,FALSE)*$AK33))+IF($AO33=HH$3,$AM33/VLOOKUP($AO33,Data!$A$50:$B$56,2,FALSE),0)</f>
        <v>0</v>
      </c>
      <c r="HI33" s="11">
        <f>IF(HI$2=$A33,0,IF(HLOOKUP(HI$2,Recipes!$H:$GI,'Production Calculator'!$A33+2,FALSE)=0,0,HLOOKUP(HI$2,Recipes!$H:$GI,'Production Calculator'!$A33+2,FALSE)*$AK33))+IF($AO33=HI$3,$AM33/VLOOKUP($AO33,Data!$A$50:$B$56,2,FALSE),0)</f>
        <v>0</v>
      </c>
      <c r="HJ33" s="11">
        <f>IF(HJ$2=$A33,0,IF(HLOOKUP(HJ$2,Recipes!$H:$GI,'Production Calculator'!$A33+2,FALSE)=0,0,HLOOKUP(HJ$2,Recipes!$H:$GI,'Production Calculator'!$A33+2,FALSE)*$AK33))+IF($AO33=HJ$3,$AM33/VLOOKUP($AO33,Data!$A$50:$B$56,2,FALSE),0)</f>
        <v>0</v>
      </c>
      <c r="HK33" s="11">
        <f>IF(HK$2=$A33,0,IF(HLOOKUP(HK$2,Recipes!$H:$GI,'Production Calculator'!$A33+2,FALSE)=0,0,HLOOKUP(HK$2,Recipes!$H:$GI,'Production Calculator'!$A33+2,FALSE)*$AK33))+IF($AO33=HK$3,$AM33/VLOOKUP($AO33,Data!$A$50:$B$56,2,FALSE),0)</f>
        <v>0</v>
      </c>
      <c r="HL33" s="11">
        <f>IF(HL$2=$A33,0,IF(HLOOKUP(HL$2,Recipes!$H:$GI,'Production Calculator'!$A33+2,FALSE)=0,0,HLOOKUP(HL$2,Recipes!$H:$GI,'Production Calculator'!$A33+2,FALSE)*$AK33))+IF($AO33=HL$3,$AM33/VLOOKUP($AO33,Data!$A$50:$B$56,2,FALSE),0)</f>
        <v>0</v>
      </c>
      <c r="HM33" s="11">
        <f>IF(HM$2=$A33,0,IF(HLOOKUP(HM$2,Recipes!$H:$GI,'Production Calculator'!$A33+2,FALSE)=0,0,HLOOKUP(HM$2,Recipes!$H:$GI,'Production Calculator'!$A33+2,FALSE)*$AK33))+IF($AO33=HM$3,$AM33/VLOOKUP($AO33,Data!$A$50:$B$56,2,FALSE),0)</f>
        <v>0</v>
      </c>
      <c r="HN33" s="11">
        <f>IF(HN$2=$A33,0,IF(HLOOKUP(HN$2,Recipes!$H:$GI,'Production Calculator'!$A33+2,FALSE)=0,0,HLOOKUP(HN$2,Recipes!$H:$GI,'Production Calculator'!$A33+2,FALSE)*$AK33))+IF($AO33=HN$3,$AM33/VLOOKUP($AO33,Data!$A$50:$B$56,2,FALSE),0)</f>
        <v>0</v>
      </c>
      <c r="HO33" s="11">
        <f>IF(HO$2=$A33,0,IF(HLOOKUP(HO$2,Recipes!$H:$GI,'Production Calculator'!$A33+2,FALSE)=0,0,HLOOKUP(HO$2,Recipes!$H:$GI,'Production Calculator'!$A33+2,FALSE)*$AK33))+IF($AO33=HO$3,$AM33/VLOOKUP($AO33,Data!$A$50:$B$56,2,FALSE),0)</f>
        <v>0</v>
      </c>
      <c r="HP33" s="11">
        <f>IF(HP$2=$A33,0,IF(HLOOKUP(HP$2,Recipes!$H:$GI,'Production Calculator'!$A33+2,FALSE)=0,0,HLOOKUP(HP$2,Recipes!$H:$GI,'Production Calculator'!$A33+2,FALSE)*$AK33))+IF($AO33=HP$3,$AM33/VLOOKUP($AO33,Data!$A$50:$B$56,2,FALSE),0)</f>
        <v>0</v>
      </c>
      <c r="HQ33" s="11">
        <f>IF(HQ$2=$A33,0,IF(HLOOKUP(HQ$2,Recipes!$H:$GI,'Production Calculator'!$A33+2,FALSE)=0,0,HLOOKUP(HQ$2,Recipes!$H:$GI,'Production Calculator'!$A33+2,FALSE)*$AK33))+IF($AO33=HQ$3,$AM33/VLOOKUP($AO33,Data!$A$50:$B$56,2,FALSE),0)</f>
        <v>0</v>
      </c>
      <c r="HR33" s="11">
        <f>IF(HR$2=$A33,0,IF(HLOOKUP(HR$2,Recipes!$H:$GI,'Production Calculator'!$A33+2,FALSE)=0,0,HLOOKUP(HR$2,Recipes!$H:$GI,'Production Calculator'!$A33+2,FALSE)*$AK33))+IF($AO33=HR$3,$AM33/VLOOKUP($AO33,Data!$A$50:$B$56,2,FALSE),0)</f>
        <v>0</v>
      </c>
      <c r="HS33" s="121"/>
    </row>
    <row r="34" spans="1:227" x14ac:dyDescent="0.45">
      <c r="A34">
        <v>21</v>
      </c>
      <c r="B34" s="107" t="str">
        <f>VLOOKUP(A34,Recipes!A:B,2)</f>
        <v>Iron axe</v>
      </c>
      <c r="C34" s="128">
        <v>0</v>
      </c>
      <c r="D34" s="108">
        <f t="shared" si="50"/>
        <v>0</v>
      </c>
      <c r="E34" s="127" t="s">
        <v>1</v>
      </c>
      <c r="F34" s="109">
        <f>VLOOKUP(A34,Recipes!$A$3:$G$186,6,FALSE)</f>
        <v>2</v>
      </c>
      <c r="G34" s="109">
        <f>VLOOKUP(A34,Recipes!$A$3:$G$186,7,FALSE)</f>
        <v>0</v>
      </c>
      <c r="H34" s="110">
        <f t="shared" si="51"/>
        <v>0</v>
      </c>
      <c r="I34" s="109">
        <f>VLOOKUP(E34,Data!$A$2:$C$26,3, FALSE)</f>
        <v>4</v>
      </c>
      <c r="J34" s="108">
        <v>0</v>
      </c>
      <c r="K34" s="108">
        <v>0</v>
      </c>
      <c r="L34" s="108">
        <v>0</v>
      </c>
      <c r="M34" s="123">
        <v>0</v>
      </c>
      <c r="N34" s="123">
        <v>0</v>
      </c>
      <c r="O34" s="123">
        <v>0</v>
      </c>
      <c r="P34" s="124">
        <v>0</v>
      </c>
      <c r="Q34" s="124">
        <v>0</v>
      </c>
      <c r="R34" s="124">
        <v>0</v>
      </c>
      <c r="S34">
        <f t="shared" si="66"/>
        <v>0</v>
      </c>
      <c r="T34">
        <f t="shared" si="67"/>
        <v>0</v>
      </c>
      <c r="U34">
        <f t="shared" si="68"/>
        <v>0</v>
      </c>
      <c r="V34">
        <f t="shared" si="69"/>
        <v>0</v>
      </c>
      <c r="W34">
        <f t="shared" si="70"/>
        <v>0</v>
      </c>
      <c r="X34">
        <f t="shared" si="71"/>
        <v>0</v>
      </c>
      <c r="Y34">
        <f t="shared" si="72"/>
        <v>0</v>
      </c>
      <c r="Z34">
        <f t="shared" si="73"/>
        <v>0</v>
      </c>
      <c r="AA34">
        <f t="shared" si="74"/>
        <v>0</v>
      </c>
      <c r="AB34" s="111">
        <f>VLOOKUP($A34,Recipes!$A:$G,4)</f>
        <v>0.5</v>
      </c>
      <c r="AC34" s="111">
        <f>VLOOKUP($A34,Recipes!$A:$G,5)</f>
        <v>1</v>
      </c>
      <c r="AD34" s="111">
        <f t="shared" si="61"/>
        <v>2</v>
      </c>
      <c r="AE34" s="111">
        <f>VLOOKUP(E34,Data!$A$2:$F$26,5,FALSE)</f>
        <v>0</v>
      </c>
      <c r="AF34" s="111">
        <f>VLOOKUP(E34,Data!$A$2:$F$26,4,FALSE)</f>
        <v>210</v>
      </c>
      <c r="AG34" s="111">
        <f>VLOOKUP(E34,Data!$A$2:$B$26,2, FALSE)</f>
        <v>1.25</v>
      </c>
      <c r="AH34" s="111">
        <f>1+VLOOKUP($J$3,Data!$A$40:$D$48,2,FALSE)*$J34+VLOOKUP($K$3,Data!$A$40:$D$48,2,FALSE)*$K34+VLOOKUP($L$3,Data!$A$40:$D$48,2,FALSE)*$L34+VLOOKUP($M$3,Data!$A$40:$D$48,2,FALSE)*$M34+VLOOKUP($N$3,Data!$A$40:$D$48,2,FALSE)*$N34+VLOOKUP($O$3,Data!$A$40:$D$48,2,FALSE)*$O34+VLOOKUP($P$3,Data!$A$40:$D$48,2,FALSE)*$P34+VLOOKUP($Q$3,Data!$A$40:$D$48,2,FALSE)*$Q34+VLOOKUP($R$3,Data!$A$40:$D$48,2,FALSE)*$R34</f>
        <v>1</v>
      </c>
      <c r="AI34" s="111">
        <f>MAX(1+VLOOKUP($J$3,Data!$A$40:$D$48,3,FALSE)*$J34+VLOOKUP($K$3,Data!$A$40:$D$48,3,FALSE)*$K34+VLOOKUP($L$3,Data!$A$40:$D$48,3,FALSE)*$L34+VLOOKUP($M$3,Data!$A$40:$D$48,3,FALSE)*$M34+VLOOKUP($N$3,Data!$A$40:$D$48,3,FALSE)*$N34+VLOOKUP($O$3,Data!$A$40:$D$48,3,FALSE)*$O34+VLOOKUP($P$3,Data!$A$40:$D$48,3,FALSE)*$P34+VLOOKUP($Q$3,Data!$A$40:$D$48,3,FALSE)*$Q34+VLOOKUP($R$3,Data!$A$40:$D$48,3,FALSE)*$R34,0)</f>
        <v>1</v>
      </c>
      <c r="AJ34" s="111">
        <f>MAX(1-(VLOOKUP($J$3,Data!$A$40:$D$48,4,FALSE)*$J34+VLOOKUP($K$3,Data!$A$40:$D$48,4,FALSE)*$K34+VLOOKUP($L$3,Data!$A$40:$D$48,4,FALSE)*$L34+VLOOKUP($M$3,Data!$A$40:$D$48,4,FALSE)*$M34+VLOOKUP($N$3,Data!$A$40:$D$48,4,FALSE)*$N34+VLOOKUP($O$3,Data!$A$40:$D$48,4,FALSE)*$O34+VLOOKUP($P$3,Data!$A$40:$D$48,4,FALSE)*$P34+VLOOKUP($Q$3,Data!$A$40:$D$48,4,FALSE)*$Q34+VLOOKUP($R$3,Data!$A$40:$D$48,4,FALSE)*$R34),0.2)</f>
        <v>1</v>
      </c>
      <c r="AK34" s="112">
        <f t="shared" si="62"/>
        <v>0</v>
      </c>
      <c r="AL34" s="111">
        <f t="shared" si="63"/>
        <v>2.5</v>
      </c>
      <c r="AM34" s="111">
        <f t="shared" si="64"/>
        <v>0</v>
      </c>
      <c r="AN34" s="111">
        <f t="shared" si="65"/>
        <v>0</v>
      </c>
      <c r="AO34" s="131" t="s">
        <v>298</v>
      </c>
      <c r="AP34" s="11"/>
      <c r="AQ34" s="11">
        <f>IF(AQ$2=$A34,0,IF(HLOOKUP(AQ$2,Recipes!$H:$GI,'Production Calculator'!$A34+2,FALSE)=0,0,HLOOKUP(AQ$2,Recipes!$H:$GI,'Production Calculator'!$A34+2,FALSE)*$AK34))+IF($AO34=AQ$3,$AM34/VLOOKUP($AO34,Data!$A$50:$B$56,2,FALSE),0)</f>
        <v>0</v>
      </c>
      <c r="AR34" s="11">
        <f>IF(AR$2=$A34,0,IF(HLOOKUP(AR$2,Recipes!$H:$GI,'Production Calculator'!$A34+2,FALSE)=0,0,HLOOKUP(AR$2,Recipes!$H:$GI,'Production Calculator'!$A34+2,FALSE)*$AK34))+IF($AO34=AR$3,$AM34/VLOOKUP($AO34,Data!$A$50:$B$56,2,FALSE),0)</f>
        <v>0</v>
      </c>
      <c r="AS34" s="11">
        <f>IF(AS$2=$A34,0,IF(HLOOKUP(AS$2,Recipes!$H:$GI,'Production Calculator'!$A34+2,FALSE)=0,0,HLOOKUP(AS$2,Recipes!$H:$GI,'Production Calculator'!$A34+2,FALSE)*$AK34))+IF($AO34=AS$3,$AM34/VLOOKUP($AO34,Data!$A$50:$B$56,2,FALSE),0)</f>
        <v>0</v>
      </c>
      <c r="AT34" s="11">
        <f>IF(AT$2=$A34,0,IF(HLOOKUP(AT$2,Recipes!$H:$GI,'Production Calculator'!$A34+2,FALSE)=0,0,HLOOKUP(AT$2,Recipes!$H:$GI,'Production Calculator'!$A34+2,FALSE)*$AK34))+IF($AO34=AT$3,$AM34/VLOOKUP($AO34,Data!$A$50:$B$56,2,FALSE),0)</f>
        <v>0</v>
      </c>
      <c r="AU34" s="11">
        <f>IF(AU$2=$A34,0,IF(HLOOKUP(AU$2,Recipes!$H:$GI,'Production Calculator'!$A34+2,FALSE)=0,0,HLOOKUP(AU$2,Recipes!$H:$GI,'Production Calculator'!$A34+2,FALSE)*$AK34))+IF($AO34=AU$3,$AM34/VLOOKUP($AO34,Data!$A$50:$B$56,2,FALSE),0)</f>
        <v>0</v>
      </c>
      <c r="AV34" s="11">
        <f>IF(AV$2=$A34,0,IF(HLOOKUP(AV$2,Recipes!$H:$GI,'Production Calculator'!$A34+2,FALSE)=0,0,HLOOKUP(AV$2,Recipes!$H:$GI,'Production Calculator'!$A34+2,FALSE)*$AK34))+IF($AO34=AV$3,$AM34/VLOOKUP($AO34,Data!$A$50:$B$56,2,FALSE),0)</f>
        <v>0</v>
      </c>
      <c r="AW34" s="11">
        <f>IF(AW$2=$A34,0,IF(HLOOKUP(AW$2,Recipes!$H:$GI,'Production Calculator'!$A34+2,FALSE)=0,0,HLOOKUP(AW$2,Recipes!$H:$GI,'Production Calculator'!$A34+2,FALSE)*$AK34))+IF($AO34=AW$3,$AM34/VLOOKUP($AO34,Data!$A$50:$B$56,2,FALSE),0)</f>
        <v>0</v>
      </c>
      <c r="AX34" s="11">
        <f>IF(AX$2=$A34,0,IF(HLOOKUP(AX$2,Recipes!$H:$GI,'Production Calculator'!$A34+2,FALSE)=0,0,HLOOKUP(AX$2,Recipes!$H:$GI,'Production Calculator'!$A34+2,FALSE)*$AK34))+IF($AO34=AX$3,$AM34/VLOOKUP($AO34,Data!$A$50:$B$56,2,FALSE),0)</f>
        <v>0</v>
      </c>
      <c r="AY34" s="11">
        <f>IF(AY$2=$A34,0,IF(HLOOKUP(AY$2,Recipes!$H:$GI,'Production Calculator'!$A34+2,FALSE)=0,0,HLOOKUP(AY$2,Recipes!$H:$GI,'Production Calculator'!$A34+2,FALSE)*$AK34))+IF($AO34=AY$3,$AM34/VLOOKUP($AO34,Data!$A$50:$B$56,2,FALSE),0)</f>
        <v>0</v>
      </c>
      <c r="AZ34" s="11">
        <f>IF(AZ$2=$A34,0,IF(HLOOKUP(AZ$2,Recipes!$H:$GI,'Production Calculator'!$A34+2,FALSE)=0,0,HLOOKUP(AZ$2,Recipes!$H:$GI,'Production Calculator'!$A34+2,FALSE)*$AK34))+IF($AO34=AZ$3,$AM34/VLOOKUP($AO34,Data!$A$50:$B$56,2,FALSE),0)</f>
        <v>0</v>
      </c>
      <c r="BA34" s="11">
        <f>IF(BA$2=$A34,0,IF(HLOOKUP(BA$2,Recipes!$H:$GI,'Production Calculator'!$A34+2,FALSE)=0,0,HLOOKUP(BA$2,Recipes!$H:$GI,'Production Calculator'!$A34+2,FALSE)*$AK34))+IF($AO34=BA$3,$AM34/VLOOKUP($AO34,Data!$A$50:$B$56,2,FALSE),0)</f>
        <v>0</v>
      </c>
      <c r="BB34" s="11">
        <f>IF(BB$2=$A34,0,IF(HLOOKUP(BB$2,Recipes!$H:$GI,'Production Calculator'!$A34+2,FALSE)=0,0,HLOOKUP(BB$2,Recipes!$H:$GI,'Production Calculator'!$A34+2,FALSE)*$AK34))+IF($AO34=BB$3,$AM34/VLOOKUP($AO34,Data!$A$50:$B$56,2,FALSE),0)</f>
        <v>0</v>
      </c>
      <c r="BC34" s="11">
        <f>IF(BC$2=$A34,0,IF(HLOOKUP(BC$2,Recipes!$H:$GI,'Production Calculator'!$A34+2,FALSE)=0,0,HLOOKUP(BC$2,Recipes!$H:$GI,'Production Calculator'!$A34+2,FALSE)*$AK34))+IF($AO34=BC$3,$AM34/VLOOKUP($AO34,Data!$A$50:$B$56,2,FALSE),0)</f>
        <v>0</v>
      </c>
      <c r="BD34" s="11">
        <f>IF(BD$2=$A34,0,IF(HLOOKUP(BD$2,Recipes!$H:$GI,'Production Calculator'!$A34+2,FALSE)=0,0,HLOOKUP(BD$2,Recipes!$H:$GI,'Production Calculator'!$A34+2,FALSE)*$AK34))+IF($AO34=BD$3,$AM34/VLOOKUP($AO34,Data!$A$50:$B$56,2,FALSE),0)</f>
        <v>0</v>
      </c>
      <c r="BE34" s="11">
        <f>IF(BE$2=$A34,0,IF(HLOOKUP(BE$2,Recipes!$H:$GI,'Production Calculator'!$A34+2,FALSE)=0,0,HLOOKUP(BE$2,Recipes!$H:$GI,'Production Calculator'!$A34+2,FALSE)*$AK34))+IF($AO34=BE$3,$AM34/VLOOKUP($AO34,Data!$A$50:$B$56,2,FALSE),0)</f>
        <v>0</v>
      </c>
      <c r="BF34" s="11">
        <f>IF(BF$2=$A34,0,IF(HLOOKUP(BF$2,Recipes!$H:$GI,'Production Calculator'!$A34+2,FALSE)=0,0,HLOOKUP(BF$2,Recipes!$H:$GI,'Production Calculator'!$A34+2,FALSE)*$AK34))+IF($AO34=BF$3,$AM34/VLOOKUP($AO34,Data!$A$50:$B$56,2,FALSE),0)</f>
        <v>0</v>
      </c>
      <c r="BG34" s="11">
        <f>IF(BG$2=$A34,0,IF(HLOOKUP(BG$2,Recipes!$H:$GI,'Production Calculator'!$A34+2,FALSE)=0,0,HLOOKUP(BG$2,Recipes!$H:$GI,'Production Calculator'!$A34+2,FALSE)*$AK34))+IF($AO34=BG$3,$AM34/VLOOKUP($AO34,Data!$A$50:$B$56,2,FALSE),0)</f>
        <v>0</v>
      </c>
      <c r="BH34" s="11">
        <f>IF(BH$2=$A34,0,IF(HLOOKUP(BH$2,Recipes!$H:$GI,'Production Calculator'!$A34+2,FALSE)=0,0,HLOOKUP(BH$2,Recipes!$H:$GI,'Production Calculator'!$A34+2,FALSE)*$AK34))+IF($AO34=BH$3,$AM34/VLOOKUP($AO34,Data!$A$50:$B$56,2,FALSE),0)</f>
        <v>0</v>
      </c>
      <c r="BI34" s="11">
        <f>IF(BI$2=$A34,0,IF(HLOOKUP(BI$2,Recipes!$H:$GI,'Production Calculator'!$A34+2,FALSE)=0,0,HLOOKUP(BI$2,Recipes!$H:$GI,'Production Calculator'!$A34+2,FALSE)*$AK34))+IF($AO34=BI$3,$AM34/VLOOKUP($AO34,Data!$A$50:$B$56,2,FALSE),0)</f>
        <v>0</v>
      </c>
      <c r="BJ34" s="11">
        <f>IF(BJ$2=$A34,0,IF(HLOOKUP(BJ$2,Recipes!$H:$GI,'Production Calculator'!$A34+2,FALSE)=0,0,HLOOKUP(BJ$2,Recipes!$H:$GI,'Production Calculator'!$A34+2,FALSE)*$AK34))+IF($AO34=BJ$3,$AM34/VLOOKUP($AO34,Data!$A$50:$B$56,2,FALSE),0)</f>
        <v>0</v>
      </c>
      <c r="BK34" s="11">
        <f>IF(BK$2=$A34,0,IF(HLOOKUP(BK$2,Recipes!$H:$GI,'Production Calculator'!$A34+2,FALSE)=0,0,HLOOKUP(BK$2,Recipes!$H:$GI,'Production Calculator'!$A34+2,FALSE)*$AK34))+IF($AO34=BK$3,$AM34/VLOOKUP($AO34,Data!$A$50:$B$56,2,FALSE),0)</f>
        <v>0</v>
      </c>
      <c r="BL34" s="11">
        <f>IF(BL$2=$A34,0,IF(HLOOKUP(BL$2,Recipes!$H:$GI,'Production Calculator'!$A34+2,FALSE)=0,0,HLOOKUP(BL$2,Recipes!$H:$GI,'Production Calculator'!$A34+2,FALSE)*$AK34))+IF($AO34=BL$3,$AM34/VLOOKUP($AO34,Data!$A$50:$B$56,2,FALSE),0)</f>
        <v>0</v>
      </c>
      <c r="BM34" s="11">
        <f>IF(BM$2=$A34,0,IF(HLOOKUP(BM$2,Recipes!$H:$GI,'Production Calculator'!$A34+2,FALSE)=0,0,HLOOKUP(BM$2,Recipes!$H:$GI,'Production Calculator'!$A34+2,FALSE)*$AK34))+IF($AO34=BM$3,$AM34/VLOOKUP($AO34,Data!$A$50:$B$56,2,FALSE),0)</f>
        <v>0</v>
      </c>
      <c r="BN34" s="11">
        <f>IF(BN$2=$A34,0,IF(HLOOKUP(BN$2,Recipes!$H:$GI,'Production Calculator'!$A34+2,FALSE)=0,0,HLOOKUP(BN$2,Recipes!$H:$GI,'Production Calculator'!$A34+2,FALSE)*$AK34))+IF($AO34=BN$3,$AM34/VLOOKUP($AO34,Data!$A$50:$B$56,2,FALSE),0)</f>
        <v>0</v>
      </c>
      <c r="BO34" s="11">
        <f>IF(BO$2=$A34,0,IF(HLOOKUP(BO$2,Recipes!$H:$GI,'Production Calculator'!$A34+2,FALSE)=0,0,HLOOKUP(BO$2,Recipes!$H:$GI,'Production Calculator'!$A34+2,FALSE)*$AK34))+IF($AO34=BO$3,$AM34/VLOOKUP($AO34,Data!$A$50:$B$56,2,FALSE),0)</f>
        <v>0</v>
      </c>
      <c r="BP34" s="11">
        <f>IF(BP$2=$A34,0,IF(HLOOKUP(BP$2,Recipes!$H:$GI,'Production Calculator'!$A34+2,FALSE)=0,0,HLOOKUP(BP$2,Recipes!$H:$GI,'Production Calculator'!$A34+2,FALSE)*$AK34))+IF($AO34=BP$3,$AM34/VLOOKUP($AO34,Data!$A$50:$B$56,2,FALSE),0)</f>
        <v>0</v>
      </c>
      <c r="BQ34" s="11">
        <f>IF(BQ$2=$A34,0,IF(HLOOKUP(BQ$2,Recipes!$H:$GI,'Production Calculator'!$A34+2,FALSE)=0,0,HLOOKUP(BQ$2,Recipes!$H:$GI,'Production Calculator'!$A34+2,FALSE)*$AK34))+IF($AO34=BQ$3,$AM34/VLOOKUP($AO34,Data!$A$50:$B$56,2,FALSE),0)</f>
        <v>0</v>
      </c>
      <c r="BR34" s="11">
        <f>IF(BR$2=$A34,0,IF(HLOOKUP(BR$2,Recipes!$H:$GI,'Production Calculator'!$A34+2,FALSE)=0,0,HLOOKUP(BR$2,Recipes!$H:$GI,'Production Calculator'!$A34+2,FALSE)*$AK34))+IF($AO34=BR$3,$AM34/VLOOKUP($AO34,Data!$A$50:$B$56,2,FALSE),0)</f>
        <v>0</v>
      </c>
      <c r="BS34" s="11">
        <f>IF(BS$2=$A34,0,IF(HLOOKUP(BS$2,Recipes!$H:$GI,'Production Calculator'!$A34+2,FALSE)=0,0,HLOOKUP(BS$2,Recipes!$H:$GI,'Production Calculator'!$A34+2,FALSE)*$AK34))+IF($AO34=BS$3,$AM34/VLOOKUP($AO34,Data!$A$50:$B$56,2,FALSE),0)</f>
        <v>0</v>
      </c>
      <c r="BT34" s="11">
        <f>IF(BT$2=$A34,0,IF(HLOOKUP(BT$2,Recipes!$H:$GI,'Production Calculator'!$A34+2,FALSE)=0,0,HLOOKUP(BT$2,Recipes!$H:$GI,'Production Calculator'!$A34+2,FALSE)*$AK34))+IF($AO34=BT$3,$AM34/VLOOKUP($AO34,Data!$A$50:$B$56,2,FALSE),0)</f>
        <v>0</v>
      </c>
      <c r="BU34" s="11">
        <f>IF(BU$2=$A34,0,IF(HLOOKUP(BU$2,Recipes!$H:$GI,'Production Calculator'!$A34+2,FALSE)=0,0,HLOOKUP(BU$2,Recipes!$H:$GI,'Production Calculator'!$A34+2,FALSE)*$AK34))+IF($AO34=BU$3,$AM34/VLOOKUP($AO34,Data!$A$50:$B$56,2,FALSE),0)</f>
        <v>0</v>
      </c>
      <c r="BV34" s="11">
        <f>IF(BV$2=$A34,0,IF(HLOOKUP(BV$2,Recipes!$H:$GI,'Production Calculator'!$A34+2,FALSE)=0,0,HLOOKUP(BV$2,Recipes!$H:$GI,'Production Calculator'!$A34+2,FALSE)*$AK34))+IF($AO34=BV$3,$AM34/VLOOKUP($AO34,Data!$A$50:$B$56,2,FALSE),0)</f>
        <v>0</v>
      </c>
      <c r="BW34" s="11">
        <f>IF(BW$2=$A34,0,IF(HLOOKUP(BW$2,Recipes!$H:$GI,'Production Calculator'!$A34+2,FALSE)=0,0,HLOOKUP(BW$2,Recipes!$H:$GI,'Production Calculator'!$A34+2,FALSE)*$AK34))+IF($AO34=BW$3,$AM34/VLOOKUP($AO34,Data!$A$50:$B$56,2,FALSE),0)</f>
        <v>0</v>
      </c>
      <c r="BX34" s="11">
        <f>IF(BX$2=$A34,0,IF(HLOOKUP(BX$2,Recipes!$H:$GI,'Production Calculator'!$A34+2,FALSE)=0,0,HLOOKUP(BX$2,Recipes!$H:$GI,'Production Calculator'!$A34+2,FALSE)*$AK34))+IF($AO34=BX$3,$AM34/VLOOKUP($AO34,Data!$A$50:$B$56,2,FALSE),0)</f>
        <v>0</v>
      </c>
      <c r="BY34" s="11">
        <f>IF(BY$2=$A34,0,IF(HLOOKUP(BY$2,Recipes!$H:$GI,'Production Calculator'!$A34+2,FALSE)=0,0,HLOOKUP(BY$2,Recipes!$H:$GI,'Production Calculator'!$A34+2,FALSE)*$AK34))+IF($AO34=BY$3,$AM34/VLOOKUP($AO34,Data!$A$50:$B$56,2,FALSE),0)</f>
        <v>0</v>
      </c>
      <c r="BZ34" s="11">
        <f>IF(BZ$2=$A34,0,IF(HLOOKUP(BZ$2,Recipes!$H:$GI,'Production Calculator'!$A34+2,FALSE)=0,0,HLOOKUP(BZ$2,Recipes!$H:$GI,'Production Calculator'!$A34+2,FALSE)*$AK34))+IF($AO34=BZ$3,$AM34/VLOOKUP($AO34,Data!$A$50:$B$56,2,FALSE),0)</f>
        <v>0</v>
      </c>
      <c r="CA34" s="11">
        <f>IF(CA$2=$A34,0,IF(HLOOKUP(CA$2,Recipes!$H:$GI,'Production Calculator'!$A34+2,FALSE)=0,0,HLOOKUP(CA$2,Recipes!$H:$GI,'Production Calculator'!$A34+2,FALSE)*$AK34))+IF($AO34=CA$3,$AM34/VLOOKUP($AO34,Data!$A$50:$B$56,2,FALSE),0)</f>
        <v>0</v>
      </c>
      <c r="CB34" s="11">
        <f>IF(CB$2=$A34,0,IF(HLOOKUP(CB$2,Recipes!$H:$GI,'Production Calculator'!$A34+2,FALSE)=0,0,HLOOKUP(CB$2,Recipes!$H:$GI,'Production Calculator'!$A34+2,FALSE)*$AK34))+IF($AO34=CB$3,$AM34/VLOOKUP($AO34,Data!$A$50:$B$56,2,FALSE),0)</f>
        <v>0</v>
      </c>
      <c r="CC34" s="11">
        <f>IF(CC$2=$A34,0,IF(HLOOKUP(CC$2,Recipes!$H:$GI,'Production Calculator'!$A34+2,FALSE)=0,0,HLOOKUP(CC$2,Recipes!$H:$GI,'Production Calculator'!$A34+2,FALSE)*$AK34))+IF($AO34=CC$3,$AM34/VLOOKUP($AO34,Data!$A$50:$B$56,2,FALSE),0)</f>
        <v>0</v>
      </c>
      <c r="CD34" s="11">
        <f>IF(CD$2=$A34,0,IF(HLOOKUP(CD$2,Recipes!$H:$GI,'Production Calculator'!$A34+2,FALSE)=0,0,HLOOKUP(CD$2,Recipes!$H:$GI,'Production Calculator'!$A34+2,FALSE)*$AK34))+IF($AO34=CD$3,$AM34/VLOOKUP($AO34,Data!$A$50:$B$56,2,FALSE),0)</f>
        <v>0</v>
      </c>
      <c r="CE34" s="11">
        <f>IF(CE$2=$A34,0,IF(HLOOKUP(CE$2,Recipes!$H:$GI,'Production Calculator'!$A34+2,FALSE)=0,0,HLOOKUP(CE$2,Recipes!$H:$GI,'Production Calculator'!$A34+2,FALSE)*$AK34))+IF($AO34=CE$3,$AM34/VLOOKUP($AO34,Data!$A$50:$B$56,2,FALSE),0)</f>
        <v>0</v>
      </c>
      <c r="CF34" s="11">
        <f>IF(CF$2=$A34,0,IF(HLOOKUP(CF$2,Recipes!$H:$GI,'Production Calculator'!$A34+2,FALSE)=0,0,HLOOKUP(CF$2,Recipes!$H:$GI,'Production Calculator'!$A34+2,FALSE)*$AK34))+IF($AO34=CF$3,$AM34/VLOOKUP($AO34,Data!$A$50:$B$56,2,FALSE),0)</f>
        <v>0</v>
      </c>
      <c r="CG34" s="11">
        <f>IF(CG$2=$A34,0,IF(HLOOKUP(CG$2,Recipes!$H:$GI,'Production Calculator'!$A34+2,FALSE)=0,0,HLOOKUP(CG$2,Recipes!$H:$GI,'Production Calculator'!$A34+2,FALSE)*$AK34))+IF($AO34=CG$3,$AM34/VLOOKUP($AO34,Data!$A$50:$B$56,2,FALSE),0)</f>
        <v>0</v>
      </c>
      <c r="CH34" s="11">
        <f>IF(CH$2=$A34,0,IF(HLOOKUP(CH$2,Recipes!$H:$GI,'Production Calculator'!$A34+2,FALSE)=0,0,HLOOKUP(CH$2,Recipes!$H:$GI,'Production Calculator'!$A34+2,FALSE)*$AK34))+IF($AO34=CH$3,$AM34/VLOOKUP($AO34,Data!$A$50:$B$56,2,FALSE),0)</f>
        <v>0</v>
      </c>
      <c r="CI34" s="11">
        <f>IF(CI$2=$A34,0,IF(HLOOKUP(CI$2,Recipes!$H:$GI,'Production Calculator'!$A34+2,FALSE)=0,0,HLOOKUP(CI$2,Recipes!$H:$GI,'Production Calculator'!$A34+2,FALSE)*$AK34))+IF($AO34=CI$3,$AM34/VLOOKUP($AO34,Data!$A$50:$B$56,2,FALSE),0)</f>
        <v>0</v>
      </c>
      <c r="CJ34" s="11">
        <f>IF(CJ$2=$A34,0,IF(HLOOKUP(CJ$2,Recipes!$H:$GI,'Production Calculator'!$A34+2,FALSE)=0,0,HLOOKUP(CJ$2,Recipes!$H:$GI,'Production Calculator'!$A34+2,FALSE)*$AK34))+IF($AO34=CJ$3,$AM34/VLOOKUP($AO34,Data!$A$50:$B$56,2,FALSE),0)</f>
        <v>0</v>
      </c>
      <c r="CK34" s="11">
        <f>IF(CK$2=$A34,0,IF(HLOOKUP(CK$2,Recipes!$H:$GI,'Production Calculator'!$A34+2,FALSE)=0,0,HLOOKUP(CK$2,Recipes!$H:$GI,'Production Calculator'!$A34+2,FALSE)*$AK34))+IF($AO34=CK$3,$AM34/VLOOKUP($AO34,Data!$A$50:$B$56,2,FALSE),0)</f>
        <v>0</v>
      </c>
      <c r="CL34" s="11">
        <f>IF(CL$2=$A34,0,IF(HLOOKUP(CL$2,Recipes!$H:$GI,'Production Calculator'!$A34+2,FALSE)=0,0,HLOOKUP(CL$2,Recipes!$H:$GI,'Production Calculator'!$A34+2,FALSE)*$AK34))+IF($AO34=CL$3,$AM34/VLOOKUP($AO34,Data!$A$50:$B$56,2,FALSE),0)</f>
        <v>0</v>
      </c>
      <c r="CM34" s="11">
        <f>IF(CM$2=$A34,0,IF(HLOOKUP(CM$2,Recipes!$H:$GI,'Production Calculator'!$A34+2,FALSE)=0,0,HLOOKUP(CM$2,Recipes!$H:$GI,'Production Calculator'!$A34+2,FALSE)*$AK34))+IF($AO34=CM$3,$AM34/VLOOKUP($AO34,Data!$A$50:$B$56,2,FALSE),0)</f>
        <v>0</v>
      </c>
      <c r="CN34" s="11">
        <f>IF(CN$2=$A34,0,IF(HLOOKUP(CN$2,Recipes!$H:$GI,'Production Calculator'!$A34+2,FALSE)=0,0,HLOOKUP(CN$2,Recipes!$H:$GI,'Production Calculator'!$A34+2,FALSE)*$AK34))+IF($AO34=CN$3,$AM34/VLOOKUP($AO34,Data!$A$50:$B$56,2,FALSE),0)</f>
        <v>0</v>
      </c>
      <c r="CO34" s="11">
        <f>IF(CO$2=$A34,0,IF(HLOOKUP(CO$2,Recipes!$H:$GI,'Production Calculator'!$A34+2,FALSE)=0,0,HLOOKUP(CO$2,Recipes!$H:$GI,'Production Calculator'!$A34+2,FALSE)*$AK34))+IF($AO34=CO$3,$AM34/VLOOKUP($AO34,Data!$A$50:$B$56,2,FALSE),0)</f>
        <v>0</v>
      </c>
      <c r="CP34" s="11">
        <f>IF(CP$2=$A34,0,IF(HLOOKUP(CP$2,Recipes!$H:$GI,'Production Calculator'!$A34+2,FALSE)=0,0,HLOOKUP(CP$2,Recipes!$H:$GI,'Production Calculator'!$A34+2,FALSE)*$AK34))+IF($AO34=CP$3,$AM34/VLOOKUP($AO34,Data!$A$50:$B$56,2,FALSE),0)</f>
        <v>0</v>
      </c>
      <c r="CQ34" s="11">
        <f>IF(CQ$2=$A34,0,IF(HLOOKUP(CQ$2,Recipes!$H:$GI,'Production Calculator'!$A34+2,FALSE)=0,0,HLOOKUP(CQ$2,Recipes!$H:$GI,'Production Calculator'!$A34+2,FALSE)*$AK34))+IF($AO34=CQ$3,$AM34/VLOOKUP($AO34,Data!$A$50:$B$56,2,FALSE),0)</f>
        <v>0</v>
      </c>
      <c r="CR34" s="11">
        <f>IF(CR$2=$A34,0,IF(HLOOKUP(CR$2,Recipes!$H:$GI,'Production Calculator'!$A34+2,FALSE)=0,0,HLOOKUP(CR$2,Recipes!$H:$GI,'Production Calculator'!$A34+2,FALSE)*$AK34))+IF($AO34=CR$3,$AM34/VLOOKUP($AO34,Data!$A$50:$B$56,2,FALSE),0)</f>
        <v>0</v>
      </c>
      <c r="CS34" s="11">
        <f>IF(CS$2=$A34,0,IF(HLOOKUP(CS$2,Recipes!$H:$GI,'Production Calculator'!$A34+2,FALSE)=0,0,HLOOKUP(CS$2,Recipes!$H:$GI,'Production Calculator'!$A34+2,FALSE)*$AK34))+IF($AO34=CS$3,$AM34/VLOOKUP($AO34,Data!$A$50:$B$56,2,FALSE),0)</f>
        <v>0</v>
      </c>
      <c r="CT34" s="11">
        <f>IF(CT$2=$A34,0,IF(HLOOKUP(CT$2,Recipes!$H:$GI,'Production Calculator'!$A34+2,FALSE)=0,0,HLOOKUP(CT$2,Recipes!$H:$GI,'Production Calculator'!$A34+2,FALSE)*$AK34))+IF($AO34=CT$3,$AM34/VLOOKUP($AO34,Data!$A$50:$B$56,2,FALSE),0)</f>
        <v>0</v>
      </c>
      <c r="CU34" s="11">
        <f>IF(CU$2=$A34,0,IF(HLOOKUP(CU$2,Recipes!$H:$GI,'Production Calculator'!$A34+2,FALSE)=0,0,HLOOKUP(CU$2,Recipes!$H:$GI,'Production Calculator'!$A34+2,FALSE)*$AK34))+IF($AO34=CU$3,$AM34/VLOOKUP($AO34,Data!$A$50:$B$56,2,FALSE),0)</f>
        <v>0</v>
      </c>
      <c r="CV34" s="11">
        <f>IF(CV$2=$A34,0,IF(HLOOKUP(CV$2,Recipes!$H:$GI,'Production Calculator'!$A34+2,FALSE)=0,0,HLOOKUP(CV$2,Recipes!$H:$GI,'Production Calculator'!$A34+2,FALSE)*$AK34))+IF($AO34=CV$3,$AM34/VLOOKUP($AO34,Data!$A$50:$B$56,2,FALSE),0)</f>
        <v>0</v>
      </c>
      <c r="CW34" s="11">
        <f>IF(CW$2=$A34,0,IF(HLOOKUP(CW$2,Recipes!$H:$GI,'Production Calculator'!$A34+2,FALSE)=0,0,HLOOKUP(CW$2,Recipes!$H:$GI,'Production Calculator'!$A34+2,FALSE)*$AK34))+IF($AO34=CW$3,$AM34/VLOOKUP($AO34,Data!$A$50:$B$56,2,FALSE),0)</f>
        <v>0</v>
      </c>
      <c r="CX34" s="11">
        <f>IF(CX$2=$A34,0,IF(HLOOKUP(CX$2,Recipes!$H:$GI,'Production Calculator'!$A34+2,FALSE)=0,0,HLOOKUP(CX$2,Recipes!$H:$GI,'Production Calculator'!$A34+2,FALSE)*$AK34))+IF($AO34=CX$3,$AM34/VLOOKUP($AO34,Data!$A$50:$B$56,2,FALSE),0)</f>
        <v>0</v>
      </c>
      <c r="CY34" s="11">
        <f>IF(CY$2=$A34,0,IF(HLOOKUP(CY$2,Recipes!$H:$GI,'Production Calculator'!$A34+2,FALSE)=0,0,HLOOKUP(CY$2,Recipes!$H:$GI,'Production Calculator'!$A34+2,FALSE)*$AK34))+IF($AO34=CY$3,$AM34/VLOOKUP($AO34,Data!$A$50:$B$56,2,FALSE),0)</f>
        <v>0</v>
      </c>
      <c r="CZ34" s="11">
        <f>IF(CZ$2=$A34,0,IF(HLOOKUP(CZ$2,Recipes!$H:$GI,'Production Calculator'!$A34+2,FALSE)=0,0,HLOOKUP(CZ$2,Recipes!$H:$GI,'Production Calculator'!$A34+2,FALSE)*$AK34))+IF($AO34=CZ$3,$AM34/VLOOKUP($AO34,Data!$A$50:$B$56,2,FALSE),0)</f>
        <v>0</v>
      </c>
      <c r="DA34" s="11">
        <f>IF(DA$2=$A34,0,IF(HLOOKUP(DA$2,Recipes!$H:$GI,'Production Calculator'!$A34+2,FALSE)=0,0,HLOOKUP(DA$2,Recipes!$H:$GI,'Production Calculator'!$A34+2,FALSE)*$AK34))+IF($AO34=DA$3,$AM34/VLOOKUP($AO34,Data!$A$50:$B$56,2,FALSE),0)</f>
        <v>0</v>
      </c>
      <c r="DB34" s="11">
        <f>IF(DB$2=$A34,0,IF(HLOOKUP(DB$2,Recipes!$H:$GI,'Production Calculator'!$A34+2,FALSE)=0,0,HLOOKUP(DB$2,Recipes!$H:$GI,'Production Calculator'!$A34+2,FALSE)*$AK34))+IF($AO34=DB$3,$AM34/VLOOKUP($AO34,Data!$A$50:$B$56,2,FALSE),0)</f>
        <v>0</v>
      </c>
      <c r="DC34" s="11">
        <f>IF(DC$2=$A34,0,IF(HLOOKUP(DC$2,Recipes!$H:$GI,'Production Calculator'!$A34+2,FALSE)=0,0,HLOOKUP(DC$2,Recipes!$H:$GI,'Production Calculator'!$A34+2,FALSE)*$AK34))+IF($AO34=DC$3,$AM34/VLOOKUP($AO34,Data!$A$50:$B$56,2,FALSE),0)</f>
        <v>0</v>
      </c>
      <c r="DD34" s="11">
        <f>IF(DD$2=$A34,0,IF(HLOOKUP(DD$2,Recipes!$H:$GI,'Production Calculator'!$A34+2,FALSE)=0,0,HLOOKUP(DD$2,Recipes!$H:$GI,'Production Calculator'!$A34+2,FALSE)*$AK34))+IF($AO34=DD$3,$AM34/VLOOKUP($AO34,Data!$A$50:$B$56,2,FALSE),0)</f>
        <v>0</v>
      </c>
      <c r="DE34" s="11">
        <f>IF(DE$2=$A34,0,IF(HLOOKUP(DE$2,Recipes!$H:$GI,'Production Calculator'!$A34+2,FALSE)=0,0,HLOOKUP(DE$2,Recipes!$H:$GI,'Production Calculator'!$A34+2,FALSE)*$AK34))+IF($AO34=DE$3,$AM34/VLOOKUP($AO34,Data!$A$50:$B$56,2,FALSE),0)</f>
        <v>0</v>
      </c>
      <c r="DF34" s="11">
        <f>IF(DF$2=$A34,0,IF(HLOOKUP(DF$2,Recipes!$H:$GI,'Production Calculator'!$A34+2,FALSE)=0,0,HLOOKUP(DF$2,Recipes!$H:$GI,'Production Calculator'!$A34+2,FALSE)*$AK34))+IF($AO34=DF$3,$AM34/VLOOKUP($AO34,Data!$A$50:$B$56,2,FALSE),0)</f>
        <v>0</v>
      </c>
      <c r="DG34" s="11">
        <f>IF(DG$2=$A34,0,IF(HLOOKUP(DG$2,Recipes!$H:$GI,'Production Calculator'!$A34+2,FALSE)=0,0,HLOOKUP(DG$2,Recipes!$H:$GI,'Production Calculator'!$A34+2,FALSE)*$AK34))+IF($AO34=DG$3,$AM34/VLOOKUP($AO34,Data!$A$50:$B$56,2,FALSE),0)</f>
        <v>0</v>
      </c>
      <c r="DH34" s="11">
        <f>IF(DH$2=$A34,0,IF(HLOOKUP(DH$2,Recipes!$H:$GI,'Production Calculator'!$A34+2,FALSE)=0,0,HLOOKUP(DH$2,Recipes!$H:$GI,'Production Calculator'!$A34+2,FALSE)*$AK34))+IF($AO34=DH$3,$AM34/VLOOKUP($AO34,Data!$A$50:$B$56,2,FALSE),0)</f>
        <v>0</v>
      </c>
      <c r="DI34" s="11">
        <f>IF(DI$2=$A34,0,IF(HLOOKUP(DI$2,Recipes!$H:$GI,'Production Calculator'!$A34+2,FALSE)=0,0,HLOOKUP(DI$2,Recipes!$H:$GI,'Production Calculator'!$A34+2,FALSE)*$AK34))+IF($AO34=DI$3,$AM34/VLOOKUP($AO34,Data!$A$50:$B$56,2,FALSE),0)</f>
        <v>0</v>
      </c>
      <c r="DJ34" s="11">
        <f>IF(DJ$2=$A34,0,IF(HLOOKUP(DJ$2,Recipes!$H:$GI,'Production Calculator'!$A34+2,FALSE)=0,0,HLOOKUP(DJ$2,Recipes!$H:$GI,'Production Calculator'!$A34+2,FALSE)*$AK34))+IF($AO34=DJ$3,$AM34/VLOOKUP($AO34,Data!$A$50:$B$56,2,FALSE),0)</f>
        <v>0</v>
      </c>
      <c r="DK34" s="11">
        <f>IF(DK$2=$A34,0,IF(HLOOKUP(DK$2,Recipes!$H:$GI,'Production Calculator'!$A34+2,FALSE)=0,0,HLOOKUP(DK$2,Recipes!$H:$GI,'Production Calculator'!$A34+2,FALSE)*$AK34))+IF($AO34=DK$3,$AM34/VLOOKUP($AO34,Data!$A$50:$B$56,2,FALSE),0)</f>
        <v>0</v>
      </c>
      <c r="DL34" s="11">
        <f>IF(DL$2=$A34,0,IF(HLOOKUP(DL$2,Recipes!$H:$GI,'Production Calculator'!$A34+2,FALSE)=0,0,HLOOKUP(DL$2,Recipes!$H:$GI,'Production Calculator'!$A34+2,FALSE)*$AK34))+IF($AO34=DL$3,$AM34/VLOOKUP($AO34,Data!$A$50:$B$56,2,FALSE),0)</f>
        <v>0</v>
      </c>
      <c r="DM34" s="11">
        <f>IF(DM$2=$A34,0,IF(HLOOKUP(DM$2,Recipes!$H:$GI,'Production Calculator'!$A34+2,FALSE)=0,0,HLOOKUP(DM$2,Recipes!$H:$GI,'Production Calculator'!$A34+2,FALSE)*$AK34))+IF($AO34=DM$3,$AM34/VLOOKUP($AO34,Data!$A$50:$B$56,2,FALSE),0)</f>
        <v>0</v>
      </c>
      <c r="DN34" s="11">
        <f>IF(DN$2=$A34,0,IF(HLOOKUP(DN$2,Recipes!$H:$GI,'Production Calculator'!$A34+2,FALSE)=0,0,HLOOKUP(DN$2,Recipes!$H:$GI,'Production Calculator'!$A34+2,FALSE)*$AK34))+IF($AO34=DN$3,$AM34/VLOOKUP($AO34,Data!$A$50:$B$56,2,FALSE),0)</f>
        <v>0</v>
      </c>
      <c r="DO34" s="11">
        <f>IF(DO$2=$A34,0,IF(HLOOKUP(DO$2,Recipes!$H:$GI,'Production Calculator'!$A34+2,FALSE)=0,0,HLOOKUP(DO$2,Recipes!$H:$GI,'Production Calculator'!$A34+2,FALSE)*$AK34))+IF($AO34=DO$3,$AM34/VLOOKUP($AO34,Data!$A$50:$B$56,2,FALSE),0)</f>
        <v>0</v>
      </c>
      <c r="DP34" s="11">
        <f>IF(DP$2=$A34,0,IF(HLOOKUP(DP$2,Recipes!$H:$GI,'Production Calculator'!$A34+2,FALSE)=0,0,HLOOKUP(DP$2,Recipes!$H:$GI,'Production Calculator'!$A34+2,FALSE)*$AK34))+IF($AO34=DP$3,$AM34/VLOOKUP($AO34,Data!$A$50:$B$56,2,FALSE),0)</f>
        <v>0</v>
      </c>
      <c r="DQ34" s="11">
        <f>IF(DQ$2=$A34,0,IF(HLOOKUP(DQ$2,Recipes!$H:$GI,'Production Calculator'!$A34+2,FALSE)=0,0,HLOOKUP(DQ$2,Recipes!$H:$GI,'Production Calculator'!$A34+2,FALSE)*$AK34))+IF($AO34=DQ$3,$AM34/VLOOKUP($AO34,Data!$A$50:$B$56,2,FALSE),0)</f>
        <v>0</v>
      </c>
      <c r="DR34" s="11">
        <f>IF(DR$2=$A34,0,IF(HLOOKUP(DR$2,Recipes!$H:$GI,'Production Calculator'!$A34+2,FALSE)=0,0,HLOOKUP(DR$2,Recipes!$H:$GI,'Production Calculator'!$A34+2,FALSE)*$AK34))+IF($AO34=DR$3,$AM34/VLOOKUP($AO34,Data!$A$50:$B$56,2,FALSE),0)</f>
        <v>0</v>
      </c>
      <c r="DS34" s="11">
        <f>IF(DS$2=$A34,0,IF(HLOOKUP(DS$2,Recipes!$H:$GI,'Production Calculator'!$A34+2,FALSE)=0,0,HLOOKUP(DS$2,Recipes!$H:$GI,'Production Calculator'!$A34+2,FALSE)*$AK34))+IF($AO34=DS$3,$AM34/VLOOKUP($AO34,Data!$A$50:$B$56,2,FALSE),0)</f>
        <v>0</v>
      </c>
      <c r="DT34" s="11">
        <f>IF(DT$2=$A34,0,IF(HLOOKUP(DT$2,Recipes!$H:$GI,'Production Calculator'!$A34+2,FALSE)=0,0,HLOOKUP(DT$2,Recipes!$H:$GI,'Production Calculator'!$A34+2,FALSE)*$AK34))+IF($AO34=DT$3,$AM34/VLOOKUP($AO34,Data!$A$50:$B$56,2,FALSE),0)</f>
        <v>0</v>
      </c>
      <c r="DU34" s="11">
        <f>IF(DU$2=$A34,0,IF(HLOOKUP(DU$2,Recipes!$H:$GI,'Production Calculator'!$A34+2,FALSE)=0,0,HLOOKUP(DU$2,Recipes!$H:$GI,'Production Calculator'!$A34+2,FALSE)*$AK34))+IF($AO34=DU$3,$AM34/VLOOKUP($AO34,Data!$A$50:$B$56,2,FALSE),0)</f>
        <v>0</v>
      </c>
      <c r="DV34" s="11">
        <f>IF(DV$2=$A34,0,IF(HLOOKUP(DV$2,Recipes!$H:$GI,'Production Calculator'!$A34+2,FALSE)=0,0,HLOOKUP(DV$2,Recipes!$H:$GI,'Production Calculator'!$A34+2,FALSE)*$AK34))+IF($AO34=DV$3,$AM34/VLOOKUP($AO34,Data!$A$50:$B$56,2,FALSE),0)</f>
        <v>0</v>
      </c>
      <c r="DW34" s="11">
        <f>IF(DW$2=$A34,0,IF(HLOOKUP(DW$2,Recipes!$H:$GI,'Production Calculator'!$A34+2,FALSE)=0,0,HLOOKUP(DW$2,Recipes!$H:$GI,'Production Calculator'!$A34+2,FALSE)*$AK34))+IF($AO34=DW$3,$AM34/VLOOKUP($AO34,Data!$A$50:$B$56,2,FALSE),0)</f>
        <v>0</v>
      </c>
      <c r="DX34" s="11">
        <f>IF(DX$2=$A34,0,IF(HLOOKUP(DX$2,Recipes!$H:$GI,'Production Calculator'!$A34+2,FALSE)=0,0,HLOOKUP(DX$2,Recipes!$H:$GI,'Production Calculator'!$A34+2,FALSE)*$AK34))+IF($AO34=DX$3,$AM34/VLOOKUP($AO34,Data!$A$50:$B$56,2,FALSE),0)</f>
        <v>0</v>
      </c>
      <c r="DY34" s="11">
        <f>IF(DY$2=$A34,0,IF(HLOOKUP(DY$2,Recipes!$H:$GI,'Production Calculator'!$A34+2,FALSE)=0,0,HLOOKUP(DY$2,Recipes!$H:$GI,'Production Calculator'!$A34+2,FALSE)*$AK34))+IF($AO34=DY$3,$AM34/VLOOKUP($AO34,Data!$A$50:$B$56,2,FALSE),0)</f>
        <v>0</v>
      </c>
      <c r="DZ34" s="11">
        <f>IF(DZ$2=$A34,0,IF(HLOOKUP(DZ$2,Recipes!$H:$GI,'Production Calculator'!$A34+2,FALSE)=0,0,HLOOKUP(DZ$2,Recipes!$H:$GI,'Production Calculator'!$A34+2,FALSE)*$AK34))+IF($AO34=DZ$3,$AM34/VLOOKUP($AO34,Data!$A$50:$B$56,2,FALSE),0)</f>
        <v>0</v>
      </c>
      <c r="EA34" s="11">
        <f>IF(EA$2=$A34,0,IF(HLOOKUP(EA$2,Recipes!$H:$GI,'Production Calculator'!$A34+2,FALSE)=0,0,HLOOKUP(EA$2,Recipes!$H:$GI,'Production Calculator'!$A34+2,FALSE)*$AK34))+IF($AO34=EA$3,$AM34/VLOOKUP($AO34,Data!$A$50:$B$56,2,FALSE),0)</f>
        <v>0</v>
      </c>
      <c r="EB34" s="11">
        <f>IF(EB$2=$A34,0,IF(HLOOKUP(EB$2,Recipes!$H:$GI,'Production Calculator'!$A34+2,FALSE)=0,0,HLOOKUP(EB$2,Recipes!$H:$GI,'Production Calculator'!$A34+2,FALSE)*$AK34))+IF($AO34=EB$3,$AM34/VLOOKUP($AO34,Data!$A$50:$B$56,2,FALSE),0)</f>
        <v>0</v>
      </c>
      <c r="EC34" s="11">
        <f>IF(EC$2=$A34,0,IF(HLOOKUP(EC$2,Recipes!$H:$GI,'Production Calculator'!$A34+2,FALSE)=0,0,HLOOKUP(EC$2,Recipes!$H:$GI,'Production Calculator'!$A34+2,FALSE)*$AK34))+IF($AO34=EC$3,$AM34/VLOOKUP($AO34,Data!$A$50:$B$56,2,FALSE),0)</f>
        <v>0</v>
      </c>
      <c r="ED34" s="11">
        <f>IF(ED$2=$A34,0,IF(HLOOKUP(ED$2,Recipes!$H:$GI,'Production Calculator'!$A34+2,FALSE)=0,0,HLOOKUP(ED$2,Recipes!$H:$GI,'Production Calculator'!$A34+2,FALSE)*$AK34))+IF($AO34=ED$3,$AM34/VLOOKUP($AO34,Data!$A$50:$B$56,2,FALSE),0)</f>
        <v>0</v>
      </c>
      <c r="EE34" s="11">
        <f>IF(EE$2=$A34,0,IF(HLOOKUP(EE$2,Recipes!$H:$GI,'Production Calculator'!$A34+2,FALSE)=0,0,HLOOKUP(EE$2,Recipes!$H:$GI,'Production Calculator'!$A34+2,FALSE)*$AK34))+IF($AO34=EE$3,$AM34/VLOOKUP($AO34,Data!$A$50:$B$56,2,FALSE),0)</f>
        <v>0</v>
      </c>
      <c r="EF34" s="11">
        <f>IF(EF$2=$A34,0,IF(HLOOKUP(EF$2,Recipes!$H:$GI,'Production Calculator'!$A34+2,FALSE)=0,0,HLOOKUP(EF$2,Recipes!$H:$GI,'Production Calculator'!$A34+2,FALSE)*$AK34))+IF($AO34=EF$3,$AM34/VLOOKUP($AO34,Data!$A$50:$B$56,2,FALSE),0)</f>
        <v>0</v>
      </c>
      <c r="EG34" s="11">
        <f>IF(EG$2=$A34,0,IF(HLOOKUP(EG$2,Recipes!$H:$GI,'Production Calculator'!$A34+2,FALSE)=0,0,HLOOKUP(EG$2,Recipes!$H:$GI,'Production Calculator'!$A34+2,FALSE)*$AK34))+IF($AO34=EG$3,$AM34/VLOOKUP($AO34,Data!$A$50:$B$56,2,FALSE),0)</f>
        <v>0</v>
      </c>
      <c r="EH34" s="11">
        <f>IF(EH$2=$A34,0,IF(HLOOKUP(EH$2,Recipes!$H:$GI,'Production Calculator'!$A34+2,FALSE)=0,0,HLOOKUP(EH$2,Recipes!$H:$GI,'Production Calculator'!$A34+2,FALSE)*$AK34))+IF($AO34=EH$3,$AM34/VLOOKUP($AO34,Data!$A$50:$B$56,2,FALSE),0)</f>
        <v>0</v>
      </c>
      <c r="EI34" s="11">
        <f>IF(EI$2=$A34,0,IF(HLOOKUP(EI$2,Recipes!$H:$GI,'Production Calculator'!$A34+2,FALSE)=0,0,HLOOKUP(EI$2,Recipes!$H:$GI,'Production Calculator'!$A34+2,FALSE)*$AK34))+IF($AO34=EI$3,$AM34/VLOOKUP($AO34,Data!$A$50:$B$56,2,FALSE),0)</f>
        <v>0</v>
      </c>
      <c r="EJ34" s="11">
        <f>IF(EJ$2=$A34,0,IF(HLOOKUP(EJ$2,Recipes!$H:$GI,'Production Calculator'!$A34+2,FALSE)=0,0,HLOOKUP(EJ$2,Recipes!$H:$GI,'Production Calculator'!$A34+2,FALSE)*$AK34))+IF($AO34=EJ$3,$AM34/VLOOKUP($AO34,Data!$A$50:$B$56,2,FALSE),0)</f>
        <v>0</v>
      </c>
      <c r="EK34" s="11">
        <f>IF(EK$2=$A34,0,IF(HLOOKUP(EK$2,Recipes!$H:$GI,'Production Calculator'!$A34+2,FALSE)=0,0,HLOOKUP(EK$2,Recipes!$H:$GI,'Production Calculator'!$A34+2,FALSE)*$AK34))+IF($AO34=EK$3,$AM34/VLOOKUP($AO34,Data!$A$50:$B$56,2,FALSE),0)</f>
        <v>0</v>
      </c>
      <c r="EL34" s="11">
        <f>IF(EL$2=$A34,0,IF(HLOOKUP(EL$2,Recipes!$H:$GI,'Production Calculator'!$A34+2,FALSE)=0,0,HLOOKUP(EL$2,Recipes!$H:$GI,'Production Calculator'!$A34+2,FALSE)*$AK34))+IF($AO34=EL$3,$AM34/VLOOKUP($AO34,Data!$A$50:$B$56,2,FALSE),0)</f>
        <v>0</v>
      </c>
      <c r="EM34" s="11">
        <f>IF(EM$2=$A34,0,IF(HLOOKUP(EM$2,Recipes!$H:$GI,'Production Calculator'!$A34+2,FALSE)=0,0,HLOOKUP(EM$2,Recipes!$H:$GI,'Production Calculator'!$A34+2,FALSE)*$AK34))+IF($AO34=EM$3,$AM34/VLOOKUP($AO34,Data!$A$50:$B$56,2,FALSE),0)</f>
        <v>0</v>
      </c>
      <c r="EN34" s="11">
        <f>IF(EN$2=$A34,0,IF(HLOOKUP(EN$2,Recipes!$H:$GI,'Production Calculator'!$A34+2,FALSE)=0,0,HLOOKUP(EN$2,Recipes!$H:$GI,'Production Calculator'!$A34+2,FALSE)*$AK34))+IF($AO34=EN$3,$AM34/VLOOKUP($AO34,Data!$A$50:$B$56,2,FALSE),0)</f>
        <v>0</v>
      </c>
      <c r="EO34" s="11">
        <f>IF(EO$2=$A34,0,IF(HLOOKUP(EO$2,Recipes!$H:$GI,'Production Calculator'!$A34+2,FALSE)=0,0,HLOOKUP(EO$2,Recipes!$H:$GI,'Production Calculator'!$A34+2,FALSE)*$AK34))+IF($AO34=EO$3,$AM34/VLOOKUP($AO34,Data!$A$50:$B$56,2,FALSE),0)</f>
        <v>0</v>
      </c>
      <c r="EP34" s="11">
        <f>IF(EP$2=$A34,0,IF(HLOOKUP(EP$2,Recipes!$H:$GI,'Production Calculator'!$A34+2,FALSE)=0,0,HLOOKUP(EP$2,Recipes!$H:$GI,'Production Calculator'!$A34+2,FALSE)*$AK34))+IF($AO34=EP$3,$AM34/VLOOKUP($AO34,Data!$A$50:$B$56,2,FALSE),0)</f>
        <v>0</v>
      </c>
      <c r="EQ34" s="11">
        <f>IF(EQ$2=$A34,0,IF(HLOOKUP(EQ$2,Recipes!$H:$GI,'Production Calculator'!$A34+2,FALSE)=0,0,HLOOKUP(EQ$2,Recipes!$H:$GI,'Production Calculator'!$A34+2,FALSE)*$AK34))+IF($AO34=EQ$3,$AM34/VLOOKUP($AO34,Data!$A$50:$B$56,2,FALSE),0)</f>
        <v>0</v>
      </c>
      <c r="ER34" s="11">
        <f>IF(ER$2=$A34,0,IF(HLOOKUP(ER$2,Recipes!$H:$GI,'Production Calculator'!$A34+2,FALSE)=0,0,HLOOKUP(ER$2,Recipes!$H:$GI,'Production Calculator'!$A34+2,FALSE)*$AK34))+IF($AO34=ER$3,$AM34/VLOOKUP($AO34,Data!$A$50:$B$56,2,FALSE),0)</f>
        <v>0</v>
      </c>
      <c r="ES34" s="11">
        <f>IF(ES$2=$A34,0,IF(HLOOKUP(ES$2,Recipes!$H:$GI,'Production Calculator'!$A34+2,FALSE)=0,0,HLOOKUP(ES$2,Recipes!$H:$GI,'Production Calculator'!$A34+2,FALSE)*$AK34))+IF($AO34=ES$3,$AM34/VLOOKUP($AO34,Data!$A$50:$B$56,2,FALSE),0)</f>
        <v>0</v>
      </c>
      <c r="ET34" s="11">
        <f>IF(ET$2=$A34,0,IF(HLOOKUP(ET$2,Recipes!$H:$GI,'Production Calculator'!$A34+2,FALSE)=0,0,HLOOKUP(ET$2,Recipes!$H:$GI,'Production Calculator'!$A34+2,FALSE)*$AK34))+IF($AO34=ET$3,$AM34/VLOOKUP($AO34,Data!$A$50:$B$56,2,FALSE),0)</f>
        <v>0</v>
      </c>
      <c r="EU34" s="11">
        <f>IF(EU$2=$A34,0,IF(HLOOKUP(EU$2,Recipes!$H:$GI,'Production Calculator'!$A34+2,FALSE)=0,0,HLOOKUP(EU$2,Recipes!$H:$GI,'Production Calculator'!$A34+2,FALSE)*$AK34))+IF($AO34=EU$3,$AM34/VLOOKUP($AO34,Data!$A$50:$B$56,2,FALSE),0)</f>
        <v>0</v>
      </c>
      <c r="EV34" s="11">
        <f>IF(EV$2=$A34,0,IF(HLOOKUP(EV$2,Recipes!$H:$GI,'Production Calculator'!$A34+2,FALSE)=0,0,HLOOKUP(EV$2,Recipes!$H:$GI,'Production Calculator'!$A34+2,FALSE)*$AK34))+IF($AO34=EV$3,$AM34/VLOOKUP($AO34,Data!$A$50:$B$56,2,FALSE),0)</f>
        <v>0</v>
      </c>
      <c r="EW34" s="11">
        <f>IF(EW$2=$A34,0,IF(HLOOKUP(EW$2,Recipes!$H:$GI,'Production Calculator'!$A34+2,FALSE)=0,0,HLOOKUP(EW$2,Recipes!$H:$GI,'Production Calculator'!$A34+2,FALSE)*$AK34))+IF($AO34=EW$3,$AM34/VLOOKUP($AO34,Data!$A$50:$B$56,2,FALSE),0)</f>
        <v>0</v>
      </c>
      <c r="EX34" s="11">
        <f>IF(EX$2=$A34,0,IF(HLOOKUP(EX$2,Recipes!$H:$GI,'Production Calculator'!$A34+2,FALSE)=0,0,HLOOKUP(EX$2,Recipes!$H:$GI,'Production Calculator'!$A34+2,FALSE)*$AK34))+IF($AO34=EX$3,$AM34/VLOOKUP($AO34,Data!$A$50:$B$56,2,FALSE),0)</f>
        <v>0</v>
      </c>
      <c r="EY34" s="11">
        <f>IF(EY$2=$A34,0,IF(HLOOKUP(EY$2,Recipes!$H:$GI,'Production Calculator'!$A34+2,FALSE)=0,0,HLOOKUP(EY$2,Recipes!$H:$GI,'Production Calculator'!$A34+2,FALSE)*$AK34))+IF($AO34=EY$3,$AM34/VLOOKUP($AO34,Data!$A$50:$B$56,2,FALSE),0)</f>
        <v>0</v>
      </c>
      <c r="EZ34" s="11">
        <f>IF(EZ$2=$A34,0,IF(HLOOKUP(EZ$2,Recipes!$H:$GI,'Production Calculator'!$A34+2,FALSE)=0,0,HLOOKUP(EZ$2,Recipes!$H:$GI,'Production Calculator'!$A34+2,FALSE)*$AK34))+IF($AO34=EZ$3,$AM34/VLOOKUP($AO34,Data!$A$50:$B$56,2,FALSE),0)</f>
        <v>0</v>
      </c>
      <c r="FA34" s="11">
        <f>IF(FA$2=$A34,0,IF(HLOOKUP(FA$2,Recipes!$H:$GI,'Production Calculator'!$A34+2,FALSE)=0,0,HLOOKUP(FA$2,Recipes!$H:$GI,'Production Calculator'!$A34+2,FALSE)*$AK34))+IF($AO34=FA$3,$AM34/VLOOKUP($AO34,Data!$A$50:$B$56,2,FALSE),0)</f>
        <v>0</v>
      </c>
      <c r="FB34" s="11">
        <f>IF(FB$2=$A34,0,IF(HLOOKUP(FB$2,Recipes!$H:$GI,'Production Calculator'!$A34+2,FALSE)=0,0,HLOOKUP(FB$2,Recipes!$H:$GI,'Production Calculator'!$A34+2,FALSE)*$AK34))+IF($AO34=FB$3,$AM34/VLOOKUP($AO34,Data!$A$50:$B$56,2,FALSE),0)</f>
        <v>0</v>
      </c>
      <c r="FC34" s="11">
        <f>IF(FC$2=$A34,0,IF(HLOOKUP(FC$2,Recipes!$H:$GI,'Production Calculator'!$A34+2,FALSE)=0,0,HLOOKUP(FC$2,Recipes!$H:$GI,'Production Calculator'!$A34+2,FALSE)*$AK34))+IF($AO34=FC$3,$AM34/VLOOKUP($AO34,Data!$A$50:$B$56,2,FALSE),0)</f>
        <v>0</v>
      </c>
      <c r="FD34" s="11">
        <f>IF(FD$2=$A34,0,IF(HLOOKUP(FD$2,Recipes!$H:$GI,'Production Calculator'!$A34+2,FALSE)=0,0,HLOOKUP(FD$2,Recipes!$H:$GI,'Production Calculator'!$A34+2,FALSE)*$AK34))+IF($AO34=FD$3,$AM34/VLOOKUP($AO34,Data!$A$50:$B$56,2,FALSE),0)</f>
        <v>0</v>
      </c>
      <c r="FE34" s="11">
        <f>IF(FE$2=$A34,0,IF(HLOOKUP(FE$2,Recipes!$H:$GI,'Production Calculator'!$A34+2,FALSE)=0,0,HLOOKUP(FE$2,Recipes!$H:$GI,'Production Calculator'!$A34+2,FALSE)*$AK34))+IF($AO34=FE$3,$AM34/VLOOKUP($AO34,Data!$A$50:$B$56,2,FALSE),0)</f>
        <v>0</v>
      </c>
      <c r="FF34" s="11">
        <f>IF(FF$2=$A34,0,IF(HLOOKUP(FF$2,Recipes!$H:$GI,'Production Calculator'!$A34+2,FALSE)=0,0,HLOOKUP(FF$2,Recipes!$H:$GI,'Production Calculator'!$A34+2,FALSE)*$AK34))+IF($AO34=FF$3,$AM34/VLOOKUP($AO34,Data!$A$50:$B$56,2,FALSE),0)</f>
        <v>0</v>
      </c>
      <c r="FG34" s="11">
        <f>IF(FG$2=$A34,0,IF(HLOOKUP(FG$2,Recipes!$H:$GI,'Production Calculator'!$A34+2,FALSE)=0,0,HLOOKUP(FG$2,Recipes!$H:$GI,'Production Calculator'!$A34+2,FALSE)*$AK34))+IF($AO34=FG$3,$AM34/VLOOKUP($AO34,Data!$A$50:$B$56,2,FALSE),0)</f>
        <v>0</v>
      </c>
      <c r="FH34" s="11">
        <f>IF(FH$2=$A34,0,IF(HLOOKUP(FH$2,Recipes!$H:$GI,'Production Calculator'!$A34+2,FALSE)=0,0,HLOOKUP(FH$2,Recipes!$H:$GI,'Production Calculator'!$A34+2,FALSE)*$AK34))+IF($AO34=FH$3,$AM34/VLOOKUP($AO34,Data!$A$50:$B$56,2,FALSE),0)</f>
        <v>0</v>
      </c>
      <c r="FI34" s="11">
        <f>IF(FI$2=$A34,0,IF(HLOOKUP(FI$2,Recipes!$H:$GI,'Production Calculator'!$A34+2,FALSE)=0,0,HLOOKUP(FI$2,Recipes!$H:$GI,'Production Calculator'!$A34+2,FALSE)*$AK34))+IF($AO34=FI$3,$AM34/VLOOKUP($AO34,Data!$A$50:$B$56,2,FALSE),0)</f>
        <v>0</v>
      </c>
      <c r="FJ34" s="11">
        <f>IF(FJ$2=$A34,0,IF(HLOOKUP(FJ$2,Recipes!$H:$GI,'Production Calculator'!$A34+2,FALSE)=0,0,HLOOKUP(FJ$2,Recipes!$H:$GI,'Production Calculator'!$A34+2,FALSE)*$AK34))+IF($AO34=FJ$3,$AM34/VLOOKUP($AO34,Data!$A$50:$B$56,2,FALSE),0)</f>
        <v>0</v>
      </c>
      <c r="FK34" s="11">
        <f>IF(FK$2=$A34,0,IF(HLOOKUP(FK$2,Recipes!$H:$GI,'Production Calculator'!$A34+2,FALSE)=0,0,HLOOKUP(FK$2,Recipes!$H:$GI,'Production Calculator'!$A34+2,FALSE)*$AK34))+IF($AO34=FK$3,$AM34/VLOOKUP($AO34,Data!$A$50:$B$56,2,FALSE),0)</f>
        <v>0</v>
      </c>
      <c r="FL34" s="11">
        <f>IF(FL$2=$A34,0,IF(HLOOKUP(FL$2,Recipes!$H:$GI,'Production Calculator'!$A34+2,FALSE)=0,0,HLOOKUP(FL$2,Recipes!$H:$GI,'Production Calculator'!$A34+2,FALSE)*$AK34))+IF($AO34=FL$3,$AM34/VLOOKUP($AO34,Data!$A$50:$B$56,2,FALSE),0)</f>
        <v>0</v>
      </c>
      <c r="FM34" s="11">
        <f>IF(FM$2=$A34,0,IF(HLOOKUP(FM$2,Recipes!$H:$GI,'Production Calculator'!$A34+2,FALSE)=0,0,HLOOKUP(FM$2,Recipes!$H:$GI,'Production Calculator'!$A34+2,FALSE)*$AK34))+IF($AO34=FM$3,$AM34/VLOOKUP($AO34,Data!$A$50:$B$56,2,FALSE),0)</f>
        <v>0</v>
      </c>
      <c r="FN34" s="11">
        <f>IF(FN$2=$A34,0,IF(HLOOKUP(FN$2,Recipes!$H:$GI,'Production Calculator'!$A34+2,FALSE)=0,0,HLOOKUP(FN$2,Recipes!$H:$GI,'Production Calculator'!$A34+2,FALSE)*$AK34))+IF($AO34=FN$3,$AM34/VLOOKUP($AO34,Data!$A$50:$B$56,2,FALSE),0)</f>
        <v>0</v>
      </c>
      <c r="FO34" s="11">
        <f>IF(FO$2=$A34,0,IF(HLOOKUP(FO$2,Recipes!$H:$GI,'Production Calculator'!$A34+2,FALSE)=0,0,HLOOKUP(FO$2,Recipes!$H:$GI,'Production Calculator'!$A34+2,FALSE)*$AK34))+IF($AO34=FO$3,$AM34/VLOOKUP($AO34,Data!$A$50:$B$56,2,FALSE),0)</f>
        <v>0</v>
      </c>
      <c r="FP34" s="11">
        <f>IF(FP$2=$A34,0,IF(HLOOKUP(FP$2,Recipes!$H:$GI,'Production Calculator'!$A34+2,FALSE)=0,0,HLOOKUP(FP$2,Recipes!$H:$GI,'Production Calculator'!$A34+2,FALSE)*$AK34))+IF($AO34=FP$3,$AM34/VLOOKUP($AO34,Data!$A$50:$B$56,2,FALSE),0)</f>
        <v>0</v>
      </c>
      <c r="FQ34" s="11">
        <f>IF(FQ$2=$A34,0,IF(HLOOKUP(FQ$2,Recipes!$H:$GI,'Production Calculator'!$A34+2,FALSE)=0,0,HLOOKUP(FQ$2,Recipes!$H:$GI,'Production Calculator'!$A34+2,FALSE)*$AK34))+IF($AO34=FQ$3,$AM34/VLOOKUP($AO34,Data!$A$50:$B$56,2,FALSE),0)</f>
        <v>0</v>
      </c>
      <c r="FR34" s="11">
        <f>IF(FR$2=$A34,0,IF(HLOOKUP(FR$2,Recipes!$H:$GI,'Production Calculator'!$A34+2,FALSE)=0,0,HLOOKUP(FR$2,Recipes!$H:$GI,'Production Calculator'!$A34+2,FALSE)*$AK34))+IF($AO34=FR$3,$AM34/VLOOKUP($AO34,Data!$A$50:$B$56,2,FALSE),0)</f>
        <v>0</v>
      </c>
      <c r="FS34" s="11">
        <f>IF(FS$2=$A34,0,IF(HLOOKUP(FS$2,Recipes!$H:$GI,'Production Calculator'!$A34+2,FALSE)=0,0,HLOOKUP(FS$2,Recipes!$H:$GI,'Production Calculator'!$A34+2,FALSE)*$AK34))+IF($AO34=FS$3,$AM34/VLOOKUP($AO34,Data!$A$50:$B$56,2,FALSE),0)</f>
        <v>0</v>
      </c>
      <c r="FT34" s="11">
        <f>IF(FT$2=$A34,0,IF(HLOOKUP(FT$2,Recipes!$H:$GI,'Production Calculator'!$A34+2,FALSE)=0,0,HLOOKUP(FT$2,Recipes!$H:$GI,'Production Calculator'!$A34+2,FALSE)*$AK34))+IF($AO34=FT$3,$AM34/VLOOKUP($AO34,Data!$A$50:$B$56,2,FALSE),0)</f>
        <v>0</v>
      </c>
      <c r="FU34" s="11">
        <f>IF(FU$2=$A34,0,IF(HLOOKUP(FU$2,Recipes!$H:$GI,'Production Calculator'!$A34+2,FALSE)=0,0,HLOOKUP(FU$2,Recipes!$H:$GI,'Production Calculator'!$A34+2,FALSE)*$AK34))+IF($AO34=FU$3,$AM34/VLOOKUP($AO34,Data!$A$50:$B$56,2,FALSE),0)</f>
        <v>0</v>
      </c>
      <c r="FV34" s="11">
        <f>IF(FV$2=$A34,0,IF(HLOOKUP(FV$2,Recipes!$H:$GI,'Production Calculator'!$A34+2,FALSE)=0,0,HLOOKUP(FV$2,Recipes!$H:$GI,'Production Calculator'!$A34+2,FALSE)*$AK34))+IF($AO34=FV$3,$AM34/VLOOKUP($AO34,Data!$A$50:$B$56,2,FALSE),0)</f>
        <v>0</v>
      </c>
      <c r="FW34" s="11">
        <f>IF(FW$2=$A34,0,IF(HLOOKUP(FW$2,Recipes!$H:$GI,'Production Calculator'!$A34+2,FALSE)=0,0,HLOOKUP(FW$2,Recipes!$H:$GI,'Production Calculator'!$A34+2,FALSE)*$AK34))+IF($AO34=FW$3,$AM34/VLOOKUP($AO34,Data!$A$50:$B$56,2,FALSE),0)</f>
        <v>0</v>
      </c>
      <c r="FX34" s="11">
        <f>IF(FX$2=$A34,0,IF(HLOOKUP(FX$2,Recipes!$H:$GI,'Production Calculator'!$A34+2,FALSE)=0,0,HLOOKUP(FX$2,Recipes!$H:$GI,'Production Calculator'!$A34+2,FALSE)*$AK34))+IF($AO34=FX$3,$AM34/VLOOKUP($AO34,Data!$A$50:$B$56,2,FALSE),0)</f>
        <v>0</v>
      </c>
      <c r="FY34" s="11">
        <f>IF(FY$2=$A34,0,IF(HLOOKUP(FY$2,Recipes!$H:$GI,'Production Calculator'!$A34+2,FALSE)=0,0,HLOOKUP(FY$2,Recipes!$H:$GI,'Production Calculator'!$A34+2,FALSE)*$AK34))+IF($AO34=FY$3,$AM34/VLOOKUP($AO34,Data!$A$50:$B$56,2,FALSE),0)</f>
        <v>0</v>
      </c>
      <c r="FZ34" s="11">
        <f>IF(FZ$2=$A34,0,IF(HLOOKUP(FZ$2,Recipes!$H:$GI,'Production Calculator'!$A34+2,FALSE)=0,0,HLOOKUP(FZ$2,Recipes!$H:$GI,'Production Calculator'!$A34+2,FALSE)*$AK34))+IF($AO34=FZ$3,$AM34/VLOOKUP($AO34,Data!$A$50:$B$56,2,FALSE),0)</f>
        <v>0</v>
      </c>
      <c r="GA34" s="11">
        <f>IF(GA$2=$A34,0,IF(HLOOKUP(GA$2,Recipes!$H:$GI,'Production Calculator'!$A34+2,FALSE)=0,0,HLOOKUP(GA$2,Recipes!$H:$GI,'Production Calculator'!$A34+2,FALSE)*$AK34))+IF($AO34=GA$3,$AM34/VLOOKUP($AO34,Data!$A$50:$B$56,2,FALSE),0)</f>
        <v>0</v>
      </c>
      <c r="GB34" s="11">
        <f>IF(GB$2=$A34,0,IF(HLOOKUP(GB$2,Recipes!$H:$GI,'Production Calculator'!$A34+2,FALSE)=0,0,HLOOKUP(GB$2,Recipes!$H:$GI,'Production Calculator'!$A34+2,FALSE)*$AK34))+IF($AO34=GB$3,$AM34/VLOOKUP($AO34,Data!$A$50:$B$56,2,FALSE),0)</f>
        <v>0</v>
      </c>
      <c r="GC34" s="11">
        <f>IF(GC$2=$A34,0,IF(HLOOKUP(GC$2,Recipes!$H:$GI,'Production Calculator'!$A34+2,FALSE)=0,0,HLOOKUP(GC$2,Recipes!$H:$GI,'Production Calculator'!$A34+2,FALSE)*$AK34))+IF($AO34=GC$3,$AM34/VLOOKUP($AO34,Data!$A$50:$B$56,2,FALSE),0)</f>
        <v>0</v>
      </c>
      <c r="GD34" s="11">
        <f>IF(GD$2=$A34,0,IF(HLOOKUP(GD$2,Recipes!$H:$GI,'Production Calculator'!$A34+2,FALSE)=0,0,HLOOKUP(GD$2,Recipes!$H:$GI,'Production Calculator'!$A34+2,FALSE)*$AK34))+IF($AO34=GD$3,$AM34/VLOOKUP($AO34,Data!$A$50:$B$56,2,FALSE),0)</f>
        <v>0</v>
      </c>
      <c r="GE34" s="11">
        <f>IF(GE$2=$A34,0,IF(HLOOKUP(GE$2,Recipes!$H:$GI,'Production Calculator'!$A34+2,FALSE)=0,0,HLOOKUP(GE$2,Recipes!$H:$GI,'Production Calculator'!$A34+2,FALSE)*$AK34))+IF($AO34=GE$3,$AM34/VLOOKUP($AO34,Data!$A$50:$B$56,2,FALSE),0)</f>
        <v>0</v>
      </c>
      <c r="GF34" s="11">
        <f>IF(GF$2=$A34,0,IF(HLOOKUP(GF$2,Recipes!$H:$GI,'Production Calculator'!$A34+2,FALSE)=0,0,HLOOKUP(GF$2,Recipes!$H:$GI,'Production Calculator'!$A34+2,FALSE)*$AK34))+IF($AO34=GF$3,$AM34/VLOOKUP($AO34,Data!$A$50:$B$56,2,FALSE),0)</f>
        <v>0</v>
      </c>
      <c r="GG34" s="11">
        <f>IF(GG$2=$A34,0,IF(HLOOKUP(GG$2,Recipes!$H:$GI,'Production Calculator'!$A34+2,FALSE)=0,0,HLOOKUP(GG$2,Recipes!$H:$GI,'Production Calculator'!$A34+2,FALSE)*$AK34))+IF($AO34=GG$3,$AM34/VLOOKUP($AO34,Data!$A$50:$B$56,2,FALSE),0)</f>
        <v>0</v>
      </c>
      <c r="GH34" s="11">
        <f>IF(GH$2=$A34,0,IF(HLOOKUP(GH$2,Recipes!$H:$GI,'Production Calculator'!$A34+2,FALSE)=0,0,HLOOKUP(GH$2,Recipes!$H:$GI,'Production Calculator'!$A34+2,FALSE)*$AK34))+IF($AO34=GH$3,$AM34/VLOOKUP($AO34,Data!$A$50:$B$56,2,FALSE),0)</f>
        <v>0</v>
      </c>
      <c r="GI34" s="11">
        <f>IF(GI$2=$A34,0,IF(HLOOKUP(GI$2,Recipes!$H:$GI,'Production Calculator'!$A34+2,FALSE)=0,0,HLOOKUP(GI$2,Recipes!$H:$GI,'Production Calculator'!$A34+2,FALSE)*$AK34))+IF($AO34=GI$3,$AM34/VLOOKUP($AO34,Data!$A$50:$B$56,2,FALSE),0)</f>
        <v>0</v>
      </c>
      <c r="GJ34" s="11">
        <f>IF(GJ$2=$A34,0,IF(HLOOKUP(GJ$2,Recipes!$H:$GI,'Production Calculator'!$A34+2,FALSE)=0,0,HLOOKUP(GJ$2,Recipes!$H:$GI,'Production Calculator'!$A34+2,FALSE)*$AK34))+IF($AO34=GJ$3,$AM34/VLOOKUP($AO34,Data!$A$50:$B$56,2,FALSE),0)</f>
        <v>0</v>
      </c>
      <c r="GK34" s="11">
        <f>IF(GK$2=$A34,0,IF(HLOOKUP(GK$2,Recipes!$H:$GI,'Production Calculator'!$A34+2,FALSE)=0,0,HLOOKUP(GK$2,Recipes!$H:$GI,'Production Calculator'!$A34+2,FALSE)*$AK34))+IF($AO34=GK$3,$AM34/VLOOKUP($AO34,Data!$A$50:$B$56,2,FALSE),0)</f>
        <v>0</v>
      </c>
      <c r="GL34" s="11">
        <f>IF(GL$2=$A34,0,IF(HLOOKUP(GL$2,Recipes!$H:$GI,'Production Calculator'!$A34+2,FALSE)=0,0,HLOOKUP(GL$2,Recipes!$H:$GI,'Production Calculator'!$A34+2,FALSE)*$AK34))+IF($AO34=GL$3,$AM34/VLOOKUP($AO34,Data!$A$50:$B$56,2,FALSE),0)</f>
        <v>0</v>
      </c>
      <c r="GM34" s="11">
        <f>IF(GM$2=$A34,0,IF(HLOOKUP(GM$2,Recipes!$H:$GI,'Production Calculator'!$A34+2,FALSE)=0,0,HLOOKUP(GM$2,Recipes!$H:$GI,'Production Calculator'!$A34+2,FALSE)*$AK34))+IF($AO34=GM$3,$AM34/VLOOKUP($AO34,Data!$A$50:$B$56,2,FALSE),0)</f>
        <v>0</v>
      </c>
      <c r="GN34" s="11">
        <f>IF(GN$2=$A34,0,IF(HLOOKUP(GN$2,Recipes!$H:$GI,'Production Calculator'!$A34+2,FALSE)=0,0,HLOOKUP(GN$2,Recipes!$H:$GI,'Production Calculator'!$A34+2,FALSE)*$AK34))+IF($AO34=GN$3,$AM34/VLOOKUP($AO34,Data!$A$50:$B$56,2,FALSE),0)</f>
        <v>0</v>
      </c>
      <c r="GO34" s="11">
        <f>IF(GO$2=$A34,0,IF(HLOOKUP(GO$2,Recipes!$H:$GI,'Production Calculator'!$A34+2,FALSE)=0,0,HLOOKUP(GO$2,Recipes!$H:$GI,'Production Calculator'!$A34+2,FALSE)*$AK34))+IF($AO34=GO$3,$AM34/VLOOKUP($AO34,Data!$A$50:$B$56,2,FALSE),0)</f>
        <v>0</v>
      </c>
      <c r="GP34" s="11">
        <f>IF(GP$2=$A34,0,IF(HLOOKUP(GP$2,Recipes!$H:$GI,'Production Calculator'!$A34+2,FALSE)=0,0,HLOOKUP(GP$2,Recipes!$H:$GI,'Production Calculator'!$A34+2,FALSE)*$AK34))+IF($AO34=GP$3,$AM34/VLOOKUP($AO34,Data!$A$50:$B$56,2,FALSE),0)</f>
        <v>0</v>
      </c>
      <c r="GQ34" s="11">
        <f>IF(GQ$2=$A34,0,IF(HLOOKUP(GQ$2,Recipes!$H:$GI,'Production Calculator'!$A34+2,FALSE)=0,0,HLOOKUP(GQ$2,Recipes!$H:$GI,'Production Calculator'!$A34+2,FALSE)*$AK34))+IF($AO34=GQ$3,$AM34/VLOOKUP($AO34,Data!$A$50:$B$56,2,FALSE),0)</f>
        <v>0</v>
      </c>
      <c r="GR34" s="11">
        <f>IF(GR$2=$A34,0,IF(HLOOKUP(GR$2,Recipes!$H:$GI,'Production Calculator'!$A34+2,FALSE)=0,0,HLOOKUP(GR$2,Recipes!$H:$GI,'Production Calculator'!$A34+2,FALSE)*$AK34))+IF($AO34=GR$3,$AM34/VLOOKUP($AO34,Data!$A$50:$B$56,2,FALSE),0)</f>
        <v>0</v>
      </c>
      <c r="GS34" s="11">
        <f>IF(GS$2=$A34,0,IF(HLOOKUP(GS$2,Recipes!$H:$GI,'Production Calculator'!$A34+2,FALSE)=0,0,HLOOKUP(GS$2,Recipes!$H:$GI,'Production Calculator'!$A34+2,FALSE)*$AK34))+IF($AO34=GS$3,$AM34/VLOOKUP($AO34,Data!$A$50:$B$56,2,FALSE),0)</f>
        <v>0</v>
      </c>
      <c r="GT34" s="11">
        <f>IF(GT$2=$A34,0,IF(HLOOKUP(GT$2,Recipes!$H:$GI,'Production Calculator'!$A34+2,FALSE)=0,0,HLOOKUP(GT$2,Recipes!$H:$GI,'Production Calculator'!$A34+2,FALSE)*$AK34))+IF($AO34=GT$3,$AM34/VLOOKUP($AO34,Data!$A$50:$B$56,2,FALSE),0)</f>
        <v>0</v>
      </c>
      <c r="GU34" s="11">
        <f>IF(GU$2=$A34,0,IF(HLOOKUP(GU$2,Recipes!$H:$GI,'Production Calculator'!$A34+2,FALSE)=0,0,HLOOKUP(GU$2,Recipes!$H:$GI,'Production Calculator'!$A34+2,FALSE)*$AK34))+IF($AO34=GU$3,$AM34/VLOOKUP($AO34,Data!$A$50:$B$56,2,FALSE),0)</f>
        <v>0</v>
      </c>
      <c r="GV34" s="11">
        <f>IF(GV$2=$A34,0,IF(HLOOKUP(GV$2,Recipes!$H:$GI,'Production Calculator'!$A34+2,FALSE)=0,0,HLOOKUP(GV$2,Recipes!$H:$GI,'Production Calculator'!$A34+2,FALSE)*$AK34))+IF($AO34=GV$3,$AM34/VLOOKUP($AO34,Data!$A$50:$B$56,2,FALSE),0)</f>
        <v>0</v>
      </c>
      <c r="GW34" s="11">
        <f>IF(GW$2=$A34,0,IF(HLOOKUP(GW$2,Recipes!$H:$GI,'Production Calculator'!$A34+2,FALSE)=0,0,HLOOKUP(GW$2,Recipes!$H:$GI,'Production Calculator'!$A34+2,FALSE)*$AK34))+IF($AO34=GW$3,$AM34/VLOOKUP($AO34,Data!$A$50:$B$56,2,FALSE),0)</f>
        <v>0</v>
      </c>
      <c r="GX34" s="11">
        <f>IF(GX$2=$A34,0,IF(HLOOKUP(GX$2,Recipes!$H:$GI,'Production Calculator'!$A34+2,FALSE)=0,0,HLOOKUP(GX$2,Recipes!$H:$GI,'Production Calculator'!$A34+2,FALSE)*$AK34))+IF($AO34=GX$3,$AM34/VLOOKUP($AO34,Data!$A$50:$B$56,2,FALSE),0)</f>
        <v>0</v>
      </c>
      <c r="GY34" s="11">
        <f>IF(GY$2=$A34,0,IF(HLOOKUP(GY$2,Recipes!$H:$GI,'Production Calculator'!$A34+2,FALSE)=0,0,HLOOKUP(GY$2,Recipes!$H:$GI,'Production Calculator'!$A34+2,FALSE)*$AK34))+IF($AO34=GY$3,$AM34/VLOOKUP($AO34,Data!$A$50:$B$56,2,FALSE),0)</f>
        <v>0</v>
      </c>
      <c r="GZ34" s="11">
        <f>IF(GZ$2=$A34,0,IF(HLOOKUP(GZ$2,Recipes!$H:$GI,'Production Calculator'!$A34+2,FALSE)=0,0,HLOOKUP(GZ$2,Recipes!$H:$GI,'Production Calculator'!$A34+2,FALSE)*$AK34))+IF($AO34=GZ$3,$AM34/VLOOKUP($AO34,Data!$A$50:$B$56,2,FALSE),0)</f>
        <v>0</v>
      </c>
      <c r="HA34" s="11">
        <f>IF(HA$2=$A34,0,IF(HLOOKUP(HA$2,Recipes!$H:$GI,'Production Calculator'!$A34+2,FALSE)=0,0,HLOOKUP(HA$2,Recipes!$H:$GI,'Production Calculator'!$A34+2,FALSE)*$AK34))+IF($AO34=HA$3,$AM34/VLOOKUP($AO34,Data!$A$50:$B$56,2,FALSE),0)</f>
        <v>0</v>
      </c>
      <c r="HB34" s="11">
        <f>IF(HB$2=$A34,0,IF(HLOOKUP(HB$2,Recipes!$H:$GI,'Production Calculator'!$A34+2,FALSE)=0,0,HLOOKUP(HB$2,Recipes!$H:$GI,'Production Calculator'!$A34+2,FALSE)*$AK34))+IF($AO34=HB$3,$AM34/VLOOKUP($AO34,Data!$A$50:$B$56,2,FALSE),0)</f>
        <v>0</v>
      </c>
      <c r="HC34" s="11">
        <f>IF(HC$2=$A34,0,IF(HLOOKUP(HC$2,Recipes!$H:$GI,'Production Calculator'!$A34+2,FALSE)=0,0,HLOOKUP(HC$2,Recipes!$H:$GI,'Production Calculator'!$A34+2,FALSE)*$AK34))+IF($AO34=HC$3,$AM34/VLOOKUP($AO34,Data!$A$50:$B$56,2,FALSE),0)</f>
        <v>0</v>
      </c>
      <c r="HD34" s="11">
        <f>IF(HD$2=$A34,0,IF(HLOOKUP(HD$2,Recipes!$H:$GI,'Production Calculator'!$A34+2,FALSE)=0,0,HLOOKUP(HD$2,Recipes!$H:$GI,'Production Calculator'!$A34+2,FALSE)*$AK34))+IF($AO34=HD$3,$AM34/VLOOKUP($AO34,Data!$A$50:$B$56,2,FALSE),0)</f>
        <v>0</v>
      </c>
      <c r="HE34" s="11">
        <f>IF(HE$2=$A34,0,IF(HLOOKUP(HE$2,Recipes!$H:$GI,'Production Calculator'!$A34+2,FALSE)=0,0,HLOOKUP(HE$2,Recipes!$H:$GI,'Production Calculator'!$A34+2,FALSE)*$AK34))+IF($AO34=HE$3,$AM34/VLOOKUP($AO34,Data!$A$50:$B$56,2,FALSE),0)</f>
        <v>0</v>
      </c>
      <c r="HF34" s="11">
        <f>IF(HF$2=$A34,0,IF(HLOOKUP(HF$2,Recipes!$H:$GI,'Production Calculator'!$A34+2,FALSE)=0,0,HLOOKUP(HF$2,Recipes!$H:$GI,'Production Calculator'!$A34+2,FALSE)*$AK34))+IF($AO34=HF$3,$AM34/VLOOKUP($AO34,Data!$A$50:$B$56,2,FALSE),0)</f>
        <v>0</v>
      </c>
      <c r="HG34" s="11">
        <f>IF(HG$2=$A34,0,IF(HLOOKUP(HG$2,Recipes!$H:$GI,'Production Calculator'!$A34+2,FALSE)=0,0,HLOOKUP(HG$2,Recipes!$H:$GI,'Production Calculator'!$A34+2,FALSE)*$AK34))+IF($AO34=HG$3,$AM34/VLOOKUP($AO34,Data!$A$50:$B$56,2,FALSE),0)</f>
        <v>0</v>
      </c>
      <c r="HH34" s="11">
        <f>IF(HH$2=$A34,0,IF(HLOOKUP(HH$2,Recipes!$H:$GI,'Production Calculator'!$A34+2,FALSE)=0,0,HLOOKUP(HH$2,Recipes!$H:$GI,'Production Calculator'!$A34+2,FALSE)*$AK34))+IF($AO34=HH$3,$AM34/VLOOKUP($AO34,Data!$A$50:$B$56,2,FALSE),0)</f>
        <v>0</v>
      </c>
      <c r="HI34" s="11">
        <f>IF(HI$2=$A34,0,IF(HLOOKUP(HI$2,Recipes!$H:$GI,'Production Calculator'!$A34+2,FALSE)=0,0,HLOOKUP(HI$2,Recipes!$H:$GI,'Production Calculator'!$A34+2,FALSE)*$AK34))+IF($AO34=HI$3,$AM34/VLOOKUP($AO34,Data!$A$50:$B$56,2,FALSE),0)</f>
        <v>0</v>
      </c>
      <c r="HJ34" s="11">
        <f>IF(HJ$2=$A34,0,IF(HLOOKUP(HJ$2,Recipes!$H:$GI,'Production Calculator'!$A34+2,FALSE)=0,0,HLOOKUP(HJ$2,Recipes!$H:$GI,'Production Calculator'!$A34+2,FALSE)*$AK34))+IF($AO34=HJ$3,$AM34/VLOOKUP($AO34,Data!$A$50:$B$56,2,FALSE),0)</f>
        <v>0</v>
      </c>
      <c r="HK34" s="11">
        <f>IF(HK$2=$A34,0,IF(HLOOKUP(HK$2,Recipes!$H:$GI,'Production Calculator'!$A34+2,FALSE)=0,0,HLOOKUP(HK$2,Recipes!$H:$GI,'Production Calculator'!$A34+2,FALSE)*$AK34))+IF($AO34=HK$3,$AM34/VLOOKUP($AO34,Data!$A$50:$B$56,2,FALSE),0)</f>
        <v>0</v>
      </c>
      <c r="HL34" s="11">
        <f>IF(HL$2=$A34,0,IF(HLOOKUP(HL$2,Recipes!$H:$GI,'Production Calculator'!$A34+2,FALSE)=0,0,HLOOKUP(HL$2,Recipes!$H:$GI,'Production Calculator'!$A34+2,FALSE)*$AK34))+IF($AO34=HL$3,$AM34/VLOOKUP($AO34,Data!$A$50:$B$56,2,FALSE),0)</f>
        <v>0</v>
      </c>
      <c r="HM34" s="11">
        <f>IF(HM$2=$A34,0,IF(HLOOKUP(HM$2,Recipes!$H:$GI,'Production Calculator'!$A34+2,FALSE)=0,0,HLOOKUP(HM$2,Recipes!$H:$GI,'Production Calculator'!$A34+2,FALSE)*$AK34))+IF($AO34=HM$3,$AM34/VLOOKUP($AO34,Data!$A$50:$B$56,2,FALSE),0)</f>
        <v>0</v>
      </c>
      <c r="HN34" s="11">
        <f>IF(HN$2=$A34,0,IF(HLOOKUP(HN$2,Recipes!$H:$GI,'Production Calculator'!$A34+2,FALSE)=0,0,HLOOKUP(HN$2,Recipes!$H:$GI,'Production Calculator'!$A34+2,FALSE)*$AK34))+IF($AO34=HN$3,$AM34/VLOOKUP($AO34,Data!$A$50:$B$56,2,FALSE),0)</f>
        <v>0</v>
      </c>
      <c r="HO34" s="11">
        <f>IF(HO$2=$A34,0,IF(HLOOKUP(HO$2,Recipes!$H:$GI,'Production Calculator'!$A34+2,FALSE)=0,0,HLOOKUP(HO$2,Recipes!$H:$GI,'Production Calculator'!$A34+2,FALSE)*$AK34))+IF($AO34=HO$3,$AM34/VLOOKUP($AO34,Data!$A$50:$B$56,2,FALSE),0)</f>
        <v>0</v>
      </c>
      <c r="HP34" s="11">
        <f>IF(HP$2=$A34,0,IF(HLOOKUP(HP$2,Recipes!$H:$GI,'Production Calculator'!$A34+2,FALSE)=0,0,HLOOKUP(HP$2,Recipes!$H:$GI,'Production Calculator'!$A34+2,FALSE)*$AK34))+IF($AO34=HP$3,$AM34/VLOOKUP($AO34,Data!$A$50:$B$56,2,FALSE),0)</f>
        <v>0</v>
      </c>
      <c r="HQ34" s="11">
        <f>IF(HQ$2=$A34,0,IF(HLOOKUP(HQ$2,Recipes!$H:$GI,'Production Calculator'!$A34+2,FALSE)=0,0,HLOOKUP(HQ$2,Recipes!$H:$GI,'Production Calculator'!$A34+2,FALSE)*$AK34))+IF($AO34=HQ$3,$AM34/VLOOKUP($AO34,Data!$A$50:$B$56,2,FALSE),0)</f>
        <v>0</v>
      </c>
      <c r="HR34" s="11">
        <f>IF(HR$2=$A34,0,IF(HLOOKUP(HR$2,Recipes!$H:$GI,'Production Calculator'!$A34+2,FALSE)=0,0,HLOOKUP(HR$2,Recipes!$H:$GI,'Production Calculator'!$A34+2,FALSE)*$AK34))+IF($AO34=HR$3,$AM34/VLOOKUP($AO34,Data!$A$50:$B$56,2,FALSE),0)</f>
        <v>0</v>
      </c>
      <c r="HS34" s="121"/>
    </row>
    <row r="35" spans="1:227" x14ac:dyDescent="0.45">
      <c r="A35">
        <v>22</v>
      </c>
      <c r="B35" s="107" t="str">
        <f>VLOOKUP(A35,Recipes!A:B,2)</f>
        <v>Light armor</v>
      </c>
      <c r="C35" s="128">
        <v>0</v>
      </c>
      <c r="D35" s="108">
        <f t="shared" si="50"/>
        <v>0</v>
      </c>
      <c r="E35" s="127" t="s">
        <v>1</v>
      </c>
      <c r="F35" s="109">
        <f>VLOOKUP(A35,Recipes!$A$3:$G$186,6,FALSE)</f>
        <v>1</v>
      </c>
      <c r="G35" s="109">
        <f>VLOOKUP(A35,Recipes!$A$3:$G$186,7,FALSE)</f>
        <v>0</v>
      </c>
      <c r="H35" s="110">
        <f t="shared" si="51"/>
        <v>0</v>
      </c>
      <c r="I35" s="109">
        <f>VLOOKUP(E35,Data!$A$2:$C$26,3, FALSE)</f>
        <v>4</v>
      </c>
      <c r="J35" s="108">
        <v>0</v>
      </c>
      <c r="K35" s="108">
        <v>0</v>
      </c>
      <c r="L35" s="108">
        <v>0</v>
      </c>
      <c r="M35" s="123">
        <v>0</v>
      </c>
      <c r="N35" s="123">
        <v>0</v>
      </c>
      <c r="O35" s="123">
        <v>0</v>
      </c>
      <c r="P35" s="124">
        <v>0</v>
      </c>
      <c r="Q35" s="124">
        <v>0</v>
      </c>
      <c r="R35" s="124">
        <v>0</v>
      </c>
      <c r="S35">
        <f t="shared" si="66"/>
        <v>0</v>
      </c>
      <c r="T35">
        <f t="shared" si="67"/>
        <v>0</v>
      </c>
      <c r="U35">
        <f t="shared" si="68"/>
        <v>0</v>
      </c>
      <c r="V35">
        <f t="shared" si="69"/>
        <v>0</v>
      </c>
      <c r="W35">
        <f t="shared" si="70"/>
        <v>0</v>
      </c>
      <c r="X35">
        <f t="shared" si="71"/>
        <v>0</v>
      </c>
      <c r="Y35">
        <f t="shared" si="72"/>
        <v>0</v>
      </c>
      <c r="Z35">
        <f t="shared" si="73"/>
        <v>0</v>
      </c>
      <c r="AA35">
        <f t="shared" si="74"/>
        <v>0</v>
      </c>
      <c r="AB35" s="111">
        <f>VLOOKUP($A35,Recipes!$A:$G,4)</f>
        <v>3</v>
      </c>
      <c r="AC35" s="111">
        <f>VLOOKUP($A35,Recipes!$A:$G,5)</f>
        <v>1</v>
      </c>
      <c r="AD35" s="111">
        <f t="shared" si="61"/>
        <v>0.33333333333333331</v>
      </c>
      <c r="AE35" s="111">
        <f>VLOOKUP(E35,Data!$A$2:$F$26,5,FALSE)</f>
        <v>0</v>
      </c>
      <c r="AF35" s="111">
        <f>VLOOKUP(E35,Data!$A$2:$F$26,4,FALSE)</f>
        <v>210</v>
      </c>
      <c r="AG35" s="111">
        <f>VLOOKUP(E35,Data!$A$2:$B$26,2, FALSE)</f>
        <v>1.25</v>
      </c>
      <c r="AH35" s="111">
        <f>1+VLOOKUP($J$3,Data!$A$40:$D$48,2,FALSE)*$J35+VLOOKUP($K$3,Data!$A$40:$D$48,2,FALSE)*$K35+VLOOKUP($L$3,Data!$A$40:$D$48,2,FALSE)*$L35+VLOOKUP($M$3,Data!$A$40:$D$48,2,FALSE)*$M35+VLOOKUP($N$3,Data!$A$40:$D$48,2,FALSE)*$N35+VLOOKUP($O$3,Data!$A$40:$D$48,2,FALSE)*$O35+VLOOKUP($P$3,Data!$A$40:$D$48,2,FALSE)*$P35+VLOOKUP($Q$3,Data!$A$40:$D$48,2,FALSE)*$Q35+VLOOKUP($R$3,Data!$A$40:$D$48,2,FALSE)*$R35</f>
        <v>1</v>
      </c>
      <c r="AI35" s="111">
        <f>MAX(1+VLOOKUP($J$3,Data!$A$40:$D$48,3,FALSE)*$J35+VLOOKUP($K$3,Data!$A$40:$D$48,3,FALSE)*$K35+VLOOKUP($L$3,Data!$A$40:$D$48,3,FALSE)*$L35+VLOOKUP($M$3,Data!$A$40:$D$48,3,FALSE)*$M35+VLOOKUP($N$3,Data!$A$40:$D$48,3,FALSE)*$N35+VLOOKUP($O$3,Data!$A$40:$D$48,3,FALSE)*$O35+VLOOKUP($P$3,Data!$A$40:$D$48,3,FALSE)*$P35+VLOOKUP($Q$3,Data!$A$40:$D$48,3,FALSE)*$Q35+VLOOKUP($R$3,Data!$A$40:$D$48,3,FALSE)*$R35,0)</f>
        <v>1</v>
      </c>
      <c r="AJ35" s="111">
        <f>MAX(1-(VLOOKUP($J$3,Data!$A$40:$D$48,4,FALSE)*$J35+VLOOKUP($K$3,Data!$A$40:$D$48,4,FALSE)*$K35+VLOOKUP($L$3,Data!$A$40:$D$48,4,FALSE)*$L35+VLOOKUP($M$3,Data!$A$40:$D$48,4,FALSE)*$M35+VLOOKUP($N$3,Data!$A$40:$D$48,4,FALSE)*$N35+VLOOKUP($O$3,Data!$A$40:$D$48,4,FALSE)*$O35+VLOOKUP($P$3,Data!$A$40:$D$48,4,FALSE)*$P35+VLOOKUP($Q$3,Data!$A$40:$D$48,4,FALSE)*$Q35+VLOOKUP($R$3,Data!$A$40:$D$48,4,FALSE)*$R35),0.2)</f>
        <v>1</v>
      </c>
      <c r="AK35" s="112">
        <f t="shared" si="62"/>
        <v>0</v>
      </c>
      <c r="AL35" s="111">
        <f t="shared" si="63"/>
        <v>0.41666666666666663</v>
      </c>
      <c r="AM35" s="111">
        <f t="shared" si="64"/>
        <v>0</v>
      </c>
      <c r="AN35" s="111">
        <f t="shared" si="65"/>
        <v>0</v>
      </c>
      <c r="AO35" s="131" t="s">
        <v>298</v>
      </c>
      <c r="AP35" s="11"/>
      <c r="AQ35" s="11">
        <f>IF(AQ$2=$A35,0,IF(HLOOKUP(AQ$2,Recipes!$H:$GI,'Production Calculator'!$A35+2,FALSE)=0,0,HLOOKUP(AQ$2,Recipes!$H:$GI,'Production Calculator'!$A35+2,FALSE)*$AK35))+IF($AO35=AQ$3,$AM35/VLOOKUP($AO35,Data!$A$50:$B$56,2,FALSE),0)</f>
        <v>0</v>
      </c>
      <c r="AR35" s="11">
        <f>IF(AR$2=$A35,0,IF(HLOOKUP(AR$2,Recipes!$H:$GI,'Production Calculator'!$A35+2,FALSE)=0,0,HLOOKUP(AR$2,Recipes!$H:$GI,'Production Calculator'!$A35+2,FALSE)*$AK35))+IF($AO35=AR$3,$AM35/VLOOKUP($AO35,Data!$A$50:$B$56,2,FALSE),0)</f>
        <v>0</v>
      </c>
      <c r="AS35" s="11">
        <f>IF(AS$2=$A35,0,IF(HLOOKUP(AS$2,Recipes!$H:$GI,'Production Calculator'!$A35+2,FALSE)=0,0,HLOOKUP(AS$2,Recipes!$H:$GI,'Production Calculator'!$A35+2,FALSE)*$AK35))+IF($AO35=AS$3,$AM35/VLOOKUP($AO35,Data!$A$50:$B$56,2,FALSE),0)</f>
        <v>0</v>
      </c>
      <c r="AT35" s="11">
        <f>IF(AT$2=$A35,0,IF(HLOOKUP(AT$2,Recipes!$H:$GI,'Production Calculator'!$A35+2,FALSE)=0,0,HLOOKUP(AT$2,Recipes!$H:$GI,'Production Calculator'!$A35+2,FALSE)*$AK35))+IF($AO35=AT$3,$AM35/VLOOKUP($AO35,Data!$A$50:$B$56,2,FALSE),0)</f>
        <v>0</v>
      </c>
      <c r="AU35" s="11">
        <f>IF(AU$2=$A35,0,IF(HLOOKUP(AU$2,Recipes!$H:$GI,'Production Calculator'!$A35+2,FALSE)=0,0,HLOOKUP(AU$2,Recipes!$H:$GI,'Production Calculator'!$A35+2,FALSE)*$AK35))+IF($AO35=AU$3,$AM35/VLOOKUP($AO35,Data!$A$50:$B$56,2,FALSE),0)</f>
        <v>0</v>
      </c>
      <c r="AV35" s="11">
        <f>IF(AV$2=$A35,0,IF(HLOOKUP(AV$2,Recipes!$H:$GI,'Production Calculator'!$A35+2,FALSE)=0,0,HLOOKUP(AV$2,Recipes!$H:$GI,'Production Calculator'!$A35+2,FALSE)*$AK35))+IF($AO35=AV$3,$AM35/VLOOKUP($AO35,Data!$A$50:$B$56,2,FALSE),0)</f>
        <v>0</v>
      </c>
      <c r="AW35" s="11">
        <f>IF(AW$2=$A35,0,IF(HLOOKUP(AW$2,Recipes!$H:$GI,'Production Calculator'!$A35+2,FALSE)=0,0,HLOOKUP(AW$2,Recipes!$H:$GI,'Production Calculator'!$A35+2,FALSE)*$AK35))+IF($AO35=AW$3,$AM35/VLOOKUP($AO35,Data!$A$50:$B$56,2,FALSE),0)</f>
        <v>0</v>
      </c>
      <c r="AX35" s="11">
        <f>IF(AX$2=$A35,0,IF(HLOOKUP(AX$2,Recipes!$H:$GI,'Production Calculator'!$A35+2,FALSE)=0,0,HLOOKUP(AX$2,Recipes!$H:$GI,'Production Calculator'!$A35+2,FALSE)*$AK35))+IF($AO35=AX$3,$AM35/VLOOKUP($AO35,Data!$A$50:$B$56,2,FALSE),0)</f>
        <v>0</v>
      </c>
      <c r="AY35" s="11">
        <f>IF(AY$2=$A35,0,IF(HLOOKUP(AY$2,Recipes!$H:$GI,'Production Calculator'!$A35+2,FALSE)=0,0,HLOOKUP(AY$2,Recipes!$H:$GI,'Production Calculator'!$A35+2,FALSE)*$AK35))+IF($AO35=AY$3,$AM35/VLOOKUP($AO35,Data!$A$50:$B$56,2,FALSE),0)</f>
        <v>0</v>
      </c>
      <c r="AZ35" s="11">
        <f>IF(AZ$2=$A35,0,IF(HLOOKUP(AZ$2,Recipes!$H:$GI,'Production Calculator'!$A35+2,FALSE)=0,0,HLOOKUP(AZ$2,Recipes!$H:$GI,'Production Calculator'!$A35+2,FALSE)*$AK35))+IF($AO35=AZ$3,$AM35/VLOOKUP($AO35,Data!$A$50:$B$56,2,FALSE),0)</f>
        <v>0</v>
      </c>
      <c r="BA35" s="11">
        <f>IF(BA$2=$A35,0,IF(HLOOKUP(BA$2,Recipes!$H:$GI,'Production Calculator'!$A35+2,FALSE)=0,0,HLOOKUP(BA$2,Recipes!$H:$GI,'Production Calculator'!$A35+2,FALSE)*$AK35))+IF($AO35=BA$3,$AM35/VLOOKUP($AO35,Data!$A$50:$B$56,2,FALSE),0)</f>
        <v>0</v>
      </c>
      <c r="BB35" s="11">
        <f>IF(BB$2=$A35,0,IF(HLOOKUP(BB$2,Recipes!$H:$GI,'Production Calculator'!$A35+2,FALSE)=0,0,HLOOKUP(BB$2,Recipes!$H:$GI,'Production Calculator'!$A35+2,FALSE)*$AK35))+IF($AO35=BB$3,$AM35/VLOOKUP($AO35,Data!$A$50:$B$56,2,FALSE),0)</f>
        <v>0</v>
      </c>
      <c r="BC35" s="11">
        <f>IF(BC$2=$A35,0,IF(HLOOKUP(BC$2,Recipes!$H:$GI,'Production Calculator'!$A35+2,FALSE)=0,0,HLOOKUP(BC$2,Recipes!$H:$GI,'Production Calculator'!$A35+2,FALSE)*$AK35))+IF($AO35=BC$3,$AM35/VLOOKUP($AO35,Data!$A$50:$B$56,2,FALSE),0)</f>
        <v>0</v>
      </c>
      <c r="BD35" s="11">
        <f>IF(BD$2=$A35,0,IF(HLOOKUP(BD$2,Recipes!$H:$GI,'Production Calculator'!$A35+2,FALSE)=0,0,HLOOKUP(BD$2,Recipes!$H:$GI,'Production Calculator'!$A35+2,FALSE)*$AK35))+IF($AO35=BD$3,$AM35/VLOOKUP($AO35,Data!$A$50:$B$56,2,FALSE),0)</f>
        <v>0</v>
      </c>
      <c r="BE35" s="11">
        <f>IF(BE$2=$A35,0,IF(HLOOKUP(BE$2,Recipes!$H:$GI,'Production Calculator'!$A35+2,FALSE)=0,0,HLOOKUP(BE$2,Recipes!$H:$GI,'Production Calculator'!$A35+2,FALSE)*$AK35))+IF($AO35=BE$3,$AM35/VLOOKUP($AO35,Data!$A$50:$B$56,2,FALSE),0)</f>
        <v>0</v>
      </c>
      <c r="BF35" s="11">
        <f>IF(BF$2=$A35,0,IF(HLOOKUP(BF$2,Recipes!$H:$GI,'Production Calculator'!$A35+2,FALSE)=0,0,HLOOKUP(BF$2,Recipes!$H:$GI,'Production Calculator'!$A35+2,FALSE)*$AK35))+IF($AO35=BF$3,$AM35/VLOOKUP($AO35,Data!$A$50:$B$56,2,FALSE),0)</f>
        <v>0</v>
      </c>
      <c r="BG35" s="11">
        <f>IF(BG$2=$A35,0,IF(HLOOKUP(BG$2,Recipes!$H:$GI,'Production Calculator'!$A35+2,FALSE)=0,0,HLOOKUP(BG$2,Recipes!$H:$GI,'Production Calculator'!$A35+2,FALSE)*$AK35))+IF($AO35=BG$3,$AM35/VLOOKUP($AO35,Data!$A$50:$B$56,2,FALSE),0)</f>
        <v>0</v>
      </c>
      <c r="BH35" s="11">
        <f>IF(BH$2=$A35,0,IF(HLOOKUP(BH$2,Recipes!$H:$GI,'Production Calculator'!$A35+2,FALSE)=0,0,HLOOKUP(BH$2,Recipes!$H:$GI,'Production Calculator'!$A35+2,FALSE)*$AK35))+IF($AO35=BH$3,$AM35/VLOOKUP($AO35,Data!$A$50:$B$56,2,FALSE),0)</f>
        <v>0</v>
      </c>
      <c r="BI35" s="11">
        <f>IF(BI$2=$A35,0,IF(HLOOKUP(BI$2,Recipes!$H:$GI,'Production Calculator'!$A35+2,FALSE)=0,0,HLOOKUP(BI$2,Recipes!$H:$GI,'Production Calculator'!$A35+2,FALSE)*$AK35))+IF($AO35=BI$3,$AM35/VLOOKUP($AO35,Data!$A$50:$B$56,2,FALSE),0)</f>
        <v>0</v>
      </c>
      <c r="BJ35" s="11">
        <f>IF(BJ$2=$A35,0,IF(HLOOKUP(BJ$2,Recipes!$H:$GI,'Production Calculator'!$A35+2,FALSE)=0,0,HLOOKUP(BJ$2,Recipes!$H:$GI,'Production Calculator'!$A35+2,FALSE)*$AK35))+IF($AO35=BJ$3,$AM35/VLOOKUP($AO35,Data!$A$50:$B$56,2,FALSE),0)</f>
        <v>0</v>
      </c>
      <c r="BK35" s="11">
        <f>IF(BK$2=$A35,0,IF(HLOOKUP(BK$2,Recipes!$H:$GI,'Production Calculator'!$A35+2,FALSE)=0,0,HLOOKUP(BK$2,Recipes!$H:$GI,'Production Calculator'!$A35+2,FALSE)*$AK35))+IF($AO35=BK$3,$AM35/VLOOKUP($AO35,Data!$A$50:$B$56,2,FALSE),0)</f>
        <v>0</v>
      </c>
      <c r="BL35" s="11">
        <f>IF(BL$2=$A35,0,IF(HLOOKUP(BL$2,Recipes!$H:$GI,'Production Calculator'!$A35+2,FALSE)=0,0,HLOOKUP(BL$2,Recipes!$H:$GI,'Production Calculator'!$A35+2,FALSE)*$AK35))+IF($AO35=BL$3,$AM35/VLOOKUP($AO35,Data!$A$50:$B$56,2,FALSE),0)</f>
        <v>0</v>
      </c>
      <c r="BM35" s="11">
        <f>IF(BM$2=$A35,0,IF(HLOOKUP(BM$2,Recipes!$H:$GI,'Production Calculator'!$A35+2,FALSE)=0,0,HLOOKUP(BM$2,Recipes!$H:$GI,'Production Calculator'!$A35+2,FALSE)*$AK35))+IF($AO35=BM$3,$AM35/VLOOKUP($AO35,Data!$A$50:$B$56,2,FALSE),0)</f>
        <v>0</v>
      </c>
      <c r="BN35" s="11">
        <f>IF(BN$2=$A35,0,IF(HLOOKUP(BN$2,Recipes!$H:$GI,'Production Calculator'!$A35+2,FALSE)=0,0,HLOOKUP(BN$2,Recipes!$H:$GI,'Production Calculator'!$A35+2,FALSE)*$AK35))+IF($AO35=BN$3,$AM35/VLOOKUP($AO35,Data!$A$50:$B$56,2,FALSE),0)</f>
        <v>0</v>
      </c>
      <c r="BO35" s="11">
        <f>IF(BO$2=$A35,0,IF(HLOOKUP(BO$2,Recipes!$H:$GI,'Production Calculator'!$A35+2,FALSE)=0,0,HLOOKUP(BO$2,Recipes!$H:$GI,'Production Calculator'!$A35+2,FALSE)*$AK35))+IF($AO35=BO$3,$AM35/VLOOKUP($AO35,Data!$A$50:$B$56,2,FALSE),0)</f>
        <v>0</v>
      </c>
      <c r="BP35" s="11">
        <f>IF(BP$2=$A35,0,IF(HLOOKUP(BP$2,Recipes!$H:$GI,'Production Calculator'!$A35+2,FALSE)=0,0,HLOOKUP(BP$2,Recipes!$H:$GI,'Production Calculator'!$A35+2,FALSE)*$AK35))+IF($AO35=BP$3,$AM35/VLOOKUP($AO35,Data!$A$50:$B$56,2,FALSE),0)</f>
        <v>0</v>
      </c>
      <c r="BQ35" s="11">
        <f>IF(BQ$2=$A35,0,IF(HLOOKUP(BQ$2,Recipes!$H:$GI,'Production Calculator'!$A35+2,FALSE)=0,0,HLOOKUP(BQ$2,Recipes!$H:$GI,'Production Calculator'!$A35+2,FALSE)*$AK35))+IF($AO35=BQ$3,$AM35/VLOOKUP($AO35,Data!$A$50:$B$56,2,FALSE),0)</f>
        <v>0</v>
      </c>
      <c r="BR35" s="11">
        <f>IF(BR$2=$A35,0,IF(HLOOKUP(BR$2,Recipes!$H:$GI,'Production Calculator'!$A35+2,FALSE)=0,0,HLOOKUP(BR$2,Recipes!$H:$GI,'Production Calculator'!$A35+2,FALSE)*$AK35))+IF($AO35=BR$3,$AM35/VLOOKUP($AO35,Data!$A$50:$B$56,2,FALSE),0)</f>
        <v>0</v>
      </c>
      <c r="BS35" s="11">
        <f>IF(BS$2=$A35,0,IF(HLOOKUP(BS$2,Recipes!$H:$GI,'Production Calculator'!$A35+2,FALSE)=0,0,HLOOKUP(BS$2,Recipes!$H:$GI,'Production Calculator'!$A35+2,FALSE)*$AK35))+IF($AO35=BS$3,$AM35/VLOOKUP($AO35,Data!$A$50:$B$56,2,FALSE),0)</f>
        <v>0</v>
      </c>
      <c r="BT35" s="11">
        <f>IF(BT$2=$A35,0,IF(HLOOKUP(BT$2,Recipes!$H:$GI,'Production Calculator'!$A35+2,FALSE)=0,0,HLOOKUP(BT$2,Recipes!$H:$GI,'Production Calculator'!$A35+2,FALSE)*$AK35))+IF($AO35=BT$3,$AM35/VLOOKUP($AO35,Data!$A$50:$B$56,2,FALSE),0)</f>
        <v>0</v>
      </c>
      <c r="BU35" s="11">
        <f>IF(BU$2=$A35,0,IF(HLOOKUP(BU$2,Recipes!$H:$GI,'Production Calculator'!$A35+2,FALSE)=0,0,HLOOKUP(BU$2,Recipes!$H:$GI,'Production Calculator'!$A35+2,FALSE)*$AK35))+IF($AO35=BU$3,$AM35/VLOOKUP($AO35,Data!$A$50:$B$56,2,FALSE),0)</f>
        <v>0</v>
      </c>
      <c r="BV35" s="11">
        <f>IF(BV$2=$A35,0,IF(HLOOKUP(BV$2,Recipes!$H:$GI,'Production Calculator'!$A35+2,FALSE)=0,0,HLOOKUP(BV$2,Recipes!$H:$GI,'Production Calculator'!$A35+2,FALSE)*$AK35))+IF($AO35=BV$3,$AM35/VLOOKUP($AO35,Data!$A$50:$B$56,2,FALSE),0)</f>
        <v>0</v>
      </c>
      <c r="BW35" s="11">
        <f>IF(BW$2=$A35,0,IF(HLOOKUP(BW$2,Recipes!$H:$GI,'Production Calculator'!$A35+2,FALSE)=0,0,HLOOKUP(BW$2,Recipes!$H:$GI,'Production Calculator'!$A35+2,FALSE)*$AK35))+IF($AO35=BW$3,$AM35/VLOOKUP($AO35,Data!$A$50:$B$56,2,FALSE),0)</f>
        <v>0</v>
      </c>
      <c r="BX35" s="11">
        <f>IF(BX$2=$A35,0,IF(HLOOKUP(BX$2,Recipes!$H:$GI,'Production Calculator'!$A35+2,FALSE)=0,0,HLOOKUP(BX$2,Recipes!$H:$GI,'Production Calculator'!$A35+2,FALSE)*$AK35))+IF($AO35=BX$3,$AM35/VLOOKUP($AO35,Data!$A$50:$B$56,2,FALSE),0)</f>
        <v>0</v>
      </c>
      <c r="BY35" s="11">
        <f>IF(BY$2=$A35,0,IF(HLOOKUP(BY$2,Recipes!$H:$GI,'Production Calculator'!$A35+2,FALSE)=0,0,HLOOKUP(BY$2,Recipes!$H:$GI,'Production Calculator'!$A35+2,FALSE)*$AK35))+IF($AO35=BY$3,$AM35/VLOOKUP($AO35,Data!$A$50:$B$56,2,FALSE),0)</f>
        <v>0</v>
      </c>
      <c r="BZ35" s="11">
        <f>IF(BZ$2=$A35,0,IF(HLOOKUP(BZ$2,Recipes!$H:$GI,'Production Calculator'!$A35+2,FALSE)=0,0,HLOOKUP(BZ$2,Recipes!$H:$GI,'Production Calculator'!$A35+2,FALSE)*$AK35))+IF($AO35=BZ$3,$AM35/VLOOKUP($AO35,Data!$A$50:$B$56,2,FALSE),0)</f>
        <v>0</v>
      </c>
      <c r="CA35" s="11">
        <f>IF(CA$2=$A35,0,IF(HLOOKUP(CA$2,Recipes!$H:$GI,'Production Calculator'!$A35+2,FALSE)=0,0,HLOOKUP(CA$2,Recipes!$H:$GI,'Production Calculator'!$A35+2,FALSE)*$AK35))+IF($AO35=CA$3,$AM35/VLOOKUP($AO35,Data!$A$50:$B$56,2,FALSE),0)</f>
        <v>0</v>
      </c>
      <c r="CB35" s="11">
        <f>IF(CB$2=$A35,0,IF(HLOOKUP(CB$2,Recipes!$H:$GI,'Production Calculator'!$A35+2,FALSE)=0,0,HLOOKUP(CB$2,Recipes!$H:$GI,'Production Calculator'!$A35+2,FALSE)*$AK35))+IF($AO35=CB$3,$AM35/VLOOKUP($AO35,Data!$A$50:$B$56,2,FALSE),0)</f>
        <v>0</v>
      </c>
      <c r="CC35" s="11">
        <f>IF(CC$2=$A35,0,IF(HLOOKUP(CC$2,Recipes!$H:$GI,'Production Calculator'!$A35+2,FALSE)=0,0,HLOOKUP(CC$2,Recipes!$H:$GI,'Production Calculator'!$A35+2,FALSE)*$AK35))+IF($AO35=CC$3,$AM35/VLOOKUP($AO35,Data!$A$50:$B$56,2,FALSE),0)</f>
        <v>0</v>
      </c>
      <c r="CD35" s="11">
        <f>IF(CD$2=$A35,0,IF(HLOOKUP(CD$2,Recipes!$H:$GI,'Production Calculator'!$A35+2,FALSE)=0,0,HLOOKUP(CD$2,Recipes!$H:$GI,'Production Calculator'!$A35+2,FALSE)*$AK35))+IF($AO35=CD$3,$AM35/VLOOKUP($AO35,Data!$A$50:$B$56,2,FALSE),0)</f>
        <v>0</v>
      </c>
      <c r="CE35" s="11">
        <f>IF(CE$2=$A35,0,IF(HLOOKUP(CE$2,Recipes!$H:$GI,'Production Calculator'!$A35+2,FALSE)=0,0,HLOOKUP(CE$2,Recipes!$H:$GI,'Production Calculator'!$A35+2,FALSE)*$AK35))+IF($AO35=CE$3,$AM35/VLOOKUP($AO35,Data!$A$50:$B$56,2,FALSE),0)</f>
        <v>0</v>
      </c>
      <c r="CF35" s="11">
        <f>IF(CF$2=$A35,0,IF(HLOOKUP(CF$2,Recipes!$H:$GI,'Production Calculator'!$A35+2,FALSE)=0,0,HLOOKUP(CF$2,Recipes!$H:$GI,'Production Calculator'!$A35+2,FALSE)*$AK35))+IF($AO35=CF$3,$AM35/VLOOKUP($AO35,Data!$A$50:$B$56,2,FALSE),0)</f>
        <v>0</v>
      </c>
      <c r="CG35" s="11">
        <f>IF(CG$2=$A35,0,IF(HLOOKUP(CG$2,Recipes!$H:$GI,'Production Calculator'!$A35+2,FALSE)=0,0,HLOOKUP(CG$2,Recipes!$H:$GI,'Production Calculator'!$A35+2,FALSE)*$AK35))+IF($AO35=CG$3,$AM35/VLOOKUP($AO35,Data!$A$50:$B$56,2,FALSE),0)</f>
        <v>0</v>
      </c>
      <c r="CH35" s="11">
        <f>IF(CH$2=$A35,0,IF(HLOOKUP(CH$2,Recipes!$H:$GI,'Production Calculator'!$A35+2,FALSE)=0,0,HLOOKUP(CH$2,Recipes!$H:$GI,'Production Calculator'!$A35+2,FALSE)*$AK35))+IF($AO35=CH$3,$AM35/VLOOKUP($AO35,Data!$A$50:$B$56,2,FALSE),0)</f>
        <v>0</v>
      </c>
      <c r="CI35" s="11">
        <f>IF(CI$2=$A35,0,IF(HLOOKUP(CI$2,Recipes!$H:$GI,'Production Calculator'!$A35+2,FALSE)=0,0,HLOOKUP(CI$2,Recipes!$H:$GI,'Production Calculator'!$A35+2,FALSE)*$AK35))+IF($AO35=CI$3,$AM35/VLOOKUP($AO35,Data!$A$50:$B$56,2,FALSE),0)</f>
        <v>0</v>
      </c>
      <c r="CJ35" s="11">
        <f>IF(CJ$2=$A35,0,IF(HLOOKUP(CJ$2,Recipes!$H:$GI,'Production Calculator'!$A35+2,FALSE)=0,0,HLOOKUP(CJ$2,Recipes!$H:$GI,'Production Calculator'!$A35+2,FALSE)*$AK35))+IF($AO35=CJ$3,$AM35/VLOOKUP($AO35,Data!$A$50:$B$56,2,FALSE),0)</f>
        <v>0</v>
      </c>
      <c r="CK35" s="11">
        <f>IF(CK$2=$A35,0,IF(HLOOKUP(CK$2,Recipes!$H:$GI,'Production Calculator'!$A35+2,FALSE)=0,0,HLOOKUP(CK$2,Recipes!$H:$GI,'Production Calculator'!$A35+2,FALSE)*$AK35))+IF($AO35=CK$3,$AM35/VLOOKUP($AO35,Data!$A$50:$B$56,2,FALSE),0)</f>
        <v>0</v>
      </c>
      <c r="CL35" s="11">
        <f>IF(CL$2=$A35,0,IF(HLOOKUP(CL$2,Recipes!$H:$GI,'Production Calculator'!$A35+2,FALSE)=0,0,HLOOKUP(CL$2,Recipes!$H:$GI,'Production Calculator'!$A35+2,FALSE)*$AK35))+IF($AO35=CL$3,$AM35/VLOOKUP($AO35,Data!$A$50:$B$56,2,FALSE),0)</f>
        <v>0</v>
      </c>
      <c r="CM35" s="11">
        <f>IF(CM$2=$A35,0,IF(HLOOKUP(CM$2,Recipes!$H:$GI,'Production Calculator'!$A35+2,FALSE)=0,0,HLOOKUP(CM$2,Recipes!$H:$GI,'Production Calculator'!$A35+2,FALSE)*$AK35))+IF($AO35=CM$3,$AM35/VLOOKUP($AO35,Data!$A$50:$B$56,2,FALSE),0)</f>
        <v>0</v>
      </c>
      <c r="CN35" s="11">
        <f>IF(CN$2=$A35,0,IF(HLOOKUP(CN$2,Recipes!$H:$GI,'Production Calculator'!$A35+2,FALSE)=0,0,HLOOKUP(CN$2,Recipes!$H:$GI,'Production Calculator'!$A35+2,FALSE)*$AK35))+IF($AO35=CN$3,$AM35/VLOOKUP($AO35,Data!$A$50:$B$56,2,FALSE),0)</f>
        <v>0</v>
      </c>
      <c r="CO35" s="11">
        <f>IF(CO$2=$A35,0,IF(HLOOKUP(CO$2,Recipes!$H:$GI,'Production Calculator'!$A35+2,FALSE)=0,0,HLOOKUP(CO$2,Recipes!$H:$GI,'Production Calculator'!$A35+2,FALSE)*$AK35))+IF($AO35=CO$3,$AM35/VLOOKUP($AO35,Data!$A$50:$B$56,2,FALSE),0)</f>
        <v>0</v>
      </c>
      <c r="CP35" s="11">
        <f>IF(CP$2=$A35,0,IF(HLOOKUP(CP$2,Recipes!$H:$GI,'Production Calculator'!$A35+2,FALSE)=0,0,HLOOKUP(CP$2,Recipes!$H:$GI,'Production Calculator'!$A35+2,FALSE)*$AK35))+IF($AO35=CP$3,$AM35/VLOOKUP($AO35,Data!$A$50:$B$56,2,FALSE),0)</f>
        <v>0</v>
      </c>
      <c r="CQ35" s="11">
        <f>IF(CQ$2=$A35,0,IF(HLOOKUP(CQ$2,Recipes!$H:$GI,'Production Calculator'!$A35+2,FALSE)=0,0,HLOOKUP(CQ$2,Recipes!$H:$GI,'Production Calculator'!$A35+2,FALSE)*$AK35))+IF($AO35=CQ$3,$AM35/VLOOKUP($AO35,Data!$A$50:$B$56,2,FALSE),0)</f>
        <v>0</v>
      </c>
      <c r="CR35" s="11">
        <f>IF(CR$2=$A35,0,IF(HLOOKUP(CR$2,Recipes!$H:$GI,'Production Calculator'!$A35+2,FALSE)=0,0,HLOOKUP(CR$2,Recipes!$H:$GI,'Production Calculator'!$A35+2,FALSE)*$AK35))+IF($AO35=CR$3,$AM35/VLOOKUP($AO35,Data!$A$50:$B$56,2,FALSE),0)</f>
        <v>0</v>
      </c>
      <c r="CS35" s="11">
        <f>IF(CS$2=$A35,0,IF(HLOOKUP(CS$2,Recipes!$H:$GI,'Production Calculator'!$A35+2,FALSE)=0,0,HLOOKUP(CS$2,Recipes!$H:$GI,'Production Calculator'!$A35+2,FALSE)*$AK35))+IF($AO35=CS$3,$AM35/VLOOKUP($AO35,Data!$A$50:$B$56,2,FALSE),0)</f>
        <v>0</v>
      </c>
      <c r="CT35" s="11">
        <f>IF(CT$2=$A35,0,IF(HLOOKUP(CT$2,Recipes!$H:$GI,'Production Calculator'!$A35+2,FALSE)=0,0,HLOOKUP(CT$2,Recipes!$H:$GI,'Production Calculator'!$A35+2,FALSE)*$AK35))+IF($AO35=CT$3,$AM35/VLOOKUP($AO35,Data!$A$50:$B$56,2,FALSE),0)</f>
        <v>0</v>
      </c>
      <c r="CU35" s="11">
        <f>IF(CU$2=$A35,0,IF(HLOOKUP(CU$2,Recipes!$H:$GI,'Production Calculator'!$A35+2,FALSE)=0,0,HLOOKUP(CU$2,Recipes!$H:$GI,'Production Calculator'!$A35+2,FALSE)*$AK35))+IF($AO35=CU$3,$AM35/VLOOKUP($AO35,Data!$A$50:$B$56,2,FALSE),0)</f>
        <v>0</v>
      </c>
      <c r="CV35" s="11">
        <f>IF(CV$2=$A35,0,IF(HLOOKUP(CV$2,Recipes!$H:$GI,'Production Calculator'!$A35+2,FALSE)=0,0,HLOOKUP(CV$2,Recipes!$H:$GI,'Production Calculator'!$A35+2,FALSE)*$AK35))+IF($AO35=CV$3,$AM35/VLOOKUP($AO35,Data!$A$50:$B$56,2,FALSE),0)</f>
        <v>0</v>
      </c>
      <c r="CW35" s="11">
        <f>IF(CW$2=$A35,0,IF(HLOOKUP(CW$2,Recipes!$H:$GI,'Production Calculator'!$A35+2,FALSE)=0,0,HLOOKUP(CW$2,Recipes!$H:$GI,'Production Calculator'!$A35+2,FALSE)*$AK35))+IF($AO35=CW$3,$AM35/VLOOKUP($AO35,Data!$A$50:$B$56,2,FALSE),0)</f>
        <v>0</v>
      </c>
      <c r="CX35" s="11">
        <f>IF(CX$2=$A35,0,IF(HLOOKUP(CX$2,Recipes!$H:$GI,'Production Calculator'!$A35+2,FALSE)=0,0,HLOOKUP(CX$2,Recipes!$H:$GI,'Production Calculator'!$A35+2,FALSE)*$AK35))+IF($AO35=CX$3,$AM35/VLOOKUP($AO35,Data!$A$50:$B$56,2,FALSE),0)</f>
        <v>0</v>
      </c>
      <c r="CY35" s="11">
        <f>IF(CY$2=$A35,0,IF(HLOOKUP(CY$2,Recipes!$H:$GI,'Production Calculator'!$A35+2,FALSE)=0,0,HLOOKUP(CY$2,Recipes!$H:$GI,'Production Calculator'!$A35+2,FALSE)*$AK35))+IF($AO35=CY$3,$AM35/VLOOKUP($AO35,Data!$A$50:$B$56,2,FALSE),0)</f>
        <v>0</v>
      </c>
      <c r="CZ35" s="11">
        <f>IF(CZ$2=$A35,0,IF(HLOOKUP(CZ$2,Recipes!$H:$GI,'Production Calculator'!$A35+2,FALSE)=0,0,HLOOKUP(CZ$2,Recipes!$H:$GI,'Production Calculator'!$A35+2,FALSE)*$AK35))+IF($AO35=CZ$3,$AM35/VLOOKUP($AO35,Data!$A$50:$B$56,2,FALSE),0)</f>
        <v>0</v>
      </c>
      <c r="DA35" s="11">
        <f>IF(DA$2=$A35,0,IF(HLOOKUP(DA$2,Recipes!$H:$GI,'Production Calculator'!$A35+2,FALSE)=0,0,HLOOKUP(DA$2,Recipes!$H:$GI,'Production Calculator'!$A35+2,FALSE)*$AK35))+IF($AO35=DA$3,$AM35/VLOOKUP($AO35,Data!$A$50:$B$56,2,FALSE),0)</f>
        <v>0</v>
      </c>
      <c r="DB35" s="11">
        <f>IF(DB$2=$A35,0,IF(HLOOKUP(DB$2,Recipes!$H:$GI,'Production Calculator'!$A35+2,FALSE)=0,0,HLOOKUP(DB$2,Recipes!$H:$GI,'Production Calculator'!$A35+2,FALSE)*$AK35))+IF($AO35=DB$3,$AM35/VLOOKUP($AO35,Data!$A$50:$B$56,2,FALSE),0)</f>
        <v>0</v>
      </c>
      <c r="DC35" s="11">
        <f>IF(DC$2=$A35,0,IF(HLOOKUP(DC$2,Recipes!$H:$GI,'Production Calculator'!$A35+2,FALSE)=0,0,HLOOKUP(DC$2,Recipes!$H:$GI,'Production Calculator'!$A35+2,FALSE)*$AK35))+IF($AO35=DC$3,$AM35/VLOOKUP($AO35,Data!$A$50:$B$56,2,FALSE),0)</f>
        <v>0</v>
      </c>
      <c r="DD35" s="11">
        <f>IF(DD$2=$A35,0,IF(HLOOKUP(DD$2,Recipes!$H:$GI,'Production Calculator'!$A35+2,FALSE)=0,0,HLOOKUP(DD$2,Recipes!$H:$GI,'Production Calculator'!$A35+2,FALSE)*$AK35))+IF($AO35=DD$3,$AM35/VLOOKUP($AO35,Data!$A$50:$B$56,2,FALSE),0)</f>
        <v>0</v>
      </c>
      <c r="DE35" s="11">
        <f>IF(DE$2=$A35,0,IF(HLOOKUP(DE$2,Recipes!$H:$GI,'Production Calculator'!$A35+2,FALSE)=0,0,HLOOKUP(DE$2,Recipes!$H:$GI,'Production Calculator'!$A35+2,FALSE)*$AK35))+IF($AO35=DE$3,$AM35/VLOOKUP($AO35,Data!$A$50:$B$56,2,FALSE),0)</f>
        <v>0</v>
      </c>
      <c r="DF35" s="11">
        <f>IF(DF$2=$A35,0,IF(HLOOKUP(DF$2,Recipes!$H:$GI,'Production Calculator'!$A35+2,FALSE)=0,0,HLOOKUP(DF$2,Recipes!$H:$GI,'Production Calculator'!$A35+2,FALSE)*$AK35))+IF($AO35=DF$3,$AM35/VLOOKUP($AO35,Data!$A$50:$B$56,2,FALSE),0)</f>
        <v>0</v>
      </c>
      <c r="DG35" s="11">
        <f>IF(DG$2=$A35,0,IF(HLOOKUP(DG$2,Recipes!$H:$GI,'Production Calculator'!$A35+2,FALSE)=0,0,HLOOKUP(DG$2,Recipes!$H:$GI,'Production Calculator'!$A35+2,FALSE)*$AK35))+IF($AO35=DG$3,$AM35/VLOOKUP($AO35,Data!$A$50:$B$56,2,FALSE),0)</f>
        <v>0</v>
      </c>
      <c r="DH35" s="11">
        <f>IF(DH$2=$A35,0,IF(HLOOKUP(DH$2,Recipes!$H:$GI,'Production Calculator'!$A35+2,FALSE)=0,0,HLOOKUP(DH$2,Recipes!$H:$GI,'Production Calculator'!$A35+2,FALSE)*$AK35))+IF($AO35=DH$3,$AM35/VLOOKUP($AO35,Data!$A$50:$B$56,2,FALSE),0)</f>
        <v>0</v>
      </c>
      <c r="DI35" s="11">
        <f>IF(DI$2=$A35,0,IF(HLOOKUP(DI$2,Recipes!$H:$GI,'Production Calculator'!$A35+2,FALSE)=0,0,HLOOKUP(DI$2,Recipes!$H:$GI,'Production Calculator'!$A35+2,FALSE)*$AK35))+IF($AO35=DI$3,$AM35/VLOOKUP($AO35,Data!$A$50:$B$56,2,FALSE),0)</f>
        <v>0</v>
      </c>
      <c r="DJ35" s="11">
        <f>IF(DJ$2=$A35,0,IF(HLOOKUP(DJ$2,Recipes!$H:$GI,'Production Calculator'!$A35+2,FALSE)=0,0,HLOOKUP(DJ$2,Recipes!$H:$GI,'Production Calculator'!$A35+2,FALSE)*$AK35))+IF($AO35=DJ$3,$AM35/VLOOKUP($AO35,Data!$A$50:$B$56,2,FALSE),0)</f>
        <v>0</v>
      </c>
      <c r="DK35" s="11">
        <f>IF(DK$2=$A35,0,IF(HLOOKUP(DK$2,Recipes!$H:$GI,'Production Calculator'!$A35+2,FALSE)=0,0,HLOOKUP(DK$2,Recipes!$H:$GI,'Production Calculator'!$A35+2,FALSE)*$AK35))+IF($AO35=DK$3,$AM35/VLOOKUP($AO35,Data!$A$50:$B$56,2,FALSE),0)</f>
        <v>0</v>
      </c>
      <c r="DL35" s="11">
        <f>IF(DL$2=$A35,0,IF(HLOOKUP(DL$2,Recipes!$H:$GI,'Production Calculator'!$A35+2,FALSE)=0,0,HLOOKUP(DL$2,Recipes!$H:$GI,'Production Calculator'!$A35+2,FALSE)*$AK35))+IF($AO35=DL$3,$AM35/VLOOKUP($AO35,Data!$A$50:$B$56,2,FALSE),0)</f>
        <v>0</v>
      </c>
      <c r="DM35" s="11">
        <f>IF(DM$2=$A35,0,IF(HLOOKUP(DM$2,Recipes!$H:$GI,'Production Calculator'!$A35+2,FALSE)=0,0,HLOOKUP(DM$2,Recipes!$H:$GI,'Production Calculator'!$A35+2,FALSE)*$AK35))+IF($AO35=DM$3,$AM35/VLOOKUP($AO35,Data!$A$50:$B$56,2,FALSE),0)</f>
        <v>0</v>
      </c>
      <c r="DN35" s="11">
        <f>IF(DN$2=$A35,0,IF(HLOOKUP(DN$2,Recipes!$H:$GI,'Production Calculator'!$A35+2,FALSE)=0,0,HLOOKUP(DN$2,Recipes!$H:$GI,'Production Calculator'!$A35+2,FALSE)*$AK35))+IF($AO35=DN$3,$AM35/VLOOKUP($AO35,Data!$A$50:$B$56,2,FALSE),0)</f>
        <v>0</v>
      </c>
      <c r="DO35" s="11">
        <f>IF(DO$2=$A35,0,IF(HLOOKUP(DO$2,Recipes!$H:$GI,'Production Calculator'!$A35+2,FALSE)=0,0,HLOOKUP(DO$2,Recipes!$H:$GI,'Production Calculator'!$A35+2,FALSE)*$AK35))+IF($AO35=DO$3,$AM35/VLOOKUP($AO35,Data!$A$50:$B$56,2,FALSE),0)</f>
        <v>0</v>
      </c>
      <c r="DP35" s="11">
        <f>IF(DP$2=$A35,0,IF(HLOOKUP(DP$2,Recipes!$H:$GI,'Production Calculator'!$A35+2,FALSE)=0,0,HLOOKUP(DP$2,Recipes!$H:$GI,'Production Calculator'!$A35+2,FALSE)*$AK35))+IF($AO35=DP$3,$AM35/VLOOKUP($AO35,Data!$A$50:$B$56,2,FALSE),0)</f>
        <v>0</v>
      </c>
      <c r="DQ35" s="11">
        <f>IF(DQ$2=$A35,0,IF(HLOOKUP(DQ$2,Recipes!$H:$GI,'Production Calculator'!$A35+2,FALSE)=0,0,HLOOKUP(DQ$2,Recipes!$H:$GI,'Production Calculator'!$A35+2,FALSE)*$AK35))+IF($AO35=DQ$3,$AM35/VLOOKUP($AO35,Data!$A$50:$B$56,2,FALSE),0)</f>
        <v>0</v>
      </c>
      <c r="DR35" s="11">
        <f>IF(DR$2=$A35,0,IF(HLOOKUP(DR$2,Recipes!$H:$GI,'Production Calculator'!$A35+2,FALSE)=0,0,HLOOKUP(DR$2,Recipes!$H:$GI,'Production Calculator'!$A35+2,FALSE)*$AK35))+IF($AO35=DR$3,$AM35/VLOOKUP($AO35,Data!$A$50:$B$56,2,FALSE),0)</f>
        <v>0</v>
      </c>
      <c r="DS35" s="11">
        <f>IF(DS$2=$A35,0,IF(HLOOKUP(DS$2,Recipes!$H:$GI,'Production Calculator'!$A35+2,FALSE)=0,0,HLOOKUP(DS$2,Recipes!$H:$GI,'Production Calculator'!$A35+2,FALSE)*$AK35))+IF($AO35=DS$3,$AM35/VLOOKUP($AO35,Data!$A$50:$B$56,2,FALSE),0)</f>
        <v>0</v>
      </c>
      <c r="DT35" s="11">
        <f>IF(DT$2=$A35,0,IF(HLOOKUP(DT$2,Recipes!$H:$GI,'Production Calculator'!$A35+2,FALSE)=0,0,HLOOKUP(DT$2,Recipes!$H:$GI,'Production Calculator'!$A35+2,FALSE)*$AK35))+IF($AO35=DT$3,$AM35/VLOOKUP($AO35,Data!$A$50:$B$56,2,FALSE),0)</f>
        <v>0</v>
      </c>
      <c r="DU35" s="11">
        <f>IF(DU$2=$A35,0,IF(HLOOKUP(DU$2,Recipes!$H:$GI,'Production Calculator'!$A35+2,FALSE)=0,0,HLOOKUP(DU$2,Recipes!$H:$GI,'Production Calculator'!$A35+2,FALSE)*$AK35))+IF($AO35=DU$3,$AM35/VLOOKUP($AO35,Data!$A$50:$B$56,2,FALSE),0)</f>
        <v>0</v>
      </c>
      <c r="DV35" s="11">
        <f>IF(DV$2=$A35,0,IF(HLOOKUP(DV$2,Recipes!$H:$GI,'Production Calculator'!$A35+2,FALSE)=0,0,HLOOKUP(DV$2,Recipes!$H:$GI,'Production Calculator'!$A35+2,FALSE)*$AK35))+IF($AO35=DV$3,$AM35/VLOOKUP($AO35,Data!$A$50:$B$56,2,FALSE),0)</f>
        <v>0</v>
      </c>
      <c r="DW35" s="11">
        <f>IF(DW$2=$A35,0,IF(HLOOKUP(DW$2,Recipes!$H:$GI,'Production Calculator'!$A35+2,FALSE)=0,0,HLOOKUP(DW$2,Recipes!$H:$GI,'Production Calculator'!$A35+2,FALSE)*$AK35))+IF($AO35=DW$3,$AM35/VLOOKUP($AO35,Data!$A$50:$B$56,2,FALSE),0)</f>
        <v>0</v>
      </c>
      <c r="DX35" s="11">
        <f>IF(DX$2=$A35,0,IF(HLOOKUP(DX$2,Recipes!$H:$GI,'Production Calculator'!$A35+2,FALSE)=0,0,HLOOKUP(DX$2,Recipes!$H:$GI,'Production Calculator'!$A35+2,FALSE)*$AK35))+IF($AO35=DX$3,$AM35/VLOOKUP($AO35,Data!$A$50:$B$56,2,FALSE),0)</f>
        <v>0</v>
      </c>
      <c r="DY35" s="11">
        <f>IF(DY$2=$A35,0,IF(HLOOKUP(DY$2,Recipes!$H:$GI,'Production Calculator'!$A35+2,FALSE)=0,0,HLOOKUP(DY$2,Recipes!$H:$GI,'Production Calculator'!$A35+2,FALSE)*$AK35))+IF($AO35=DY$3,$AM35/VLOOKUP($AO35,Data!$A$50:$B$56,2,FALSE),0)</f>
        <v>0</v>
      </c>
      <c r="DZ35" s="11">
        <f>IF(DZ$2=$A35,0,IF(HLOOKUP(DZ$2,Recipes!$H:$GI,'Production Calculator'!$A35+2,FALSE)=0,0,HLOOKUP(DZ$2,Recipes!$H:$GI,'Production Calculator'!$A35+2,FALSE)*$AK35))+IF($AO35=DZ$3,$AM35/VLOOKUP($AO35,Data!$A$50:$B$56,2,FALSE),0)</f>
        <v>0</v>
      </c>
      <c r="EA35" s="11">
        <f>IF(EA$2=$A35,0,IF(HLOOKUP(EA$2,Recipes!$H:$GI,'Production Calculator'!$A35+2,FALSE)=0,0,HLOOKUP(EA$2,Recipes!$H:$GI,'Production Calculator'!$A35+2,FALSE)*$AK35))+IF($AO35=EA$3,$AM35/VLOOKUP($AO35,Data!$A$50:$B$56,2,FALSE),0)</f>
        <v>0</v>
      </c>
      <c r="EB35" s="11">
        <f>IF(EB$2=$A35,0,IF(HLOOKUP(EB$2,Recipes!$H:$GI,'Production Calculator'!$A35+2,FALSE)=0,0,HLOOKUP(EB$2,Recipes!$H:$GI,'Production Calculator'!$A35+2,FALSE)*$AK35))+IF($AO35=EB$3,$AM35/VLOOKUP($AO35,Data!$A$50:$B$56,2,FALSE),0)</f>
        <v>0</v>
      </c>
      <c r="EC35" s="11">
        <f>IF(EC$2=$A35,0,IF(HLOOKUP(EC$2,Recipes!$H:$GI,'Production Calculator'!$A35+2,FALSE)=0,0,HLOOKUP(EC$2,Recipes!$H:$GI,'Production Calculator'!$A35+2,FALSE)*$AK35))+IF($AO35=EC$3,$AM35/VLOOKUP($AO35,Data!$A$50:$B$56,2,FALSE),0)</f>
        <v>0</v>
      </c>
      <c r="ED35" s="11">
        <f>IF(ED$2=$A35,0,IF(HLOOKUP(ED$2,Recipes!$H:$GI,'Production Calculator'!$A35+2,FALSE)=0,0,HLOOKUP(ED$2,Recipes!$H:$GI,'Production Calculator'!$A35+2,FALSE)*$AK35))+IF($AO35=ED$3,$AM35/VLOOKUP($AO35,Data!$A$50:$B$56,2,FALSE),0)</f>
        <v>0</v>
      </c>
      <c r="EE35" s="11">
        <f>IF(EE$2=$A35,0,IF(HLOOKUP(EE$2,Recipes!$H:$GI,'Production Calculator'!$A35+2,FALSE)=0,0,HLOOKUP(EE$2,Recipes!$H:$GI,'Production Calculator'!$A35+2,FALSE)*$AK35))+IF($AO35=EE$3,$AM35/VLOOKUP($AO35,Data!$A$50:$B$56,2,FALSE),0)</f>
        <v>0</v>
      </c>
      <c r="EF35" s="11">
        <f>IF(EF$2=$A35,0,IF(HLOOKUP(EF$2,Recipes!$H:$GI,'Production Calculator'!$A35+2,FALSE)=0,0,HLOOKUP(EF$2,Recipes!$H:$GI,'Production Calculator'!$A35+2,FALSE)*$AK35))+IF($AO35=EF$3,$AM35/VLOOKUP($AO35,Data!$A$50:$B$56,2,FALSE),0)</f>
        <v>0</v>
      </c>
      <c r="EG35" s="11">
        <f>IF(EG$2=$A35,0,IF(HLOOKUP(EG$2,Recipes!$H:$GI,'Production Calculator'!$A35+2,FALSE)=0,0,HLOOKUP(EG$2,Recipes!$H:$GI,'Production Calculator'!$A35+2,FALSE)*$AK35))+IF($AO35=EG$3,$AM35/VLOOKUP($AO35,Data!$A$50:$B$56,2,FALSE),0)</f>
        <v>0</v>
      </c>
      <c r="EH35" s="11">
        <f>IF(EH$2=$A35,0,IF(HLOOKUP(EH$2,Recipes!$H:$GI,'Production Calculator'!$A35+2,FALSE)=0,0,HLOOKUP(EH$2,Recipes!$H:$GI,'Production Calculator'!$A35+2,FALSE)*$AK35))+IF($AO35=EH$3,$AM35/VLOOKUP($AO35,Data!$A$50:$B$56,2,FALSE),0)</f>
        <v>0</v>
      </c>
      <c r="EI35" s="11">
        <f>IF(EI$2=$A35,0,IF(HLOOKUP(EI$2,Recipes!$H:$GI,'Production Calculator'!$A35+2,FALSE)=0,0,HLOOKUP(EI$2,Recipes!$H:$GI,'Production Calculator'!$A35+2,FALSE)*$AK35))+IF($AO35=EI$3,$AM35/VLOOKUP($AO35,Data!$A$50:$B$56,2,FALSE),0)</f>
        <v>0</v>
      </c>
      <c r="EJ35" s="11">
        <f>IF(EJ$2=$A35,0,IF(HLOOKUP(EJ$2,Recipes!$H:$GI,'Production Calculator'!$A35+2,FALSE)=0,0,HLOOKUP(EJ$2,Recipes!$H:$GI,'Production Calculator'!$A35+2,FALSE)*$AK35))+IF($AO35=EJ$3,$AM35/VLOOKUP($AO35,Data!$A$50:$B$56,2,FALSE),0)</f>
        <v>0</v>
      </c>
      <c r="EK35" s="11">
        <f>IF(EK$2=$A35,0,IF(HLOOKUP(EK$2,Recipes!$H:$GI,'Production Calculator'!$A35+2,FALSE)=0,0,HLOOKUP(EK$2,Recipes!$H:$GI,'Production Calculator'!$A35+2,FALSE)*$AK35))+IF($AO35=EK$3,$AM35/VLOOKUP($AO35,Data!$A$50:$B$56,2,FALSE),0)</f>
        <v>0</v>
      </c>
      <c r="EL35" s="11">
        <f>IF(EL$2=$A35,0,IF(HLOOKUP(EL$2,Recipes!$H:$GI,'Production Calculator'!$A35+2,FALSE)=0,0,HLOOKUP(EL$2,Recipes!$H:$GI,'Production Calculator'!$A35+2,FALSE)*$AK35))+IF($AO35=EL$3,$AM35/VLOOKUP($AO35,Data!$A$50:$B$56,2,FALSE),0)</f>
        <v>0</v>
      </c>
      <c r="EM35" s="11">
        <f>IF(EM$2=$A35,0,IF(HLOOKUP(EM$2,Recipes!$H:$GI,'Production Calculator'!$A35+2,FALSE)=0,0,HLOOKUP(EM$2,Recipes!$H:$GI,'Production Calculator'!$A35+2,FALSE)*$AK35))+IF($AO35=EM$3,$AM35/VLOOKUP($AO35,Data!$A$50:$B$56,2,FALSE),0)</f>
        <v>0</v>
      </c>
      <c r="EN35" s="11">
        <f>IF(EN$2=$A35,0,IF(HLOOKUP(EN$2,Recipes!$H:$GI,'Production Calculator'!$A35+2,FALSE)=0,0,HLOOKUP(EN$2,Recipes!$H:$GI,'Production Calculator'!$A35+2,FALSE)*$AK35))+IF($AO35=EN$3,$AM35/VLOOKUP($AO35,Data!$A$50:$B$56,2,FALSE),0)</f>
        <v>0</v>
      </c>
      <c r="EO35" s="11">
        <f>IF(EO$2=$A35,0,IF(HLOOKUP(EO$2,Recipes!$H:$GI,'Production Calculator'!$A35+2,FALSE)=0,0,HLOOKUP(EO$2,Recipes!$H:$GI,'Production Calculator'!$A35+2,FALSE)*$AK35))+IF($AO35=EO$3,$AM35/VLOOKUP($AO35,Data!$A$50:$B$56,2,FALSE),0)</f>
        <v>0</v>
      </c>
      <c r="EP35" s="11">
        <f>IF(EP$2=$A35,0,IF(HLOOKUP(EP$2,Recipes!$H:$GI,'Production Calculator'!$A35+2,FALSE)=0,0,HLOOKUP(EP$2,Recipes!$H:$GI,'Production Calculator'!$A35+2,FALSE)*$AK35))+IF($AO35=EP$3,$AM35/VLOOKUP($AO35,Data!$A$50:$B$56,2,FALSE),0)</f>
        <v>0</v>
      </c>
      <c r="EQ35" s="11">
        <f>IF(EQ$2=$A35,0,IF(HLOOKUP(EQ$2,Recipes!$H:$GI,'Production Calculator'!$A35+2,FALSE)=0,0,HLOOKUP(EQ$2,Recipes!$H:$GI,'Production Calculator'!$A35+2,FALSE)*$AK35))+IF($AO35=EQ$3,$AM35/VLOOKUP($AO35,Data!$A$50:$B$56,2,FALSE),0)</f>
        <v>0</v>
      </c>
      <c r="ER35" s="11">
        <f>IF(ER$2=$A35,0,IF(HLOOKUP(ER$2,Recipes!$H:$GI,'Production Calculator'!$A35+2,FALSE)=0,0,HLOOKUP(ER$2,Recipes!$H:$GI,'Production Calculator'!$A35+2,FALSE)*$AK35))+IF($AO35=ER$3,$AM35/VLOOKUP($AO35,Data!$A$50:$B$56,2,FALSE),0)</f>
        <v>0</v>
      </c>
      <c r="ES35" s="11">
        <f>IF(ES$2=$A35,0,IF(HLOOKUP(ES$2,Recipes!$H:$GI,'Production Calculator'!$A35+2,FALSE)=0,0,HLOOKUP(ES$2,Recipes!$H:$GI,'Production Calculator'!$A35+2,FALSE)*$AK35))+IF($AO35=ES$3,$AM35/VLOOKUP($AO35,Data!$A$50:$B$56,2,FALSE),0)</f>
        <v>0</v>
      </c>
      <c r="ET35" s="11">
        <f>IF(ET$2=$A35,0,IF(HLOOKUP(ET$2,Recipes!$H:$GI,'Production Calculator'!$A35+2,FALSE)=0,0,HLOOKUP(ET$2,Recipes!$H:$GI,'Production Calculator'!$A35+2,FALSE)*$AK35))+IF($AO35=ET$3,$AM35/VLOOKUP($AO35,Data!$A$50:$B$56,2,FALSE),0)</f>
        <v>0</v>
      </c>
      <c r="EU35" s="11">
        <f>IF(EU$2=$A35,0,IF(HLOOKUP(EU$2,Recipes!$H:$GI,'Production Calculator'!$A35+2,FALSE)=0,0,HLOOKUP(EU$2,Recipes!$H:$GI,'Production Calculator'!$A35+2,FALSE)*$AK35))+IF($AO35=EU$3,$AM35/VLOOKUP($AO35,Data!$A$50:$B$56,2,FALSE),0)</f>
        <v>0</v>
      </c>
      <c r="EV35" s="11">
        <f>IF(EV$2=$A35,0,IF(HLOOKUP(EV$2,Recipes!$H:$GI,'Production Calculator'!$A35+2,FALSE)=0,0,HLOOKUP(EV$2,Recipes!$H:$GI,'Production Calculator'!$A35+2,FALSE)*$AK35))+IF($AO35=EV$3,$AM35/VLOOKUP($AO35,Data!$A$50:$B$56,2,FALSE),0)</f>
        <v>0</v>
      </c>
      <c r="EW35" s="11">
        <f>IF(EW$2=$A35,0,IF(HLOOKUP(EW$2,Recipes!$H:$GI,'Production Calculator'!$A35+2,FALSE)=0,0,HLOOKUP(EW$2,Recipes!$H:$GI,'Production Calculator'!$A35+2,FALSE)*$AK35))+IF($AO35=EW$3,$AM35/VLOOKUP($AO35,Data!$A$50:$B$56,2,FALSE),0)</f>
        <v>0</v>
      </c>
      <c r="EX35" s="11">
        <f>IF(EX$2=$A35,0,IF(HLOOKUP(EX$2,Recipes!$H:$GI,'Production Calculator'!$A35+2,FALSE)=0,0,HLOOKUP(EX$2,Recipes!$H:$GI,'Production Calculator'!$A35+2,FALSE)*$AK35))+IF($AO35=EX$3,$AM35/VLOOKUP($AO35,Data!$A$50:$B$56,2,FALSE),0)</f>
        <v>0</v>
      </c>
      <c r="EY35" s="11">
        <f>IF(EY$2=$A35,0,IF(HLOOKUP(EY$2,Recipes!$H:$GI,'Production Calculator'!$A35+2,FALSE)=0,0,HLOOKUP(EY$2,Recipes!$H:$GI,'Production Calculator'!$A35+2,FALSE)*$AK35))+IF($AO35=EY$3,$AM35/VLOOKUP($AO35,Data!$A$50:$B$56,2,FALSE),0)</f>
        <v>0</v>
      </c>
      <c r="EZ35" s="11">
        <f>IF(EZ$2=$A35,0,IF(HLOOKUP(EZ$2,Recipes!$H:$GI,'Production Calculator'!$A35+2,FALSE)=0,0,HLOOKUP(EZ$2,Recipes!$H:$GI,'Production Calculator'!$A35+2,FALSE)*$AK35))+IF($AO35=EZ$3,$AM35/VLOOKUP($AO35,Data!$A$50:$B$56,2,FALSE),0)</f>
        <v>0</v>
      </c>
      <c r="FA35" s="11">
        <f>IF(FA$2=$A35,0,IF(HLOOKUP(FA$2,Recipes!$H:$GI,'Production Calculator'!$A35+2,FALSE)=0,0,HLOOKUP(FA$2,Recipes!$H:$GI,'Production Calculator'!$A35+2,FALSE)*$AK35))+IF($AO35=FA$3,$AM35/VLOOKUP($AO35,Data!$A$50:$B$56,2,FALSE),0)</f>
        <v>0</v>
      </c>
      <c r="FB35" s="11">
        <f>IF(FB$2=$A35,0,IF(HLOOKUP(FB$2,Recipes!$H:$GI,'Production Calculator'!$A35+2,FALSE)=0,0,HLOOKUP(FB$2,Recipes!$H:$GI,'Production Calculator'!$A35+2,FALSE)*$AK35))+IF($AO35=FB$3,$AM35/VLOOKUP($AO35,Data!$A$50:$B$56,2,FALSE),0)</f>
        <v>0</v>
      </c>
      <c r="FC35" s="11">
        <f>IF(FC$2=$A35,0,IF(HLOOKUP(FC$2,Recipes!$H:$GI,'Production Calculator'!$A35+2,FALSE)=0,0,HLOOKUP(FC$2,Recipes!$H:$GI,'Production Calculator'!$A35+2,FALSE)*$AK35))+IF($AO35=FC$3,$AM35/VLOOKUP($AO35,Data!$A$50:$B$56,2,FALSE),0)</f>
        <v>0</v>
      </c>
      <c r="FD35" s="11">
        <f>IF(FD$2=$A35,0,IF(HLOOKUP(FD$2,Recipes!$H:$GI,'Production Calculator'!$A35+2,FALSE)=0,0,HLOOKUP(FD$2,Recipes!$H:$GI,'Production Calculator'!$A35+2,FALSE)*$AK35))+IF($AO35=FD$3,$AM35/VLOOKUP($AO35,Data!$A$50:$B$56,2,FALSE),0)</f>
        <v>0</v>
      </c>
      <c r="FE35" s="11">
        <f>IF(FE$2=$A35,0,IF(HLOOKUP(FE$2,Recipes!$H:$GI,'Production Calculator'!$A35+2,FALSE)=0,0,HLOOKUP(FE$2,Recipes!$H:$GI,'Production Calculator'!$A35+2,FALSE)*$AK35))+IF($AO35=FE$3,$AM35/VLOOKUP($AO35,Data!$A$50:$B$56,2,FALSE),0)</f>
        <v>0</v>
      </c>
      <c r="FF35" s="11">
        <f>IF(FF$2=$A35,0,IF(HLOOKUP(FF$2,Recipes!$H:$GI,'Production Calculator'!$A35+2,FALSE)=0,0,HLOOKUP(FF$2,Recipes!$H:$GI,'Production Calculator'!$A35+2,FALSE)*$AK35))+IF($AO35=FF$3,$AM35/VLOOKUP($AO35,Data!$A$50:$B$56,2,FALSE),0)</f>
        <v>0</v>
      </c>
      <c r="FG35" s="11">
        <f>IF(FG$2=$A35,0,IF(HLOOKUP(FG$2,Recipes!$H:$GI,'Production Calculator'!$A35+2,FALSE)=0,0,HLOOKUP(FG$2,Recipes!$H:$GI,'Production Calculator'!$A35+2,FALSE)*$AK35))+IF($AO35=FG$3,$AM35/VLOOKUP($AO35,Data!$A$50:$B$56,2,FALSE),0)</f>
        <v>0</v>
      </c>
      <c r="FH35" s="11">
        <f>IF(FH$2=$A35,0,IF(HLOOKUP(FH$2,Recipes!$H:$GI,'Production Calculator'!$A35+2,FALSE)=0,0,HLOOKUP(FH$2,Recipes!$H:$GI,'Production Calculator'!$A35+2,FALSE)*$AK35))+IF($AO35=FH$3,$AM35/VLOOKUP($AO35,Data!$A$50:$B$56,2,FALSE),0)</f>
        <v>0</v>
      </c>
      <c r="FI35" s="11">
        <f>IF(FI$2=$A35,0,IF(HLOOKUP(FI$2,Recipes!$H:$GI,'Production Calculator'!$A35+2,FALSE)=0,0,HLOOKUP(FI$2,Recipes!$H:$GI,'Production Calculator'!$A35+2,FALSE)*$AK35))+IF($AO35=FI$3,$AM35/VLOOKUP($AO35,Data!$A$50:$B$56,2,FALSE),0)</f>
        <v>0</v>
      </c>
      <c r="FJ35" s="11">
        <f>IF(FJ$2=$A35,0,IF(HLOOKUP(FJ$2,Recipes!$H:$GI,'Production Calculator'!$A35+2,FALSE)=0,0,HLOOKUP(FJ$2,Recipes!$H:$GI,'Production Calculator'!$A35+2,FALSE)*$AK35))+IF($AO35=FJ$3,$AM35/VLOOKUP($AO35,Data!$A$50:$B$56,2,FALSE),0)</f>
        <v>0</v>
      </c>
      <c r="FK35" s="11">
        <f>IF(FK$2=$A35,0,IF(HLOOKUP(FK$2,Recipes!$H:$GI,'Production Calculator'!$A35+2,FALSE)=0,0,HLOOKUP(FK$2,Recipes!$H:$GI,'Production Calculator'!$A35+2,FALSE)*$AK35))+IF($AO35=FK$3,$AM35/VLOOKUP($AO35,Data!$A$50:$B$56,2,FALSE),0)</f>
        <v>0</v>
      </c>
      <c r="FL35" s="11">
        <f>IF(FL$2=$A35,0,IF(HLOOKUP(FL$2,Recipes!$H:$GI,'Production Calculator'!$A35+2,FALSE)=0,0,HLOOKUP(FL$2,Recipes!$H:$GI,'Production Calculator'!$A35+2,FALSE)*$AK35))+IF($AO35=FL$3,$AM35/VLOOKUP($AO35,Data!$A$50:$B$56,2,FALSE),0)</f>
        <v>0</v>
      </c>
      <c r="FM35" s="11">
        <f>IF(FM$2=$A35,0,IF(HLOOKUP(FM$2,Recipes!$H:$GI,'Production Calculator'!$A35+2,FALSE)=0,0,HLOOKUP(FM$2,Recipes!$H:$GI,'Production Calculator'!$A35+2,FALSE)*$AK35))+IF($AO35=FM$3,$AM35/VLOOKUP($AO35,Data!$A$50:$B$56,2,FALSE),0)</f>
        <v>0</v>
      </c>
      <c r="FN35" s="11">
        <f>IF(FN$2=$A35,0,IF(HLOOKUP(FN$2,Recipes!$H:$GI,'Production Calculator'!$A35+2,FALSE)=0,0,HLOOKUP(FN$2,Recipes!$H:$GI,'Production Calculator'!$A35+2,FALSE)*$AK35))+IF($AO35=FN$3,$AM35/VLOOKUP($AO35,Data!$A$50:$B$56,2,FALSE),0)</f>
        <v>0</v>
      </c>
      <c r="FO35" s="11">
        <f>IF(FO$2=$A35,0,IF(HLOOKUP(FO$2,Recipes!$H:$GI,'Production Calculator'!$A35+2,FALSE)=0,0,HLOOKUP(FO$2,Recipes!$H:$GI,'Production Calculator'!$A35+2,FALSE)*$AK35))+IF($AO35=FO$3,$AM35/VLOOKUP($AO35,Data!$A$50:$B$56,2,FALSE),0)</f>
        <v>0</v>
      </c>
      <c r="FP35" s="11">
        <f>IF(FP$2=$A35,0,IF(HLOOKUP(FP$2,Recipes!$H:$GI,'Production Calculator'!$A35+2,FALSE)=0,0,HLOOKUP(FP$2,Recipes!$H:$GI,'Production Calculator'!$A35+2,FALSE)*$AK35))+IF($AO35=FP$3,$AM35/VLOOKUP($AO35,Data!$A$50:$B$56,2,FALSE),0)</f>
        <v>0</v>
      </c>
      <c r="FQ35" s="11">
        <f>IF(FQ$2=$A35,0,IF(HLOOKUP(FQ$2,Recipes!$H:$GI,'Production Calculator'!$A35+2,FALSE)=0,0,HLOOKUP(FQ$2,Recipes!$H:$GI,'Production Calculator'!$A35+2,FALSE)*$AK35))+IF($AO35=FQ$3,$AM35/VLOOKUP($AO35,Data!$A$50:$B$56,2,FALSE),0)</f>
        <v>0</v>
      </c>
      <c r="FR35" s="11">
        <f>IF(FR$2=$A35,0,IF(HLOOKUP(FR$2,Recipes!$H:$GI,'Production Calculator'!$A35+2,FALSE)=0,0,HLOOKUP(FR$2,Recipes!$H:$GI,'Production Calculator'!$A35+2,FALSE)*$AK35))+IF($AO35=FR$3,$AM35/VLOOKUP($AO35,Data!$A$50:$B$56,2,FALSE),0)</f>
        <v>0</v>
      </c>
      <c r="FS35" s="11">
        <f>IF(FS$2=$A35,0,IF(HLOOKUP(FS$2,Recipes!$H:$GI,'Production Calculator'!$A35+2,FALSE)=0,0,HLOOKUP(FS$2,Recipes!$H:$GI,'Production Calculator'!$A35+2,FALSE)*$AK35))+IF($AO35=FS$3,$AM35/VLOOKUP($AO35,Data!$A$50:$B$56,2,FALSE),0)</f>
        <v>0</v>
      </c>
      <c r="FT35" s="11">
        <f>IF(FT$2=$A35,0,IF(HLOOKUP(FT$2,Recipes!$H:$GI,'Production Calculator'!$A35+2,FALSE)=0,0,HLOOKUP(FT$2,Recipes!$H:$GI,'Production Calculator'!$A35+2,FALSE)*$AK35))+IF($AO35=FT$3,$AM35/VLOOKUP($AO35,Data!$A$50:$B$56,2,FALSE),0)</f>
        <v>0</v>
      </c>
      <c r="FU35" s="11">
        <f>IF(FU$2=$A35,0,IF(HLOOKUP(FU$2,Recipes!$H:$GI,'Production Calculator'!$A35+2,FALSE)=0,0,HLOOKUP(FU$2,Recipes!$H:$GI,'Production Calculator'!$A35+2,FALSE)*$AK35))+IF($AO35=FU$3,$AM35/VLOOKUP($AO35,Data!$A$50:$B$56,2,FALSE),0)</f>
        <v>0</v>
      </c>
      <c r="FV35" s="11">
        <f>IF(FV$2=$A35,0,IF(HLOOKUP(FV$2,Recipes!$H:$GI,'Production Calculator'!$A35+2,FALSE)=0,0,HLOOKUP(FV$2,Recipes!$H:$GI,'Production Calculator'!$A35+2,FALSE)*$AK35))+IF($AO35=FV$3,$AM35/VLOOKUP($AO35,Data!$A$50:$B$56,2,FALSE),0)</f>
        <v>0</v>
      </c>
      <c r="FW35" s="11">
        <f>IF(FW$2=$A35,0,IF(HLOOKUP(FW$2,Recipes!$H:$GI,'Production Calculator'!$A35+2,FALSE)=0,0,HLOOKUP(FW$2,Recipes!$H:$GI,'Production Calculator'!$A35+2,FALSE)*$AK35))+IF($AO35=FW$3,$AM35/VLOOKUP($AO35,Data!$A$50:$B$56,2,FALSE),0)</f>
        <v>0</v>
      </c>
      <c r="FX35" s="11">
        <f>IF(FX$2=$A35,0,IF(HLOOKUP(FX$2,Recipes!$H:$GI,'Production Calculator'!$A35+2,FALSE)=0,0,HLOOKUP(FX$2,Recipes!$H:$GI,'Production Calculator'!$A35+2,FALSE)*$AK35))+IF($AO35=FX$3,$AM35/VLOOKUP($AO35,Data!$A$50:$B$56,2,FALSE),0)</f>
        <v>0</v>
      </c>
      <c r="FY35" s="11">
        <f>IF(FY$2=$A35,0,IF(HLOOKUP(FY$2,Recipes!$H:$GI,'Production Calculator'!$A35+2,FALSE)=0,0,HLOOKUP(FY$2,Recipes!$H:$GI,'Production Calculator'!$A35+2,FALSE)*$AK35))+IF($AO35=FY$3,$AM35/VLOOKUP($AO35,Data!$A$50:$B$56,2,FALSE),0)</f>
        <v>0</v>
      </c>
      <c r="FZ35" s="11">
        <f>IF(FZ$2=$A35,0,IF(HLOOKUP(FZ$2,Recipes!$H:$GI,'Production Calculator'!$A35+2,FALSE)=0,0,HLOOKUP(FZ$2,Recipes!$H:$GI,'Production Calculator'!$A35+2,FALSE)*$AK35))+IF($AO35=FZ$3,$AM35/VLOOKUP($AO35,Data!$A$50:$B$56,2,FALSE),0)</f>
        <v>0</v>
      </c>
      <c r="GA35" s="11">
        <f>IF(GA$2=$A35,0,IF(HLOOKUP(GA$2,Recipes!$H:$GI,'Production Calculator'!$A35+2,FALSE)=0,0,HLOOKUP(GA$2,Recipes!$H:$GI,'Production Calculator'!$A35+2,FALSE)*$AK35))+IF($AO35=GA$3,$AM35/VLOOKUP($AO35,Data!$A$50:$B$56,2,FALSE),0)</f>
        <v>0</v>
      </c>
      <c r="GB35" s="11">
        <f>IF(GB$2=$A35,0,IF(HLOOKUP(GB$2,Recipes!$H:$GI,'Production Calculator'!$A35+2,FALSE)=0,0,HLOOKUP(GB$2,Recipes!$H:$GI,'Production Calculator'!$A35+2,FALSE)*$AK35))+IF($AO35=GB$3,$AM35/VLOOKUP($AO35,Data!$A$50:$B$56,2,FALSE),0)</f>
        <v>0</v>
      </c>
      <c r="GC35" s="11">
        <f>IF(GC$2=$A35,0,IF(HLOOKUP(GC$2,Recipes!$H:$GI,'Production Calculator'!$A35+2,FALSE)=0,0,HLOOKUP(GC$2,Recipes!$H:$GI,'Production Calculator'!$A35+2,FALSE)*$AK35))+IF($AO35=GC$3,$AM35/VLOOKUP($AO35,Data!$A$50:$B$56,2,FALSE),0)</f>
        <v>0</v>
      </c>
      <c r="GD35" s="11">
        <f>IF(GD$2=$A35,0,IF(HLOOKUP(GD$2,Recipes!$H:$GI,'Production Calculator'!$A35+2,FALSE)=0,0,HLOOKUP(GD$2,Recipes!$H:$GI,'Production Calculator'!$A35+2,FALSE)*$AK35))+IF($AO35=GD$3,$AM35/VLOOKUP($AO35,Data!$A$50:$B$56,2,FALSE),0)</f>
        <v>0</v>
      </c>
      <c r="GE35" s="11">
        <f>IF(GE$2=$A35,0,IF(HLOOKUP(GE$2,Recipes!$H:$GI,'Production Calculator'!$A35+2,FALSE)=0,0,HLOOKUP(GE$2,Recipes!$H:$GI,'Production Calculator'!$A35+2,FALSE)*$AK35))+IF($AO35=GE$3,$AM35/VLOOKUP($AO35,Data!$A$50:$B$56,2,FALSE),0)</f>
        <v>0</v>
      </c>
      <c r="GF35" s="11">
        <f>IF(GF$2=$A35,0,IF(HLOOKUP(GF$2,Recipes!$H:$GI,'Production Calculator'!$A35+2,FALSE)=0,0,HLOOKUP(GF$2,Recipes!$H:$GI,'Production Calculator'!$A35+2,FALSE)*$AK35))+IF($AO35=GF$3,$AM35/VLOOKUP($AO35,Data!$A$50:$B$56,2,FALSE),0)</f>
        <v>0</v>
      </c>
      <c r="GG35" s="11">
        <f>IF(GG$2=$A35,0,IF(HLOOKUP(GG$2,Recipes!$H:$GI,'Production Calculator'!$A35+2,FALSE)=0,0,HLOOKUP(GG$2,Recipes!$H:$GI,'Production Calculator'!$A35+2,FALSE)*$AK35))+IF($AO35=GG$3,$AM35/VLOOKUP($AO35,Data!$A$50:$B$56,2,FALSE),0)</f>
        <v>0</v>
      </c>
      <c r="GH35" s="11">
        <f>IF(GH$2=$A35,0,IF(HLOOKUP(GH$2,Recipes!$H:$GI,'Production Calculator'!$A35+2,FALSE)=0,0,HLOOKUP(GH$2,Recipes!$H:$GI,'Production Calculator'!$A35+2,FALSE)*$AK35))+IF($AO35=GH$3,$AM35/VLOOKUP($AO35,Data!$A$50:$B$56,2,FALSE),0)</f>
        <v>0</v>
      </c>
      <c r="GI35" s="11">
        <f>IF(GI$2=$A35,0,IF(HLOOKUP(GI$2,Recipes!$H:$GI,'Production Calculator'!$A35+2,FALSE)=0,0,HLOOKUP(GI$2,Recipes!$H:$GI,'Production Calculator'!$A35+2,FALSE)*$AK35))+IF($AO35=GI$3,$AM35/VLOOKUP($AO35,Data!$A$50:$B$56,2,FALSE),0)</f>
        <v>0</v>
      </c>
      <c r="GJ35" s="11">
        <f>IF(GJ$2=$A35,0,IF(HLOOKUP(GJ$2,Recipes!$H:$GI,'Production Calculator'!$A35+2,FALSE)=0,0,HLOOKUP(GJ$2,Recipes!$H:$GI,'Production Calculator'!$A35+2,FALSE)*$AK35))+IF($AO35=GJ$3,$AM35/VLOOKUP($AO35,Data!$A$50:$B$56,2,FALSE),0)</f>
        <v>0</v>
      </c>
      <c r="GK35" s="11">
        <f>IF(GK$2=$A35,0,IF(HLOOKUP(GK$2,Recipes!$H:$GI,'Production Calculator'!$A35+2,FALSE)=0,0,HLOOKUP(GK$2,Recipes!$H:$GI,'Production Calculator'!$A35+2,FALSE)*$AK35))+IF($AO35=GK$3,$AM35/VLOOKUP($AO35,Data!$A$50:$B$56,2,FALSE),0)</f>
        <v>0</v>
      </c>
      <c r="GL35" s="11">
        <f>IF(GL$2=$A35,0,IF(HLOOKUP(GL$2,Recipes!$H:$GI,'Production Calculator'!$A35+2,FALSE)=0,0,HLOOKUP(GL$2,Recipes!$H:$GI,'Production Calculator'!$A35+2,FALSE)*$AK35))+IF($AO35=GL$3,$AM35/VLOOKUP($AO35,Data!$A$50:$B$56,2,FALSE),0)</f>
        <v>0</v>
      </c>
      <c r="GM35" s="11">
        <f>IF(GM$2=$A35,0,IF(HLOOKUP(GM$2,Recipes!$H:$GI,'Production Calculator'!$A35+2,FALSE)=0,0,HLOOKUP(GM$2,Recipes!$H:$GI,'Production Calculator'!$A35+2,FALSE)*$AK35))+IF($AO35=GM$3,$AM35/VLOOKUP($AO35,Data!$A$50:$B$56,2,FALSE),0)</f>
        <v>0</v>
      </c>
      <c r="GN35" s="11">
        <f>IF(GN$2=$A35,0,IF(HLOOKUP(GN$2,Recipes!$H:$GI,'Production Calculator'!$A35+2,FALSE)=0,0,HLOOKUP(GN$2,Recipes!$H:$GI,'Production Calculator'!$A35+2,FALSE)*$AK35))+IF($AO35=GN$3,$AM35/VLOOKUP($AO35,Data!$A$50:$B$56,2,FALSE),0)</f>
        <v>0</v>
      </c>
      <c r="GO35" s="11">
        <f>IF(GO$2=$A35,0,IF(HLOOKUP(GO$2,Recipes!$H:$GI,'Production Calculator'!$A35+2,FALSE)=0,0,HLOOKUP(GO$2,Recipes!$H:$GI,'Production Calculator'!$A35+2,FALSE)*$AK35))+IF($AO35=GO$3,$AM35/VLOOKUP($AO35,Data!$A$50:$B$56,2,FALSE),0)</f>
        <v>0</v>
      </c>
      <c r="GP35" s="11">
        <f>IF(GP$2=$A35,0,IF(HLOOKUP(GP$2,Recipes!$H:$GI,'Production Calculator'!$A35+2,FALSE)=0,0,HLOOKUP(GP$2,Recipes!$H:$GI,'Production Calculator'!$A35+2,FALSE)*$AK35))+IF($AO35=GP$3,$AM35/VLOOKUP($AO35,Data!$A$50:$B$56,2,FALSE),0)</f>
        <v>0</v>
      </c>
      <c r="GQ35" s="11">
        <f>IF(GQ$2=$A35,0,IF(HLOOKUP(GQ$2,Recipes!$H:$GI,'Production Calculator'!$A35+2,FALSE)=0,0,HLOOKUP(GQ$2,Recipes!$H:$GI,'Production Calculator'!$A35+2,FALSE)*$AK35))+IF($AO35=GQ$3,$AM35/VLOOKUP($AO35,Data!$A$50:$B$56,2,FALSE),0)</f>
        <v>0</v>
      </c>
      <c r="GR35" s="11">
        <f>IF(GR$2=$A35,0,IF(HLOOKUP(GR$2,Recipes!$H:$GI,'Production Calculator'!$A35+2,FALSE)=0,0,HLOOKUP(GR$2,Recipes!$H:$GI,'Production Calculator'!$A35+2,FALSE)*$AK35))+IF($AO35=GR$3,$AM35/VLOOKUP($AO35,Data!$A$50:$B$56,2,FALSE),0)</f>
        <v>0</v>
      </c>
      <c r="GS35" s="11">
        <f>IF(GS$2=$A35,0,IF(HLOOKUP(GS$2,Recipes!$H:$GI,'Production Calculator'!$A35+2,FALSE)=0,0,HLOOKUP(GS$2,Recipes!$H:$GI,'Production Calculator'!$A35+2,FALSE)*$AK35))+IF($AO35=GS$3,$AM35/VLOOKUP($AO35,Data!$A$50:$B$56,2,FALSE),0)</f>
        <v>0</v>
      </c>
      <c r="GT35" s="11">
        <f>IF(GT$2=$A35,0,IF(HLOOKUP(GT$2,Recipes!$H:$GI,'Production Calculator'!$A35+2,FALSE)=0,0,HLOOKUP(GT$2,Recipes!$H:$GI,'Production Calculator'!$A35+2,FALSE)*$AK35))+IF($AO35=GT$3,$AM35/VLOOKUP($AO35,Data!$A$50:$B$56,2,FALSE),0)</f>
        <v>0</v>
      </c>
      <c r="GU35" s="11">
        <f>IF(GU$2=$A35,0,IF(HLOOKUP(GU$2,Recipes!$H:$GI,'Production Calculator'!$A35+2,FALSE)=0,0,HLOOKUP(GU$2,Recipes!$H:$GI,'Production Calculator'!$A35+2,FALSE)*$AK35))+IF($AO35=GU$3,$AM35/VLOOKUP($AO35,Data!$A$50:$B$56,2,FALSE),0)</f>
        <v>0</v>
      </c>
      <c r="GV35" s="11">
        <f>IF(GV$2=$A35,0,IF(HLOOKUP(GV$2,Recipes!$H:$GI,'Production Calculator'!$A35+2,FALSE)=0,0,HLOOKUP(GV$2,Recipes!$H:$GI,'Production Calculator'!$A35+2,FALSE)*$AK35))+IF($AO35=GV$3,$AM35/VLOOKUP($AO35,Data!$A$50:$B$56,2,FALSE),0)</f>
        <v>0</v>
      </c>
      <c r="GW35" s="11">
        <f>IF(GW$2=$A35,0,IF(HLOOKUP(GW$2,Recipes!$H:$GI,'Production Calculator'!$A35+2,FALSE)=0,0,HLOOKUP(GW$2,Recipes!$H:$GI,'Production Calculator'!$A35+2,FALSE)*$AK35))+IF($AO35=GW$3,$AM35/VLOOKUP($AO35,Data!$A$50:$B$56,2,FALSE),0)</f>
        <v>0</v>
      </c>
      <c r="GX35" s="11">
        <f>IF(GX$2=$A35,0,IF(HLOOKUP(GX$2,Recipes!$H:$GI,'Production Calculator'!$A35+2,FALSE)=0,0,HLOOKUP(GX$2,Recipes!$H:$GI,'Production Calculator'!$A35+2,FALSE)*$AK35))+IF($AO35=GX$3,$AM35/VLOOKUP($AO35,Data!$A$50:$B$56,2,FALSE),0)</f>
        <v>0</v>
      </c>
      <c r="GY35" s="11">
        <f>IF(GY$2=$A35,0,IF(HLOOKUP(GY$2,Recipes!$H:$GI,'Production Calculator'!$A35+2,FALSE)=0,0,HLOOKUP(GY$2,Recipes!$H:$GI,'Production Calculator'!$A35+2,FALSE)*$AK35))+IF($AO35=GY$3,$AM35/VLOOKUP($AO35,Data!$A$50:$B$56,2,FALSE),0)</f>
        <v>0</v>
      </c>
      <c r="GZ35" s="11">
        <f>IF(GZ$2=$A35,0,IF(HLOOKUP(GZ$2,Recipes!$H:$GI,'Production Calculator'!$A35+2,FALSE)=0,0,HLOOKUP(GZ$2,Recipes!$H:$GI,'Production Calculator'!$A35+2,FALSE)*$AK35))+IF($AO35=GZ$3,$AM35/VLOOKUP($AO35,Data!$A$50:$B$56,2,FALSE),0)</f>
        <v>0</v>
      </c>
      <c r="HA35" s="11">
        <f>IF(HA$2=$A35,0,IF(HLOOKUP(HA$2,Recipes!$H:$GI,'Production Calculator'!$A35+2,FALSE)=0,0,HLOOKUP(HA$2,Recipes!$H:$GI,'Production Calculator'!$A35+2,FALSE)*$AK35))+IF($AO35=HA$3,$AM35/VLOOKUP($AO35,Data!$A$50:$B$56,2,FALSE),0)</f>
        <v>0</v>
      </c>
      <c r="HB35" s="11">
        <f>IF(HB$2=$A35,0,IF(HLOOKUP(HB$2,Recipes!$H:$GI,'Production Calculator'!$A35+2,FALSE)=0,0,HLOOKUP(HB$2,Recipes!$H:$GI,'Production Calculator'!$A35+2,FALSE)*$AK35))+IF($AO35=HB$3,$AM35/VLOOKUP($AO35,Data!$A$50:$B$56,2,FALSE),0)</f>
        <v>0</v>
      </c>
      <c r="HC35" s="11">
        <f>IF(HC$2=$A35,0,IF(HLOOKUP(HC$2,Recipes!$H:$GI,'Production Calculator'!$A35+2,FALSE)=0,0,HLOOKUP(HC$2,Recipes!$H:$GI,'Production Calculator'!$A35+2,FALSE)*$AK35))+IF($AO35=HC$3,$AM35/VLOOKUP($AO35,Data!$A$50:$B$56,2,FALSE),0)</f>
        <v>0</v>
      </c>
      <c r="HD35" s="11">
        <f>IF(HD$2=$A35,0,IF(HLOOKUP(HD$2,Recipes!$H:$GI,'Production Calculator'!$A35+2,FALSE)=0,0,HLOOKUP(HD$2,Recipes!$H:$GI,'Production Calculator'!$A35+2,FALSE)*$AK35))+IF($AO35=HD$3,$AM35/VLOOKUP($AO35,Data!$A$50:$B$56,2,FALSE),0)</f>
        <v>0</v>
      </c>
      <c r="HE35" s="11">
        <f>IF(HE$2=$A35,0,IF(HLOOKUP(HE$2,Recipes!$H:$GI,'Production Calculator'!$A35+2,FALSE)=0,0,HLOOKUP(HE$2,Recipes!$H:$GI,'Production Calculator'!$A35+2,FALSE)*$AK35))+IF($AO35=HE$3,$AM35/VLOOKUP($AO35,Data!$A$50:$B$56,2,FALSE),0)</f>
        <v>0</v>
      </c>
      <c r="HF35" s="11">
        <f>IF(HF$2=$A35,0,IF(HLOOKUP(HF$2,Recipes!$H:$GI,'Production Calculator'!$A35+2,FALSE)=0,0,HLOOKUP(HF$2,Recipes!$H:$GI,'Production Calculator'!$A35+2,FALSE)*$AK35))+IF($AO35=HF$3,$AM35/VLOOKUP($AO35,Data!$A$50:$B$56,2,FALSE),0)</f>
        <v>0</v>
      </c>
      <c r="HG35" s="11">
        <f>IF(HG$2=$A35,0,IF(HLOOKUP(HG$2,Recipes!$H:$GI,'Production Calculator'!$A35+2,FALSE)=0,0,HLOOKUP(HG$2,Recipes!$H:$GI,'Production Calculator'!$A35+2,FALSE)*$AK35))+IF($AO35=HG$3,$AM35/VLOOKUP($AO35,Data!$A$50:$B$56,2,FALSE),0)</f>
        <v>0</v>
      </c>
      <c r="HH35" s="11">
        <f>IF(HH$2=$A35,0,IF(HLOOKUP(HH$2,Recipes!$H:$GI,'Production Calculator'!$A35+2,FALSE)=0,0,HLOOKUP(HH$2,Recipes!$H:$GI,'Production Calculator'!$A35+2,FALSE)*$AK35))+IF($AO35=HH$3,$AM35/VLOOKUP($AO35,Data!$A$50:$B$56,2,FALSE),0)</f>
        <v>0</v>
      </c>
      <c r="HI35" s="11">
        <f>IF(HI$2=$A35,0,IF(HLOOKUP(HI$2,Recipes!$H:$GI,'Production Calculator'!$A35+2,FALSE)=0,0,HLOOKUP(HI$2,Recipes!$H:$GI,'Production Calculator'!$A35+2,FALSE)*$AK35))+IF($AO35=HI$3,$AM35/VLOOKUP($AO35,Data!$A$50:$B$56,2,FALSE),0)</f>
        <v>0</v>
      </c>
      <c r="HJ35" s="11">
        <f>IF(HJ$2=$A35,0,IF(HLOOKUP(HJ$2,Recipes!$H:$GI,'Production Calculator'!$A35+2,FALSE)=0,0,HLOOKUP(HJ$2,Recipes!$H:$GI,'Production Calculator'!$A35+2,FALSE)*$AK35))+IF($AO35=HJ$3,$AM35/VLOOKUP($AO35,Data!$A$50:$B$56,2,FALSE),0)</f>
        <v>0</v>
      </c>
      <c r="HK35" s="11">
        <f>IF(HK$2=$A35,0,IF(HLOOKUP(HK$2,Recipes!$H:$GI,'Production Calculator'!$A35+2,FALSE)=0,0,HLOOKUP(HK$2,Recipes!$H:$GI,'Production Calculator'!$A35+2,FALSE)*$AK35))+IF($AO35=HK$3,$AM35/VLOOKUP($AO35,Data!$A$50:$B$56,2,FALSE),0)</f>
        <v>0</v>
      </c>
      <c r="HL35" s="11">
        <f>IF(HL$2=$A35,0,IF(HLOOKUP(HL$2,Recipes!$H:$GI,'Production Calculator'!$A35+2,FALSE)=0,0,HLOOKUP(HL$2,Recipes!$H:$GI,'Production Calculator'!$A35+2,FALSE)*$AK35))+IF($AO35=HL$3,$AM35/VLOOKUP($AO35,Data!$A$50:$B$56,2,FALSE),0)</f>
        <v>0</v>
      </c>
      <c r="HM35" s="11">
        <f>IF(HM$2=$A35,0,IF(HLOOKUP(HM$2,Recipes!$H:$GI,'Production Calculator'!$A35+2,FALSE)=0,0,HLOOKUP(HM$2,Recipes!$H:$GI,'Production Calculator'!$A35+2,FALSE)*$AK35))+IF($AO35=HM$3,$AM35/VLOOKUP($AO35,Data!$A$50:$B$56,2,FALSE),0)</f>
        <v>0</v>
      </c>
      <c r="HN35" s="11">
        <f>IF(HN$2=$A35,0,IF(HLOOKUP(HN$2,Recipes!$H:$GI,'Production Calculator'!$A35+2,FALSE)=0,0,HLOOKUP(HN$2,Recipes!$H:$GI,'Production Calculator'!$A35+2,FALSE)*$AK35))+IF($AO35=HN$3,$AM35/VLOOKUP($AO35,Data!$A$50:$B$56,2,FALSE),0)</f>
        <v>0</v>
      </c>
      <c r="HO35" s="11">
        <f>IF(HO$2=$A35,0,IF(HLOOKUP(HO$2,Recipes!$H:$GI,'Production Calculator'!$A35+2,FALSE)=0,0,HLOOKUP(HO$2,Recipes!$H:$GI,'Production Calculator'!$A35+2,FALSE)*$AK35))+IF($AO35=HO$3,$AM35/VLOOKUP($AO35,Data!$A$50:$B$56,2,FALSE),0)</f>
        <v>0</v>
      </c>
      <c r="HP35" s="11">
        <f>IF(HP$2=$A35,0,IF(HLOOKUP(HP$2,Recipes!$H:$GI,'Production Calculator'!$A35+2,FALSE)=0,0,HLOOKUP(HP$2,Recipes!$H:$GI,'Production Calculator'!$A35+2,FALSE)*$AK35))+IF($AO35=HP$3,$AM35/VLOOKUP($AO35,Data!$A$50:$B$56,2,FALSE),0)</f>
        <v>0</v>
      </c>
      <c r="HQ35" s="11">
        <f>IF(HQ$2=$A35,0,IF(HLOOKUP(HQ$2,Recipes!$H:$GI,'Production Calculator'!$A35+2,FALSE)=0,0,HLOOKUP(HQ$2,Recipes!$H:$GI,'Production Calculator'!$A35+2,FALSE)*$AK35))+IF($AO35=HQ$3,$AM35/VLOOKUP($AO35,Data!$A$50:$B$56,2,FALSE),0)</f>
        <v>0</v>
      </c>
      <c r="HR35" s="11">
        <f>IF(HR$2=$A35,0,IF(HLOOKUP(HR$2,Recipes!$H:$GI,'Production Calculator'!$A35+2,FALSE)=0,0,HLOOKUP(HR$2,Recipes!$H:$GI,'Production Calculator'!$A35+2,FALSE)*$AK35))+IF($AO35=HR$3,$AM35/VLOOKUP($AO35,Data!$A$50:$B$56,2,FALSE),0)</f>
        <v>0</v>
      </c>
      <c r="HS35" s="121"/>
    </row>
    <row r="36" spans="1:227" x14ac:dyDescent="0.45">
      <c r="A36">
        <v>23</v>
      </c>
      <c r="B36" s="107" t="str">
        <f>VLOOKUP(A36,Recipes!A:B,2)</f>
        <v>Modular armor</v>
      </c>
      <c r="C36" s="128">
        <v>0</v>
      </c>
      <c r="D36" s="108">
        <f t="shared" si="50"/>
        <v>0</v>
      </c>
      <c r="E36" s="127" t="s">
        <v>1</v>
      </c>
      <c r="F36" s="109">
        <f>VLOOKUP(A36,Recipes!$A$3:$G$186,6,FALSE)</f>
        <v>3</v>
      </c>
      <c r="G36" s="109">
        <f>VLOOKUP(A36,Recipes!$A$3:$G$186,7,FALSE)</f>
        <v>0</v>
      </c>
      <c r="H36" s="110">
        <f t="shared" si="51"/>
        <v>0</v>
      </c>
      <c r="I36" s="109">
        <f>VLOOKUP(E36,Data!$A$2:$C$26,3, FALSE)</f>
        <v>4</v>
      </c>
      <c r="J36" s="108">
        <v>0</v>
      </c>
      <c r="K36" s="108">
        <v>0</v>
      </c>
      <c r="L36" s="108">
        <v>0</v>
      </c>
      <c r="M36" s="123">
        <v>0</v>
      </c>
      <c r="N36" s="123">
        <v>0</v>
      </c>
      <c r="O36" s="123">
        <v>0</v>
      </c>
      <c r="P36" s="124">
        <v>0</v>
      </c>
      <c r="Q36" s="124">
        <v>0</v>
      </c>
      <c r="R36" s="124">
        <v>0</v>
      </c>
      <c r="S36">
        <f t="shared" si="66"/>
        <v>0</v>
      </c>
      <c r="T36">
        <f t="shared" si="67"/>
        <v>0</v>
      </c>
      <c r="U36">
        <f t="shared" si="68"/>
        <v>0</v>
      </c>
      <c r="V36">
        <f t="shared" si="69"/>
        <v>0</v>
      </c>
      <c r="W36">
        <f t="shared" si="70"/>
        <v>0</v>
      </c>
      <c r="X36">
        <f t="shared" si="71"/>
        <v>0</v>
      </c>
      <c r="Y36">
        <f t="shared" si="72"/>
        <v>0</v>
      </c>
      <c r="Z36">
        <f t="shared" si="73"/>
        <v>0</v>
      </c>
      <c r="AA36">
        <f t="shared" si="74"/>
        <v>0</v>
      </c>
      <c r="AB36" s="111">
        <f>VLOOKUP($A36,Recipes!$A:$G,4)</f>
        <v>15</v>
      </c>
      <c r="AC36" s="111">
        <f>VLOOKUP($A36,Recipes!$A:$G,5)</f>
        <v>1</v>
      </c>
      <c r="AD36" s="111">
        <f t="shared" si="61"/>
        <v>6.6666666666666666E-2</v>
      </c>
      <c r="AE36" s="111">
        <f>VLOOKUP(E36,Data!$A$2:$F$26,5,FALSE)</f>
        <v>0</v>
      </c>
      <c r="AF36" s="111">
        <f>VLOOKUP(E36,Data!$A$2:$F$26,4,FALSE)</f>
        <v>210</v>
      </c>
      <c r="AG36" s="111">
        <f>VLOOKUP(E36,Data!$A$2:$B$26,2, FALSE)</f>
        <v>1.25</v>
      </c>
      <c r="AH36" s="111">
        <f>1+VLOOKUP($J$3,Data!$A$40:$D$48,2,FALSE)*$J36+VLOOKUP($K$3,Data!$A$40:$D$48,2,FALSE)*$K36+VLOOKUP($L$3,Data!$A$40:$D$48,2,FALSE)*$L36+VLOOKUP($M$3,Data!$A$40:$D$48,2,FALSE)*$M36+VLOOKUP($N$3,Data!$A$40:$D$48,2,FALSE)*$N36+VLOOKUP($O$3,Data!$A$40:$D$48,2,FALSE)*$O36+VLOOKUP($P$3,Data!$A$40:$D$48,2,FALSE)*$P36+VLOOKUP($Q$3,Data!$A$40:$D$48,2,FALSE)*$Q36+VLOOKUP($R$3,Data!$A$40:$D$48,2,FALSE)*$R36</f>
        <v>1</v>
      </c>
      <c r="AI36" s="111">
        <f>MAX(1+VLOOKUP($J$3,Data!$A$40:$D$48,3,FALSE)*$J36+VLOOKUP($K$3,Data!$A$40:$D$48,3,FALSE)*$K36+VLOOKUP($L$3,Data!$A$40:$D$48,3,FALSE)*$L36+VLOOKUP($M$3,Data!$A$40:$D$48,3,FALSE)*$M36+VLOOKUP($N$3,Data!$A$40:$D$48,3,FALSE)*$N36+VLOOKUP($O$3,Data!$A$40:$D$48,3,FALSE)*$O36+VLOOKUP($P$3,Data!$A$40:$D$48,3,FALSE)*$P36+VLOOKUP($Q$3,Data!$A$40:$D$48,3,FALSE)*$Q36+VLOOKUP($R$3,Data!$A$40:$D$48,3,FALSE)*$R36,0)</f>
        <v>1</v>
      </c>
      <c r="AJ36" s="111">
        <f>MAX(1-(VLOOKUP($J$3,Data!$A$40:$D$48,4,FALSE)*$J36+VLOOKUP($K$3,Data!$A$40:$D$48,4,FALSE)*$K36+VLOOKUP($L$3,Data!$A$40:$D$48,4,FALSE)*$L36+VLOOKUP($M$3,Data!$A$40:$D$48,4,FALSE)*$M36+VLOOKUP($N$3,Data!$A$40:$D$48,4,FALSE)*$N36+VLOOKUP($O$3,Data!$A$40:$D$48,4,FALSE)*$O36+VLOOKUP($P$3,Data!$A$40:$D$48,4,FALSE)*$P36+VLOOKUP($Q$3,Data!$A$40:$D$48,4,FALSE)*$Q36+VLOOKUP($R$3,Data!$A$40:$D$48,4,FALSE)*$R36),0.2)</f>
        <v>1</v>
      </c>
      <c r="AK36" s="112">
        <f t="shared" si="62"/>
        <v>0</v>
      </c>
      <c r="AL36" s="111">
        <f t="shared" si="63"/>
        <v>8.3333333333333329E-2</v>
      </c>
      <c r="AM36" s="111">
        <f t="shared" si="64"/>
        <v>0</v>
      </c>
      <c r="AN36" s="111">
        <f t="shared" si="65"/>
        <v>0</v>
      </c>
      <c r="AO36" s="131" t="s">
        <v>298</v>
      </c>
      <c r="AP36" s="11"/>
      <c r="AQ36" s="11">
        <f>IF(AQ$2=$A36,0,IF(HLOOKUP(AQ$2,Recipes!$H:$GI,'Production Calculator'!$A36+2,FALSE)=0,0,HLOOKUP(AQ$2,Recipes!$H:$GI,'Production Calculator'!$A36+2,FALSE)*$AK36))+IF($AO36=AQ$3,$AM36/VLOOKUP($AO36,Data!$A$50:$B$56,2,FALSE),0)</f>
        <v>0</v>
      </c>
      <c r="AR36" s="11">
        <f>IF(AR$2=$A36,0,IF(HLOOKUP(AR$2,Recipes!$H:$GI,'Production Calculator'!$A36+2,FALSE)=0,0,HLOOKUP(AR$2,Recipes!$H:$GI,'Production Calculator'!$A36+2,FALSE)*$AK36))+IF($AO36=AR$3,$AM36/VLOOKUP($AO36,Data!$A$50:$B$56,2,FALSE),0)</f>
        <v>0</v>
      </c>
      <c r="AS36" s="11">
        <f>IF(AS$2=$A36,0,IF(HLOOKUP(AS$2,Recipes!$H:$GI,'Production Calculator'!$A36+2,FALSE)=0,0,HLOOKUP(AS$2,Recipes!$H:$GI,'Production Calculator'!$A36+2,FALSE)*$AK36))+IF($AO36=AS$3,$AM36/VLOOKUP($AO36,Data!$A$50:$B$56,2,FALSE),0)</f>
        <v>0</v>
      </c>
      <c r="AT36" s="11">
        <f>IF(AT$2=$A36,0,IF(HLOOKUP(AT$2,Recipes!$H:$GI,'Production Calculator'!$A36+2,FALSE)=0,0,HLOOKUP(AT$2,Recipes!$H:$GI,'Production Calculator'!$A36+2,FALSE)*$AK36))+IF($AO36=AT$3,$AM36/VLOOKUP($AO36,Data!$A$50:$B$56,2,FALSE),0)</f>
        <v>0</v>
      </c>
      <c r="AU36" s="11">
        <f>IF(AU$2=$A36,0,IF(HLOOKUP(AU$2,Recipes!$H:$GI,'Production Calculator'!$A36+2,FALSE)=0,0,HLOOKUP(AU$2,Recipes!$H:$GI,'Production Calculator'!$A36+2,FALSE)*$AK36))+IF($AO36=AU$3,$AM36/VLOOKUP($AO36,Data!$A$50:$B$56,2,FALSE),0)</f>
        <v>0</v>
      </c>
      <c r="AV36" s="11">
        <f>IF(AV$2=$A36,0,IF(HLOOKUP(AV$2,Recipes!$H:$GI,'Production Calculator'!$A36+2,FALSE)=0,0,HLOOKUP(AV$2,Recipes!$H:$GI,'Production Calculator'!$A36+2,FALSE)*$AK36))+IF($AO36=AV$3,$AM36/VLOOKUP($AO36,Data!$A$50:$B$56,2,FALSE),0)</f>
        <v>0</v>
      </c>
      <c r="AW36" s="11">
        <f>IF(AW$2=$A36,0,IF(HLOOKUP(AW$2,Recipes!$H:$GI,'Production Calculator'!$A36+2,FALSE)=0,0,HLOOKUP(AW$2,Recipes!$H:$GI,'Production Calculator'!$A36+2,FALSE)*$AK36))+IF($AO36=AW$3,$AM36/VLOOKUP($AO36,Data!$A$50:$B$56,2,FALSE),0)</f>
        <v>0</v>
      </c>
      <c r="AX36" s="11">
        <f>IF(AX$2=$A36,0,IF(HLOOKUP(AX$2,Recipes!$H:$GI,'Production Calculator'!$A36+2,FALSE)=0,0,HLOOKUP(AX$2,Recipes!$H:$GI,'Production Calculator'!$A36+2,FALSE)*$AK36))+IF($AO36=AX$3,$AM36/VLOOKUP($AO36,Data!$A$50:$B$56,2,FALSE),0)</f>
        <v>0</v>
      </c>
      <c r="AY36" s="11">
        <f>IF(AY$2=$A36,0,IF(HLOOKUP(AY$2,Recipes!$H:$GI,'Production Calculator'!$A36+2,FALSE)=0,0,HLOOKUP(AY$2,Recipes!$H:$GI,'Production Calculator'!$A36+2,FALSE)*$AK36))+IF($AO36=AY$3,$AM36/VLOOKUP($AO36,Data!$A$50:$B$56,2,FALSE),0)</f>
        <v>0</v>
      </c>
      <c r="AZ36" s="11">
        <f>IF(AZ$2=$A36,0,IF(HLOOKUP(AZ$2,Recipes!$H:$GI,'Production Calculator'!$A36+2,FALSE)=0,0,HLOOKUP(AZ$2,Recipes!$H:$GI,'Production Calculator'!$A36+2,FALSE)*$AK36))+IF($AO36=AZ$3,$AM36/VLOOKUP($AO36,Data!$A$50:$B$56,2,FALSE),0)</f>
        <v>0</v>
      </c>
      <c r="BA36" s="11">
        <f>IF(BA$2=$A36,0,IF(HLOOKUP(BA$2,Recipes!$H:$GI,'Production Calculator'!$A36+2,FALSE)=0,0,HLOOKUP(BA$2,Recipes!$H:$GI,'Production Calculator'!$A36+2,FALSE)*$AK36))+IF($AO36=BA$3,$AM36/VLOOKUP($AO36,Data!$A$50:$B$56,2,FALSE),0)</f>
        <v>0</v>
      </c>
      <c r="BB36" s="11">
        <f>IF(BB$2=$A36,0,IF(HLOOKUP(BB$2,Recipes!$H:$GI,'Production Calculator'!$A36+2,FALSE)=0,0,HLOOKUP(BB$2,Recipes!$H:$GI,'Production Calculator'!$A36+2,FALSE)*$AK36))+IF($AO36=BB$3,$AM36/VLOOKUP($AO36,Data!$A$50:$B$56,2,FALSE),0)</f>
        <v>0</v>
      </c>
      <c r="BC36" s="11">
        <f>IF(BC$2=$A36,0,IF(HLOOKUP(BC$2,Recipes!$H:$GI,'Production Calculator'!$A36+2,FALSE)=0,0,HLOOKUP(BC$2,Recipes!$H:$GI,'Production Calculator'!$A36+2,FALSE)*$AK36))+IF($AO36=BC$3,$AM36/VLOOKUP($AO36,Data!$A$50:$B$56,2,FALSE),0)</f>
        <v>0</v>
      </c>
      <c r="BD36" s="11">
        <f>IF(BD$2=$A36,0,IF(HLOOKUP(BD$2,Recipes!$H:$GI,'Production Calculator'!$A36+2,FALSE)=0,0,HLOOKUP(BD$2,Recipes!$H:$GI,'Production Calculator'!$A36+2,FALSE)*$AK36))+IF($AO36=BD$3,$AM36/VLOOKUP($AO36,Data!$A$50:$B$56,2,FALSE),0)</f>
        <v>0</v>
      </c>
      <c r="BE36" s="11">
        <f>IF(BE$2=$A36,0,IF(HLOOKUP(BE$2,Recipes!$H:$GI,'Production Calculator'!$A36+2,FALSE)=0,0,HLOOKUP(BE$2,Recipes!$H:$GI,'Production Calculator'!$A36+2,FALSE)*$AK36))+IF($AO36=BE$3,$AM36/VLOOKUP($AO36,Data!$A$50:$B$56,2,FALSE),0)</f>
        <v>0</v>
      </c>
      <c r="BF36" s="11">
        <f>IF(BF$2=$A36,0,IF(HLOOKUP(BF$2,Recipes!$H:$GI,'Production Calculator'!$A36+2,FALSE)=0,0,HLOOKUP(BF$2,Recipes!$H:$GI,'Production Calculator'!$A36+2,FALSE)*$AK36))+IF($AO36=BF$3,$AM36/VLOOKUP($AO36,Data!$A$50:$B$56,2,FALSE),0)</f>
        <v>0</v>
      </c>
      <c r="BG36" s="11">
        <f>IF(BG$2=$A36,0,IF(HLOOKUP(BG$2,Recipes!$H:$GI,'Production Calculator'!$A36+2,FALSE)=0,0,HLOOKUP(BG$2,Recipes!$H:$GI,'Production Calculator'!$A36+2,FALSE)*$AK36))+IF($AO36=BG$3,$AM36/VLOOKUP($AO36,Data!$A$50:$B$56,2,FALSE),0)</f>
        <v>0</v>
      </c>
      <c r="BH36" s="11">
        <f>IF(BH$2=$A36,0,IF(HLOOKUP(BH$2,Recipes!$H:$GI,'Production Calculator'!$A36+2,FALSE)=0,0,HLOOKUP(BH$2,Recipes!$H:$GI,'Production Calculator'!$A36+2,FALSE)*$AK36))+IF($AO36=BH$3,$AM36/VLOOKUP($AO36,Data!$A$50:$B$56,2,FALSE),0)</f>
        <v>0</v>
      </c>
      <c r="BI36" s="11">
        <f>IF(BI$2=$A36,0,IF(HLOOKUP(BI$2,Recipes!$H:$GI,'Production Calculator'!$A36+2,FALSE)=0,0,HLOOKUP(BI$2,Recipes!$H:$GI,'Production Calculator'!$A36+2,FALSE)*$AK36))+IF($AO36=BI$3,$AM36/VLOOKUP($AO36,Data!$A$50:$B$56,2,FALSE),0)</f>
        <v>0</v>
      </c>
      <c r="BJ36" s="11">
        <f>IF(BJ$2=$A36,0,IF(HLOOKUP(BJ$2,Recipes!$H:$GI,'Production Calculator'!$A36+2,FALSE)=0,0,HLOOKUP(BJ$2,Recipes!$H:$GI,'Production Calculator'!$A36+2,FALSE)*$AK36))+IF($AO36=BJ$3,$AM36/VLOOKUP($AO36,Data!$A$50:$B$56,2,FALSE),0)</f>
        <v>0</v>
      </c>
      <c r="BK36" s="11">
        <f>IF(BK$2=$A36,0,IF(HLOOKUP(BK$2,Recipes!$H:$GI,'Production Calculator'!$A36+2,FALSE)=0,0,HLOOKUP(BK$2,Recipes!$H:$GI,'Production Calculator'!$A36+2,FALSE)*$AK36))+IF($AO36=BK$3,$AM36/VLOOKUP($AO36,Data!$A$50:$B$56,2,FALSE),0)</f>
        <v>0</v>
      </c>
      <c r="BL36" s="11">
        <f>IF(BL$2=$A36,0,IF(HLOOKUP(BL$2,Recipes!$H:$GI,'Production Calculator'!$A36+2,FALSE)=0,0,HLOOKUP(BL$2,Recipes!$H:$GI,'Production Calculator'!$A36+2,FALSE)*$AK36))+IF($AO36=BL$3,$AM36/VLOOKUP($AO36,Data!$A$50:$B$56,2,FALSE),0)</f>
        <v>0</v>
      </c>
      <c r="BM36" s="11">
        <f>IF(BM$2=$A36,0,IF(HLOOKUP(BM$2,Recipes!$H:$GI,'Production Calculator'!$A36+2,FALSE)=0,0,HLOOKUP(BM$2,Recipes!$H:$GI,'Production Calculator'!$A36+2,FALSE)*$AK36))+IF($AO36=BM$3,$AM36/VLOOKUP($AO36,Data!$A$50:$B$56,2,FALSE),0)</f>
        <v>0</v>
      </c>
      <c r="BN36" s="11">
        <f>IF(BN$2=$A36,0,IF(HLOOKUP(BN$2,Recipes!$H:$GI,'Production Calculator'!$A36+2,FALSE)=0,0,HLOOKUP(BN$2,Recipes!$H:$GI,'Production Calculator'!$A36+2,FALSE)*$AK36))+IF($AO36=BN$3,$AM36/VLOOKUP($AO36,Data!$A$50:$B$56,2,FALSE),0)</f>
        <v>0</v>
      </c>
      <c r="BO36" s="11">
        <f>IF(BO$2=$A36,0,IF(HLOOKUP(BO$2,Recipes!$H:$GI,'Production Calculator'!$A36+2,FALSE)=0,0,HLOOKUP(BO$2,Recipes!$H:$GI,'Production Calculator'!$A36+2,FALSE)*$AK36))+IF($AO36=BO$3,$AM36/VLOOKUP($AO36,Data!$A$50:$B$56,2,FALSE),0)</f>
        <v>0</v>
      </c>
      <c r="BP36" s="11">
        <f>IF(BP$2=$A36,0,IF(HLOOKUP(BP$2,Recipes!$H:$GI,'Production Calculator'!$A36+2,FALSE)=0,0,HLOOKUP(BP$2,Recipes!$H:$GI,'Production Calculator'!$A36+2,FALSE)*$AK36))+IF($AO36=BP$3,$AM36/VLOOKUP($AO36,Data!$A$50:$B$56,2,FALSE),0)</f>
        <v>0</v>
      </c>
      <c r="BQ36" s="11">
        <f>IF(BQ$2=$A36,0,IF(HLOOKUP(BQ$2,Recipes!$H:$GI,'Production Calculator'!$A36+2,FALSE)=0,0,HLOOKUP(BQ$2,Recipes!$H:$GI,'Production Calculator'!$A36+2,FALSE)*$AK36))+IF($AO36=BQ$3,$AM36/VLOOKUP($AO36,Data!$A$50:$B$56,2,FALSE),0)</f>
        <v>0</v>
      </c>
      <c r="BR36" s="11">
        <f>IF(BR$2=$A36,0,IF(HLOOKUP(BR$2,Recipes!$H:$GI,'Production Calculator'!$A36+2,FALSE)=0,0,HLOOKUP(BR$2,Recipes!$H:$GI,'Production Calculator'!$A36+2,FALSE)*$AK36))+IF($AO36=BR$3,$AM36/VLOOKUP($AO36,Data!$A$50:$B$56,2,FALSE),0)</f>
        <v>0</v>
      </c>
      <c r="BS36" s="11">
        <f>IF(BS$2=$A36,0,IF(HLOOKUP(BS$2,Recipes!$H:$GI,'Production Calculator'!$A36+2,FALSE)=0,0,HLOOKUP(BS$2,Recipes!$H:$GI,'Production Calculator'!$A36+2,FALSE)*$AK36))+IF($AO36=BS$3,$AM36/VLOOKUP($AO36,Data!$A$50:$B$56,2,FALSE),0)</f>
        <v>0</v>
      </c>
      <c r="BT36" s="11">
        <f>IF(BT$2=$A36,0,IF(HLOOKUP(BT$2,Recipes!$H:$GI,'Production Calculator'!$A36+2,FALSE)=0,0,HLOOKUP(BT$2,Recipes!$H:$GI,'Production Calculator'!$A36+2,FALSE)*$AK36))+IF($AO36=BT$3,$AM36/VLOOKUP($AO36,Data!$A$50:$B$56,2,FALSE),0)</f>
        <v>0</v>
      </c>
      <c r="BU36" s="11">
        <f>IF(BU$2=$A36,0,IF(HLOOKUP(BU$2,Recipes!$H:$GI,'Production Calculator'!$A36+2,FALSE)=0,0,HLOOKUP(BU$2,Recipes!$H:$GI,'Production Calculator'!$A36+2,FALSE)*$AK36))+IF($AO36=BU$3,$AM36/VLOOKUP($AO36,Data!$A$50:$B$56,2,FALSE),0)</f>
        <v>0</v>
      </c>
      <c r="BV36" s="11">
        <f>IF(BV$2=$A36,0,IF(HLOOKUP(BV$2,Recipes!$H:$GI,'Production Calculator'!$A36+2,FALSE)=0,0,HLOOKUP(BV$2,Recipes!$H:$GI,'Production Calculator'!$A36+2,FALSE)*$AK36))+IF($AO36=BV$3,$AM36/VLOOKUP($AO36,Data!$A$50:$B$56,2,FALSE),0)</f>
        <v>0</v>
      </c>
      <c r="BW36" s="11">
        <f>IF(BW$2=$A36,0,IF(HLOOKUP(BW$2,Recipes!$H:$GI,'Production Calculator'!$A36+2,FALSE)=0,0,HLOOKUP(BW$2,Recipes!$H:$GI,'Production Calculator'!$A36+2,FALSE)*$AK36))+IF($AO36=BW$3,$AM36/VLOOKUP($AO36,Data!$A$50:$B$56,2,FALSE),0)</f>
        <v>0</v>
      </c>
      <c r="BX36" s="11">
        <f>IF(BX$2=$A36,0,IF(HLOOKUP(BX$2,Recipes!$H:$GI,'Production Calculator'!$A36+2,FALSE)=0,0,HLOOKUP(BX$2,Recipes!$H:$GI,'Production Calculator'!$A36+2,FALSE)*$AK36))+IF($AO36=BX$3,$AM36/VLOOKUP($AO36,Data!$A$50:$B$56,2,FALSE),0)</f>
        <v>0</v>
      </c>
      <c r="BY36" s="11">
        <f>IF(BY$2=$A36,0,IF(HLOOKUP(BY$2,Recipes!$H:$GI,'Production Calculator'!$A36+2,FALSE)=0,0,HLOOKUP(BY$2,Recipes!$H:$GI,'Production Calculator'!$A36+2,FALSE)*$AK36))+IF($AO36=BY$3,$AM36/VLOOKUP($AO36,Data!$A$50:$B$56,2,FALSE),0)</f>
        <v>0</v>
      </c>
      <c r="BZ36" s="11">
        <f>IF(BZ$2=$A36,0,IF(HLOOKUP(BZ$2,Recipes!$H:$GI,'Production Calculator'!$A36+2,FALSE)=0,0,HLOOKUP(BZ$2,Recipes!$H:$GI,'Production Calculator'!$A36+2,FALSE)*$AK36))+IF($AO36=BZ$3,$AM36/VLOOKUP($AO36,Data!$A$50:$B$56,2,FALSE),0)</f>
        <v>0</v>
      </c>
      <c r="CA36" s="11">
        <f>IF(CA$2=$A36,0,IF(HLOOKUP(CA$2,Recipes!$H:$GI,'Production Calculator'!$A36+2,FALSE)=0,0,HLOOKUP(CA$2,Recipes!$H:$GI,'Production Calculator'!$A36+2,FALSE)*$AK36))+IF($AO36=CA$3,$AM36/VLOOKUP($AO36,Data!$A$50:$B$56,2,FALSE),0)</f>
        <v>0</v>
      </c>
      <c r="CB36" s="11">
        <f>IF(CB$2=$A36,0,IF(HLOOKUP(CB$2,Recipes!$H:$GI,'Production Calculator'!$A36+2,FALSE)=0,0,HLOOKUP(CB$2,Recipes!$H:$GI,'Production Calculator'!$A36+2,FALSE)*$AK36))+IF($AO36=CB$3,$AM36/VLOOKUP($AO36,Data!$A$50:$B$56,2,FALSE),0)</f>
        <v>0</v>
      </c>
      <c r="CC36" s="11">
        <f>IF(CC$2=$A36,0,IF(HLOOKUP(CC$2,Recipes!$H:$GI,'Production Calculator'!$A36+2,FALSE)=0,0,HLOOKUP(CC$2,Recipes!$H:$GI,'Production Calculator'!$A36+2,FALSE)*$AK36))+IF($AO36=CC$3,$AM36/VLOOKUP($AO36,Data!$A$50:$B$56,2,FALSE),0)</f>
        <v>0</v>
      </c>
      <c r="CD36" s="11">
        <f>IF(CD$2=$A36,0,IF(HLOOKUP(CD$2,Recipes!$H:$GI,'Production Calculator'!$A36+2,FALSE)=0,0,HLOOKUP(CD$2,Recipes!$H:$GI,'Production Calculator'!$A36+2,FALSE)*$AK36))+IF($AO36=CD$3,$AM36/VLOOKUP($AO36,Data!$A$50:$B$56,2,FALSE),0)</f>
        <v>0</v>
      </c>
      <c r="CE36" s="11">
        <f>IF(CE$2=$A36,0,IF(HLOOKUP(CE$2,Recipes!$H:$GI,'Production Calculator'!$A36+2,FALSE)=0,0,HLOOKUP(CE$2,Recipes!$H:$GI,'Production Calculator'!$A36+2,FALSE)*$AK36))+IF($AO36=CE$3,$AM36/VLOOKUP($AO36,Data!$A$50:$B$56,2,FALSE),0)</f>
        <v>0</v>
      </c>
      <c r="CF36" s="11">
        <f>IF(CF$2=$A36,0,IF(HLOOKUP(CF$2,Recipes!$H:$GI,'Production Calculator'!$A36+2,FALSE)=0,0,HLOOKUP(CF$2,Recipes!$H:$GI,'Production Calculator'!$A36+2,FALSE)*$AK36))+IF($AO36=CF$3,$AM36/VLOOKUP($AO36,Data!$A$50:$B$56,2,FALSE),0)</f>
        <v>0</v>
      </c>
      <c r="CG36" s="11">
        <f>IF(CG$2=$A36,0,IF(HLOOKUP(CG$2,Recipes!$H:$GI,'Production Calculator'!$A36+2,FALSE)=0,0,HLOOKUP(CG$2,Recipes!$H:$GI,'Production Calculator'!$A36+2,FALSE)*$AK36))+IF($AO36=CG$3,$AM36/VLOOKUP($AO36,Data!$A$50:$B$56,2,FALSE),0)</f>
        <v>0</v>
      </c>
      <c r="CH36" s="11">
        <f>IF(CH$2=$A36,0,IF(HLOOKUP(CH$2,Recipes!$H:$GI,'Production Calculator'!$A36+2,FALSE)=0,0,HLOOKUP(CH$2,Recipes!$H:$GI,'Production Calculator'!$A36+2,FALSE)*$AK36))+IF($AO36=CH$3,$AM36/VLOOKUP($AO36,Data!$A$50:$B$56,2,FALSE),0)</f>
        <v>0</v>
      </c>
      <c r="CI36" s="11">
        <f>IF(CI$2=$A36,0,IF(HLOOKUP(CI$2,Recipes!$H:$GI,'Production Calculator'!$A36+2,FALSE)=0,0,HLOOKUP(CI$2,Recipes!$H:$GI,'Production Calculator'!$A36+2,FALSE)*$AK36))+IF($AO36=CI$3,$AM36/VLOOKUP($AO36,Data!$A$50:$B$56,2,FALSE),0)</f>
        <v>0</v>
      </c>
      <c r="CJ36" s="11">
        <f>IF(CJ$2=$A36,0,IF(HLOOKUP(CJ$2,Recipes!$H:$GI,'Production Calculator'!$A36+2,FALSE)=0,0,HLOOKUP(CJ$2,Recipes!$H:$GI,'Production Calculator'!$A36+2,FALSE)*$AK36))+IF($AO36=CJ$3,$AM36/VLOOKUP($AO36,Data!$A$50:$B$56,2,FALSE),0)</f>
        <v>0</v>
      </c>
      <c r="CK36" s="11">
        <f>IF(CK$2=$A36,0,IF(HLOOKUP(CK$2,Recipes!$H:$GI,'Production Calculator'!$A36+2,FALSE)=0,0,HLOOKUP(CK$2,Recipes!$H:$GI,'Production Calculator'!$A36+2,FALSE)*$AK36))+IF($AO36=CK$3,$AM36/VLOOKUP($AO36,Data!$A$50:$B$56,2,FALSE),0)</f>
        <v>0</v>
      </c>
      <c r="CL36" s="11">
        <f>IF(CL$2=$A36,0,IF(HLOOKUP(CL$2,Recipes!$H:$GI,'Production Calculator'!$A36+2,FALSE)=0,0,HLOOKUP(CL$2,Recipes!$H:$GI,'Production Calculator'!$A36+2,FALSE)*$AK36))+IF($AO36=CL$3,$AM36/VLOOKUP($AO36,Data!$A$50:$B$56,2,FALSE),0)</f>
        <v>0</v>
      </c>
      <c r="CM36" s="11">
        <f>IF(CM$2=$A36,0,IF(HLOOKUP(CM$2,Recipes!$H:$GI,'Production Calculator'!$A36+2,FALSE)=0,0,HLOOKUP(CM$2,Recipes!$H:$GI,'Production Calculator'!$A36+2,FALSE)*$AK36))+IF($AO36=CM$3,$AM36/VLOOKUP($AO36,Data!$A$50:$B$56,2,FALSE),0)</f>
        <v>0</v>
      </c>
      <c r="CN36" s="11">
        <f>IF(CN$2=$A36,0,IF(HLOOKUP(CN$2,Recipes!$H:$GI,'Production Calculator'!$A36+2,FALSE)=0,0,HLOOKUP(CN$2,Recipes!$H:$GI,'Production Calculator'!$A36+2,FALSE)*$AK36))+IF($AO36=CN$3,$AM36/VLOOKUP($AO36,Data!$A$50:$B$56,2,FALSE),0)</f>
        <v>0</v>
      </c>
      <c r="CO36" s="11">
        <f>IF(CO$2=$A36,0,IF(HLOOKUP(CO$2,Recipes!$H:$GI,'Production Calculator'!$A36+2,FALSE)=0,0,HLOOKUP(CO$2,Recipes!$H:$GI,'Production Calculator'!$A36+2,FALSE)*$AK36))+IF($AO36=CO$3,$AM36/VLOOKUP($AO36,Data!$A$50:$B$56,2,FALSE),0)</f>
        <v>0</v>
      </c>
      <c r="CP36" s="11">
        <f>IF(CP$2=$A36,0,IF(HLOOKUP(CP$2,Recipes!$H:$GI,'Production Calculator'!$A36+2,FALSE)=0,0,HLOOKUP(CP$2,Recipes!$H:$GI,'Production Calculator'!$A36+2,FALSE)*$AK36))+IF($AO36=CP$3,$AM36/VLOOKUP($AO36,Data!$A$50:$B$56,2,FALSE),0)</f>
        <v>0</v>
      </c>
      <c r="CQ36" s="11">
        <f>IF(CQ$2=$A36,0,IF(HLOOKUP(CQ$2,Recipes!$H:$GI,'Production Calculator'!$A36+2,FALSE)=0,0,HLOOKUP(CQ$2,Recipes!$H:$GI,'Production Calculator'!$A36+2,FALSE)*$AK36))+IF($AO36=CQ$3,$AM36/VLOOKUP($AO36,Data!$A$50:$B$56,2,FALSE),0)</f>
        <v>0</v>
      </c>
      <c r="CR36" s="11">
        <f>IF(CR$2=$A36,0,IF(HLOOKUP(CR$2,Recipes!$H:$GI,'Production Calculator'!$A36+2,FALSE)=0,0,HLOOKUP(CR$2,Recipes!$H:$GI,'Production Calculator'!$A36+2,FALSE)*$AK36))+IF($AO36=CR$3,$AM36/VLOOKUP($AO36,Data!$A$50:$B$56,2,FALSE),0)</f>
        <v>0</v>
      </c>
      <c r="CS36" s="11">
        <f>IF(CS$2=$A36,0,IF(HLOOKUP(CS$2,Recipes!$H:$GI,'Production Calculator'!$A36+2,FALSE)=0,0,HLOOKUP(CS$2,Recipes!$H:$GI,'Production Calculator'!$A36+2,FALSE)*$AK36))+IF($AO36=CS$3,$AM36/VLOOKUP($AO36,Data!$A$50:$B$56,2,FALSE),0)</f>
        <v>0</v>
      </c>
      <c r="CT36" s="11">
        <f>IF(CT$2=$A36,0,IF(HLOOKUP(CT$2,Recipes!$H:$GI,'Production Calculator'!$A36+2,FALSE)=0,0,HLOOKUP(CT$2,Recipes!$H:$GI,'Production Calculator'!$A36+2,FALSE)*$AK36))+IF($AO36=CT$3,$AM36/VLOOKUP($AO36,Data!$A$50:$B$56,2,FALSE),0)</f>
        <v>0</v>
      </c>
      <c r="CU36" s="11">
        <f>IF(CU$2=$A36,0,IF(HLOOKUP(CU$2,Recipes!$H:$GI,'Production Calculator'!$A36+2,FALSE)=0,0,HLOOKUP(CU$2,Recipes!$H:$GI,'Production Calculator'!$A36+2,FALSE)*$AK36))+IF($AO36=CU$3,$AM36/VLOOKUP($AO36,Data!$A$50:$B$56,2,FALSE),0)</f>
        <v>0</v>
      </c>
      <c r="CV36" s="11">
        <f>IF(CV$2=$A36,0,IF(HLOOKUP(CV$2,Recipes!$H:$GI,'Production Calculator'!$A36+2,FALSE)=0,0,HLOOKUP(CV$2,Recipes!$H:$GI,'Production Calculator'!$A36+2,FALSE)*$AK36))+IF($AO36=CV$3,$AM36/VLOOKUP($AO36,Data!$A$50:$B$56,2,FALSE),0)</f>
        <v>0</v>
      </c>
      <c r="CW36" s="11">
        <f>IF(CW$2=$A36,0,IF(HLOOKUP(CW$2,Recipes!$H:$GI,'Production Calculator'!$A36+2,FALSE)=0,0,HLOOKUP(CW$2,Recipes!$H:$GI,'Production Calculator'!$A36+2,FALSE)*$AK36))+IF($AO36=CW$3,$AM36/VLOOKUP($AO36,Data!$A$50:$B$56,2,FALSE),0)</f>
        <v>0</v>
      </c>
      <c r="CX36" s="11">
        <f>IF(CX$2=$A36,0,IF(HLOOKUP(CX$2,Recipes!$H:$GI,'Production Calculator'!$A36+2,FALSE)=0,0,HLOOKUP(CX$2,Recipes!$H:$GI,'Production Calculator'!$A36+2,FALSE)*$AK36))+IF($AO36=CX$3,$AM36/VLOOKUP($AO36,Data!$A$50:$B$56,2,FALSE),0)</f>
        <v>0</v>
      </c>
      <c r="CY36" s="11">
        <f>IF(CY$2=$A36,0,IF(HLOOKUP(CY$2,Recipes!$H:$GI,'Production Calculator'!$A36+2,FALSE)=0,0,HLOOKUP(CY$2,Recipes!$H:$GI,'Production Calculator'!$A36+2,FALSE)*$AK36))+IF($AO36=CY$3,$AM36/VLOOKUP($AO36,Data!$A$50:$B$56,2,FALSE),0)</f>
        <v>0</v>
      </c>
      <c r="CZ36" s="11">
        <f>IF(CZ$2=$A36,0,IF(HLOOKUP(CZ$2,Recipes!$H:$GI,'Production Calculator'!$A36+2,FALSE)=0,0,HLOOKUP(CZ$2,Recipes!$H:$GI,'Production Calculator'!$A36+2,FALSE)*$AK36))+IF($AO36=CZ$3,$AM36/VLOOKUP($AO36,Data!$A$50:$B$56,2,FALSE),0)</f>
        <v>0</v>
      </c>
      <c r="DA36" s="11">
        <f>IF(DA$2=$A36,0,IF(HLOOKUP(DA$2,Recipes!$H:$GI,'Production Calculator'!$A36+2,FALSE)=0,0,HLOOKUP(DA$2,Recipes!$H:$GI,'Production Calculator'!$A36+2,FALSE)*$AK36))+IF($AO36=DA$3,$AM36/VLOOKUP($AO36,Data!$A$50:$B$56,2,FALSE),0)</f>
        <v>0</v>
      </c>
      <c r="DB36" s="11">
        <f>IF(DB$2=$A36,0,IF(HLOOKUP(DB$2,Recipes!$H:$GI,'Production Calculator'!$A36+2,FALSE)=0,0,HLOOKUP(DB$2,Recipes!$H:$GI,'Production Calculator'!$A36+2,FALSE)*$AK36))+IF($AO36=DB$3,$AM36/VLOOKUP($AO36,Data!$A$50:$B$56,2,FALSE),0)</f>
        <v>0</v>
      </c>
      <c r="DC36" s="11">
        <f>IF(DC$2=$A36,0,IF(HLOOKUP(DC$2,Recipes!$H:$GI,'Production Calculator'!$A36+2,FALSE)=0,0,HLOOKUP(DC$2,Recipes!$H:$GI,'Production Calculator'!$A36+2,FALSE)*$AK36))+IF($AO36=DC$3,$AM36/VLOOKUP($AO36,Data!$A$50:$B$56,2,FALSE),0)</f>
        <v>0</v>
      </c>
      <c r="DD36" s="11">
        <f>IF(DD$2=$A36,0,IF(HLOOKUP(DD$2,Recipes!$H:$GI,'Production Calculator'!$A36+2,FALSE)=0,0,HLOOKUP(DD$2,Recipes!$H:$GI,'Production Calculator'!$A36+2,FALSE)*$AK36))+IF($AO36=DD$3,$AM36/VLOOKUP($AO36,Data!$A$50:$B$56,2,FALSE),0)</f>
        <v>0</v>
      </c>
      <c r="DE36" s="11">
        <f>IF(DE$2=$A36,0,IF(HLOOKUP(DE$2,Recipes!$H:$GI,'Production Calculator'!$A36+2,FALSE)=0,0,HLOOKUP(DE$2,Recipes!$H:$GI,'Production Calculator'!$A36+2,FALSE)*$AK36))+IF($AO36=DE$3,$AM36/VLOOKUP($AO36,Data!$A$50:$B$56,2,FALSE),0)</f>
        <v>0</v>
      </c>
      <c r="DF36" s="11">
        <f>IF(DF$2=$A36,0,IF(HLOOKUP(DF$2,Recipes!$H:$GI,'Production Calculator'!$A36+2,FALSE)=0,0,HLOOKUP(DF$2,Recipes!$H:$GI,'Production Calculator'!$A36+2,FALSE)*$AK36))+IF($AO36=DF$3,$AM36/VLOOKUP($AO36,Data!$A$50:$B$56,2,FALSE),0)</f>
        <v>0</v>
      </c>
      <c r="DG36" s="11">
        <f>IF(DG$2=$A36,0,IF(HLOOKUP(DG$2,Recipes!$H:$GI,'Production Calculator'!$A36+2,FALSE)=0,0,HLOOKUP(DG$2,Recipes!$H:$GI,'Production Calculator'!$A36+2,FALSE)*$AK36))+IF($AO36=DG$3,$AM36/VLOOKUP($AO36,Data!$A$50:$B$56,2,FALSE),0)</f>
        <v>0</v>
      </c>
      <c r="DH36" s="11">
        <f>IF(DH$2=$A36,0,IF(HLOOKUP(DH$2,Recipes!$H:$GI,'Production Calculator'!$A36+2,FALSE)=0,0,HLOOKUP(DH$2,Recipes!$H:$GI,'Production Calculator'!$A36+2,FALSE)*$AK36))+IF($AO36=DH$3,$AM36/VLOOKUP($AO36,Data!$A$50:$B$56,2,FALSE),0)</f>
        <v>0</v>
      </c>
      <c r="DI36" s="11">
        <f>IF(DI$2=$A36,0,IF(HLOOKUP(DI$2,Recipes!$H:$GI,'Production Calculator'!$A36+2,FALSE)=0,0,HLOOKUP(DI$2,Recipes!$H:$GI,'Production Calculator'!$A36+2,FALSE)*$AK36))+IF($AO36=DI$3,$AM36/VLOOKUP($AO36,Data!$A$50:$B$56,2,FALSE),0)</f>
        <v>0</v>
      </c>
      <c r="DJ36" s="11">
        <f>IF(DJ$2=$A36,0,IF(HLOOKUP(DJ$2,Recipes!$H:$GI,'Production Calculator'!$A36+2,FALSE)=0,0,HLOOKUP(DJ$2,Recipes!$H:$GI,'Production Calculator'!$A36+2,FALSE)*$AK36))+IF($AO36=DJ$3,$AM36/VLOOKUP($AO36,Data!$A$50:$B$56,2,FALSE),0)</f>
        <v>0</v>
      </c>
      <c r="DK36" s="11">
        <f>IF(DK$2=$A36,0,IF(HLOOKUP(DK$2,Recipes!$H:$GI,'Production Calculator'!$A36+2,FALSE)=0,0,HLOOKUP(DK$2,Recipes!$H:$GI,'Production Calculator'!$A36+2,FALSE)*$AK36))+IF($AO36=DK$3,$AM36/VLOOKUP($AO36,Data!$A$50:$B$56,2,FALSE),0)</f>
        <v>0</v>
      </c>
      <c r="DL36" s="11">
        <f>IF(DL$2=$A36,0,IF(HLOOKUP(DL$2,Recipes!$H:$GI,'Production Calculator'!$A36+2,FALSE)=0,0,HLOOKUP(DL$2,Recipes!$H:$GI,'Production Calculator'!$A36+2,FALSE)*$AK36))+IF($AO36=DL$3,$AM36/VLOOKUP($AO36,Data!$A$50:$B$56,2,FALSE),0)</f>
        <v>0</v>
      </c>
      <c r="DM36" s="11">
        <f>IF(DM$2=$A36,0,IF(HLOOKUP(DM$2,Recipes!$H:$GI,'Production Calculator'!$A36+2,FALSE)=0,0,HLOOKUP(DM$2,Recipes!$H:$GI,'Production Calculator'!$A36+2,FALSE)*$AK36))+IF($AO36=DM$3,$AM36/VLOOKUP($AO36,Data!$A$50:$B$56,2,FALSE),0)</f>
        <v>0</v>
      </c>
      <c r="DN36" s="11">
        <f>IF(DN$2=$A36,0,IF(HLOOKUP(DN$2,Recipes!$H:$GI,'Production Calculator'!$A36+2,FALSE)=0,0,HLOOKUP(DN$2,Recipes!$H:$GI,'Production Calculator'!$A36+2,FALSE)*$AK36))+IF($AO36=DN$3,$AM36/VLOOKUP($AO36,Data!$A$50:$B$56,2,FALSE),0)</f>
        <v>0</v>
      </c>
      <c r="DO36" s="11">
        <f>IF(DO$2=$A36,0,IF(HLOOKUP(DO$2,Recipes!$H:$GI,'Production Calculator'!$A36+2,FALSE)=0,0,HLOOKUP(DO$2,Recipes!$H:$GI,'Production Calculator'!$A36+2,FALSE)*$AK36))+IF($AO36=DO$3,$AM36/VLOOKUP($AO36,Data!$A$50:$B$56,2,FALSE),0)</f>
        <v>0</v>
      </c>
      <c r="DP36" s="11">
        <f>IF(DP$2=$A36,0,IF(HLOOKUP(DP$2,Recipes!$H:$GI,'Production Calculator'!$A36+2,FALSE)=0,0,HLOOKUP(DP$2,Recipes!$H:$GI,'Production Calculator'!$A36+2,FALSE)*$AK36))+IF($AO36=DP$3,$AM36/VLOOKUP($AO36,Data!$A$50:$B$56,2,FALSE),0)</f>
        <v>0</v>
      </c>
      <c r="DQ36" s="11">
        <f>IF(DQ$2=$A36,0,IF(HLOOKUP(DQ$2,Recipes!$H:$GI,'Production Calculator'!$A36+2,FALSE)=0,0,HLOOKUP(DQ$2,Recipes!$H:$GI,'Production Calculator'!$A36+2,FALSE)*$AK36))+IF($AO36=DQ$3,$AM36/VLOOKUP($AO36,Data!$A$50:$B$56,2,FALSE),0)</f>
        <v>0</v>
      </c>
      <c r="DR36" s="11">
        <f>IF(DR$2=$A36,0,IF(HLOOKUP(DR$2,Recipes!$H:$GI,'Production Calculator'!$A36+2,FALSE)=0,0,HLOOKUP(DR$2,Recipes!$H:$GI,'Production Calculator'!$A36+2,FALSE)*$AK36))+IF($AO36=DR$3,$AM36/VLOOKUP($AO36,Data!$A$50:$B$56,2,FALSE),0)</f>
        <v>0</v>
      </c>
      <c r="DS36" s="11">
        <f>IF(DS$2=$A36,0,IF(HLOOKUP(DS$2,Recipes!$H:$GI,'Production Calculator'!$A36+2,FALSE)=0,0,HLOOKUP(DS$2,Recipes!$H:$GI,'Production Calculator'!$A36+2,FALSE)*$AK36))+IF($AO36=DS$3,$AM36/VLOOKUP($AO36,Data!$A$50:$B$56,2,FALSE),0)</f>
        <v>0</v>
      </c>
      <c r="DT36" s="11">
        <f>IF(DT$2=$A36,0,IF(HLOOKUP(DT$2,Recipes!$H:$GI,'Production Calculator'!$A36+2,FALSE)=0,0,HLOOKUP(DT$2,Recipes!$H:$GI,'Production Calculator'!$A36+2,FALSE)*$AK36))+IF($AO36=DT$3,$AM36/VLOOKUP($AO36,Data!$A$50:$B$56,2,FALSE),0)</f>
        <v>0</v>
      </c>
      <c r="DU36" s="11">
        <f>IF(DU$2=$A36,0,IF(HLOOKUP(DU$2,Recipes!$H:$GI,'Production Calculator'!$A36+2,FALSE)=0,0,HLOOKUP(DU$2,Recipes!$H:$GI,'Production Calculator'!$A36+2,FALSE)*$AK36))+IF($AO36=DU$3,$AM36/VLOOKUP($AO36,Data!$A$50:$B$56,2,FALSE),0)</f>
        <v>0</v>
      </c>
      <c r="DV36" s="11">
        <f>IF(DV$2=$A36,0,IF(HLOOKUP(DV$2,Recipes!$H:$GI,'Production Calculator'!$A36+2,FALSE)=0,0,HLOOKUP(DV$2,Recipes!$H:$GI,'Production Calculator'!$A36+2,FALSE)*$AK36))+IF($AO36=DV$3,$AM36/VLOOKUP($AO36,Data!$A$50:$B$56,2,FALSE),0)</f>
        <v>0</v>
      </c>
      <c r="DW36" s="11">
        <f>IF(DW$2=$A36,0,IF(HLOOKUP(DW$2,Recipes!$H:$GI,'Production Calculator'!$A36+2,FALSE)=0,0,HLOOKUP(DW$2,Recipes!$H:$GI,'Production Calculator'!$A36+2,FALSE)*$AK36))+IF($AO36=DW$3,$AM36/VLOOKUP($AO36,Data!$A$50:$B$56,2,FALSE),0)</f>
        <v>0</v>
      </c>
      <c r="DX36" s="11">
        <f>IF(DX$2=$A36,0,IF(HLOOKUP(DX$2,Recipes!$H:$GI,'Production Calculator'!$A36+2,FALSE)=0,0,HLOOKUP(DX$2,Recipes!$H:$GI,'Production Calculator'!$A36+2,FALSE)*$AK36))+IF($AO36=DX$3,$AM36/VLOOKUP($AO36,Data!$A$50:$B$56,2,FALSE),0)</f>
        <v>0</v>
      </c>
      <c r="DY36" s="11">
        <f>IF(DY$2=$A36,0,IF(HLOOKUP(DY$2,Recipes!$H:$GI,'Production Calculator'!$A36+2,FALSE)=0,0,HLOOKUP(DY$2,Recipes!$H:$GI,'Production Calculator'!$A36+2,FALSE)*$AK36))+IF($AO36=DY$3,$AM36/VLOOKUP($AO36,Data!$A$50:$B$56,2,FALSE),0)</f>
        <v>0</v>
      </c>
      <c r="DZ36" s="11">
        <f>IF(DZ$2=$A36,0,IF(HLOOKUP(DZ$2,Recipes!$H:$GI,'Production Calculator'!$A36+2,FALSE)=0,0,HLOOKUP(DZ$2,Recipes!$H:$GI,'Production Calculator'!$A36+2,FALSE)*$AK36))+IF($AO36=DZ$3,$AM36/VLOOKUP($AO36,Data!$A$50:$B$56,2,FALSE),0)</f>
        <v>0</v>
      </c>
      <c r="EA36" s="11">
        <f>IF(EA$2=$A36,0,IF(HLOOKUP(EA$2,Recipes!$H:$GI,'Production Calculator'!$A36+2,FALSE)=0,0,HLOOKUP(EA$2,Recipes!$H:$GI,'Production Calculator'!$A36+2,FALSE)*$AK36))+IF($AO36=EA$3,$AM36/VLOOKUP($AO36,Data!$A$50:$B$56,2,FALSE),0)</f>
        <v>0</v>
      </c>
      <c r="EB36" s="11">
        <f>IF(EB$2=$A36,0,IF(HLOOKUP(EB$2,Recipes!$H:$GI,'Production Calculator'!$A36+2,FALSE)=0,0,HLOOKUP(EB$2,Recipes!$H:$GI,'Production Calculator'!$A36+2,FALSE)*$AK36))+IF($AO36=EB$3,$AM36/VLOOKUP($AO36,Data!$A$50:$B$56,2,FALSE),0)</f>
        <v>0</v>
      </c>
      <c r="EC36" s="11">
        <f>IF(EC$2=$A36,0,IF(HLOOKUP(EC$2,Recipes!$H:$GI,'Production Calculator'!$A36+2,FALSE)=0,0,HLOOKUP(EC$2,Recipes!$H:$GI,'Production Calculator'!$A36+2,FALSE)*$AK36))+IF($AO36=EC$3,$AM36/VLOOKUP($AO36,Data!$A$50:$B$56,2,FALSE),0)</f>
        <v>0</v>
      </c>
      <c r="ED36" s="11">
        <f>IF(ED$2=$A36,0,IF(HLOOKUP(ED$2,Recipes!$H:$GI,'Production Calculator'!$A36+2,FALSE)=0,0,HLOOKUP(ED$2,Recipes!$H:$GI,'Production Calculator'!$A36+2,FALSE)*$AK36))+IF($AO36=ED$3,$AM36/VLOOKUP($AO36,Data!$A$50:$B$56,2,FALSE),0)</f>
        <v>0</v>
      </c>
      <c r="EE36" s="11">
        <f>IF(EE$2=$A36,0,IF(HLOOKUP(EE$2,Recipes!$H:$GI,'Production Calculator'!$A36+2,FALSE)=0,0,HLOOKUP(EE$2,Recipes!$H:$GI,'Production Calculator'!$A36+2,FALSE)*$AK36))+IF($AO36=EE$3,$AM36/VLOOKUP($AO36,Data!$A$50:$B$56,2,FALSE),0)</f>
        <v>0</v>
      </c>
      <c r="EF36" s="11">
        <f>IF(EF$2=$A36,0,IF(HLOOKUP(EF$2,Recipes!$H:$GI,'Production Calculator'!$A36+2,FALSE)=0,0,HLOOKUP(EF$2,Recipes!$H:$GI,'Production Calculator'!$A36+2,FALSE)*$AK36))+IF($AO36=EF$3,$AM36/VLOOKUP($AO36,Data!$A$50:$B$56,2,FALSE),0)</f>
        <v>0</v>
      </c>
      <c r="EG36" s="11">
        <f>IF(EG$2=$A36,0,IF(HLOOKUP(EG$2,Recipes!$H:$GI,'Production Calculator'!$A36+2,FALSE)=0,0,HLOOKUP(EG$2,Recipes!$H:$GI,'Production Calculator'!$A36+2,FALSE)*$AK36))+IF($AO36=EG$3,$AM36/VLOOKUP($AO36,Data!$A$50:$B$56,2,FALSE),0)</f>
        <v>0</v>
      </c>
      <c r="EH36" s="11">
        <f>IF(EH$2=$A36,0,IF(HLOOKUP(EH$2,Recipes!$H:$GI,'Production Calculator'!$A36+2,FALSE)=0,0,HLOOKUP(EH$2,Recipes!$H:$GI,'Production Calculator'!$A36+2,FALSE)*$AK36))+IF($AO36=EH$3,$AM36/VLOOKUP($AO36,Data!$A$50:$B$56,2,FALSE),0)</f>
        <v>0</v>
      </c>
      <c r="EI36" s="11">
        <f>IF(EI$2=$A36,0,IF(HLOOKUP(EI$2,Recipes!$H:$GI,'Production Calculator'!$A36+2,FALSE)=0,0,HLOOKUP(EI$2,Recipes!$H:$GI,'Production Calculator'!$A36+2,FALSE)*$AK36))+IF($AO36=EI$3,$AM36/VLOOKUP($AO36,Data!$A$50:$B$56,2,FALSE),0)</f>
        <v>0</v>
      </c>
      <c r="EJ36" s="11">
        <f>IF(EJ$2=$A36,0,IF(HLOOKUP(EJ$2,Recipes!$H:$GI,'Production Calculator'!$A36+2,FALSE)=0,0,HLOOKUP(EJ$2,Recipes!$H:$GI,'Production Calculator'!$A36+2,FALSE)*$AK36))+IF($AO36=EJ$3,$AM36/VLOOKUP($AO36,Data!$A$50:$B$56,2,FALSE),0)</f>
        <v>0</v>
      </c>
      <c r="EK36" s="11">
        <f>IF(EK$2=$A36,0,IF(HLOOKUP(EK$2,Recipes!$H:$GI,'Production Calculator'!$A36+2,FALSE)=0,0,HLOOKUP(EK$2,Recipes!$H:$GI,'Production Calculator'!$A36+2,FALSE)*$AK36))+IF($AO36=EK$3,$AM36/VLOOKUP($AO36,Data!$A$50:$B$56,2,FALSE),0)</f>
        <v>0</v>
      </c>
      <c r="EL36" s="11">
        <f>IF(EL$2=$A36,0,IF(HLOOKUP(EL$2,Recipes!$H:$GI,'Production Calculator'!$A36+2,FALSE)=0,0,HLOOKUP(EL$2,Recipes!$H:$GI,'Production Calculator'!$A36+2,FALSE)*$AK36))+IF($AO36=EL$3,$AM36/VLOOKUP($AO36,Data!$A$50:$B$56,2,FALSE),0)</f>
        <v>0</v>
      </c>
      <c r="EM36" s="11">
        <f>IF(EM$2=$A36,0,IF(HLOOKUP(EM$2,Recipes!$H:$GI,'Production Calculator'!$A36+2,FALSE)=0,0,HLOOKUP(EM$2,Recipes!$H:$GI,'Production Calculator'!$A36+2,FALSE)*$AK36))+IF($AO36=EM$3,$AM36/VLOOKUP($AO36,Data!$A$50:$B$56,2,FALSE),0)</f>
        <v>0</v>
      </c>
      <c r="EN36" s="11">
        <f>IF(EN$2=$A36,0,IF(HLOOKUP(EN$2,Recipes!$H:$GI,'Production Calculator'!$A36+2,FALSE)=0,0,HLOOKUP(EN$2,Recipes!$H:$GI,'Production Calculator'!$A36+2,FALSE)*$AK36))+IF($AO36=EN$3,$AM36/VLOOKUP($AO36,Data!$A$50:$B$56,2,FALSE),0)</f>
        <v>0</v>
      </c>
      <c r="EO36" s="11">
        <f>IF(EO$2=$A36,0,IF(HLOOKUP(EO$2,Recipes!$H:$GI,'Production Calculator'!$A36+2,FALSE)=0,0,HLOOKUP(EO$2,Recipes!$H:$GI,'Production Calculator'!$A36+2,FALSE)*$AK36))+IF($AO36=EO$3,$AM36/VLOOKUP($AO36,Data!$A$50:$B$56,2,FALSE),0)</f>
        <v>0</v>
      </c>
      <c r="EP36" s="11">
        <f>IF(EP$2=$A36,0,IF(HLOOKUP(EP$2,Recipes!$H:$GI,'Production Calculator'!$A36+2,FALSE)=0,0,HLOOKUP(EP$2,Recipes!$H:$GI,'Production Calculator'!$A36+2,FALSE)*$AK36))+IF($AO36=EP$3,$AM36/VLOOKUP($AO36,Data!$A$50:$B$56,2,FALSE),0)</f>
        <v>0</v>
      </c>
      <c r="EQ36" s="11">
        <f>IF(EQ$2=$A36,0,IF(HLOOKUP(EQ$2,Recipes!$H:$GI,'Production Calculator'!$A36+2,FALSE)=0,0,HLOOKUP(EQ$2,Recipes!$H:$GI,'Production Calculator'!$A36+2,FALSE)*$AK36))+IF($AO36=EQ$3,$AM36/VLOOKUP($AO36,Data!$A$50:$B$56,2,FALSE),0)</f>
        <v>0</v>
      </c>
      <c r="ER36" s="11">
        <f>IF(ER$2=$A36,0,IF(HLOOKUP(ER$2,Recipes!$H:$GI,'Production Calculator'!$A36+2,FALSE)=0,0,HLOOKUP(ER$2,Recipes!$H:$GI,'Production Calculator'!$A36+2,FALSE)*$AK36))+IF($AO36=ER$3,$AM36/VLOOKUP($AO36,Data!$A$50:$B$56,2,FALSE),0)</f>
        <v>0</v>
      </c>
      <c r="ES36" s="11">
        <f>IF(ES$2=$A36,0,IF(HLOOKUP(ES$2,Recipes!$H:$GI,'Production Calculator'!$A36+2,FALSE)=0,0,HLOOKUP(ES$2,Recipes!$H:$GI,'Production Calculator'!$A36+2,FALSE)*$AK36))+IF($AO36=ES$3,$AM36/VLOOKUP($AO36,Data!$A$50:$B$56,2,FALSE),0)</f>
        <v>0</v>
      </c>
      <c r="ET36" s="11">
        <f>IF(ET$2=$A36,0,IF(HLOOKUP(ET$2,Recipes!$H:$GI,'Production Calculator'!$A36+2,FALSE)=0,0,HLOOKUP(ET$2,Recipes!$H:$GI,'Production Calculator'!$A36+2,FALSE)*$AK36))+IF($AO36=ET$3,$AM36/VLOOKUP($AO36,Data!$A$50:$B$56,2,FALSE),0)</f>
        <v>0</v>
      </c>
      <c r="EU36" s="11">
        <f>IF(EU$2=$A36,0,IF(HLOOKUP(EU$2,Recipes!$H:$GI,'Production Calculator'!$A36+2,FALSE)=0,0,HLOOKUP(EU$2,Recipes!$H:$GI,'Production Calculator'!$A36+2,FALSE)*$AK36))+IF($AO36=EU$3,$AM36/VLOOKUP($AO36,Data!$A$50:$B$56,2,FALSE),0)</f>
        <v>0</v>
      </c>
      <c r="EV36" s="11">
        <f>IF(EV$2=$A36,0,IF(HLOOKUP(EV$2,Recipes!$H:$GI,'Production Calculator'!$A36+2,FALSE)=0,0,HLOOKUP(EV$2,Recipes!$H:$GI,'Production Calculator'!$A36+2,FALSE)*$AK36))+IF($AO36=EV$3,$AM36/VLOOKUP($AO36,Data!$A$50:$B$56,2,FALSE),0)</f>
        <v>0</v>
      </c>
      <c r="EW36" s="11">
        <f>IF(EW$2=$A36,0,IF(HLOOKUP(EW$2,Recipes!$H:$GI,'Production Calculator'!$A36+2,FALSE)=0,0,HLOOKUP(EW$2,Recipes!$H:$GI,'Production Calculator'!$A36+2,FALSE)*$AK36))+IF($AO36=EW$3,$AM36/VLOOKUP($AO36,Data!$A$50:$B$56,2,FALSE),0)</f>
        <v>0</v>
      </c>
      <c r="EX36" s="11">
        <f>IF(EX$2=$A36,0,IF(HLOOKUP(EX$2,Recipes!$H:$GI,'Production Calculator'!$A36+2,FALSE)=0,0,HLOOKUP(EX$2,Recipes!$H:$GI,'Production Calculator'!$A36+2,FALSE)*$AK36))+IF($AO36=EX$3,$AM36/VLOOKUP($AO36,Data!$A$50:$B$56,2,FALSE),0)</f>
        <v>0</v>
      </c>
      <c r="EY36" s="11">
        <f>IF(EY$2=$A36,0,IF(HLOOKUP(EY$2,Recipes!$H:$GI,'Production Calculator'!$A36+2,FALSE)=0,0,HLOOKUP(EY$2,Recipes!$H:$GI,'Production Calculator'!$A36+2,FALSE)*$AK36))+IF($AO36=EY$3,$AM36/VLOOKUP($AO36,Data!$A$50:$B$56,2,FALSE),0)</f>
        <v>0</v>
      </c>
      <c r="EZ36" s="11">
        <f>IF(EZ$2=$A36,0,IF(HLOOKUP(EZ$2,Recipes!$H:$GI,'Production Calculator'!$A36+2,FALSE)=0,0,HLOOKUP(EZ$2,Recipes!$H:$GI,'Production Calculator'!$A36+2,FALSE)*$AK36))+IF($AO36=EZ$3,$AM36/VLOOKUP($AO36,Data!$A$50:$B$56,2,FALSE),0)</f>
        <v>0</v>
      </c>
      <c r="FA36" s="11">
        <f>IF(FA$2=$A36,0,IF(HLOOKUP(FA$2,Recipes!$H:$GI,'Production Calculator'!$A36+2,FALSE)=0,0,HLOOKUP(FA$2,Recipes!$H:$GI,'Production Calculator'!$A36+2,FALSE)*$AK36))+IF($AO36=FA$3,$AM36/VLOOKUP($AO36,Data!$A$50:$B$56,2,FALSE),0)</f>
        <v>0</v>
      </c>
      <c r="FB36" s="11">
        <f>IF(FB$2=$A36,0,IF(HLOOKUP(FB$2,Recipes!$H:$GI,'Production Calculator'!$A36+2,FALSE)=0,0,HLOOKUP(FB$2,Recipes!$H:$GI,'Production Calculator'!$A36+2,FALSE)*$AK36))+IF($AO36=FB$3,$AM36/VLOOKUP($AO36,Data!$A$50:$B$56,2,FALSE),0)</f>
        <v>0</v>
      </c>
      <c r="FC36" s="11">
        <f>IF(FC$2=$A36,0,IF(HLOOKUP(FC$2,Recipes!$H:$GI,'Production Calculator'!$A36+2,FALSE)=0,0,HLOOKUP(FC$2,Recipes!$H:$GI,'Production Calculator'!$A36+2,FALSE)*$AK36))+IF($AO36=FC$3,$AM36/VLOOKUP($AO36,Data!$A$50:$B$56,2,FALSE),0)</f>
        <v>0</v>
      </c>
      <c r="FD36" s="11">
        <f>IF(FD$2=$A36,0,IF(HLOOKUP(FD$2,Recipes!$H:$GI,'Production Calculator'!$A36+2,FALSE)=0,0,HLOOKUP(FD$2,Recipes!$H:$GI,'Production Calculator'!$A36+2,FALSE)*$AK36))+IF($AO36=FD$3,$AM36/VLOOKUP($AO36,Data!$A$50:$B$56,2,FALSE),0)</f>
        <v>0</v>
      </c>
      <c r="FE36" s="11">
        <f>IF(FE$2=$A36,0,IF(HLOOKUP(FE$2,Recipes!$H:$GI,'Production Calculator'!$A36+2,FALSE)=0,0,HLOOKUP(FE$2,Recipes!$H:$GI,'Production Calculator'!$A36+2,FALSE)*$AK36))+IF($AO36=FE$3,$AM36/VLOOKUP($AO36,Data!$A$50:$B$56,2,FALSE),0)</f>
        <v>0</v>
      </c>
      <c r="FF36" s="11">
        <f>IF(FF$2=$A36,0,IF(HLOOKUP(FF$2,Recipes!$H:$GI,'Production Calculator'!$A36+2,FALSE)=0,0,HLOOKUP(FF$2,Recipes!$H:$GI,'Production Calculator'!$A36+2,FALSE)*$AK36))+IF($AO36=FF$3,$AM36/VLOOKUP($AO36,Data!$A$50:$B$56,2,FALSE),0)</f>
        <v>0</v>
      </c>
      <c r="FG36" s="11">
        <f>IF(FG$2=$A36,0,IF(HLOOKUP(FG$2,Recipes!$H:$GI,'Production Calculator'!$A36+2,FALSE)=0,0,HLOOKUP(FG$2,Recipes!$H:$GI,'Production Calculator'!$A36+2,FALSE)*$AK36))+IF($AO36=FG$3,$AM36/VLOOKUP($AO36,Data!$A$50:$B$56,2,FALSE),0)</f>
        <v>0</v>
      </c>
      <c r="FH36" s="11">
        <f>IF(FH$2=$A36,0,IF(HLOOKUP(FH$2,Recipes!$H:$GI,'Production Calculator'!$A36+2,FALSE)=0,0,HLOOKUP(FH$2,Recipes!$H:$GI,'Production Calculator'!$A36+2,FALSE)*$AK36))+IF($AO36=FH$3,$AM36/VLOOKUP($AO36,Data!$A$50:$B$56,2,FALSE),0)</f>
        <v>0</v>
      </c>
      <c r="FI36" s="11">
        <f>IF(FI$2=$A36,0,IF(HLOOKUP(FI$2,Recipes!$H:$GI,'Production Calculator'!$A36+2,FALSE)=0,0,HLOOKUP(FI$2,Recipes!$H:$GI,'Production Calculator'!$A36+2,FALSE)*$AK36))+IF($AO36=FI$3,$AM36/VLOOKUP($AO36,Data!$A$50:$B$56,2,FALSE),0)</f>
        <v>0</v>
      </c>
      <c r="FJ36" s="11">
        <f>IF(FJ$2=$A36,0,IF(HLOOKUP(FJ$2,Recipes!$H:$GI,'Production Calculator'!$A36+2,FALSE)=0,0,HLOOKUP(FJ$2,Recipes!$H:$GI,'Production Calculator'!$A36+2,FALSE)*$AK36))+IF($AO36=FJ$3,$AM36/VLOOKUP($AO36,Data!$A$50:$B$56,2,FALSE),0)</f>
        <v>0</v>
      </c>
      <c r="FK36" s="11">
        <f>IF(FK$2=$A36,0,IF(HLOOKUP(FK$2,Recipes!$H:$GI,'Production Calculator'!$A36+2,FALSE)=0,0,HLOOKUP(FK$2,Recipes!$H:$GI,'Production Calculator'!$A36+2,FALSE)*$AK36))+IF($AO36=FK$3,$AM36/VLOOKUP($AO36,Data!$A$50:$B$56,2,FALSE),0)</f>
        <v>0</v>
      </c>
      <c r="FL36" s="11">
        <f>IF(FL$2=$A36,0,IF(HLOOKUP(FL$2,Recipes!$H:$GI,'Production Calculator'!$A36+2,FALSE)=0,0,HLOOKUP(FL$2,Recipes!$H:$GI,'Production Calculator'!$A36+2,FALSE)*$AK36))+IF($AO36=FL$3,$AM36/VLOOKUP($AO36,Data!$A$50:$B$56,2,FALSE),0)</f>
        <v>0</v>
      </c>
      <c r="FM36" s="11">
        <f>IF(FM$2=$A36,0,IF(HLOOKUP(FM$2,Recipes!$H:$GI,'Production Calculator'!$A36+2,FALSE)=0,0,HLOOKUP(FM$2,Recipes!$H:$GI,'Production Calculator'!$A36+2,FALSE)*$AK36))+IF($AO36=FM$3,$AM36/VLOOKUP($AO36,Data!$A$50:$B$56,2,FALSE),0)</f>
        <v>0</v>
      </c>
      <c r="FN36" s="11">
        <f>IF(FN$2=$A36,0,IF(HLOOKUP(FN$2,Recipes!$H:$GI,'Production Calculator'!$A36+2,FALSE)=0,0,HLOOKUP(FN$2,Recipes!$H:$GI,'Production Calculator'!$A36+2,FALSE)*$AK36))+IF($AO36=FN$3,$AM36/VLOOKUP($AO36,Data!$A$50:$B$56,2,FALSE),0)</f>
        <v>0</v>
      </c>
      <c r="FO36" s="11">
        <f>IF(FO$2=$A36,0,IF(HLOOKUP(FO$2,Recipes!$H:$GI,'Production Calculator'!$A36+2,FALSE)=0,0,HLOOKUP(FO$2,Recipes!$H:$GI,'Production Calculator'!$A36+2,FALSE)*$AK36))+IF($AO36=FO$3,$AM36/VLOOKUP($AO36,Data!$A$50:$B$56,2,FALSE),0)</f>
        <v>0</v>
      </c>
      <c r="FP36" s="11">
        <f>IF(FP$2=$A36,0,IF(HLOOKUP(FP$2,Recipes!$H:$GI,'Production Calculator'!$A36+2,FALSE)=0,0,HLOOKUP(FP$2,Recipes!$H:$GI,'Production Calculator'!$A36+2,FALSE)*$AK36))+IF($AO36=FP$3,$AM36/VLOOKUP($AO36,Data!$A$50:$B$56,2,FALSE),0)</f>
        <v>0</v>
      </c>
      <c r="FQ36" s="11">
        <f>IF(FQ$2=$A36,0,IF(HLOOKUP(FQ$2,Recipes!$H:$GI,'Production Calculator'!$A36+2,FALSE)=0,0,HLOOKUP(FQ$2,Recipes!$H:$GI,'Production Calculator'!$A36+2,FALSE)*$AK36))+IF($AO36=FQ$3,$AM36/VLOOKUP($AO36,Data!$A$50:$B$56,2,FALSE),0)</f>
        <v>0</v>
      </c>
      <c r="FR36" s="11">
        <f>IF(FR$2=$A36,0,IF(HLOOKUP(FR$2,Recipes!$H:$GI,'Production Calculator'!$A36+2,FALSE)=0,0,HLOOKUP(FR$2,Recipes!$H:$GI,'Production Calculator'!$A36+2,FALSE)*$AK36))+IF($AO36=FR$3,$AM36/VLOOKUP($AO36,Data!$A$50:$B$56,2,FALSE),0)</f>
        <v>0</v>
      </c>
      <c r="FS36" s="11">
        <f>IF(FS$2=$A36,0,IF(HLOOKUP(FS$2,Recipes!$H:$GI,'Production Calculator'!$A36+2,FALSE)=0,0,HLOOKUP(FS$2,Recipes!$H:$GI,'Production Calculator'!$A36+2,FALSE)*$AK36))+IF($AO36=FS$3,$AM36/VLOOKUP($AO36,Data!$A$50:$B$56,2,FALSE),0)</f>
        <v>0</v>
      </c>
      <c r="FT36" s="11">
        <f>IF(FT$2=$A36,0,IF(HLOOKUP(FT$2,Recipes!$H:$GI,'Production Calculator'!$A36+2,FALSE)=0,0,HLOOKUP(FT$2,Recipes!$H:$GI,'Production Calculator'!$A36+2,FALSE)*$AK36))+IF($AO36=FT$3,$AM36/VLOOKUP($AO36,Data!$A$50:$B$56,2,FALSE),0)</f>
        <v>0</v>
      </c>
      <c r="FU36" s="11">
        <f>IF(FU$2=$A36,0,IF(HLOOKUP(FU$2,Recipes!$H:$GI,'Production Calculator'!$A36+2,FALSE)=0,0,HLOOKUP(FU$2,Recipes!$H:$GI,'Production Calculator'!$A36+2,FALSE)*$AK36))+IF($AO36=FU$3,$AM36/VLOOKUP($AO36,Data!$A$50:$B$56,2,FALSE),0)</f>
        <v>0</v>
      </c>
      <c r="FV36" s="11">
        <f>IF(FV$2=$A36,0,IF(HLOOKUP(FV$2,Recipes!$H:$GI,'Production Calculator'!$A36+2,FALSE)=0,0,HLOOKUP(FV$2,Recipes!$H:$GI,'Production Calculator'!$A36+2,FALSE)*$AK36))+IF($AO36=FV$3,$AM36/VLOOKUP($AO36,Data!$A$50:$B$56,2,FALSE),0)</f>
        <v>0</v>
      </c>
      <c r="FW36" s="11">
        <f>IF(FW$2=$A36,0,IF(HLOOKUP(FW$2,Recipes!$H:$GI,'Production Calculator'!$A36+2,FALSE)=0,0,HLOOKUP(FW$2,Recipes!$H:$GI,'Production Calculator'!$A36+2,FALSE)*$AK36))+IF($AO36=FW$3,$AM36/VLOOKUP($AO36,Data!$A$50:$B$56,2,FALSE),0)</f>
        <v>0</v>
      </c>
      <c r="FX36" s="11">
        <f>IF(FX$2=$A36,0,IF(HLOOKUP(FX$2,Recipes!$H:$GI,'Production Calculator'!$A36+2,FALSE)=0,0,HLOOKUP(FX$2,Recipes!$H:$GI,'Production Calculator'!$A36+2,FALSE)*$AK36))+IF($AO36=FX$3,$AM36/VLOOKUP($AO36,Data!$A$50:$B$56,2,FALSE),0)</f>
        <v>0</v>
      </c>
      <c r="FY36" s="11">
        <f>IF(FY$2=$A36,0,IF(HLOOKUP(FY$2,Recipes!$H:$GI,'Production Calculator'!$A36+2,FALSE)=0,0,HLOOKUP(FY$2,Recipes!$H:$GI,'Production Calculator'!$A36+2,FALSE)*$AK36))+IF($AO36=FY$3,$AM36/VLOOKUP($AO36,Data!$A$50:$B$56,2,FALSE),0)</f>
        <v>0</v>
      </c>
      <c r="FZ36" s="11">
        <f>IF(FZ$2=$A36,0,IF(HLOOKUP(FZ$2,Recipes!$H:$GI,'Production Calculator'!$A36+2,FALSE)=0,0,HLOOKUP(FZ$2,Recipes!$H:$GI,'Production Calculator'!$A36+2,FALSE)*$AK36))+IF($AO36=FZ$3,$AM36/VLOOKUP($AO36,Data!$A$50:$B$56,2,FALSE),0)</f>
        <v>0</v>
      </c>
      <c r="GA36" s="11">
        <f>IF(GA$2=$A36,0,IF(HLOOKUP(GA$2,Recipes!$H:$GI,'Production Calculator'!$A36+2,FALSE)=0,0,HLOOKUP(GA$2,Recipes!$H:$GI,'Production Calculator'!$A36+2,FALSE)*$AK36))+IF($AO36=GA$3,$AM36/VLOOKUP($AO36,Data!$A$50:$B$56,2,FALSE),0)</f>
        <v>0</v>
      </c>
      <c r="GB36" s="11">
        <f>IF(GB$2=$A36,0,IF(HLOOKUP(GB$2,Recipes!$H:$GI,'Production Calculator'!$A36+2,FALSE)=0,0,HLOOKUP(GB$2,Recipes!$H:$GI,'Production Calculator'!$A36+2,FALSE)*$AK36))+IF($AO36=GB$3,$AM36/VLOOKUP($AO36,Data!$A$50:$B$56,2,FALSE),0)</f>
        <v>0</v>
      </c>
      <c r="GC36" s="11">
        <f>IF(GC$2=$A36,0,IF(HLOOKUP(GC$2,Recipes!$H:$GI,'Production Calculator'!$A36+2,FALSE)=0,0,HLOOKUP(GC$2,Recipes!$H:$GI,'Production Calculator'!$A36+2,FALSE)*$AK36))+IF($AO36=GC$3,$AM36/VLOOKUP($AO36,Data!$A$50:$B$56,2,FALSE),0)</f>
        <v>0</v>
      </c>
      <c r="GD36" s="11">
        <f>IF(GD$2=$A36,0,IF(HLOOKUP(GD$2,Recipes!$H:$GI,'Production Calculator'!$A36+2,FALSE)=0,0,HLOOKUP(GD$2,Recipes!$H:$GI,'Production Calculator'!$A36+2,FALSE)*$AK36))+IF($AO36=GD$3,$AM36/VLOOKUP($AO36,Data!$A$50:$B$56,2,FALSE),0)</f>
        <v>0</v>
      </c>
      <c r="GE36" s="11">
        <f>IF(GE$2=$A36,0,IF(HLOOKUP(GE$2,Recipes!$H:$GI,'Production Calculator'!$A36+2,FALSE)=0,0,HLOOKUP(GE$2,Recipes!$H:$GI,'Production Calculator'!$A36+2,FALSE)*$AK36))+IF($AO36=GE$3,$AM36/VLOOKUP($AO36,Data!$A$50:$B$56,2,FALSE),0)</f>
        <v>0</v>
      </c>
      <c r="GF36" s="11">
        <f>IF(GF$2=$A36,0,IF(HLOOKUP(GF$2,Recipes!$H:$GI,'Production Calculator'!$A36+2,FALSE)=0,0,HLOOKUP(GF$2,Recipes!$H:$GI,'Production Calculator'!$A36+2,FALSE)*$AK36))+IF($AO36=GF$3,$AM36/VLOOKUP($AO36,Data!$A$50:$B$56,2,FALSE),0)</f>
        <v>0</v>
      </c>
      <c r="GG36" s="11">
        <f>IF(GG$2=$A36,0,IF(HLOOKUP(GG$2,Recipes!$H:$GI,'Production Calculator'!$A36+2,FALSE)=0,0,HLOOKUP(GG$2,Recipes!$H:$GI,'Production Calculator'!$A36+2,FALSE)*$AK36))+IF($AO36=GG$3,$AM36/VLOOKUP($AO36,Data!$A$50:$B$56,2,FALSE),0)</f>
        <v>0</v>
      </c>
      <c r="GH36" s="11">
        <f>IF(GH$2=$A36,0,IF(HLOOKUP(GH$2,Recipes!$H:$GI,'Production Calculator'!$A36+2,FALSE)=0,0,HLOOKUP(GH$2,Recipes!$H:$GI,'Production Calculator'!$A36+2,FALSE)*$AK36))+IF($AO36=GH$3,$AM36/VLOOKUP($AO36,Data!$A$50:$B$56,2,FALSE),0)</f>
        <v>0</v>
      </c>
      <c r="GI36" s="11">
        <f>IF(GI$2=$A36,0,IF(HLOOKUP(GI$2,Recipes!$H:$GI,'Production Calculator'!$A36+2,FALSE)=0,0,HLOOKUP(GI$2,Recipes!$H:$GI,'Production Calculator'!$A36+2,FALSE)*$AK36))+IF($AO36=GI$3,$AM36/VLOOKUP($AO36,Data!$A$50:$B$56,2,FALSE),0)</f>
        <v>0</v>
      </c>
      <c r="GJ36" s="11">
        <f>IF(GJ$2=$A36,0,IF(HLOOKUP(GJ$2,Recipes!$H:$GI,'Production Calculator'!$A36+2,FALSE)=0,0,HLOOKUP(GJ$2,Recipes!$H:$GI,'Production Calculator'!$A36+2,FALSE)*$AK36))+IF($AO36=GJ$3,$AM36/VLOOKUP($AO36,Data!$A$50:$B$56,2,FALSE),0)</f>
        <v>0</v>
      </c>
      <c r="GK36" s="11">
        <f>IF(GK$2=$A36,0,IF(HLOOKUP(GK$2,Recipes!$H:$GI,'Production Calculator'!$A36+2,FALSE)=0,0,HLOOKUP(GK$2,Recipes!$H:$GI,'Production Calculator'!$A36+2,FALSE)*$AK36))+IF($AO36=GK$3,$AM36/VLOOKUP($AO36,Data!$A$50:$B$56,2,FALSE),0)</f>
        <v>0</v>
      </c>
      <c r="GL36" s="11">
        <f>IF(GL$2=$A36,0,IF(HLOOKUP(GL$2,Recipes!$H:$GI,'Production Calculator'!$A36+2,FALSE)=0,0,HLOOKUP(GL$2,Recipes!$H:$GI,'Production Calculator'!$A36+2,FALSE)*$AK36))+IF($AO36=GL$3,$AM36/VLOOKUP($AO36,Data!$A$50:$B$56,2,FALSE),0)</f>
        <v>0</v>
      </c>
      <c r="GM36" s="11">
        <f>IF(GM$2=$A36,0,IF(HLOOKUP(GM$2,Recipes!$H:$GI,'Production Calculator'!$A36+2,FALSE)=0,0,HLOOKUP(GM$2,Recipes!$H:$GI,'Production Calculator'!$A36+2,FALSE)*$AK36))+IF($AO36=GM$3,$AM36/VLOOKUP($AO36,Data!$A$50:$B$56,2,FALSE),0)</f>
        <v>0</v>
      </c>
      <c r="GN36" s="11">
        <f>IF(GN$2=$A36,0,IF(HLOOKUP(GN$2,Recipes!$H:$GI,'Production Calculator'!$A36+2,FALSE)=0,0,HLOOKUP(GN$2,Recipes!$H:$GI,'Production Calculator'!$A36+2,FALSE)*$AK36))+IF($AO36=GN$3,$AM36/VLOOKUP($AO36,Data!$A$50:$B$56,2,FALSE),0)</f>
        <v>0</v>
      </c>
      <c r="GO36" s="11">
        <f>IF(GO$2=$A36,0,IF(HLOOKUP(GO$2,Recipes!$H:$GI,'Production Calculator'!$A36+2,FALSE)=0,0,HLOOKUP(GO$2,Recipes!$H:$GI,'Production Calculator'!$A36+2,FALSE)*$AK36))+IF($AO36=GO$3,$AM36/VLOOKUP($AO36,Data!$A$50:$B$56,2,FALSE),0)</f>
        <v>0</v>
      </c>
      <c r="GP36" s="11">
        <f>IF(GP$2=$A36,0,IF(HLOOKUP(GP$2,Recipes!$H:$GI,'Production Calculator'!$A36+2,FALSE)=0,0,HLOOKUP(GP$2,Recipes!$H:$GI,'Production Calculator'!$A36+2,FALSE)*$AK36))+IF($AO36=GP$3,$AM36/VLOOKUP($AO36,Data!$A$50:$B$56,2,FALSE),0)</f>
        <v>0</v>
      </c>
      <c r="GQ36" s="11">
        <f>IF(GQ$2=$A36,0,IF(HLOOKUP(GQ$2,Recipes!$H:$GI,'Production Calculator'!$A36+2,FALSE)=0,0,HLOOKUP(GQ$2,Recipes!$H:$GI,'Production Calculator'!$A36+2,FALSE)*$AK36))+IF($AO36=GQ$3,$AM36/VLOOKUP($AO36,Data!$A$50:$B$56,2,FALSE),0)</f>
        <v>0</v>
      </c>
      <c r="GR36" s="11">
        <f>IF(GR$2=$A36,0,IF(HLOOKUP(GR$2,Recipes!$H:$GI,'Production Calculator'!$A36+2,FALSE)=0,0,HLOOKUP(GR$2,Recipes!$H:$GI,'Production Calculator'!$A36+2,FALSE)*$AK36))+IF($AO36=GR$3,$AM36/VLOOKUP($AO36,Data!$A$50:$B$56,2,FALSE),0)</f>
        <v>0</v>
      </c>
      <c r="GS36" s="11">
        <f>IF(GS$2=$A36,0,IF(HLOOKUP(GS$2,Recipes!$H:$GI,'Production Calculator'!$A36+2,FALSE)=0,0,HLOOKUP(GS$2,Recipes!$H:$GI,'Production Calculator'!$A36+2,FALSE)*$AK36))+IF($AO36=GS$3,$AM36/VLOOKUP($AO36,Data!$A$50:$B$56,2,FALSE),0)</f>
        <v>0</v>
      </c>
      <c r="GT36" s="11">
        <f>IF(GT$2=$A36,0,IF(HLOOKUP(GT$2,Recipes!$H:$GI,'Production Calculator'!$A36+2,FALSE)=0,0,HLOOKUP(GT$2,Recipes!$H:$GI,'Production Calculator'!$A36+2,FALSE)*$AK36))+IF($AO36=GT$3,$AM36/VLOOKUP($AO36,Data!$A$50:$B$56,2,FALSE),0)</f>
        <v>0</v>
      </c>
      <c r="GU36" s="11">
        <f>IF(GU$2=$A36,0,IF(HLOOKUP(GU$2,Recipes!$H:$GI,'Production Calculator'!$A36+2,FALSE)=0,0,HLOOKUP(GU$2,Recipes!$H:$GI,'Production Calculator'!$A36+2,FALSE)*$AK36))+IF($AO36=GU$3,$AM36/VLOOKUP($AO36,Data!$A$50:$B$56,2,FALSE),0)</f>
        <v>0</v>
      </c>
      <c r="GV36" s="11">
        <f>IF(GV$2=$A36,0,IF(HLOOKUP(GV$2,Recipes!$H:$GI,'Production Calculator'!$A36+2,FALSE)=0,0,HLOOKUP(GV$2,Recipes!$H:$GI,'Production Calculator'!$A36+2,FALSE)*$AK36))+IF($AO36=GV$3,$AM36/VLOOKUP($AO36,Data!$A$50:$B$56,2,FALSE),0)</f>
        <v>0</v>
      </c>
      <c r="GW36" s="11">
        <f>IF(GW$2=$A36,0,IF(HLOOKUP(GW$2,Recipes!$H:$GI,'Production Calculator'!$A36+2,FALSE)=0,0,HLOOKUP(GW$2,Recipes!$H:$GI,'Production Calculator'!$A36+2,FALSE)*$AK36))+IF($AO36=GW$3,$AM36/VLOOKUP($AO36,Data!$A$50:$B$56,2,FALSE),0)</f>
        <v>0</v>
      </c>
      <c r="GX36" s="11">
        <f>IF(GX$2=$A36,0,IF(HLOOKUP(GX$2,Recipes!$H:$GI,'Production Calculator'!$A36+2,FALSE)=0,0,HLOOKUP(GX$2,Recipes!$H:$GI,'Production Calculator'!$A36+2,FALSE)*$AK36))+IF($AO36=GX$3,$AM36/VLOOKUP($AO36,Data!$A$50:$B$56,2,FALSE),0)</f>
        <v>0</v>
      </c>
      <c r="GY36" s="11">
        <f>IF(GY$2=$A36,0,IF(HLOOKUP(GY$2,Recipes!$H:$GI,'Production Calculator'!$A36+2,FALSE)=0,0,HLOOKUP(GY$2,Recipes!$H:$GI,'Production Calculator'!$A36+2,FALSE)*$AK36))+IF($AO36=GY$3,$AM36/VLOOKUP($AO36,Data!$A$50:$B$56,2,FALSE),0)</f>
        <v>0</v>
      </c>
      <c r="GZ36" s="11">
        <f>IF(GZ$2=$A36,0,IF(HLOOKUP(GZ$2,Recipes!$H:$GI,'Production Calculator'!$A36+2,FALSE)=0,0,HLOOKUP(GZ$2,Recipes!$H:$GI,'Production Calculator'!$A36+2,FALSE)*$AK36))+IF($AO36=GZ$3,$AM36/VLOOKUP($AO36,Data!$A$50:$B$56,2,FALSE),0)</f>
        <v>0</v>
      </c>
      <c r="HA36" s="11">
        <f>IF(HA$2=$A36,0,IF(HLOOKUP(HA$2,Recipes!$H:$GI,'Production Calculator'!$A36+2,FALSE)=0,0,HLOOKUP(HA$2,Recipes!$H:$GI,'Production Calculator'!$A36+2,FALSE)*$AK36))+IF($AO36=HA$3,$AM36/VLOOKUP($AO36,Data!$A$50:$B$56,2,FALSE),0)</f>
        <v>0</v>
      </c>
      <c r="HB36" s="11">
        <f>IF(HB$2=$A36,0,IF(HLOOKUP(HB$2,Recipes!$H:$GI,'Production Calculator'!$A36+2,FALSE)=0,0,HLOOKUP(HB$2,Recipes!$H:$GI,'Production Calculator'!$A36+2,FALSE)*$AK36))+IF($AO36=HB$3,$AM36/VLOOKUP($AO36,Data!$A$50:$B$56,2,FALSE),0)</f>
        <v>0</v>
      </c>
      <c r="HC36" s="11">
        <f>IF(HC$2=$A36,0,IF(HLOOKUP(HC$2,Recipes!$H:$GI,'Production Calculator'!$A36+2,FALSE)=0,0,HLOOKUP(HC$2,Recipes!$H:$GI,'Production Calculator'!$A36+2,FALSE)*$AK36))+IF($AO36=HC$3,$AM36/VLOOKUP($AO36,Data!$A$50:$B$56,2,FALSE),0)</f>
        <v>0</v>
      </c>
      <c r="HD36" s="11">
        <f>IF(HD$2=$A36,0,IF(HLOOKUP(HD$2,Recipes!$H:$GI,'Production Calculator'!$A36+2,FALSE)=0,0,HLOOKUP(HD$2,Recipes!$H:$GI,'Production Calculator'!$A36+2,FALSE)*$AK36))+IF($AO36=HD$3,$AM36/VLOOKUP($AO36,Data!$A$50:$B$56,2,FALSE),0)</f>
        <v>0</v>
      </c>
      <c r="HE36" s="11">
        <f>IF(HE$2=$A36,0,IF(HLOOKUP(HE$2,Recipes!$H:$GI,'Production Calculator'!$A36+2,FALSE)=0,0,HLOOKUP(HE$2,Recipes!$H:$GI,'Production Calculator'!$A36+2,FALSE)*$AK36))+IF($AO36=HE$3,$AM36/VLOOKUP($AO36,Data!$A$50:$B$56,2,FALSE),0)</f>
        <v>0</v>
      </c>
      <c r="HF36" s="11">
        <f>IF(HF$2=$A36,0,IF(HLOOKUP(HF$2,Recipes!$H:$GI,'Production Calculator'!$A36+2,FALSE)=0,0,HLOOKUP(HF$2,Recipes!$H:$GI,'Production Calculator'!$A36+2,FALSE)*$AK36))+IF($AO36=HF$3,$AM36/VLOOKUP($AO36,Data!$A$50:$B$56,2,FALSE),0)</f>
        <v>0</v>
      </c>
      <c r="HG36" s="11">
        <f>IF(HG$2=$A36,0,IF(HLOOKUP(HG$2,Recipes!$H:$GI,'Production Calculator'!$A36+2,FALSE)=0,0,HLOOKUP(HG$2,Recipes!$H:$GI,'Production Calculator'!$A36+2,FALSE)*$AK36))+IF($AO36=HG$3,$AM36/VLOOKUP($AO36,Data!$A$50:$B$56,2,FALSE),0)</f>
        <v>0</v>
      </c>
      <c r="HH36" s="11">
        <f>IF(HH$2=$A36,0,IF(HLOOKUP(HH$2,Recipes!$H:$GI,'Production Calculator'!$A36+2,FALSE)=0,0,HLOOKUP(HH$2,Recipes!$H:$GI,'Production Calculator'!$A36+2,FALSE)*$AK36))+IF($AO36=HH$3,$AM36/VLOOKUP($AO36,Data!$A$50:$B$56,2,FALSE),0)</f>
        <v>0</v>
      </c>
      <c r="HI36" s="11">
        <f>IF(HI$2=$A36,0,IF(HLOOKUP(HI$2,Recipes!$H:$GI,'Production Calculator'!$A36+2,FALSE)=0,0,HLOOKUP(HI$2,Recipes!$H:$GI,'Production Calculator'!$A36+2,FALSE)*$AK36))+IF($AO36=HI$3,$AM36/VLOOKUP($AO36,Data!$A$50:$B$56,2,FALSE),0)</f>
        <v>0</v>
      </c>
      <c r="HJ36" s="11">
        <f>IF(HJ$2=$A36,0,IF(HLOOKUP(HJ$2,Recipes!$H:$GI,'Production Calculator'!$A36+2,FALSE)=0,0,HLOOKUP(HJ$2,Recipes!$H:$GI,'Production Calculator'!$A36+2,FALSE)*$AK36))+IF($AO36=HJ$3,$AM36/VLOOKUP($AO36,Data!$A$50:$B$56,2,FALSE),0)</f>
        <v>0</v>
      </c>
      <c r="HK36" s="11">
        <f>IF(HK$2=$A36,0,IF(HLOOKUP(HK$2,Recipes!$H:$GI,'Production Calculator'!$A36+2,FALSE)=0,0,HLOOKUP(HK$2,Recipes!$H:$GI,'Production Calculator'!$A36+2,FALSE)*$AK36))+IF($AO36=HK$3,$AM36/VLOOKUP($AO36,Data!$A$50:$B$56,2,FALSE),0)</f>
        <v>0</v>
      </c>
      <c r="HL36" s="11">
        <f>IF(HL$2=$A36,0,IF(HLOOKUP(HL$2,Recipes!$H:$GI,'Production Calculator'!$A36+2,FALSE)=0,0,HLOOKUP(HL$2,Recipes!$H:$GI,'Production Calculator'!$A36+2,FALSE)*$AK36))+IF($AO36=HL$3,$AM36/VLOOKUP($AO36,Data!$A$50:$B$56,2,FALSE),0)</f>
        <v>0</v>
      </c>
      <c r="HM36" s="11">
        <f>IF(HM$2=$A36,0,IF(HLOOKUP(HM$2,Recipes!$H:$GI,'Production Calculator'!$A36+2,FALSE)=0,0,HLOOKUP(HM$2,Recipes!$H:$GI,'Production Calculator'!$A36+2,FALSE)*$AK36))+IF($AO36=HM$3,$AM36/VLOOKUP($AO36,Data!$A$50:$B$56,2,FALSE),0)</f>
        <v>0</v>
      </c>
      <c r="HN36" s="11">
        <f>IF(HN$2=$A36,0,IF(HLOOKUP(HN$2,Recipes!$H:$GI,'Production Calculator'!$A36+2,FALSE)=0,0,HLOOKUP(HN$2,Recipes!$H:$GI,'Production Calculator'!$A36+2,FALSE)*$AK36))+IF($AO36=HN$3,$AM36/VLOOKUP($AO36,Data!$A$50:$B$56,2,FALSE),0)</f>
        <v>0</v>
      </c>
      <c r="HO36" s="11">
        <f>IF(HO$2=$A36,0,IF(HLOOKUP(HO$2,Recipes!$H:$GI,'Production Calculator'!$A36+2,FALSE)=0,0,HLOOKUP(HO$2,Recipes!$H:$GI,'Production Calculator'!$A36+2,FALSE)*$AK36))+IF($AO36=HO$3,$AM36/VLOOKUP($AO36,Data!$A$50:$B$56,2,FALSE),0)</f>
        <v>0</v>
      </c>
      <c r="HP36" s="11">
        <f>IF(HP$2=$A36,0,IF(HLOOKUP(HP$2,Recipes!$H:$GI,'Production Calculator'!$A36+2,FALSE)=0,0,HLOOKUP(HP$2,Recipes!$H:$GI,'Production Calculator'!$A36+2,FALSE)*$AK36))+IF($AO36=HP$3,$AM36/VLOOKUP($AO36,Data!$A$50:$B$56,2,FALSE),0)</f>
        <v>0</v>
      </c>
      <c r="HQ36" s="11">
        <f>IF(HQ$2=$A36,0,IF(HLOOKUP(HQ$2,Recipes!$H:$GI,'Production Calculator'!$A36+2,FALSE)=0,0,HLOOKUP(HQ$2,Recipes!$H:$GI,'Production Calculator'!$A36+2,FALSE)*$AK36))+IF($AO36=HQ$3,$AM36/VLOOKUP($AO36,Data!$A$50:$B$56,2,FALSE),0)</f>
        <v>0</v>
      </c>
      <c r="HR36" s="11">
        <f>IF(HR$2=$A36,0,IF(HLOOKUP(HR$2,Recipes!$H:$GI,'Production Calculator'!$A36+2,FALSE)=0,0,HLOOKUP(HR$2,Recipes!$H:$GI,'Production Calculator'!$A36+2,FALSE)*$AK36))+IF($AO36=HR$3,$AM36/VLOOKUP($AO36,Data!$A$50:$B$56,2,FALSE),0)</f>
        <v>0</v>
      </c>
      <c r="HS36" s="121"/>
    </row>
    <row r="37" spans="1:227" x14ac:dyDescent="0.45">
      <c r="A37">
        <v>24</v>
      </c>
      <c r="B37" s="107" t="str">
        <f>VLOOKUP(A37,Recipes!A:B,2)</f>
        <v>Nightvision</v>
      </c>
      <c r="C37" s="128">
        <v>0</v>
      </c>
      <c r="D37" s="108">
        <f t="shared" si="50"/>
        <v>0</v>
      </c>
      <c r="E37" s="127" t="s">
        <v>1</v>
      </c>
      <c r="F37" s="109">
        <f>VLOOKUP(A37,Recipes!$A$3:$G$186,6,FALSE)</f>
        <v>2</v>
      </c>
      <c r="G37" s="109">
        <f>VLOOKUP(A37,Recipes!$A$3:$G$186,7,FALSE)</f>
        <v>0</v>
      </c>
      <c r="H37" s="110">
        <f t="shared" si="51"/>
        <v>0</v>
      </c>
      <c r="I37" s="109">
        <f>VLOOKUP(E37,Data!$A$2:$C$26,3, FALSE)</f>
        <v>4</v>
      </c>
      <c r="J37" s="108">
        <v>0</v>
      </c>
      <c r="K37" s="108">
        <v>0</v>
      </c>
      <c r="L37" s="108">
        <v>0</v>
      </c>
      <c r="M37" s="123">
        <v>0</v>
      </c>
      <c r="N37" s="123">
        <v>0</v>
      </c>
      <c r="O37" s="123">
        <v>0</v>
      </c>
      <c r="P37" s="124">
        <v>0</v>
      </c>
      <c r="Q37" s="124">
        <v>0</v>
      </c>
      <c r="R37" s="124">
        <v>0</v>
      </c>
      <c r="S37">
        <f t="shared" si="66"/>
        <v>0</v>
      </c>
      <c r="T37">
        <f t="shared" si="67"/>
        <v>0</v>
      </c>
      <c r="U37">
        <f t="shared" si="68"/>
        <v>0</v>
      </c>
      <c r="V37">
        <f t="shared" si="69"/>
        <v>0</v>
      </c>
      <c r="W37">
        <f t="shared" si="70"/>
        <v>0</v>
      </c>
      <c r="X37">
        <f t="shared" si="71"/>
        <v>0</v>
      </c>
      <c r="Y37">
        <f t="shared" si="72"/>
        <v>0</v>
      </c>
      <c r="Z37">
        <f t="shared" si="73"/>
        <v>0</v>
      </c>
      <c r="AA37">
        <f t="shared" si="74"/>
        <v>0</v>
      </c>
      <c r="AB37" s="111">
        <f>VLOOKUP($A37,Recipes!$A:$G,4)</f>
        <v>10</v>
      </c>
      <c r="AC37" s="111">
        <f>VLOOKUP($A37,Recipes!$A:$G,5)</f>
        <v>1</v>
      </c>
      <c r="AD37" s="111">
        <f t="shared" si="61"/>
        <v>0.1</v>
      </c>
      <c r="AE37" s="111">
        <f>VLOOKUP(E37,Data!$A$2:$F$26,5,FALSE)</f>
        <v>0</v>
      </c>
      <c r="AF37" s="111">
        <f>VLOOKUP(E37,Data!$A$2:$F$26,4,FALSE)</f>
        <v>210</v>
      </c>
      <c r="AG37" s="111">
        <f>VLOOKUP(E37,Data!$A$2:$B$26,2, FALSE)</f>
        <v>1.25</v>
      </c>
      <c r="AH37" s="111">
        <f>1+VLOOKUP($J$3,Data!$A$40:$D$48,2,FALSE)*$J37+VLOOKUP($K$3,Data!$A$40:$D$48,2,FALSE)*$K37+VLOOKUP($L$3,Data!$A$40:$D$48,2,FALSE)*$L37+VLOOKUP($M$3,Data!$A$40:$D$48,2,FALSE)*$M37+VLOOKUP($N$3,Data!$A$40:$D$48,2,FALSE)*$N37+VLOOKUP($O$3,Data!$A$40:$D$48,2,FALSE)*$O37+VLOOKUP($P$3,Data!$A$40:$D$48,2,FALSE)*$P37+VLOOKUP($Q$3,Data!$A$40:$D$48,2,FALSE)*$Q37+VLOOKUP($R$3,Data!$A$40:$D$48,2,FALSE)*$R37</f>
        <v>1</v>
      </c>
      <c r="AI37" s="111">
        <f>MAX(1+VLOOKUP($J$3,Data!$A$40:$D$48,3,FALSE)*$J37+VLOOKUP($K$3,Data!$A$40:$D$48,3,FALSE)*$K37+VLOOKUP($L$3,Data!$A$40:$D$48,3,FALSE)*$L37+VLOOKUP($M$3,Data!$A$40:$D$48,3,FALSE)*$M37+VLOOKUP($N$3,Data!$A$40:$D$48,3,FALSE)*$N37+VLOOKUP($O$3,Data!$A$40:$D$48,3,FALSE)*$O37+VLOOKUP($P$3,Data!$A$40:$D$48,3,FALSE)*$P37+VLOOKUP($Q$3,Data!$A$40:$D$48,3,FALSE)*$Q37+VLOOKUP($R$3,Data!$A$40:$D$48,3,FALSE)*$R37,0)</f>
        <v>1</v>
      </c>
      <c r="AJ37" s="111">
        <f>MAX(1-(VLOOKUP($J$3,Data!$A$40:$D$48,4,FALSE)*$J37+VLOOKUP($K$3,Data!$A$40:$D$48,4,FALSE)*$K37+VLOOKUP($L$3,Data!$A$40:$D$48,4,FALSE)*$L37+VLOOKUP($M$3,Data!$A$40:$D$48,4,FALSE)*$M37+VLOOKUP($N$3,Data!$A$40:$D$48,4,FALSE)*$N37+VLOOKUP($O$3,Data!$A$40:$D$48,4,FALSE)*$O37+VLOOKUP($P$3,Data!$A$40:$D$48,4,FALSE)*$P37+VLOOKUP($Q$3,Data!$A$40:$D$48,4,FALSE)*$Q37+VLOOKUP($R$3,Data!$A$40:$D$48,4,FALSE)*$R37),0.2)</f>
        <v>1</v>
      </c>
      <c r="AK37" s="112">
        <f t="shared" si="62"/>
        <v>0</v>
      </c>
      <c r="AL37" s="111">
        <f t="shared" si="63"/>
        <v>0.125</v>
      </c>
      <c r="AM37" s="111">
        <f t="shared" si="64"/>
        <v>0</v>
      </c>
      <c r="AN37" s="111">
        <f t="shared" si="65"/>
        <v>0</v>
      </c>
      <c r="AO37" s="131" t="s">
        <v>298</v>
      </c>
      <c r="AP37" s="11"/>
      <c r="AQ37" s="11">
        <f>IF(AQ$2=$A37,0,IF(HLOOKUP(AQ$2,Recipes!$H:$GI,'Production Calculator'!$A37+2,FALSE)=0,0,HLOOKUP(AQ$2,Recipes!$H:$GI,'Production Calculator'!$A37+2,FALSE)*$AK37))+IF($AO37=AQ$3,$AM37/VLOOKUP($AO37,Data!$A$50:$B$56,2,FALSE),0)</f>
        <v>0</v>
      </c>
      <c r="AR37" s="11">
        <f>IF(AR$2=$A37,0,IF(HLOOKUP(AR$2,Recipes!$H:$GI,'Production Calculator'!$A37+2,FALSE)=0,0,HLOOKUP(AR$2,Recipes!$H:$GI,'Production Calculator'!$A37+2,FALSE)*$AK37))+IF($AO37=AR$3,$AM37/VLOOKUP($AO37,Data!$A$50:$B$56,2,FALSE),0)</f>
        <v>0</v>
      </c>
      <c r="AS37" s="11">
        <f>IF(AS$2=$A37,0,IF(HLOOKUP(AS$2,Recipes!$H:$GI,'Production Calculator'!$A37+2,FALSE)=0,0,HLOOKUP(AS$2,Recipes!$H:$GI,'Production Calculator'!$A37+2,FALSE)*$AK37))+IF($AO37=AS$3,$AM37/VLOOKUP($AO37,Data!$A$50:$B$56,2,FALSE),0)</f>
        <v>0</v>
      </c>
      <c r="AT37" s="11">
        <f>IF(AT$2=$A37,0,IF(HLOOKUP(AT$2,Recipes!$H:$GI,'Production Calculator'!$A37+2,FALSE)=0,0,HLOOKUP(AT$2,Recipes!$H:$GI,'Production Calculator'!$A37+2,FALSE)*$AK37))+IF($AO37=AT$3,$AM37/VLOOKUP($AO37,Data!$A$50:$B$56,2,FALSE),0)</f>
        <v>0</v>
      </c>
      <c r="AU37" s="11">
        <f>IF(AU$2=$A37,0,IF(HLOOKUP(AU$2,Recipes!$H:$GI,'Production Calculator'!$A37+2,FALSE)=0,0,HLOOKUP(AU$2,Recipes!$H:$GI,'Production Calculator'!$A37+2,FALSE)*$AK37))+IF($AO37=AU$3,$AM37/VLOOKUP($AO37,Data!$A$50:$B$56,2,FALSE),0)</f>
        <v>0</v>
      </c>
      <c r="AV37" s="11">
        <f>IF(AV$2=$A37,0,IF(HLOOKUP(AV$2,Recipes!$H:$GI,'Production Calculator'!$A37+2,FALSE)=0,0,HLOOKUP(AV$2,Recipes!$H:$GI,'Production Calculator'!$A37+2,FALSE)*$AK37))+IF($AO37=AV$3,$AM37/VLOOKUP($AO37,Data!$A$50:$B$56,2,FALSE),0)</f>
        <v>0</v>
      </c>
      <c r="AW37" s="11">
        <f>IF(AW$2=$A37,0,IF(HLOOKUP(AW$2,Recipes!$H:$GI,'Production Calculator'!$A37+2,FALSE)=0,0,HLOOKUP(AW$2,Recipes!$H:$GI,'Production Calculator'!$A37+2,FALSE)*$AK37))+IF($AO37=AW$3,$AM37/VLOOKUP($AO37,Data!$A$50:$B$56,2,FALSE),0)</f>
        <v>0</v>
      </c>
      <c r="AX37" s="11">
        <f>IF(AX$2=$A37,0,IF(HLOOKUP(AX$2,Recipes!$H:$GI,'Production Calculator'!$A37+2,FALSE)=0,0,HLOOKUP(AX$2,Recipes!$H:$GI,'Production Calculator'!$A37+2,FALSE)*$AK37))+IF($AO37=AX$3,$AM37/VLOOKUP($AO37,Data!$A$50:$B$56,2,FALSE),0)</f>
        <v>0</v>
      </c>
      <c r="AY37" s="11">
        <f>IF(AY$2=$A37,0,IF(HLOOKUP(AY$2,Recipes!$H:$GI,'Production Calculator'!$A37+2,FALSE)=0,0,HLOOKUP(AY$2,Recipes!$H:$GI,'Production Calculator'!$A37+2,FALSE)*$AK37))+IF($AO37=AY$3,$AM37/VLOOKUP($AO37,Data!$A$50:$B$56,2,FALSE),0)</f>
        <v>0</v>
      </c>
      <c r="AZ37" s="11">
        <f>IF(AZ$2=$A37,0,IF(HLOOKUP(AZ$2,Recipes!$H:$GI,'Production Calculator'!$A37+2,FALSE)=0,0,HLOOKUP(AZ$2,Recipes!$H:$GI,'Production Calculator'!$A37+2,FALSE)*$AK37))+IF($AO37=AZ$3,$AM37/VLOOKUP($AO37,Data!$A$50:$B$56,2,FALSE),0)</f>
        <v>0</v>
      </c>
      <c r="BA37" s="11">
        <f>IF(BA$2=$A37,0,IF(HLOOKUP(BA$2,Recipes!$H:$GI,'Production Calculator'!$A37+2,FALSE)=0,0,HLOOKUP(BA$2,Recipes!$H:$GI,'Production Calculator'!$A37+2,FALSE)*$AK37))+IF($AO37=BA$3,$AM37/VLOOKUP($AO37,Data!$A$50:$B$56,2,FALSE),0)</f>
        <v>0</v>
      </c>
      <c r="BB37" s="11">
        <f>IF(BB$2=$A37,0,IF(HLOOKUP(BB$2,Recipes!$H:$GI,'Production Calculator'!$A37+2,FALSE)=0,0,HLOOKUP(BB$2,Recipes!$H:$GI,'Production Calculator'!$A37+2,FALSE)*$AK37))+IF($AO37=BB$3,$AM37/VLOOKUP($AO37,Data!$A$50:$B$56,2,FALSE),0)</f>
        <v>0</v>
      </c>
      <c r="BC37" s="11">
        <f>IF(BC$2=$A37,0,IF(HLOOKUP(BC$2,Recipes!$H:$GI,'Production Calculator'!$A37+2,FALSE)=0,0,HLOOKUP(BC$2,Recipes!$H:$GI,'Production Calculator'!$A37+2,FALSE)*$AK37))+IF($AO37=BC$3,$AM37/VLOOKUP($AO37,Data!$A$50:$B$56,2,FALSE),0)</f>
        <v>0</v>
      </c>
      <c r="BD37" s="11">
        <f>IF(BD$2=$A37,0,IF(HLOOKUP(BD$2,Recipes!$H:$GI,'Production Calculator'!$A37+2,FALSE)=0,0,HLOOKUP(BD$2,Recipes!$H:$GI,'Production Calculator'!$A37+2,FALSE)*$AK37))+IF($AO37=BD$3,$AM37/VLOOKUP($AO37,Data!$A$50:$B$56,2,FALSE),0)</f>
        <v>0</v>
      </c>
      <c r="BE37" s="11">
        <f>IF(BE$2=$A37,0,IF(HLOOKUP(BE$2,Recipes!$H:$GI,'Production Calculator'!$A37+2,FALSE)=0,0,HLOOKUP(BE$2,Recipes!$H:$GI,'Production Calculator'!$A37+2,FALSE)*$AK37))+IF($AO37=BE$3,$AM37/VLOOKUP($AO37,Data!$A$50:$B$56,2,FALSE),0)</f>
        <v>0</v>
      </c>
      <c r="BF37" s="11">
        <f>IF(BF$2=$A37,0,IF(HLOOKUP(BF$2,Recipes!$H:$GI,'Production Calculator'!$A37+2,FALSE)=0,0,HLOOKUP(BF$2,Recipes!$H:$GI,'Production Calculator'!$A37+2,FALSE)*$AK37))+IF($AO37=BF$3,$AM37/VLOOKUP($AO37,Data!$A$50:$B$56,2,FALSE),0)</f>
        <v>0</v>
      </c>
      <c r="BG37" s="11">
        <f>IF(BG$2=$A37,0,IF(HLOOKUP(BG$2,Recipes!$H:$GI,'Production Calculator'!$A37+2,FALSE)=0,0,HLOOKUP(BG$2,Recipes!$H:$GI,'Production Calculator'!$A37+2,FALSE)*$AK37))+IF($AO37=BG$3,$AM37/VLOOKUP($AO37,Data!$A$50:$B$56,2,FALSE),0)</f>
        <v>0</v>
      </c>
      <c r="BH37" s="11">
        <f>IF(BH$2=$A37,0,IF(HLOOKUP(BH$2,Recipes!$H:$GI,'Production Calculator'!$A37+2,FALSE)=0,0,HLOOKUP(BH$2,Recipes!$H:$GI,'Production Calculator'!$A37+2,FALSE)*$AK37))+IF($AO37=BH$3,$AM37/VLOOKUP($AO37,Data!$A$50:$B$56,2,FALSE),0)</f>
        <v>0</v>
      </c>
      <c r="BI37" s="11">
        <f>IF(BI$2=$A37,0,IF(HLOOKUP(BI$2,Recipes!$H:$GI,'Production Calculator'!$A37+2,FALSE)=0,0,HLOOKUP(BI$2,Recipes!$H:$GI,'Production Calculator'!$A37+2,FALSE)*$AK37))+IF($AO37=BI$3,$AM37/VLOOKUP($AO37,Data!$A$50:$B$56,2,FALSE),0)</f>
        <v>0</v>
      </c>
      <c r="BJ37" s="11">
        <f>IF(BJ$2=$A37,0,IF(HLOOKUP(BJ$2,Recipes!$H:$GI,'Production Calculator'!$A37+2,FALSE)=0,0,HLOOKUP(BJ$2,Recipes!$H:$GI,'Production Calculator'!$A37+2,FALSE)*$AK37))+IF($AO37=BJ$3,$AM37/VLOOKUP($AO37,Data!$A$50:$B$56,2,FALSE),0)</f>
        <v>0</v>
      </c>
      <c r="BK37" s="11">
        <f>IF(BK$2=$A37,0,IF(HLOOKUP(BK$2,Recipes!$H:$GI,'Production Calculator'!$A37+2,FALSE)=0,0,HLOOKUP(BK$2,Recipes!$H:$GI,'Production Calculator'!$A37+2,FALSE)*$AK37))+IF($AO37=BK$3,$AM37/VLOOKUP($AO37,Data!$A$50:$B$56,2,FALSE),0)</f>
        <v>0</v>
      </c>
      <c r="BL37" s="11">
        <f>IF(BL$2=$A37,0,IF(HLOOKUP(BL$2,Recipes!$H:$GI,'Production Calculator'!$A37+2,FALSE)=0,0,HLOOKUP(BL$2,Recipes!$H:$GI,'Production Calculator'!$A37+2,FALSE)*$AK37))+IF($AO37=BL$3,$AM37/VLOOKUP($AO37,Data!$A$50:$B$56,2,FALSE),0)</f>
        <v>0</v>
      </c>
      <c r="BM37" s="11">
        <f>IF(BM$2=$A37,0,IF(HLOOKUP(BM$2,Recipes!$H:$GI,'Production Calculator'!$A37+2,FALSE)=0,0,HLOOKUP(BM$2,Recipes!$H:$GI,'Production Calculator'!$A37+2,FALSE)*$AK37))+IF($AO37=BM$3,$AM37/VLOOKUP($AO37,Data!$A$50:$B$56,2,FALSE),0)</f>
        <v>0</v>
      </c>
      <c r="BN37" s="11">
        <f>IF(BN$2=$A37,0,IF(HLOOKUP(BN$2,Recipes!$H:$GI,'Production Calculator'!$A37+2,FALSE)=0,0,HLOOKUP(BN$2,Recipes!$H:$GI,'Production Calculator'!$A37+2,FALSE)*$AK37))+IF($AO37=BN$3,$AM37/VLOOKUP($AO37,Data!$A$50:$B$56,2,FALSE),0)</f>
        <v>0</v>
      </c>
      <c r="BO37" s="11">
        <f>IF(BO$2=$A37,0,IF(HLOOKUP(BO$2,Recipes!$H:$GI,'Production Calculator'!$A37+2,FALSE)=0,0,HLOOKUP(BO$2,Recipes!$H:$GI,'Production Calculator'!$A37+2,FALSE)*$AK37))+IF($AO37=BO$3,$AM37/VLOOKUP($AO37,Data!$A$50:$B$56,2,FALSE),0)</f>
        <v>0</v>
      </c>
      <c r="BP37" s="11">
        <f>IF(BP$2=$A37,0,IF(HLOOKUP(BP$2,Recipes!$H:$GI,'Production Calculator'!$A37+2,FALSE)=0,0,HLOOKUP(BP$2,Recipes!$H:$GI,'Production Calculator'!$A37+2,FALSE)*$AK37))+IF($AO37=BP$3,$AM37/VLOOKUP($AO37,Data!$A$50:$B$56,2,FALSE),0)</f>
        <v>0</v>
      </c>
      <c r="BQ37" s="11">
        <f>IF(BQ$2=$A37,0,IF(HLOOKUP(BQ$2,Recipes!$H:$GI,'Production Calculator'!$A37+2,FALSE)=0,0,HLOOKUP(BQ$2,Recipes!$H:$GI,'Production Calculator'!$A37+2,FALSE)*$AK37))+IF($AO37=BQ$3,$AM37/VLOOKUP($AO37,Data!$A$50:$B$56,2,FALSE),0)</f>
        <v>0</v>
      </c>
      <c r="BR37" s="11">
        <f>IF(BR$2=$A37,0,IF(HLOOKUP(BR$2,Recipes!$H:$GI,'Production Calculator'!$A37+2,FALSE)=0,0,HLOOKUP(BR$2,Recipes!$H:$GI,'Production Calculator'!$A37+2,FALSE)*$AK37))+IF($AO37=BR$3,$AM37/VLOOKUP($AO37,Data!$A$50:$B$56,2,FALSE),0)</f>
        <v>0</v>
      </c>
      <c r="BS37" s="11">
        <f>IF(BS$2=$A37,0,IF(HLOOKUP(BS$2,Recipes!$H:$GI,'Production Calculator'!$A37+2,FALSE)=0,0,HLOOKUP(BS$2,Recipes!$H:$GI,'Production Calculator'!$A37+2,FALSE)*$AK37))+IF($AO37=BS$3,$AM37/VLOOKUP($AO37,Data!$A$50:$B$56,2,FALSE),0)</f>
        <v>0</v>
      </c>
      <c r="BT37" s="11">
        <f>IF(BT$2=$A37,0,IF(HLOOKUP(BT$2,Recipes!$H:$GI,'Production Calculator'!$A37+2,FALSE)=0,0,HLOOKUP(BT$2,Recipes!$H:$GI,'Production Calculator'!$A37+2,FALSE)*$AK37))+IF($AO37=BT$3,$AM37/VLOOKUP($AO37,Data!$A$50:$B$56,2,FALSE),0)</f>
        <v>0</v>
      </c>
      <c r="BU37" s="11">
        <f>IF(BU$2=$A37,0,IF(HLOOKUP(BU$2,Recipes!$H:$GI,'Production Calculator'!$A37+2,FALSE)=0,0,HLOOKUP(BU$2,Recipes!$H:$GI,'Production Calculator'!$A37+2,FALSE)*$AK37))+IF($AO37=BU$3,$AM37/VLOOKUP($AO37,Data!$A$50:$B$56,2,FALSE),0)</f>
        <v>0</v>
      </c>
      <c r="BV37" s="11">
        <f>IF(BV$2=$A37,0,IF(HLOOKUP(BV$2,Recipes!$H:$GI,'Production Calculator'!$A37+2,FALSE)=0,0,HLOOKUP(BV$2,Recipes!$H:$GI,'Production Calculator'!$A37+2,FALSE)*$AK37))+IF($AO37=BV$3,$AM37/VLOOKUP($AO37,Data!$A$50:$B$56,2,FALSE),0)</f>
        <v>0</v>
      </c>
      <c r="BW37" s="11">
        <f>IF(BW$2=$A37,0,IF(HLOOKUP(BW$2,Recipes!$H:$GI,'Production Calculator'!$A37+2,FALSE)=0,0,HLOOKUP(BW$2,Recipes!$H:$GI,'Production Calculator'!$A37+2,FALSE)*$AK37))+IF($AO37=BW$3,$AM37/VLOOKUP($AO37,Data!$A$50:$B$56,2,FALSE),0)</f>
        <v>0</v>
      </c>
      <c r="BX37" s="11">
        <f>IF(BX$2=$A37,0,IF(HLOOKUP(BX$2,Recipes!$H:$GI,'Production Calculator'!$A37+2,FALSE)=0,0,HLOOKUP(BX$2,Recipes!$H:$GI,'Production Calculator'!$A37+2,FALSE)*$AK37))+IF($AO37=BX$3,$AM37/VLOOKUP($AO37,Data!$A$50:$B$56,2,FALSE),0)</f>
        <v>0</v>
      </c>
      <c r="BY37" s="11">
        <f>IF(BY$2=$A37,0,IF(HLOOKUP(BY$2,Recipes!$H:$GI,'Production Calculator'!$A37+2,FALSE)=0,0,HLOOKUP(BY$2,Recipes!$H:$GI,'Production Calculator'!$A37+2,FALSE)*$AK37))+IF($AO37=BY$3,$AM37/VLOOKUP($AO37,Data!$A$50:$B$56,2,FALSE),0)</f>
        <v>0</v>
      </c>
      <c r="BZ37" s="11">
        <f>IF(BZ$2=$A37,0,IF(HLOOKUP(BZ$2,Recipes!$H:$GI,'Production Calculator'!$A37+2,FALSE)=0,0,HLOOKUP(BZ$2,Recipes!$H:$GI,'Production Calculator'!$A37+2,FALSE)*$AK37))+IF($AO37=BZ$3,$AM37/VLOOKUP($AO37,Data!$A$50:$B$56,2,FALSE),0)</f>
        <v>0</v>
      </c>
      <c r="CA37" s="11">
        <f>IF(CA$2=$A37,0,IF(HLOOKUP(CA$2,Recipes!$H:$GI,'Production Calculator'!$A37+2,FALSE)=0,0,HLOOKUP(CA$2,Recipes!$H:$GI,'Production Calculator'!$A37+2,FALSE)*$AK37))+IF($AO37=CA$3,$AM37/VLOOKUP($AO37,Data!$A$50:$B$56,2,FALSE),0)</f>
        <v>0</v>
      </c>
      <c r="CB37" s="11">
        <f>IF(CB$2=$A37,0,IF(HLOOKUP(CB$2,Recipes!$H:$GI,'Production Calculator'!$A37+2,FALSE)=0,0,HLOOKUP(CB$2,Recipes!$H:$GI,'Production Calculator'!$A37+2,FALSE)*$AK37))+IF($AO37=CB$3,$AM37/VLOOKUP($AO37,Data!$A$50:$B$56,2,FALSE),0)</f>
        <v>0</v>
      </c>
      <c r="CC37" s="11">
        <f>IF(CC$2=$A37,0,IF(HLOOKUP(CC$2,Recipes!$H:$GI,'Production Calculator'!$A37+2,FALSE)=0,0,HLOOKUP(CC$2,Recipes!$H:$GI,'Production Calculator'!$A37+2,FALSE)*$AK37))+IF($AO37=CC$3,$AM37/VLOOKUP($AO37,Data!$A$50:$B$56,2,FALSE),0)</f>
        <v>0</v>
      </c>
      <c r="CD37" s="11">
        <f>IF(CD$2=$A37,0,IF(HLOOKUP(CD$2,Recipes!$H:$GI,'Production Calculator'!$A37+2,FALSE)=0,0,HLOOKUP(CD$2,Recipes!$H:$GI,'Production Calculator'!$A37+2,FALSE)*$AK37))+IF($AO37=CD$3,$AM37/VLOOKUP($AO37,Data!$A$50:$B$56,2,FALSE),0)</f>
        <v>0</v>
      </c>
      <c r="CE37" s="11">
        <f>IF(CE$2=$A37,0,IF(HLOOKUP(CE$2,Recipes!$H:$GI,'Production Calculator'!$A37+2,FALSE)=0,0,HLOOKUP(CE$2,Recipes!$H:$GI,'Production Calculator'!$A37+2,FALSE)*$AK37))+IF($AO37=CE$3,$AM37/VLOOKUP($AO37,Data!$A$50:$B$56,2,FALSE),0)</f>
        <v>0</v>
      </c>
      <c r="CF37" s="11">
        <f>IF(CF$2=$A37,0,IF(HLOOKUP(CF$2,Recipes!$H:$GI,'Production Calculator'!$A37+2,FALSE)=0,0,HLOOKUP(CF$2,Recipes!$H:$GI,'Production Calculator'!$A37+2,FALSE)*$AK37))+IF($AO37=CF$3,$AM37/VLOOKUP($AO37,Data!$A$50:$B$56,2,FALSE),0)</f>
        <v>0</v>
      </c>
      <c r="CG37" s="11">
        <f>IF(CG$2=$A37,0,IF(HLOOKUP(CG$2,Recipes!$H:$GI,'Production Calculator'!$A37+2,FALSE)=0,0,HLOOKUP(CG$2,Recipes!$H:$GI,'Production Calculator'!$A37+2,FALSE)*$AK37))+IF($AO37=CG$3,$AM37/VLOOKUP($AO37,Data!$A$50:$B$56,2,FALSE),0)</f>
        <v>0</v>
      </c>
      <c r="CH37" s="11">
        <f>IF(CH$2=$A37,0,IF(HLOOKUP(CH$2,Recipes!$H:$GI,'Production Calculator'!$A37+2,FALSE)=0,0,HLOOKUP(CH$2,Recipes!$H:$GI,'Production Calculator'!$A37+2,FALSE)*$AK37))+IF($AO37=CH$3,$AM37/VLOOKUP($AO37,Data!$A$50:$B$56,2,FALSE),0)</f>
        <v>0</v>
      </c>
      <c r="CI37" s="11">
        <f>IF(CI$2=$A37,0,IF(HLOOKUP(CI$2,Recipes!$H:$GI,'Production Calculator'!$A37+2,FALSE)=0,0,HLOOKUP(CI$2,Recipes!$H:$GI,'Production Calculator'!$A37+2,FALSE)*$AK37))+IF($AO37=CI$3,$AM37/VLOOKUP($AO37,Data!$A$50:$B$56,2,FALSE),0)</f>
        <v>0</v>
      </c>
      <c r="CJ37" s="11">
        <f>IF(CJ$2=$A37,0,IF(HLOOKUP(CJ$2,Recipes!$H:$GI,'Production Calculator'!$A37+2,FALSE)=0,0,HLOOKUP(CJ$2,Recipes!$H:$GI,'Production Calculator'!$A37+2,FALSE)*$AK37))+IF($AO37=CJ$3,$AM37/VLOOKUP($AO37,Data!$A$50:$B$56,2,FALSE),0)</f>
        <v>0</v>
      </c>
      <c r="CK37" s="11">
        <f>IF(CK$2=$A37,0,IF(HLOOKUP(CK$2,Recipes!$H:$GI,'Production Calculator'!$A37+2,FALSE)=0,0,HLOOKUP(CK$2,Recipes!$H:$GI,'Production Calculator'!$A37+2,FALSE)*$AK37))+IF($AO37=CK$3,$AM37/VLOOKUP($AO37,Data!$A$50:$B$56,2,FALSE),0)</f>
        <v>0</v>
      </c>
      <c r="CL37" s="11">
        <f>IF(CL$2=$A37,0,IF(HLOOKUP(CL$2,Recipes!$H:$GI,'Production Calculator'!$A37+2,FALSE)=0,0,HLOOKUP(CL$2,Recipes!$H:$GI,'Production Calculator'!$A37+2,FALSE)*$AK37))+IF($AO37=CL$3,$AM37/VLOOKUP($AO37,Data!$A$50:$B$56,2,FALSE),0)</f>
        <v>0</v>
      </c>
      <c r="CM37" s="11">
        <f>IF(CM$2=$A37,0,IF(HLOOKUP(CM$2,Recipes!$H:$GI,'Production Calculator'!$A37+2,FALSE)=0,0,HLOOKUP(CM$2,Recipes!$H:$GI,'Production Calculator'!$A37+2,FALSE)*$AK37))+IF($AO37=CM$3,$AM37/VLOOKUP($AO37,Data!$A$50:$B$56,2,FALSE),0)</f>
        <v>0</v>
      </c>
      <c r="CN37" s="11">
        <f>IF(CN$2=$A37,0,IF(HLOOKUP(CN$2,Recipes!$H:$GI,'Production Calculator'!$A37+2,FALSE)=0,0,HLOOKUP(CN$2,Recipes!$H:$GI,'Production Calculator'!$A37+2,FALSE)*$AK37))+IF($AO37=CN$3,$AM37/VLOOKUP($AO37,Data!$A$50:$B$56,2,FALSE),0)</f>
        <v>0</v>
      </c>
      <c r="CO37" s="11">
        <f>IF(CO$2=$A37,0,IF(HLOOKUP(CO$2,Recipes!$H:$GI,'Production Calculator'!$A37+2,FALSE)=0,0,HLOOKUP(CO$2,Recipes!$H:$GI,'Production Calculator'!$A37+2,FALSE)*$AK37))+IF($AO37=CO$3,$AM37/VLOOKUP($AO37,Data!$A$50:$B$56,2,FALSE),0)</f>
        <v>0</v>
      </c>
      <c r="CP37" s="11">
        <f>IF(CP$2=$A37,0,IF(HLOOKUP(CP$2,Recipes!$H:$GI,'Production Calculator'!$A37+2,FALSE)=0,0,HLOOKUP(CP$2,Recipes!$H:$GI,'Production Calculator'!$A37+2,FALSE)*$AK37))+IF($AO37=CP$3,$AM37/VLOOKUP($AO37,Data!$A$50:$B$56,2,FALSE),0)</f>
        <v>0</v>
      </c>
      <c r="CQ37" s="11">
        <f>IF(CQ$2=$A37,0,IF(HLOOKUP(CQ$2,Recipes!$H:$GI,'Production Calculator'!$A37+2,FALSE)=0,0,HLOOKUP(CQ$2,Recipes!$H:$GI,'Production Calculator'!$A37+2,FALSE)*$AK37))+IF($AO37=CQ$3,$AM37/VLOOKUP($AO37,Data!$A$50:$B$56,2,FALSE),0)</f>
        <v>0</v>
      </c>
      <c r="CR37" s="11">
        <f>IF(CR$2=$A37,0,IF(HLOOKUP(CR$2,Recipes!$H:$GI,'Production Calculator'!$A37+2,FALSE)=0,0,HLOOKUP(CR$2,Recipes!$H:$GI,'Production Calculator'!$A37+2,FALSE)*$AK37))+IF($AO37=CR$3,$AM37/VLOOKUP($AO37,Data!$A$50:$B$56,2,FALSE),0)</f>
        <v>0</v>
      </c>
      <c r="CS37" s="11">
        <f>IF(CS$2=$A37,0,IF(HLOOKUP(CS$2,Recipes!$H:$GI,'Production Calculator'!$A37+2,FALSE)=0,0,HLOOKUP(CS$2,Recipes!$H:$GI,'Production Calculator'!$A37+2,FALSE)*$AK37))+IF($AO37=CS$3,$AM37/VLOOKUP($AO37,Data!$A$50:$B$56,2,FALSE),0)</f>
        <v>0</v>
      </c>
      <c r="CT37" s="11">
        <f>IF(CT$2=$A37,0,IF(HLOOKUP(CT$2,Recipes!$H:$GI,'Production Calculator'!$A37+2,FALSE)=0,0,HLOOKUP(CT$2,Recipes!$H:$GI,'Production Calculator'!$A37+2,FALSE)*$AK37))+IF($AO37=CT$3,$AM37/VLOOKUP($AO37,Data!$A$50:$B$56,2,FALSE),0)</f>
        <v>0</v>
      </c>
      <c r="CU37" s="11">
        <f>IF(CU$2=$A37,0,IF(HLOOKUP(CU$2,Recipes!$H:$GI,'Production Calculator'!$A37+2,FALSE)=0,0,HLOOKUP(CU$2,Recipes!$H:$GI,'Production Calculator'!$A37+2,FALSE)*$AK37))+IF($AO37=CU$3,$AM37/VLOOKUP($AO37,Data!$A$50:$B$56,2,FALSE),0)</f>
        <v>0</v>
      </c>
      <c r="CV37" s="11">
        <f>IF(CV$2=$A37,0,IF(HLOOKUP(CV$2,Recipes!$H:$GI,'Production Calculator'!$A37+2,FALSE)=0,0,HLOOKUP(CV$2,Recipes!$H:$GI,'Production Calculator'!$A37+2,FALSE)*$AK37))+IF($AO37=CV$3,$AM37/VLOOKUP($AO37,Data!$A$50:$B$56,2,FALSE),0)</f>
        <v>0</v>
      </c>
      <c r="CW37" s="11">
        <f>IF(CW$2=$A37,0,IF(HLOOKUP(CW$2,Recipes!$H:$GI,'Production Calculator'!$A37+2,FALSE)=0,0,HLOOKUP(CW$2,Recipes!$H:$GI,'Production Calculator'!$A37+2,FALSE)*$AK37))+IF($AO37=CW$3,$AM37/VLOOKUP($AO37,Data!$A$50:$B$56,2,FALSE),0)</f>
        <v>0</v>
      </c>
      <c r="CX37" s="11">
        <f>IF(CX$2=$A37,0,IF(HLOOKUP(CX$2,Recipes!$H:$GI,'Production Calculator'!$A37+2,FALSE)=0,0,HLOOKUP(CX$2,Recipes!$H:$GI,'Production Calculator'!$A37+2,FALSE)*$AK37))+IF($AO37=CX$3,$AM37/VLOOKUP($AO37,Data!$A$50:$B$56,2,FALSE),0)</f>
        <v>0</v>
      </c>
      <c r="CY37" s="11">
        <f>IF(CY$2=$A37,0,IF(HLOOKUP(CY$2,Recipes!$H:$GI,'Production Calculator'!$A37+2,FALSE)=0,0,HLOOKUP(CY$2,Recipes!$H:$GI,'Production Calculator'!$A37+2,FALSE)*$AK37))+IF($AO37=CY$3,$AM37/VLOOKUP($AO37,Data!$A$50:$B$56,2,FALSE),0)</f>
        <v>0</v>
      </c>
      <c r="CZ37" s="11">
        <f>IF(CZ$2=$A37,0,IF(HLOOKUP(CZ$2,Recipes!$H:$GI,'Production Calculator'!$A37+2,FALSE)=0,0,HLOOKUP(CZ$2,Recipes!$H:$GI,'Production Calculator'!$A37+2,FALSE)*$AK37))+IF($AO37=CZ$3,$AM37/VLOOKUP($AO37,Data!$A$50:$B$56,2,FALSE),0)</f>
        <v>0</v>
      </c>
      <c r="DA37" s="11">
        <f>IF(DA$2=$A37,0,IF(HLOOKUP(DA$2,Recipes!$H:$GI,'Production Calculator'!$A37+2,FALSE)=0,0,HLOOKUP(DA$2,Recipes!$H:$GI,'Production Calculator'!$A37+2,FALSE)*$AK37))+IF($AO37=DA$3,$AM37/VLOOKUP($AO37,Data!$A$50:$B$56,2,FALSE),0)</f>
        <v>0</v>
      </c>
      <c r="DB37" s="11">
        <f>IF(DB$2=$A37,0,IF(HLOOKUP(DB$2,Recipes!$H:$GI,'Production Calculator'!$A37+2,FALSE)=0,0,HLOOKUP(DB$2,Recipes!$H:$GI,'Production Calculator'!$A37+2,FALSE)*$AK37))+IF($AO37=DB$3,$AM37/VLOOKUP($AO37,Data!$A$50:$B$56,2,FALSE),0)</f>
        <v>0</v>
      </c>
      <c r="DC37" s="11">
        <f>IF(DC$2=$A37,0,IF(HLOOKUP(DC$2,Recipes!$H:$GI,'Production Calculator'!$A37+2,FALSE)=0,0,HLOOKUP(DC$2,Recipes!$H:$GI,'Production Calculator'!$A37+2,FALSE)*$AK37))+IF($AO37=DC$3,$AM37/VLOOKUP($AO37,Data!$A$50:$B$56,2,FALSE),0)</f>
        <v>0</v>
      </c>
      <c r="DD37" s="11">
        <f>IF(DD$2=$A37,0,IF(HLOOKUP(DD$2,Recipes!$H:$GI,'Production Calculator'!$A37+2,FALSE)=0,0,HLOOKUP(DD$2,Recipes!$H:$GI,'Production Calculator'!$A37+2,FALSE)*$AK37))+IF($AO37=DD$3,$AM37/VLOOKUP($AO37,Data!$A$50:$B$56,2,FALSE),0)</f>
        <v>0</v>
      </c>
      <c r="DE37" s="11">
        <f>IF(DE$2=$A37,0,IF(HLOOKUP(DE$2,Recipes!$H:$GI,'Production Calculator'!$A37+2,FALSE)=0,0,HLOOKUP(DE$2,Recipes!$H:$GI,'Production Calculator'!$A37+2,FALSE)*$AK37))+IF($AO37=DE$3,$AM37/VLOOKUP($AO37,Data!$A$50:$B$56,2,FALSE),0)</f>
        <v>0</v>
      </c>
      <c r="DF37" s="11">
        <f>IF(DF$2=$A37,0,IF(HLOOKUP(DF$2,Recipes!$H:$GI,'Production Calculator'!$A37+2,FALSE)=0,0,HLOOKUP(DF$2,Recipes!$H:$GI,'Production Calculator'!$A37+2,FALSE)*$AK37))+IF($AO37=DF$3,$AM37/VLOOKUP($AO37,Data!$A$50:$B$56,2,FALSE),0)</f>
        <v>0</v>
      </c>
      <c r="DG37" s="11">
        <f>IF(DG$2=$A37,0,IF(HLOOKUP(DG$2,Recipes!$H:$GI,'Production Calculator'!$A37+2,FALSE)=0,0,HLOOKUP(DG$2,Recipes!$H:$GI,'Production Calculator'!$A37+2,FALSE)*$AK37))+IF($AO37=DG$3,$AM37/VLOOKUP($AO37,Data!$A$50:$B$56,2,FALSE),0)</f>
        <v>0</v>
      </c>
      <c r="DH37" s="11">
        <f>IF(DH$2=$A37,0,IF(HLOOKUP(DH$2,Recipes!$H:$GI,'Production Calculator'!$A37+2,FALSE)=0,0,HLOOKUP(DH$2,Recipes!$H:$GI,'Production Calculator'!$A37+2,FALSE)*$AK37))+IF($AO37=DH$3,$AM37/VLOOKUP($AO37,Data!$A$50:$B$56,2,FALSE),0)</f>
        <v>0</v>
      </c>
      <c r="DI37" s="11">
        <f>IF(DI$2=$A37,0,IF(HLOOKUP(DI$2,Recipes!$H:$GI,'Production Calculator'!$A37+2,FALSE)=0,0,HLOOKUP(DI$2,Recipes!$H:$GI,'Production Calculator'!$A37+2,FALSE)*$AK37))+IF($AO37=DI$3,$AM37/VLOOKUP($AO37,Data!$A$50:$B$56,2,FALSE),0)</f>
        <v>0</v>
      </c>
      <c r="DJ37" s="11">
        <f>IF(DJ$2=$A37,0,IF(HLOOKUP(DJ$2,Recipes!$H:$GI,'Production Calculator'!$A37+2,FALSE)=0,0,HLOOKUP(DJ$2,Recipes!$H:$GI,'Production Calculator'!$A37+2,FALSE)*$AK37))+IF($AO37=DJ$3,$AM37/VLOOKUP($AO37,Data!$A$50:$B$56,2,FALSE),0)</f>
        <v>0</v>
      </c>
      <c r="DK37" s="11">
        <f>IF(DK$2=$A37,0,IF(HLOOKUP(DK$2,Recipes!$H:$GI,'Production Calculator'!$A37+2,FALSE)=0,0,HLOOKUP(DK$2,Recipes!$H:$GI,'Production Calculator'!$A37+2,FALSE)*$AK37))+IF($AO37=DK$3,$AM37/VLOOKUP($AO37,Data!$A$50:$B$56,2,FALSE),0)</f>
        <v>0</v>
      </c>
      <c r="DL37" s="11">
        <f>IF(DL$2=$A37,0,IF(HLOOKUP(DL$2,Recipes!$H:$GI,'Production Calculator'!$A37+2,FALSE)=0,0,HLOOKUP(DL$2,Recipes!$H:$GI,'Production Calculator'!$A37+2,FALSE)*$AK37))+IF($AO37=DL$3,$AM37/VLOOKUP($AO37,Data!$A$50:$B$56,2,FALSE),0)</f>
        <v>0</v>
      </c>
      <c r="DM37" s="11">
        <f>IF(DM$2=$A37,0,IF(HLOOKUP(DM$2,Recipes!$H:$GI,'Production Calculator'!$A37+2,FALSE)=0,0,HLOOKUP(DM$2,Recipes!$H:$GI,'Production Calculator'!$A37+2,FALSE)*$AK37))+IF($AO37=DM$3,$AM37/VLOOKUP($AO37,Data!$A$50:$B$56,2,FALSE),0)</f>
        <v>0</v>
      </c>
      <c r="DN37" s="11">
        <f>IF(DN$2=$A37,0,IF(HLOOKUP(DN$2,Recipes!$H:$GI,'Production Calculator'!$A37+2,FALSE)=0,0,HLOOKUP(DN$2,Recipes!$H:$GI,'Production Calculator'!$A37+2,FALSE)*$AK37))+IF($AO37=DN$3,$AM37/VLOOKUP($AO37,Data!$A$50:$B$56,2,FALSE),0)</f>
        <v>0</v>
      </c>
      <c r="DO37" s="11">
        <f>IF(DO$2=$A37,0,IF(HLOOKUP(DO$2,Recipes!$H:$GI,'Production Calculator'!$A37+2,FALSE)=0,0,HLOOKUP(DO$2,Recipes!$H:$GI,'Production Calculator'!$A37+2,FALSE)*$AK37))+IF($AO37=DO$3,$AM37/VLOOKUP($AO37,Data!$A$50:$B$56,2,FALSE),0)</f>
        <v>0</v>
      </c>
      <c r="DP37" s="11">
        <f>IF(DP$2=$A37,0,IF(HLOOKUP(DP$2,Recipes!$H:$GI,'Production Calculator'!$A37+2,FALSE)=0,0,HLOOKUP(DP$2,Recipes!$H:$GI,'Production Calculator'!$A37+2,FALSE)*$AK37))+IF($AO37=DP$3,$AM37/VLOOKUP($AO37,Data!$A$50:$B$56,2,FALSE),0)</f>
        <v>0</v>
      </c>
      <c r="DQ37" s="11">
        <f>IF(DQ$2=$A37,0,IF(HLOOKUP(DQ$2,Recipes!$H:$GI,'Production Calculator'!$A37+2,FALSE)=0,0,HLOOKUP(DQ$2,Recipes!$H:$GI,'Production Calculator'!$A37+2,FALSE)*$AK37))+IF($AO37=DQ$3,$AM37/VLOOKUP($AO37,Data!$A$50:$B$56,2,FALSE),0)</f>
        <v>0</v>
      </c>
      <c r="DR37" s="11">
        <f>IF(DR$2=$A37,0,IF(HLOOKUP(DR$2,Recipes!$H:$GI,'Production Calculator'!$A37+2,FALSE)=0,0,HLOOKUP(DR$2,Recipes!$H:$GI,'Production Calculator'!$A37+2,FALSE)*$AK37))+IF($AO37=DR$3,$AM37/VLOOKUP($AO37,Data!$A$50:$B$56,2,FALSE),0)</f>
        <v>0</v>
      </c>
      <c r="DS37" s="11">
        <f>IF(DS$2=$A37,0,IF(HLOOKUP(DS$2,Recipes!$H:$GI,'Production Calculator'!$A37+2,FALSE)=0,0,HLOOKUP(DS$2,Recipes!$H:$GI,'Production Calculator'!$A37+2,FALSE)*$AK37))+IF($AO37=DS$3,$AM37/VLOOKUP($AO37,Data!$A$50:$B$56,2,FALSE),0)</f>
        <v>0</v>
      </c>
      <c r="DT37" s="11">
        <f>IF(DT$2=$A37,0,IF(HLOOKUP(DT$2,Recipes!$H:$GI,'Production Calculator'!$A37+2,FALSE)=0,0,HLOOKUP(DT$2,Recipes!$H:$GI,'Production Calculator'!$A37+2,FALSE)*$AK37))+IF($AO37=DT$3,$AM37/VLOOKUP($AO37,Data!$A$50:$B$56,2,FALSE),0)</f>
        <v>0</v>
      </c>
      <c r="DU37" s="11">
        <f>IF(DU$2=$A37,0,IF(HLOOKUP(DU$2,Recipes!$H:$GI,'Production Calculator'!$A37+2,FALSE)=0,0,HLOOKUP(DU$2,Recipes!$H:$GI,'Production Calculator'!$A37+2,FALSE)*$AK37))+IF($AO37=DU$3,$AM37/VLOOKUP($AO37,Data!$A$50:$B$56,2,FALSE),0)</f>
        <v>0</v>
      </c>
      <c r="DV37" s="11">
        <f>IF(DV$2=$A37,0,IF(HLOOKUP(DV$2,Recipes!$H:$GI,'Production Calculator'!$A37+2,FALSE)=0,0,HLOOKUP(DV$2,Recipes!$H:$GI,'Production Calculator'!$A37+2,FALSE)*$AK37))+IF($AO37=DV$3,$AM37/VLOOKUP($AO37,Data!$A$50:$B$56,2,FALSE),0)</f>
        <v>0</v>
      </c>
      <c r="DW37" s="11">
        <f>IF(DW$2=$A37,0,IF(HLOOKUP(DW$2,Recipes!$H:$GI,'Production Calculator'!$A37+2,FALSE)=0,0,HLOOKUP(DW$2,Recipes!$H:$GI,'Production Calculator'!$A37+2,FALSE)*$AK37))+IF($AO37=DW$3,$AM37/VLOOKUP($AO37,Data!$A$50:$B$56,2,FALSE),0)</f>
        <v>0</v>
      </c>
      <c r="DX37" s="11">
        <f>IF(DX$2=$A37,0,IF(HLOOKUP(DX$2,Recipes!$H:$GI,'Production Calculator'!$A37+2,FALSE)=0,0,HLOOKUP(DX$2,Recipes!$H:$GI,'Production Calculator'!$A37+2,FALSE)*$AK37))+IF($AO37=DX$3,$AM37/VLOOKUP($AO37,Data!$A$50:$B$56,2,FALSE),0)</f>
        <v>0</v>
      </c>
      <c r="DY37" s="11">
        <f>IF(DY$2=$A37,0,IF(HLOOKUP(DY$2,Recipes!$H:$GI,'Production Calculator'!$A37+2,FALSE)=0,0,HLOOKUP(DY$2,Recipes!$H:$GI,'Production Calculator'!$A37+2,FALSE)*$AK37))+IF($AO37=DY$3,$AM37/VLOOKUP($AO37,Data!$A$50:$B$56,2,FALSE),0)</f>
        <v>0</v>
      </c>
      <c r="DZ37" s="11">
        <f>IF(DZ$2=$A37,0,IF(HLOOKUP(DZ$2,Recipes!$H:$GI,'Production Calculator'!$A37+2,FALSE)=0,0,HLOOKUP(DZ$2,Recipes!$H:$GI,'Production Calculator'!$A37+2,FALSE)*$AK37))+IF($AO37=DZ$3,$AM37/VLOOKUP($AO37,Data!$A$50:$B$56,2,FALSE),0)</f>
        <v>0</v>
      </c>
      <c r="EA37" s="11">
        <f>IF(EA$2=$A37,0,IF(HLOOKUP(EA$2,Recipes!$H:$GI,'Production Calculator'!$A37+2,FALSE)=0,0,HLOOKUP(EA$2,Recipes!$H:$GI,'Production Calculator'!$A37+2,FALSE)*$AK37))+IF($AO37=EA$3,$AM37/VLOOKUP($AO37,Data!$A$50:$B$56,2,FALSE),0)</f>
        <v>0</v>
      </c>
      <c r="EB37" s="11">
        <f>IF(EB$2=$A37,0,IF(HLOOKUP(EB$2,Recipes!$H:$GI,'Production Calculator'!$A37+2,FALSE)=0,0,HLOOKUP(EB$2,Recipes!$H:$GI,'Production Calculator'!$A37+2,FALSE)*$AK37))+IF($AO37=EB$3,$AM37/VLOOKUP($AO37,Data!$A$50:$B$56,2,FALSE),0)</f>
        <v>0</v>
      </c>
      <c r="EC37" s="11">
        <f>IF(EC$2=$A37,0,IF(HLOOKUP(EC$2,Recipes!$H:$GI,'Production Calculator'!$A37+2,FALSE)=0,0,HLOOKUP(EC$2,Recipes!$H:$GI,'Production Calculator'!$A37+2,FALSE)*$AK37))+IF($AO37=EC$3,$AM37/VLOOKUP($AO37,Data!$A$50:$B$56,2,FALSE),0)</f>
        <v>0</v>
      </c>
      <c r="ED37" s="11">
        <f>IF(ED$2=$A37,0,IF(HLOOKUP(ED$2,Recipes!$H:$GI,'Production Calculator'!$A37+2,FALSE)=0,0,HLOOKUP(ED$2,Recipes!$H:$GI,'Production Calculator'!$A37+2,FALSE)*$AK37))+IF($AO37=ED$3,$AM37/VLOOKUP($AO37,Data!$A$50:$B$56,2,FALSE),0)</f>
        <v>0</v>
      </c>
      <c r="EE37" s="11">
        <f>IF(EE$2=$A37,0,IF(HLOOKUP(EE$2,Recipes!$H:$GI,'Production Calculator'!$A37+2,FALSE)=0,0,HLOOKUP(EE$2,Recipes!$H:$GI,'Production Calculator'!$A37+2,FALSE)*$AK37))+IF($AO37=EE$3,$AM37/VLOOKUP($AO37,Data!$A$50:$B$56,2,FALSE),0)</f>
        <v>0</v>
      </c>
      <c r="EF37" s="11">
        <f>IF(EF$2=$A37,0,IF(HLOOKUP(EF$2,Recipes!$H:$GI,'Production Calculator'!$A37+2,FALSE)=0,0,HLOOKUP(EF$2,Recipes!$H:$GI,'Production Calculator'!$A37+2,FALSE)*$AK37))+IF($AO37=EF$3,$AM37/VLOOKUP($AO37,Data!$A$50:$B$56,2,FALSE),0)</f>
        <v>0</v>
      </c>
      <c r="EG37" s="11">
        <f>IF(EG$2=$A37,0,IF(HLOOKUP(EG$2,Recipes!$H:$GI,'Production Calculator'!$A37+2,FALSE)=0,0,HLOOKUP(EG$2,Recipes!$H:$GI,'Production Calculator'!$A37+2,FALSE)*$AK37))+IF($AO37=EG$3,$AM37/VLOOKUP($AO37,Data!$A$50:$B$56,2,FALSE),0)</f>
        <v>0</v>
      </c>
      <c r="EH37" s="11">
        <f>IF(EH$2=$A37,0,IF(HLOOKUP(EH$2,Recipes!$H:$GI,'Production Calculator'!$A37+2,FALSE)=0,0,HLOOKUP(EH$2,Recipes!$H:$GI,'Production Calculator'!$A37+2,FALSE)*$AK37))+IF($AO37=EH$3,$AM37/VLOOKUP($AO37,Data!$A$50:$B$56,2,FALSE),0)</f>
        <v>0</v>
      </c>
      <c r="EI37" s="11">
        <f>IF(EI$2=$A37,0,IF(HLOOKUP(EI$2,Recipes!$H:$GI,'Production Calculator'!$A37+2,FALSE)=0,0,HLOOKUP(EI$2,Recipes!$H:$GI,'Production Calculator'!$A37+2,FALSE)*$AK37))+IF($AO37=EI$3,$AM37/VLOOKUP($AO37,Data!$A$50:$B$56,2,FALSE),0)</f>
        <v>0</v>
      </c>
      <c r="EJ37" s="11">
        <f>IF(EJ$2=$A37,0,IF(HLOOKUP(EJ$2,Recipes!$H:$GI,'Production Calculator'!$A37+2,FALSE)=0,0,HLOOKUP(EJ$2,Recipes!$H:$GI,'Production Calculator'!$A37+2,FALSE)*$AK37))+IF($AO37=EJ$3,$AM37/VLOOKUP($AO37,Data!$A$50:$B$56,2,FALSE),0)</f>
        <v>0</v>
      </c>
      <c r="EK37" s="11">
        <f>IF(EK$2=$A37,0,IF(HLOOKUP(EK$2,Recipes!$H:$GI,'Production Calculator'!$A37+2,FALSE)=0,0,HLOOKUP(EK$2,Recipes!$H:$GI,'Production Calculator'!$A37+2,FALSE)*$AK37))+IF($AO37=EK$3,$AM37/VLOOKUP($AO37,Data!$A$50:$B$56,2,FALSE),0)</f>
        <v>0</v>
      </c>
      <c r="EL37" s="11">
        <f>IF(EL$2=$A37,0,IF(HLOOKUP(EL$2,Recipes!$H:$GI,'Production Calculator'!$A37+2,FALSE)=0,0,HLOOKUP(EL$2,Recipes!$H:$GI,'Production Calculator'!$A37+2,FALSE)*$AK37))+IF($AO37=EL$3,$AM37/VLOOKUP($AO37,Data!$A$50:$B$56,2,FALSE),0)</f>
        <v>0</v>
      </c>
      <c r="EM37" s="11">
        <f>IF(EM$2=$A37,0,IF(HLOOKUP(EM$2,Recipes!$H:$GI,'Production Calculator'!$A37+2,FALSE)=0,0,HLOOKUP(EM$2,Recipes!$H:$GI,'Production Calculator'!$A37+2,FALSE)*$AK37))+IF($AO37=EM$3,$AM37/VLOOKUP($AO37,Data!$A$50:$B$56,2,FALSE),0)</f>
        <v>0</v>
      </c>
      <c r="EN37" s="11">
        <f>IF(EN$2=$A37,0,IF(HLOOKUP(EN$2,Recipes!$H:$GI,'Production Calculator'!$A37+2,FALSE)=0,0,HLOOKUP(EN$2,Recipes!$H:$GI,'Production Calculator'!$A37+2,FALSE)*$AK37))+IF($AO37=EN$3,$AM37/VLOOKUP($AO37,Data!$A$50:$B$56,2,FALSE),0)</f>
        <v>0</v>
      </c>
      <c r="EO37" s="11">
        <f>IF(EO$2=$A37,0,IF(HLOOKUP(EO$2,Recipes!$H:$GI,'Production Calculator'!$A37+2,FALSE)=0,0,HLOOKUP(EO$2,Recipes!$H:$GI,'Production Calculator'!$A37+2,FALSE)*$AK37))+IF($AO37=EO$3,$AM37/VLOOKUP($AO37,Data!$A$50:$B$56,2,FALSE),0)</f>
        <v>0</v>
      </c>
      <c r="EP37" s="11">
        <f>IF(EP$2=$A37,0,IF(HLOOKUP(EP$2,Recipes!$H:$GI,'Production Calculator'!$A37+2,FALSE)=0,0,HLOOKUP(EP$2,Recipes!$H:$GI,'Production Calculator'!$A37+2,FALSE)*$AK37))+IF($AO37=EP$3,$AM37/VLOOKUP($AO37,Data!$A$50:$B$56,2,FALSE),0)</f>
        <v>0</v>
      </c>
      <c r="EQ37" s="11">
        <f>IF(EQ$2=$A37,0,IF(HLOOKUP(EQ$2,Recipes!$H:$GI,'Production Calculator'!$A37+2,FALSE)=0,0,HLOOKUP(EQ$2,Recipes!$H:$GI,'Production Calculator'!$A37+2,FALSE)*$AK37))+IF($AO37=EQ$3,$AM37/VLOOKUP($AO37,Data!$A$50:$B$56,2,FALSE),0)</f>
        <v>0</v>
      </c>
      <c r="ER37" s="11">
        <f>IF(ER$2=$A37,0,IF(HLOOKUP(ER$2,Recipes!$H:$GI,'Production Calculator'!$A37+2,FALSE)=0,0,HLOOKUP(ER$2,Recipes!$H:$GI,'Production Calculator'!$A37+2,FALSE)*$AK37))+IF($AO37=ER$3,$AM37/VLOOKUP($AO37,Data!$A$50:$B$56,2,FALSE),0)</f>
        <v>0</v>
      </c>
      <c r="ES37" s="11">
        <f>IF(ES$2=$A37,0,IF(HLOOKUP(ES$2,Recipes!$H:$GI,'Production Calculator'!$A37+2,FALSE)=0,0,HLOOKUP(ES$2,Recipes!$H:$GI,'Production Calculator'!$A37+2,FALSE)*$AK37))+IF($AO37=ES$3,$AM37/VLOOKUP($AO37,Data!$A$50:$B$56,2,FALSE),0)</f>
        <v>0</v>
      </c>
      <c r="ET37" s="11">
        <f>IF(ET$2=$A37,0,IF(HLOOKUP(ET$2,Recipes!$H:$GI,'Production Calculator'!$A37+2,FALSE)=0,0,HLOOKUP(ET$2,Recipes!$H:$GI,'Production Calculator'!$A37+2,FALSE)*$AK37))+IF($AO37=ET$3,$AM37/VLOOKUP($AO37,Data!$A$50:$B$56,2,FALSE),0)</f>
        <v>0</v>
      </c>
      <c r="EU37" s="11">
        <f>IF(EU$2=$A37,0,IF(HLOOKUP(EU$2,Recipes!$H:$GI,'Production Calculator'!$A37+2,FALSE)=0,0,HLOOKUP(EU$2,Recipes!$H:$GI,'Production Calculator'!$A37+2,FALSE)*$AK37))+IF($AO37=EU$3,$AM37/VLOOKUP($AO37,Data!$A$50:$B$56,2,FALSE),0)</f>
        <v>0</v>
      </c>
      <c r="EV37" s="11">
        <f>IF(EV$2=$A37,0,IF(HLOOKUP(EV$2,Recipes!$H:$GI,'Production Calculator'!$A37+2,FALSE)=0,0,HLOOKUP(EV$2,Recipes!$H:$GI,'Production Calculator'!$A37+2,FALSE)*$AK37))+IF($AO37=EV$3,$AM37/VLOOKUP($AO37,Data!$A$50:$B$56,2,FALSE),0)</f>
        <v>0</v>
      </c>
      <c r="EW37" s="11">
        <f>IF(EW$2=$A37,0,IF(HLOOKUP(EW$2,Recipes!$H:$GI,'Production Calculator'!$A37+2,FALSE)=0,0,HLOOKUP(EW$2,Recipes!$H:$GI,'Production Calculator'!$A37+2,FALSE)*$AK37))+IF($AO37=EW$3,$AM37/VLOOKUP($AO37,Data!$A$50:$B$56,2,FALSE),0)</f>
        <v>0</v>
      </c>
      <c r="EX37" s="11">
        <f>IF(EX$2=$A37,0,IF(HLOOKUP(EX$2,Recipes!$H:$GI,'Production Calculator'!$A37+2,FALSE)=0,0,HLOOKUP(EX$2,Recipes!$H:$GI,'Production Calculator'!$A37+2,FALSE)*$AK37))+IF($AO37=EX$3,$AM37/VLOOKUP($AO37,Data!$A$50:$B$56,2,FALSE),0)</f>
        <v>0</v>
      </c>
      <c r="EY37" s="11">
        <f>IF(EY$2=$A37,0,IF(HLOOKUP(EY$2,Recipes!$H:$GI,'Production Calculator'!$A37+2,FALSE)=0,0,HLOOKUP(EY$2,Recipes!$H:$GI,'Production Calculator'!$A37+2,FALSE)*$AK37))+IF($AO37=EY$3,$AM37/VLOOKUP($AO37,Data!$A$50:$B$56,2,FALSE),0)</f>
        <v>0</v>
      </c>
      <c r="EZ37" s="11">
        <f>IF(EZ$2=$A37,0,IF(HLOOKUP(EZ$2,Recipes!$H:$GI,'Production Calculator'!$A37+2,FALSE)=0,0,HLOOKUP(EZ$2,Recipes!$H:$GI,'Production Calculator'!$A37+2,FALSE)*$AK37))+IF($AO37=EZ$3,$AM37/VLOOKUP($AO37,Data!$A$50:$B$56,2,FALSE),0)</f>
        <v>0</v>
      </c>
      <c r="FA37" s="11">
        <f>IF(FA$2=$A37,0,IF(HLOOKUP(FA$2,Recipes!$H:$GI,'Production Calculator'!$A37+2,FALSE)=0,0,HLOOKUP(FA$2,Recipes!$H:$GI,'Production Calculator'!$A37+2,FALSE)*$AK37))+IF($AO37=FA$3,$AM37/VLOOKUP($AO37,Data!$A$50:$B$56,2,FALSE),0)</f>
        <v>0</v>
      </c>
      <c r="FB37" s="11">
        <f>IF(FB$2=$A37,0,IF(HLOOKUP(FB$2,Recipes!$H:$GI,'Production Calculator'!$A37+2,FALSE)=0,0,HLOOKUP(FB$2,Recipes!$H:$GI,'Production Calculator'!$A37+2,FALSE)*$AK37))+IF($AO37=FB$3,$AM37/VLOOKUP($AO37,Data!$A$50:$B$56,2,FALSE),0)</f>
        <v>0</v>
      </c>
      <c r="FC37" s="11">
        <f>IF(FC$2=$A37,0,IF(HLOOKUP(FC$2,Recipes!$H:$GI,'Production Calculator'!$A37+2,FALSE)=0,0,HLOOKUP(FC$2,Recipes!$H:$GI,'Production Calculator'!$A37+2,FALSE)*$AK37))+IF($AO37=FC$3,$AM37/VLOOKUP($AO37,Data!$A$50:$B$56,2,FALSE),0)</f>
        <v>0</v>
      </c>
      <c r="FD37" s="11">
        <f>IF(FD$2=$A37,0,IF(HLOOKUP(FD$2,Recipes!$H:$GI,'Production Calculator'!$A37+2,FALSE)=0,0,HLOOKUP(FD$2,Recipes!$H:$GI,'Production Calculator'!$A37+2,FALSE)*$AK37))+IF($AO37=FD$3,$AM37/VLOOKUP($AO37,Data!$A$50:$B$56,2,FALSE),0)</f>
        <v>0</v>
      </c>
      <c r="FE37" s="11">
        <f>IF(FE$2=$A37,0,IF(HLOOKUP(FE$2,Recipes!$H:$GI,'Production Calculator'!$A37+2,FALSE)=0,0,HLOOKUP(FE$2,Recipes!$H:$GI,'Production Calculator'!$A37+2,FALSE)*$AK37))+IF($AO37=FE$3,$AM37/VLOOKUP($AO37,Data!$A$50:$B$56,2,FALSE),0)</f>
        <v>0</v>
      </c>
      <c r="FF37" s="11">
        <f>IF(FF$2=$A37,0,IF(HLOOKUP(FF$2,Recipes!$H:$GI,'Production Calculator'!$A37+2,FALSE)=0,0,HLOOKUP(FF$2,Recipes!$H:$GI,'Production Calculator'!$A37+2,FALSE)*$AK37))+IF($AO37=FF$3,$AM37/VLOOKUP($AO37,Data!$A$50:$B$56,2,FALSE),0)</f>
        <v>0</v>
      </c>
      <c r="FG37" s="11">
        <f>IF(FG$2=$A37,0,IF(HLOOKUP(FG$2,Recipes!$H:$GI,'Production Calculator'!$A37+2,FALSE)=0,0,HLOOKUP(FG$2,Recipes!$H:$GI,'Production Calculator'!$A37+2,FALSE)*$AK37))+IF($AO37=FG$3,$AM37/VLOOKUP($AO37,Data!$A$50:$B$56,2,FALSE),0)</f>
        <v>0</v>
      </c>
      <c r="FH37" s="11">
        <f>IF(FH$2=$A37,0,IF(HLOOKUP(FH$2,Recipes!$H:$GI,'Production Calculator'!$A37+2,FALSE)=0,0,HLOOKUP(FH$2,Recipes!$H:$GI,'Production Calculator'!$A37+2,FALSE)*$AK37))+IF($AO37=FH$3,$AM37/VLOOKUP($AO37,Data!$A$50:$B$56,2,FALSE),0)</f>
        <v>0</v>
      </c>
      <c r="FI37" s="11">
        <f>IF(FI$2=$A37,0,IF(HLOOKUP(FI$2,Recipes!$H:$GI,'Production Calculator'!$A37+2,FALSE)=0,0,HLOOKUP(FI$2,Recipes!$H:$GI,'Production Calculator'!$A37+2,FALSE)*$AK37))+IF($AO37=FI$3,$AM37/VLOOKUP($AO37,Data!$A$50:$B$56,2,FALSE),0)</f>
        <v>0</v>
      </c>
      <c r="FJ37" s="11">
        <f>IF(FJ$2=$A37,0,IF(HLOOKUP(FJ$2,Recipes!$H:$GI,'Production Calculator'!$A37+2,FALSE)=0,0,HLOOKUP(FJ$2,Recipes!$H:$GI,'Production Calculator'!$A37+2,FALSE)*$AK37))+IF($AO37=FJ$3,$AM37/VLOOKUP($AO37,Data!$A$50:$B$56,2,FALSE),0)</f>
        <v>0</v>
      </c>
      <c r="FK37" s="11">
        <f>IF(FK$2=$A37,0,IF(HLOOKUP(FK$2,Recipes!$H:$GI,'Production Calculator'!$A37+2,FALSE)=0,0,HLOOKUP(FK$2,Recipes!$H:$GI,'Production Calculator'!$A37+2,FALSE)*$AK37))+IF($AO37=FK$3,$AM37/VLOOKUP($AO37,Data!$A$50:$B$56,2,FALSE),0)</f>
        <v>0</v>
      </c>
      <c r="FL37" s="11">
        <f>IF(FL$2=$A37,0,IF(HLOOKUP(FL$2,Recipes!$H:$GI,'Production Calculator'!$A37+2,FALSE)=0,0,HLOOKUP(FL$2,Recipes!$H:$GI,'Production Calculator'!$A37+2,FALSE)*$AK37))+IF($AO37=FL$3,$AM37/VLOOKUP($AO37,Data!$A$50:$B$56,2,FALSE),0)</f>
        <v>0</v>
      </c>
      <c r="FM37" s="11">
        <f>IF(FM$2=$A37,0,IF(HLOOKUP(FM$2,Recipes!$H:$GI,'Production Calculator'!$A37+2,FALSE)=0,0,HLOOKUP(FM$2,Recipes!$H:$GI,'Production Calculator'!$A37+2,FALSE)*$AK37))+IF($AO37=FM$3,$AM37/VLOOKUP($AO37,Data!$A$50:$B$56,2,FALSE),0)</f>
        <v>0</v>
      </c>
      <c r="FN37" s="11">
        <f>IF(FN$2=$A37,0,IF(HLOOKUP(FN$2,Recipes!$H:$GI,'Production Calculator'!$A37+2,FALSE)=0,0,HLOOKUP(FN$2,Recipes!$H:$GI,'Production Calculator'!$A37+2,FALSE)*$AK37))+IF($AO37=FN$3,$AM37/VLOOKUP($AO37,Data!$A$50:$B$56,2,FALSE),0)</f>
        <v>0</v>
      </c>
      <c r="FO37" s="11">
        <f>IF(FO$2=$A37,0,IF(HLOOKUP(FO$2,Recipes!$H:$GI,'Production Calculator'!$A37+2,FALSE)=0,0,HLOOKUP(FO$2,Recipes!$H:$GI,'Production Calculator'!$A37+2,FALSE)*$AK37))+IF($AO37=FO$3,$AM37/VLOOKUP($AO37,Data!$A$50:$B$56,2,FALSE),0)</f>
        <v>0</v>
      </c>
      <c r="FP37" s="11">
        <f>IF(FP$2=$A37,0,IF(HLOOKUP(FP$2,Recipes!$H:$GI,'Production Calculator'!$A37+2,FALSE)=0,0,HLOOKUP(FP$2,Recipes!$H:$GI,'Production Calculator'!$A37+2,FALSE)*$AK37))+IF($AO37=FP$3,$AM37/VLOOKUP($AO37,Data!$A$50:$B$56,2,FALSE),0)</f>
        <v>0</v>
      </c>
      <c r="FQ37" s="11">
        <f>IF(FQ$2=$A37,0,IF(HLOOKUP(FQ$2,Recipes!$H:$GI,'Production Calculator'!$A37+2,FALSE)=0,0,HLOOKUP(FQ$2,Recipes!$H:$GI,'Production Calculator'!$A37+2,FALSE)*$AK37))+IF($AO37=FQ$3,$AM37/VLOOKUP($AO37,Data!$A$50:$B$56,2,FALSE),0)</f>
        <v>0</v>
      </c>
      <c r="FR37" s="11">
        <f>IF(FR$2=$A37,0,IF(HLOOKUP(FR$2,Recipes!$H:$GI,'Production Calculator'!$A37+2,FALSE)=0,0,HLOOKUP(FR$2,Recipes!$H:$GI,'Production Calculator'!$A37+2,FALSE)*$AK37))+IF($AO37=FR$3,$AM37/VLOOKUP($AO37,Data!$A$50:$B$56,2,FALSE),0)</f>
        <v>0</v>
      </c>
      <c r="FS37" s="11">
        <f>IF(FS$2=$A37,0,IF(HLOOKUP(FS$2,Recipes!$H:$GI,'Production Calculator'!$A37+2,FALSE)=0,0,HLOOKUP(FS$2,Recipes!$H:$GI,'Production Calculator'!$A37+2,FALSE)*$AK37))+IF($AO37=FS$3,$AM37/VLOOKUP($AO37,Data!$A$50:$B$56,2,FALSE),0)</f>
        <v>0</v>
      </c>
      <c r="FT37" s="11">
        <f>IF(FT$2=$A37,0,IF(HLOOKUP(FT$2,Recipes!$H:$GI,'Production Calculator'!$A37+2,FALSE)=0,0,HLOOKUP(FT$2,Recipes!$H:$GI,'Production Calculator'!$A37+2,FALSE)*$AK37))+IF($AO37=FT$3,$AM37/VLOOKUP($AO37,Data!$A$50:$B$56,2,FALSE),0)</f>
        <v>0</v>
      </c>
      <c r="FU37" s="11">
        <f>IF(FU$2=$A37,0,IF(HLOOKUP(FU$2,Recipes!$H:$GI,'Production Calculator'!$A37+2,FALSE)=0,0,HLOOKUP(FU$2,Recipes!$H:$GI,'Production Calculator'!$A37+2,FALSE)*$AK37))+IF($AO37=FU$3,$AM37/VLOOKUP($AO37,Data!$A$50:$B$56,2,FALSE),0)</f>
        <v>0</v>
      </c>
      <c r="FV37" s="11">
        <f>IF(FV$2=$A37,0,IF(HLOOKUP(FV$2,Recipes!$H:$GI,'Production Calculator'!$A37+2,FALSE)=0,0,HLOOKUP(FV$2,Recipes!$H:$GI,'Production Calculator'!$A37+2,FALSE)*$AK37))+IF($AO37=FV$3,$AM37/VLOOKUP($AO37,Data!$A$50:$B$56,2,FALSE),0)</f>
        <v>0</v>
      </c>
      <c r="FW37" s="11">
        <f>IF(FW$2=$A37,0,IF(HLOOKUP(FW$2,Recipes!$H:$GI,'Production Calculator'!$A37+2,FALSE)=0,0,HLOOKUP(FW$2,Recipes!$H:$GI,'Production Calculator'!$A37+2,FALSE)*$AK37))+IF($AO37=FW$3,$AM37/VLOOKUP($AO37,Data!$A$50:$B$56,2,FALSE),0)</f>
        <v>0</v>
      </c>
      <c r="FX37" s="11">
        <f>IF(FX$2=$A37,0,IF(HLOOKUP(FX$2,Recipes!$H:$GI,'Production Calculator'!$A37+2,FALSE)=0,0,HLOOKUP(FX$2,Recipes!$H:$GI,'Production Calculator'!$A37+2,FALSE)*$AK37))+IF($AO37=FX$3,$AM37/VLOOKUP($AO37,Data!$A$50:$B$56,2,FALSE),0)</f>
        <v>0</v>
      </c>
      <c r="FY37" s="11">
        <f>IF(FY$2=$A37,0,IF(HLOOKUP(FY$2,Recipes!$H:$GI,'Production Calculator'!$A37+2,FALSE)=0,0,HLOOKUP(FY$2,Recipes!$H:$GI,'Production Calculator'!$A37+2,FALSE)*$AK37))+IF($AO37=FY$3,$AM37/VLOOKUP($AO37,Data!$A$50:$B$56,2,FALSE),0)</f>
        <v>0</v>
      </c>
      <c r="FZ37" s="11">
        <f>IF(FZ$2=$A37,0,IF(HLOOKUP(FZ$2,Recipes!$H:$GI,'Production Calculator'!$A37+2,FALSE)=0,0,HLOOKUP(FZ$2,Recipes!$H:$GI,'Production Calculator'!$A37+2,FALSE)*$AK37))+IF($AO37=FZ$3,$AM37/VLOOKUP($AO37,Data!$A$50:$B$56,2,FALSE),0)</f>
        <v>0</v>
      </c>
      <c r="GA37" s="11">
        <f>IF(GA$2=$A37,0,IF(HLOOKUP(GA$2,Recipes!$H:$GI,'Production Calculator'!$A37+2,FALSE)=0,0,HLOOKUP(GA$2,Recipes!$H:$GI,'Production Calculator'!$A37+2,FALSE)*$AK37))+IF($AO37=GA$3,$AM37/VLOOKUP($AO37,Data!$A$50:$B$56,2,FALSE),0)</f>
        <v>0</v>
      </c>
      <c r="GB37" s="11">
        <f>IF(GB$2=$A37,0,IF(HLOOKUP(GB$2,Recipes!$H:$GI,'Production Calculator'!$A37+2,FALSE)=0,0,HLOOKUP(GB$2,Recipes!$H:$GI,'Production Calculator'!$A37+2,FALSE)*$AK37))+IF($AO37=GB$3,$AM37/VLOOKUP($AO37,Data!$A$50:$B$56,2,FALSE),0)</f>
        <v>0</v>
      </c>
      <c r="GC37" s="11">
        <f>IF(GC$2=$A37,0,IF(HLOOKUP(GC$2,Recipes!$H:$GI,'Production Calculator'!$A37+2,FALSE)=0,0,HLOOKUP(GC$2,Recipes!$H:$GI,'Production Calculator'!$A37+2,FALSE)*$AK37))+IF($AO37=GC$3,$AM37/VLOOKUP($AO37,Data!$A$50:$B$56,2,FALSE),0)</f>
        <v>0</v>
      </c>
      <c r="GD37" s="11">
        <f>IF(GD$2=$A37,0,IF(HLOOKUP(GD$2,Recipes!$H:$GI,'Production Calculator'!$A37+2,FALSE)=0,0,HLOOKUP(GD$2,Recipes!$H:$GI,'Production Calculator'!$A37+2,FALSE)*$AK37))+IF($AO37=GD$3,$AM37/VLOOKUP($AO37,Data!$A$50:$B$56,2,FALSE),0)</f>
        <v>0</v>
      </c>
      <c r="GE37" s="11">
        <f>IF(GE$2=$A37,0,IF(HLOOKUP(GE$2,Recipes!$H:$GI,'Production Calculator'!$A37+2,FALSE)=0,0,HLOOKUP(GE$2,Recipes!$H:$GI,'Production Calculator'!$A37+2,FALSE)*$AK37))+IF($AO37=GE$3,$AM37/VLOOKUP($AO37,Data!$A$50:$B$56,2,FALSE),0)</f>
        <v>0</v>
      </c>
      <c r="GF37" s="11">
        <f>IF(GF$2=$A37,0,IF(HLOOKUP(GF$2,Recipes!$H:$GI,'Production Calculator'!$A37+2,FALSE)=0,0,HLOOKUP(GF$2,Recipes!$H:$GI,'Production Calculator'!$A37+2,FALSE)*$AK37))+IF($AO37=GF$3,$AM37/VLOOKUP($AO37,Data!$A$50:$B$56,2,FALSE),0)</f>
        <v>0</v>
      </c>
      <c r="GG37" s="11">
        <f>IF(GG$2=$A37,0,IF(HLOOKUP(GG$2,Recipes!$H:$GI,'Production Calculator'!$A37+2,FALSE)=0,0,HLOOKUP(GG$2,Recipes!$H:$GI,'Production Calculator'!$A37+2,FALSE)*$AK37))+IF($AO37=GG$3,$AM37/VLOOKUP($AO37,Data!$A$50:$B$56,2,FALSE),0)</f>
        <v>0</v>
      </c>
      <c r="GH37" s="11">
        <f>IF(GH$2=$A37,0,IF(HLOOKUP(GH$2,Recipes!$H:$GI,'Production Calculator'!$A37+2,FALSE)=0,0,HLOOKUP(GH$2,Recipes!$H:$GI,'Production Calculator'!$A37+2,FALSE)*$AK37))+IF($AO37=GH$3,$AM37/VLOOKUP($AO37,Data!$A$50:$B$56,2,FALSE),0)</f>
        <v>0</v>
      </c>
      <c r="GI37" s="11">
        <f>IF(GI$2=$A37,0,IF(HLOOKUP(GI$2,Recipes!$H:$GI,'Production Calculator'!$A37+2,FALSE)=0,0,HLOOKUP(GI$2,Recipes!$H:$GI,'Production Calculator'!$A37+2,FALSE)*$AK37))+IF($AO37=GI$3,$AM37/VLOOKUP($AO37,Data!$A$50:$B$56,2,FALSE),0)</f>
        <v>0</v>
      </c>
      <c r="GJ37" s="11">
        <f>IF(GJ$2=$A37,0,IF(HLOOKUP(GJ$2,Recipes!$H:$GI,'Production Calculator'!$A37+2,FALSE)=0,0,HLOOKUP(GJ$2,Recipes!$H:$GI,'Production Calculator'!$A37+2,FALSE)*$AK37))+IF($AO37=GJ$3,$AM37/VLOOKUP($AO37,Data!$A$50:$B$56,2,FALSE),0)</f>
        <v>0</v>
      </c>
      <c r="GK37" s="11">
        <f>IF(GK$2=$A37,0,IF(HLOOKUP(GK$2,Recipes!$H:$GI,'Production Calculator'!$A37+2,FALSE)=0,0,HLOOKUP(GK$2,Recipes!$H:$GI,'Production Calculator'!$A37+2,FALSE)*$AK37))+IF($AO37=GK$3,$AM37/VLOOKUP($AO37,Data!$A$50:$B$56,2,FALSE),0)</f>
        <v>0</v>
      </c>
      <c r="GL37" s="11">
        <f>IF(GL$2=$A37,0,IF(HLOOKUP(GL$2,Recipes!$H:$GI,'Production Calculator'!$A37+2,FALSE)=0,0,HLOOKUP(GL$2,Recipes!$H:$GI,'Production Calculator'!$A37+2,FALSE)*$AK37))+IF($AO37=GL$3,$AM37/VLOOKUP($AO37,Data!$A$50:$B$56,2,FALSE),0)</f>
        <v>0</v>
      </c>
      <c r="GM37" s="11">
        <f>IF(GM$2=$A37,0,IF(HLOOKUP(GM$2,Recipes!$H:$GI,'Production Calculator'!$A37+2,FALSE)=0,0,HLOOKUP(GM$2,Recipes!$H:$GI,'Production Calculator'!$A37+2,FALSE)*$AK37))+IF($AO37=GM$3,$AM37/VLOOKUP($AO37,Data!$A$50:$B$56,2,FALSE),0)</f>
        <v>0</v>
      </c>
      <c r="GN37" s="11">
        <f>IF(GN$2=$A37,0,IF(HLOOKUP(GN$2,Recipes!$H:$GI,'Production Calculator'!$A37+2,FALSE)=0,0,HLOOKUP(GN$2,Recipes!$H:$GI,'Production Calculator'!$A37+2,FALSE)*$AK37))+IF($AO37=GN$3,$AM37/VLOOKUP($AO37,Data!$A$50:$B$56,2,FALSE),0)</f>
        <v>0</v>
      </c>
      <c r="GO37" s="11">
        <f>IF(GO$2=$A37,0,IF(HLOOKUP(GO$2,Recipes!$H:$GI,'Production Calculator'!$A37+2,FALSE)=0,0,HLOOKUP(GO$2,Recipes!$H:$GI,'Production Calculator'!$A37+2,FALSE)*$AK37))+IF($AO37=GO$3,$AM37/VLOOKUP($AO37,Data!$A$50:$B$56,2,FALSE),0)</f>
        <v>0</v>
      </c>
      <c r="GP37" s="11">
        <f>IF(GP$2=$A37,0,IF(HLOOKUP(GP$2,Recipes!$H:$GI,'Production Calculator'!$A37+2,FALSE)=0,0,HLOOKUP(GP$2,Recipes!$H:$GI,'Production Calculator'!$A37+2,FALSE)*$AK37))+IF($AO37=GP$3,$AM37/VLOOKUP($AO37,Data!$A$50:$B$56,2,FALSE),0)</f>
        <v>0</v>
      </c>
      <c r="GQ37" s="11">
        <f>IF(GQ$2=$A37,0,IF(HLOOKUP(GQ$2,Recipes!$H:$GI,'Production Calculator'!$A37+2,FALSE)=0,0,HLOOKUP(GQ$2,Recipes!$H:$GI,'Production Calculator'!$A37+2,FALSE)*$AK37))+IF($AO37=GQ$3,$AM37/VLOOKUP($AO37,Data!$A$50:$B$56,2,FALSE),0)</f>
        <v>0</v>
      </c>
      <c r="GR37" s="11">
        <f>IF(GR$2=$A37,0,IF(HLOOKUP(GR$2,Recipes!$H:$GI,'Production Calculator'!$A37+2,FALSE)=0,0,HLOOKUP(GR$2,Recipes!$H:$GI,'Production Calculator'!$A37+2,FALSE)*$AK37))+IF($AO37=GR$3,$AM37/VLOOKUP($AO37,Data!$A$50:$B$56,2,FALSE),0)</f>
        <v>0</v>
      </c>
      <c r="GS37" s="11">
        <f>IF(GS$2=$A37,0,IF(HLOOKUP(GS$2,Recipes!$H:$GI,'Production Calculator'!$A37+2,FALSE)=0,0,HLOOKUP(GS$2,Recipes!$H:$GI,'Production Calculator'!$A37+2,FALSE)*$AK37))+IF($AO37=GS$3,$AM37/VLOOKUP($AO37,Data!$A$50:$B$56,2,FALSE),0)</f>
        <v>0</v>
      </c>
      <c r="GT37" s="11">
        <f>IF(GT$2=$A37,0,IF(HLOOKUP(GT$2,Recipes!$H:$GI,'Production Calculator'!$A37+2,FALSE)=0,0,HLOOKUP(GT$2,Recipes!$H:$GI,'Production Calculator'!$A37+2,FALSE)*$AK37))+IF($AO37=GT$3,$AM37/VLOOKUP($AO37,Data!$A$50:$B$56,2,FALSE),0)</f>
        <v>0</v>
      </c>
      <c r="GU37" s="11">
        <f>IF(GU$2=$A37,0,IF(HLOOKUP(GU$2,Recipes!$H:$GI,'Production Calculator'!$A37+2,FALSE)=0,0,HLOOKUP(GU$2,Recipes!$H:$GI,'Production Calculator'!$A37+2,FALSE)*$AK37))+IF($AO37=GU$3,$AM37/VLOOKUP($AO37,Data!$A$50:$B$56,2,FALSE),0)</f>
        <v>0</v>
      </c>
      <c r="GV37" s="11">
        <f>IF(GV$2=$A37,0,IF(HLOOKUP(GV$2,Recipes!$H:$GI,'Production Calculator'!$A37+2,FALSE)=0,0,HLOOKUP(GV$2,Recipes!$H:$GI,'Production Calculator'!$A37+2,FALSE)*$AK37))+IF($AO37=GV$3,$AM37/VLOOKUP($AO37,Data!$A$50:$B$56,2,FALSE),0)</f>
        <v>0</v>
      </c>
      <c r="GW37" s="11">
        <f>IF(GW$2=$A37,0,IF(HLOOKUP(GW$2,Recipes!$H:$GI,'Production Calculator'!$A37+2,FALSE)=0,0,HLOOKUP(GW$2,Recipes!$H:$GI,'Production Calculator'!$A37+2,FALSE)*$AK37))+IF($AO37=GW$3,$AM37/VLOOKUP($AO37,Data!$A$50:$B$56,2,FALSE),0)</f>
        <v>0</v>
      </c>
      <c r="GX37" s="11">
        <f>IF(GX$2=$A37,0,IF(HLOOKUP(GX$2,Recipes!$H:$GI,'Production Calculator'!$A37+2,FALSE)=0,0,HLOOKUP(GX$2,Recipes!$H:$GI,'Production Calculator'!$A37+2,FALSE)*$AK37))+IF($AO37=GX$3,$AM37/VLOOKUP($AO37,Data!$A$50:$B$56,2,FALSE),0)</f>
        <v>0</v>
      </c>
      <c r="GY37" s="11">
        <f>IF(GY$2=$A37,0,IF(HLOOKUP(GY$2,Recipes!$H:$GI,'Production Calculator'!$A37+2,FALSE)=0,0,HLOOKUP(GY$2,Recipes!$H:$GI,'Production Calculator'!$A37+2,FALSE)*$AK37))+IF($AO37=GY$3,$AM37/VLOOKUP($AO37,Data!$A$50:$B$56,2,FALSE),0)</f>
        <v>0</v>
      </c>
      <c r="GZ37" s="11">
        <f>IF(GZ$2=$A37,0,IF(HLOOKUP(GZ$2,Recipes!$H:$GI,'Production Calculator'!$A37+2,FALSE)=0,0,HLOOKUP(GZ$2,Recipes!$H:$GI,'Production Calculator'!$A37+2,FALSE)*$AK37))+IF($AO37=GZ$3,$AM37/VLOOKUP($AO37,Data!$A$50:$B$56,2,FALSE),0)</f>
        <v>0</v>
      </c>
      <c r="HA37" s="11">
        <f>IF(HA$2=$A37,0,IF(HLOOKUP(HA$2,Recipes!$H:$GI,'Production Calculator'!$A37+2,FALSE)=0,0,HLOOKUP(HA$2,Recipes!$H:$GI,'Production Calculator'!$A37+2,FALSE)*$AK37))+IF($AO37=HA$3,$AM37/VLOOKUP($AO37,Data!$A$50:$B$56,2,FALSE),0)</f>
        <v>0</v>
      </c>
      <c r="HB37" s="11">
        <f>IF(HB$2=$A37,0,IF(HLOOKUP(HB$2,Recipes!$H:$GI,'Production Calculator'!$A37+2,FALSE)=0,0,HLOOKUP(HB$2,Recipes!$H:$GI,'Production Calculator'!$A37+2,FALSE)*$AK37))+IF($AO37=HB$3,$AM37/VLOOKUP($AO37,Data!$A$50:$B$56,2,FALSE),0)</f>
        <v>0</v>
      </c>
      <c r="HC37" s="11">
        <f>IF(HC$2=$A37,0,IF(HLOOKUP(HC$2,Recipes!$H:$GI,'Production Calculator'!$A37+2,FALSE)=0,0,HLOOKUP(HC$2,Recipes!$H:$GI,'Production Calculator'!$A37+2,FALSE)*$AK37))+IF($AO37=HC$3,$AM37/VLOOKUP($AO37,Data!$A$50:$B$56,2,FALSE),0)</f>
        <v>0</v>
      </c>
      <c r="HD37" s="11">
        <f>IF(HD$2=$A37,0,IF(HLOOKUP(HD$2,Recipes!$H:$GI,'Production Calculator'!$A37+2,FALSE)=0,0,HLOOKUP(HD$2,Recipes!$H:$GI,'Production Calculator'!$A37+2,FALSE)*$AK37))+IF($AO37=HD$3,$AM37/VLOOKUP($AO37,Data!$A$50:$B$56,2,FALSE),0)</f>
        <v>0</v>
      </c>
      <c r="HE37" s="11">
        <f>IF(HE$2=$A37,0,IF(HLOOKUP(HE$2,Recipes!$H:$GI,'Production Calculator'!$A37+2,FALSE)=0,0,HLOOKUP(HE$2,Recipes!$H:$GI,'Production Calculator'!$A37+2,FALSE)*$AK37))+IF($AO37=HE$3,$AM37/VLOOKUP($AO37,Data!$A$50:$B$56,2,FALSE),0)</f>
        <v>0</v>
      </c>
      <c r="HF37" s="11">
        <f>IF(HF$2=$A37,0,IF(HLOOKUP(HF$2,Recipes!$H:$GI,'Production Calculator'!$A37+2,FALSE)=0,0,HLOOKUP(HF$2,Recipes!$H:$GI,'Production Calculator'!$A37+2,FALSE)*$AK37))+IF($AO37=HF$3,$AM37/VLOOKUP($AO37,Data!$A$50:$B$56,2,FALSE),0)</f>
        <v>0</v>
      </c>
      <c r="HG37" s="11">
        <f>IF(HG$2=$A37,0,IF(HLOOKUP(HG$2,Recipes!$H:$GI,'Production Calculator'!$A37+2,FALSE)=0,0,HLOOKUP(HG$2,Recipes!$H:$GI,'Production Calculator'!$A37+2,FALSE)*$AK37))+IF($AO37=HG$3,$AM37/VLOOKUP($AO37,Data!$A$50:$B$56,2,FALSE),0)</f>
        <v>0</v>
      </c>
      <c r="HH37" s="11">
        <f>IF(HH$2=$A37,0,IF(HLOOKUP(HH$2,Recipes!$H:$GI,'Production Calculator'!$A37+2,FALSE)=0,0,HLOOKUP(HH$2,Recipes!$H:$GI,'Production Calculator'!$A37+2,FALSE)*$AK37))+IF($AO37=HH$3,$AM37/VLOOKUP($AO37,Data!$A$50:$B$56,2,FALSE),0)</f>
        <v>0</v>
      </c>
      <c r="HI37" s="11">
        <f>IF(HI$2=$A37,0,IF(HLOOKUP(HI$2,Recipes!$H:$GI,'Production Calculator'!$A37+2,FALSE)=0,0,HLOOKUP(HI$2,Recipes!$H:$GI,'Production Calculator'!$A37+2,FALSE)*$AK37))+IF($AO37=HI$3,$AM37/VLOOKUP($AO37,Data!$A$50:$B$56,2,FALSE),0)</f>
        <v>0</v>
      </c>
      <c r="HJ37" s="11">
        <f>IF(HJ$2=$A37,0,IF(HLOOKUP(HJ$2,Recipes!$H:$GI,'Production Calculator'!$A37+2,FALSE)=0,0,HLOOKUP(HJ$2,Recipes!$H:$GI,'Production Calculator'!$A37+2,FALSE)*$AK37))+IF($AO37=HJ$3,$AM37/VLOOKUP($AO37,Data!$A$50:$B$56,2,FALSE),0)</f>
        <v>0</v>
      </c>
      <c r="HK37" s="11">
        <f>IF(HK$2=$A37,0,IF(HLOOKUP(HK$2,Recipes!$H:$GI,'Production Calculator'!$A37+2,FALSE)=0,0,HLOOKUP(HK$2,Recipes!$H:$GI,'Production Calculator'!$A37+2,FALSE)*$AK37))+IF($AO37=HK$3,$AM37/VLOOKUP($AO37,Data!$A$50:$B$56,2,FALSE),0)</f>
        <v>0</v>
      </c>
      <c r="HL37" s="11">
        <f>IF(HL$2=$A37,0,IF(HLOOKUP(HL$2,Recipes!$H:$GI,'Production Calculator'!$A37+2,FALSE)=0,0,HLOOKUP(HL$2,Recipes!$H:$GI,'Production Calculator'!$A37+2,FALSE)*$AK37))+IF($AO37=HL$3,$AM37/VLOOKUP($AO37,Data!$A$50:$B$56,2,FALSE),0)</f>
        <v>0</v>
      </c>
      <c r="HM37" s="11">
        <f>IF(HM$2=$A37,0,IF(HLOOKUP(HM$2,Recipes!$H:$GI,'Production Calculator'!$A37+2,FALSE)=0,0,HLOOKUP(HM$2,Recipes!$H:$GI,'Production Calculator'!$A37+2,FALSE)*$AK37))+IF($AO37=HM$3,$AM37/VLOOKUP($AO37,Data!$A$50:$B$56,2,FALSE),0)</f>
        <v>0</v>
      </c>
      <c r="HN37" s="11">
        <f>IF(HN$2=$A37,0,IF(HLOOKUP(HN$2,Recipes!$H:$GI,'Production Calculator'!$A37+2,FALSE)=0,0,HLOOKUP(HN$2,Recipes!$H:$GI,'Production Calculator'!$A37+2,FALSE)*$AK37))+IF($AO37=HN$3,$AM37/VLOOKUP($AO37,Data!$A$50:$B$56,2,FALSE),0)</f>
        <v>0</v>
      </c>
      <c r="HO37" s="11">
        <f>IF(HO$2=$A37,0,IF(HLOOKUP(HO$2,Recipes!$H:$GI,'Production Calculator'!$A37+2,FALSE)=0,0,HLOOKUP(HO$2,Recipes!$H:$GI,'Production Calculator'!$A37+2,FALSE)*$AK37))+IF($AO37=HO$3,$AM37/VLOOKUP($AO37,Data!$A$50:$B$56,2,FALSE),0)</f>
        <v>0</v>
      </c>
      <c r="HP37" s="11">
        <f>IF(HP$2=$A37,0,IF(HLOOKUP(HP$2,Recipes!$H:$GI,'Production Calculator'!$A37+2,FALSE)=0,0,HLOOKUP(HP$2,Recipes!$H:$GI,'Production Calculator'!$A37+2,FALSE)*$AK37))+IF($AO37=HP$3,$AM37/VLOOKUP($AO37,Data!$A$50:$B$56,2,FALSE),0)</f>
        <v>0</v>
      </c>
      <c r="HQ37" s="11">
        <f>IF(HQ$2=$A37,0,IF(HLOOKUP(HQ$2,Recipes!$H:$GI,'Production Calculator'!$A37+2,FALSE)=0,0,HLOOKUP(HQ$2,Recipes!$H:$GI,'Production Calculator'!$A37+2,FALSE)*$AK37))+IF($AO37=HQ$3,$AM37/VLOOKUP($AO37,Data!$A$50:$B$56,2,FALSE),0)</f>
        <v>0</v>
      </c>
      <c r="HR37" s="11">
        <f>IF(HR$2=$A37,0,IF(HLOOKUP(HR$2,Recipes!$H:$GI,'Production Calculator'!$A37+2,FALSE)=0,0,HLOOKUP(HR$2,Recipes!$H:$GI,'Production Calculator'!$A37+2,FALSE)*$AK37))+IF($AO37=HR$3,$AM37/VLOOKUP($AO37,Data!$A$50:$B$56,2,FALSE),0)</f>
        <v>0</v>
      </c>
      <c r="HS37" s="121"/>
    </row>
    <row r="38" spans="1:227" x14ac:dyDescent="0.45">
      <c r="A38">
        <v>25</v>
      </c>
      <c r="B38" s="107" t="str">
        <f>VLOOKUP(A38,Recipes!A:B,2)</f>
        <v>Personal laser defense</v>
      </c>
      <c r="C38" s="128">
        <v>0</v>
      </c>
      <c r="D38" s="108">
        <f t="shared" si="50"/>
        <v>0</v>
      </c>
      <c r="E38" s="127" t="s">
        <v>1</v>
      </c>
      <c r="F38" s="109">
        <f>VLOOKUP(A38,Recipes!$A$3:$G$186,6,FALSE)</f>
        <v>3</v>
      </c>
      <c r="G38" s="109">
        <f>VLOOKUP(A38,Recipes!$A$3:$G$186,7,FALSE)</f>
        <v>0</v>
      </c>
      <c r="H38" s="110">
        <f t="shared" si="51"/>
        <v>0</v>
      </c>
      <c r="I38" s="109">
        <f>VLOOKUP(E38,Data!$A$2:$C$26,3, FALSE)</f>
        <v>4</v>
      </c>
      <c r="J38" s="108">
        <v>0</v>
      </c>
      <c r="K38" s="108">
        <v>0</v>
      </c>
      <c r="L38" s="108">
        <v>0</v>
      </c>
      <c r="M38" s="123">
        <v>0</v>
      </c>
      <c r="N38" s="123">
        <v>0</v>
      </c>
      <c r="O38" s="123">
        <v>0</v>
      </c>
      <c r="P38" s="124">
        <v>0</v>
      </c>
      <c r="Q38" s="124">
        <v>0</v>
      </c>
      <c r="R38" s="124">
        <v>0</v>
      </c>
      <c r="S38">
        <f t="shared" si="66"/>
        <v>0</v>
      </c>
      <c r="T38">
        <f t="shared" si="67"/>
        <v>0</v>
      </c>
      <c r="U38">
        <f t="shared" si="68"/>
        <v>0</v>
      </c>
      <c r="V38">
        <f t="shared" si="69"/>
        <v>0</v>
      </c>
      <c r="W38">
        <f t="shared" si="70"/>
        <v>0</v>
      </c>
      <c r="X38">
        <f t="shared" si="71"/>
        <v>0</v>
      </c>
      <c r="Y38">
        <f t="shared" si="72"/>
        <v>0</v>
      </c>
      <c r="Z38">
        <f t="shared" si="73"/>
        <v>0</v>
      </c>
      <c r="AA38">
        <f t="shared" si="74"/>
        <v>0</v>
      </c>
      <c r="AB38" s="111">
        <f>VLOOKUP($A38,Recipes!$A:$G,4)</f>
        <v>10</v>
      </c>
      <c r="AC38" s="111">
        <f>VLOOKUP($A38,Recipes!$A:$G,5)</f>
        <v>1</v>
      </c>
      <c r="AD38" s="111">
        <f t="shared" si="61"/>
        <v>0.1</v>
      </c>
      <c r="AE38" s="111">
        <f>VLOOKUP(E38,Data!$A$2:$F$26,5,FALSE)</f>
        <v>0</v>
      </c>
      <c r="AF38" s="111">
        <f>VLOOKUP(E38,Data!$A$2:$F$26,4,FALSE)</f>
        <v>210</v>
      </c>
      <c r="AG38" s="111">
        <f>VLOOKUP(E38,Data!$A$2:$B$26,2, FALSE)</f>
        <v>1.25</v>
      </c>
      <c r="AH38" s="111">
        <f>1+VLOOKUP($J$3,Data!$A$40:$D$48,2,FALSE)*$J38+VLOOKUP($K$3,Data!$A$40:$D$48,2,FALSE)*$K38+VLOOKUP($L$3,Data!$A$40:$D$48,2,FALSE)*$L38+VLOOKUP($M$3,Data!$A$40:$D$48,2,FALSE)*$M38+VLOOKUP($N$3,Data!$A$40:$D$48,2,FALSE)*$N38+VLOOKUP($O$3,Data!$A$40:$D$48,2,FALSE)*$O38+VLOOKUP($P$3,Data!$A$40:$D$48,2,FALSE)*$P38+VLOOKUP($Q$3,Data!$A$40:$D$48,2,FALSE)*$Q38+VLOOKUP($R$3,Data!$A$40:$D$48,2,FALSE)*$R38</f>
        <v>1</v>
      </c>
      <c r="AI38" s="111">
        <f>MAX(1+VLOOKUP($J$3,Data!$A$40:$D$48,3,FALSE)*$J38+VLOOKUP($K$3,Data!$A$40:$D$48,3,FALSE)*$K38+VLOOKUP($L$3,Data!$A$40:$D$48,3,FALSE)*$L38+VLOOKUP($M$3,Data!$A$40:$D$48,3,FALSE)*$M38+VLOOKUP($N$3,Data!$A$40:$D$48,3,FALSE)*$N38+VLOOKUP($O$3,Data!$A$40:$D$48,3,FALSE)*$O38+VLOOKUP($P$3,Data!$A$40:$D$48,3,FALSE)*$P38+VLOOKUP($Q$3,Data!$A$40:$D$48,3,FALSE)*$Q38+VLOOKUP($R$3,Data!$A$40:$D$48,3,FALSE)*$R38,0)</f>
        <v>1</v>
      </c>
      <c r="AJ38" s="111">
        <f>MAX(1-(VLOOKUP($J$3,Data!$A$40:$D$48,4,FALSE)*$J38+VLOOKUP($K$3,Data!$A$40:$D$48,4,FALSE)*$K38+VLOOKUP($L$3,Data!$A$40:$D$48,4,FALSE)*$L38+VLOOKUP($M$3,Data!$A$40:$D$48,4,FALSE)*$M38+VLOOKUP($N$3,Data!$A$40:$D$48,4,FALSE)*$N38+VLOOKUP($O$3,Data!$A$40:$D$48,4,FALSE)*$O38+VLOOKUP($P$3,Data!$A$40:$D$48,4,FALSE)*$P38+VLOOKUP($Q$3,Data!$A$40:$D$48,4,FALSE)*$Q38+VLOOKUP($R$3,Data!$A$40:$D$48,4,FALSE)*$R38),0.2)</f>
        <v>1</v>
      </c>
      <c r="AK38" s="112">
        <f t="shared" si="62"/>
        <v>0</v>
      </c>
      <c r="AL38" s="111">
        <f t="shared" si="63"/>
        <v>0.125</v>
      </c>
      <c r="AM38" s="111">
        <f t="shared" si="64"/>
        <v>0</v>
      </c>
      <c r="AN38" s="111">
        <f t="shared" si="65"/>
        <v>0</v>
      </c>
      <c r="AO38" s="131" t="s">
        <v>298</v>
      </c>
      <c r="AP38" s="11"/>
      <c r="AQ38" s="11">
        <f>IF(AQ$2=$A38,0,IF(HLOOKUP(AQ$2,Recipes!$H:$GI,'Production Calculator'!$A38+2,FALSE)=0,0,HLOOKUP(AQ$2,Recipes!$H:$GI,'Production Calculator'!$A38+2,FALSE)*$AK38))+IF($AO38=AQ$3,$AM38/VLOOKUP($AO38,Data!$A$50:$B$56,2,FALSE),0)</f>
        <v>0</v>
      </c>
      <c r="AR38" s="11">
        <f>IF(AR$2=$A38,0,IF(HLOOKUP(AR$2,Recipes!$H:$GI,'Production Calculator'!$A38+2,FALSE)=0,0,HLOOKUP(AR$2,Recipes!$H:$GI,'Production Calculator'!$A38+2,FALSE)*$AK38))+IF($AO38=AR$3,$AM38/VLOOKUP($AO38,Data!$A$50:$B$56,2,FALSE),0)</f>
        <v>0</v>
      </c>
      <c r="AS38" s="11">
        <f>IF(AS$2=$A38,0,IF(HLOOKUP(AS$2,Recipes!$H:$GI,'Production Calculator'!$A38+2,FALSE)=0,0,HLOOKUP(AS$2,Recipes!$H:$GI,'Production Calculator'!$A38+2,FALSE)*$AK38))+IF($AO38=AS$3,$AM38/VLOOKUP($AO38,Data!$A$50:$B$56,2,FALSE),0)</f>
        <v>0</v>
      </c>
      <c r="AT38" s="11">
        <f>IF(AT$2=$A38,0,IF(HLOOKUP(AT$2,Recipes!$H:$GI,'Production Calculator'!$A38+2,FALSE)=0,0,HLOOKUP(AT$2,Recipes!$H:$GI,'Production Calculator'!$A38+2,FALSE)*$AK38))+IF($AO38=AT$3,$AM38/VLOOKUP($AO38,Data!$A$50:$B$56,2,FALSE),0)</f>
        <v>0</v>
      </c>
      <c r="AU38" s="11">
        <f>IF(AU$2=$A38,0,IF(HLOOKUP(AU$2,Recipes!$H:$GI,'Production Calculator'!$A38+2,FALSE)=0,0,HLOOKUP(AU$2,Recipes!$H:$GI,'Production Calculator'!$A38+2,FALSE)*$AK38))+IF($AO38=AU$3,$AM38/VLOOKUP($AO38,Data!$A$50:$B$56,2,FALSE),0)</f>
        <v>0</v>
      </c>
      <c r="AV38" s="11">
        <f>IF(AV$2=$A38,0,IF(HLOOKUP(AV$2,Recipes!$H:$GI,'Production Calculator'!$A38+2,FALSE)=0,0,HLOOKUP(AV$2,Recipes!$H:$GI,'Production Calculator'!$A38+2,FALSE)*$AK38))+IF($AO38=AV$3,$AM38/VLOOKUP($AO38,Data!$A$50:$B$56,2,FALSE),0)</f>
        <v>0</v>
      </c>
      <c r="AW38" s="11">
        <f>IF(AW$2=$A38,0,IF(HLOOKUP(AW$2,Recipes!$H:$GI,'Production Calculator'!$A38+2,FALSE)=0,0,HLOOKUP(AW$2,Recipes!$H:$GI,'Production Calculator'!$A38+2,FALSE)*$AK38))+IF($AO38=AW$3,$AM38/VLOOKUP($AO38,Data!$A$50:$B$56,2,FALSE),0)</f>
        <v>0</v>
      </c>
      <c r="AX38" s="11">
        <f>IF(AX$2=$A38,0,IF(HLOOKUP(AX$2,Recipes!$H:$GI,'Production Calculator'!$A38+2,FALSE)=0,0,HLOOKUP(AX$2,Recipes!$H:$GI,'Production Calculator'!$A38+2,FALSE)*$AK38))+IF($AO38=AX$3,$AM38/VLOOKUP($AO38,Data!$A$50:$B$56,2,FALSE),0)</f>
        <v>0</v>
      </c>
      <c r="AY38" s="11">
        <f>IF(AY$2=$A38,0,IF(HLOOKUP(AY$2,Recipes!$H:$GI,'Production Calculator'!$A38+2,FALSE)=0,0,HLOOKUP(AY$2,Recipes!$H:$GI,'Production Calculator'!$A38+2,FALSE)*$AK38))+IF($AO38=AY$3,$AM38/VLOOKUP($AO38,Data!$A$50:$B$56,2,FALSE),0)</f>
        <v>0</v>
      </c>
      <c r="AZ38" s="11">
        <f>IF(AZ$2=$A38,0,IF(HLOOKUP(AZ$2,Recipes!$H:$GI,'Production Calculator'!$A38+2,FALSE)=0,0,HLOOKUP(AZ$2,Recipes!$H:$GI,'Production Calculator'!$A38+2,FALSE)*$AK38))+IF($AO38=AZ$3,$AM38/VLOOKUP($AO38,Data!$A$50:$B$56,2,FALSE),0)</f>
        <v>0</v>
      </c>
      <c r="BA38" s="11">
        <f>IF(BA$2=$A38,0,IF(HLOOKUP(BA$2,Recipes!$H:$GI,'Production Calculator'!$A38+2,FALSE)=0,0,HLOOKUP(BA$2,Recipes!$H:$GI,'Production Calculator'!$A38+2,FALSE)*$AK38))+IF($AO38=BA$3,$AM38/VLOOKUP($AO38,Data!$A$50:$B$56,2,FALSE),0)</f>
        <v>0</v>
      </c>
      <c r="BB38" s="11">
        <f>IF(BB$2=$A38,0,IF(HLOOKUP(BB$2,Recipes!$H:$GI,'Production Calculator'!$A38+2,FALSE)=0,0,HLOOKUP(BB$2,Recipes!$H:$GI,'Production Calculator'!$A38+2,FALSE)*$AK38))+IF($AO38=BB$3,$AM38/VLOOKUP($AO38,Data!$A$50:$B$56,2,FALSE),0)</f>
        <v>0</v>
      </c>
      <c r="BC38" s="11">
        <f>IF(BC$2=$A38,0,IF(HLOOKUP(BC$2,Recipes!$H:$GI,'Production Calculator'!$A38+2,FALSE)=0,0,HLOOKUP(BC$2,Recipes!$H:$GI,'Production Calculator'!$A38+2,FALSE)*$AK38))+IF($AO38=BC$3,$AM38/VLOOKUP($AO38,Data!$A$50:$B$56,2,FALSE),0)</f>
        <v>0</v>
      </c>
      <c r="BD38" s="11">
        <f>IF(BD$2=$A38,0,IF(HLOOKUP(BD$2,Recipes!$H:$GI,'Production Calculator'!$A38+2,FALSE)=0,0,HLOOKUP(BD$2,Recipes!$H:$GI,'Production Calculator'!$A38+2,FALSE)*$AK38))+IF($AO38=BD$3,$AM38/VLOOKUP($AO38,Data!$A$50:$B$56,2,FALSE),0)</f>
        <v>0</v>
      </c>
      <c r="BE38" s="11">
        <f>IF(BE$2=$A38,0,IF(HLOOKUP(BE$2,Recipes!$H:$GI,'Production Calculator'!$A38+2,FALSE)=0,0,HLOOKUP(BE$2,Recipes!$H:$GI,'Production Calculator'!$A38+2,FALSE)*$AK38))+IF($AO38=BE$3,$AM38/VLOOKUP($AO38,Data!$A$50:$B$56,2,FALSE),0)</f>
        <v>0</v>
      </c>
      <c r="BF38" s="11">
        <f>IF(BF$2=$A38,0,IF(HLOOKUP(BF$2,Recipes!$H:$GI,'Production Calculator'!$A38+2,FALSE)=0,0,HLOOKUP(BF$2,Recipes!$H:$GI,'Production Calculator'!$A38+2,FALSE)*$AK38))+IF($AO38=BF$3,$AM38/VLOOKUP($AO38,Data!$A$50:$B$56,2,FALSE),0)</f>
        <v>0</v>
      </c>
      <c r="BG38" s="11">
        <f>IF(BG$2=$A38,0,IF(HLOOKUP(BG$2,Recipes!$H:$GI,'Production Calculator'!$A38+2,FALSE)=0,0,HLOOKUP(BG$2,Recipes!$H:$GI,'Production Calculator'!$A38+2,FALSE)*$AK38))+IF($AO38=BG$3,$AM38/VLOOKUP($AO38,Data!$A$50:$B$56,2,FALSE),0)</f>
        <v>0</v>
      </c>
      <c r="BH38" s="11">
        <f>IF(BH$2=$A38,0,IF(HLOOKUP(BH$2,Recipes!$H:$GI,'Production Calculator'!$A38+2,FALSE)=0,0,HLOOKUP(BH$2,Recipes!$H:$GI,'Production Calculator'!$A38+2,FALSE)*$AK38))+IF($AO38=BH$3,$AM38/VLOOKUP($AO38,Data!$A$50:$B$56,2,FALSE),0)</f>
        <v>0</v>
      </c>
      <c r="BI38" s="11">
        <f>IF(BI$2=$A38,0,IF(HLOOKUP(BI$2,Recipes!$H:$GI,'Production Calculator'!$A38+2,FALSE)=0,0,HLOOKUP(BI$2,Recipes!$H:$GI,'Production Calculator'!$A38+2,FALSE)*$AK38))+IF($AO38=BI$3,$AM38/VLOOKUP($AO38,Data!$A$50:$B$56,2,FALSE),0)</f>
        <v>0</v>
      </c>
      <c r="BJ38" s="11">
        <f>IF(BJ$2=$A38,0,IF(HLOOKUP(BJ$2,Recipes!$H:$GI,'Production Calculator'!$A38+2,FALSE)=0,0,HLOOKUP(BJ$2,Recipes!$H:$GI,'Production Calculator'!$A38+2,FALSE)*$AK38))+IF($AO38=BJ$3,$AM38/VLOOKUP($AO38,Data!$A$50:$B$56,2,FALSE),0)</f>
        <v>0</v>
      </c>
      <c r="BK38" s="11">
        <f>IF(BK$2=$A38,0,IF(HLOOKUP(BK$2,Recipes!$H:$GI,'Production Calculator'!$A38+2,FALSE)=0,0,HLOOKUP(BK$2,Recipes!$H:$GI,'Production Calculator'!$A38+2,FALSE)*$AK38))+IF($AO38=BK$3,$AM38/VLOOKUP($AO38,Data!$A$50:$B$56,2,FALSE),0)</f>
        <v>0</v>
      </c>
      <c r="BL38" s="11">
        <f>IF(BL$2=$A38,0,IF(HLOOKUP(BL$2,Recipes!$H:$GI,'Production Calculator'!$A38+2,FALSE)=0,0,HLOOKUP(BL$2,Recipes!$H:$GI,'Production Calculator'!$A38+2,FALSE)*$AK38))+IF($AO38=BL$3,$AM38/VLOOKUP($AO38,Data!$A$50:$B$56,2,FALSE),0)</f>
        <v>0</v>
      </c>
      <c r="BM38" s="11">
        <f>IF(BM$2=$A38,0,IF(HLOOKUP(BM$2,Recipes!$H:$GI,'Production Calculator'!$A38+2,FALSE)=0,0,HLOOKUP(BM$2,Recipes!$H:$GI,'Production Calculator'!$A38+2,FALSE)*$AK38))+IF($AO38=BM$3,$AM38/VLOOKUP($AO38,Data!$A$50:$B$56,2,FALSE),0)</f>
        <v>0</v>
      </c>
      <c r="BN38" s="11">
        <f>IF(BN$2=$A38,0,IF(HLOOKUP(BN$2,Recipes!$H:$GI,'Production Calculator'!$A38+2,FALSE)=0,0,HLOOKUP(BN$2,Recipes!$H:$GI,'Production Calculator'!$A38+2,FALSE)*$AK38))+IF($AO38=BN$3,$AM38/VLOOKUP($AO38,Data!$A$50:$B$56,2,FALSE),0)</f>
        <v>0</v>
      </c>
      <c r="BO38" s="11">
        <f>IF(BO$2=$A38,0,IF(HLOOKUP(BO$2,Recipes!$H:$GI,'Production Calculator'!$A38+2,FALSE)=0,0,HLOOKUP(BO$2,Recipes!$H:$GI,'Production Calculator'!$A38+2,FALSE)*$AK38))+IF($AO38=BO$3,$AM38/VLOOKUP($AO38,Data!$A$50:$B$56,2,FALSE),0)</f>
        <v>0</v>
      </c>
      <c r="BP38" s="11">
        <f>IF(BP$2=$A38,0,IF(HLOOKUP(BP$2,Recipes!$H:$GI,'Production Calculator'!$A38+2,FALSE)=0,0,HLOOKUP(BP$2,Recipes!$H:$GI,'Production Calculator'!$A38+2,FALSE)*$AK38))+IF($AO38=BP$3,$AM38/VLOOKUP($AO38,Data!$A$50:$B$56,2,FALSE),0)</f>
        <v>0</v>
      </c>
      <c r="BQ38" s="11">
        <f>IF(BQ$2=$A38,0,IF(HLOOKUP(BQ$2,Recipes!$H:$GI,'Production Calculator'!$A38+2,FALSE)=0,0,HLOOKUP(BQ$2,Recipes!$H:$GI,'Production Calculator'!$A38+2,FALSE)*$AK38))+IF($AO38=BQ$3,$AM38/VLOOKUP($AO38,Data!$A$50:$B$56,2,FALSE),0)</f>
        <v>0</v>
      </c>
      <c r="BR38" s="11">
        <f>IF(BR$2=$A38,0,IF(HLOOKUP(BR$2,Recipes!$H:$GI,'Production Calculator'!$A38+2,FALSE)=0,0,HLOOKUP(BR$2,Recipes!$H:$GI,'Production Calculator'!$A38+2,FALSE)*$AK38))+IF($AO38=BR$3,$AM38/VLOOKUP($AO38,Data!$A$50:$B$56,2,FALSE),0)</f>
        <v>0</v>
      </c>
      <c r="BS38" s="11">
        <f>IF(BS$2=$A38,0,IF(HLOOKUP(BS$2,Recipes!$H:$GI,'Production Calculator'!$A38+2,FALSE)=0,0,HLOOKUP(BS$2,Recipes!$H:$GI,'Production Calculator'!$A38+2,FALSE)*$AK38))+IF($AO38=BS$3,$AM38/VLOOKUP($AO38,Data!$A$50:$B$56,2,FALSE),0)</f>
        <v>0</v>
      </c>
      <c r="BT38" s="11">
        <f>IF(BT$2=$A38,0,IF(HLOOKUP(BT$2,Recipes!$H:$GI,'Production Calculator'!$A38+2,FALSE)=0,0,HLOOKUP(BT$2,Recipes!$H:$GI,'Production Calculator'!$A38+2,FALSE)*$AK38))+IF($AO38=BT$3,$AM38/VLOOKUP($AO38,Data!$A$50:$B$56,2,FALSE),0)</f>
        <v>0</v>
      </c>
      <c r="BU38" s="11">
        <f>IF(BU$2=$A38,0,IF(HLOOKUP(BU$2,Recipes!$H:$GI,'Production Calculator'!$A38+2,FALSE)=0,0,HLOOKUP(BU$2,Recipes!$H:$GI,'Production Calculator'!$A38+2,FALSE)*$AK38))+IF($AO38=BU$3,$AM38/VLOOKUP($AO38,Data!$A$50:$B$56,2,FALSE),0)</f>
        <v>0</v>
      </c>
      <c r="BV38" s="11">
        <f>IF(BV$2=$A38,0,IF(HLOOKUP(BV$2,Recipes!$H:$GI,'Production Calculator'!$A38+2,FALSE)=0,0,HLOOKUP(BV$2,Recipes!$H:$GI,'Production Calculator'!$A38+2,FALSE)*$AK38))+IF($AO38=BV$3,$AM38/VLOOKUP($AO38,Data!$A$50:$B$56,2,FALSE),0)</f>
        <v>0</v>
      </c>
      <c r="BW38" s="11">
        <f>IF(BW$2=$A38,0,IF(HLOOKUP(BW$2,Recipes!$H:$GI,'Production Calculator'!$A38+2,FALSE)=0,0,HLOOKUP(BW$2,Recipes!$H:$GI,'Production Calculator'!$A38+2,FALSE)*$AK38))+IF($AO38=BW$3,$AM38/VLOOKUP($AO38,Data!$A$50:$B$56,2,FALSE),0)</f>
        <v>0</v>
      </c>
      <c r="BX38" s="11">
        <f>IF(BX$2=$A38,0,IF(HLOOKUP(BX$2,Recipes!$H:$GI,'Production Calculator'!$A38+2,FALSE)=0,0,HLOOKUP(BX$2,Recipes!$H:$GI,'Production Calculator'!$A38+2,FALSE)*$AK38))+IF($AO38=BX$3,$AM38/VLOOKUP($AO38,Data!$A$50:$B$56,2,FALSE),0)</f>
        <v>0</v>
      </c>
      <c r="BY38" s="11">
        <f>IF(BY$2=$A38,0,IF(HLOOKUP(BY$2,Recipes!$H:$GI,'Production Calculator'!$A38+2,FALSE)=0,0,HLOOKUP(BY$2,Recipes!$H:$GI,'Production Calculator'!$A38+2,FALSE)*$AK38))+IF($AO38=BY$3,$AM38/VLOOKUP($AO38,Data!$A$50:$B$56,2,FALSE),0)</f>
        <v>0</v>
      </c>
      <c r="BZ38" s="11">
        <f>IF(BZ$2=$A38,0,IF(HLOOKUP(BZ$2,Recipes!$H:$GI,'Production Calculator'!$A38+2,FALSE)=0,0,HLOOKUP(BZ$2,Recipes!$H:$GI,'Production Calculator'!$A38+2,FALSE)*$AK38))+IF($AO38=BZ$3,$AM38/VLOOKUP($AO38,Data!$A$50:$B$56,2,FALSE),0)</f>
        <v>0</v>
      </c>
      <c r="CA38" s="11">
        <f>IF(CA$2=$A38,0,IF(HLOOKUP(CA$2,Recipes!$H:$GI,'Production Calculator'!$A38+2,FALSE)=0,0,HLOOKUP(CA$2,Recipes!$H:$GI,'Production Calculator'!$A38+2,FALSE)*$AK38))+IF($AO38=CA$3,$AM38/VLOOKUP($AO38,Data!$A$50:$B$56,2,FALSE),0)</f>
        <v>0</v>
      </c>
      <c r="CB38" s="11">
        <f>IF(CB$2=$A38,0,IF(HLOOKUP(CB$2,Recipes!$H:$GI,'Production Calculator'!$A38+2,FALSE)=0,0,HLOOKUP(CB$2,Recipes!$H:$GI,'Production Calculator'!$A38+2,FALSE)*$AK38))+IF($AO38=CB$3,$AM38/VLOOKUP($AO38,Data!$A$50:$B$56,2,FALSE),0)</f>
        <v>0</v>
      </c>
      <c r="CC38" s="11">
        <f>IF(CC$2=$A38,0,IF(HLOOKUP(CC$2,Recipes!$H:$GI,'Production Calculator'!$A38+2,FALSE)=0,0,HLOOKUP(CC$2,Recipes!$H:$GI,'Production Calculator'!$A38+2,FALSE)*$AK38))+IF($AO38=CC$3,$AM38/VLOOKUP($AO38,Data!$A$50:$B$56,2,FALSE),0)</f>
        <v>0</v>
      </c>
      <c r="CD38" s="11">
        <f>IF(CD$2=$A38,0,IF(HLOOKUP(CD$2,Recipes!$H:$GI,'Production Calculator'!$A38+2,FALSE)=0,0,HLOOKUP(CD$2,Recipes!$H:$GI,'Production Calculator'!$A38+2,FALSE)*$AK38))+IF($AO38=CD$3,$AM38/VLOOKUP($AO38,Data!$A$50:$B$56,2,FALSE),0)</f>
        <v>0</v>
      </c>
      <c r="CE38" s="11">
        <f>IF(CE$2=$A38,0,IF(HLOOKUP(CE$2,Recipes!$H:$GI,'Production Calculator'!$A38+2,FALSE)=0,0,HLOOKUP(CE$2,Recipes!$H:$GI,'Production Calculator'!$A38+2,FALSE)*$AK38))+IF($AO38=CE$3,$AM38/VLOOKUP($AO38,Data!$A$50:$B$56,2,FALSE),0)</f>
        <v>0</v>
      </c>
      <c r="CF38" s="11">
        <f>IF(CF$2=$A38,0,IF(HLOOKUP(CF$2,Recipes!$H:$GI,'Production Calculator'!$A38+2,FALSE)=0,0,HLOOKUP(CF$2,Recipes!$H:$GI,'Production Calculator'!$A38+2,FALSE)*$AK38))+IF($AO38=CF$3,$AM38/VLOOKUP($AO38,Data!$A$50:$B$56,2,FALSE),0)</f>
        <v>0</v>
      </c>
      <c r="CG38" s="11">
        <f>IF(CG$2=$A38,0,IF(HLOOKUP(CG$2,Recipes!$H:$GI,'Production Calculator'!$A38+2,FALSE)=0,0,HLOOKUP(CG$2,Recipes!$H:$GI,'Production Calculator'!$A38+2,FALSE)*$AK38))+IF($AO38=CG$3,$AM38/VLOOKUP($AO38,Data!$A$50:$B$56,2,FALSE),0)</f>
        <v>0</v>
      </c>
      <c r="CH38" s="11">
        <f>IF(CH$2=$A38,0,IF(HLOOKUP(CH$2,Recipes!$H:$GI,'Production Calculator'!$A38+2,FALSE)=0,0,HLOOKUP(CH$2,Recipes!$H:$GI,'Production Calculator'!$A38+2,FALSE)*$AK38))+IF($AO38=CH$3,$AM38/VLOOKUP($AO38,Data!$A$50:$B$56,2,FALSE),0)</f>
        <v>0</v>
      </c>
      <c r="CI38" s="11">
        <f>IF(CI$2=$A38,0,IF(HLOOKUP(CI$2,Recipes!$H:$GI,'Production Calculator'!$A38+2,FALSE)=0,0,HLOOKUP(CI$2,Recipes!$H:$GI,'Production Calculator'!$A38+2,FALSE)*$AK38))+IF($AO38=CI$3,$AM38/VLOOKUP($AO38,Data!$A$50:$B$56,2,FALSE),0)</f>
        <v>0</v>
      </c>
      <c r="CJ38" s="11">
        <f>IF(CJ$2=$A38,0,IF(HLOOKUP(CJ$2,Recipes!$H:$GI,'Production Calculator'!$A38+2,FALSE)=0,0,HLOOKUP(CJ$2,Recipes!$H:$GI,'Production Calculator'!$A38+2,FALSE)*$AK38))+IF($AO38=CJ$3,$AM38/VLOOKUP($AO38,Data!$A$50:$B$56,2,FALSE),0)</f>
        <v>0</v>
      </c>
      <c r="CK38" s="11">
        <f>IF(CK$2=$A38,0,IF(HLOOKUP(CK$2,Recipes!$H:$GI,'Production Calculator'!$A38+2,FALSE)=0,0,HLOOKUP(CK$2,Recipes!$H:$GI,'Production Calculator'!$A38+2,FALSE)*$AK38))+IF($AO38=CK$3,$AM38/VLOOKUP($AO38,Data!$A$50:$B$56,2,FALSE),0)</f>
        <v>0</v>
      </c>
      <c r="CL38" s="11">
        <f>IF(CL$2=$A38,0,IF(HLOOKUP(CL$2,Recipes!$H:$GI,'Production Calculator'!$A38+2,FALSE)=0,0,HLOOKUP(CL$2,Recipes!$H:$GI,'Production Calculator'!$A38+2,FALSE)*$AK38))+IF($AO38=CL$3,$AM38/VLOOKUP($AO38,Data!$A$50:$B$56,2,FALSE),0)</f>
        <v>0</v>
      </c>
      <c r="CM38" s="11">
        <f>IF(CM$2=$A38,0,IF(HLOOKUP(CM$2,Recipes!$H:$GI,'Production Calculator'!$A38+2,FALSE)=0,0,HLOOKUP(CM$2,Recipes!$H:$GI,'Production Calculator'!$A38+2,FALSE)*$AK38))+IF($AO38=CM$3,$AM38/VLOOKUP($AO38,Data!$A$50:$B$56,2,FALSE),0)</f>
        <v>0</v>
      </c>
      <c r="CN38" s="11">
        <f>IF(CN$2=$A38,0,IF(HLOOKUP(CN$2,Recipes!$H:$GI,'Production Calculator'!$A38+2,FALSE)=0,0,HLOOKUP(CN$2,Recipes!$H:$GI,'Production Calculator'!$A38+2,FALSE)*$AK38))+IF($AO38=CN$3,$AM38/VLOOKUP($AO38,Data!$A$50:$B$56,2,FALSE),0)</f>
        <v>0</v>
      </c>
      <c r="CO38" s="11">
        <f>IF(CO$2=$A38,0,IF(HLOOKUP(CO$2,Recipes!$H:$GI,'Production Calculator'!$A38+2,FALSE)=0,0,HLOOKUP(CO$2,Recipes!$H:$GI,'Production Calculator'!$A38+2,FALSE)*$AK38))+IF($AO38=CO$3,$AM38/VLOOKUP($AO38,Data!$A$50:$B$56,2,FALSE),0)</f>
        <v>0</v>
      </c>
      <c r="CP38" s="11">
        <f>IF(CP$2=$A38,0,IF(HLOOKUP(CP$2,Recipes!$H:$GI,'Production Calculator'!$A38+2,FALSE)=0,0,HLOOKUP(CP$2,Recipes!$H:$GI,'Production Calculator'!$A38+2,FALSE)*$AK38))+IF($AO38=CP$3,$AM38/VLOOKUP($AO38,Data!$A$50:$B$56,2,FALSE),0)</f>
        <v>0</v>
      </c>
      <c r="CQ38" s="11">
        <f>IF(CQ$2=$A38,0,IF(HLOOKUP(CQ$2,Recipes!$H:$GI,'Production Calculator'!$A38+2,FALSE)=0,0,HLOOKUP(CQ$2,Recipes!$H:$GI,'Production Calculator'!$A38+2,FALSE)*$AK38))+IF($AO38=CQ$3,$AM38/VLOOKUP($AO38,Data!$A$50:$B$56,2,FALSE),0)</f>
        <v>0</v>
      </c>
      <c r="CR38" s="11">
        <f>IF(CR$2=$A38,0,IF(HLOOKUP(CR$2,Recipes!$H:$GI,'Production Calculator'!$A38+2,FALSE)=0,0,HLOOKUP(CR$2,Recipes!$H:$GI,'Production Calculator'!$A38+2,FALSE)*$AK38))+IF($AO38=CR$3,$AM38/VLOOKUP($AO38,Data!$A$50:$B$56,2,FALSE),0)</f>
        <v>0</v>
      </c>
      <c r="CS38" s="11">
        <f>IF(CS$2=$A38,0,IF(HLOOKUP(CS$2,Recipes!$H:$GI,'Production Calculator'!$A38+2,FALSE)=0,0,HLOOKUP(CS$2,Recipes!$H:$GI,'Production Calculator'!$A38+2,FALSE)*$AK38))+IF($AO38=CS$3,$AM38/VLOOKUP($AO38,Data!$A$50:$B$56,2,FALSE),0)</f>
        <v>0</v>
      </c>
      <c r="CT38" s="11">
        <f>IF(CT$2=$A38,0,IF(HLOOKUP(CT$2,Recipes!$H:$GI,'Production Calculator'!$A38+2,FALSE)=0,0,HLOOKUP(CT$2,Recipes!$H:$GI,'Production Calculator'!$A38+2,FALSE)*$AK38))+IF($AO38=CT$3,$AM38/VLOOKUP($AO38,Data!$A$50:$B$56,2,FALSE),0)</f>
        <v>0</v>
      </c>
      <c r="CU38" s="11">
        <f>IF(CU$2=$A38,0,IF(HLOOKUP(CU$2,Recipes!$H:$GI,'Production Calculator'!$A38+2,FALSE)=0,0,HLOOKUP(CU$2,Recipes!$H:$GI,'Production Calculator'!$A38+2,FALSE)*$AK38))+IF($AO38=CU$3,$AM38/VLOOKUP($AO38,Data!$A$50:$B$56,2,FALSE),0)</f>
        <v>0</v>
      </c>
      <c r="CV38" s="11">
        <f>IF(CV$2=$A38,0,IF(HLOOKUP(CV$2,Recipes!$H:$GI,'Production Calculator'!$A38+2,FALSE)=0,0,HLOOKUP(CV$2,Recipes!$H:$GI,'Production Calculator'!$A38+2,FALSE)*$AK38))+IF($AO38=CV$3,$AM38/VLOOKUP($AO38,Data!$A$50:$B$56,2,FALSE),0)</f>
        <v>0</v>
      </c>
      <c r="CW38" s="11">
        <f>IF(CW$2=$A38,0,IF(HLOOKUP(CW$2,Recipes!$H:$GI,'Production Calculator'!$A38+2,FALSE)=0,0,HLOOKUP(CW$2,Recipes!$H:$GI,'Production Calculator'!$A38+2,FALSE)*$AK38))+IF($AO38=CW$3,$AM38/VLOOKUP($AO38,Data!$A$50:$B$56,2,FALSE),0)</f>
        <v>0</v>
      </c>
      <c r="CX38" s="11">
        <f>IF(CX$2=$A38,0,IF(HLOOKUP(CX$2,Recipes!$H:$GI,'Production Calculator'!$A38+2,FALSE)=0,0,HLOOKUP(CX$2,Recipes!$H:$GI,'Production Calculator'!$A38+2,FALSE)*$AK38))+IF($AO38=CX$3,$AM38/VLOOKUP($AO38,Data!$A$50:$B$56,2,FALSE),0)</f>
        <v>0</v>
      </c>
      <c r="CY38" s="11">
        <f>IF(CY$2=$A38,0,IF(HLOOKUP(CY$2,Recipes!$H:$GI,'Production Calculator'!$A38+2,FALSE)=0,0,HLOOKUP(CY$2,Recipes!$H:$GI,'Production Calculator'!$A38+2,FALSE)*$AK38))+IF($AO38=CY$3,$AM38/VLOOKUP($AO38,Data!$A$50:$B$56,2,FALSE),0)</f>
        <v>0</v>
      </c>
      <c r="CZ38" s="11">
        <f>IF(CZ$2=$A38,0,IF(HLOOKUP(CZ$2,Recipes!$H:$GI,'Production Calculator'!$A38+2,FALSE)=0,0,HLOOKUP(CZ$2,Recipes!$H:$GI,'Production Calculator'!$A38+2,FALSE)*$AK38))+IF($AO38=CZ$3,$AM38/VLOOKUP($AO38,Data!$A$50:$B$56,2,FALSE),0)</f>
        <v>0</v>
      </c>
      <c r="DA38" s="11">
        <f>IF(DA$2=$A38,0,IF(HLOOKUP(DA$2,Recipes!$H:$GI,'Production Calculator'!$A38+2,FALSE)=0,0,HLOOKUP(DA$2,Recipes!$H:$GI,'Production Calculator'!$A38+2,FALSE)*$AK38))+IF($AO38=DA$3,$AM38/VLOOKUP($AO38,Data!$A$50:$B$56,2,FALSE),0)</f>
        <v>0</v>
      </c>
      <c r="DB38" s="11">
        <f>IF(DB$2=$A38,0,IF(HLOOKUP(DB$2,Recipes!$H:$GI,'Production Calculator'!$A38+2,FALSE)=0,0,HLOOKUP(DB$2,Recipes!$H:$GI,'Production Calculator'!$A38+2,FALSE)*$AK38))+IF($AO38=DB$3,$AM38/VLOOKUP($AO38,Data!$A$50:$B$56,2,FALSE),0)</f>
        <v>0</v>
      </c>
      <c r="DC38" s="11">
        <f>IF(DC$2=$A38,0,IF(HLOOKUP(DC$2,Recipes!$H:$GI,'Production Calculator'!$A38+2,FALSE)=0,0,HLOOKUP(DC$2,Recipes!$H:$GI,'Production Calculator'!$A38+2,FALSE)*$AK38))+IF($AO38=DC$3,$AM38/VLOOKUP($AO38,Data!$A$50:$B$56,2,FALSE),0)</f>
        <v>0</v>
      </c>
      <c r="DD38" s="11">
        <f>IF(DD$2=$A38,0,IF(HLOOKUP(DD$2,Recipes!$H:$GI,'Production Calculator'!$A38+2,FALSE)=0,0,HLOOKUP(DD$2,Recipes!$H:$GI,'Production Calculator'!$A38+2,FALSE)*$AK38))+IF($AO38=DD$3,$AM38/VLOOKUP($AO38,Data!$A$50:$B$56,2,FALSE),0)</f>
        <v>0</v>
      </c>
      <c r="DE38" s="11">
        <f>IF(DE$2=$A38,0,IF(HLOOKUP(DE$2,Recipes!$H:$GI,'Production Calculator'!$A38+2,FALSE)=0,0,HLOOKUP(DE$2,Recipes!$H:$GI,'Production Calculator'!$A38+2,FALSE)*$AK38))+IF($AO38=DE$3,$AM38/VLOOKUP($AO38,Data!$A$50:$B$56,2,FALSE),0)</f>
        <v>0</v>
      </c>
      <c r="DF38" s="11">
        <f>IF(DF$2=$A38,0,IF(HLOOKUP(DF$2,Recipes!$H:$GI,'Production Calculator'!$A38+2,FALSE)=0,0,HLOOKUP(DF$2,Recipes!$H:$GI,'Production Calculator'!$A38+2,FALSE)*$AK38))+IF($AO38=DF$3,$AM38/VLOOKUP($AO38,Data!$A$50:$B$56,2,FALSE),0)</f>
        <v>0</v>
      </c>
      <c r="DG38" s="11">
        <f>IF(DG$2=$A38,0,IF(HLOOKUP(DG$2,Recipes!$H:$GI,'Production Calculator'!$A38+2,FALSE)=0,0,HLOOKUP(DG$2,Recipes!$H:$GI,'Production Calculator'!$A38+2,FALSE)*$AK38))+IF($AO38=DG$3,$AM38/VLOOKUP($AO38,Data!$A$50:$B$56,2,FALSE),0)</f>
        <v>0</v>
      </c>
      <c r="DH38" s="11">
        <f>IF(DH$2=$A38,0,IF(HLOOKUP(DH$2,Recipes!$H:$GI,'Production Calculator'!$A38+2,FALSE)=0,0,HLOOKUP(DH$2,Recipes!$H:$GI,'Production Calculator'!$A38+2,FALSE)*$AK38))+IF($AO38=DH$3,$AM38/VLOOKUP($AO38,Data!$A$50:$B$56,2,FALSE),0)</f>
        <v>0</v>
      </c>
      <c r="DI38" s="11">
        <f>IF(DI$2=$A38,0,IF(HLOOKUP(DI$2,Recipes!$H:$GI,'Production Calculator'!$A38+2,FALSE)=0,0,HLOOKUP(DI$2,Recipes!$H:$GI,'Production Calculator'!$A38+2,FALSE)*$AK38))+IF($AO38=DI$3,$AM38/VLOOKUP($AO38,Data!$A$50:$B$56,2,FALSE),0)</f>
        <v>0</v>
      </c>
      <c r="DJ38" s="11">
        <f>IF(DJ$2=$A38,0,IF(HLOOKUP(DJ$2,Recipes!$H:$GI,'Production Calculator'!$A38+2,FALSE)=0,0,HLOOKUP(DJ$2,Recipes!$H:$GI,'Production Calculator'!$A38+2,FALSE)*$AK38))+IF($AO38=DJ$3,$AM38/VLOOKUP($AO38,Data!$A$50:$B$56,2,FALSE),0)</f>
        <v>0</v>
      </c>
      <c r="DK38" s="11">
        <f>IF(DK$2=$A38,0,IF(HLOOKUP(DK$2,Recipes!$H:$GI,'Production Calculator'!$A38+2,FALSE)=0,0,HLOOKUP(DK$2,Recipes!$H:$GI,'Production Calculator'!$A38+2,FALSE)*$AK38))+IF($AO38=DK$3,$AM38/VLOOKUP($AO38,Data!$A$50:$B$56,2,FALSE),0)</f>
        <v>0</v>
      </c>
      <c r="DL38" s="11">
        <f>IF(DL$2=$A38,0,IF(HLOOKUP(DL$2,Recipes!$H:$GI,'Production Calculator'!$A38+2,FALSE)=0,0,HLOOKUP(DL$2,Recipes!$H:$GI,'Production Calculator'!$A38+2,FALSE)*$AK38))+IF($AO38=DL$3,$AM38/VLOOKUP($AO38,Data!$A$50:$B$56,2,FALSE),0)</f>
        <v>0</v>
      </c>
      <c r="DM38" s="11">
        <f>IF(DM$2=$A38,0,IF(HLOOKUP(DM$2,Recipes!$H:$GI,'Production Calculator'!$A38+2,FALSE)=0,0,HLOOKUP(DM$2,Recipes!$H:$GI,'Production Calculator'!$A38+2,FALSE)*$AK38))+IF($AO38=DM$3,$AM38/VLOOKUP($AO38,Data!$A$50:$B$56,2,FALSE),0)</f>
        <v>0</v>
      </c>
      <c r="DN38" s="11">
        <f>IF(DN$2=$A38,0,IF(HLOOKUP(DN$2,Recipes!$H:$GI,'Production Calculator'!$A38+2,FALSE)=0,0,HLOOKUP(DN$2,Recipes!$H:$GI,'Production Calculator'!$A38+2,FALSE)*$AK38))+IF($AO38=DN$3,$AM38/VLOOKUP($AO38,Data!$A$50:$B$56,2,FALSE),0)</f>
        <v>0</v>
      </c>
      <c r="DO38" s="11">
        <f>IF(DO$2=$A38,0,IF(HLOOKUP(DO$2,Recipes!$H:$GI,'Production Calculator'!$A38+2,FALSE)=0,0,HLOOKUP(DO$2,Recipes!$H:$GI,'Production Calculator'!$A38+2,FALSE)*$AK38))+IF($AO38=DO$3,$AM38/VLOOKUP($AO38,Data!$A$50:$B$56,2,FALSE),0)</f>
        <v>0</v>
      </c>
      <c r="DP38" s="11">
        <f>IF(DP$2=$A38,0,IF(HLOOKUP(DP$2,Recipes!$H:$GI,'Production Calculator'!$A38+2,FALSE)=0,0,HLOOKUP(DP$2,Recipes!$H:$GI,'Production Calculator'!$A38+2,FALSE)*$AK38))+IF($AO38=DP$3,$AM38/VLOOKUP($AO38,Data!$A$50:$B$56,2,FALSE),0)</f>
        <v>0</v>
      </c>
      <c r="DQ38" s="11">
        <f>IF(DQ$2=$A38,0,IF(HLOOKUP(DQ$2,Recipes!$H:$GI,'Production Calculator'!$A38+2,FALSE)=0,0,HLOOKUP(DQ$2,Recipes!$H:$GI,'Production Calculator'!$A38+2,FALSE)*$AK38))+IF($AO38=DQ$3,$AM38/VLOOKUP($AO38,Data!$A$50:$B$56,2,FALSE),0)</f>
        <v>0</v>
      </c>
      <c r="DR38" s="11">
        <f>IF(DR$2=$A38,0,IF(HLOOKUP(DR$2,Recipes!$H:$GI,'Production Calculator'!$A38+2,FALSE)=0,0,HLOOKUP(DR$2,Recipes!$H:$GI,'Production Calculator'!$A38+2,FALSE)*$AK38))+IF($AO38=DR$3,$AM38/VLOOKUP($AO38,Data!$A$50:$B$56,2,FALSE),0)</f>
        <v>0</v>
      </c>
      <c r="DS38" s="11">
        <f>IF(DS$2=$A38,0,IF(HLOOKUP(DS$2,Recipes!$H:$GI,'Production Calculator'!$A38+2,FALSE)=0,0,HLOOKUP(DS$2,Recipes!$H:$GI,'Production Calculator'!$A38+2,FALSE)*$AK38))+IF($AO38=DS$3,$AM38/VLOOKUP($AO38,Data!$A$50:$B$56,2,FALSE),0)</f>
        <v>0</v>
      </c>
      <c r="DT38" s="11">
        <f>IF(DT$2=$A38,0,IF(HLOOKUP(DT$2,Recipes!$H:$GI,'Production Calculator'!$A38+2,FALSE)=0,0,HLOOKUP(DT$2,Recipes!$H:$GI,'Production Calculator'!$A38+2,FALSE)*$AK38))+IF($AO38=DT$3,$AM38/VLOOKUP($AO38,Data!$A$50:$B$56,2,FALSE),0)</f>
        <v>0</v>
      </c>
      <c r="DU38" s="11">
        <f>IF(DU$2=$A38,0,IF(HLOOKUP(DU$2,Recipes!$H:$GI,'Production Calculator'!$A38+2,FALSE)=0,0,HLOOKUP(DU$2,Recipes!$H:$GI,'Production Calculator'!$A38+2,FALSE)*$AK38))+IF($AO38=DU$3,$AM38/VLOOKUP($AO38,Data!$A$50:$B$56,2,FALSE),0)</f>
        <v>0</v>
      </c>
      <c r="DV38" s="11">
        <f>IF(DV$2=$A38,0,IF(HLOOKUP(DV$2,Recipes!$H:$GI,'Production Calculator'!$A38+2,FALSE)=0,0,HLOOKUP(DV$2,Recipes!$H:$GI,'Production Calculator'!$A38+2,FALSE)*$AK38))+IF($AO38=DV$3,$AM38/VLOOKUP($AO38,Data!$A$50:$B$56,2,FALSE),0)</f>
        <v>0</v>
      </c>
      <c r="DW38" s="11">
        <f>IF(DW$2=$A38,0,IF(HLOOKUP(DW$2,Recipes!$H:$GI,'Production Calculator'!$A38+2,FALSE)=0,0,HLOOKUP(DW$2,Recipes!$H:$GI,'Production Calculator'!$A38+2,FALSE)*$AK38))+IF($AO38=DW$3,$AM38/VLOOKUP($AO38,Data!$A$50:$B$56,2,FALSE),0)</f>
        <v>0</v>
      </c>
      <c r="DX38" s="11">
        <f>IF(DX$2=$A38,0,IF(HLOOKUP(DX$2,Recipes!$H:$GI,'Production Calculator'!$A38+2,FALSE)=0,0,HLOOKUP(DX$2,Recipes!$H:$GI,'Production Calculator'!$A38+2,FALSE)*$AK38))+IF($AO38=DX$3,$AM38/VLOOKUP($AO38,Data!$A$50:$B$56,2,FALSE),0)</f>
        <v>0</v>
      </c>
      <c r="DY38" s="11">
        <f>IF(DY$2=$A38,0,IF(HLOOKUP(DY$2,Recipes!$H:$GI,'Production Calculator'!$A38+2,FALSE)=0,0,HLOOKUP(DY$2,Recipes!$H:$GI,'Production Calculator'!$A38+2,FALSE)*$AK38))+IF($AO38=DY$3,$AM38/VLOOKUP($AO38,Data!$A$50:$B$56,2,FALSE),0)</f>
        <v>0</v>
      </c>
      <c r="DZ38" s="11">
        <f>IF(DZ$2=$A38,0,IF(HLOOKUP(DZ$2,Recipes!$H:$GI,'Production Calculator'!$A38+2,FALSE)=0,0,HLOOKUP(DZ$2,Recipes!$H:$GI,'Production Calculator'!$A38+2,FALSE)*$AK38))+IF($AO38=DZ$3,$AM38/VLOOKUP($AO38,Data!$A$50:$B$56,2,FALSE),0)</f>
        <v>0</v>
      </c>
      <c r="EA38" s="11">
        <f>IF(EA$2=$A38,0,IF(HLOOKUP(EA$2,Recipes!$H:$GI,'Production Calculator'!$A38+2,FALSE)=0,0,HLOOKUP(EA$2,Recipes!$H:$GI,'Production Calculator'!$A38+2,FALSE)*$AK38))+IF($AO38=EA$3,$AM38/VLOOKUP($AO38,Data!$A$50:$B$56,2,FALSE),0)</f>
        <v>0</v>
      </c>
      <c r="EB38" s="11">
        <f>IF(EB$2=$A38,0,IF(HLOOKUP(EB$2,Recipes!$H:$GI,'Production Calculator'!$A38+2,FALSE)=0,0,HLOOKUP(EB$2,Recipes!$H:$GI,'Production Calculator'!$A38+2,FALSE)*$AK38))+IF($AO38=EB$3,$AM38/VLOOKUP($AO38,Data!$A$50:$B$56,2,FALSE),0)</f>
        <v>0</v>
      </c>
      <c r="EC38" s="11">
        <f>IF(EC$2=$A38,0,IF(HLOOKUP(EC$2,Recipes!$H:$GI,'Production Calculator'!$A38+2,FALSE)=0,0,HLOOKUP(EC$2,Recipes!$H:$GI,'Production Calculator'!$A38+2,FALSE)*$AK38))+IF($AO38=EC$3,$AM38/VLOOKUP($AO38,Data!$A$50:$B$56,2,FALSE),0)</f>
        <v>0</v>
      </c>
      <c r="ED38" s="11">
        <f>IF(ED$2=$A38,0,IF(HLOOKUP(ED$2,Recipes!$H:$GI,'Production Calculator'!$A38+2,FALSE)=0,0,HLOOKUP(ED$2,Recipes!$H:$GI,'Production Calculator'!$A38+2,FALSE)*$AK38))+IF($AO38=ED$3,$AM38/VLOOKUP($AO38,Data!$A$50:$B$56,2,FALSE),0)</f>
        <v>0</v>
      </c>
      <c r="EE38" s="11">
        <f>IF(EE$2=$A38,0,IF(HLOOKUP(EE$2,Recipes!$H:$GI,'Production Calculator'!$A38+2,FALSE)=0,0,HLOOKUP(EE$2,Recipes!$H:$GI,'Production Calculator'!$A38+2,FALSE)*$AK38))+IF($AO38=EE$3,$AM38/VLOOKUP($AO38,Data!$A$50:$B$56,2,FALSE),0)</f>
        <v>0</v>
      </c>
      <c r="EF38" s="11">
        <f>IF(EF$2=$A38,0,IF(HLOOKUP(EF$2,Recipes!$H:$GI,'Production Calculator'!$A38+2,FALSE)=0,0,HLOOKUP(EF$2,Recipes!$H:$GI,'Production Calculator'!$A38+2,FALSE)*$AK38))+IF($AO38=EF$3,$AM38/VLOOKUP($AO38,Data!$A$50:$B$56,2,FALSE),0)</f>
        <v>0</v>
      </c>
      <c r="EG38" s="11">
        <f>IF(EG$2=$A38,0,IF(HLOOKUP(EG$2,Recipes!$H:$GI,'Production Calculator'!$A38+2,FALSE)=0,0,HLOOKUP(EG$2,Recipes!$H:$GI,'Production Calculator'!$A38+2,FALSE)*$AK38))+IF($AO38=EG$3,$AM38/VLOOKUP($AO38,Data!$A$50:$B$56,2,FALSE),0)</f>
        <v>0</v>
      </c>
      <c r="EH38" s="11">
        <f>IF(EH$2=$A38,0,IF(HLOOKUP(EH$2,Recipes!$H:$GI,'Production Calculator'!$A38+2,FALSE)=0,0,HLOOKUP(EH$2,Recipes!$H:$GI,'Production Calculator'!$A38+2,FALSE)*$AK38))+IF($AO38=EH$3,$AM38/VLOOKUP($AO38,Data!$A$50:$B$56,2,FALSE),0)</f>
        <v>0</v>
      </c>
      <c r="EI38" s="11">
        <f>IF(EI$2=$A38,0,IF(HLOOKUP(EI$2,Recipes!$H:$GI,'Production Calculator'!$A38+2,FALSE)=0,0,HLOOKUP(EI$2,Recipes!$H:$GI,'Production Calculator'!$A38+2,FALSE)*$AK38))+IF($AO38=EI$3,$AM38/VLOOKUP($AO38,Data!$A$50:$B$56,2,FALSE),0)</f>
        <v>0</v>
      </c>
      <c r="EJ38" s="11">
        <f>IF(EJ$2=$A38,0,IF(HLOOKUP(EJ$2,Recipes!$H:$GI,'Production Calculator'!$A38+2,FALSE)=0,0,HLOOKUP(EJ$2,Recipes!$H:$GI,'Production Calculator'!$A38+2,FALSE)*$AK38))+IF($AO38=EJ$3,$AM38/VLOOKUP($AO38,Data!$A$50:$B$56,2,FALSE),0)</f>
        <v>0</v>
      </c>
      <c r="EK38" s="11">
        <f>IF(EK$2=$A38,0,IF(HLOOKUP(EK$2,Recipes!$H:$GI,'Production Calculator'!$A38+2,FALSE)=0,0,HLOOKUP(EK$2,Recipes!$H:$GI,'Production Calculator'!$A38+2,FALSE)*$AK38))+IF($AO38=EK$3,$AM38/VLOOKUP($AO38,Data!$A$50:$B$56,2,FALSE),0)</f>
        <v>0</v>
      </c>
      <c r="EL38" s="11">
        <f>IF(EL$2=$A38,0,IF(HLOOKUP(EL$2,Recipes!$H:$GI,'Production Calculator'!$A38+2,FALSE)=0,0,HLOOKUP(EL$2,Recipes!$H:$GI,'Production Calculator'!$A38+2,FALSE)*$AK38))+IF($AO38=EL$3,$AM38/VLOOKUP($AO38,Data!$A$50:$B$56,2,FALSE),0)</f>
        <v>0</v>
      </c>
      <c r="EM38" s="11">
        <f>IF(EM$2=$A38,0,IF(HLOOKUP(EM$2,Recipes!$H:$GI,'Production Calculator'!$A38+2,FALSE)=0,0,HLOOKUP(EM$2,Recipes!$H:$GI,'Production Calculator'!$A38+2,FALSE)*$AK38))+IF($AO38=EM$3,$AM38/VLOOKUP($AO38,Data!$A$50:$B$56,2,FALSE),0)</f>
        <v>0</v>
      </c>
      <c r="EN38" s="11">
        <f>IF(EN$2=$A38,0,IF(HLOOKUP(EN$2,Recipes!$H:$GI,'Production Calculator'!$A38+2,FALSE)=0,0,HLOOKUP(EN$2,Recipes!$H:$GI,'Production Calculator'!$A38+2,FALSE)*$AK38))+IF($AO38=EN$3,$AM38/VLOOKUP($AO38,Data!$A$50:$B$56,2,FALSE),0)</f>
        <v>0</v>
      </c>
      <c r="EO38" s="11">
        <f>IF(EO$2=$A38,0,IF(HLOOKUP(EO$2,Recipes!$H:$GI,'Production Calculator'!$A38+2,FALSE)=0,0,HLOOKUP(EO$2,Recipes!$H:$GI,'Production Calculator'!$A38+2,FALSE)*$AK38))+IF($AO38=EO$3,$AM38/VLOOKUP($AO38,Data!$A$50:$B$56,2,FALSE),0)</f>
        <v>0</v>
      </c>
      <c r="EP38" s="11">
        <f>IF(EP$2=$A38,0,IF(HLOOKUP(EP$2,Recipes!$H:$GI,'Production Calculator'!$A38+2,FALSE)=0,0,HLOOKUP(EP$2,Recipes!$H:$GI,'Production Calculator'!$A38+2,FALSE)*$AK38))+IF($AO38=EP$3,$AM38/VLOOKUP($AO38,Data!$A$50:$B$56,2,FALSE),0)</f>
        <v>0</v>
      </c>
      <c r="EQ38" s="11">
        <f>IF(EQ$2=$A38,0,IF(HLOOKUP(EQ$2,Recipes!$H:$GI,'Production Calculator'!$A38+2,FALSE)=0,0,HLOOKUP(EQ$2,Recipes!$H:$GI,'Production Calculator'!$A38+2,FALSE)*$AK38))+IF($AO38=EQ$3,$AM38/VLOOKUP($AO38,Data!$A$50:$B$56,2,FALSE),0)</f>
        <v>0</v>
      </c>
      <c r="ER38" s="11">
        <f>IF(ER$2=$A38,0,IF(HLOOKUP(ER$2,Recipes!$H:$GI,'Production Calculator'!$A38+2,FALSE)=0,0,HLOOKUP(ER$2,Recipes!$H:$GI,'Production Calculator'!$A38+2,FALSE)*$AK38))+IF($AO38=ER$3,$AM38/VLOOKUP($AO38,Data!$A$50:$B$56,2,FALSE),0)</f>
        <v>0</v>
      </c>
      <c r="ES38" s="11">
        <f>IF(ES$2=$A38,0,IF(HLOOKUP(ES$2,Recipes!$H:$GI,'Production Calculator'!$A38+2,FALSE)=0,0,HLOOKUP(ES$2,Recipes!$H:$GI,'Production Calculator'!$A38+2,FALSE)*$AK38))+IF($AO38=ES$3,$AM38/VLOOKUP($AO38,Data!$A$50:$B$56,2,FALSE),0)</f>
        <v>0</v>
      </c>
      <c r="ET38" s="11">
        <f>IF(ET$2=$A38,0,IF(HLOOKUP(ET$2,Recipes!$H:$GI,'Production Calculator'!$A38+2,FALSE)=0,0,HLOOKUP(ET$2,Recipes!$H:$GI,'Production Calculator'!$A38+2,FALSE)*$AK38))+IF($AO38=ET$3,$AM38/VLOOKUP($AO38,Data!$A$50:$B$56,2,FALSE),0)</f>
        <v>0</v>
      </c>
      <c r="EU38" s="11">
        <f>IF(EU$2=$A38,0,IF(HLOOKUP(EU$2,Recipes!$H:$GI,'Production Calculator'!$A38+2,FALSE)=0,0,HLOOKUP(EU$2,Recipes!$H:$GI,'Production Calculator'!$A38+2,FALSE)*$AK38))+IF($AO38=EU$3,$AM38/VLOOKUP($AO38,Data!$A$50:$B$56,2,FALSE),0)</f>
        <v>0</v>
      </c>
      <c r="EV38" s="11">
        <f>IF(EV$2=$A38,0,IF(HLOOKUP(EV$2,Recipes!$H:$GI,'Production Calculator'!$A38+2,FALSE)=0,0,HLOOKUP(EV$2,Recipes!$H:$GI,'Production Calculator'!$A38+2,FALSE)*$AK38))+IF($AO38=EV$3,$AM38/VLOOKUP($AO38,Data!$A$50:$B$56,2,FALSE),0)</f>
        <v>0</v>
      </c>
      <c r="EW38" s="11">
        <f>IF(EW$2=$A38,0,IF(HLOOKUP(EW$2,Recipes!$H:$GI,'Production Calculator'!$A38+2,FALSE)=0,0,HLOOKUP(EW$2,Recipes!$H:$GI,'Production Calculator'!$A38+2,FALSE)*$AK38))+IF($AO38=EW$3,$AM38/VLOOKUP($AO38,Data!$A$50:$B$56,2,FALSE),0)</f>
        <v>0</v>
      </c>
      <c r="EX38" s="11">
        <f>IF(EX$2=$A38,0,IF(HLOOKUP(EX$2,Recipes!$H:$GI,'Production Calculator'!$A38+2,FALSE)=0,0,HLOOKUP(EX$2,Recipes!$H:$GI,'Production Calculator'!$A38+2,FALSE)*$AK38))+IF($AO38=EX$3,$AM38/VLOOKUP($AO38,Data!$A$50:$B$56,2,FALSE),0)</f>
        <v>0</v>
      </c>
      <c r="EY38" s="11">
        <f>IF(EY$2=$A38,0,IF(HLOOKUP(EY$2,Recipes!$H:$GI,'Production Calculator'!$A38+2,FALSE)=0,0,HLOOKUP(EY$2,Recipes!$H:$GI,'Production Calculator'!$A38+2,FALSE)*$AK38))+IF($AO38=EY$3,$AM38/VLOOKUP($AO38,Data!$A$50:$B$56,2,FALSE),0)</f>
        <v>0</v>
      </c>
      <c r="EZ38" s="11">
        <f>IF(EZ$2=$A38,0,IF(HLOOKUP(EZ$2,Recipes!$H:$GI,'Production Calculator'!$A38+2,FALSE)=0,0,HLOOKUP(EZ$2,Recipes!$H:$GI,'Production Calculator'!$A38+2,FALSE)*$AK38))+IF($AO38=EZ$3,$AM38/VLOOKUP($AO38,Data!$A$50:$B$56,2,FALSE),0)</f>
        <v>0</v>
      </c>
      <c r="FA38" s="11">
        <f>IF(FA$2=$A38,0,IF(HLOOKUP(FA$2,Recipes!$H:$GI,'Production Calculator'!$A38+2,FALSE)=0,0,HLOOKUP(FA$2,Recipes!$H:$GI,'Production Calculator'!$A38+2,FALSE)*$AK38))+IF($AO38=FA$3,$AM38/VLOOKUP($AO38,Data!$A$50:$B$56,2,FALSE),0)</f>
        <v>0</v>
      </c>
      <c r="FB38" s="11">
        <f>IF(FB$2=$A38,0,IF(HLOOKUP(FB$2,Recipes!$H:$GI,'Production Calculator'!$A38+2,FALSE)=0,0,HLOOKUP(FB$2,Recipes!$H:$GI,'Production Calculator'!$A38+2,FALSE)*$AK38))+IF($AO38=FB$3,$AM38/VLOOKUP($AO38,Data!$A$50:$B$56,2,FALSE),0)</f>
        <v>0</v>
      </c>
      <c r="FC38" s="11">
        <f>IF(FC$2=$A38,0,IF(HLOOKUP(FC$2,Recipes!$H:$GI,'Production Calculator'!$A38+2,FALSE)=0,0,HLOOKUP(FC$2,Recipes!$H:$GI,'Production Calculator'!$A38+2,FALSE)*$AK38))+IF($AO38=FC$3,$AM38/VLOOKUP($AO38,Data!$A$50:$B$56,2,FALSE),0)</f>
        <v>0</v>
      </c>
      <c r="FD38" s="11">
        <f>IF(FD$2=$A38,0,IF(HLOOKUP(FD$2,Recipes!$H:$GI,'Production Calculator'!$A38+2,FALSE)=0,0,HLOOKUP(FD$2,Recipes!$H:$GI,'Production Calculator'!$A38+2,FALSE)*$AK38))+IF($AO38=FD$3,$AM38/VLOOKUP($AO38,Data!$A$50:$B$56,2,FALSE),0)</f>
        <v>0</v>
      </c>
      <c r="FE38" s="11">
        <f>IF(FE$2=$A38,0,IF(HLOOKUP(FE$2,Recipes!$H:$GI,'Production Calculator'!$A38+2,FALSE)=0,0,HLOOKUP(FE$2,Recipes!$H:$GI,'Production Calculator'!$A38+2,FALSE)*$AK38))+IF($AO38=FE$3,$AM38/VLOOKUP($AO38,Data!$A$50:$B$56,2,FALSE),0)</f>
        <v>0</v>
      </c>
      <c r="FF38" s="11">
        <f>IF(FF$2=$A38,0,IF(HLOOKUP(FF$2,Recipes!$H:$GI,'Production Calculator'!$A38+2,FALSE)=0,0,HLOOKUP(FF$2,Recipes!$H:$GI,'Production Calculator'!$A38+2,FALSE)*$AK38))+IF($AO38=FF$3,$AM38/VLOOKUP($AO38,Data!$A$50:$B$56,2,FALSE),0)</f>
        <v>0</v>
      </c>
      <c r="FG38" s="11">
        <f>IF(FG$2=$A38,0,IF(HLOOKUP(FG$2,Recipes!$H:$GI,'Production Calculator'!$A38+2,FALSE)=0,0,HLOOKUP(FG$2,Recipes!$H:$GI,'Production Calculator'!$A38+2,FALSE)*$AK38))+IF($AO38=FG$3,$AM38/VLOOKUP($AO38,Data!$A$50:$B$56,2,FALSE),0)</f>
        <v>0</v>
      </c>
      <c r="FH38" s="11">
        <f>IF(FH$2=$A38,0,IF(HLOOKUP(FH$2,Recipes!$H:$GI,'Production Calculator'!$A38+2,FALSE)=0,0,HLOOKUP(FH$2,Recipes!$H:$GI,'Production Calculator'!$A38+2,FALSE)*$AK38))+IF($AO38=FH$3,$AM38/VLOOKUP($AO38,Data!$A$50:$B$56,2,FALSE),0)</f>
        <v>0</v>
      </c>
      <c r="FI38" s="11">
        <f>IF(FI$2=$A38,0,IF(HLOOKUP(FI$2,Recipes!$H:$GI,'Production Calculator'!$A38+2,FALSE)=0,0,HLOOKUP(FI$2,Recipes!$H:$GI,'Production Calculator'!$A38+2,FALSE)*$AK38))+IF($AO38=FI$3,$AM38/VLOOKUP($AO38,Data!$A$50:$B$56,2,FALSE),0)</f>
        <v>0</v>
      </c>
      <c r="FJ38" s="11">
        <f>IF(FJ$2=$A38,0,IF(HLOOKUP(FJ$2,Recipes!$H:$GI,'Production Calculator'!$A38+2,FALSE)=0,0,HLOOKUP(FJ$2,Recipes!$H:$GI,'Production Calculator'!$A38+2,FALSE)*$AK38))+IF($AO38=FJ$3,$AM38/VLOOKUP($AO38,Data!$A$50:$B$56,2,FALSE),0)</f>
        <v>0</v>
      </c>
      <c r="FK38" s="11">
        <f>IF(FK$2=$A38,0,IF(HLOOKUP(FK$2,Recipes!$H:$GI,'Production Calculator'!$A38+2,FALSE)=0,0,HLOOKUP(FK$2,Recipes!$H:$GI,'Production Calculator'!$A38+2,FALSE)*$AK38))+IF($AO38=FK$3,$AM38/VLOOKUP($AO38,Data!$A$50:$B$56,2,FALSE),0)</f>
        <v>0</v>
      </c>
      <c r="FL38" s="11">
        <f>IF(FL$2=$A38,0,IF(HLOOKUP(FL$2,Recipes!$H:$GI,'Production Calculator'!$A38+2,FALSE)=0,0,HLOOKUP(FL$2,Recipes!$H:$GI,'Production Calculator'!$A38+2,FALSE)*$AK38))+IF($AO38=FL$3,$AM38/VLOOKUP($AO38,Data!$A$50:$B$56,2,FALSE),0)</f>
        <v>0</v>
      </c>
      <c r="FM38" s="11">
        <f>IF(FM$2=$A38,0,IF(HLOOKUP(FM$2,Recipes!$H:$GI,'Production Calculator'!$A38+2,FALSE)=0,0,HLOOKUP(FM$2,Recipes!$H:$GI,'Production Calculator'!$A38+2,FALSE)*$AK38))+IF($AO38=FM$3,$AM38/VLOOKUP($AO38,Data!$A$50:$B$56,2,FALSE),0)</f>
        <v>0</v>
      </c>
      <c r="FN38" s="11">
        <f>IF(FN$2=$A38,0,IF(HLOOKUP(FN$2,Recipes!$H:$GI,'Production Calculator'!$A38+2,FALSE)=0,0,HLOOKUP(FN$2,Recipes!$H:$GI,'Production Calculator'!$A38+2,FALSE)*$AK38))+IF($AO38=FN$3,$AM38/VLOOKUP($AO38,Data!$A$50:$B$56,2,FALSE),0)</f>
        <v>0</v>
      </c>
      <c r="FO38" s="11">
        <f>IF(FO$2=$A38,0,IF(HLOOKUP(FO$2,Recipes!$H:$GI,'Production Calculator'!$A38+2,FALSE)=0,0,HLOOKUP(FO$2,Recipes!$H:$GI,'Production Calculator'!$A38+2,FALSE)*$AK38))+IF($AO38=FO$3,$AM38/VLOOKUP($AO38,Data!$A$50:$B$56,2,FALSE),0)</f>
        <v>0</v>
      </c>
      <c r="FP38" s="11">
        <f>IF(FP$2=$A38,0,IF(HLOOKUP(FP$2,Recipes!$H:$GI,'Production Calculator'!$A38+2,FALSE)=0,0,HLOOKUP(FP$2,Recipes!$H:$GI,'Production Calculator'!$A38+2,FALSE)*$AK38))+IF($AO38=FP$3,$AM38/VLOOKUP($AO38,Data!$A$50:$B$56,2,FALSE),0)</f>
        <v>0</v>
      </c>
      <c r="FQ38" s="11">
        <f>IF(FQ$2=$A38,0,IF(HLOOKUP(FQ$2,Recipes!$H:$GI,'Production Calculator'!$A38+2,FALSE)=0,0,HLOOKUP(FQ$2,Recipes!$H:$GI,'Production Calculator'!$A38+2,FALSE)*$AK38))+IF($AO38=FQ$3,$AM38/VLOOKUP($AO38,Data!$A$50:$B$56,2,FALSE),0)</f>
        <v>0</v>
      </c>
      <c r="FR38" s="11">
        <f>IF(FR$2=$A38,0,IF(HLOOKUP(FR$2,Recipes!$H:$GI,'Production Calculator'!$A38+2,FALSE)=0,0,HLOOKUP(FR$2,Recipes!$H:$GI,'Production Calculator'!$A38+2,FALSE)*$AK38))+IF($AO38=FR$3,$AM38/VLOOKUP($AO38,Data!$A$50:$B$56,2,FALSE),0)</f>
        <v>0</v>
      </c>
      <c r="FS38" s="11">
        <f>IF(FS$2=$A38,0,IF(HLOOKUP(FS$2,Recipes!$H:$GI,'Production Calculator'!$A38+2,FALSE)=0,0,HLOOKUP(FS$2,Recipes!$H:$GI,'Production Calculator'!$A38+2,FALSE)*$AK38))+IF($AO38=FS$3,$AM38/VLOOKUP($AO38,Data!$A$50:$B$56,2,FALSE),0)</f>
        <v>0</v>
      </c>
      <c r="FT38" s="11">
        <f>IF(FT$2=$A38,0,IF(HLOOKUP(FT$2,Recipes!$H:$GI,'Production Calculator'!$A38+2,FALSE)=0,0,HLOOKUP(FT$2,Recipes!$H:$GI,'Production Calculator'!$A38+2,FALSE)*$AK38))+IF($AO38=FT$3,$AM38/VLOOKUP($AO38,Data!$A$50:$B$56,2,FALSE),0)</f>
        <v>0</v>
      </c>
      <c r="FU38" s="11">
        <f>IF(FU$2=$A38,0,IF(HLOOKUP(FU$2,Recipes!$H:$GI,'Production Calculator'!$A38+2,FALSE)=0,0,HLOOKUP(FU$2,Recipes!$H:$GI,'Production Calculator'!$A38+2,FALSE)*$AK38))+IF($AO38=FU$3,$AM38/VLOOKUP($AO38,Data!$A$50:$B$56,2,FALSE),0)</f>
        <v>0</v>
      </c>
      <c r="FV38" s="11">
        <f>IF(FV$2=$A38,0,IF(HLOOKUP(FV$2,Recipes!$H:$GI,'Production Calculator'!$A38+2,FALSE)=0,0,HLOOKUP(FV$2,Recipes!$H:$GI,'Production Calculator'!$A38+2,FALSE)*$AK38))+IF($AO38=FV$3,$AM38/VLOOKUP($AO38,Data!$A$50:$B$56,2,FALSE),0)</f>
        <v>0</v>
      </c>
      <c r="FW38" s="11">
        <f>IF(FW$2=$A38,0,IF(HLOOKUP(FW$2,Recipes!$H:$GI,'Production Calculator'!$A38+2,FALSE)=0,0,HLOOKUP(FW$2,Recipes!$H:$GI,'Production Calculator'!$A38+2,FALSE)*$AK38))+IF($AO38=FW$3,$AM38/VLOOKUP($AO38,Data!$A$50:$B$56,2,FALSE),0)</f>
        <v>0</v>
      </c>
      <c r="FX38" s="11">
        <f>IF(FX$2=$A38,0,IF(HLOOKUP(FX$2,Recipes!$H:$GI,'Production Calculator'!$A38+2,FALSE)=0,0,HLOOKUP(FX$2,Recipes!$H:$GI,'Production Calculator'!$A38+2,FALSE)*$AK38))+IF($AO38=FX$3,$AM38/VLOOKUP($AO38,Data!$A$50:$B$56,2,FALSE),0)</f>
        <v>0</v>
      </c>
      <c r="FY38" s="11">
        <f>IF(FY$2=$A38,0,IF(HLOOKUP(FY$2,Recipes!$H:$GI,'Production Calculator'!$A38+2,FALSE)=0,0,HLOOKUP(FY$2,Recipes!$H:$GI,'Production Calculator'!$A38+2,FALSE)*$AK38))+IF($AO38=FY$3,$AM38/VLOOKUP($AO38,Data!$A$50:$B$56,2,FALSE),0)</f>
        <v>0</v>
      </c>
      <c r="FZ38" s="11">
        <f>IF(FZ$2=$A38,0,IF(HLOOKUP(FZ$2,Recipes!$H:$GI,'Production Calculator'!$A38+2,FALSE)=0,0,HLOOKUP(FZ$2,Recipes!$H:$GI,'Production Calculator'!$A38+2,FALSE)*$AK38))+IF($AO38=FZ$3,$AM38/VLOOKUP($AO38,Data!$A$50:$B$56,2,FALSE),0)</f>
        <v>0</v>
      </c>
      <c r="GA38" s="11">
        <f>IF(GA$2=$A38,0,IF(HLOOKUP(GA$2,Recipes!$H:$GI,'Production Calculator'!$A38+2,FALSE)=0,0,HLOOKUP(GA$2,Recipes!$H:$GI,'Production Calculator'!$A38+2,FALSE)*$AK38))+IF($AO38=GA$3,$AM38/VLOOKUP($AO38,Data!$A$50:$B$56,2,FALSE),0)</f>
        <v>0</v>
      </c>
      <c r="GB38" s="11">
        <f>IF(GB$2=$A38,0,IF(HLOOKUP(GB$2,Recipes!$H:$GI,'Production Calculator'!$A38+2,FALSE)=0,0,HLOOKUP(GB$2,Recipes!$H:$GI,'Production Calculator'!$A38+2,FALSE)*$AK38))+IF($AO38=GB$3,$AM38/VLOOKUP($AO38,Data!$A$50:$B$56,2,FALSE),0)</f>
        <v>0</v>
      </c>
      <c r="GC38" s="11">
        <f>IF(GC$2=$A38,0,IF(HLOOKUP(GC$2,Recipes!$H:$GI,'Production Calculator'!$A38+2,FALSE)=0,0,HLOOKUP(GC$2,Recipes!$H:$GI,'Production Calculator'!$A38+2,FALSE)*$AK38))+IF($AO38=GC$3,$AM38/VLOOKUP($AO38,Data!$A$50:$B$56,2,FALSE),0)</f>
        <v>0</v>
      </c>
      <c r="GD38" s="11">
        <f>IF(GD$2=$A38,0,IF(HLOOKUP(GD$2,Recipes!$H:$GI,'Production Calculator'!$A38+2,FALSE)=0,0,HLOOKUP(GD$2,Recipes!$H:$GI,'Production Calculator'!$A38+2,FALSE)*$AK38))+IF($AO38=GD$3,$AM38/VLOOKUP($AO38,Data!$A$50:$B$56,2,FALSE),0)</f>
        <v>0</v>
      </c>
      <c r="GE38" s="11">
        <f>IF(GE$2=$A38,0,IF(HLOOKUP(GE$2,Recipes!$H:$GI,'Production Calculator'!$A38+2,FALSE)=0,0,HLOOKUP(GE$2,Recipes!$H:$GI,'Production Calculator'!$A38+2,FALSE)*$AK38))+IF($AO38=GE$3,$AM38/VLOOKUP($AO38,Data!$A$50:$B$56,2,FALSE),0)</f>
        <v>0</v>
      </c>
      <c r="GF38" s="11">
        <f>IF(GF$2=$A38,0,IF(HLOOKUP(GF$2,Recipes!$H:$GI,'Production Calculator'!$A38+2,FALSE)=0,0,HLOOKUP(GF$2,Recipes!$H:$GI,'Production Calculator'!$A38+2,FALSE)*$AK38))+IF($AO38=GF$3,$AM38/VLOOKUP($AO38,Data!$A$50:$B$56,2,FALSE),0)</f>
        <v>0</v>
      </c>
      <c r="GG38" s="11">
        <f>IF(GG$2=$A38,0,IF(HLOOKUP(GG$2,Recipes!$H:$GI,'Production Calculator'!$A38+2,FALSE)=0,0,HLOOKUP(GG$2,Recipes!$H:$GI,'Production Calculator'!$A38+2,FALSE)*$AK38))+IF($AO38=GG$3,$AM38/VLOOKUP($AO38,Data!$A$50:$B$56,2,FALSE),0)</f>
        <v>0</v>
      </c>
      <c r="GH38" s="11">
        <f>IF(GH$2=$A38,0,IF(HLOOKUP(GH$2,Recipes!$H:$GI,'Production Calculator'!$A38+2,FALSE)=0,0,HLOOKUP(GH$2,Recipes!$H:$GI,'Production Calculator'!$A38+2,FALSE)*$AK38))+IF($AO38=GH$3,$AM38/VLOOKUP($AO38,Data!$A$50:$B$56,2,FALSE),0)</f>
        <v>0</v>
      </c>
      <c r="GI38" s="11">
        <f>IF(GI$2=$A38,0,IF(HLOOKUP(GI$2,Recipes!$H:$GI,'Production Calculator'!$A38+2,FALSE)=0,0,HLOOKUP(GI$2,Recipes!$H:$GI,'Production Calculator'!$A38+2,FALSE)*$AK38))+IF($AO38=GI$3,$AM38/VLOOKUP($AO38,Data!$A$50:$B$56,2,FALSE),0)</f>
        <v>0</v>
      </c>
      <c r="GJ38" s="11">
        <f>IF(GJ$2=$A38,0,IF(HLOOKUP(GJ$2,Recipes!$H:$GI,'Production Calculator'!$A38+2,FALSE)=0,0,HLOOKUP(GJ$2,Recipes!$H:$GI,'Production Calculator'!$A38+2,FALSE)*$AK38))+IF($AO38=GJ$3,$AM38/VLOOKUP($AO38,Data!$A$50:$B$56,2,FALSE),0)</f>
        <v>0</v>
      </c>
      <c r="GK38" s="11">
        <f>IF(GK$2=$A38,0,IF(HLOOKUP(GK$2,Recipes!$H:$GI,'Production Calculator'!$A38+2,FALSE)=0,0,HLOOKUP(GK$2,Recipes!$H:$GI,'Production Calculator'!$A38+2,FALSE)*$AK38))+IF($AO38=GK$3,$AM38/VLOOKUP($AO38,Data!$A$50:$B$56,2,FALSE),0)</f>
        <v>0</v>
      </c>
      <c r="GL38" s="11">
        <f>IF(GL$2=$A38,0,IF(HLOOKUP(GL$2,Recipes!$H:$GI,'Production Calculator'!$A38+2,FALSE)=0,0,HLOOKUP(GL$2,Recipes!$H:$GI,'Production Calculator'!$A38+2,FALSE)*$AK38))+IF($AO38=GL$3,$AM38/VLOOKUP($AO38,Data!$A$50:$B$56,2,FALSE),0)</f>
        <v>0</v>
      </c>
      <c r="GM38" s="11">
        <f>IF(GM$2=$A38,0,IF(HLOOKUP(GM$2,Recipes!$H:$GI,'Production Calculator'!$A38+2,FALSE)=0,0,HLOOKUP(GM$2,Recipes!$H:$GI,'Production Calculator'!$A38+2,FALSE)*$AK38))+IF($AO38=GM$3,$AM38/VLOOKUP($AO38,Data!$A$50:$B$56,2,FALSE),0)</f>
        <v>0</v>
      </c>
      <c r="GN38" s="11">
        <f>IF(GN$2=$A38,0,IF(HLOOKUP(GN$2,Recipes!$H:$GI,'Production Calculator'!$A38+2,FALSE)=0,0,HLOOKUP(GN$2,Recipes!$H:$GI,'Production Calculator'!$A38+2,FALSE)*$AK38))+IF($AO38=GN$3,$AM38/VLOOKUP($AO38,Data!$A$50:$B$56,2,FALSE),0)</f>
        <v>0</v>
      </c>
      <c r="GO38" s="11">
        <f>IF(GO$2=$A38,0,IF(HLOOKUP(GO$2,Recipes!$H:$GI,'Production Calculator'!$A38+2,FALSE)=0,0,HLOOKUP(GO$2,Recipes!$H:$GI,'Production Calculator'!$A38+2,FALSE)*$AK38))+IF($AO38=GO$3,$AM38/VLOOKUP($AO38,Data!$A$50:$B$56,2,FALSE),0)</f>
        <v>0</v>
      </c>
      <c r="GP38" s="11">
        <f>IF(GP$2=$A38,0,IF(HLOOKUP(GP$2,Recipes!$H:$GI,'Production Calculator'!$A38+2,FALSE)=0,0,HLOOKUP(GP$2,Recipes!$H:$GI,'Production Calculator'!$A38+2,FALSE)*$AK38))+IF($AO38=GP$3,$AM38/VLOOKUP($AO38,Data!$A$50:$B$56,2,FALSE),0)</f>
        <v>0</v>
      </c>
      <c r="GQ38" s="11">
        <f>IF(GQ$2=$A38,0,IF(HLOOKUP(GQ$2,Recipes!$H:$GI,'Production Calculator'!$A38+2,FALSE)=0,0,HLOOKUP(GQ$2,Recipes!$H:$GI,'Production Calculator'!$A38+2,FALSE)*$AK38))+IF($AO38=GQ$3,$AM38/VLOOKUP($AO38,Data!$A$50:$B$56,2,FALSE),0)</f>
        <v>0</v>
      </c>
      <c r="GR38" s="11">
        <f>IF(GR$2=$A38,0,IF(HLOOKUP(GR$2,Recipes!$H:$GI,'Production Calculator'!$A38+2,FALSE)=0,0,HLOOKUP(GR$2,Recipes!$H:$GI,'Production Calculator'!$A38+2,FALSE)*$AK38))+IF($AO38=GR$3,$AM38/VLOOKUP($AO38,Data!$A$50:$B$56,2,FALSE),0)</f>
        <v>0</v>
      </c>
      <c r="GS38" s="11">
        <f>IF(GS$2=$A38,0,IF(HLOOKUP(GS$2,Recipes!$H:$GI,'Production Calculator'!$A38+2,FALSE)=0,0,HLOOKUP(GS$2,Recipes!$H:$GI,'Production Calculator'!$A38+2,FALSE)*$AK38))+IF($AO38=GS$3,$AM38/VLOOKUP($AO38,Data!$A$50:$B$56,2,FALSE),0)</f>
        <v>0</v>
      </c>
      <c r="GT38" s="11">
        <f>IF(GT$2=$A38,0,IF(HLOOKUP(GT$2,Recipes!$H:$GI,'Production Calculator'!$A38+2,FALSE)=0,0,HLOOKUP(GT$2,Recipes!$H:$GI,'Production Calculator'!$A38+2,FALSE)*$AK38))+IF($AO38=GT$3,$AM38/VLOOKUP($AO38,Data!$A$50:$B$56,2,FALSE),0)</f>
        <v>0</v>
      </c>
      <c r="GU38" s="11">
        <f>IF(GU$2=$A38,0,IF(HLOOKUP(GU$2,Recipes!$H:$GI,'Production Calculator'!$A38+2,FALSE)=0,0,HLOOKUP(GU$2,Recipes!$H:$GI,'Production Calculator'!$A38+2,FALSE)*$AK38))+IF($AO38=GU$3,$AM38/VLOOKUP($AO38,Data!$A$50:$B$56,2,FALSE),0)</f>
        <v>0</v>
      </c>
      <c r="GV38" s="11">
        <f>IF(GV$2=$A38,0,IF(HLOOKUP(GV$2,Recipes!$H:$GI,'Production Calculator'!$A38+2,FALSE)=0,0,HLOOKUP(GV$2,Recipes!$H:$GI,'Production Calculator'!$A38+2,FALSE)*$AK38))+IF($AO38=GV$3,$AM38/VLOOKUP($AO38,Data!$A$50:$B$56,2,FALSE),0)</f>
        <v>0</v>
      </c>
      <c r="GW38" s="11">
        <f>IF(GW$2=$A38,0,IF(HLOOKUP(GW$2,Recipes!$H:$GI,'Production Calculator'!$A38+2,FALSE)=0,0,HLOOKUP(GW$2,Recipes!$H:$GI,'Production Calculator'!$A38+2,FALSE)*$AK38))+IF($AO38=GW$3,$AM38/VLOOKUP($AO38,Data!$A$50:$B$56,2,FALSE),0)</f>
        <v>0</v>
      </c>
      <c r="GX38" s="11">
        <f>IF(GX$2=$A38,0,IF(HLOOKUP(GX$2,Recipes!$H:$GI,'Production Calculator'!$A38+2,FALSE)=0,0,HLOOKUP(GX$2,Recipes!$H:$GI,'Production Calculator'!$A38+2,FALSE)*$AK38))+IF($AO38=GX$3,$AM38/VLOOKUP($AO38,Data!$A$50:$B$56,2,FALSE),0)</f>
        <v>0</v>
      </c>
      <c r="GY38" s="11">
        <f>IF(GY$2=$A38,0,IF(HLOOKUP(GY$2,Recipes!$H:$GI,'Production Calculator'!$A38+2,FALSE)=0,0,HLOOKUP(GY$2,Recipes!$H:$GI,'Production Calculator'!$A38+2,FALSE)*$AK38))+IF($AO38=GY$3,$AM38/VLOOKUP($AO38,Data!$A$50:$B$56,2,FALSE),0)</f>
        <v>0</v>
      </c>
      <c r="GZ38" s="11">
        <f>IF(GZ$2=$A38,0,IF(HLOOKUP(GZ$2,Recipes!$H:$GI,'Production Calculator'!$A38+2,FALSE)=0,0,HLOOKUP(GZ$2,Recipes!$H:$GI,'Production Calculator'!$A38+2,FALSE)*$AK38))+IF($AO38=GZ$3,$AM38/VLOOKUP($AO38,Data!$A$50:$B$56,2,FALSE),0)</f>
        <v>0</v>
      </c>
      <c r="HA38" s="11">
        <f>IF(HA$2=$A38,0,IF(HLOOKUP(HA$2,Recipes!$H:$GI,'Production Calculator'!$A38+2,FALSE)=0,0,HLOOKUP(HA$2,Recipes!$H:$GI,'Production Calculator'!$A38+2,FALSE)*$AK38))+IF($AO38=HA$3,$AM38/VLOOKUP($AO38,Data!$A$50:$B$56,2,FALSE),0)</f>
        <v>0</v>
      </c>
      <c r="HB38" s="11">
        <f>IF(HB$2=$A38,0,IF(HLOOKUP(HB$2,Recipes!$H:$GI,'Production Calculator'!$A38+2,FALSE)=0,0,HLOOKUP(HB$2,Recipes!$H:$GI,'Production Calculator'!$A38+2,FALSE)*$AK38))+IF($AO38=HB$3,$AM38/VLOOKUP($AO38,Data!$A$50:$B$56,2,FALSE),0)</f>
        <v>0</v>
      </c>
      <c r="HC38" s="11">
        <f>IF(HC$2=$A38,0,IF(HLOOKUP(HC$2,Recipes!$H:$GI,'Production Calculator'!$A38+2,FALSE)=0,0,HLOOKUP(HC$2,Recipes!$H:$GI,'Production Calculator'!$A38+2,FALSE)*$AK38))+IF($AO38=HC$3,$AM38/VLOOKUP($AO38,Data!$A$50:$B$56,2,FALSE),0)</f>
        <v>0</v>
      </c>
      <c r="HD38" s="11">
        <f>IF(HD$2=$A38,0,IF(HLOOKUP(HD$2,Recipes!$H:$GI,'Production Calculator'!$A38+2,FALSE)=0,0,HLOOKUP(HD$2,Recipes!$H:$GI,'Production Calculator'!$A38+2,FALSE)*$AK38))+IF($AO38=HD$3,$AM38/VLOOKUP($AO38,Data!$A$50:$B$56,2,FALSE),0)</f>
        <v>0</v>
      </c>
      <c r="HE38" s="11">
        <f>IF(HE$2=$A38,0,IF(HLOOKUP(HE$2,Recipes!$H:$GI,'Production Calculator'!$A38+2,FALSE)=0,0,HLOOKUP(HE$2,Recipes!$H:$GI,'Production Calculator'!$A38+2,FALSE)*$AK38))+IF($AO38=HE$3,$AM38/VLOOKUP($AO38,Data!$A$50:$B$56,2,FALSE),0)</f>
        <v>0</v>
      </c>
      <c r="HF38" s="11">
        <f>IF(HF$2=$A38,0,IF(HLOOKUP(HF$2,Recipes!$H:$GI,'Production Calculator'!$A38+2,FALSE)=0,0,HLOOKUP(HF$2,Recipes!$H:$GI,'Production Calculator'!$A38+2,FALSE)*$AK38))+IF($AO38=HF$3,$AM38/VLOOKUP($AO38,Data!$A$50:$B$56,2,FALSE),0)</f>
        <v>0</v>
      </c>
      <c r="HG38" s="11">
        <f>IF(HG$2=$A38,0,IF(HLOOKUP(HG$2,Recipes!$H:$GI,'Production Calculator'!$A38+2,FALSE)=0,0,HLOOKUP(HG$2,Recipes!$H:$GI,'Production Calculator'!$A38+2,FALSE)*$AK38))+IF($AO38=HG$3,$AM38/VLOOKUP($AO38,Data!$A$50:$B$56,2,FALSE),0)</f>
        <v>0</v>
      </c>
      <c r="HH38" s="11">
        <f>IF(HH$2=$A38,0,IF(HLOOKUP(HH$2,Recipes!$H:$GI,'Production Calculator'!$A38+2,FALSE)=0,0,HLOOKUP(HH$2,Recipes!$H:$GI,'Production Calculator'!$A38+2,FALSE)*$AK38))+IF($AO38=HH$3,$AM38/VLOOKUP($AO38,Data!$A$50:$B$56,2,FALSE),0)</f>
        <v>0</v>
      </c>
      <c r="HI38" s="11">
        <f>IF(HI$2=$A38,0,IF(HLOOKUP(HI$2,Recipes!$H:$GI,'Production Calculator'!$A38+2,FALSE)=0,0,HLOOKUP(HI$2,Recipes!$H:$GI,'Production Calculator'!$A38+2,FALSE)*$AK38))+IF($AO38=HI$3,$AM38/VLOOKUP($AO38,Data!$A$50:$B$56,2,FALSE),0)</f>
        <v>0</v>
      </c>
      <c r="HJ38" s="11">
        <f>IF(HJ$2=$A38,0,IF(HLOOKUP(HJ$2,Recipes!$H:$GI,'Production Calculator'!$A38+2,FALSE)=0,0,HLOOKUP(HJ$2,Recipes!$H:$GI,'Production Calculator'!$A38+2,FALSE)*$AK38))+IF($AO38=HJ$3,$AM38/VLOOKUP($AO38,Data!$A$50:$B$56,2,FALSE),0)</f>
        <v>0</v>
      </c>
      <c r="HK38" s="11">
        <f>IF(HK$2=$A38,0,IF(HLOOKUP(HK$2,Recipes!$H:$GI,'Production Calculator'!$A38+2,FALSE)=0,0,HLOOKUP(HK$2,Recipes!$H:$GI,'Production Calculator'!$A38+2,FALSE)*$AK38))+IF($AO38=HK$3,$AM38/VLOOKUP($AO38,Data!$A$50:$B$56,2,FALSE),0)</f>
        <v>0</v>
      </c>
      <c r="HL38" s="11">
        <f>IF(HL$2=$A38,0,IF(HLOOKUP(HL$2,Recipes!$H:$GI,'Production Calculator'!$A38+2,FALSE)=0,0,HLOOKUP(HL$2,Recipes!$H:$GI,'Production Calculator'!$A38+2,FALSE)*$AK38))+IF($AO38=HL$3,$AM38/VLOOKUP($AO38,Data!$A$50:$B$56,2,FALSE),0)</f>
        <v>0</v>
      </c>
      <c r="HM38" s="11">
        <f>IF(HM$2=$A38,0,IF(HLOOKUP(HM$2,Recipes!$H:$GI,'Production Calculator'!$A38+2,FALSE)=0,0,HLOOKUP(HM$2,Recipes!$H:$GI,'Production Calculator'!$A38+2,FALSE)*$AK38))+IF($AO38=HM$3,$AM38/VLOOKUP($AO38,Data!$A$50:$B$56,2,FALSE),0)</f>
        <v>0</v>
      </c>
      <c r="HN38" s="11">
        <f>IF(HN$2=$A38,0,IF(HLOOKUP(HN$2,Recipes!$H:$GI,'Production Calculator'!$A38+2,FALSE)=0,0,HLOOKUP(HN$2,Recipes!$H:$GI,'Production Calculator'!$A38+2,FALSE)*$AK38))+IF($AO38=HN$3,$AM38/VLOOKUP($AO38,Data!$A$50:$B$56,2,FALSE),0)</f>
        <v>0</v>
      </c>
      <c r="HO38" s="11">
        <f>IF(HO$2=$A38,0,IF(HLOOKUP(HO$2,Recipes!$H:$GI,'Production Calculator'!$A38+2,FALSE)=0,0,HLOOKUP(HO$2,Recipes!$H:$GI,'Production Calculator'!$A38+2,FALSE)*$AK38))+IF($AO38=HO$3,$AM38/VLOOKUP($AO38,Data!$A$50:$B$56,2,FALSE),0)</f>
        <v>0</v>
      </c>
      <c r="HP38" s="11">
        <f>IF(HP$2=$A38,0,IF(HLOOKUP(HP$2,Recipes!$H:$GI,'Production Calculator'!$A38+2,FALSE)=0,0,HLOOKUP(HP$2,Recipes!$H:$GI,'Production Calculator'!$A38+2,FALSE)*$AK38))+IF($AO38=HP$3,$AM38/VLOOKUP($AO38,Data!$A$50:$B$56,2,FALSE),0)</f>
        <v>0</v>
      </c>
      <c r="HQ38" s="11">
        <f>IF(HQ$2=$A38,0,IF(HLOOKUP(HQ$2,Recipes!$H:$GI,'Production Calculator'!$A38+2,FALSE)=0,0,HLOOKUP(HQ$2,Recipes!$H:$GI,'Production Calculator'!$A38+2,FALSE)*$AK38))+IF($AO38=HQ$3,$AM38/VLOOKUP($AO38,Data!$A$50:$B$56,2,FALSE),0)</f>
        <v>0</v>
      </c>
      <c r="HR38" s="11">
        <f>IF(HR$2=$A38,0,IF(HLOOKUP(HR$2,Recipes!$H:$GI,'Production Calculator'!$A38+2,FALSE)=0,0,HLOOKUP(HR$2,Recipes!$H:$GI,'Production Calculator'!$A38+2,FALSE)*$AK38))+IF($AO38=HR$3,$AM38/VLOOKUP($AO38,Data!$A$50:$B$56,2,FALSE),0)</f>
        <v>0</v>
      </c>
      <c r="HS38" s="121"/>
    </row>
    <row r="39" spans="1:227" x14ac:dyDescent="0.45">
      <c r="A39">
        <v>26</v>
      </c>
      <c r="B39" s="107" t="str">
        <f>VLOOKUP(A39,Recipes!A:B,2)</f>
        <v>Personal roboport</v>
      </c>
      <c r="C39" s="128">
        <v>0</v>
      </c>
      <c r="D39" s="108">
        <f t="shared" si="50"/>
        <v>0</v>
      </c>
      <c r="E39" s="127" t="s">
        <v>1</v>
      </c>
      <c r="F39" s="109">
        <f>VLOOKUP(A39,Recipes!$A$3:$G$186,6,FALSE)</f>
        <v>4</v>
      </c>
      <c r="G39" s="109">
        <f>VLOOKUP(A39,Recipes!$A$3:$G$186,7,FALSE)</f>
        <v>0</v>
      </c>
      <c r="H39" s="110">
        <f t="shared" si="51"/>
        <v>0</v>
      </c>
      <c r="I39" s="109">
        <f>VLOOKUP(E39,Data!$A$2:$C$26,3, FALSE)</f>
        <v>4</v>
      </c>
      <c r="J39" s="108">
        <v>0</v>
      </c>
      <c r="K39" s="108">
        <v>0</v>
      </c>
      <c r="L39" s="108">
        <v>0</v>
      </c>
      <c r="M39" s="123">
        <v>0</v>
      </c>
      <c r="N39" s="123">
        <v>0</v>
      </c>
      <c r="O39" s="123">
        <v>0</v>
      </c>
      <c r="P39" s="124">
        <v>0</v>
      </c>
      <c r="Q39" s="124">
        <v>0</v>
      </c>
      <c r="R39" s="124">
        <v>0</v>
      </c>
      <c r="S39">
        <f t="shared" si="66"/>
        <v>0</v>
      </c>
      <c r="T39">
        <f t="shared" si="67"/>
        <v>0</v>
      </c>
      <c r="U39">
        <f t="shared" si="68"/>
        <v>0</v>
      </c>
      <c r="V39">
        <f t="shared" si="69"/>
        <v>0</v>
      </c>
      <c r="W39">
        <f t="shared" si="70"/>
        <v>0</v>
      </c>
      <c r="X39">
        <f t="shared" si="71"/>
        <v>0</v>
      </c>
      <c r="Y39">
        <f t="shared" si="72"/>
        <v>0</v>
      </c>
      <c r="Z39">
        <f t="shared" si="73"/>
        <v>0</v>
      </c>
      <c r="AA39">
        <f t="shared" si="74"/>
        <v>0</v>
      </c>
      <c r="AB39" s="111">
        <f>VLOOKUP($A39,Recipes!$A:$G,4)</f>
        <v>10</v>
      </c>
      <c r="AC39" s="111">
        <f>VLOOKUP($A39,Recipes!$A:$G,5)</f>
        <v>1</v>
      </c>
      <c r="AD39" s="111">
        <f t="shared" si="61"/>
        <v>0.1</v>
      </c>
      <c r="AE39" s="111">
        <f>VLOOKUP(E39,Data!$A$2:$F$26,5,FALSE)</f>
        <v>0</v>
      </c>
      <c r="AF39" s="111">
        <f>VLOOKUP(E39,Data!$A$2:$F$26,4,FALSE)</f>
        <v>210</v>
      </c>
      <c r="AG39" s="111">
        <f>VLOOKUP(E39,Data!$A$2:$B$26,2, FALSE)</f>
        <v>1.25</v>
      </c>
      <c r="AH39" s="111">
        <f>1+VLOOKUP($J$3,Data!$A$40:$D$48,2,FALSE)*$J39+VLOOKUP($K$3,Data!$A$40:$D$48,2,FALSE)*$K39+VLOOKUP($L$3,Data!$A$40:$D$48,2,FALSE)*$L39+VLOOKUP($M$3,Data!$A$40:$D$48,2,FALSE)*$M39+VLOOKUP($N$3,Data!$A$40:$D$48,2,FALSE)*$N39+VLOOKUP($O$3,Data!$A$40:$D$48,2,FALSE)*$O39+VLOOKUP($P$3,Data!$A$40:$D$48,2,FALSE)*$P39+VLOOKUP($Q$3,Data!$A$40:$D$48,2,FALSE)*$Q39+VLOOKUP($R$3,Data!$A$40:$D$48,2,FALSE)*$R39</f>
        <v>1</v>
      </c>
      <c r="AI39" s="111">
        <f>MAX(1+VLOOKUP($J$3,Data!$A$40:$D$48,3,FALSE)*$J39+VLOOKUP($K$3,Data!$A$40:$D$48,3,FALSE)*$K39+VLOOKUP($L$3,Data!$A$40:$D$48,3,FALSE)*$L39+VLOOKUP($M$3,Data!$A$40:$D$48,3,FALSE)*$M39+VLOOKUP($N$3,Data!$A$40:$D$48,3,FALSE)*$N39+VLOOKUP($O$3,Data!$A$40:$D$48,3,FALSE)*$O39+VLOOKUP($P$3,Data!$A$40:$D$48,3,FALSE)*$P39+VLOOKUP($Q$3,Data!$A$40:$D$48,3,FALSE)*$Q39+VLOOKUP($R$3,Data!$A$40:$D$48,3,FALSE)*$R39,0)</f>
        <v>1</v>
      </c>
      <c r="AJ39" s="111">
        <f>MAX(1-(VLOOKUP($J$3,Data!$A$40:$D$48,4,FALSE)*$J39+VLOOKUP($K$3,Data!$A$40:$D$48,4,FALSE)*$K39+VLOOKUP($L$3,Data!$A$40:$D$48,4,FALSE)*$L39+VLOOKUP($M$3,Data!$A$40:$D$48,4,FALSE)*$M39+VLOOKUP($N$3,Data!$A$40:$D$48,4,FALSE)*$N39+VLOOKUP($O$3,Data!$A$40:$D$48,4,FALSE)*$O39+VLOOKUP($P$3,Data!$A$40:$D$48,4,FALSE)*$P39+VLOOKUP($Q$3,Data!$A$40:$D$48,4,FALSE)*$Q39+VLOOKUP($R$3,Data!$A$40:$D$48,4,FALSE)*$R39),0.2)</f>
        <v>1</v>
      </c>
      <c r="AK39" s="112">
        <f t="shared" si="62"/>
        <v>0</v>
      </c>
      <c r="AL39" s="111">
        <f t="shared" si="63"/>
        <v>0.125</v>
      </c>
      <c r="AM39" s="111">
        <f t="shared" si="64"/>
        <v>0</v>
      </c>
      <c r="AN39" s="111">
        <f t="shared" si="65"/>
        <v>0</v>
      </c>
      <c r="AO39" s="131" t="s">
        <v>298</v>
      </c>
      <c r="AP39" s="11"/>
      <c r="AQ39" s="11">
        <f>IF(AQ$2=$A39,0,IF(HLOOKUP(AQ$2,Recipes!$H:$GI,'Production Calculator'!$A39+2,FALSE)=0,0,HLOOKUP(AQ$2,Recipes!$H:$GI,'Production Calculator'!$A39+2,FALSE)*$AK39))+IF($AO39=AQ$3,$AM39/VLOOKUP($AO39,Data!$A$50:$B$56,2,FALSE),0)</f>
        <v>0</v>
      </c>
      <c r="AR39" s="11">
        <f>IF(AR$2=$A39,0,IF(HLOOKUP(AR$2,Recipes!$H:$GI,'Production Calculator'!$A39+2,FALSE)=0,0,HLOOKUP(AR$2,Recipes!$H:$GI,'Production Calculator'!$A39+2,FALSE)*$AK39))+IF($AO39=AR$3,$AM39/VLOOKUP($AO39,Data!$A$50:$B$56,2,FALSE),0)</f>
        <v>0</v>
      </c>
      <c r="AS39" s="11">
        <f>IF(AS$2=$A39,0,IF(HLOOKUP(AS$2,Recipes!$H:$GI,'Production Calculator'!$A39+2,FALSE)=0,0,HLOOKUP(AS$2,Recipes!$H:$GI,'Production Calculator'!$A39+2,FALSE)*$AK39))+IF($AO39=AS$3,$AM39/VLOOKUP($AO39,Data!$A$50:$B$56,2,FALSE),0)</f>
        <v>0</v>
      </c>
      <c r="AT39" s="11">
        <f>IF(AT$2=$A39,0,IF(HLOOKUP(AT$2,Recipes!$H:$GI,'Production Calculator'!$A39+2,FALSE)=0,0,HLOOKUP(AT$2,Recipes!$H:$GI,'Production Calculator'!$A39+2,FALSE)*$AK39))+IF($AO39=AT$3,$AM39/VLOOKUP($AO39,Data!$A$50:$B$56,2,FALSE),0)</f>
        <v>0</v>
      </c>
      <c r="AU39" s="11">
        <f>IF(AU$2=$A39,0,IF(HLOOKUP(AU$2,Recipes!$H:$GI,'Production Calculator'!$A39+2,FALSE)=0,0,HLOOKUP(AU$2,Recipes!$H:$GI,'Production Calculator'!$A39+2,FALSE)*$AK39))+IF($AO39=AU$3,$AM39/VLOOKUP($AO39,Data!$A$50:$B$56,2,FALSE),0)</f>
        <v>0</v>
      </c>
      <c r="AV39" s="11">
        <f>IF(AV$2=$A39,0,IF(HLOOKUP(AV$2,Recipes!$H:$GI,'Production Calculator'!$A39+2,FALSE)=0,0,HLOOKUP(AV$2,Recipes!$H:$GI,'Production Calculator'!$A39+2,FALSE)*$AK39))+IF($AO39=AV$3,$AM39/VLOOKUP($AO39,Data!$A$50:$B$56,2,FALSE),0)</f>
        <v>0</v>
      </c>
      <c r="AW39" s="11">
        <f>IF(AW$2=$A39,0,IF(HLOOKUP(AW$2,Recipes!$H:$GI,'Production Calculator'!$A39+2,FALSE)=0,0,HLOOKUP(AW$2,Recipes!$H:$GI,'Production Calculator'!$A39+2,FALSE)*$AK39))+IF($AO39=AW$3,$AM39/VLOOKUP($AO39,Data!$A$50:$B$56,2,FALSE),0)</f>
        <v>0</v>
      </c>
      <c r="AX39" s="11">
        <f>IF(AX$2=$A39,0,IF(HLOOKUP(AX$2,Recipes!$H:$GI,'Production Calculator'!$A39+2,FALSE)=0,0,HLOOKUP(AX$2,Recipes!$H:$GI,'Production Calculator'!$A39+2,FALSE)*$AK39))+IF($AO39=AX$3,$AM39/VLOOKUP($AO39,Data!$A$50:$B$56,2,FALSE),0)</f>
        <v>0</v>
      </c>
      <c r="AY39" s="11">
        <f>IF(AY$2=$A39,0,IF(HLOOKUP(AY$2,Recipes!$H:$GI,'Production Calculator'!$A39+2,FALSE)=0,0,HLOOKUP(AY$2,Recipes!$H:$GI,'Production Calculator'!$A39+2,FALSE)*$AK39))+IF($AO39=AY$3,$AM39/VLOOKUP($AO39,Data!$A$50:$B$56,2,FALSE),0)</f>
        <v>0</v>
      </c>
      <c r="AZ39" s="11">
        <f>IF(AZ$2=$A39,0,IF(HLOOKUP(AZ$2,Recipes!$H:$GI,'Production Calculator'!$A39+2,FALSE)=0,0,HLOOKUP(AZ$2,Recipes!$H:$GI,'Production Calculator'!$A39+2,FALSE)*$AK39))+IF($AO39=AZ$3,$AM39/VLOOKUP($AO39,Data!$A$50:$B$56,2,FALSE),0)</f>
        <v>0</v>
      </c>
      <c r="BA39" s="11">
        <f>IF(BA$2=$A39,0,IF(HLOOKUP(BA$2,Recipes!$H:$GI,'Production Calculator'!$A39+2,FALSE)=0,0,HLOOKUP(BA$2,Recipes!$H:$GI,'Production Calculator'!$A39+2,FALSE)*$AK39))+IF($AO39=BA$3,$AM39/VLOOKUP($AO39,Data!$A$50:$B$56,2,FALSE),0)</f>
        <v>0</v>
      </c>
      <c r="BB39" s="11">
        <f>IF(BB$2=$A39,0,IF(HLOOKUP(BB$2,Recipes!$H:$GI,'Production Calculator'!$A39+2,FALSE)=0,0,HLOOKUP(BB$2,Recipes!$H:$GI,'Production Calculator'!$A39+2,FALSE)*$AK39))+IF($AO39=BB$3,$AM39/VLOOKUP($AO39,Data!$A$50:$B$56,2,FALSE),0)</f>
        <v>0</v>
      </c>
      <c r="BC39" s="11">
        <f>IF(BC$2=$A39,0,IF(HLOOKUP(BC$2,Recipes!$H:$GI,'Production Calculator'!$A39+2,FALSE)=0,0,HLOOKUP(BC$2,Recipes!$H:$GI,'Production Calculator'!$A39+2,FALSE)*$AK39))+IF($AO39=BC$3,$AM39/VLOOKUP($AO39,Data!$A$50:$B$56,2,FALSE),0)</f>
        <v>0</v>
      </c>
      <c r="BD39" s="11">
        <f>IF(BD$2=$A39,0,IF(HLOOKUP(BD$2,Recipes!$H:$GI,'Production Calculator'!$A39+2,FALSE)=0,0,HLOOKUP(BD$2,Recipes!$H:$GI,'Production Calculator'!$A39+2,FALSE)*$AK39))+IF($AO39=BD$3,$AM39/VLOOKUP($AO39,Data!$A$50:$B$56,2,FALSE),0)</f>
        <v>0</v>
      </c>
      <c r="BE39" s="11">
        <f>IF(BE$2=$A39,0,IF(HLOOKUP(BE$2,Recipes!$H:$GI,'Production Calculator'!$A39+2,FALSE)=0,0,HLOOKUP(BE$2,Recipes!$H:$GI,'Production Calculator'!$A39+2,FALSE)*$AK39))+IF($AO39=BE$3,$AM39/VLOOKUP($AO39,Data!$A$50:$B$56,2,FALSE),0)</f>
        <v>0</v>
      </c>
      <c r="BF39" s="11">
        <f>IF(BF$2=$A39,0,IF(HLOOKUP(BF$2,Recipes!$H:$GI,'Production Calculator'!$A39+2,FALSE)=0,0,HLOOKUP(BF$2,Recipes!$H:$GI,'Production Calculator'!$A39+2,FALSE)*$AK39))+IF($AO39=BF$3,$AM39/VLOOKUP($AO39,Data!$A$50:$B$56,2,FALSE),0)</f>
        <v>0</v>
      </c>
      <c r="BG39" s="11">
        <f>IF(BG$2=$A39,0,IF(HLOOKUP(BG$2,Recipes!$H:$GI,'Production Calculator'!$A39+2,FALSE)=0,0,HLOOKUP(BG$2,Recipes!$H:$GI,'Production Calculator'!$A39+2,FALSE)*$AK39))+IF($AO39=BG$3,$AM39/VLOOKUP($AO39,Data!$A$50:$B$56,2,FALSE),0)</f>
        <v>0</v>
      </c>
      <c r="BH39" s="11">
        <f>IF(BH$2=$A39,0,IF(HLOOKUP(BH$2,Recipes!$H:$GI,'Production Calculator'!$A39+2,FALSE)=0,0,HLOOKUP(BH$2,Recipes!$H:$GI,'Production Calculator'!$A39+2,FALSE)*$AK39))+IF($AO39=BH$3,$AM39/VLOOKUP($AO39,Data!$A$50:$B$56,2,FALSE),0)</f>
        <v>0</v>
      </c>
      <c r="BI39" s="11">
        <f>IF(BI$2=$A39,0,IF(HLOOKUP(BI$2,Recipes!$H:$GI,'Production Calculator'!$A39+2,FALSE)=0,0,HLOOKUP(BI$2,Recipes!$H:$GI,'Production Calculator'!$A39+2,FALSE)*$AK39))+IF($AO39=BI$3,$AM39/VLOOKUP($AO39,Data!$A$50:$B$56,2,FALSE),0)</f>
        <v>0</v>
      </c>
      <c r="BJ39" s="11">
        <f>IF(BJ$2=$A39,0,IF(HLOOKUP(BJ$2,Recipes!$H:$GI,'Production Calculator'!$A39+2,FALSE)=0,0,HLOOKUP(BJ$2,Recipes!$H:$GI,'Production Calculator'!$A39+2,FALSE)*$AK39))+IF($AO39=BJ$3,$AM39/VLOOKUP($AO39,Data!$A$50:$B$56,2,FALSE),0)</f>
        <v>0</v>
      </c>
      <c r="BK39" s="11">
        <f>IF(BK$2=$A39,0,IF(HLOOKUP(BK$2,Recipes!$H:$GI,'Production Calculator'!$A39+2,FALSE)=0,0,HLOOKUP(BK$2,Recipes!$H:$GI,'Production Calculator'!$A39+2,FALSE)*$AK39))+IF($AO39=BK$3,$AM39/VLOOKUP($AO39,Data!$A$50:$B$56,2,FALSE),0)</f>
        <v>0</v>
      </c>
      <c r="BL39" s="11">
        <f>IF(BL$2=$A39,0,IF(HLOOKUP(BL$2,Recipes!$H:$GI,'Production Calculator'!$A39+2,FALSE)=0,0,HLOOKUP(BL$2,Recipes!$H:$GI,'Production Calculator'!$A39+2,FALSE)*$AK39))+IF($AO39=BL$3,$AM39/VLOOKUP($AO39,Data!$A$50:$B$56,2,FALSE),0)</f>
        <v>0</v>
      </c>
      <c r="BM39" s="11">
        <f>IF(BM$2=$A39,0,IF(HLOOKUP(BM$2,Recipes!$H:$GI,'Production Calculator'!$A39+2,FALSE)=0,0,HLOOKUP(BM$2,Recipes!$H:$GI,'Production Calculator'!$A39+2,FALSE)*$AK39))+IF($AO39=BM$3,$AM39/VLOOKUP($AO39,Data!$A$50:$B$56,2,FALSE),0)</f>
        <v>0</v>
      </c>
      <c r="BN39" s="11">
        <f>IF(BN$2=$A39,0,IF(HLOOKUP(BN$2,Recipes!$H:$GI,'Production Calculator'!$A39+2,FALSE)=0,0,HLOOKUP(BN$2,Recipes!$H:$GI,'Production Calculator'!$A39+2,FALSE)*$AK39))+IF($AO39=BN$3,$AM39/VLOOKUP($AO39,Data!$A$50:$B$56,2,FALSE),0)</f>
        <v>0</v>
      </c>
      <c r="BO39" s="11">
        <f>IF(BO$2=$A39,0,IF(HLOOKUP(BO$2,Recipes!$H:$GI,'Production Calculator'!$A39+2,FALSE)=0,0,HLOOKUP(BO$2,Recipes!$H:$GI,'Production Calculator'!$A39+2,FALSE)*$AK39))+IF($AO39=BO$3,$AM39/VLOOKUP($AO39,Data!$A$50:$B$56,2,FALSE),0)</f>
        <v>0</v>
      </c>
      <c r="BP39" s="11">
        <f>IF(BP$2=$A39,0,IF(HLOOKUP(BP$2,Recipes!$H:$GI,'Production Calculator'!$A39+2,FALSE)=0,0,HLOOKUP(BP$2,Recipes!$H:$GI,'Production Calculator'!$A39+2,FALSE)*$AK39))+IF($AO39=BP$3,$AM39/VLOOKUP($AO39,Data!$A$50:$B$56,2,FALSE),0)</f>
        <v>0</v>
      </c>
      <c r="BQ39" s="11">
        <f>IF(BQ$2=$A39,0,IF(HLOOKUP(BQ$2,Recipes!$H:$GI,'Production Calculator'!$A39+2,FALSE)=0,0,HLOOKUP(BQ$2,Recipes!$H:$GI,'Production Calculator'!$A39+2,FALSE)*$AK39))+IF($AO39=BQ$3,$AM39/VLOOKUP($AO39,Data!$A$50:$B$56,2,FALSE),0)</f>
        <v>0</v>
      </c>
      <c r="BR39" s="11">
        <f>IF(BR$2=$A39,0,IF(HLOOKUP(BR$2,Recipes!$H:$GI,'Production Calculator'!$A39+2,FALSE)=0,0,HLOOKUP(BR$2,Recipes!$H:$GI,'Production Calculator'!$A39+2,FALSE)*$AK39))+IF($AO39=BR$3,$AM39/VLOOKUP($AO39,Data!$A$50:$B$56,2,FALSE),0)</f>
        <v>0</v>
      </c>
      <c r="BS39" s="11">
        <f>IF(BS$2=$A39,0,IF(HLOOKUP(BS$2,Recipes!$H:$GI,'Production Calculator'!$A39+2,FALSE)=0,0,HLOOKUP(BS$2,Recipes!$H:$GI,'Production Calculator'!$A39+2,FALSE)*$AK39))+IF($AO39=BS$3,$AM39/VLOOKUP($AO39,Data!$A$50:$B$56,2,FALSE),0)</f>
        <v>0</v>
      </c>
      <c r="BT39" s="11">
        <f>IF(BT$2=$A39,0,IF(HLOOKUP(BT$2,Recipes!$H:$GI,'Production Calculator'!$A39+2,FALSE)=0,0,HLOOKUP(BT$2,Recipes!$H:$GI,'Production Calculator'!$A39+2,FALSE)*$AK39))+IF($AO39=BT$3,$AM39/VLOOKUP($AO39,Data!$A$50:$B$56,2,FALSE),0)</f>
        <v>0</v>
      </c>
      <c r="BU39" s="11">
        <f>IF(BU$2=$A39,0,IF(HLOOKUP(BU$2,Recipes!$H:$GI,'Production Calculator'!$A39+2,FALSE)=0,0,HLOOKUP(BU$2,Recipes!$H:$GI,'Production Calculator'!$A39+2,FALSE)*$AK39))+IF($AO39=BU$3,$AM39/VLOOKUP($AO39,Data!$A$50:$B$56,2,FALSE),0)</f>
        <v>0</v>
      </c>
      <c r="BV39" s="11">
        <f>IF(BV$2=$A39,0,IF(HLOOKUP(BV$2,Recipes!$H:$GI,'Production Calculator'!$A39+2,FALSE)=0,0,HLOOKUP(BV$2,Recipes!$H:$GI,'Production Calculator'!$A39+2,FALSE)*$AK39))+IF($AO39=BV$3,$AM39/VLOOKUP($AO39,Data!$A$50:$B$56,2,FALSE),0)</f>
        <v>0</v>
      </c>
      <c r="BW39" s="11">
        <f>IF(BW$2=$A39,0,IF(HLOOKUP(BW$2,Recipes!$H:$GI,'Production Calculator'!$A39+2,FALSE)=0,0,HLOOKUP(BW$2,Recipes!$H:$GI,'Production Calculator'!$A39+2,FALSE)*$AK39))+IF($AO39=BW$3,$AM39/VLOOKUP($AO39,Data!$A$50:$B$56,2,FALSE),0)</f>
        <v>0</v>
      </c>
      <c r="BX39" s="11">
        <f>IF(BX$2=$A39,0,IF(HLOOKUP(BX$2,Recipes!$H:$GI,'Production Calculator'!$A39+2,FALSE)=0,0,HLOOKUP(BX$2,Recipes!$H:$GI,'Production Calculator'!$A39+2,FALSE)*$AK39))+IF($AO39=BX$3,$AM39/VLOOKUP($AO39,Data!$A$50:$B$56,2,FALSE),0)</f>
        <v>0</v>
      </c>
      <c r="BY39" s="11">
        <f>IF(BY$2=$A39,0,IF(HLOOKUP(BY$2,Recipes!$H:$GI,'Production Calculator'!$A39+2,FALSE)=0,0,HLOOKUP(BY$2,Recipes!$H:$GI,'Production Calculator'!$A39+2,FALSE)*$AK39))+IF($AO39=BY$3,$AM39/VLOOKUP($AO39,Data!$A$50:$B$56,2,FALSE),0)</f>
        <v>0</v>
      </c>
      <c r="BZ39" s="11">
        <f>IF(BZ$2=$A39,0,IF(HLOOKUP(BZ$2,Recipes!$H:$GI,'Production Calculator'!$A39+2,FALSE)=0,0,HLOOKUP(BZ$2,Recipes!$H:$GI,'Production Calculator'!$A39+2,FALSE)*$AK39))+IF($AO39=BZ$3,$AM39/VLOOKUP($AO39,Data!$A$50:$B$56,2,FALSE),0)</f>
        <v>0</v>
      </c>
      <c r="CA39" s="11">
        <f>IF(CA$2=$A39,0,IF(HLOOKUP(CA$2,Recipes!$H:$GI,'Production Calculator'!$A39+2,FALSE)=0,0,HLOOKUP(CA$2,Recipes!$H:$GI,'Production Calculator'!$A39+2,FALSE)*$AK39))+IF($AO39=CA$3,$AM39/VLOOKUP($AO39,Data!$A$50:$B$56,2,FALSE),0)</f>
        <v>0</v>
      </c>
      <c r="CB39" s="11">
        <f>IF(CB$2=$A39,0,IF(HLOOKUP(CB$2,Recipes!$H:$GI,'Production Calculator'!$A39+2,FALSE)=0,0,HLOOKUP(CB$2,Recipes!$H:$GI,'Production Calculator'!$A39+2,FALSE)*$AK39))+IF($AO39=CB$3,$AM39/VLOOKUP($AO39,Data!$A$50:$B$56,2,FALSE),0)</f>
        <v>0</v>
      </c>
      <c r="CC39" s="11">
        <f>IF(CC$2=$A39,0,IF(HLOOKUP(CC$2,Recipes!$H:$GI,'Production Calculator'!$A39+2,FALSE)=0,0,HLOOKUP(CC$2,Recipes!$H:$GI,'Production Calculator'!$A39+2,FALSE)*$AK39))+IF($AO39=CC$3,$AM39/VLOOKUP($AO39,Data!$A$50:$B$56,2,FALSE),0)</f>
        <v>0</v>
      </c>
      <c r="CD39" s="11">
        <f>IF(CD$2=$A39,0,IF(HLOOKUP(CD$2,Recipes!$H:$GI,'Production Calculator'!$A39+2,FALSE)=0,0,HLOOKUP(CD$2,Recipes!$H:$GI,'Production Calculator'!$A39+2,FALSE)*$AK39))+IF($AO39=CD$3,$AM39/VLOOKUP($AO39,Data!$A$50:$B$56,2,FALSE),0)</f>
        <v>0</v>
      </c>
      <c r="CE39" s="11">
        <f>IF(CE$2=$A39,0,IF(HLOOKUP(CE$2,Recipes!$H:$GI,'Production Calculator'!$A39+2,FALSE)=0,0,HLOOKUP(CE$2,Recipes!$H:$GI,'Production Calculator'!$A39+2,FALSE)*$AK39))+IF($AO39=CE$3,$AM39/VLOOKUP($AO39,Data!$A$50:$B$56,2,FALSE),0)</f>
        <v>0</v>
      </c>
      <c r="CF39" s="11">
        <f>IF(CF$2=$A39,0,IF(HLOOKUP(CF$2,Recipes!$H:$GI,'Production Calculator'!$A39+2,FALSE)=0,0,HLOOKUP(CF$2,Recipes!$H:$GI,'Production Calculator'!$A39+2,FALSE)*$AK39))+IF($AO39=CF$3,$AM39/VLOOKUP($AO39,Data!$A$50:$B$56,2,FALSE),0)</f>
        <v>0</v>
      </c>
      <c r="CG39" s="11">
        <f>IF(CG$2=$A39,0,IF(HLOOKUP(CG$2,Recipes!$H:$GI,'Production Calculator'!$A39+2,FALSE)=0,0,HLOOKUP(CG$2,Recipes!$H:$GI,'Production Calculator'!$A39+2,FALSE)*$AK39))+IF($AO39=CG$3,$AM39/VLOOKUP($AO39,Data!$A$50:$B$56,2,FALSE),0)</f>
        <v>0</v>
      </c>
      <c r="CH39" s="11">
        <f>IF(CH$2=$A39,0,IF(HLOOKUP(CH$2,Recipes!$H:$GI,'Production Calculator'!$A39+2,FALSE)=0,0,HLOOKUP(CH$2,Recipes!$H:$GI,'Production Calculator'!$A39+2,FALSE)*$AK39))+IF($AO39=CH$3,$AM39/VLOOKUP($AO39,Data!$A$50:$B$56,2,FALSE),0)</f>
        <v>0</v>
      </c>
      <c r="CI39" s="11">
        <f>IF(CI$2=$A39,0,IF(HLOOKUP(CI$2,Recipes!$H:$GI,'Production Calculator'!$A39+2,FALSE)=0,0,HLOOKUP(CI$2,Recipes!$H:$GI,'Production Calculator'!$A39+2,FALSE)*$AK39))+IF($AO39=CI$3,$AM39/VLOOKUP($AO39,Data!$A$50:$B$56,2,FALSE),0)</f>
        <v>0</v>
      </c>
      <c r="CJ39" s="11">
        <f>IF(CJ$2=$A39,0,IF(HLOOKUP(CJ$2,Recipes!$H:$GI,'Production Calculator'!$A39+2,FALSE)=0,0,HLOOKUP(CJ$2,Recipes!$H:$GI,'Production Calculator'!$A39+2,FALSE)*$AK39))+IF($AO39=CJ$3,$AM39/VLOOKUP($AO39,Data!$A$50:$B$56,2,FALSE),0)</f>
        <v>0</v>
      </c>
      <c r="CK39" s="11">
        <f>IF(CK$2=$A39,0,IF(HLOOKUP(CK$2,Recipes!$H:$GI,'Production Calculator'!$A39+2,FALSE)=0,0,HLOOKUP(CK$2,Recipes!$H:$GI,'Production Calculator'!$A39+2,FALSE)*$AK39))+IF($AO39=CK$3,$AM39/VLOOKUP($AO39,Data!$A$50:$B$56,2,FALSE),0)</f>
        <v>0</v>
      </c>
      <c r="CL39" s="11">
        <f>IF(CL$2=$A39,0,IF(HLOOKUP(CL$2,Recipes!$H:$GI,'Production Calculator'!$A39+2,FALSE)=0,0,HLOOKUP(CL$2,Recipes!$H:$GI,'Production Calculator'!$A39+2,FALSE)*$AK39))+IF($AO39=CL$3,$AM39/VLOOKUP($AO39,Data!$A$50:$B$56,2,FALSE),0)</f>
        <v>0</v>
      </c>
      <c r="CM39" s="11">
        <f>IF(CM$2=$A39,0,IF(HLOOKUP(CM$2,Recipes!$H:$GI,'Production Calculator'!$A39+2,FALSE)=0,0,HLOOKUP(CM$2,Recipes!$H:$GI,'Production Calculator'!$A39+2,FALSE)*$AK39))+IF($AO39=CM$3,$AM39/VLOOKUP($AO39,Data!$A$50:$B$56,2,FALSE),0)</f>
        <v>0</v>
      </c>
      <c r="CN39" s="11">
        <f>IF(CN$2=$A39,0,IF(HLOOKUP(CN$2,Recipes!$H:$GI,'Production Calculator'!$A39+2,FALSE)=0,0,HLOOKUP(CN$2,Recipes!$H:$GI,'Production Calculator'!$A39+2,FALSE)*$AK39))+IF($AO39=CN$3,$AM39/VLOOKUP($AO39,Data!$A$50:$B$56,2,FALSE),0)</f>
        <v>0</v>
      </c>
      <c r="CO39" s="11">
        <f>IF(CO$2=$A39,0,IF(HLOOKUP(CO$2,Recipes!$H:$GI,'Production Calculator'!$A39+2,FALSE)=0,0,HLOOKUP(CO$2,Recipes!$H:$GI,'Production Calculator'!$A39+2,FALSE)*$AK39))+IF($AO39=CO$3,$AM39/VLOOKUP($AO39,Data!$A$50:$B$56,2,FALSE),0)</f>
        <v>0</v>
      </c>
      <c r="CP39" s="11">
        <f>IF(CP$2=$A39,0,IF(HLOOKUP(CP$2,Recipes!$H:$GI,'Production Calculator'!$A39+2,FALSE)=0,0,HLOOKUP(CP$2,Recipes!$H:$GI,'Production Calculator'!$A39+2,FALSE)*$AK39))+IF($AO39=CP$3,$AM39/VLOOKUP($AO39,Data!$A$50:$B$56,2,FALSE),0)</f>
        <v>0</v>
      </c>
      <c r="CQ39" s="11">
        <f>IF(CQ$2=$A39,0,IF(HLOOKUP(CQ$2,Recipes!$H:$GI,'Production Calculator'!$A39+2,FALSE)=0,0,HLOOKUP(CQ$2,Recipes!$H:$GI,'Production Calculator'!$A39+2,FALSE)*$AK39))+IF($AO39=CQ$3,$AM39/VLOOKUP($AO39,Data!$A$50:$B$56,2,FALSE),0)</f>
        <v>0</v>
      </c>
      <c r="CR39" s="11">
        <f>IF(CR$2=$A39,0,IF(HLOOKUP(CR$2,Recipes!$H:$GI,'Production Calculator'!$A39+2,FALSE)=0,0,HLOOKUP(CR$2,Recipes!$H:$GI,'Production Calculator'!$A39+2,FALSE)*$AK39))+IF($AO39=CR$3,$AM39/VLOOKUP($AO39,Data!$A$50:$B$56,2,FALSE),0)</f>
        <v>0</v>
      </c>
      <c r="CS39" s="11">
        <f>IF(CS$2=$A39,0,IF(HLOOKUP(CS$2,Recipes!$H:$GI,'Production Calculator'!$A39+2,FALSE)=0,0,HLOOKUP(CS$2,Recipes!$H:$GI,'Production Calculator'!$A39+2,FALSE)*$AK39))+IF($AO39=CS$3,$AM39/VLOOKUP($AO39,Data!$A$50:$B$56,2,FALSE),0)</f>
        <v>0</v>
      </c>
      <c r="CT39" s="11">
        <f>IF(CT$2=$A39,0,IF(HLOOKUP(CT$2,Recipes!$H:$GI,'Production Calculator'!$A39+2,FALSE)=0,0,HLOOKUP(CT$2,Recipes!$H:$GI,'Production Calculator'!$A39+2,FALSE)*$AK39))+IF($AO39=CT$3,$AM39/VLOOKUP($AO39,Data!$A$50:$B$56,2,FALSE),0)</f>
        <v>0</v>
      </c>
      <c r="CU39" s="11">
        <f>IF(CU$2=$A39,0,IF(HLOOKUP(CU$2,Recipes!$H:$GI,'Production Calculator'!$A39+2,FALSE)=0,0,HLOOKUP(CU$2,Recipes!$H:$GI,'Production Calculator'!$A39+2,FALSE)*$AK39))+IF($AO39=CU$3,$AM39/VLOOKUP($AO39,Data!$A$50:$B$56,2,FALSE),0)</f>
        <v>0</v>
      </c>
      <c r="CV39" s="11">
        <f>IF(CV$2=$A39,0,IF(HLOOKUP(CV$2,Recipes!$H:$GI,'Production Calculator'!$A39+2,FALSE)=0,0,HLOOKUP(CV$2,Recipes!$H:$GI,'Production Calculator'!$A39+2,FALSE)*$AK39))+IF($AO39=CV$3,$AM39/VLOOKUP($AO39,Data!$A$50:$B$56,2,FALSE),0)</f>
        <v>0</v>
      </c>
      <c r="CW39" s="11">
        <f>IF(CW$2=$A39,0,IF(HLOOKUP(CW$2,Recipes!$H:$GI,'Production Calculator'!$A39+2,FALSE)=0,0,HLOOKUP(CW$2,Recipes!$H:$GI,'Production Calculator'!$A39+2,FALSE)*$AK39))+IF($AO39=CW$3,$AM39/VLOOKUP($AO39,Data!$A$50:$B$56,2,FALSE),0)</f>
        <v>0</v>
      </c>
      <c r="CX39" s="11">
        <f>IF(CX$2=$A39,0,IF(HLOOKUP(CX$2,Recipes!$H:$GI,'Production Calculator'!$A39+2,FALSE)=0,0,HLOOKUP(CX$2,Recipes!$H:$GI,'Production Calculator'!$A39+2,FALSE)*$AK39))+IF($AO39=CX$3,$AM39/VLOOKUP($AO39,Data!$A$50:$B$56,2,FALSE),0)</f>
        <v>0</v>
      </c>
      <c r="CY39" s="11">
        <f>IF(CY$2=$A39,0,IF(HLOOKUP(CY$2,Recipes!$H:$GI,'Production Calculator'!$A39+2,FALSE)=0,0,HLOOKUP(CY$2,Recipes!$H:$GI,'Production Calculator'!$A39+2,FALSE)*$AK39))+IF($AO39=CY$3,$AM39/VLOOKUP($AO39,Data!$A$50:$B$56,2,FALSE),0)</f>
        <v>0</v>
      </c>
      <c r="CZ39" s="11">
        <f>IF(CZ$2=$A39,0,IF(HLOOKUP(CZ$2,Recipes!$H:$GI,'Production Calculator'!$A39+2,FALSE)=0,0,HLOOKUP(CZ$2,Recipes!$H:$GI,'Production Calculator'!$A39+2,FALSE)*$AK39))+IF($AO39=CZ$3,$AM39/VLOOKUP($AO39,Data!$A$50:$B$56,2,FALSE),0)</f>
        <v>0</v>
      </c>
      <c r="DA39" s="11">
        <f>IF(DA$2=$A39,0,IF(HLOOKUP(DA$2,Recipes!$H:$GI,'Production Calculator'!$A39+2,FALSE)=0,0,HLOOKUP(DA$2,Recipes!$H:$GI,'Production Calculator'!$A39+2,FALSE)*$AK39))+IF($AO39=DA$3,$AM39/VLOOKUP($AO39,Data!$A$50:$B$56,2,FALSE),0)</f>
        <v>0</v>
      </c>
      <c r="DB39" s="11">
        <f>IF(DB$2=$A39,0,IF(HLOOKUP(DB$2,Recipes!$H:$GI,'Production Calculator'!$A39+2,FALSE)=0,0,HLOOKUP(DB$2,Recipes!$H:$GI,'Production Calculator'!$A39+2,FALSE)*$AK39))+IF($AO39=DB$3,$AM39/VLOOKUP($AO39,Data!$A$50:$B$56,2,FALSE),0)</f>
        <v>0</v>
      </c>
      <c r="DC39" s="11">
        <f>IF(DC$2=$A39,0,IF(HLOOKUP(DC$2,Recipes!$H:$GI,'Production Calculator'!$A39+2,FALSE)=0,0,HLOOKUP(DC$2,Recipes!$H:$GI,'Production Calculator'!$A39+2,FALSE)*$AK39))+IF($AO39=DC$3,$AM39/VLOOKUP($AO39,Data!$A$50:$B$56,2,FALSE),0)</f>
        <v>0</v>
      </c>
      <c r="DD39" s="11">
        <f>IF(DD$2=$A39,0,IF(HLOOKUP(DD$2,Recipes!$H:$GI,'Production Calculator'!$A39+2,FALSE)=0,0,HLOOKUP(DD$2,Recipes!$H:$GI,'Production Calculator'!$A39+2,FALSE)*$AK39))+IF($AO39=DD$3,$AM39/VLOOKUP($AO39,Data!$A$50:$B$56,2,FALSE),0)</f>
        <v>0</v>
      </c>
      <c r="DE39" s="11">
        <f>IF(DE$2=$A39,0,IF(HLOOKUP(DE$2,Recipes!$H:$GI,'Production Calculator'!$A39+2,FALSE)=0,0,HLOOKUP(DE$2,Recipes!$H:$GI,'Production Calculator'!$A39+2,FALSE)*$AK39))+IF($AO39=DE$3,$AM39/VLOOKUP($AO39,Data!$A$50:$B$56,2,FALSE),0)</f>
        <v>0</v>
      </c>
      <c r="DF39" s="11">
        <f>IF(DF$2=$A39,0,IF(HLOOKUP(DF$2,Recipes!$H:$GI,'Production Calculator'!$A39+2,FALSE)=0,0,HLOOKUP(DF$2,Recipes!$H:$GI,'Production Calculator'!$A39+2,FALSE)*$AK39))+IF($AO39=DF$3,$AM39/VLOOKUP($AO39,Data!$A$50:$B$56,2,FALSE),0)</f>
        <v>0</v>
      </c>
      <c r="DG39" s="11">
        <f>IF(DG$2=$A39,0,IF(HLOOKUP(DG$2,Recipes!$H:$GI,'Production Calculator'!$A39+2,FALSE)=0,0,HLOOKUP(DG$2,Recipes!$H:$GI,'Production Calculator'!$A39+2,FALSE)*$AK39))+IF($AO39=DG$3,$AM39/VLOOKUP($AO39,Data!$A$50:$B$56,2,FALSE),0)</f>
        <v>0</v>
      </c>
      <c r="DH39" s="11">
        <f>IF(DH$2=$A39,0,IF(HLOOKUP(DH$2,Recipes!$H:$GI,'Production Calculator'!$A39+2,FALSE)=0,0,HLOOKUP(DH$2,Recipes!$H:$GI,'Production Calculator'!$A39+2,FALSE)*$AK39))+IF($AO39=DH$3,$AM39/VLOOKUP($AO39,Data!$A$50:$B$56,2,FALSE),0)</f>
        <v>0</v>
      </c>
      <c r="DI39" s="11">
        <f>IF(DI$2=$A39,0,IF(HLOOKUP(DI$2,Recipes!$H:$GI,'Production Calculator'!$A39+2,FALSE)=0,0,HLOOKUP(DI$2,Recipes!$H:$GI,'Production Calculator'!$A39+2,FALSE)*$AK39))+IF($AO39=DI$3,$AM39/VLOOKUP($AO39,Data!$A$50:$B$56,2,FALSE),0)</f>
        <v>0</v>
      </c>
      <c r="DJ39" s="11">
        <f>IF(DJ$2=$A39,0,IF(HLOOKUP(DJ$2,Recipes!$H:$GI,'Production Calculator'!$A39+2,FALSE)=0,0,HLOOKUP(DJ$2,Recipes!$H:$GI,'Production Calculator'!$A39+2,FALSE)*$AK39))+IF($AO39=DJ$3,$AM39/VLOOKUP($AO39,Data!$A$50:$B$56,2,FALSE),0)</f>
        <v>0</v>
      </c>
      <c r="DK39" s="11">
        <f>IF(DK$2=$A39,0,IF(HLOOKUP(DK$2,Recipes!$H:$GI,'Production Calculator'!$A39+2,FALSE)=0,0,HLOOKUP(DK$2,Recipes!$H:$GI,'Production Calculator'!$A39+2,FALSE)*$AK39))+IF($AO39=DK$3,$AM39/VLOOKUP($AO39,Data!$A$50:$B$56,2,FALSE),0)</f>
        <v>0</v>
      </c>
      <c r="DL39" s="11">
        <f>IF(DL$2=$A39,0,IF(HLOOKUP(DL$2,Recipes!$H:$GI,'Production Calculator'!$A39+2,FALSE)=0,0,HLOOKUP(DL$2,Recipes!$H:$GI,'Production Calculator'!$A39+2,FALSE)*$AK39))+IF($AO39=DL$3,$AM39/VLOOKUP($AO39,Data!$A$50:$B$56,2,FALSE),0)</f>
        <v>0</v>
      </c>
      <c r="DM39" s="11">
        <f>IF(DM$2=$A39,0,IF(HLOOKUP(DM$2,Recipes!$H:$GI,'Production Calculator'!$A39+2,FALSE)=0,0,HLOOKUP(DM$2,Recipes!$H:$GI,'Production Calculator'!$A39+2,FALSE)*$AK39))+IF($AO39=DM$3,$AM39/VLOOKUP($AO39,Data!$A$50:$B$56,2,FALSE),0)</f>
        <v>0</v>
      </c>
      <c r="DN39" s="11">
        <f>IF(DN$2=$A39,0,IF(HLOOKUP(DN$2,Recipes!$H:$GI,'Production Calculator'!$A39+2,FALSE)=0,0,HLOOKUP(DN$2,Recipes!$H:$GI,'Production Calculator'!$A39+2,FALSE)*$AK39))+IF($AO39=DN$3,$AM39/VLOOKUP($AO39,Data!$A$50:$B$56,2,FALSE),0)</f>
        <v>0</v>
      </c>
      <c r="DO39" s="11">
        <f>IF(DO$2=$A39,0,IF(HLOOKUP(DO$2,Recipes!$H:$GI,'Production Calculator'!$A39+2,FALSE)=0,0,HLOOKUP(DO$2,Recipes!$H:$GI,'Production Calculator'!$A39+2,FALSE)*$AK39))+IF($AO39=DO$3,$AM39/VLOOKUP($AO39,Data!$A$50:$B$56,2,FALSE),0)</f>
        <v>0</v>
      </c>
      <c r="DP39" s="11">
        <f>IF(DP$2=$A39,0,IF(HLOOKUP(DP$2,Recipes!$H:$GI,'Production Calculator'!$A39+2,FALSE)=0,0,HLOOKUP(DP$2,Recipes!$H:$GI,'Production Calculator'!$A39+2,FALSE)*$AK39))+IF($AO39=DP$3,$AM39/VLOOKUP($AO39,Data!$A$50:$B$56,2,FALSE),0)</f>
        <v>0</v>
      </c>
      <c r="DQ39" s="11">
        <f>IF(DQ$2=$A39,0,IF(HLOOKUP(DQ$2,Recipes!$H:$GI,'Production Calculator'!$A39+2,FALSE)=0,0,HLOOKUP(DQ$2,Recipes!$H:$GI,'Production Calculator'!$A39+2,FALSE)*$AK39))+IF($AO39=DQ$3,$AM39/VLOOKUP($AO39,Data!$A$50:$B$56,2,FALSE),0)</f>
        <v>0</v>
      </c>
      <c r="DR39" s="11">
        <f>IF(DR$2=$A39,0,IF(HLOOKUP(DR$2,Recipes!$H:$GI,'Production Calculator'!$A39+2,FALSE)=0,0,HLOOKUP(DR$2,Recipes!$H:$GI,'Production Calculator'!$A39+2,FALSE)*$AK39))+IF($AO39=DR$3,$AM39/VLOOKUP($AO39,Data!$A$50:$B$56,2,FALSE),0)</f>
        <v>0</v>
      </c>
      <c r="DS39" s="11">
        <f>IF(DS$2=$A39,0,IF(HLOOKUP(DS$2,Recipes!$H:$GI,'Production Calculator'!$A39+2,FALSE)=0,0,HLOOKUP(DS$2,Recipes!$H:$GI,'Production Calculator'!$A39+2,FALSE)*$AK39))+IF($AO39=DS$3,$AM39/VLOOKUP($AO39,Data!$A$50:$B$56,2,FALSE),0)</f>
        <v>0</v>
      </c>
      <c r="DT39" s="11">
        <f>IF(DT$2=$A39,0,IF(HLOOKUP(DT$2,Recipes!$H:$GI,'Production Calculator'!$A39+2,FALSE)=0,0,HLOOKUP(DT$2,Recipes!$H:$GI,'Production Calculator'!$A39+2,FALSE)*$AK39))+IF($AO39=DT$3,$AM39/VLOOKUP($AO39,Data!$A$50:$B$56,2,FALSE),0)</f>
        <v>0</v>
      </c>
      <c r="DU39" s="11">
        <f>IF(DU$2=$A39,0,IF(HLOOKUP(DU$2,Recipes!$H:$GI,'Production Calculator'!$A39+2,FALSE)=0,0,HLOOKUP(DU$2,Recipes!$H:$GI,'Production Calculator'!$A39+2,FALSE)*$AK39))+IF($AO39=DU$3,$AM39/VLOOKUP($AO39,Data!$A$50:$B$56,2,FALSE),0)</f>
        <v>0</v>
      </c>
      <c r="DV39" s="11">
        <f>IF(DV$2=$A39,0,IF(HLOOKUP(DV$2,Recipes!$H:$GI,'Production Calculator'!$A39+2,FALSE)=0,0,HLOOKUP(DV$2,Recipes!$H:$GI,'Production Calculator'!$A39+2,FALSE)*$AK39))+IF($AO39=DV$3,$AM39/VLOOKUP($AO39,Data!$A$50:$B$56,2,FALSE),0)</f>
        <v>0</v>
      </c>
      <c r="DW39" s="11">
        <f>IF(DW$2=$A39,0,IF(HLOOKUP(DW$2,Recipes!$H:$GI,'Production Calculator'!$A39+2,FALSE)=0,0,HLOOKUP(DW$2,Recipes!$H:$GI,'Production Calculator'!$A39+2,FALSE)*$AK39))+IF($AO39=DW$3,$AM39/VLOOKUP($AO39,Data!$A$50:$B$56,2,FALSE),0)</f>
        <v>0</v>
      </c>
      <c r="DX39" s="11">
        <f>IF(DX$2=$A39,0,IF(HLOOKUP(DX$2,Recipes!$H:$GI,'Production Calculator'!$A39+2,FALSE)=0,0,HLOOKUP(DX$2,Recipes!$H:$GI,'Production Calculator'!$A39+2,FALSE)*$AK39))+IF($AO39=DX$3,$AM39/VLOOKUP($AO39,Data!$A$50:$B$56,2,FALSE),0)</f>
        <v>0</v>
      </c>
      <c r="DY39" s="11">
        <f>IF(DY$2=$A39,0,IF(HLOOKUP(DY$2,Recipes!$H:$GI,'Production Calculator'!$A39+2,FALSE)=0,0,HLOOKUP(DY$2,Recipes!$H:$GI,'Production Calculator'!$A39+2,FALSE)*$AK39))+IF($AO39=DY$3,$AM39/VLOOKUP($AO39,Data!$A$50:$B$56,2,FALSE),0)</f>
        <v>0</v>
      </c>
      <c r="DZ39" s="11">
        <f>IF(DZ$2=$A39,0,IF(HLOOKUP(DZ$2,Recipes!$H:$GI,'Production Calculator'!$A39+2,FALSE)=0,0,HLOOKUP(DZ$2,Recipes!$H:$GI,'Production Calculator'!$A39+2,FALSE)*$AK39))+IF($AO39=DZ$3,$AM39/VLOOKUP($AO39,Data!$A$50:$B$56,2,FALSE),0)</f>
        <v>0</v>
      </c>
      <c r="EA39" s="11">
        <f>IF(EA$2=$A39,0,IF(HLOOKUP(EA$2,Recipes!$H:$GI,'Production Calculator'!$A39+2,FALSE)=0,0,HLOOKUP(EA$2,Recipes!$H:$GI,'Production Calculator'!$A39+2,FALSE)*$AK39))+IF($AO39=EA$3,$AM39/VLOOKUP($AO39,Data!$A$50:$B$56,2,FALSE),0)</f>
        <v>0</v>
      </c>
      <c r="EB39" s="11">
        <f>IF(EB$2=$A39,0,IF(HLOOKUP(EB$2,Recipes!$H:$GI,'Production Calculator'!$A39+2,FALSE)=0,0,HLOOKUP(EB$2,Recipes!$H:$GI,'Production Calculator'!$A39+2,FALSE)*$AK39))+IF($AO39=EB$3,$AM39/VLOOKUP($AO39,Data!$A$50:$B$56,2,FALSE),0)</f>
        <v>0</v>
      </c>
      <c r="EC39" s="11">
        <f>IF(EC$2=$A39,0,IF(HLOOKUP(EC$2,Recipes!$H:$GI,'Production Calculator'!$A39+2,FALSE)=0,0,HLOOKUP(EC$2,Recipes!$H:$GI,'Production Calculator'!$A39+2,FALSE)*$AK39))+IF($AO39=EC$3,$AM39/VLOOKUP($AO39,Data!$A$50:$B$56,2,FALSE),0)</f>
        <v>0</v>
      </c>
      <c r="ED39" s="11">
        <f>IF(ED$2=$A39,0,IF(HLOOKUP(ED$2,Recipes!$H:$GI,'Production Calculator'!$A39+2,FALSE)=0,0,HLOOKUP(ED$2,Recipes!$H:$GI,'Production Calculator'!$A39+2,FALSE)*$AK39))+IF($AO39=ED$3,$AM39/VLOOKUP($AO39,Data!$A$50:$B$56,2,FALSE),0)</f>
        <v>0</v>
      </c>
      <c r="EE39" s="11">
        <f>IF(EE$2=$A39,0,IF(HLOOKUP(EE$2,Recipes!$H:$GI,'Production Calculator'!$A39+2,FALSE)=0,0,HLOOKUP(EE$2,Recipes!$H:$GI,'Production Calculator'!$A39+2,FALSE)*$AK39))+IF($AO39=EE$3,$AM39/VLOOKUP($AO39,Data!$A$50:$B$56,2,FALSE),0)</f>
        <v>0</v>
      </c>
      <c r="EF39" s="11">
        <f>IF(EF$2=$A39,0,IF(HLOOKUP(EF$2,Recipes!$H:$GI,'Production Calculator'!$A39+2,FALSE)=0,0,HLOOKUP(EF$2,Recipes!$H:$GI,'Production Calculator'!$A39+2,FALSE)*$AK39))+IF($AO39=EF$3,$AM39/VLOOKUP($AO39,Data!$A$50:$B$56,2,FALSE),0)</f>
        <v>0</v>
      </c>
      <c r="EG39" s="11">
        <f>IF(EG$2=$A39,0,IF(HLOOKUP(EG$2,Recipes!$H:$GI,'Production Calculator'!$A39+2,FALSE)=0,0,HLOOKUP(EG$2,Recipes!$H:$GI,'Production Calculator'!$A39+2,FALSE)*$AK39))+IF($AO39=EG$3,$AM39/VLOOKUP($AO39,Data!$A$50:$B$56,2,FALSE),0)</f>
        <v>0</v>
      </c>
      <c r="EH39" s="11">
        <f>IF(EH$2=$A39,0,IF(HLOOKUP(EH$2,Recipes!$H:$GI,'Production Calculator'!$A39+2,FALSE)=0,0,HLOOKUP(EH$2,Recipes!$H:$GI,'Production Calculator'!$A39+2,FALSE)*$AK39))+IF($AO39=EH$3,$AM39/VLOOKUP($AO39,Data!$A$50:$B$56,2,FALSE),0)</f>
        <v>0</v>
      </c>
      <c r="EI39" s="11">
        <f>IF(EI$2=$A39,0,IF(HLOOKUP(EI$2,Recipes!$H:$GI,'Production Calculator'!$A39+2,FALSE)=0,0,HLOOKUP(EI$2,Recipes!$H:$GI,'Production Calculator'!$A39+2,FALSE)*$AK39))+IF($AO39=EI$3,$AM39/VLOOKUP($AO39,Data!$A$50:$B$56,2,FALSE),0)</f>
        <v>0</v>
      </c>
      <c r="EJ39" s="11">
        <f>IF(EJ$2=$A39,0,IF(HLOOKUP(EJ$2,Recipes!$H:$GI,'Production Calculator'!$A39+2,FALSE)=0,0,HLOOKUP(EJ$2,Recipes!$H:$GI,'Production Calculator'!$A39+2,FALSE)*$AK39))+IF($AO39=EJ$3,$AM39/VLOOKUP($AO39,Data!$A$50:$B$56,2,FALSE),0)</f>
        <v>0</v>
      </c>
      <c r="EK39" s="11">
        <f>IF(EK$2=$A39,0,IF(HLOOKUP(EK$2,Recipes!$H:$GI,'Production Calculator'!$A39+2,FALSE)=0,0,HLOOKUP(EK$2,Recipes!$H:$GI,'Production Calculator'!$A39+2,FALSE)*$AK39))+IF($AO39=EK$3,$AM39/VLOOKUP($AO39,Data!$A$50:$B$56,2,FALSE),0)</f>
        <v>0</v>
      </c>
      <c r="EL39" s="11">
        <f>IF(EL$2=$A39,0,IF(HLOOKUP(EL$2,Recipes!$H:$GI,'Production Calculator'!$A39+2,FALSE)=0,0,HLOOKUP(EL$2,Recipes!$H:$GI,'Production Calculator'!$A39+2,FALSE)*$AK39))+IF($AO39=EL$3,$AM39/VLOOKUP($AO39,Data!$A$50:$B$56,2,FALSE),0)</f>
        <v>0</v>
      </c>
      <c r="EM39" s="11">
        <f>IF(EM$2=$A39,0,IF(HLOOKUP(EM$2,Recipes!$H:$GI,'Production Calculator'!$A39+2,FALSE)=0,0,HLOOKUP(EM$2,Recipes!$H:$GI,'Production Calculator'!$A39+2,FALSE)*$AK39))+IF($AO39=EM$3,$AM39/VLOOKUP($AO39,Data!$A$50:$B$56,2,FALSE),0)</f>
        <v>0</v>
      </c>
      <c r="EN39" s="11">
        <f>IF(EN$2=$A39,0,IF(HLOOKUP(EN$2,Recipes!$H:$GI,'Production Calculator'!$A39+2,FALSE)=0,0,HLOOKUP(EN$2,Recipes!$H:$GI,'Production Calculator'!$A39+2,FALSE)*$AK39))+IF($AO39=EN$3,$AM39/VLOOKUP($AO39,Data!$A$50:$B$56,2,FALSE),0)</f>
        <v>0</v>
      </c>
      <c r="EO39" s="11">
        <f>IF(EO$2=$A39,0,IF(HLOOKUP(EO$2,Recipes!$H:$GI,'Production Calculator'!$A39+2,FALSE)=0,0,HLOOKUP(EO$2,Recipes!$H:$GI,'Production Calculator'!$A39+2,FALSE)*$AK39))+IF($AO39=EO$3,$AM39/VLOOKUP($AO39,Data!$A$50:$B$56,2,FALSE),0)</f>
        <v>0</v>
      </c>
      <c r="EP39" s="11">
        <f>IF(EP$2=$A39,0,IF(HLOOKUP(EP$2,Recipes!$H:$GI,'Production Calculator'!$A39+2,FALSE)=0,0,HLOOKUP(EP$2,Recipes!$H:$GI,'Production Calculator'!$A39+2,FALSE)*$AK39))+IF($AO39=EP$3,$AM39/VLOOKUP($AO39,Data!$A$50:$B$56,2,FALSE),0)</f>
        <v>0</v>
      </c>
      <c r="EQ39" s="11">
        <f>IF(EQ$2=$A39,0,IF(HLOOKUP(EQ$2,Recipes!$H:$GI,'Production Calculator'!$A39+2,FALSE)=0,0,HLOOKUP(EQ$2,Recipes!$H:$GI,'Production Calculator'!$A39+2,FALSE)*$AK39))+IF($AO39=EQ$3,$AM39/VLOOKUP($AO39,Data!$A$50:$B$56,2,FALSE),0)</f>
        <v>0</v>
      </c>
      <c r="ER39" s="11">
        <f>IF(ER$2=$A39,0,IF(HLOOKUP(ER$2,Recipes!$H:$GI,'Production Calculator'!$A39+2,FALSE)=0,0,HLOOKUP(ER$2,Recipes!$H:$GI,'Production Calculator'!$A39+2,FALSE)*$AK39))+IF($AO39=ER$3,$AM39/VLOOKUP($AO39,Data!$A$50:$B$56,2,FALSE),0)</f>
        <v>0</v>
      </c>
      <c r="ES39" s="11">
        <f>IF(ES$2=$A39,0,IF(HLOOKUP(ES$2,Recipes!$H:$GI,'Production Calculator'!$A39+2,FALSE)=0,0,HLOOKUP(ES$2,Recipes!$H:$GI,'Production Calculator'!$A39+2,FALSE)*$AK39))+IF($AO39=ES$3,$AM39/VLOOKUP($AO39,Data!$A$50:$B$56,2,FALSE),0)</f>
        <v>0</v>
      </c>
      <c r="ET39" s="11">
        <f>IF(ET$2=$A39,0,IF(HLOOKUP(ET$2,Recipes!$H:$GI,'Production Calculator'!$A39+2,FALSE)=0,0,HLOOKUP(ET$2,Recipes!$H:$GI,'Production Calculator'!$A39+2,FALSE)*$AK39))+IF($AO39=ET$3,$AM39/VLOOKUP($AO39,Data!$A$50:$B$56,2,FALSE),0)</f>
        <v>0</v>
      </c>
      <c r="EU39" s="11">
        <f>IF(EU$2=$A39,0,IF(HLOOKUP(EU$2,Recipes!$H:$GI,'Production Calculator'!$A39+2,FALSE)=0,0,HLOOKUP(EU$2,Recipes!$H:$GI,'Production Calculator'!$A39+2,FALSE)*$AK39))+IF($AO39=EU$3,$AM39/VLOOKUP($AO39,Data!$A$50:$B$56,2,FALSE),0)</f>
        <v>0</v>
      </c>
      <c r="EV39" s="11">
        <f>IF(EV$2=$A39,0,IF(HLOOKUP(EV$2,Recipes!$H:$GI,'Production Calculator'!$A39+2,FALSE)=0,0,HLOOKUP(EV$2,Recipes!$H:$GI,'Production Calculator'!$A39+2,FALSE)*$AK39))+IF($AO39=EV$3,$AM39/VLOOKUP($AO39,Data!$A$50:$B$56,2,FALSE),0)</f>
        <v>0</v>
      </c>
      <c r="EW39" s="11">
        <f>IF(EW$2=$A39,0,IF(HLOOKUP(EW$2,Recipes!$H:$GI,'Production Calculator'!$A39+2,FALSE)=0,0,HLOOKUP(EW$2,Recipes!$H:$GI,'Production Calculator'!$A39+2,FALSE)*$AK39))+IF($AO39=EW$3,$AM39/VLOOKUP($AO39,Data!$A$50:$B$56,2,FALSE),0)</f>
        <v>0</v>
      </c>
      <c r="EX39" s="11">
        <f>IF(EX$2=$A39,0,IF(HLOOKUP(EX$2,Recipes!$H:$GI,'Production Calculator'!$A39+2,FALSE)=0,0,HLOOKUP(EX$2,Recipes!$H:$GI,'Production Calculator'!$A39+2,FALSE)*$AK39))+IF($AO39=EX$3,$AM39/VLOOKUP($AO39,Data!$A$50:$B$56,2,FALSE),0)</f>
        <v>0</v>
      </c>
      <c r="EY39" s="11">
        <f>IF(EY$2=$A39,0,IF(HLOOKUP(EY$2,Recipes!$H:$GI,'Production Calculator'!$A39+2,FALSE)=0,0,HLOOKUP(EY$2,Recipes!$H:$GI,'Production Calculator'!$A39+2,FALSE)*$AK39))+IF($AO39=EY$3,$AM39/VLOOKUP($AO39,Data!$A$50:$B$56,2,FALSE),0)</f>
        <v>0</v>
      </c>
      <c r="EZ39" s="11">
        <f>IF(EZ$2=$A39,0,IF(HLOOKUP(EZ$2,Recipes!$H:$GI,'Production Calculator'!$A39+2,FALSE)=0,0,HLOOKUP(EZ$2,Recipes!$H:$GI,'Production Calculator'!$A39+2,FALSE)*$AK39))+IF($AO39=EZ$3,$AM39/VLOOKUP($AO39,Data!$A$50:$B$56,2,FALSE),0)</f>
        <v>0</v>
      </c>
      <c r="FA39" s="11">
        <f>IF(FA$2=$A39,0,IF(HLOOKUP(FA$2,Recipes!$H:$GI,'Production Calculator'!$A39+2,FALSE)=0,0,HLOOKUP(FA$2,Recipes!$H:$GI,'Production Calculator'!$A39+2,FALSE)*$AK39))+IF($AO39=FA$3,$AM39/VLOOKUP($AO39,Data!$A$50:$B$56,2,FALSE),0)</f>
        <v>0</v>
      </c>
      <c r="FB39" s="11">
        <f>IF(FB$2=$A39,0,IF(HLOOKUP(FB$2,Recipes!$H:$GI,'Production Calculator'!$A39+2,FALSE)=0,0,HLOOKUP(FB$2,Recipes!$H:$GI,'Production Calculator'!$A39+2,FALSE)*$AK39))+IF($AO39=FB$3,$AM39/VLOOKUP($AO39,Data!$A$50:$B$56,2,FALSE),0)</f>
        <v>0</v>
      </c>
      <c r="FC39" s="11">
        <f>IF(FC$2=$A39,0,IF(HLOOKUP(FC$2,Recipes!$H:$GI,'Production Calculator'!$A39+2,FALSE)=0,0,HLOOKUP(FC$2,Recipes!$H:$GI,'Production Calculator'!$A39+2,FALSE)*$AK39))+IF($AO39=FC$3,$AM39/VLOOKUP($AO39,Data!$A$50:$B$56,2,FALSE),0)</f>
        <v>0</v>
      </c>
      <c r="FD39" s="11">
        <f>IF(FD$2=$A39,0,IF(HLOOKUP(FD$2,Recipes!$H:$GI,'Production Calculator'!$A39+2,FALSE)=0,0,HLOOKUP(FD$2,Recipes!$H:$GI,'Production Calculator'!$A39+2,FALSE)*$AK39))+IF($AO39=FD$3,$AM39/VLOOKUP($AO39,Data!$A$50:$B$56,2,FALSE),0)</f>
        <v>0</v>
      </c>
      <c r="FE39" s="11">
        <f>IF(FE$2=$A39,0,IF(HLOOKUP(FE$2,Recipes!$H:$GI,'Production Calculator'!$A39+2,FALSE)=0,0,HLOOKUP(FE$2,Recipes!$H:$GI,'Production Calculator'!$A39+2,FALSE)*$AK39))+IF($AO39=FE$3,$AM39/VLOOKUP($AO39,Data!$A$50:$B$56,2,FALSE),0)</f>
        <v>0</v>
      </c>
      <c r="FF39" s="11">
        <f>IF(FF$2=$A39,0,IF(HLOOKUP(FF$2,Recipes!$H:$GI,'Production Calculator'!$A39+2,FALSE)=0,0,HLOOKUP(FF$2,Recipes!$H:$GI,'Production Calculator'!$A39+2,FALSE)*$AK39))+IF($AO39=FF$3,$AM39/VLOOKUP($AO39,Data!$A$50:$B$56,2,FALSE),0)</f>
        <v>0</v>
      </c>
      <c r="FG39" s="11">
        <f>IF(FG$2=$A39,0,IF(HLOOKUP(FG$2,Recipes!$H:$GI,'Production Calculator'!$A39+2,FALSE)=0,0,HLOOKUP(FG$2,Recipes!$H:$GI,'Production Calculator'!$A39+2,FALSE)*$AK39))+IF($AO39=FG$3,$AM39/VLOOKUP($AO39,Data!$A$50:$B$56,2,FALSE),0)</f>
        <v>0</v>
      </c>
      <c r="FH39" s="11">
        <f>IF(FH$2=$A39,0,IF(HLOOKUP(FH$2,Recipes!$H:$GI,'Production Calculator'!$A39+2,FALSE)=0,0,HLOOKUP(FH$2,Recipes!$H:$GI,'Production Calculator'!$A39+2,FALSE)*$AK39))+IF($AO39=FH$3,$AM39/VLOOKUP($AO39,Data!$A$50:$B$56,2,FALSE),0)</f>
        <v>0</v>
      </c>
      <c r="FI39" s="11">
        <f>IF(FI$2=$A39,0,IF(HLOOKUP(FI$2,Recipes!$H:$GI,'Production Calculator'!$A39+2,FALSE)=0,0,HLOOKUP(FI$2,Recipes!$H:$GI,'Production Calculator'!$A39+2,FALSE)*$AK39))+IF($AO39=FI$3,$AM39/VLOOKUP($AO39,Data!$A$50:$B$56,2,FALSE),0)</f>
        <v>0</v>
      </c>
      <c r="FJ39" s="11">
        <f>IF(FJ$2=$A39,0,IF(HLOOKUP(FJ$2,Recipes!$H:$GI,'Production Calculator'!$A39+2,FALSE)=0,0,HLOOKUP(FJ$2,Recipes!$H:$GI,'Production Calculator'!$A39+2,FALSE)*$AK39))+IF($AO39=FJ$3,$AM39/VLOOKUP($AO39,Data!$A$50:$B$56,2,FALSE),0)</f>
        <v>0</v>
      </c>
      <c r="FK39" s="11">
        <f>IF(FK$2=$A39,0,IF(HLOOKUP(FK$2,Recipes!$H:$GI,'Production Calculator'!$A39+2,FALSE)=0,0,HLOOKUP(FK$2,Recipes!$H:$GI,'Production Calculator'!$A39+2,FALSE)*$AK39))+IF($AO39=FK$3,$AM39/VLOOKUP($AO39,Data!$A$50:$B$56,2,FALSE),0)</f>
        <v>0</v>
      </c>
      <c r="FL39" s="11">
        <f>IF(FL$2=$A39,0,IF(HLOOKUP(FL$2,Recipes!$H:$GI,'Production Calculator'!$A39+2,FALSE)=0,0,HLOOKUP(FL$2,Recipes!$H:$GI,'Production Calculator'!$A39+2,FALSE)*$AK39))+IF($AO39=FL$3,$AM39/VLOOKUP($AO39,Data!$A$50:$B$56,2,FALSE),0)</f>
        <v>0</v>
      </c>
      <c r="FM39" s="11">
        <f>IF(FM$2=$A39,0,IF(HLOOKUP(FM$2,Recipes!$H:$GI,'Production Calculator'!$A39+2,FALSE)=0,0,HLOOKUP(FM$2,Recipes!$H:$GI,'Production Calculator'!$A39+2,FALSE)*$AK39))+IF($AO39=FM$3,$AM39/VLOOKUP($AO39,Data!$A$50:$B$56,2,FALSE),0)</f>
        <v>0</v>
      </c>
      <c r="FN39" s="11">
        <f>IF(FN$2=$A39,0,IF(HLOOKUP(FN$2,Recipes!$H:$GI,'Production Calculator'!$A39+2,FALSE)=0,0,HLOOKUP(FN$2,Recipes!$H:$GI,'Production Calculator'!$A39+2,FALSE)*$AK39))+IF($AO39=FN$3,$AM39/VLOOKUP($AO39,Data!$A$50:$B$56,2,FALSE),0)</f>
        <v>0</v>
      </c>
      <c r="FO39" s="11">
        <f>IF(FO$2=$A39,0,IF(HLOOKUP(FO$2,Recipes!$H:$GI,'Production Calculator'!$A39+2,FALSE)=0,0,HLOOKUP(FO$2,Recipes!$H:$GI,'Production Calculator'!$A39+2,FALSE)*$AK39))+IF($AO39=FO$3,$AM39/VLOOKUP($AO39,Data!$A$50:$B$56,2,FALSE),0)</f>
        <v>0</v>
      </c>
      <c r="FP39" s="11">
        <f>IF(FP$2=$A39,0,IF(HLOOKUP(FP$2,Recipes!$H:$GI,'Production Calculator'!$A39+2,FALSE)=0,0,HLOOKUP(FP$2,Recipes!$H:$GI,'Production Calculator'!$A39+2,FALSE)*$AK39))+IF($AO39=FP$3,$AM39/VLOOKUP($AO39,Data!$A$50:$B$56,2,FALSE),0)</f>
        <v>0</v>
      </c>
      <c r="FQ39" s="11">
        <f>IF(FQ$2=$A39,0,IF(HLOOKUP(FQ$2,Recipes!$H:$GI,'Production Calculator'!$A39+2,FALSE)=0,0,HLOOKUP(FQ$2,Recipes!$H:$GI,'Production Calculator'!$A39+2,FALSE)*$AK39))+IF($AO39=FQ$3,$AM39/VLOOKUP($AO39,Data!$A$50:$B$56,2,FALSE),0)</f>
        <v>0</v>
      </c>
      <c r="FR39" s="11">
        <f>IF(FR$2=$A39,0,IF(HLOOKUP(FR$2,Recipes!$H:$GI,'Production Calculator'!$A39+2,FALSE)=0,0,HLOOKUP(FR$2,Recipes!$H:$GI,'Production Calculator'!$A39+2,FALSE)*$AK39))+IF($AO39=FR$3,$AM39/VLOOKUP($AO39,Data!$A$50:$B$56,2,FALSE),0)</f>
        <v>0</v>
      </c>
      <c r="FS39" s="11">
        <f>IF(FS$2=$A39,0,IF(HLOOKUP(FS$2,Recipes!$H:$GI,'Production Calculator'!$A39+2,FALSE)=0,0,HLOOKUP(FS$2,Recipes!$H:$GI,'Production Calculator'!$A39+2,FALSE)*$AK39))+IF($AO39=FS$3,$AM39/VLOOKUP($AO39,Data!$A$50:$B$56,2,FALSE),0)</f>
        <v>0</v>
      </c>
      <c r="FT39" s="11">
        <f>IF(FT$2=$A39,0,IF(HLOOKUP(FT$2,Recipes!$H:$GI,'Production Calculator'!$A39+2,FALSE)=0,0,HLOOKUP(FT$2,Recipes!$H:$GI,'Production Calculator'!$A39+2,FALSE)*$AK39))+IF($AO39=FT$3,$AM39/VLOOKUP($AO39,Data!$A$50:$B$56,2,FALSE),0)</f>
        <v>0</v>
      </c>
      <c r="FU39" s="11">
        <f>IF(FU$2=$A39,0,IF(HLOOKUP(FU$2,Recipes!$H:$GI,'Production Calculator'!$A39+2,FALSE)=0,0,HLOOKUP(FU$2,Recipes!$H:$GI,'Production Calculator'!$A39+2,FALSE)*$AK39))+IF($AO39=FU$3,$AM39/VLOOKUP($AO39,Data!$A$50:$B$56,2,FALSE),0)</f>
        <v>0</v>
      </c>
      <c r="FV39" s="11">
        <f>IF(FV$2=$A39,0,IF(HLOOKUP(FV$2,Recipes!$H:$GI,'Production Calculator'!$A39+2,FALSE)=0,0,HLOOKUP(FV$2,Recipes!$H:$GI,'Production Calculator'!$A39+2,FALSE)*$AK39))+IF($AO39=FV$3,$AM39/VLOOKUP($AO39,Data!$A$50:$B$56,2,FALSE),0)</f>
        <v>0</v>
      </c>
      <c r="FW39" s="11">
        <f>IF(FW$2=$A39,0,IF(HLOOKUP(FW$2,Recipes!$H:$GI,'Production Calculator'!$A39+2,FALSE)=0,0,HLOOKUP(FW$2,Recipes!$H:$GI,'Production Calculator'!$A39+2,FALSE)*$AK39))+IF($AO39=FW$3,$AM39/VLOOKUP($AO39,Data!$A$50:$B$56,2,FALSE),0)</f>
        <v>0</v>
      </c>
      <c r="FX39" s="11">
        <f>IF(FX$2=$A39,0,IF(HLOOKUP(FX$2,Recipes!$H:$GI,'Production Calculator'!$A39+2,FALSE)=0,0,HLOOKUP(FX$2,Recipes!$H:$GI,'Production Calculator'!$A39+2,FALSE)*$AK39))+IF($AO39=FX$3,$AM39/VLOOKUP($AO39,Data!$A$50:$B$56,2,FALSE),0)</f>
        <v>0</v>
      </c>
      <c r="FY39" s="11">
        <f>IF(FY$2=$A39,0,IF(HLOOKUP(FY$2,Recipes!$H:$GI,'Production Calculator'!$A39+2,FALSE)=0,0,HLOOKUP(FY$2,Recipes!$H:$GI,'Production Calculator'!$A39+2,FALSE)*$AK39))+IF($AO39=FY$3,$AM39/VLOOKUP($AO39,Data!$A$50:$B$56,2,FALSE),0)</f>
        <v>0</v>
      </c>
      <c r="FZ39" s="11">
        <f>IF(FZ$2=$A39,0,IF(HLOOKUP(FZ$2,Recipes!$H:$GI,'Production Calculator'!$A39+2,FALSE)=0,0,HLOOKUP(FZ$2,Recipes!$H:$GI,'Production Calculator'!$A39+2,FALSE)*$AK39))+IF($AO39=FZ$3,$AM39/VLOOKUP($AO39,Data!$A$50:$B$56,2,FALSE),0)</f>
        <v>0</v>
      </c>
      <c r="GA39" s="11">
        <f>IF(GA$2=$A39,0,IF(HLOOKUP(GA$2,Recipes!$H:$GI,'Production Calculator'!$A39+2,FALSE)=0,0,HLOOKUP(GA$2,Recipes!$H:$GI,'Production Calculator'!$A39+2,FALSE)*$AK39))+IF($AO39=GA$3,$AM39/VLOOKUP($AO39,Data!$A$50:$B$56,2,FALSE),0)</f>
        <v>0</v>
      </c>
      <c r="GB39" s="11">
        <f>IF(GB$2=$A39,0,IF(HLOOKUP(GB$2,Recipes!$H:$GI,'Production Calculator'!$A39+2,FALSE)=0,0,HLOOKUP(GB$2,Recipes!$H:$GI,'Production Calculator'!$A39+2,FALSE)*$AK39))+IF($AO39=GB$3,$AM39/VLOOKUP($AO39,Data!$A$50:$B$56,2,FALSE),0)</f>
        <v>0</v>
      </c>
      <c r="GC39" s="11">
        <f>IF(GC$2=$A39,0,IF(HLOOKUP(GC$2,Recipes!$H:$GI,'Production Calculator'!$A39+2,FALSE)=0,0,HLOOKUP(GC$2,Recipes!$H:$GI,'Production Calculator'!$A39+2,FALSE)*$AK39))+IF($AO39=GC$3,$AM39/VLOOKUP($AO39,Data!$A$50:$B$56,2,FALSE),0)</f>
        <v>0</v>
      </c>
      <c r="GD39" s="11">
        <f>IF(GD$2=$A39,0,IF(HLOOKUP(GD$2,Recipes!$H:$GI,'Production Calculator'!$A39+2,FALSE)=0,0,HLOOKUP(GD$2,Recipes!$H:$GI,'Production Calculator'!$A39+2,FALSE)*$AK39))+IF($AO39=GD$3,$AM39/VLOOKUP($AO39,Data!$A$50:$B$56,2,FALSE),0)</f>
        <v>0</v>
      </c>
      <c r="GE39" s="11">
        <f>IF(GE$2=$A39,0,IF(HLOOKUP(GE$2,Recipes!$H:$GI,'Production Calculator'!$A39+2,FALSE)=0,0,HLOOKUP(GE$2,Recipes!$H:$GI,'Production Calculator'!$A39+2,FALSE)*$AK39))+IF($AO39=GE$3,$AM39/VLOOKUP($AO39,Data!$A$50:$B$56,2,FALSE),0)</f>
        <v>0</v>
      </c>
      <c r="GF39" s="11">
        <f>IF(GF$2=$A39,0,IF(HLOOKUP(GF$2,Recipes!$H:$GI,'Production Calculator'!$A39+2,FALSE)=0,0,HLOOKUP(GF$2,Recipes!$H:$GI,'Production Calculator'!$A39+2,FALSE)*$AK39))+IF($AO39=GF$3,$AM39/VLOOKUP($AO39,Data!$A$50:$B$56,2,FALSE),0)</f>
        <v>0</v>
      </c>
      <c r="GG39" s="11">
        <f>IF(GG$2=$A39,0,IF(HLOOKUP(GG$2,Recipes!$H:$GI,'Production Calculator'!$A39+2,FALSE)=0,0,HLOOKUP(GG$2,Recipes!$H:$GI,'Production Calculator'!$A39+2,FALSE)*$AK39))+IF($AO39=GG$3,$AM39/VLOOKUP($AO39,Data!$A$50:$B$56,2,FALSE),0)</f>
        <v>0</v>
      </c>
      <c r="GH39" s="11">
        <f>IF(GH$2=$A39,0,IF(HLOOKUP(GH$2,Recipes!$H:$GI,'Production Calculator'!$A39+2,FALSE)=0,0,HLOOKUP(GH$2,Recipes!$H:$GI,'Production Calculator'!$A39+2,FALSE)*$AK39))+IF($AO39=GH$3,$AM39/VLOOKUP($AO39,Data!$A$50:$B$56,2,FALSE),0)</f>
        <v>0</v>
      </c>
      <c r="GI39" s="11">
        <f>IF(GI$2=$A39,0,IF(HLOOKUP(GI$2,Recipes!$H:$GI,'Production Calculator'!$A39+2,FALSE)=0,0,HLOOKUP(GI$2,Recipes!$H:$GI,'Production Calculator'!$A39+2,FALSE)*$AK39))+IF($AO39=GI$3,$AM39/VLOOKUP($AO39,Data!$A$50:$B$56,2,FALSE),0)</f>
        <v>0</v>
      </c>
      <c r="GJ39" s="11">
        <f>IF(GJ$2=$A39,0,IF(HLOOKUP(GJ$2,Recipes!$H:$GI,'Production Calculator'!$A39+2,FALSE)=0,0,HLOOKUP(GJ$2,Recipes!$H:$GI,'Production Calculator'!$A39+2,FALSE)*$AK39))+IF($AO39=GJ$3,$AM39/VLOOKUP($AO39,Data!$A$50:$B$56,2,FALSE),0)</f>
        <v>0</v>
      </c>
      <c r="GK39" s="11">
        <f>IF(GK$2=$A39,0,IF(HLOOKUP(GK$2,Recipes!$H:$GI,'Production Calculator'!$A39+2,FALSE)=0,0,HLOOKUP(GK$2,Recipes!$H:$GI,'Production Calculator'!$A39+2,FALSE)*$AK39))+IF($AO39=GK$3,$AM39/VLOOKUP($AO39,Data!$A$50:$B$56,2,FALSE),0)</f>
        <v>0</v>
      </c>
      <c r="GL39" s="11">
        <f>IF(GL$2=$A39,0,IF(HLOOKUP(GL$2,Recipes!$H:$GI,'Production Calculator'!$A39+2,FALSE)=0,0,HLOOKUP(GL$2,Recipes!$H:$GI,'Production Calculator'!$A39+2,FALSE)*$AK39))+IF($AO39=GL$3,$AM39/VLOOKUP($AO39,Data!$A$50:$B$56,2,FALSE),0)</f>
        <v>0</v>
      </c>
      <c r="GM39" s="11">
        <f>IF(GM$2=$A39,0,IF(HLOOKUP(GM$2,Recipes!$H:$GI,'Production Calculator'!$A39+2,FALSE)=0,0,HLOOKUP(GM$2,Recipes!$H:$GI,'Production Calculator'!$A39+2,FALSE)*$AK39))+IF($AO39=GM$3,$AM39/VLOOKUP($AO39,Data!$A$50:$B$56,2,FALSE),0)</f>
        <v>0</v>
      </c>
      <c r="GN39" s="11">
        <f>IF(GN$2=$A39,0,IF(HLOOKUP(GN$2,Recipes!$H:$GI,'Production Calculator'!$A39+2,FALSE)=0,0,HLOOKUP(GN$2,Recipes!$H:$GI,'Production Calculator'!$A39+2,FALSE)*$AK39))+IF($AO39=GN$3,$AM39/VLOOKUP($AO39,Data!$A$50:$B$56,2,FALSE),0)</f>
        <v>0</v>
      </c>
      <c r="GO39" s="11">
        <f>IF(GO$2=$A39,0,IF(HLOOKUP(GO$2,Recipes!$H:$GI,'Production Calculator'!$A39+2,FALSE)=0,0,HLOOKUP(GO$2,Recipes!$H:$GI,'Production Calculator'!$A39+2,FALSE)*$AK39))+IF($AO39=GO$3,$AM39/VLOOKUP($AO39,Data!$A$50:$B$56,2,FALSE),0)</f>
        <v>0</v>
      </c>
      <c r="GP39" s="11">
        <f>IF(GP$2=$A39,0,IF(HLOOKUP(GP$2,Recipes!$H:$GI,'Production Calculator'!$A39+2,FALSE)=0,0,HLOOKUP(GP$2,Recipes!$H:$GI,'Production Calculator'!$A39+2,FALSE)*$AK39))+IF($AO39=GP$3,$AM39/VLOOKUP($AO39,Data!$A$50:$B$56,2,FALSE),0)</f>
        <v>0</v>
      </c>
      <c r="GQ39" s="11">
        <f>IF(GQ$2=$A39,0,IF(HLOOKUP(GQ$2,Recipes!$H:$GI,'Production Calculator'!$A39+2,FALSE)=0,0,HLOOKUP(GQ$2,Recipes!$H:$GI,'Production Calculator'!$A39+2,FALSE)*$AK39))+IF($AO39=GQ$3,$AM39/VLOOKUP($AO39,Data!$A$50:$B$56,2,FALSE),0)</f>
        <v>0</v>
      </c>
      <c r="GR39" s="11">
        <f>IF(GR$2=$A39,0,IF(HLOOKUP(GR$2,Recipes!$H:$GI,'Production Calculator'!$A39+2,FALSE)=0,0,HLOOKUP(GR$2,Recipes!$H:$GI,'Production Calculator'!$A39+2,FALSE)*$AK39))+IF($AO39=GR$3,$AM39/VLOOKUP($AO39,Data!$A$50:$B$56,2,FALSE),0)</f>
        <v>0</v>
      </c>
      <c r="GS39" s="11">
        <f>IF(GS$2=$A39,0,IF(HLOOKUP(GS$2,Recipes!$H:$GI,'Production Calculator'!$A39+2,FALSE)=0,0,HLOOKUP(GS$2,Recipes!$H:$GI,'Production Calculator'!$A39+2,FALSE)*$AK39))+IF($AO39=GS$3,$AM39/VLOOKUP($AO39,Data!$A$50:$B$56,2,FALSE),0)</f>
        <v>0</v>
      </c>
      <c r="GT39" s="11">
        <f>IF(GT$2=$A39,0,IF(HLOOKUP(GT$2,Recipes!$H:$GI,'Production Calculator'!$A39+2,FALSE)=0,0,HLOOKUP(GT$2,Recipes!$H:$GI,'Production Calculator'!$A39+2,FALSE)*$AK39))+IF($AO39=GT$3,$AM39/VLOOKUP($AO39,Data!$A$50:$B$56,2,FALSE),0)</f>
        <v>0</v>
      </c>
      <c r="GU39" s="11">
        <f>IF(GU$2=$A39,0,IF(HLOOKUP(GU$2,Recipes!$H:$GI,'Production Calculator'!$A39+2,FALSE)=0,0,HLOOKUP(GU$2,Recipes!$H:$GI,'Production Calculator'!$A39+2,FALSE)*$AK39))+IF($AO39=GU$3,$AM39/VLOOKUP($AO39,Data!$A$50:$B$56,2,FALSE),0)</f>
        <v>0</v>
      </c>
      <c r="GV39" s="11">
        <f>IF(GV$2=$A39,0,IF(HLOOKUP(GV$2,Recipes!$H:$GI,'Production Calculator'!$A39+2,FALSE)=0,0,HLOOKUP(GV$2,Recipes!$H:$GI,'Production Calculator'!$A39+2,FALSE)*$AK39))+IF($AO39=GV$3,$AM39/VLOOKUP($AO39,Data!$A$50:$B$56,2,FALSE),0)</f>
        <v>0</v>
      </c>
      <c r="GW39" s="11">
        <f>IF(GW$2=$A39,0,IF(HLOOKUP(GW$2,Recipes!$H:$GI,'Production Calculator'!$A39+2,FALSE)=0,0,HLOOKUP(GW$2,Recipes!$H:$GI,'Production Calculator'!$A39+2,FALSE)*$AK39))+IF($AO39=GW$3,$AM39/VLOOKUP($AO39,Data!$A$50:$B$56,2,FALSE),0)</f>
        <v>0</v>
      </c>
      <c r="GX39" s="11">
        <f>IF(GX$2=$A39,0,IF(HLOOKUP(GX$2,Recipes!$H:$GI,'Production Calculator'!$A39+2,FALSE)=0,0,HLOOKUP(GX$2,Recipes!$H:$GI,'Production Calculator'!$A39+2,FALSE)*$AK39))+IF($AO39=GX$3,$AM39/VLOOKUP($AO39,Data!$A$50:$B$56,2,FALSE),0)</f>
        <v>0</v>
      </c>
      <c r="GY39" s="11">
        <f>IF(GY$2=$A39,0,IF(HLOOKUP(GY$2,Recipes!$H:$GI,'Production Calculator'!$A39+2,FALSE)=0,0,HLOOKUP(GY$2,Recipes!$H:$GI,'Production Calculator'!$A39+2,FALSE)*$AK39))+IF($AO39=GY$3,$AM39/VLOOKUP($AO39,Data!$A$50:$B$56,2,FALSE),0)</f>
        <v>0</v>
      </c>
      <c r="GZ39" s="11">
        <f>IF(GZ$2=$A39,0,IF(HLOOKUP(GZ$2,Recipes!$H:$GI,'Production Calculator'!$A39+2,FALSE)=0,0,HLOOKUP(GZ$2,Recipes!$H:$GI,'Production Calculator'!$A39+2,FALSE)*$AK39))+IF($AO39=GZ$3,$AM39/VLOOKUP($AO39,Data!$A$50:$B$56,2,FALSE),0)</f>
        <v>0</v>
      </c>
      <c r="HA39" s="11">
        <f>IF(HA$2=$A39,0,IF(HLOOKUP(HA$2,Recipes!$H:$GI,'Production Calculator'!$A39+2,FALSE)=0,0,HLOOKUP(HA$2,Recipes!$H:$GI,'Production Calculator'!$A39+2,FALSE)*$AK39))+IF($AO39=HA$3,$AM39/VLOOKUP($AO39,Data!$A$50:$B$56,2,FALSE),0)</f>
        <v>0</v>
      </c>
      <c r="HB39" s="11">
        <f>IF(HB$2=$A39,0,IF(HLOOKUP(HB$2,Recipes!$H:$GI,'Production Calculator'!$A39+2,FALSE)=0,0,HLOOKUP(HB$2,Recipes!$H:$GI,'Production Calculator'!$A39+2,FALSE)*$AK39))+IF($AO39=HB$3,$AM39/VLOOKUP($AO39,Data!$A$50:$B$56,2,FALSE),0)</f>
        <v>0</v>
      </c>
      <c r="HC39" s="11">
        <f>IF(HC$2=$A39,0,IF(HLOOKUP(HC$2,Recipes!$H:$GI,'Production Calculator'!$A39+2,FALSE)=0,0,HLOOKUP(HC$2,Recipes!$H:$GI,'Production Calculator'!$A39+2,FALSE)*$AK39))+IF($AO39=HC$3,$AM39/VLOOKUP($AO39,Data!$A$50:$B$56,2,FALSE),0)</f>
        <v>0</v>
      </c>
      <c r="HD39" s="11">
        <f>IF(HD$2=$A39,0,IF(HLOOKUP(HD$2,Recipes!$H:$GI,'Production Calculator'!$A39+2,FALSE)=0,0,HLOOKUP(HD$2,Recipes!$H:$GI,'Production Calculator'!$A39+2,FALSE)*$AK39))+IF($AO39=HD$3,$AM39/VLOOKUP($AO39,Data!$A$50:$B$56,2,FALSE),0)</f>
        <v>0</v>
      </c>
      <c r="HE39" s="11">
        <f>IF(HE$2=$A39,0,IF(HLOOKUP(HE$2,Recipes!$H:$GI,'Production Calculator'!$A39+2,FALSE)=0,0,HLOOKUP(HE$2,Recipes!$H:$GI,'Production Calculator'!$A39+2,FALSE)*$AK39))+IF($AO39=HE$3,$AM39/VLOOKUP($AO39,Data!$A$50:$B$56,2,FALSE),0)</f>
        <v>0</v>
      </c>
      <c r="HF39" s="11">
        <f>IF(HF$2=$A39,0,IF(HLOOKUP(HF$2,Recipes!$H:$GI,'Production Calculator'!$A39+2,FALSE)=0,0,HLOOKUP(HF$2,Recipes!$H:$GI,'Production Calculator'!$A39+2,FALSE)*$AK39))+IF($AO39=HF$3,$AM39/VLOOKUP($AO39,Data!$A$50:$B$56,2,FALSE),0)</f>
        <v>0</v>
      </c>
      <c r="HG39" s="11">
        <f>IF(HG$2=$A39,0,IF(HLOOKUP(HG$2,Recipes!$H:$GI,'Production Calculator'!$A39+2,FALSE)=0,0,HLOOKUP(HG$2,Recipes!$H:$GI,'Production Calculator'!$A39+2,FALSE)*$AK39))+IF($AO39=HG$3,$AM39/VLOOKUP($AO39,Data!$A$50:$B$56,2,FALSE),0)</f>
        <v>0</v>
      </c>
      <c r="HH39" s="11">
        <f>IF(HH$2=$A39,0,IF(HLOOKUP(HH$2,Recipes!$H:$GI,'Production Calculator'!$A39+2,FALSE)=0,0,HLOOKUP(HH$2,Recipes!$H:$GI,'Production Calculator'!$A39+2,FALSE)*$AK39))+IF($AO39=HH$3,$AM39/VLOOKUP($AO39,Data!$A$50:$B$56,2,FALSE),0)</f>
        <v>0</v>
      </c>
      <c r="HI39" s="11">
        <f>IF(HI$2=$A39,0,IF(HLOOKUP(HI$2,Recipes!$H:$GI,'Production Calculator'!$A39+2,FALSE)=0,0,HLOOKUP(HI$2,Recipes!$H:$GI,'Production Calculator'!$A39+2,FALSE)*$AK39))+IF($AO39=HI$3,$AM39/VLOOKUP($AO39,Data!$A$50:$B$56,2,FALSE),0)</f>
        <v>0</v>
      </c>
      <c r="HJ39" s="11">
        <f>IF(HJ$2=$A39,0,IF(HLOOKUP(HJ$2,Recipes!$H:$GI,'Production Calculator'!$A39+2,FALSE)=0,0,HLOOKUP(HJ$2,Recipes!$H:$GI,'Production Calculator'!$A39+2,FALSE)*$AK39))+IF($AO39=HJ$3,$AM39/VLOOKUP($AO39,Data!$A$50:$B$56,2,FALSE),0)</f>
        <v>0</v>
      </c>
      <c r="HK39" s="11">
        <f>IF(HK$2=$A39,0,IF(HLOOKUP(HK$2,Recipes!$H:$GI,'Production Calculator'!$A39+2,FALSE)=0,0,HLOOKUP(HK$2,Recipes!$H:$GI,'Production Calculator'!$A39+2,FALSE)*$AK39))+IF($AO39=HK$3,$AM39/VLOOKUP($AO39,Data!$A$50:$B$56,2,FALSE),0)</f>
        <v>0</v>
      </c>
      <c r="HL39" s="11">
        <f>IF(HL$2=$A39,0,IF(HLOOKUP(HL$2,Recipes!$H:$GI,'Production Calculator'!$A39+2,FALSE)=0,0,HLOOKUP(HL$2,Recipes!$H:$GI,'Production Calculator'!$A39+2,FALSE)*$AK39))+IF($AO39=HL$3,$AM39/VLOOKUP($AO39,Data!$A$50:$B$56,2,FALSE),0)</f>
        <v>0</v>
      </c>
      <c r="HM39" s="11">
        <f>IF(HM$2=$A39,0,IF(HLOOKUP(HM$2,Recipes!$H:$GI,'Production Calculator'!$A39+2,FALSE)=0,0,HLOOKUP(HM$2,Recipes!$H:$GI,'Production Calculator'!$A39+2,FALSE)*$AK39))+IF($AO39=HM$3,$AM39/VLOOKUP($AO39,Data!$A$50:$B$56,2,FALSE),0)</f>
        <v>0</v>
      </c>
      <c r="HN39" s="11">
        <f>IF(HN$2=$A39,0,IF(HLOOKUP(HN$2,Recipes!$H:$GI,'Production Calculator'!$A39+2,FALSE)=0,0,HLOOKUP(HN$2,Recipes!$H:$GI,'Production Calculator'!$A39+2,FALSE)*$AK39))+IF($AO39=HN$3,$AM39/VLOOKUP($AO39,Data!$A$50:$B$56,2,FALSE),0)</f>
        <v>0</v>
      </c>
      <c r="HO39" s="11">
        <f>IF(HO$2=$A39,0,IF(HLOOKUP(HO$2,Recipes!$H:$GI,'Production Calculator'!$A39+2,FALSE)=0,0,HLOOKUP(HO$2,Recipes!$H:$GI,'Production Calculator'!$A39+2,FALSE)*$AK39))+IF($AO39=HO$3,$AM39/VLOOKUP($AO39,Data!$A$50:$B$56,2,FALSE),0)</f>
        <v>0</v>
      </c>
      <c r="HP39" s="11">
        <f>IF(HP$2=$A39,0,IF(HLOOKUP(HP$2,Recipes!$H:$GI,'Production Calculator'!$A39+2,FALSE)=0,0,HLOOKUP(HP$2,Recipes!$H:$GI,'Production Calculator'!$A39+2,FALSE)*$AK39))+IF($AO39=HP$3,$AM39/VLOOKUP($AO39,Data!$A$50:$B$56,2,FALSE),0)</f>
        <v>0</v>
      </c>
      <c r="HQ39" s="11">
        <f>IF(HQ$2=$A39,0,IF(HLOOKUP(HQ$2,Recipes!$H:$GI,'Production Calculator'!$A39+2,FALSE)=0,0,HLOOKUP(HQ$2,Recipes!$H:$GI,'Production Calculator'!$A39+2,FALSE)*$AK39))+IF($AO39=HQ$3,$AM39/VLOOKUP($AO39,Data!$A$50:$B$56,2,FALSE),0)</f>
        <v>0</v>
      </c>
      <c r="HR39" s="11">
        <f>IF(HR$2=$A39,0,IF(HLOOKUP(HR$2,Recipes!$H:$GI,'Production Calculator'!$A39+2,FALSE)=0,0,HLOOKUP(HR$2,Recipes!$H:$GI,'Production Calculator'!$A39+2,FALSE)*$AK39))+IF($AO39=HR$3,$AM39/VLOOKUP($AO39,Data!$A$50:$B$56,2,FALSE),0)</f>
        <v>0</v>
      </c>
      <c r="HS39" s="121"/>
    </row>
    <row r="40" spans="1:227" x14ac:dyDescent="0.45">
      <c r="A40">
        <v>27</v>
      </c>
      <c r="B40" s="107" t="str">
        <f>VLOOKUP(A40,Recipes!A:B,2)</f>
        <v>Portable fusion reactor</v>
      </c>
      <c r="C40" s="128">
        <v>0</v>
      </c>
      <c r="D40" s="108">
        <f t="shared" si="50"/>
        <v>0</v>
      </c>
      <c r="E40" s="127" t="s">
        <v>1</v>
      </c>
      <c r="F40" s="109">
        <f>VLOOKUP(A40,Recipes!$A$3:$G$186,6,FALSE)</f>
        <v>2</v>
      </c>
      <c r="G40" s="109">
        <f>VLOOKUP(A40,Recipes!$A$3:$G$186,7,FALSE)</f>
        <v>0</v>
      </c>
      <c r="H40" s="110">
        <f t="shared" si="51"/>
        <v>0</v>
      </c>
      <c r="I40" s="109">
        <f>VLOOKUP(E40,Data!$A$2:$C$26,3, FALSE)</f>
        <v>4</v>
      </c>
      <c r="J40" s="108">
        <v>0</v>
      </c>
      <c r="K40" s="108">
        <v>0</v>
      </c>
      <c r="L40" s="108">
        <v>0</v>
      </c>
      <c r="M40" s="123">
        <v>0</v>
      </c>
      <c r="N40" s="123">
        <v>0</v>
      </c>
      <c r="O40" s="123">
        <v>0</v>
      </c>
      <c r="P40" s="124">
        <v>0</v>
      </c>
      <c r="Q40" s="124">
        <v>0</v>
      </c>
      <c r="R40" s="124">
        <v>0</v>
      </c>
      <c r="S40">
        <f t="shared" si="66"/>
        <v>0</v>
      </c>
      <c r="T40">
        <f t="shared" si="67"/>
        <v>0</v>
      </c>
      <c r="U40">
        <f t="shared" si="68"/>
        <v>0</v>
      </c>
      <c r="V40">
        <f t="shared" si="69"/>
        <v>0</v>
      </c>
      <c r="W40">
        <f t="shared" si="70"/>
        <v>0</v>
      </c>
      <c r="X40">
        <f t="shared" si="71"/>
        <v>0</v>
      </c>
      <c r="Y40">
        <f t="shared" si="72"/>
        <v>0</v>
      </c>
      <c r="Z40">
        <f t="shared" si="73"/>
        <v>0</v>
      </c>
      <c r="AA40">
        <f t="shared" si="74"/>
        <v>0</v>
      </c>
      <c r="AB40" s="111">
        <f>VLOOKUP($A40,Recipes!$A:$G,4)</f>
        <v>10</v>
      </c>
      <c r="AC40" s="111">
        <f>VLOOKUP($A40,Recipes!$A:$G,5)</f>
        <v>1</v>
      </c>
      <c r="AD40" s="111">
        <f t="shared" si="61"/>
        <v>0.1</v>
      </c>
      <c r="AE40" s="111">
        <f>VLOOKUP(E40,Data!$A$2:$F$26,5,FALSE)</f>
        <v>0</v>
      </c>
      <c r="AF40" s="111">
        <f>VLOOKUP(E40,Data!$A$2:$F$26,4,FALSE)</f>
        <v>210</v>
      </c>
      <c r="AG40" s="111">
        <f>VLOOKUP(E40,Data!$A$2:$B$26,2, FALSE)</f>
        <v>1.25</v>
      </c>
      <c r="AH40" s="111">
        <f>1+VLOOKUP($J$3,Data!$A$40:$D$48,2,FALSE)*$J40+VLOOKUP($K$3,Data!$A$40:$D$48,2,FALSE)*$K40+VLOOKUP($L$3,Data!$A$40:$D$48,2,FALSE)*$L40+VLOOKUP($M$3,Data!$A$40:$D$48,2,FALSE)*$M40+VLOOKUP($N$3,Data!$A$40:$D$48,2,FALSE)*$N40+VLOOKUP($O$3,Data!$A$40:$D$48,2,FALSE)*$O40+VLOOKUP($P$3,Data!$A$40:$D$48,2,FALSE)*$P40+VLOOKUP($Q$3,Data!$A$40:$D$48,2,FALSE)*$Q40+VLOOKUP($R$3,Data!$A$40:$D$48,2,FALSE)*$R40</f>
        <v>1</v>
      </c>
      <c r="AI40" s="111">
        <f>MAX(1+VLOOKUP($J$3,Data!$A$40:$D$48,3,FALSE)*$J40+VLOOKUP($K$3,Data!$A$40:$D$48,3,FALSE)*$K40+VLOOKUP($L$3,Data!$A$40:$D$48,3,FALSE)*$L40+VLOOKUP($M$3,Data!$A$40:$D$48,3,FALSE)*$M40+VLOOKUP($N$3,Data!$A$40:$D$48,3,FALSE)*$N40+VLOOKUP($O$3,Data!$A$40:$D$48,3,FALSE)*$O40+VLOOKUP($P$3,Data!$A$40:$D$48,3,FALSE)*$P40+VLOOKUP($Q$3,Data!$A$40:$D$48,3,FALSE)*$Q40+VLOOKUP($R$3,Data!$A$40:$D$48,3,FALSE)*$R40,0)</f>
        <v>1</v>
      </c>
      <c r="AJ40" s="111">
        <f>MAX(1-(VLOOKUP($J$3,Data!$A$40:$D$48,4,FALSE)*$J40+VLOOKUP($K$3,Data!$A$40:$D$48,4,FALSE)*$K40+VLOOKUP($L$3,Data!$A$40:$D$48,4,FALSE)*$L40+VLOOKUP($M$3,Data!$A$40:$D$48,4,FALSE)*$M40+VLOOKUP($N$3,Data!$A$40:$D$48,4,FALSE)*$N40+VLOOKUP($O$3,Data!$A$40:$D$48,4,FALSE)*$O40+VLOOKUP($P$3,Data!$A$40:$D$48,4,FALSE)*$P40+VLOOKUP($Q$3,Data!$A$40:$D$48,4,FALSE)*$Q40+VLOOKUP($R$3,Data!$A$40:$D$48,4,FALSE)*$R40),0.2)</f>
        <v>1</v>
      </c>
      <c r="AK40" s="112">
        <f t="shared" si="62"/>
        <v>0</v>
      </c>
      <c r="AL40" s="111">
        <f t="shared" si="63"/>
        <v>0.125</v>
      </c>
      <c r="AM40" s="111">
        <f t="shared" si="64"/>
        <v>0</v>
      </c>
      <c r="AN40" s="111">
        <f t="shared" si="65"/>
        <v>0</v>
      </c>
      <c r="AO40" s="131" t="s">
        <v>298</v>
      </c>
      <c r="AP40" s="11"/>
      <c r="AQ40" s="11">
        <f>IF(AQ$2=$A40,0,IF(HLOOKUP(AQ$2,Recipes!$H:$GI,'Production Calculator'!$A40+2,FALSE)=0,0,HLOOKUP(AQ$2,Recipes!$H:$GI,'Production Calculator'!$A40+2,FALSE)*$AK40))+IF($AO40=AQ$3,$AM40/VLOOKUP($AO40,Data!$A$50:$B$56,2,FALSE),0)</f>
        <v>0</v>
      </c>
      <c r="AR40" s="11">
        <f>IF(AR$2=$A40,0,IF(HLOOKUP(AR$2,Recipes!$H:$GI,'Production Calculator'!$A40+2,FALSE)=0,0,HLOOKUP(AR$2,Recipes!$H:$GI,'Production Calculator'!$A40+2,FALSE)*$AK40))+IF($AO40=AR$3,$AM40/VLOOKUP($AO40,Data!$A$50:$B$56,2,FALSE),0)</f>
        <v>0</v>
      </c>
      <c r="AS40" s="11">
        <f>IF(AS$2=$A40,0,IF(HLOOKUP(AS$2,Recipes!$H:$GI,'Production Calculator'!$A40+2,FALSE)=0,0,HLOOKUP(AS$2,Recipes!$H:$GI,'Production Calculator'!$A40+2,FALSE)*$AK40))+IF($AO40=AS$3,$AM40/VLOOKUP($AO40,Data!$A$50:$B$56,2,FALSE),0)</f>
        <v>0</v>
      </c>
      <c r="AT40" s="11">
        <f>IF(AT$2=$A40,0,IF(HLOOKUP(AT$2,Recipes!$H:$GI,'Production Calculator'!$A40+2,FALSE)=0,0,HLOOKUP(AT$2,Recipes!$H:$GI,'Production Calculator'!$A40+2,FALSE)*$AK40))+IF($AO40=AT$3,$AM40/VLOOKUP($AO40,Data!$A$50:$B$56,2,FALSE),0)</f>
        <v>0</v>
      </c>
      <c r="AU40" s="11">
        <f>IF(AU$2=$A40,0,IF(HLOOKUP(AU$2,Recipes!$H:$GI,'Production Calculator'!$A40+2,FALSE)=0,0,HLOOKUP(AU$2,Recipes!$H:$GI,'Production Calculator'!$A40+2,FALSE)*$AK40))+IF($AO40=AU$3,$AM40/VLOOKUP($AO40,Data!$A$50:$B$56,2,FALSE),0)</f>
        <v>0</v>
      </c>
      <c r="AV40" s="11">
        <f>IF(AV$2=$A40,0,IF(HLOOKUP(AV$2,Recipes!$H:$GI,'Production Calculator'!$A40+2,FALSE)=0,0,HLOOKUP(AV$2,Recipes!$H:$GI,'Production Calculator'!$A40+2,FALSE)*$AK40))+IF($AO40=AV$3,$AM40/VLOOKUP($AO40,Data!$A$50:$B$56,2,FALSE),0)</f>
        <v>0</v>
      </c>
      <c r="AW40" s="11">
        <f>IF(AW$2=$A40,0,IF(HLOOKUP(AW$2,Recipes!$H:$GI,'Production Calculator'!$A40+2,FALSE)=0,0,HLOOKUP(AW$2,Recipes!$H:$GI,'Production Calculator'!$A40+2,FALSE)*$AK40))+IF($AO40=AW$3,$AM40/VLOOKUP($AO40,Data!$A$50:$B$56,2,FALSE),0)</f>
        <v>0</v>
      </c>
      <c r="AX40" s="11">
        <f>IF(AX$2=$A40,0,IF(HLOOKUP(AX$2,Recipes!$H:$GI,'Production Calculator'!$A40+2,FALSE)=0,0,HLOOKUP(AX$2,Recipes!$H:$GI,'Production Calculator'!$A40+2,FALSE)*$AK40))+IF($AO40=AX$3,$AM40/VLOOKUP($AO40,Data!$A$50:$B$56,2,FALSE),0)</f>
        <v>0</v>
      </c>
      <c r="AY40" s="11">
        <f>IF(AY$2=$A40,0,IF(HLOOKUP(AY$2,Recipes!$H:$GI,'Production Calculator'!$A40+2,FALSE)=0,0,HLOOKUP(AY$2,Recipes!$H:$GI,'Production Calculator'!$A40+2,FALSE)*$AK40))+IF($AO40=AY$3,$AM40/VLOOKUP($AO40,Data!$A$50:$B$56,2,FALSE),0)</f>
        <v>0</v>
      </c>
      <c r="AZ40" s="11">
        <f>IF(AZ$2=$A40,0,IF(HLOOKUP(AZ$2,Recipes!$H:$GI,'Production Calculator'!$A40+2,FALSE)=0,0,HLOOKUP(AZ$2,Recipes!$H:$GI,'Production Calculator'!$A40+2,FALSE)*$AK40))+IF($AO40=AZ$3,$AM40/VLOOKUP($AO40,Data!$A$50:$B$56,2,FALSE),0)</f>
        <v>0</v>
      </c>
      <c r="BA40" s="11">
        <f>IF(BA$2=$A40,0,IF(HLOOKUP(BA$2,Recipes!$H:$GI,'Production Calculator'!$A40+2,FALSE)=0,0,HLOOKUP(BA$2,Recipes!$H:$GI,'Production Calculator'!$A40+2,FALSE)*$AK40))+IF($AO40=BA$3,$AM40/VLOOKUP($AO40,Data!$A$50:$B$56,2,FALSE),0)</f>
        <v>0</v>
      </c>
      <c r="BB40" s="11">
        <f>IF(BB$2=$A40,0,IF(HLOOKUP(BB$2,Recipes!$H:$GI,'Production Calculator'!$A40+2,FALSE)=0,0,HLOOKUP(BB$2,Recipes!$H:$GI,'Production Calculator'!$A40+2,FALSE)*$AK40))+IF($AO40=BB$3,$AM40/VLOOKUP($AO40,Data!$A$50:$B$56,2,FALSE),0)</f>
        <v>0</v>
      </c>
      <c r="BC40" s="11">
        <f>IF(BC$2=$A40,0,IF(HLOOKUP(BC$2,Recipes!$H:$GI,'Production Calculator'!$A40+2,FALSE)=0,0,HLOOKUP(BC$2,Recipes!$H:$GI,'Production Calculator'!$A40+2,FALSE)*$AK40))+IF($AO40=BC$3,$AM40/VLOOKUP($AO40,Data!$A$50:$B$56,2,FALSE),0)</f>
        <v>0</v>
      </c>
      <c r="BD40" s="11">
        <f>IF(BD$2=$A40,0,IF(HLOOKUP(BD$2,Recipes!$H:$GI,'Production Calculator'!$A40+2,FALSE)=0,0,HLOOKUP(BD$2,Recipes!$H:$GI,'Production Calculator'!$A40+2,FALSE)*$AK40))+IF($AO40=BD$3,$AM40/VLOOKUP($AO40,Data!$A$50:$B$56,2,FALSE),0)</f>
        <v>0</v>
      </c>
      <c r="BE40" s="11">
        <f>IF(BE$2=$A40,0,IF(HLOOKUP(BE$2,Recipes!$H:$GI,'Production Calculator'!$A40+2,FALSE)=0,0,HLOOKUP(BE$2,Recipes!$H:$GI,'Production Calculator'!$A40+2,FALSE)*$AK40))+IF($AO40=BE$3,$AM40/VLOOKUP($AO40,Data!$A$50:$B$56,2,FALSE),0)</f>
        <v>0</v>
      </c>
      <c r="BF40" s="11">
        <f>IF(BF$2=$A40,0,IF(HLOOKUP(BF$2,Recipes!$H:$GI,'Production Calculator'!$A40+2,FALSE)=0,0,HLOOKUP(BF$2,Recipes!$H:$GI,'Production Calculator'!$A40+2,FALSE)*$AK40))+IF($AO40=BF$3,$AM40/VLOOKUP($AO40,Data!$A$50:$B$56,2,FALSE),0)</f>
        <v>0</v>
      </c>
      <c r="BG40" s="11">
        <f>IF(BG$2=$A40,0,IF(HLOOKUP(BG$2,Recipes!$H:$GI,'Production Calculator'!$A40+2,FALSE)=0,0,HLOOKUP(BG$2,Recipes!$H:$GI,'Production Calculator'!$A40+2,FALSE)*$AK40))+IF($AO40=BG$3,$AM40/VLOOKUP($AO40,Data!$A$50:$B$56,2,FALSE),0)</f>
        <v>0</v>
      </c>
      <c r="BH40" s="11">
        <f>IF(BH$2=$A40,0,IF(HLOOKUP(BH$2,Recipes!$H:$GI,'Production Calculator'!$A40+2,FALSE)=0,0,HLOOKUP(BH$2,Recipes!$H:$GI,'Production Calculator'!$A40+2,FALSE)*$AK40))+IF($AO40=BH$3,$AM40/VLOOKUP($AO40,Data!$A$50:$B$56,2,FALSE),0)</f>
        <v>0</v>
      </c>
      <c r="BI40" s="11">
        <f>IF(BI$2=$A40,0,IF(HLOOKUP(BI$2,Recipes!$H:$GI,'Production Calculator'!$A40+2,FALSE)=0,0,HLOOKUP(BI$2,Recipes!$H:$GI,'Production Calculator'!$A40+2,FALSE)*$AK40))+IF($AO40=BI$3,$AM40/VLOOKUP($AO40,Data!$A$50:$B$56,2,FALSE),0)</f>
        <v>0</v>
      </c>
      <c r="BJ40" s="11">
        <f>IF(BJ$2=$A40,0,IF(HLOOKUP(BJ$2,Recipes!$H:$GI,'Production Calculator'!$A40+2,FALSE)=0,0,HLOOKUP(BJ$2,Recipes!$H:$GI,'Production Calculator'!$A40+2,FALSE)*$AK40))+IF($AO40=BJ$3,$AM40/VLOOKUP($AO40,Data!$A$50:$B$56,2,FALSE),0)</f>
        <v>0</v>
      </c>
      <c r="BK40" s="11">
        <f>IF(BK$2=$A40,0,IF(HLOOKUP(BK$2,Recipes!$H:$GI,'Production Calculator'!$A40+2,FALSE)=0,0,HLOOKUP(BK$2,Recipes!$H:$GI,'Production Calculator'!$A40+2,FALSE)*$AK40))+IF($AO40=BK$3,$AM40/VLOOKUP($AO40,Data!$A$50:$B$56,2,FALSE),0)</f>
        <v>0</v>
      </c>
      <c r="BL40" s="11">
        <f>IF(BL$2=$A40,0,IF(HLOOKUP(BL$2,Recipes!$H:$GI,'Production Calculator'!$A40+2,FALSE)=0,0,HLOOKUP(BL$2,Recipes!$H:$GI,'Production Calculator'!$A40+2,FALSE)*$AK40))+IF($AO40=BL$3,$AM40/VLOOKUP($AO40,Data!$A$50:$B$56,2,FALSE),0)</f>
        <v>0</v>
      </c>
      <c r="BM40" s="11">
        <f>IF(BM$2=$A40,0,IF(HLOOKUP(BM$2,Recipes!$H:$GI,'Production Calculator'!$A40+2,FALSE)=0,0,HLOOKUP(BM$2,Recipes!$H:$GI,'Production Calculator'!$A40+2,FALSE)*$AK40))+IF($AO40=BM$3,$AM40/VLOOKUP($AO40,Data!$A$50:$B$56,2,FALSE),0)</f>
        <v>0</v>
      </c>
      <c r="BN40" s="11">
        <f>IF(BN$2=$A40,0,IF(HLOOKUP(BN$2,Recipes!$H:$GI,'Production Calculator'!$A40+2,FALSE)=0,0,HLOOKUP(BN$2,Recipes!$H:$GI,'Production Calculator'!$A40+2,FALSE)*$AK40))+IF($AO40=BN$3,$AM40/VLOOKUP($AO40,Data!$A$50:$B$56,2,FALSE),0)</f>
        <v>0</v>
      </c>
      <c r="BO40" s="11">
        <f>IF(BO$2=$A40,0,IF(HLOOKUP(BO$2,Recipes!$H:$GI,'Production Calculator'!$A40+2,FALSE)=0,0,HLOOKUP(BO$2,Recipes!$H:$GI,'Production Calculator'!$A40+2,FALSE)*$AK40))+IF($AO40=BO$3,$AM40/VLOOKUP($AO40,Data!$A$50:$B$56,2,FALSE),0)</f>
        <v>0</v>
      </c>
      <c r="BP40" s="11">
        <f>IF(BP$2=$A40,0,IF(HLOOKUP(BP$2,Recipes!$H:$GI,'Production Calculator'!$A40+2,FALSE)=0,0,HLOOKUP(BP$2,Recipes!$H:$GI,'Production Calculator'!$A40+2,FALSE)*$AK40))+IF($AO40=BP$3,$AM40/VLOOKUP($AO40,Data!$A$50:$B$56,2,FALSE),0)</f>
        <v>0</v>
      </c>
      <c r="BQ40" s="11">
        <f>IF(BQ$2=$A40,0,IF(HLOOKUP(BQ$2,Recipes!$H:$GI,'Production Calculator'!$A40+2,FALSE)=0,0,HLOOKUP(BQ$2,Recipes!$H:$GI,'Production Calculator'!$A40+2,FALSE)*$AK40))+IF($AO40=BQ$3,$AM40/VLOOKUP($AO40,Data!$A$50:$B$56,2,FALSE),0)</f>
        <v>0</v>
      </c>
      <c r="BR40" s="11">
        <f>IF(BR$2=$A40,0,IF(HLOOKUP(BR$2,Recipes!$H:$GI,'Production Calculator'!$A40+2,FALSE)=0,0,HLOOKUP(BR$2,Recipes!$H:$GI,'Production Calculator'!$A40+2,FALSE)*$AK40))+IF($AO40=BR$3,$AM40/VLOOKUP($AO40,Data!$A$50:$B$56,2,FALSE),0)</f>
        <v>0</v>
      </c>
      <c r="BS40" s="11">
        <f>IF(BS$2=$A40,0,IF(HLOOKUP(BS$2,Recipes!$H:$GI,'Production Calculator'!$A40+2,FALSE)=0,0,HLOOKUP(BS$2,Recipes!$H:$GI,'Production Calculator'!$A40+2,FALSE)*$AK40))+IF($AO40=BS$3,$AM40/VLOOKUP($AO40,Data!$A$50:$B$56,2,FALSE),0)</f>
        <v>0</v>
      </c>
      <c r="BT40" s="11">
        <f>IF(BT$2=$A40,0,IF(HLOOKUP(BT$2,Recipes!$H:$GI,'Production Calculator'!$A40+2,FALSE)=0,0,HLOOKUP(BT$2,Recipes!$H:$GI,'Production Calculator'!$A40+2,FALSE)*$AK40))+IF($AO40=BT$3,$AM40/VLOOKUP($AO40,Data!$A$50:$B$56,2,FALSE),0)</f>
        <v>0</v>
      </c>
      <c r="BU40" s="11">
        <f>IF(BU$2=$A40,0,IF(HLOOKUP(BU$2,Recipes!$H:$GI,'Production Calculator'!$A40+2,FALSE)=0,0,HLOOKUP(BU$2,Recipes!$H:$GI,'Production Calculator'!$A40+2,FALSE)*$AK40))+IF($AO40=BU$3,$AM40/VLOOKUP($AO40,Data!$A$50:$B$56,2,FALSE),0)</f>
        <v>0</v>
      </c>
      <c r="BV40" s="11">
        <f>IF(BV$2=$A40,0,IF(HLOOKUP(BV$2,Recipes!$H:$GI,'Production Calculator'!$A40+2,FALSE)=0,0,HLOOKUP(BV$2,Recipes!$H:$GI,'Production Calculator'!$A40+2,FALSE)*$AK40))+IF($AO40=BV$3,$AM40/VLOOKUP($AO40,Data!$A$50:$B$56,2,FALSE),0)</f>
        <v>0</v>
      </c>
      <c r="BW40" s="11">
        <f>IF(BW$2=$A40,0,IF(HLOOKUP(BW$2,Recipes!$H:$GI,'Production Calculator'!$A40+2,FALSE)=0,0,HLOOKUP(BW$2,Recipes!$H:$GI,'Production Calculator'!$A40+2,FALSE)*$AK40))+IF($AO40=BW$3,$AM40/VLOOKUP($AO40,Data!$A$50:$B$56,2,FALSE),0)</f>
        <v>0</v>
      </c>
      <c r="BX40" s="11">
        <f>IF(BX$2=$A40,0,IF(HLOOKUP(BX$2,Recipes!$H:$GI,'Production Calculator'!$A40+2,FALSE)=0,0,HLOOKUP(BX$2,Recipes!$H:$GI,'Production Calculator'!$A40+2,FALSE)*$AK40))+IF($AO40=BX$3,$AM40/VLOOKUP($AO40,Data!$A$50:$B$56,2,FALSE),0)</f>
        <v>0</v>
      </c>
      <c r="BY40" s="11">
        <f>IF(BY$2=$A40,0,IF(HLOOKUP(BY$2,Recipes!$H:$GI,'Production Calculator'!$A40+2,FALSE)=0,0,HLOOKUP(BY$2,Recipes!$H:$GI,'Production Calculator'!$A40+2,FALSE)*$AK40))+IF($AO40=BY$3,$AM40/VLOOKUP($AO40,Data!$A$50:$B$56,2,FALSE),0)</f>
        <v>0</v>
      </c>
      <c r="BZ40" s="11">
        <f>IF(BZ$2=$A40,0,IF(HLOOKUP(BZ$2,Recipes!$H:$GI,'Production Calculator'!$A40+2,FALSE)=0,0,HLOOKUP(BZ$2,Recipes!$H:$GI,'Production Calculator'!$A40+2,FALSE)*$AK40))+IF($AO40=BZ$3,$AM40/VLOOKUP($AO40,Data!$A$50:$B$56,2,FALSE),0)</f>
        <v>0</v>
      </c>
      <c r="CA40" s="11">
        <f>IF(CA$2=$A40,0,IF(HLOOKUP(CA$2,Recipes!$H:$GI,'Production Calculator'!$A40+2,FALSE)=0,0,HLOOKUP(CA$2,Recipes!$H:$GI,'Production Calculator'!$A40+2,FALSE)*$AK40))+IF($AO40=CA$3,$AM40/VLOOKUP($AO40,Data!$A$50:$B$56,2,FALSE),0)</f>
        <v>0</v>
      </c>
      <c r="CB40" s="11">
        <f>IF(CB$2=$A40,0,IF(HLOOKUP(CB$2,Recipes!$H:$GI,'Production Calculator'!$A40+2,FALSE)=0,0,HLOOKUP(CB$2,Recipes!$H:$GI,'Production Calculator'!$A40+2,FALSE)*$AK40))+IF($AO40=CB$3,$AM40/VLOOKUP($AO40,Data!$A$50:$B$56,2,FALSE),0)</f>
        <v>0</v>
      </c>
      <c r="CC40" s="11">
        <f>IF(CC$2=$A40,0,IF(HLOOKUP(CC$2,Recipes!$H:$GI,'Production Calculator'!$A40+2,FALSE)=0,0,HLOOKUP(CC$2,Recipes!$H:$GI,'Production Calculator'!$A40+2,FALSE)*$AK40))+IF($AO40=CC$3,$AM40/VLOOKUP($AO40,Data!$A$50:$B$56,2,FALSE),0)</f>
        <v>0</v>
      </c>
      <c r="CD40" s="11">
        <f>IF(CD$2=$A40,0,IF(HLOOKUP(CD$2,Recipes!$H:$GI,'Production Calculator'!$A40+2,FALSE)=0,0,HLOOKUP(CD$2,Recipes!$H:$GI,'Production Calculator'!$A40+2,FALSE)*$AK40))+IF($AO40=CD$3,$AM40/VLOOKUP($AO40,Data!$A$50:$B$56,2,FALSE),0)</f>
        <v>0</v>
      </c>
      <c r="CE40" s="11">
        <f>IF(CE$2=$A40,0,IF(HLOOKUP(CE$2,Recipes!$H:$GI,'Production Calculator'!$A40+2,FALSE)=0,0,HLOOKUP(CE$2,Recipes!$H:$GI,'Production Calculator'!$A40+2,FALSE)*$AK40))+IF($AO40=CE$3,$AM40/VLOOKUP($AO40,Data!$A$50:$B$56,2,FALSE),0)</f>
        <v>0</v>
      </c>
      <c r="CF40" s="11">
        <f>IF(CF$2=$A40,0,IF(HLOOKUP(CF$2,Recipes!$H:$GI,'Production Calculator'!$A40+2,FALSE)=0,0,HLOOKUP(CF$2,Recipes!$H:$GI,'Production Calculator'!$A40+2,FALSE)*$AK40))+IF($AO40=CF$3,$AM40/VLOOKUP($AO40,Data!$A$50:$B$56,2,FALSE),0)</f>
        <v>0</v>
      </c>
      <c r="CG40" s="11">
        <f>IF(CG$2=$A40,0,IF(HLOOKUP(CG$2,Recipes!$H:$GI,'Production Calculator'!$A40+2,FALSE)=0,0,HLOOKUP(CG$2,Recipes!$H:$GI,'Production Calculator'!$A40+2,FALSE)*$AK40))+IF($AO40=CG$3,$AM40/VLOOKUP($AO40,Data!$A$50:$B$56,2,FALSE),0)</f>
        <v>0</v>
      </c>
      <c r="CH40" s="11">
        <f>IF(CH$2=$A40,0,IF(HLOOKUP(CH$2,Recipes!$H:$GI,'Production Calculator'!$A40+2,FALSE)=0,0,HLOOKUP(CH$2,Recipes!$H:$GI,'Production Calculator'!$A40+2,FALSE)*$AK40))+IF($AO40=CH$3,$AM40/VLOOKUP($AO40,Data!$A$50:$B$56,2,FALSE),0)</f>
        <v>0</v>
      </c>
      <c r="CI40" s="11">
        <f>IF(CI$2=$A40,0,IF(HLOOKUP(CI$2,Recipes!$H:$GI,'Production Calculator'!$A40+2,FALSE)=0,0,HLOOKUP(CI$2,Recipes!$H:$GI,'Production Calculator'!$A40+2,FALSE)*$AK40))+IF($AO40=CI$3,$AM40/VLOOKUP($AO40,Data!$A$50:$B$56,2,FALSE),0)</f>
        <v>0</v>
      </c>
      <c r="CJ40" s="11">
        <f>IF(CJ$2=$A40,0,IF(HLOOKUP(CJ$2,Recipes!$H:$GI,'Production Calculator'!$A40+2,FALSE)=0,0,HLOOKUP(CJ$2,Recipes!$H:$GI,'Production Calculator'!$A40+2,FALSE)*$AK40))+IF($AO40=CJ$3,$AM40/VLOOKUP($AO40,Data!$A$50:$B$56,2,FALSE),0)</f>
        <v>0</v>
      </c>
      <c r="CK40" s="11">
        <f>IF(CK$2=$A40,0,IF(HLOOKUP(CK$2,Recipes!$H:$GI,'Production Calculator'!$A40+2,FALSE)=0,0,HLOOKUP(CK$2,Recipes!$H:$GI,'Production Calculator'!$A40+2,FALSE)*$AK40))+IF($AO40=CK$3,$AM40/VLOOKUP($AO40,Data!$A$50:$B$56,2,FALSE),0)</f>
        <v>0</v>
      </c>
      <c r="CL40" s="11">
        <f>IF(CL$2=$A40,0,IF(HLOOKUP(CL$2,Recipes!$H:$GI,'Production Calculator'!$A40+2,FALSE)=0,0,HLOOKUP(CL$2,Recipes!$H:$GI,'Production Calculator'!$A40+2,FALSE)*$AK40))+IF($AO40=CL$3,$AM40/VLOOKUP($AO40,Data!$A$50:$B$56,2,FALSE),0)</f>
        <v>0</v>
      </c>
      <c r="CM40" s="11">
        <f>IF(CM$2=$A40,0,IF(HLOOKUP(CM$2,Recipes!$H:$GI,'Production Calculator'!$A40+2,FALSE)=0,0,HLOOKUP(CM$2,Recipes!$H:$GI,'Production Calculator'!$A40+2,FALSE)*$AK40))+IF($AO40=CM$3,$AM40/VLOOKUP($AO40,Data!$A$50:$B$56,2,FALSE),0)</f>
        <v>0</v>
      </c>
      <c r="CN40" s="11">
        <f>IF(CN$2=$A40,0,IF(HLOOKUP(CN$2,Recipes!$H:$GI,'Production Calculator'!$A40+2,FALSE)=0,0,HLOOKUP(CN$2,Recipes!$H:$GI,'Production Calculator'!$A40+2,FALSE)*$AK40))+IF($AO40=CN$3,$AM40/VLOOKUP($AO40,Data!$A$50:$B$56,2,FALSE),0)</f>
        <v>0</v>
      </c>
      <c r="CO40" s="11">
        <f>IF(CO$2=$A40,0,IF(HLOOKUP(CO$2,Recipes!$H:$GI,'Production Calculator'!$A40+2,FALSE)=0,0,HLOOKUP(CO$2,Recipes!$H:$GI,'Production Calculator'!$A40+2,FALSE)*$AK40))+IF($AO40=CO$3,$AM40/VLOOKUP($AO40,Data!$A$50:$B$56,2,FALSE),0)</f>
        <v>0</v>
      </c>
      <c r="CP40" s="11">
        <f>IF(CP$2=$A40,0,IF(HLOOKUP(CP$2,Recipes!$H:$GI,'Production Calculator'!$A40+2,FALSE)=0,0,HLOOKUP(CP$2,Recipes!$H:$GI,'Production Calculator'!$A40+2,FALSE)*$AK40))+IF($AO40=CP$3,$AM40/VLOOKUP($AO40,Data!$A$50:$B$56,2,FALSE),0)</f>
        <v>0</v>
      </c>
      <c r="CQ40" s="11">
        <f>IF(CQ$2=$A40,0,IF(HLOOKUP(CQ$2,Recipes!$H:$GI,'Production Calculator'!$A40+2,FALSE)=0,0,HLOOKUP(CQ$2,Recipes!$H:$GI,'Production Calculator'!$A40+2,FALSE)*$AK40))+IF($AO40=CQ$3,$AM40/VLOOKUP($AO40,Data!$A$50:$B$56,2,FALSE),0)</f>
        <v>0</v>
      </c>
      <c r="CR40" s="11">
        <f>IF(CR$2=$A40,0,IF(HLOOKUP(CR$2,Recipes!$H:$GI,'Production Calculator'!$A40+2,FALSE)=0,0,HLOOKUP(CR$2,Recipes!$H:$GI,'Production Calculator'!$A40+2,FALSE)*$AK40))+IF($AO40=CR$3,$AM40/VLOOKUP($AO40,Data!$A$50:$B$56,2,FALSE),0)</f>
        <v>0</v>
      </c>
      <c r="CS40" s="11">
        <f>IF(CS$2=$A40,0,IF(HLOOKUP(CS$2,Recipes!$H:$GI,'Production Calculator'!$A40+2,FALSE)=0,0,HLOOKUP(CS$2,Recipes!$H:$GI,'Production Calculator'!$A40+2,FALSE)*$AK40))+IF($AO40=CS$3,$AM40/VLOOKUP($AO40,Data!$A$50:$B$56,2,FALSE),0)</f>
        <v>0</v>
      </c>
      <c r="CT40" s="11">
        <f>IF(CT$2=$A40,0,IF(HLOOKUP(CT$2,Recipes!$H:$GI,'Production Calculator'!$A40+2,FALSE)=0,0,HLOOKUP(CT$2,Recipes!$H:$GI,'Production Calculator'!$A40+2,FALSE)*$AK40))+IF($AO40=CT$3,$AM40/VLOOKUP($AO40,Data!$A$50:$B$56,2,FALSE),0)</f>
        <v>0</v>
      </c>
      <c r="CU40" s="11">
        <f>IF(CU$2=$A40,0,IF(HLOOKUP(CU$2,Recipes!$H:$GI,'Production Calculator'!$A40+2,FALSE)=0,0,HLOOKUP(CU$2,Recipes!$H:$GI,'Production Calculator'!$A40+2,FALSE)*$AK40))+IF($AO40=CU$3,$AM40/VLOOKUP($AO40,Data!$A$50:$B$56,2,FALSE),0)</f>
        <v>0</v>
      </c>
      <c r="CV40" s="11">
        <f>IF(CV$2=$A40,0,IF(HLOOKUP(CV$2,Recipes!$H:$GI,'Production Calculator'!$A40+2,FALSE)=0,0,HLOOKUP(CV$2,Recipes!$H:$GI,'Production Calculator'!$A40+2,FALSE)*$AK40))+IF($AO40=CV$3,$AM40/VLOOKUP($AO40,Data!$A$50:$B$56,2,FALSE),0)</f>
        <v>0</v>
      </c>
      <c r="CW40" s="11">
        <f>IF(CW$2=$A40,0,IF(HLOOKUP(CW$2,Recipes!$H:$GI,'Production Calculator'!$A40+2,FALSE)=0,0,HLOOKUP(CW$2,Recipes!$H:$GI,'Production Calculator'!$A40+2,FALSE)*$AK40))+IF($AO40=CW$3,$AM40/VLOOKUP($AO40,Data!$A$50:$B$56,2,FALSE),0)</f>
        <v>0</v>
      </c>
      <c r="CX40" s="11">
        <f>IF(CX$2=$A40,0,IF(HLOOKUP(CX$2,Recipes!$H:$GI,'Production Calculator'!$A40+2,FALSE)=0,0,HLOOKUP(CX$2,Recipes!$H:$GI,'Production Calculator'!$A40+2,FALSE)*$AK40))+IF($AO40=CX$3,$AM40/VLOOKUP($AO40,Data!$A$50:$B$56,2,FALSE),0)</f>
        <v>0</v>
      </c>
      <c r="CY40" s="11">
        <f>IF(CY$2=$A40,0,IF(HLOOKUP(CY$2,Recipes!$H:$GI,'Production Calculator'!$A40+2,FALSE)=0,0,HLOOKUP(CY$2,Recipes!$H:$GI,'Production Calculator'!$A40+2,FALSE)*$AK40))+IF($AO40=CY$3,$AM40/VLOOKUP($AO40,Data!$A$50:$B$56,2,FALSE),0)</f>
        <v>0</v>
      </c>
      <c r="CZ40" s="11">
        <f>IF(CZ$2=$A40,0,IF(HLOOKUP(CZ$2,Recipes!$H:$GI,'Production Calculator'!$A40+2,FALSE)=0,0,HLOOKUP(CZ$2,Recipes!$H:$GI,'Production Calculator'!$A40+2,FALSE)*$AK40))+IF($AO40=CZ$3,$AM40/VLOOKUP($AO40,Data!$A$50:$B$56,2,FALSE),0)</f>
        <v>0</v>
      </c>
      <c r="DA40" s="11">
        <f>IF(DA$2=$A40,0,IF(HLOOKUP(DA$2,Recipes!$H:$GI,'Production Calculator'!$A40+2,FALSE)=0,0,HLOOKUP(DA$2,Recipes!$H:$GI,'Production Calculator'!$A40+2,FALSE)*$AK40))+IF($AO40=DA$3,$AM40/VLOOKUP($AO40,Data!$A$50:$B$56,2,FALSE),0)</f>
        <v>0</v>
      </c>
      <c r="DB40" s="11">
        <f>IF(DB$2=$A40,0,IF(HLOOKUP(DB$2,Recipes!$H:$GI,'Production Calculator'!$A40+2,FALSE)=0,0,HLOOKUP(DB$2,Recipes!$H:$GI,'Production Calculator'!$A40+2,FALSE)*$AK40))+IF($AO40=DB$3,$AM40/VLOOKUP($AO40,Data!$A$50:$B$56,2,FALSE),0)</f>
        <v>0</v>
      </c>
      <c r="DC40" s="11">
        <f>IF(DC$2=$A40,0,IF(HLOOKUP(DC$2,Recipes!$H:$GI,'Production Calculator'!$A40+2,FALSE)=0,0,HLOOKUP(DC$2,Recipes!$H:$GI,'Production Calculator'!$A40+2,FALSE)*$AK40))+IF($AO40=DC$3,$AM40/VLOOKUP($AO40,Data!$A$50:$B$56,2,FALSE),0)</f>
        <v>0</v>
      </c>
      <c r="DD40" s="11">
        <f>IF(DD$2=$A40,0,IF(HLOOKUP(DD$2,Recipes!$H:$GI,'Production Calculator'!$A40+2,FALSE)=0,0,HLOOKUP(DD$2,Recipes!$H:$GI,'Production Calculator'!$A40+2,FALSE)*$AK40))+IF($AO40=DD$3,$AM40/VLOOKUP($AO40,Data!$A$50:$B$56,2,FALSE),0)</f>
        <v>0</v>
      </c>
      <c r="DE40" s="11">
        <f>IF(DE$2=$A40,0,IF(HLOOKUP(DE$2,Recipes!$H:$GI,'Production Calculator'!$A40+2,FALSE)=0,0,HLOOKUP(DE$2,Recipes!$H:$GI,'Production Calculator'!$A40+2,FALSE)*$AK40))+IF($AO40=DE$3,$AM40/VLOOKUP($AO40,Data!$A$50:$B$56,2,FALSE),0)</f>
        <v>0</v>
      </c>
      <c r="DF40" s="11">
        <f>IF(DF$2=$A40,0,IF(HLOOKUP(DF$2,Recipes!$H:$GI,'Production Calculator'!$A40+2,FALSE)=0,0,HLOOKUP(DF$2,Recipes!$H:$GI,'Production Calculator'!$A40+2,FALSE)*$AK40))+IF($AO40=DF$3,$AM40/VLOOKUP($AO40,Data!$A$50:$B$56,2,FALSE),0)</f>
        <v>0</v>
      </c>
      <c r="DG40" s="11">
        <f>IF(DG$2=$A40,0,IF(HLOOKUP(DG$2,Recipes!$H:$GI,'Production Calculator'!$A40+2,FALSE)=0,0,HLOOKUP(DG$2,Recipes!$H:$GI,'Production Calculator'!$A40+2,FALSE)*$AK40))+IF($AO40=DG$3,$AM40/VLOOKUP($AO40,Data!$A$50:$B$56,2,FALSE),0)</f>
        <v>0</v>
      </c>
      <c r="DH40" s="11">
        <f>IF(DH$2=$A40,0,IF(HLOOKUP(DH$2,Recipes!$H:$GI,'Production Calculator'!$A40+2,FALSE)=0,0,HLOOKUP(DH$2,Recipes!$H:$GI,'Production Calculator'!$A40+2,FALSE)*$AK40))+IF($AO40=DH$3,$AM40/VLOOKUP($AO40,Data!$A$50:$B$56,2,FALSE),0)</f>
        <v>0</v>
      </c>
      <c r="DI40" s="11">
        <f>IF(DI$2=$A40,0,IF(HLOOKUP(DI$2,Recipes!$H:$GI,'Production Calculator'!$A40+2,FALSE)=0,0,HLOOKUP(DI$2,Recipes!$H:$GI,'Production Calculator'!$A40+2,FALSE)*$AK40))+IF($AO40=DI$3,$AM40/VLOOKUP($AO40,Data!$A$50:$B$56,2,FALSE),0)</f>
        <v>0</v>
      </c>
      <c r="DJ40" s="11">
        <f>IF(DJ$2=$A40,0,IF(HLOOKUP(DJ$2,Recipes!$H:$GI,'Production Calculator'!$A40+2,FALSE)=0,0,HLOOKUP(DJ$2,Recipes!$H:$GI,'Production Calculator'!$A40+2,FALSE)*$AK40))+IF($AO40=DJ$3,$AM40/VLOOKUP($AO40,Data!$A$50:$B$56,2,FALSE),0)</f>
        <v>0</v>
      </c>
      <c r="DK40" s="11">
        <f>IF(DK$2=$A40,0,IF(HLOOKUP(DK$2,Recipes!$H:$GI,'Production Calculator'!$A40+2,FALSE)=0,0,HLOOKUP(DK$2,Recipes!$H:$GI,'Production Calculator'!$A40+2,FALSE)*$AK40))+IF($AO40=DK$3,$AM40/VLOOKUP($AO40,Data!$A$50:$B$56,2,FALSE),0)</f>
        <v>0</v>
      </c>
      <c r="DL40" s="11">
        <f>IF(DL$2=$A40,0,IF(HLOOKUP(DL$2,Recipes!$H:$GI,'Production Calculator'!$A40+2,FALSE)=0,0,HLOOKUP(DL$2,Recipes!$H:$GI,'Production Calculator'!$A40+2,FALSE)*$AK40))+IF($AO40=DL$3,$AM40/VLOOKUP($AO40,Data!$A$50:$B$56,2,FALSE),0)</f>
        <v>0</v>
      </c>
      <c r="DM40" s="11">
        <f>IF(DM$2=$A40,0,IF(HLOOKUP(DM$2,Recipes!$H:$GI,'Production Calculator'!$A40+2,FALSE)=0,0,HLOOKUP(DM$2,Recipes!$H:$GI,'Production Calculator'!$A40+2,FALSE)*$AK40))+IF($AO40=DM$3,$AM40/VLOOKUP($AO40,Data!$A$50:$B$56,2,FALSE),0)</f>
        <v>0</v>
      </c>
      <c r="DN40" s="11">
        <f>IF(DN$2=$A40,0,IF(HLOOKUP(DN$2,Recipes!$H:$GI,'Production Calculator'!$A40+2,FALSE)=0,0,HLOOKUP(DN$2,Recipes!$H:$GI,'Production Calculator'!$A40+2,FALSE)*$AK40))+IF($AO40=DN$3,$AM40/VLOOKUP($AO40,Data!$A$50:$B$56,2,FALSE),0)</f>
        <v>0</v>
      </c>
      <c r="DO40" s="11">
        <f>IF(DO$2=$A40,0,IF(HLOOKUP(DO$2,Recipes!$H:$GI,'Production Calculator'!$A40+2,FALSE)=0,0,HLOOKUP(DO$2,Recipes!$H:$GI,'Production Calculator'!$A40+2,FALSE)*$AK40))+IF($AO40=DO$3,$AM40/VLOOKUP($AO40,Data!$A$50:$B$56,2,FALSE),0)</f>
        <v>0</v>
      </c>
      <c r="DP40" s="11">
        <f>IF(DP$2=$A40,0,IF(HLOOKUP(DP$2,Recipes!$H:$GI,'Production Calculator'!$A40+2,FALSE)=0,0,HLOOKUP(DP$2,Recipes!$H:$GI,'Production Calculator'!$A40+2,FALSE)*$AK40))+IF($AO40=DP$3,$AM40/VLOOKUP($AO40,Data!$A$50:$B$56,2,FALSE),0)</f>
        <v>0</v>
      </c>
      <c r="DQ40" s="11">
        <f>IF(DQ$2=$A40,0,IF(HLOOKUP(DQ$2,Recipes!$H:$GI,'Production Calculator'!$A40+2,FALSE)=0,0,HLOOKUP(DQ$2,Recipes!$H:$GI,'Production Calculator'!$A40+2,FALSE)*$AK40))+IF($AO40=DQ$3,$AM40/VLOOKUP($AO40,Data!$A$50:$B$56,2,FALSE),0)</f>
        <v>0</v>
      </c>
      <c r="DR40" s="11">
        <f>IF(DR$2=$A40,0,IF(HLOOKUP(DR$2,Recipes!$H:$GI,'Production Calculator'!$A40+2,FALSE)=0,0,HLOOKUP(DR$2,Recipes!$H:$GI,'Production Calculator'!$A40+2,FALSE)*$AK40))+IF($AO40=DR$3,$AM40/VLOOKUP($AO40,Data!$A$50:$B$56,2,FALSE),0)</f>
        <v>0</v>
      </c>
      <c r="DS40" s="11">
        <f>IF(DS$2=$A40,0,IF(HLOOKUP(DS$2,Recipes!$H:$GI,'Production Calculator'!$A40+2,FALSE)=0,0,HLOOKUP(DS$2,Recipes!$H:$GI,'Production Calculator'!$A40+2,FALSE)*$AK40))+IF($AO40=DS$3,$AM40/VLOOKUP($AO40,Data!$A$50:$B$56,2,FALSE),0)</f>
        <v>0</v>
      </c>
      <c r="DT40" s="11">
        <f>IF(DT$2=$A40,0,IF(HLOOKUP(DT$2,Recipes!$H:$GI,'Production Calculator'!$A40+2,FALSE)=0,0,HLOOKUP(DT$2,Recipes!$H:$GI,'Production Calculator'!$A40+2,FALSE)*$AK40))+IF($AO40=DT$3,$AM40/VLOOKUP($AO40,Data!$A$50:$B$56,2,FALSE),0)</f>
        <v>0</v>
      </c>
      <c r="DU40" s="11">
        <f>IF(DU$2=$A40,0,IF(HLOOKUP(DU$2,Recipes!$H:$GI,'Production Calculator'!$A40+2,FALSE)=0,0,HLOOKUP(DU$2,Recipes!$H:$GI,'Production Calculator'!$A40+2,FALSE)*$AK40))+IF($AO40=DU$3,$AM40/VLOOKUP($AO40,Data!$A$50:$B$56,2,FALSE),0)</f>
        <v>0</v>
      </c>
      <c r="DV40" s="11">
        <f>IF(DV$2=$A40,0,IF(HLOOKUP(DV$2,Recipes!$H:$GI,'Production Calculator'!$A40+2,FALSE)=0,0,HLOOKUP(DV$2,Recipes!$H:$GI,'Production Calculator'!$A40+2,FALSE)*$AK40))+IF($AO40=DV$3,$AM40/VLOOKUP($AO40,Data!$A$50:$B$56,2,FALSE),0)</f>
        <v>0</v>
      </c>
      <c r="DW40" s="11">
        <f>IF(DW$2=$A40,0,IF(HLOOKUP(DW$2,Recipes!$H:$GI,'Production Calculator'!$A40+2,FALSE)=0,0,HLOOKUP(DW$2,Recipes!$H:$GI,'Production Calculator'!$A40+2,FALSE)*$AK40))+IF($AO40=DW$3,$AM40/VLOOKUP($AO40,Data!$A$50:$B$56,2,FALSE),0)</f>
        <v>0</v>
      </c>
      <c r="DX40" s="11">
        <f>IF(DX$2=$A40,0,IF(HLOOKUP(DX$2,Recipes!$H:$GI,'Production Calculator'!$A40+2,FALSE)=0,0,HLOOKUP(DX$2,Recipes!$H:$GI,'Production Calculator'!$A40+2,FALSE)*$AK40))+IF($AO40=DX$3,$AM40/VLOOKUP($AO40,Data!$A$50:$B$56,2,FALSE),0)</f>
        <v>0</v>
      </c>
      <c r="DY40" s="11">
        <f>IF(DY$2=$A40,0,IF(HLOOKUP(DY$2,Recipes!$H:$GI,'Production Calculator'!$A40+2,FALSE)=0,0,HLOOKUP(DY$2,Recipes!$H:$GI,'Production Calculator'!$A40+2,FALSE)*$AK40))+IF($AO40=DY$3,$AM40/VLOOKUP($AO40,Data!$A$50:$B$56,2,FALSE),0)</f>
        <v>0</v>
      </c>
      <c r="DZ40" s="11">
        <f>IF(DZ$2=$A40,0,IF(HLOOKUP(DZ$2,Recipes!$H:$GI,'Production Calculator'!$A40+2,FALSE)=0,0,HLOOKUP(DZ$2,Recipes!$H:$GI,'Production Calculator'!$A40+2,FALSE)*$AK40))+IF($AO40=DZ$3,$AM40/VLOOKUP($AO40,Data!$A$50:$B$56,2,FALSE),0)</f>
        <v>0</v>
      </c>
      <c r="EA40" s="11">
        <f>IF(EA$2=$A40,0,IF(HLOOKUP(EA$2,Recipes!$H:$GI,'Production Calculator'!$A40+2,FALSE)=0,0,HLOOKUP(EA$2,Recipes!$H:$GI,'Production Calculator'!$A40+2,FALSE)*$AK40))+IF($AO40=EA$3,$AM40/VLOOKUP($AO40,Data!$A$50:$B$56,2,FALSE),0)</f>
        <v>0</v>
      </c>
      <c r="EB40" s="11">
        <f>IF(EB$2=$A40,0,IF(HLOOKUP(EB$2,Recipes!$H:$GI,'Production Calculator'!$A40+2,FALSE)=0,0,HLOOKUP(EB$2,Recipes!$H:$GI,'Production Calculator'!$A40+2,FALSE)*$AK40))+IF($AO40=EB$3,$AM40/VLOOKUP($AO40,Data!$A$50:$B$56,2,FALSE),0)</f>
        <v>0</v>
      </c>
      <c r="EC40" s="11">
        <f>IF(EC$2=$A40,0,IF(HLOOKUP(EC$2,Recipes!$H:$GI,'Production Calculator'!$A40+2,FALSE)=0,0,HLOOKUP(EC$2,Recipes!$H:$GI,'Production Calculator'!$A40+2,FALSE)*$AK40))+IF($AO40=EC$3,$AM40/VLOOKUP($AO40,Data!$A$50:$B$56,2,FALSE),0)</f>
        <v>0</v>
      </c>
      <c r="ED40" s="11">
        <f>IF(ED$2=$A40,0,IF(HLOOKUP(ED$2,Recipes!$H:$GI,'Production Calculator'!$A40+2,FALSE)=0,0,HLOOKUP(ED$2,Recipes!$H:$GI,'Production Calculator'!$A40+2,FALSE)*$AK40))+IF($AO40=ED$3,$AM40/VLOOKUP($AO40,Data!$A$50:$B$56,2,FALSE),0)</f>
        <v>0</v>
      </c>
      <c r="EE40" s="11">
        <f>IF(EE$2=$A40,0,IF(HLOOKUP(EE$2,Recipes!$H:$GI,'Production Calculator'!$A40+2,FALSE)=0,0,HLOOKUP(EE$2,Recipes!$H:$GI,'Production Calculator'!$A40+2,FALSE)*$AK40))+IF($AO40=EE$3,$AM40/VLOOKUP($AO40,Data!$A$50:$B$56,2,FALSE),0)</f>
        <v>0</v>
      </c>
      <c r="EF40" s="11">
        <f>IF(EF$2=$A40,0,IF(HLOOKUP(EF$2,Recipes!$H:$GI,'Production Calculator'!$A40+2,FALSE)=0,0,HLOOKUP(EF$2,Recipes!$H:$GI,'Production Calculator'!$A40+2,FALSE)*$AK40))+IF($AO40=EF$3,$AM40/VLOOKUP($AO40,Data!$A$50:$B$56,2,FALSE),0)</f>
        <v>0</v>
      </c>
      <c r="EG40" s="11">
        <f>IF(EG$2=$A40,0,IF(HLOOKUP(EG$2,Recipes!$H:$GI,'Production Calculator'!$A40+2,FALSE)=0,0,HLOOKUP(EG$2,Recipes!$H:$GI,'Production Calculator'!$A40+2,FALSE)*$AK40))+IF($AO40=EG$3,$AM40/VLOOKUP($AO40,Data!$A$50:$B$56,2,FALSE),0)</f>
        <v>0</v>
      </c>
      <c r="EH40" s="11">
        <f>IF(EH$2=$A40,0,IF(HLOOKUP(EH$2,Recipes!$H:$GI,'Production Calculator'!$A40+2,FALSE)=0,0,HLOOKUP(EH$2,Recipes!$H:$GI,'Production Calculator'!$A40+2,FALSE)*$AK40))+IF($AO40=EH$3,$AM40/VLOOKUP($AO40,Data!$A$50:$B$56,2,FALSE),0)</f>
        <v>0</v>
      </c>
      <c r="EI40" s="11">
        <f>IF(EI$2=$A40,0,IF(HLOOKUP(EI$2,Recipes!$H:$GI,'Production Calculator'!$A40+2,FALSE)=0,0,HLOOKUP(EI$2,Recipes!$H:$GI,'Production Calculator'!$A40+2,FALSE)*$AK40))+IF($AO40=EI$3,$AM40/VLOOKUP($AO40,Data!$A$50:$B$56,2,FALSE),0)</f>
        <v>0</v>
      </c>
      <c r="EJ40" s="11">
        <f>IF(EJ$2=$A40,0,IF(HLOOKUP(EJ$2,Recipes!$H:$GI,'Production Calculator'!$A40+2,FALSE)=0,0,HLOOKUP(EJ$2,Recipes!$H:$GI,'Production Calculator'!$A40+2,FALSE)*$AK40))+IF($AO40=EJ$3,$AM40/VLOOKUP($AO40,Data!$A$50:$B$56,2,FALSE),0)</f>
        <v>0</v>
      </c>
      <c r="EK40" s="11">
        <f>IF(EK$2=$A40,0,IF(HLOOKUP(EK$2,Recipes!$H:$GI,'Production Calculator'!$A40+2,FALSE)=0,0,HLOOKUP(EK$2,Recipes!$H:$GI,'Production Calculator'!$A40+2,FALSE)*$AK40))+IF($AO40=EK$3,$AM40/VLOOKUP($AO40,Data!$A$50:$B$56,2,FALSE),0)</f>
        <v>0</v>
      </c>
      <c r="EL40" s="11">
        <f>IF(EL$2=$A40,0,IF(HLOOKUP(EL$2,Recipes!$H:$GI,'Production Calculator'!$A40+2,FALSE)=0,0,HLOOKUP(EL$2,Recipes!$H:$GI,'Production Calculator'!$A40+2,FALSE)*$AK40))+IF($AO40=EL$3,$AM40/VLOOKUP($AO40,Data!$A$50:$B$56,2,FALSE),0)</f>
        <v>0</v>
      </c>
      <c r="EM40" s="11">
        <f>IF(EM$2=$A40,0,IF(HLOOKUP(EM$2,Recipes!$H:$GI,'Production Calculator'!$A40+2,FALSE)=0,0,HLOOKUP(EM$2,Recipes!$H:$GI,'Production Calculator'!$A40+2,FALSE)*$AK40))+IF($AO40=EM$3,$AM40/VLOOKUP($AO40,Data!$A$50:$B$56,2,FALSE),0)</f>
        <v>0</v>
      </c>
      <c r="EN40" s="11">
        <f>IF(EN$2=$A40,0,IF(HLOOKUP(EN$2,Recipes!$H:$GI,'Production Calculator'!$A40+2,FALSE)=0,0,HLOOKUP(EN$2,Recipes!$H:$GI,'Production Calculator'!$A40+2,FALSE)*$AK40))+IF($AO40=EN$3,$AM40/VLOOKUP($AO40,Data!$A$50:$B$56,2,FALSE),0)</f>
        <v>0</v>
      </c>
      <c r="EO40" s="11">
        <f>IF(EO$2=$A40,0,IF(HLOOKUP(EO$2,Recipes!$H:$GI,'Production Calculator'!$A40+2,FALSE)=0,0,HLOOKUP(EO$2,Recipes!$H:$GI,'Production Calculator'!$A40+2,FALSE)*$AK40))+IF($AO40=EO$3,$AM40/VLOOKUP($AO40,Data!$A$50:$B$56,2,FALSE),0)</f>
        <v>0</v>
      </c>
      <c r="EP40" s="11">
        <f>IF(EP$2=$A40,0,IF(HLOOKUP(EP$2,Recipes!$H:$GI,'Production Calculator'!$A40+2,FALSE)=0,0,HLOOKUP(EP$2,Recipes!$H:$GI,'Production Calculator'!$A40+2,FALSE)*$AK40))+IF($AO40=EP$3,$AM40/VLOOKUP($AO40,Data!$A$50:$B$56,2,FALSE),0)</f>
        <v>0</v>
      </c>
      <c r="EQ40" s="11">
        <f>IF(EQ$2=$A40,0,IF(HLOOKUP(EQ$2,Recipes!$H:$GI,'Production Calculator'!$A40+2,FALSE)=0,0,HLOOKUP(EQ$2,Recipes!$H:$GI,'Production Calculator'!$A40+2,FALSE)*$AK40))+IF($AO40=EQ$3,$AM40/VLOOKUP($AO40,Data!$A$50:$B$56,2,FALSE),0)</f>
        <v>0</v>
      </c>
      <c r="ER40" s="11">
        <f>IF(ER$2=$A40,0,IF(HLOOKUP(ER$2,Recipes!$H:$GI,'Production Calculator'!$A40+2,FALSE)=0,0,HLOOKUP(ER$2,Recipes!$H:$GI,'Production Calculator'!$A40+2,FALSE)*$AK40))+IF($AO40=ER$3,$AM40/VLOOKUP($AO40,Data!$A$50:$B$56,2,FALSE),0)</f>
        <v>0</v>
      </c>
      <c r="ES40" s="11">
        <f>IF(ES$2=$A40,0,IF(HLOOKUP(ES$2,Recipes!$H:$GI,'Production Calculator'!$A40+2,FALSE)=0,0,HLOOKUP(ES$2,Recipes!$H:$GI,'Production Calculator'!$A40+2,FALSE)*$AK40))+IF($AO40=ES$3,$AM40/VLOOKUP($AO40,Data!$A$50:$B$56,2,FALSE),0)</f>
        <v>0</v>
      </c>
      <c r="ET40" s="11">
        <f>IF(ET$2=$A40,0,IF(HLOOKUP(ET$2,Recipes!$H:$GI,'Production Calculator'!$A40+2,FALSE)=0,0,HLOOKUP(ET$2,Recipes!$H:$GI,'Production Calculator'!$A40+2,FALSE)*$AK40))+IF($AO40=ET$3,$AM40/VLOOKUP($AO40,Data!$A$50:$B$56,2,FALSE),0)</f>
        <v>0</v>
      </c>
      <c r="EU40" s="11">
        <f>IF(EU$2=$A40,0,IF(HLOOKUP(EU$2,Recipes!$H:$GI,'Production Calculator'!$A40+2,FALSE)=0,0,HLOOKUP(EU$2,Recipes!$H:$GI,'Production Calculator'!$A40+2,FALSE)*$AK40))+IF($AO40=EU$3,$AM40/VLOOKUP($AO40,Data!$A$50:$B$56,2,FALSE),0)</f>
        <v>0</v>
      </c>
      <c r="EV40" s="11">
        <f>IF(EV$2=$A40,0,IF(HLOOKUP(EV$2,Recipes!$H:$GI,'Production Calculator'!$A40+2,FALSE)=0,0,HLOOKUP(EV$2,Recipes!$H:$GI,'Production Calculator'!$A40+2,FALSE)*$AK40))+IF($AO40=EV$3,$AM40/VLOOKUP($AO40,Data!$A$50:$B$56,2,FALSE),0)</f>
        <v>0</v>
      </c>
      <c r="EW40" s="11">
        <f>IF(EW$2=$A40,0,IF(HLOOKUP(EW$2,Recipes!$H:$GI,'Production Calculator'!$A40+2,FALSE)=0,0,HLOOKUP(EW$2,Recipes!$H:$GI,'Production Calculator'!$A40+2,FALSE)*$AK40))+IF($AO40=EW$3,$AM40/VLOOKUP($AO40,Data!$A$50:$B$56,2,FALSE),0)</f>
        <v>0</v>
      </c>
      <c r="EX40" s="11">
        <f>IF(EX$2=$A40,0,IF(HLOOKUP(EX$2,Recipes!$H:$GI,'Production Calculator'!$A40+2,FALSE)=0,0,HLOOKUP(EX$2,Recipes!$H:$GI,'Production Calculator'!$A40+2,FALSE)*$AK40))+IF($AO40=EX$3,$AM40/VLOOKUP($AO40,Data!$A$50:$B$56,2,FALSE),0)</f>
        <v>0</v>
      </c>
      <c r="EY40" s="11">
        <f>IF(EY$2=$A40,0,IF(HLOOKUP(EY$2,Recipes!$H:$GI,'Production Calculator'!$A40+2,FALSE)=0,0,HLOOKUP(EY$2,Recipes!$H:$GI,'Production Calculator'!$A40+2,FALSE)*$AK40))+IF($AO40=EY$3,$AM40/VLOOKUP($AO40,Data!$A$50:$B$56,2,FALSE),0)</f>
        <v>0</v>
      </c>
      <c r="EZ40" s="11">
        <f>IF(EZ$2=$A40,0,IF(HLOOKUP(EZ$2,Recipes!$H:$GI,'Production Calculator'!$A40+2,FALSE)=0,0,HLOOKUP(EZ$2,Recipes!$H:$GI,'Production Calculator'!$A40+2,FALSE)*$AK40))+IF($AO40=EZ$3,$AM40/VLOOKUP($AO40,Data!$A$50:$B$56,2,FALSE),0)</f>
        <v>0</v>
      </c>
      <c r="FA40" s="11">
        <f>IF(FA$2=$A40,0,IF(HLOOKUP(FA$2,Recipes!$H:$GI,'Production Calculator'!$A40+2,FALSE)=0,0,HLOOKUP(FA$2,Recipes!$H:$GI,'Production Calculator'!$A40+2,FALSE)*$AK40))+IF($AO40=FA$3,$AM40/VLOOKUP($AO40,Data!$A$50:$B$56,2,FALSE),0)</f>
        <v>0</v>
      </c>
      <c r="FB40" s="11">
        <f>IF(FB$2=$A40,0,IF(HLOOKUP(FB$2,Recipes!$H:$GI,'Production Calculator'!$A40+2,FALSE)=0,0,HLOOKUP(FB$2,Recipes!$H:$GI,'Production Calculator'!$A40+2,FALSE)*$AK40))+IF($AO40=FB$3,$AM40/VLOOKUP($AO40,Data!$A$50:$B$56,2,FALSE),0)</f>
        <v>0</v>
      </c>
      <c r="FC40" s="11">
        <f>IF(FC$2=$A40,0,IF(HLOOKUP(FC$2,Recipes!$H:$GI,'Production Calculator'!$A40+2,FALSE)=0,0,HLOOKUP(FC$2,Recipes!$H:$GI,'Production Calculator'!$A40+2,FALSE)*$AK40))+IF($AO40=FC$3,$AM40/VLOOKUP($AO40,Data!$A$50:$B$56,2,FALSE),0)</f>
        <v>0</v>
      </c>
      <c r="FD40" s="11">
        <f>IF(FD$2=$A40,0,IF(HLOOKUP(FD$2,Recipes!$H:$GI,'Production Calculator'!$A40+2,FALSE)=0,0,HLOOKUP(FD$2,Recipes!$H:$GI,'Production Calculator'!$A40+2,FALSE)*$AK40))+IF($AO40=FD$3,$AM40/VLOOKUP($AO40,Data!$A$50:$B$56,2,FALSE),0)</f>
        <v>0</v>
      </c>
      <c r="FE40" s="11">
        <f>IF(FE$2=$A40,0,IF(HLOOKUP(FE$2,Recipes!$H:$GI,'Production Calculator'!$A40+2,FALSE)=0,0,HLOOKUP(FE$2,Recipes!$H:$GI,'Production Calculator'!$A40+2,FALSE)*$AK40))+IF($AO40=FE$3,$AM40/VLOOKUP($AO40,Data!$A$50:$B$56,2,FALSE),0)</f>
        <v>0</v>
      </c>
      <c r="FF40" s="11">
        <f>IF(FF$2=$A40,0,IF(HLOOKUP(FF$2,Recipes!$H:$GI,'Production Calculator'!$A40+2,FALSE)=0,0,HLOOKUP(FF$2,Recipes!$H:$GI,'Production Calculator'!$A40+2,FALSE)*$AK40))+IF($AO40=FF$3,$AM40/VLOOKUP($AO40,Data!$A$50:$B$56,2,FALSE),0)</f>
        <v>0</v>
      </c>
      <c r="FG40" s="11">
        <f>IF(FG$2=$A40,0,IF(HLOOKUP(FG$2,Recipes!$H:$GI,'Production Calculator'!$A40+2,FALSE)=0,0,HLOOKUP(FG$2,Recipes!$H:$GI,'Production Calculator'!$A40+2,FALSE)*$AK40))+IF($AO40=FG$3,$AM40/VLOOKUP($AO40,Data!$A$50:$B$56,2,FALSE),0)</f>
        <v>0</v>
      </c>
      <c r="FH40" s="11">
        <f>IF(FH$2=$A40,0,IF(HLOOKUP(FH$2,Recipes!$H:$GI,'Production Calculator'!$A40+2,FALSE)=0,0,HLOOKUP(FH$2,Recipes!$H:$GI,'Production Calculator'!$A40+2,FALSE)*$AK40))+IF($AO40=FH$3,$AM40/VLOOKUP($AO40,Data!$A$50:$B$56,2,FALSE),0)</f>
        <v>0</v>
      </c>
      <c r="FI40" s="11">
        <f>IF(FI$2=$A40,0,IF(HLOOKUP(FI$2,Recipes!$H:$GI,'Production Calculator'!$A40+2,FALSE)=0,0,HLOOKUP(FI$2,Recipes!$H:$GI,'Production Calculator'!$A40+2,FALSE)*$AK40))+IF($AO40=FI$3,$AM40/VLOOKUP($AO40,Data!$A$50:$B$56,2,FALSE),0)</f>
        <v>0</v>
      </c>
      <c r="FJ40" s="11">
        <f>IF(FJ$2=$A40,0,IF(HLOOKUP(FJ$2,Recipes!$H:$GI,'Production Calculator'!$A40+2,FALSE)=0,0,HLOOKUP(FJ$2,Recipes!$H:$GI,'Production Calculator'!$A40+2,FALSE)*$AK40))+IF($AO40=FJ$3,$AM40/VLOOKUP($AO40,Data!$A$50:$B$56,2,FALSE),0)</f>
        <v>0</v>
      </c>
      <c r="FK40" s="11">
        <f>IF(FK$2=$A40,0,IF(HLOOKUP(FK$2,Recipes!$H:$GI,'Production Calculator'!$A40+2,FALSE)=0,0,HLOOKUP(FK$2,Recipes!$H:$GI,'Production Calculator'!$A40+2,FALSE)*$AK40))+IF($AO40=FK$3,$AM40/VLOOKUP($AO40,Data!$A$50:$B$56,2,FALSE),0)</f>
        <v>0</v>
      </c>
      <c r="FL40" s="11">
        <f>IF(FL$2=$A40,0,IF(HLOOKUP(FL$2,Recipes!$H:$GI,'Production Calculator'!$A40+2,FALSE)=0,0,HLOOKUP(FL$2,Recipes!$H:$GI,'Production Calculator'!$A40+2,FALSE)*$AK40))+IF($AO40=FL$3,$AM40/VLOOKUP($AO40,Data!$A$50:$B$56,2,FALSE),0)</f>
        <v>0</v>
      </c>
      <c r="FM40" s="11">
        <f>IF(FM$2=$A40,0,IF(HLOOKUP(FM$2,Recipes!$H:$GI,'Production Calculator'!$A40+2,FALSE)=0,0,HLOOKUP(FM$2,Recipes!$H:$GI,'Production Calculator'!$A40+2,FALSE)*$AK40))+IF($AO40=FM$3,$AM40/VLOOKUP($AO40,Data!$A$50:$B$56,2,FALSE),0)</f>
        <v>0</v>
      </c>
      <c r="FN40" s="11">
        <f>IF(FN$2=$A40,0,IF(HLOOKUP(FN$2,Recipes!$H:$GI,'Production Calculator'!$A40+2,FALSE)=0,0,HLOOKUP(FN$2,Recipes!$H:$GI,'Production Calculator'!$A40+2,FALSE)*$AK40))+IF($AO40=FN$3,$AM40/VLOOKUP($AO40,Data!$A$50:$B$56,2,FALSE),0)</f>
        <v>0</v>
      </c>
      <c r="FO40" s="11">
        <f>IF(FO$2=$A40,0,IF(HLOOKUP(FO$2,Recipes!$H:$GI,'Production Calculator'!$A40+2,FALSE)=0,0,HLOOKUP(FO$2,Recipes!$H:$GI,'Production Calculator'!$A40+2,FALSE)*$AK40))+IF($AO40=FO$3,$AM40/VLOOKUP($AO40,Data!$A$50:$B$56,2,FALSE),0)</f>
        <v>0</v>
      </c>
      <c r="FP40" s="11">
        <f>IF(FP$2=$A40,0,IF(HLOOKUP(FP$2,Recipes!$H:$GI,'Production Calculator'!$A40+2,FALSE)=0,0,HLOOKUP(FP$2,Recipes!$H:$GI,'Production Calculator'!$A40+2,FALSE)*$AK40))+IF($AO40=FP$3,$AM40/VLOOKUP($AO40,Data!$A$50:$B$56,2,FALSE),0)</f>
        <v>0</v>
      </c>
      <c r="FQ40" s="11">
        <f>IF(FQ$2=$A40,0,IF(HLOOKUP(FQ$2,Recipes!$H:$GI,'Production Calculator'!$A40+2,FALSE)=0,0,HLOOKUP(FQ$2,Recipes!$H:$GI,'Production Calculator'!$A40+2,FALSE)*$AK40))+IF($AO40=FQ$3,$AM40/VLOOKUP($AO40,Data!$A$50:$B$56,2,FALSE),0)</f>
        <v>0</v>
      </c>
      <c r="FR40" s="11">
        <f>IF(FR$2=$A40,0,IF(HLOOKUP(FR$2,Recipes!$H:$GI,'Production Calculator'!$A40+2,FALSE)=0,0,HLOOKUP(FR$2,Recipes!$H:$GI,'Production Calculator'!$A40+2,FALSE)*$AK40))+IF($AO40=FR$3,$AM40/VLOOKUP($AO40,Data!$A$50:$B$56,2,FALSE),0)</f>
        <v>0</v>
      </c>
      <c r="FS40" s="11">
        <f>IF(FS$2=$A40,0,IF(HLOOKUP(FS$2,Recipes!$H:$GI,'Production Calculator'!$A40+2,FALSE)=0,0,HLOOKUP(FS$2,Recipes!$H:$GI,'Production Calculator'!$A40+2,FALSE)*$AK40))+IF($AO40=FS$3,$AM40/VLOOKUP($AO40,Data!$A$50:$B$56,2,FALSE),0)</f>
        <v>0</v>
      </c>
      <c r="FT40" s="11">
        <f>IF(FT$2=$A40,0,IF(HLOOKUP(FT$2,Recipes!$H:$GI,'Production Calculator'!$A40+2,FALSE)=0,0,HLOOKUP(FT$2,Recipes!$H:$GI,'Production Calculator'!$A40+2,FALSE)*$AK40))+IF($AO40=FT$3,$AM40/VLOOKUP($AO40,Data!$A$50:$B$56,2,FALSE),0)</f>
        <v>0</v>
      </c>
      <c r="FU40" s="11">
        <f>IF(FU$2=$A40,0,IF(HLOOKUP(FU$2,Recipes!$H:$GI,'Production Calculator'!$A40+2,FALSE)=0,0,HLOOKUP(FU$2,Recipes!$H:$GI,'Production Calculator'!$A40+2,FALSE)*$AK40))+IF($AO40=FU$3,$AM40/VLOOKUP($AO40,Data!$A$50:$B$56,2,FALSE),0)</f>
        <v>0</v>
      </c>
      <c r="FV40" s="11">
        <f>IF(FV$2=$A40,0,IF(HLOOKUP(FV$2,Recipes!$H:$GI,'Production Calculator'!$A40+2,FALSE)=0,0,HLOOKUP(FV$2,Recipes!$H:$GI,'Production Calculator'!$A40+2,FALSE)*$AK40))+IF($AO40=FV$3,$AM40/VLOOKUP($AO40,Data!$A$50:$B$56,2,FALSE),0)</f>
        <v>0</v>
      </c>
      <c r="FW40" s="11">
        <f>IF(FW$2=$A40,0,IF(HLOOKUP(FW$2,Recipes!$H:$GI,'Production Calculator'!$A40+2,FALSE)=0,0,HLOOKUP(FW$2,Recipes!$H:$GI,'Production Calculator'!$A40+2,FALSE)*$AK40))+IF($AO40=FW$3,$AM40/VLOOKUP($AO40,Data!$A$50:$B$56,2,FALSE),0)</f>
        <v>0</v>
      </c>
      <c r="FX40" s="11">
        <f>IF(FX$2=$A40,0,IF(HLOOKUP(FX$2,Recipes!$H:$GI,'Production Calculator'!$A40+2,FALSE)=0,0,HLOOKUP(FX$2,Recipes!$H:$GI,'Production Calculator'!$A40+2,FALSE)*$AK40))+IF($AO40=FX$3,$AM40/VLOOKUP($AO40,Data!$A$50:$B$56,2,FALSE),0)</f>
        <v>0</v>
      </c>
      <c r="FY40" s="11">
        <f>IF(FY$2=$A40,0,IF(HLOOKUP(FY$2,Recipes!$H:$GI,'Production Calculator'!$A40+2,FALSE)=0,0,HLOOKUP(FY$2,Recipes!$H:$GI,'Production Calculator'!$A40+2,FALSE)*$AK40))+IF($AO40=FY$3,$AM40/VLOOKUP($AO40,Data!$A$50:$B$56,2,FALSE),0)</f>
        <v>0</v>
      </c>
      <c r="FZ40" s="11">
        <f>IF(FZ$2=$A40,0,IF(HLOOKUP(FZ$2,Recipes!$H:$GI,'Production Calculator'!$A40+2,FALSE)=0,0,HLOOKUP(FZ$2,Recipes!$H:$GI,'Production Calculator'!$A40+2,FALSE)*$AK40))+IF($AO40=FZ$3,$AM40/VLOOKUP($AO40,Data!$A$50:$B$56,2,FALSE),0)</f>
        <v>0</v>
      </c>
      <c r="GA40" s="11">
        <f>IF(GA$2=$A40,0,IF(HLOOKUP(GA$2,Recipes!$H:$GI,'Production Calculator'!$A40+2,FALSE)=0,0,HLOOKUP(GA$2,Recipes!$H:$GI,'Production Calculator'!$A40+2,FALSE)*$AK40))+IF($AO40=GA$3,$AM40/VLOOKUP($AO40,Data!$A$50:$B$56,2,FALSE),0)</f>
        <v>0</v>
      </c>
      <c r="GB40" s="11">
        <f>IF(GB$2=$A40,0,IF(HLOOKUP(GB$2,Recipes!$H:$GI,'Production Calculator'!$A40+2,FALSE)=0,0,HLOOKUP(GB$2,Recipes!$H:$GI,'Production Calculator'!$A40+2,FALSE)*$AK40))+IF($AO40=GB$3,$AM40/VLOOKUP($AO40,Data!$A$50:$B$56,2,FALSE),0)</f>
        <v>0</v>
      </c>
      <c r="GC40" s="11">
        <f>IF(GC$2=$A40,0,IF(HLOOKUP(GC$2,Recipes!$H:$GI,'Production Calculator'!$A40+2,FALSE)=0,0,HLOOKUP(GC$2,Recipes!$H:$GI,'Production Calculator'!$A40+2,FALSE)*$AK40))+IF($AO40=GC$3,$AM40/VLOOKUP($AO40,Data!$A$50:$B$56,2,FALSE),0)</f>
        <v>0</v>
      </c>
      <c r="GD40" s="11">
        <f>IF(GD$2=$A40,0,IF(HLOOKUP(GD$2,Recipes!$H:$GI,'Production Calculator'!$A40+2,FALSE)=0,0,HLOOKUP(GD$2,Recipes!$H:$GI,'Production Calculator'!$A40+2,FALSE)*$AK40))+IF($AO40=GD$3,$AM40/VLOOKUP($AO40,Data!$A$50:$B$56,2,FALSE),0)</f>
        <v>0</v>
      </c>
      <c r="GE40" s="11">
        <f>IF(GE$2=$A40,0,IF(HLOOKUP(GE$2,Recipes!$H:$GI,'Production Calculator'!$A40+2,FALSE)=0,0,HLOOKUP(GE$2,Recipes!$H:$GI,'Production Calculator'!$A40+2,FALSE)*$AK40))+IF($AO40=GE$3,$AM40/VLOOKUP($AO40,Data!$A$50:$B$56,2,FALSE),0)</f>
        <v>0</v>
      </c>
      <c r="GF40" s="11">
        <f>IF(GF$2=$A40,0,IF(HLOOKUP(GF$2,Recipes!$H:$GI,'Production Calculator'!$A40+2,FALSE)=0,0,HLOOKUP(GF$2,Recipes!$H:$GI,'Production Calculator'!$A40+2,FALSE)*$AK40))+IF($AO40=GF$3,$AM40/VLOOKUP($AO40,Data!$A$50:$B$56,2,FALSE),0)</f>
        <v>0</v>
      </c>
      <c r="GG40" s="11">
        <f>IF(GG$2=$A40,0,IF(HLOOKUP(GG$2,Recipes!$H:$GI,'Production Calculator'!$A40+2,FALSE)=0,0,HLOOKUP(GG$2,Recipes!$H:$GI,'Production Calculator'!$A40+2,FALSE)*$AK40))+IF($AO40=GG$3,$AM40/VLOOKUP($AO40,Data!$A$50:$B$56,2,FALSE),0)</f>
        <v>0</v>
      </c>
      <c r="GH40" s="11">
        <f>IF(GH$2=$A40,0,IF(HLOOKUP(GH$2,Recipes!$H:$GI,'Production Calculator'!$A40+2,FALSE)=0,0,HLOOKUP(GH$2,Recipes!$H:$GI,'Production Calculator'!$A40+2,FALSE)*$AK40))+IF($AO40=GH$3,$AM40/VLOOKUP($AO40,Data!$A$50:$B$56,2,FALSE),0)</f>
        <v>0</v>
      </c>
      <c r="GI40" s="11">
        <f>IF(GI$2=$A40,0,IF(HLOOKUP(GI$2,Recipes!$H:$GI,'Production Calculator'!$A40+2,FALSE)=0,0,HLOOKUP(GI$2,Recipes!$H:$GI,'Production Calculator'!$A40+2,FALSE)*$AK40))+IF($AO40=GI$3,$AM40/VLOOKUP($AO40,Data!$A$50:$B$56,2,FALSE),0)</f>
        <v>0</v>
      </c>
      <c r="GJ40" s="11">
        <f>IF(GJ$2=$A40,0,IF(HLOOKUP(GJ$2,Recipes!$H:$GI,'Production Calculator'!$A40+2,FALSE)=0,0,HLOOKUP(GJ$2,Recipes!$H:$GI,'Production Calculator'!$A40+2,FALSE)*$AK40))+IF($AO40=GJ$3,$AM40/VLOOKUP($AO40,Data!$A$50:$B$56,2,FALSE),0)</f>
        <v>0</v>
      </c>
      <c r="GK40" s="11">
        <f>IF(GK$2=$A40,0,IF(HLOOKUP(GK$2,Recipes!$H:$GI,'Production Calculator'!$A40+2,FALSE)=0,0,HLOOKUP(GK$2,Recipes!$H:$GI,'Production Calculator'!$A40+2,FALSE)*$AK40))+IF($AO40=GK$3,$AM40/VLOOKUP($AO40,Data!$A$50:$B$56,2,FALSE),0)</f>
        <v>0</v>
      </c>
      <c r="GL40" s="11">
        <f>IF(GL$2=$A40,0,IF(HLOOKUP(GL$2,Recipes!$H:$GI,'Production Calculator'!$A40+2,FALSE)=0,0,HLOOKUP(GL$2,Recipes!$H:$GI,'Production Calculator'!$A40+2,FALSE)*$AK40))+IF($AO40=GL$3,$AM40/VLOOKUP($AO40,Data!$A$50:$B$56,2,FALSE),0)</f>
        <v>0</v>
      </c>
      <c r="GM40" s="11">
        <f>IF(GM$2=$A40,0,IF(HLOOKUP(GM$2,Recipes!$H:$GI,'Production Calculator'!$A40+2,FALSE)=0,0,HLOOKUP(GM$2,Recipes!$H:$GI,'Production Calculator'!$A40+2,FALSE)*$AK40))+IF($AO40=GM$3,$AM40/VLOOKUP($AO40,Data!$A$50:$B$56,2,FALSE),0)</f>
        <v>0</v>
      </c>
      <c r="GN40" s="11">
        <f>IF(GN$2=$A40,0,IF(HLOOKUP(GN$2,Recipes!$H:$GI,'Production Calculator'!$A40+2,FALSE)=0,0,HLOOKUP(GN$2,Recipes!$H:$GI,'Production Calculator'!$A40+2,FALSE)*$AK40))+IF($AO40=GN$3,$AM40/VLOOKUP($AO40,Data!$A$50:$B$56,2,FALSE),0)</f>
        <v>0</v>
      </c>
      <c r="GO40" s="11">
        <f>IF(GO$2=$A40,0,IF(HLOOKUP(GO$2,Recipes!$H:$GI,'Production Calculator'!$A40+2,FALSE)=0,0,HLOOKUP(GO$2,Recipes!$H:$GI,'Production Calculator'!$A40+2,FALSE)*$AK40))+IF($AO40=GO$3,$AM40/VLOOKUP($AO40,Data!$A$50:$B$56,2,FALSE),0)</f>
        <v>0</v>
      </c>
      <c r="GP40" s="11">
        <f>IF(GP$2=$A40,0,IF(HLOOKUP(GP$2,Recipes!$H:$GI,'Production Calculator'!$A40+2,FALSE)=0,0,HLOOKUP(GP$2,Recipes!$H:$GI,'Production Calculator'!$A40+2,FALSE)*$AK40))+IF($AO40=GP$3,$AM40/VLOOKUP($AO40,Data!$A$50:$B$56,2,FALSE),0)</f>
        <v>0</v>
      </c>
      <c r="GQ40" s="11">
        <f>IF(GQ$2=$A40,0,IF(HLOOKUP(GQ$2,Recipes!$H:$GI,'Production Calculator'!$A40+2,FALSE)=0,0,HLOOKUP(GQ$2,Recipes!$H:$GI,'Production Calculator'!$A40+2,FALSE)*$AK40))+IF($AO40=GQ$3,$AM40/VLOOKUP($AO40,Data!$A$50:$B$56,2,FALSE),0)</f>
        <v>0</v>
      </c>
      <c r="GR40" s="11">
        <f>IF(GR$2=$A40,0,IF(HLOOKUP(GR$2,Recipes!$H:$GI,'Production Calculator'!$A40+2,FALSE)=0,0,HLOOKUP(GR$2,Recipes!$H:$GI,'Production Calculator'!$A40+2,FALSE)*$AK40))+IF($AO40=GR$3,$AM40/VLOOKUP($AO40,Data!$A$50:$B$56,2,FALSE),0)</f>
        <v>0</v>
      </c>
      <c r="GS40" s="11">
        <f>IF(GS$2=$A40,0,IF(HLOOKUP(GS$2,Recipes!$H:$GI,'Production Calculator'!$A40+2,FALSE)=0,0,HLOOKUP(GS$2,Recipes!$H:$GI,'Production Calculator'!$A40+2,FALSE)*$AK40))+IF($AO40=GS$3,$AM40/VLOOKUP($AO40,Data!$A$50:$B$56,2,FALSE),0)</f>
        <v>0</v>
      </c>
      <c r="GT40" s="11">
        <f>IF(GT$2=$A40,0,IF(HLOOKUP(GT$2,Recipes!$H:$GI,'Production Calculator'!$A40+2,FALSE)=0,0,HLOOKUP(GT$2,Recipes!$H:$GI,'Production Calculator'!$A40+2,FALSE)*$AK40))+IF($AO40=GT$3,$AM40/VLOOKUP($AO40,Data!$A$50:$B$56,2,FALSE),0)</f>
        <v>0</v>
      </c>
      <c r="GU40" s="11">
        <f>IF(GU$2=$A40,0,IF(HLOOKUP(GU$2,Recipes!$H:$GI,'Production Calculator'!$A40+2,FALSE)=0,0,HLOOKUP(GU$2,Recipes!$H:$GI,'Production Calculator'!$A40+2,FALSE)*$AK40))+IF($AO40=GU$3,$AM40/VLOOKUP($AO40,Data!$A$50:$B$56,2,FALSE),0)</f>
        <v>0</v>
      </c>
      <c r="GV40" s="11">
        <f>IF(GV$2=$A40,0,IF(HLOOKUP(GV$2,Recipes!$H:$GI,'Production Calculator'!$A40+2,FALSE)=0,0,HLOOKUP(GV$2,Recipes!$H:$GI,'Production Calculator'!$A40+2,FALSE)*$AK40))+IF($AO40=GV$3,$AM40/VLOOKUP($AO40,Data!$A$50:$B$56,2,FALSE),0)</f>
        <v>0</v>
      </c>
      <c r="GW40" s="11">
        <f>IF(GW$2=$A40,0,IF(HLOOKUP(GW$2,Recipes!$H:$GI,'Production Calculator'!$A40+2,FALSE)=0,0,HLOOKUP(GW$2,Recipes!$H:$GI,'Production Calculator'!$A40+2,FALSE)*$AK40))+IF($AO40=GW$3,$AM40/VLOOKUP($AO40,Data!$A$50:$B$56,2,FALSE),0)</f>
        <v>0</v>
      </c>
      <c r="GX40" s="11">
        <f>IF(GX$2=$A40,0,IF(HLOOKUP(GX$2,Recipes!$H:$GI,'Production Calculator'!$A40+2,FALSE)=0,0,HLOOKUP(GX$2,Recipes!$H:$GI,'Production Calculator'!$A40+2,FALSE)*$AK40))+IF($AO40=GX$3,$AM40/VLOOKUP($AO40,Data!$A$50:$B$56,2,FALSE),0)</f>
        <v>0</v>
      </c>
      <c r="GY40" s="11">
        <f>IF(GY$2=$A40,0,IF(HLOOKUP(GY$2,Recipes!$H:$GI,'Production Calculator'!$A40+2,FALSE)=0,0,HLOOKUP(GY$2,Recipes!$H:$GI,'Production Calculator'!$A40+2,FALSE)*$AK40))+IF($AO40=GY$3,$AM40/VLOOKUP($AO40,Data!$A$50:$B$56,2,FALSE),0)</f>
        <v>0</v>
      </c>
      <c r="GZ40" s="11">
        <f>IF(GZ$2=$A40,0,IF(HLOOKUP(GZ$2,Recipes!$H:$GI,'Production Calculator'!$A40+2,FALSE)=0,0,HLOOKUP(GZ$2,Recipes!$H:$GI,'Production Calculator'!$A40+2,FALSE)*$AK40))+IF($AO40=GZ$3,$AM40/VLOOKUP($AO40,Data!$A$50:$B$56,2,FALSE),0)</f>
        <v>0</v>
      </c>
      <c r="HA40" s="11">
        <f>IF(HA$2=$A40,0,IF(HLOOKUP(HA$2,Recipes!$H:$GI,'Production Calculator'!$A40+2,FALSE)=0,0,HLOOKUP(HA$2,Recipes!$H:$GI,'Production Calculator'!$A40+2,FALSE)*$AK40))+IF($AO40=HA$3,$AM40/VLOOKUP($AO40,Data!$A$50:$B$56,2,FALSE),0)</f>
        <v>0</v>
      </c>
      <c r="HB40" s="11">
        <f>IF(HB$2=$A40,0,IF(HLOOKUP(HB$2,Recipes!$H:$GI,'Production Calculator'!$A40+2,FALSE)=0,0,HLOOKUP(HB$2,Recipes!$H:$GI,'Production Calculator'!$A40+2,FALSE)*$AK40))+IF($AO40=HB$3,$AM40/VLOOKUP($AO40,Data!$A$50:$B$56,2,FALSE),0)</f>
        <v>0</v>
      </c>
      <c r="HC40" s="11">
        <f>IF(HC$2=$A40,0,IF(HLOOKUP(HC$2,Recipes!$H:$GI,'Production Calculator'!$A40+2,FALSE)=0,0,HLOOKUP(HC$2,Recipes!$H:$GI,'Production Calculator'!$A40+2,FALSE)*$AK40))+IF($AO40=HC$3,$AM40/VLOOKUP($AO40,Data!$A$50:$B$56,2,FALSE),0)</f>
        <v>0</v>
      </c>
      <c r="HD40" s="11">
        <f>IF(HD$2=$A40,0,IF(HLOOKUP(HD$2,Recipes!$H:$GI,'Production Calculator'!$A40+2,FALSE)=0,0,HLOOKUP(HD$2,Recipes!$H:$GI,'Production Calculator'!$A40+2,FALSE)*$AK40))+IF($AO40=HD$3,$AM40/VLOOKUP($AO40,Data!$A$50:$B$56,2,FALSE),0)</f>
        <v>0</v>
      </c>
      <c r="HE40" s="11">
        <f>IF(HE$2=$A40,0,IF(HLOOKUP(HE$2,Recipes!$H:$GI,'Production Calculator'!$A40+2,FALSE)=0,0,HLOOKUP(HE$2,Recipes!$H:$GI,'Production Calculator'!$A40+2,FALSE)*$AK40))+IF($AO40=HE$3,$AM40/VLOOKUP($AO40,Data!$A$50:$B$56,2,FALSE),0)</f>
        <v>0</v>
      </c>
      <c r="HF40" s="11">
        <f>IF(HF$2=$A40,0,IF(HLOOKUP(HF$2,Recipes!$H:$GI,'Production Calculator'!$A40+2,FALSE)=0,0,HLOOKUP(HF$2,Recipes!$H:$GI,'Production Calculator'!$A40+2,FALSE)*$AK40))+IF($AO40=HF$3,$AM40/VLOOKUP($AO40,Data!$A$50:$B$56,2,FALSE),0)</f>
        <v>0</v>
      </c>
      <c r="HG40" s="11">
        <f>IF(HG$2=$A40,0,IF(HLOOKUP(HG$2,Recipes!$H:$GI,'Production Calculator'!$A40+2,FALSE)=0,0,HLOOKUP(HG$2,Recipes!$H:$GI,'Production Calculator'!$A40+2,FALSE)*$AK40))+IF($AO40=HG$3,$AM40/VLOOKUP($AO40,Data!$A$50:$B$56,2,FALSE),0)</f>
        <v>0</v>
      </c>
      <c r="HH40" s="11">
        <f>IF(HH$2=$A40,0,IF(HLOOKUP(HH$2,Recipes!$H:$GI,'Production Calculator'!$A40+2,FALSE)=0,0,HLOOKUP(HH$2,Recipes!$H:$GI,'Production Calculator'!$A40+2,FALSE)*$AK40))+IF($AO40=HH$3,$AM40/VLOOKUP($AO40,Data!$A$50:$B$56,2,FALSE),0)</f>
        <v>0</v>
      </c>
      <c r="HI40" s="11">
        <f>IF(HI$2=$A40,0,IF(HLOOKUP(HI$2,Recipes!$H:$GI,'Production Calculator'!$A40+2,FALSE)=0,0,HLOOKUP(HI$2,Recipes!$H:$GI,'Production Calculator'!$A40+2,FALSE)*$AK40))+IF($AO40=HI$3,$AM40/VLOOKUP($AO40,Data!$A$50:$B$56,2,FALSE),0)</f>
        <v>0</v>
      </c>
      <c r="HJ40" s="11">
        <f>IF(HJ$2=$A40,0,IF(HLOOKUP(HJ$2,Recipes!$H:$GI,'Production Calculator'!$A40+2,FALSE)=0,0,HLOOKUP(HJ$2,Recipes!$H:$GI,'Production Calculator'!$A40+2,FALSE)*$AK40))+IF($AO40=HJ$3,$AM40/VLOOKUP($AO40,Data!$A$50:$B$56,2,FALSE),0)</f>
        <v>0</v>
      </c>
      <c r="HK40" s="11">
        <f>IF(HK$2=$A40,0,IF(HLOOKUP(HK$2,Recipes!$H:$GI,'Production Calculator'!$A40+2,FALSE)=0,0,HLOOKUP(HK$2,Recipes!$H:$GI,'Production Calculator'!$A40+2,FALSE)*$AK40))+IF($AO40=HK$3,$AM40/VLOOKUP($AO40,Data!$A$50:$B$56,2,FALSE),0)</f>
        <v>0</v>
      </c>
      <c r="HL40" s="11">
        <f>IF(HL$2=$A40,0,IF(HLOOKUP(HL$2,Recipes!$H:$GI,'Production Calculator'!$A40+2,FALSE)=0,0,HLOOKUP(HL$2,Recipes!$H:$GI,'Production Calculator'!$A40+2,FALSE)*$AK40))+IF($AO40=HL$3,$AM40/VLOOKUP($AO40,Data!$A$50:$B$56,2,FALSE),0)</f>
        <v>0</v>
      </c>
      <c r="HM40" s="11">
        <f>IF(HM$2=$A40,0,IF(HLOOKUP(HM$2,Recipes!$H:$GI,'Production Calculator'!$A40+2,FALSE)=0,0,HLOOKUP(HM$2,Recipes!$H:$GI,'Production Calculator'!$A40+2,FALSE)*$AK40))+IF($AO40=HM$3,$AM40/VLOOKUP($AO40,Data!$A$50:$B$56,2,FALSE),0)</f>
        <v>0</v>
      </c>
      <c r="HN40" s="11">
        <f>IF(HN$2=$A40,0,IF(HLOOKUP(HN$2,Recipes!$H:$GI,'Production Calculator'!$A40+2,FALSE)=0,0,HLOOKUP(HN$2,Recipes!$H:$GI,'Production Calculator'!$A40+2,FALSE)*$AK40))+IF($AO40=HN$3,$AM40/VLOOKUP($AO40,Data!$A$50:$B$56,2,FALSE),0)</f>
        <v>0</v>
      </c>
      <c r="HO40" s="11">
        <f>IF(HO$2=$A40,0,IF(HLOOKUP(HO$2,Recipes!$H:$GI,'Production Calculator'!$A40+2,FALSE)=0,0,HLOOKUP(HO$2,Recipes!$H:$GI,'Production Calculator'!$A40+2,FALSE)*$AK40))+IF($AO40=HO$3,$AM40/VLOOKUP($AO40,Data!$A$50:$B$56,2,FALSE),0)</f>
        <v>0</v>
      </c>
      <c r="HP40" s="11">
        <f>IF(HP$2=$A40,0,IF(HLOOKUP(HP$2,Recipes!$H:$GI,'Production Calculator'!$A40+2,FALSE)=0,0,HLOOKUP(HP$2,Recipes!$H:$GI,'Production Calculator'!$A40+2,FALSE)*$AK40))+IF($AO40=HP$3,$AM40/VLOOKUP($AO40,Data!$A$50:$B$56,2,FALSE),0)</f>
        <v>0</v>
      </c>
      <c r="HQ40" s="11">
        <f>IF(HQ$2=$A40,0,IF(HLOOKUP(HQ$2,Recipes!$H:$GI,'Production Calculator'!$A40+2,FALSE)=0,0,HLOOKUP(HQ$2,Recipes!$H:$GI,'Production Calculator'!$A40+2,FALSE)*$AK40))+IF($AO40=HQ$3,$AM40/VLOOKUP($AO40,Data!$A$50:$B$56,2,FALSE),0)</f>
        <v>0</v>
      </c>
      <c r="HR40" s="11">
        <f>IF(HR$2=$A40,0,IF(HLOOKUP(HR$2,Recipes!$H:$GI,'Production Calculator'!$A40+2,FALSE)=0,0,HLOOKUP(HR$2,Recipes!$H:$GI,'Production Calculator'!$A40+2,FALSE)*$AK40))+IF($AO40=HR$3,$AM40/VLOOKUP($AO40,Data!$A$50:$B$56,2,FALSE),0)</f>
        <v>0</v>
      </c>
      <c r="HS40" s="121"/>
    </row>
    <row r="41" spans="1:227" x14ac:dyDescent="0.45">
      <c r="A41">
        <v>28</v>
      </c>
      <c r="B41" s="107" t="str">
        <f>VLOOKUP(A41,Recipes!A:B,2)</f>
        <v>Portable solar panel</v>
      </c>
      <c r="C41" s="128">
        <v>0</v>
      </c>
      <c r="D41" s="108">
        <f t="shared" si="50"/>
        <v>0</v>
      </c>
      <c r="E41" s="127" t="s">
        <v>1</v>
      </c>
      <c r="F41" s="109">
        <f>VLOOKUP(A41,Recipes!$A$3:$G$186,6,FALSE)</f>
        <v>3</v>
      </c>
      <c r="G41" s="109">
        <f>VLOOKUP(A41,Recipes!$A$3:$G$186,7,FALSE)</f>
        <v>0</v>
      </c>
      <c r="H41" s="110">
        <f t="shared" si="51"/>
        <v>0</v>
      </c>
      <c r="I41" s="109">
        <f>VLOOKUP(E41,Data!$A$2:$C$26,3, FALSE)</f>
        <v>4</v>
      </c>
      <c r="J41" s="108">
        <v>0</v>
      </c>
      <c r="K41" s="108">
        <v>0</v>
      </c>
      <c r="L41" s="108">
        <v>0</v>
      </c>
      <c r="M41" s="123">
        <v>0</v>
      </c>
      <c r="N41" s="123">
        <v>0</v>
      </c>
      <c r="O41" s="123">
        <v>0</v>
      </c>
      <c r="P41" s="124">
        <v>0</v>
      </c>
      <c r="Q41" s="124">
        <v>0</v>
      </c>
      <c r="R41" s="124">
        <v>0</v>
      </c>
      <c r="S41">
        <f t="shared" si="66"/>
        <v>0</v>
      </c>
      <c r="T41">
        <f t="shared" si="67"/>
        <v>0</v>
      </c>
      <c r="U41">
        <f t="shared" si="68"/>
        <v>0</v>
      </c>
      <c r="V41">
        <f t="shared" si="69"/>
        <v>0</v>
      </c>
      <c r="W41">
        <f t="shared" si="70"/>
        <v>0</v>
      </c>
      <c r="X41">
        <f t="shared" si="71"/>
        <v>0</v>
      </c>
      <c r="Y41">
        <f t="shared" si="72"/>
        <v>0</v>
      </c>
      <c r="Z41">
        <f t="shared" si="73"/>
        <v>0</v>
      </c>
      <c r="AA41">
        <f t="shared" si="74"/>
        <v>0</v>
      </c>
      <c r="AB41" s="111">
        <f>VLOOKUP($A41,Recipes!$A:$G,4)</f>
        <v>10</v>
      </c>
      <c r="AC41" s="111">
        <f>VLOOKUP($A41,Recipes!$A:$G,5)</f>
        <v>1</v>
      </c>
      <c r="AD41" s="111">
        <f t="shared" si="61"/>
        <v>0.1</v>
      </c>
      <c r="AE41" s="111">
        <f>VLOOKUP(E41,Data!$A$2:$F$26,5,FALSE)</f>
        <v>0</v>
      </c>
      <c r="AF41" s="111">
        <f>VLOOKUP(E41,Data!$A$2:$F$26,4,FALSE)</f>
        <v>210</v>
      </c>
      <c r="AG41" s="111">
        <f>VLOOKUP(E41,Data!$A$2:$B$26,2, FALSE)</f>
        <v>1.25</v>
      </c>
      <c r="AH41" s="111">
        <f>1+VLOOKUP($J$3,Data!$A$40:$D$48,2,FALSE)*$J41+VLOOKUP($K$3,Data!$A$40:$D$48,2,FALSE)*$K41+VLOOKUP($L$3,Data!$A$40:$D$48,2,FALSE)*$L41+VLOOKUP($M$3,Data!$A$40:$D$48,2,FALSE)*$M41+VLOOKUP($N$3,Data!$A$40:$D$48,2,FALSE)*$N41+VLOOKUP($O$3,Data!$A$40:$D$48,2,FALSE)*$O41+VLOOKUP($P$3,Data!$A$40:$D$48,2,FALSE)*$P41+VLOOKUP($Q$3,Data!$A$40:$D$48,2,FALSE)*$Q41+VLOOKUP($R$3,Data!$A$40:$D$48,2,FALSE)*$R41</f>
        <v>1</v>
      </c>
      <c r="AI41" s="111">
        <f>MAX(1+VLOOKUP($J$3,Data!$A$40:$D$48,3,FALSE)*$J41+VLOOKUP($K$3,Data!$A$40:$D$48,3,FALSE)*$K41+VLOOKUP($L$3,Data!$A$40:$D$48,3,FALSE)*$L41+VLOOKUP($M$3,Data!$A$40:$D$48,3,FALSE)*$M41+VLOOKUP($N$3,Data!$A$40:$D$48,3,FALSE)*$N41+VLOOKUP($O$3,Data!$A$40:$D$48,3,FALSE)*$O41+VLOOKUP($P$3,Data!$A$40:$D$48,3,FALSE)*$P41+VLOOKUP($Q$3,Data!$A$40:$D$48,3,FALSE)*$Q41+VLOOKUP($R$3,Data!$A$40:$D$48,3,FALSE)*$R41,0)</f>
        <v>1</v>
      </c>
      <c r="AJ41" s="111">
        <f>MAX(1-(VLOOKUP($J$3,Data!$A$40:$D$48,4,FALSE)*$J41+VLOOKUP($K$3,Data!$A$40:$D$48,4,FALSE)*$K41+VLOOKUP($L$3,Data!$A$40:$D$48,4,FALSE)*$L41+VLOOKUP($M$3,Data!$A$40:$D$48,4,FALSE)*$M41+VLOOKUP($N$3,Data!$A$40:$D$48,4,FALSE)*$N41+VLOOKUP($O$3,Data!$A$40:$D$48,4,FALSE)*$O41+VLOOKUP($P$3,Data!$A$40:$D$48,4,FALSE)*$P41+VLOOKUP($Q$3,Data!$A$40:$D$48,4,FALSE)*$Q41+VLOOKUP($R$3,Data!$A$40:$D$48,4,FALSE)*$R41),0.2)</f>
        <v>1</v>
      </c>
      <c r="AK41" s="112">
        <f t="shared" si="62"/>
        <v>0</v>
      </c>
      <c r="AL41" s="111">
        <f t="shared" si="63"/>
        <v>0.125</v>
      </c>
      <c r="AM41" s="111">
        <f t="shared" si="64"/>
        <v>0</v>
      </c>
      <c r="AN41" s="111">
        <f t="shared" si="65"/>
        <v>0</v>
      </c>
      <c r="AO41" s="131" t="s">
        <v>298</v>
      </c>
      <c r="AP41" s="11"/>
      <c r="AQ41" s="11">
        <f>IF(AQ$2=$A41,0,IF(HLOOKUP(AQ$2,Recipes!$H:$GI,'Production Calculator'!$A41+2,FALSE)=0,0,HLOOKUP(AQ$2,Recipes!$H:$GI,'Production Calculator'!$A41+2,FALSE)*$AK41))+IF($AO41=AQ$3,$AM41/VLOOKUP($AO41,Data!$A$50:$B$56,2,FALSE),0)</f>
        <v>0</v>
      </c>
      <c r="AR41" s="11">
        <f>IF(AR$2=$A41,0,IF(HLOOKUP(AR$2,Recipes!$H:$GI,'Production Calculator'!$A41+2,FALSE)=0,0,HLOOKUP(AR$2,Recipes!$H:$GI,'Production Calculator'!$A41+2,FALSE)*$AK41))+IF($AO41=AR$3,$AM41/VLOOKUP($AO41,Data!$A$50:$B$56,2,FALSE),0)</f>
        <v>0</v>
      </c>
      <c r="AS41" s="11">
        <f>IF(AS$2=$A41,0,IF(HLOOKUP(AS$2,Recipes!$H:$GI,'Production Calculator'!$A41+2,FALSE)=0,0,HLOOKUP(AS$2,Recipes!$H:$GI,'Production Calculator'!$A41+2,FALSE)*$AK41))+IF($AO41=AS$3,$AM41/VLOOKUP($AO41,Data!$A$50:$B$56,2,FALSE),0)</f>
        <v>0</v>
      </c>
      <c r="AT41" s="11">
        <f>IF(AT$2=$A41,0,IF(HLOOKUP(AT$2,Recipes!$H:$GI,'Production Calculator'!$A41+2,FALSE)=0,0,HLOOKUP(AT$2,Recipes!$H:$GI,'Production Calculator'!$A41+2,FALSE)*$AK41))+IF($AO41=AT$3,$AM41/VLOOKUP($AO41,Data!$A$50:$B$56,2,FALSE),0)</f>
        <v>0</v>
      </c>
      <c r="AU41" s="11">
        <f>IF(AU$2=$A41,0,IF(HLOOKUP(AU$2,Recipes!$H:$GI,'Production Calculator'!$A41+2,FALSE)=0,0,HLOOKUP(AU$2,Recipes!$H:$GI,'Production Calculator'!$A41+2,FALSE)*$AK41))+IF($AO41=AU$3,$AM41/VLOOKUP($AO41,Data!$A$50:$B$56,2,FALSE),0)</f>
        <v>0</v>
      </c>
      <c r="AV41" s="11">
        <f>IF(AV$2=$A41,0,IF(HLOOKUP(AV$2,Recipes!$H:$GI,'Production Calculator'!$A41+2,FALSE)=0,0,HLOOKUP(AV$2,Recipes!$H:$GI,'Production Calculator'!$A41+2,FALSE)*$AK41))+IF($AO41=AV$3,$AM41/VLOOKUP($AO41,Data!$A$50:$B$56,2,FALSE),0)</f>
        <v>0</v>
      </c>
      <c r="AW41" s="11">
        <f>IF(AW$2=$A41,0,IF(HLOOKUP(AW$2,Recipes!$H:$GI,'Production Calculator'!$A41+2,FALSE)=0,0,HLOOKUP(AW$2,Recipes!$H:$GI,'Production Calculator'!$A41+2,FALSE)*$AK41))+IF($AO41=AW$3,$AM41/VLOOKUP($AO41,Data!$A$50:$B$56,2,FALSE),0)</f>
        <v>0</v>
      </c>
      <c r="AX41" s="11">
        <f>IF(AX$2=$A41,0,IF(HLOOKUP(AX$2,Recipes!$H:$GI,'Production Calculator'!$A41+2,FALSE)=0,0,HLOOKUP(AX$2,Recipes!$H:$GI,'Production Calculator'!$A41+2,FALSE)*$AK41))+IF($AO41=AX$3,$AM41/VLOOKUP($AO41,Data!$A$50:$B$56,2,FALSE),0)</f>
        <v>0</v>
      </c>
      <c r="AY41" s="11">
        <f>IF(AY$2=$A41,0,IF(HLOOKUP(AY$2,Recipes!$H:$GI,'Production Calculator'!$A41+2,FALSE)=0,0,HLOOKUP(AY$2,Recipes!$H:$GI,'Production Calculator'!$A41+2,FALSE)*$AK41))+IF($AO41=AY$3,$AM41/VLOOKUP($AO41,Data!$A$50:$B$56,2,FALSE),0)</f>
        <v>0</v>
      </c>
      <c r="AZ41" s="11">
        <f>IF(AZ$2=$A41,0,IF(HLOOKUP(AZ$2,Recipes!$H:$GI,'Production Calculator'!$A41+2,FALSE)=0,0,HLOOKUP(AZ$2,Recipes!$H:$GI,'Production Calculator'!$A41+2,FALSE)*$AK41))+IF($AO41=AZ$3,$AM41/VLOOKUP($AO41,Data!$A$50:$B$56,2,FALSE),0)</f>
        <v>0</v>
      </c>
      <c r="BA41" s="11">
        <f>IF(BA$2=$A41,0,IF(HLOOKUP(BA$2,Recipes!$H:$GI,'Production Calculator'!$A41+2,FALSE)=0,0,HLOOKUP(BA$2,Recipes!$H:$GI,'Production Calculator'!$A41+2,FALSE)*$AK41))+IF($AO41=BA$3,$AM41/VLOOKUP($AO41,Data!$A$50:$B$56,2,FALSE),0)</f>
        <v>0</v>
      </c>
      <c r="BB41" s="11">
        <f>IF(BB$2=$A41,0,IF(HLOOKUP(BB$2,Recipes!$H:$GI,'Production Calculator'!$A41+2,FALSE)=0,0,HLOOKUP(BB$2,Recipes!$H:$GI,'Production Calculator'!$A41+2,FALSE)*$AK41))+IF($AO41=BB$3,$AM41/VLOOKUP($AO41,Data!$A$50:$B$56,2,FALSE),0)</f>
        <v>0</v>
      </c>
      <c r="BC41" s="11">
        <f>IF(BC$2=$A41,0,IF(HLOOKUP(BC$2,Recipes!$H:$GI,'Production Calculator'!$A41+2,FALSE)=0,0,HLOOKUP(BC$2,Recipes!$H:$GI,'Production Calculator'!$A41+2,FALSE)*$AK41))+IF($AO41=BC$3,$AM41/VLOOKUP($AO41,Data!$A$50:$B$56,2,FALSE),0)</f>
        <v>0</v>
      </c>
      <c r="BD41" s="11">
        <f>IF(BD$2=$A41,0,IF(HLOOKUP(BD$2,Recipes!$H:$GI,'Production Calculator'!$A41+2,FALSE)=0,0,HLOOKUP(BD$2,Recipes!$H:$GI,'Production Calculator'!$A41+2,FALSE)*$AK41))+IF($AO41=BD$3,$AM41/VLOOKUP($AO41,Data!$A$50:$B$56,2,FALSE),0)</f>
        <v>0</v>
      </c>
      <c r="BE41" s="11">
        <f>IF(BE$2=$A41,0,IF(HLOOKUP(BE$2,Recipes!$H:$GI,'Production Calculator'!$A41+2,FALSE)=0,0,HLOOKUP(BE$2,Recipes!$H:$GI,'Production Calculator'!$A41+2,FALSE)*$AK41))+IF($AO41=BE$3,$AM41/VLOOKUP($AO41,Data!$A$50:$B$56,2,FALSE),0)</f>
        <v>0</v>
      </c>
      <c r="BF41" s="11">
        <f>IF(BF$2=$A41,0,IF(HLOOKUP(BF$2,Recipes!$H:$GI,'Production Calculator'!$A41+2,FALSE)=0,0,HLOOKUP(BF$2,Recipes!$H:$GI,'Production Calculator'!$A41+2,FALSE)*$AK41))+IF($AO41=BF$3,$AM41/VLOOKUP($AO41,Data!$A$50:$B$56,2,FALSE),0)</f>
        <v>0</v>
      </c>
      <c r="BG41" s="11">
        <f>IF(BG$2=$A41,0,IF(HLOOKUP(BG$2,Recipes!$H:$GI,'Production Calculator'!$A41+2,FALSE)=0,0,HLOOKUP(BG$2,Recipes!$H:$GI,'Production Calculator'!$A41+2,FALSE)*$AK41))+IF($AO41=BG$3,$AM41/VLOOKUP($AO41,Data!$A$50:$B$56,2,FALSE),0)</f>
        <v>0</v>
      </c>
      <c r="BH41" s="11">
        <f>IF(BH$2=$A41,0,IF(HLOOKUP(BH$2,Recipes!$H:$GI,'Production Calculator'!$A41+2,FALSE)=0,0,HLOOKUP(BH$2,Recipes!$H:$GI,'Production Calculator'!$A41+2,FALSE)*$AK41))+IF($AO41=BH$3,$AM41/VLOOKUP($AO41,Data!$A$50:$B$56,2,FALSE),0)</f>
        <v>0</v>
      </c>
      <c r="BI41" s="11">
        <f>IF(BI$2=$A41,0,IF(HLOOKUP(BI$2,Recipes!$H:$GI,'Production Calculator'!$A41+2,FALSE)=0,0,HLOOKUP(BI$2,Recipes!$H:$GI,'Production Calculator'!$A41+2,FALSE)*$AK41))+IF($AO41=BI$3,$AM41/VLOOKUP($AO41,Data!$A$50:$B$56,2,FALSE),0)</f>
        <v>0</v>
      </c>
      <c r="BJ41" s="11">
        <f>IF(BJ$2=$A41,0,IF(HLOOKUP(BJ$2,Recipes!$H:$GI,'Production Calculator'!$A41+2,FALSE)=0,0,HLOOKUP(BJ$2,Recipes!$H:$GI,'Production Calculator'!$A41+2,FALSE)*$AK41))+IF($AO41=BJ$3,$AM41/VLOOKUP($AO41,Data!$A$50:$B$56,2,FALSE),0)</f>
        <v>0</v>
      </c>
      <c r="BK41" s="11">
        <f>IF(BK$2=$A41,0,IF(HLOOKUP(BK$2,Recipes!$H:$GI,'Production Calculator'!$A41+2,FALSE)=0,0,HLOOKUP(BK$2,Recipes!$H:$GI,'Production Calculator'!$A41+2,FALSE)*$AK41))+IF($AO41=BK$3,$AM41/VLOOKUP($AO41,Data!$A$50:$B$56,2,FALSE),0)</f>
        <v>0</v>
      </c>
      <c r="BL41" s="11">
        <f>IF(BL$2=$A41,0,IF(HLOOKUP(BL$2,Recipes!$H:$GI,'Production Calculator'!$A41+2,FALSE)=0,0,HLOOKUP(BL$2,Recipes!$H:$GI,'Production Calculator'!$A41+2,FALSE)*$AK41))+IF($AO41=BL$3,$AM41/VLOOKUP($AO41,Data!$A$50:$B$56,2,FALSE),0)</f>
        <v>0</v>
      </c>
      <c r="BM41" s="11">
        <f>IF(BM$2=$A41,0,IF(HLOOKUP(BM$2,Recipes!$H:$GI,'Production Calculator'!$A41+2,FALSE)=0,0,HLOOKUP(BM$2,Recipes!$H:$GI,'Production Calculator'!$A41+2,FALSE)*$AK41))+IF($AO41=BM$3,$AM41/VLOOKUP($AO41,Data!$A$50:$B$56,2,FALSE),0)</f>
        <v>0</v>
      </c>
      <c r="BN41" s="11">
        <f>IF(BN$2=$A41,0,IF(HLOOKUP(BN$2,Recipes!$H:$GI,'Production Calculator'!$A41+2,FALSE)=0,0,HLOOKUP(BN$2,Recipes!$H:$GI,'Production Calculator'!$A41+2,FALSE)*$AK41))+IF($AO41=BN$3,$AM41/VLOOKUP($AO41,Data!$A$50:$B$56,2,FALSE),0)</f>
        <v>0</v>
      </c>
      <c r="BO41" s="11">
        <f>IF(BO$2=$A41,0,IF(HLOOKUP(BO$2,Recipes!$H:$GI,'Production Calculator'!$A41+2,FALSE)=0,0,HLOOKUP(BO$2,Recipes!$H:$GI,'Production Calculator'!$A41+2,FALSE)*$AK41))+IF($AO41=BO$3,$AM41/VLOOKUP($AO41,Data!$A$50:$B$56,2,FALSE),0)</f>
        <v>0</v>
      </c>
      <c r="BP41" s="11">
        <f>IF(BP$2=$A41,0,IF(HLOOKUP(BP$2,Recipes!$H:$GI,'Production Calculator'!$A41+2,FALSE)=0,0,HLOOKUP(BP$2,Recipes!$H:$GI,'Production Calculator'!$A41+2,FALSE)*$AK41))+IF($AO41=BP$3,$AM41/VLOOKUP($AO41,Data!$A$50:$B$56,2,FALSE),0)</f>
        <v>0</v>
      </c>
      <c r="BQ41" s="11">
        <f>IF(BQ$2=$A41,0,IF(HLOOKUP(BQ$2,Recipes!$H:$GI,'Production Calculator'!$A41+2,FALSE)=0,0,HLOOKUP(BQ$2,Recipes!$H:$GI,'Production Calculator'!$A41+2,FALSE)*$AK41))+IF($AO41=BQ$3,$AM41/VLOOKUP($AO41,Data!$A$50:$B$56,2,FALSE),0)</f>
        <v>0</v>
      </c>
      <c r="BR41" s="11">
        <f>IF(BR$2=$A41,0,IF(HLOOKUP(BR$2,Recipes!$H:$GI,'Production Calculator'!$A41+2,FALSE)=0,0,HLOOKUP(BR$2,Recipes!$H:$GI,'Production Calculator'!$A41+2,FALSE)*$AK41))+IF($AO41=BR$3,$AM41/VLOOKUP($AO41,Data!$A$50:$B$56,2,FALSE),0)</f>
        <v>0</v>
      </c>
      <c r="BS41" s="11">
        <f>IF(BS$2=$A41,0,IF(HLOOKUP(BS$2,Recipes!$H:$GI,'Production Calculator'!$A41+2,FALSE)=0,0,HLOOKUP(BS$2,Recipes!$H:$GI,'Production Calculator'!$A41+2,FALSE)*$AK41))+IF($AO41=BS$3,$AM41/VLOOKUP($AO41,Data!$A$50:$B$56,2,FALSE),0)</f>
        <v>0</v>
      </c>
      <c r="BT41" s="11">
        <f>IF(BT$2=$A41,0,IF(HLOOKUP(BT$2,Recipes!$H:$GI,'Production Calculator'!$A41+2,FALSE)=0,0,HLOOKUP(BT$2,Recipes!$H:$GI,'Production Calculator'!$A41+2,FALSE)*$AK41))+IF($AO41=BT$3,$AM41/VLOOKUP($AO41,Data!$A$50:$B$56,2,FALSE),0)</f>
        <v>0</v>
      </c>
      <c r="BU41" s="11">
        <f>IF(BU$2=$A41,0,IF(HLOOKUP(BU$2,Recipes!$H:$GI,'Production Calculator'!$A41+2,FALSE)=0,0,HLOOKUP(BU$2,Recipes!$H:$GI,'Production Calculator'!$A41+2,FALSE)*$AK41))+IF($AO41=BU$3,$AM41/VLOOKUP($AO41,Data!$A$50:$B$56,2,FALSE),0)</f>
        <v>0</v>
      </c>
      <c r="BV41" s="11">
        <f>IF(BV$2=$A41,0,IF(HLOOKUP(BV$2,Recipes!$H:$GI,'Production Calculator'!$A41+2,FALSE)=0,0,HLOOKUP(BV$2,Recipes!$H:$GI,'Production Calculator'!$A41+2,FALSE)*$AK41))+IF($AO41=BV$3,$AM41/VLOOKUP($AO41,Data!$A$50:$B$56,2,FALSE),0)</f>
        <v>0</v>
      </c>
      <c r="BW41" s="11">
        <f>IF(BW$2=$A41,0,IF(HLOOKUP(BW$2,Recipes!$H:$GI,'Production Calculator'!$A41+2,FALSE)=0,0,HLOOKUP(BW$2,Recipes!$H:$GI,'Production Calculator'!$A41+2,FALSE)*$AK41))+IF($AO41=BW$3,$AM41/VLOOKUP($AO41,Data!$A$50:$B$56,2,FALSE),0)</f>
        <v>0</v>
      </c>
      <c r="BX41" s="11">
        <f>IF(BX$2=$A41,0,IF(HLOOKUP(BX$2,Recipes!$H:$GI,'Production Calculator'!$A41+2,FALSE)=0,0,HLOOKUP(BX$2,Recipes!$H:$GI,'Production Calculator'!$A41+2,FALSE)*$AK41))+IF($AO41=BX$3,$AM41/VLOOKUP($AO41,Data!$A$50:$B$56,2,FALSE),0)</f>
        <v>0</v>
      </c>
      <c r="BY41" s="11">
        <f>IF(BY$2=$A41,0,IF(HLOOKUP(BY$2,Recipes!$H:$GI,'Production Calculator'!$A41+2,FALSE)=0,0,HLOOKUP(BY$2,Recipes!$H:$GI,'Production Calculator'!$A41+2,FALSE)*$AK41))+IF($AO41=BY$3,$AM41/VLOOKUP($AO41,Data!$A$50:$B$56,2,FALSE),0)</f>
        <v>0</v>
      </c>
      <c r="BZ41" s="11">
        <f>IF(BZ$2=$A41,0,IF(HLOOKUP(BZ$2,Recipes!$H:$GI,'Production Calculator'!$A41+2,FALSE)=0,0,HLOOKUP(BZ$2,Recipes!$H:$GI,'Production Calculator'!$A41+2,FALSE)*$AK41))+IF($AO41=BZ$3,$AM41/VLOOKUP($AO41,Data!$A$50:$B$56,2,FALSE),0)</f>
        <v>0</v>
      </c>
      <c r="CA41" s="11">
        <f>IF(CA$2=$A41,0,IF(HLOOKUP(CA$2,Recipes!$H:$GI,'Production Calculator'!$A41+2,FALSE)=0,0,HLOOKUP(CA$2,Recipes!$H:$GI,'Production Calculator'!$A41+2,FALSE)*$AK41))+IF($AO41=CA$3,$AM41/VLOOKUP($AO41,Data!$A$50:$B$56,2,FALSE),0)</f>
        <v>0</v>
      </c>
      <c r="CB41" s="11">
        <f>IF(CB$2=$A41,0,IF(HLOOKUP(CB$2,Recipes!$H:$GI,'Production Calculator'!$A41+2,FALSE)=0,0,HLOOKUP(CB$2,Recipes!$H:$GI,'Production Calculator'!$A41+2,FALSE)*$AK41))+IF($AO41=CB$3,$AM41/VLOOKUP($AO41,Data!$A$50:$B$56,2,FALSE),0)</f>
        <v>0</v>
      </c>
      <c r="CC41" s="11">
        <f>IF(CC$2=$A41,0,IF(HLOOKUP(CC$2,Recipes!$H:$GI,'Production Calculator'!$A41+2,FALSE)=0,0,HLOOKUP(CC$2,Recipes!$H:$GI,'Production Calculator'!$A41+2,FALSE)*$AK41))+IF($AO41=CC$3,$AM41/VLOOKUP($AO41,Data!$A$50:$B$56,2,FALSE),0)</f>
        <v>0</v>
      </c>
      <c r="CD41" s="11">
        <f>IF(CD$2=$A41,0,IF(HLOOKUP(CD$2,Recipes!$H:$GI,'Production Calculator'!$A41+2,FALSE)=0,0,HLOOKUP(CD$2,Recipes!$H:$GI,'Production Calculator'!$A41+2,FALSE)*$AK41))+IF($AO41=CD$3,$AM41/VLOOKUP($AO41,Data!$A$50:$B$56,2,FALSE),0)</f>
        <v>0</v>
      </c>
      <c r="CE41" s="11">
        <f>IF(CE$2=$A41,0,IF(HLOOKUP(CE$2,Recipes!$H:$GI,'Production Calculator'!$A41+2,FALSE)=0,0,HLOOKUP(CE$2,Recipes!$H:$GI,'Production Calculator'!$A41+2,FALSE)*$AK41))+IF($AO41=CE$3,$AM41/VLOOKUP($AO41,Data!$A$50:$B$56,2,FALSE),0)</f>
        <v>0</v>
      </c>
      <c r="CF41" s="11">
        <f>IF(CF$2=$A41,0,IF(HLOOKUP(CF$2,Recipes!$H:$GI,'Production Calculator'!$A41+2,FALSE)=0,0,HLOOKUP(CF$2,Recipes!$H:$GI,'Production Calculator'!$A41+2,FALSE)*$AK41))+IF($AO41=CF$3,$AM41/VLOOKUP($AO41,Data!$A$50:$B$56,2,FALSE),0)</f>
        <v>0</v>
      </c>
      <c r="CG41" s="11">
        <f>IF(CG$2=$A41,0,IF(HLOOKUP(CG$2,Recipes!$H:$GI,'Production Calculator'!$A41+2,FALSE)=0,0,HLOOKUP(CG$2,Recipes!$H:$GI,'Production Calculator'!$A41+2,FALSE)*$AK41))+IF($AO41=CG$3,$AM41/VLOOKUP($AO41,Data!$A$50:$B$56,2,FALSE),0)</f>
        <v>0</v>
      </c>
      <c r="CH41" s="11">
        <f>IF(CH$2=$A41,0,IF(HLOOKUP(CH$2,Recipes!$H:$GI,'Production Calculator'!$A41+2,FALSE)=0,0,HLOOKUP(CH$2,Recipes!$H:$GI,'Production Calculator'!$A41+2,FALSE)*$AK41))+IF($AO41=CH$3,$AM41/VLOOKUP($AO41,Data!$A$50:$B$56,2,FALSE),0)</f>
        <v>0</v>
      </c>
      <c r="CI41" s="11">
        <f>IF(CI$2=$A41,0,IF(HLOOKUP(CI$2,Recipes!$H:$GI,'Production Calculator'!$A41+2,FALSE)=0,0,HLOOKUP(CI$2,Recipes!$H:$GI,'Production Calculator'!$A41+2,FALSE)*$AK41))+IF($AO41=CI$3,$AM41/VLOOKUP($AO41,Data!$A$50:$B$56,2,FALSE),0)</f>
        <v>0</v>
      </c>
      <c r="CJ41" s="11">
        <f>IF(CJ$2=$A41,0,IF(HLOOKUP(CJ$2,Recipes!$H:$GI,'Production Calculator'!$A41+2,FALSE)=0,0,HLOOKUP(CJ$2,Recipes!$H:$GI,'Production Calculator'!$A41+2,FALSE)*$AK41))+IF($AO41=CJ$3,$AM41/VLOOKUP($AO41,Data!$A$50:$B$56,2,FALSE),0)</f>
        <v>0</v>
      </c>
      <c r="CK41" s="11">
        <f>IF(CK$2=$A41,0,IF(HLOOKUP(CK$2,Recipes!$H:$GI,'Production Calculator'!$A41+2,FALSE)=0,0,HLOOKUP(CK$2,Recipes!$H:$GI,'Production Calculator'!$A41+2,FALSE)*$AK41))+IF($AO41=CK$3,$AM41/VLOOKUP($AO41,Data!$A$50:$B$56,2,FALSE),0)</f>
        <v>0</v>
      </c>
      <c r="CL41" s="11">
        <f>IF(CL$2=$A41,0,IF(HLOOKUP(CL$2,Recipes!$H:$GI,'Production Calculator'!$A41+2,FALSE)=0,0,HLOOKUP(CL$2,Recipes!$H:$GI,'Production Calculator'!$A41+2,FALSE)*$AK41))+IF($AO41=CL$3,$AM41/VLOOKUP($AO41,Data!$A$50:$B$56,2,FALSE),0)</f>
        <v>0</v>
      </c>
      <c r="CM41" s="11">
        <f>IF(CM$2=$A41,0,IF(HLOOKUP(CM$2,Recipes!$H:$GI,'Production Calculator'!$A41+2,FALSE)=0,0,HLOOKUP(CM$2,Recipes!$H:$GI,'Production Calculator'!$A41+2,FALSE)*$AK41))+IF($AO41=CM$3,$AM41/VLOOKUP($AO41,Data!$A$50:$B$56,2,FALSE),0)</f>
        <v>0</v>
      </c>
      <c r="CN41" s="11">
        <f>IF(CN$2=$A41,0,IF(HLOOKUP(CN$2,Recipes!$H:$GI,'Production Calculator'!$A41+2,FALSE)=0,0,HLOOKUP(CN$2,Recipes!$H:$GI,'Production Calculator'!$A41+2,FALSE)*$AK41))+IF($AO41=CN$3,$AM41/VLOOKUP($AO41,Data!$A$50:$B$56,2,FALSE),0)</f>
        <v>0</v>
      </c>
      <c r="CO41" s="11">
        <f>IF(CO$2=$A41,0,IF(HLOOKUP(CO$2,Recipes!$H:$GI,'Production Calculator'!$A41+2,FALSE)=0,0,HLOOKUP(CO$2,Recipes!$H:$GI,'Production Calculator'!$A41+2,FALSE)*$AK41))+IF($AO41=CO$3,$AM41/VLOOKUP($AO41,Data!$A$50:$B$56,2,FALSE),0)</f>
        <v>0</v>
      </c>
      <c r="CP41" s="11">
        <f>IF(CP$2=$A41,0,IF(HLOOKUP(CP$2,Recipes!$H:$GI,'Production Calculator'!$A41+2,FALSE)=0,0,HLOOKUP(CP$2,Recipes!$H:$GI,'Production Calculator'!$A41+2,FALSE)*$AK41))+IF($AO41=CP$3,$AM41/VLOOKUP($AO41,Data!$A$50:$B$56,2,FALSE),0)</f>
        <v>0</v>
      </c>
      <c r="CQ41" s="11">
        <f>IF(CQ$2=$A41,0,IF(HLOOKUP(CQ$2,Recipes!$H:$GI,'Production Calculator'!$A41+2,FALSE)=0,0,HLOOKUP(CQ$2,Recipes!$H:$GI,'Production Calculator'!$A41+2,FALSE)*$AK41))+IF($AO41=CQ$3,$AM41/VLOOKUP($AO41,Data!$A$50:$B$56,2,FALSE),0)</f>
        <v>0</v>
      </c>
      <c r="CR41" s="11">
        <f>IF(CR$2=$A41,0,IF(HLOOKUP(CR$2,Recipes!$H:$GI,'Production Calculator'!$A41+2,FALSE)=0,0,HLOOKUP(CR$2,Recipes!$H:$GI,'Production Calculator'!$A41+2,FALSE)*$AK41))+IF($AO41=CR$3,$AM41/VLOOKUP($AO41,Data!$A$50:$B$56,2,FALSE),0)</f>
        <v>0</v>
      </c>
      <c r="CS41" s="11">
        <f>IF(CS$2=$A41,0,IF(HLOOKUP(CS$2,Recipes!$H:$GI,'Production Calculator'!$A41+2,FALSE)=0,0,HLOOKUP(CS$2,Recipes!$H:$GI,'Production Calculator'!$A41+2,FALSE)*$AK41))+IF($AO41=CS$3,$AM41/VLOOKUP($AO41,Data!$A$50:$B$56,2,FALSE),0)</f>
        <v>0</v>
      </c>
      <c r="CT41" s="11">
        <f>IF(CT$2=$A41,0,IF(HLOOKUP(CT$2,Recipes!$H:$GI,'Production Calculator'!$A41+2,FALSE)=0,0,HLOOKUP(CT$2,Recipes!$H:$GI,'Production Calculator'!$A41+2,FALSE)*$AK41))+IF($AO41=CT$3,$AM41/VLOOKUP($AO41,Data!$A$50:$B$56,2,FALSE),0)</f>
        <v>0</v>
      </c>
      <c r="CU41" s="11">
        <f>IF(CU$2=$A41,0,IF(HLOOKUP(CU$2,Recipes!$H:$GI,'Production Calculator'!$A41+2,FALSE)=0,0,HLOOKUP(CU$2,Recipes!$H:$GI,'Production Calculator'!$A41+2,FALSE)*$AK41))+IF($AO41=CU$3,$AM41/VLOOKUP($AO41,Data!$A$50:$B$56,2,FALSE),0)</f>
        <v>0</v>
      </c>
      <c r="CV41" s="11">
        <f>IF(CV$2=$A41,0,IF(HLOOKUP(CV$2,Recipes!$H:$GI,'Production Calculator'!$A41+2,FALSE)=0,0,HLOOKUP(CV$2,Recipes!$H:$GI,'Production Calculator'!$A41+2,FALSE)*$AK41))+IF($AO41=CV$3,$AM41/VLOOKUP($AO41,Data!$A$50:$B$56,2,FALSE),0)</f>
        <v>0</v>
      </c>
      <c r="CW41" s="11">
        <f>IF(CW$2=$A41,0,IF(HLOOKUP(CW$2,Recipes!$H:$GI,'Production Calculator'!$A41+2,FALSE)=0,0,HLOOKUP(CW$2,Recipes!$H:$GI,'Production Calculator'!$A41+2,FALSE)*$AK41))+IF($AO41=CW$3,$AM41/VLOOKUP($AO41,Data!$A$50:$B$56,2,FALSE),0)</f>
        <v>0</v>
      </c>
      <c r="CX41" s="11">
        <f>IF(CX$2=$A41,0,IF(HLOOKUP(CX$2,Recipes!$H:$GI,'Production Calculator'!$A41+2,FALSE)=0,0,HLOOKUP(CX$2,Recipes!$H:$GI,'Production Calculator'!$A41+2,FALSE)*$AK41))+IF($AO41=CX$3,$AM41/VLOOKUP($AO41,Data!$A$50:$B$56,2,FALSE),0)</f>
        <v>0</v>
      </c>
      <c r="CY41" s="11">
        <f>IF(CY$2=$A41,0,IF(HLOOKUP(CY$2,Recipes!$H:$GI,'Production Calculator'!$A41+2,FALSE)=0,0,HLOOKUP(CY$2,Recipes!$H:$GI,'Production Calculator'!$A41+2,FALSE)*$AK41))+IF($AO41=CY$3,$AM41/VLOOKUP($AO41,Data!$A$50:$B$56,2,FALSE),0)</f>
        <v>0</v>
      </c>
      <c r="CZ41" s="11">
        <f>IF(CZ$2=$A41,0,IF(HLOOKUP(CZ$2,Recipes!$H:$GI,'Production Calculator'!$A41+2,FALSE)=0,0,HLOOKUP(CZ$2,Recipes!$H:$GI,'Production Calculator'!$A41+2,FALSE)*$AK41))+IF($AO41=CZ$3,$AM41/VLOOKUP($AO41,Data!$A$50:$B$56,2,FALSE),0)</f>
        <v>0</v>
      </c>
      <c r="DA41" s="11">
        <f>IF(DA$2=$A41,0,IF(HLOOKUP(DA$2,Recipes!$H:$GI,'Production Calculator'!$A41+2,FALSE)=0,0,HLOOKUP(DA$2,Recipes!$H:$GI,'Production Calculator'!$A41+2,FALSE)*$AK41))+IF($AO41=DA$3,$AM41/VLOOKUP($AO41,Data!$A$50:$B$56,2,FALSE),0)</f>
        <v>0</v>
      </c>
      <c r="DB41" s="11">
        <f>IF(DB$2=$A41,0,IF(HLOOKUP(DB$2,Recipes!$H:$GI,'Production Calculator'!$A41+2,FALSE)=0,0,HLOOKUP(DB$2,Recipes!$H:$GI,'Production Calculator'!$A41+2,FALSE)*$AK41))+IF($AO41=DB$3,$AM41/VLOOKUP($AO41,Data!$A$50:$B$56,2,FALSE),0)</f>
        <v>0</v>
      </c>
      <c r="DC41" s="11">
        <f>IF(DC$2=$A41,0,IF(HLOOKUP(DC$2,Recipes!$H:$GI,'Production Calculator'!$A41+2,FALSE)=0,0,HLOOKUP(DC$2,Recipes!$H:$GI,'Production Calculator'!$A41+2,FALSE)*$AK41))+IF($AO41=DC$3,$AM41/VLOOKUP($AO41,Data!$A$50:$B$56,2,FALSE),0)</f>
        <v>0</v>
      </c>
      <c r="DD41" s="11">
        <f>IF(DD$2=$A41,0,IF(HLOOKUP(DD$2,Recipes!$H:$GI,'Production Calculator'!$A41+2,FALSE)=0,0,HLOOKUP(DD$2,Recipes!$H:$GI,'Production Calculator'!$A41+2,FALSE)*$AK41))+IF($AO41=DD$3,$AM41/VLOOKUP($AO41,Data!$A$50:$B$56,2,FALSE),0)</f>
        <v>0</v>
      </c>
      <c r="DE41" s="11">
        <f>IF(DE$2=$A41,0,IF(HLOOKUP(DE$2,Recipes!$H:$GI,'Production Calculator'!$A41+2,FALSE)=0,0,HLOOKUP(DE$2,Recipes!$H:$GI,'Production Calculator'!$A41+2,FALSE)*$AK41))+IF($AO41=DE$3,$AM41/VLOOKUP($AO41,Data!$A$50:$B$56,2,FALSE),0)</f>
        <v>0</v>
      </c>
      <c r="DF41" s="11">
        <f>IF(DF$2=$A41,0,IF(HLOOKUP(DF$2,Recipes!$H:$GI,'Production Calculator'!$A41+2,FALSE)=0,0,HLOOKUP(DF$2,Recipes!$H:$GI,'Production Calculator'!$A41+2,FALSE)*$AK41))+IF($AO41=DF$3,$AM41/VLOOKUP($AO41,Data!$A$50:$B$56,2,FALSE),0)</f>
        <v>0</v>
      </c>
      <c r="DG41" s="11">
        <f>IF(DG$2=$A41,0,IF(HLOOKUP(DG$2,Recipes!$H:$GI,'Production Calculator'!$A41+2,FALSE)=0,0,HLOOKUP(DG$2,Recipes!$H:$GI,'Production Calculator'!$A41+2,FALSE)*$AK41))+IF($AO41=DG$3,$AM41/VLOOKUP($AO41,Data!$A$50:$B$56,2,FALSE),0)</f>
        <v>0</v>
      </c>
      <c r="DH41" s="11">
        <f>IF(DH$2=$A41,0,IF(HLOOKUP(DH$2,Recipes!$H:$GI,'Production Calculator'!$A41+2,FALSE)=0,0,HLOOKUP(DH$2,Recipes!$H:$GI,'Production Calculator'!$A41+2,FALSE)*$AK41))+IF($AO41=DH$3,$AM41/VLOOKUP($AO41,Data!$A$50:$B$56,2,FALSE),0)</f>
        <v>0</v>
      </c>
      <c r="DI41" s="11">
        <f>IF(DI$2=$A41,0,IF(HLOOKUP(DI$2,Recipes!$H:$GI,'Production Calculator'!$A41+2,FALSE)=0,0,HLOOKUP(DI$2,Recipes!$H:$GI,'Production Calculator'!$A41+2,FALSE)*$AK41))+IF($AO41=DI$3,$AM41/VLOOKUP($AO41,Data!$A$50:$B$56,2,FALSE),0)</f>
        <v>0</v>
      </c>
      <c r="DJ41" s="11">
        <f>IF(DJ$2=$A41,0,IF(HLOOKUP(DJ$2,Recipes!$H:$GI,'Production Calculator'!$A41+2,FALSE)=0,0,HLOOKUP(DJ$2,Recipes!$H:$GI,'Production Calculator'!$A41+2,FALSE)*$AK41))+IF($AO41=DJ$3,$AM41/VLOOKUP($AO41,Data!$A$50:$B$56,2,FALSE),0)</f>
        <v>0</v>
      </c>
      <c r="DK41" s="11">
        <f>IF(DK$2=$A41,0,IF(HLOOKUP(DK$2,Recipes!$H:$GI,'Production Calculator'!$A41+2,FALSE)=0,0,HLOOKUP(DK$2,Recipes!$H:$GI,'Production Calculator'!$A41+2,FALSE)*$AK41))+IF($AO41=DK$3,$AM41/VLOOKUP($AO41,Data!$A$50:$B$56,2,FALSE),0)</f>
        <v>0</v>
      </c>
      <c r="DL41" s="11">
        <f>IF(DL$2=$A41,0,IF(HLOOKUP(DL$2,Recipes!$H:$GI,'Production Calculator'!$A41+2,FALSE)=0,0,HLOOKUP(DL$2,Recipes!$H:$GI,'Production Calculator'!$A41+2,FALSE)*$AK41))+IF($AO41=DL$3,$AM41/VLOOKUP($AO41,Data!$A$50:$B$56,2,FALSE),0)</f>
        <v>0</v>
      </c>
      <c r="DM41" s="11">
        <f>IF(DM$2=$A41,0,IF(HLOOKUP(DM$2,Recipes!$H:$GI,'Production Calculator'!$A41+2,FALSE)=0,0,HLOOKUP(DM$2,Recipes!$H:$GI,'Production Calculator'!$A41+2,FALSE)*$AK41))+IF($AO41=DM$3,$AM41/VLOOKUP($AO41,Data!$A$50:$B$56,2,FALSE),0)</f>
        <v>0</v>
      </c>
      <c r="DN41" s="11">
        <f>IF(DN$2=$A41,0,IF(HLOOKUP(DN$2,Recipes!$H:$GI,'Production Calculator'!$A41+2,FALSE)=0,0,HLOOKUP(DN$2,Recipes!$H:$GI,'Production Calculator'!$A41+2,FALSE)*$AK41))+IF($AO41=DN$3,$AM41/VLOOKUP($AO41,Data!$A$50:$B$56,2,FALSE),0)</f>
        <v>0</v>
      </c>
      <c r="DO41" s="11">
        <f>IF(DO$2=$A41,0,IF(HLOOKUP(DO$2,Recipes!$H:$GI,'Production Calculator'!$A41+2,FALSE)=0,0,HLOOKUP(DO$2,Recipes!$H:$GI,'Production Calculator'!$A41+2,FALSE)*$AK41))+IF($AO41=DO$3,$AM41/VLOOKUP($AO41,Data!$A$50:$B$56,2,FALSE),0)</f>
        <v>0</v>
      </c>
      <c r="DP41" s="11">
        <f>IF(DP$2=$A41,0,IF(HLOOKUP(DP$2,Recipes!$H:$GI,'Production Calculator'!$A41+2,FALSE)=0,0,HLOOKUP(DP$2,Recipes!$H:$GI,'Production Calculator'!$A41+2,FALSE)*$AK41))+IF($AO41=DP$3,$AM41/VLOOKUP($AO41,Data!$A$50:$B$56,2,FALSE),0)</f>
        <v>0</v>
      </c>
      <c r="DQ41" s="11">
        <f>IF(DQ$2=$A41,0,IF(HLOOKUP(DQ$2,Recipes!$H:$GI,'Production Calculator'!$A41+2,FALSE)=0,0,HLOOKUP(DQ$2,Recipes!$H:$GI,'Production Calculator'!$A41+2,FALSE)*$AK41))+IF($AO41=DQ$3,$AM41/VLOOKUP($AO41,Data!$A$50:$B$56,2,FALSE),0)</f>
        <v>0</v>
      </c>
      <c r="DR41" s="11">
        <f>IF(DR$2=$A41,0,IF(HLOOKUP(DR$2,Recipes!$H:$GI,'Production Calculator'!$A41+2,FALSE)=0,0,HLOOKUP(DR$2,Recipes!$H:$GI,'Production Calculator'!$A41+2,FALSE)*$AK41))+IF($AO41=DR$3,$AM41/VLOOKUP($AO41,Data!$A$50:$B$56,2,FALSE),0)</f>
        <v>0</v>
      </c>
      <c r="DS41" s="11">
        <f>IF(DS$2=$A41,0,IF(HLOOKUP(DS$2,Recipes!$H:$GI,'Production Calculator'!$A41+2,FALSE)=0,0,HLOOKUP(DS$2,Recipes!$H:$GI,'Production Calculator'!$A41+2,FALSE)*$AK41))+IF($AO41=DS$3,$AM41/VLOOKUP($AO41,Data!$A$50:$B$56,2,FALSE),0)</f>
        <v>0</v>
      </c>
      <c r="DT41" s="11">
        <f>IF(DT$2=$A41,0,IF(HLOOKUP(DT$2,Recipes!$H:$GI,'Production Calculator'!$A41+2,FALSE)=0,0,HLOOKUP(DT$2,Recipes!$H:$GI,'Production Calculator'!$A41+2,FALSE)*$AK41))+IF($AO41=DT$3,$AM41/VLOOKUP($AO41,Data!$A$50:$B$56,2,FALSE),0)</f>
        <v>0</v>
      </c>
      <c r="DU41" s="11">
        <f>IF(DU$2=$A41,0,IF(HLOOKUP(DU$2,Recipes!$H:$GI,'Production Calculator'!$A41+2,FALSE)=0,0,HLOOKUP(DU$2,Recipes!$H:$GI,'Production Calculator'!$A41+2,FALSE)*$AK41))+IF($AO41=DU$3,$AM41/VLOOKUP($AO41,Data!$A$50:$B$56,2,FALSE),0)</f>
        <v>0</v>
      </c>
      <c r="DV41" s="11">
        <f>IF(DV$2=$A41,0,IF(HLOOKUP(DV$2,Recipes!$H:$GI,'Production Calculator'!$A41+2,FALSE)=0,0,HLOOKUP(DV$2,Recipes!$H:$GI,'Production Calculator'!$A41+2,FALSE)*$AK41))+IF($AO41=DV$3,$AM41/VLOOKUP($AO41,Data!$A$50:$B$56,2,FALSE),0)</f>
        <v>0</v>
      </c>
      <c r="DW41" s="11">
        <f>IF(DW$2=$A41,0,IF(HLOOKUP(DW$2,Recipes!$H:$GI,'Production Calculator'!$A41+2,FALSE)=0,0,HLOOKUP(DW$2,Recipes!$H:$GI,'Production Calculator'!$A41+2,FALSE)*$AK41))+IF($AO41=DW$3,$AM41/VLOOKUP($AO41,Data!$A$50:$B$56,2,FALSE),0)</f>
        <v>0</v>
      </c>
      <c r="DX41" s="11">
        <f>IF(DX$2=$A41,0,IF(HLOOKUP(DX$2,Recipes!$H:$GI,'Production Calculator'!$A41+2,FALSE)=0,0,HLOOKUP(DX$2,Recipes!$H:$GI,'Production Calculator'!$A41+2,FALSE)*$AK41))+IF($AO41=DX$3,$AM41/VLOOKUP($AO41,Data!$A$50:$B$56,2,FALSE),0)</f>
        <v>0</v>
      </c>
      <c r="DY41" s="11">
        <f>IF(DY$2=$A41,0,IF(HLOOKUP(DY$2,Recipes!$H:$GI,'Production Calculator'!$A41+2,FALSE)=0,0,HLOOKUP(DY$2,Recipes!$H:$GI,'Production Calculator'!$A41+2,FALSE)*$AK41))+IF($AO41=DY$3,$AM41/VLOOKUP($AO41,Data!$A$50:$B$56,2,FALSE),0)</f>
        <v>0</v>
      </c>
      <c r="DZ41" s="11">
        <f>IF(DZ$2=$A41,0,IF(HLOOKUP(DZ$2,Recipes!$H:$GI,'Production Calculator'!$A41+2,FALSE)=0,0,HLOOKUP(DZ$2,Recipes!$H:$GI,'Production Calculator'!$A41+2,FALSE)*$AK41))+IF($AO41=DZ$3,$AM41/VLOOKUP($AO41,Data!$A$50:$B$56,2,FALSE),0)</f>
        <v>0</v>
      </c>
      <c r="EA41" s="11">
        <f>IF(EA$2=$A41,0,IF(HLOOKUP(EA$2,Recipes!$H:$GI,'Production Calculator'!$A41+2,FALSE)=0,0,HLOOKUP(EA$2,Recipes!$H:$GI,'Production Calculator'!$A41+2,FALSE)*$AK41))+IF($AO41=EA$3,$AM41/VLOOKUP($AO41,Data!$A$50:$B$56,2,FALSE),0)</f>
        <v>0</v>
      </c>
      <c r="EB41" s="11">
        <f>IF(EB$2=$A41,0,IF(HLOOKUP(EB$2,Recipes!$H:$GI,'Production Calculator'!$A41+2,FALSE)=0,0,HLOOKUP(EB$2,Recipes!$H:$GI,'Production Calculator'!$A41+2,FALSE)*$AK41))+IF($AO41=EB$3,$AM41/VLOOKUP($AO41,Data!$A$50:$B$56,2,FALSE),0)</f>
        <v>0</v>
      </c>
      <c r="EC41" s="11">
        <f>IF(EC$2=$A41,0,IF(HLOOKUP(EC$2,Recipes!$H:$GI,'Production Calculator'!$A41+2,FALSE)=0,0,HLOOKUP(EC$2,Recipes!$H:$GI,'Production Calculator'!$A41+2,FALSE)*$AK41))+IF($AO41=EC$3,$AM41/VLOOKUP($AO41,Data!$A$50:$B$56,2,FALSE),0)</f>
        <v>0</v>
      </c>
      <c r="ED41" s="11">
        <f>IF(ED$2=$A41,0,IF(HLOOKUP(ED$2,Recipes!$H:$GI,'Production Calculator'!$A41+2,FALSE)=0,0,HLOOKUP(ED$2,Recipes!$H:$GI,'Production Calculator'!$A41+2,FALSE)*$AK41))+IF($AO41=ED$3,$AM41/VLOOKUP($AO41,Data!$A$50:$B$56,2,FALSE),0)</f>
        <v>0</v>
      </c>
      <c r="EE41" s="11">
        <f>IF(EE$2=$A41,0,IF(HLOOKUP(EE$2,Recipes!$H:$GI,'Production Calculator'!$A41+2,FALSE)=0,0,HLOOKUP(EE$2,Recipes!$H:$GI,'Production Calculator'!$A41+2,FALSE)*$AK41))+IF($AO41=EE$3,$AM41/VLOOKUP($AO41,Data!$A$50:$B$56,2,FALSE),0)</f>
        <v>0</v>
      </c>
      <c r="EF41" s="11">
        <f>IF(EF$2=$A41,0,IF(HLOOKUP(EF$2,Recipes!$H:$GI,'Production Calculator'!$A41+2,FALSE)=0,0,HLOOKUP(EF$2,Recipes!$H:$GI,'Production Calculator'!$A41+2,FALSE)*$AK41))+IF($AO41=EF$3,$AM41/VLOOKUP($AO41,Data!$A$50:$B$56,2,FALSE),0)</f>
        <v>0</v>
      </c>
      <c r="EG41" s="11">
        <f>IF(EG$2=$A41,0,IF(HLOOKUP(EG$2,Recipes!$H:$GI,'Production Calculator'!$A41+2,FALSE)=0,0,HLOOKUP(EG$2,Recipes!$H:$GI,'Production Calculator'!$A41+2,FALSE)*$AK41))+IF($AO41=EG$3,$AM41/VLOOKUP($AO41,Data!$A$50:$B$56,2,FALSE),0)</f>
        <v>0</v>
      </c>
      <c r="EH41" s="11">
        <f>IF(EH$2=$A41,0,IF(HLOOKUP(EH$2,Recipes!$H:$GI,'Production Calculator'!$A41+2,FALSE)=0,0,HLOOKUP(EH$2,Recipes!$H:$GI,'Production Calculator'!$A41+2,FALSE)*$AK41))+IF($AO41=EH$3,$AM41/VLOOKUP($AO41,Data!$A$50:$B$56,2,FALSE),0)</f>
        <v>0</v>
      </c>
      <c r="EI41" s="11">
        <f>IF(EI$2=$A41,0,IF(HLOOKUP(EI$2,Recipes!$H:$GI,'Production Calculator'!$A41+2,FALSE)=0,0,HLOOKUP(EI$2,Recipes!$H:$GI,'Production Calculator'!$A41+2,FALSE)*$AK41))+IF($AO41=EI$3,$AM41/VLOOKUP($AO41,Data!$A$50:$B$56,2,FALSE),0)</f>
        <v>0</v>
      </c>
      <c r="EJ41" s="11">
        <f>IF(EJ$2=$A41,0,IF(HLOOKUP(EJ$2,Recipes!$H:$GI,'Production Calculator'!$A41+2,FALSE)=0,0,HLOOKUP(EJ$2,Recipes!$H:$GI,'Production Calculator'!$A41+2,FALSE)*$AK41))+IF($AO41=EJ$3,$AM41/VLOOKUP($AO41,Data!$A$50:$B$56,2,FALSE),0)</f>
        <v>0</v>
      </c>
      <c r="EK41" s="11">
        <f>IF(EK$2=$A41,0,IF(HLOOKUP(EK$2,Recipes!$H:$GI,'Production Calculator'!$A41+2,FALSE)=0,0,HLOOKUP(EK$2,Recipes!$H:$GI,'Production Calculator'!$A41+2,FALSE)*$AK41))+IF($AO41=EK$3,$AM41/VLOOKUP($AO41,Data!$A$50:$B$56,2,FALSE),0)</f>
        <v>0</v>
      </c>
      <c r="EL41" s="11">
        <f>IF(EL$2=$A41,0,IF(HLOOKUP(EL$2,Recipes!$H:$GI,'Production Calculator'!$A41+2,FALSE)=0,0,HLOOKUP(EL$2,Recipes!$H:$GI,'Production Calculator'!$A41+2,FALSE)*$AK41))+IF($AO41=EL$3,$AM41/VLOOKUP($AO41,Data!$A$50:$B$56,2,FALSE),0)</f>
        <v>0</v>
      </c>
      <c r="EM41" s="11">
        <f>IF(EM$2=$A41,0,IF(HLOOKUP(EM$2,Recipes!$H:$GI,'Production Calculator'!$A41+2,FALSE)=0,0,HLOOKUP(EM$2,Recipes!$H:$GI,'Production Calculator'!$A41+2,FALSE)*$AK41))+IF($AO41=EM$3,$AM41/VLOOKUP($AO41,Data!$A$50:$B$56,2,FALSE),0)</f>
        <v>0</v>
      </c>
      <c r="EN41" s="11">
        <f>IF(EN$2=$A41,0,IF(HLOOKUP(EN$2,Recipes!$H:$GI,'Production Calculator'!$A41+2,FALSE)=0,0,HLOOKUP(EN$2,Recipes!$H:$GI,'Production Calculator'!$A41+2,FALSE)*$AK41))+IF($AO41=EN$3,$AM41/VLOOKUP($AO41,Data!$A$50:$B$56,2,FALSE),0)</f>
        <v>0</v>
      </c>
      <c r="EO41" s="11">
        <f>IF(EO$2=$A41,0,IF(HLOOKUP(EO$2,Recipes!$H:$GI,'Production Calculator'!$A41+2,FALSE)=0,0,HLOOKUP(EO$2,Recipes!$H:$GI,'Production Calculator'!$A41+2,FALSE)*$AK41))+IF($AO41=EO$3,$AM41/VLOOKUP($AO41,Data!$A$50:$B$56,2,FALSE),0)</f>
        <v>0</v>
      </c>
      <c r="EP41" s="11">
        <f>IF(EP$2=$A41,0,IF(HLOOKUP(EP$2,Recipes!$H:$GI,'Production Calculator'!$A41+2,FALSE)=0,0,HLOOKUP(EP$2,Recipes!$H:$GI,'Production Calculator'!$A41+2,FALSE)*$AK41))+IF($AO41=EP$3,$AM41/VLOOKUP($AO41,Data!$A$50:$B$56,2,FALSE),0)</f>
        <v>0</v>
      </c>
      <c r="EQ41" s="11">
        <f>IF(EQ$2=$A41,0,IF(HLOOKUP(EQ$2,Recipes!$H:$GI,'Production Calculator'!$A41+2,FALSE)=0,0,HLOOKUP(EQ$2,Recipes!$H:$GI,'Production Calculator'!$A41+2,FALSE)*$AK41))+IF($AO41=EQ$3,$AM41/VLOOKUP($AO41,Data!$A$50:$B$56,2,FALSE),0)</f>
        <v>0</v>
      </c>
      <c r="ER41" s="11">
        <f>IF(ER$2=$A41,0,IF(HLOOKUP(ER$2,Recipes!$H:$GI,'Production Calculator'!$A41+2,FALSE)=0,0,HLOOKUP(ER$2,Recipes!$H:$GI,'Production Calculator'!$A41+2,FALSE)*$AK41))+IF($AO41=ER$3,$AM41/VLOOKUP($AO41,Data!$A$50:$B$56,2,FALSE),0)</f>
        <v>0</v>
      </c>
      <c r="ES41" s="11">
        <f>IF(ES$2=$A41,0,IF(HLOOKUP(ES$2,Recipes!$H:$GI,'Production Calculator'!$A41+2,FALSE)=0,0,HLOOKUP(ES$2,Recipes!$H:$GI,'Production Calculator'!$A41+2,FALSE)*$AK41))+IF($AO41=ES$3,$AM41/VLOOKUP($AO41,Data!$A$50:$B$56,2,FALSE),0)</f>
        <v>0</v>
      </c>
      <c r="ET41" s="11">
        <f>IF(ET$2=$A41,0,IF(HLOOKUP(ET$2,Recipes!$H:$GI,'Production Calculator'!$A41+2,FALSE)=0,0,HLOOKUP(ET$2,Recipes!$H:$GI,'Production Calculator'!$A41+2,FALSE)*$AK41))+IF($AO41=ET$3,$AM41/VLOOKUP($AO41,Data!$A$50:$B$56,2,FALSE),0)</f>
        <v>0</v>
      </c>
      <c r="EU41" s="11">
        <f>IF(EU$2=$A41,0,IF(HLOOKUP(EU$2,Recipes!$H:$GI,'Production Calculator'!$A41+2,FALSE)=0,0,HLOOKUP(EU$2,Recipes!$H:$GI,'Production Calculator'!$A41+2,FALSE)*$AK41))+IF($AO41=EU$3,$AM41/VLOOKUP($AO41,Data!$A$50:$B$56,2,FALSE),0)</f>
        <v>0</v>
      </c>
      <c r="EV41" s="11">
        <f>IF(EV$2=$A41,0,IF(HLOOKUP(EV$2,Recipes!$H:$GI,'Production Calculator'!$A41+2,FALSE)=0,0,HLOOKUP(EV$2,Recipes!$H:$GI,'Production Calculator'!$A41+2,FALSE)*$AK41))+IF($AO41=EV$3,$AM41/VLOOKUP($AO41,Data!$A$50:$B$56,2,FALSE),0)</f>
        <v>0</v>
      </c>
      <c r="EW41" s="11">
        <f>IF(EW$2=$A41,0,IF(HLOOKUP(EW$2,Recipes!$H:$GI,'Production Calculator'!$A41+2,FALSE)=0,0,HLOOKUP(EW$2,Recipes!$H:$GI,'Production Calculator'!$A41+2,FALSE)*$AK41))+IF($AO41=EW$3,$AM41/VLOOKUP($AO41,Data!$A$50:$B$56,2,FALSE),0)</f>
        <v>0</v>
      </c>
      <c r="EX41" s="11">
        <f>IF(EX$2=$A41,0,IF(HLOOKUP(EX$2,Recipes!$H:$GI,'Production Calculator'!$A41+2,FALSE)=0,0,HLOOKUP(EX$2,Recipes!$H:$GI,'Production Calculator'!$A41+2,FALSE)*$AK41))+IF($AO41=EX$3,$AM41/VLOOKUP($AO41,Data!$A$50:$B$56,2,FALSE),0)</f>
        <v>0</v>
      </c>
      <c r="EY41" s="11">
        <f>IF(EY$2=$A41,0,IF(HLOOKUP(EY$2,Recipes!$H:$GI,'Production Calculator'!$A41+2,FALSE)=0,0,HLOOKUP(EY$2,Recipes!$H:$GI,'Production Calculator'!$A41+2,FALSE)*$AK41))+IF($AO41=EY$3,$AM41/VLOOKUP($AO41,Data!$A$50:$B$56,2,FALSE),0)</f>
        <v>0</v>
      </c>
      <c r="EZ41" s="11">
        <f>IF(EZ$2=$A41,0,IF(HLOOKUP(EZ$2,Recipes!$H:$GI,'Production Calculator'!$A41+2,FALSE)=0,0,HLOOKUP(EZ$2,Recipes!$H:$GI,'Production Calculator'!$A41+2,FALSE)*$AK41))+IF($AO41=EZ$3,$AM41/VLOOKUP($AO41,Data!$A$50:$B$56,2,FALSE),0)</f>
        <v>0</v>
      </c>
      <c r="FA41" s="11">
        <f>IF(FA$2=$A41,0,IF(HLOOKUP(FA$2,Recipes!$H:$GI,'Production Calculator'!$A41+2,FALSE)=0,0,HLOOKUP(FA$2,Recipes!$H:$GI,'Production Calculator'!$A41+2,FALSE)*$AK41))+IF($AO41=FA$3,$AM41/VLOOKUP($AO41,Data!$A$50:$B$56,2,FALSE),0)</f>
        <v>0</v>
      </c>
      <c r="FB41" s="11">
        <f>IF(FB$2=$A41,0,IF(HLOOKUP(FB$2,Recipes!$H:$GI,'Production Calculator'!$A41+2,FALSE)=0,0,HLOOKUP(FB$2,Recipes!$H:$GI,'Production Calculator'!$A41+2,FALSE)*$AK41))+IF($AO41=FB$3,$AM41/VLOOKUP($AO41,Data!$A$50:$B$56,2,FALSE),0)</f>
        <v>0</v>
      </c>
      <c r="FC41" s="11">
        <f>IF(FC$2=$A41,0,IF(HLOOKUP(FC$2,Recipes!$H:$GI,'Production Calculator'!$A41+2,FALSE)=0,0,HLOOKUP(FC$2,Recipes!$H:$GI,'Production Calculator'!$A41+2,FALSE)*$AK41))+IF($AO41=FC$3,$AM41/VLOOKUP($AO41,Data!$A$50:$B$56,2,FALSE),0)</f>
        <v>0</v>
      </c>
      <c r="FD41" s="11">
        <f>IF(FD$2=$A41,0,IF(HLOOKUP(FD$2,Recipes!$H:$GI,'Production Calculator'!$A41+2,FALSE)=0,0,HLOOKUP(FD$2,Recipes!$H:$GI,'Production Calculator'!$A41+2,FALSE)*$AK41))+IF($AO41=FD$3,$AM41/VLOOKUP($AO41,Data!$A$50:$B$56,2,FALSE),0)</f>
        <v>0</v>
      </c>
      <c r="FE41" s="11">
        <f>IF(FE$2=$A41,0,IF(HLOOKUP(FE$2,Recipes!$H:$GI,'Production Calculator'!$A41+2,FALSE)=0,0,HLOOKUP(FE$2,Recipes!$H:$GI,'Production Calculator'!$A41+2,FALSE)*$AK41))+IF($AO41=FE$3,$AM41/VLOOKUP($AO41,Data!$A$50:$B$56,2,FALSE),0)</f>
        <v>0</v>
      </c>
      <c r="FF41" s="11">
        <f>IF(FF$2=$A41,0,IF(HLOOKUP(FF$2,Recipes!$H:$GI,'Production Calculator'!$A41+2,FALSE)=0,0,HLOOKUP(FF$2,Recipes!$H:$GI,'Production Calculator'!$A41+2,FALSE)*$AK41))+IF($AO41=FF$3,$AM41/VLOOKUP($AO41,Data!$A$50:$B$56,2,FALSE),0)</f>
        <v>0</v>
      </c>
      <c r="FG41" s="11">
        <f>IF(FG$2=$A41,0,IF(HLOOKUP(FG$2,Recipes!$H:$GI,'Production Calculator'!$A41+2,FALSE)=0,0,HLOOKUP(FG$2,Recipes!$H:$GI,'Production Calculator'!$A41+2,FALSE)*$AK41))+IF($AO41=FG$3,$AM41/VLOOKUP($AO41,Data!$A$50:$B$56,2,FALSE),0)</f>
        <v>0</v>
      </c>
      <c r="FH41" s="11">
        <f>IF(FH$2=$A41,0,IF(HLOOKUP(FH$2,Recipes!$H:$GI,'Production Calculator'!$A41+2,FALSE)=0,0,HLOOKUP(FH$2,Recipes!$H:$GI,'Production Calculator'!$A41+2,FALSE)*$AK41))+IF($AO41=FH$3,$AM41/VLOOKUP($AO41,Data!$A$50:$B$56,2,FALSE),0)</f>
        <v>0</v>
      </c>
      <c r="FI41" s="11">
        <f>IF(FI$2=$A41,0,IF(HLOOKUP(FI$2,Recipes!$H:$GI,'Production Calculator'!$A41+2,FALSE)=0,0,HLOOKUP(FI$2,Recipes!$H:$GI,'Production Calculator'!$A41+2,FALSE)*$AK41))+IF($AO41=FI$3,$AM41/VLOOKUP($AO41,Data!$A$50:$B$56,2,FALSE),0)</f>
        <v>0</v>
      </c>
      <c r="FJ41" s="11">
        <f>IF(FJ$2=$A41,0,IF(HLOOKUP(FJ$2,Recipes!$H:$GI,'Production Calculator'!$A41+2,FALSE)=0,0,HLOOKUP(FJ$2,Recipes!$H:$GI,'Production Calculator'!$A41+2,FALSE)*$AK41))+IF($AO41=FJ$3,$AM41/VLOOKUP($AO41,Data!$A$50:$B$56,2,FALSE),0)</f>
        <v>0</v>
      </c>
      <c r="FK41" s="11">
        <f>IF(FK$2=$A41,0,IF(HLOOKUP(FK$2,Recipes!$H:$GI,'Production Calculator'!$A41+2,FALSE)=0,0,HLOOKUP(FK$2,Recipes!$H:$GI,'Production Calculator'!$A41+2,FALSE)*$AK41))+IF($AO41=FK$3,$AM41/VLOOKUP($AO41,Data!$A$50:$B$56,2,FALSE),0)</f>
        <v>0</v>
      </c>
      <c r="FL41" s="11">
        <f>IF(FL$2=$A41,0,IF(HLOOKUP(FL$2,Recipes!$H:$GI,'Production Calculator'!$A41+2,FALSE)=0,0,HLOOKUP(FL$2,Recipes!$H:$GI,'Production Calculator'!$A41+2,FALSE)*$AK41))+IF($AO41=FL$3,$AM41/VLOOKUP($AO41,Data!$A$50:$B$56,2,FALSE),0)</f>
        <v>0</v>
      </c>
      <c r="FM41" s="11">
        <f>IF(FM$2=$A41,0,IF(HLOOKUP(FM$2,Recipes!$H:$GI,'Production Calculator'!$A41+2,FALSE)=0,0,HLOOKUP(FM$2,Recipes!$H:$GI,'Production Calculator'!$A41+2,FALSE)*$AK41))+IF($AO41=FM$3,$AM41/VLOOKUP($AO41,Data!$A$50:$B$56,2,FALSE),0)</f>
        <v>0</v>
      </c>
      <c r="FN41" s="11">
        <f>IF(FN$2=$A41,0,IF(HLOOKUP(FN$2,Recipes!$H:$GI,'Production Calculator'!$A41+2,FALSE)=0,0,HLOOKUP(FN$2,Recipes!$H:$GI,'Production Calculator'!$A41+2,FALSE)*$AK41))+IF($AO41=FN$3,$AM41/VLOOKUP($AO41,Data!$A$50:$B$56,2,FALSE),0)</f>
        <v>0</v>
      </c>
      <c r="FO41" s="11">
        <f>IF(FO$2=$A41,0,IF(HLOOKUP(FO$2,Recipes!$H:$GI,'Production Calculator'!$A41+2,FALSE)=0,0,HLOOKUP(FO$2,Recipes!$H:$GI,'Production Calculator'!$A41+2,FALSE)*$AK41))+IF($AO41=FO$3,$AM41/VLOOKUP($AO41,Data!$A$50:$B$56,2,FALSE),0)</f>
        <v>0</v>
      </c>
      <c r="FP41" s="11">
        <f>IF(FP$2=$A41,0,IF(HLOOKUP(FP$2,Recipes!$H:$GI,'Production Calculator'!$A41+2,FALSE)=0,0,HLOOKUP(FP$2,Recipes!$H:$GI,'Production Calculator'!$A41+2,FALSE)*$AK41))+IF($AO41=FP$3,$AM41/VLOOKUP($AO41,Data!$A$50:$B$56,2,FALSE),0)</f>
        <v>0</v>
      </c>
      <c r="FQ41" s="11">
        <f>IF(FQ$2=$A41,0,IF(HLOOKUP(FQ$2,Recipes!$H:$GI,'Production Calculator'!$A41+2,FALSE)=0,0,HLOOKUP(FQ$2,Recipes!$H:$GI,'Production Calculator'!$A41+2,FALSE)*$AK41))+IF($AO41=FQ$3,$AM41/VLOOKUP($AO41,Data!$A$50:$B$56,2,FALSE),0)</f>
        <v>0</v>
      </c>
      <c r="FR41" s="11">
        <f>IF(FR$2=$A41,0,IF(HLOOKUP(FR$2,Recipes!$H:$GI,'Production Calculator'!$A41+2,FALSE)=0,0,HLOOKUP(FR$2,Recipes!$H:$GI,'Production Calculator'!$A41+2,FALSE)*$AK41))+IF($AO41=FR$3,$AM41/VLOOKUP($AO41,Data!$A$50:$B$56,2,FALSE),0)</f>
        <v>0</v>
      </c>
      <c r="FS41" s="11">
        <f>IF(FS$2=$A41,0,IF(HLOOKUP(FS$2,Recipes!$H:$GI,'Production Calculator'!$A41+2,FALSE)=0,0,HLOOKUP(FS$2,Recipes!$H:$GI,'Production Calculator'!$A41+2,FALSE)*$AK41))+IF($AO41=FS$3,$AM41/VLOOKUP($AO41,Data!$A$50:$B$56,2,FALSE),0)</f>
        <v>0</v>
      </c>
      <c r="FT41" s="11">
        <f>IF(FT$2=$A41,0,IF(HLOOKUP(FT$2,Recipes!$H:$GI,'Production Calculator'!$A41+2,FALSE)=0,0,HLOOKUP(FT$2,Recipes!$H:$GI,'Production Calculator'!$A41+2,FALSE)*$AK41))+IF($AO41=FT$3,$AM41/VLOOKUP($AO41,Data!$A$50:$B$56,2,FALSE),0)</f>
        <v>0</v>
      </c>
      <c r="FU41" s="11">
        <f>IF(FU$2=$A41,0,IF(HLOOKUP(FU$2,Recipes!$H:$GI,'Production Calculator'!$A41+2,FALSE)=0,0,HLOOKUP(FU$2,Recipes!$H:$GI,'Production Calculator'!$A41+2,FALSE)*$AK41))+IF($AO41=FU$3,$AM41/VLOOKUP($AO41,Data!$A$50:$B$56,2,FALSE),0)</f>
        <v>0</v>
      </c>
      <c r="FV41" s="11">
        <f>IF(FV$2=$A41,0,IF(HLOOKUP(FV$2,Recipes!$H:$GI,'Production Calculator'!$A41+2,FALSE)=0,0,HLOOKUP(FV$2,Recipes!$H:$GI,'Production Calculator'!$A41+2,FALSE)*$AK41))+IF($AO41=FV$3,$AM41/VLOOKUP($AO41,Data!$A$50:$B$56,2,FALSE),0)</f>
        <v>0</v>
      </c>
      <c r="FW41" s="11">
        <f>IF(FW$2=$A41,0,IF(HLOOKUP(FW$2,Recipes!$H:$GI,'Production Calculator'!$A41+2,FALSE)=0,0,HLOOKUP(FW$2,Recipes!$H:$GI,'Production Calculator'!$A41+2,FALSE)*$AK41))+IF($AO41=FW$3,$AM41/VLOOKUP($AO41,Data!$A$50:$B$56,2,FALSE),0)</f>
        <v>0</v>
      </c>
      <c r="FX41" s="11">
        <f>IF(FX$2=$A41,0,IF(HLOOKUP(FX$2,Recipes!$H:$GI,'Production Calculator'!$A41+2,FALSE)=0,0,HLOOKUP(FX$2,Recipes!$H:$GI,'Production Calculator'!$A41+2,FALSE)*$AK41))+IF($AO41=FX$3,$AM41/VLOOKUP($AO41,Data!$A$50:$B$56,2,FALSE),0)</f>
        <v>0</v>
      </c>
      <c r="FY41" s="11">
        <f>IF(FY$2=$A41,0,IF(HLOOKUP(FY$2,Recipes!$H:$GI,'Production Calculator'!$A41+2,FALSE)=0,0,HLOOKUP(FY$2,Recipes!$H:$GI,'Production Calculator'!$A41+2,FALSE)*$AK41))+IF($AO41=FY$3,$AM41/VLOOKUP($AO41,Data!$A$50:$B$56,2,FALSE),0)</f>
        <v>0</v>
      </c>
      <c r="FZ41" s="11">
        <f>IF(FZ$2=$A41,0,IF(HLOOKUP(FZ$2,Recipes!$H:$GI,'Production Calculator'!$A41+2,FALSE)=0,0,HLOOKUP(FZ$2,Recipes!$H:$GI,'Production Calculator'!$A41+2,FALSE)*$AK41))+IF($AO41=FZ$3,$AM41/VLOOKUP($AO41,Data!$A$50:$B$56,2,FALSE),0)</f>
        <v>0</v>
      </c>
      <c r="GA41" s="11">
        <f>IF(GA$2=$A41,0,IF(HLOOKUP(GA$2,Recipes!$H:$GI,'Production Calculator'!$A41+2,FALSE)=0,0,HLOOKUP(GA$2,Recipes!$H:$GI,'Production Calculator'!$A41+2,FALSE)*$AK41))+IF($AO41=GA$3,$AM41/VLOOKUP($AO41,Data!$A$50:$B$56,2,FALSE),0)</f>
        <v>0</v>
      </c>
      <c r="GB41" s="11">
        <f>IF(GB$2=$A41,0,IF(HLOOKUP(GB$2,Recipes!$H:$GI,'Production Calculator'!$A41+2,FALSE)=0,0,HLOOKUP(GB$2,Recipes!$H:$GI,'Production Calculator'!$A41+2,FALSE)*$AK41))+IF($AO41=GB$3,$AM41/VLOOKUP($AO41,Data!$A$50:$B$56,2,FALSE),0)</f>
        <v>0</v>
      </c>
      <c r="GC41" s="11">
        <f>IF(GC$2=$A41,0,IF(HLOOKUP(GC$2,Recipes!$H:$GI,'Production Calculator'!$A41+2,FALSE)=0,0,HLOOKUP(GC$2,Recipes!$H:$GI,'Production Calculator'!$A41+2,FALSE)*$AK41))+IF($AO41=GC$3,$AM41/VLOOKUP($AO41,Data!$A$50:$B$56,2,FALSE),0)</f>
        <v>0</v>
      </c>
      <c r="GD41" s="11">
        <f>IF(GD$2=$A41,0,IF(HLOOKUP(GD$2,Recipes!$H:$GI,'Production Calculator'!$A41+2,FALSE)=0,0,HLOOKUP(GD$2,Recipes!$H:$GI,'Production Calculator'!$A41+2,FALSE)*$AK41))+IF($AO41=GD$3,$AM41/VLOOKUP($AO41,Data!$A$50:$B$56,2,FALSE),0)</f>
        <v>0</v>
      </c>
      <c r="GE41" s="11">
        <f>IF(GE$2=$A41,0,IF(HLOOKUP(GE$2,Recipes!$H:$GI,'Production Calculator'!$A41+2,FALSE)=0,0,HLOOKUP(GE$2,Recipes!$H:$GI,'Production Calculator'!$A41+2,FALSE)*$AK41))+IF($AO41=GE$3,$AM41/VLOOKUP($AO41,Data!$A$50:$B$56,2,FALSE),0)</f>
        <v>0</v>
      </c>
      <c r="GF41" s="11">
        <f>IF(GF$2=$A41,0,IF(HLOOKUP(GF$2,Recipes!$H:$GI,'Production Calculator'!$A41+2,FALSE)=0,0,HLOOKUP(GF$2,Recipes!$H:$GI,'Production Calculator'!$A41+2,FALSE)*$AK41))+IF($AO41=GF$3,$AM41/VLOOKUP($AO41,Data!$A$50:$B$56,2,FALSE),0)</f>
        <v>0</v>
      </c>
      <c r="GG41" s="11">
        <f>IF(GG$2=$A41,0,IF(HLOOKUP(GG$2,Recipes!$H:$GI,'Production Calculator'!$A41+2,FALSE)=0,0,HLOOKUP(GG$2,Recipes!$H:$GI,'Production Calculator'!$A41+2,FALSE)*$AK41))+IF($AO41=GG$3,$AM41/VLOOKUP($AO41,Data!$A$50:$B$56,2,FALSE),0)</f>
        <v>0</v>
      </c>
      <c r="GH41" s="11">
        <f>IF(GH$2=$A41,0,IF(HLOOKUP(GH$2,Recipes!$H:$GI,'Production Calculator'!$A41+2,FALSE)=0,0,HLOOKUP(GH$2,Recipes!$H:$GI,'Production Calculator'!$A41+2,FALSE)*$AK41))+IF($AO41=GH$3,$AM41/VLOOKUP($AO41,Data!$A$50:$B$56,2,FALSE),0)</f>
        <v>0</v>
      </c>
      <c r="GI41" s="11">
        <f>IF(GI$2=$A41,0,IF(HLOOKUP(GI$2,Recipes!$H:$GI,'Production Calculator'!$A41+2,FALSE)=0,0,HLOOKUP(GI$2,Recipes!$H:$GI,'Production Calculator'!$A41+2,FALSE)*$AK41))+IF($AO41=GI$3,$AM41/VLOOKUP($AO41,Data!$A$50:$B$56,2,FALSE),0)</f>
        <v>0</v>
      </c>
      <c r="GJ41" s="11">
        <f>IF(GJ$2=$A41,0,IF(HLOOKUP(GJ$2,Recipes!$H:$GI,'Production Calculator'!$A41+2,FALSE)=0,0,HLOOKUP(GJ$2,Recipes!$H:$GI,'Production Calculator'!$A41+2,FALSE)*$AK41))+IF($AO41=GJ$3,$AM41/VLOOKUP($AO41,Data!$A$50:$B$56,2,FALSE),0)</f>
        <v>0</v>
      </c>
      <c r="GK41" s="11">
        <f>IF(GK$2=$A41,0,IF(HLOOKUP(GK$2,Recipes!$H:$GI,'Production Calculator'!$A41+2,FALSE)=0,0,HLOOKUP(GK$2,Recipes!$H:$GI,'Production Calculator'!$A41+2,FALSE)*$AK41))+IF($AO41=GK$3,$AM41/VLOOKUP($AO41,Data!$A$50:$B$56,2,FALSE),0)</f>
        <v>0</v>
      </c>
      <c r="GL41" s="11">
        <f>IF(GL$2=$A41,0,IF(HLOOKUP(GL$2,Recipes!$H:$GI,'Production Calculator'!$A41+2,FALSE)=0,0,HLOOKUP(GL$2,Recipes!$H:$GI,'Production Calculator'!$A41+2,FALSE)*$AK41))+IF($AO41=GL$3,$AM41/VLOOKUP($AO41,Data!$A$50:$B$56,2,FALSE),0)</f>
        <v>0</v>
      </c>
      <c r="GM41" s="11">
        <f>IF(GM$2=$A41,0,IF(HLOOKUP(GM$2,Recipes!$H:$GI,'Production Calculator'!$A41+2,FALSE)=0,0,HLOOKUP(GM$2,Recipes!$H:$GI,'Production Calculator'!$A41+2,FALSE)*$AK41))+IF($AO41=GM$3,$AM41/VLOOKUP($AO41,Data!$A$50:$B$56,2,FALSE),0)</f>
        <v>0</v>
      </c>
      <c r="GN41" s="11">
        <f>IF(GN$2=$A41,0,IF(HLOOKUP(GN$2,Recipes!$H:$GI,'Production Calculator'!$A41+2,FALSE)=0,0,HLOOKUP(GN$2,Recipes!$H:$GI,'Production Calculator'!$A41+2,FALSE)*$AK41))+IF($AO41=GN$3,$AM41/VLOOKUP($AO41,Data!$A$50:$B$56,2,FALSE),0)</f>
        <v>0</v>
      </c>
      <c r="GO41" s="11">
        <f>IF(GO$2=$A41,0,IF(HLOOKUP(GO$2,Recipes!$H:$GI,'Production Calculator'!$A41+2,FALSE)=0,0,HLOOKUP(GO$2,Recipes!$H:$GI,'Production Calculator'!$A41+2,FALSE)*$AK41))+IF($AO41=GO$3,$AM41/VLOOKUP($AO41,Data!$A$50:$B$56,2,FALSE),0)</f>
        <v>0</v>
      </c>
      <c r="GP41" s="11">
        <f>IF(GP$2=$A41,0,IF(HLOOKUP(GP$2,Recipes!$H:$GI,'Production Calculator'!$A41+2,FALSE)=0,0,HLOOKUP(GP$2,Recipes!$H:$GI,'Production Calculator'!$A41+2,FALSE)*$AK41))+IF($AO41=GP$3,$AM41/VLOOKUP($AO41,Data!$A$50:$B$56,2,FALSE),0)</f>
        <v>0</v>
      </c>
      <c r="GQ41" s="11">
        <f>IF(GQ$2=$A41,0,IF(HLOOKUP(GQ$2,Recipes!$H:$GI,'Production Calculator'!$A41+2,FALSE)=0,0,HLOOKUP(GQ$2,Recipes!$H:$GI,'Production Calculator'!$A41+2,FALSE)*$AK41))+IF($AO41=GQ$3,$AM41/VLOOKUP($AO41,Data!$A$50:$B$56,2,FALSE),0)</f>
        <v>0</v>
      </c>
      <c r="GR41" s="11">
        <f>IF(GR$2=$A41,0,IF(HLOOKUP(GR$2,Recipes!$H:$GI,'Production Calculator'!$A41+2,FALSE)=0,0,HLOOKUP(GR$2,Recipes!$H:$GI,'Production Calculator'!$A41+2,FALSE)*$AK41))+IF($AO41=GR$3,$AM41/VLOOKUP($AO41,Data!$A$50:$B$56,2,FALSE),0)</f>
        <v>0</v>
      </c>
      <c r="GS41" s="11">
        <f>IF(GS$2=$A41,0,IF(HLOOKUP(GS$2,Recipes!$H:$GI,'Production Calculator'!$A41+2,FALSE)=0,0,HLOOKUP(GS$2,Recipes!$H:$GI,'Production Calculator'!$A41+2,FALSE)*$AK41))+IF($AO41=GS$3,$AM41/VLOOKUP($AO41,Data!$A$50:$B$56,2,FALSE),0)</f>
        <v>0</v>
      </c>
      <c r="GT41" s="11">
        <f>IF(GT$2=$A41,0,IF(HLOOKUP(GT$2,Recipes!$H:$GI,'Production Calculator'!$A41+2,FALSE)=0,0,HLOOKUP(GT$2,Recipes!$H:$GI,'Production Calculator'!$A41+2,FALSE)*$AK41))+IF($AO41=GT$3,$AM41/VLOOKUP($AO41,Data!$A$50:$B$56,2,FALSE),0)</f>
        <v>0</v>
      </c>
      <c r="GU41" s="11">
        <f>IF(GU$2=$A41,0,IF(HLOOKUP(GU$2,Recipes!$H:$GI,'Production Calculator'!$A41+2,FALSE)=0,0,HLOOKUP(GU$2,Recipes!$H:$GI,'Production Calculator'!$A41+2,FALSE)*$AK41))+IF($AO41=GU$3,$AM41/VLOOKUP($AO41,Data!$A$50:$B$56,2,FALSE),0)</f>
        <v>0</v>
      </c>
      <c r="GV41" s="11">
        <f>IF(GV$2=$A41,0,IF(HLOOKUP(GV$2,Recipes!$H:$GI,'Production Calculator'!$A41+2,FALSE)=0,0,HLOOKUP(GV$2,Recipes!$H:$GI,'Production Calculator'!$A41+2,FALSE)*$AK41))+IF($AO41=GV$3,$AM41/VLOOKUP($AO41,Data!$A$50:$B$56,2,FALSE),0)</f>
        <v>0</v>
      </c>
      <c r="GW41" s="11">
        <f>IF(GW$2=$A41,0,IF(HLOOKUP(GW$2,Recipes!$H:$GI,'Production Calculator'!$A41+2,FALSE)=0,0,HLOOKUP(GW$2,Recipes!$H:$GI,'Production Calculator'!$A41+2,FALSE)*$AK41))+IF($AO41=GW$3,$AM41/VLOOKUP($AO41,Data!$A$50:$B$56,2,FALSE),0)</f>
        <v>0</v>
      </c>
      <c r="GX41" s="11">
        <f>IF(GX$2=$A41,0,IF(HLOOKUP(GX$2,Recipes!$H:$GI,'Production Calculator'!$A41+2,FALSE)=0,0,HLOOKUP(GX$2,Recipes!$H:$GI,'Production Calculator'!$A41+2,FALSE)*$AK41))+IF($AO41=GX$3,$AM41/VLOOKUP($AO41,Data!$A$50:$B$56,2,FALSE),0)</f>
        <v>0</v>
      </c>
      <c r="GY41" s="11">
        <f>IF(GY$2=$A41,0,IF(HLOOKUP(GY$2,Recipes!$H:$GI,'Production Calculator'!$A41+2,FALSE)=0,0,HLOOKUP(GY$2,Recipes!$H:$GI,'Production Calculator'!$A41+2,FALSE)*$AK41))+IF($AO41=GY$3,$AM41/VLOOKUP($AO41,Data!$A$50:$B$56,2,FALSE),0)</f>
        <v>0</v>
      </c>
      <c r="GZ41" s="11">
        <f>IF(GZ$2=$A41,0,IF(HLOOKUP(GZ$2,Recipes!$H:$GI,'Production Calculator'!$A41+2,FALSE)=0,0,HLOOKUP(GZ$2,Recipes!$H:$GI,'Production Calculator'!$A41+2,FALSE)*$AK41))+IF($AO41=GZ$3,$AM41/VLOOKUP($AO41,Data!$A$50:$B$56,2,FALSE),0)</f>
        <v>0</v>
      </c>
      <c r="HA41" s="11">
        <f>IF(HA$2=$A41,0,IF(HLOOKUP(HA$2,Recipes!$H:$GI,'Production Calculator'!$A41+2,FALSE)=0,0,HLOOKUP(HA$2,Recipes!$H:$GI,'Production Calculator'!$A41+2,FALSE)*$AK41))+IF($AO41=HA$3,$AM41/VLOOKUP($AO41,Data!$A$50:$B$56,2,FALSE),0)</f>
        <v>0</v>
      </c>
      <c r="HB41" s="11">
        <f>IF(HB$2=$A41,0,IF(HLOOKUP(HB$2,Recipes!$H:$GI,'Production Calculator'!$A41+2,FALSE)=0,0,HLOOKUP(HB$2,Recipes!$H:$GI,'Production Calculator'!$A41+2,FALSE)*$AK41))+IF($AO41=HB$3,$AM41/VLOOKUP($AO41,Data!$A$50:$B$56,2,FALSE),0)</f>
        <v>0</v>
      </c>
      <c r="HC41" s="11">
        <f>IF(HC$2=$A41,0,IF(HLOOKUP(HC$2,Recipes!$H:$GI,'Production Calculator'!$A41+2,FALSE)=0,0,HLOOKUP(HC$2,Recipes!$H:$GI,'Production Calculator'!$A41+2,FALSE)*$AK41))+IF($AO41=HC$3,$AM41/VLOOKUP($AO41,Data!$A$50:$B$56,2,FALSE),0)</f>
        <v>0</v>
      </c>
      <c r="HD41" s="11">
        <f>IF(HD$2=$A41,0,IF(HLOOKUP(HD$2,Recipes!$H:$GI,'Production Calculator'!$A41+2,FALSE)=0,0,HLOOKUP(HD$2,Recipes!$H:$GI,'Production Calculator'!$A41+2,FALSE)*$AK41))+IF($AO41=HD$3,$AM41/VLOOKUP($AO41,Data!$A$50:$B$56,2,FALSE),0)</f>
        <v>0</v>
      </c>
      <c r="HE41" s="11">
        <f>IF(HE$2=$A41,0,IF(HLOOKUP(HE$2,Recipes!$H:$GI,'Production Calculator'!$A41+2,FALSE)=0,0,HLOOKUP(HE$2,Recipes!$H:$GI,'Production Calculator'!$A41+2,FALSE)*$AK41))+IF($AO41=HE$3,$AM41/VLOOKUP($AO41,Data!$A$50:$B$56,2,FALSE),0)</f>
        <v>0</v>
      </c>
      <c r="HF41" s="11">
        <f>IF(HF$2=$A41,0,IF(HLOOKUP(HF$2,Recipes!$H:$GI,'Production Calculator'!$A41+2,FALSE)=0,0,HLOOKUP(HF$2,Recipes!$H:$GI,'Production Calculator'!$A41+2,FALSE)*$AK41))+IF($AO41=HF$3,$AM41/VLOOKUP($AO41,Data!$A$50:$B$56,2,FALSE),0)</f>
        <v>0</v>
      </c>
      <c r="HG41" s="11">
        <f>IF(HG$2=$A41,0,IF(HLOOKUP(HG$2,Recipes!$H:$GI,'Production Calculator'!$A41+2,FALSE)=0,0,HLOOKUP(HG$2,Recipes!$H:$GI,'Production Calculator'!$A41+2,FALSE)*$AK41))+IF($AO41=HG$3,$AM41/VLOOKUP($AO41,Data!$A$50:$B$56,2,FALSE),0)</f>
        <v>0</v>
      </c>
      <c r="HH41" s="11">
        <f>IF(HH$2=$A41,0,IF(HLOOKUP(HH$2,Recipes!$H:$GI,'Production Calculator'!$A41+2,FALSE)=0,0,HLOOKUP(HH$2,Recipes!$H:$GI,'Production Calculator'!$A41+2,FALSE)*$AK41))+IF($AO41=HH$3,$AM41/VLOOKUP($AO41,Data!$A$50:$B$56,2,FALSE),0)</f>
        <v>0</v>
      </c>
      <c r="HI41" s="11">
        <f>IF(HI$2=$A41,0,IF(HLOOKUP(HI$2,Recipes!$H:$GI,'Production Calculator'!$A41+2,FALSE)=0,0,HLOOKUP(HI$2,Recipes!$H:$GI,'Production Calculator'!$A41+2,FALSE)*$AK41))+IF($AO41=HI$3,$AM41/VLOOKUP($AO41,Data!$A$50:$B$56,2,FALSE),0)</f>
        <v>0</v>
      </c>
      <c r="HJ41" s="11">
        <f>IF(HJ$2=$A41,0,IF(HLOOKUP(HJ$2,Recipes!$H:$GI,'Production Calculator'!$A41+2,FALSE)=0,0,HLOOKUP(HJ$2,Recipes!$H:$GI,'Production Calculator'!$A41+2,FALSE)*$AK41))+IF($AO41=HJ$3,$AM41/VLOOKUP($AO41,Data!$A$50:$B$56,2,FALSE),0)</f>
        <v>0</v>
      </c>
      <c r="HK41" s="11">
        <f>IF(HK$2=$A41,0,IF(HLOOKUP(HK$2,Recipes!$H:$GI,'Production Calculator'!$A41+2,FALSE)=0,0,HLOOKUP(HK$2,Recipes!$H:$GI,'Production Calculator'!$A41+2,FALSE)*$AK41))+IF($AO41=HK$3,$AM41/VLOOKUP($AO41,Data!$A$50:$B$56,2,FALSE),0)</f>
        <v>0</v>
      </c>
      <c r="HL41" s="11">
        <f>IF(HL$2=$A41,0,IF(HLOOKUP(HL$2,Recipes!$H:$GI,'Production Calculator'!$A41+2,FALSE)=0,0,HLOOKUP(HL$2,Recipes!$H:$GI,'Production Calculator'!$A41+2,FALSE)*$AK41))+IF($AO41=HL$3,$AM41/VLOOKUP($AO41,Data!$A$50:$B$56,2,FALSE),0)</f>
        <v>0</v>
      </c>
      <c r="HM41" s="11">
        <f>IF(HM$2=$A41,0,IF(HLOOKUP(HM$2,Recipes!$H:$GI,'Production Calculator'!$A41+2,FALSE)=0,0,HLOOKUP(HM$2,Recipes!$H:$GI,'Production Calculator'!$A41+2,FALSE)*$AK41))+IF($AO41=HM$3,$AM41/VLOOKUP($AO41,Data!$A$50:$B$56,2,FALSE),0)</f>
        <v>0</v>
      </c>
      <c r="HN41" s="11">
        <f>IF(HN$2=$A41,0,IF(HLOOKUP(HN$2,Recipes!$H:$GI,'Production Calculator'!$A41+2,FALSE)=0,0,HLOOKUP(HN$2,Recipes!$H:$GI,'Production Calculator'!$A41+2,FALSE)*$AK41))+IF($AO41=HN$3,$AM41/VLOOKUP($AO41,Data!$A$50:$B$56,2,FALSE),0)</f>
        <v>0</v>
      </c>
      <c r="HO41" s="11">
        <f>IF(HO$2=$A41,0,IF(HLOOKUP(HO$2,Recipes!$H:$GI,'Production Calculator'!$A41+2,FALSE)=0,0,HLOOKUP(HO$2,Recipes!$H:$GI,'Production Calculator'!$A41+2,FALSE)*$AK41))+IF($AO41=HO$3,$AM41/VLOOKUP($AO41,Data!$A$50:$B$56,2,FALSE),0)</f>
        <v>0</v>
      </c>
      <c r="HP41" s="11">
        <f>IF(HP$2=$A41,0,IF(HLOOKUP(HP$2,Recipes!$H:$GI,'Production Calculator'!$A41+2,FALSE)=0,0,HLOOKUP(HP$2,Recipes!$H:$GI,'Production Calculator'!$A41+2,FALSE)*$AK41))+IF($AO41=HP$3,$AM41/VLOOKUP($AO41,Data!$A$50:$B$56,2,FALSE),0)</f>
        <v>0</v>
      </c>
      <c r="HQ41" s="11">
        <f>IF(HQ$2=$A41,0,IF(HLOOKUP(HQ$2,Recipes!$H:$GI,'Production Calculator'!$A41+2,FALSE)=0,0,HLOOKUP(HQ$2,Recipes!$H:$GI,'Production Calculator'!$A41+2,FALSE)*$AK41))+IF($AO41=HQ$3,$AM41/VLOOKUP($AO41,Data!$A$50:$B$56,2,FALSE),0)</f>
        <v>0</v>
      </c>
      <c r="HR41" s="11">
        <f>IF(HR$2=$A41,0,IF(HLOOKUP(HR$2,Recipes!$H:$GI,'Production Calculator'!$A41+2,FALSE)=0,0,HLOOKUP(HR$2,Recipes!$H:$GI,'Production Calculator'!$A41+2,FALSE)*$AK41))+IF($AO41=HR$3,$AM41/VLOOKUP($AO41,Data!$A$50:$B$56,2,FALSE),0)</f>
        <v>0</v>
      </c>
      <c r="HS41" s="121"/>
    </row>
    <row r="42" spans="1:227" x14ac:dyDescent="0.45">
      <c r="A42">
        <v>29</v>
      </c>
      <c r="B42" s="107" t="str">
        <f>VLOOKUP(A42,Recipes!A:B,2)</f>
        <v>Power armor</v>
      </c>
      <c r="C42" s="128">
        <v>0</v>
      </c>
      <c r="D42" s="108">
        <f t="shared" si="50"/>
        <v>0</v>
      </c>
      <c r="E42" s="127" t="s">
        <v>1</v>
      </c>
      <c r="F42" s="109">
        <f>VLOOKUP(A42,Recipes!$A$3:$G$186,6,FALSE)</f>
        <v>4</v>
      </c>
      <c r="G42" s="109">
        <f>VLOOKUP(A42,Recipes!$A$3:$G$186,7,FALSE)</f>
        <v>0</v>
      </c>
      <c r="H42" s="110">
        <f t="shared" si="51"/>
        <v>0</v>
      </c>
      <c r="I42" s="109">
        <f>VLOOKUP(E42,Data!$A$2:$C$26,3, FALSE)</f>
        <v>4</v>
      </c>
      <c r="J42" s="108">
        <v>0</v>
      </c>
      <c r="K42" s="108">
        <v>0</v>
      </c>
      <c r="L42" s="108">
        <v>0</v>
      </c>
      <c r="M42" s="123">
        <v>0</v>
      </c>
      <c r="N42" s="123">
        <v>0</v>
      </c>
      <c r="O42" s="123">
        <v>0</v>
      </c>
      <c r="P42" s="124">
        <v>0</v>
      </c>
      <c r="Q42" s="124">
        <v>0</v>
      </c>
      <c r="R42" s="124">
        <v>0</v>
      </c>
      <c r="S42">
        <f t="shared" si="66"/>
        <v>0</v>
      </c>
      <c r="T42">
        <f t="shared" si="67"/>
        <v>0</v>
      </c>
      <c r="U42">
        <f t="shared" si="68"/>
        <v>0</v>
      </c>
      <c r="V42">
        <f t="shared" si="69"/>
        <v>0</v>
      </c>
      <c r="W42">
        <f t="shared" si="70"/>
        <v>0</v>
      </c>
      <c r="X42">
        <f t="shared" si="71"/>
        <v>0</v>
      </c>
      <c r="Y42">
        <f t="shared" si="72"/>
        <v>0</v>
      </c>
      <c r="Z42">
        <f t="shared" si="73"/>
        <v>0</v>
      </c>
      <c r="AA42">
        <f t="shared" si="74"/>
        <v>0</v>
      </c>
      <c r="AB42" s="111">
        <f>VLOOKUP($A42,Recipes!$A:$G,4)</f>
        <v>20</v>
      </c>
      <c r="AC42" s="111">
        <f>VLOOKUP($A42,Recipes!$A:$G,5)</f>
        <v>1</v>
      </c>
      <c r="AD42" s="111">
        <f t="shared" si="61"/>
        <v>0.05</v>
      </c>
      <c r="AE42" s="111">
        <f>VLOOKUP(E42,Data!$A$2:$F$26,5,FALSE)</f>
        <v>0</v>
      </c>
      <c r="AF42" s="111">
        <f>VLOOKUP(E42,Data!$A$2:$F$26,4,FALSE)</f>
        <v>210</v>
      </c>
      <c r="AG42" s="111">
        <f>VLOOKUP(E42,Data!$A$2:$B$26,2, FALSE)</f>
        <v>1.25</v>
      </c>
      <c r="AH42" s="111">
        <f>1+VLOOKUP($J$3,Data!$A$40:$D$48,2,FALSE)*$J42+VLOOKUP($K$3,Data!$A$40:$D$48,2,FALSE)*$K42+VLOOKUP($L$3,Data!$A$40:$D$48,2,FALSE)*$L42+VLOOKUP($M$3,Data!$A$40:$D$48,2,FALSE)*$M42+VLOOKUP($N$3,Data!$A$40:$D$48,2,FALSE)*$N42+VLOOKUP($O$3,Data!$A$40:$D$48,2,FALSE)*$O42+VLOOKUP($P$3,Data!$A$40:$D$48,2,FALSE)*$P42+VLOOKUP($Q$3,Data!$A$40:$D$48,2,FALSE)*$Q42+VLOOKUP($R$3,Data!$A$40:$D$48,2,FALSE)*$R42</f>
        <v>1</v>
      </c>
      <c r="AI42" s="111">
        <f>MAX(1+VLOOKUP($J$3,Data!$A$40:$D$48,3,FALSE)*$J42+VLOOKUP($K$3,Data!$A$40:$D$48,3,FALSE)*$K42+VLOOKUP($L$3,Data!$A$40:$D$48,3,FALSE)*$L42+VLOOKUP($M$3,Data!$A$40:$D$48,3,FALSE)*$M42+VLOOKUP($N$3,Data!$A$40:$D$48,3,FALSE)*$N42+VLOOKUP($O$3,Data!$A$40:$D$48,3,FALSE)*$O42+VLOOKUP($P$3,Data!$A$40:$D$48,3,FALSE)*$P42+VLOOKUP($Q$3,Data!$A$40:$D$48,3,FALSE)*$Q42+VLOOKUP($R$3,Data!$A$40:$D$48,3,FALSE)*$R42,0)</f>
        <v>1</v>
      </c>
      <c r="AJ42" s="111">
        <f>MAX(1-(VLOOKUP($J$3,Data!$A$40:$D$48,4,FALSE)*$J42+VLOOKUP($K$3,Data!$A$40:$D$48,4,FALSE)*$K42+VLOOKUP($L$3,Data!$A$40:$D$48,4,FALSE)*$L42+VLOOKUP($M$3,Data!$A$40:$D$48,4,FALSE)*$M42+VLOOKUP($N$3,Data!$A$40:$D$48,4,FALSE)*$N42+VLOOKUP($O$3,Data!$A$40:$D$48,4,FALSE)*$O42+VLOOKUP($P$3,Data!$A$40:$D$48,4,FALSE)*$P42+VLOOKUP($Q$3,Data!$A$40:$D$48,4,FALSE)*$Q42+VLOOKUP($R$3,Data!$A$40:$D$48,4,FALSE)*$R42),0.2)</f>
        <v>1</v>
      </c>
      <c r="AK42" s="112">
        <f t="shared" si="62"/>
        <v>0</v>
      </c>
      <c r="AL42" s="111">
        <f t="shared" si="63"/>
        <v>6.25E-2</v>
      </c>
      <c r="AM42" s="111">
        <f t="shared" si="64"/>
        <v>0</v>
      </c>
      <c r="AN42" s="111">
        <f t="shared" si="65"/>
        <v>0</v>
      </c>
      <c r="AO42" s="131" t="s">
        <v>298</v>
      </c>
      <c r="AP42" s="11"/>
      <c r="AQ42" s="11">
        <f>IF(AQ$2=$A42,0,IF(HLOOKUP(AQ$2,Recipes!$H:$GI,'Production Calculator'!$A42+2,FALSE)=0,0,HLOOKUP(AQ$2,Recipes!$H:$GI,'Production Calculator'!$A42+2,FALSE)*$AK42))+IF($AO42=AQ$3,$AM42/VLOOKUP($AO42,Data!$A$50:$B$56,2,FALSE),0)</f>
        <v>0</v>
      </c>
      <c r="AR42" s="11">
        <f>IF(AR$2=$A42,0,IF(HLOOKUP(AR$2,Recipes!$H:$GI,'Production Calculator'!$A42+2,FALSE)=0,0,HLOOKUP(AR$2,Recipes!$H:$GI,'Production Calculator'!$A42+2,FALSE)*$AK42))+IF($AO42=AR$3,$AM42/VLOOKUP($AO42,Data!$A$50:$B$56,2,FALSE),0)</f>
        <v>0</v>
      </c>
      <c r="AS42" s="11">
        <f>IF(AS$2=$A42,0,IF(HLOOKUP(AS$2,Recipes!$H:$GI,'Production Calculator'!$A42+2,FALSE)=0,0,HLOOKUP(AS$2,Recipes!$H:$GI,'Production Calculator'!$A42+2,FALSE)*$AK42))+IF($AO42=AS$3,$AM42/VLOOKUP($AO42,Data!$A$50:$B$56,2,FALSE),0)</f>
        <v>0</v>
      </c>
      <c r="AT42" s="11">
        <f>IF(AT$2=$A42,0,IF(HLOOKUP(AT$2,Recipes!$H:$GI,'Production Calculator'!$A42+2,FALSE)=0,0,HLOOKUP(AT$2,Recipes!$H:$GI,'Production Calculator'!$A42+2,FALSE)*$AK42))+IF($AO42=AT$3,$AM42/VLOOKUP($AO42,Data!$A$50:$B$56,2,FALSE),0)</f>
        <v>0</v>
      </c>
      <c r="AU42" s="11">
        <f>IF(AU$2=$A42,0,IF(HLOOKUP(AU$2,Recipes!$H:$GI,'Production Calculator'!$A42+2,FALSE)=0,0,HLOOKUP(AU$2,Recipes!$H:$GI,'Production Calculator'!$A42+2,FALSE)*$AK42))+IF($AO42=AU$3,$AM42/VLOOKUP($AO42,Data!$A$50:$B$56,2,FALSE),0)</f>
        <v>0</v>
      </c>
      <c r="AV42" s="11">
        <f>IF(AV$2=$A42,0,IF(HLOOKUP(AV$2,Recipes!$H:$GI,'Production Calculator'!$A42+2,FALSE)=0,0,HLOOKUP(AV$2,Recipes!$H:$GI,'Production Calculator'!$A42+2,FALSE)*$AK42))+IF($AO42=AV$3,$AM42/VLOOKUP($AO42,Data!$A$50:$B$56,2,FALSE),0)</f>
        <v>0</v>
      </c>
      <c r="AW42" s="11">
        <f>IF(AW$2=$A42,0,IF(HLOOKUP(AW$2,Recipes!$H:$GI,'Production Calculator'!$A42+2,FALSE)=0,0,HLOOKUP(AW$2,Recipes!$H:$GI,'Production Calculator'!$A42+2,FALSE)*$AK42))+IF($AO42=AW$3,$AM42/VLOOKUP($AO42,Data!$A$50:$B$56,2,FALSE),0)</f>
        <v>0</v>
      </c>
      <c r="AX42" s="11">
        <f>IF(AX$2=$A42,0,IF(HLOOKUP(AX$2,Recipes!$H:$GI,'Production Calculator'!$A42+2,FALSE)=0,0,HLOOKUP(AX$2,Recipes!$H:$GI,'Production Calculator'!$A42+2,FALSE)*$AK42))+IF($AO42=AX$3,$AM42/VLOOKUP($AO42,Data!$A$50:$B$56,2,FALSE),0)</f>
        <v>0</v>
      </c>
      <c r="AY42" s="11">
        <f>IF(AY$2=$A42,0,IF(HLOOKUP(AY$2,Recipes!$H:$GI,'Production Calculator'!$A42+2,FALSE)=0,0,HLOOKUP(AY$2,Recipes!$H:$GI,'Production Calculator'!$A42+2,FALSE)*$AK42))+IF($AO42=AY$3,$AM42/VLOOKUP($AO42,Data!$A$50:$B$56,2,FALSE),0)</f>
        <v>0</v>
      </c>
      <c r="AZ42" s="11">
        <f>IF(AZ$2=$A42,0,IF(HLOOKUP(AZ$2,Recipes!$H:$GI,'Production Calculator'!$A42+2,FALSE)=0,0,HLOOKUP(AZ$2,Recipes!$H:$GI,'Production Calculator'!$A42+2,FALSE)*$AK42))+IF($AO42=AZ$3,$AM42/VLOOKUP($AO42,Data!$A$50:$B$56,2,FALSE),0)</f>
        <v>0</v>
      </c>
      <c r="BA42" s="11">
        <f>IF(BA$2=$A42,0,IF(HLOOKUP(BA$2,Recipes!$H:$GI,'Production Calculator'!$A42+2,FALSE)=0,0,HLOOKUP(BA$2,Recipes!$H:$GI,'Production Calculator'!$A42+2,FALSE)*$AK42))+IF($AO42=BA$3,$AM42/VLOOKUP($AO42,Data!$A$50:$B$56,2,FALSE),0)</f>
        <v>0</v>
      </c>
      <c r="BB42" s="11">
        <f>IF(BB$2=$A42,0,IF(HLOOKUP(BB$2,Recipes!$H:$GI,'Production Calculator'!$A42+2,FALSE)=0,0,HLOOKUP(BB$2,Recipes!$H:$GI,'Production Calculator'!$A42+2,FALSE)*$AK42))+IF($AO42=BB$3,$AM42/VLOOKUP($AO42,Data!$A$50:$B$56,2,FALSE),0)</f>
        <v>0</v>
      </c>
      <c r="BC42" s="11">
        <f>IF(BC$2=$A42,0,IF(HLOOKUP(BC$2,Recipes!$H:$GI,'Production Calculator'!$A42+2,FALSE)=0,0,HLOOKUP(BC$2,Recipes!$H:$GI,'Production Calculator'!$A42+2,FALSE)*$AK42))+IF($AO42=BC$3,$AM42/VLOOKUP($AO42,Data!$A$50:$B$56,2,FALSE),0)</f>
        <v>0</v>
      </c>
      <c r="BD42" s="11">
        <f>IF(BD$2=$A42,0,IF(HLOOKUP(BD$2,Recipes!$H:$GI,'Production Calculator'!$A42+2,FALSE)=0,0,HLOOKUP(BD$2,Recipes!$H:$GI,'Production Calculator'!$A42+2,FALSE)*$AK42))+IF($AO42=BD$3,$AM42/VLOOKUP($AO42,Data!$A$50:$B$56,2,FALSE),0)</f>
        <v>0</v>
      </c>
      <c r="BE42" s="11">
        <f>IF(BE$2=$A42,0,IF(HLOOKUP(BE$2,Recipes!$H:$GI,'Production Calculator'!$A42+2,FALSE)=0,0,HLOOKUP(BE$2,Recipes!$H:$GI,'Production Calculator'!$A42+2,FALSE)*$AK42))+IF($AO42=BE$3,$AM42/VLOOKUP($AO42,Data!$A$50:$B$56,2,FALSE),0)</f>
        <v>0</v>
      </c>
      <c r="BF42" s="11">
        <f>IF(BF$2=$A42,0,IF(HLOOKUP(BF$2,Recipes!$H:$GI,'Production Calculator'!$A42+2,FALSE)=0,0,HLOOKUP(BF$2,Recipes!$H:$GI,'Production Calculator'!$A42+2,FALSE)*$AK42))+IF($AO42=BF$3,$AM42/VLOOKUP($AO42,Data!$A$50:$B$56,2,FALSE),0)</f>
        <v>0</v>
      </c>
      <c r="BG42" s="11">
        <f>IF(BG$2=$A42,0,IF(HLOOKUP(BG$2,Recipes!$H:$GI,'Production Calculator'!$A42+2,FALSE)=0,0,HLOOKUP(BG$2,Recipes!$H:$GI,'Production Calculator'!$A42+2,FALSE)*$AK42))+IF($AO42=BG$3,$AM42/VLOOKUP($AO42,Data!$A$50:$B$56,2,FALSE),0)</f>
        <v>0</v>
      </c>
      <c r="BH42" s="11">
        <f>IF(BH$2=$A42,0,IF(HLOOKUP(BH$2,Recipes!$H:$GI,'Production Calculator'!$A42+2,FALSE)=0,0,HLOOKUP(BH$2,Recipes!$H:$GI,'Production Calculator'!$A42+2,FALSE)*$AK42))+IF($AO42=BH$3,$AM42/VLOOKUP($AO42,Data!$A$50:$B$56,2,FALSE),0)</f>
        <v>0</v>
      </c>
      <c r="BI42" s="11">
        <f>IF(BI$2=$A42,0,IF(HLOOKUP(BI$2,Recipes!$H:$GI,'Production Calculator'!$A42+2,FALSE)=0,0,HLOOKUP(BI$2,Recipes!$H:$GI,'Production Calculator'!$A42+2,FALSE)*$AK42))+IF($AO42=BI$3,$AM42/VLOOKUP($AO42,Data!$A$50:$B$56,2,FALSE),0)</f>
        <v>0</v>
      </c>
      <c r="BJ42" s="11">
        <f>IF(BJ$2=$A42,0,IF(HLOOKUP(BJ$2,Recipes!$H:$GI,'Production Calculator'!$A42+2,FALSE)=0,0,HLOOKUP(BJ$2,Recipes!$H:$GI,'Production Calculator'!$A42+2,FALSE)*$AK42))+IF($AO42=BJ$3,$AM42/VLOOKUP($AO42,Data!$A$50:$B$56,2,FALSE),0)</f>
        <v>0</v>
      </c>
      <c r="BK42" s="11">
        <f>IF(BK$2=$A42,0,IF(HLOOKUP(BK$2,Recipes!$H:$GI,'Production Calculator'!$A42+2,FALSE)=0,0,HLOOKUP(BK$2,Recipes!$H:$GI,'Production Calculator'!$A42+2,FALSE)*$AK42))+IF($AO42=BK$3,$AM42/VLOOKUP($AO42,Data!$A$50:$B$56,2,FALSE),0)</f>
        <v>0</v>
      </c>
      <c r="BL42" s="11">
        <f>IF(BL$2=$A42,0,IF(HLOOKUP(BL$2,Recipes!$H:$GI,'Production Calculator'!$A42+2,FALSE)=0,0,HLOOKUP(BL$2,Recipes!$H:$GI,'Production Calculator'!$A42+2,FALSE)*$AK42))+IF($AO42=BL$3,$AM42/VLOOKUP($AO42,Data!$A$50:$B$56,2,FALSE),0)</f>
        <v>0</v>
      </c>
      <c r="BM42" s="11">
        <f>IF(BM$2=$A42,0,IF(HLOOKUP(BM$2,Recipes!$H:$GI,'Production Calculator'!$A42+2,FALSE)=0,0,HLOOKUP(BM$2,Recipes!$H:$GI,'Production Calculator'!$A42+2,FALSE)*$AK42))+IF($AO42=BM$3,$AM42/VLOOKUP($AO42,Data!$A$50:$B$56,2,FALSE),0)</f>
        <v>0</v>
      </c>
      <c r="BN42" s="11">
        <f>IF(BN$2=$A42,0,IF(HLOOKUP(BN$2,Recipes!$H:$GI,'Production Calculator'!$A42+2,FALSE)=0,0,HLOOKUP(BN$2,Recipes!$H:$GI,'Production Calculator'!$A42+2,FALSE)*$AK42))+IF($AO42=BN$3,$AM42/VLOOKUP($AO42,Data!$A$50:$B$56,2,FALSE),0)</f>
        <v>0</v>
      </c>
      <c r="BO42" s="11">
        <f>IF(BO$2=$A42,0,IF(HLOOKUP(BO$2,Recipes!$H:$GI,'Production Calculator'!$A42+2,FALSE)=0,0,HLOOKUP(BO$2,Recipes!$H:$GI,'Production Calculator'!$A42+2,FALSE)*$AK42))+IF($AO42=BO$3,$AM42/VLOOKUP($AO42,Data!$A$50:$B$56,2,FALSE),0)</f>
        <v>0</v>
      </c>
      <c r="BP42" s="11">
        <f>IF(BP$2=$A42,0,IF(HLOOKUP(BP$2,Recipes!$H:$GI,'Production Calculator'!$A42+2,FALSE)=0,0,HLOOKUP(BP$2,Recipes!$H:$GI,'Production Calculator'!$A42+2,FALSE)*$AK42))+IF($AO42=BP$3,$AM42/VLOOKUP($AO42,Data!$A$50:$B$56,2,FALSE),0)</f>
        <v>0</v>
      </c>
      <c r="BQ42" s="11">
        <f>IF(BQ$2=$A42,0,IF(HLOOKUP(BQ$2,Recipes!$H:$GI,'Production Calculator'!$A42+2,FALSE)=0,0,HLOOKUP(BQ$2,Recipes!$H:$GI,'Production Calculator'!$A42+2,FALSE)*$AK42))+IF($AO42=BQ$3,$AM42/VLOOKUP($AO42,Data!$A$50:$B$56,2,FALSE),0)</f>
        <v>0</v>
      </c>
      <c r="BR42" s="11">
        <f>IF(BR$2=$A42,0,IF(HLOOKUP(BR$2,Recipes!$H:$GI,'Production Calculator'!$A42+2,FALSE)=0,0,HLOOKUP(BR$2,Recipes!$H:$GI,'Production Calculator'!$A42+2,FALSE)*$AK42))+IF($AO42=BR$3,$AM42/VLOOKUP($AO42,Data!$A$50:$B$56,2,FALSE),0)</f>
        <v>0</v>
      </c>
      <c r="BS42" s="11">
        <f>IF(BS$2=$A42,0,IF(HLOOKUP(BS$2,Recipes!$H:$GI,'Production Calculator'!$A42+2,FALSE)=0,0,HLOOKUP(BS$2,Recipes!$H:$GI,'Production Calculator'!$A42+2,FALSE)*$AK42))+IF($AO42=BS$3,$AM42/VLOOKUP($AO42,Data!$A$50:$B$56,2,FALSE),0)</f>
        <v>0</v>
      </c>
      <c r="BT42" s="11">
        <f>IF(BT$2=$A42,0,IF(HLOOKUP(BT$2,Recipes!$H:$GI,'Production Calculator'!$A42+2,FALSE)=0,0,HLOOKUP(BT$2,Recipes!$H:$GI,'Production Calculator'!$A42+2,FALSE)*$AK42))+IF($AO42=BT$3,$AM42/VLOOKUP($AO42,Data!$A$50:$B$56,2,FALSE),0)</f>
        <v>0</v>
      </c>
      <c r="BU42" s="11">
        <f>IF(BU$2=$A42,0,IF(HLOOKUP(BU$2,Recipes!$H:$GI,'Production Calculator'!$A42+2,FALSE)=0,0,HLOOKUP(BU$2,Recipes!$H:$GI,'Production Calculator'!$A42+2,FALSE)*$AK42))+IF($AO42=BU$3,$AM42/VLOOKUP($AO42,Data!$A$50:$B$56,2,FALSE),0)</f>
        <v>0</v>
      </c>
      <c r="BV42" s="11">
        <f>IF(BV$2=$A42,0,IF(HLOOKUP(BV$2,Recipes!$H:$GI,'Production Calculator'!$A42+2,FALSE)=0,0,HLOOKUP(BV$2,Recipes!$H:$GI,'Production Calculator'!$A42+2,FALSE)*$AK42))+IF($AO42=BV$3,$AM42/VLOOKUP($AO42,Data!$A$50:$B$56,2,FALSE),0)</f>
        <v>0</v>
      </c>
      <c r="BW42" s="11">
        <f>IF(BW$2=$A42,0,IF(HLOOKUP(BW$2,Recipes!$H:$GI,'Production Calculator'!$A42+2,FALSE)=0,0,HLOOKUP(BW$2,Recipes!$H:$GI,'Production Calculator'!$A42+2,FALSE)*$AK42))+IF($AO42=BW$3,$AM42/VLOOKUP($AO42,Data!$A$50:$B$56,2,FALSE),0)</f>
        <v>0</v>
      </c>
      <c r="BX42" s="11">
        <f>IF(BX$2=$A42,0,IF(HLOOKUP(BX$2,Recipes!$H:$GI,'Production Calculator'!$A42+2,FALSE)=0,0,HLOOKUP(BX$2,Recipes!$H:$GI,'Production Calculator'!$A42+2,FALSE)*$AK42))+IF($AO42=BX$3,$AM42/VLOOKUP($AO42,Data!$A$50:$B$56,2,FALSE),0)</f>
        <v>0</v>
      </c>
      <c r="BY42" s="11">
        <f>IF(BY$2=$A42,0,IF(HLOOKUP(BY$2,Recipes!$H:$GI,'Production Calculator'!$A42+2,FALSE)=0,0,HLOOKUP(BY$2,Recipes!$H:$GI,'Production Calculator'!$A42+2,FALSE)*$AK42))+IF($AO42=BY$3,$AM42/VLOOKUP($AO42,Data!$A$50:$B$56,2,FALSE),0)</f>
        <v>0</v>
      </c>
      <c r="BZ42" s="11">
        <f>IF(BZ$2=$A42,0,IF(HLOOKUP(BZ$2,Recipes!$H:$GI,'Production Calculator'!$A42+2,FALSE)=0,0,HLOOKUP(BZ$2,Recipes!$H:$GI,'Production Calculator'!$A42+2,FALSE)*$AK42))+IF($AO42=BZ$3,$AM42/VLOOKUP($AO42,Data!$A$50:$B$56,2,FALSE),0)</f>
        <v>0</v>
      </c>
      <c r="CA42" s="11">
        <f>IF(CA$2=$A42,0,IF(HLOOKUP(CA$2,Recipes!$H:$GI,'Production Calculator'!$A42+2,FALSE)=0,0,HLOOKUP(CA$2,Recipes!$H:$GI,'Production Calculator'!$A42+2,FALSE)*$AK42))+IF($AO42=CA$3,$AM42/VLOOKUP($AO42,Data!$A$50:$B$56,2,FALSE),0)</f>
        <v>0</v>
      </c>
      <c r="CB42" s="11">
        <f>IF(CB$2=$A42,0,IF(HLOOKUP(CB$2,Recipes!$H:$GI,'Production Calculator'!$A42+2,FALSE)=0,0,HLOOKUP(CB$2,Recipes!$H:$GI,'Production Calculator'!$A42+2,FALSE)*$AK42))+IF($AO42=CB$3,$AM42/VLOOKUP($AO42,Data!$A$50:$B$56,2,FALSE),0)</f>
        <v>0</v>
      </c>
      <c r="CC42" s="11">
        <f>IF(CC$2=$A42,0,IF(HLOOKUP(CC$2,Recipes!$H:$GI,'Production Calculator'!$A42+2,FALSE)=0,0,HLOOKUP(CC$2,Recipes!$H:$GI,'Production Calculator'!$A42+2,FALSE)*$AK42))+IF($AO42=CC$3,$AM42/VLOOKUP($AO42,Data!$A$50:$B$56,2,FALSE),0)</f>
        <v>0</v>
      </c>
      <c r="CD42" s="11">
        <f>IF(CD$2=$A42,0,IF(HLOOKUP(CD$2,Recipes!$H:$GI,'Production Calculator'!$A42+2,FALSE)=0,0,HLOOKUP(CD$2,Recipes!$H:$GI,'Production Calculator'!$A42+2,FALSE)*$AK42))+IF($AO42=CD$3,$AM42/VLOOKUP($AO42,Data!$A$50:$B$56,2,FALSE),0)</f>
        <v>0</v>
      </c>
      <c r="CE42" s="11">
        <f>IF(CE$2=$A42,0,IF(HLOOKUP(CE$2,Recipes!$H:$GI,'Production Calculator'!$A42+2,FALSE)=0,0,HLOOKUP(CE$2,Recipes!$H:$GI,'Production Calculator'!$A42+2,FALSE)*$AK42))+IF($AO42=CE$3,$AM42/VLOOKUP($AO42,Data!$A$50:$B$56,2,FALSE),0)</f>
        <v>0</v>
      </c>
      <c r="CF42" s="11">
        <f>IF(CF$2=$A42,0,IF(HLOOKUP(CF$2,Recipes!$H:$GI,'Production Calculator'!$A42+2,FALSE)=0,0,HLOOKUP(CF$2,Recipes!$H:$GI,'Production Calculator'!$A42+2,FALSE)*$AK42))+IF($AO42=CF$3,$AM42/VLOOKUP($AO42,Data!$A$50:$B$56,2,FALSE),0)</f>
        <v>0</v>
      </c>
      <c r="CG42" s="11">
        <f>IF(CG$2=$A42,0,IF(HLOOKUP(CG$2,Recipes!$H:$GI,'Production Calculator'!$A42+2,FALSE)=0,0,HLOOKUP(CG$2,Recipes!$H:$GI,'Production Calculator'!$A42+2,FALSE)*$AK42))+IF($AO42=CG$3,$AM42/VLOOKUP($AO42,Data!$A$50:$B$56,2,FALSE),0)</f>
        <v>0</v>
      </c>
      <c r="CH42" s="11">
        <f>IF(CH$2=$A42,0,IF(HLOOKUP(CH$2,Recipes!$H:$GI,'Production Calculator'!$A42+2,FALSE)=0,0,HLOOKUP(CH$2,Recipes!$H:$GI,'Production Calculator'!$A42+2,FALSE)*$AK42))+IF($AO42=CH$3,$AM42/VLOOKUP($AO42,Data!$A$50:$B$56,2,FALSE),0)</f>
        <v>0</v>
      </c>
      <c r="CI42" s="11">
        <f>IF(CI$2=$A42,0,IF(HLOOKUP(CI$2,Recipes!$H:$GI,'Production Calculator'!$A42+2,FALSE)=0,0,HLOOKUP(CI$2,Recipes!$H:$GI,'Production Calculator'!$A42+2,FALSE)*$AK42))+IF($AO42=CI$3,$AM42/VLOOKUP($AO42,Data!$A$50:$B$56,2,FALSE),0)</f>
        <v>0</v>
      </c>
      <c r="CJ42" s="11">
        <f>IF(CJ$2=$A42,0,IF(HLOOKUP(CJ$2,Recipes!$H:$GI,'Production Calculator'!$A42+2,FALSE)=0,0,HLOOKUP(CJ$2,Recipes!$H:$GI,'Production Calculator'!$A42+2,FALSE)*$AK42))+IF($AO42=CJ$3,$AM42/VLOOKUP($AO42,Data!$A$50:$B$56,2,FALSE),0)</f>
        <v>0</v>
      </c>
      <c r="CK42" s="11">
        <f>IF(CK$2=$A42,0,IF(HLOOKUP(CK$2,Recipes!$H:$GI,'Production Calculator'!$A42+2,FALSE)=0,0,HLOOKUP(CK$2,Recipes!$H:$GI,'Production Calculator'!$A42+2,FALSE)*$AK42))+IF($AO42=CK$3,$AM42/VLOOKUP($AO42,Data!$A$50:$B$56,2,FALSE),0)</f>
        <v>0</v>
      </c>
      <c r="CL42" s="11">
        <f>IF(CL$2=$A42,0,IF(HLOOKUP(CL$2,Recipes!$H:$GI,'Production Calculator'!$A42+2,FALSE)=0,0,HLOOKUP(CL$2,Recipes!$H:$GI,'Production Calculator'!$A42+2,FALSE)*$AK42))+IF($AO42=CL$3,$AM42/VLOOKUP($AO42,Data!$A$50:$B$56,2,FALSE),0)</f>
        <v>0</v>
      </c>
      <c r="CM42" s="11">
        <f>IF(CM$2=$A42,0,IF(HLOOKUP(CM$2,Recipes!$H:$GI,'Production Calculator'!$A42+2,FALSE)=0,0,HLOOKUP(CM$2,Recipes!$H:$GI,'Production Calculator'!$A42+2,FALSE)*$AK42))+IF($AO42=CM$3,$AM42/VLOOKUP($AO42,Data!$A$50:$B$56,2,FALSE),0)</f>
        <v>0</v>
      </c>
      <c r="CN42" s="11">
        <f>IF(CN$2=$A42,0,IF(HLOOKUP(CN$2,Recipes!$H:$GI,'Production Calculator'!$A42+2,FALSE)=0,0,HLOOKUP(CN$2,Recipes!$H:$GI,'Production Calculator'!$A42+2,FALSE)*$AK42))+IF($AO42=CN$3,$AM42/VLOOKUP($AO42,Data!$A$50:$B$56,2,FALSE),0)</f>
        <v>0</v>
      </c>
      <c r="CO42" s="11">
        <f>IF(CO$2=$A42,0,IF(HLOOKUP(CO$2,Recipes!$H:$GI,'Production Calculator'!$A42+2,FALSE)=0,0,HLOOKUP(CO$2,Recipes!$H:$GI,'Production Calculator'!$A42+2,FALSE)*$AK42))+IF($AO42=CO$3,$AM42/VLOOKUP($AO42,Data!$A$50:$B$56,2,FALSE),0)</f>
        <v>0</v>
      </c>
      <c r="CP42" s="11">
        <f>IF(CP$2=$A42,0,IF(HLOOKUP(CP$2,Recipes!$H:$GI,'Production Calculator'!$A42+2,FALSE)=0,0,HLOOKUP(CP$2,Recipes!$H:$GI,'Production Calculator'!$A42+2,FALSE)*$AK42))+IF($AO42=CP$3,$AM42/VLOOKUP($AO42,Data!$A$50:$B$56,2,FALSE),0)</f>
        <v>0</v>
      </c>
      <c r="CQ42" s="11">
        <f>IF(CQ$2=$A42,0,IF(HLOOKUP(CQ$2,Recipes!$H:$GI,'Production Calculator'!$A42+2,FALSE)=0,0,HLOOKUP(CQ$2,Recipes!$H:$GI,'Production Calculator'!$A42+2,FALSE)*$AK42))+IF($AO42=CQ$3,$AM42/VLOOKUP($AO42,Data!$A$50:$B$56,2,FALSE),0)</f>
        <v>0</v>
      </c>
      <c r="CR42" s="11">
        <f>IF(CR$2=$A42,0,IF(HLOOKUP(CR$2,Recipes!$H:$GI,'Production Calculator'!$A42+2,FALSE)=0,0,HLOOKUP(CR$2,Recipes!$H:$GI,'Production Calculator'!$A42+2,FALSE)*$AK42))+IF($AO42=CR$3,$AM42/VLOOKUP($AO42,Data!$A$50:$B$56,2,FALSE),0)</f>
        <v>0</v>
      </c>
      <c r="CS42" s="11">
        <f>IF(CS$2=$A42,0,IF(HLOOKUP(CS$2,Recipes!$H:$GI,'Production Calculator'!$A42+2,FALSE)=0,0,HLOOKUP(CS$2,Recipes!$H:$GI,'Production Calculator'!$A42+2,FALSE)*$AK42))+IF($AO42=CS$3,$AM42/VLOOKUP($AO42,Data!$A$50:$B$56,2,FALSE),0)</f>
        <v>0</v>
      </c>
      <c r="CT42" s="11">
        <f>IF(CT$2=$A42,0,IF(HLOOKUP(CT$2,Recipes!$H:$GI,'Production Calculator'!$A42+2,FALSE)=0,0,HLOOKUP(CT$2,Recipes!$H:$GI,'Production Calculator'!$A42+2,FALSE)*$AK42))+IF($AO42=CT$3,$AM42/VLOOKUP($AO42,Data!$A$50:$B$56,2,FALSE),0)</f>
        <v>0</v>
      </c>
      <c r="CU42" s="11">
        <f>IF(CU$2=$A42,0,IF(HLOOKUP(CU$2,Recipes!$H:$GI,'Production Calculator'!$A42+2,FALSE)=0,0,HLOOKUP(CU$2,Recipes!$H:$GI,'Production Calculator'!$A42+2,FALSE)*$AK42))+IF($AO42=CU$3,$AM42/VLOOKUP($AO42,Data!$A$50:$B$56,2,FALSE),0)</f>
        <v>0</v>
      </c>
      <c r="CV42" s="11">
        <f>IF(CV$2=$A42,0,IF(HLOOKUP(CV$2,Recipes!$H:$GI,'Production Calculator'!$A42+2,FALSE)=0,0,HLOOKUP(CV$2,Recipes!$H:$GI,'Production Calculator'!$A42+2,FALSE)*$AK42))+IF($AO42=CV$3,$AM42/VLOOKUP($AO42,Data!$A$50:$B$56,2,FALSE),0)</f>
        <v>0</v>
      </c>
      <c r="CW42" s="11">
        <f>IF(CW$2=$A42,0,IF(HLOOKUP(CW$2,Recipes!$H:$GI,'Production Calculator'!$A42+2,FALSE)=0,0,HLOOKUP(CW$2,Recipes!$H:$GI,'Production Calculator'!$A42+2,FALSE)*$AK42))+IF($AO42=CW$3,$AM42/VLOOKUP($AO42,Data!$A$50:$B$56,2,FALSE),0)</f>
        <v>0</v>
      </c>
      <c r="CX42" s="11">
        <f>IF(CX$2=$A42,0,IF(HLOOKUP(CX$2,Recipes!$H:$GI,'Production Calculator'!$A42+2,FALSE)=0,0,HLOOKUP(CX$2,Recipes!$H:$GI,'Production Calculator'!$A42+2,FALSE)*$AK42))+IF($AO42=CX$3,$AM42/VLOOKUP($AO42,Data!$A$50:$B$56,2,FALSE),0)</f>
        <v>0</v>
      </c>
      <c r="CY42" s="11">
        <f>IF(CY$2=$A42,0,IF(HLOOKUP(CY$2,Recipes!$H:$GI,'Production Calculator'!$A42+2,FALSE)=0,0,HLOOKUP(CY$2,Recipes!$H:$GI,'Production Calculator'!$A42+2,FALSE)*$AK42))+IF($AO42=CY$3,$AM42/VLOOKUP($AO42,Data!$A$50:$B$56,2,FALSE),0)</f>
        <v>0</v>
      </c>
      <c r="CZ42" s="11">
        <f>IF(CZ$2=$A42,0,IF(HLOOKUP(CZ$2,Recipes!$H:$GI,'Production Calculator'!$A42+2,FALSE)=0,0,HLOOKUP(CZ$2,Recipes!$H:$GI,'Production Calculator'!$A42+2,FALSE)*$AK42))+IF($AO42=CZ$3,$AM42/VLOOKUP($AO42,Data!$A$50:$B$56,2,FALSE),0)</f>
        <v>0</v>
      </c>
      <c r="DA42" s="11">
        <f>IF(DA$2=$A42,0,IF(HLOOKUP(DA$2,Recipes!$H:$GI,'Production Calculator'!$A42+2,FALSE)=0,0,HLOOKUP(DA$2,Recipes!$H:$GI,'Production Calculator'!$A42+2,FALSE)*$AK42))+IF($AO42=DA$3,$AM42/VLOOKUP($AO42,Data!$A$50:$B$56,2,FALSE),0)</f>
        <v>0</v>
      </c>
      <c r="DB42" s="11">
        <f>IF(DB$2=$A42,0,IF(HLOOKUP(DB$2,Recipes!$H:$GI,'Production Calculator'!$A42+2,FALSE)=0,0,HLOOKUP(DB$2,Recipes!$H:$GI,'Production Calculator'!$A42+2,FALSE)*$AK42))+IF($AO42=DB$3,$AM42/VLOOKUP($AO42,Data!$A$50:$B$56,2,FALSE),0)</f>
        <v>0</v>
      </c>
      <c r="DC42" s="11">
        <f>IF(DC$2=$A42,0,IF(HLOOKUP(DC$2,Recipes!$H:$GI,'Production Calculator'!$A42+2,FALSE)=0,0,HLOOKUP(DC$2,Recipes!$H:$GI,'Production Calculator'!$A42+2,FALSE)*$AK42))+IF($AO42=DC$3,$AM42/VLOOKUP($AO42,Data!$A$50:$B$56,2,FALSE),0)</f>
        <v>0</v>
      </c>
      <c r="DD42" s="11">
        <f>IF(DD$2=$A42,0,IF(HLOOKUP(DD$2,Recipes!$H:$GI,'Production Calculator'!$A42+2,FALSE)=0,0,HLOOKUP(DD$2,Recipes!$H:$GI,'Production Calculator'!$A42+2,FALSE)*$AK42))+IF($AO42=DD$3,$AM42/VLOOKUP($AO42,Data!$A$50:$B$56,2,FALSE),0)</f>
        <v>0</v>
      </c>
      <c r="DE42" s="11">
        <f>IF(DE$2=$A42,0,IF(HLOOKUP(DE$2,Recipes!$H:$GI,'Production Calculator'!$A42+2,FALSE)=0,0,HLOOKUP(DE$2,Recipes!$H:$GI,'Production Calculator'!$A42+2,FALSE)*$AK42))+IF($AO42=DE$3,$AM42/VLOOKUP($AO42,Data!$A$50:$B$56,2,FALSE),0)</f>
        <v>0</v>
      </c>
      <c r="DF42" s="11">
        <f>IF(DF$2=$A42,0,IF(HLOOKUP(DF$2,Recipes!$H:$GI,'Production Calculator'!$A42+2,FALSE)=0,0,HLOOKUP(DF$2,Recipes!$H:$GI,'Production Calculator'!$A42+2,FALSE)*$AK42))+IF($AO42=DF$3,$AM42/VLOOKUP($AO42,Data!$A$50:$B$56,2,FALSE),0)</f>
        <v>0</v>
      </c>
      <c r="DG42" s="11">
        <f>IF(DG$2=$A42,0,IF(HLOOKUP(DG$2,Recipes!$H:$GI,'Production Calculator'!$A42+2,FALSE)=0,0,HLOOKUP(DG$2,Recipes!$H:$GI,'Production Calculator'!$A42+2,FALSE)*$AK42))+IF($AO42=DG$3,$AM42/VLOOKUP($AO42,Data!$A$50:$B$56,2,FALSE),0)</f>
        <v>0</v>
      </c>
      <c r="DH42" s="11">
        <f>IF(DH$2=$A42,0,IF(HLOOKUP(DH$2,Recipes!$H:$GI,'Production Calculator'!$A42+2,FALSE)=0,0,HLOOKUP(DH$2,Recipes!$H:$GI,'Production Calculator'!$A42+2,FALSE)*$AK42))+IF($AO42=DH$3,$AM42/VLOOKUP($AO42,Data!$A$50:$B$56,2,FALSE),0)</f>
        <v>0</v>
      </c>
      <c r="DI42" s="11">
        <f>IF(DI$2=$A42,0,IF(HLOOKUP(DI$2,Recipes!$H:$GI,'Production Calculator'!$A42+2,FALSE)=0,0,HLOOKUP(DI$2,Recipes!$H:$GI,'Production Calculator'!$A42+2,FALSE)*$AK42))+IF($AO42=DI$3,$AM42/VLOOKUP($AO42,Data!$A$50:$B$56,2,FALSE),0)</f>
        <v>0</v>
      </c>
      <c r="DJ42" s="11">
        <f>IF(DJ$2=$A42,0,IF(HLOOKUP(DJ$2,Recipes!$H:$GI,'Production Calculator'!$A42+2,FALSE)=0,0,HLOOKUP(DJ$2,Recipes!$H:$GI,'Production Calculator'!$A42+2,FALSE)*$AK42))+IF($AO42=DJ$3,$AM42/VLOOKUP($AO42,Data!$A$50:$B$56,2,FALSE),0)</f>
        <v>0</v>
      </c>
      <c r="DK42" s="11">
        <f>IF(DK$2=$A42,0,IF(HLOOKUP(DK$2,Recipes!$H:$GI,'Production Calculator'!$A42+2,FALSE)=0,0,HLOOKUP(DK$2,Recipes!$H:$GI,'Production Calculator'!$A42+2,FALSE)*$AK42))+IF($AO42=DK$3,$AM42/VLOOKUP($AO42,Data!$A$50:$B$56,2,FALSE),0)</f>
        <v>0</v>
      </c>
      <c r="DL42" s="11">
        <f>IF(DL$2=$A42,0,IF(HLOOKUP(DL$2,Recipes!$H:$GI,'Production Calculator'!$A42+2,FALSE)=0,0,HLOOKUP(DL$2,Recipes!$H:$GI,'Production Calculator'!$A42+2,FALSE)*$AK42))+IF($AO42=DL$3,$AM42/VLOOKUP($AO42,Data!$A$50:$B$56,2,FALSE),0)</f>
        <v>0</v>
      </c>
      <c r="DM42" s="11">
        <f>IF(DM$2=$A42,0,IF(HLOOKUP(DM$2,Recipes!$H:$GI,'Production Calculator'!$A42+2,FALSE)=0,0,HLOOKUP(DM$2,Recipes!$H:$GI,'Production Calculator'!$A42+2,FALSE)*$AK42))+IF($AO42=DM$3,$AM42/VLOOKUP($AO42,Data!$A$50:$B$56,2,FALSE),0)</f>
        <v>0</v>
      </c>
      <c r="DN42" s="11">
        <f>IF(DN$2=$A42,0,IF(HLOOKUP(DN$2,Recipes!$H:$GI,'Production Calculator'!$A42+2,FALSE)=0,0,HLOOKUP(DN$2,Recipes!$H:$GI,'Production Calculator'!$A42+2,FALSE)*$AK42))+IF($AO42=DN$3,$AM42/VLOOKUP($AO42,Data!$A$50:$B$56,2,FALSE),0)</f>
        <v>0</v>
      </c>
      <c r="DO42" s="11">
        <f>IF(DO$2=$A42,0,IF(HLOOKUP(DO$2,Recipes!$H:$GI,'Production Calculator'!$A42+2,FALSE)=0,0,HLOOKUP(DO$2,Recipes!$H:$GI,'Production Calculator'!$A42+2,FALSE)*$AK42))+IF($AO42=DO$3,$AM42/VLOOKUP($AO42,Data!$A$50:$B$56,2,FALSE),0)</f>
        <v>0</v>
      </c>
      <c r="DP42" s="11">
        <f>IF(DP$2=$A42,0,IF(HLOOKUP(DP$2,Recipes!$H:$GI,'Production Calculator'!$A42+2,FALSE)=0,0,HLOOKUP(DP$2,Recipes!$H:$GI,'Production Calculator'!$A42+2,FALSE)*$AK42))+IF($AO42=DP$3,$AM42/VLOOKUP($AO42,Data!$A$50:$B$56,2,FALSE),0)</f>
        <v>0</v>
      </c>
      <c r="DQ42" s="11">
        <f>IF(DQ$2=$A42,0,IF(HLOOKUP(DQ$2,Recipes!$H:$GI,'Production Calculator'!$A42+2,FALSE)=0,0,HLOOKUP(DQ$2,Recipes!$H:$GI,'Production Calculator'!$A42+2,FALSE)*$AK42))+IF($AO42=DQ$3,$AM42/VLOOKUP($AO42,Data!$A$50:$B$56,2,FALSE),0)</f>
        <v>0</v>
      </c>
      <c r="DR42" s="11">
        <f>IF(DR$2=$A42,0,IF(HLOOKUP(DR$2,Recipes!$H:$GI,'Production Calculator'!$A42+2,FALSE)=0,0,HLOOKUP(DR$2,Recipes!$H:$GI,'Production Calculator'!$A42+2,FALSE)*$AK42))+IF($AO42=DR$3,$AM42/VLOOKUP($AO42,Data!$A$50:$B$56,2,FALSE),0)</f>
        <v>0</v>
      </c>
      <c r="DS42" s="11">
        <f>IF(DS$2=$A42,0,IF(HLOOKUP(DS$2,Recipes!$H:$GI,'Production Calculator'!$A42+2,FALSE)=0,0,HLOOKUP(DS$2,Recipes!$H:$GI,'Production Calculator'!$A42+2,FALSE)*$AK42))+IF($AO42=DS$3,$AM42/VLOOKUP($AO42,Data!$A$50:$B$56,2,FALSE),0)</f>
        <v>0</v>
      </c>
      <c r="DT42" s="11">
        <f>IF(DT$2=$A42,0,IF(HLOOKUP(DT$2,Recipes!$H:$GI,'Production Calculator'!$A42+2,FALSE)=0,0,HLOOKUP(DT$2,Recipes!$H:$GI,'Production Calculator'!$A42+2,FALSE)*$AK42))+IF($AO42=DT$3,$AM42/VLOOKUP($AO42,Data!$A$50:$B$56,2,FALSE),0)</f>
        <v>0</v>
      </c>
      <c r="DU42" s="11">
        <f>IF(DU$2=$A42,0,IF(HLOOKUP(DU$2,Recipes!$H:$GI,'Production Calculator'!$A42+2,FALSE)=0,0,HLOOKUP(DU$2,Recipes!$H:$GI,'Production Calculator'!$A42+2,FALSE)*$AK42))+IF($AO42=DU$3,$AM42/VLOOKUP($AO42,Data!$A$50:$B$56,2,FALSE),0)</f>
        <v>0</v>
      </c>
      <c r="DV42" s="11">
        <f>IF(DV$2=$A42,0,IF(HLOOKUP(DV$2,Recipes!$H:$GI,'Production Calculator'!$A42+2,FALSE)=0,0,HLOOKUP(DV$2,Recipes!$H:$GI,'Production Calculator'!$A42+2,FALSE)*$AK42))+IF($AO42=DV$3,$AM42/VLOOKUP($AO42,Data!$A$50:$B$56,2,FALSE),0)</f>
        <v>0</v>
      </c>
      <c r="DW42" s="11">
        <f>IF(DW$2=$A42,0,IF(HLOOKUP(DW$2,Recipes!$H:$GI,'Production Calculator'!$A42+2,FALSE)=0,0,HLOOKUP(DW$2,Recipes!$H:$GI,'Production Calculator'!$A42+2,FALSE)*$AK42))+IF($AO42=DW$3,$AM42/VLOOKUP($AO42,Data!$A$50:$B$56,2,FALSE),0)</f>
        <v>0</v>
      </c>
      <c r="DX42" s="11">
        <f>IF(DX$2=$A42,0,IF(HLOOKUP(DX$2,Recipes!$H:$GI,'Production Calculator'!$A42+2,FALSE)=0,0,HLOOKUP(DX$2,Recipes!$H:$GI,'Production Calculator'!$A42+2,FALSE)*$AK42))+IF($AO42=DX$3,$AM42/VLOOKUP($AO42,Data!$A$50:$B$56,2,FALSE),0)</f>
        <v>0</v>
      </c>
      <c r="DY42" s="11">
        <f>IF(DY$2=$A42,0,IF(HLOOKUP(DY$2,Recipes!$H:$GI,'Production Calculator'!$A42+2,FALSE)=0,0,HLOOKUP(DY$2,Recipes!$H:$GI,'Production Calculator'!$A42+2,FALSE)*$AK42))+IF($AO42=DY$3,$AM42/VLOOKUP($AO42,Data!$A$50:$B$56,2,FALSE),0)</f>
        <v>0</v>
      </c>
      <c r="DZ42" s="11">
        <f>IF(DZ$2=$A42,0,IF(HLOOKUP(DZ$2,Recipes!$H:$GI,'Production Calculator'!$A42+2,FALSE)=0,0,HLOOKUP(DZ$2,Recipes!$H:$GI,'Production Calculator'!$A42+2,FALSE)*$AK42))+IF($AO42=DZ$3,$AM42/VLOOKUP($AO42,Data!$A$50:$B$56,2,FALSE),0)</f>
        <v>0</v>
      </c>
      <c r="EA42" s="11">
        <f>IF(EA$2=$A42,0,IF(HLOOKUP(EA$2,Recipes!$H:$GI,'Production Calculator'!$A42+2,FALSE)=0,0,HLOOKUP(EA$2,Recipes!$H:$GI,'Production Calculator'!$A42+2,FALSE)*$AK42))+IF($AO42=EA$3,$AM42/VLOOKUP($AO42,Data!$A$50:$B$56,2,FALSE),0)</f>
        <v>0</v>
      </c>
      <c r="EB42" s="11">
        <f>IF(EB$2=$A42,0,IF(HLOOKUP(EB$2,Recipes!$H:$GI,'Production Calculator'!$A42+2,FALSE)=0,0,HLOOKUP(EB$2,Recipes!$H:$GI,'Production Calculator'!$A42+2,FALSE)*$AK42))+IF($AO42=EB$3,$AM42/VLOOKUP($AO42,Data!$A$50:$B$56,2,FALSE),0)</f>
        <v>0</v>
      </c>
      <c r="EC42" s="11">
        <f>IF(EC$2=$A42,0,IF(HLOOKUP(EC$2,Recipes!$H:$GI,'Production Calculator'!$A42+2,FALSE)=0,0,HLOOKUP(EC$2,Recipes!$H:$GI,'Production Calculator'!$A42+2,FALSE)*$AK42))+IF($AO42=EC$3,$AM42/VLOOKUP($AO42,Data!$A$50:$B$56,2,FALSE),0)</f>
        <v>0</v>
      </c>
      <c r="ED42" s="11">
        <f>IF(ED$2=$A42,0,IF(HLOOKUP(ED$2,Recipes!$H:$GI,'Production Calculator'!$A42+2,FALSE)=0,0,HLOOKUP(ED$2,Recipes!$H:$GI,'Production Calculator'!$A42+2,FALSE)*$AK42))+IF($AO42=ED$3,$AM42/VLOOKUP($AO42,Data!$A$50:$B$56,2,FALSE),0)</f>
        <v>0</v>
      </c>
      <c r="EE42" s="11">
        <f>IF(EE$2=$A42,0,IF(HLOOKUP(EE$2,Recipes!$H:$GI,'Production Calculator'!$A42+2,FALSE)=0,0,HLOOKUP(EE$2,Recipes!$H:$GI,'Production Calculator'!$A42+2,FALSE)*$AK42))+IF($AO42=EE$3,$AM42/VLOOKUP($AO42,Data!$A$50:$B$56,2,FALSE),0)</f>
        <v>0</v>
      </c>
      <c r="EF42" s="11">
        <f>IF(EF$2=$A42,0,IF(HLOOKUP(EF$2,Recipes!$H:$GI,'Production Calculator'!$A42+2,FALSE)=0,0,HLOOKUP(EF$2,Recipes!$H:$GI,'Production Calculator'!$A42+2,FALSE)*$AK42))+IF($AO42=EF$3,$AM42/VLOOKUP($AO42,Data!$A$50:$B$56,2,FALSE),0)</f>
        <v>0</v>
      </c>
      <c r="EG42" s="11">
        <f>IF(EG$2=$A42,0,IF(HLOOKUP(EG$2,Recipes!$H:$GI,'Production Calculator'!$A42+2,FALSE)=0,0,HLOOKUP(EG$2,Recipes!$H:$GI,'Production Calculator'!$A42+2,FALSE)*$AK42))+IF($AO42=EG$3,$AM42/VLOOKUP($AO42,Data!$A$50:$B$56,2,FALSE),0)</f>
        <v>0</v>
      </c>
      <c r="EH42" s="11">
        <f>IF(EH$2=$A42,0,IF(HLOOKUP(EH$2,Recipes!$H:$GI,'Production Calculator'!$A42+2,FALSE)=0,0,HLOOKUP(EH$2,Recipes!$H:$GI,'Production Calculator'!$A42+2,FALSE)*$AK42))+IF($AO42=EH$3,$AM42/VLOOKUP($AO42,Data!$A$50:$B$56,2,FALSE),0)</f>
        <v>0</v>
      </c>
      <c r="EI42" s="11">
        <f>IF(EI$2=$A42,0,IF(HLOOKUP(EI$2,Recipes!$H:$GI,'Production Calculator'!$A42+2,FALSE)=0,0,HLOOKUP(EI$2,Recipes!$H:$GI,'Production Calculator'!$A42+2,FALSE)*$AK42))+IF($AO42=EI$3,$AM42/VLOOKUP($AO42,Data!$A$50:$B$56,2,FALSE),0)</f>
        <v>0</v>
      </c>
      <c r="EJ42" s="11">
        <f>IF(EJ$2=$A42,0,IF(HLOOKUP(EJ$2,Recipes!$H:$GI,'Production Calculator'!$A42+2,FALSE)=0,0,HLOOKUP(EJ$2,Recipes!$H:$GI,'Production Calculator'!$A42+2,FALSE)*$AK42))+IF($AO42=EJ$3,$AM42/VLOOKUP($AO42,Data!$A$50:$B$56,2,FALSE),0)</f>
        <v>0</v>
      </c>
      <c r="EK42" s="11">
        <f>IF(EK$2=$A42,0,IF(HLOOKUP(EK$2,Recipes!$H:$GI,'Production Calculator'!$A42+2,FALSE)=0,0,HLOOKUP(EK$2,Recipes!$H:$GI,'Production Calculator'!$A42+2,FALSE)*$AK42))+IF($AO42=EK$3,$AM42/VLOOKUP($AO42,Data!$A$50:$B$56,2,FALSE),0)</f>
        <v>0</v>
      </c>
      <c r="EL42" s="11">
        <f>IF(EL$2=$A42,0,IF(HLOOKUP(EL$2,Recipes!$H:$GI,'Production Calculator'!$A42+2,FALSE)=0,0,HLOOKUP(EL$2,Recipes!$H:$GI,'Production Calculator'!$A42+2,FALSE)*$AK42))+IF($AO42=EL$3,$AM42/VLOOKUP($AO42,Data!$A$50:$B$56,2,FALSE),0)</f>
        <v>0</v>
      </c>
      <c r="EM42" s="11">
        <f>IF(EM$2=$A42,0,IF(HLOOKUP(EM$2,Recipes!$H:$GI,'Production Calculator'!$A42+2,FALSE)=0,0,HLOOKUP(EM$2,Recipes!$H:$GI,'Production Calculator'!$A42+2,FALSE)*$AK42))+IF($AO42=EM$3,$AM42/VLOOKUP($AO42,Data!$A$50:$B$56,2,FALSE),0)</f>
        <v>0</v>
      </c>
      <c r="EN42" s="11">
        <f>IF(EN$2=$A42,0,IF(HLOOKUP(EN$2,Recipes!$H:$GI,'Production Calculator'!$A42+2,FALSE)=0,0,HLOOKUP(EN$2,Recipes!$H:$GI,'Production Calculator'!$A42+2,FALSE)*$AK42))+IF($AO42=EN$3,$AM42/VLOOKUP($AO42,Data!$A$50:$B$56,2,FALSE),0)</f>
        <v>0</v>
      </c>
      <c r="EO42" s="11">
        <f>IF(EO$2=$A42,0,IF(HLOOKUP(EO$2,Recipes!$H:$GI,'Production Calculator'!$A42+2,FALSE)=0,0,HLOOKUP(EO$2,Recipes!$H:$GI,'Production Calculator'!$A42+2,FALSE)*$AK42))+IF($AO42=EO$3,$AM42/VLOOKUP($AO42,Data!$A$50:$B$56,2,FALSE),0)</f>
        <v>0</v>
      </c>
      <c r="EP42" s="11">
        <f>IF(EP$2=$A42,0,IF(HLOOKUP(EP$2,Recipes!$H:$GI,'Production Calculator'!$A42+2,FALSE)=0,0,HLOOKUP(EP$2,Recipes!$H:$GI,'Production Calculator'!$A42+2,FALSE)*$AK42))+IF($AO42=EP$3,$AM42/VLOOKUP($AO42,Data!$A$50:$B$56,2,FALSE),0)</f>
        <v>0</v>
      </c>
      <c r="EQ42" s="11">
        <f>IF(EQ$2=$A42,0,IF(HLOOKUP(EQ$2,Recipes!$H:$GI,'Production Calculator'!$A42+2,FALSE)=0,0,HLOOKUP(EQ$2,Recipes!$H:$GI,'Production Calculator'!$A42+2,FALSE)*$AK42))+IF($AO42=EQ$3,$AM42/VLOOKUP($AO42,Data!$A$50:$B$56,2,FALSE),0)</f>
        <v>0</v>
      </c>
      <c r="ER42" s="11">
        <f>IF(ER$2=$A42,0,IF(HLOOKUP(ER$2,Recipes!$H:$GI,'Production Calculator'!$A42+2,FALSE)=0,0,HLOOKUP(ER$2,Recipes!$H:$GI,'Production Calculator'!$A42+2,FALSE)*$AK42))+IF($AO42=ER$3,$AM42/VLOOKUP($AO42,Data!$A$50:$B$56,2,FALSE),0)</f>
        <v>0</v>
      </c>
      <c r="ES42" s="11">
        <f>IF(ES$2=$A42,0,IF(HLOOKUP(ES$2,Recipes!$H:$GI,'Production Calculator'!$A42+2,FALSE)=0,0,HLOOKUP(ES$2,Recipes!$H:$GI,'Production Calculator'!$A42+2,FALSE)*$AK42))+IF($AO42=ES$3,$AM42/VLOOKUP($AO42,Data!$A$50:$B$56,2,FALSE),0)</f>
        <v>0</v>
      </c>
      <c r="ET42" s="11">
        <f>IF(ET$2=$A42,0,IF(HLOOKUP(ET$2,Recipes!$H:$GI,'Production Calculator'!$A42+2,FALSE)=0,0,HLOOKUP(ET$2,Recipes!$H:$GI,'Production Calculator'!$A42+2,FALSE)*$AK42))+IF($AO42=ET$3,$AM42/VLOOKUP($AO42,Data!$A$50:$B$56,2,FALSE),0)</f>
        <v>0</v>
      </c>
      <c r="EU42" s="11">
        <f>IF(EU$2=$A42,0,IF(HLOOKUP(EU$2,Recipes!$H:$GI,'Production Calculator'!$A42+2,FALSE)=0,0,HLOOKUP(EU$2,Recipes!$H:$GI,'Production Calculator'!$A42+2,FALSE)*$AK42))+IF($AO42=EU$3,$AM42/VLOOKUP($AO42,Data!$A$50:$B$56,2,FALSE),0)</f>
        <v>0</v>
      </c>
      <c r="EV42" s="11">
        <f>IF(EV$2=$A42,0,IF(HLOOKUP(EV$2,Recipes!$H:$GI,'Production Calculator'!$A42+2,FALSE)=0,0,HLOOKUP(EV$2,Recipes!$H:$GI,'Production Calculator'!$A42+2,FALSE)*$AK42))+IF($AO42=EV$3,$AM42/VLOOKUP($AO42,Data!$A$50:$B$56,2,FALSE),0)</f>
        <v>0</v>
      </c>
      <c r="EW42" s="11">
        <f>IF(EW$2=$A42,0,IF(HLOOKUP(EW$2,Recipes!$H:$GI,'Production Calculator'!$A42+2,FALSE)=0,0,HLOOKUP(EW$2,Recipes!$H:$GI,'Production Calculator'!$A42+2,FALSE)*$AK42))+IF($AO42=EW$3,$AM42/VLOOKUP($AO42,Data!$A$50:$B$56,2,FALSE),0)</f>
        <v>0</v>
      </c>
      <c r="EX42" s="11">
        <f>IF(EX$2=$A42,0,IF(HLOOKUP(EX$2,Recipes!$H:$GI,'Production Calculator'!$A42+2,FALSE)=0,0,HLOOKUP(EX$2,Recipes!$H:$GI,'Production Calculator'!$A42+2,FALSE)*$AK42))+IF($AO42=EX$3,$AM42/VLOOKUP($AO42,Data!$A$50:$B$56,2,FALSE),0)</f>
        <v>0</v>
      </c>
      <c r="EY42" s="11">
        <f>IF(EY$2=$A42,0,IF(HLOOKUP(EY$2,Recipes!$H:$GI,'Production Calculator'!$A42+2,FALSE)=0,0,HLOOKUP(EY$2,Recipes!$H:$GI,'Production Calculator'!$A42+2,FALSE)*$AK42))+IF($AO42=EY$3,$AM42/VLOOKUP($AO42,Data!$A$50:$B$56,2,FALSE),0)</f>
        <v>0</v>
      </c>
      <c r="EZ42" s="11">
        <f>IF(EZ$2=$A42,0,IF(HLOOKUP(EZ$2,Recipes!$H:$GI,'Production Calculator'!$A42+2,FALSE)=0,0,HLOOKUP(EZ$2,Recipes!$H:$GI,'Production Calculator'!$A42+2,FALSE)*$AK42))+IF($AO42=EZ$3,$AM42/VLOOKUP($AO42,Data!$A$50:$B$56,2,FALSE),0)</f>
        <v>0</v>
      </c>
      <c r="FA42" s="11">
        <f>IF(FA$2=$A42,0,IF(HLOOKUP(FA$2,Recipes!$H:$GI,'Production Calculator'!$A42+2,FALSE)=0,0,HLOOKUP(FA$2,Recipes!$H:$GI,'Production Calculator'!$A42+2,FALSE)*$AK42))+IF($AO42=FA$3,$AM42/VLOOKUP($AO42,Data!$A$50:$B$56,2,FALSE),0)</f>
        <v>0</v>
      </c>
      <c r="FB42" s="11">
        <f>IF(FB$2=$A42,0,IF(HLOOKUP(FB$2,Recipes!$H:$GI,'Production Calculator'!$A42+2,FALSE)=0,0,HLOOKUP(FB$2,Recipes!$H:$GI,'Production Calculator'!$A42+2,FALSE)*$AK42))+IF($AO42=FB$3,$AM42/VLOOKUP($AO42,Data!$A$50:$B$56,2,FALSE),0)</f>
        <v>0</v>
      </c>
      <c r="FC42" s="11">
        <f>IF(FC$2=$A42,0,IF(HLOOKUP(FC$2,Recipes!$H:$GI,'Production Calculator'!$A42+2,FALSE)=0,0,HLOOKUP(FC$2,Recipes!$H:$GI,'Production Calculator'!$A42+2,FALSE)*$AK42))+IF($AO42=FC$3,$AM42/VLOOKUP($AO42,Data!$A$50:$B$56,2,FALSE),0)</f>
        <v>0</v>
      </c>
      <c r="FD42" s="11">
        <f>IF(FD$2=$A42,0,IF(HLOOKUP(FD$2,Recipes!$H:$GI,'Production Calculator'!$A42+2,FALSE)=0,0,HLOOKUP(FD$2,Recipes!$H:$GI,'Production Calculator'!$A42+2,FALSE)*$AK42))+IF($AO42=FD$3,$AM42/VLOOKUP($AO42,Data!$A$50:$B$56,2,FALSE),0)</f>
        <v>0</v>
      </c>
      <c r="FE42" s="11">
        <f>IF(FE$2=$A42,0,IF(HLOOKUP(FE$2,Recipes!$H:$GI,'Production Calculator'!$A42+2,FALSE)=0,0,HLOOKUP(FE$2,Recipes!$H:$GI,'Production Calculator'!$A42+2,FALSE)*$AK42))+IF($AO42=FE$3,$AM42/VLOOKUP($AO42,Data!$A$50:$B$56,2,FALSE),0)</f>
        <v>0</v>
      </c>
      <c r="FF42" s="11">
        <f>IF(FF$2=$A42,0,IF(HLOOKUP(FF$2,Recipes!$H:$GI,'Production Calculator'!$A42+2,FALSE)=0,0,HLOOKUP(FF$2,Recipes!$H:$GI,'Production Calculator'!$A42+2,FALSE)*$AK42))+IF($AO42=FF$3,$AM42/VLOOKUP($AO42,Data!$A$50:$B$56,2,FALSE),0)</f>
        <v>0</v>
      </c>
      <c r="FG42" s="11">
        <f>IF(FG$2=$A42,0,IF(HLOOKUP(FG$2,Recipes!$H:$GI,'Production Calculator'!$A42+2,FALSE)=0,0,HLOOKUP(FG$2,Recipes!$H:$GI,'Production Calculator'!$A42+2,FALSE)*$AK42))+IF($AO42=FG$3,$AM42/VLOOKUP($AO42,Data!$A$50:$B$56,2,FALSE),0)</f>
        <v>0</v>
      </c>
      <c r="FH42" s="11">
        <f>IF(FH$2=$A42,0,IF(HLOOKUP(FH$2,Recipes!$H:$GI,'Production Calculator'!$A42+2,FALSE)=0,0,HLOOKUP(FH$2,Recipes!$H:$GI,'Production Calculator'!$A42+2,FALSE)*$AK42))+IF($AO42=FH$3,$AM42/VLOOKUP($AO42,Data!$A$50:$B$56,2,FALSE),0)</f>
        <v>0</v>
      </c>
      <c r="FI42" s="11">
        <f>IF(FI$2=$A42,0,IF(HLOOKUP(FI$2,Recipes!$H:$GI,'Production Calculator'!$A42+2,FALSE)=0,0,HLOOKUP(FI$2,Recipes!$H:$GI,'Production Calculator'!$A42+2,FALSE)*$AK42))+IF($AO42=FI$3,$AM42/VLOOKUP($AO42,Data!$A$50:$B$56,2,FALSE),0)</f>
        <v>0</v>
      </c>
      <c r="FJ42" s="11">
        <f>IF(FJ$2=$A42,0,IF(HLOOKUP(FJ$2,Recipes!$H:$GI,'Production Calculator'!$A42+2,FALSE)=0,0,HLOOKUP(FJ$2,Recipes!$H:$GI,'Production Calculator'!$A42+2,FALSE)*$AK42))+IF($AO42=FJ$3,$AM42/VLOOKUP($AO42,Data!$A$50:$B$56,2,FALSE),0)</f>
        <v>0</v>
      </c>
      <c r="FK42" s="11">
        <f>IF(FK$2=$A42,0,IF(HLOOKUP(FK$2,Recipes!$H:$GI,'Production Calculator'!$A42+2,FALSE)=0,0,HLOOKUP(FK$2,Recipes!$H:$GI,'Production Calculator'!$A42+2,FALSE)*$AK42))+IF($AO42=FK$3,$AM42/VLOOKUP($AO42,Data!$A$50:$B$56,2,FALSE),0)</f>
        <v>0</v>
      </c>
      <c r="FL42" s="11">
        <f>IF(FL$2=$A42,0,IF(HLOOKUP(FL$2,Recipes!$H:$GI,'Production Calculator'!$A42+2,FALSE)=0,0,HLOOKUP(FL$2,Recipes!$H:$GI,'Production Calculator'!$A42+2,FALSE)*$AK42))+IF($AO42=FL$3,$AM42/VLOOKUP($AO42,Data!$A$50:$B$56,2,FALSE),0)</f>
        <v>0</v>
      </c>
      <c r="FM42" s="11">
        <f>IF(FM$2=$A42,0,IF(HLOOKUP(FM$2,Recipes!$H:$GI,'Production Calculator'!$A42+2,FALSE)=0,0,HLOOKUP(FM$2,Recipes!$H:$GI,'Production Calculator'!$A42+2,FALSE)*$AK42))+IF($AO42=FM$3,$AM42/VLOOKUP($AO42,Data!$A$50:$B$56,2,FALSE),0)</f>
        <v>0</v>
      </c>
      <c r="FN42" s="11">
        <f>IF(FN$2=$A42,0,IF(HLOOKUP(FN$2,Recipes!$H:$GI,'Production Calculator'!$A42+2,FALSE)=0,0,HLOOKUP(FN$2,Recipes!$H:$GI,'Production Calculator'!$A42+2,FALSE)*$AK42))+IF($AO42=FN$3,$AM42/VLOOKUP($AO42,Data!$A$50:$B$56,2,FALSE),0)</f>
        <v>0</v>
      </c>
      <c r="FO42" s="11">
        <f>IF(FO$2=$A42,0,IF(HLOOKUP(FO$2,Recipes!$H:$GI,'Production Calculator'!$A42+2,FALSE)=0,0,HLOOKUP(FO$2,Recipes!$H:$GI,'Production Calculator'!$A42+2,FALSE)*$AK42))+IF($AO42=FO$3,$AM42/VLOOKUP($AO42,Data!$A$50:$B$56,2,FALSE),0)</f>
        <v>0</v>
      </c>
      <c r="FP42" s="11">
        <f>IF(FP$2=$A42,0,IF(HLOOKUP(FP$2,Recipes!$H:$GI,'Production Calculator'!$A42+2,FALSE)=0,0,HLOOKUP(FP$2,Recipes!$H:$GI,'Production Calculator'!$A42+2,FALSE)*$AK42))+IF($AO42=FP$3,$AM42/VLOOKUP($AO42,Data!$A$50:$B$56,2,FALSE),0)</f>
        <v>0</v>
      </c>
      <c r="FQ42" s="11">
        <f>IF(FQ$2=$A42,0,IF(HLOOKUP(FQ$2,Recipes!$H:$GI,'Production Calculator'!$A42+2,FALSE)=0,0,HLOOKUP(FQ$2,Recipes!$H:$GI,'Production Calculator'!$A42+2,FALSE)*$AK42))+IF($AO42=FQ$3,$AM42/VLOOKUP($AO42,Data!$A$50:$B$56,2,FALSE),0)</f>
        <v>0</v>
      </c>
      <c r="FR42" s="11">
        <f>IF(FR$2=$A42,0,IF(HLOOKUP(FR$2,Recipes!$H:$GI,'Production Calculator'!$A42+2,FALSE)=0,0,HLOOKUP(FR$2,Recipes!$H:$GI,'Production Calculator'!$A42+2,FALSE)*$AK42))+IF($AO42=FR$3,$AM42/VLOOKUP($AO42,Data!$A$50:$B$56,2,FALSE),0)</f>
        <v>0</v>
      </c>
      <c r="FS42" s="11">
        <f>IF(FS$2=$A42,0,IF(HLOOKUP(FS$2,Recipes!$H:$GI,'Production Calculator'!$A42+2,FALSE)=0,0,HLOOKUP(FS$2,Recipes!$H:$GI,'Production Calculator'!$A42+2,FALSE)*$AK42))+IF($AO42=FS$3,$AM42/VLOOKUP($AO42,Data!$A$50:$B$56,2,FALSE),0)</f>
        <v>0</v>
      </c>
      <c r="FT42" s="11">
        <f>IF(FT$2=$A42,0,IF(HLOOKUP(FT$2,Recipes!$H:$GI,'Production Calculator'!$A42+2,FALSE)=0,0,HLOOKUP(FT$2,Recipes!$H:$GI,'Production Calculator'!$A42+2,FALSE)*$AK42))+IF($AO42=FT$3,$AM42/VLOOKUP($AO42,Data!$A$50:$B$56,2,FALSE),0)</f>
        <v>0</v>
      </c>
      <c r="FU42" s="11">
        <f>IF(FU$2=$A42,0,IF(HLOOKUP(FU$2,Recipes!$H:$GI,'Production Calculator'!$A42+2,FALSE)=0,0,HLOOKUP(FU$2,Recipes!$H:$GI,'Production Calculator'!$A42+2,FALSE)*$AK42))+IF($AO42=FU$3,$AM42/VLOOKUP($AO42,Data!$A$50:$B$56,2,FALSE),0)</f>
        <v>0</v>
      </c>
      <c r="FV42" s="11">
        <f>IF(FV$2=$A42,0,IF(HLOOKUP(FV$2,Recipes!$H:$GI,'Production Calculator'!$A42+2,FALSE)=0,0,HLOOKUP(FV$2,Recipes!$H:$GI,'Production Calculator'!$A42+2,FALSE)*$AK42))+IF($AO42=FV$3,$AM42/VLOOKUP($AO42,Data!$A$50:$B$56,2,FALSE),0)</f>
        <v>0</v>
      </c>
      <c r="FW42" s="11">
        <f>IF(FW$2=$A42,0,IF(HLOOKUP(FW$2,Recipes!$H:$GI,'Production Calculator'!$A42+2,FALSE)=0,0,HLOOKUP(FW$2,Recipes!$H:$GI,'Production Calculator'!$A42+2,FALSE)*$AK42))+IF($AO42=FW$3,$AM42/VLOOKUP($AO42,Data!$A$50:$B$56,2,FALSE),0)</f>
        <v>0</v>
      </c>
      <c r="FX42" s="11">
        <f>IF(FX$2=$A42,0,IF(HLOOKUP(FX$2,Recipes!$H:$GI,'Production Calculator'!$A42+2,FALSE)=0,0,HLOOKUP(FX$2,Recipes!$H:$GI,'Production Calculator'!$A42+2,FALSE)*$AK42))+IF($AO42=FX$3,$AM42/VLOOKUP($AO42,Data!$A$50:$B$56,2,FALSE),0)</f>
        <v>0</v>
      </c>
      <c r="FY42" s="11">
        <f>IF(FY$2=$A42,0,IF(HLOOKUP(FY$2,Recipes!$H:$GI,'Production Calculator'!$A42+2,FALSE)=0,0,HLOOKUP(FY$2,Recipes!$H:$GI,'Production Calculator'!$A42+2,FALSE)*$AK42))+IF($AO42=FY$3,$AM42/VLOOKUP($AO42,Data!$A$50:$B$56,2,FALSE),0)</f>
        <v>0</v>
      </c>
      <c r="FZ42" s="11">
        <f>IF(FZ$2=$A42,0,IF(HLOOKUP(FZ$2,Recipes!$H:$GI,'Production Calculator'!$A42+2,FALSE)=0,0,HLOOKUP(FZ$2,Recipes!$H:$GI,'Production Calculator'!$A42+2,FALSE)*$AK42))+IF($AO42=FZ$3,$AM42/VLOOKUP($AO42,Data!$A$50:$B$56,2,FALSE),0)</f>
        <v>0</v>
      </c>
      <c r="GA42" s="11">
        <f>IF(GA$2=$A42,0,IF(HLOOKUP(GA$2,Recipes!$H:$GI,'Production Calculator'!$A42+2,FALSE)=0,0,HLOOKUP(GA$2,Recipes!$H:$GI,'Production Calculator'!$A42+2,FALSE)*$AK42))+IF($AO42=GA$3,$AM42/VLOOKUP($AO42,Data!$A$50:$B$56,2,FALSE),0)</f>
        <v>0</v>
      </c>
      <c r="GB42" s="11">
        <f>IF(GB$2=$A42,0,IF(HLOOKUP(GB$2,Recipes!$H:$GI,'Production Calculator'!$A42+2,FALSE)=0,0,HLOOKUP(GB$2,Recipes!$H:$GI,'Production Calculator'!$A42+2,FALSE)*$AK42))+IF($AO42=GB$3,$AM42/VLOOKUP($AO42,Data!$A$50:$B$56,2,FALSE),0)</f>
        <v>0</v>
      </c>
      <c r="GC42" s="11">
        <f>IF(GC$2=$A42,0,IF(HLOOKUP(GC$2,Recipes!$H:$GI,'Production Calculator'!$A42+2,FALSE)=0,0,HLOOKUP(GC$2,Recipes!$H:$GI,'Production Calculator'!$A42+2,FALSE)*$AK42))+IF($AO42=GC$3,$AM42/VLOOKUP($AO42,Data!$A$50:$B$56,2,FALSE),0)</f>
        <v>0</v>
      </c>
      <c r="GD42" s="11">
        <f>IF(GD$2=$A42,0,IF(HLOOKUP(GD$2,Recipes!$H:$GI,'Production Calculator'!$A42+2,FALSE)=0,0,HLOOKUP(GD$2,Recipes!$H:$GI,'Production Calculator'!$A42+2,FALSE)*$AK42))+IF($AO42=GD$3,$AM42/VLOOKUP($AO42,Data!$A$50:$B$56,2,FALSE),0)</f>
        <v>0</v>
      </c>
      <c r="GE42" s="11">
        <f>IF(GE$2=$A42,0,IF(HLOOKUP(GE$2,Recipes!$H:$GI,'Production Calculator'!$A42+2,FALSE)=0,0,HLOOKUP(GE$2,Recipes!$H:$GI,'Production Calculator'!$A42+2,FALSE)*$AK42))+IF($AO42=GE$3,$AM42/VLOOKUP($AO42,Data!$A$50:$B$56,2,FALSE),0)</f>
        <v>0</v>
      </c>
      <c r="GF42" s="11">
        <f>IF(GF$2=$A42,0,IF(HLOOKUP(GF$2,Recipes!$H:$GI,'Production Calculator'!$A42+2,FALSE)=0,0,HLOOKUP(GF$2,Recipes!$H:$GI,'Production Calculator'!$A42+2,FALSE)*$AK42))+IF($AO42=GF$3,$AM42/VLOOKUP($AO42,Data!$A$50:$B$56,2,FALSE),0)</f>
        <v>0</v>
      </c>
      <c r="GG42" s="11">
        <f>IF(GG$2=$A42,0,IF(HLOOKUP(GG$2,Recipes!$H:$GI,'Production Calculator'!$A42+2,FALSE)=0,0,HLOOKUP(GG$2,Recipes!$H:$GI,'Production Calculator'!$A42+2,FALSE)*$AK42))+IF($AO42=GG$3,$AM42/VLOOKUP($AO42,Data!$A$50:$B$56,2,FALSE),0)</f>
        <v>0</v>
      </c>
      <c r="GH42" s="11">
        <f>IF(GH$2=$A42,0,IF(HLOOKUP(GH$2,Recipes!$H:$GI,'Production Calculator'!$A42+2,FALSE)=0,0,HLOOKUP(GH$2,Recipes!$H:$GI,'Production Calculator'!$A42+2,FALSE)*$AK42))+IF($AO42=GH$3,$AM42/VLOOKUP($AO42,Data!$A$50:$B$56,2,FALSE),0)</f>
        <v>0</v>
      </c>
      <c r="GI42" s="11">
        <f>IF(GI$2=$A42,0,IF(HLOOKUP(GI$2,Recipes!$H:$GI,'Production Calculator'!$A42+2,FALSE)=0,0,HLOOKUP(GI$2,Recipes!$H:$GI,'Production Calculator'!$A42+2,FALSE)*$AK42))+IF($AO42=GI$3,$AM42/VLOOKUP($AO42,Data!$A$50:$B$56,2,FALSE),0)</f>
        <v>0</v>
      </c>
      <c r="GJ42" s="11">
        <f>IF(GJ$2=$A42,0,IF(HLOOKUP(GJ$2,Recipes!$H:$GI,'Production Calculator'!$A42+2,FALSE)=0,0,HLOOKUP(GJ$2,Recipes!$H:$GI,'Production Calculator'!$A42+2,FALSE)*$AK42))+IF($AO42=GJ$3,$AM42/VLOOKUP($AO42,Data!$A$50:$B$56,2,FALSE),0)</f>
        <v>0</v>
      </c>
      <c r="GK42" s="11">
        <f>IF(GK$2=$A42,0,IF(HLOOKUP(GK$2,Recipes!$H:$GI,'Production Calculator'!$A42+2,FALSE)=0,0,HLOOKUP(GK$2,Recipes!$H:$GI,'Production Calculator'!$A42+2,FALSE)*$AK42))+IF($AO42=GK$3,$AM42/VLOOKUP($AO42,Data!$A$50:$B$56,2,FALSE),0)</f>
        <v>0</v>
      </c>
      <c r="GL42" s="11">
        <f>IF(GL$2=$A42,0,IF(HLOOKUP(GL$2,Recipes!$H:$GI,'Production Calculator'!$A42+2,FALSE)=0,0,HLOOKUP(GL$2,Recipes!$H:$GI,'Production Calculator'!$A42+2,FALSE)*$AK42))+IF($AO42=GL$3,$AM42/VLOOKUP($AO42,Data!$A$50:$B$56,2,FALSE),0)</f>
        <v>0</v>
      </c>
      <c r="GM42" s="11">
        <f>IF(GM$2=$A42,0,IF(HLOOKUP(GM$2,Recipes!$H:$GI,'Production Calculator'!$A42+2,FALSE)=0,0,HLOOKUP(GM$2,Recipes!$H:$GI,'Production Calculator'!$A42+2,FALSE)*$AK42))+IF($AO42=GM$3,$AM42/VLOOKUP($AO42,Data!$A$50:$B$56,2,FALSE),0)</f>
        <v>0</v>
      </c>
      <c r="GN42" s="11">
        <f>IF(GN$2=$A42,0,IF(HLOOKUP(GN$2,Recipes!$H:$GI,'Production Calculator'!$A42+2,FALSE)=0,0,HLOOKUP(GN$2,Recipes!$H:$GI,'Production Calculator'!$A42+2,FALSE)*$AK42))+IF($AO42=GN$3,$AM42/VLOOKUP($AO42,Data!$A$50:$B$56,2,FALSE),0)</f>
        <v>0</v>
      </c>
      <c r="GO42" s="11">
        <f>IF(GO$2=$A42,0,IF(HLOOKUP(GO$2,Recipes!$H:$GI,'Production Calculator'!$A42+2,FALSE)=0,0,HLOOKUP(GO$2,Recipes!$H:$GI,'Production Calculator'!$A42+2,FALSE)*$AK42))+IF($AO42=GO$3,$AM42/VLOOKUP($AO42,Data!$A$50:$B$56,2,FALSE),0)</f>
        <v>0</v>
      </c>
      <c r="GP42" s="11">
        <f>IF(GP$2=$A42,0,IF(HLOOKUP(GP$2,Recipes!$H:$GI,'Production Calculator'!$A42+2,FALSE)=0,0,HLOOKUP(GP$2,Recipes!$H:$GI,'Production Calculator'!$A42+2,FALSE)*$AK42))+IF($AO42=GP$3,$AM42/VLOOKUP($AO42,Data!$A$50:$B$56,2,FALSE),0)</f>
        <v>0</v>
      </c>
      <c r="GQ42" s="11">
        <f>IF(GQ$2=$A42,0,IF(HLOOKUP(GQ$2,Recipes!$H:$GI,'Production Calculator'!$A42+2,FALSE)=0,0,HLOOKUP(GQ$2,Recipes!$H:$GI,'Production Calculator'!$A42+2,FALSE)*$AK42))+IF($AO42=GQ$3,$AM42/VLOOKUP($AO42,Data!$A$50:$B$56,2,FALSE),0)</f>
        <v>0</v>
      </c>
      <c r="GR42" s="11">
        <f>IF(GR$2=$A42,0,IF(HLOOKUP(GR$2,Recipes!$H:$GI,'Production Calculator'!$A42+2,FALSE)=0,0,HLOOKUP(GR$2,Recipes!$H:$GI,'Production Calculator'!$A42+2,FALSE)*$AK42))+IF($AO42=GR$3,$AM42/VLOOKUP($AO42,Data!$A$50:$B$56,2,FALSE),0)</f>
        <v>0</v>
      </c>
      <c r="GS42" s="11">
        <f>IF(GS$2=$A42,0,IF(HLOOKUP(GS$2,Recipes!$H:$GI,'Production Calculator'!$A42+2,FALSE)=0,0,HLOOKUP(GS$2,Recipes!$H:$GI,'Production Calculator'!$A42+2,FALSE)*$AK42))+IF($AO42=GS$3,$AM42/VLOOKUP($AO42,Data!$A$50:$B$56,2,FALSE),0)</f>
        <v>0</v>
      </c>
      <c r="GT42" s="11">
        <f>IF(GT$2=$A42,0,IF(HLOOKUP(GT$2,Recipes!$H:$GI,'Production Calculator'!$A42+2,FALSE)=0,0,HLOOKUP(GT$2,Recipes!$H:$GI,'Production Calculator'!$A42+2,FALSE)*$AK42))+IF($AO42=GT$3,$AM42/VLOOKUP($AO42,Data!$A$50:$B$56,2,FALSE),0)</f>
        <v>0</v>
      </c>
      <c r="GU42" s="11">
        <f>IF(GU$2=$A42,0,IF(HLOOKUP(GU$2,Recipes!$H:$GI,'Production Calculator'!$A42+2,FALSE)=0,0,HLOOKUP(GU$2,Recipes!$H:$GI,'Production Calculator'!$A42+2,FALSE)*$AK42))+IF($AO42=GU$3,$AM42/VLOOKUP($AO42,Data!$A$50:$B$56,2,FALSE),0)</f>
        <v>0</v>
      </c>
      <c r="GV42" s="11">
        <f>IF(GV$2=$A42,0,IF(HLOOKUP(GV$2,Recipes!$H:$GI,'Production Calculator'!$A42+2,FALSE)=0,0,HLOOKUP(GV$2,Recipes!$H:$GI,'Production Calculator'!$A42+2,FALSE)*$AK42))+IF($AO42=GV$3,$AM42/VLOOKUP($AO42,Data!$A$50:$B$56,2,FALSE),0)</f>
        <v>0</v>
      </c>
      <c r="GW42" s="11">
        <f>IF(GW$2=$A42,0,IF(HLOOKUP(GW$2,Recipes!$H:$GI,'Production Calculator'!$A42+2,FALSE)=0,0,HLOOKUP(GW$2,Recipes!$H:$GI,'Production Calculator'!$A42+2,FALSE)*$AK42))+IF($AO42=GW$3,$AM42/VLOOKUP($AO42,Data!$A$50:$B$56,2,FALSE),0)</f>
        <v>0</v>
      </c>
      <c r="GX42" s="11">
        <f>IF(GX$2=$A42,0,IF(HLOOKUP(GX$2,Recipes!$H:$GI,'Production Calculator'!$A42+2,FALSE)=0,0,HLOOKUP(GX$2,Recipes!$H:$GI,'Production Calculator'!$A42+2,FALSE)*$AK42))+IF($AO42=GX$3,$AM42/VLOOKUP($AO42,Data!$A$50:$B$56,2,FALSE),0)</f>
        <v>0</v>
      </c>
      <c r="GY42" s="11">
        <f>IF(GY$2=$A42,0,IF(HLOOKUP(GY$2,Recipes!$H:$GI,'Production Calculator'!$A42+2,FALSE)=0,0,HLOOKUP(GY$2,Recipes!$H:$GI,'Production Calculator'!$A42+2,FALSE)*$AK42))+IF($AO42=GY$3,$AM42/VLOOKUP($AO42,Data!$A$50:$B$56,2,FALSE),0)</f>
        <v>0</v>
      </c>
      <c r="GZ42" s="11">
        <f>IF(GZ$2=$A42,0,IF(HLOOKUP(GZ$2,Recipes!$H:$GI,'Production Calculator'!$A42+2,FALSE)=0,0,HLOOKUP(GZ$2,Recipes!$H:$GI,'Production Calculator'!$A42+2,FALSE)*$AK42))+IF($AO42=GZ$3,$AM42/VLOOKUP($AO42,Data!$A$50:$B$56,2,FALSE),0)</f>
        <v>0</v>
      </c>
      <c r="HA42" s="11">
        <f>IF(HA$2=$A42,0,IF(HLOOKUP(HA$2,Recipes!$H:$GI,'Production Calculator'!$A42+2,FALSE)=0,0,HLOOKUP(HA$2,Recipes!$H:$GI,'Production Calculator'!$A42+2,FALSE)*$AK42))+IF($AO42=HA$3,$AM42/VLOOKUP($AO42,Data!$A$50:$B$56,2,FALSE),0)</f>
        <v>0</v>
      </c>
      <c r="HB42" s="11">
        <f>IF(HB$2=$A42,0,IF(HLOOKUP(HB$2,Recipes!$H:$GI,'Production Calculator'!$A42+2,FALSE)=0,0,HLOOKUP(HB$2,Recipes!$H:$GI,'Production Calculator'!$A42+2,FALSE)*$AK42))+IF($AO42=HB$3,$AM42/VLOOKUP($AO42,Data!$A$50:$B$56,2,FALSE),0)</f>
        <v>0</v>
      </c>
      <c r="HC42" s="11">
        <f>IF(HC$2=$A42,0,IF(HLOOKUP(HC$2,Recipes!$H:$GI,'Production Calculator'!$A42+2,FALSE)=0,0,HLOOKUP(HC$2,Recipes!$H:$GI,'Production Calculator'!$A42+2,FALSE)*$AK42))+IF($AO42=HC$3,$AM42/VLOOKUP($AO42,Data!$A$50:$B$56,2,FALSE),0)</f>
        <v>0</v>
      </c>
      <c r="HD42" s="11">
        <f>IF(HD$2=$A42,0,IF(HLOOKUP(HD$2,Recipes!$H:$GI,'Production Calculator'!$A42+2,FALSE)=0,0,HLOOKUP(HD$2,Recipes!$H:$GI,'Production Calculator'!$A42+2,FALSE)*$AK42))+IF($AO42=HD$3,$AM42/VLOOKUP($AO42,Data!$A$50:$B$56,2,FALSE),0)</f>
        <v>0</v>
      </c>
      <c r="HE42" s="11">
        <f>IF(HE$2=$A42,0,IF(HLOOKUP(HE$2,Recipes!$H:$GI,'Production Calculator'!$A42+2,FALSE)=0,0,HLOOKUP(HE$2,Recipes!$H:$GI,'Production Calculator'!$A42+2,FALSE)*$AK42))+IF($AO42=HE$3,$AM42/VLOOKUP($AO42,Data!$A$50:$B$56,2,FALSE),0)</f>
        <v>0</v>
      </c>
      <c r="HF42" s="11">
        <f>IF(HF$2=$A42,0,IF(HLOOKUP(HF$2,Recipes!$H:$GI,'Production Calculator'!$A42+2,FALSE)=0,0,HLOOKUP(HF$2,Recipes!$H:$GI,'Production Calculator'!$A42+2,FALSE)*$AK42))+IF($AO42=HF$3,$AM42/VLOOKUP($AO42,Data!$A$50:$B$56,2,FALSE),0)</f>
        <v>0</v>
      </c>
      <c r="HG42" s="11">
        <f>IF(HG$2=$A42,0,IF(HLOOKUP(HG$2,Recipes!$H:$GI,'Production Calculator'!$A42+2,FALSE)=0,0,HLOOKUP(HG$2,Recipes!$H:$GI,'Production Calculator'!$A42+2,FALSE)*$AK42))+IF($AO42=HG$3,$AM42/VLOOKUP($AO42,Data!$A$50:$B$56,2,FALSE),0)</f>
        <v>0</v>
      </c>
      <c r="HH42" s="11">
        <f>IF(HH$2=$A42,0,IF(HLOOKUP(HH$2,Recipes!$H:$GI,'Production Calculator'!$A42+2,FALSE)=0,0,HLOOKUP(HH$2,Recipes!$H:$GI,'Production Calculator'!$A42+2,FALSE)*$AK42))+IF($AO42=HH$3,$AM42/VLOOKUP($AO42,Data!$A$50:$B$56,2,FALSE),0)</f>
        <v>0</v>
      </c>
      <c r="HI42" s="11">
        <f>IF(HI$2=$A42,0,IF(HLOOKUP(HI$2,Recipes!$H:$GI,'Production Calculator'!$A42+2,FALSE)=0,0,HLOOKUP(HI$2,Recipes!$H:$GI,'Production Calculator'!$A42+2,FALSE)*$AK42))+IF($AO42=HI$3,$AM42/VLOOKUP($AO42,Data!$A$50:$B$56,2,FALSE),0)</f>
        <v>0</v>
      </c>
      <c r="HJ42" s="11">
        <f>IF(HJ$2=$A42,0,IF(HLOOKUP(HJ$2,Recipes!$H:$GI,'Production Calculator'!$A42+2,FALSE)=0,0,HLOOKUP(HJ$2,Recipes!$H:$GI,'Production Calculator'!$A42+2,FALSE)*$AK42))+IF($AO42=HJ$3,$AM42/VLOOKUP($AO42,Data!$A$50:$B$56,2,FALSE),0)</f>
        <v>0</v>
      </c>
      <c r="HK42" s="11">
        <f>IF(HK$2=$A42,0,IF(HLOOKUP(HK$2,Recipes!$H:$GI,'Production Calculator'!$A42+2,FALSE)=0,0,HLOOKUP(HK$2,Recipes!$H:$GI,'Production Calculator'!$A42+2,FALSE)*$AK42))+IF($AO42=HK$3,$AM42/VLOOKUP($AO42,Data!$A$50:$B$56,2,FALSE),0)</f>
        <v>0</v>
      </c>
      <c r="HL42" s="11">
        <f>IF(HL$2=$A42,0,IF(HLOOKUP(HL$2,Recipes!$H:$GI,'Production Calculator'!$A42+2,FALSE)=0,0,HLOOKUP(HL$2,Recipes!$H:$GI,'Production Calculator'!$A42+2,FALSE)*$AK42))+IF($AO42=HL$3,$AM42/VLOOKUP($AO42,Data!$A$50:$B$56,2,FALSE),0)</f>
        <v>0</v>
      </c>
      <c r="HM42" s="11">
        <f>IF(HM$2=$A42,0,IF(HLOOKUP(HM$2,Recipes!$H:$GI,'Production Calculator'!$A42+2,FALSE)=0,0,HLOOKUP(HM$2,Recipes!$H:$GI,'Production Calculator'!$A42+2,FALSE)*$AK42))+IF($AO42=HM$3,$AM42/VLOOKUP($AO42,Data!$A$50:$B$56,2,FALSE),0)</f>
        <v>0</v>
      </c>
      <c r="HN42" s="11">
        <f>IF(HN$2=$A42,0,IF(HLOOKUP(HN$2,Recipes!$H:$GI,'Production Calculator'!$A42+2,FALSE)=0,0,HLOOKUP(HN$2,Recipes!$H:$GI,'Production Calculator'!$A42+2,FALSE)*$AK42))+IF($AO42=HN$3,$AM42/VLOOKUP($AO42,Data!$A$50:$B$56,2,FALSE),0)</f>
        <v>0</v>
      </c>
      <c r="HO42" s="11">
        <f>IF(HO$2=$A42,0,IF(HLOOKUP(HO$2,Recipes!$H:$GI,'Production Calculator'!$A42+2,FALSE)=0,0,HLOOKUP(HO$2,Recipes!$H:$GI,'Production Calculator'!$A42+2,FALSE)*$AK42))+IF($AO42=HO$3,$AM42/VLOOKUP($AO42,Data!$A$50:$B$56,2,FALSE),0)</f>
        <v>0</v>
      </c>
      <c r="HP42" s="11">
        <f>IF(HP$2=$A42,0,IF(HLOOKUP(HP$2,Recipes!$H:$GI,'Production Calculator'!$A42+2,FALSE)=0,0,HLOOKUP(HP$2,Recipes!$H:$GI,'Production Calculator'!$A42+2,FALSE)*$AK42))+IF($AO42=HP$3,$AM42/VLOOKUP($AO42,Data!$A$50:$B$56,2,FALSE),0)</f>
        <v>0</v>
      </c>
      <c r="HQ42" s="11">
        <f>IF(HQ$2=$A42,0,IF(HLOOKUP(HQ$2,Recipes!$H:$GI,'Production Calculator'!$A42+2,FALSE)=0,0,HLOOKUP(HQ$2,Recipes!$H:$GI,'Production Calculator'!$A42+2,FALSE)*$AK42))+IF($AO42=HQ$3,$AM42/VLOOKUP($AO42,Data!$A$50:$B$56,2,FALSE),0)</f>
        <v>0</v>
      </c>
      <c r="HR42" s="11">
        <f>IF(HR$2=$A42,0,IF(HLOOKUP(HR$2,Recipes!$H:$GI,'Production Calculator'!$A42+2,FALSE)=0,0,HLOOKUP(HR$2,Recipes!$H:$GI,'Production Calculator'!$A42+2,FALSE)*$AK42))+IF($AO42=HR$3,$AM42/VLOOKUP($AO42,Data!$A$50:$B$56,2,FALSE),0)</f>
        <v>0</v>
      </c>
      <c r="HS42" s="121"/>
    </row>
    <row r="43" spans="1:227" x14ac:dyDescent="0.45">
      <c r="A43">
        <v>30</v>
      </c>
      <c r="B43" s="107" t="str">
        <f>VLOOKUP(A43,Recipes!A:B,2)</f>
        <v>Power armor MK2</v>
      </c>
      <c r="C43" s="128">
        <v>0</v>
      </c>
      <c r="D43" s="108">
        <f t="shared" si="50"/>
        <v>0</v>
      </c>
      <c r="E43" s="127" t="s">
        <v>1</v>
      </c>
      <c r="F43" s="109">
        <f>VLOOKUP(A43,Recipes!$A$3:$G$186,6,FALSE)</f>
        <v>5</v>
      </c>
      <c r="G43" s="109">
        <f>VLOOKUP(A43,Recipes!$A$3:$G$186,7,FALSE)</f>
        <v>0</v>
      </c>
      <c r="H43" s="110">
        <f t="shared" si="51"/>
        <v>0</v>
      </c>
      <c r="I43" s="109">
        <f>VLOOKUP(E43,Data!$A$2:$C$26,3, FALSE)</f>
        <v>4</v>
      </c>
      <c r="J43" s="108">
        <v>0</v>
      </c>
      <c r="K43" s="108">
        <v>0</v>
      </c>
      <c r="L43" s="108">
        <v>0</v>
      </c>
      <c r="M43" s="123">
        <v>0</v>
      </c>
      <c r="N43" s="123">
        <v>0</v>
      </c>
      <c r="O43" s="123">
        <v>0</v>
      </c>
      <c r="P43" s="124">
        <v>0</v>
      </c>
      <c r="Q43" s="124">
        <v>0</v>
      </c>
      <c r="R43" s="124">
        <v>0</v>
      </c>
      <c r="S43">
        <f t="shared" si="66"/>
        <v>0</v>
      </c>
      <c r="T43">
        <f t="shared" si="67"/>
        <v>0</v>
      </c>
      <c r="U43">
        <f t="shared" si="68"/>
        <v>0</v>
      </c>
      <c r="V43">
        <f t="shared" si="69"/>
        <v>0</v>
      </c>
      <c r="W43">
        <f t="shared" si="70"/>
        <v>0</v>
      </c>
      <c r="X43">
        <f t="shared" si="71"/>
        <v>0</v>
      </c>
      <c r="Y43">
        <f t="shared" si="72"/>
        <v>0</v>
      </c>
      <c r="Z43">
        <f t="shared" si="73"/>
        <v>0</v>
      </c>
      <c r="AA43">
        <f t="shared" si="74"/>
        <v>0</v>
      </c>
      <c r="AB43" s="111">
        <f>VLOOKUP($A43,Recipes!$A:$G,4)</f>
        <v>25</v>
      </c>
      <c r="AC43" s="111">
        <f>VLOOKUP($A43,Recipes!$A:$G,5)</f>
        <v>1</v>
      </c>
      <c r="AD43" s="111">
        <f t="shared" si="61"/>
        <v>0.04</v>
      </c>
      <c r="AE43" s="111">
        <f>VLOOKUP(E43,Data!$A$2:$F$26,5,FALSE)</f>
        <v>0</v>
      </c>
      <c r="AF43" s="111">
        <f>VLOOKUP(E43,Data!$A$2:$F$26,4,FALSE)</f>
        <v>210</v>
      </c>
      <c r="AG43" s="111">
        <f>VLOOKUP(E43,Data!$A$2:$B$26,2, FALSE)</f>
        <v>1.25</v>
      </c>
      <c r="AH43" s="111">
        <f>1+VLOOKUP($J$3,Data!$A$40:$D$48,2,FALSE)*$J43+VLOOKUP($K$3,Data!$A$40:$D$48,2,FALSE)*$K43+VLOOKUP($L$3,Data!$A$40:$D$48,2,FALSE)*$L43+VLOOKUP($M$3,Data!$A$40:$D$48,2,FALSE)*$M43+VLOOKUP($N$3,Data!$A$40:$D$48,2,FALSE)*$N43+VLOOKUP($O$3,Data!$A$40:$D$48,2,FALSE)*$O43+VLOOKUP($P$3,Data!$A$40:$D$48,2,FALSE)*$P43+VLOOKUP($Q$3,Data!$A$40:$D$48,2,FALSE)*$Q43+VLOOKUP($R$3,Data!$A$40:$D$48,2,FALSE)*$R43</f>
        <v>1</v>
      </c>
      <c r="AI43" s="111">
        <f>MAX(1+VLOOKUP($J$3,Data!$A$40:$D$48,3,FALSE)*$J43+VLOOKUP($K$3,Data!$A$40:$D$48,3,FALSE)*$K43+VLOOKUP($L$3,Data!$A$40:$D$48,3,FALSE)*$L43+VLOOKUP($M$3,Data!$A$40:$D$48,3,FALSE)*$M43+VLOOKUP($N$3,Data!$A$40:$D$48,3,FALSE)*$N43+VLOOKUP($O$3,Data!$A$40:$D$48,3,FALSE)*$O43+VLOOKUP($P$3,Data!$A$40:$D$48,3,FALSE)*$P43+VLOOKUP($Q$3,Data!$A$40:$D$48,3,FALSE)*$Q43+VLOOKUP($R$3,Data!$A$40:$D$48,3,FALSE)*$R43,0)</f>
        <v>1</v>
      </c>
      <c r="AJ43" s="111">
        <f>MAX(1-(VLOOKUP($J$3,Data!$A$40:$D$48,4,FALSE)*$J43+VLOOKUP($K$3,Data!$A$40:$D$48,4,FALSE)*$K43+VLOOKUP($L$3,Data!$A$40:$D$48,4,FALSE)*$L43+VLOOKUP($M$3,Data!$A$40:$D$48,4,FALSE)*$M43+VLOOKUP($N$3,Data!$A$40:$D$48,4,FALSE)*$N43+VLOOKUP($O$3,Data!$A$40:$D$48,4,FALSE)*$O43+VLOOKUP($P$3,Data!$A$40:$D$48,4,FALSE)*$P43+VLOOKUP($Q$3,Data!$A$40:$D$48,4,FALSE)*$Q43+VLOOKUP($R$3,Data!$A$40:$D$48,4,FALSE)*$R43),0.2)</f>
        <v>1</v>
      </c>
      <c r="AK43" s="112">
        <f t="shared" si="62"/>
        <v>0</v>
      </c>
      <c r="AL43" s="111">
        <f t="shared" si="63"/>
        <v>0.05</v>
      </c>
      <c r="AM43" s="111">
        <f t="shared" si="64"/>
        <v>0</v>
      </c>
      <c r="AN43" s="111">
        <f t="shared" si="65"/>
        <v>0</v>
      </c>
      <c r="AO43" s="131" t="s">
        <v>298</v>
      </c>
      <c r="AP43" s="11"/>
      <c r="AQ43" s="11">
        <f>IF(AQ$2=$A43,0,IF(HLOOKUP(AQ$2,Recipes!$H:$GI,'Production Calculator'!$A43+2,FALSE)=0,0,HLOOKUP(AQ$2,Recipes!$H:$GI,'Production Calculator'!$A43+2,FALSE)*$AK43))+IF($AO43=AQ$3,$AM43/VLOOKUP($AO43,Data!$A$50:$B$56,2,FALSE),0)</f>
        <v>0</v>
      </c>
      <c r="AR43" s="11">
        <f>IF(AR$2=$A43,0,IF(HLOOKUP(AR$2,Recipes!$H:$GI,'Production Calculator'!$A43+2,FALSE)=0,0,HLOOKUP(AR$2,Recipes!$H:$GI,'Production Calculator'!$A43+2,FALSE)*$AK43))+IF($AO43=AR$3,$AM43/VLOOKUP($AO43,Data!$A$50:$B$56,2,FALSE),0)</f>
        <v>0</v>
      </c>
      <c r="AS43" s="11">
        <f>IF(AS$2=$A43,0,IF(HLOOKUP(AS$2,Recipes!$H:$GI,'Production Calculator'!$A43+2,FALSE)=0,0,HLOOKUP(AS$2,Recipes!$H:$GI,'Production Calculator'!$A43+2,FALSE)*$AK43))+IF($AO43=AS$3,$AM43/VLOOKUP($AO43,Data!$A$50:$B$56,2,FALSE),0)</f>
        <v>0</v>
      </c>
      <c r="AT43" s="11">
        <f>IF(AT$2=$A43,0,IF(HLOOKUP(AT$2,Recipes!$H:$GI,'Production Calculator'!$A43+2,FALSE)=0,0,HLOOKUP(AT$2,Recipes!$H:$GI,'Production Calculator'!$A43+2,FALSE)*$AK43))+IF($AO43=AT$3,$AM43/VLOOKUP($AO43,Data!$A$50:$B$56,2,FALSE),0)</f>
        <v>0</v>
      </c>
      <c r="AU43" s="11">
        <f>IF(AU$2=$A43,0,IF(HLOOKUP(AU$2,Recipes!$H:$GI,'Production Calculator'!$A43+2,FALSE)=0,0,HLOOKUP(AU$2,Recipes!$H:$GI,'Production Calculator'!$A43+2,FALSE)*$AK43))+IF($AO43=AU$3,$AM43/VLOOKUP($AO43,Data!$A$50:$B$56,2,FALSE),0)</f>
        <v>0</v>
      </c>
      <c r="AV43" s="11">
        <f>IF(AV$2=$A43,0,IF(HLOOKUP(AV$2,Recipes!$H:$GI,'Production Calculator'!$A43+2,FALSE)=0,0,HLOOKUP(AV$2,Recipes!$H:$GI,'Production Calculator'!$A43+2,FALSE)*$AK43))+IF($AO43=AV$3,$AM43/VLOOKUP($AO43,Data!$A$50:$B$56,2,FALSE),0)</f>
        <v>0</v>
      </c>
      <c r="AW43" s="11">
        <f>IF(AW$2=$A43,0,IF(HLOOKUP(AW$2,Recipes!$H:$GI,'Production Calculator'!$A43+2,FALSE)=0,0,HLOOKUP(AW$2,Recipes!$H:$GI,'Production Calculator'!$A43+2,FALSE)*$AK43))+IF($AO43=AW$3,$AM43/VLOOKUP($AO43,Data!$A$50:$B$56,2,FALSE),0)</f>
        <v>0</v>
      </c>
      <c r="AX43" s="11">
        <f>IF(AX$2=$A43,0,IF(HLOOKUP(AX$2,Recipes!$H:$GI,'Production Calculator'!$A43+2,FALSE)=0,0,HLOOKUP(AX$2,Recipes!$H:$GI,'Production Calculator'!$A43+2,FALSE)*$AK43))+IF($AO43=AX$3,$AM43/VLOOKUP($AO43,Data!$A$50:$B$56,2,FALSE),0)</f>
        <v>0</v>
      </c>
      <c r="AY43" s="11">
        <f>IF(AY$2=$A43,0,IF(HLOOKUP(AY$2,Recipes!$H:$GI,'Production Calculator'!$A43+2,FALSE)=0,0,HLOOKUP(AY$2,Recipes!$H:$GI,'Production Calculator'!$A43+2,FALSE)*$AK43))+IF($AO43=AY$3,$AM43/VLOOKUP($AO43,Data!$A$50:$B$56,2,FALSE),0)</f>
        <v>0</v>
      </c>
      <c r="AZ43" s="11">
        <f>IF(AZ$2=$A43,0,IF(HLOOKUP(AZ$2,Recipes!$H:$GI,'Production Calculator'!$A43+2,FALSE)=0,0,HLOOKUP(AZ$2,Recipes!$H:$GI,'Production Calculator'!$A43+2,FALSE)*$AK43))+IF($AO43=AZ$3,$AM43/VLOOKUP($AO43,Data!$A$50:$B$56,2,FALSE),0)</f>
        <v>0</v>
      </c>
      <c r="BA43" s="11">
        <f>IF(BA$2=$A43,0,IF(HLOOKUP(BA$2,Recipes!$H:$GI,'Production Calculator'!$A43+2,FALSE)=0,0,HLOOKUP(BA$2,Recipes!$H:$GI,'Production Calculator'!$A43+2,FALSE)*$AK43))+IF($AO43=BA$3,$AM43/VLOOKUP($AO43,Data!$A$50:$B$56,2,FALSE),0)</f>
        <v>0</v>
      </c>
      <c r="BB43" s="11">
        <f>IF(BB$2=$A43,0,IF(HLOOKUP(BB$2,Recipes!$H:$GI,'Production Calculator'!$A43+2,FALSE)=0,0,HLOOKUP(BB$2,Recipes!$H:$GI,'Production Calculator'!$A43+2,FALSE)*$AK43))+IF($AO43=BB$3,$AM43/VLOOKUP($AO43,Data!$A$50:$B$56,2,FALSE),0)</f>
        <v>0</v>
      </c>
      <c r="BC43" s="11">
        <f>IF(BC$2=$A43,0,IF(HLOOKUP(BC$2,Recipes!$H:$GI,'Production Calculator'!$A43+2,FALSE)=0,0,HLOOKUP(BC$2,Recipes!$H:$GI,'Production Calculator'!$A43+2,FALSE)*$AK43))+IF($AO43=BC$3,$AM43/VLOOKUP($AO43,Data!$A$50:$B$56,2,FALSE),0)</f>
        <v>0</v>
      </c>
      <c r="BD43" s="11">
        <f>IF(BD$2=$A43,0,IF(HLOOKUP(BD$2,Recipes!$H:$GI,'Production Calculator'!$A43+2,FALSE)=0,0,HLOOKUP(BD$2,Recipes!$H:$GI,'Production Calculator'!$A43+2,FALSE)*$AK43))+IF($AO43=BD$3,$AM43/VLOOKUP($AO43,Data!$A$50:$B$56,2,FALSE),0)</f>
        <v>0</v>
      </c>
      <c r="BE43" s="11">
        <f>IF(BE$2=$A43,0,IF(HLOOKUP(BE$2,Recipes!$H:$GI,'Production Calculator'!$A43+2,FALSE)=0,0,HLOOKUP(BE$2,Recipes!$H:$GI,'Production Calculator'!$A43+2,FALSE)*$AK43))+IF($AO43=BE$3,$AM43/VLOOKUP($AO43,Data!$A$50:$B$56,2,FALSE),0)</f>
        <v>0</v>
      </c>
      <c r="BF43" s="11">
        <f>IF(BF$2=$A43,0,IF(HLOOKUP(BF$2,Recipes!$H:$GI,'Production Calculator'!$A43+2,FALSE)=0,0,HLOOKUP(BF$2,Recipes!$H:$GI,'Production Calculator'!$A43+2,FALSE)*$AK43))+IF($AO43=BF$3,$AM43/VLOOKUP($AO43,Data!$A$50:$B$56,2,FALSE),0)</f>
        <v>0</v>
      </c>
      <c r="BG43" s="11">
        <f>IF(BG$2=$A43,0,IF(HLOOKUP(BG$2,Recipes!$H:$GI,'Production Calculator'!$A43+2,FALSE)=0,0,HLOOKUP(BG$2,Recipes!$H:$GI,'Production Calculator'!$A43+2,FALSE)*$AK43))+IF($AO43=BG$3,$AM43/VLOOKUP($AO43,Data!$A$50:$B$56,2,FALSE),0)</f>
        <v>0</v>
      </c>
      <c r="BH43" s="11">
        <f>IF(BH$2=$A43,0,IF(HLOOKUP(BH$2,Recipes!$H:$GI,'Production Calculator'!$A43+2,FALSE)=0,0,HLOOKUP(BH$2,Recipes!$H:$GI,'Production Calculator'!$A43+2,FALSE)*$AK43))+IF($AO43=BH$3,$AM43/VLOOKUP($AO43,Data!$A$50:$B$56,2,FALSE),0)</f>
        <v>0</v>
      </c>
      <c r="BI43" s="11">
        <f>IF(BI$2=$A43,0,IF(HLOOKUP(BI$2,Recipes!$H:$GI,'Production Calculator'!$A43+2,FALSE)=0,0,HLOOKUP(BI$2,Recipes!$H:$GI,'Production Calculator'!$A43+2,FALSE)*$AK43))+IF($AO43=BI$3,$AM43/VLOOKUP($AO43,Data!$A$50:$B$56,2,FALSE),0)</f>
        <v>0</v>
      </c>
      <c r="BJ43" s="11">
        <f>IF(BJ$2=$A43,0,IF(HLOOKUP(BJ$2,Recipes!$H:$GI,'Production Calculator'!$A43+2,FALSE)=0,0,HLOOKUP(BJ$2,Recipes!$H:$GI,'Production Calculator'!$A43+2,FALSE)*$AK43))+IF($AO43=BJ$3,$AM43/VLOOKUP($AO43,Data!$A$50:$B$56,2,FALSE),0)</f>
        <v>0</v>
      </c>
      <c r="BK43" s="11">
        <f>IF(BK$2=$A43,0,IF(HLOOKUP(BK$2,Recipes!$H:$GI,'Production Calculator'!$A43+2,FALSE)=0,0,HLOOKUP(BK$2,Recipes!$H:$GI,'Production Calculator'!$A43+2,FALSE)*$AK43))+IF($AO43=BK$3,$AM43/VLOOKUP($AO43,Data!$A$50:$B$56,2,FALSE),0)</f>
        <v>0</v>
      </c>
      <c r="BL43" s="11">
        <f>IF(BL$2=$A43,0,IF(HLOOKUP(BL$2,Recipes!$H:$GI,'Production Calculator'!$A43+2,FALSE)=0,0,HLOOKUP(BL$2,Recipes!$H:$GI,'Production Calculator'!$A43+2,FALSE)*$AK43))+IF($AO43=BL$3,$AM43/VLOOKUP($AO43,Data!$A$50:$B$56,2,FALSE),0)</f>
        <v>0</v>
      </c>
      <c r="BM43" s="11">
        <f>IF(BM$2=$A43,0,IF(HLOOKUP(BM$2,Recipes!$H:$GI,'Production Calculator'!$A43+2,FALSE)=0,0,HLOOKUP(BM$2,Recipes!$H:$GI,'Production Calculator'!$A43+2,FALSE)*$AK43))+IF($AO43=BM$3,$AM43/VLOOKUP($AO43,Data!$A$50:$B$56,2,FALSE),0)</f>
        <v>0</v>
      </c>
      <c r="BN43" s="11">
        <f>IF(BN$2=$A43,0,IF(HLOOKUP(BN$2,Recipes!$H:$GI,'Production Calculator'!$A43+2,FALSE)=0,0,HLOOKUP(BN$2,Recipes!$H:$GI,'Production Calculator'!$A43+2,FALSE)*$AK43))+IF($AO43=BN$3,$AM43/VLOOKUP($AO43,Data!$A$50:$B$56,2,FALSE),0)</f>
        <v>0</v>
      </c>
      <c r="BO43" s="11">
        <f>IF(BO$2=$A43,0,IF(HLOOKUP(BO$2,Recipes!$H:$GI,'Production Calculator'!$A43+2,FALSE)=0,0,HLOOKUP(BO$2,Recipes!$H:$GI,'Production Calculator'!$A43+2,FALSE)*$AK43))+IF($AO43=BO$3,$AM43/VLOOKUP($AO43,Data!$A$50:$B$56,2,FALSE),0)</f>
        <v>0</v>
      </c>
      <c r="BP43" s="11">
        <f>IF(BP$2=$A43,0,IF(HLOOKUP(BP$2,Recipes!$H:$GI,'Production Calculator'!$A43+2,FALSE)=0,0,HLOOKUP(BP$2,Recipes!$H:$GI,'Production Calculator'!$A43+2,FALSE)*$AK43))+IF($AO43=BP$3,$AM43/VLOOKUP($AO43,Data!$A$50:$B$56,2,FALSE),0)</f>
        <v>0</v>
      </c>
      <c r="BQ43" s="11">
        <f>IF(BQ$2=$A43,0,IF(HLOOKUP(BQ$2,Recipes!$H:$GI,'Production Calculator'!$A43+2,FALSE)=0,0,HLOOKUP(BQ$2,Recipes!$H:$GI,'Production Calculator'!$A43+2,FALSE)*$AK43))+IF($AO43=BQ$3,$AM43/VLOOKUP($AO43,Data!$A$50:$B$56,2,FALSE),0)</f>
        <v>0</v>
      </c>
      <c r="BR43" s="11">
        <f>IF(BR$2=$A43,0,IF(HLOOKUP(BR$2,Recipes!$H:$GI,'Production Calculator'!$A43+2,FALSE)=0,0,HLOOKUP(BR$2,Recipes!$H:$GI,'Production Calculator'!$A43+2,FALSE)*$AK43))+IF($AO43=BR$3,$AM43/VLOOKUP($AO43,Data!$A$50:$B$56,2,FALSE),0)</f>
        <v>0</v>
      </c>
      <c r="BS43" s="11">
        <f>IF(BS$2=$A43,0,IF(HLOOKUP(BS$2,Recipes!$H:$GI,'Production Calculator'!$A43+2,FALSE)=0,0,HLOOKUP(BS$2,Recipes!$H:$GI,'Production Calculator'!$A43+2,FALSE)*$AK43))+IF($AO43=BS$3,$AM43/VLOOKUP($AO43,Data!$A$50:$B$56,2,FALSE),0)</f>
        <v>0</v>
      </c>
      <c r="BT43" s="11">
        <f>IF(BT$2=$A43,0,IF(HLOOKUP(BT$2,Recipes!$H:$GI,'Production Calculator'!$A43+2,FALSE)=0,0,HLOOKUP(BT$2,Recipes!$H:$GI,'Production Calculator'!$A43+2,FALSE)*$AK43))+IF($AO43=BT$3,$AM43/VLOOKUP($AO43,Data!$A$50:$B$56,2,FALSE),0)</f>
        <v>0</v>
      </c>
      <c r="BU43" s="11">
        <f>IF(BU$2=$A43,0,IF(HLOOKUP(BU$2,Recipes!$H:$GI,'Production Calculator'!$A43+2,FALSE)=0,0,HLOOKUP(BU$2,Recipes!$H:$GI,'Production Calculator'!$A43+2,FALSE)*$AK43))+IF($AO43=BU$3,$AM43/VLOOKUP($AO43,Data!$A$50:$B$56,2,FALSE),0)</f>
        <v>0</v>
      </c>
      <c r="BV43" s="11">
        <f>IF(BV$2=$A43,0,IF(HLOOKUP(BV$2,Recipes!$H:$GI,'Production Calculator'!$A43+2,FALSE)=0,0,HLOOKUP(BV$2,Recipes!$H:$GI,'Production Calculator'!$A43+2,FALSE)*$AK43))+IF($AO43=BV$3,$AM43/VLOOKUP($AO43,Data!$A$50:$B$56,2,FALSE),0)</f>
        <v>0</v>
      </c>
      <c r="BW43" s="11">
        <f>IF(BW$2=$A43,0,IF(HLOOKUP(BW$2,Recipes!$H:$GI,'Production Calculator'!$A43+2,FALSE)=0,0,HLOOKUP(BW$2,Recipes!$H:$GI,'Production Calculator'!$A43+2,FALSE)*$AK43))+IF($AO43=BW$3,$AM43/VLOOKUP($AO43,Data!$A$50:$B$56,2,FALSE),0)</f>
        <v>0</v>
      </c>
      <c r="BX43" s="11">
        <f>IF(BX$2=$A43,0,IF(HLOOKUP(BX$2,Recipes!$H:$GI,'Production Calculator'!$A43+2,FALSE)=0,0,HLOOKUP(BX$2,Recipes!$H:$GI,'Production Calculator'!$A43+2,FALSE)*$AK43))+IF($AO43=BX$3,$AM43/VLOOKUP($AO43,Data!$A$50:$B$56,2,FALSE),0)</f>
        <v>0</v>
      </c>
      <c r="BY43" s="11">
        <f>IF(BY$2=$A43,0,IF(HLOOKUP(BY$2,Recipes!$H:$GI,'Production Calculator'!$A43+2,FALSE)=0,0,HLOOKUP(BY$2,Recipes!$H:$GI,'Production Calculator'!$A43+2,FALSE)*$AK43))+IF($AO43=BY$3,$AM43/VLOOKUP($AO43,Data!$A$50:$B$56,2,FALSE),0)</f>
        <v>0</v>
      </c>
      <c r="BZ43" s="11">
        <f>IF(BZ$2=$A43,0,IF(HLOOKUP(BZ$2,Recipes!$H:$GI,'Production Calculator'!$A43+2,FALSE)=0,0,HLOOKUP(BZ$2,Recipes!$H:$GI,'Production Calculator'!$A43+2,FALSE)*$AK43))+IF($AO43=BZ$3,$AM43/VLOOKUP($AO43,Data!$A$50:$B$56,2,FALSE),0)</f>
        <v>0</v>
      </c>
      <c r="CA43" s="11">
        <f>IF(CA$2=$A43,0,IF(HLOOKUP(CA$2,Recipes!$H:$GI,'Production Calculator'!$A43+2,FALSE)=0,0,HLOOKUP(CA$2,Recipes!$H:$GI,'Production Calculator'!$A43+2,FALSE)*$AK43))+IF($AO43=CA$3,$AM43/VLOOKUP($AO43,Data!$A$50:$B$56,2,FALSE),0)</f>
        <v>0</v>
      </c>
      <c r="CB43" s="11">
        <f>IF(CB$2=$A43,0,IF(HLOOKUP(CB$2,Recipes!$H:$GI,'Production Calculator'!$A43+2,FALSE)=0,0,HLOOKUP(CB$2,Recipes!$H:$GI,'Production Calculator'!$A43+2,FALSE)*$AK43))+IF($AO43=CB$3,$AM43/VLOOKUP($AO43,Data!$A$50:$B$56,2,FALSE),0)</f>
        <v>0</v>
      </c>
      <c r="CC43" s="11">
        <f>IF(CC$2=$A43,0,IF(HLOOKUP(CC$2,Recipes!$H:$GI,'Production Calculator'!$A43+2,FALSE)=0,0,HLOOKUP(CC$2,Recipes!$H:$GI,'Production Calculator'!$A43+2,FALSE)*$AK43))+IF($AO43=CC$3,$AM43/VLOOKUP($AO43,Data!$A$50:$B$56,2,FALSE),0)</f>
        <v>0</v>
      </c>
      <c r="CD43" s="11">
        <f>IF(CD$2=$A43,0,IF(HLOOKUP(CD$2,Recipes!$H:$GI,'Production Calculator'!$A43+2,FALSE)=0,0,HLOOKUP(CD$2,Recipes!$H:$GI,'Production Calculator'!$A43+2,FALSE)*$AK43))+IF($AO43=CD$3,$AM43/VLOOKUP($AO43,Data!$A$50:$B$56,2,FALSE),0)</f>
        <v>0</v>
      </c>
      <c r="CE43" s="11">
        <f>IF(CE$2=$A43,0,IF(HLOOKUP(CE$2,Recipes!$H:$GI,'Production Calculator'!$A43+2,FALSE)=0,0,HLOOKUP(CE$2,Recipes!$H:$GI,'Production Calculator'!$A43+2,FALSE)*$AK43))+IF($AO43=CE$3,$AM43/VLOOKUP($AO43,Data!$A$50:$B$56,2,FALSE),0)</f>
        <v>0</v>
      </c>
      <c r="CF43" s="11">
        <f>IF(CF$2=$A43,0,IF(HLOOKUP(CF$2,Recipes!$H:$GI,'Production Calculator'!$A43+2,FALSE)=0,0,HLOOKUP(CF$2,Recipes!$H:$GI,'Production Calculator'!$A43+2,FALSE)*$AK43))+IF($AO43=CF$3,$AM43/VLOOKUP($AO43,Data!$A$50:$B$56,2,FALSE),0)</f>
        <v>0</v>
      </c>
      <c r="CG43" s="11">
        <f>IF(CG$2=$A43,0,IF(HLOOKUP(CG$2,Recipes!$H:$GI,'Production Calculator'!$A43+2,FALSE)=0,0,HLOOKUP(CG$2,Recipes!$H:$GI,'Production Calculator'!$A43+2,FALSE)*$AK43))+IF($AO43=CG$3,$AM43/VLOOKUP($AO43,Data!$A$50:$B$56,2,FALSE),0)</f>
        <v>0</v>
      </c>
      <c r="CH43" s="11">
        <f>IF(CH$2=$A43,0,IF(HLOOKUP(CH$2,Recipes!$H:$GI,'Production Calculator'!$A43+2,FALSE)=0,0,HLOOKUP(CH$2,Recipes!$H:$GI,'Production Calculator'!$A43+2,FALSE)*$AK43))+IF($AO43=CH$3,$AM43/VLOOKUP($AO43,Data!$A$50:$B$56,2,FALSE),0)</f>
        <v>0</v>
      </c>
      <c r="CI43" s="11">
        <f>IF(CI$2=$A43,0,IF(HLOOKUP(CI$2,Recipes!$H:$GI,'Production Calculator'!$A43+2,FALSE)=0,0,HLOOKUP(CI$2,Recipes!$H:$GI,'Production Calculator'!$A43+2,FALSE)*$AK43))+IF($AO43=CI$3,$AM43/VLOOKUP($AO43,Data!$A$50:$B$56,2,FALSE),0)</f>
        <v>0</v>
      </c>
      <c r="CJ43" s="11">
        <f>IF(CJ$2=$A43,0,IF(HLOOKUP(CJ$2,Recipes!$H:$GI,'Production Calculator'!$A43+2,FALSE)=0,0,HLOOKUP(CJ$2,Recipes!$H:$GI,'Production Calculator'!$A43+2,FALSE)*$AK43))+IF($AO43=CJ$3,$AM43/VLOOKUP($AO43,Data!$A$50:$B$56,2,FALSE),0)</f>
        <v>0</v>
      </c>
      <c r="CK43" s="11">
        <f>IF(CK$2=$A43,0,IF(HLOOKUP(CK$2,Recipes!$H:$GI,'Production Calculator'!$A43+2,FALSE)=0,0,HLOOKUP(CK$2,Recipes!$H:$GI,'Production Calculator'!$A43+2,FALSE)*$AK43))+IF($AO43=CK$3,$AM43/VLOOKUP($AO43,Data!$A$50:$B$56,2,FALSE),0)</f>
        <v>0</v>
      </c>
      <c r="CL43" s="11">
        <f>IF(CL$2=$A43,0,IF(HLOOKUP(CL$2,Recipes!$H:$GI,'Production Calculator'!$A43+2,FALSE)=0,0,HLOOKUP(CL$2,Recipes!$H:$GI,'Production Calculator'!$A43+2,FALSE)*$AK43))+IF($AO43=CL$3,$AM43/VLOOKUP($AO43,Data!$A$50:$B$56,2,FALSE),0)</f>
        <v>0</v>
      </c>
      <c r="CM43" s="11">
        <f>IF(CM$2=$A43,0,IF(HLOOKUP(CM$2,Recipes!$H:$GI,'Production Calculator'!$A43+2,FALSE)=0,0,HLOOKUP(CM$2,Recipes!$H:$GI,'Production Calculator'!$A43+2,FALSE)*$AK43))+IF($AO43=CM$3,$AM43/VLOOKUP($AO43,Data!$A$50:$B$56,2,FALSE),0)</f>
        <v>0</v>
      </c>
      <c r="CN43" s="11">
        <f>IF(CN$2=$A43,0,IF(HLOOKUP(CN$2,Recipes!$H:$GI,'Production Calculator'!$A43+2,FALSE)=0,0,HLOOKUP(CN$2,Recipes!$H:$GI,'Production Calculator'!$A43+2,FALSE)*$AK43))+IF($AO43=CN$3,$AM43/VLOOKUP($AO43,Data!$A$50:$B$56,2,FALSE),0)</f>
        <v>0</v>
      </c>
      <c r="CO43" s="11">
        <f>IF(CO$2=$A43,0,IF(HLOOKUP(CO$2,Recipes!$H:$GI,'Production Calculator'!$A43+2,FALSE)=0,0,HLOOKUP(CO$2,Recipes!$H:$GI,'Production Calculator'!$A43+2,FALSE)*$AK43))+IF($AO43=CO$3,$AM43/VLOOKUP($AO43,Data!$A$50:$B$56,2,FALSE),0)</f>
        <v>0</v>
      </c>
      <c r="CP43" s="11">
        <f>IF(CP$2=$A43,0,IF(HLOOKUP(CP$2,Recipes!$H:$GI,'Production Calculator'!$A43+2,FALSE)=0,0,HLOOKUP(CP$2,Recipes!$H:$GI,'Production Calculator'!$A43+2,FALSE)*$AK43))+IF($AO43=CP$3,$AM43/VLOOKUP($AO43,Data!$A$50:$B$56,2,FALSE),0)</f>
        <v>0</v>
      </c>
      <c r="CQ43" s="11">
        <f>IF(CQ$2=$A43,0,IF(HLOOKUP(CQ$2,Recipes!$H:$GI,'Production Calculator'!$A43+2,FALSE)=0,0,HLOOKUP(CQ$2,Recipes!$H:$GI,'Production Calculator'!$A43+2,FALSE)*$AK43))+IF($AO43=CQ$3,$AM43/VLOOKUP($AO43,Data!$A$50:$B$56,2,FALSE),0)</f>
        <v>0</v>
      </c>
      <c r="CR43" s="11">
        <f>IF(CR$2=$A43,0,IF(HLOOKUP(CR$2,Recipes!$H:$GI,'Production Calculator'!$A43+2,FALSE)=0,0,HLOOKUP(CR$2,Recipes!$H:$GI,'Production Calculator'!$A43+2,FALSE)*$AK43))+IF($AO43=CR$3,$AM43/VLOOKUP($AO43,Data!$A$50:$B$56,2,FALSE),0)</f>
        <v>0</v>
      </c>
      <c r="CS43" s="11">
        <f>IF(CS$2=$A43,0,IF(HLOOKUP(CS$2,Recipes!$H:$GI,'Production Calculator'!$A43+2,FALSE)=0,0,HLOOKUP(CS$2,Recipes!$H:$GI,'Production Calculator'!$A43+2,FALSE)*$AK43))+IF($AO43=CS$3,$AM43/VLOOKUP($AO43,Data!$A$50:$B$56,2,FALSE),0)</f>
        <v>0</v>
      </c>
      <c r="CT43" s="11">
        <f>IF(CT$2=$A43,0,IF(HLOOKUP(CT$2,Recipes!$H:$GI,'Production Calculator'!$A43+2,FALSE)=0,0,HLOOKUP(CT$2,Recipes!$H:$GI,'Production Calculator'!$A43+2,FALSE)*$AK43))+IF($AO43=CT$3,$AM43/VLOOKUP($AO43,Data!$A$50:$B$56,2,FALSE),0)</f>
        <v>0</v>
      </c>
      <c r="CU43" s="11">
        <f>IF(CU$2=$A43,0,IF(HLOOKUP(CU$2,Recipes!$H:$GI,'Production Calculator'!$A43+2,FALSE)=0,0,HLOOKUP(CU$2,Recipes!$H:$GI,'Production Calculator'!$A43+2,FALSE)*$AK43))+IF($AO43=CU$3,$AM43/VLOOKUP($AO43,Data!$A$50:$B$56,2,FALSE),0)</f>
        <v>0</v>
      </c>
      <c r="CV43" s="11">
        <f>IF(CV$2=$A43,0,IF(HLOOKUP(CV$2,Recipes!$H:$GI,'Production Calculator'!$A43+2,FALSE)=0,0,HLOOKUP(CV$2,Recipes!$H:$GI,'Production Calculator'!$A43+2,FALSE)*$AK43))+IF($AO43=CV$3,$AM43/VLOOKUP($AO43,Data!$A$50:$B$56,2,FALSE),0)</f>
        <v>0</v>
      </c>
      <c r="CW43" s="11">
        <f>IF(CW$2=$A43,0,IF(HLOOKUP(CW$2,Recipes!$H:$GI,'Production Calculator'!$A43+2,FALSE)=0,0,HLOOKUP(CW$2,Recipes!$H:$GI,'Production Calculator'!$A43+2,FALSE)*$AK43))+IF($AO43=CW$3,$AM43/VLOOKUP($AO43,Data!$A$50:$B$56,2,FALSE),0)</f>
        <v>0</v>
      </c>
      <c r="CX43" s="11">
        <f>IF(CX$2=$A43,0,IF(HLOOKUP(CX$2,Recipes!$H:$GI,'Production Calculator'!$A43+2,FALSE)=0,0,HLOOKUP(CX$2,Recipes!$H:$GI,'Production Calculator'!$A43+2,FALSE)*$AK43))+IF($AO43=CX$3,$AM43/VLOOKUP($AO43,Data!$A$50:$B$56,2,FALSE),0)</f>
        <v>0</v>
      </c>
      <c r="CY43" s="11">
        <f>IF(CY$2=$A43,0,IF(HLOOKUP(CY$2,Recipes!$H:$GI,'Production Calculator'!$A43+2,FALSE)=0,0,HLOOKUP(CY$2,Recipes!$H:$GI,'Production Calculator'!$A43+2,FALSE)*$AK43))+IF($AO43=CY$3,$AM43/VLOOKUP($AO43,Data!$A$50:$B$56,2,FALSE),0)</f>
        <v>0</v>
      </c>
      <c r="CZ43" s="11">
        <f>IF(CZ$2=$A43,0,IF(HLOOKUP(CZ$2,Recipes!$H:$GI,'Production Calculator'!$A43+2,FALSE)=0,0,HLOOKUP(CZ$2,Recipes!$H:$GI,'Production Calculator'!$A43+2,FALSE)*$AK43))+IF($AO43=CZ$3,$AM43/VLOOKUP($AO43,Data!$A$50:$B$56,2,FALSE),0)</f>
        <v>0</v>
      </c>
      <c r="DA43" s="11">
        <f>IF(DA$2=$A43,0,IF(HLOOKUP(DA$2,Recipes!$H:$GI,'Production Calculator'!$A43+2,FALSE)=0,0,HLOOKUP(DA$2,Recipes!$H:$GI,'Production Calculator'!$A43+2,FALSE)*$AK43))+IF($AO43=DA$3,$AM43/VLOOKUP($AO43,Data!$A$50:$B$56,2,FALSE),0)</f>
        <v>0</v>
      </c>
      <c r="DB43" s="11">
        <f>IF(DB$2=$A43,0,IF(HLOOKUP(DB$2,Recipes!$H:$GI,'Production Calculator'!$A43+2,FALSE)=0,0,HLOOKUP(DB$2,Recipes!$H:$GI,'Production Calculator'!$A43+2,FALSE)*$AK43))+IF($AO43=DB$3,$AM43/VLOOKUP($AO43,Data!$A$50:$B$56,2,FALSE),0)</f>
        <v>0</v>
      </c>
      <c r="DC43" s="11">
        <f>IF(DC$2=$A43,0,IF(HLOOKUP(DC$2,Recipes!$H:$GI,'Production Calculator'!$A43+2,FALSE)=0,0,HLOOKUP(DC$2,Recipes!$H:$GI,'Production Calculator'!$A43+2,FALSE)*$AK43))+IF($AO43=DC$3,$AM43/VLOOKUP($AO43,Data!$A$50:$B$56,2,FALSE),0)</f>
        <v>0</v>
      </c>
      <c r="DD43" s="11">
        <f>IF(DD$2=$A43,0,IF(HLOOKUP(DD$2,Recipes!$H:$GI,'Production Calculator'!$A43+2,FALSE)=0,0,HLOOKUP(DD$2,Recipes!$H:$GI,'Production Calculator'!$A43+2,FALSE)*$AK43))+IF($AO43=DD$3,$AM43/VLOOKUP($AO43,Data!$A$50:$B$56,2,FALSE),0)</f>
        <v>0</v>
      </c>
      <c r="DE43" s="11">
        <f>IF(DE$2=$A43,0,IF(HLOOKUP(DE$2,Recipes!$H:$GI,'Production Calculator'!$A43+2,FALSE)=0,0,HLOOKUP(DE$2,Recipes!$H:$GI,'Production Calculator'!$A43+2,FALSE)*$AK43))+IF($AO43=DE$3,$AM43/VLOOKUP($AO43,Data!$A$50:$B$56,2,FALSE),0)</f>
        <v>0</v>
      </c>
      <c r="DF43" s="11">
        <f>IF(DF$2=$A43,0,IF(HLOOKUP(DF$2,Recipes!$H:$GI,'Production Calculator'!$A43+2,FALSE)=0,0,HLOOKUP(DF$2,Recipes!$H:$GI,'Production Calculator'!$A43+2,FALSE)*$AK43))+IF($AO43=DF$3,$AM43/VLOOKUP($AO43,Data!$A$50:$B$56,2,FALSE),0)</f>
        <v>0</v>
      </c>
      <c r="DG43" s="11">
        <f>IF(DG$2=$A43,0,IF(HLOOKUP(DG$2,Recipes!$H:$GI,'Production Calculator'!$A43+2,FALSE)=0,0,HLOOKUP(DG$2,Recipes!$H:$GI,'Production Calculator'!$A43+2,FALSE)*$AK43))+IF($AO43=DG$3,$AM43/VLOOKUP($AO43,Data!$A$50:$B$56,2,FALSE),0)</f>
        <v>0</v>
      </c>
      <c r="DH43" s="11">
        <f>IF(DH$2=$A43,0,IF(HLOOKUP(DH$2,Recipes!$H:$GI,'Production Calculator'!$A43+2,FALSE)=0,0,HLOOKUP(DH$2,Recipes!$H:$GI,'Production Calculator'!$A43+2,FALSE)*$AK43))+IF($AO43=DH$3,$AM43/VLOOKUP($AO43,Data!$A$50:$B$56,2,FALSE),0)</f>
        <v>0</v>
      </c>
      <c r="DI43" s="11">
        <f>IF(DI$2=$A43,0,IF(HLOOKUP(DI$2,Recipes!$H:$GI,'Production Calculator'!$A43+2,FALSE)=0,0,HLOOKUP(DI$2,Recipes!$H:$GI,'Production Calculator'!$A43+2,FALSE)*$AK43))+IF($AO43=DI$3,$AM43/VLOOKUP($AO43,Data!$A$50:$B$56,2,FALSE),0)</f>
        <v>0</v>
      </c>
      <c r="DJ43" s="11">
        <f>IF(DJ$2=$A43,0,IF(HLOOKUP(DJ$2,Recipes!$H:$GI,'Production Calculator'!$A43+2,FALSE)=0,0,HLOOKUP(DJ$2,Recipes!$H:$GI,'Production Calculator'!$A43+2,FALSE)*$AK43))+IF($AO43=DJ$3,$AM43/VLOOKUP($AO43,Data!$A$50:$B$56,2,FALSE),0)</f>
        <v>0</v>
      </c>
      <c r="DK43" s="11">
        <f>IF(DK$2=$A43,0,IF(HLOOKUP(DK$2,Recipes!$H:$GI,'Production Calculator'!$A43+2,FALSE)=0,0,HLOOKUP(DK$2,Recipes!$H:$GI,'Production Calculator'!$A43+2,FALSE)*$AK43))+IF($AO43=DK$3,$AM43/VLOOKUP($AO43,Data!$A$50:$B$56,2,FALSE),0)</f>
        <v>0</v>
      </c>
      <c r="DL43" s="11">
        <f>IF(DL$2=$A43,0,IF(HLOOKUP(DL$2,Recipes!$H:$GI,'Production Calculator'!$A43+2,FALSE)=0,0,HLOOKUP(DL$2,Recipes!$H:$GI,'Production Calculator'!$A43+2,FALSE)*$AK43))+IF($AO43=DL$3,$AM43/VLOOKUP($AO43,Data!$A$50:$B$56,2,FALSE),0)</f>
        <v>0</v>
      </c>
      <c r="DM43" s="11">
        <f>IF(DM$2=$A43,0,IF(HLOOKUP(DM$2,Recipes!$H:$GI,'Production Calculator'!$A43+2,FALSE)=0,0,HLOOKUP(DM$2,Recipes!$H:$GI,'Production Calculator'!$A43+2,FALSE)*$AK43))+IF($AO43=DM$3,$AM43/VLOOKUP($AO43,Data!$A$50:$B$56,2,FALSE),0)</f>
        <v>0</v>
      </c>
      <c r="DN43" s="11">
        <f>IF(DN$2=$A43,0,IF(HLOOKUP(DN$2,Recipes!$H:$GI,'Production Calculator'!$A43+2,FALSE)=0,0,HLOOKUP(DN$2,Recipes!$H:$GI,'Production Calculator'!$A43+2,FALSE)*$AK43))+IF($AO43=DN$3,$AM43/VLOOKUP($AO43,Data!$A$50:$B$56,2,FALSE),0)</f>
        <v>0</v>
      </c>
      <c r="DO43" s="11">
        <f>IF(DO$2=$A43,0,IF(HLOOKUP(DO$2,Recipes!$H:$GI,'Production Calculator'!$A43+2,FALSE)=0,0,HLOOKUP(DO$2,Recipes!$H:$GI,'Production Calculator'!$A43+2,FALSE)*$AK43))+IF($AO43=DO$3,$AM43/VLOOKUP($AO43,Data!$A$50:$B$56,2,FALSE),0)</f>
        <v>0</v>
      </c>
      <c r="DP43" s="11">
        <f>IF(DP$2=$A43,0,IF(HLOOKUP(DP$2,Recipes!$H:$GI,'Production Calculator'!$A43+2,FALSE)=0,0,HLOOKUP(DP$2,Recipes!$H:$GI,'Production Calculator'!$A43+2,FALSE)*$AK43))+IF($AO43=DP$3,$AM43/VLOOKUP($AO43,Data!$A$50:$B$56,2,FALSE),0)</f>
        <v>0</v>
      </c>
      <c r="DQ43" s="11">
        <f>IF(DQ$2=$A43,0,IF(HLOOKUP(DQ$2,Recipes!$H:$GI,'Production Calculator'!$A43+2,FALSE)=0,0,HLOOKUP(DQ$2,Recipes!$H:$GI,'Production Calculator'!$A43+2,FALSE)*$AK43))+IF($AO43=DQ$3,$AM43/VLOOKUP($AO43,Data!$A$50:$B$56,2,FALSE),0)</f>
        <v>0</v>
      </c>
      <c r="DR43" s="11">
        <f>IF(DR$2=$A43,0,IF(HLOOKUP(DR$2,Recipes!$H:$GI,'Production Calculator'!$A43+2,FALSE)=0,0,HLOOKUP(DR$2,Recipes!$H:$GI,'Production Calculator'!$A43+2,FALSE)*$AK43))+IF($AO43=DR$3,$AM43/VLOOKUP($AO43,Data!$A$50:$B$56,2,FALSE),0)</f>
        <v>0</v>
      </c>
      <c r="DS43" s="11">
        <f>IF(DS$2=$A43,0,IF(HLOOKUP(DS$2,Recipes!$H:$GI,'Production Calculator'!$A43+2,FALSE)=0,0,HLOOKUP(DS$2,Recipes!$H:$GI,'Production Calculator'!$A43+2,FALSE)*$AK43))+IF($AO43=DS$3,$AM43/VLOOKUP($AO43,Data!$A$50:$B$56,2,FALSE),0)</f>
        <v>0</v>
      </c>
      <c r="DT43" s="11">
        <f>IF(DT$2=$A43,0,IF(HLOOKUP(DT$2,Recipes!$H:$GI,'Production Calculator'!$A43+2,FALSE)=0,0,HLOOKUP(DT$2,Recipes!$H:$GI,'Production Calculator'!$A43+2,FALSE)*$AK43))+IF($AO43=DT$3,$AM43/VLOOKUP($AO43,Data!$A$50:$B$56,2,FALSE),0)</f>
        <v>0</v>
      </c>
      <c r="DU43" s="11">
        <f>IF(DU$2=$A43,0,IF(HLOOKUP(DU$2,Recipes!$H:$GI,'Production Calculator'!$A43+2,FALSE)=0,0,HLOOKUP(DU$2,Recipes!$H:$GI,'Production Calculator'!$A43+2,FALSE)*$AK43))+IF($AO43=DU$3,$AM43/VLOOKUP($AO43,Data!$A$50:$B$56,2,FALSE),0)</f>
        <v>0</v>
      </c>
      <c r="DV43" s="11">
        <f>IF(DV$2=$A43,0,IF(HLOOKUP(DV$2,Recipes!$H:$GI,'Production Calculator'!$A43+2,FALSE)=0,0,HLOOKUP(DV$2,Recipes!$H:$GI,'Production Calculator'!$A43+2,FALSE)*$AK43))+IF($AO43=DV$3,$AM43/VLOOKUP($AO43,Data!$A$50:$B$56,2,FALSE),0)</f>
        <v>0</v>
      </c>
      <c r="DW43" s="11">
        <f>IF(DW$2=$A43,0,IF(HLOOKUP(DW$2,Recipes!$H:$GI,'Production Calculator'!$A43+2,FALSE)=0,0,HLOOKUP(DW$2,Recipes!$H:$GI,'Production Calculator'!$A43+2,FALSE)*$AK43))+IF($AO43=DW$3,$AM43/VLOOKUP($AO43,Data!$A$50:$B$56,2,FALSE),0)</f>
        <v>0</v>
      </c>
      <c r="DX43" s="11">
        <f>IF(DX$2=$A43,0,IF(HLOOKUP(DX$2,Recipes!$H:$GI,'Production Calculator'!$A43+2,FALSE)=0,0,HLOOKUP(DX$2,Recipes!$H:$GI,'Production Calculator'!$A43+2,FALSE)*$AK43))+IF($AO43=DX$3,$AM43/VLOOKUP($AO43,Data!$A$50:$B$56,2,FALSE),0)</f>
        <v>0</v>
      </c>
      <c r="DY43" s="11">
        <f>IF(DY$2=$A43,0,IF(HLOOKUP(DY$2,Recipes!$H:$GI,'Production Calculator'!$A43+2,FALSE)=0,0,HLOOKUP(DY$2,Recipes!$H:$GI,'Production Calculator'!$A43+2,FALSE)*$AK43))+IF($AO43=DY$3,$AM43/VLOOKUP($AO43,Data!$A$50:$B$56,2,FALSE),0)</f>
        <v>0</v>
      </c>
      <c r="DZ43" s="11">
        <f>IF(DZ$2=$A43,0,IF(HLOOKUP(DZ$2,Recipes!$H:$GI,'Production Calculator'!$A43+2,FALSE)=0,0,HLOOKUP(DZ$2,Recipes!$H:$GI,'Production Calculator'!$A43+2,FALSE)*$AK43))+IF($AO43=DZ$3,$AM43/VLOOKUP($AO43,Data!$A$50:$B$56,2,FALSE),0)</f>
        <v>0</v>
      </c>
      <c r="EA43" s="11">
        <f>IF(EA$2=$A43,0,IF(HLOOKUP(EA$2,Recipes!$H:$GI,'Production Calculator'!$A43+2,FALSE)=0,0,HLOOKUP(EA$2,Recipes!$H:$GI,'Production Calculator'!$A43+2,FALSE)*$AK43))+IF($AO43=EA$3,$AM43/VLOOKUP($AO43,Data!$A$50:$B$56,2,FALSE),0)</f>
        <v>0</v>
      </c>
      <c r="EB43" s="11">
        <f>IF(EB$2=$A43,0,IF(HLOOKUP(EB$2,Recipes!$H:$GI,'Production Calculator'!$A43+2,FALSE)=0,0,HLOOKUP(EB$2,Recipes!$H:$GI,'Production Calculator'!$A43+2,FALSE)*$AK43))+IF($AO43=EB$3,$AM43/VLOOKUP($AO43,Data!$A$50:$B$56,2,FALSE),0)</f>
        <v>0</v>
      </c>
      <c r="EC43" s="11">
        <f>IF(EC$2=$A43,0,IF(HLOOKUP(EC$2,Recipes!$H:$GI,'Production Calculator'!$A43+2,FALSE)=0,0,HLOOKUP(EC$2,Recipes!$H:$GI,'Production Calculator'!$A43+2,FALSE)*$AK43))+IF($AO43=EC$3,$AM43/VLOOKUP($AO43,Data!$A$50:$B$56,2,FALSE),0)</f>
        <v>0</v>
      </c>
      <c r="ED43" s="11">
        <f>IF(ED$2=$A43,0,IF(HLOOKUP(ED$2,Recipes!$H:$GI,'Production Calculator'!$A43+2,FALSE)=0,0,HLOOKUP(ED$2,Recipes!$H:$GI,'Production Calculator'!$A43+2,FALSE)*$AK43))+IF($AO43=ED$3,$AM43/VLOOKUP($AO43,Data!$A$50:$B$56,2,FALSE),0)</f>
        <v>0</v>
      </c>
      <c r="EE43" s="11">
        <f>IF(EE$2=$A43,0,IF(HLOOKUP(EE$2,Recipes!$H:$GI,'Production Calculator'!$A43+2,FALSE)=0,0,HLOOKUP(EE$2,Recipes!$H:$GI,'Production Calculator'!$A43+2,FALSE)*$AK43))+IF($AO43=EE$3,$AM43/VLOOKUP($AO43,Data!$A$50:$B$56,2,FALSE),0)</f>
        <v>0</v>
      </c>
      <c r="EF43" s="11">
        <f>IF(EF$2=$A43,0,IF(HLOOKUP(EF$2,Recipes!$H:$GI,'Production Calculator'!$A43+2,FALSE)=0,0,HLOOKUP(EF$2,Recipes!$H:$GI,'Production Calculator'!$A43+2,FALSE)*$AK43))+IF($AO43=EF$3,$AM43/VLOOKUP($AO43,Data!$A$50:$B$56,2,FALSE),0)</f>
        <v>0</v>
      </c>
      <c r="EG43" s="11">
        <f>IF(EG$2=$A43,0,IF(HLOOKUP(EG$2,Recipes!$H:$GI,'Production Calculator'!$A43+2,FALSE)=0,0,HLOOKUP(EG$2,Recipes!$H:$GI,'Production Calculator'!$A43+2,FALSE)*$AK43))+IF($AO43=EG$3,$AM43/VLOOKUP($AO43,Data!$A$50:$B$56,2,FALSE),0)</f>
        <v>0</v>
      </c>
      <c r="EH43" s="11">
        <f>IF(EH$2=$A43,0,IF(HLOOKUP(EH$2,Recipes!$H:$GI,'Production Calculator'!$A43+2,FALSE)=0,0,HLOOKUP(EH$2,Recipes!$H:$GI,'Production Calculator'!$A43+2,FALSE)*$AK43))+IF($AO43=EH$3,$AM43/VLOOKUP($AO43,Data!$A$50:$B$56,2,FALSE),0)</f>
        <v>0</v>
      </c>
      <c r="EI43" s="11">
        <f>IF(EI$2=$A43,0,IF(HLOOKUP(EI$2,Recipes!$H:$GI,'Production Calculator'!$A43+2,FALSE)=0,0,HLOOKUP(EI$2,Recipes!$H:$GI,'Production Calculator'!$A43+2,FALSE)*$AK43))+IF($AO43=EI$3,$AM43/VLOOKUP($AO43,Data!$A$50:$B$56,2,FALSE),0)</f>
        <v>0</v>
      </c>
      <c r="EJ43" s="11">
        <f>IF(EJ$2=$A43,0,IF(HLOOKUP(EJ$2,Recipes!$H:$GI,'Production Calculator'!$A43+2,FALSE)=0,0,HLOOKUP(EJ$2,Recipes!$H:$GI,'Production Calculator'!$A43+2,FALSE)*$AK43))+IF($AO43=EJ$3,$AM43/VLOOKUP($AO43,Data!$A$50:$B$56,2,FALSE),0)</f>
        <v>0</v>
      </c>
      <c r="EK43" s="11">
        <f>IF(EK$2=$A43,0,IF(HLOOKUP(EK$2,Recipes!$H:$GI,'Production Calculator'!$A43+2,FALSE)=0,0,HLOOKUP(EK$2,Recipes!$H:$GI,'Production Calculator'!$A43+2,FALSE)*$AK43))+IF($AO43=EK$3,$AM43/VLOOKUP($AO43,Data!$A$50:$B$56,2,FALSE),0)</f>
        <v>0</v>
      </c>
      <c r="EL43" s="11">
        <f>IF(EL$2=$A43,0,IF(HLOOKUP(EL$2,Recipes!$H:$GI,'Production Calculator'!$A43+2,FALSE)=0,0,HLOOKUP(EL$2,Recipes!$H:$GI,'Production Calculator'!$A43+2,FALSE)*$AK43))+IF($AO43=EL$3,$AM43/VLOOKUP($AO43,Data!$A$50:$B$56,2,FALSE),0)</f>
        <v>0</v>
      </c>
      <c r="EM43" s="11">
        <f>IF(EM$2=$A43,0,IF(HLOOKUP(EM$2,Recipes!$H:$GI,'Production Calculator'!$A43+2,FALSE)=0,0,HLOOKUP(EM$2,Recipes!$H:$GI,'Production Calculator'!$A43+2,FALSE)*$AK43))+IF($AO43=EM$3,$AM43/VLOOKUP($AO43,Data!$A$50:$B$56,2,FALSE),0)</f>
        <v>0</v>
      </c>
      <c r="EN43" s="11">
        <f>IF(EN$2=$A43,0,IF(HLOOKUP(EN$2,Recipes!$H:$GI,'Production Calculator'!$A43+2,FALSE)=0,0,HLOOKUP(EN$2,Recipes!$H:$GI,'Production Calculator'!$A43+2,FALSE)*$AK43))+IF($AO43=EN$3,$AM43/VLOOKUP($AO43,Data!$A$50:$B$56,2,FALSE),0)</f>
        <v>0</v>
      </c>
      <c r="EO43" s="11">
        <f>IF(EO$2=$A43,0,IF(HLOOKUP(EO$2,Recipes!$H:$GI,'Production Calculator'!$A43+2,FALSE)=0,0,HLOOKUP(EO$2,Recipes!$H:$GI,'Production Calculator'!$A43+2,FALSE)*$AK43))+IF($AO43=EO$3,$AM43/VLOOKUP($AO43,Data!$A$50:$B$56,2,FALSE),0)</f>
        <v>0</v>
      </c>
      <c r="EP43" s="11">
        <f>IF(EP$2=$A43,0,IF(HLOOKUP(EP$2,Recipes!$H:$GI,'Production Calculator'!$A43+2,FALSE)=0,0,HLOOKUP(EP$2,Recipes!$H:$GI,'Production Calculator'!$A43+2,FALSE)*$AK43))+IF($AO43=EP$3,$AM43/VLOOKUP($AO43,Data!$A$50:$B$56,2,FALSE),0)</f>
        <v>0</v>
      </c>
      <c r="EQ43" s="11">
        <f>IF(EQ$2=$A43,0,IF(HLOOKUP(EQ$2,Recipes!$H:$GI,'Production Calculator'!$A43+2,FALSE)=0,0,HLOOKUP(EQ$2,Recipes!$H:$GI,'Production Calculator'!$A43+2,FALSE)*$AK43))+IF($AO43=EQ$3,$AM43/VLOOKUP($AO43,Data!$A$50:$B$56,2,FALSE),0)</f>
        <v>0</v>
      </c>
      <c r="ER43" s="11">
        <f>IF(ER$2=$A43,0,IF(HLOOKUP(ER$2,Recipes!$H:$GI,'Production Calculator'!$A43+2,FALSE)=0,0,HLOOKUP(ER$2,Recipes!$H:$GI,'Production Calculator'!$A43+2,FALSE)*$AK43))+IF($AO43=ER$3,$AM43/VLOOKUP($AO43,Data!$A$50:$B$56,2,FALSE),0)</f>
        <v>0</v>
      </c>
      <c r="ES43" s="11">
        <f>IF(ES$2=$A43,0,IF(HLOOKUP(ES$2,Recipes!$H:$GI,'Production Calculator'!$A43+2,FALSE)=0,0,HLOOKUP(ES$2,Recipes!$H:$GI,'Production Calculator'!$A43+2,FALSE)*$AK43))+IF($AO43=ES$3,$AM43/VLOOKUP($AO43,Data!$A$50:$B$56,2,FALSE),0)</f>
        <v>0</v>
      </c>
      <c r="ET43" s="11">
        <f>IF(ET$2=$A43,0,IF(HLOOKUP(ET$2,Recipes!$H:$GI,'Production Calculator'!$A43+2,FALSE)=0,0,HLOOKUP(ET$2,Recipes!$H:$GI,'Production Calculator'!$A43+2,FALSE)*$AK43))+IF($AO43=ET$3,$AM43/VLOOKUP($AO43,Data!$A$50:$B$56,2,FALSE),0)</f>
        <v>0</v>
      </c>
      <c r="EU43" s="11">
        <f>IF(EU$2=$A43,0,IF(HLOOKUP(EU$2,Recipes!$H:$GI,'Production Calculator'!$A43+2,FALSE)=0,0,HLOOKUP(EU$2,Recipes!$H:$GI,'Production Calculator'!$A43+2,FALSE)*$AK43))+IF($AO43=EU$3,$AM43/VLOOKUP($AO43,Data!$A$50:$B$56,2,FALSE),0)</f>
        <v>0</v>
      </c>
      <c r="EV43" s="11">
        <f>IF(EV$2=$A43,0,IF(HLOOKUP(EV$2,Recipes!$H:$GI,'Production Calculator'!$A43+2,FALSE)=0,0,HLOOKUP(EV$2,Recipes!$H:$GI,'Production Calculator'!$A43+2,FALSE)*$AK43))+IF($AO43=EV$3,$AM43/VLOOKUP($AO43,Data!$A$50:$B$56,2,FALSE),0)</f>
        <v>0</v>
      </c>
      <c r="EW43" s="11">
        <f>IF(EW$2=$A43,0,IF(HLOOKUP(EW$2,Recipes!$H:$GI,'Production Calculator'!$A43+2,FALSE)=0,0,HLOOKUP(EW$2,Recipes!$H:$GI,'Production Calculator'!$A43+2,FALSE)*$AK43))+IF($AO43=EW$3,$AM43/VLOOKUP($AO43,Data!$A$50:$B$56,2,FALSE),0)</f>
        <v>0</v>
      </c>
      <c r="EX43" s="11">
        <f>IF(EX$2=$A43,0,IF(HLOOKUP(EX$2,Recipes!$H:$GI,'Production Calculator'!$A43+2,FALSE)=0,0,HLOOKUP(EX$2,Recipes!$H:$GI,'Production Calculator'!$A43+2,FALSE)*$AK43))+IF($AO43=EX$3,$AM43/VLOOKUP($AO43,Data!$A$50:$B$56,2,FALSE),0)</f>
        <v>0</v>
      </c>
      <c r="EY43" s="11">
        <f>IF(EY$2=$A43,0,IF(HLOOKUP(EY$2,Recipes!$H:$GI,'Production Calculator'!$A43+2,FALSE)=0,0,HLOOKUP(EY$2,Recipes!$H:$GI,'Production Calculator'!$A43+2,FALSE)*$AK43))+IF($AO43=EY$3,$AM43/VLOOKUP($AO43,Data!$A$50:$B$56,2,FALSE),0)</f>
        <v>0</v>
      </c>
      <c r="EZ43" s="11">
        <f>IF(EZ$2=$A43,0,IF(HLOOKUP(EZ$2,Recipes!$H:$GI,'Production Calculator'!$A43+2,FALSE)=0,0,HLOOKUP(EZ$2,Recipes!$H:$GI,'Production Calculator'!$A43+2,FALSE)*$AK43))+IF($AO43=EZ$3,$AM43/VLOOKUP($AO43,Data!$A$50:$B$56,2,FALSE),0)</f>
        <v>0</v>
      </c>
      <c r="FA43" s="11">
        <f>IF(FA$2=$A43,0,IF(HLOOKUP(FA$2,Recipes!$H:$GI,'Production Calculator'!$A43+2,FALSE)=0,0,HLOOKUP(FA$2,Recipes!$H:$GI,'Production Calculator'!$A43+2,FALSE)*$AK43))+IF($AO43=FA$3,$AM43/VLOOKUP($AO43,Data!$A$50:$B$56,2,FALSE),0)</f>
        <v>0</v>
      </c>
      <c r="FB43" s="11">
        <f>IF(FB$2=$A43,0,IF(HLOOKUP(FB$2,Recipes!$H:$GI,'Production Calculator'!$A43+2,FALSE)=0,0,HLOOKUP(FB$2,Recipes!$H:$GI,'Production Calculator'!$A43+2,FALSE)*$AK43))+IF($AO43=FB$3,$AM43/VLOOKUP($AO43,Data!$A$50:$B$56,2,FALSE),0)</f>
        <v>0</v>
      </c>
      <c r="FC43" s="11">
        <f>IF(FC$2=$A43,0,IF(HLOOKUP(FC$2,Recipes!$H:$GI,'Production Calculator'!$A43+2,FALSE)=0,0,HLOOKUP(FC$2,Recipes!$H:$GI,'Production Calculator'!$A43+2,FALSE)*$AK43))+IF($AO43=FC$3,$AM43/VLOOKUP($AO43,Data!$A$50:$B$56,2,FALSE),0)</f>
        <v>0</v>
      </c>
      <c r="FD43" s="11">
        <f>IF(FD$2=$A43,0,IF(HLOOKUP(FD$2,Recipes!$H:$GI,'Production Calculator'!$A43+2,FALSE)=0,0,HLOOKUP(FD$2,Recipes!$H:$GI,'Production Calculator'!$A43+2,FALSE)*$AK43))+IF($AO43=FD$3,$AM43/VLOOKUP($AO43,Data!$A$50:$B$56,2,FALSE),0)</f>
        <v>0</v>
      </c>
      <c r="FE43" s="11">
        <f>IF(FE$2=$A43,0,IF(HLOOKUP(FE$2,Recipes!$H:$GI,'Production Calculator'!$A43+2,FALSE)=0,0,HLOOKUP(FE$2,Recipes!$H:$GI,'Production Calculator'!$A43+2,FALSE)*$AK43))+IF($AO43=FE$3,$AM43/VLOOKUP($AO43,Data!$A$50:$B$56,2,FALSE),0)</f>
        <v>0</v>
      </c>
      <c r="FF43" s="11">
        <f>IF(FF$2=$A43,0,IF(HLOOKUP(FF$2,Recipes!$H:$GI,'Production Calculator'!$A43+2,FALSE)=0,0,HLOOKUP(FF$2,Recipes!$H:$GI,'Production Calculator'!$A43+2,FALSE)*$AK43))+IF($AO43=FF$3,$AM43/VLOOKUP($AO43,Data!$A$50:$B$56,2,FALSE),0)</f>
        <v>0</v>
      </c>
      <c r="FG43" s="11">
        <f>IF(FG$2=$A43,0,IF(HLOOKUP(FG$2,Recipes!$H:$GI,'Production Calculator'!$A43+2,FALSE)=0,0,HLOOKUP(FG$2,Recipes!$H:$GI,'Production Calculator'!$A43+2,FALSE)*$AK43))+IF($AO43=FG$3,$AM43/VLOOKUP($AO43,Data!$A$50:$B$56,2,FALSE),0)</f>
        <v>0</v>
      </c>
      <c r="FH43" s="11">
        <f>IF(FH$2=$A43,0,IF(HLOOKUP(FH$2,Recipes!$H:$GI,'Production Calculator'!$A43+2,FALSE)=0,0,HLOOKUP(FH$2,Recipes!$H:$GI,'Production Calculator'!$A43+2,FALSE)*$AK43))+IF($AO43=FH$3,$AM43/VLOOKUP($AO43,Data!$A$50:$B$56,2,FALSE),0)</f>
        <v>0</v>
      </c>
      <c r="FI43" s="11">
        <f>IF(FI$2=$A43,0,IF(HLOOKUP(FI$2,Recipes!$H:$GI,'Production Calculator'!$A43+2,FALSE)=0,0,HLOOKUP(FI$2,Recipes!$H:$GI,'Production Calculator'!$A43+2,FALSE)*$AK43))+IF($AO43=FI$3,$AM43/VLOOKUP($AO43,Data!$A$50:$B$56,2,FALSE),0)</f>
        <v>0</v>
      </c>
      <c r="FJ43" s="11">
        <f>IF(FJ$2=$A43,0,IF(HLOOKUP(FJ$2,Recipes!$H:$GI,'Production Calculator'!$A43+2,FALSE)=0,0,HLOOKUP(FJ$2,Recipes!$H:$GI,'Production Calculator'!$A43+2,FALSE)*$AK43))+IF($AO43=FJ$3,$AM43/VLOOKUP($AO43,Data!$A$50:$B$56,2,FALSE),0)</f>
        <v>0</v>
      </c>
      <c r="FK43" s="11">
        <f>IF(FK$2=$A43,0,IF(HLOOKUP(FK$2,Recipes!$H:$GI,'Production Calculator'!$A43+2,FALSE)=0,0,HLOOKUP(FK$2,Recipes!$H:$GI,'Production Calculator'!$A43+2,FALSE)*$AK43))+IF($AO43=FK$3,$AM43/VLOOKUP($AO43,Data!$A$50:$B$56,2,FALSE),0)</f>
        <v>0</v>
      </c>
      <c r="FL43" s="11">
        <f>IF(FL$2=$A43,0,IF(HLOOKUP(FL$2,Recipes!$H:$GI,'Production Calculator'!$A43+2,FALSE)=0,0,HLOOKUP(FL$2,Recipes!$H:$GI,'Production Calculator'!$A43+2,FALSE)*$AK43))+IF($AO43=FL$3,$AM43/VLOOKUP($AO43,Data!$A$50:$B$56,2,FALSE),0)</f>
        <v>0</v>
      </c>
      <c r="FM43" s="11">
        <f>IF(FM$2=$A43,0,IF(HLOOKUP(FM$2,Recipes!$H:$GI,'Production Calculator'!$A43+2,FALSE)=0,0,HLOOKUP(FM$2,Recipes!$H:$GI,'Production Calculator'!$A43+2,FALSE)*$AK43))+IF($AO43=FM$3,$AM43/VLOOKUP($AO43,Data!$A$50:$B$56,2,FALSE),0)</f>
        <v>0</v>
      </c>
      <c r="FN43" s="11">
        <f>IF(FN$2=$A43,0,IF(HLOOKUP(FN$2,Recipes!$H:$GI,'Production Calculator'!$A43+2,FALSE)=0,0,HLOOKUP(FN$2,Recipes!$H:$GI,'Production Calculator'!$A43+2,FALSE)*$AK43))+IF($AO43=FN$3,$AM43/VLOOKUP($AO43,Data!$A$50:$B$56,2,FALSE),0)</f>
        <v>0</v>
      </c>
      <c r="FO43" s="11">
        <f>IF(FO$2=$A43,0,IF(HLOOKUP(FO$2,Recipes!$H:$GI,'Production Calculator'!$A43+2,FALSE)=0,0,HLOOKUP(FO$2,Recipes!$H:$GI,'Production Calculator'!$A43+2,FALSE)*$AK43))+IF($AO43=FO$3,$AM43/VLOOKUP($AO43,Data!$A$50:$B$56,2,FALSE),0)</f>
        <v>0</v>
      </c>
      <c r="FP43" s="11">
        <f>IF(FP$2=$A43,0,IF(HLOOKUP(FP$2,Recipes!$H:$GI,'Production Calculator'!$A43+2,FALSE)=0,0,HLOOKUP(FP$2,Recipes!$H:$GI,'Production Calculator'!$A43+2,FALSE)*$AK43))+IF($AO43=FP$3,$AM43/VLOOKUP($AO43,Data!$A$50:$B$56,2,FALSE),0)</f>
        <v>0</v>
      </c>
      <c r="FQ43" s="11">
        <f>IF(FQ$2=$A43,0,IF(HLOOKUP(FQ$2,Recipes!$H:$GI,'Production Calculator'!$A43+2,FALSE)=0,0,HLOOKUP(FQ$2,Recipes!$H:$GI,'Production Calculator'!$A43+2,FALSE)*$AK43))+IF($AO43=FQ$3,$AM43/VLOOKUP($AO43,Data!$A$50:$B$56,2,FALSE),0)</f>
        <v>0</v>
      </c>
      <c r="FR43" s="11">
        <f>IF(FR$2=$A43,0,IF(HLOOKUP(FR$2,Recipes!$H:$GI,'Production Calculator'!$A43+2,FALSE)=0,0,HLOOKUP(FR$2,Recipes!$H:$GI,'Production Calculator'!$A43+2,FALSE)*$AK43))+IF($AO43=FR$3,$AM43/VLOOKUP($AO43,Data!$A$50:$B$56,2,FALSE),0)</f>
        <v>0</v>
      </c>
      <c r="FS43" s="11">
        <f>IF(FS$2=$A43,0,IF(HLOOKUP(FS$2,Recipes!$H:$GI,'Production Calculator'!$A43+2,FALSE)=0,0,HLOOKUP(FS$2,Recipes!$H:$GI,'Production Calculator'!$A43+2,FALSE)*$AK43))+IF($AO43=FS$3,$AM43/VLOOKUP($AO43,Data!$A$50:$B$56,2,FALSE),0)</f>
        <v>0</v>
      </c>
      <c r="FT43" s="11">
        <f>IF(FT$2=$A43,0,IF(HLOOKUP(FT$2,Recipes!$H:$GI,'Production Calculator'!$A43+2,FALSE)=0,0,HLOOKUP(FT$2,Recipes!$H:$GI,'Production Calculator'!$A43+2,FALSE)*$AK43))+IF($AO43=FT$3,$AM43/VLOOKUP($AO43,Data!$A$50:$B$56,2,FALSE),0)</f>
        <v>0</v>
      </c>
      <c r="FU43" s="11">
        <f>IF(FU$2=$A43,0,IF(HLOOKUP(FU$2,Recipes!$H:$GI,'Production Calculator'!$A43+2,FALSE)=0,0,HLOOKUP(FU$2,Recipes!$H:$GI,'Production Calculator'!$A43+2,FALSE)*$AK43))+IF($AO43=FU$3,$AM43/VLOOKUP($AO43,Data!$A$50:$B$56,2,FALSE),0)</f>
        <v>0</v>
      </c>
      <c r="FV43" s="11">
        <f>IF(FV$2=$A43,0,IF(HLOOKUP(FV$2,Recipes!$H:$GI,'Production Calculator'!$A43+2,FALSE)=0,0,HLOOKUP(FV$2,Recipes!$H:$GI,'Production Calculator'!$A43+2,FALSE)*$AK43))+IF($AO43=FV$3,$AM43/VLOOKUP($AO43,Data!$A$50:$B$56,2,FALSE),0)</f>
        <v>0</v>
      </c>
      <c r="FW43" s="11">
        <f>IF(FW$2=$A43,0,IF(HLOOKUP(FW$2,Recipes!$H:$GI,'Production Calculator'!$A43+2,FALSE)=0,0,HLOOKUP(FW$2,Recipes!$H:$GI,'Production Calculator'!$A43+2,FALSE)*$AK43))+IF($AO43=FW$3,$AM43/VLOOKUP($AO43,Data!$A$50:$B$56,2,FALSE),0)</f>
        <v>0</v>
      </c>
      <c r="FX43" s="11">
        <f>IF(FX$2=$A43,0,IF(HLOOKUP(FX$2,Recipes!$H:$GI,'Production Calculator'!$A43+2,FALSE)=0,0,HLOOKUP(FX$2,Recipes!$H:$GI,'Production Calculator'!$A43+2,FALSE)*$AK43))+IF($AO43=FX$3,$AM43/VLOOKUP($AO43,Data!$A$50:$B$56,2,FALSE),0)</f>
        <v>0</v>
      </c>
      <c r="FY43" s="11">
        <f>IF(FY$2=$A43,0,IF(HLOOKUP(FY$2,Recipes!$H:$GI,'Production Calculator'!$A43+2,FALSE)=0,0,HLOOKUP(FY$2,Recipes!$H:$GI,'Production Calculator'!$A43+2,FALSE)*$AK43))+IF($AO43=FY$3,$AM43/VLOOKUP($AO43,Data!$A$50:$B$56,2,FALSE),0)</f>
        <v>0</v>
      </c>
      <c r="FZ43" s="11">
        <f>IF(FZ$2=$A43,0,IF(HLOOKUP(FZ$2,Recipes!$H:$GI,'Production Calculator'!$A43+2,FALSE)=0,0,HLOOKUP(FZ$2,Recipes!$H:$GI,'Production Calculator'!$A43+2,FALSE)*$AK43))+IF($AO43=FZ$3,$AM43/VLOOKUP($AO43,Data!$A$50:$B$56,2,FALSE),0)</f>
        <v>0</v>
      </c>
      <c r="GA43" s="11">
        <f>IF(GA$2=$A43,0,IF(HLOOKUP(GA$2,Recipes!$H:$GI,'Production Calculator'!$A43+2,FALSE)=0,0,HLOOKUP(GA$2,Recipes!$H:$GI,'Production Calculator'!$A43+2,FALSE)*$AK43))+IF($AO43=GA$3,$AM43/VLOOKUP($AO43,Data!$A$50:$B$56,2,FALSE),0)</f>
        <v>0</v>
      </c>
      <c r="GB43" s="11">
        <f>IF(GB$2=$A43,0,IF(HLOOKUP(GB$2,Recipes!$H:$GI,'Production Calculator'!$A43+2,FALSE)=0,0,HLOOKUP(GB$2,Recipes!$H:$GI,'Production Calculator'!$A43+2,FALSE)*$AK43))+IF($AO43=GB$3,$AM43/VLOOKUP($AO43,Data!$A$50:$B$56,2,FALSE),0)</f>
        <v>0</v>
      </c>
      <c r="GC43" s="11">
        <f>IF(GC$2=$A43,0,IF(HLOOKUP(GC$2,Recipes!$H:$GI,'Production Calculator'!$A43+2,FALSE)=0,0,HLOOKUP(GC$2,Recipes!$H:$GI,'Production Calculator'!$A43+2,FALSE)*$AK43))+IF($AO43=GC$3,$AM43/VLOOKUP($AO43,Data!$A$50:$B$56,2,FALSE),0)</f>
        <v>0</v>
      </c>
      <c r="GD43" s="11">
        <f>IF(GD$2=$A43,0,IF(HLOOKUP(GD$2,Recipes!$H:$GI,'Production Calculator'!$A43+2,FALSE)=0,0,HLOOKUP(GD$2,Recipes!$H:$GI,'Production Calculator'!$A43+2,FALSE)*$AK43))+IF($AO43=GD$3,$AM43/VLOOKUP($AO43,Data!$A$50:$B$56,2,FALSE),0)</f>
        <v>0</v>
      </c>
      <c r="GE43" s="11">
        <f>IF(GE$2=$A43,0,IF(HLOOKUP(GE$2,Recipes!$H:$GI,'Production Calculator'!$A43+2,FALSE)=0,0,HLOOKUP(GE$2,Recipes!$H:$GI,'Production Calculator'!$A43+2,FALSE)*$AK43))+IF($AO43=GE$3,$AM43/VLOOKUP($AO43,Data!$A$50:$B$56,2,FALSE),0)</f>
        <v>0</v>
      </c>
      <c r="GF43" s="11">
        <f>IF(GF$2=$A43,0,IF(HLOOKUP(GF$2,Recipes!$H:$GI,'Production Calculator'!$A43+2,FALSE)=0,0,HLOOKUP(GF$2,Recipes!$H:$GI,'Production Calculator'!$A43+2,FALSE)*$AK43))+IF($AO43=GF$3,$AM43/VLOOKUP($AO43,Data!$A$50:$B$56,2,FALSE),0)</f>
        <v>0</v>
      </c>
      <c r="GG43" s="11">
        <f>IF(GG$2=$A43,0,IF(HLOOKUP(GG$2,Recipes!$H:$GI,'Production Calculator'!$A43+2,FALSE)=0,0,HLOOKUP(GG$2,Recipes!$H:$GI,'Production Calculator'!$A43+2,FALSE)*$AK43))+IF($AO43=GG$3,$AM43/VLOOKUP($AO43,Data!$A$50:$B$56,2,FALSE),0)</f>
        <v>0</v>
      </c>
      <c r="GH43" s="11">
        <f>IF(GH$2=$A43,0,IF(HLOOKUP(GH$2,Recipes!$H:$GI,'Production Calculator'!$A43+2,FALSE)=0,0,HLOOKUP(GH$2,Recipes!$H:$GI,'Production Calculator'!$A43+2,FALSE)*$AK43))+IF($AO43=GH$3,$AM43/VLOOKUP($AO43,Data!$A$50:$B$56,2,FALSE),0)</f>
        <v>0</v>
      </c>
      <c r="GI43" s="11">
        <f>IF(GI$2=$A43,0,IF(HLOOKUP(GI$2,Recipes!$H:$GI,'Production Calculator'!$A43+2,FALSE)=0,0,HLOOKUP(GI$2,Recipes!$H:$GI,'Production Calculator'!$A43+2,FALSE)*$AK43))+IF($AO43=GI$3,$AM43/VLOOKUP($AO43,Data!$A$50:$B$56,2,FALSE),0)</f>
        <v>0</v>
      </c>
      <c r="GJ43" s="11">
        <f>IF(GJ$2=$A43,0,IF(HLOOKUP(GJ$2,Recipes!$H:$GI,'Production Calculator'!$A43+2,FALSE)=0,0,HLOOKUP(GJ$2,Recipes!$H:$GI,'Production Calculator'!$A43+2,FALSE)*$AK43))+IF($AO43=GJ$3,$AM43/VLOOKUP($AO43,Data!$A$50:$B$56,2,FALSE),0)</f>
        <v>0</v>
      </c>
      <c r="GK43" s="11">
        <f>IF(GK$2=$A43,0,IF(HLOOKUP(GK$2,Recipes!$H:$GI,'Production Calculator'!$A43+2,FALSE)=0,0,HLOOKUP(GK$2,Recipes!$H:$GI,'Production Calculator'!$A43+2,FALSE)*$AK43))+IF($AO43=GK$3,$AM43/VLOOKUP($AO43,Data!$A$50:$B$56,2,FALSE),0)</f>
        <v>0</v>
      </c>
      <c r="GL43" s="11">
        <f>IF(GL$2=$A43,0,IF(HLOOKUP(GL$2,Recipes!$H:$GI,'Production Calculator'!$A43+2,FALSE)=0,0,HLOOKUP(GL$2,Recipes!$H:$GI,'Production Calculator'!$A43+2,FALSE)*$AK43))+IF($AO43=GL$3,$AM43/VLOOKUP($AO43,Data!$A$50:$B$56,2,FALSE),0)</f>
        <v>0</v>
      </c>
      <c r="GM43" s="11">
        <f>IF(GM$2=$A43,0,IF(HLOOKUP(GM$2,Recipes!$H:$GI,'Production Calculator'!$A43+2,FALSE)=0,0,HLOOKUP(GM$2,Recipes!$H:$GI,'Production Calculator'!$A43+2,FALSE)*$AK43))+IF($AO43=GM$3,$AM43/VLOOKUP($AO43,Data!$A$50:$B$56,2,FALSE),0)</f>
        <v>0</v>
      </c>
      <c r="GN43" s="11">
        <f>IF(GN$2=$A43,0,IF(HLOOKUP(GN$2,Recipes!$H:$GI,'Production Calculator'!$A43+2,FALSE)=0,0,HLOOKUP(GN$2,Recipes!$H:$GI,'Production Calculator'!$A43+2,FALSE)*$AK43))+IF($AO43=GN$3,$AM43/VLOOKUP($AO43,Data!$A$50:$B$56,2,FALSE),0)</f>
        <v>0</v>
      </c>
      <c r="GO43" s="11">
        <f>IF(GO$2=$A43,0,IF(HLOOKUP(GO$2,Recipes!$H:$GI,'Production Calculator'!$A43+2,FALSE)=0,0,HLOOKUP(GO$2,Recipes!$H:$GI,'Production Calculator'!$A43+2,FALSE)*$AK43))+IF($AO43=GO$3,$AM43/VLOOKUP($AO43,Data!$A$50:$B$56,2,FALSE),0)</f>
        <v>0</v>
      </c>
      <c r="GP43" s="11">
        <f>IF(GP$2=$A43,0,IF(HLOOKUP(GP$2,Recipes!$H:$GI,'Production Calculator'!$A43+2,FALSE)=0,0,HLOOKUP(GP$2,Recipes!$H:$GI,'Production Calculator'!$A43+2,FALSE)*$AK43))+IF($AO43=GP$3,$AM43/VLOOKUP($AO43,Data!$A$50:$B$56,2,FALSE),0)</f>
        <v>0</v>
      </c>
      <c r="GQ43" s="11">
        <f>IF(GQ$2=$A43,0,IF(HLOOKUP(GQ$2,Recipes!$H:$GI,'Production Calculator'!$A43+2,FALSE)=0,0,HLOOKUP(GQ$2,Recipes!$H:$GI,'Production Calculator'!$A43+2,FALSE)*$AK43))+IF($AO43=GQ$3,$AM43/VLOOKUP($AO43,Data!$A$50:$B$56,2,FALSE),0)</f>
        <v>0</v>
      </c>
      <c r="GR43" s="11">
        <f>IF(GR$2=$A43,0,IF(HLOOKUP(GR$2,Recipes!$H:$GI,'Production Calculator'!$A43+2,FALSE)=0,0,HLOOKUP(GR$2,Recipes!$H:$GI,'Production Calculator'!$A43+2,FALSE)*$AK43))+IF($AO43=GR$3,$AM43/VLOOKUP($AO43,Data!$A$50:$B$56,2,FALSE),0)</f>
        <v>0</v>
      </c>
      <c r="GS43" s="11">
        <f>IF(GS$2=$A43,0,IF(HLOOKUP(GS$2,Recipes!$H:$GI,'Production Calculator'!$A43+2,FALSE)=0,0,HLOOKUP(GS$2,Recipes!$H:$GI,'Production Calculator'!$A43+2,FALSE)*$AK43))+IF($AO43=GS$3,$AM43/VLOOKUP($AO43,Data!$A$50:$B$56,2,FALSE),0)</f>
        <v>0</v>
      </c>
      <c r="GT43" s="11">
        <f>IF(GT$2=$A43,0,IF(HLOOKUP(GT$2,Recipes!$H:$GI,'Production Calculator'!$A43+2,FALSE)=0,0,HLOOKUP(GT$2,Recipes!$H:$GI,'Production Calculator'!$A43+2,FALSE)*$AK43))+IF($AO43=GT$3,$AM43/VLOOKUP($AO43,Data!$A$50:$B$56,2,FALSE),0)</f>
        <v>0</v>
      </c>
      <c r="GU43" s="11">
        <f>IF(GU$2=$A43,0,IF(HLOOKUP(GU$2,Recipes!$H:$GI,'Production Calculator'!$A43+2,FALSE)=0,0,HLOOKUP(GU$2,Recipes!$H:$GI,'Production Calculator'!$A43+2,FALSE)*$AK43))+IF($AO43=GU$3,$AM43/VLOOKUP($AO43,Data!$A$50:$B$56,2,FALSE),0)</f>
        <v>0</v>
      </c>
      <c r="GV43" s="11">
        <f>IF(GV$2=$A43,0,IF(HLOOKUP(GV$2,Recipes!$H:$GI,'Production Calculator'!$A43+2,FALSE)=0,0,HLOOKUP(GV$2,Recipes!$H:$GI,'Production Calculator'!$A43+2,FALSE)*$AK43))+IF($AO43=GV$3,$AM43/VLOOKUP($AO43,Data!$A$50:$B$56,2,FALSE),0)</f>
        <v>0</v>
      </c>
      <c r="GW43" s="11">
        <f>IF(GW$2=$A43,0,IF(HLOOKUP(GW$2,Recipes!$H:$GI,'Production Calculator'!$A43+2,FALSE)=0,0,HLOOKUP(GW$2,Recipes!$H:$GI,'Production Calculator'!$A43+2,FALSE)*$AK43))+IF($AO43=GW$3,$AM43/VLOOKUP($AO43,Data!$A$50:$B$56,2,FALSE),0)</f>
        <v>0</v>
      </c>
      <c r="GX43" s="11">
        <f>IF(GX$2=$A43,0,IF(HLOOKUP(GX$2,Recipes!$H:$GI,'Production Calculator'!$A43+2,FALSE)=0,0,HLOOKUP(GX$2,Recipes!$H:$GI,'Production Calculator'!$A43+2,FALSE)*$AK43))+IF($AO43=GX$3,$AM43/VLOOKUP($AO43,Data!$A$50:$B$56,2,FALSE),0)</f>
        <v>0</v>
      </c>
      <c r="GY43" s="11">
        <f>IF(GY$2=$A43,0,IF(HLOOKUP(GY$2,Recipes!$H:$GI,'Production Calculator'!$A43+2,FALSE)=0,0,HLOOKUP(GY$2,Recipes!$H:$GI,'Production Calculator'!$A43+2,FALSE)*$AK43))+IF($AO43=GY$3,$AM43/VLOOKUP($AO43,Data!$A$50:$B$56,2,FALSE),0)</f>
        <v>0</v>
      </c>
      <c r="GZ43" s="11">
        <f>IF(GZ$2=$A43,0,IF(HLOOKUP(GZ$2,Recipes!$H:$GI,'Production Calculator'!$A43+2,FALSE)=0,0,HLOOKUP(GZ$2,Recipes!$H:$GI,'Production Calculator'!$A43+2,FALSE)*$AK43))+IF($AO43=GZ$3,$AM43/VLOOKUP($AO43,Data!$A$50:$B$56,2,FALSE),0)</f>
        <v>0</v>
      </c>
      <c r="HA43" s="11">
        <f>IF(HA$2=$A43,0,IF(HLOOKUP(HA$2,Recipes!$H:$GI,'Production Calculator'!$A43+2,FALSE)=0,0,HLOOKUP(HA$2,Recipes!$H:$GI,'Production Calculator'!$A43+2,FALSE)*$AK43))+IF($AO43=HA$3,$AM43/VLOOKUP($AO43,Data!$A$50:$B$56,2,FALSE),0)</f>
        <v>0</v>
      </c>
      <c r="HB43" s="11">
        <f>IF(HB$2=$A43,0,IF(HLOOKUP(HB$2,Recipes!$H:$GI,'Production Calculator'!$A43+2,FALSE)=0,0,HLOOKUP(HB$2,Recipes!$H:$GI,'Production Calculator'!$A43+2,FALSE)*$AK43))+IF($AO43=HB$3,$AM43/VLOOKUP($AO43,Data!$A$50:$B$56,2,FALSE),0)</f>
        <v>0</v>
      </c>
      <c r="HC43" s="11">
        <f>IF(HC$2=$A43,0,IF(HLOOKUP(HC$2,Recipes!$H:$GI,'Production Calculator'!$A43+2,FALSE)=0,0,HLOOKUP(HC$2,Recipes!$H:$GI,'Production Calculator'!$A43+2,FALSE)*$AK43))+IF($AO43=HC$3,$AM43/VLOOKUP($AO43,Data!$A$50:$B$56,2,FALSE),0)</f>
        <v>0</v>
      </c>
      <c r="HD43" s="11">
        <f>IF(HD$2=$A43,0,IF(HLOOKUP(HD$2,Recipes!$H:$GI,'Production Calculator'!$A43+2,FALSE)=0,0,HLOOKUP(HD$2,Recipes!$H:$GI,'Production Calculator'!$A43+2,FALSE)*$AK43))+IF($AO43=HD$3,$AM43/VLOOKUP($AO43,Data!$A$50:$B$56,2,FALSE),0)</f>
        <v>0</v>
      </c>
      <c r="HE43" s="11">
        <f>IF(HE$2=$A43,0,IF(HLOOKUP(HE$2,Recipes!$H:$GI,'Production Calculator'!$A43+2,FALSE)=0,0,HLOOKUP(HE$2,Recipes!$H:$GI,'Production Calculator'!$A43+2,FALSE)*$AK43))+IF($AO43=HE$3,$AM43/VLOOKUP($AO43,Data!$A$50:$B$56,2,FALSE),0)</f>
        <v>0</v>
      </c>
      <c r="HF43" s="11">
        <f>IF(HF$2=$A43,0,IF(HLOOKUP(HF$2,Recipes!$H:$GI,'Production Calculator'!$A43+2,FALSE)=0,0,HLOOKUP(HF$2,Recipes!$H:$GI,'Production Calculator'!$A43+2,FALSE)*$AK43))+IF($AO43=HF$3,$AM43/VLOOKUP($AO43,Data!$A$50:$B$56,2,FALSE),0)</f>
        <v>0</v>
      </c>
      <c r="HG43" s="11">
        <f>IF(HG$2=$A43,0,IF(HLOOKUP(HG$2,Recipes!$H:$GI,'Production Calculator'!$A43+2,FALSE)=0,0,HLOOKUP(HG$2,Recipes!$H:$GI,'Production Calculator'!$A43+2,FALSE)*$AK43))+IF($AO43=HG$3,$AM43/VLOOKUP($AO43,Data!$A$50:$B$56,2,FALSE),0)</f>
        <v>0</v>
      </c>
      <c r="HH43" s="11">
        <f>IF(HH$2=$A43,0,IF(HLOOKUP(HH$2,Recipes!$H:$GI,'Production Calculator'!$A43+2,FALSE)=0,0,HLOOKUP(HH$2,Recipes!$H:$GI,'Production Calculator'!$A43+2,FALSE)*$AK43))+IF($AO43=HH$3,$AM43/VLOOKUP($AO43,Data!$A$50:$B$56,2,FALSE),0)</f>
        <v>0</v>
      </c>
      <c r="HI43" s="11">
        <f>IF(HI$2=$A43,0,IF(HLOOKUP(HI$2,Recipes!$H:$GI,'Production Calculator'!$A43+2,FALSE)=0,0,HLOOKUP(HI$2,Recipes!$H:$GI,'Production Calculator'!$A43+2,FALSE)*$AK43))+IF($AO43=HI$3,$AM43/VLOOKUP($AO43,Data!$A$50:$B$56,2,FALSE),0)</f>
        <v>0</v>
      </c>
      <c r="HJ43" s="11">
        <f>IF(HJ$2=$A43,0,IF(HLOOKUP(HJ$2,Recipes!$H:$GI,'Production Calculator'!$A43+2,FALSE)=0,0,HLOOKUP(HJ$2,Recipes!$H:$GI,'Production Calculator'!$A43+2,FALSE)*$AK43))+IF($AO43=HJ$3,$AM43/VLOOKUP($AO43,Data!$A$50:$B$56,2,FALSE),0)</f>
        <v>0</v>
      </c>
      <c r="HK43" s="11">
        <f>IF(HK$2=$A43,0,IF(HLOOKUP(HK$2,Recipes!$H:$GI,'Production Calculator'!$A43+2,FALSE)=0,0,HLOOKUP(HK$2,Recipes!$H:$GI,'Production Calculator'!$A43+2,FALSE)*$AK43))+IF($AO43=HK$3,$AM43/VLOOKUP($AO43,Data!$A$50:$B$56,2,FALSE),0)</f>
        <v>0</v>
      </c>
      <c r="HL43" s="11">
        <f>IF(HL$2=$A43,0,IF(HLOOKUP(HL$2,Recipes!$H:$GI,'Production Calculator'!$A43+2,FALSE)=0,0,HLOOKUP(HL$2,Recipes!$H:$GI,'Production Calculator'!$A43+2,FALSE)*$AK43))+IF($AO43=HL$3,$AM43/VLOOKUP($AO43,Data!$A$50:$B$56,2,FALSE),0)</f>
        <v>0</v>
      </c>
      <c r="HM43" s="11">
        <f>IF(HM$2=$A43,0,IF(HLOOKUP(HM$2,Recipes!$H:$GI,'Production Calculator'!$A43+2,FALSE)=0,0,HLOOKUP(HM$2,Recipes!$H:$GI,'Production Calculator'!$A43+2,FALSE)*$AK43))+IF($AO43=HM$3,$AM43/VLOOKUP($AO43,Data!$A$50:$B$56,2,FALSE),0)</f>
        <v>0</v>
      </c>
      <c r="HN43" s="11">
        <f>IF(HN$2=$A43,0,IF(HLOOKUP(HN$2,Recipes!$H:$GI,'Production Calculator'!$A43+2,FALSE)=0,0,HLOOKUP(HN$2,Recipes!$H:$GI,'Production Calculator'!$A43+2,FALSE)*$AK43))+IF($AO43=HN$3,$AM43/VLOOKUP($AO43,Data!$A$50:$B$56,2,FALSE),0)</f>
        <v>0</v>
      </c>
      <c r="HO43" s="11">
        <f>IF(HO$2=$A43,0,IF(HLOOKUP(HO$2,Recipes!$H:$GI,'Production Calculator'!$A43+2,FALSE)=0,0,HLOOKUP(HO$2,Recipes!$H:$GI,'Production Calculator'!$A43+2,FALSE)*$AK43))+IF($AO43=HO$3,$AM43/VLOOKUP($AO43,Data!$A$50:$B$56,2,FALSE),0)</f>
        <v>0</v>
      </c>
      <c r="HP43" s="11">
        <f>IF(HP$2=$A43,0,IF(HLOOKUP(HP$2,Recipes!$H:$GI,'Production Calculator'!$A43+2,FALSE)=0,0,HLOOKUP(HP$2,Recipes!$H:$GI,'Production Calculator'!$A43+2,FALSE)*$AK43))+IF($AO43=HP$3,$AM43/VLOOKUP($AO43,Data!$A$50:$B$56,2,FALSE),0)</f>
        <v>0</v>
      </c>
      <c r="HQ43" s="11">
        <f>IF(HQ$2=$A43,0,IF(HLOOKUP(HQ$2,Recipes!$H:$GI,'Production Calculator'!$A43+2,FALSE)=0,0,HLOOKUP(HQ$2,Recipes!$H:$GI,'Production Calculator'!$A43+2,FALSE)*$AK43))+IF($AO43=HQ$3,$AM43/VLOOKUP($AO43,Data!$A$50:$B$56,2,FALSE),0)</f>
        <v>0</v>
      </c>
      <c r="HR43" s="11">
        <f>IF(HR$2=$A43,0,IF(HLOOKUP(HR$2,Recipes!$H:$GI,'Production Calculator'!$A43+2,FALSE)=0,0,HLOOKUP(HR$2,Recipes!$H:$GI,'Production Calculator'!$A43+2,FALSE)*$AK43))+IF($AO43=HR$3,$AM43/VLOOKUP($AO43,Data!$A$50:$B$56,2,FALSE),0)</f>
        <v>0</v>
      </c>
      <c r="HS43" s="121"/>
    </row>
    <row r="44" spans="1:227" x14ac:dyDescent="0.45">
      <c r="A44">
        <v>31</v>
      </c>
      <c r="B44" s="107" t="str">
        <f>VLOOKUP(A44,Recipes!A:B,2)</f>
        <v>Steel axe</v>
      </c>
      <c r="C44" s="133">
        <v>0</v>
      </c>
      <c r="D44" s="108">
        <f t="shared" si="50"/>
        <v>0</v>
      </c>
      <c r="E44" s="148" t="s">
        <v>1</v>
      </c>
      <c r="F44" s="109">
        <f>VLOOKUP(A44,Recipes!$A$3:$G$186,6,FALSE)</f>
        <v>2</v>
      </c>
      <c r="G44" s="109">
        <f>VLOOKUP(A44,Recipes!$A$3:$G$186,7,FALSE)</f>
        <v>0</v>
      </c>
      <c r="H44" s="110">
        <f t="shared" si="51"/>
        <v>0</v>
      </c>
      <c r="I44" s="109">
        <f>VLOOKUP(E44,Data!$A$2:$C$26,3, FALSE)</f>
        <v>4</v>
      </c>
      <c r="J44" s="108">
        <v>0</v>
      </c>
      <c r="K44" s="108">
        <v>0</v>
      </c>
      <c r="L44" s="108">
        <v>0</v>
      </c>
      <c r="M44" s="150">
        <v>0</v>
      </c>
      <c r="N44" s="150">
        <v>0</v>
      </c>
      <c r="O44" s="150">
        <v>0</v>
      </c>
      <c r="P44" s="151">
        <v>0</v>
      </c>
      <c r="Q44" s="151">
        <v>0</v>
      </c>
      <c r="R44" s="151">
        <v>0</v>
      </c>
      <c r="S44">
        <f t="shared" si="66"/>
        <v>0</v>
      </c>
      <c r="T44">
        <f t="shared" si="67"/>
        <v>0</v>
      </c>
      <c r="U44">
        <f t="shared" si="68"/>
        <v>0</v>
      </c>
      <c r="V44">
        <f t="shared" si="69"/>
        <v>0</v>
      </c>
      <c r="W44">
        <f t="shared" si="70"/>
        <v>0</v>
      </c>
      <c r="X44">
        <f t="shared" si="71"/>
        <v>0</v>
      </c>
      <c r="Y44">
        <f t="shared" si="72"/>
        <v>0</v>
      </c>
      <c r="Z44">
        <f t="shared" si="73"/>
        <v>0</v>
      </c>
      <c r="AA44">
        <f t="shared" si="74"/>
        <v>0</v>
      </c>
      <c r="AB44" s="111">
        <f>VLOOKUP($A44,Recipes!$A:$G,4)</f>
        <v>0.5</v>
      </c>
      <c r="AC44" s="111">
        <f>VLOOKUP($A44,Recipes!$A:$G,5)</f>
        <v>1</v>
      </c>
      <c r="AD44" s="111">
        <f t="shared" si="61"/>
        <v>2</v>
      </c>
      <c r="AE44" s="111">
        <f>VLOOKUP(E44,Data!$A$2:$F$26,5,FALSE)</f>
        <v>0</v>
      </c>
      <c r="AF44" s="111">
        <f>VLOOKUP(E44,Data!$A$2:$F$26,4,FALSE)</f>
        <v>210</v>
      </c>
      <c r="AG44" s="111">
        <f>VLOOKUP(E44,Data!$A$2:$B$26,2, FALSE)</f>
        <v>1.25</v>
      </c>
      <c r="AH44" s="111">
        <f>1+VLOOKUP($J$3,Data!$A$40:$D$48,2,FALSE)*$J44+VLOOKUP($K$3,Data!$A$40:$D$48,2,FALSE)*$K44+VLOOKUP($L$3,Data!$A$40:$D$48,2,FALSE)*$L44+VLOOKUP($M$3,Data!$A$40:$D$48,2,FALSE)*$M44+VLOOKUP($N$3,Data!$A$40:$D$48,2,FALSE)*$N44+VLOOKUP($O$3,Data!$A$40:$D$48,2,FALSE)*$O44+VLOOKUP($P$3,Data!$A$40:$D$48,2,FALSE)*$P44+VLOOKUP($Q$3,Data!$A$40:$D$48,2,FALSE)*$Q44+VLOOKUP($R$3,Data!$A$40:$D$48,2,FALSE)*$R44</f>
        <v>1</v>
      </c>
      <c r="AI44" s="111">
        <f>MAX(1+VLOOKUP($J$3,Data!$A$40:$D$48,3,FALSE)*$J44+VLOOKUP($K$3,Data!$A$40:$D$48,3,FALSE)*$K44+VLOOKUP($L$3,Data!$A$40:$D$48,3,FALSE)*$L44+VLOOKUP($M$3,Data!$A$40:$D$48,3,FALSE)*$M44+VLOOKUP($N$3,Data!$A$40:$D$48,3,FALSE)*$N44+VLOOKUP($O$3,Data!$A$40:$D$48,3,FALSE)*$O44+VLOOKUP($P$3,Data!$A$40:$D$48,3,FALSE)*$P44+VLOOKUP($Q$3,Data!$A$40:$D$48,3,FALSE)*$Q44+VLOOKUP($R$3,Data!$A$40:$D$48,3,FALSE)*$R44,0)</f>
        <v>1</v>
      </c>
      <c r="AJ44" s="111">
        <f>MAX(1-(VLOOKUP($J$3,Data!$A$40:$D$48,4,FALSE)*$J44+VLOOKUP($K$3,Data!$A$40:$D$48,4,FALSE)*$K44+VLOOKUP($L$3,Data!$A$40:$D$48,4,FALSE)*$L44+VLOOKUP($M$3,Data!$A$40:$D$48,4,FALSE)*$M44+VLOOKUP($N$3,Data!$A$40:$D$48,4,FALSE)*$N44+VLOOKUP($O$3,Data!$A$40:$D$48,4,FALSE)*$O44+VLOOKUP($P$3,Data!$A$40:$D$48,4,FALSE)*$P44+VLOOKUP($Q$3,Data!$A$40:$D$48,4,FALSE)*$Q44+VLOOKUP($R$3,Data!$A$40:$D$48,4,FALSE)*$R44),0.2)</f>
        <v>1</v>
      </c>
      <c r="AK44" s="112">
        <f t="shared" si="62"/>
        <v>0</v>
      </c>
      <c r="AL44" s="111">
        <f t="shared" si="63"/>
        <v>2.5</v>
      </c>
      <c r="AM44" s="111">
        <f t="shared" si="64"/>
        <v>0</v>
      </c>
      <c r="AN44" s="111">
        <f t="shared" si="65"/>
        <v>0</v>
      </c>
      <c r="AO44" s="131" t="s">
        <v>298</v>
      </c>
      <c r="AP44" s="11"/>
      <c r="AQ44" s="11">
        <f>IF(AQ$2=$A44,0,IF(HLOOKUP(AQ$2,Recipes!$H:$GI,'Production Calculator'!$A44+2,FALSE)=0,0,HLOOKUP(AQ$2,Recipes!$H:$GI,'Production Calculator'!$A44+2,FALSE)*$AK44))+IF($AO44=AQ$3,$AM44/VLOOKUP($AO44,Data!$A$50:$B$56,2,FALSE),0)</f>
        <v>0</v>
      </c>
      <c r="AR44" s="11">
        <f>IF(AR$2=$A44,0,IF(HLOOKUP(AR$2,Recipes!$H:$GI,'Production Calculator'!$A44+2,FALSE)=0,0,HLOOKUP(AR$2,Recipes!$H:$GI,'Production Calculator'!$A44+2,FALSE)*$AK44))+IF($AO44=AR$3,$AM44/VLOOKUP($AO44,Data!$A$50:$B$56,2,FALSE),0)</f>
        <v>0</v>
      </c>
      <c r="AS44" s="11">
        <f>IF(AS$2=$A44,0,IF(HLOOKUP(AS$2,Recipes!$H:$GI,'Production Calculator'!$A44+2,FALSE)=0,0,HLOOKUP(AS$2,Recipes!$H:$GI,'Production Calculator'!$A44+2,FALSE)*$AK44))+IF($AO44=AS$3,$AM44/VLOOKUP($AO44,Data!$A$50:$B$56,2,FALSE),0)</f>
        <v>0</v>
      </c>
      <c r="AT44" s="11">
        <f>IF(AT$2=$A44,0,IF(HLOOKUP(AT$2,Recipes!$H:$GI,'Production Calculator'!$A44+2,FALSE)=0,0,HLOOKUP(AT$2,Recipes!$H:$GI,'Production Calculator'!$A44+2,FALSE)*$AK44))+IF($AO44=AT$3,$AM44/VLOOKUP($AO44,Data!$A$50:$B$56,2,FALSE),0)</f>
        <v>0</v>
      </c>
      <c r="AU44" s="11">
        <f>IF(AU$2=$A44,0,IF(HLOOKUP(AU$2,Recipes!$H:$GI,'Production Calculator'!$A44+2,FALSE)=0,0,HLOOKUP(AU$2,Recipes!$H:$GI,'Production Calculator'!$A44+2,FALSE)*$AK44))+IF($AO44=AU$3,$AM44/VLOOKUP($AO44,Data!$A$50:$B$56,2,FALSE),0)</f>
        <v>0</v>
      </c>
      <c r="AV44" s="11">
        <f>IF(AV$2=$A44,0,IF(HLOOKUP(AV$2,Recipes!$H:$GI,'Production Calculator'!$A44+2,FALSE)=0,0,HLOOKUP(AV$2,Recipes!$H:$GI,'Production Calculator'!$A44+2,FALSE)*$AK44))+IF($AO44=AV$3,$AM44/VLOOKUP($AO44,Data!$A$50:$B$56,2,FALSE),0)</f>
        <v>0</v>
      </c>
      <c r="AW44" s="11">
        <f>IF(AW$2=$A44,0,IF(HLOOKUP(AW$2,Recipes!$H:$GI,'Production Calculator'!$A44+2,FALSE)=0,0,HLOOKUP(AW$2,Recipes!$H:$GI,'Production Calculator'!$A44+2,FALSE)*$AK44))+IF($AO44=AW$3,$AM44/VLOOKUP($AO44,Data!$A$50:$B$56,2,FALSE),0)</f>
        <v>0</v>
      </c>
      <c r="AX44" s="11">
        <f>IF(AX$2=$A44,0,IF(HLOOKUP(AX$2,Recipes!$H:$GI,'Production Calculator'!$A44+2,FALSE)=0,0,HLOOKUP(AX$2,Recipes!$H:$GI,'Production Calculator'!$A44+2,FALSE)*$AK44))+IF($AO44=AX$3,$AM44/VLOOKUP($AO44,Data!$A$50:$B$56,2,FALSE),0)</f>
        <v>0</v>
      </c>
      <c r="AY44" s="11">
        <f>IF(AY$2=$A44,0,IF(HLOOKUP(AY$2,Recipes!$H:$GI,'Production Calculator'!$A44+2,FALSE)=0,0,HLOOKUP(AY$2,Recipes!$H:$GI,'Production Calculator'!$A44+2,FALSE)*$AK44))+IF($AO44=AY$3,$AM44/VLOOKUP($AO44,Data!$A$50:$B$56,2,FALSE),0)</f>
        <v>0</v>
      </c>
      <c r="AZ44" s="11">
        <f>IF(AZ$2=$A44,0,IF(HLOOKUP(AZ$2,Recipes!$H:$GI,'Production Calculator'!$A44+2,FALSE)=0,0,HLOOKUP(AZ$2,Recipes!$H:$GI,'Production Calculator'!$A44+2,FALSE)*$AK44))+IF($AO44=AZ$3,$AM44/VLOOKUP($AO44,Data!$A$50:$B$56,2,FALSE),0)</f>
        <v>0</v>
      </c>
      <c r="BA44" s="11">
        <f>IF(BA$2=$A44,0,IF(HLOOKUP(BA$2,Recipes!$H:$GI,'Production Calculator'!$A44+2,FALSE)=0,0,HLOOKUP(BA$2,Recipes!$H:$GI,'Production Calculator'!$A44+2,FALSE)*$AK44))+IF($AO44=BA$3,$AM44/VLOOKUP($AO44,Data!$A$50:$B$56,2,FALSE),0)</f>
        <v>0</v>
      </c>
      <c r="BB44" s="11">
        <f>IF(BB$2=$A44,0,IF(HLOOKUP(BB$2,Recipes!$H:$GI,'Production Calculator'!$A44+2,FALSE)=0,0,HLOOKUP(BB$2,Recipes!$H:$GI,'Production Calculator'!$A44+2,FALSE)*$AK44))+IF($AO44=BB$3,$AM44/VLOOKUP($AO44,Data!$A$50:$B$56,2,FALSE),0)</f>
        <v>0</v>
      </c>
      <c r="BC44" s="11">
        <f>IF(BC$2=$A44,0,IF(HLOOKUP(BC$2,Recipes!$H:$GI,'Production Calculator'!$A44+2,FALSE)=0,0,HLOOKUP(BC$2,Recipes!$H:$GI,'Production Calculator'!$A44+2,FALSE)*$AK44))+IF($AO44=BC$3,$AM44/VLOOKUP($AO44,Data!$A$50:$B$56,2,FALSE),0)</f>
        <v>0</v>
      </c>
      <c r="BD44" s="11">
        <f>IF(BD$2=$A44,0,IF(HLOOKUP(BD$2,Recipes!$H:$GI,'Production Calculator'!$A44+2,FALSE)=0,0,HLOOKUP(BD$2,Recipes!$H:$GI,'Production Calculator'!$A44+2,FALSE)*$AK44))+IF($AO44=BD$3,$AM44/VLOOKUP($AO44,Data!$A$50:$B$56,2,FALSE),0)</f>
        <v>0</v>
      </c>
      <c r="BE44" s="11">
        <f>IF(BE$2=$A44,0,IF(HLOOKUP(BE$2,Recipes!$H:$GI,'Production Calculator'!$A44+2,FALSE)=0,0,HLOOKUP(BE$2,Recipes!$H:$GI,'Production Calculator'!$A44+2,FALSE)*$AK44))+IF($AO44=BE$3,$AM44/VLOOKUP($AO44,Data!$A$50:$B$56,2,FALSE),0)</f>
        <v>0</v>
      </c>
      <c r="BF44" s="11">
        <f>IF(BF$2=$A44,0,IF(HLOOKUP(BF$2,Recipes!$H:$GI,'Production Calculator'!$A44+2,FALSE)=0,0,HLOOKUP(BF$2,Recipes!$H:$GI,'Production Calculator'!$A44+2,FALSE)*$AK44))+IF($AO44=BF$3,$AM44/VLOOKUP($AO44,Data!$A$50:$B$56,2,FALSE),0)</f>
        <v>0</v>
      </c>
      <c r="BG44" s="11">
        <f>IF(BG$2=$A44,0,IF(HLOOKUP(BG$2,Recipes!$H:$GI,'Production Calculator'!$A44+2,FALSE)=0,0,HLOOKUP(BG$2,Recipes!$H:$GI,'Production Calculator'!$A44+2,FALSE)*$AK44))+IF($AO44=BG$3,$AM44/VLOOKUP($AO44,Data!$A$50:$B$56,2,FALSE),0)</f>
        <v>0</v>
      </c>
      <c r="BH44" s="11">
        <f>IF(BH$2=$A44,0,IF(HLOOKUP(BH$2,Recipes!$H:$GI,'Production Calculator'!$A44+2,FALSE)=0,0,HLOOKUP(BH$2,Recipes!$H:$GI,'Production Calculator'!$A44+2,FALSE)*$AK44))+IF($AO44=BH$3,$AM44/VLOOKUP($AO44,Data!$A$50:$B$56,2,FALSE),0)</f>
        <v>0</v>
      </c>
      <c r="BI44" s="11">
        <f>IF(BI$2=$A44,0,IF(HLOOKUP(BI$2,Recipes!$H:$GI,'Production Calculator'!$A44+2,FALSE)=0,0,HLOOKUP(BI$2,Recipes!$H:$GI,'Production Calculator'!$A44+2,FALSE)*$AK44))+IF($AO44=BI$3,$AM44/VLOOKUP($AO44,Data!$A$50:$B$56,2,FALSE),0)</f>
        <v>0</v>
      </c>
      <c r="BJ44" s="11">
        <f>IF(BJ$2=$A44,0,IF(HLOOKUP(BJ$2,Recipes!$H:$GI,'Production Calculator'!$A44+2,FALSE)=0,0,HLOOKUP(BJ$2,Recipes!$H:$GI,'Production Calculator'!$A44+2,FALSE)*$AK44))+IF($AO44=BJ$3,$AM44/VLOOKUP($AO44,Data!$A$50:$B$56,2,FALSE),0)</f>
        <v>0</v>
      </c>
      <c r="BK44" s="11">
        <f>IF(BK$2=$A44,0,IF(HLOOKUP(BK$2,Recipes!$H:$GI,'Production Calculator'!$A44+2,FALSE)=0,0,HLOOKUP(BK$2,Recipes!$H:$GI,'Production Calculator'!$A44+2,FALSE)*$AK44))+IF($AO44=BK$3,$AM44/VLOOKUP($AO44,Data!$A$50:$B$56,2,FALSE),0)</f>
        <v>0</v>
      </c>
      <c r="BL44" s="11">
        <f>IF(BL$2=$A44,0,IF(HLOOKUP(BL$2,Recipes!$H:$GI,'Production Calculator'!$A44+2,FALSE)=0,0,HLOOKUP(BL$2,Recipes!$H:$GI,'Production Calculator'!$A44+2,FALSE)*$AK44))+IF($AO44=BL$3,$AM44/VLOOKUP($AO44,Data!$A$50:$B$56,2,FALSE),0)</f>
        <v>0</v>
      </c>
      <c r="BM44" s="11">
        <f>IF(BM$2=$A44,0,IF(HLOOKUP(BM$2,Recipes!$H:$GI,'Production Calculator'!$A44+2,FALSE)=0,0,HLOOKUP(BM$2,Recipes!$H:$GI,'Production Calculator'!$A44+2,FALSE)*$AK44))+IF($AO44=BM$3,$AM44/VLOOKUP($AO44,Data!$A$50:$B$56,2,FALSE),0)</f>
        <v>0</v>
      </c>
      <c r="BN44" s="11">
        <f>IF(BN$2=$A44,0,IF(HLOOKUP(BN$2,Recipes!$H:$GI,'Production Calculator'!$A44+2,FALSE)=0,0,HLOOKUP(BN$2,Recipes!$H:$GI,'Production Calculator'!$A44+2,FALSE)*$AK44))+IF($AO44=BN$3,$AM44/VLOOKUP($AO44,Data!$A$50:$B$56,2,FALSE),0)</f>
        <v>0</v>
      </c>
      <c r="BO44" s="11">
        <f>IF(BO$2=$A44,0,IF(HLOOKUP(BO$2,Recipes!$H:$GI,'Production Calculator'!$A44+2,FALSE)=0,0,HLOOKUP(BO$2,Recipes!$H:$GI,'Production Calculator'!$A44+2,FALSE)*$AK44))+IF($AO44=BO$3,$AM44/VLOOKUP($AO44,Data!$A$50:$B$56,2,FALSE),0)</f>
        <v>0</v>
      </c>
      <c r="BP44" s="11">
        <f>IF(BP$2=$A44,0,IF(HLOOKUP(BP$2,Recipes!$H:$GI,'Production Calculator'!$A44+2,FALSE)=0,0,HLOOKUP(BP$2,Recipes!$H:$GI,'Production Calculator'!$A44+2,FALSE)*$AK44))+IF($AO44=BP$3,$AM44/VLOOKUP($AO44,Data!$A$50:$B$56,2,FALSE),0)</f>
        <v>0</v>
      </c>
      <c r="BQ44" s="11">
        <f>IF(BQ$2=$A44,0,IF(HLOOKUP(BQ$2,Recipes!$H:$GI,'Production Calculator'!$A44+2,FALSE)=0,0,HLOOKUP(BQ$2,Recipes!$H:$GI,'Production Calculator'!$A44+2,FALSE)*$AK44))+IF($AO44=BQ$3,$AM44/VLOOKUP($AO44,Data!$A$50:$B$56,2,FALSE),0)</f>
        <v>0</v>
      </c>
      <c r="BR44" s="11">
        <f>IF(BR$2=$A44,0,IF(HLOOKUP(BR$2,Recipes!$H:$GI,'Production Calculator'!$A44+2,FALSE)=0,0,HLOOKUP(BR$2,Recipes!$H:$GI,'Production Calculator'!$A44+2,FALSE)*$AK44))+IF($AO44=BR$3,$AM44/VLOOKUP($AO44,Data!$A$50:$B$56,2,FALSE),0)</f>
        <v>0</v>
      </c>
      <c r="BS44" s="11">
        <f>IF(BS$2=$A44,0,IF(HLOOKUP(BS$2,Recipes!$H:$GI,'Production Calculator'!$A44+2,FALSE)=0,0,HLOOKUP(BS$2,Recipes!$H:$GI,'Production Calculator'!$A44+2,FALSE)*$AK44))+IF($AO44=BS$3,$AM44/VLOOKUP($AO44,Data!$A$50:$B$56,2,FALSE),0)</f>
        <v>0</v>
      </c>
      <c r="BT44" s="11">
        <f>IF(BT$2=$A44,0,IF(HLOOKUP(BT$2,Recipes!$H:$GI,'Production Calculator'!$A44+2,FALSE)=0,0,HLOOKUP(BT$2,Recipes!$H:$GI,'Production Calculator'!$A44+2,FALSE)*$AK44))+IF($AO44=BT$3,$AM44/VLOOKUP($AO44,Data!$A$50:$B$56,2,FALSE),0)</f>
        <v>0</v>
      </c>
      <c r="BU44" s="11">
        <f>IF(BU$2=$A44,0,IF(HLOOKUP(BU$2,Recipes!$H:$GI,'Production Calculator'!$A44+2,FALSE)=0,0,HLOOKUP(BU$2,Recipes!$H:$GI,'Production Calculator'!$A44+2,FALSE)*$AK44))+IF($AO44=BU$3,$AM44/VLOOKUP($AO44,Data!$A$50:$B$56,2,FALSE),0)</f>
        <v>0</v>
      </c>
      <c r="BV44" s="11">
        <f>IF(BV$2=$A44,0,IF(HLOOKUP(BV$2,Recipes!$H:$GI,'Production Calculator'!$A44+2,FALSE)=0,0,HLOOKUP(BV$2,Recipes!$H:$GI,'Production Calculator'!$A44+2,FALSE)*$AK44))+IF($AO44=BV$3,$AM44/VLOOKUP($AO44,Data!$A$50:$B$56,2,FALSE),0)</f>
        <v>0</v>
      </c>
      <c r="BW44" s="11">
        <f>IF(BW$2=$A44,0,IF(HLOOKUP(BW$2,Recipes!$H:$GI,'Production Calculator'!$A44+2,FALSE)=0,0,HLOOKUP(BW$2,Recipes!$H:$GI,'Production Calculator'!$A44+2,FALSE)*$AK44))+IF($AO44=BW$3,$AM44/VLOOKUP($AO44,Data!$A$50:$B$56,2,FALSE),0)</f>
        <v>0</v>
      </c>
      <c r="BX44" s="11">
        <f>IF(BX$2=$A44,0,IF(HLOOKUP(BX$2,Recipes!$H:$GI,'Production Calculator'!$A44+2,FALSE)=0,0,HLOOKUP(BX$2,Recipes!$H:$GI,'Production Calculator'!$A44+2,FALSE)*$AK44))+IF($AO44=BX$3,$AM44/VLOOKUP($AO44,Data!$A$50:$B$56,2,FALSE),0)</f>
        <v>0</v>
      </c>
      <c r="BY44" s="11">
        <f>IF(BY$2=$A44,0,IF(HLOOKUP(BY$2,Recipes!$H:$GI,'Production Calculator'!$A44+2,FALSE)=0,0,HLOOKUP(BY$2,Recipes!$H:$GI,'Production Calculator'!$A44+2,FALSE)*$AK44))+IF($AO44=BY$3,$AM44/VLOOKUP($AO44,Data!$A$50:$B$56,2,FALSE),0)</f>
        <v>0</v>
      </c>
      <c r="BZ44" s="11">
        <f>IF(BZ$2=$A44,0,IF(HLOOKUP(BZ$2,Recipes!$H:$GI,'Production Calculator'!$A44+2,FALSE)=0,0,HLOOKUP(BZ$2,Recipes!$H:$GI,'Production Calculator'!$A44+2,FALSE)*$AK44))+IF($AO44=BZ$3,$AM44/VLOOKUP($AO44,Data!$A$50:$B$56,2,FALSE),0)</f>
        <v>0</v>
      </c>
      <c r="CA44" s="11">
        <f>IF(CA$2=$A44,0,IF(HLOOKUP(CA$2,Recipes!$H:$GI,'Production Calculator'!$A44+2,FALSE)=0,0,HLOOKUP(CA$2,Recipes!$H:$GI,'Production Calculator'!$A44+2,FALSE)*$AK44))+IF($AO44=CA$3,$AM44/VLOOKUP($AO44,Data!$A$50:$B$56,2,FALSE),0)</f>
        <v>0</v>
      </c>
      <c r="CB44" s="11">
        <f>IF(CB$2=$A44,0,IF(HLOOKUP(CB$2,Recipes!$H:$GI,'Production Calculator'!$A44+2,FALSE)=0,0,HLOOKUP(CB$2,Recipes!$H:$GI,'Production Calculator'!$A44+2,FALSE)*$AK44))+IF($AO44=CB$3,$AM44/VLOOKUP($AO44,Data!$A$50:$B$56,2,FALSE),0)</f>
        <v>0</v>
      </c>
      <c r="CC44" s="11">
        <f>IF(CC$2=$A44,0,IF(HLOOKUP(CC$2,Recipes!$H:$GI,'Production Calculator'!$A44+2,FALSE)=0,0,HLOOKUP(CC$2,Recipes!$H:$GI,'Production Calculator'!$A44+2,FALSE)*$AK44))+IF($AO44=CC$3,$AM44/VLOOKUP($AO44,Data!$A$50:$B$56,2,FALSE),0)</f>
        <v>0</v>
      </c>
      <c r="CD44" s="11">
        <f>IF(CD$2=$A44,0,IF(HLOOKUP(CD$2,Recipes!$H:$GI,'Production Calculator'!$A44+2,FALSE)=0,0,HLOOKUP(CD$2,Recipes!$H:$GI,'Production Calculator'!$A44+2,FALSE)*$AK44))+IF($AO44=CD$3,$AM44/VLOOKUP($AO44,Data!$A$50:$B$56,2,FALSE),0)</f>
        <v>0</v>
      </c>
      <c r="CE44" s="11">
        <f>IF(CE$2=$A44,0,IF(HLOOKUP(CE$2,Recipes!$H:$GI,'Production Calculator'!$A44+2,FALSE)=0,0,HLOOKUP(CE$2,Recipes!$H:$GI,'Production Calculator'!$A44+2,FALSE)*$AK44))+IF($AO44=CE$3,$AM44/VLOOKUP($AO44,Data!$A$50:$B$56,2,FALSE),0)</f>
        <v>0</v>
      </c>
      <c r="CF44" s="11">
        <f>IF(CF$2=$A44,0,IF(HLOOKUP(CF$2,Recipes!$H:$GI,'Production Calculator'!$A44+2,FALSE)=0,0,HLOOKUP(CF$2,Recipes!$H:$GI,'Production Calculator'!$A44+2,FALSE)*$AK44))+IF($AO44=CF$3,$AM44/VLOOKUP($AO44,Data!$A$50:$B$56,2,FALSE),0)</f>
        <v>0</v>
      </c>
      <c r="CG44" s="11">
        <f>IF(CG$2=$A44,0,IF(HLOOKUP(CG$2,Recipes!$H:$GI,'Production Calculator'!$A44+2,FALSE)=0,0,HLOOKUP(CG$2,Recipes!$H:$GI,'Production Calculator'!$A44+2,FALSE)*$AK44))+IF($AO44=CG$3,$AM44/VLOOKUP($AO44,Data!$A$50:$B$56,2,FALSE),0)</f>
        <v>0</v>
      </c>
      <c r="CH44" s="11">
        <f>IF(CH$2=$A44,0,IF(HLOOKUP(CH$2,Recipes!$H:$GI,'Production Calculator'!$A44+2,FALSE)=0,0,HLOOKUP(CH$2,Recipes!$H:$GI,'Production Calculator'!$A44+2,FALSE)*$AK44))+IF($AO44=CH$3,$AM44/VLOOKUP($AO44,Data!$A$50:$B$56,2,FALSE),0)</f>
        <v>0</v>
      </c>
      <c r="CI44" s="11">
        <f>IF(CI$2=$A44,0,IF(HLOOKUP(CI$2,Recipes!$H:$GI,'Production Calculator'!$A44+2,FALSE)=0,0,HLOOKUP(CI$2,Recipes!$H:$GI,'Production Calculator'!$A44+2,FALSE)*$AK44))+IF($AO44=CI$3,$AM44/VLOOKUP($AO44,Data!$A$50:$B$56,2,FALSE),0)</f>
        <v>0</v>
      </c>
      <c r="CJ44" s="11">
        <f>IF(CJ$2=$A44,0,IF(HLOOKUP(CJ$2,Recipes!$H:$GI,'Production Calculator'!$A44+2,FALSE)=0,0,HLOOKUP(CJ$2,Recipes!$H:$GI,'Production Calculator'!$A44+2,FALSE)*$AK44))+IF($AO44=CJ$3,$AM44/VLOOKUP($AO44,Data!$A$50:$B$56,2,FALSE),0)</f>
        <v>0</v>
      </c>
      <c r="CK44" s="11">
        <f>IF(CK$2=$A44,0,IF(HLOOKUP(CK$2,Recipes!$H:$GI,'Production Calculator'!$A44+2,FALSE)=0,0,HLOOKUP(CK$2,Recipes!$H:$GI,'Production Calculator'!$A44+2,FALSE)*$AK44))+IF($AO44=CK$3,$AM44/VLOOKUP($AO44,Data!$A$50:$B$56,2,FALSE),0)</f>
        <v>0</v>
      </c>
      <c r="CL44" s="11">
        <f>IF(CL$2=$A44,0,IF(HLOOKUP(CL$2,Recipes!$H:$GI,'Production Calculator'!$A44+2,FALSE)=0,0,HLOOKUP(CL$2,Recipes!$H:$GI,'Production Calculator'!$A44+2,FALSE)*$AK44))+IF($AO44=CL$3,$AM44/VLOOKUP($AO44,Data!$A$50:$B$56,2,FALSE),0)</f>
        <v>0</v>
      </c>
      <c r="CM44" s="11">
        <f>IF(CM$2=$A44,0,IF(HLOOKUP(CM$2,Recipes!$H:$GI,'Production Calculator'!$A44+2,FALSE)=0,0,HLOOKUP(CM$2,Recipes!$H:$GI,'Production Calculator'!$A44+2,FALSE)*$AK44))+IF($AO44=CM$3,$AM44/VLOOKUP($AO44,Data!$A$50:$B$56,2,FALSE),0)</f>
        <v>0</v>
      </c>
      <c r="CN44" s="11">
        <f>IF(CN$2=$A44,0,IF(HLOOKUP(CN$2,Recipes!$H:$GI,'Production Calculator'!$A44+2,FALSE)=0,0,HLOOKUP(CN$2,Recipes!$H:$GI,'Production Calculator'!$A44+2,FALSE)*$AK44))+IF($AO44=CN$3,$AM44/VLOOKUP($AO44,Data!$A$50:$B$56,2,FALSE),0)</f>
        <v>0</v>
      </c>
      <c r="CO44" s="11">
        <f>IF(CO$2=$A44,0,IF(HLOOKUP(CO$2,Recipes!$H:$GI,'Production Calculator'!$A44+2,FALSE)=0,0,HLOOKUP(CO$2,Recipes!$H:$GI,'Production Calculator'!$A44+2,FALSE)*$AK44))+IF($AO44=CO$3,$AM44/VLOOKUP($AO44,Data!$A$50:$B$56,2,FALSE),0)</f>
        <v>0</v>
      </c>
      <c r="CP44" s="11">
        <f>IF(CP$2=$A44,0,IF(HLOOKUP(CP$2,Recipes!$H:$GI,'Production Calculator'!$A44+2,FALSE)=0,0,HLOOKUP(CP$2,Recipes!$H:$GI,'Production Calculator'!$A44+2,FALSE)*$AK44))+IF($AO44=CP$3,$AM44/VLOOKUP($AO44,Data!$A$50:$B$56,2,FALSE),0)</f>
        <v>0</v>
      </c>
      <c r="CQ44" s="11">
        <f>IF(CQ$2=$A44,0,IF(HLOOKUP(CQ$2,Recipes!$H:$GI,'Production Calculator'!$A44+2,FALSE)=0,0,HLOOKUP(CQ$2,Recipes!$H:$GI,'Production Calculator'!$A44+2,FALSE)*$AK44))+IF($AO44=CQ$3,$AM44/VLOOKUP($AO44,Data!$A$50:$B$56,2,FALSE),0)</f>
        <v>0</v>
      </c>
      <c r="CR44" s="11">
        <f>IF(CR$2=$A44,0,IF(HLOOKUP(CR$2,Recipes!$H:$GI,'Production Calculator'!$A44+2,FALSE)=0,0,HLOOKUP(CR$2,Recipes!$H:$GI,'Production Calculator'!$A44+2,FALSE)*$AK44))+IF($AO44=CR$3,$AM44/VLOOKUP($AO44,Data!$A$50:$B$56,2,FALSE),0)</f>
        <v>0</v>
      </c>
      <c r="CS44" s="11">
        <f>IF(CS$2=$A44,0,IF(HLOOKUP(CS$2,Recipes!$H:$GI,'Production Calculator'!$A44+2,FALSE)=0,0,HLOOKUP(CS$2,Recipes!$H:$GI,'Production Calculator'!$A44+2,FALSE)*$AK44))+IF($AO44=CS$3,$AM44/VLOOKUP($AO44,Data!$A$50:$B$56,2,FALSE),0)</f>
        <v>0</v>
      </c>
      <c r="CT44" s="11">
        <f>IF(CT$2=$A44,0,IF(HLOOKUP(CT$2,Recipes!$H:$GI,'Production Calculator'!$A44+2,FALSE)=0,0,HLOOKUP(CT$2,Recipes!$H:$GI,'Production Calculator'!$A44+2,FALSE)*$AK44))+IF($AO44=CT$3,$AM44/VLOOKUP($AO44,Data!$A$50:$B$56,2,FALSE),0)</f>
        <v>0</v>
      </c>
      <c r="CU44" s="11">
        <f>IF(CU$2=$A44,0,IF(HLOOKUP(CU$2,Recipes!$H:$GI,'Production Calculator'!$A44+2,FALSE)=0,0,HLOOKUP(CU$2,Recipes!$H:$GI,'Production Calculator'!$A44+2,FALSE)*$AK44))+IF($AO44=CU$3,$AM44/VLOOKUP($AO44,Data!$A$50:$B$56,2,FALSE),0)</f>
        <v>0</v>
      </c>
      <c r="CV44" s="11">
        <f>IF(CV$2=$A44,0,IF(HLOOKUP(CV$2,Recipes!$H:$GI,'Production Calculator'!$A44+2,FALSE)=0,0,HLOOKUP(CV$2,Recipes!$H:$GI,'Production Calculator'!$A44+2,FALSE)*$AK44))+IF($AO44=CV$3,$AM44/VLOOKUP($AO44,Data!$A$50:$B$56,2,FALSE),0)</f>
        <v>0</v>
      </c>
      <c r="CW44" s="11">
        <f>IF(CW$2=$A44,0,IF(HLOOKUP(CW$2,Recipes!$H:$GI,'Production Calculator'!$A44+2,FALSE)=0,0,HLOOKUP(CW$2,Recipes!$H:$GI,'Production Calculator'!$A44+2,FALSE)*$AK44))+IF($AO44=CW$3,$AM44/VLOOKUP($AO44,Data!$A$50:$B$56,2,FALSE),0)</f>
        <v>0</v>
      </c>
      <c r="CX44" s="11">
        <f>IF(CX$2=$A44,0,IF(HLOOKUP(CX$2,Recipes!$H:$GI,'Production Calculator'!$A44+2,FALSE)=0,0,HLOOKUP(CX$2,Recipes!$H:$GI,'Production Calculator'!$A44+2,FALSE)*$AK44))+IF($AO44=CX$3,$AM44/VLOOKUP($AO44,Data!$A$50:$B$56,2,FALSE),0)</f>
        <v>0</v>
      </c>
      <c r="CY44" s="11">
        <f>IF(CY$2=$A44,0,IF(HLOOKUP(CY$2,Recipes!$H:$GI,'Production Calculator'!$A44+2,FALSE)=0,0,HLOOKUP(CY$2,Recipes!$H:$GI,'Production Calculator'!$A44+2,FALSE)*$AK44))+IF($AO44=CY$3,$AM44/VLOOKUP($AO44,Data!$A$50:$B$56,2,FALSE),0)</f>
        <v>0</v>
      </c>
      <c r="CZ44" s="11">
        <f>IF(CZ$2=$A44,0,IF(HLOOKUP(CZ$2,Recipes!$H:$GI,'Production Calculator'!$A44+2,FALSE)=0,0,HLOOKUP(CZ$2,Recipes!$H:$GI,'Production Calculator'!$A44+2,FALSE)*$AK44))+IF($AO44=CZ$3,$AM44/VLOOKUP($AO44,Data!$A$50:$B$56,2,FALSE),0)</f>
        <v>0</v>
      </c>
      <c r="DA44" s="11">
        <f>IF(DA$2=$A44,0,IF(HLOOKUP(DA$2,Recipes!$H:$GI,'Production Calculator'!$A44+2,FALSE)=0,0,HLOOKUP(DA$2,Recipes!$H:$GI,'Production Calculator'!$A44+2,FALSE)*$AK44))+IF($AO44=DA$3,$AM44/VLOOKUP($AO44,Data!$A$50:$B$56,2,FALSE),0)</f>
        <v>0</v>
      </c>
      <c r="DB44" s="11">
        <f>IF(DB$2=$A44,0,IF(HLOOKUP(DB$2,Recipes!$H:$GI,'Production Calculator'!$A44+2,FALSE)=0,0,HLOOKUP(DB$2,Recipes!$H:$GI,'Production Calculator'!$A44+2,FALSE)*$AK44))+IF($AO44=DB$3,$AM44/VLOOKUP($AO44,Data!$A$50:$B$56,2,FALSE),0)</f>
        <v>0</v>
      </c>
      <c r="DC44" s="11">
        <f>IF(DC$2=$A44,0,IF(HLOOKUP(DC$2,Recipes!$H:$GI,'Production Calculator'!$A44+2,FALSE)=0,0,HLOOKUP(DC$2,Recipes!$H:$GI,'Production Calculator'!$A44+2,FALSE)*$AK44))+IF($AO44=DC$3,$AM44/VLOOKUP($AO44,Data!$A$50:$B$56,2,FALSE),0)</f>
        <v>0</v>
      </c>
      <c r="DD44" s="11">
        <f>IF(DD$2=$A44,0,IF(HLOOKUP(DD$2,Recipes!$H:$GI,'Production Calculator'!$A44+2,FALSE)=0,0,HLOOKUP(DD$2,Recipes!$H:$GI,'Production Calculator'!$A44+2,FALSE)*$AK44))+IF($AO44=DD$3,$AM44/VLOOKUP($AO44,Data!$A$50:$B$56,2,FALSE),0)</f>
        <v>0</v>
      </c>
      <c r="DE44" s="11">
        <f>IF(DE$2=$A44,0,IF(HLOOKUP(DE$2,Recipes!$H:$GI,'Production Calculator'!$A44+2,FALSE)=0,0,HLOOKUP(DE$2,Recipes!$H:$GI,'Production Calculator'!$A44+2,FALSE)*$AK44))+IF($AO44=DE$3,$AM44/VLOOKUP($AO44,Data!$A$50:$B$56,2,FALSE),0)</f>
        <v>0</v>
      </c>
      <c r="DF44" s="11">
        <f>IF(DF$2=$A44,0,IF(HLOOKUP(DF$2,Recipes!$H:$GI,'Production Calculator'!$A44+2,FALSE)=0,0,HLOOKUP(DF$2,Recipes!$H:$GI,'Production Calculator'!$A44+2,FALSE)*$AK44))+IF($AO44=DF$3,$AM44/VLOOKUP($AO44,Data!$A$50:$B$56,2,FALSE),0)</f>
        <v>0</v>
      </c>
      <c r="DG44" s="11">
        <f>IF(DG$2=$A44,0,IF(HLOOKUP(DG$2,Recipes!$H:$GI,'Production Calculator'!$A44+2,FALSE)=0,0,HLOOKUP(DG$2,Recipes!$H:$GI,'Production Calculator'!$A44+2,FALSE)*$AK44))+IF($AO44=DG$3,$AM44/VLOOKUP($AO44,Data!$A$50:$B$56,2,FALSE),0)</f>
        <v>0</v>
      </c>
      <c r="DH44" s="11">
        <f>IF(DH$2=$A44,0,IF(HLOOKUP(DH$2,Recipes!$H:$GI,'Production Calculator'!$A44+2,FALSE)=0,0,HLOOKUP(DH$2,Recipes!$H:$GI,'Production Calculator'!$A44+2,FALSE)*$AK44))+IF($AO44=DH$3,$AM44/VLOOKUP($AO44,Data!$A$50:$B$56,2,FALSE),0)</f>
        <v>0</v>
      </c>
      <c r="DI44" s="11">
        <f>IF(DI$2=$A44,0,IF(HLOOKUP(DI$2,Recipes!$H:$GI,'Production Calculator'!$A44+2,FALSE)=0,0,HLOOKUP(DI$2,Recipes!$H:$GI,'Production Calculator'!$A44+2,FALSE)*$AK44))+IF($AO44=DI$3,$AM44/VLOOKUP($AO44,Data!$A$50:$B$56,2,FALSE),0)</f>
        <v>0</v>
      </c>
      <c r="DJ44" s="11">
        <f>IF(DJ$2=$A44,0,IF(HLOOKUP(DJ$2,Recipes!$H:$GI,'Production Calculator'!$A44+2,FALSE)=0,0,HLOOKUP(DJ$2,Recipes!$H:$GI,'Production Calculator'!$A44+2,FALSE)*$AK44))+IF($AO44=DJ$3,$AM44/VLOOKUP($AO44,Data!$A$50:$B$56,2,FALSE),0)</f>
        <v>0</v>
      </c>
      <c r="DK44" s="11">
        <f>IF(DK$2=$A44,0,IF(HLOOKUP(DK$2,Recipes!$H:$GI,'Production Calculator'!$A44+2,FALSE)=0,0,HLOOKUP(DK$2,Recipes!$H:$GI,'Production Calculator'!$A44+2,FALSE)*$AK44))+IF($AO44=DK$3,$AM44/VLOOKUP($AO44,Data!$A$50:$B$56,2,FALSE),0)</f>
        <v>0</v>
      </c>
      <c r="DL44" s="11">
        <f>IF(DL$2=$A44,0,IF(HLOOKUP(DL$2,Recipes!$H:$GI,'Production Calculator'!$A44+2,FALSE)=0,0,HLOOKUP(DL$2,Recipes!$H:$GI,'Production Calculator'!$A44+2,FALSE)*$AK44))+IF($AO44=DL$3,$AM44/VLOOKUP($AO44,Data!$A$50:$B$56,2,FALSE),0)</f>
        <v>0</v>
      </c>
      <c r="DM44" s="11">
        <f>IF(DM$2=$A44,0,IF(HLOOKUP(DM$2,Recipes!$H:$GI,'Production Calculator'!$A44+2,FALSE)=0,0,HLOOKUP(DM$2,Recipes!$H:$GI,'Production Calculator'!$A44+2,FALSE)*$AK44))+IF($AO44=DM$3,$AM44/VLOOKUP($AO44,Data!$A$50:$B$56,2,FALSE),0)</f>
        <v>0</v>
      </c>
      <c r="DN44" s="11">
        <f>IF(DN$2=$A44,0,IF(HLOOKUP(DN$2,Recipes!$H:$GI,'Production Calculator'!$A44+2,FALSE)=0,0,HLOOKUP(DN$2,Recipes!$H:$GI,'Production Calculator'!$A44+2,FALSE)*$AK44))+IF($AO44=DN$3,$AM44/VLOOKUP($AO44,Data!$A$50:$B$56,2,FALSE),0)</f>
        <v>0</v>
      </c>
      <c r="DO44" s="11">
        <f>IF(DO$2=$A44,0,IF(HLOOKUP(DO$2,Recipes!$H:$GI,'Production Calculator'!$A44+2,FALSE)=0,0,HLOOKUP(DO$2,Recipes!$H:$GI,'Production Calculator'!$A44+2,FALSE)*$AK44))+IF($AO44=DO$3,$AM44/VLOOKUP($AO44,Data!$A$50:$B$56,2,FALSE),0)</f>
        <v>0</v>
      </c>
      <c r="DP44" s="11">
        <f>IF(DP$2=$A44,0,IF(HLOOKUP(DP$2,Recipes!$H:$GI,'Production Calculator'!$A44+2,FALSE)=0,0,HLOOKUP(DP$2,Recipes!$H:$GI,'Production Calculator'!$A44+2,FALSE)*$AK44))+IF($AO44=DP$3,$AM44/VLOOKUP($AO44,Data!$A$50:$B$56,2,FALSE),0)</f>
        <v>0</v>
      </c>
      <c r="DQ44" s="11">
        <f>IF(DQ$2=$A44,0,IF(HLOOKUP(DQ$2,Recipes!$H:$GI,'Production Calculator'!$A44+2,FALSE)=0,0,HLOOKUP(DQ$2,Recipes!$H:$GI,'Production Calculator'!$A44+2,FALSE)*$AK44))+IF($AO44=DQ$3,$AM44/VLOOKUP($AO44,Data!$A$50:$B$56,2,FALSE),0)</f>
        <v>0</v>
      </c>
      <c r="DR44" s="11">
        <f>IF(DR$2=$A44,0,IF(HLOOKUP(DR$2,Recipes!$H:$GI,'Production Calculator'!$A44+2,FALSE)=0,0,HLOOKUP(DR$2,Recipes!$H:$GI,'Production Calculator'!$A44+2,FALSE)*$AK44))+IF($AO44=DR$3,$AM44/VLOOKUP($AO44,Data!$A$50:$B$56,2,FALSE),0)</f>
        <v>0</v>
      </c>
      <c r="DS44" s="11">
        <f>IF(DS$2=$A44,0,IF(HLOOKUP(DS$2,Recipes!$H:$GI,'Production Calculator'!$A44+2,FALSE)=0,0,HLOOKUP(DS$2,Recipes!$H:$GI,'Production Calculator'!$A44+2,FALSE)*$AK44))+IF($AO44=DS$3,$AM44/VLOOKUP($AO44,Data!$A$50:$B$56,2,FALSE),0)</f>
        <v>0</v>
      </c>
      <c r="DT44" s="11">
        <f>IF(DT$2=$A44,0,IF(HLOOKUP(DT$2,Recipes!$H:$GI,'Production Calculator'!$A44+2,FALSE)=0,0,HLOOKUP(DT$2,Recipes!$H:$GI,'Production Calculator'!$A44+2,FALSE)*$AK44))+IF($AO44=DT$3,$AM44/VLOOKUP($AO44,Data!$A$50:$B$56,2,FALSE),0)</f>
        <v>0</v>
      </c>
      <c r="DU44" s="11">
        <f>IF(DU$2=$A44,0,IF(HLOOKUP(DU$2,Recipes!$H:$GI,'Production Calculator'!$A44+2,FALSE)=0,0,HLOOKUP(DU$2,Recipes!$H:$GI,'Production Calculator'!$A44+2,FALSE)*$AK44))+IF($AO44=DU$3,$AM44/VLOOKUP($AO44,Data!$A$50:$B$56,2,FALSE),0)</f>
        <v>0</v>
      </c>
      <c r="DV44" s="11">
        <f>IF(DV$2=$A44,0,IF(HLOOKUP(DV$2,Recipes!$H:$GI,'Production Calculator'!$A44+2,FALSE)=0,0,HLOOKUP(DV$2,Recipes!$H:$GI,'Production Calculator'!$A44+2,FALSE)*$AK44))+IF($AO44=DV$3,$AM44/VLOOKUP($AO44,Data!$A$50:$B$56,2,FALSE),0)</f>
        <v>0</v>
      </c>
      <c r="DW44" s="11">
        <f>IF(DW$2=$A44,0,IF(HLOOKUP(DW$2,Recipes!$H:$GI,'Production Calculator'!$A44+2,FALSE)=0,0,HLOOKUP(DW$2,Recipes!$H:$GI,'Production Calculator'!$A44+2,FALSE)*$AK44))+IF($AO44=DW$3,$AM44/VLOOKUP($AO44,Data!$A$50:$B$56,2,FALSE),0)</f>
        <v>0</v>
      </c>
      <c r="DX44" s="11">
        <f>IF(DX$2=$A44,0,IF(HLOOKUP(DX$2,Recipes!$H:$GI,'Production Calculator'!$A44+2,FALSE)=0,0,HLOOKUP(DX$2,Recipes!$H:$GI,'Production Calculator'!$A44+2,FALSE)*$AK44))+IF($AO44=DX$3,$AM44/VLOOKUP($AO44,Data!$A$50:$B$56,2,FALSE),0)</f>
        <v>0</v>
      </c>
      <c r="DY44" s="11">
        <f>IF(DY$2=$A44,0,IF(HLOOKUP(DY$2,Recipes!$H:$GI,'Production Calculator'!$A44+2,FALSE)=0,0,HLOOKUP(DY$2,Recipes!$H:$GI,'Production Calculator'!$A44+2,FALSE)*$AK44))+IF($AO44=DY$3,$AM44/VLOOKUP($AO44,Data!$A$50:$B$56,2,FALSE),0)</f>
        <v>0</v>
      </c>
      <c r="DZ44" s="11">
        <f>IF(DZ$2=$A44,0,IF(HLOOKUP(DZ$2,Recipes!$H:$GI,'Production Calculator'!$A44+2,FALSE)=0,0,HLOOKUP(DZ$2,Recipes!$H:$GI,'Production Calculator'!$A44+2,FALSE)*$AK44))+IF($AO44=DZ$3,$AM44/VLOOKUP($AO44,Data!$A$50:$B$56,2,FALSE),0)</f>
        <v>0</v>
      </c>
      <c r="EA44" s="11">
        <f>IF(EA$2=$A44,0,IF(HLOOKUP(EA$2,Recipes!$H:$GI,'Production Calculator'!$A44+2,FALSE)=0,0,HLOOKUP(EA$2,Recipes!$H:$GI,'Production Calculator'!$A44+2,FALSE)*$AK44))+IF($AO44=EA$3,$AM44/VLOOKUP($AO44,Data!$A$50:$B$56,2,FALSE),0)</f>
        <v>0</v>
      </c>
      <c r="EB44" s="11">
        <f>IF(EB$2=$A44,0,IF(HLOOKUP(EB$2,Recipes!$H:$GI,'Production Calculator'!$A44+2,FALSE)=0,0,HLOOKUP(EB$2,Recipes!$H:$GI,'Production Calculator'!$A44+2,FALSE)*$AK44))+IF($AO44=EB$3,$AM44/VLOOKUP($AO44,Data!$A$50:$B$56,2,FALSE),0)</f>
        <v>0</v>
      </c>
      <c r="EC44" s="11">
        <f>IF(EC$2=$A44,0,IF(HLOOKUP(EC$2,Recipes!$H:$GI,'Production Calculator'!$A44+2,FALSE)=0,0,HLOOKUP(EC$2,Recipes!$H:$GI,'Production Calculator'!$A44+2,FALSE)*$AK44))+IF($AO44=EC$3,$AM44/VLOOKUP($AO44,Data!$A$50:$B$56,2,FALSE),0)</f>
        <v>0</v>
      </c>
      <c r="ED44" s="11">
        <f>IF(ED$2=$A44,0,IF(HLOOKUP(ED$2,Recipes!$H:$GI,'Production Calculator'!$A44+2,FALSE)=0,0,HLOOKUP(ED$2,Recipes!$H:$GI,'Production Calculator'!$A44+2,FALSE)*$AK44))+IF($AO44=ED$3,$AM44/VLOOKUP($AO44,Data!$A$50:$B$56,2,FALSE),0)</f>
        <v>0</v>
      </c>
      <c r="EE44" s="11">
        <f>IF(EE$2=$A44,0,IF(HLOOKUP(EE$2,Recipes!$H:$GI,'Production Calculator'!$A44+2,FALSE)=0,0,HLOOKUP(EE$2,Recipes!$H:$GI,'Production Calculator'!$A44+2,FALSE)*$AK44))+IF($AO44=EE$3,$AM44/VLOOKUP($AO44,Data!$A$50:$B$56,2,FALSE),0)</f>
        <v>0</v>
      </c>
      <c r="EF44" s="11">
        <f>IF(EF$2=$A44,0,IF(HLOOKUP(EF$2,Recipes!$H:$GI,'Production Calculator'!$A44+2,FALSE)=0,0,HLOOKUP(EF$2,Recipes!$H:$GI,'Production Calculator'!$A44+2,FALSE)*$AK44))+IF($AO44=EF$3,$AM44/VLOOKUP($AO44,Data!$A$50:$B$56,2,FALSE),0)</f>
        <v>0</v>
      </c>
      <c r="EG44" s="11">
        <f>IF(EG$2=$A44,0,IF(HLOOKUP(EG$2,Recipes!$H:$GI,'Production Calculator'!$A44+2,FALSE)=0,0,HLOOKUP(EG$2,Recipes!$H:$GI,'Production Calculator'!$A44+2,FALSE)*$AK44))+IF($AO44=EG$3,$AM44/VLOOKUP($AO44,Data!$A$50:$B$56,2,FALSE),0)</f>
        <v>0</v>
      </c>
      <c r="EH44" s="11">
        <f>IF(EH$2=$A44,0,IF(HLOOKUP(EH$2,Recipes!$H:$GI,'Production Calculator'!$A44+2,FALSE)=0,0,HLOOKUP(EH$2,Recipes!$H:$GI,'Production Calculator'!$A44+2,FALSE)*$AK44))+IF($AO44=EH$3,$AM44/VLOOKUP($AO44,Data!$A$50:$B$56,2,FALSE),0)</f>
        <v>0</v>
      </c>
      <c r="EI44" s="11">
        <f>IF(EI$2=$A44,0,IF(HLOOKUP(EI$2,Recipes!$H:$GI,'Production Calculator'!$A44+2,FALSE)=0,0,HLOOKUP(EI$2,Recipes!$H:$GI,'Production Calculator'!$A44+2,FALSE)*$AK44))+IF($AO44=EI$3,$AM44/VLOOKUP($AO44,Data!$A$50:$B$56,2,FALSE),0)</f>
        <v>0</v>
      </c>
      <c r="EJ44" s="11">
        <f>IF(EJ$2=$A44,0,IF(HLOOKUP(EJ$2,Recipes!$H:$GI,'Production Calculator'!$A44+2,FALSE)=0,0,HLOOKUP(EJ$2,Recipes!$H:$GI,'Production Calculator'!$A44+2,FALSE)*$AK44))+IF($AO44=EJ$3,$AM44/VLOOKUP($AO44,Data!$A$50:$B$56,2,FALSE),0)</f>
        <v>0</v>
      </c>
      <c r="EK44" s="11">
        <f>IF(EK$2=$A44,0,IF(HLOOKUP(EK$2,Recipes!$H:$GI,'Production Calculator'!$A44+2,FALSE)=0,0,HLOOKUP(EK$2,Recipes!$H:$GI,'Production Calculator'!$A44+2,FALSE)*$AK44))+IF($AO44=EK$3,$AM44/VLOOKUP($AO44,Data!$A$50:$B$56,2,FALSE),0)</f>
        <v>0</v>
      </c>
      <c r="EL44" s="11">
        <f>IF(EL$2=$A44,0,IF(HLOOKUP(EL$2,Recipes!$H:$GI,'Production Calculator'!$A44+2,FALSE)=0,0,HLOOKUP(EL$2,Recipes!$H:$GI,'Production Calculator'!$A44+2,FALSE)*$AK44))+IF($AO44=EL$3,$AM44/VLOOKUP($AO44,Data!$A$50:$B$56,2,FALSE),0)</f>
        <v>0</v>
      </c>
      <c r="EM44" s="11">
        <f>IF(EM$2=$A44,0,IF(HLOOKUP(EM$2,Recipes!$H:$GI,'Production Calculator'!$A44+2,FALSE)=0,0,HLOOKUP(EM$2,Recipes!$H:$GI,'Production Calculator'!$A44+2,FALSE)*$AK44))+IF($AO44=EM$3,$AM44/VLOOKUP($AO44,Data!$A$50:$B$56,2,FALSE),0)</f>
        <v>0</v>
      </c>
      <c r="EN44" s="11">
        <f>IF(EN$2=$A44,0,IF(HLOOKUP(EN$2,Recipes!$H:$GI,'Production Calculator'!$A44+2,FALSE)=0,0,HLOOKUP(EN$2,Recipes!$H:$GI,'Production Calculator'!$A44+2,FALSE)*$AK44))+IF($AO44=EN$3,$AM44/VLOOKUP($AO44,Data!$A$50:$B$56,2,FALSE),0)</f>
        <v>0</v>
      </c>
      <c r="EO44" s="11">
        <f>IF(EO$2=$A44,0,IF(HLOOKUP(EO$2,Recipes!$H:$GI,'Production Calculator'!$A44+2,FALSE)=0,0,HLOOKUP(EO$2,Recipes!$H:$GI,'Production Calculator'!$A44+2,FALSE)*$AK44))+IF($AO44=EO$3,$AM44/VLOOKUP($AO44,Data!$A$50:$B$56,2,FALSE),0)</f>
        <v>0</v>
      </c>
      <c r="EP44" s="11">
        <f>IF(EP$2=$A44,0,IF(HLOOKUP(EP$2,Recipes!$H:$GI,'Production Calculator'!$A44+2,FALSE)=0,0,HLOOKUP(EP$2,Recipes!$H:$GI,'Production Calculator'!$A44+2,FALSE)*$AK44))+IF($AO44=EP$3,$AM44/VLOOKUP($AO44,Data!$A$50:$B$56,2,FALSE),0)</f>
        <v>0</v>
      </c>
      <c r="EQ44" s="11">
        <f>IF(EQ$2=$A44,0,IF(HLOOKUP(EQ$2,Recipes!$H:$GI,'Production Calculator'!$A44+2,FALSE)=0,0,HLOOKUP(EQ$2,Recipes!$H:$GI,'Production Calculator'!$A44+2,FALSE)*$AK44))+IF($AO44=EQ$3,$AM44/VLOOKUP($AO44,Data!$A$50:$B$56,2,FALSE),0)</f>
        <v>0</v>
      </c>
      <c r="ER44" s="11">
        <f>IF(ER$2=$A44,0,IF(HLOOKUP(ER$2,Recipes!$H:$GI,'Production Calculator'!$A44+2,FALSE)=0,0,HLOOKUP(ER$2,Recipes!$H:$GI,'Production Calculator'!$A44+2,FALSE)*$AK44))+IF($AO44=ER$3,$AM44/VLOOKUP($AO44,Data!$A$50:$B$56,2,FALSE),0)</f>
        <v>0</v>
      </c>
      <c r="ES44" s="11">
        <f>IF(ES$2=$A44,0,IF(HLOOKUP(ES$2,Recipes!$H:$GI,'Production Calculator'!$A44+2,FALSE)=0,0,HLOOKUP(ES$2,Recipes!$H:$GI,'Production Calculator'!$A44+2,FALSE)*$AK44))+IF($AO44=ES$3,$AM44/VLOOKUP($AO44,Data!$A$50:$B$56,2,FALSE),0)</f>
        <v>0</v>
      </c>
      <c r="ET44" s="11">
        <f>IF(ET$2=$A44,0,IF(HLOOKUP(ET$2,Recipes!$H:$GI,'Production Calculator'!$A44+2,FALSE)=0,0,HLOOKUP(ET$2,Recipes!$H:$GI,'Production Calculator'!$A44+2,FALSE)*$AK44))+IF($AO44=ET$3,$AM44/VLOOKUP($AO44,Data!$A$50:$B$56,2,FALSE),0)</f>
        <v>0</v>
      </c>
      <c r="EU44" s="11">
        <f>IF(EU$2=$A44,0,IF(HLOOKUP(EU$2,Recipes!$H:$GI,'Production Calculator'!$A44+2,FALSE)=0,0,HLOOKUP(EU$2,Recipes!$H:$GI,'Production Calculator'!$A44+2,FALSE)*$AK44))+IF($AO44=EU$3,$AM44/VLOOKUP($AO44,Data!$A$50:$B$56,2,FALSE),0)</f>
        <v>0</v>
      </c>
      <c r="EV44" s="11">
        <f>IF(EV$2=$A44,0,IF(HLOOKUP(EV$2,Recipes!$H:$GI,'Production Calculator'!$A44+2,FALSE)=0,0,HLOOKUP(EV$2,Recipes!$H:$GI,'Production Calculator'!$A44+2,FALSE)*$AK44))+IF($AO44=EV$3,$AM44/VLOOKUP($AO44,Data!$A$50:$B$56,2,FALSE),0)</f>
        <v>0</v>
      </c>
      <c r="EW44" s="11">
        <f>IF(EW$2=$A44,0,IF(HLOOKUP(EW$2,Recipes!$H:$GI,'Production Calculator'!$A44+2,FALSE)=0,0,HLOOKUP(EW$2,Recipes!$H:$GI,'Production Calculator'!$A44+2,FALSE)*$AK44))+IF($AO44=EW$3,$AM44/VLOOKUP($AO44,Data!$A$50:$B$56,2,FALSE),0)</f>
        <v>0</v>
      </c>
      <c r="EX44" s="11">
        <f>IF(EX$2=$A44,0,IF(HLOOKUP(EX$2,Recipes!$H:$GI,'Production Calculator'!$A44+2,FALSE)=0,0,HLOOKUP(EX$2,Recipes!$H:$GI,'Production Calculator'!$A44+2,FALSE)*$AK44))+IF($AO44=EX$3,$AM44/VLOOKUP($AO44,Data!$A$50:$B$56,2,FALSE),0)</f>
        <v>0</v>
      </c>
      <c r="EY44" s="11">
        <f>IF(EY$2=$A44,0,IF(HLOOKUP(EY$2,Recipes!$H:$GI,'Production Calculator'!$A44+2,FALSE)=0,0,HLOOKUP(EY$2,Recipes!$H:$GI,'Production Calculator'!$A44+2,FALSE)*$AK44))+IF($AO44=EY$3,$AM44/VLOOKUP($AO44,Data!$A$50:$B$56,2,FALSE),0)</f>
        <v>0</v>
      </c>
      <c r="EZ44" s="11">
        <f>IF(EZ$2=$A44,0,IF(HLOOKUP(EZ$2,Recipes!$H:$GI,'Production Calculator'!$A44+2,FALSE)=0,0,HLOOKUP(EZ$2,Recipes!$H:$GI,'Production Calculator'!$A44+2,FALSE)*$AK44))+IF($AO44=EZ$3,$AM44/VLOOKUP($AO44,Data!$A$50:$B$56,2,FALSE),0)</f>
        <v>0</v>
      </c>
      <c r="FA44" s="11">
        <f>IF(FA$2=$A44,0,IF(HLOOKUP(FA$2,Recipes!$H:$GI,'Production Calculator'!$A44+2,FALSE)=0,0,HLOOKUP(FA$2,Recipes!$H:$GI,'Production Calculator'!$A44+2,FALSE)*$AK44))+IF($AO44=FA$3,$AM44/VLOOKUP($AO44,Data!$A$50:$B$56,2,FALSE),0)</f>
        <v>0</v>
      </c>
      <c r="FB44" s="11">
        <f>IF(FB$2=$A44,0,IF(HLOOKUP(FB$2,Recipes!$H:$GI,'Production Calculator'!$A44+2,FALSE)=0,0,HLOOKUP(FB$2,Recipes!$H:$GI,'Production Calculator'!$A44+2,FALSE)*$AK44))+IF($AO44=FB$3,$AM44/VLOOKUP($AO44,Data!$A$50:$B$56,2,FALSE),0)</f>
        <v>0</v>
      </c>
      <c r="FC44" s="11">
        <f>IF(FC$2=$A44,0,IF(HLOOKUP(FC$2,Recipes!$H:$GI,'Production Calculator'!$A44+2,FALSE)=0,0,HLOOKUP(FC$2,Recipes!$H:$GI,'Production Calculator'!$A44+2,FALSE)*$AK44))+IF($AO44=FC$3,$AM44/VLOOKUP($AO44,Data!$A$50:$B$56,2,FALSE),0)</f>
        <v>0</v>
      </c>
      <c r="FD44" s="11">
        <f>IF(FD$2=$A44,0,IF(HLOOKUP(FD$2,Recipes!$H:$GI,'Production Calculator'!$A44+2,FALSE)=0,0,HLOOKUP(FD$2,Recipes!$H:$GI,'Production Calculator'!$A44+2,FALSE)*$AK44))+IF($AO44=FD$3,$AM44/VLOOKUP($AO44,Data!$A$50:$B$56,2,FALSE),0)</f>
        <v>0</v>
      </c>
      <c r="FE44" s="11">
        <f>IF(FE$2=$A44,0,IF(HLOOKUP(FE$2,Recipes!$H:$GI,'Production Calculator'!$A44+2,FALSE)=0,0,HLOOKUP(FE$2,Recipes!$H:$GI,'Production Calculator'!$A44+2,FALSE)*$AK44))+IF($AO44=FE$3,$AM44/VLOOKUP($AO44,Data!$A$50:$B$56,2,FALSE),0)</f>
        <v>0</v>
      </c>
      <c r="FF44" s="11">
        <f>IF(FF$2=$A44,0,IF(HLOOKUP(FF$2,Recipes!$H:$GI,'Production Calculator'!$A44+2,FALSE)=0,0,HLOOKUP(FF$2,Recipes!$H:$GI,'Production Calculator'!$A44+2,FALSE)*$AK44))+IF($AO44=FF$3,$AM44/VLOOKUP($AO44,Data!$A$50:$B$56,2,FALSE),0)</f>
        <v>0</v>
      </c>
      <c r="FG44" s="11">
        <f>IF(FG$2=$A44,0,IF(HLOOKUP(FG$2,Recipes!$H:$GI,'Production Calculator'!$A44+2,FALSE)=0,0,HLOOKUP(FG$2,Recipes!$H:$GI,'Production Calculator'!$A44+2,FALSE)*$AK44))+IF($AO44=FG$3,$AM44/VLOOKUP($AO44,Data!$A$50:$B$56,2,FALSE),0)</f>
        <v>0</v>
      </c>
      <c r="FH44" s="11">
        <f>IF(FH$2=$A44,0,IF(HLOOKUP(FH$2,Recipes!$H:$GI,'Production Calculator'!$A44+2,FALSE)=0,0,HLOOKUP(FH$2,Recipes!$H:$GI,'Production Calculator'!$A44+2,FALSE)*$AK44))+IF($AO44=FH$3,$AM44/VLOOKUP($AO44,Data!$A$50:$B$56,2,FALSE),0)</f>
        <v>0</v>
      </c>
      <c r="FI44" s="11">
        <f>IF(FI$2=$A44,0,IF(HLOOKUP(FI$2,Recipes!$H:$GI,'Production Calculator'!$A44+2,FALSE)=0,0,HLOOKUP(FI$2,Recipes!$H:$GI,'Production Calculator'!$A44+2,FALSE)*$AK44))+IF($AO44=FI$3,$AM44/VLOOKUP($AO44,Data!$A$50:$B$56,2,FALSE),0)</f>
        <v>0</v>
      </c>
      <c r="FJ44" s="11">
        <f>IF(FJ$2=$A44,0,IF(HLOOKUP(FJ$2,Recipes!$H:$GI,'Production Calculator'!$A44+2,FALSE)=0,0,HLOOKUP(FJ$2,Recipes!$H:$GI,'Production Calculator'!$A44+2,FALSE)*$AK44))+IF($AO44=FJ$3,$AM44/VLOOKUP($AO44,Data!$A$50:$B$56,2,FALSE),0)</f>
        <v>0</v>
      </c>
      <c r="FK44" s="11">
        <f>IF(FK$2=$A44,0,IF(HLOOKUP(FK$2,Recipes!$H:$GI,'Production Calculator'!$A44+2,FALSE)=0,0,HLOOKUP(FK$2,Recipes!$H:$GI,'Production Calculator'!$A44+2,FALSE)*$AK44))+IF($AO44=FK$3,$AM44/VLOOKUP($AO44,Data!$A$50:$B$56,2,FALSE),0)</f>
        <v>0</v>
      </c>
      <c r="FL44" s="11">
        <f>IF(FL$2=$A44,0,IF(HLOOKUP(FL$2,Recipes!$H:$GI,'Production Calculator'!$A44+2,FALSE)=0,0,HLOOKUP(FL$2,Recipes!$H:$GI,'Production Calculator'!$A44+2,FALSE)*$AK44))+IF($AO44=FL$3,$AM44/VLOOKUP($AO44,Data!$A$50:$B$56,2,FALSE),0)</f>
        <v>0</v>
      </c>
      <c r="FM44" s="11">
        <f>IF(FM$2=$A44,0,IF(HLOOKUP(FM$2,Recipes!$H:$GI,'Production Calculator'!$A44+2,FALSE)=0,0,HLOOKUP(FM$2,Recipes!$H:$GI,'Production Calculator'!$A44+2,FALSE)*$AK44))+IF($AO44=FM$3,$AM44/VLOOKUP($AO44,Data!$A$50:$B$56,2,FALSE),0)</f>
        <v>0</v>
      </c>
      <c r="FN44" s="11">
        <f>IF(FN$2=$A44,0,IF(HLOOKUP(FN$2,Recipes!$H:$GI,'Production Calculator'!$A44+2,FALSE)=0,0,HLOOKUP(FN$2,Recipes!$H:$GI,'Production Calculator'!$A44+2,FALSE)*$AK44))+IF($AO44=FN$3,$AM44/VLOOKUP($AO44,Data!$A$50:$B$56,2,FALSE),0)</f>
        <v>0</v>
      </c>
      <c r="FO44" s="11">
        <f>IF(FO$2=$A44,0,IF(HLOOKUP(FO$2,Recipes!$H:$GI,'Production Calculator'!$A44+2,FALSE)=0,0,HLOOKUP(FO$2,Recipes!$H:$GI,'Production Calculator'!$A44+2,FALSE)*$AK44))+IF($AO44=FO$3,$AM44/VLOOKUP($AO44,Data!$A$50:$B$56,2,FALSE),0)</f>
        <v>0</v>
      </c>
      <c r="FP44" s="11">
        <f>IF(FP$2=$A44,0,IF(HLOOKUP(FP$2,Recipes!$H:$GI,'Production Calculator'!$A44+2,FALSE)=0,0,HLOOKUP(FP$2,Recipes!$H:$GI,'Production Calculator'!$A44+2,FALSE)*$AK44))+IF($AO44=FP$3,$AM44/VLOOKUP($AO44,Data!$A$50:$B$56,2,FALSE),0)</f>
        <v>0</v>
      </c>
      <c r="FQ44" s="11">
        <f>IF(FQ$2=$A44,0,IF(HLOOKUP(FQ$2,Recipes!$H:$GI,'Production Calculator'!$A44+2,FALSE)=0,0,HLOOKUP(FQ$2,Recipes!$H:$GI,'Production Calculator'!$A44+2,FALSE)*$AK44))+IF($AO44=FQ$3,$AM44/VLOOKUP($AO44,Data!$A$50:$B$56,2,FALSE),0)</f>
        <v>0</v>
      </c>
      <c r="FR44" s="11">
        <f>IF(FR$2=$A44,0,IF(HLOOKUP(FR$2,Recipes!$H:$GI,'Production Calculator'!$A44+2,FALSE)=0,0,HLOOKUP(FR$2,Recipes!$H:$GI,'Production Calculator'!$A44+2,FALSE)*$AK44))+IF($AO44=FR$3,$AM44/VLOOKUP($AO44,Data!$A$50:$B$56,2,FALSE),0)</f>
        <v>0</v>
      </c>
      <c r="FS44" s="11">
        <f>IF(FS$2=$A44,0,IF(HLOOKUP(FS$2,Recipes!$H:$GI,'Production Calculator'!$A44+2,FALSE)=0,0,HLOOKUP(FS$2,Recipes!$H:$GI,'Production Calculator'!$A44+2,FALSE)*$AK44))+IF($AO44=FS$3,$AM44/VLOOKUP($AO44,Data!$A$50:$B$56,2,FALSE),0)</f>
        <v>0</v>
      </c>
      <c r="FT44" s="11">
        <f>IF(FT$2=$A44,0,IF(HLOOKUP(FT$2,Recipes!$H:$GI,'Production Calculator'!$A44+2,FALSE)=0,0,HLOOKUP(FT$2,Recipes!$H:$GI,'Production Calculator'!$A44+2,FALSE)*$AK44))+IF($AO44=FT$3,$AM44/VLOOKUP($AO44,Data!$A$50:$B$56,2,FALSE),0)</f>
        <v>0</v>
      </c>
      <c r="FU44" s="11">
        <f>IF(FU$2=$A44,0,IF(HLOOKUP(FU$2,Recipes!$H:$GI,'Production Calculator'!$A44+2,FALSE)=0,0,HLOOKUP(FU$2,Recipes!$H:$GI,'Production Calculator'!$A44+2,FALSE)*$AK44))+IF($AO44=FU$3,$AM44/VLOOKUP($AO44,Data!$A$50:$B$56,2,FALSE),0)</f>
        <v>0</v>
      </c>
      <c r="FV44" s="11">
        <f>IF(FV$2=$A44,0,IF(HLOOKUP(FV$2,Recipes!$H:$GI,'Production Calculator'!$A44+2,FALSE)=0,0,HLOOKUP(FV$2,Recipes!$H:$GI,'Production Calculator'!$A44+2,FALSE)*$AK44))+IF($AO44=FV$3,$AM44/VLOOKUP($AO44,Data!$A$50:$B$56,2,FALSE),0)</f>
        <v>0</v>
      </c>
      <c r="FW44" s="11">
        <f>IF(FW$2=$A44,0,IF(HLOOKUP(FW$2,Recipes!$H:$GI,'Production Calculator'!$A44+2,FALSE)=0,0,HLOOKUP(FW$2,Recipes!$H:$GI,'Production Calculator'!$A44+2,FALSE)*$AK44))+IF($AO44=FW$3,$AM44/VLOOKUP($AO44,Data!$A$50:$B$56,2,FALSE),0)</f>
        <v>0</v>
      </c>
      <c r="FX44" s="11">
        <f>IF(FX$2=$A44,0,IF(HLOOKUP(FX$2,Recipes!$H:$GI,'Production Calculator'!$A44+2,FALSE)=0,0,HLOOKUP(FX$2,Recipes!$H:$GI,'Production Calculator'!$A44+2,FALSE)*$AK44))+IF($AO44=FX$3,$AM44/VLOOKUP($AO44,Data!$A$50:$B$56,2,FALSE),0)</f>
        <v>0</v>
      </c>
      <c r="FY44" s="11">
        <f>IF(FY$2=$A44,0,IF(HLOOKUP(FY$2,Recipes!$H:$GI,'Production Calculator'!$A44+2,FALSE)=0,0,HLOOKUP(FY$2,Recipes!$H:$GI,'Production Calculator'!$A44+2,FALSE)*$AK44))+IF($AO44=FY$3,$AM44/VLOOKUP($AO44,Data!$A$50:$B$56,2,FALSE),0)</f>
        <v>0</v>
      </c>
      <c r="FZ44" s="11">
        <f>IF(FZ$2=$A44,0,IF(HLOOKUP(FZ$2,Recipes!$H:$GI,'Production Calculator'!$A44+2,FALSE)=0,0,HLOOKUP(FZ$2,Recipes!$H:$GI,'Production Calculator'!$A44+2,FALSE)*$AK44))+IF($AO44=FZ$3,$AM44/VLOOKUP($AO44,Data!$A$50:$B$56,2,FALSE),0)</f>
        <v>0</v>
      </c>
      <c r="GA44" s="11">
        <f>IF(GA$2=$A44,0,IF(HLOOKUP(GA$2,Recipes!$H:$GI,'Production Calculator'!$A44+2,FALSE)=0,0,HLOOKUP(GA$2,Recipes!$H:$GI,'Production Calculator'!$A44+2,FALSE)*$AK44))+IF($AO44=GA$3,$AM44/VLOOKUP($AO44,Data!$A$50:$B$56,2,FALSE),0)</f>
        <v>0</v>
      </c>
      <c r="GB44" s="11">
        <f>IF(GB$2=$A44,0,IF(HLOOKUP(GB$2,Recipes!$H:$GI,'Production Calculator'!$A44+2,FALSE)=0,0,HLOOKUP(GB$2,Recipes!$H:$GI,'Production Calculator'!$A44+2,FALSE)*$AK44))+IF($AO44=GB$3,$AM44/VLOOKUP($AO44,Data!$A$50:$B$56,2,FALSE),0)</f>
        <v>0</v>
      </c>
      <c r="GC44" s="11">
        <f>IF(GC$2=$A44,0,IF(HLOOKUP(GC$2,Recipes!$H:$GI,'Production Calculator'!$A44+2,FALSE)=0,0,HLOOKUP(GC$2,Recipes!$H:$GI,'Production Calculator'!$A44+2,FALSE)*$AK44))+IF($AO44=GC$3,$AM44/VLOOKUP($AO44,Data!$A$50:$B$56,2,FALSE),0)</f>
        <v>0</v>
      </c>
      <c r="GD44" s="11">
        <f>IF(GD$2=$A44,0,IF(HLOOKUP(GD$2,Recipes!$H:$GI,'Production Calculator'!$A44+2,FALSE)=0,0,HLOOKUP(GD$2,Recipes!$H:$GI,'Production Calculator'!$A44+2,FALSE)*$AK44))+IF($AO44=GD$3,$AM44/VLOOKUP($AO44,Data!$A$50:$B$56,2,FALSE),0)</f>
        <v>0</v>
      </c>
      <c r="GE44" s="11">
        <f>IF(GE$2=$A44,0,IF(HLOOKUP(GE$2,Recipes!$H:$GI,'Production Calculator'!$A44+2,FALSE)=0,0,HLOOKUP(GE$2,Recipes!$H:$GI,'Production Calculator'!$A44+2,FALSE)*$AK44))+IF($AO44=GE$3,$AM44/VLOOKUP($AO44,Data!$A$50:$B$56,2,FALSE),0)</f>
        <v>0</v>
      </c>
      <c r="GF44" s="11">
        <f>IF(GF$2=$A44,0,IF(HLOOKUP(GF$2,Recipes!$H:$GI,'Production Calculator'!$A44+2,FALSE)=0,0,HLOOKUP(GF$2,Recipes!$H:$GI,'Production Calculator'!$A44+2,FALSE)*$AK44))+IF($AO44=GF$3,$AM44/VLOOKUP($AO44,Data!$A$50:$B$56,2,FALSE),0)</f>
        <v>0</v>
      </c>
      <c r="GG44" s="11">
        <f>IF(GG$2=$A44,0,IF(HLOOKUP(GG$2,Recipes!$H:$GI,'Production Calculator'!$A44+2,FALSE)=0,0,HLOOKUP(GG$2,Recipes!$H:$GI,'Production Calculator'!$A44+2,FALSE)*$AK44))+IF($AO44=GG$3,$AM44/VLOOKUP($AO44,Data!$A$50:$B$56,2,FALSE),0)</f>
        <v>0</v>
      </c>
      <c r="GH44" s="11">
        <f>IF(GH$2=$A44,0,IF(HLOOKUP(GH$2,Recipes!$H:$GI,'Production Calculator'!$A44+2,FALSE)=0,0,HLOOKUP(GH$2,Recipes!$H:$GI,'Production Calculator'!$A44+2,FALSE)*$AK44))+IF($AO44=GH$3,$AM44/VLOOKUP($AO44,Data!$A$50:$B$56,2,FALSE),0)</f>
        <v>0</v>
      </c>
      <c r="GI44" s="11">
        <f>IF(GI$2=$A44,0,IF(HLOOKUP(GI$2,Recipes!$H:$GI,'Production Calculator'!$A44+2,FALSE)=0,0,HLOOKUP(GI$2,Recipes!$H:$GI,'Production Calculator'!$A44+2,FALSE)*$AK44))+IF($AO44=GI$3,$AM44/VLOOKUP($AO44,Data!$A$50:$B$56,2,FALSE),0)</f>
        <v>0</v>
      </c>
      <c r="GJ44" s="11">
        <f>IF(GJ$2=$A44,0,IF(HLOOKUP(GJ$2,Recipes!$H:$GI,'Production Calculator'!$A44+2,FALSE)=0,0,HLOOKUP(GJ$2,Recipes!$H:$GI,'Production Calculator'!$A44+2,FALSE)*$AK44))+IF($AO44=GJ$3,$AM44/VLOOKUP($AO44,Data!$A$50:$B$56,2,FALSE),0)</f>
        <v>0</v>
      </c>
      <c r="GK44" s="11">
        <f>IF(GK$2=$A44,0,IF(HLOOKUP(GK$2,Recipes!$H:$GI,'Production Calculator'!$A44+2,FALSE)=0,0,HLOOKUP(GK$2,Recipes!$H:$GI,'Production Calculator'!$A44+2,FALSE)*$AK44))+IF($AO44=GK$3,$AM44/VLOOKUP($AO44,Data!$A$50:$B$56,2,FALSE),0)</f>
        <v>0</v>
      </c>
      <c r="GL44" s="11">
        <f>IF(GL$2=$A44,0,IF(HLOOKUP(GL$2,Recipes!$H:$GI,'Production Calculator'!$A44+2,FALSE)=0,0,HLOOKUP(GL$2,Recipes!$H:$GI,'Production Calculator'!$A44+2,FALSE)*$AK44))+IF($AO44=GL$3,$AM44/VLOOKUP($AO44,Data!$A$50:$B$56,2,FALSE),0)</f>
        <v>0</v>
      </c>
      <c r="GM44" s="11">
        <f>IF(GM$2=$A44,0,IF(HLOOKUP(GM$2,Recipes!$H:$GI,'Production Calculator'!$A44+2,FALSE)=0,0,HLOOKUP(GM$2,Recipes!$H:$GI,'Production Calculator'!$A44+2,FALSE)*$AK44))+IF($AO44=GM$3,$AM44/VLOOKUP($AO44,Data!$A$50:$B$56,2,FALSE),0)</f>
        <v>0</v>
      </c>
      <c r="GN44" s="11">
        <f>IF(GN$2=$A44,0,IF(HLOOKUP(GN$2,Recipes!$H:$GI,'Production Calculator'!$A44+2,FALSE)=0,0,HLOOKUP(GN$2,Recipes!$H:$GI,'Production Calculator'!$A44+2,FALSE)*$AK44))+IF($AO44=GN$3,$AM44/VLOOKUP($AO44,Data!$A$50:$B$56,2,FALSE),0)</f>
        <v>0</v>
      </c>
      <c r="GO44" s="11">
        <f>IF(GO$2=$A44,0,IF(HLOOKUP(GO$2,Recipes!$H:$GI,'Production Calculator'!$A44+2,FALSE)=0,0,HLOOKUP(GO$2,Recipes!$H:$GI,'Production Calculator'!$A44+2,FALSE)*$AK44))+IF($AO44=GO$3,$AM44/VLOOKUP($AO44,Data!$A$50:$B$56,2,FALSE),0)</f>
        <v>0</v>
      </c>
      <c r="GP44" s="11">
        <f>IF(GP$2=$A44,0,IF(HLOOKUP(GP$2,Recipes!$H:$GI,'Production Calculator'!$A44+2,FALSE)=0,0,HLOOKUP(GP$2,Recipes!$H:$GI,'Production Calculator'!$A44+2,FALSE)*$AK44))+IF($AO44=GP$3,$AM44/VLOOKUP($AO44,Data!$A$50:$B$56,2,FALSE),0)</f>
        <v>0</v>
      </c>
      <c r="GQ44" s="11">
        <f>IF(GQ$2=$A44,0,IF(HLOOKUP(GQ$2,Recipes!$H:$GI,'Production Calculator'!$A44+2,FALSE)=0,0,HLOOKUP(GQ$2,Recipes!$H:$GI,'Production Calculator'!$A44+2,FALSE)*$AK44))+IF($AO44=GQ$3,$AM44/VLOOKUP($AO44,Data!$A$50:$B$56,2,FALSE),0)</f>
        <v>0</v>
      </c>
      <c r="GR44" s="11">
        <f>IF(GR$2=$A44,0,IF(HLOOKUP(GR$2,Recipes!$H:$GI,'Production Calculator'!$A44+2,FALSE)=0,0,HLOOKUP(GR$2,Recipes!$H:$GI,'Production Calculator'!$A44+2,FALSE)*$AK44))+IF($AO44=GR$3,$AM44/VLOOKUP($AO44,Data!$A$50:$B$56,2,FALSE),0)</f>
        <v>0</v>
      </c>
      <c r="GS44" s="11">
        <f>IF(GS$2=$A44,0,IF(HLOOKUP(GS$2,Recipes!$H:$GI,'Production Calculator'!$A44+2,FALSE)=0,0,HLOOKUP(GS$2,Recipes!$H:$GI,'Production Calculator'!$A44+2,FALSE)*$AK44))+IF($AO44=GS$3,$AM44/VLOOKUP($AO44,Data!$A$50:$B$56,2,FALSE),0)</f>
        <v>0</v>
      </c>
      <c r="GT44" s="11">
        <f>IF(GT$2=$A44,0,IF(HLOOKUP(GT$2,Recipes!$H:$GI,'Production Calculator'!$A44+2,FALSE)=0,0,HLOOKUP(GT$2,Recipes!$H:$GI,'Production Calculator'!$A44+2,FALSE)*$AK44))+IF($AO44=GT$3,$AM44/VLOOKUP($AO44,Data!$A$50:$B$56,2,FALSE),0)</f>
        <v>0</v>
      </c>
      <c r="GU44" s="11">
        <f>IF(GU$2=$A44,0,IF(HLOOKUP(GU$2,Recipes!$H:$GI,'Production Calculator'!$A44+2,FALSE)=0,0,HLOOKUP(GU$2,Recipes!$H:$GI,'Production Calculator'!$A44+2,FALSE)*$AK44))+IF($AO44=GU$3,$AM44/VLOOKUP($AO44,Data!$A$50:$B$56,2,FALSE),0)</f>
        <v>0</v>
      </c>
      <c r="GV44" s="11">
        <f>IF(GV$2=$A44,0,IF(HLOOKUP(GV$2,Recipes!$H:$GI,'Production Calculator'!$A44+2,FALSE)=0,0,HLOOKUP(GV$2,Recipes!$H:$GI,'Production Calculator'!$A44+2,FALSE)*$AK44))+IF($AO44=GV$3,$AM44/VLOOKUP($AO44,Data!$A$50:$B$56,2,FALSE),0)</f>
        <v>0</v>
      </c>
      <c r="GW44" s="11">
        <f>IF(GW$2=$A44,0,IF(HLOOKUP(GW$2,Recipes!$H:$GI,'Production Calculator'!$A44+2,FALSE)=0,0,HLOOKUP(GW$2,Recipes!$H:$GI,'Production Calculator'!$A44+2,FALSE)*$AK44))+IF($AO44=GW$3,$AM44/VLOOKUP($AO44,Data!$A$50:$B$56,2,FALSE),0)</f>
        <v>0</v>
      </c>
      <c r="GX44" s="11">
        <f>IF(GX$2=$A44,0,IF(HLOOKUP(GX$2,Recipes!$H:$GI,'Production Calculator'!$A44+2,FALSE)=0,0,HLOOKUP(GX$2,Recipes!$H:$GI,'Production Calculator'!$A44+2,FALSE)*$AK44))+IF($AO44=GX$3,$AM44/VLOOKUP($AO44,Data!$A$50:$B$56,2,FALSE),0)</f>
        <v>0</v>
      </c>
      <c r="GY44" s="11">
        <f>IF(GY$2=$A44,0,IF(HLOOKUP(GY$2,Recipes!$H:$GI,'Production Calculator'!$A44+2,FALSE)=0,0,HLOOKUP(GY$2,Recipes!$H:$GI,'Production Calculator'!$A44+2,FALSE)*$AK44))+IF($AO44=GY$3,$AM44/VLOOKUP($AO44,Data!$A$50:$B$56,2,FALSE),0)</f>
        <v>0</v>
      </c>
      <c r="GZ44" s="11">
        <f>IF(GZ$2=$A44,0,IF(HLOOKUP(GZ$2,Recipes!$H:$GI,'Production Calculator'!$A44+2,FALSE)=0,0,HLOOKUP(GZ$2,Recipes!$H:$GI,'Production Calculator'!$A44+2,FALSE)*$AK44))+IF($AO44=GZ$3,$AM44/VLOOKUP($AO44,Data!$A$50:$B$56,2,FALSE),0)</f>
        <v>0</v>
      </c>
      <c r="HA44" s="11">
        <f>IF(HA$2=$A44,0,IF(HLOOKUP(HA$2,Recipes!$H:$GI,'Production Calculator'!$A44+2,FALSE)=0,0,HLOOKUP(HA$2,Recipes!$H:$GI,'Production Calculator'!$A44+2,FALSE)*$AK44))+IF($AO44=HA$3,$AM44/VLOOKUP($AO44,Data!$A$50:$B$56,2,FALSE),0)</f>
        <v>0</v>
      </c>
      <c r="HB44" s="11">
        <f>IF(HB$2=$A44,0,IF(HLOOKUP(HB$2,Recipes!$H:$GI,'Production Calculator'!$A44+2,FALSE)=0,0,HLOOKUP(HB$2,Recipes!$H:$GI,'Production Calculator'!$A44+2,FALSE)*$AK44))+IF($AO44=HB$3,$AM44/VLOOKUP($AO44,Data!$A$50:$B$56,2,FALSE),0)</f>
        <v>0</v>
      </c>
      <c r="HC44" s="11">
        <f>IF(HC$2=$A44,0,IF(HLOOKUP(HC$2,Recipes!$H:$GI,'Production Calculator'!$A44+2,FALSE)=0,0,HLOOKUP(HC$2,Recipes!$H:$GI,'Production Calculator'!$A44+2,FALSE)*$AK44))+IF($AO44=HC$3,$AM44/VLOOKUP($AO44,Data!$A$50:$B$56,2,FALSE),0)</f>
        <v>0</v>
      </c>
      <c r="HD44" s="11">
        <f>IF(HD$2=$A44,0,IF(HLOOKUP(HD$2,Recipes!$H:$GI,'Production Calculator'!$A44+2,FALSE)=0,0,HLOOKUP(HD$2,Recipes!$H:$GI,'Production Calculator'!$A44+2,FALSE)*$AK44))+IF($AO44=HD$3,$AM44/VLOOKUP($AO44,Data!$A$50:$B$56,2,FALSE),0)</f>
        <v>0</v>
      </c>
      <c r="HE44" s="11">
        <f>IF(HE$2=$A44,0,IF(HLOOKUP(HE$2,Recipes!$H:$GI,'Production Calculator'!$A44+2,FALSE)=0,0,HLOOKUP(HE$2,Recipes!$H:$GI,'Production Calculator'!$A44+2,FALSE)*$AK44))+IF($AO44=HE$3,$AM44/VLOOKUP($AO44,Data!$A$50:$B$56,2,FALSE),0)</f>
        <v>0</v>
      </c>
      <c r="HF44" s="11">
        <f>IF(HF$2=$A44,0,IF(HLOOKUP(HF$2,Recipes!$H:$GI,'Production Calculator'!$A44+2,FALSE)=0,0,HLOOKUP(HF$2,Recipes!$H:$GI,'Production Calculator'!$A44+2,FALSE)*$AK44))+IF($AO44=HF$3,$AM44/VLOOKUP($AO44,Data!$A$50:$B$56,2,FALSE),0)</f>
        <v>0</v>
      </c>
      <c r="HG44" s="11">
        <f>IF(HG$2=$A44,0,IF(HLOOKUP(HG$2,Recipes!$H:$GI,'Production Calculator'!$A44+2,FALSE)=0,0,HLOOKUP(HG$2,Recipes!$H:$GI,'Production Calculator'!$A44+2,FALSE)*$AK44))+IF($AO44=HG$3,$AM44/VLOOKUP($AO44,Data!$A$50:$B$56,2,FALSE),0)</f>
        <v>0</v>
      </c>
      <c r="HH44" s="11">
        <f>IF(HH$2=$A44,0,IF(HLOOKUP(HH$2,Recipes!$H:$GI,'Production Calculator'!$A44+2,FALSE)=0,0,HLOOKUP(HH$2,Recipes!$H:$GI,'Production Calculator'!$A44+2,FALSE)*$AK44))+IF($AO44=HH$3,$AM44/VLOOKUP($AO44,Data!$A$50:$B$56,2,FALSE),0)</f>
        <v>0</v>
      </c>
      <c r="HI44" s="11">
        <f>IF(HI$2=$A44,0,IF(HLOOKUP(HI$2,Recipes!$H:$GI,'Production Calculator'!$A44+2,FALSE)=0,0,HLOOKUP(HI$2,Recipes!$H:$GI,'Production Calculator'!$A44+2,FALSE)*$AK44))+IF($AO44=HI$3,$AM44/VLOOKUP($AO44,Data!$A$50:$B$56,2,FALSE),0)</f>
        <v>0</v>
      </c>
      <c r="HJ44" s="11">
        <f>IF(HJ$2=$A44,0,IF(HLOOKUP(HJ$2,Recipes!$H:$GI,'Production Calculator'!$A44+2,FALSE)=0,0,HLOOKUP(HJ$2,Recipes!$H:$GI,'Production Calculator'!$A44+2,FALSE)*$AK44))+IF($AO44=HJ$3,$AM44/VLOOKUP($AO44,Data!$A$50:$B$56,2,FALSE),0)</f>
        <v>0</v>
      </c>
      <c r="HK44" s="11">
        <f>IF(HK$2=$A44,0,IF(HLOOKUP(HK$2,Recipes!$H:$GI,'Production Calculator'!$A44+2,FALSE)=0,0,HLOOKUP(HK$2,Recipes!$H:$GI,'Production Calculator'!$A44+2,FALSE)*$AK44))+IF($AO44=HK$3,$AM44/VLOOKUP($AO44,Data!$A$50:$B$56,2,FALSE),0)</f>
        <v>0</v>
      </c>
      <c r="HL44" s="11">
        <f>IF(HL$2=$A44,0,IF(HLOOKUP(HL$2,Recipes!$H:$GI,'Production Calculator'!$A44+2,FALSE)=0,0,HLOOKUP(HL$2,Recipes!$H:$GI,'Production Calculator'!$A44+2,FALSE)*$AK44))+IF($AO44=HL$3,$AM44/VLOOKUP($AO44,Data!$A$50:$B$56,2,FALSE),0)</f>
        <v>0</v>
      </c>
      <c r="HM44" s="11">
        <f>IF(HM$2=$A44,0,IF(HLOOKUP(HM$2,Recipes!$H:$GI,'Production Calculator'!$A44+2,FALSE)=0,0,HLOOKUP(HM$2,Recipes!$H:$GI,'Production Calculator'!$A44+2,FALSE)*$AK44))+IF($AO44=HM$3,$AM44/VLOOKUP($AO44,Data!$A$50:$B$56,2,FALSE),0)</f>
        <v>0</v>
      </c>
      <c r="HN44" s="11">
        <f>IF(HN$2=$A44,0,IF(HLOOKUP(HN$2,Recipes!$H:$GI,'Production Calculator'!$A44+2,FALSE)=0,0,HLOOKUP(HN$2,Recipes!$H:$GI,'Production Calculator'!$A44+2,FALSE)*$AK44))+IF($AO44=HN$3,$AM44/VLOOKUP($AO44,Data!$A$50:$B$56,2,FALSE),0)</f>
        <v>0</v>
      </c>
      <c r="HO44" s="11">
        <f>IF(HO$2=$A44,0,IF(HLOOKUP(HO$2,Recipes!$H:$GI,'Production Calculator'!$A44+2,FALSE)=0,0,HLOOKUP(HO$2,Recipes!$H:$GI,'Production Calculator'!$A44+2,FALSE)*$AK44))+IF($AO44=HO$3,$AM44/VLOOKUP($AO44,Data!$A$50:$B$56,2,FALSE),0)</f>
        <v>0</v>
      </c>
      <c r="HP44" s="11">
        <f>IF(HP$2=$A44,0,IF(HLOOKUP(HP$2,Recipes!$H:$GI,'Production Calculator'!$A44+2,FALSE)=0,0,HLOOKUP(HP$2,Recipes!$H:$GI,'Production Calculator'!$A44+2,FALSE)*$AK44))+IF($AO44=HP$3,$AM44/VLOOKUP($AO44,Data!$A$50:$B$56,2,FALSE),0)</f>
        <v>0</v>
      </c>
      <c r="HQ44" s="11">
        <f>IF(HQ$2=$A44,0,IF(HLOOKUP(HQ$2,Recipes!$H:$GI,'Production Calculator'!$A44+2,FALSE)=0,0,HLOOKUP(HQ$2,Recipes!$H:$GI,'Production Calculator'!$A44+2,FALSE)*$AK44))+IF($AO44=HQ$3,$AM44/VLOOKUP($AO44,Data!$A$50:$B$56,2,FALSE),0)</f>
        <v>0</v>
      </c>
      <c r="HR44" s="11">
        <f>IF(HR$2=$A44,0,IF(HLOOKUP(HR$2,Recipes!$H:$GI,'Production Calculator'!$A44+2,FALSE)=0,0,HLOOKUP(HR$2,Recipes!$H:$GI,'Production Calculator'!$A44+2,FALSE)*$AK44))+IF($AO44=HR$3,$AM44/VLOOKUP($AO44,Data!$A$50:$B$56,2,FALSE),0)</f>
        <v>0</v>
      </c>
      <c r="HS44" s="121"/>
    </row>
    <row r="45" spans="1:227" x14ac:dyDescent="0.45">
      <c r="A45" s="87"/>
      <c r="B45" s="166" t="s">
        <v>15</v>
      </c>
      <c r="C45" s="167"/>
      <c r="D45" s="167"/>
      <c r="E45" s="167"/>
      <c r="F45" s="167"/>
      <c r="G45" s="167"/>
      <c r="H45" s="167"/>
      <c r="I45" s="167"/>
      <c r="J45" s="167"/>
      <c r="K45" s="167"/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  <c r="AC45" s="167"/>
      <c r="AD45" s="167"/>
      <c r="AE45" s="167"/>
      <c r="AF45" s="167"/>
      <c r="AG45" s="167"/>
      <c r="AH45" s="167"/>
      <c r="AI45" s="167"/>
      <c r="AJ45" s="167"/>
      <c r="AK45" s="167"/>
      <c r="AL45" s="167"/>
      <c r="AM45" s="167"/>
      <c r="AN45" s="167"/>
      <c r="AO45" s="168"/>
      <c r="AP45" s="89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88"/>
      <c r="BB45" s="88"/>
      <c r="BC45" s="88"/>
      <c r="BD45" s="88"/>
      <c r="BE45" s="88"/>
      <c r="BF45" s="88"/>
      <c r="BG45" s="88"/>
      <c r="BH45" s="88"/>
      <c r="BI45" s="88"/>
      <c r="BJ45" s="88"/>
      <c r="BK45" s="88"/>
      <c r="BL45" s="88"/>
      <c r="BM45" s="88"/>
      <c r="BN45" s="88"/>
      <c r="BO45" s="88"/>
      <c r="BP45" s="88"/>
      <c r="BQ45" s="88"/>
      <c r="BR45" s="88"/>
      <c r="BS45" s="88"/>
      <c r="BT45" s="88"/>
      <c r="BU45" s="88"/>
      <c r="BV45" s="88"/>
      <c r="BW45" s="88"/>
      <c r="BX45" s="88"/>
      <c r="BY45" s="88"/>
      <c r="BZ45" s="88"/>
      <c r="CA45" s="88"/>
      <c r="CB45" s="88"/>
      <c r="CC45" s="88"/>
      <c r="CD45" s="88"/>
      <c r="CE45" s="88"/>
      <c r="CF45" s="88"/>
      <c r="CG45" s="88"/>
      <c r="CH45" s="88"/>
      <c r="CI45" s="88"/>
      <c r="CJ45" s="88"/>
      <c r="CK45" s="88"/>
      <c r="CL45" s="88"/>
      <c r="CM45" s="88"/>
      <c r="CN45" s="88"/>
      <c r="CO45" s="88"/>
      <c r="CP45" s="88"/>
      <c r="CQ45" s="88"/>
      <c r="CR45" s="88"/>
      <c r="CS45" s="88"/>
      <c r="CT45" s="88"/>
      <c r="CU45" s="88"/>
      <c r="CV45" s="88"/>
      <c r="CW45" s="88"/>
      <c r="CX45" s="88"/>
      <c r="CY45" s="88"/>
      <c r="CZ45" s="88"/>
      <c r="DA45" s="88"/>
      <c r="DB45" s="88"/>
      <c r="DC45" s="88"/>
      <c r="DD45" s="88"/>
      <c r="DE45" s="88"/>
      <c r="DF45" s="88"/>
      <c r="DG45" s="88"/>
      <c r="DH45" s="88"/>
      <c r="DI45" s="88"/>
      <c r="DJ45" s="88"/>
      <c r="DK45" s="88"/>
      <c r="DL45" s="88"/>
      <c r="DM45" s="88"/>
      <c r="DN45" s="88"/>
      <c r="DO45" s="88"/>
      <c r="DP45" s="88"/>
      <c r="DQ45" s="88"/>
      <c r="DR45" s="88"/>
      <c r="DS45" s="88"/>
      <c r="DT45" s="88"/>
      <c r="DU45" s="88"/>
      <c r="DV45" s="88"/>
      <c r="DW45" s="88"/>
      <c r="DX45" s="88"/>
      <c r="DY45" s="88"/>
      <c r="DZ45" s="88"/>
      <c r="EA45" s="88"/>
      <c r="EB45" s="88"/>
      <c r="EC45" s="88"/>
      <c r="ED45" s="88"/>
      <c r="EE45" s="88"/>
      <c r="EF45" s="88"/>
      <c r="EG45" s="88"/>
      <c r="EH45" s="88"/>
      <c r="EI45" s="88"/>
      <c r="EJ45" s="88"/>
      <c r="EK45" s="88"/>
      <c r="EL45" s="88"/>
      <c r="EM45" s="88"/>
      <c r="EN45" s="88"/>
      <c r="EO45" s="88"/>
      <c r="EP45" s="88"/>
      <c r="EQ45" s="88"/>
      <c r="ER45" s="88"/>
      <c r="ES45" s="88"/>
      <c r="ET45" s="88"/>
      <c r="EU45" s="88"/>
      <c r="EV45" s="88"/>
      <c r="EW45" s="88"/>
      <c r="EX45" s="88"/>
      <c r="EY45" s="88"/>
      <c r="EZ45" s="88"/>
      <c r="FA45" s="88"/>
      <c r="FB45" s="88"/>
      <c r="FC45" s="88"/>
      <c r="FD45" s="88"/>
      <c r="FE45" s="88"/>
      <c r="FF45" s="88"/>
      <c r="FG45" s="88"/>
      <c r="FH45" s="88"/>
      <c r="FI45" s="88"/>
      <c r="FJ45" s="88"/>
      <c r="FK45" s="88"/>
      <c r="FL45" s="88"/>
      <c r="FM45" s="88"/>
      <c r="FN45" s="88"/>
      <c r="FO45" s="88"/>
      <c r="FP45" s="88"/>
      <c r="FQ45" s="88"/>
      <c r="FR45" s="88"/>
      <c r="FS45" s="88"/>
      <c r="FT45" s="88"/>
      <c r="FU45" s="88"/>
      <c r="FV45" s="88"/>
      <c r="FW45" s="88"/>
      <c r="FX45" s="88"/>
      <c r="FY45" s="88"/>
      <c r="FZ45" s="88"/>
      <c r="GA45" s="88"/>
      <c r="GB45" s="88"/>
      <c r="GC45" s="88"/>
      <c r="GD45" s="88"/>
      <c r="GE45" s="88"/>
      <c r="GF45" s="88"/>
      <c r="GG45" s="88"/>
      <c r="GH45" s="88"/>
      <c r="GI45" s="88"/>
      <c r="GJ45" s="88"/>
      <c r="GK45" s="88"/>
      <c r="GL45" s="88"/>
      <c r="GM45" s="88"/>
      <c r="GN45" s="88"/>
      <c r="GO45" s="88"/>
      <c r="GP45" s="88"/>
      <c r="GQ45" s="88"/>
      <c r="GR45" s="88"/>
      <c r="GS45" s="88"/>
      <c r="GT45" s="88"/>
      <c r="GU45" s="88"/>
      <c r="GV45" s="88"/>
      <c r="GW45" s="88"/>
      <c r="GX45" s="88"/>
      <c r="GY45" s="88"/>
      <c r="GZ45" s="88"/>
      <c r="HA45" s="88"/>
      <c r="HB45" s="88"/>
      <c r="HC45" s="88"/>
      <c r="HD45" s="88"/>
      <c r="HE45" s="88"/>
      <c r="HF45" s="88"/>
      <c r="HG45" s="88"/>
      <c r="HH45" s="88"/>
      <c r="HI45" s="88"/>
      <c r="HJ45" s="88"/>
      <c r="HK45" s="88"/>
      <c r="HL45" s="88"/>
      <c r="HM45" s="88"/>
      <c r="HN45" s="88"/>
      <c r="HO45" s="88"/>
      <c r="HP45" s="88"/>
      <c r="HQ45" s="88"/>
      <c r="HR45" s="88"/>
      <c r="HS45" s="121"/>
    </row>
    <row r="46" spans="1:227" x14ac:dyDescent="0.45">
      <c r="A46">
        <v>32</v>
      </c>
      <c r="B46" s="107" t="str">
        <f>VLOOKUP(A46,Recipes!A:B,2)</f>
        <v>Crude Oil</v>
      </c>
      <c r="C46" s="134">
        <v>0</v>
      </c>
      <c r="D46" s="108">
        <f>HLOOKUP(A46,$AQ$2:$HR$202,$A$202-1,FALSE)+C46-D89*25</f>
        <v>0</v>
      </c>
      <c r="E46" s="135" t="s">
        <v>276</v>
      </c>
      <c r="F46" s="109">
        <f>VLOOKUP(A46,Recipes!$A$3:$G$186,6,FALSE)</f>
        <v>0</v>
      </c>
      <c r="G46" s="109">
        <f>VLOOKUP(A46,Recipes!$A$3:$G$186,7,FALSE)</f>
        <v>0</v>
      </c>
      <c r="H46" s="110">
        <f>ROUNDUP(D46/AL46,0)</f>
        <v>0</v>
      </c>
      <c r="I46" s="109">
        <f>VLOOKUP(E46,Data!$A$2:$C$26,3, FALSE)</f>
        <v>2</v>
      </c>
      <c r="J46" s="149">
        <v>0</v>
      </c>
      <c r="K46" s="149">
        <v>0</v>
      </c>
      <c r="L46" s="149">
        <v>0</v>
      </c>
      <c r="M46" s="150">
        <v>0</v>
      </c>
      <c r="N46" s="150">
        <v>0</v>
      </c>
      <c r="O46" s="150">
        <v>0</v>
      </c>
      <c r="P46" s="151">
        <v>0</v>
      </c>
      <c r="Q46" s="151">
        <v>0</v>
      </c>
      <c r="R46" s="151">
        <v>0</v>
      </c>
      <c r="S46">
        <f t="shared" ref="S46" si="75">J46*$H46</f>
        <v>0</v>
      </c>
      <c r="T46">
        <f t="shared" ref="T46" si="76">K46*$H46</f>
        <v>0</v>
      </c>
      <c r="U46">
        <f t="shared" ref="U46" si="77">L46*$H46</f>
        <v>0</v>
      </c>
      <c r="V46">
        <f t="shared" ref="V46" si="78">M46*$H46</f>
        <v>0</v>
      </c>
      <c r="W46">
        <f t="shared" ref="W46" si="79">N46*$H46</f>
        <v>0</v>
      </c>
      <c r="X46">
        <f t="shared" ref="X46" si="80">O46*$H46</f>
        <v>0</v>
      </c>
      <c r="Y46">
        <f t="shared" ref="Y46" si="81">P46*$H46</f>
        <v>0</v>
      </c>
      <c r="Z46">
        <f t="shared" ref="Z46" si="82">Q46*$H46</f>
        <v>0</v>
      </c>
      <c r="AA46">
        <f t="shared" ref="AA46" si="83">R46*$H46</f>
        <v>0</v>
      </c>
      <c r="AB46" s="111">
        <f>VLOOKUP($A46,Recipes!$A:$G,4)</f>
        <v>1</v>
      </c>
      <c r="AC46" s="111">
        <f>VLOOKUP(E46,Data!$A$9:$I$13,9,FALSE)*VLOOKUP($A46,Recipes!$A:$G,5)</f>
        <v>0.1</v>
      </c>
      <c r="AD46" s="111">
        <f t="shared" ref="AD46:AD55" si="84">AC46/AB46</f>
        <v>0.1</v>
      </c>
      <c r="AE46" s="111">
        <f>VLOOKUP(E46,Data!$A$2:$F$26,5,FALSE)</f>
        <v>0</v>
      </c>
      <c r="AF46" s="111">
        <f>VLOOKUP(E46,Data!$A$2:$F$26,4,FALSE)</f>
        <v>90</v>
      </c>
      <c r="AG46" s="111">
        <f>VLOOKUP(E46,Data!$A$9:$B$13,2,FALSE)</f>
        <v>1</v>
      </c>
      <c r="AH46" s="111">
        <f>1+VLOOKUP($J$3,Data!$A$40:$D$48,2,FALSE)*$J46+VLOOKUP($K$3,Data!$A$40:$D$48,2,FALSE)*$K46+VLOOKUP($L$3,Data!$A$40:$D$48,2,FALSE)*$L46+VLOOKUP($M$3,Data!$A$40:$D$48,2,FALSE)*$M46+VLOOKUP($N$3,Data!$A$40:$D$48,2,FALSE)*$N46+VLOOKUP($O$3,Data!$A$40:$D$48,2,FALSE)*$O46+VLOOKUP($P$3,Data!$A$40:$D$48,2,FALSE)*$P46+VLOOKUP($Q$3,Data!$A$40:$D$48,2,FALSE)*$Q46+VLOOKUP($R$3,Data!$A$40:$D$48,2,FALSE)*$R46</f>
        <v>1</v>
      </c>
      <c r="AI46" s="111">
        <f>MAX(1+VLOOKUP($J$3,Data!$A$40:$D$48,3,FALSE)*$J46+VLOOKUP($K$3,Data!$A$40:$D$48,3,FALSE)*$K46+VLOOKUP($L$3,Data!$A$40:$D$48,3,FALSE)*$L46+VLOOKUP($M$3,Data!$A$40:$D$48,3,FALSE)*$M46+VLOOKUP($N$3,Data!$A$40:$D$48,3,FALSE)*$N46+VLOOKUP($O$3,Data!$A$40:$D$48,3,FALSE)*$O46+VLOOKUP($P$3,Data!$A$40:$D$48,3,FALSE)*$P46+VLOOKUP($Q$3,Data!$A$40:$D$48,3,FALSE)*$Q46+VLOOKUP($R$3,Data!$A$40:$D$48,3,FALSE)*$R46,0)</f>
        <v>1</v>
      </c>
      <c r="AJ46" s="111">
        <f>MAX(1-(VLOOKUP($J$3,Data!$A$40:$D$48,4,FALSE)*$J46+VLOOKUP($K$3,Data!$A$40:$D$48,4,FALSE)*$K46+VLOOKUP($L$3,Data!$A$40:$D$48,4,FALSE)*$L46+VLOOKUP($M$3,Data!$A$40:$D$48,4,FALSE)*$M46+VLOOKUP($N$3,Data!$A$40:$D$48,4,FALSE)*$N46+VLOOKUP($O$3,Data!$A$40:$D$48,4,FALSE)*$O46+VLOOKUP($P$3,Data!$A$40:$D$48,4,FALSE)*$P46+VLOOKUP($Q$3,Data!$A$40:$D$48,4,FALSE)*$Q46+VLOOKUP($R$3,Data!$A$40:$D$48,4,FALSE)*$R46),0.2)</f>
        <v>1</v>
      </c>
      <c r="AK46" s="112">
        <f t="shared" ref="AK46:AK55" si="85">D46/(AC46*AH46)</f>
        <v>0</v>
      </c>
      <c r="AL46" s="111">
        <f t="shared" ref="AL46:AL55" si="86">AD46*AG46*AH46*AI46</f>
        <v>0.1</v>
      </c>
      <c r="AM46" s="111">
        <f>AE46*H46*AJ46</f>
        <v>0</v>
      </c>
      <c r="AN46" s="111">
        <f>AF46*H46*AJ46</f>
        <v>0</v>
      </c>
      <c r="AO46" s="131" t="s">
        <v>298</v>
      </c>
      <c r="AP46" s="11"/>
      <c r="AQ46" s="11">
        <f>IF(AQ$2=$A46,0,IF(HLOOKUP(AQ$2,Recipes!$H:$GI,'Production Calculator'!$A46+2,FALSE)=0,0,HLOOKUP(AQ$2,Recipes!$H:$GI,'Production Calculator'!$A46+2,FALSE)*$AK46))+IF($AO46=AQ$3,$AM46/VLOOKUP($AO46,Data!$A$50:$B$56,2,FALSE),0)</f>
        <v>0</v>
      </c>
      <c r="AR46" s="11">
        <f>IF(AR$2=$A46,0,IF(HLOOKUP(AR$2,Recipes!$H:$GI,'Production Calculator'!$A46+2,FALSE)=0,0,HLOOKUP(AR$2,Recipes!$H:$GI,'Production Calculator'!$A46+2,FALSE)*$AK46))+IF($AO46=AR$3,$AM46/VLOOKUP($AO46,Data!$A$50:$B$56,2,FALSE),0)</f>
        <v>0</v>
      </c>
      <c r="AS46" s="11">
        <f>IF(AS$2=$A46,0,IF(HLOOKUP(AS$2,Recipes!$H:$GI,'Production Calculator'!$A46+2,FALSE)=0,0,HLOOKUP(AS$2,Recipes!$H:$GI,'Production Calculator'!$A46+2,FALSE)*$AK46))+IF($AO46=AS$3,$AM46/VLOOKUP($AO46,Data!$A$50:$B$56,2,FALSE),0)</f>
        <v>0</v>
      </c>
      <c r="AT46" s="11">
        <f>IF(AT$2=$A46,0,IF(HLOOKUP(AT$2,Recipes!$H:$GI,'Production Calculator'!$A46+2,FALSE)=0,0,HLOOKUP(AT$2,Recipes!$H:$GI,'Production Calculator'!$A46+2,FALSE)*$AK46))+IF($AO46=AT$3,$AM46/VLOOKUP($AO46,Data!$A$50:$B$56,2,FALSE),0)</f>
        <v>0</v>
      </c>
      <c r="AU46" s="11">
        <f>IF(AU$2=$A46,0,IF(HLOOKUP(AU$2,Recipes!$H:$GI,'Production Calculator'!$A46+2,FALSE)=0,0,HLOOKUP(AU$2,Recipes!$H:$GI,'Production Calculator'!$A46+2,FALSE)*$AK46))+IF($AO46=AU$3,$AM46/VLOOKUP($AO46,Data!$A$50:$B$56,2,FALSE),0)</f>
        <v>0</v>
      </c>
      <c r="AV46" s="11">
        <f>IF(AV$2=$A46,0,IF(HLOOKUP(AV$2,Recipes!$H:$GI,'Production Calculator'!$A46+2,FALSE)=0,0,HLOOKUP(AV$2,Recipes!$H:$GI,'Production Calculator'!$A46+2,FALSE)*$AK46))+IF($AO46=AV$3,$AM46/VLOOKUP($AO46,Data!$A$50:$B$56,2,FALSE),0)</f>
        <v>0</v>
      </c>
      <c r="AW46" s="11">
        <f>IF(AW$2=$A46,0,IF(HLOOKUP(AW$2,Recipes!$H:$GI,'Production Calculator'!$A46+2,FALSE)=0,0,HLOOKUP(AW$2,Recipes!$H:$GI,'Production Calculator'!$A46+2,FALSE)*$AK46))+IF($AO46=AW$3,$AM46/VLOOKUP($AO46,Data!$A$50:$B$56,2,FALSE),0)</f>
        <v>0</v>
      </c>
      <c r="AX46" s="11">
        <f>IF(AX$2=$A46,0,IF(HLOOKUP(AX$2,Recipes!$H:$GI,'Production Calculator'!$A46+2,FALSE)=0,0,HLOOKUP(AX$2,Recipes!$H:$GI,'Production Calculator'!$A46+2,FALSE)*$AK46))+IF($AO46=AX$3,$AM46/VLOOKUP($AO46,Data!$A$50:$B$56,2,FALSE),0)</f>
        <v>0</v>
      </c>
      <c r="AY46" s="11">
        <f>IF(AY$2=$A46,0,IF(HLOOKUP(AY$2,Recipes!$H:$GI,'Production Calculator'!$A46+2,FALSE)=0,0,HLOOKUP(AY$2,Recipes!$H:$GI,'Production Calculator'!$A46+2,FALSE)*$AK46))+IF($AO46=AY$3,$AM46/VLOOKUP($AO46,Data!$A$50:$B$56,2,FALSE),0)</f>
        <v>0</v>
      </c>
      <c r="AZ46" s="11">
        <f>IF(AZ$2=$A46,0,IF(HLOOKUP(AZ$2,Recipes!$H:$GI,'Production Calculator'!$A46+2,FALSE)=0,0,HLOOKUP(AZ$2,Recipes!$H:$GI,'Production Calculator'!$A46+2,FALSE)*$AK46))+IF($AO46=AZ$3,$AM46/VLOOKUP($AO46,Data!$A$50:$B$56,2,FALSE),0)</f>
        <v>0</v>
      </c>
      <c r="BA46" s="11">
        <f>IF(BA$2=$A46,0,IF(HLOOKUP(BA$2,Recipes!$H:$GI,'Production Calculator'!$A46+2,FALSE)=0,0,HLOOKUP(BA$2,Recipes!$H:$GI,'Production Calculator'!$A46+2,FALSE)*$AK46))+IF($AO46=BA$3,$AM46/VLOOKUP($AO46,Data!$A$50:$B$56,2,FALSE),0)</f>
        <v>0</v>
      </c>
      <c r="BB46" s="11">
        <f>IF(BB$2=$A46,0,IF(HLOOKUP(BB$2,Recipes!$H:$GI,'Production Calculator'!$A46+2,FALSE)=0,0,HLOOKUP(BB$2,Recipes!$H:$GI,'Production Calculator'!$A46+2,FALSE)*$AK46))+IF($AO46=BB$3,$AM46/VLOOKUP($AO46,Data!$A$50:$B$56,2,FALSE),0)</f>
        <v>0</v>
      </c>
      <c r="BC46" s="11">
        <f>IF(BC$2=$A46,0,IF(HLOOKUP(BC$2,Recipes!$H:$GI,'Production Calculator'!$A46+2,FALSE)=0,0,HLOOKUP(BC$2,Recipes!$H:$GI,'Production Calculator'!$A46+2,FALSE)*$AK46))+IF($AO46=BC$3,$AM46/VLOOKUP($AO46,Data!$A$50:$B$56,2,FALSE),0)</f>
        <v>0</v>
      </c>
      <c r="BD46" s="11">
        <f>IF(BD$2=$A46,0,IF(HLOOKUP(BD$2,Recipes!$H:$GI,'Production Calculator'!$A46+2,FALSE)=0,0,HLOOKUP(BD$2,Recipes!$H:$GI,'Production Calculator'!$A46+2,FALSE)*$AK46))+IF($AO46=BD$3,$AM46/VLOOKUP($AO46,Data!$A$50:$B$56,2,FALSE),0)</f>
        <v>0</v>
      </c>
      <c r="BE46" s="11">
        <f>IF(BE$2=$A46,0,IF(HLOOKUP(BE$2,Recipes!$H:$GI,'Production Calculator'!$A46+2,FALSE)=0,0,HLOOKUP(BE$2,Recipes!$H:$GI,'Production Calculator'!$A46+2,FALSE)*$AK46))+IF($AO46=BE$3,$AM46/VLOOKUP($AO46,Data!$A$50:$B$56,2,FALSE),0)</f>
        <v>0</v>
      </c>
      <c r="BF46" s="11">
        <f>IF(BF$2=$A46,0,IF(HLOOKUP(BF$2,Recipes!$H:$GI,'Production Calculator'!$A46+2,FALSE)=0,0,HLOOKUP(BF$2,Recipes!$H:$GI,'Production Calculator'!$A46+2,FALSE)*$AK46))+IF($AO46=BF$3,$AM46/VLOOKUP($AO46,Data!$A$50:$B$56,2,FALSE),0)</f>
        <v>0</v>
      </c>
      <c r="BG46" s="11">
        <f>IF(BG$2=$A46,0,IF(HLOOKUP(BG$2,Recipes!$H:$GI,'Production Calculator'!$A46+2,FALSE)=0,0,HLOOKUP(BG$2,Recipes!$H:$GI,'Production Calculator'!$A46+2,FALSE)*$AK46))+IF($AO46=BG$3,$AM46/VLOOKUP($AO46,Data!$A$50:$B$56,2,FALSE),0)</f>
        <v>0</v>
      </c>
      <c r="BH46" s="11">
        <f>IF(BH$2=$A46,0,IF(HLOOKUP(BH$2,Recipes!$H:$GI,'Production Calculator'!$A46+2,FALSE)=0,0,HLOOKUP(BH$2,Recipes!$H:$GI,'Production Calculator'!$A46+2,FALSE)*$AK46))+IF($AO46=BH$3,$AM46/VLOOKUP($AO46,Data!$A$50:$B$56,2,FALSE),0)</f>
        <v>0</v>
      </c>
      <c r="BI46" s="11">
        <f>IF(BI$2=$A46,0,IF(HLOOKUP(BI$2,Recipes!$H:$GI,'Production Calculator'!$A46+2,FALSE)=0,0,HLOOKUP(BI$2,Recipes!$H:$GI,'Production Calculator'!$A46+2,FALSE)*$AK46))+IF($AO46=BI$3,$AM46/VLOOKUP($AO46,Data!$A$50:$B$56,2,FALSE),0)</f>
        <v>0</v>
      </c>
      <c r="BJ46" s="11">
        <f>IF(BJ$2=$A46,0,IF(HLOOKUP(BJ$2,Recipes!$H:$GI,'Production Calculator'!$A46+2,FALSE)=0,0,HLOOKUP(BJ$2,Recipes!$H:$GI,'Production Calculator'!$A46+2,FALSE)*$AK46))+IF($AO46=BJ$3,$AM46/VLOOKUP($AO46,Data!$A$50:$B$56,2,FALSE),0)</f>
        <v>0</v>
      </c>
      <c r="BK46" s="11">
        <f>IF(BK$2=$A46,0,IF(HLOOKUP(BK$2,Recipes!$H:$GI,'Production Calculator'!$A46+2,FALSE)=0,0,HLOOKUP(BK$2,Recipes!$H:$GI,'Production Calculator'!$A46+2,FALSE)*$AK46))+IF($AO46=BK$3,$AM46/VLOOKUP($AO46,Data!$A$50:$B$56,2,FALSE),0)</f>
        <v>0</v>
      </c>
      <c r="BL46" s="11">
        <f>IF(BL$2=$A46,0,IF(HLOOKUP(BL$2,Recipes!$H:$GI,'Production Calculator'!$A46+2,FALSE)=0,0,HLOOKUP(BL$2,Recipes!$H:$GI,'Production Calculator'!$A46+2,FALSE)*$AK46))+IF($AO46=BL$3,$AM46/VLOOKUP($AO46,Data!$A$50:$B$56,2,FALSE),0)</f>
        <v>0</v>
      </c>
      <c r="BM46" s="11">
        <f>IF(BM$2=$A46,0,IF(HLOOKUP(BM$2,Recipes!$H:$GI,'Production Calculator'!$A46+2,FALSE)=0,0,HLOOKUP(BM$2,Recipes!$H:$GI,'Production Calculator'!$A46+2,FALSE)*$AK46))+IF($AO46=BM$3,$AM46/VLOOKUP($AO46,Data!$A$50:$B$56,2,FALSE),0)</f>
        <v>0</v>
      </c>
      <c r="BN46" s="11">
        <f>IF(BN$2=$A46,0,IF(HLOOKUP(BN$2,Recipes!$H:$GI,'Production Calculator'!$A46+2,FALSE)=0,0,HLOOKUP(BN$2,Recipes!$H:$GI,'Production Calculator'!$A46+2,FALSE)*$AK46))+IF($AO46=BN$3,$AM46/VLOOKUP($AO46,Data!$A$50:$B$56,2,FALSE),0)</f>
        <v>0</v>
      </c>
      <c r="BO46" s="11">
        <f>IF(BO$2=$A46,0,IF(HLOOKUP(BO$2,Recipes!$H:$GI,'Production Calculator'!$A46+2,FALSE)=0,0,HLOOKUP(BO$2,Recipes!$H:$GI,'Production Calculator'!$A46+2,FALSE)*$AK46))+IF($AO46=BO$3,$AM46/VLOOKUP($AO46,Data!$A$50:$B$56,2,FALSE),0)</f>
        <v>0</v>
      </c>
      <c r="BP46" s="11">
        <f>IF(BP$2=$A46,0,IF(HLOOKUP(BP$2,Recipes!$H:$GI,'Production Calculator'!$A46+2,FALSE)=0,0,HLOOKUP(BP$2,Recipes!$H:$GI,'Production Calculator'!$A46+2,FALSE)*$AK46))+IF($AO46=BP$3,$AM46/VLOOKUP($AO46,Data!$A$50:$B$56,2,FALSE),0)</f>
        <v>0</v>
      </c>
      <c r="BQ46" s="11">
        <f>IF(BQ$2=$A46,0,IF(HLOOKUP(BQ$2,Recipes!$H:$GI,'Production Calculator'!$A46+2,FALSE)=0,0,HLOOKUP(BQ$2,Recipes!$H:$GI,'Production Calculator'!$A46+2,FALSE)*$AK46))+IF($AO46=BQ$3,$AM46/VLOOKUP($AO46,Data!$A$50:$B$56,2,FALSE),0)</f>
        <v>0</v>
      </c>
      <c r="BR46" s="11">
        <f>IF(BR$2=$A46,0,IF(HLOOKUP(BR$2,Recipes!$H:$GI,'Production Calculator'!$A46+2,FALSE)=0,0,HLOOKUP(BR$2,Recipes!$H:$GI,'Production Calculator'!$A46+2,FALSE)*$AK46))+IF($AO46=BR$3,$AM46/VLOOKUP($AO46,Data!$A$50:$B$56,2,FALSE),0)</f>
        <v>0</v>
      </c>
      <c r="BS46" s="11">
        <f>IF(BS$2=$A46,0,IF(HLOOKUP(BS$2,Recipes!$H:$GI,'Production Calculator'!$A46+2,FALSE)=0,0,HLOOKUP(BS$2,Recipes!$H:$GI,'Production Calculator'!$A46+2,FALSE)*$AK46))+IF($AO46=BS$3,$AM46/VLOOKUP($AO46,Data!$A$50:$B$56,2,FALSE),0)</f>
        <v>0</v>
      </c>
      <c r="BT46" s="11">
        <f>IF(BT$2=$A46,0,IF(HLOOKUP(BT$2,Recipes!$H:$GI,'Production Calculator'!$A46+2,FALSE)=0,0,HLOOKUP(BT$2,Recipes!$H:$GI,'Production Calculator'!$A46+2,FALSE)*$AK46))+IF($AO46=BT$3,$AM46/VLOOKUP($AO46,Data!$A$50:$B$56,2,FALSE),0)</f>
        <v>0</v>
      </c>
      <c r="BU46" s="11">
        <f>IF(BU$2=$A46,0,IF(HLOOKUP(BU$2,Recipes!$H:$GI,'Production Calculator'!$A46+2,FALSE)=0,0,HLOOKUP(BU$2,Recipes!$H:$GI,'Production Calculator'!$A46+2,FALSE)*$AK46))+IF($AO46=BU$3,$AM46/VLOOKUP($AO46,Data!$A$50:$B$56,2,FALSE),0)</f>
        <v>0</v>
      </c>
      <c r="BV46" s="11">
        <f>IF(BV$2=$A46,0,IF(HLOOKUP(BV$2,Recipes!$H:$GI,'Production Calculator'!$A46+2,FALSE)=0,0,HLOOKUP(BV$2,Recipes!$H:$GI,'Production Calculator'!$A46+2,FALSE)*$AK46))+IF($AO46=BV$3,$AM46/VLOOKUP($AO46,Data!$A$50:$B$56,2,FALSE),0)</f>
        <v>0</v>
      </c>
      <c r="BW46" s="11">
        <f>IF(BW$2=$A46,0,IF(HLOOKUP(BW$2,Recipes!$H:$GI,'Production Calculator'!$A46+2,FALSE)=0,0,HLOOKUP(BW$2,Recipes!$H:$GI,'Production Calculator'!$A46+2,FALSE)*$AK46))+IF($AO46=BW$3,$AM46/VLOOKUP($AO46,Data!$A$50:$B$56,2,FALSE),0)</f>
        <v>0</v>
      </c>
      <c r="BX46" s="11">
        <f>IF(BX$2=$A46,0,IF(HLOOKUP(BX$2,Recipes!$H:$GI,'Production Calculator'!$A46+2,FALSE)=0,0,HLOOKUP(BX$2,Recipes!$H:$GI,'Production Calculator'!$A46+2,FALSE)*$AK46))+IF($AO46=BX$3,$AM46/VLOOKUP($AO46,Data!$A$50:$B$56,2,FALSE),0)</f>
        <v>0</v>
      </c>
      <c r="BY46" s="11">
        <f>IF(BY$2=$A46,0,IF(HLOOKUP(BY$2,Recipes!$H:$GI,'Production Calculator'!$A46+2,FALSE)=0,0,HLOOKUP(BY$2,Recipes!$H:$GI,'Production Calculator'!$A46+2,FALSE)*$AK46))+IF($AO46=BY$3,$AM46/VLOOKUP($AO46,Data!$A$50:$B$56,2,FALSE),0)</f>
        <v>0</v>
      </c>
      <c r="BZ46" s="11">
        <f>IF(BZ$2=$A46,0,IF(HLOOKUP(BZ$2,Recipes!$H:$GI,'Production Calculator'!$A46+2,FALSE)=0,0,HLOOKUP(BZ$2,Recipes!$H:$GI,'Production Calculator'!$A46+2,FALSE)*$AK46))+IF($AO46=BZ$3,$AM46/VLOOKUP($AO46,Data!$A$50:$B$56,2,FALSE),0)</f>
        <v>0</v>
      </c>
      <c r="CA46" s="11">
        <f>IF(CA$2=$A46,0,IF(HLOOKUP(CA$2,Recipes!$H:$GI,'Production Calculator'!$A46+2,FALSE)=0,0,HLOOKUP(CA$2,Recipes!$H:$GI,'Production Calculator'!$A46+2,FALSE)*$AK46))+IF($AO46=CA$3,$AM46/VLOOKUP($AO46,Data!$A$50:$B$56,2,FALSE),0)</f>
        <v>0</v>
      </c>
      <c r="CB46" s="11">
        <f>IF(CB$2=$A46,0,IF(HLOOKUP(CB$2,Recipes!$H:$GI,'Production Calculator'!$A46+2,FALSE)=0,0,HLOOKUP(CB$2,Recipes!$H:$GI,'Production Calculator'!$A46+2,FALSE)*$AK46))+IF($AO46=CB$3,$AM46/VLOOKUP($AO46,Data!$A$50:$B$56,2,FALSE),0)</f>
        <v>0</v>
      </c>
      <c r="CC46" s="11">
        <f>IF(CC$2=$A46,0,IF(HLOOKUP(CC$2,Recipes!$H:$GI,'Production Calculator'!$A46+2,FALSE)=0,0,HLOOKUP(CC$2,Recipes!$H:$GI,'Production Calculator'!$A46+2,FALSE)*$AK46))+IF($AO46=CC$3,$AM46/VLOOKUP($AO46,Data!$A$50:$B$56,2,FALSE),0)</f>
        <v>0</v>
      </c>
      <c r="CD46" s="11">
        <f>IF(CD$2=$A46,0,IF(HLOOKUP(CD$2,Recipes!$H:$GI,'Production Calculator'!$A46+2,FALSE)=0,0,HLOOKUP(CD$2,Recipes!$H:$GI,'Production Calculator'!$A46+2,FALSE)*$AK46))+IF($AO46=CD$3,$AM46/VLOOKUP($AO46,Data!$A$50:$B$56,2,FALSE),0)</f>
        <v>0</v>
      </c>
      <c r="CE46" s="11">
        <f>IF(CE$2=$A46,0,IF(HLOOKUP(CE$2,Recipes!$H:$GI,'Production Calculator'!$A46+2,FALSE)=0,0,HLOOKUP(CE$2,Recipes!$H:$GI,'Production Calculator'!$A46+2,FALSE)*$AK46))+IF($AO46=CE$3,$AM46/VLOOKUP($AO46,Data!$A$50:$B$56,2,FALSE),0)</f>
        <v>0</v>
      </c>
      <c r="CF46" s="11">
        <f>IF(CF$2=$A46,0,IF(HLOOKUP(CF$2,Recipes!$H:$GI,'Production Calculator'!$A46+2,FALSE)=0,0,HLOOKUP(CF$2,Recipes!$H:$GI,'Production Calculator'!$A46+2,FALSE)*$AK46))+IF($AO46=CF$3,$AM46/VLOOKUP($AO46,Data!$A$50:$B$56,2,FALSE),0)</f>
        <v>0</v>
      </c>
      <c r="CG46" s="11">
        <f>IF(CG$2=$A46,0,IF(HLOOKUP(CG$2,Recipes!$H:$GI,'Production Calculator'!$A46+2,FALSE)=0,0,HLOOKUP(CG$2,Recipes!$H:$GI,'Production Calculator'!$A46+2,FALSE)*$AK46))+IF($AO46=CG$3,$AM46/VLOOKUP($AO46,Data!$A$50:$B$56,2,FALSE),0)</f>
        <v>0</v>
      </c>
      <c r="CH46" s="11">
        <f>IF(CH$2=$A46,0,IF(HLOOKUP(CH$2,Recipes!$H:$GI,'Production Calculator'!$A46+2,FALSE)=0,0,HLOOKUP(CH$2,Recipes!$H:$GI,'Production Calculator'!$A46+2,FALSE)*$AK46))+IF($AO46=CH$3,$AM46/VLOOKUP($AO46,Data!$A$50:$B$56,2,FALSE),0)</f>
        <v>0</v>
      </c>
      <c r="CI46" s="11">
        <f>IF(CI$2=$A46,0,IF(HLOOKUP(CI$2,Recipes!$H:$GI,'Production Calculator'!$A46+2,FALSE)=0,0,HLOOKUP(CI$2,Recipes!$H:$GI,'Production Calculator'!$A46+2,FALSE)*$AK46))+IF($AO46=CI$3,$AM46/VLOOKUP($AO46,Data!$A$50:$B$56,2,FALSE),0)</f>
        <v>0</v>
      </c>
      <c r="CJ46" s="11">
        <f>IF(CJ$2=$A46,0,IF(HLOOKUP(CJ$2,Recipes!$H:$GI,'Production Calculator'!$A46+2,FALSE)=0,0,HLOOKUP(CJ$2,Recipes!$H:$GI,'Production Calculator'!$A46+2,FALSE)*$AK46))+IF($AO46=CJ$3,$AM46/VLOOKUP($AO46,Data!$A$50:$B$56,2,FALSE),0)</f>
        <v>0</v>
      </c>
      <c r="CK46" s="11">
        <f>IF(CK$2=$A46,0,IF(HLOOKUP(CK$2,Recipes!$H:$GI,'Production Calculator'!$A46+2,FALSE)=0,0,HLOOKUP(CK$2,Recipes!$H:$GI,'Production Calculator'!$A46+2,FALSE)*$AK46))+IF($AO46=CK$3,$AM46/VLOOKUP($AO46,Data!$A$50:$B$56,2,FALSE),0)</f>
        <v>0</v>
      </c>
      <c r="CL46" s="11">
        <f>IF(CL$2=$A46,0,IF(HLOOKUP(CL$2,Recipes!$H:$GI,'Production Calculator'!$A46+2,FALSE)=0,0,HLOOKUP(CL$2,Recipes!$H:$GI,'Production Calculator'!$A46+2,FALSE)*$AK46))+IF($AO46=CL$3,$AM46/VLOOKUP($AO46,Data!$A$50:$B$56,2,FALSE),0)</f>
        <v>0</v>
      </c>
      <c r="CM46" s="11">
        <f>IF(CM$2=$A46,0,IF(HLOOKUP(CM$2,Recipes!$H:$GI,'Production Calculator'!$A46+2,FALSE)=0,0,HLOOKUP(CM$2,Recipes!$H:$GI,'Production Calculator'!$A46+2,FALSE)*$AK46))+IF($AO46=CM$3,$AM46/VLOOKUP($AO46,Data!$A$50:$B$56,2,FALSE),0)</f>
        <v>0</v>
      </c>
      <c r="CN46" s="11">
        <f>IF(CN$2=$A46,0,IF(HLOOKUP(CN$2,Recipes!$H:$GI,'Production Calculator'!$A46+2,FALSE)=0,0,HLOOKUP(CN$2,Recipes!$H:$GI,'Production Calculator'!$A46+2,FALSE)*$AK46))+IF($AO46=CN$3,$AM46/VLOOKUP($AO46,Data!$A$50:$B$56,2,FALSE),0)</f>
        <v>0</v>
      </c>
      <c r="CO46" s="11">
        <f>IF(CO$2=$A46,0,IF(HLOOKUP(CO$2,Recipes!$H:$GI,'Production Calculator'!$A46+2,FALSE)=0,0,HLOOKUP(CO$2,Recipes!$H:$GI,'Production Calculator'!$A46+2,FALSE)*$AK46))+IF($AO46=CO$3,$AM46/VLOOKUP($AO46,Data!$A$50:$B$56,2,FALSE),0)</f>
        <v>0</v>
      </c>
      <c r="CP46" s="11">
        <f>IF(CP$2=$A46,0,IF(HLOOKUP(CP$2,Recipes!$H:$GI,'Production Calculator'!$A46+2,FALSE)=0,0,HLOOKUP(CP$2,Recipes!$H:$GI,'Production Calculator'!$A46+2,FALSE)*$AK46))+IF($AO46=CP$3,$AM46/VLOOKUP($AO46,Data!$A$50:$B$56,2,FALSE),0)</f>
        <v>0</v>
      </c>
      <c r="CQ46" s="11">
        <f>IF(CQ$2=$A46,0,IF(HLOOKUP(CQ$2,Recipes!$H:$GI,'Production Calculator'!$A46+2,FALSE)=0,0,HLOOKUP(CQ$2,Recipes!$H:$GI,'Production Calculator'!$A46+2,FALSE)*$AK46))+IF($AO46=CQ$3,$AM46/VLOOKUP($AO46,Data!$A$50:$B$56,2,FALSE),0)</f>
        <v>0</v>
      </c>
      <c r="CR46" s="11">
        <f>IF(CR$2=$A46,0,IF(HLOOKUP(CR$2,Recipes!$H:$GI,'Production Calculator'!$A46+2,FALSE)=0,0,HLOOKUP(CR$2,Recipes!$H:$GI,'Production Calculator'!$A46+2,FALSE)*$AK46))+IF($AO46=CR$3,$AM46/VLOOKUP($AO46,Data!$A$50:$B$56,2,FALSE),0)</f>
        <v>0</v>
      </c>
      <c r="CS46" s="11">
        <f>IF(CS$2=$A46,0,IF(HLOOKUP(CS$2,Recipes!$H:$GI,'Production Calculator'!$A46+2,FALSE)=0,0,HLOOKUP(CS$2,Recipes!$H:$GI,'Production Calculator'!$A46+2,FALSE)*$AK46))+IF($AO46=CS$3,$AM46/VLOOKUP($AO46,Data!$A$50:$B$56,2,FALSE),0)</f>
        <v>0</v>
      </c>
      <c r="CT46" s="11">
        <f>IF(CT$2=$A46,0,IF(HLOOKUP(CT$2,Recipes!$H:$GI,'Production Calculator'!$A46+2,FALSE)=0,0,HLOOKUP(CT$2,Recipes!$H:$GI,'Production Calculator'!$A46+2,FALSE)*$AK46))+IF($AO46=CT$3,$AM46/VLOOKUP($AO46,Data!$A$50:$B$56,2,FALSE),0)</f>
        <v>0</v>
      </c>
      <c r="CU46" s="11">
        <f>IF(CU$2=$A46,0,IF(HLOOKUP(CU$2,Recipes!$H:$GI,'Production Calculator'!$A46+2,FALSE)=0,0,HLOOKUP(CU$2,Recipes!$H:$GI,'Production Calculator'!$A46+2,FALSE)*$AK46))+IF($AO46=CU$3,$AM46/VLOOKUP($AO46,Data!$A$50:$B$56,2,FALSE),0)</f>
        <v>0</v>
      </c>
      <c r="CV46" s="11">
        <f>IF(CV$2=$A46,0,IF(HLOOKUP(CV$2,Recipes!$H:$GI,'Production Calculator'!$A46+2,FALSE)=0,0,HLOOKUP(CV$2,Recipes!$H:$GI,'Production Calculator'!$A46+2,FALSE)*$AK46))+IF($AO46=CV$3,$AM46/VLOOKUP($AO46,Data!$A$50:$B$56,2,FALSE),0)</f>
        <v>0</v>
      </c>
      <c r="CW46" s="11">
        <f>IF(CW$2=$A46,0,IF(HLOOKUP(CW$2,Recipes!$H:$GI,'Production Calculator'!$A46+2,FALSE)=0,0,HLOOKUP(CW$2,Recipes!$H:$GI,'Production Calculator'!$A46+2,FALSE)*$AK46))+IF($AO46=CW$3,$AM46/VLOOKUP($AO46,Data!$A$50:$B$56,2,FALSE),0)</f>
        <v>0</v>
      </c>
      <c r="CX46" s="11">
        <f>IF(CX$2=$A46,0,IF(HLOOKUP(CX$2,Recipes!$H:$GI,'Production Calculator'!$A46+2,FALSE)=0,0,HLOOKUP(CX$2,Recipes!$H:$GI,'Production Calculator'!$A46+2,FALSE)*$AK46))+IF($AO46=CX$3,$AM46/VLOOKUP($AO46,Data!$A$50:$B$56,2,FALSE),0)</f>
        <v>0</v>
      </c>
      <c r="CY46" s="11">
        <f>IF(CY$2=$A46,0,IF(HLOOKUP(CY$2,Recipes!$H:$GI,'Production Calculator'!$A46+2,FALSE)=0,0,HLOOKUP(CY$2,Recipes!$H:$GI,'Production Calculator'!$A46+2,FALSE)*$AK46))+IF($AO46=CY$3,$AM46/VLOOKUP($AO46,Data!$A$50:$B$56,2,FALSE),0)</f>
        <v>0</v>
      </c>
      <c r="CZ46" s="11">
        <f>IF(CZ$2=$A46,0,IF(HLOOKUP(CZ$2,Recipes!$H:$GI,'Production Calculator'!$A46+2,FALSE)=0,0,HLOOKUP(CZ$2,Recipes!$H:$GI,'Production Calculator'!$A46+2,FALSE)*$AK46))+IF($AO46=CZ$3,$AM46/VLOOKUP($AO46,Data!$A$50:$B$56,2,FALSE),0)</f>
        <v>0</v>
      </c>
      <c r="DA46" s="11">
        <f>IF(DA$2=$A46,0,IF(HLOOKUP(DA$2,Recipes!$H:$GI,'Production Calculator'!$A46+2,FALSE)=0,0,HLOOKUP(DA$2,Recipes!$H:$GI,'Production Calculator'!$A46+2,FALSE)*$AK46))+IF($AO46=DA$3,$AM46/VLOOKUP($AO46,Data!$A$50:$B$56,2,FALSE),0)</f>
        <v>0</v>
      </c>
      <c r="DB46" s="11">
        <f>IF(DB$2=$A46,0,IF(HLOOKUP(DB$2,Recipes!$H:$GI,'Production Calculator'!$A46+2,FALSE)=0,0,HLOOKUP(DB$2,Recipes!$H:$GI,'Production Calculator'!$A46+2,FALSE)*$AK46))+IF($AO46=DB$3,$AM46/VLOOKUP($AO46,Data!$A$50:$B$56,2,FALSE),0)</f>
        <v>0</v>
      </c>
      <c r="DC46" s="11">
        <f>IF(DC$2=$A46,0,IF(HLOOKUP(DC$2,Recipes!$H:$GI,'Production Calculator'!$A46+2,FALSE)=0,0,HLOOKUP(DC$2,Recipes!$H:$GI,'Production Calculator'!$A46+2,FALSE)*$AK46))+IF($AO46=DC$3,$AM46/VLOOKUP($AO46,Data!$A$50:$B$56,2,FALSE),0)</f>
        <v>0</v>
      </c>
      <c r="DD46" s="11">
        <f>IF(DD$2=$A46,0,IF(HLOOKUP(DD$2,Recipes!$H:$GI,'Production Calculator'!$A46+2,FALSE)=0,0,HLOOKUP(DD$2,Recipes!$H:$GI,'Production Calculator'!$A46+2,FALSE)*$AK46))+IF($AO46=DD$3,$AM46/VLOOKUP($AO46,Data!$A$50:$B$56,2,FALSE),0)</f>
        <v>0</v>
      </c>
      <c r="DE46" s="11">
        <f>IF(DE$2=$A46,0,IF(HLOOKUP(DE$2,Recipes!$H:$GI,'Production Calculator'!$A46+2,FALSE)=0,0,HLOOKUP(DE$2,Recipes!$H:$GI,'Production Calculator'!$A46+2,FALSE)*$AK46))+IF($AO46=DE$3,$AM46/VLOOKUP($AO46,Data!$A$50:$B$56,2,FALSE),0)</f>
        <v>0</v>
      </c>
      <c r="DF46" s="11">
        <f>IF(DF$2=$A46,0,IF(HLOOKUP(DF$2,Recipes!$H:$GI,'Production Calculator'!$A46+2,FALSE)=0,0,HLOOKUP(DF$2,Recipes!$H:$GI,'Production Calculator'!$A46+2,FALSE)*$AK46))+IF($AO46=DF$3,$AM46/VLOOKUP($AO46,Data!$A$50:$B$56,2,FALSE),0)</f>
        <v>0</v>
      </c>
      <c r="DG46" s="11">
        <f>IF(DG$2=$A46,0,IF(HLOOKUP(DG$2,Recipes!$H:$GI,'Production Calculator'!$A46+2,FALSE)=0,0,HLOOKUP(DG$2,Recipes!$H:$GI,'Production Calculator'!$A46+2,FALSE)*$AK46))+IF($AO46=DG$3,$AM46/VLOOKUP($AO46,Data!$A$50:$B$56,2,FALSE),0)</f>
        <v>0</v>
      </c>
      <c r="DH46" s="11">
        <f>IF(DH$2=$A46,0,IF(HLOOKUP(DH$2,Recipes!$H:$GI,'Production Calculator'!$A46+2,FALSE)=0,0,HLOOKUP(DH$2,Recipes!$H:$GI,'Production Calculator'!$A46+2,FALSE)*$AK46))+IF($AO46=DH$3,$AM46/VLOOKUP($AO46,Data!$A$50:$B$56,2,FALSE),0)</f>
        <v>0</v>
      </c>
      <c r="DI46" s="11">
        <f>IF(DI$2=$A46,0,IF(HLOOKUP(DI$2,Recipes!$H:$GI,'Production Calculator'!$A46+2,FALSE)=0,0,HLOOKUP(DI$2,Recipes!$H:$GI,'Production Calculator'!$A46+2,FALSE)*$AK46))+IF($AO46=DI$3,$AM46/VLOOKUP($AO46,Data!$A$50:$B$56,2,FALSE),0)</f>
        <v>0</v>
      </c>
      <c r="DJ46" s="11">
        <f>IF(DJ$2=$A46,0,IF(HLOOKUP(DJ$2,Recipes!$H:$GI,'Production Calculator'!$A46+2,FALSE)=0,0,HLOOKUP(DJ$2,Recipes!$H:$GI,'Production Calculator'!$A46+2,FALSE)*$AK46))+IF($AO46=DJ$3,$AM46/VLOOKUP($AO46,Data!$A$50:$B$56,2,FALSE),0)</f>
        <v>0</v>
      </c>
      <c r="DK46" s="11">
        <f>IF(DK$2=$A46,0,IF(HLOOKUP(DK$2,Recipes!$H:$GI,'Production Calculator'!$A46+2,FALSE)=0,0,HLOOKUP(DK$2,Recipes!$H:$GI,'Production Calculator'!$A46+2,FALSE)*$AK46))+IF($AO46=DK$3,$AM46/VLOOKUP($AO46,Data!$A$50:$B$56,2,FALSE),0)</f>
        <v>0</v>
      </c>
      <c r="DL46" s="11">
        <f>IF(DL$2=$A46,0,IF(HLOOKUP(DL$2,Recipes!$H:$GI,'Production Calculator'!$A46+2,FALSE)=0,0,HLOOKUP(DL$2,Recipes!$H:$GI,'Production Calculator'!$A46+2,FALSE)*$AK46))+IF($AO46=DL$3,$AM46/VLOOKUP($AO46,Data!$A$50:$B$56,2,FALSE),0)</f>
        <v>0</v>
      </c>
      <c r="DM46" s="11">
        <f>IF(DM$2=$A46,0,IF(HLOOKUP(DM$2,Recipes!$H:$GI,'Production Calculator'!$A46+2,FALSE)=0,0,HLOOKUP(DM$2,Recipes!$H:$GI,'Production Calculator'!$A46+2,FALSE)*$AK46))+IF($AO46=DM$3,$AM46/VLOOKUP($AO46,Data!$A$50:$B$56,2,FALSE),0)</f>
        <v>0</v>
      </c>
      <c r="DN46" s="11">
        <f>IF(DN$2=$A46,0,IF(HLOOKUP(DN$2,Recipes!$H:$GI,'Production Calculator'!$A46+2,FALSE)=0,0,HLOOKUP(DN$2,Recipes!$H:$GI,'Production Calculator'!$A46+2,FALSE)*$AK46))+IF($AO46=DN$3,$AM46/VLOOKUP($AO46,Data!$A$50:$B$56,2,FALSE),0)</f>
        <v>0</v>
      </c>
      <c r="DO46" s="11">
        <f>IF(DO$2=$A46,0,IF(HLOOKUP(DO$2,Recipes!$H:$GI,'Production Calculator'!$A46+2,FALSE)=0,0,HLOOKUP(DO$2,Recipes!$H:$GI,'Production Calculator'!$A46+2,FALSE)*$AK46))+IF($AO46=DO$3,$AM46/VLOOKUP($AO46,Data!$A$50:$B$56,2,FALSE),0)</f>
        <v>0</v>
      </c>
      <c r="DP46" s="11">
        <f>IF(DP$2=$A46,0,IF(HLOOKUP(DP$2,Recipes!$H:$GI,'Production Calculator'!$A46+2,FALSE)=0,0,HLOOKUP(DP$2,Recipes!$H:$GI,'Production Calculator'!$A46+2,FALSE)*$AK46))+IF($AO46=DP$3,$AM46/VLOOKUP($AO46,Data!$A$50:$B$56,2,FALSE),0)</f>
        <v>0</v>
      </c>
      <c r="DQ46" s="11">
        <f>IF(DQ$2=$A46,0,IF(HLOOKUP(DQ$2,Recipes!$H:$GI,'Production Calculator'!$A46+2,FALSE)=0,0,HLOOKUP(DQ$2,Recipes!$H:$GI,'Production Calculator'!$A46+2,FALSE)*$AK46))+IF($AO46=DQ$3,$AM46/VLOOKUP($AO46,Data!$A$50:$B$56,2,FALSE),0)</f>
        <v>0</v>
      </c>
      <c r="DR46" s="11">
        <f>IF(DR$2=$A46,0,IF(HLOOKUP(DR$2,Recipes!$H:$GI,'Production Calculator'!$A46+2,FALSE)=0,0,HLOOKUP(DR$2,Recipes!$H:$GI,'Production Calculator'!$A46+2,FALSE)*$AK46))+IF($AO46=DR$3,$AM46/VLOOKUP($AO46,Data!$A$50:$B$56,2,FALSE),0)</f>
        <v>0</v>
      </c>
      <c r="DS46" s="11">
        <f>IF(DS$2=$A46,0,IF(HLOOKUP(DS$2,Recipes!$H:$GI,'Production Calculator'!$A46+2,FALSE)=0,0,HLOOKUP(DS$2,Recipes!$H:$GI,'Production Calculator'!$A46+2,FALSE)*$AK46))+IF($AO46=DS$3,$AM46/VLOOKUP($AO46,Data!$A$50:$B$56,2,FALSE),0)</f>
        <v>0</v>
      </c>
      <c r="DT46" s="11">
        <f>IF(DT$2=$A46,0,IF(HLOOKUP(DT$2,Recipes!$H:$GI,'Production Calculator'!$A46+2,FALSE)=0,0,HLOOKUP(DT$2,Recipes!$H:$GI,'Production Calculator'!$A46+2,FALSE)*$AK46))+IF($AO46=DT$3,$AM46/VLOOKUP($AO46,Data!$A$50:$B$56,2,FALSE),0)</f>
        <v>0</v>
      </c>
      <c r="DU46" s="11">
        <f>IF(DU$2=$A46,0,IF(HLOOKUP(DU$2,Recipes!$H:$GI,'Production Calculator'!$A46+2,FALSE)=0,0,HLOOKUP(DU$2,Recipes!$H:$GI,'Production Calculator'!$A46+2,FALSE)*$AK46))+IF($AO46=DU$3,$AM46/VLOOKUP($AO46,Data!$A$50:$B$56,2,FALSE),0)</f>
        <v>0</v>
      </c>
      <c r="DV46" s="11">
        <f>IF(DV$2=$A46,0,IF(HLOOKUP(DV$2,Recipes!$H:$GI,'Production Calculator'!$A46+2,FALSE)=0,0,HLOOKUP(DV$2,Recipes!$H:$GI,'Production Calculator'!$A46+2,FALSE)*$AK46))+IF($AO46=DV$3,$AM46/VLOOKUP($AO46,Data!$A$50:$B$56,2,FALSE),0)</f>
        <v>0</v>
      </c>
      <c r="DW46" s="11">
        <f>IF(DW$2=$A46,0,IF(HLOOKUP(DW$2,Recipes!$H:$GI,'Production Calculator'!$A46+2,FALSE)=0,0,HLOOKUP(DW$2,Recipes!$H:$GI,'Production Calculator'!$A46+2,FALSE)*$AK46))+IF($AO46=DW$3,$AM46/VLOOKUP($AO46,Data!$A$50:$B$56,2,FALSE),0)</f>
        <v>0</v>
      </c>
      <c r="DX46" s="11">
        <f>IF(DX$2=$A46,0,IF(HLOOKUP(DX$2,Recipes!$H:$GI,'Production Calculator'!$A46+2,FALSE)=0,0,HLOOKUP(DX$2,Recipes!$H:$GI,'Production Calculator'!$A46+2,FALSE)*$AK46))+IF($AO46=DX$3,$AM46/VLOOKUP($AO46,Data!$A$50:$B$56,2,FALSE),0)</f>
        <v>0</v>
      </c>
      <c r="DY46" s="11">
        <f>IF(DY$2=$A46,0,IF(HLOOKUP(DY$2,Recipes!$H:$GI,'Production Calculator'!$A46+2,FALSE)=0,0,HLOOKUP(DY$2,Recipes!$H:$GI,'Production Calculator'!$A46+2,FALSE)*$AK46))+IF($AO46=DY$3,$AM46/VLOOKUP($AO46,Data!$A$50:$B$56,2,FALSE),0)</f>
        <v>0</v>
      </c>
      <c r="DZ46" s="11">
        <f>IF(DZ$2=$A46,0,IF(HLOOKUP(DZ$2,Recipes!$H:$GI,'Production Calculator'!$A46+2,FALSE)=0,0,HLOOKUP(DZ$2,Recipes!$H:$GI,'Production Calculator'!$A46+2,FALSE)*$AK46))+IF($AO46=DZ$3,$AM46/VLOOKUP($AO46,Data!$A$50:$B$56,2,FALSE),0)</f>
        <v>0</v>
      </c>
      <c r="EA46" s="11">
        <f>IF(EA$2=$A46,0,IF(HLOOKUP(EA$2,Recipes!$H:$GI,'Production Calculator'!$A46+2,FALSE)=0,0,HLOOKUP(EA$2,Recipes!$H:$GI,'Production Calculator'!$A46+2,FALSE)*$AK46))+IF($AO46=EA$3,$AM46/VLOOKUP($AO46,Data!$A$50:$B$56,2,FALSE),0)</f>
        <v>0</v>
      </c>
      <c r="EB46" s="11">
        <f>IF(EB$2=$A46,0,IF(HLOOKUP(EB$2,Recipes!$H:$GI,'Production Calculator'!$A46+2,FALSE)=0,0,HLOOKUP(EB$2,Recipes!$H:$GI,'Production Calculator'!$A46+2,FALSE)*$AK46))+IF($AO46=EB$3,$AM46/VLOOKUP($AO46,Data!$A$50:$B$56,2,FALSE),0)</f>
        <v>0</v>
      </c>
      <c r="EC46" s="11">
        <f>IF(EC$2=$A46,0,IF(HLOOKUP(EC$2,Recipes!$H:$GI,'Production Calculator'!$A46+2,FALSE)=0,0,HLOOKUP(EC$2,Recipes!$H:$GI,'Production Calculator'!$A46+2,FALSE)*$AK46))+IF($AO46=EC$3,$AM46/VLOOKUP($AO46,Data!$A$50:$B$56,2,FALSE),0)</f>
        <v>0</v>
      </c>
      <c r="ED46" s="11">
        <f>IF(ED$2=$A46,0,IF(HLOOKUP(ED$2,Recipes!$H:$GI,'Production Calculator'!$A46+2,FALSE)=0,0,HLOOKUP(ED$2,Recipes!$H:$GI,'Production Calculator'!$A46+2,FALSE)*$AK46))+IF($AO46=ED$3,$AM46/VLOOKUP($AO46,Data!$A$50:$B$56,2,FALSE),0)</f>
        <v>0</v>
      </c>
      <c r="EE46" s="11">
        <f>IF(EE$2=$A46,0,IF(HLOOKUP(EE$2,Recipes!$H:$GI,'Production Calculator'!$A46+2,FALSE)=0,0,HLOOKUP(EE$2,Recipes!$H:$GI,'Production Calculator'!$A46+2,FALSE)*$AK46))+IF($AO46=EE$3,$AM46/VLOOKUP($AO46,Data!$A$50:$B$56,2,FALSE),0)</f>
        <v>0</v>
      </c>
      <c r="EF46" s="11">
        <f>IF(EF$2=$A46,0,IF(HLOOKUP(EF$2,Recipes!$H:$GI,'Production Calculator'!$A46+2,FALSE)=0,0,HLOOKUP(EF$2,Recipes!$H:$GI,'Production Calculator'!$A46+2,FALSE)*$AK46))+IF($AO46=EF$3,$AM46/VLOOKUP($AO46,Data!$A$50:$B$56,2,FALSE),0)</f>
        <v>0</v>
      </c>
      <c r="EG46" s="11">
        <f>IF(EG$2=$A46,0,IF(HLOOKUP(EG$2,Recipes!$H:$GI,'Production Calculator'!$A46+2,FALSE)=0,0,HLOOKUP(EG$2,Recipes!$H:$GI,'Production Calculator'!$A46+2,FALSE)*$AK46))+IF($AO46=EG$3,$AM46/VLOOKUP($AO46,Data!$A$50:$B$56,2,FALSE),0)</f>
        <v>0</v>
      </c>
      <c r="EH46" s="11">
        <f>IF(EH$2=$A46,0,IF(HLOOKUP(EH$2,Recipes!$H:$GI,'Production Calculator'!$A46+2,FALSE)=0,0,HLOOKUP(EH$2,Recipes!$H:$GI,'Production Calculator'!$A46+2,FALSE)*$AK46))+IF($AO46=EH$3,$AM46/VLOOKUP($AO46,Data!$A$50:$B$56,2,FALSE),0)</f>
        <v>0</v>
      </c>
      <c r="EI46" s="11">
        <f>IF(EI$2=$A46,0,IF(HLOOKUP(EI$2,Recipes!$H:$GI,'Production Calculator'!$A46+2,FALSE)=0,0,HLOOKUP(EI$2,Recipes!$H:$GI,'Production Calculator'!$A46+2,FALSE)*$AK46))+IF($AO46=EI$3,$AM46/VLOOKUP($AO46,Data!$A$50:$B$56,2,FALSE),0)</f>
        <v>0</v>
      </c>
      <c r="EJ46" s="11">
        <f>IF(EJ$2=$A46,0,IF(HLOOKUP(EJ$2,Recipes!$H:$GI,'Production Calculator'!$A46+2,FALSE)=0,0,HLOOKUP(EJ$2,Recipes!$H:$GI,'Production Calculator'!$A46+2,FALSE)*$AK46))+IF($AO46=EJ$3,$AM46/VLOOKUP($AO46,Data!$A$50:$B$56,2,FALSE),0)</f>
        <v>0</v>
      </c>
      <c r="EK46" s="11">
        <f>IF(EK$2=$A46,0,IF(HLOOKUP(EK$2,Recipes!$H:$GI,'Production Calculator'!$A46+2,FALSE)=0,0,HLOOKUP(EK$2,Recipes!$H:$GI,'Production Calculator'!$A46+2,FALSE)*$AK46))+IF($AO46=EK$3,$AM46/VLOOKUP($AO46,Data!$A$50:$B$56,2,FALSE),0)</f>
        <v>0</v>
      </c>
      <c r="EL46" s="11">
        <f>IF(EL$2=$A46,0,IF(HLOOKUP(EL$2,Recipes!$H:$GI,'Production Calculator'!$A46+2,FALSE)=0,0,HLOOKUP(EL$2,Recipes!$H:$GI,'Production Calculator'!$A46+2,FALSE)*$AK46))+IF($AO46=EL$3,$AM46/VLOOKUP($AO46,Data!$A$50:$B$56,2,FALSE),0)</f>
        <v>0</v>
      </c>
      <c r="EM46" s="11">
        <f>IF(EM$2=$A46,0,IF(HLOOKUP(EM$2,Recipes!$H:$GI,'Production Calculator'!$A46+2,FALSE)=0,0,HLOOKUP(EM$2,Recipes!$H:$GI,'Production Calculator'!$A46+2,FALSE)*$AK46))+IF($AO46=EM$3,$AM46/VLOOKUP($AO46,Data!$A$50:$B$56,2,FALSE),0)</f>
        <v>0</v>
      </c>
      <c r="EN46" s="11">
        <f>IF(EN$2=$A46,0,IF(HLOOKUP(EN$2,Recipes!$H:$GI,'Production Calculator'!$A46+2,FALSE)=0,0,HLOOKUP(EN$2,Recipes!$H:$GI,'Production Calculator'!$A46+2,FALSE)*$AK46))+IF($AO46=EN$3,$AM46/VLOOKUP($AO46,Data!$A$50:$B$56,2,FALSE),0)</f>
        <v>0</v>
      </c>
      <c r="EO46" s="11">
        <f>IF(EO$2=$A46,0,IF(HLOOKUP(EO$2,Recipes!$H:$GI,'Production Calculator'!$A46+2,FALSE)=0,0,HLOOKUP(EO$2,Recipes!$H:$GI,'Production Calculator'!$A46+2,FALSE)*$AK46))+IF($AO46=EO$3,$AM46/VLOOKUP($AO46,Data!$A$50:$B$56,2,FALSE),0)</f>
        <v>0</v>
      </c>
      <c r="EP46" s="11">
        <f>IF(EP$2=$A46,0,IF(HLOOKUP(EP$2,Recipes!$H:$GI,'Production Calculator'!$A46+2,FALSE)=0,0,HLOOKUP(EP$2,Recipes!$H:$GI,'Production Calculator'!$A46+2,FALSE)*$AK46))+IF($AO46=EP$3,$AM46/VLOOKUP($AO46,Data!$A$50:$B$56,2,FALSE),0)</f>
        <v>0</v>
      </c>
      <c r="EQ46" s="11">
        <f>IF(EQ$2=$A46,0,IF(HLOOKUP(EQ$2,Recipes!$H:$GI,'Production Calculator'!$A46+2,FALSE)=0,0,HLOOKUP(EQ$2,Recipes!$H:$GI,'Production Calculator'!$A46+2,FALSE)*$AK46))+IF($AO46=EQ$3,$AM46/VLOOKUP($AO46,Data!$A$50:$B$56,2,FALSE),0)</f>
        <v>0</v>
      </c>
      <c r="ER46" s="11">
        <f>IF(ER$2=$A46,0,IF(HLOOKUP(ER$2,Recipes!$H:$GI,'Production Calculator'!$A46+2,FALSE)=0,0,HLOOKUP(ER$2,Recipes!$H:$GI,'Production Calculator'!$A46+2,FALSE)*$AK46))+IF($AO46=ER$3,$AM46/VLOOKUP($AO46,Data!$A$50:$B$56,2,FALSE),0)</f>
        <v>0</v>
      </c>
      <c r="ES46" s="11">
        <f>IF(ES$2=$A46,0,IF(HLOOKUP(ES$2,Recipes!$H:$GI,'Production Calculator'!$A46+2,FALSE)=0,0,HLOOKUP(ES$2,Recipes!$H:$GI,'Production Calculator'!$A46+2,FALSE)*$AK46))+IF($AO46=ES$3,$AM46/VLOOKUP($AO46,Data!$A$50:$B$56,2,FALSE),0)</f>
        <v>0</v>
      </c>
      <c r="ET46" s="11">
        <f>IF(ET$2=$A46,0,IF(HLOOKUP(ET$2,Recipes!$H:$GI,'Production Calculator'!$A46+2,FALSE)=0,0,HLOOKUP(ET$2,Recipes!$H:$GI,'Production Calculator'!$A46+2,FALSE)*$AK46))+IF($AO46=ET$3,$AM46/VLOOKUP($AO46,Data!$A$50:$B$56,2,FALSE),0)</f>
        <v>0</v>
      </c>
      <c r="EU46" s="11">
        <f>IF(EU$2=$A46,0,IF(HLOOKUP(EU$2,Recipes!$H:$GI,'Production Calculator'!$A46+2,FALSE)=0,0,HLOOKUP(EU$2,Recipes!$H:$GI,'Production Calculator'!$A46+2,FALSE)*$AK46))+IF($AO46=EU$3,$AM46/VLOOKUP($AO46,Data!$A$50:$B$56,2,FALSE),0)</f>
        <v>0</v>
      </c>
      <c r="EV46" s="11">
        <f>IF(EV$2=$A46,0,IF(HLOOKUP(EV$2,Recipes!$H:$GI,'Production Calculator'!$A46+2,FALSE)=0,0,HLOOKUP(EV$2,Recipes!$H:$GI,'Production Calculator'!$A46+2,FALSE)*$AK46))+IF($AO46=EV$3,$AM46/VLOOKUP($AO46,Data!$A$50:$B$56,2,FALSE),0)</f>
        <v>0</v>
      </c>
      <c r="EW46" s="11">
        <f>IF(EW$2=$A46,0,IF(HLOOKUP(EW$2,Recipes!$H:$GI,'Production Calculator'!$A46+2,FALSE)=0,0,HLOOKUP(EW$2,Recipes!$H:$GI,'Production Calculator'!$A46+2,FALSE)*$AK46))+IF($AO46=EW$3,$AM46/VLOOKUP($AO46,Data!$A$50:$B$56,2,FALSE),0)</f>
        <v>0</v>
      </c>
      <c r="EX46" s="11">
        <f>IF(EX$2=$A46,0,IF(HLOOKUP(EX$2,Recipes!$H:$GI,'Production Calculator'!$A46+2,FALSE)=0,0,HLOOKUP(EX$2,Recipes!$H:$GI,'Production Calculator'!$A46+2,FALSE)*$AK46))+IF($AO46=EX$3,$AM46/VLOOKUP($AO46,Data!$A$50:$B$56,2,FALSE),0)</f>
        <v>0</v>
      </c>
      <c r="EY46" s="11">
        <f>IF(EY$2=$A46,0,IF(HLOOKUP(EY$2,Recipes!$H:$GI,'Production Calculator'!$A46+2,FALSE)=0,0,HLOOKUP(EY$2,Recipes!$H:$GI,'Production Calculator'!$A46+2,FALSE)*$AK46))+IF($AO46=EY$3,$AM46/VLOOKUP($AO46,Data!$A$50:$B$56,2,FALSE),0)</f>
        <v>0</v>
      </c>
      <c r="EZ46" s="11">
        <f>IF(EZ$2=$A46,0,IF(HLOOKUP(EZ$2,Recipes!$H:$GI,'Production Calculator'!$A46+2,FALSE)=0,0,HLOOKUP(EZ$2,Recipes!$H:$GI,'Production Calculator'!$A46+2,FALSE)*$AK46))+IF($AO46=EZ$3,$AM46/VLOOKUP($AO46,Data!$A$50:$B$56,2,FALSE),0)</f>
        <v>0</v>
      </c>
      <c r="FA46" s="11">
        <f>IF(FA$2=$A46,0,IF(HLOOKUP(FA$2,Recipes!$H:$GI,'Production Calculator'!$A46+2,FALSE)=0,0,HLOOKUP(FA$2,Recipes!$H:$GI,'Production Calculator'!$A46+2,FALSE)*$AK46))+IF($AO46=FA$3,$AM46/VLOOKUP($AO46,Data!$A$50:$B$56,2,FALSE),0)</f>
        <v>0</v>
      </c>
      <c r="FB46" s="11">
        <f>IF(FB$2=$A46,0,IF(HLOOKUP(FB$2,Recipes!$H:$GI,'Production Calculator'!$A46+2,FALSE)=0,0,HLOOKUP(FB$2,Recipes!$H:$GI,'Production Calculator'!$A46+2,FALSE)*$AK46))+IF($AO46=FB$3,$AM46/VLOOKUP($AO46,Data!$A$50:$B$56,2,FALSE),0)</f>
        <v>0</v>
      </c>
      <c r="FC46" s="11">
        <f>IF(FC$2=$A46,0,IF(HLOOKUP(FC$2,Recipes!$H:$GI,'Production Calculator'!$A46+2,FALSE)=0,0,HLOOKUP(FC$2,Recipes!$H:$GI,'Production Calculator'!$A46+2,FALSE)*$AK46))+IF($AO46=FC$3,$AM46/VLOOKUP($AO46,Data!$A$50:$B$56,2,FALSE),0)</f>
        <v>0</v>
      </c>
      <c r="FD46" s="11">
        <f>IF(FD$2=$A46,0,IF(HLOOKUP(FD$2,Recipes!$H:$GI,'Production Calculator'!$A46+2,FALSE)=0,0,HLOOKUP(FD$2,Recipes!$H:$GI,'Production Calculator'!$A46+2,FALSE)*$AK46))+IF($AO46=FD$3,$AM46/VLOOKUP($AO46,Data!$A$50:$B$56,2,FALSE),0)</f>
        <v>0</v>
      </c>
      <c r="FE46" s="11">
        <f>IF(FE$2=$A46,0,IF(HLOOKUP(FE$2,Recipes!$H:$GI,'Production Calculator'!$A46+2,FALSE)=0,0,HLOOKUP(FE$2,Recipes!$H:$GI,'Production Calculator'!$A46+2,FALSE)*$AK46))+IF($AO46=FE$3,$AM46/VLOOKUP($AO46,Data!$A$50:$B$56,2,FALSE),0)</f>
        <v>0</v>
      </c>
      <c r="FF46" s="11">
        <f>IF(FF$2=$A46,0,IF(HLOOKUP(FF$2,Recipes!$H:$GI,'Production Calculator'!$A46+2,FALSE)=0,0,HLOOKUP(FF$2,Recipes!$H:$GI,'Production Calculator'!$A46+2,FALSE)*$AK46))+IF($AO46=FF$3,$AM46/VLOOKUP($AO46,Data!$A$50:$B$56,2,FALSE),0)</f>
        <v>0</v>
      </c>
      <c r="FG46" s="11">
        <f>IF(FG$2=$A46,0,IF(HLOOKUP(FG$2,Recipes!$H:$GI,'Production Calculator'!$A46+2,FALSE)=0,0,HLOOKUP(FG$2,Recipes!$H:$GI,'Production Calculator'!$A46+2,FALSE)*$AK46))+IF($AO46=FG$3,$AM46/VLOOKUP($AO46,Data!$A$50:$B$56,2,FALSE),0)</f>
        <v>0</v>
      </c>
      <c r="FH46" s="11">
        <f>IF(FH$2=$A46,0,IF(HLOOKUP(FH$2,Recipes!$H:$GI,'Production Calculator'!$A46+2,FALSE)=0,0,HLOOKUP(FH$2,Recipes!$H:$GI,'Production Calculator'!$A46+2,FALSE)*$AK46))+IF($AO46=FH$3,$AM46/VLOOKUP($AO46,Data!$A$50:$B$56,2,FALSE),0)</f>
        <v>0</v>
      </c>
      <c r="FI46" s="11">
        <f>IF(FI$2=$A46,0,IF(HLOOKUP(FI$2,Recipes!$H:$GI,'Production Calculator'!$A46+2,FALSE)=0,0,HLOOKUP(FI$2,Recipes!$H:$GI,'Production Calculator'!$A46+2,FALSE)*$AK46))+IF($AO46=FI$3,$AM46/VLOOKUP($AO46,Data!$A$50:$B$56,2,FALSE),0)</f>
        <v>0</v>
      </c>
      <c r="FJ46" s="11">
        <f>IF(FJ$2=$A46,0,IF(HLOOKUP(FJ$2,Recipes!$H:$GI,'Production Calculator'!$A46+2,FALSE)=0,0,HLOOKUP(FJ$2,Recipes!$H:$GI,'Production Calculator'!$A46+2,FALSE)*$AK46))+IF($AO46=FJ$3,$AM46/VLOOKUP($AO46,Data!$A$50:$B$56,2,FALSE),0)</f>
        <v>0</v>
      </c>
      <c r="FK46" s="11">
        <f>IF(FK$2=$A46,0,IF(HLOOKUP(FK$2,Recipes!$H:$GI,'Production Calculator'!$A46+2,FALSE)=0,0,HLOOKUP(FK$2,Recipes!$H:$GI,'Production Calculator'!$A46+2,FALSE)*$AK46))+IF($AO46=FK$3,$AM46/VLOOKUP($AO46,Data!$A$50:$B$56,2,FALSE),0)</f>
        <v>0</v>
      </c>
      <c r="FL46" s="11">
        <f>IF(FL$2=$A46,0,IF(HLOOKUP(FL$2,Recipes!$H:$GI,'Production Calculator'!$A46+2,FALSE)=0,0,HLOOKUP(FL$2,Recipes!$H:$GI,'Production Calculator'!$A46+2,FALSE)*$AK46))+IF($AO46=FL$3,$AM46/VLOOKUP($AO46,Data!$A$50:$B$56,2,FALSE),0)</f>
        <v>0</v>
      </c>
      <c r="FM46" s="11">
        <f>IF(FM$2=$A46,0,IF(HLOOKUP(FM$2,Recipes!$H:$GI,'Production Calculator'!$A46+2,FALSE)=0,0,HLOOKUP(FM$2,Recipes!$H:$GI,'Production Calculator'!$A46+2,FALSE)*$AK46))+IF($AO46=FM$3,$AM46/VLOOKUP($AO46,Data!$A$50:$B$56,2,FALSE),0)</f>
        <v>0</v>
      </c>
      <c r="FN46" s="11">
        <f>IF(FN$2=$A46,0,IF(HLOOKUP(FN$2,Recipes!$H:$GI,'Production Calculator'!$A46+2,FALSE)=0,0,HLOOKUP(FN$2,Recipes!$H:$GI,'Production Calculator'!$A46+2,FALSE)*$AK46))+IF($AO46=FN$3,$AM46/VLOOKUP($AO46,Data!$A$50:$B$56,2,FALSE),0)</f>
        <v>0</v>
      </c>
      <c r="FO46" s="11">
        <f>IF(FO$2=$A46,0,IF(HLOOKUP(FO$2,Recipes!$H:$GI,'Production Calculator'!$A46+2,FALSE)=0,0,HLOOKUP(FO$2,Recipes!$H:$GI,'Production Calculator'!$A46+2,FALSE)*$AK46))+IF($AO46=FO$3,$AM46/VLOOKUP($AO46,Data!$A$50:$B$56,2,FALSE),0)</f>
        <v>0</v>
      </c>
      <c r="FP46" s="11">
        <f>IF(FP$2=$A46,0,IF(HLOOKUP(FP$2,Recipes!$H:$GI,'Production Calculator'!$A46+2,FALSE)=0,0,HLOOKUP(FP$2,Recipes!$H:$GI,'Production Calculator'!$A46+2,FALSE)*$AK46))+IF($AO46=FP$3,$AM46/VLOOKUP($AO46,Data!$A$50:$B$56,2,FALSE),0)</f>
        <v>0</v>
      </c>
      <c r="FQ46" s="11">
        <f>IF(FQ$2=$A46,0,IF(HLOOKUP(FQ$2,Recipes!$H:$GI,'Production Calculator'!$A46+2,FALSE)=0,0,HLOOKUP(FQ$2,Recipes!$H:$GI,'Production Calculator'!$A46+2,FALSE)*$AK46))+IF($AO46=FQ$3,$AM46/VLOOKUP($AO46,Data!$A$50:$B$56,2,FALSE),0)</f>
        <v>0</v>
      </c>
      <c r="FR46" s="11">
        <f>IF(FR$2=$A46,0,IF(HLOOKUP(FR$2,Recipes!$H:$GI,'Production Calculator'!$A46+2,FALSE)=0,0,HLOOKUP(FR$2,Recipes!$H:$GI,'Production Calculator'!$A46+2,FALSE)*$AK46))+IF($AO46=FR$3,$AM46/VLOOKUP($AO46,Data!$A$50:$B$56,2,FALSE),0)</f>
        <v>0</v>
      </c>
      <c r="FS46" s="11">
        <f>IF(FS$2=$A46,0,IF(HLOOKUP(FS$2,Recipes!$H:$GI,'Production Calculator'!$A46+2,FALSE)=0,0,HLOOKUP(FS$2,Recipes!$H:$GI,'Production Calculator'!$A46+2,FALSE)*$AK46))+IF($AO46=FS$3,$AM46/VLOOKUP($AO46,Data!$A$50:$B$56,2,FALSE),0)</f>
        <v>0</v>
      </c>
      <c r="FT46" s="11">
        <f>IF(FT$2=$A46,0,IF(HLOOKUP(FT$2,Recipes!$H:$GI,'Production Calculator'!$A46+2,FALSE)=0,0,HLOOKUP(FT$2,Recipes!$H:$GI,'Production Calculator'!$A46+2,FALSE)*$AK46))+IF($AO46=FT$3,$AM46/VLOOKUP($AO46,Data!$A$50:$B$56,2,FALSE),0)</f>
        <v>0</v>
      </c>
      <c r="FU46" s="11">
        <f>IF(FU$2=$A46,0,IF(HLOOKUP(FU$2,Recipes!$H:$GI,'Production Calculator'!$A46+2,FALSE)=0,0,HLOOKUP(FU$2,Recipes!$H:$GI,'Production Calculator'!$A46+2,FALSE)*$AK46))+IF($AO46=FU$3,$AM46/VLOOKUP($AO46,Data!$A$50:$B$56,2,FALSE),0)</f>
        <v>0</v>
      </c>
      <c r="FV46" s="11">
        <f>IF(FV$2=$A46,0,IF(HLOOKUP(FV$2,Recipes!$H:$GI,'Production Calculator'!$A46+2,FALSE)=0,0,HLOOKUP(FV$2,Recipes!$H:$GI,'Production Calculator'!$A46+2,FALSE)*$AK46))+IF($AO46=FV$3,$AM46/VLOOKUP($AO46,Data!$A$50:$B$56,2,FALSE),0)</f>
        <v>0</v>
      </c>
      <c r="FW46" s="11">
        <f>IF(FW$2=$A46,0,IF(HLOOKUP(FW$2,Recipes!$H:$GI,'Production Calculator'!$A46+2,FALSE)=0,0,HLOOKUP(FW$2,Recipes!$H:$GI,'Production Calculator'!$A46+2,FALSE)*$AK46))+IF($AO46=FW$3,$AM46/VLOOKUP($AO46,Data!$A$50:$B$56,2,FALSE),0)</f>
        <v>0</v>
      </c>
      <c r="FX46" s="11">
        <f>IF(FX$2=$A46,0,IF(HLOOKUP(FX$2,Recipes!$H:$GI,'Production Calculator'!$A46+2,FALSE)=0,0,HLOOKUP(FX$2,Recipes!$H:$GI,'Production Calculator'!$A46+2,FALSE)*$AK46))+IF($AO46=FX$3,$AM46/VLOOKUP($AO46,Data!$A$50:$B$56,2,FALSE),0)</f>
        <v>0</v>
      </c>
      <c r="FY46" s="11">
        <f>IF(FY$2=$A46,0,IF(HLOOKUP(FY$2,Recipes!$H:$GI,'Production Calculator'!$A46+2,FALSE)=0,0,HLOOKUP(FY$2,Recipes!$H:$GI,'Production Calculator'!$A46+2,FALSE)*$AK46))+IF($AO46=FY$3,$AM46/VLOOKUP($AO46,Data!$A$50:$B$56,2,FALSE),0)</f>
        <v>0</v>
      </c>
      <c r="FZ46" s="11">
        <f>IF(FZ$2=$A46,0,IF(HLOOKUP(FZ$2,Recipes!$H:$GI,'Production Calculator'!$A46+2,FALSE)=0,0,HLOOKUP(FZ$2,Recipes!$H:$GI,'Production Calculator'!$A46+2,FALSE)*$AK46))+IF($AO46=FZ$3,$AM46/VLOOKUP($AO46,Data!$A$50:$B$56,2,FALSE),0)</f>
        <v>0</v>
      </c>
      <c r="GA46" s="11">
        <f>IF(GA$2=$A46,0,IF(HLOOKUP(GA$2,Recipes!$H:$GI,'Production Calculator'!$A46+2,FALSE)=0,0,HLOOKUP(GA$2,Recipes!$H:$GI,'Production Calculator'!$A46+2,FALSE)*$AK46))+IF($AO46=GA$3,$AM46/VLOOKUP($AO46,Data!$A$50:$B$56,2,FALSE),0)</f>
        <v>0</v>
      </c>
      <c r="GB46" s="11">
        <f>IF(GB$2=$A46,0,IF(HLOOKUP(GB$2,Recipes!$H:$GI,'Production Calculator'!$A46+2,FALSE)=0,0,HLOOKUP(GB$2,Recipes!$H:$GI,'Production Calculator'!$A46+2,FALSE)*$AK46))+IF($AO46=GB$3,$AM46/VLOOKUP($AO46,Data!$A$50:$B$56,2,FALSE),0)</f>
        <v>0</v>
      </c>
      <c r="GC46" s="11">
        <f>IF(GC$2=$A46,0,IF(HLOOKUP(GC$2,Recipes!$H:$GI,'Production Calculator'!$A46+2,FALSE)=0,0,HLOOKUP(GC$2,Recipes!$H:$GI,'Production Calculator'!$A46+2,FALSE)*$AK46))+IF($AO46=GC$3,$AM46/VLOOKUP($AO46,Data!$A$50:$B$56,2,FALSE),0)</f>
        <v>0</v>
      </c>
      <c r="GD46" s="11">
        <f>IF(GD$2=$A46,0,IF(HLOOKUP(GD$2,Recipes!$H:$GI,'Production Calculator'!$A46+2,FALSE)=0,0,HLOOKUP(GD$2,Recipes!$H:$GI,'Production Calculator'!$A46+2,FALSE)*$AK46))+IF($AO46=GD$3,$AM46/VLOOKUP($AO46,Data!$A$50:$B$56,2,FALSE),0)</f>
        <v>0</v>
      </c>
      <c r="GE46" s="11">
        <f>IF(GE$2=$A46,0,IF(HLOOKUP(GE$2,Recipes!$H:$GI,'Production Calculator'!$A46+2,FALSE)=0,0,HLOOKUP(GE$2,Recipes!$H:$GI,'Production Calculator'!$A46+2,FALSE)*$AK46))+IF($AO46=GE$3,$AM46/VLOOKUP($AO46,Data!$A$50:$B$56,2,FALSE),0)</f>
        <v>0</v>
      </c>
      <c r="GF46" s="11">
        <f>IF(GF$2=$A46,0,IF(HLOOKUP(GF$2,Recipes!$H:$GI,'Production Calculator'!$A46+2,FALSE)=0,0,HLOOKUP(GF$2,Recipes!$H:$GI,'Production Calculator'!$A46+2,FALSE)*$AK46))+IF($AO46=GF$3,$AM46/VLOOKUP($AO46,Data!$A$50:$B$56,2,FALSE),0)</f>
        <v>0</v>
      </c>
      <c r="GG46" s="11">
        <f>IF(GG$2=$A46,0,IF(HLOOKUP(GG$2,Recipes!$H:$GI,'Production Calculator'!$A46+2,FALSE)=0,0,HLOOKUP(GG$2,Recipes!$H:$GI,'Production Calculator'!$A46+2,FALSE)*$AK46))+IF($AO46=GG$3,$AM46/VLOOKUP($AO46,Data!$A$50:$B$56,2,FALSE),0)</f>
        <v>0</v>
      </c>
      <c r="GH46" s="11">
        <f>IF(GH$2=$A46,0,IF(HLOOKUP(GH$2,Recipes!$H:$GI,'Production Calculator'!$A46+2,FALSE)=0,0,HLOOKUP(GH$2,Recipes!$H:$GI,'Production Calculator'!$A46+2,FALSE)*$AK46))+IF($AO46=GH$3,$AM46/VLOOKUP($AO46,Data!$A$50:$B$56,2,FALSE),0)</f>
        <v>0</v>
      </c>
      <c r="GI46" s="11">
        <f>IF(GI$2=$A46,0,IF(HLOOKUP(GI$2,Recipes!$H:$GI,'Production Calculator'!$A46+2,FALSE)=0,0,HLOOKUP(GI$2,Recipes!$H:$GI,'Production Calculator'!$A46+2,FALSE)*$AK46))+IF($AO46=GI$3,$AM46/VLOOKUP($AO46,Data!$A$50:$B$56,2,FALSE),0)</f>
        <v>0</v>
      </c>
      <c r="GJ46" s="11">
        <f>IF(GJ$2=$A46,0,IF(HLOOKUP(GJ$2,Recipes!$H:$GI,'Production Calculator'!$A46+2,FALSE)=0,0,HLOOKUP(GJ$2,Recipes!$H:$GI,'Production Calculator'!$A46+2,FALSE)*$AK46))+IF($AO46=GJ$3,$AM46/VLOOKUP($AO46,Data!$A$50:$B$56,2,FALSE),0)</f>
        <v>0</v>
      </c>
      <c r="GK46" s="11">
        <f>IF(GK$2=$A46,0,IF(HLOOKUP(GK$2,Recipes!$H:$GI,'Production Calculator'!$A46+2,FALSE)=0,0,HLOOKUP(GK$2,Recipes!$H:$GI,'Production Calculator'!$A46+2,FALSE)*$AK46))+IF($AO46=GK$3,$AM46/VLOOKUP($AO46,Data!$A$50:$B$56,2,FALSE),0)</f>
        <v>0</v>
      </c>
      <c r="GL46" s="11">
        <f>IF(GL$2=$A46,0,IF(HLOOKUP(GL$2,Recipes!$H:$GI,'Production Calculator'!$A46+2,FALSE)=0,0,HLOOKUP(GL$2,Recipes!$H:$GI,'Production Calculator'!$A46+2,FALSE)*$AK46))+IF($AO46=GL$3,$AM46/VLOOKUP($AO46,Data!$A$50:$B$56,2,FALSE),0)</f>
        <v>0</v>
      </c>
      <c r="GM46" s="11">
        <f>IF(GM$2=$A46,0,IF(HLOOKUP(GM$2,Recipes!$H:$GI,'Production Calculator'!$A46+2,FALSE)=0,0,HLOOKUP(GM$2,Recipes!$H:$GI,'Production Calculator'!$A46+2,FALSE)*$AK46))+IF($AO46=GM$3,$AM46/VLOOKUP($AO46,Data!$A$50:$B$56,2,FALSE),0)</f>
        <v>0</v>
      </c>
      <c r="GN46" s="11">
        <f>IF(GN$2=$A46,0,IF(HLOOKUP(GN$2,Recipes!$H:$GI,'Production Calculator'!$A46+2,FALSE)=0,0,HLOOKUP(GN$2,Recipes!$H:$GI,'Production Calculator'!$A46+2,FALSE)*$AK46))+IF($AO46=GN$3,$AM46/VLOOKUP($AO46,Data!$A$50:$B$56,2,FALSE),0)</f>
        <v>0</v>
      </c>
      <c r="GO46" s="11">
        <f>IF(GO$2=$A46,0,IF(HLOOKUP(GO$2,Recipes!$H:$GI,'Production Calculator'!$A46+2,FALSE)=0,0,HLOOKUP(GO$2,Recipes!$H:$GI,'Production Calculator'!$A46+2,FALSE)*$AK46))+IF($AO46=GO$3,$AM46/VLOOKUP($AO46,Data!$A$50:$B$56,2,FALSE),0)</f>
        <v>0</v>
      </c>
      <c r="GP46" s="11">
        <f>IF(GP$2=$A46,0,IF(HLOOKUP(GP$2,Recipes!$H:$GI,'Production Calculator'!$A46+2,FALSE)=0,0,HLOOKUP(GP$2,Recipes!$H:$GI,'Production Calculator'!$A46+2,FALSE)*$AK46))+IF($AO46=GP$3,$AM46/VLOOKUP($AO46,Data!$A$50:$B$56,2,FALSE),0)</f>
        <v>0</v>
      </c>
      <c r="GQ46" s="11">
        <f>IF(GQ$2=$A46,0,IF(HLOOKUP(GQ$2,Recipes!$H:$GI,'Production Calculator'!$A46+2,FALSE)=0,0,HLOOKUP(GQ$2,Recipes!$H:$GI,'Production Calculator'!$A46+2,FALSE)*$AK46))+IF($AO46=GQ$3,$AM46/VLOOKUP($AO46,Data!$A$50:$B$56,2,FALSE),0)</f>
        <v>0</v>
      </c>
      <c r="GR46" s="11">
        <f>IF(GR$2=$A46,0,IF(HLOOKUP(GR$2,Recipes!$H:$GI,'Production Calculator'!$A46+2,FALSE)=0,0,HLOOKUP(GR$2,Recipes!$H:$GI,'Production Calculator'!$A46+2,FALSE)*$AK46))+IF($AO46=GR$3,$AM46/VLOOKUP($AO46,Data!$A$50:$B$56,2,FALSE),0)</f>
        <v>0</v>
      </c>
      <c r="GS46" s="11">
        <f>IF(GS$2=$A46,0,IF(HLOOKUP(GS$2,Recipes!$H:$GI,'Production Calculator'!$A46+2,FALSE)=0,0,HLOOKUP(GS$2,Recipes!$H:$GI,'Production Calculator'!$A46+2,FALSE)*$AK46))+IF($AO46=GS$3,$AM46/VLOOKUP($AO46,Data!$A$50:$B$56,2,FALSE),0)</f>
        <v>0</v>
      </c>
      <c r="GT46" s="11">
        <f>IF(GT$2=$A46,0,IF(HLOOKUP(GT$2,Recipes!$H:$GI,'Production Calculator'!$A46+2,FALSE)=0,0,HLOOKUP(GT$2,Recipes!$H:$GI,'Production Calculator'!$A46+2,FALSE)*$AK46))+IF($AO46=GT$3,$AM46/VLOOKUP($AO46,Data!$A$50:$B$56,2,FALSE),0)</f>
        <v>0</v>
      </c>
      <c r="GU46" s="11">
        <f>IF(GU$2=$A46,0,IF(HLOOKUP(GU$2,Recipes!$H:$GI,'Production Calculator'!$A46+2,FALSE)=0,0,HLOOKUP(GU$2,Recipes!$H:$GI,'Production Calculator'!$A46+2,FALSE)*$AK46))+IF($AO46=GU$3,$AM46/VLOOKUP($AO46,Data!$A$50:$B$56,2,FALSE),0)</f>
        <v>0</v>
      </c>
      <c r="GV46" s="11">
        <f>IF(GV$2=$A46,0,IF(HLOOKUP(GV$2,Recipes!$H:$GI,'Production Calculator'!$A46+2,FALSE)=0,0,HLOOKUP(GV$2,Recipes!$H:$GI,'Production Calculator'!$A46+2,FALSE)*$AK46))+IF($AO46=GV$3,$AM46/VLOOKUP($AO46,Data!$A$50:$B$56,2,FALSE),0)</f>
        <v>0</v>
      </c>
      <c r="GW46" s="11">
        <f>IF(GW$2=$A46,0,IF(HLOOKUP(GW$2,Recipes!$H:$GI,'Production Calculator'!$A46+2,FALSE)=0,0,HLOOKUP(GW$2,Recipes!$H:$GI,'Production Calculator'!$A46+2,FALSE)*$AK46))+IF($AO46=GW$3,$AM46/VLOOKUP($AO46,Data!$A$50:$B$56,2,FALSE),0)</f>
        <v>0</v>
      </c>
      <c r="GX46" s="11">
        <f>IF(GX$2=$A46,0,IF(HLOOKUP(GX$2,Recipes!$H:$GI,'Production Calculator'!$A46+2,FALSE)=0,0,HLOOKUP(GX$2,Recipes!$H:$GI,'Production Calculator'!$A46+2,FALSE)*$AK46))+IF($AO46=GX$3,$AM46/VLOOKUP($AO46,Data!$A$50:$B$56,2,FALSE),0)</f>
        <v>0</v>
      </c>
      <c r="GY46" s="11">
        <f>IF(GY$2=$A46,0,IF(HLOOKUP(GY$2,Recipes!$H:$GI,'Production Calculator'!$A46+2,FALSE)=0,0,HLOOKUP(GY$2,Recipes!$H:$GI,'Production Calculator'!$A46+2,FALSE)*$AK46))+IF($AO46=GY$3,$AM46/VLOOKUP($AO46,Data!$A$50:$B$56,2,FALSE),0)</f>
        <v>0</v>
      </c>
      <c r="GZ46" s="11">
        <f>IF(GZ$2=$A46,0,IF(HLOOKUP(GZ$2,Recipes!$H:$GI,'Production Calculator'!$A46+2,FALSE)=0,0,HLOOKUP(GZ$2,Recipes!$H:$GI,'Production Calculator'!$A46+2,FALSE)*$AK46))+IF($AO46=GZ$3,$AM46/VLOOKUP($AO46,Data!$A$50:$B$56,2,FALSE),0)</f>
        <v>0</v>
      </c>
      <c r="HA46" s="11">
        <f>IF(HA$2=$A46,0,IF(HLOOKUP(HA$2,Recipes!$H:$GI,'Production Calculator'!$A46+2,FALSE)=0,0,HLOOKUP(HA$2,Recipes!$H:$GI,'Production Calculator'!$A46+2,FALSE)*$AK46))+IF($AO46=HA$3,$AM46/VLOOKUP($AO46,Data!$A$50:$B$56,2,FALSE),0)</f>
        <v>0</v>
      </c>
      <c r="HB46" s="11">
        <f>IF(HB$2=$A46,0,IF(HLOOKUP(HB$2,Recipes!$H:$GI,'Production Calculator'!$A46+2,FALSE)=0,0,HLOOKUP(HB$2,Recipes!$H:$GI,'Production Calculator'!$A46+2,FALSE)*$AK46))+IF($AO46=HB$3,$AM46/VLOOKUP($AO46,Data!$A$50:$B$56,2,FALSE),0)</f>
        <v>0</v>
      </c>
      <c r="HC46" s="11">
        <f>IF(HC$2=$A46,0,IF(HLOOKUP(HC$2,Recipes!$H:$GI,'Production Calculator'!$A46+2,FALSE)=0,0,HLOOKUP(HC$2,Recipes!$H:$GI,'Production Calculator'!$A46+2,FALSE)*$AK46))+IF($AO46=HC$3,$AM46/VLOOKUP($AO46,Data!$A$50:$B$56,2,FALSE),0)</f>
        <v>0</v>
      </c>
      <c r="HD46" s="11">
        <f>IF(HD$2=$A46,0,IF(HLOOKUP(HD$2,Recipes!$H:$GI,'Production Calculator'!$A46+2,FALSE)=0,0,HLOOKUP(HD$2,Recipes!$H:$GI,'Production Calculator'!$A46+2,FALSE)*$AK46))+IF($AO46=HD$3,$AM46/VLOOKUP($AO46,Data!$A$50:$B$56,2,FALSE),0)</f>
        <v>0</v>
      </c>
      <c r="HE46" s="11">
        <f>IF(HE$2=$A46,0,IF(HLOOKUP(HE$2,Recipes!$H:$GI,'Production Calculator'!$A46+2,FALSE)=0,0,HLOOKUP(HE$2,Recipes!$H:$GI,'Production Calculator'!$A46+2,FALSE)*$AK46))+IF($AO46=HE$3,$AM46/VLOOKUP($AO46,Data!$A$50:$B$56,2,FALSE),0)</f>
        <v>0</v>
      </c>
      <c r="HF46" s="11">
        <f>IF(HF$2=$A46,0,IF(HLOOKUP(HF$2,Recipes!$H:$GI,'Production Calculator'!$A46+2,FALSE)=0,0,HLOOKUP(HF$2,Recipes!$H:$GI,'Production Calculator'!$A46+2,FALSE)*$AK46))+IF($AO46=HF$3,$AM46/VLOOKUP($AO46,Data!$A$50:$B$56,2,FALSE),0)</f>
        <v>0</v>
      </c>
      <c r="HG46" s="11">
        <f>IF(HG$2=$A46,0,IF(HLOOKUP(HG$2,Recipes!$H:$GI,'Production Calculator'!$A46+2,FALSE)=0,0,HLOOKUP(HG$2,Recipes!$H:$GI,'Production Calculator'!$A46+2,FALSE)*$AK46))+IF($AO46=HG$3,$AM46/VLOOKUP($AO46,Data!$A$50:$B$56,2,FALSE),0)</f>
        <v>0</v>
      </c>
      <c r="HH46" s="11">
        <f>IF(HH$2=$A46,0,IF(HLOOKUP(HH$2,Recipes!$H:$GI,'Production Calculator'!$A46+2,FALSE)=0,0,HLOOKUP(HH$2,Recipes!$H:$GI,'Production Calculator'!$A46+2,FALSE)*$AK46))+IF($AO46=HH$3,$AM46/VLOOKUP($AO46,Data!$A$50:$B$56,2,FALSE),0)</f>
        <v>0</v>
      </c>
      <c r="HI46" s="11">
        <f>IF(HI$2=$A46,0,IF(HLOOKUP(HI$2,Recipes!$H:$GI,'Production Calculator'!$A46+2,FALSE)=0,0,HLOOKUP(HI$2,Recipes!$H:$GI,'Production Calculator'!$A46+2,FALSE)*$AK46))+IF($AO46=HI$3,$AM46/VLOOKUP($AO46,Data!$A$50:$B$56,2,FALSE),0)</f>
        <v>0</v>
      </c>
      <c r="HJ46" s="11">
        <f>IF(HJ$2=$A46,0,IF(HLOOKUP(HJ$2,Recipes!$H:$GI,'Production Calculator'!$A46+2,FALSE)=0,0,HLOOKUP(HJ$2,Recipes!$H:$GI,'Production Calculator'!$A46+2,FALSE)*$AK46))+IF($AO46=HJ$3,$AM46/VLOOKUP($AO46,Data!$A$50:$B$56,2,FALSE),0)</f>
        <v>0</v>
      </c>
      <c r="HK46" s="11">
        <f>IF(HK$2=$A46,0,IF(HLOOKUP(HK$2,Recipes!$H:$GI,'Production Calculator'!$A46+2,FALSE)=0,0,HLOOKUP(HK$2,Recipes!$H:$GI,'Production Calculator'!$A46+2,FALSE)*$AK46))+IF($AO46=HK$3,$AM46/VLOOKUP($AO46,Data!$A$50:$B$56,2,FALSE),0)</f>
        <v>0</v>
      </c>
      <c r="HL46" s="11">
        <f>IF(HL$2=$A46,0,IF(HLOOKUP(HL$2,Recipes!$H:$GI,'Production Calculator'!$A46+2,FALSE)=0,0,HLOOKUP(HL$2,Recipes!$H:$GI,'Production Calculator'!$A46+2,FALSE)*$AK46))+IF($AO46=HL$3,$AM46/VLOOKUP($AO46,Data!$A$50:$B$56,2,FALSE),0)</f>
        <v>0</v>
      </c>
      <c r="HM46" s="11">
        <f>IF(HM$2=$A46,0,IF(HLOOKUP(HM$2,Recipes!$H:$GI,'Production Calculator'!$A46+2,FALSE)=0,0,HLOOKUP(HM$2,Recipes!$H:$GI,'Production Calculator'!$A46+2,FALSE)*$AK46))+IF($AO46=HM$3,$AM46/VLOOKUP($AO46,Data!$A$50:$B$56,2,FALSE),0)</f>
        <v>0</v>
      </c>
      <c r="HN46" s="11">
        <f>IF(HN$2=$A46,0,IF(HLOOKUP(HN$2,Recipes!$H:$GI,'Production Calculator'!$A46+2,FALSE)=0,0,HLOOKUP(HN$2,Recipes!$H:$GI,'Production Calculator'!$A46+2,FALSE)*$AK46))+IF($AO46=HN$3,$AM46/VLOOKUP($AO46,Data!$A$50:$B$56,2,FALSE),0)</f>
        <v>0</v>
      </c>
      <c r="HO46" s="11">
        <f>IF(HO$2=$A46,0,IF(HLOOKUP(HO$2,Recipes!$H:$GI,'Production Calculator'!$A46+2,FALSE)=0,0,HLOOKUP(HO$2,Recipes!$H:$GI,'Production Calculator'!$A46+2,FALSE)*$AK46))+IF($AO46=HO$3,$AM46/VLOOKUP($AO46,Data!$A$50:$B$56,2,FALSE),0)</f>
        <v>0</v>
      </c>
      <c r="HP46" s="11">
        <f>IF(HP$2=$A46,0,IF(HLOOKUP(HP$2,Recipes!$H:$GI,'Production Calculator'!$A46+2,FALSE)=0,0,HLOOKUP(HP$2,Recipes!$H:$GI,'Production Calculator'!$A46+2,FALSE)*$AK46))+IF($AO46=HP$3,$AM46/VLOOKUP($AO46,Data!$A$50:$B$56,2,FALSE),0)</f>
        <v>0</v>
      </c>
      <c r="HQ46" s="11">
        <f>IF(HQ$2=$A46,0,IF(HLOOKUP(HQ$2,Recipes!$H:$GI,'Production Calculator'!$A46+2,FALSE)=0,0,HLOOKUP(HQ$2,Recipes!$H:$GI,'Production Calculator'!$A46+2,FALSE)*$AK46))+IF($AO46=HQ$3,$AM46/VLOOKUP($AO46,Data!$A$50:$B$56,2,FALSE),0)</f>
        <v>0</v>
      </c>
      <c r="HR46" s="11">
        <f>IF(HR$2=$A46,0,IF(HLOOKUP(HR$2,Recipes!$H:$GI,'Production Calculator'!$A46+2,FALSE)=0,0,HLOOKUP(HR$2,Recipes!$H:$GI,'Production Calculator'!$A46+2,FALSE)*$AK46))+IF($AO46=HR$3,$AM46/VLOOKUP($AO46,Data!$A$50:$B$56,2,FALSE),0)</f>
        <v>0</v>
      </c>
      <c r="HS46" s="121"/>
    </row>
    <row r="47" spans="1:227" x14ac:dyDescent="0.45">
      <c r="A47">
        <v>181</v>
      </c>
      <c r="B47" s="107" t="s">
        <v>237</v>
      </c>
      <c r="C47" s="108">
        <v>0</v>
      </c>
      <c r="D47" s="108">
        <f>HLOOKUP(A47,$AQ$2:$HR$202,$A$202-1,FALSE)+C47+HLOOKUP($E47,'Oil Balance'!$D$1:$E$12,'Oil Balance'!$A$7+2,FALSE)/AB47</f>
        <v>0</v>
      </c>
      <c r="E47" s="127" t="s">
        <v>273</v>
      </c>
      <c r="F47" s="109">
        <f>VLOOKUP(A47,Recipes!$A$3:$G$186,6,FALSE)</f>
        <v>2</v>
      </c>
      <c r="G47" s="109">
        <f>VLOOKUP(A47,Recipes!$A$3:$G$186,7,FALSE)</f>
        <v>1</v>
      </c>
      <c r="H47" s="110">
        <f>ROUNDUP(D47/AL47,0)</f>
        <v>0</v>
      </c>
      <c r="I47" s="109">
        <f>VLOOKUP(E47,Data!$A$2:$C$26,3, FALSE)</f>
        <v>2</v>
      </c>
      <c r="J47" s="276">
        <v>0</v>
      </c>
      <c r="K47" s="276">
        <v>0</v>
      </c>
      <c r="L47" s="276">
        <v>0</v>
      </c>
      <c r="M47" s="277">
        <v>0</v>
      </c>
      <c r="N47" s="277">
        <v>0</v>
      </c>
      <c r="O47" s="277">
        <v>0</v>
      </c>
      <c r="P47" s="278">
        <v>0</v>
      </c>
      <c r="Q47" s="278">
        <v>0</v>
      </c>
      <c r="R47" s="278">
        <v>0</v>
      </c>
      <c r="S47">
        <f t="shared" ref="S47:S55" si="87">J47*$H47</f>
        <v>0</v>
      </c>
      <c r="T47">
        <f t="shared" ref="T47:T55" si="88">K47*$H47</f>
        <v>0</v>
      </c>
      <c r="U47">
        <f t="shared" ref="U47:U55" si="89">L47*$H47</f>
        <v>0</v>
      </c>
      <c r="V47">
        <f t="shared" ref="V47:V55" si="90">M47*$H47</f>
        <v>0</v>
      </c>
      <c r="W47">
        <f t="shared" ref="W47:W55" si="91">N47*$H47</f>
        <v>0</v>
      </c>
      <c r="X47">
        <f t="shared" ref="X47:X55" si="92">O47*$H47</f>
        <v>0</v>
      </c>
      <c r="Y47">
        <f t="shared" ref="Y47:Y55" si="93">P47*$H47</f>
        <v>0</v>
      </c>
      <c r="Z47">
        <f t="shared" ref="Z47:Z55" si="94">Q47*$H47</f>
        <v>0</v>
      </c>
      <c r="AA47">
        <f t="shared" ref="AA47:AA55" si="95">R47*$H47</f>
        <v>0</v>
      </c>
      <c r="AB47" s="111">
        <f>VLOOKUP($A47,Recipes!$A:$G,4)</f>
        <v>5</v>
      </c>
      <c r="AC47" s="111">
        <f>VLOOKUP($A47,Recipes!$A:$G,5)</f>
        <v>1</v>
      </c>
      <c r="AD47" s="111">
        <f t="shared" si="84"/>
        <v>0.2</v>
      </c>
      <c r="AE47" s="111">
        <f>VLOOKUP(E47,Data!$A$2:$F$26,5,FALSE)</f>
        <v>0</v>
      </c>
      <c r="AF47" s="111">
        <f>VLOOKUP(E47,Data!$A$2:$F$26,4,FALSE)</f>
        <v>420</v>
      </c>
      <c r="AG47" s="111">
        <f>VLOOKUP(E47,Data!$A$2:$B$26,2, FALSE)</f>
        <v>1</v>
      </c>
      <c r="AH47" s="111">
        <f>1+VLOOKUP($J$3,Data!$A$40:$D$48,2,FALSE)*$J47+VLOOKUP($K$3,Data!$A$40:$D$48,2,FALSE)*$K47+VLOOKUP($L$3,Data!$A$40:$D$48,2,FALSE)*$L47+VLOOKUP($M$3,Data!$A$40:$D$48,2,FALSE)*$M47+VLOOKUP($N$3,Data!$A$40:$D$48,2,FALSE)*$N47+VLOOKUP($O$3,Data!$A$40:$D$48,2,FALSE)*$O47+VLOOKUP($P$3,Data!$A$40:$D$48,2,FALSE)*$P47+VLOOKUP($Q$3,Data!$A$40:$D$48,2,FALSE)*$Q47+VLOOKUP($R$3,Data!$A$40:$D$48,2,FALSE)*$R47</f>
        <v>1</v>
      </c>
      <c r="AI47" s="111">
        <f>MAX(1+VLOOKUP($J$3,Data!$A$40:$D$48,3,FALSE)*$J47+VLOOKUP($K$3,Data!$A$40:$D$48,3,FALSE)*$K47+VLOOKUP($L$3,Data!$A$40:$D$48,3,FALSE)*$L47+VLOOKUP($M$3,Data!$A$40:$D$48,3,FALSE)*$M47+VLOOKUP($N$3,Data!$A$40:$D$48,3,FALSE)*$N47+VLOOKUP($O$3,Data!$A$40:$D$48,3,FALSE)*$O47+VLOOKUP($P$3,Data!$A$40:$D$48,3,FALSE)*$P47+VLOOKUP($Q$3,Data!$A$40:$D$48,3,FALSE)*$Q47+VLOOKUP($R$3,Data!$A$40:$D$48,3,FALSE)*$R47,0)</f>
        <v>1</v>
      </c>
      <c r="AJ47" s="111">
        <f>MAX(1-(VLOOKUP($J$3,Data!$A$40:$D$48,4,FALSE)*$J47+VLOOKUP($K$3,Data!$A$40:$D$48,4,FALSE)*$K47+VLOOKUP($L$3,Data!$A$40:$D$48,4,FALSE)*$L47+VLOOKUP($M$3,Data!$A$40:$D$48,4,FALSE)*$M47+VLOOKUP($N$3,Data!$A$40:$D$48,4,FALSE)*$N47+VLOOKUP($O$3,Data!$A$40:$D$48,4,FALSE)*$O47+VLOOKUP($P$3,Data!$A$40:$D$48,4,FALSE)*$P47+VLOOKUP($Q$3,Data!$A$40:$D$48,4,FALSE)*$Q47+VLOOKUP($R$3,Data!$A$40:$D$48,4,FALSE)*$R47),0.2)</f>
        <v>1</v>
      </c>
      <c r="AK47" s="112">
        <f t="shared" si="85"/>
        <v>0</v>
      </c>
      <c r="AL47" s="111">
        <f t="shared" si="86"/>
        <v>0.2</v>
      </c>
      <c r="AM47" s="111">
        <f>AE47*H47*AJ47</f>
        <v>0</v>
      </c>
      <c r="AN47" s="111">
        <f>AF47*H47*AJ47</f>
        <v>0</v>
      </c>
      <c r="AO47" s="131" t="s">
        <v>298</v>
      </c>
      <c r="AP47" s="11"/>
      <c r="AQ47" s="11">
        <f>IF(AQ$2=$A47,0,IF(HLOOKUP(AQ$2,Recipes!$H:$GI,'Production Calculator'!$A47+2,FALSE)=0,0,HLOOKUP(AQ$2,Recipes!$H:$GI,'Production Calculator'!$A47+2,FALSE)*$AK47))+IF($AO47=AQ$3,$AM47/VLOOKUP($AO47,Data!$A$50:$B$56,2,FALSE),0)</f>
        <v>0</v>
      </c>
      <c r="AR47" s="11">
        <f>IF(AR$2=$A47,0,IF(HLOOKUP(AR$2,Recipes!$H:$GI,'Production Calculator'!$A47+2,FALSE)=0,0,HLOOKUP(AR$2,Recipes!$H:$GI,'Production Calculator'!$A47+2,FALSE)*$AK47))+IF($AO47=AR$3,$AM47/VLOOKUP($AO47,Data!$A$50:$B$56,2,FALSE),0)</f>
        <v>0</v>
      </c>
      <c r="AS47" s="11">
        <f>IF(AS$2=$A47,0,IF(HLOOKUP(AS$2,Recipes!$H:$GI,'Production Calculator'!$A47+2,FALSE)=0,0,HLOOKUP(AS$2,Recipes!$H:$GI,'Production Calculator'!$A47+2,FALSE)*$AK47))+IF($AO47=AS$3,$AM47/VLOOKUP($AO47,Data!$A$50:$B$56,2,FALSE),0)</f>
        <v>0</v>
      </c>
      <c r="AT47" s="11">
        <f>IF(AT$2=$A47,0,IF(HLOOKUP(AT$2,Recipes!$H:$GI,'Production Calculator'!$A47+2,FALSE)=0,0,HLOOKUP(AT$2,Recipes!$H:$GI,'Production Calculator'!$A47+2,FALSE)*$AK47))+IF($AO47=AT$3,$AM47/VLOOKUP($AO47,Data!$A$50:$B$56,2,FALSE),0)</f>
        <v>0</v>
      </c>
      <c r="AU47" s="11">
        <f>IF(AU$2=$A47,0,IF(HLOOKUP(AU$2,Recipes!$H:$GI,'Production Calculator'!$A47+2,FALSE)=0,0,HLOOKUP(AU$2,Recipes!$H:$GI,'Production Calculator'!$A47+2,FALSE)*$AK47))+IF($AO47=AU$3,$AM47/VLOOKUP($AO47,Data!$A$50:$B$56,2,FALSE),0)</f>
        <v>0</v>
      </c>
      <c r="AV47" s="11">
        <f>IF(AV$2=$A47,0,IF(HLOOKUP(AV$2,Recipes!$H:$GI,'Production Calculator'!$A47+2,FALSE)=0,0,HLOOKUP(AV$2,Recipes!$H:$GI,'Production Calculator'!$A47+2,FALSE)*$AK47))+IF($AO47=AV$3,$AM47/VLOOKUP($AO47,Data!$A$50:$B$56,2,FALSE),0)</f>
        <v>0</v>
      </c>
      <c r="AW47" s="11">
        <f>IF(AW$2=$A47,0,IF(HLOOKUP(AW$2,Recipes!$H:$GI,'Production Calculator'!$A47+2,FALSE)=0,0,HLOOKUP(AW$2,Recipes!$H:$GI,'Production Calculator'!$A47+2,FALSE)*$AK47))+IF($AO47=AW$3,$AM47/VLOOKUP($AO47,Data!$A$50:$B$56,2,FALSE),0)</f>
        <v>0</v>
      </c>
      <c r="AX47" s="11">
        <f>IF(AX$2=$A47,0,IF(HLOOKUP(AX$2,Recipes!$H:$GI,'Production Calculator'!$A47+2,FALSE)=0,0,HLOOKUP(AX$2,Recipes!$H:$GI,'Production Calculator'!$A47+2,FALSE)*$AK47))+IF($AO47=AX$3,$AM47/VLOOKUP($AO47,Data!$A$50:$B$56,2,FALSE),0)</f>
        <v>0</v>
      </c>
      <c r="AY47" s="11">
        <f>IF(AY$2=$A47,0,IF(HLOOKUP(AY$2,Recipes!$H:$GI,'Production Calculator'!$A47+2,FALSE)=0,0,HLOOKUP(AY$2,Recipes!$H:$GI,'Production Calculator'!$A47+2,FALSE)*$AK47))+IF($AO47=AY$3,$AM47/VLOOKUP($AO47,Data!$A$50:$B$56,2,FALSE),0)</f>
        <v>0</v>
      </c>
      <c r="AZ47" s="11">
        <f>IF(AZ$2=$A47,0,IF(HLOOKUP(AZ$2,Recipes!$H:$GI,'Production Calculator'!$A47+2,FALSE)=0,0,HLOOKUP(AZ$2,Recipes!$H:$GI,'Production Calculator'!$A47+2,FALSE)*$AK47))+IF($AO47=AZ$3,$AM47/VLOOKUP($AO47,Data!$A$50:$B$56,2,FALSE),0)</f>
        <v>0</v>
      </c>
      <c r="BA47" s="11">
        <f>IF(BA$2=$A47,0,IF(HLOOKUP(BA$2,Recipes!$H:$GI,'Production Calculator'!$A47+2,FALSE)=0,0,HLOOKUP(BA$2,Recipes!$H:$GI,'Production Calculator'!$A47+2,FALSE)*$AK47))+IF($AO47=BA$3,$AM47/VLOOKUP($AO47,Data!$A$50:$B$56,2,FALSE),0)</f>
        <v>0</v>
      </c>
      <c r="BB47" s="11">
        <f>IF(BB$2=$A47,0,IF(HLOOKUP(BB$2,Recipes!$H:$GI,'Production Calculator'!$A47+2,FALSE)=0,0,HLOOKUP(BB$2,Recipes!$H:$GI,'Production Calculator'!$A47+2,FALSE)*$AK47))+IF($AO47=BB$3,$AM47/VLOOKUP($AO47,Data!$A$50:$B$56,2,FALSE),0)</f>
        <v>0</v>
      </c>
      <c r="BC47" s="11">
        <f>IF(BC$2=$A47,0,IF(HLOOKUP(BC$2,Recipes!$H:$GI,'Production Calculator'!$A47+2,FALSE)=0,0,HLOOKUP(BC$2,Recipes!$H:$GI,'Production Calculator'!$A47+2,FALSE)*$AK47))+IF($AO47=BC$3,$AM47/VLOOKUP($AO47,Data!$A$50:$B$56,2,FALSE),0)</f>
        <v>0</v>
      </c>
      <c r="BD47" s="11">
        <f>IF(BD$2=$A47,0,IF(HLOOKUP(BD$2,Recipes!$H:$GI,'Production Calculator'!$A47+2,FALSE)=0,0,HLOOKUP(BD$2,Recipes!$H:$GI,'Production Calculator'!$A47+2,FALSE)*$AK47))+IF($AO47=BD$3,$AM47/VLOOKUP($AO47,Data!$A$50:$B$56,2,FALSE),0)</f>
        <v>0</v>
      </c>
      <c r="BE47" s="11">
        <f>IF(BE$2=$A47,0,IF(HLOOKUP(BE$2,Recipes!$H:$GI,'Production Calculator'!$A47+2,FALSE)=0,0,HLOOKUP(BE$2,Recipes!$H:$GI,'Production Calculator'!$A47+2,FALSE)*$AK47))+IF($AO47=BE$3,$AM47/VLOOKUP($AO47,Data!$A$50:$B$56,2,FALSE),0)</f>
        <v>0</v>
      </c>
      <c r="BF47" s="11">
        <f>IF(BF$2=$A47,0,IF(HLOOKUP(BF$2,Recipes!$H:$GI,'Production Calculator'!$A47+2,FALSE)=0,0,HLOOKUP(BF$2,Recipes!$H:$GI,'Production Calculator'!$A47+2,FALSE)*$AK47))+IF($AO47=BF$3,$AM47/VLOOKUP($AO47,Data!$A$50:$B$56,2,FALSE),0)</f>
        <v>0</v>
      </c>
      <c r="BG47" s="11">
        <f>IF(BG$2=$A47,0,IF(HLOOKUP(BG$2,Recipes!$H:$GI,'Production Calculator'!$A47+2,FALSE)=0,0,HLOOKUP(BG$2,Recipes!$H:$GI,'Production Calculator'!$A47+2,FALSE)*$AK47))+IF($AO47=BG$3,$AM47/VLOOKUP($AO47,Data!$A$50:$B$56,2,FALSE),0)</f>
        <v>0</v>
      </c>
      <c r="BH47" s="11">
        <f>IF(BH$2=$A47,0,IF(HLOOKUP(BH$2,Recipes!$H:$GI,'Production Calculator'!$A47+2,FALSE)=0,0,HLOOKUP(BH$2,Recipes!$H:$GI,'Production Calculator'!$A47+2,FALSE)*$AK47))+IF($AO47=BH$3,$AM47/VLOOKUP($AO47,Data!$A$50:$B$56,2,FALSE),0)</f>
        <v>0</v>
      </c>
      <c r="BI47" s="11">
        <f>IF(BI$2=$A47,0,IF(HLOOKUP(BI$2,Recipes!$H:$GI,'Production Calculator'!$A47+2,FALSE)=0,0,HLOOKUP(BI$2,Recipes!$H:$GI,'Production Calculator'!$A47+2,FALSE)*$AK47))+IF($AO47=BI$3,$AM47/VLOOKUP($AO47,Data!$A$50:$B$56,2,FALSE),0)</f>
        <v>0</v>
      </c>
      <c r="BJ47" s="11">
        <f>IF(BJ$2=$A47,0,IF(HLOOKUP(BJ$2,Recipes!$H:$GI,'Production Calculator'!$A47+2,FALSE)=0,0,HLOOKUP(BJ$2,Recipes!$H:$GI,'Production Calculator'!$A47+2,FALSE)*$AK47))+IF($AO47=BJ$3,$AM47/VLOOKUP($AO47,Data!$A$50:$B$56,2,FALSE),0)</f>
        <v>0</v>
      </c>
      <c r="BK47" s="11">
        <f>IF(BK$2=$A47,0,IF(HLOOKUP(BK$2,Recipes!$H:$GI,'Production Calculator'!$A47+2,FALSE)=0,0,HLOOKUP(BK$2,Recipes!$H:$GI,'Production Calculator'!$A47+2,FALSE)*$AK47))+IF($AO47=BK$3,$AM47/VLOOKUP($AO47,Data!$A$50:$B$56,2,FALSE),0)</f>
        <v>0</v>
      </c>
      <c r="BL47" s="11">
        <f>IF(BL$2=$A47,0,IF(HLOOKUP(BL$2,Recipes!$H:$GI,'Production Calculator'!$A47+2,FALSE)=0,0,HLOOKUP(BL$2,Recipes!$H:$GI,'Production Calculator'!$A47+2,FALSE)*$AK47))+IF($AO47=BL$3,$AM47/VLOOKUP($AO47,Data!$A$50:$B$56,2,FALSE),0)</f>
        <v>0</v>
      </c>
      <c r="BM47" s="11">
        <f>IF(BM$2=$A47,0,IF(HLOOKUP(BM$2,Recipes!$H:$GI,'Production Calculator'!$A47+2,FALSE)=0,0,HLOOKUP(BM$2,Recipes!$H:$GI,'Production Calculator'!$A47+2,FALSE)*$AK47))+IF($AO47=BM$3,$AM47/VLOOKUP($AO47,Data!$A$50:$B$56,2,FALSE),0)</f>
        <v>0</v>
      </c>
      <c r="BN47" s="11">
        <f>IF(BN$2=$A47,0,IF(HLOOKUP(BN$2,Recipes!$H:$GI,'Production Calculator'!$A47+2,FALSE)=0,0,HLOOKUP(BN$2,Recipes!$H:$GI,'Production Calculator'!$A47+2,FALSE)*$AK47))+IF($AO47=BN$3,$AM47/VLOOKUP($AO47,Data!$A$50:$B$56,2,FALSE),0)</f>
        <v>0</v>
      </c>
      <c r="BO47" s="11">
        <f>IF(BO$2=$A47,0,IF(HLOOKUP(BO$2,Recipes!$H:$GI,'Production Calculator'!$A47+2,FALSE)=0,0,HLOOKUP(BO$2,Recipes!$H:$GI,'Production Calculator'!$A47+2,FALSE)*$AK47))+IF($AO47=BO$3,$AM47/VLOOKUP($AO47,Data!$A$50:$B$56,2,FALSE),0)</f>
        <v>0</v>
      </c>
      <c r="BP47" s="11">
        <f>IF(BP$2=$A47,0,IF(HLOOKUP(BP$2,Recipes!$H:$GI,'Production Calculator'!$A47+2,FALSE)=0,0,HLOOKUP(BP$2,Recipes!$H:$GI,'Production Calculator'!$A47+2,FALSE)*$AK47))+IF($AO47=BP$3,$AM47/VLOOKUP($AO47,Data!$A$50:$B$56,2,FALSE),0)</f>
        <v>0</v>
      </c>
      <c r="BQ47" s="11">
        <f>IF(BQ$2=$A47,0,IF(HLOOKUP(BQ$2,Recipes!$H:$GI,'Production Calculator'!$A47+2,FALSE)=0,0,HLOOKUP(BQ$2,Recipes!$H:$GI,'Production Calculator'!$A47+2,FALSE)*$AK47))+IF($AO47=BQ$3,$AM47/VLOOKUP($AO47,Data!$A$50:$B$56,2,FALSE),0)</f>
        <v>0</v>
      </c>
      <c r="BR47" s="11">
        <f>IF(BR$2=$A47,0,IF(HLOOKUP(BR$2,Recipes!$H:$GI,'Production Calculator'!$A47+2,FALSE)=0,0,HLOOKUP(BR$2,Recipes!$H:$GI,'Production Calculator'!$A47+2,FALSE)*$AK47))+IF($AO47=BR$3,$AM47/VLOOKUP($AO47,Data!$A$50:$B$56,2,FALSE),0)</f>
        <v>0</v>
      </c>
      <c r="BS47" s="11">
        <f>IF(BS$2=$A47,0,IF(HLOOKUP(BS$2,Recipes!$H:$GI,'Production Calculator'!$A47+2,FALSE)=0,0,HLOOKUP(BS$2,Recipes!$H:$GI,'Production Calculator'!$A47+2,FALSE)*$AK47))+IF($AO47=BS$3,$AM47/VLOOKUP($AO47,Data!$A$50:$B$56,2,FALSE),0)</f>
        <v>0</v>
      </c>
      <c r="BT47" s="11">
        <f>IF(BT$2=$A47,0,IF(HLOOKUP(BT$2,Recipes!$H:$GI,'Production Calculator'!$A47+2,FALSE)=0,0,HLOOKUP(BT$2,Recipes!$H:$GI,'Production Calculator'!$A47+2,FALSE)*$AK47))+IF($AO47=BT$3,$AM47/VLOOKUP($AO47,Data!$A$50:$B$56,2,FALSE),0)</f>
        <v>0</v>
      </c>
      <c r="BU47" s="11">
        <f>IF(BU$2=$A47,0,IF(HLOOKUP(BU$2,Recipes!$H:$GI,'Production Calculator'!$A47+2,FALSE)=0,0,HLOOKUP(BU$2,Recipes!$H:$GI,'Production Calculator'!$A47+2,FALSE)*$AK47))+IF($AO47=BU$3,$AM47/VLOOKUP($AO47,Data!$A$50:$B$56,2,FALSE),0)</f>
        <v>0</v>
      </c>
      <c r="BV47" s="11">
        <f>IF(BV$2=$A47,0,IF(HLOOKUP(BV$2,Recipes!$H:$GI,'Production Calculator'!$A47+2,FALSE)=0,0,HLOOKUP(BV$2,Recipes!$H:$GI,'Production Calculator'!$A47+2,FALSE)*$AK47))+IF($AO47=BV$3,$AM47/VLOOKUP($AO47,Data!$A$50:$B$56,2,FALSE),0)</f>
        <v>0</v>
      </c>
      <c r="BW47" s="11">
        <f>IF(BW$2=$A47,0,IF(HLOOKUP(BW$2,Recipes!$H:$GI,'Production Calculator'!$A47+2,FALSE)=0,0,HLOOKUP(BW$2,Recipes!$H:$GI,'Production Calculator'!$A47+2,FALSE)*$AK47))+IF($AO47=BW$3,$AM47/VLOOKUP($AO47,Data!$A$50:$B$56,2,FALSE),0)</f>
        <v>0</v>
      </c>
      <c r="BX47" s="11">
        <f>IF(BX$2=$A47,0,IF(HLOOKUP(BX$2,Recipes!$H:$GI,'Production Calculator'!$A47+2,FALSE)=0,0,HLOOKUP(BX$2,Recipes!$H:$GI,'Production Calculator'!$A47+2,FALSE)*$AK47))+IF($AO47=BX$3,$AM47/VLOOKUP($AO47,Data!$A$50:$B$56,2,FALSE),0)</f>
        <v>0</v>
      </c>
      <c r="BY47" s="11">
        <f>IF(BY$2=$A47,0,IF(HLOOKUP(BY$2,Recipes!$H:$GI,'Production Calculator'!$A47+2,FALSE)=0,0,HLOOKUP(BY$2,Recipes!$H:$GI,'Production Calculator'!$A47+2,FALSE)*$AK47))+IF($AO47=BY$3,$AM47/VLOOKUP($AO47,Data!$A$50:$B$56,2,FALSE),0)</f>
        <v>0</v>
      </c>
      <c r="BZ47" s="11">
        <f>IF(BZ$2=$A47,0,IF(HLOOKUP(BZ$2,Recipes!$H:$GI,'Production Calculator'!$A47+2,FALSE)=0,0,HLOOKUP(BZ$2,Recipes!$H:$GI,'Production Calculator'!$A47+2,FALSE)*$AK47))+IF($AO47=BZ$3,$AM47/VLOOKUP($AO47,Data!$A$50:$B$56,2,FALSE),0)</f>
        <v>0</v>
      </c>
      <c r="CA47" s="11">
        <f>IF(CA$2=$A47,0,IF(HLOOKUP(CA$2,Recipes!$H:$GI,'Production Calculator'!$A47+2,FALSE)=0,0,HLOOKUP(CA$2,Recipes!$H:$GI,'Production Calculator'!$A47+2,FALSE)*$AK47))+IF($AO47=CA$3,$AM47/VLOOKUP($AO47,Data!$A$50:$B$56,2,FALSE),0)</f>
        <v>0</v>
      </c>
      <c r="CB47" s="11">
        <f>IF(CB$2=$A47,0,IF(HLOOKUP(CB$2,Recipes!$H:$GI,'Production Calculator'!$A47+2,FALSE)=0,0,HLOOKUP(CB$2,Recipes!$H:$GI,'Production Calculator'!$A47+2,FALSE)*$AK47))+IF($AO47=CB$3,$AM47/VLOOKUP($AO47,Data!$A$50:$B$56,2,FALSE),0)</f>
        <v>0</v>
      </c>
      <c r="CC47" s="11">
        <f>IF(CC$2=$A47,0,IF(HLOOKUP(CC$2,Recipes!$H:$GI,'Production Calculator'!$A47+2,FALSE)=0,0,HLOOKUP(CC$2,Recipes!$H:$GI,'Production Calculator'!$A47+2,FALSE)*$AK47))+IF($AO47=CC$3,$AM47/VLOOKUP($AO47,Data!$A$50:$B$56,2,FALSE),0)</f>
        <v>0</v>
      </c>
      <c r="CD47" s="11">
        <f>IF(CD$2=$A47,0,IF(HLOOKUP(CD$2,Recipes!$H:$GI,'Production Calculator'!$A47+2,FALSE)=0,0,HLOOKUP(CD$2,Recipes!$H:$GI,'Production Calculator'!$A47+2,FALSE)*$AK47))+IF($AO47=CD$3,$AM47/VLOOKUP($AO47,Data!$A$50:$B$56,2,FALSE),0)</f>
        <v>0</v>
      </c>
      <c r="CE47" s="11">
        <f>IF(CE$2=$A47,0,IF(HLOOKUP(CE$2,Recipes!$H:$GI,'Production Calculator'!$A47+2,FALSE)=0,0,HLOOKUP(CE$2,Recipes!$H:$GI,'Production Calculator'!$A47+2,FALSE)*$AK47))+IF($AO47=CE$3,$AM47/VLOOKUP($AO47,Data!$A$50:$B$56,2,FALSE),0)</f>
        <v>0</v>
      </c>
      <c r="CF47" s="11">
        <f>IF(CF$2=$A47,0,IF(HLOOKUP(CF$2,Recipes!$H:$GI,'Production Calculator'!$A47+2,FALSE)=0,0,HLOOKUP(CF$2,Recipes!$H:$GI,'Production Calculator'!$A47+2,FALSE)*$AK47))+IF($AO47=CF$3,$AM47/VLOOKUP($AO47,Data!$A$50:$B$56,2,FALSE),0)</f>
        <v>0</v>
      </c>
      <c r="CG47" s="11">
        <f>IF(CG$2=$A47,0,IF(HLOOKUP(CG$2,Recipes!$H:$GI,'Production Calculator'!$A47+2,FALSE)=0,0,HLOOKUP(CG$2,Recipes!$H:$GI,'Production Calculator'!$A47+2,FALSE)*$AK47))+IF($AO47=CG$3,$AM47/VLOOKUP($AO47,Data!$A$50:$B$56,2,FALSE),0)</f>
        <v>0</v>
      </c>
      <c r="CH47" s="11">
        <f>IF(CH$2=$A47,0,IF(HLOOKUP(CH$2,Recipes!$H:$GI,'Production Calculator'!$A47+2,FALSE)=0,0,HLOOKUP(CH$2,Recipes!$H:$GI,'Production Calculator'!$A47+2,FALSE)*$AK47))+IF($AO47=CH$3,$AM47/VLOOKUP($AO47,Data!$A$50:$B$56,2,FALSE),0)</f>
        <v>0</v>
      </c>
      <c r="CI47" s="11">
        <f>IF(CI$2=$A47,0,IF(HLOOKUP(CI$2,Recipes!$H:$GI,'Production Calculator'!$A47+2,FALSE)=0,0,HLOOKUP(CI$2,Recipes!$H:$GI,'Production Calculator'!$A47+2,FALSE)*$AK47))+IF($AO47=CI$3,$AM47/VLOOKUP($AO47,Data!$A$50:$B$56,2,FALSE),0)</f>
        <v>0</v>
      </c>
      <c r="CJ47" s="11">
        <f>IF(CJ$2=$A47,0,IF(HLOOKUP(CJ$2,Recipes!$H:$GI,'Production Calculator'!$A47+2,FALSE)=0,0,HLOOKUP(CJ$2,Recipes!$H:$GI,'Production Calculator'!$A47+2,FALSE)*$AK47))+IF($AO47=CJ$3,$AM47/VLOOKUP($AO47,Data!$A$50:$B$56,2,FALSE),0)</f>
        <v>0</v>
      </c>
      <c r="CK47" s="11">
        <f>IF(CK$2=$A47,0,IF(HLOOKUP(CK$2,Recipes!$H:$GI,'Production Calculator'!$A47+2,FALSE)=0,0,HLOOKUP(CK$2,Recipes!$H:$GI,'Production Calculator'!$A47+2,FALSE)*$AK47))+IF($AO47=CK$3,$AM47/VLOOKUP($AO47,Data!$A$50:$B$56,2,FALSE),0)</f>
        <v>0</v>
      </c>
      <c r="CL47" s="11">
        <f>IF(CL$2=$A47,0,IF(HLOOKUP(CL$2,Recipes!$H:$GI,'Production Calculator'!$A47+2,FALSE)=0,0,HLOOKUP(CL$2,Recipes!$H:$GI,'Production Calculator'!$A47+2,FALSE)*$AK47))+IF($AO47=CL$3,$AM47/VLOOKUP($AO47,Data!$A$50:$B$56,2,FALSE),0)</f>
        <v>0</v>
      </c>
      <c r="CM47" s="11">
        <f>IF(CM$2=$A47,0,IF(HLOOKUP(CM$2,Recipes!$H:$GI,'Production Calculator'!$A47+2,FALSE)=0,0,HLOOKUP(CM$2,Recipes!$H:$GI,'Production Calculator'!$A47+2,FALSE)*$AK47))+IF($AO47=CM$3,$AM47/VLOOKUP($AO47,Data!$A$50:$B$56,2,FALSE),0)</f>
        <v>0</v>
      </c>
      <c r="CN47" s="11">
        <f>IF(CN$2=$A47,0,IF(HLOOKUP(CN$2,Recipes!$H:$GI,'Production Calculator'!$A47+2,FALSE)=0,0,HLOOKUP(CN$2,Recipes!$H:$GI,'Production Calculator'!$A47+2,FALSE)*$AK47))+IF($AO47=CN$3,$AM47/VLOOKUP($AO47,Data!$A$50:$B$56,2,FALSE),0)</f>
        <v>0</v>
      </c>
      <c r="CO47" s="11">
        <f>IF(CO$2=$A47,0,IF(HLOOKUP(CO$2,Recipes!$H:$GI,'Production Calculator'!$A47+2,FALSE)=0,0,HLOOKUP(CO$2,Recipes!$H:$GI,'Production Calculator'!$A47+2,FALSE)*$AK47))+IF($AO47=CO$3,$AM47/VLOOKUP($AO47,Data!$A$50:$B$56,2,FALSE),0)</f>
        <v>0</v>
      </c>
      <c r="CP47" s="11">
        <f>IF(CP$2=$A47,0,IF(HLOOKUP(CP$2,Recipes!$H:$GI,'Production Calculator'!$A47+2,FALSE)=0,0,HLOOKUP(CP$2,Recipes!$H:$GI,'Production Calculator'!$A47+2,FALSE)*$AK47))+IF($AO47=CP$3,$AM47/VLOOKUP($AO47,Data!$A$50:$B$56,2,FALSE),0)</f>
        <v>0</v>
      </c>
      <c r="CQ47" s="11">
        <f>IF(CQ$2=$A47,0,IF(HLOOKUP(CQ$2,Recipes!$H:$GI,'Production Calculator'!$A47+2,FALSE)=0,0,HLOOKUP(CQ$2,Recipes!$H:$GI,'Production Calculator'!$A47+2,FALSE)*$AK47))+IF($AO47=CQ$3,$AM47/VLOOKUP($AO47,Data!$A$50:$B$56,2,FALSE),0)</f>
        <v>0</v>
      </c>
      <c r="CR47" s="11">
        <f>IF(CR$2=$A47,0,IF(HLOOKUP(CR$2,Recipes!$H:$GI,'Production Calculator'!$A47+2,FALSE)=0,0,HLOOKUP(CR$2,Recipes!$H:$GI,'Production Calculator'!$A47+2,FALSE)*$AK47))+IF($AO47=CR$3,$AM47/VLOOKUP($AO47,Data!$A$50:$B$56,2,FALSE),0)</f>
        <v>0</v>
      </c>
      <c r="CS47" s="11">
        <f>IF(CS$2=$A47,0,IF(HLOOKUP(CS$2,Recipes!$H:$GI,'Production Calculator'!$A47+2,FALSE)=0,0,HLOOKUP(CS$2,Recipes!$H:$GI,'Production Calculator'!$A47+2,FALSE)*$AK47))+IF($AO47=CS$3,$AM47/VLOOKUP($AO47,Data!$A$50:$B$56,2,FALSE),0)</f>
        <v>0</v>
      </c>
      <c r="CT47" s="11">
        <f>IF(CT$2=$A47,0,IF(HLOOKUP(CT$2,Recipes!$H:$GI,'Production Calculator'!$A47+2,FALSE)=0,0,HLOOKUP(CT$2,Recipes!$H:$GI,'Production Calculator'!$A47+2,FALSE)*$AK47))+IF($AO47=CT$3,$AM47/VLOOKUP($AO47,Data!$A$50:$B$56,2,FALSE),0)</f>
        <v>0</v>
      </c>
      <c r="CU47" s="11">
        <f>IF(CU$2=$A47,0,IF(HLOOKUP(CU$2,Recipes!$H:$GI,'Production Calculator'!$A47+2,FALSE)=0,0,HLOOKUP(CU$2,Recipes!$H:$GI,'Production Calculator'!$A47+2,FALSE)*$AK47))+IF($AO47=CU$3,$AM47/VLOOKUP($AO47,Data!$A$50:$B$56,2,FALSE),0)</f>
        <v>0</v>
      </c>
      <c r="CV47" s="11">
        <f>IF(CV$2=$A47,0,IF(HLOOKUP(CV$2,Recipes!$H:$GI,'Production Calculator'!$A47+2,FALSE)=0,0,HLOOKUP(CV$2,Recipes!$H:$GI,'Production Calculator'!$A47+2,FALSE)*$AK47))+IF($AO47=CV$3,$AM47/VLOOKUP($AO47,Data!$A$50:$B$56,2,FALSE),0)</f>
        <v>0</v>
      </c>
      <c r="CW47" s="11">
        <f>IF(CW$2=$A47,0,IF(HLOOKUP(CW$2,Recipes!$H:$GI,'Production Calculator'!$A47+2,FALSE)=0,0,HLOOKUP(CW$2,Recipes!$H:$GI,'Production Calculator'!$A47+2,FALSE)*$AK47))+IF($AO47=CW$3,$AM47/VLOOKUP($AO47,Data!$A$50:$B$56,2,FALSE),0)</f>
        <v>0</v>
      </c>
      <c r="CX47" s="11">
        <f>IF(CX$2=$A47,0,IF(HLOOKUP(CX$2,Recipes!$H:$GI,'Production Calculator'!$A47+2,FALSE)=0,0,HLOOKUP(CX$2,Recipes!$H:$GI,'Production Calculator'!$A47+2,FALSE)*$AK47))+IF($AO47=CX$3,$AM47/VLOOKUP($AO47,Data!$A$50:$B$56,2,FALSE),0)</f>
        <v>0</v>
      </c>
      <c r="CY47" s="11">
        <f>IF(CY$2=$A47,0,IF(HLOOKUP(CY$2,Recipes!$H:$GI,'Production Calculator'!$A47+2,FALSE)=0,0,HLOOKUP(CY$2,Recipes!$H:$GI,'Production Calculator'!$A47+2,FALSE)*$AK47))+IF($AO47=CY$3,$AM47/VLOOKUP($AO47,Data!$A$50:$B$56,2,FALSE),0)</f>
        <v>0</v>
      </c>
      <c r="CZ47" s="11">
        <f>IF(CZ$2=$A47,0,IF(HLOOKUP(CZ$2,Recipes!$H:$GI,'Production Calculator'!$A47+2,FALSE)=0,0,HLOOKUP(CZ$2,Recipes!$H:$GI,'Production Calculator'!$A47+2,FALSE)*$AK47))+IF($AO47=CZ$3,$AM47/VLOOKUP($AO47,Data!$A$50:$B$56,2,FALSE),0)</f>
        <v>0</v>
      </c>
      <c r="DA47" s="11">
        <f>IF(DA$2=$A47,0,IF(HLOOKUP(DA$2,Recipes!$H:$GI,'Production Calculator'!$A47+2,FALSE)=0,0,HLOOKUP(DA$2,Recipes!$H:$GI,'Production Calculator'!$A47+2,FALSE)*$AK47))+IF($AO47=DA$3,$AM47/VLOOKUP($AO47,Data!$A$50:$B$56,2,FALSE),0)</f>
        <v>0</v>
      </c>
      <c r="DB47" s="11">
        <f>IF(DB$2=$A47,0,IF(HLOOKUP(DB$2,Recipes!$H:$GI,'Production Calculator'!$A47+2,FALSE)=0,0,HLOOKUP(DB$2,Recipes!$H:$GI,'Production Calculator'!$A47+2,FALSE)*$AK47))+IF($AO47=DB$3,$AM47/VLOOKUP($AO47,Data!$A$50:$B$56,2,FALSE),0)</f>
        <v>0</v>
      </c>
      <c r="DC47" s="11">
        <f>IF(DC$2=$A47,0,IF(HLOOKUP(DC$2,Recipes!$H:$GI,'Production Calculator'!$A47+2,FALSE)=0,0,HLOOKUP(DC$2,Recipes!$H:$GI,'Production Calculator'!$A47+2,FALSE)*$AK47))+IF($AO47=DC$3,$AM47/VLOOKUP($AO47,Data!$A$50:$B$56,2,FALSE),0)</f>
        <v>0</v>
      </c>
      <c r="DD47" s="11">
        <f>IF(DD$2=$A47,0,IF(HLOOKUP(DD$2,Recipes!$H:$GI,'Production Calculator'!$A47+2,FALSE)=0,0,HLOOKUP(DD$2,Recipes!$H:$GI,'Production Calculator'!$A47+2,FALSE)*$AK47))+IF($AO47=DD$3,$AM47/VLOOKUP($AO47,Data!$A$50:$B$56,2,FALSE),0)</f>
        <v>0</v>
      </c>
      <c r="DE47" s="11">
        <f>IF(DE$2=$A47,0,IF(HLOOKUP(DE$2,Recipes!$H:$GI,'Production Calculator'!$A47+2,FALSE)=0,0,HLOOKUP(DE$2,Recipes!$H:$GI,'Production Calculator'!$A47+2,FALSE)*$AK47))+IF($AO47=DE$3,$AM47/VLOOKUP($AO47,Data!$A$50:$B$56,2,FALSE),0)</f>
        <v>0</v>
      </c>
      <c r="DF47" s="11">
        <f>IF(DF$2=$A47,0,IF(HLOOKUP(DF$2,Recipes!$H:$GI,'Production Calculator'!$A47+2,FALSE)=0,0,HLOOKUP(DF$2,Recipes!$H:$GI,'Production Calculator'!$A47+2,FALSE)*$AK47))+IF($AO47=DF$3,$AM47/VLOOKUP($AO47,Data!$A$50:$B$56,2,FALSE),0)</f>
        <v>0</v>
      </c>
      <c r="DG47" s="11">
        <f>IF(DG$2=$A47,0,IF(HLOOKUP(DG$2,Recipes!$H:$GI,'Production Calculator'!$A47+2,FALSE)=0,0,HLOOKUP(DG$2,Recipes!$H:$GI,'Production Calculator'!$A47+2,FALSE)*$AK47))+IF($AO47=DG$3,$AM47/VLOOKUP($AO47,Data!$A$50:$B$56,2,FALSE),0)</f>
        <v>0</v>
      </c>
      <c r="DH47" s="11">
        <f>IF(DH$2=$A47,0,IF(HLOOKUP(DH$2,Recipes!$H:$GI,'Production Calculator'!$A47+2,FALSE)=0,0,HLOOKUP(DH$2,Recipes!$H:$GI,'Production Calculator'!$A47+2,FALSE)*$AK47))+IF($AO47=DH$3,$AM47/VLOOKUP($AO47,Data!$A$50:$B$56,2,FALSE),0)</f>
        <v>0</v>
      </c>
      <c r="DI47" s="11">
        <f>IF(DI$2=$A47,0,IF(HLOOKUP(DI$2,Recipes!$H:$GI,'Production Calculator'!$A47+2,FALSE)=0,0,HLOOKUP(DI$2,Recipes!$H:$GI,'Production Calculator'!$A47+2,FALSE)*$AK47))+IF($AO47=DI$3,$AM47/VLOOKUP($AO47,Data!$A$50:$B$56,2,FALSE),0)</f>
        <v>0</v>
      </c>
      <c r="DJ47" s="11">
        <f>IF(DJ$2=$A47,0,IF(HLOOKUP(DJ$2,Recipes!$H:$GI,'Production Calculator'!$A47+2,FALSE)=0,0,HLOOKUP(DJ$2,Recipes!$H:$GI,'Production Calculator'!$A47+2,FALSE)*$AK47))+IF($AO47=DJ$3,$AM47/VLOOKUP($AO47,Data!$A$50:$B$56,2,FALSE),0)</f>
        <v>0</v>
      </c>
      <c r="DK47" s="11">
        <f>IF(DK$2=$A47,0,IF(HLOOKUP(DK$2,Recipes!$H:$GI,'Production Calculator'!$A47+2,FALSE)=0,0,HLOOKUP(DK$2,Recipes!$H:$GI,'Production Calculator'!$A47+2,FALSE)*$AK47))+IF($AO47=DK$3,$AM47/VLOOKUP($AO47,Data!$A$50:$B$56,2,FALSE),0)</f>
        <v>0</v>
      </c>
      <c r="DL47" s="11">
        <f>IF(DL$2=$A47,0,IF(HLOOKUP(DL$2,Recipes!$H:$GI,'Production Calculator'!$A47+2,FALSE)=0,0,HLOOKUP(DL$2,Recipes!$H:$GI,'Production Calculator'!$A47+2,FALSE)*$AK47))+IF($AO47=DL$3,$AM47/VLOOKUP($AO47,Data!$A$50:$B$56,2,FALSE),0)</f>
        <v>0</v>
      </c>
      <c r="DM47" s="11">
        <f>IF(DM$2=$A47,0,IF(HLOOKUP(DM$2,Recipes!$H:$GI,'Production Calculator'!$A47+2,FALSE)=0,0,HLOOKUP(DM$2,Recipes!$H:$GI,'Production Calculator'!$A47+2,FALSE)*$AK47))+IF($AO47=DM$3,$AM47/VLOOKUP($AO47,Data!$A$50:$B$56,2,FALSE),0)</f>
        <v>0</v>
      </c>
      <c r="DN47" s="11">
        <f>IF(DN$2=$A47,0,IF(HLOOKUP(DN$2,Recipes!$H:$GI,'Production Calculator'!$A47+2,FALSE)=0,0,HLOOKUP(DN$2,Recipes!$H:$GI,'Production Calculator'!$A47+2,FALSE)*$AK47))+IF($AO47=DN$3,$AM47/VLOOKUP($AO47,Data!$A$50:$B$56,2,FALSE),0)</f>
        <v>0</v>
      </c>
      <c r="DO47" s="11">
        <f>IF(DO$2=$A47,0,IF(HLOOKUP(DO$2,Recipes!$H:$GI,'Production Calculator'!$A47+2,FALSE)=0,0,HLOOKUP(DO$2,Recipes!$H:$GI,'Production Calculator'!$A47+2,FALSE)*$AK47))+IF($AO47=DO$3,$AM47/VLOOKUP($AO47,Data!$A$50:$B$56,2,FALSE),0)</f>
        <v>0</v>
      </c>
      <c r="DP47" s="11">
        <f>IF(DP$2=$A47,0,IF(HLOOKUP(DP$2,Recipes!$H:$GI,'Production Calculator'!$A47+2,FALSE)=0,0,HLOOKUP(DP$2,Recipes!$H:$GI,'Production Calculator'!$A47+2,FALSE)*$AK47))+IF($AO47=DP$3,$AM47/VLOOKUP($AO47,Data!$A$50:$B$56,2,FALSE),0)</f>
        <v>0</v>
      </c>
      <c r="DQ47" s="11">
        <f>IF(DQ$2=$A47,0,IF(HLOOKUP(DQ$2,Recipes!$H:$GI,'Production Calculator'!$A47+2,FALSE)=0,0,HLOOKUP(DQ$2,Recipes!$H:$GI,'Production Calculator'!$A47+2,FALSE)*$AK47))+IF($AO47=DQ$3,$AM47/VLOOKUP($AO47,Data!$A$50:$B$56,2,FALSE),0)</f>
        <v>0</v>
      </c>
      <c r="DR47" s="11">
        <f>IF(DR$2=$A47,0,IF(HLOOKUP(DR$2,Recipes!$H:$GI,'Production Calculator'!$A47+2,FALSE)=0,0,HLOOKUP(DR$2,Recipes!$H:$GI,'Production Calculator'!$A47+2,FALSE)*$AK47))+IF($AO47=DR$3,$AM47/VLOOKUP($AO47,Data!$A$50:$B$56,2,FALSE),0)</f>
        <v>0</v>
      </c>
      <c r="DS47" s="11">
        <f>IF(DS$2=$A47,0,IF(HLOOKUP(DS$2,Recipes!$H:$GI,'Production Calculator'!$A47+2,FALSE)=0,0,HLOOKUP(DS$2,Recipes!$H:$GI,'Production Calculator'!$A47+2,FALSE)*$AK47))+IF($AO47=DS$3,$AM47/VLOOKUP($AO47,Data!$A$50:$B$56,2,FALSE),0)</f>
        <v>0</v>
      </c>
      <c r="DT47" s="11">
        <f>IF(DT$2=$A47,0,IF(HLOOKUP(DT$2,Recipes!$H:$GI,'Production Calculator'!$A47+2,FALSE)=0,0,HLOOKUP(DT$2,Recipes!$H:$GI,'Production Calculator'!$A47+2,FALSE)*$AK47))+IF($AO47=DT$3,$AM47/VLOOKUP($AO47,Data!$A$50:$B$56,2,FALSE),0)</f>
        <v>0</v>
      </c>
      <c r="DU47" s="11">
        <f>IF(DU$2=$A47,0,IF(HLOOKUP(DU$2,Recipes!$H:$GI,'Production Calculator'!$A47+2,FALSE)=0,0,HLOOKUP(DU$2,Recipes!$H:$GI,'Production Calculator'!$A47+2,FALSE)*$AK47))+IF($AO47=DU$3,$AM47/VLOOKUP($AO47,Data!$A$50:$B$56,2,FALSE),0)</f>
        <v>0</v>
      </c>
      <c r="DV47" s="11">
        <f>IF(DV$2=$A47,0,IF(HLOOKUP(DV$2,Recipes!$H:$GI,'Production Calculator'!$A47+2,FALSE)=0,0,HLOOKUP(DV$2,Recipes!$H:$GI,'Production Calculator'!$A47+2,FALSE)*$AK47))+IF($AO47=DV$3,$AM47/VLOOKUP($AO47,Data!$A$50:$B$56,2,FALSE),0)</f>
        <v>0</v>
      </c>
      <c r="DW47" s="11">
        <f>IF(DW$2=$A47,0,IF(HLOOKUP(DW$2,Recipes!$H:$GI,'Production Calculator'!$A47+2,FALSE)=0,0,HLOOKUP(DW$2,Recipes!$H:$GI,'Production Calculator'!$A47+2,FALSE)*$AK47))+IF($AO47=DW$3,$AM47/VLOOKUP($AO47,Data!$A$50:$B$56,2,FALSE),0)</f>
        <v>0</v>
      </c>
      <c r="DX47" s="11">
        <f>IF(DX$2=$A47,0,IF(HLOOKUP(DX$2,Recipes!$H:$GI,'Production Calculator'!$A47+2,FALSE)=0,0,HLOOKUP(DX$2,Recipes!$H:$GI,'Production Calculator'!$A47+2,FALSE)*$AK47))+IF($AO47=DX$3,$AM47/VLOOKUP($AO47,Data!$A$50:$B$56,2,FALSE),0)</f>
        <v>0</v>
      </c>
      <c r="DY47" s="11">
        <f>IF(DY$2=$A47,0,IF(HLOOKUP(DY$2,Recipes!$H:$GI,'Production Calculator'!$A47+2,FALSE)=0,0,HLOOKUP(DY$2,Recipes!$H:$GI,'Production Calculator'!$A47+2,FALSE)*$AK47))+IF($AO47=DY$3,$AM47/VLOOKUP($AO47,Data!$A$50:$B$56,2,FALSE),0)</f>
        <v>0</v>
      </c>
      <c r="DZ47" s="11">
        <f>IF(DZ$2=$A47,0,IF(HLOOKUP(DZ$2,Recipes!$H:$GI,'Production Calculator'!$A47+2,FALSE)=0,0,HLOOKUP(DZ$2,Recipes!$H:$GI,'Production Calculator'!$A47+2,FALSE)*$AK47))+IF($AO47=DZ$3,$AM47/VLOOKUP($AO47,Data!$A$50:$B$56,2,FALSE),0)</f>
        <v>0</v>
      </c>
      <c r="EA47" s="11">
        <f>IF(EA$2=$A47,0,IF(HLOOKUP(EA$2,Recipes!$H:$GI,'Production Calculator'!$A47+2,FALSE)=0,0,HLOOKUP(EA$2,Recipes!$H:$GI,'Production Calculator'!$A47+2,FALSE)*$AK47))+IF($AO47=EA$3,$AM47/VLOOKUP($AO47,Data!$A$50:$B$56,2,FALSE),0)</f>
        <v>0</v>
      </c>
      <c r="EB47" s="11">
        <f>IF(EB$2=$A47,0,IF(HLOOKUP(EB$2,Recipes!$H:$GI,'Production Calculator'!$A47+2,FALSE)=0,0,HLOOKUP(EB$2,Recipes!$H:$GI,'Production Calculator'!$A47+2,FALSE)*$AK47))+IF($AO47=EB$3,$AM47/VLOOKUP($AO47,Data!$A$50:$B$56,2,FALSE),0)</f>
        <v>0</v>
      </c>
      <c r="EC47" s="11">
        <f>IF(EC$2=$A47,0,IF(HLOOKUP(EC$2,Recipes!$H:$GI,'Production Calculator'!$A47+2,FALSE)=0,0,HLOOKUP(EC$2,Recipes!$H:$GI,'Production Calculator'!$A47+2,FALSE)*$AK47))+IF($AO47=EC$3,$AM47/VLOOKUP($AO47,Data!$A$50:$B$56,2,FALSE),0)</f>
        <v>0</v>
      </c>
      <c r="ED47" s="11">
        <f>IF(ED$2=$A47,0,IF(HLOOKUP(ED$2,Recipes!$H:$GI,'Production Calculator'!$A47+2,FALSE)=0,0,HLOOKUP(ED$2,Recipes!$H:$GI,'Production Calculator'!$A47+2,FALSE)*$AK47))+IF($AO47=ED$3,$AM47/VLOOKUP($AO47,Data!$A$50:$B$56,2,FALSE),0)</f>
        <v>0</v>
      </c>
      <c r="EE47" s="11">
        <f>IF(EE$2=$A47,0,IF(HLOOKUP(EE$2,Recipes!$H:$GI,'Production Calculator'!$A47+2,FALSE)=0,0,HLOOKUP(EE$2,Recipes!$H:$GI,'Production Calculator'!$A47+2,FALSE)*$AK47))+IF($AO47=EE$3,$AM47/VLOOKUP($AO47,Data!$A$50:$B$56,2,FALSE),0)</f>
        <v>0</v>
      </c>
      <c r="EF47" s="11">
        <f>IF(EF$2=$A47,0,IF(HLOOKUP(EF$2,Recipes!$H:$GI,'Production Calculator'!$A47+2,FALSE)=0,0,HLOOKUP(EF$2,Recipes!$H:$GI,'Production Calculator'!$A47+2,FALSE)*$AK47))+IF($AO47=EF$3,$AM47/VLOOKUP($AO47,Data!$A$50:$B$56,2,FALSE),0)</f>
        <v>0</v>
      </c>
      <c r="EG47" s="11">
        <f>IF(EG$2=$A47,0,IF(HLOOKUP(EG$2,Recipes!$H:$GI,'Production Calculator'!$A47+2,FALSE)=0,0,HLOOKUP(EG$2,Recipes!$H:$GI,'Production Calculator'!$A47+2,FALSE)*$AK47))+IF($AO47=EG$3,$AM47/VLOOKUP($AO47,Data!$A$50:$B$56,2,FALSE),0)</f>
        <v>0</v>
      </c>
      <c r="EH47" s="11">
        <f>IF(EH$2=$A47,0,IF(HLOOKUP(EH$2,Recipes!$H:$GI,'Production Calculator'!$A47+2,FALSE)=0,0,HLOOKUP(EH$2,Recipes!$H:$GI,'Production Calculator'!$A47+2,FALSE)*$AK47))+IF($AO47=EH$3,$AM47/VLOOKUP($AO47,Data!$A$50:$B$56,2,FALSE),0)</f>
        <v>0</v>
      </c>
      <c r="EI47" s="11">
        <f>IF(EI$2=$A47,0,IF(HLOOKUP(EI$2,Recipes!$H:$GI,'Production Calculator'!$A47+2,FALSE)=0,0,HLOOKUP(EI$2,Recipes!$H:$GI,'Production Calculator'!$A47+2,FALSE)*$AK47))+IF($AO47=EI$3,$AM47/VLOOKUP($AO47,Data!$A$50:$B$56,2,FALSE),0)</f>
        <v>0</v>
      </c>
      <c r="EJ47" s="11">
        <f>IF(EJ$2=$A47,0,IF(HLOOKUP(EJ$2,Recipes!$H:$GI,'Production Calculator'!$A47+2,FALSE)=0,0,HLOOKUP(EJ$2,Recipes!$H:$GI,'Production Calculator'!$A47+2,FALSE)*$AK47))+IF($AO47=EJ$3,$AM47/VLOOKUP($AO47,Data!$A$50:$B$56,2,FALSE),0)</f>
        <v>0</v>
      </c>
      <c r="EK47" s="11">
        <f>IF(EK$2=$A47,0,IF(HLOOKUP(EK$2,Recipes!$H:$GI,'Production Calculator'!$A47+2,FALSE)=0,0,HLOOKUP(EK$2,Recipes!$H:$GI,'Production Calculator'!$A47+2,FALSE)*$AK47))+IF($AO47=EK$3,$AM47/VLOOKUP($AO47,Data!$A$50:$B$56,2,FALSE),0)</f>
        <v>0</v>
      </c>
      <c r="EL47" s="11">
        <f>IF(EL$2=$A47,0,IF(HLOOKUP(EL$2,Recipes!$H:$GI,'Production Calculator'!$A47+2,FALSE)=0,0,HLOOKUP(EL$2,Recipes!$H:$GI,'Production Calculator'!$A47+2,FALSE)*$AK47))+IF($AO47=EL$3,$AM47/VLOOKUP($AO47,Data!$A$50:$B$56,2,FALSE),0)</f>
        <v>0</v>
      </c>
      <c r="EM47" s="11">
        <f>IF(EM$2=$A47,0,IF(HLOOKUP(EM$2,Recipes!$H:$GI,'Production Calculator'!$A47+2,FALSE)=0,0,HLOOKUP(EM$2,Recipes!$H:$GI,'Production Calculator'!$A47+2,FALSE)*$AK47))+IF($AO47=EM$3,$AM47/VLOOKUP($AO47,Data!$A$50:$B$56,2,FALSE),0)</f>
        <v>0</v>
      </c>
      <c r="EN47" s="11">
        <f>IF(EN$2=$A47,0,IF(HLOOKUP(EN$2,Recipes!$H:$GI,'Production Calculator'!$A47+2,FALSE)=0,0,HLOOKUP(EN$2,Recipes!$H:$GI,'Production Calculator'!$A47+2,FALSE)*$AK47))+IF($AO47=EN$3,$AM47/VLOOKUP($AO47,Data!$A$50:$B$56,2,FALSE),0)</f>
        <v>0</v>
      </c>
      <c r="EO47" s="11">
        <f>IF(EO$2=$A47,0,IF(HLOOKUP(EO$2,Recipes!$H:$GI,'Production Calculator'!$A47+2,FALSE)=0,0,HLOOKUP(EO$2,Recipes!$H:$GI,'Production Calculator'!$A47+2,FALSE)*$AK47))+IF($AO47=EO$3,$AM47/VLOOKUP($AO47,Data!$A$50:$B$56,2,FALSE),0)</f>
        <v>0</v>
      </c>
      <c r="EP47" s="11">
        <f>IF(EP$2=$A47,0,IF(HLOOKUP(EP$2,Recipes!$H:$GI,'Production Calculator'!$A47+2,FALSE)=0,0,HLOOKUP(EP$2,Recipes!$H:$GI,'Production Calculator'!$A47+2,FALSE)*$AK47))+IF($AO47=EP$3,$AM47/VLOOKUP($AO47,Data!$A$50:$B$56,2,FALSE),0)</f>
        <v>0</v>
      </c>
      <c r="EQ47" s="11">
        <f>IF(EQ$2=$A47,0,IF(HLOOKUP(EQ$2,Recipes!$H:$GI,'Production Calculator'!$A47+2,FALSE)=0,0,HLOOKUP(EQ$2,Recipes!$H:$GI,'Production Calculator'!$A47+2,FALSE)*$AK47))+IF($AO47=EQ$3,$AM47/VLOOKUP($AO47,Data!$A$50:$B$56,2,FALSE),0)</f>
        <v>0</v>
      </c>
      <c r="ER47" s="11">
        <f>IF(ER$2=$A47,0,IF(HLOOKUP(ER$2,Recipes!$H:$GI,'Production Calculator'!$A47+2,FALSE)=0,0,HLOOKUP(ER$2,Recipes!$H:$GI,'Production Calculator'!$A47+2,FALSE)*$AK47))+IF($AO47=ER$3,$AM47/VLOOKUP($AO47,Data!$A$50:$B$56,2,FALSE),0)</f>
        <v>0</v>
      </c>
      <c r="ES47" s="11">
        <f>IF(ES$2=$A47,0,IF(HLOOKUP(ES$2,Recipes!$H:$GI,'Production Calculator'!$A47+2,FALSE)=0,0,HLOOKUP(ES$2,Recipes!$H:$GI,'Production Calculator'!$A47+2,FALSE)*$AK47))+IF($AO47=ES$3,$AM47/VLOOKUP($AO47,Data!$A$50:$B$56,2,FALSE),0)</f>
        <v>0</v>
      </c>
      <c r="ET47" s="11">
        <f>IF(ET$2=$A47,0,IF(HLOOKUP(ET$2,Recipes!$H:$GI,'Production Calculator'!$A47+2,FALSE)=0,0,HLOOKUP(ET$2,Recipes!$H:$GI,'Production Calculator'!$A47+2,FALSE)*$AK47))+IF($AO47=ET$3,$AM47/VLOOKUP($AO47,Data!$A$50:$B$56,2,FALSE),0)</f>
        <v>0</v>
      </c>
      <c r="EU47" s="11">
        <f>IF(EU$2=$A47,0,IF(HLOOKUP(EU$2,Recipes!$H:$GI,'Production Calculator'!$A47+2,FALSE)=0,0,HLOOKUP(EU$2,Recipes!$H:$GI,'Production Calculator'!$A47+2,FALSE)*$AK47))+IF($AO47=EU$3,$AM47/VLOOKUP($AO47,Data!$A$50:$B$56,2,FALSE),0)</f>
        <v>0</v>
      </c>
      <c r="EV47" s="11">
        <f>IF(EV$2=$A47,0,IF(HLOOKUP(EV$2,Recipes!$H:$GI,'Production Calculator'!$A47+2,FALSE)=0,0,HLOOKUP(EV$2,Recipes!$H:$GI,'Production Calculator'!$A47+2,FALSE)*$AK47))+IF($AO47=EV$3,$AM47/VLOOKUP($AO47,Data!$A$50:$B$56,2,FALSE),0)</f>
        <v>0</v>
      </c>
      <c r="EW47" s="11">
        <f>IF(EW$2=$A47,0,IF(HLOOKUP(EW$2,Recipes!$H:$GI,'Production Calculator'!$A47+2,FALSE)=0,0,HLOOKUP(EW$2,Recipes!$H:$GI,'Production Calculator'!$A47+2,FALSE)*$AK47))+IF($AO47=EW$3,$AM47/VLOOKUP($AO47,Data!$A$50:$B$56,2,FALSE),0)</f>
        <v>0</v>
      </c>
      <c r="EX47" s="11">
        <f>IF(EX$2=$A47,0,IF(HLOOKUP(EX$2,Recipes!$H:$GI,'Production Calculator'!$A47+2,FALSE)=0,0,HLOOKUP(EX$2,Recipes!$H:$GI,'Production Calculator'!$A47+2,FALSE)*$AK47))+IF($AO47=EX$3,$AM47/VLOOKUP($AO47,Data!$A$50:$B$56,2,FALSE),0)</f>
        <v>0</v>
      </c>
      <c r="EY47" s="11">
        <f>IF(EY$2=$A47,0,IF(HLOOKUP(EY$2,Recipes!$H:$GI,'Production Calculator'!$A47+2,FALSE)=0,0,HLOOKUP(EY$2,Recipes!$H:$GI,'Production Calculator'!$A47+2,FALSE)*$AK47))+IF($AO47=EY$3,$AM47/VLOOKUP($AO47,Data!$A$50:$B$56,2,FALSE),0)</f>
        <v>0</v>
      </c>
      <c r="EZ47" s="11">
        <f>IF(EZ$2=$A47,0,IF(HLOOKUP(EZ$2,Recipes!$H:$GI,'Production Calculator'!$A47+2,FALSE)=0,0,HLOOKUP(EZ$2,Recipes!$H:$GI,'Production Calculator'!$A47+2,FALSE)*$AK47))+IF($AO47=EZ$3,$AM47/VLOOKUP($AO47,Data!$A$50:$B$56,2,FALSE),0)</f>
        <v>0</v>
      </c>
      <c r="FA47" s="11">
        <f>IF(FA$2=$A47,0,IF(HLOOKUP(FA$2,Recipes!$H:$GI,'Production Calculator'!$A47+2,FALSE)=0,0,HLOOKUP(FA$2,Recipes!$H:$GI,'Production Calculator'!$A47+2,FALSE)*$AK47))+IF($AO47=FA$3,$AM47/VLOOKUP($AO47,Data!$A$50:$B$56,2,FALSE),0)</f>
        <v>0</v>
      </c>
      <c r="FB47" s="11">
        <f>IF(FB$2=$A47,0,IF(HLOOKUP(FB$2,Recipes!$H:$GI,'Production Calculator'!$A47+2,FALSE)=0,0,HLOOKUP(FB$2,Recipes!$H:$GI,'Production Calculator'!$A47+2,FALSE)*$AK47))+IF($AO47=FB$3,$AM47/VLOOKUP($AO47,Data!$A$50:$B$56,2,FALSE),0)</f>
        <v>0</v>
      </c>
      <c r="FC47" s="11">
        <f>IF(FC$2=$A47,0,IF(HLOOKUP(FC$2,Recipes!$H:$GI,'Production Calculator'!$A47+2,FALSE)=0,0,HLOOKUP(FC$2,Recipes!$H:$GI,'Production Calculator'!$A47+2,FALSE)*$AK47))+IF($AO47=FC$3,$AM47/VLOOKUP($AO47,Data!$A$50:$B$56,2,FALSE),0)</f>
        <v>0</v>
      </c>
      <c r="FD47" s="11">
        <f>IF(FD$2=$A47,0,IF(HLOOKUP(FD$2,Recipes!$H:$GI,'Production Calculator'!$A47+2,FALSE)=0,0,HLOOKUP(FD$2,Recipes!$H:$GI,'Production Calculator'!$A47+2,FALSE)*$AK47))+IF($AO47=FD$3,$AM47/VLOOKUP($AO47,Data!$A$50:$B$56,2,FALSE),0)</f>
        <v>0</v>
      </c>
      <c r="FE47" s="11">
        <f>IF(FE$2=$A47,0,IF(HLOOKUP(FE$2,Recipes!$H:$GI,'Production Calculator'!$A47+2,FALSE)=0,0,HLOOKUP(FE$2,Recipes!$H:$GI,'Production Calculator'!$A47+2,FALSE)*$AK47))+IF($AO47=FE$3,$AM47/VLOOKUP($AO47,Data!$A$50:$B$56,2,FALSE),0)</f>
        <v>0</v>
      </c>
      <c r="FF47" s="11">
        <f>IF(FF$2=$A47,0,IF(HLOOKUP(FF$2,Recipes!$H:$GI,'Production Calculator'!$A47+2,FALSE)=0,0,HLOOKUP(FF$2,Recipes!$H:$GI,'Production Calculator'!$A47+2,FALSE)*$AK47))+IF($AO47=FF$3,$AM47/VLOOKUP($AO47,Data!$A$50:$B$56,2,FALSE),0)</f>
        <v>0</v>
      </c>
      <c r="FG47" s="11">
        <f>IF(FG$2=$A47,0,IF(HLOOKUP(FG$2,Recipes!$H:$GI,'Production Calculator'!$A47+2,FALSE)=0,0,HLOOKUP(FG$2,Recipes!$H:$GI,'Production Calculator'!$A47+2,FALSE)*$AK47))+IF($AO47=FG$3,$AM47/VLOOKUP($AO47,Data!$A$50:$B$56,2,FALSE),0)</f>
        <v>0</v>
      </c>
      <c r="FH47" s="11">
        <f>IF(FH$2=$A47,0,IF(HLOOKUP(FH$2,Recipes!$H:$GI,'Production Calculator'!$A47+2,FALSE)=0,0,HLOOKUP(FH$2,Recipes!$H:$GI,'Production Calculator'!$A47+2,FALSE)*$AK47))+IF($AO47=FH$3,$AM47/VLOOKUP($AO47,Data!$A$50:$B$56,2,FALSE),0)</f>
        <v>0</v>
      </c>
      <c r="FI47" s="11">
        <f>IF(FI$2=$A47,0,IF(HLOOKUP(FI$2,Recipes!$H:$GI,'Production Calculator'!$A47+2,FALSE)=0,0,HLOOKUP(FI$2,Recipes!$H:$GI,'Production Calculator'!$A47+2,FALSE)*$AK47))+IF($AO47=FI$3,$AM47/VLOOKUP($AO47,Data!$A$50:$B$56,2,FALSE),0)</f>
        <v>0</v>
      </c>
      <c r="FJ47" s="11">
        <f>IF(FJ$2=$A47,0,IF(HLOOKUP(FJ$2,Recipes!$H:$GI,'Production Calculator'!$A47+2,FALSE)=0,0,HLOOKUP(FJ$2,Recipes!$H:$GI,'Production Calculator'!$A47+2,FALSE)*$AK47))+IF($AO47=FJ$3,$AM47/VLOOKUP($AO47,Data!$A$50:$B$56,2,FALSE),0)</f>
        <v>0</v>
      </c>
      <c r="FK47" s="11">
        <f>IF(FK$2=$A47,0,IF(HLOOKUP(FK$2,Recipes!$H:$GI,'Production Calculator'!$A47+2,FALSE)=0,0,HLOOKUP(FK$2,Recipes!$H:$GI,'Production Calculator'!$A47+2,FALSE)*$AK47))+IF($AO47=FK$3,$AM47/VLOOKUP($AO47,Data!$A$50:$B$56,2,FALSE),0)</f>
        <v>0</v>
      </c>
      <c r="FL47" s="11">
        <f>IF(FL$2=$A47,0,IF(HLOOKUP(FL$2,Recipes!$H:$GI,'Production Calculator'!$A47+2,FALSE)=0,0,HLOOKUP(FL$2,Recipes!$H:$GI,'Production Calculator'!$A47+2,FALSE)*$AK47))+IF($AO47=FL$3,$AM47/VLOOKUP($AO47,Data!$A$50:$B$56,2,FALSE),0)</f>
        <v>0</v>
      </c>
      <c r="FM47" s="11">
        <f>IF(FM$2=$A47,0,IF(HLOOKUP(FM$2,Recipes!$H:$GI,'Production Calculator'!$A47+2,FALSE)=0,0,HLOOKUP(FM$2,Recipes!$H:$GI,'Production Calculator'!$A47+2,FALSE)*$AK47))+IF($AO47=FM$3,$AM47/VLOOKUP($AO47,Data!$A$50:$B$56,2,FALSE),0)</f>
        <v>0</v>
      </c>
      <c r="FN47" s="11">
        <f>IF(FN$2=$A47,0,IF(HLOOKUP(FN$2,Recipes!$H:$GI,'Production Calculator'!$A47+2,FALSE)=0,0,HLOOKUP(FN$2,Recipes!$H:$GI,'Production Calculator'!$A47+2,FALSE)*$AK47))+IF($AO47=FN$3,$AM47/VLOOKUP($AO47,Data!$A$50:$B$56,2,FALSE),0)</f>
        <v>0</v>
      </c>
      <c r="FO47" s="11">
        <f>IF(FO$2=$A47,0,IF(HLOOKUP(FO$2,Recipes!$H:$GI,'Production Calculator'!$A47+2,FALSE)=0,0,HLOOKUP(FO$2,Recipes!$H:$GI,'Production Calculator'!$A47+2,FALSE)*$AK47))+IF($AO47=FO$3,$AM47/VLOOKUP($AO47,Data!$A$50:$B$56,2,FALSE),0)</f>
        <v>0</v>
      </c>
      <c r="FP47" s="11">
        <f>IF(FP$2=$A47,0,IF(HLOOKUP(FP$2,Recipes!$H:$GI,'Production Calculator'!$A47+2,FALSE)=0,0,HLOOKUP(FP$2,Recipes!$H:$GI,'Production Calculator'!$A47+2,FALSE)*$AK47))+IF($AO47=FP$3,$AM47/VLOOKUP($AO47,Data!$A$50:$B$56,2,FALSE),0)</f>
        <v>0</v>
      </c>
      <c r="FQ47" s="11">
        <f>IF(FQ$2=$A47,0,IF(HLOOKUP(FQ$2,Recipes!$H:$GI,'Production Calculator'!$A47+2,FALSE)=0,0,HLOOKUP(FQ$2,Recipes!$H:$GI,'Production Calculator'!$A47+2,FALSE)*$AK47))+IF($AO47=FQ$3,$AM47/VLOOKUP($AO47,Data!$A$50:$B$56,2,FALSE),0)</f>
        <v>0</v>
      </c>
      <c r="FR47" s="11">
        <f>IF(FR$2=$A47,0,IF(HLOOKUP(FR$2,Recipes!$H:$GI,'Production Calculator'!$A47+2,FALSE)=0,0,HLOOKUP(FR$2,Recipes!$H:$GI,'Production Calculator'!$A47+2,FALSE)*$AK47))+IF($AO47=FR$3,$AM47/VLOOKUP($AO47,Data!$A$50:$B$56,2,FALSE),0)</f>
        <v>0</v>
      </c>
      <c r="FS47" s="11">
        <f>IF(FS$2=$A47,0,IF(HLOOKUP(FS$2,Recipes!$H:$GI,'Production Calculator'!$A47+2,FALSE)=0,0,HLOOKUP(FS$2,Recipes!$H:$GI,'Production Calculator'!$A47+2,FALSE)*$AK47))+IF($AO47=FS$3,$AM47/VLOOKUP($AO47,Data!$A$50:$B$56,2,FALSE),0)</f>
        <v>0</v>
      </c>
      <c r="FT47" s="11">
        <f>IF(FT$2=$A47,0,IF(HLOOKUP(FT$2,Recipes!$H:$GI,'Production Calculator'!$A47+2,FALSE)=0,0,HLOOKUP(FT$2,Recipes!$H:$GI,'Production Calculator'!$A47+2,FALSE)*$AK47))+IF($AO47=FT$3,$AM47/VLOOKUP($AO47,Data!$A$50:$B$56,2,FALSE),0)</f>
        <v>0</v>
      </c>
      <c r="FU47" s="11">
        <f>IF(FU$2=$A47,0,IF(HLOOKUP(FU$2,Recipes!$H:$GI,'Production Calculator'!$A47+2,FALSE)=0,0,HLOOKUP(FU$2,Recipes!$H:$GI,'Production Calculator'!$A47+2,FALSE)*$AK47))+IF($AO47=FU$3,$AM47/VLOOKUP($AO47,Data!$A$50:$B$56,2,FALSE),0)</f>
        <v>0</v>
      </c>
      <c r="FV47" s="11">
        <f>IF(FV$2=$A47,0,IF(HLOOKUP(FV$2,Recipes!$H:$GI,'Production Calculator'!$A47+2,FALSE)=0,0,HLOOKUP(FV$2,Recipes!$H:$GI,'Production Calculator'!$A47+2,FALSE)*$AK47))+IF($AO47=FV$3,$AM47/VLOOKUP($AO47,Data!$A$50:$B$56,2,FALSE),0)</f>
        <v>0</v>
      </c>
      <c r="FW47" s="11">
        <f>IF(FW$2=$A47,0,IF(HLOOKUP(FW$2,Recipes!$H:$GI,'Production Calculator'!$A47+2,FALSE)=0,0,HLOOKUP(FW$2,Recipes!$H:$GI,'Production Calculator'!$A47+2,FALSE)*$AK47))+IF($AO47=FW$3,$AM47/VLOOKUP($AO47,Data!$A$50:$B$56,2,FALSE),0)</f>
        <v>0</v>
      </c>
      <c r="FX47" s="11">
        <f>IF(FX$2=$A47,0,IF(HLOOKUP(FX$2,Recipes!$H:$GI,'Production Calculator'!$A47+2,FALSE)=0,0,HLOOKUP(FX$2,Recipes!$H:$GI,'Production Calculator'!$A47+2,FALSE)*$AK47))+IF($AO47=FX$3,$AM47/VLOOKUP($AO47,Data!$A$50:$B$56,2,FALSE),0)</f>
        <v>0</v>
      </c>
      <c r="FY47" s="11">
        <f>IF(FY$2=$A47,0,IF(HLOOKUP(FY$2,Recipes!$H:$GI,'Production Calculator'!$A47+2,FALSE)=0,0,HLOOKUP(FY$2,Recipes!$H:$GI,'Production Calculator'!$A47+2,FALSE)*$AK47))+IF($AO47=FY$3,$AM47/VLOOKUP($AO47,Data!$A$50:$B$56,2,FALSE),0)</f>
        <v>0</v>
      </c>
      <c r="FZ47" s="11">
        <f>IF(FZ$2=$A47,0,IF(HLOOKUP(FZ$2,Recipes!$H:$GI,'Production Calculator'!$A47+2,FALSE)=0,0,HLOOKUP(FZ$2,Recipes!$H:$GI,'Production Calculator'!$A47+2,FALSE)*$AK47))+IF($AO47=FZ$3,$AM47/VLOOKUP($AO47,Data!$A$50:$B$56,2,FALSE),0)</f>
        <v>0</v>
      </c>
      <c r="GA47" s="11">
        <f>IF(GA$2=$A47,0,IF(HLOOKUP(GA$2,Recipes!$H:$GI,'Production Calculator'!$A47+2,FALSE)=0,0,HLOOKUP(GA$2,Recipes!$H:$GI,'Production Calculator'!$A47+2,FALSE)*$AK47))+IF($AO47=GA$3,$AM47/VLOOKUP($AO47,Data!$A$50:$B$56,2,FALSE),0)</f>
        <v>0</v>
      </c>
      <c r="GB47" s="11">
        <f>IF(GB$2=$A47,0,IF(HLOOKUP(GB$2,Recipes!$H:$GI,'Production Calculator'!$A47+2,FALSE)=0,0,HLOOKUP(GB$2,Recipes!$H:$GI,'Production Calculator'!$A47+2,FALSE)*$AK47))+IF($AO47=GB$3,$AM47/VLOOKUP($AO47,Data!$A$50:$B$56,2,FALSE),0)</f>
        <v>0</v>
      </c>
      <c r="GC47" s="11">
        <f>IF(GC$2=$A47,0,IF(HLOOKUP(GC$2,Recipes!$H:$GI,'Production Calculator'!$A47+2,FALSE)=0,0,HLOOKUP(GC$2,Recipes!$H:$GI,'Production Calculator'!$A47+2,FALSE)*$AK47))+IF($AO47=GC$3,$AM47/VLOOKUP($AO47,Data!$A$50:$B$56,2,FALSE),0)</f>
        <v>0</v>
      </c>
      <c r="GD47" s="11">
        <f>IF(GD$2=$A47,0,IF(HLOOKUP(GD$2,Recipes!$H:$GI,'Production Calculator'!$A47+2,FALSE)=0,0,HLOOKUP(GD$2,Recipes!$H:$GI,'Production Calculator'!$A47+2,FALSE)*$AK47))+IF($AO47=GD$3,$AM47/VLOOKUP($AO47,Data!$A$50:$B$56,2,FALSE),0)</f>
        <v>0</v>
      </c>
      <c r="GE47" s="11">
        <f>IF(GE$2=$A47,0,IF(HLOOKUP(GE$2,Recipes!$H:$GI,'Production Calculator'!$A47+2,FALSE)=0,0,HLOOKUP(GE$2,Recipes!$H:$GI,'Production Calculator'!$A47+2,FALSE)*$AK47))+IF($AO47=GE$3,$AM47/VLOOKUP($AO47,Data!$A$50:$B$56,2,FALSE),0)</f>
        <v>0</v>
      </c>
      <c r="GF47" s="11">
        <f>IF(GF$2=$A47,0,IF(HLOOKUP(GF$2,Recipes!$H:$GI,'Production Calculator'!$A47+2,FALSE)=0,0,HLOOKUP(GF$2,Recipes!$H:$GI,'Production Calculator'!$A47+2,FALSE)*$AK47))+IF($AO47=GF$3,$AM47/VLOOKUP($AO47,Data!$A$50:$B$56,2,FALSE),0)</f>
        <v>0</v>
      </c>
      <c r="GG47" s="11">
        <f>IF(GG$2=$A47,0,IF(HLOOKUP(GG$2,Recipes!$H:$GI,'Production Calculator'!$A47+2,FALSE)=0,0,HLOOKUP(GG$2,Recipes!$H:$GI,'Production Calculator'!$A47+2,FALSE)*$AK47))+IF($AO47=GG$3,$AM47/VLOOKUP($AO47,Data!$A$50:$B$56,2,FALSE),0)</f>
        <v>0</v>
      </c>
      <c r="GH47" s="11">
        <f>IF(GH$2=$A47,0,IF(HLOOKUP(GH$2,Recipes!$H:$GI,'Production Calculator'!$A47+2,FALSE)=0,0,HLOOKUP(GH$2,Recipes!$H:$GI,'Production Calculator'!$A47+2,FALSE)*$AK47))+IF($AO47=GH$3,$AM47/VLOOKUP($AO47,Data!$A$50:$B$56,2,FALSE),0)</f>
        <v>0</v>
      </c>
      <c r="GI47" s="11">
        <f>IF(GI$2=$A47,0,IF(HLOOKUP(GI$2,Recipes!$H:$GI,'Production Calculator'!$A47+2,FALSE)=0,0,HLOOKUP(GI$2,Recipes!$H:$GI,'Production Calculator'!$A47+2,FALSE)*$AK47))+IF($AO47=GI$3,$AM47/VLOOKUP($AO47,Data!$A$50:$B$56,2,FALSE),0)</f>
        <v>0</v>
      </c>
      <c r="GJ47" s="11">
        <f>IF(GJ$2=$A47,0,IF(HLOOKUP(GJ$2,Recipes!$H:$GI,'Production Calculator'!$A47+2,FALSE)=0,0,HLOOKUP(GJ$2,Recipes!$H:$GI,'Production Calculator'!$A47+2,FALSE)*$AK47))+IF($AO47=GJ$3,$AM47/VLOOKUP($AO47,Data!$A$50:$B$56,2,FALSE),0)</f>
        <v>0</v>
      </c>
      <c r="GK47" s="11">
        <f>IF(GK$2=$A47,0,IF(HLOOKUP(GK$2,Recipes!$H:$GI,'Production Calculator'!$A47+2,FALSE)=0,0,HLOOKUP(GK$2,Recipes!$H:$GI,'Production Calculator'!$A47+2,FALSE)*$AK47))+IF($AO47=GK$3,$AM47/VLOOKUP($AO47,Data!$A$50:$B$56,2,FALSE),0)</f>
        <v>0</v>
      </c>
      <c r="GL47" s="11">
        <f>IF(GL$2=$A47,0,IF(HLOOKUP(GL$2,Recipes!$H:$GI,'Production Calculator'!$A47+2,FALSE)=0,0,HLOOKUP(GL$2,Recipes!$H:$GI,'Production Calculator'!$A47+2,FALSE)*$AK47))+IF($AO47=GL$3,$AM47/VLOOKUP($AO47,Data!$A$50:$B$56,2,FALSE),0)</f>
        <v>0</v>
      </c>
      <c r="GM47" s="11">
        <f>IF(GM$2=$A47,0,IF(HLOOKUP(GM$2,Recipes!$H:$GI,'Production Calculator'!$A47+2,FALSE)=0,0,HLOOKUP(GM$2,Recipes!$H:$GI,'Production Calculator'!$A47+2,FALSE)*$AK47))+IF($AO47=GM$3,$AM47/VLOOKUP($AO47,Data!$A$50:$B$56,2,FALSE),0)</f>
        <v>0</v>
      </c>
      <c r="GN47" s="11">
        <f>IF(GN$2=$A47,0,IF(HLOOKUP(GN$2,Recipes!$H:$GI,'Production Calculator'!$A47+2,FALSE)=0,0,HLOOKUP(GN$2,Recipes!$H:$GI,'Production Calculator'!$A47+2,FALSE)*$AK47))+IF($AO47=GN$3,$AM47/VLOOKUP($AO47,Data!$A$50:$B$56,2,FALSE),0)</f>
        <v>0</v>
      </c>
      <c r="GO47" s="11">
        <f>IF(GO$2=$A47,0,IF(HLOOKUP(GO$2,Recipes!$H:$GI,'Production Calculator'!$A47+2,FALSE)=0,0,HLOOKUP(GO$2,Recipes!$H:$GI,'Production Calculator'!$A47+2,FALSE)*$AK47))+IF($AO47=GO$3,$AM47/VLOOKUP($AO47,Data!$A$50:$B$56,2,FALSE),0)</f>
        <v>0</v>
      </c>
      <c r="GP47" s="11">
        <f>IF(GP$2=$A47,0,IF(HLOOKUP(GP$2,Recipes!$H:$GI,'Production Calculator'!$A47+2,FALSE)=0,0,HLOOKUP(GP$2,Recipes!$H:$GI,'Production Calculator'!$A47+2,FALSE)*$AK47))+IF($AO47=GP$3,$AM47/VLOOKUP($AO47,Data!$A$50:$B$56,2,FALSE),0)</f>
        <v>0</v>
      </c>
      <c r="GQ47" s="11">
        <f>IF(GQ$2=$A47,0,IF(HLOOKUP(GQ$2,Recipes!$H:$GI,'Production Calculator'!$A47+2,FALSE)=0,0,HLOOKUP(GQ$2,Recipes!$H:$GI,'Production Calculator'!$A47+2,FALSE)*$AK47))+IF($AO47=GQ$3,$AM47/VLOOKUP($AO47,Data!$A$50:$B$56,2,FALSE),0)</f>
        <v>0</v>
      </c>
      <c r="GR47" s="11">
        <f>IF(GR$2=$A47,0,IF(HLOOKUP(GR$2,Recipes!$H:$GI,'Production Calculator'!$A47+2,FALSE)=0,0,HLOOKUP(GR$2,Recipes!$H:$GI,'Production Calculator'!$A47+2,FALSE)*$AK47))+IF($AO47=GR$3,$AM47/VLOOKUP($AO47,Data!$A$50:$B$56,2,FALSE),0)</f>
        <v>0</v>
      </c>
      <c r="GS47" s="11">
        <f>IF(GS$2=$A47,0,IF(HLOOKUP(GS$2,Recipes!$H:$GI,'Production Calculator'!$A47+2,FALSE)=0,0,HLOOKUP(GS$2,Recipes!$H:$GI,'Production Calculator'!$A47+2,FALSE)*$AK47))+IF($AO47=GS$3,$AM47/VLOOKUP($AO47,Data!$A$50:$B$56,2,FALSE),0)</f>
        <v>0</v>
      </c>
      <c r="GT47" s="11">
        <f>IF(GT$2=$A47,0,IF(HLOOKUP(GT$2,Recipes!$H:$GI,'Production Calculator'!$A47+2,FALSE)=0,0,HLOOKUP(GT$2,Recipes!$H:$GI,'Production Calculator'!$A47+2,FALSE)*$AK47))+IF($AO47=GT$3,$AM47/VLOOKUP($AO47,Data!$A$50:$B$56,2,FALSE),0)</f>
        <v>0</v>
      </c>
      <c r="GU47" s="11">
        <f>IF(GU$2=$A47,0,IF(HLOOKUP(GU$2,Recipes!$H:$GI,'Production Calculator'!$A47+2,FALSE)=0,0,HLOOKUP(GU$2,Recipes!$H:$GI,'Production Calculator'!$A47+2,FALSE)*$AK47))+IF($AO47=GU$3,$AM47/VLOOKUP($AO47,Data!$A$50:$B$56,2,FALSE),0)</f>
        <v>0</v>
      </c>
      <c r="GV47" s="11">
        <f>IF(GV$2=$A47,0,IF(HLOOKUP(GV$2,Recipes!$H:$GI,'Production Calculator'!$A47+2,FALSE)=0,0,HLOOKUP(GV$2,Recipes!$H:$GI,'Production Calculator'!$A47+2,FALSE)*$AK47))+IF($AO47=GV$3,$AM47/VLOOKUP($AO47,Data!$A$50:$B$56,2,FALSE),0)</f>
        <v>0</v>
      </c>
      <c r="GW47" s="11">
        <f>IF(GW$2=$A47,0,IF(HLOOKUP(GW$2,Recipes!$H:$GI,'Production Calculator'!$A47+2,FALSE)=0,0,HLOOKUP(GW$2,Recipes!$H:$GI,'Production Calculator'!$A47+2,FALSE)*$AK47))+IF($AO47=GW$3,$AM47/VLOOKUP($AO47,Data!$A$50:$B$56,2,FALSE),0)</f>
        <v>0</v>
      </c>
      <c r="GX47" s="11">
        <f>IF(GX$2=$A47,0,IF(HLOOKUP(GX$2,Recipes!$H:$GI,'Production Calculator'!$A47+2,FALSE)=0,0,HLOOKUP(GX$2,Recipes!$H:$GI,'Production Calculator'!$A47+2,FALSE)*$AK47))+IF($AO47=GX$3,$AM47/VLOOKUP($AO47,Data!$A$50:$B$56,2,FALSE),0)</f>
        <v>0</v>
      </c>
      <c r="GY47" s="11">
        <f>IF(GY$2=$A47,0,IF(HLOOKUP(GY$2,Recipes!$H:$GI,'Production Calculator'!$A47+2,FALSE)=0,0,HLOOKUP(GY$2,Recipes!$H:$GI,'Production Calculator'!$A47+2,FALSE)*$AK47))+IF($AO47=GY$3,$AM47/VLOOKUP($AO47,Data!$A$50:$B$56,2,FALSE),0)</f>
        <v>0</v>
      </c>
      <c r="GZ47" s="11">
        <f>IF(GZ$2=$A47,0,IF(HLOOKUP(GZ$2,Recipes!$H:$GI,'Production Calculator'!$A47+2,FALSE)=0,0,HLOOKUP(GZ$2,Recipes!$H:$GI,'Production Calculator'!$A47+2,FALSE)*$AK47))+IF($AO47=GZ$3,$AM47/VLOOKUP($AO47,Data!$A$50:$B$56,2,FALSE),0)</f>
        <v>0</v>
      </c>
      <c r="HA47" s="11">
        <f>IF(HA$2=$A47,0,IF(HLOOKUP(HA$2,Recipes!$H:$GI,'Production Calculator'!$A47+2,FALSE)=0,0,HLOOKUP(HA$2,Recipes!$H:$GI,'Production Calculator'!$A47+2,FALSE)*$AK47))+IF($AO47=HA$3,$AM47/VLOOKUP($AO47,Data!$A$50:$B$56,2,FALSE),0)</f>
        <v>0</v>
      </c>
      <c r="HB47" s="11">
        <f>IF(HB$2=$A47,0,IF(HLOOKUP(HB$2,Recipes!$H:$GI,'Production Calculator'!$A47+2,FALSE)=0,0,HLOOKUP(HB$2,Recipes!$H:$GI,'Production Calculator'!$A47+2,FALSE)*$AK47))+IF($AO47=HB$3,$AM47/VLOOKUP($AO47,Data!$A$50:$B$56,2,FALSE),0)</f>
        <v>0</v>
      </c>
      <c r="HC47" s="11">
        <f>IF(HC$2=$A47,0,IF(HLOOKUP(HC$2,Recipes!$H:$GI,'Production Calculator'!$A47+2,FALSE)=0,0,HLOOKUP(HC$2,Recipes!$H:$GI,'Production Calculator'!$A47+2,FALSE)*$AK47))+IF($AO47=HC$3,$AM47/VLOOKUP($AO47,Data!$A$50:$B$56,2,FALSE),0)</f>
        <v>0</v>
      </c>
      <c r="HD47" s="11">
        <f>IF(HD$2=$A47,0,IF(HLOOKUP(HD$2,Recipes!$H:$GI,'Production Calculator'!$A47+2,FALSE)=0,0,HLOOKUP(HD$2,Recipes!$H:$GI,'Production Calculator'!$A47+2,FALSE)*$AK47))+IF($AO47=HD$3,$AM47/VLOOKUP($AO47,Data!$A$50:$B$56,2,FALSE),0)</f>
        <v>0</v>
      </c>
      <c r="HE47" s="11">
        <f>IF(HE$2=$A47,0,IF(HLOOKUP(HE$2,Recipes!$H:$GI,'Production Calculator'!$A47+2,FALSE)=0,0,HLOOKUP(HE$2,Recipes!$H:$GI,'Production Calculator'!$A47+2,FALSE)*$AK47))+IF($AO47=HE$3,$AM47/VLOOKUP($AO47,Data!$A$50:$B$56,2,FALSE),0)</f>
        <v>0</v>
      </c>
      <c r="HF47" s="11">
        <f>IF(HF$2=$A47,0,IF(HLOOKUP(HF$2,Recipes!$H:$GI,'Production Calculator'!$A47+2,FALSE)=0,0,HLOOKUP(HF$2,Recipes!$H:$GI,'Production Calculator'!$A47+2,FALSE)*$AK47))+IF($AO47=HF$3,$AM47/VLOOKUP($AO47,Data!$A$50:$B$56,2,FALSE),0)</f>
        <v>0</v>
      </c>
      <c r="HG47" s="11">
        <f>IF(HG$2=$A47,0,IF(HLOOKUP(HG$2,Recipes!$H:$GI,'Production Calculator'!$A47+2,FALSE)=0,0,HLOOKUP(HG$2,Recipes!$H:$GI,'Production Calculator'!$A47+2,FALSE)*$AK47))+IF($AO47=HG$3,$AM47/VLOOKUP($AO47,Data!$A$50:$B$56,2,FALSE),0)</f>
        <v>0</v>
      </c>
      <c r="HH47" s="11">
        <f>IF(HH$2=$A47,0,IF(HLOOKUP(HH$2,Recipes!$H:$GI,'Production Calculator'!$A47+2,FALSE)=0,0,HLOOKUP(HH$2,Recipes!$H:$GI,'Production Calculator'!$A47+2,FALSE)*$AK47))+IF($AO47=HH$3,$AM47/VLOOKUP($AO47,Data!$A$50:$B$56,2,FALSE),0)</f>
        <v>0</v>
      </c>
      <c r="HI47" s="11">
        <f>IF(HI$2=$A47,0,IF(HLOOKUP(HI$2,Recipes!$H:$GI,'Production Calculator'!$A47+2,FALSE)=0,0,HLOOKUP(HI$2,Recipes!$H:$GI,'Production Calculator'!$A47+2,FALSE)*$AK47))+IF($AO47=HI$3,$AM47/VLOOKUP($AO47,Data!$A$50:$B$56,2,FALSE),0)</f>
        <v>0</v>
      </c>
      <c r="HJ47" s="11">
        <f>IF(HJ$2=$A47,0,IF(HLOOKUP(HJ$2,Recipes!$H:$GI,'Production Calculator'!$A47+2,FALSE)=0,0,HLOOKUP(HJ$2,Recipes!$H:$GI,'Production Calculator'!$A47+2,FALSE)*$AK47))+IF($AO47=HJ$3,$AM47/VLOOKUP($AO47,Data!$A$50:$B$56,2,FALSE),0)</f>
        <v>0</v>
      </c>
      <c r="HK47" s="11">
        <f>IF(HK$2=$A47,0,IF(HLOOKUP(HK$2,Recipes!$H:$GI,'Production Calculator'!$A47+2,FALSE)=0,0,HLOOKUP(HK$2,Recipes!$H:$GI,'Production Calculator'!$A47+2,FALSE)*$AK47))+IF($AO47=HK$3,$AM47/VLOOKUP($AO47,Data!$A$50:$B$56,2,FALSE),0)</f>
        <v>0</v>
      </c>
      <c r="HL47" s="11">
        <f>IF(HL$2=$A47,0,IF(HLOOKUP(HL$2,Recipes!$H:$GI,'Production Calculator'!$A47+2,FALSE)=0,0,HLOOKUP(HL$2,Recipes!$H:$GI,'Production Calculator'!$A47+2,FALSE)*$AK47))+IF($AO47=HL$3,$AM47/VLOOKUP($AO47,Data!$A$50:$B$56,2,FALSE),0)</f>
        <v>0</v>
      </c>
      <c r="HM47" s="11">
        <f>IF(HM$2=$A47,0,IF(HLOOKUP(HM$2,Recipes!$H:$GI,'Production Calculator'!$A47+2,FALSE)=0,0,HLOOKUP(HM$2,Recipes!$H:$GI,'Production Calculator'!$A47+2,FALSE)*$AK47))+IF($AO47=HM$3,$AM47/VLOOKUP($AO47,Data!$A$50:$B$56,2,FALSE),0)</f>
        <v>0</v>
      </c>
      <c r="HN47" s="11">
        <f>IF(HN$2=$A47,0,IF(HLOOKUP(HN$2,Recipes!$H:$GI,'Production Calculator'!$A47+2,FALSE)=0,0,HLOOKUP(HN$2,Recipes!$H:$GI,'Production Calculator'!$A47+2,FALSE)*$AK47))+IF($AO47=HN$3,$AM47/VLOOKUP($AO47,Data!$A$50:$B$56,2,FALSE),0)</f>
        <v>0</v>
      </c>
      <c r="HO47" s="11">
        <f>IF(HO$2=$A47,0,IF(HLOOKUP(HO$2,Recipes!$H:$GI,'Production Calculator'!$A47+2,FALSE)=0,0,HLOOKUP(HO$2,Recipes!$H:$GI,'Production Calculator'!$A47+2,FALSE)*$AK47))+IF($AO47=HO$3,$AM47/VLOOKUP($AO47,Data!$A$50:$B$56,2,FALSE),0)</f>
        <v>0</v>
      </c>
      <c r="HP47" s="11">
        <f>IF(HP$2=$A47,0,IF(HLOOKUP(HP$2,Recipes!$H:$GI,'Production Calculator'!$A47+2,FALSE)=0,0,HLOOKUP(HP$2,Recipes!$H:$GI,'Production Calculator'!$A47+2,FALSE)*$AK47))+IF($AO47=HP$3,$AM47/VLOOKUP($AO47,Data!$A$50:$B$56,2,FALSE),0)</f>
        <v>0</v>
      </c>
      <c r="HQ47" s="11">
        <f>IF(HQ$2=$A47,0,IF(HLOOKUP(HQ$2,Recipes!$H:$GI,'Production Calculator'!$A47+2,FALSE)=0,0,HLOOKUP(HQ$2,Recipes!$H:$GI,'Production Calculator'!$A47+2,FALSE)*$AK47))+IF($AO47=HQ$3,$AM47/VLOOKUP($AO47,Data!$A$50:$B$56,2,FALSE),0)</f>
        <v>0</v>
      </c>
      <c r="HR47" s="11">
        <f>IF(HR$2=$A47,0,IF(HLOOKUP(HR$2,Recipes!$H:$GI,'Production Calculator'!$A47+2,FALSE)=0,0,HLOOKUP(HR$2,Recipes!$H:$GI,'Production Calculator'!$A47+2,FALSE)*$AK47))+IF($AO47=HR$3,$AM47/VLOOKUP($AO47,Data!$A$50:$B$56,2,FALSE),0)</f>
        <v>0</v>
      </c>
      <c r="HS47" s="121"/>
    </row>
    <row r="48" spans="1:227" x14ac:dyDescent="0.45">
      <c r="A48">
        <v>33</v>
      </c>
      <c r="B48" s="107" t="str">
        <f>VLOOKUP(A48,Recipes!A:B,2)</f>
        <v>Heavy oil</v>
      </c>
      <c r="C48" s="128">
        <v>0</v>
      </c>
      <c r="D48" s="108">
        <f>HLOOKUP(A48,$AQ$2:$HR$202,$A$202-1,FALSE)+C48</f>
        <v>0</v>
      </c>
      <c r="E48" s="113" t="str">
        <f t="shared" ref="E48:R48" si="96">E47</f>
        <v>Oil Refinery (Advanced)</v>
      </c>
      <c r="F48" s="109">
        <f t="shared" si="96"/>
        <v>2</v>
      </c>
      <c r="G48" s="109">
        <f t="shared" si="96"/>
        <v>1</v>
      </c>
      <c r="H48" s="110">
        <f t="shared" si="96"/>
        <v>0</v>
      </c>
      <c r="I48" s="110">
        <f t="shared" si="96"/>
        <v>2</v>
      </c>
      <c r="J48" s="110">
        <f t="shared" si="96"/>
        <v>0</v>
      </c>
      <c r="K48" s="110">
        <f t="shared" si="96"/>
        <v>0</v>
      </c>
      <c r="L48" s="110">
        <f t="shared" si="96"/>
        <v>0</v>
      </c>
      <c r="M48" s="110">
        <f t="shared" si="96"/>
        <v>0</v>
      </c>
      <c r="N48" s="110">
        <f t="shared" si="96"/>
        <v>0</v>
      </c>
      <c r="O48" s="110">
        <f t="shared" si="96"/>
        <v>0</v>
      </c>
      <c r="P48" s="110">
        <f t="shared" si="96"/>
        <v>0</v>
      </c>
      <c r="Q48" s="110">
        <f t="shared" si="96"/>
        <v>0</v>
      </c>
      <c r="R48" s="110">
        <f t="shared" si="96"/>
        <v>0</v>
      </c>
      <c r="S48"/>
      <c r="T48"/>
      <c r="U48"/>
      <c r="V48"/>
      <c r="W48"/>
      <c r="X48"/>
      <c r="Y48"/>
      <c r="Z48"/>
      <c r="AA48"/>
      <c r="AB48" s="111"/>
      <c r="AC48" s="111" t="e">
        <f>VLOOKUP(E48,'Oil Balance'!$A$3:$S$6,11,FALSE)*AB48</f>
        <v>#N/A</v>
      </c>
      <c r="AD48" s="111" t="e">
        <f t="shared" si="84"/>
        <v>#N/A</v>
      </c>
      <c r="AE48" s="111">
        <v>0</v>
      </c>
      <c r="AF48" s="111">
        <v>0</v>
      </c>
      <c r="AG48" s="111">
        <f>AG47</f>
        <v>1</v>
      </c>
      <c r="AH48" s="111">
        <f>AH47</f>
        <v>1</v>
      </c>
      <c r="AI48" s="111">
        <f>MAX(1+VLOOKUP($J$3,Data!$A$40:$D$48,3,FALSE)*$J48+VLOOKUP($K$3,Data!$A$40:$D$48,3,FALSE)*$K48+VLOOKUP($L$3,Data!$A$40:$D$48,3,FALSE)*$L48+VLOOKUP($M$3,Data!$A$40:$D$48,3,FALSE)*$M48+VLOOKUP($N$3,Data!$A$40:$D$48,3,FALSE)*$N48+VLOOKUP($O$3,Data!$A$40:$D$48,3,FALSE)*$O48+VLOOKUP($P$3,Data!$A$40:$D$48,3,FALSE)*$P48+VLOOKUP($Q$3,Data!$A$40:$D$48,3,FALSE)*$Q48+VLOOKUP($R$3,Data!$A$40:$D$48,3,FALSE)*$R48,0)</f>
        <v>1</v>
      </c>
      <c r="AJ48" s="111">
        <f>AJ47</f>
        <v>1</v>
      </c>
      <c r="AK48" s="112" t="e">
        <f t="shared" si="85"/>
        <v>#N/A</v>
      </c>
      <c r="AL48" s="111" t="e">
        <f t="shared" si="86"/>
        <v>#N/A</v>
      </c>
      <c r="AM48" s="111">
        <v>0</v>
      </c>
      <c r="AN48" s="111">
        <v>0</v>
      </c>
      <c r="AO48" s="131" t="s">
        <v>298</v>
      </c>
      <c r="AP48" s="11"/>
      <c r="AQ48" s="11">
        <f>IF(AQ$2=$A48,0,IF(HLOOKUP(AQ$2,Recipes!$H:$GI,'Production Calculator'!$A48+2,FALSE)=0,0,HLOOKUP(AQ$2,Recipes!$H:$GI,'Production Calculator'!$A48+2,FALSE)*$AK48))+IF($AO48=AQ$3,$AM48/VLOOKUP($AO48,Data!$A$50:$B$56,2,FALSE),0)</f>
        <v>0</v>
      </c>
      <c r="AR48" s="11">
        <f>IF(AR$2=$A48,0,IF(HLOOKUP(AR$2,Recipes!$H:$GI,'Production Calculator'!$A48+2,FALSE)=0,0,HLOOKUP(AR$2,Recipes!$H:$GI,'Production Calculator'!$A48+2,FALSE)*$AK48))+IF($AO48=AR$3,$AM48/VLOOKUP($AO48,Data!$A$50:$B$56,2,FALSE),0)</f>
        <v>0</v>
      </c>
      <c r="AS48" s="11">
        <f>IF(AS$2=$A48,0,IF(HLOOKUP(AS$2,Recipes!$H:$GI,'Production Calculator'!$A48+2,FALSE)=0,0,HLOOKUP(AS$2,Recipes!$H:$GI,'Production Calculator'!$A48+2,FALSE)*$AK48))+IF($AO48=AS$3,$AM48/VLOOKUP($AO48,Data!$A$50:$B$56,2,FALSE),0)</f>
        <v>0</v>
      </c>
      <c r="AT48" s="11">
        <f>IF(AT$2=$A48,0,IF(HLOOKUP(AT$2,Recipes!$H:$GI,'Production Calculator'!$A48+2,FALSE)=0,0,HLOOKUP(AT$2,Recipes!$H:$GI,'Production Calculator'!$A48+2,FALSE)*$AK48))+IF($AO48=AT$3,$AM48/VLOOKUP($AO48,Data!$A$50:$B$56,2,FALSE),0)</f>
        <v>0</v>
      </c>
      <c r="AU48" s="11">
        <f>IF(AU$2=$A48,0,IF(HLOOKUP(AU$2,Recipes!$H:$GI,'Production Calculator'!$A48+2,FALSE)=0,0,HLOOKUP(AU$2,Recipes!$H:$GI,'Production Calculator'!$A48+2,FALSE)*$AK48))+IF($AO48=AU$3,$AM48/VLOOKUP($AO48,Data!$A$50:$B$56,2,FALSE),0)</f>
        <v>0</v>
      </c>
      <c r="AV48" s="11">
        <f>IF(AV$2=$A48,0,IF(HLOOKUP(AV$2,Recipes!$H:$GI,'Production Calculator'!$A48+2,FALSE)=0,0,HLOOKUP(AV$2,Recipes!$H:$GI,'Production Calculator'!$A48+2,FALSE)*$AK48))+IF($AO48=AV$3,$AM48/VLOOKUP($AO48,Data!$A$50:$B$56,2,FALSE),0)</f>
        <v>0</v>
      </c>
      <c r="AW48" s="11">
        <f>IF(AW$2=$A48,0,IF(HLOOKUP(AW$2,Recipes!$H:$GI,'Production Calculator'!$A48+2,FALSE)=0,0,HLOOKUP(AW$2,Recipes!$H:$GI,'Production Calculator'!$A48+2,FALSE)*$AK48))+IF($AO48=AW$3,$AM48/VLOOKUP($AO48,Data!$A$50:$B$56,2,FALSE),0)</f>
        <v>0</v>
      </c>
      <c r="AX48" s="11">
        <f>IF(AX$2=$A48,0,IF(HLOOKUP(AX$2,Recipes!$H:$GI,'Production Calculator'!$A48+2,FALSE)=0,0,HLOOKUP(AX$2,Recipes!$H:$GI,'Production Calculator'!$A48+2,FALSE)*$AK48))+IF($AO48=AX$3,$AM48/VLOOKUP($AO48,Data!$A$50:$B$56,2,FALSE),0)</f>
        <v>0</v>
      </c>
      <c r="AY48" s="11">
        <f>IF(AY$2=$A48,0,IF(HLOOKUP(AY$2,Recipes!$H:$GI,'Production Calculator'!$A48+2,FALSE)=0,0,HLOOKUP(AY$2,Recipes!$H:$GI,'Production Calculator'!$A48+2,FALSE)*$AK48))+IF($AO48=AY$3,$AM48/VLOOKUP($AO48,Data!$A$50:$B$56,2,FALSE),0)</f>
        <v>0</v>
      </c>
      <c r="AZ48" s="11">
        <f>IF(AZ$2=$A48,0,IF(HLOOKUP(AZ$2,Recipes!$H:$GI,'Production Calculator'!$A48+2,FALSE)=0,0,HLOOKUP(AZ$2,Recipes!$H:$GI,'Production Calculator'!$A48+2,FALSE)*$AK48))+IF($AO48=AZ$3,$AM48/VLOOKUP($AO48,Data!$A$50:$B$56,2,FALSE),0)</f>
        <v>0</v>
      </c>
      <c r="BA48" s="11">
        <f>IF(BA$2=$A48,0,IF(HLOOKUP(BA$2,Recipes!$H:$GI,'Production Calculator'!$A48+2,FALSE)=0,0,HLOOKUP(BA$2,Recipes!$H:$GI,'Production Calculator'!$A48+2,FALSE)*$AK48))+IF($AO48=BA$3,$AM48/VLOOKUP($AO48,Data!$A$50:$B$56,2,FALSE),0)</f>
        <v>0</v>
      </c>
      <c r="BB48" s="11">
        <f>IF(BB$2=$A48,0,IF(HLOOKUP(BB$2,Recipes!$H:$GI,'Production Calculator'!$A48+2,FALSE)=0,0,HLOOKUP(BB$2,Recipes!$H:$GI,'Production Calculator'!$A48+2,FALSE)*$AK48))+IF($AO48=BB$3,$AM48/VLOOKUP($AO48,Data!$A$50:$B$56,2,FALSE),0)</f>
        <v>0</v>
      </c>
      <c r="BC48" s="11">
        <f>IF(BC$2=$A48,0,IF(HLOOKUP(BC$2,Recipes!$H:$GI,'Production Calculator'!$A48+2,FALSE)=0,0,HLOOKUP(BC$2,Recipes!$H:$GI,'Production Calculator'!$A48+2,FALSE)*$AK48))+IF($AO48=BC$3,$AM48/VLOOKUP($AO48,Data!$A$50:$B$56,2,FALSE),0)</f>
        <v>0</v>
      </c>
      <c r="BD48" s="11">
        <f>IF(BD$2=$A48,0,IF(HLOOKUP(BD$2,Recipes!$H:$GI,'Production Calculator'!$A48+2,FALSE)=0,0,HLOOKUP(BD$2,Recipes!$H:$GI,'Production Calculator'!$A48+2,FALSE)*$AK48))+IF($AO48=BD$3,$AM48/VLOOKUP($AO48,Data!$A$50:$B$56,2,FALSE),0)</f>
        <v>0</v>
      </c>
      <c r="BE48" s="11">
        <f>IF(BE$2=$A48,0,IF(HLOOKUP(BE$2,Recipes!$H:$GI,'Production Calculator'!$A48+2,FALSE)=0,0,HLOOKUP(BE$2,Recipes!$H:$GI,'Production Calculator'!$A48+2,FALSE)*$AK48))+IF($AO48=BE$3,$AM48/VLOOKUP($AO48,Data!$A$50:$B$56,2,FALSE),0)</f>
        <v>0</v>
      </c>
      <c r="BF48" s="11">
        <f>IF(BF$2=$A48,0,IF(HLOOKUP(BF$2,Recipes!$H:$GI,'Production Calculator'!$A48+2,FALSE)=0,0,HLOOKUP(BF$2,Recipes!$H:$GI,'Production Calculator'!$A48+2,FALSE)*$AK48))+IF($AO48=BF$3,$AM48/VLOOKUP($AO48,Data!$A$50:$B$56,2,FALSE),0)</f>
        <v>0</v>
      </c>
      <c r="BG48" s="11">
        <f>IF(BG$2=$A48,0,IF(HLOOKUP(BG$2,Recipes!$H:$GI,'Production Calculator'!$A48+2,FALSE)=0,0,HLOOKUP(BG$2,Recipes!$H:$GI,'Production Calculator'!$A48+2,FALSE)*$AK48))+IF($AO48=BG$3,$AM48/VLOOKUP($AO48,Data!$A$50:$B$56,2,FALSE),0)</f>
        <v>0</v>
      </c>
      <c r="BH48" s="11">
        <f>IF(BH$2=$A48,0,IF(HLOOKUP(BH$2,Recipes!$H:$GI,'Production Calculator'!$A48+2,FALSE)=0,0,HLOOKUP(BH$2,Recipes!$H:$GI,'Production Calculator'!$A48+2,FALSE)*$AK48))+IF($AO48=BH$3,$AM48/VLOOKUP($AO48,Data!$A$50:$B$56,2,FALSE),0)</f>
        <v>0</v>
      </c>
      <c r="BI48" s="11">
        <f>IF(BI$2=$A48,0,IF(HLOOKUP(BI$2,Recipes!$H:$GI,'Production Calculator'!$A48+2,FALSE)=0,0,HLOOKUP(BI$2,Recipes!$H:$GI,'Production Calculator'!$A48+2,FALSE)*$AK48))+IF($AO48=BI$3,$AM48/VLOOKUP($AO48,Data!$A$50:$B$56,2,FALSE),0)</f>
        <v>0</v>
      </c>
      <c r="BJ48" s="11">
        <f>IF(BJ$2=$A48,0,IF(HLOOKUP(BJ$2,Recipes!$H:$GI,'Production Calculator'!$A48+2,FALSE)=0,0,HLOOKUP(BJ$2,Recipes!$H:$GI,'Production Calculator'!$A48+2,FALSE)*$AK48))+IF($AO48=BJ$3,$AM48/VLOOKUP($AO48,Data!$A$50:$B$56,2,FALSE),0)</f>
        <v>0</v>
      </c>
      <c r="BK48" s="11">
        <f>IF(BK$2=$A48,0,IF(HLOOKUP(BK$2,Recipes!$H:$GI,'Production Calculator'!$A48+2,FALSE)=0,0,HLOOKUP(BK$2,Recipes!$H:$GI,'Production Calculator'!$A48+2,FALSE)*$AK48))+IF($AO48=BK$3,$AM48/VLOOKUP($AO48,Data!$A$50:$B$56,2,FALSE),0)</f>
        <v>0</v>
      </c>
      <c r="BL48" s="11">
        <f>IF(BL$2=$A48,0,IF(HLOOKUP(BL$2,Recipes!$H:$GI,'Production Calculator'!$A48+2,FALSE)=0,0,HLOOKUP(BL$2,Recipes!$H:$GI,'Production Calculator'!$A48+2,FALSE)*$AK48))+IF($AO48=BL$3,$AM48/VLOOKUP($AO48,Data!$A$50:$B$56,2,FALSE),0)</f>
        <v>0</v>
      </c>
      <c r="BM48" s="11">
        <f>IF(BM$2=$A48,0,IF(HLOOKUP(BM$2,Recipes!$H:$GI,'Production Calculator'!$A48+2,FALSE)=0,0,HLOOKUP(BM$2,Recipes!$H:$GI,'Production Calculator'!$A48+2,FALSE)*$AK48))+IF($AO48=BM$3,$AM48/VLOOKUP($AO48,Data!$A$50:$B$56,2,FALSE),0)</f>
        <v>0</v>
      </c>
      <c r="BN48" s="11">
        <f>IF(BN$2=$A48,0,IF(HLOOKUP(BN$2,Recipes!$H:$GI,'Production Calculator'!$A48+2,FALSE)=0,0,HLOOKUP(BN$2,Recipes!$H:$GI,'Production Calculator'!$A48+2,FALSE)*$AK48))+IF($AO48=BN$3,$AM48/VLOOKUP($AO48,Data!$A$50:$B$56,2,FALSE),0)</f>
        <v>0</v>
      </c>
      <c r="BO48" s="11">
        <f>IF(BO$2=$A48,0,IF(HLOOKUP(BO$2,Recipes!$H:$GI,'Production Calculator'!$A48+2,FALSE)=0,0,HLOOKUP(BO$2,Recipes!$H:$GI,'Production Calculator'!$A48+2,FALSE)*$AK48))+IF($AO48=BO$3,$AM48/VLOOKUP($AO48,Data!$A$50:$B$56,2,FALSE),0)</f>
        <v>0</v>
      </c>
      <c r="BP48" s="11">
        <f>IF(BP$2=$A48,0,IF(HLOOKUP(BP$2,Recipes!$H:$GI,'Production Calculator'!$A48+2,FALSE)=0,0,HLOOKUP(BP$2,Recipes!$H:$GI,'Production Calculator'!$A48+2,FALSE)*$AK48))+IF($AO48=BP$3,$AM48/VLOOKUP($AO48,Data!$A$50:$B$56,2,FALSE),0)</f>
        <v>0</v>
      </c>
      <c r="BQ48" s="11">
        <f>IF(BQ$2=$A48,0,IF(HLOOKUP(BQ$2,Recipes!$H:$GI,'Production Calculator'!$A48+2,FALSE)=0,0,HLOOKUP(BQ$2,Recipes!$H:$GI,'Production Calculator'!$A48+2,FALSE)*$AK48))+IF($AO48=BQ$3,$AM48/VLOOKUP($AO48,Data!$A$50:$B$56,2,FALSE),0)</f>
        <v>0</v>
      </c>
      <c r="BR48" s="11">
        <f>IF(BR$2=$A48,0,IF(HLOOKUP(BR$2,Recipes!$H:$GI,'Production Calculator'!$A48+2,FALSE)=0,0,HLOOKUP(BR$2,Recipes!$H:$GI,'Production Calculator'!$A48+2,FALSE)*$AK48))+IF($AO48=BR$3,$AM48/VLOOKUP($AO48,Data!$A$50:$B$56,2,FALSE),0)</f>
        <v>0</v>
      </c>
      <c r="BS48" s="11">
        <f>IF(BS$2=$A48,0,IF(HLOOKUP(BS$2,Recipes!$H:$GI,'Production Calculator'!$A48+2,FALSE)=0,0,HLOOKUP(BS$2,Recipes!$H:$GI,'Production Calculator'!$A48+2,FALSE)*$AK48))+IF($AO48=BS$3,$AM48/VLOOKUP($AO48,Data!$A$50:$B$56,2,FALSE),0)</f>
        <v>0</v>
      </c>
      <c r="BT48" s="11">
        <f>IF(BT$2=$A48,0,IF(HLOOKUP(BT$2,Recipes!$H:$GI,'Production Calculator'!$A48+2,FALSE)=0,0,HLOOKUP(BT$2,Recipes!$H:$GI,'Production Calculator'!$A48+2,FALSE)*$AK48))+IF($AO48=BT$3,$AM48/VLOOKUP($AO48,Data!$A$50:$B$56,2,FALSE),0)</f>
        <v>0</v>
      </c>
      <c r="BU48" s="11">
        <f>IF(BU$2=$A48,0,IF(HLOOKUP(BU$2,Recipes!$H:$GI,'Production Calculator'!$A48+2,FALSE)=0,0,HLOOKUP(BU$2,Recipes!$H:$GI,'Production Calculator'!$A48+2,FALSE)*$AK48))+IF($AO48=BU$3,$AM48/VLOOKUP($AO48,Data!$A$50:$B$56,2,FALSE),0)</f>
        <v>0</v>
      </c>
      <c r="BV48" s="11">
        <f>IF(BV$2=$A48,0,IF(HLOOKUP(BV$2,Recipes!$H:$GI,'Production Calculator'!$A48+2,FALSE)=0,0,HLOOKUP(BV$2,Recipes!$H:$GI,'Production Calculator'!$A48+2,FALSE)*$AK48))+IF($AO48=BV$3,$AM48/VLOOKUP($AO48,Data!$A$50:$B$56,2,FALSE),0)</f>
        <v>0</v>
      </c>
      <c r="BW48" s="11">
        <f>IF(BW$2=$A48,0,IF(HLOOKUP(BW$2,Recipes!$H:$GI,'Production Calculator'!$A48+2,FALSE)=0,0,HLOOKUP(BW$2,Recipes!$H:$GI,'Production Calculator'!$A48+2,FALSE)*$AK48))+IF($AO48=BW$3,$AM48/VLOOKUP($AO48,Data!$A$50:$B$56,2,FALSE),0)</f>
        <v>0</v>
      </c>
      <c r="BX48" s="11">
        <f>IF(BX$2=$A48,0,IF(HLOOKUP(BX$2,Recipes!$H:$GI,'Production Calculator'!$A48+2,FALSE)=0,0,HLOOKUP(BX$2,Recipes!$H:$GI,'Production Calculator'!$A48+2,FALSE)*$AK48))+IF($AO48=BX$3,$AM48/VLOOKUP($AO48,Data!$A$50:$B$56,2,FALSE),0)</f>
        <v>0</v>
      </c>
      <c r="BY48" s="11">
        <f>IF(BY$2=$A48,0,IF(HLOOKUP(BY$2,Recipes!$H:$GI,'Production Calculator'!$A48+2,FALSE)=0,0,HLOOKUP(BY$2,Recipes!$H:$GI,'Production Calculator'!$A48+2,FALSE)*$AK48))+IF($AO48=BY$3,$AM48/VLOOKUP($AO48,Data!$A$50:$B$56,2,FALSE),0)</f>
        <v>0</v>
      </c>
      <c r="BZ48" s="11">
        <f>IF(BZ$2=$A48,0,IF(HLOOKUP(BZ$2,Recipes!$H:$GI,'Production Calculator'!$A48+2,FALSE)=0,0,HLOOKUP(BZ$2,Recipes!$H:$GI,'Production Calculator'!$A48+2,FALSE)*$AK48))+IF($AO48=BZ$3,$AM48/VLOOKUP($AO48,Data!$A$50:$B$56,2,FALSE),0)</f>
        <v>0</v>
      </c>
      <c r="CA48" s="11">
        <f>IF(CA$2=$A48,0,IF(HLOOKUP(CA$2,Recipes!$H:$GI,'Production Calculator'!$A48+2,FALSE)=0,0,HLOOKUP(CA$2,Recipes!$H:$GI,'Production Calculator'!$A48+2,FALSE)*$AK48))+IF($AO48=CA$3,$AM48/VLOOKUP($AO48,Data!$A$50:$B$56,2,FALSE),0)</f>
        <v>0</v>
      </c>
      <c r="CB48" s="11">
        <f>IF(CB$2=$A48,0,IF(HLOOKUP(CB$2,Recipes!$H:$GI,'Production Calculator'!$A48+2,FALSE)=0,0,HLOOKUP(CB$2,Recipes!$H:$GI,'Production Calculator'!$A48+2,FALSE)*$AK48))+IF($AO48=CB$3,$AM48/VLOOKUP($AO48,Data!$A$50:$B$56,2,FALSE),0)</f>
        <v>0</v>
      </c>
      <c r="CC48" s="11">
        <f>IF(CC$2=$A48,0,IF(HLOOKUP(CC$2,Recipes!$H:$GI,'Production Calculator'!$A48+2,FALSE)=0,0,HLOOKUP(CC$2,Recipes!$H:$GI,'Production Calculator'!$A48+2,FALSE)*$AK48))+IF($AO48=CC$3,$AM48/VLOOKUP($AO48,Data!$A$50:$B$56,2,FALSE),0)</f>
        <v>0</v>
      </c>
      <c r="CD48" s="11">
        <f>IF(CD$2=$A48,0,IF(HLOOKUP(CD$2,Recipes!$H:$GI,'Production Calculator'!$A48+2,FALSE)=0,0,HLOOKUP(CD$2,Recipes!$H:$GI,'Production Calculator'!$A48+2,FALSE)*$AK48))+IF($AO48=CD$3,$AM48/VLOOKUP($AO48,Data!$A$50:$B$56,2,FALSE),0)</f>
        <v>0</v>
      </c>
      <c r="CE48" s="11">
        <f>IF(CE$2=$A48,0,IF(HLOOKUP(CE$2,Recipes!$H:$GI,'Production Calculator'!$A48+2,FALSE)=0,0,HLOOKUP(CE$2,Recipes!$H:$GI,'Production Calculator'!$A48+2,FALSE)*$AK48))+IF($AO48=CE$3,$AM48/VLOOKUP($AO48,Data!$A$50:$B$56,2,FALSE),0)</f>
        <v>0</v>
      </c>
      <c r="CF48" s="11">
        <f>IF(CF$2=$A48,0,IF(HLOOKUP(CF$2,Recipes!$H:$GI,'Production Calculator'!$A48+2,FALSE)=0,0,HLOOKUP(CF$2,Recipes!$H:$GI,'Production Calculator'!$A48+2,FALSE)*$AK48))+IF($AO48=CF$3,$AM48/VLOOKUP($AO48,Data!$A$50:$B$56,2,FALSE),0)</f>
        <v>0</v>
      </c>
      <c r="CG48" s="11">
        <f>IF(CG$2=$A48,0,IF(HLOOKUP(CG$2,Recipes!$H:$GI,'Production Calculator'!$A48+2,FALSE)=0,0,HLOOKUP(CG$2,Recipes!$H:$GI,'Production Calculator'!$A48+2,FALSE)*$AK48))+IF($AO48=CG$3,$AM48/VLOOKUP($AO48,Data!$A$50:$B$56,2,FALSE),0)</f>
        <v>0</v>
      </c>
      <c r="CH48" s="11">
        <f>IF(CH$2=$A48,0,IF(HLOOKUP(CH$2,Recipes!$H:$GI,'Production Calculator'!$A48+2,FALSE)=0,0,HLOOKUP(CH$2,Recipes!$H:$GI,'Production Calculator'!$A48+2,FALSE)*$AK48))+IF($AO48=CH$3,$AM48/VLOOKUP($AO48,Data!$A$50:$B$56,2,FALSE),0)</f>
        <v>0</v>
      </c>
      <c r="CI48" s="11">
        <f>IF(CI$2=$A48,0,IF(HLOOKUP(CI$2,Recipes!$H:$GI,'Production Calculator'!$A48+2,FALSE)=0,0,HLOOKUP(CI$2,Recipes!$H:$GI,'Production Calculator'!$A48+2,FALSE)*$AK48))+IF($AO48=CI$3,$AM48/VLOOKUP($AO48,Data!$A$50:$B$56,2,FALSE),0)</f>
        <v>0</v>
      </c>
      <c r="CJ48" s="11">
        <f>IF(CJ$2=$A48,0,IF(HLOOKUP(CJ$2,Recipes!$H:$GI,'Production Calculator'!$A48+2,FALSE)=0,0,HLOOKUP(CJ$2,Recipes!$H:$GI,'Production Calculator'!$A48+2,FALSE)*$AK48))+IF($AO48=CJ$3,$AM48/VLOOKUP($AO48,Data!$A$50:$B$56,2,FALSE),0)</f>
        <v>0</v>
      </c>
      <c r="CK48" s="11">
        <f>IF(CK$2=$A48,0,IF(HLOOKUP(CK$2,Recipes!$H:$GI,'Production Calculator'!$A48+2,FALSE)=0,0,HLOOKUP(CK$2,Recipes!$H:$GI,'Production Calculator'!$A48+2,FALSE)*$AK48))+IF($AO48=CK$3,$AM48/VLOOKUP($AO48,Data!$A$50:$B$56,2,FALSE),0)</f>
        <v>0</v>
      </c>
      <c r="CL48" s="11">
        <f>IF(CL$2=$A48,0,IF(HLOOKUP(CL$2,Recipes!$H:$GI,'Production Calculator'!$A48+2,FALSE)=0,0,HLOOKUP(CL$2,Recipes!$H:$GI,'Production Calculator'!$A48+2,FALSE)*$AK48))+IF($AO48=CL$3,$AM48/VLOOKUP($AO48,Data!$A$50:$B$56,2,FALSE),0)</f>
        <v>0</v>
      </c>
      <c r="CM48" s="11">
        <f>IF(CM$2=$A48,0,IF(HLOOKUP(CM$2,Recipes!$H:$GI,'Production Calculator'!$A48+2,FALSE)=0,0,HLOOKUP(CM$2,Recipes!$H:$GI,'Production Calculator'!$A48+2,FALSE)*$AK48))+IF($AO48=CM$3,$AM48/VLOOKUP($AO48,Data!$A$50:$B$56,2,FALSE),0)</f>
        <v>0</v>
      </c>
      <c r="CN48" s="11">
        <f>IF(CN$2=$A48,0,IF(HLOOKUP(CN$2,Recipes!$H:$GI,'Production Calculator'!$A48+2,FALSE)=0,0,HLOOKUP(CN$2,Recipes!$H:$GI,'Production Calculator'!$A48+2,FALSE)*$AK48))+IF($AO48=CN$3,$AM48/VLOOKUP($AO48,Data!$A$50:$B$56,2,FALSE),0)</f>
        <v>0</v>
      </c>
      <c r="CO48" s="11">
        <f>IF(CO$2=$A48,0,IF(HLOOKUP(CO$2,Recipes!$H:$GI,'Production Calculator'!$A48+2,FALSE)=0,0,HLOOKUP(CO$2,Recipes!$H:$GI,'Production Calculator'!$A48+2,FALSE)*$AK48))+IF($AO48=CO$3,$AM48/VLOOKUP($AO48,Data!$A$50:$B$56,2,FALSE),0)</f>
        <v>0</v>
      </c>
      <c r="CP48" s="11">
        <f>IF(CP$2=$A48,0,IF(HLOOKUP(CP$2,Recipes!$H:$GI,'Production Calculator'!$A48+2,FALSE)=0,0,HLOOKUP(CP$2,Recipes!$H:$GI,'Production Calculator'!$A48+2,FALSE)*$AK48))+IF($AO48=CP$3,$AM48/VLOOKUP($AO48,Data!$A$50:$B$56,2,FALSE),0)</f>
        <v>0</v>
      </c>
      <c r="CQ48" s="11">
        <f>IF(CQ$2=$A48,0,IF(HLOOKUP(CQ$2,Recipes!$H:$GI,'Production Calculator'!$A48+2,FALSE)=0,0,HLOOKUP(CQ$2,Recipes!$H:$GI,'Production Calculator'!$A48+2,FALSE)*$AK48))+IF($AO48=CQ$3,$AM48/VLOOKUP($AO48,Data!$A$50:$B$56,2,FALSE),0)</f>
        <v>0</v>
      </c>
      <c r="CR48" s="11">
        <f>IF(CR$2=$A48,0,IF(HLOOKUP(CR$2,Recipes!$H:$GI,'Production Calculator'!$A48+2,FALSE)=0,0,HLOOKUP(CR$2,Recipes!$H:$GI,'Production Calculator'!$A48+2,FALSE)*$AK48))+IF($AO48=CR$3,$AM48/VLOOKUP($AO48,Data!$A$50:$B$56,2,FALSE),0)</f>
        <v>0</v>
      </c>
      <c r="CS48" s="11">
        <f>IF(CS$2=$A48,0,IF(HLOOKUP(CS$2,Recipes!$H:$GI,'Production Calculator'!$A48+2,FALSE)=0,0,HLOOKUP(CS$2,Recipes!$H:$GI,'Production Calculator'!$A48+2,FALSE)*$AK48))+IF($AO48=CS$3,$AM48/VLOOKUP($AO48,Data!$A$50:$B$56,2,FALSE),0)</f>
        <v>0</v>
      </c>
      <c r="CT48" s="11">
        <f>IF(CT$2=$A48,0,IF(HLOOKUP(CT$2,Recipes!$H:$GI,'Production Calculator'!$A48+2,FALSE)=0,0,HLOOKUP(CT$2,Recipes!$H:$GI,'Production Calculator'!$A48+2,FALSE)*$AK48))+IF($AO48=CT$3,$AM48/VLOOKUP($AO48,Data!$A$50:$B$56,2,FALSE),0)</f>
        <v>0</v>
      </c>
      <c r="CU48" s="11">
        <f>IF(CU$2=$A48,0,IF(HLOOKUP(CU$2,Recipes!$H:$GI,'Production Calculator'!$A48+2,FALSE)=0,0,HLOOKUP(CU$2,Recipes!$H:$GI,'Production Calculator'!$A48+2,FALSE)*$AK48))+IF($AO48=CU$3,$AM48/VLOOKUP($AO48,Data!$A$50:$B$56,2,FALSE),0)</f>
        <v>0</v>
      </c>
      <c r="CV48" s="11">
        <f>IF(CV$2=$A48,0,IF(HLOOKUP(CV$2,Recipes!$H:$GI,'Production Calculator'!$A48+2,FALSE)=0,0,HLOOKUP(CV$2,Recipes!$H:$GI,'Production Calculator'!$A48+2,FALSE)*$AK48))+IF($AO48=CV$3,$AM48/VLOOKUP($AO48,Data!$A$50:$B$56,2,FALSE),0)</f>
        <v>0</v>
      </c>
      <c r="CW48" s="11">
        <f>IF(CW$2=$A48,0,IF(HLOOKUP(CW$2,Recipes!$H:$GI,'Production Calculator'!$A48+2,FALSE)=0,0,HLOOKUP(CW$2,Recipes!$H:$GI,'Production Calculator'!$A48+2,FALSE)*$AK48))+IF($AO48=CW$3,$AM48/VLOOKUP($AO48,Data!$A$50:$B$56,2,FALSE),0)</f>
        <v>0</v>
      </c>
      <c r="CX48" s="11">
        <f>IF(CX$2=$A48,0,IF(HLOOKUP(CX$2,Recipes!$H:$GI,'Production Calculator'!$A48+2,FALSE)=0,0,HLOOKUP(CX$2,Recipes!$H:$GI,'Production Calculator'!$A48+2,FALSE)*$AK48))+IF($AO48=CX$3,$AM48/VLOOKUP($AO48,Data!$A$50:$B$56,2,FALSE),0)</f>
        <v>0</v>
      </c>
      <c r="CY48" s="11">
        <f>IF(CY$2=$A48,0,IF(HLOOKUP(CY$2,Recipes!$H:$GI,'Production Calculator'!$A48+2,FALSE)=0,0,HLOOKUP(CY$2,Recipes!$H:$GI,'Production Calculator'!$A48+2,FALSE)*$AK48))+IF($AO48=CY$3,$AM48/VLOOKUP($AO48,Data!$A$50:$B$56,2,FALSE),0)</f>
        <v>0</v>
      </c>
      <c r="CZ48" s="11">
        <f>IF(CZ$2=$A48,0,IF(HLOOKUP(CZ$2,Recipes!$H:$GI,'Production Calculator'!$A48+2,FALSE)=0,0,HLOOKUP(CZ$2,Recipes!$H:$GI,'Production Calculator'!$A48+2,FALSE)*$AK48))+IF($AO48=CZ$3,$AM48/VLOOKUP($AO48,Data!$A$50:$B$56,2,FALSE),0)</f>
        <v>0</v>
      </c>
      <c r="DA48" s="11">
        <f>IF(DA$2=$A48,0,IF(HLOOKUP(DA$2,Recipes!$H:$GI,'Production Calculator'!$A48+2,FALSE)=0,0,HLOOKUP(DA$2,Recipes!$H:$GI,'Production Calculator'!$A48+2,FALSE)*$AK48))+IF($AO48=DA$3,$AM48/VLOOKUP($AO48,Data!$A$50:$B$56,2,FALSE),0)</f>
        <v>0</v>
      </c>
      <c r="DB48" s="11">
        <f>IF(DB$2=$A48,0,IF(HLOOKUP(DB$2,Recipes!$H:$GI,'Production Calculator'!$A48+2,FALSE)=0,0,HLOOKUP(DB$2,Recipes!$H:$GI,'Production Calculator'!$A48+2,FALSE)*$AK48))+IF($AO48=DB$3,$AM48/VLOOKUP($AO48,Data!$A$50:$B$56,2,FALSE),0)</f>
        <v>0</v>
      </c>
      <c r="DC48" s="11">
        <f>IF(DC$2=$A48,0,IF(HLOOKUP(DC$2,Recipes!$H:$GI,'Production Calculator'!$A48+2,FALSE)=0,0,HLOOKUP(DC$2,Recipes!$H:$GI,'Production Calculator'!$A48+2,FALSE)*$AK48))+IF($AO48=DC$3,$AM48/VLOOKUP($AO48,Data!$A$50:$B$56,2,FALSE),0)</f>
        <v>0</v>
      </c>
      <c r="DD48" s="11">
        <f>IF(DD$2=$A48,0,IF(HLOOKUP(DD$2,Recipes!$H:$GI,'Production Calculator'!$A48+2,FALSE)=0,0,HLOOKUP(DD$2,Recipes!$H:$GI,'Production Calculator'!$A48+2,FALSE)*$AK48))+IF($AO48=DD$3,$AM48/VLOOKUP($AO48,Data!$A$50:$B$56,2,FALSE),0)</f>
        <v>0</v>
      </c>
      <c r="DE48" s="11">
        <f>IF(DE$2=$A48,0,IF(HLOOKUP(DE$2,Recipes!$H:$GI,'Production Calculator'!$A48+2,FALSE)=0,0,HLOOKUP(DE$2,Recipes!$H:$GI,'Production Calculator'!$A48+2,FALSE)*$AK48))+IF($AO48=DE$3,$AM48/VLOOKUP($AO48,Data!$A$50:$B$56,2,FALSE),0)</f>
        <v>0</v>
      </c>
      <c r="DF48" s="11">
        <f>IF(DF$2=$A48,0,IF(HLOOKUP(DF$2,Recipes!$H:$GI,'Production Calculator'!$A48+2,FALSE)=0,0,HLOOKUP(DF$2,Recipes!$H:$GI,'Production Calculator'!$A48+2,FALSE)*$AK48))+IF($AO48=DF$3,$AM48/VLOOKUP($AO48,Data!$A$50:$B$56,2,FALSE),0)</f>
        <v>0</v>
      </c>
      <c r="DG48" s="11">
        <f>IF(DG$2=$A48,0,IF(HLOOKUP(DG$2,Recipes!$H:$GI,'Production Calculator'!$A48+2,FALSE)=0,0,HLOOKUP(DG$2,Recipes!$H:$GI,'Production Calculator'!$A48+2,FALSE)*$AK48))+IF($AO48=DG$3,$AM48/VLOOKUP($AO48,Data!$A$50:$B$56,2,FALSE),0)</f>
        <v>0</v>
      </c>
      <c r="DH48" s="11">
        <f>IF(DH$2=$A48,0,IF(HLOOKUP(DH$2,Recipes!$H:$GI,'Production Calculator'!$A48+2,FALSE)=0,0,HLOOKUP(DH$2,Recipes!$H:$GI,'Production Calculator'!$A48+2,FALSE)*$AK48))+IF($AO48=DH$3,$AM48/VLOOKUP($AO48,Data!$A$50:$B$56,2,FALSE),0)</f>
        <v>0</v>
      </c>
      <c r="DI48" s="11">
        <f>IF(DI$2=$A48,0,IF(HLOOKUP(DI$2,Recipes!$H:$GI,'Production Calculator'!$A48+2,FALSE)=0,0,HLOOKUP(DI$2,Recipes!$H:$GI,'Production Calculator'!$A48+2,FALSE)*$AK48))+IF($AO48=DI$3,$AM48/VLOOKUP($AO48,Data!$A$50:$B$56,2,FALSE),0)</f>
        <v>0</v>
      </c>
      <c r="DJ48" s="11">
        <f>IF(DJ$2=$A48,0,IF(HLOOKUP(DJ$2,Recipes!$H:$GI,'Production Calculator'!$A48+2,FALSE)=0,0,HLOOKUP(DJ$2,Recipes!$H:$GI,'Production Calculator'!$A48+2,FALSE)*$AK48))+IF($AO48=DJ$3,$AM48/VLOOKUP($AO48,Data!$A$50:$B$56,2,FALSE),0)</f>
        <v>0</v>
      </c>
      <c r="DK48" s="11">
        <f>IF(DK$2=$A48,0,IF(HLOOKUP(DK$2,Recipes!$H:$GI,'Production Calculator'!$A48+2,FALSE)=0,0,HLOOKUP(DK$2,Recipes!$H:$GI,'Production Calculator'!$A48+2,FALSE)*$AK48))+IF($AO48=DK$3,$AM48/VLOOKUP($AO48,Data!$A$50:$B$56,2,FALSE),0)</f>
        <v>0</v>
      </c>
      <c r="DL48" s="11">
        <f>IF(DL$2=$A48,0,IF(HLOOKUP(DL$2,Recipes!$H:$GI,'Production Calculator'!$A48+2,FALSE)=0,0,HLOOKUP(DL$2,Recipes!$H:$GI,'Production Calculator'!$A48+2,FALSE)*$AK48))+IF($AO48=DL$3,$AM48/VLOOKUP($AO48,Data!$A$50:$B$56,2,FALSE),0)</f>
        <v>0</v>
      </c>
      <c r="DM48" s="11">
        <f>IF(DM$2=$A48,0,IF(HLOOKUP(DM$2,Recipes!$H:$GI,'Production Calculator'!$A48+2,FALSE)=0,0,HLOOKUP(DM$2,Recipes!$H:$GI,'Production Calculator'!$A48+2,FALSE)*$AK48))+IF($AO48=DM$3,$AM48/VLOOKUP($AO48,Data!$A$50:$B$56,2,FALSE),0)</f>
        <v>0</v>
      </c>
      <c r="DN48" s="11">
        <f>IF(DN$2=$A48,0,IF(HLOOKUP(DN$2,Recipes!$H:$GI,'Production Calculator'!$A48+2,FALSE)=0,0,HLOOKUP(DN$2,Recipes!$H:$GI,'Production Calculator'!$A48+2,FALSE)*$AK48))+IF($AO48=DN$3,$AM48/VLOOKUP($AO48,Data!$A$50:$B$56,2,FALSE),0)</f>
        <v>0</v>
      </c>
      <c r="DO48" s="11">
        <f>IF(DO$2=$A48,0,IF(HLOOKUP(DO$2,Recipes!$H:$GI,'Production Calculator'!$A48+2,FALSE)=0,0,HLOOKUP(DO$2,Recipes!$H:$GI,'Production Calculator'!$A48+2,FALSE)*$AK48))+IF($AO48=DO$3,$AM48/VLOOKUP($AO48,Data!$A$50:$B$56,2,FALSE),0)</f>
        <v>0</v>
      </c>
      <c r="DP48" s="11">
        <f>IF(DP$2=$A48,0,IF(HLOOKUP(DP$2,Recipes!$H:$GI,'Production Calculator'!$A48+2,FALSE)=0,0,HLOOKUP(DP$2,Recipes!$H:$GI,'Production Calculator'!$A48+2,FALSE)*$AK48))+IF($AO48=DP$3,$AM48/VLOOKUP($AO48,Data!$A$50:$B$56,2,FALSE),0)</f>
        <v>0</v>
      </c>
      <c r="DQ48" s="11">
        <f>IF(DQ$2=$A48,0,IF(HLOOKUP(DQ$2,Recipes!$H:$GI,'Production Calculator'!$A48+2,FALSE)=0,0,HLOOKUP(DQ$2,Recipes!$H:$GI,'Production Calculator'!$A48+2,FALSE)*$AK48))+IF($AO48=DQ$3,$AM48/VLOOKUP($AO48,Data!$A$50:$B$56,2,FALSE),0)</f>
        <v>0</v>
      </c>
      <c r="DR48" s="11">
        <f>IF(DR$2=$A48,0,IF(HLOOKUP(DR$2,Recipes!$H:$GI,'Production Calculator'!$A48+2,FALSE)=0,0,HLOOKUP(DR$2,Recipes!$H:$GI,'Production Calculator'!$A48+2,FALSE)*$AK48))+IF($AO48=DR$3,$AM48/VLOOKUP($AO48,Data!$A$50:$B$56,2,FALSE),0)</f>
        <v>0</v>
      </c>
      <c r="DS48" s="11">
        <f>IF(DS$2=$A48,0,IF(HLOOKUP(DS$2,Recipes!$H:$GI,'Production Calculator'!$A48+2,FALSE)=0,0,HLOOKUP(DS$2,Recipes!$H:$GI,'Production Calculator'!$A48+2,FALSE)*$AK48))+IF($AO48=DS$3,$AM48/VLOOKUP($AO48,Data!$A$50:$B$56,2,FALSE),0)</f>
        <v>0</v>
      </c>
      <c r="DT48" s="11">
        <f>IF(DT$2=$A48,0,IF(HLOOKUP(DT$2,Recipes!$H:$GI,'Production Calculator'!$A48+2,FALSE)=0,0,HLOOKUP(DT$2,Recipes!$H:$GI,'Production Calculator'!$A48+2,FALSE)*$AK48))+IF($AO48=DT$3,$AM48/VLOOKUP($AO48,Data!$A$50:$B$56,2,FALSE),0)</f>
        <v>0</v>
      </c>
      <c r="DU48" s="11">
        <f>IF(DU$2=$A48,0,IF(HLOOKUP(DU$2,Recipes!$H:$GI,'Production Calculator'!$A48+2,FALSE)=0,0,HLOOKUP(DU$2,Recipes!$H:$GI,'Production Calculator'!$A48+2,FALSE)*$AK48))+IF($AO48=DU$3,$AM48/VLOOKUP($AO48,Data!$A$50:$B$56,2,FALSE),0)</f>
        <v>0</v>
      </c>
      <c r="DV48" s="11">
        <f>IF(DV$2=$A48,0,IF(HLOOKUP(DV$2,Recipes!$H:$GI,'Production Calculator'!$A48+2,FALSE)=0,0,HLOOKUP(DV$2,Recipes!$H:$GI,'Production Calculator'!$A48+2,FALSE)*$AK48))+IF($AO48=DV$3,$AM48/VLOOKUP($AO48,Data!$A$50:$B$56,2,FALSE),0)</f>
        <v>0</v>
      </c>
      <c r="DW48" s="11">
        <f>IF(DW$2=$A48,0,IF(HLOOKUP(DW$2,Recipes!$H:$GI,'Production Calculator'!$A48+2,FALSE)=0,0,HLOOKUP(DW$2,Recipes!$H:$GI,'Production Calculator'!$A48+2,FALSE)*$AK48))+IF($AO48=DW$3,$AM48/VLOOKUP($AO48,Data!$A$50:$B$56,2,FALSE),0)</f>
        <v>0</v>
      </c>
      <c r="DX48" s="11">
        <f>IF(DX$2=$A48,0,IF(HLOOKUP(DX$2,Recipes!$H:$GI,'Production Calculator'!$A48+2,FALSE)=0,0,HLOOKUP(DX$2,Recipes!$H:$GI,'Production Calculator'!$A48+2,FALSE)*$AK48))+IF($AO48=DX$3,$AM48/VLOOKUP($AO48,Data!$A$50:$B$56,2,FALSE),0)</f>
        <v>0</v>
      </c>
      <c r="DY48" s="11">
        <f>IF(DY$2=$A48,0,IF(HLOOKUP(DY$2,Recipes!$H:$GI,'Production Calculator'!$A48+2,FALSE)=0,0,HLOOKUP(DY$2,Recipes!$H:$GI,'Production Calculator'!$A48+2,FALSE)*$AK48))+IF($AO48=DY$3,$AM48/VLOOKUP($AO48,Data!$A$50:$B$56,2,FALSE),0)</f>
        <v>0</v>
      </c>
      <c r="DZ48" s="11">
        <f>IF(DZ$2=$A48,0,IF(HLOOKUP(DZ$2,Recipes!$H:$GI,'Production Calculator'!$A48+2,FALSE)=0,0,HLOOKUP(DZ$2,Recipes!$H:$GI,'Production Calculator'!$A48+2,FALSE)*$AK48))+IF($AO48=DZ$3,$AM48/VLOOKUP($AO48,Data!$A$50:$B$56,2,FALSE),0)</f>
        <v>0</v>
      </c>
      <c r="EA48" s="11">
        <f>IF(EA$2=$A48,0,IF(HLOOKUP(EA$2,Recipes!$H:$GI,'Production Calculator'!$A48+2,FALSE)=0,0,HLOOKUP(EA$2,Recipes!$H:$GI,'Production Calculator'!$A48+2,FALSE)*$AK48))+IF($AO48=EA$3,$AM48/VLOOKUP($AO48,Data!$A$50:$B$56,2,FALSE),0)</f>
        <v>0</v>
      </c>
      <c r="EB48" s="11">
        <f>IF(EB$2=$A48,0,IF(HLOOKUP(EB$2,Recipes!$H:$GI,'Production Calculator'!$A48+2,FALSE)=0,0,HLOOKUP(EB$2,Recipes!$H:$GI,'Production Calculator'!$A48+2,FALSE)*$AK48))+IF($AO48=EB$3,$AM48/VLOOKUP($AO48,Data!$A$50:$B$56,2,FALSE),0)</f>
        <v>0</v>
      </c>
      <c r="EC48" s="11">
        <f>IF(EC$2=$A48,0,IF(HLOOKUP(EC$2,Recipes!$H:$GI,'Production Calculator'!$A48+2,FALSE)=0,0,HLOOKUP(EC$2,Recipes!$H:$GI,'Production Calculator'!$A48+2,FALSE)*$AK48))+IF($AO48=EC$3,$AM48/VLOOKUP($AO48,Data!$A$50:$B$56,2,FALSE),0)</f>
        <v>0</v>
      </c>
      <c r="ED48" s="11">
        <f>IF(ED$2=$A48,0,IF(HLOOKUP(ED$2,Recipes!$H:$GI,'Production Calculator'!$A48+2,FALSE)=0,0,HLOOKUP(ED$2,Recipes!$H:$GI,'Production Calculator'!$A48+2,FALSE)*$AK48))+IF($AO48=ED$3,$AM48/VLOOKUP($AO48,Data!$A$50:$B$56,2,FALSE),0)</f>
        <v>0</v>
      </c>
      <c r="EE48" s="11">
        <f>IF(EE$2=$A48,0,IF(HLOOKUP(EE$2,Recipes!$H:$GI,'Production Calculator'!$A48+2,FALSE)=0,0,HLOOKUP(EE$2,Recipes!$H:$GI,'Production Calculator'!$A48+2,FALSE)*$AK48))+IF($AO48=EE$3,$AM48/VLOOKUP($AO48,Data!$A$50:$B$56,2,FALSE),0)</f>
        <v>0</v>
      </c>
      <c r="EF48" s="11">
        <f>IF(EF$2=$A48,0,IF(HLOOKUP(EF$2,Recipes!$H:$GI,'Production Calculator'!$A48+2,FALSE)=0,0,HLOOKUP(EF$2,Recipes!$H:$GI,'Production Calculator'!$A48+2,FALSE)*$AK48))+IF($AO48=EF$3,$AM48/VLOOKUP($AO48,Data!$A$50:$B$56,2,FALSE),0)</f>
        <v>0</v>
      </c>
      <c r="EG48" s="11">
        <f>IF(EG$2=$A48,0,IF(HLOOKUP(EG$2,Recipes!$H:$GI,'Production Calculator'!$A48+2,FALSE)=0,0,HLOOKUP(EG$2,Recipes!$H:$GI,'Production Calculator'!$A48+2,FALSE)*$AK48))+IF($AO48=EG$3,$AM48/VLOOKUP($AO48,Data!$A$50:$B$56,2,FALSE),0)</f>
        <v>0</v>
      </c>
      <c r="EH48" s="11">
        <f>IF(EH$2=$A48,0,IF(HLOOKUP(EH$2,Recipes!$H:$GI,'Production Calculator'!$A48+2,FALSE)=0,0,HLOOKUP(EH$2,Recipes!$H:$GI,'Production Calculator'!$A48+2,FALSE)*$AK48))+IF($AO48=EH$3,$AM48/VLOOKUP($AO48,Data!$A$50:$B$56,2,FALSE),0)</f>
        <v>0</v>
      </c>
      <c r="EI48" s="11">
        <f>IF(EI$2=$A48,0,IF(HLOOKUP(EI$2,Recipes!$H:$GI,'Production Calculator'!$A48+2,FALSE)=0,0,HLOOKUP(EI$2,Recipes!$H:$GI,'Production Calculator'!$A48+2,FALSE)*$AK48))+IF($AO48=EI$3,$AM48/VLOOKUP($AO48,Data!$A$50:$B$56,2,FALSE),0)</f>
        <v>0</v>
      </c>
      <c r="EJ48" s="11">
        <f>IF(EJ$2=$A48,0,IF(HLOOKUP(EJ$2,Recipes!$H:$GI,'Production Calculator'!$A48+2,FALSE)=0,0,HLOOKUP(EJ$2,Recipes!$H:$GI,'Production Calculator'!$A48+2,FALSE)*$AK48))+IF($AO48=EJ$3,$AM48/VLOOKUP($AO48,Data!$A$50:$B$56,2,FALSE),0)</f>
        <v>0</v>
      </c>
      <c r="EK48" s="11">
        <f>IF(EK$2=$A48,0,IF(HLOOKUP(EK$2,Recipes!$H:$GI,'Production Calculator'!$A48+2,FALSE)=0,0,HLOOKUP(EK$2,Recipes!$H:$GI,'Production Calculator'!$A48+2,FALSE)*$AK48))+IF($AO48=EK$3,$AM48/VLOOKUP($AO48,Data!$A$50:$B$56,2,FALSE),0)</f>
        <v>0</v>
      </c>
      <c r="EL48" s="11">
        <f>IF(EL$2=$A48,0,IF(HLOOKUP(EL$2,Recipes!$H:$GI,'Production Calculator'!$A48+2,FALSE)=0,0,HLOOKUP(EL$2,Recipes!$H:$GI,'Production Calculator'!$A48+2,FALSE)*$AK48))+IF($AO48=EL$3,$AM48/VLOOKUP($AO48,Data!$A$50:$B$56,2,FALSE),0)</f>
        <v>0</v>
      </c>
      <c r="EM48" s="11">
        <f>IF(EM$2=$A48,0,IF(HLOOKUP(EM$2,Recipes!$H:$GI,'Production Calculator'!$A48+2,FALSE)=0,0,HLOOKUP(EM$2,Recipes!$H:$GI,'Production Calculator'!$A48+2,FALSE)*$AK48))+IF($AO48=EM$3,$AM48/VLOOKUP($AO48,Data!$A$50:$B$56,2,FALSE),0)</f>
        <v>0</v>
      </c>
      <c r="EN48" s="11">
        <f>IF(EN$2=$A48,0,IF(HLOOKUP(EN$2,Recipes!$H:$GI,'Production Calculator'!$A48+2,FALSE)=0,0,HLOOKUP(EN$2,Recipes!$H:$GI,'Production Calculator'!$A48+2,FALSE)*$AK48))+IF($AO48=EN$3,$AM48/VLOOKUP($AO48,Data!$A$50:$B$56,2,FALSE),0)</f>
        <v>0</v>
      </c>
      <c r="EO48" s="11">
        <f>IF(EO$2=$A48,0,IF(HLOOKUP(EO$2,Recipes!$H:$GI,'Production Calculator'!$A48+2,FALSE)=0,0,HLOOKUP(EO$2,Recipes!$H:$GI,'Production Calculator'!$A48+2,FALSE)*$AK48))+IF($AO48=EO$3,$AM48/VLOOKUP($AO48,Data!$A$50:$B$56,2,FALSE),0)</f>
        <v>0</v>
      </c>
      <c r="EP48" s="11">
        <f>IF(EP$2=$A48,0,IF(HLOOKUP(EP$2,Recipes!$H:$GI,'Production Calculator'!$A48+2,FALSE)=0,0,HLOOKUP(EP$2,Recipes!$H:$GI,'Production Calculator'!$A48+2,FALSE)*$AK48))+IF($AO48=EP$3,$AM48/VLOOKUP($AO48,Data!$A$50:$B$56,2,FALSE),0)</f>
        <v>0</v>
      </c>
      <c r="EQ48" s="11">
        <f>IF(EQ$2=$A48,0,IF(HLOOKUP(EQ$2,Recipes!$H:$GI,'Production Calculator'!$A48+2,FALSE)=0,0,HLOOKUP(EQ$2,Recipes!$H:$GI,'Production Calculator'!$A48+2,FALSE)*$AK48))+IF($AO48=EQ$3,$AM48/VLOOKUP($AO48,Data!$A$50:$B$56,2,FALSE),0)</f>
        <v>0</v>
      </c>
      <c r="ER48" s="11">
        <f>IF(ER$2=$A48,0,IF(HLOOKUP(ER$2,Recipes!$H:$GI,'Production Calculator'!$A48+2,FALSE)=0,0,HLOOKUP(ER$2,Recipes!$H:$GI,'Production Calculator'!$A48+2,FALSE)*$AK48))+IF($AO48=ER$3,$AM48/VLOOKUP($AO48,Data!$A$50:$B$56,2,FALSE),0)</f>
        <v>0</v>
      </c>
      <c r="ES48" s="11">
        <f>IF(ES$2=$A48,0,IF(HLOOKUP(ES$2,Recipes!$H:$GI,'Production Calculator'!$A48+2,FALSE)=0,0,HLOOKUP(ES$2,Recipes!$H:$GI,'Production Calculator'!$A48+2,FALSE)*$AK48))+IF($AO48=ES$3,$AM48/VLOOKUP($AO48,Data!$A$50:$B$56,2,FALSE),0)</f>
        <v>0</v>
      </c>
      <c r="ET48" s="11">
        <f>IF(ET$2=$A48,0,IF(HLOOKUP(ET$2,Recipes!$H:$GI,'Production Calculator'!$A48+2,FALSE)=0,0,HLOOKUP(ET$2,Recipes!$H:$GI,'Production Calculator'!$A48+2,FALSE)*$AK48))+IF($AO48=ET$3,$AM48/VLOOKUP($AO48,Data!$A$50:$B$56,2,FALSE),0)</f>
        <v>0</v>
      </c>
      <c r="EU48" s="11">
        <f>IF(EU$2=$A48,0,IF(HLOOKUP(EU$2,Recipes!$H:$GI,'Production Calculator'!$A48+2,FALSE)=0,0,HLOOKUP(EU$2,Recipes!$H:$GI,'Production Calculator'!$A48+2,FALSE)*$AK48))+IF($AO48=EU$3,$AM48/VLOOKUP($AO48,Data!$A$50:$B$56,2,FALSE),0)</f>
        <v>0</v>
      </c>
      <c r="EV48" s="11">
        <f>IF(EV$2=$A48,0,IF(HLOOKUP(EV$2,Recipes!$H:$GI,'Production Calculator'!$A48+2,FALSE)=0,0,HLOOKUP(EV$2,Recipes!$H:$GI,'Production Calculator'!$A48+2,FALSE)*$AK48))+IF($AO48=EV$3,$AM48/VLOOKUP($AO48,Data!$A$50:$B$56,2,FALSE),0)</f>
        <v>0</v>
      </c>
      <c r="EW48" s="11">
        <f>IF(EW$2=$A48,0,IF(HLOOKUP(EW$2,Recipes!$H:$GI,'Production Calculator'!$A48+2,FALSE)=0,0,HLOOKUP(EW$2,Recipes!$H:$GI,'Production Calculator'!$A48+2,FALSE)*$AK48))+IF($AO48=EW$3,$AM48/VLOOKUP($AO48,Data!$A$50:$B$56,2,FALSE),0)</f>
        <v>0</v>
      </c>
      <c r="EX48" s="11">
        <f>IF(EX$2=$A48,0,IF(HLOOKUP(EX$2,Recipes!$H:$GI,'Production Calculator'!$A48+2,FALSE)=0,0,HLOOKUP(EX$2,Recipes!$H:$GI,'Production Calculator'!$A48+2,FALSE)*$AK48))+IF($AO48=EX$3,$AM48/VLOOKUP($AO48,Data!$A$50:$B$56,2,FALSE),0)</f>
        <v>0</v>
      </c>
      <c r="EY48" s="11">
        <f>IF(EY$2=$A48,0,IF(HLOOKUP(EY$2,Recipes!$H:$GI,'Production Calculator'!$A48+2,FALSE)=0,0,HLOOKUP(EY$2,Recipes!$H:$GI,'Production Calculator'!$A48+2,FALSE)*$AK48))+IF($AO48=EY$3,$AM48/VLOOKUP($AO48,Data!$A$50:$B$56,2,FALSE),0)</f>
        <v>0</v>
      </c>
      <c r="EZ48" s="11">
        <f>IF(EZ$2=$A48,0,IF(HLOOKUP(EZ$2,Recipes!$H:$GI,'Production Calculator'!$A48+2,FALSE)=0,0,HLOOKUP(EZ$2,Recipes!$H:$GI,'Production Calculator'!$A48+2,FALSE)*$AK48))+IF($AO48=EZ$3,$AM48/VLOOKUP($AO48,Data!$A$50:$B$56,2,FALSE),0)</f>
        <v>0</v>
      </c>
      <c r="FA48" s="11">
        <f>IF(FA$2=$A48,0,IF(HLOOKUP(FA$2,Recipes!$H:$GI,'Production Calculator'!$A48+2,FALSE)=0,0,HLOOKUP(FA$2,Recipes!$H:$GI,'Production Calculator'!$A48+2,FALSE)*$AK48))+IF($AO48=FA$3,$AM48/VLOOKUP($AO48,Data!$A$50:$B$56,2,FALSE),0)</f>
        <v>0</v>
      </c>
      <c r="FB48" s="11">
        <f>IF(FB$2=$A48,0,IF(HLOOKUP(FB$2,Recipes!$H:$GI,'Production Calculator'!$A48+2,FALSE)=0,0,HLOOKUP(FB$2,Recipes!$H:$GI,'Production Calculator'!$A48+2,FALSE)*$AK48))+IF($AO48=FB$3,$AM48/VLOOKUP($AO48,Data!$A$50:$B$56,2,FALSE),0)</f>
        <v>0</v>
      </c>
      <c r="FC48" s="11">
        <f>IF(FC$2=$A48,0,IF(HLOOKUP(FC$2,Recipes!$H:$GI,'Production Calculator'!$A48+2,FALSE)=0,0,HLOOKUP(FC$2,Recipes!$H:$GI,'Production Calculator'!$A48+2,FALSE)*$AK48))+IF($AO48=FC$3,$AM48/VLOOKUP($AO48,Data!$A$50:$B$56,2,FALSE),0)</f>
        <v>0</v>
      </c>
      <c r="FD48" s="11">
        <f>IF(FD$2=$A48,0,IF(HLOOKUP(FD$2,Recipes!$H:$GI,'Production Calculator'!$A48+2,FALSE)=0,0,HLOOKUP(FD$2,Recipes!$H:$GI,'Production Calculator'!$A48+2,FALSE)*$AK48))+IF($AO48=FD$3,$AM48/VLOOKUP($AO48,Data!$A$50:$B$56,2,FALSE),0)</f>
        <v>0</v>
      </c>
      <c r="FE48" s="11">
        <f>IF(FE$2=$A48,0,IF(HLOOKUP(FE$2,Recipes!$H:$GI,'Production Calculator'!$A48+2,FALSE)=0,0,HLOOKUP(FE$2,Recipes!$H:$GI,'Production Calculator'!$A48+2,FALSE)*$AK48))+IF($AO48=FE$3,$AM48/VLOOKUP($AO48,Data!$A$50:$B$56,2,FALSE),0)</f>
        <v>0</v>
      </c>
      <c r="FF48" s="11">
        <f>IF(FF$2=$A48,0,IF(HLOOKUP(FF$2,Recipes!$H:$GI,'Production Calculator'!$A48+2,FALSE)=0,0,HLOOKUP(FF$2,Recipes!$H:$GI,'Production Calculator'!$A48+2,FALSE)*$AK48))+IF($AO48=FF$3,$AM48/VLOOKUP($AO48,Data!$A$50:$B$56,2,FALSE),0)</f>
        <v>0</v>
      </c>
      <c r="FG48" s="11">
        <f>IF(FG$2=$A48,0,IF(HLOOKUP(FG$2,Recipes!$H:$GI,'Production Calculator'!$A48+2,FALSE)=0,0,HLOOKUP(FG$2,Recipes!$H:$GI,'Production Calculator'!$A48+2,FALSE)*$AK48))+IF($AO48=FG$3,$AM48/VLOOKUP($AO48,Data!$A$50:$B$56,2,FALSE),0)</f>
        <v>0</v>
      </c>
      <c r="FH48" s="11">
        <f>IF(FH$2=$A48,0,IF(HLOOKUP(FH$2,Recipes!$H:$GI,'Production Calculator'!$A48+2,FALSE)=0,0,HLOOKUP(FH$2,Recipes!$H:$GI,'Production Calculator'!$A48+2,FALSE)*$AK48))+IF($AO48=FH$3,$AM48/VLOOKUP($AO48,Data!$A$50:$B$56,2,FALSE),0)</f>
        <v>0</v>
      </c>
      <c r="FI48" s="11">
        <f>IF(FI$2=$A48,0,IF(HLOOKUP(FI$2,Recipes!$H:$GI,'Production Calculator'!$A48+2,FALSE)=0,0,HLOOKUP(FI$2,Recipes!$H:$GI,'Production Calculator'!$A48+2,FALSE)*$AK48))+IF($AO48=FI$3,$AM48/VLOOKUP($AO48,Data!$A$50:$B$56,2,FALSE),0)</f>
        <v>0</v>
      </c>
      <c r="FJ48" s="11">
        <f>IF(FJ$2=$A48,0,IF(HLOOKUP(FJ$2,Recipes!$H:$GI,'Production Calculator'!$A48+2,FALSE)=0,0,HLOOKUP(FJ$2,Recipes!$H:$GI,'Production Calculator'!$A48+2,FALSE)*$AK48))+IF($AO48=FJ$3,$AM48/VLOOKUP($AO48,Data!$A$50:$B$56,2,FALSE),0)</f>
        <v>0</v>
      </c>
      <c r="FK48" s="11">
        <f>IF(FK$2=$A48,0,IF(HLOOKUP(FK$2,Recipes!$H:$GI,'Production Calculator'!$A48+2,FALSE)=0,0,HLOOKUP(FK$2,Recipes!$H:$GI,'Production Calculator'!$A48+2,FALSE)*$AK48))+IF($AO48=FK$3,$AM48/VLOOKUP($AO48,Data!$A$50:$B$56,2,FALSE),0)</f>
        <v>0</v>
      </c>
      <c r="FL48" s="11">
        <f>IF(FL$2=$A48,0,IF(HLOOKUP(FL$2,Recipes!$H:$GI,'Production Calculator'!$A48+2,FALSE)=0,0,HLOOKUP(FL$2,Recipes!$H:$GI,'Production Calculator'!$A48+2,FALSE)*$AK48))+IF($AO48=FL$3,$AM48/VLOOKUP($AO48,Data!$A$50:$B$56,2,FALSE),0)</f>
        <v>0</v>
      </c>
      <c r="FM48" s="11">
        <f>IF(FM$2=$A48,0,IF(HLOOKUP(FM$2,Recipes!$H:$GI,'Production Calculator'!$A48+2,FALSE)=0,0,HLOOKUP(FM$2,Recipes!$H:$GI,'Production Calculator'!$A48+2,FALSE)*$AK48))+IF($AO48=FM$3,$AM48/VLOOKUP($AO48,Data!$A$50:$B$56,2,FALSE),0)</f>
        <v>0</v>
      </c>
      <c r="FN48" s="11">
        <f>IF(FN$2=$A48,0,IF(HLOOKUP(FN$2,Recipes!$H:$GI,'Production Calculator'!$A48+2,FALSE)=0,0,HLOOKUP(FN$2,Recipes!$H:$GI,'Production Calculator'!$A48+2,FALSE)*$AK48))+IF($AO48=FN$3,$AM48/VLOOKUP($AO48,Data!$A$50:$B$56,2,FALSE),0)</f>
        <v>0</v>
      </c>
      <c r="FO48" s="11">
        <f>IF(FO$2=$A48,0,IF(HLOOKUP(FO$2,Recipes!$H:$GI,'Production Calculator'!$A48+2,FALSE)=0,0,HLOOKUP(FO$2,Recipes!$H:$GI,'Production Calculator'!$A48+2,FALSE)*$AK48))+IF($AO48=FO$3,$AM48/VLOOKUP($AO48,Data!$A$50:$B$56,2,FALSE),0)</f>
        <v>0</v>
      </c>
      <c r="FP48" s="11">
        <f>IF(FP$2=$A48,0,IF(HLOOKUP(FP$2,Recipes!$H:$GI,'Production Calculator'!$A48+2,FALSE)=0,0,HLOOKUP(FP$2,Recipes!$H:$GI,'Production Calculator'!$A48+2,FALSE)*$AK48))+IF($AO48=FP$3,$AM48/VLOOKUP($AO48,Data!$A$50:$B$56,2,FALSE),0)</f>
        <v>0</v>
      </c>
      <c r="FQ48" s="11">
        <f>IF(FQ$2=$A48,0,IF(HLOOKUP(FQ$2,Recipes!$H:$GI,'Production Calculator'!$A48+2,FALSE)=0,0,HLOOKUP(FQ$2,Recipes!$H:$GI,'Production Calculator'!$A48+2,FALSE)*$AK48))+IF($AO48=FQ$3,$AM48/VLOOKUP($AO48,Data!$A$50:$B$56,2,FALSE),0)</f>
        <v>0</v>
      </c>
      <c r="FR48" s="11">
        <f>IF(FR$2=$A48,0,IF(HLOOKUP(FR$2,Recipes!$H:$GI,'Production Calculator'!$A48+2,FALSE)=0,0,HLOOKUP(FR$2,Recipes!$H:$GI,'Production Calculator'!$A48+2,FALSE)*$AK48))+IF($AO48=FR$3,$AM48/VLOOKUP($AO48,Data!$A$50:$B$56,2,FALSE),0)</f>
        <v>0</v>
      </c>
      <c r="FS48" s="11">
        <f>IF(FS$2=$A48,0,IF(HLOOKUP(FS$2,Recipes!$H:$GI,'Production Calculator'!$A48+2,FALSE)=0,0,HLOOKUP(FS$2,Recipes!$H:$GI,'Production Calculator'!$A48+2,FALSE)*$AK48))+IF($AO48=FS$3,$AM48/VLOOKUP($AO48,Data!$A$50:$B$56,2,FALSE),0)</f>
        <v>0</v>
      </c>
      <c r="FT48" s="11">
        <f>IF(FT$2=$A48,0,IF(HLOOKUP(FT$2,Recipes!$H:$GI,'Production Calculator'!$A48+2,FALSE)=0,0,HLOOKUP(FT$2,Recipes!$H:$GI,'Production Calculator'!$A48+2,FALSE)*$AK48))+IF($AO48=FT$3,$AM48/VLOOKUP($AO48,Data!$A$50:$B$56,2,FALSE),0)</f>
        <v>0</v>
      </c>
      <c r="FU48" s="11">
        <f>IF(FU$2=$A48,0,IF(HLOOKUP(FU$2,Recipes!$H:$GI,'Production Calculator'!$A48+2,FALSE)=0,0,HLOOKUP(FU$2,Recipes!$H:$GI,'Production Calculator'!$A48+2,FALSE)*$AK48))+IF($AO48=FU$3,$AM48/VLOOKUP($AO48,Data!$A$50:$B$56,2,FALSE),0)</f>
        <v>0</v>
      </c>
      <c r="FV48" s="11">
        <f>IF(FV$2=$A48,0,IF(HLOOKUP(FV$2,Recipes!$H:$GI,'Production Calculator'!$A48+2,FALSE)=0,0,HLOOKUP(FV$2,Recipes!$H:$GI,'Production Calculator'!$A48+2,FALSE)*$AK48))+IF($AO48=FV$3,$AM48/VLOOKUP($AO48,Data!$A$50:$B$56,2,FALSE),0)</f>
        <v>0</v>
      </c>
      <c r="FW48" s="11">
        <f>IF(FW$2=$A48,0,IF(HLOOKUP(FW$2,Recipes!$H:$GI,'Production Calculator'!$A48+2,FALSE)=0,0,HLOOKUP(FW$2,Recipes!$H:$GI,'Production Calculator'!$A48+2,FALSE)*$AK48))+IF($AO48=FW$3,$AM48/VLOOKUP($AO48,Data!$A$50:$B$56,2,FALSE),0)</f>
        <v>0</v>
      </c>
      <c r="FX48" s="11">
        <f>IF(FX$2=$A48,0,IF(HLOOKUP(FX$2,Recipes!$H:$GI,'Production Calculator'!$A48+2,FALSE)=0,0,HLOOKUP(FX$2,Recipes!$H:$GI,'Production Calculator'!$A48+2,FALSE)*$AK48))+IF($AO48=FX$3,$AM48/VLOOKUP($AO48,Data!$A$50:$B$56,2,FALSE),0)</f>
        <v>0</v>
      </c>
      <c r="FY48" s="11">
        <f>IF(FY$2=$A48,0,IF(HLOOKUP(FY$2,Recipes!$H:$GI,'Production Calculator'!$A48+2,FALSE)=0,0,HLOOKUP(FY$2,Recipes!$H:$GI,'Production Calculator'!$A48+2,FALSE)*$AK48))+IF($AO48=FY$3,$AM48/VLOOKUP($AO48,Data!$A$50:$B$56,2,FALSE),0)</f>
        <v>0</v>
      </c>
      <c r="FZ48" s="11">
        <f>IF(FZ$2=$A48,0,IF(HLOOKUP(FZ$2,Recipes!$H:$GI,'Production Calculator'!$A48+2,FALSE)=0,0,HLOOKUP(FZ$2,Recipes!$H:$GI,'Production Calculator'!$A48+2,FALSE)*$AK48))+IF($AO48=FZ$3,$AM48/VLOOKUP($AO48,Data!$A$50:$B$56,2,FALSE),0)</f>
        <v>0</v>
      </c>
      <c r="GA48" s="11">
        <f>IF(GA$2=$A48,0,IF(HLOOKUP(GA$2,Recipes!$H:$GI,'Production Calculator'!$A48+2,FALSE)=0,0,HLOOKUP(GA$2,Recipes!$H:$GI,'Production Calculator'!$A48+2,FALSE)*$AK48))+IF($AO48=GA$3,$AM48/VLOOKUP($AO48,Data!$A$50:$B$56,2,FALSE),0)</f>
        <v>0</v>
      </c>
      <c r="GB48" s="11">
        <f>IF(GB$2=$A48,0,IF(HLOOKUP(GB$2,Recipes!$H:$GI,'Production Calculator'!$A48+2,FALSE)=0,0,HLOOKUP(GB$2,Recipes!$H:$GI,'Production Calculator'!$A48+2,FALSE)*$AK48))+IF($AO48=GB$3,$AM48/VLOOKUP($AO48,Data!$A$50:$B$56,2,FALSE),0)</f>
        <v>0</v>
      </c>
      <c r="GC48" s="11">
        <f>IF(GC$2=$A48,0,IF(HLOOKUP(GC$2,Recipes!$H:$GI,'Production Calculator'!$A48+2,FALSE)=0,0,HLOOKUP(GC$2,Recipes!$H:$GI,'Production Calculator'!$A48+2,FALSE)*$AK48))+IF($AO48=GC$3,$AM48/VLOOKUP($AO48,Data!$A$50:$B$56,2,FALSE),0)</f>
        <v>0</v>
      </c>
      <c r="GD48" s="11">
        <f>IF(GD$2=$A48,0,IF(HLOOKUP(GD$2,Recipes!$H:$GI,'Production Calculator'!$A48+2,FALSE)=0,0,HLOOKUP(GD$2,Recipes!$H:$GI,'Production Calculator'!$A48+2,FALSE)*$AK48))+IF($AO48=GD$3,$AM48/VLOOKUP($AO48,Data!$A$50:$B$56,2,FALSE),0)</f>
        <v>0</v>
      </c>
      <c r="GE48" s="11">
        <f>IF(GE$2=$A48,0,IF(HLOOKUP(GE$2,Recipes!$H:$GI,'Production Calculator'!$A48+2,FALSE)=0,0,HLOOKUP(GE$2,Recipes!$H:$GI,'Production Calculator'!$A48+2,FALSE)*$AK48))+IF($AO48=GE$3,$AM48/VLOOKUP($AO48,Data!$A$50:$B$56,2,FALSE),0)</f>
        <v>0</v>
      </c>
      <c r="GF48" s="11">
        <f>IF(GF$2=$A48,0,IF(HLOOKUP(GF$2,Recipes!$H:$GI,'Production Calculator'!$A48+2,FALSE)=0,0,HLOOKUP(GF$2,Recipes!$H:$GI,'Production Calculator'!$A48+2,FALSE)*$AK48))+IF($AO48=GF$3,$AM48/VLOOKUP($AO48,Data!$A$50:$B$56,2,FALSE),0)</f>
        <v>0</v>
      </c>
      <c r="GG48" s="11">
        <f>IF(GG$2=$A48,0,IF(HLOOKUP(GG$2,Recipes!$H:$GI,'Production Calculator'!$A48+2,FALSE)=0,0,HLOOKUP(GG$2,Recipes!$H:$GI,'Production Calculator'!$A48+2,FALSE)*$AK48))+IF($AO48=GG$3,$AM48/VLOOKUP($AO48,Data!$A$50:$B$56,2,FALSE),0)</f>
        <v>0</v>
      </c>
      <c r="GH48" s="11">
        <f>IF(GH$2=$A48,0,IF(HLOOKUP(GH$2,Recipes!$H:$GI,'Production Calculator'!$A48+2,FALSE)=0,0,HLOOKUP(GH$2,Recipes!$H:$GI,'Production Calculator'!$A48+2,FALSE)*$AK48))+IF($AO48=GH$3,$AM48/VLOOKUP($AO48,Data!$A$50:$B$56,2,FALSE),0)</f>
        <v>0</v>
      </c>
      <c r="GI48" s="11">
        <f>IF(GI$2=$A48,0,IF(HLOOKUP(GI$2,Recipes!$H:$GI,'Production Calculator'!$A48+2,FALSE)=0,0,HLOOKUP(GI$2,Recipes!$H:$GI,'Production Calculator'!$A48+2,FALSE)*$AK48))+IF($AO48=GI$3,$AM48/VLOOKUP($AO48,Data!$A$50:$B$56,2,FALSE),0)</f>
        <v>0</v>
      </c>
      <c r="GJ48" s="11">
        <f>IF(GJ$2=$A48,0,IF(HLOOKUP(GJ$2,Recipes!$H:$GI,'Production Calculator'!$A48+2,FALSE)=0,0,HLOOKUP(GJ$2,Recipes!$H:$GI,'Production Calculator'!$A48+2,FALSE)*$AK48))+IF($AO48=GJ$3,$AM48/VLOOKUP($AO48,Data!$A$50:$B$56,2,FALSE),0)</f>
        <v>0</v>
      </c>
      <c r="GK48" s="11">
        <f>IF(GK$2=$A48,0,IF(HLOOKUP(GK$2,Recipes!$H:$GI,'Production Calculator'!$A48+2,FALSE)=0,0,HLOOKUP(GK$2,Recipes!$H:$GI,'Production Calculator'!$A48+2,FALSE)*$AK48))+IF($AO48=GK$3,$AM48/VLOOKUP($AO48,Data!$A$50:$B$56,2,FALSE),0)</f>
        <v>0</v>
      </c>
      <c r="GL48" s="11">
        <f>IF(GL$2=$A48,0,IF(HLOOKUP(GL$2,Recipes!$H:$GI,'Production Calculator'!$A48+2,FALSE)=0,0,HLOOKUP(GL$2,Recipes!$H:$GI,'Production Calculator'!$A48+2,FALSE)*$AK48))+IF($AO48=GL$3,$AM48/VLOOKUP($AO48,Data!$A$50:$B$56,2,FALSE),0)</f>
        <v>0</v>
      </c>
      <c r="GM48" s="11">
        <f>IF(GM$2=$A48,0,IF(HLOOKUP(GM$2,Recipes!$H:$GI,'Production Calculator'!$A48+2,FALSE)=0,0,HLOOKUP(GM$2,Recipes!$H:$GI,'Production Calculator'!$A48+2,FALSE)*$AK48))+IF($AO48=GM$3,$AM48/VLOOKUP($AO48,Data!$A$50:$B$56,2,FALSE),0)</f>
        <v>0</v>
      </c>
      <c r="GN48" s="11">
        <f>IF(GN$2=$A48,0,IF(HLOOKUP(GN$2,Recipes!$H:$GI,'Production Calculator'!$A48+2,FALSE)=0,0,HLOOKUP(GN$2,Recipes!$H:$GI,'Production Calculator'!$A48+2,FALSE)*$AK48))+IF($AO48=GN$3,$AM48/VLOOKUP($AO48,Data!$A$50:$B$56,2,FALSE),0)</f>
        <v>0</v>
      </c>
      <c r="GO48" s="11">
        <f>IF(GO$2=$A48,0,IF(HLOOKUP(GO$2,Recipes!$H:$GI,'Production Calculator'!$A48+2,FALSE)=0,0,HLOOKUP(GO$2,Recipes!$H:$GI,'Production Calculator'!$A48+2,FALSE)*$AK48))+IF($AO48=GO$3,$AM48/VLOOKUP($AO48,Data!$A$50:$B$56,2,FALSE),0)</f>
        <v>0</v>
      </c>
      <c r="GP48" s="11">
        <f>IF(GP$2=$A48,0,IF(HLOOKUP(GP$2,Recipes!$H:$GI,'Production Calculator'!$A48+2,FALSE)=0,0,HLOOKUP(GP$2,Recipes!$H:$GI,'Production Calculator'!$A48+2,FALSE)*$AK48))+IF($AO48=GP$3,$AM48/VLOOKUP($AO48,Data!$A$50:$B$56,2,FALSE),0)</f>
        <v>0</v>
      </c>
      <c r="GQ48" s="11">
        <f>IF(GQ$2=$A48,0,IF(HLOOKUP(GQ$2,Recipes!$H:$GI,'Production Calculator'!$A48+2,FALSE)=0,0,HLOOKUP(GQ$2,Recipes!$H:$GI,'Production Calculator'!$A48+2,FALSE)*$AK48))+IF($AO48=GQ$3,$AM48/VLOOKUP($AO48,Data!$A$50:$B$56,2,FALSE),0)</f>
        <v>0</v>
      </c>
      <c r="GR48" s="11">
        <f>IF(GR$2=$A48,0,IF(HLOOKUP(GR$2,Recipes!$H:$GI,'Production Calculator'!$A48+2,FALSE)=0,0,HLOOKUP(GR$2,Recipes!$H:$GI,'Production Calculator'!$A48+2,FALSE)*$AK48))+IF($AO48=GR$3,$AM48/VLOOKUP($AO48,Data!$A$50:$B$56,2,FALSE),0)</f>
        <v>0</v>
      </c>
      <c r="GS48" s="11">
        <f>IF(GS$2=$A48,0,IF(HLOOKUP(GS$2,Recipes!$H:$GI,'Production Calculator'!$A48+2,FALSE)=0,0,HLOOKUP(GS$2,Recipes!$H:$GI,'Production Calculator'!$A48+2,FALSE)*$AK48))+IF($AO48=GS$3,$AM48/VLOOKUP($AO48,Data!$A$50:$B$56,2,FALSE),0)</f>
        <v>0</v>
      </c>
      <c r="GT48" s="11">
        <f>IF(GT$2=$A48,0,IF(HLOOKUP(GT$2,Recipes!$H:$GI,'Production Calculator'!$A48+2,FALSE)=0,0,HLOOKUP(GT$2,Recipes!$H:$GI,'Production Calculator'!$A48+2,FALSE)*$AK48))+IF($AO48=GT$3,$AM48/VLOOKUP($AO48,Data!$A$50:$B$56,2,FALSE),0)</f>
        <v>0</v>
      </c>
      <c r="GU48" s="11">
        <f>IF(GU$2=$A48,0,IF(HLOOKUP(GU$2,Recipes!$H:$GI,'Production Calculator'!$A48+2,FALSE)=0,0,HLOOKUP(GU$2,Recipes!$H:$GI,'Production Calculator'!$A48+2,FALSE)*$AK48))+IF($AO48=GU$3,$AM48/VLOOKUP($AO48,Data!$A$50:$B$56,2,FALSE),0)</f>
        <v>0</v>
      </c>
      <c r="GV48" s="11">
        <f>IF(GV$2=$A48,0,IF(HLOOKUP(GV$2,Recipes!$H:$GI,'Production Calculator'!$A48+2,FALSE)=0,0,HLOOKUP(GV$2,Recipes!$H:$GI,'Production Calculator'!$A48+2,FALSE)*$AK48))+IF($AO48=GV$3,$AM48/VLOOKUP($AO48,Data!$A$50:$B$56,2,FALSE),0)</f>
        <v>0</v>
      </c>
      <c r="GW48" s="11">
        <f>IF(GW$2=$A48,0,IF(HLOOKUP(GW$2,Recipes!$H:$GI,'Production Calculator'!$A48+2,FALSE)=0,0,HLOOKUP(GW$2,Recipes!$H:$GI,'Production Calculator'!$A48+2,FALSE)*$AK48))+IF($AO48=GW$3,$AM48/VLOOKUP($AO48,Data!$A$50:$B$56,2,FALSE),0)</f>
        <v>0</v>
      </c>
      <c r="GX48" s="11">
        <f>IF(GX$2=$A48,0,IF(HLOOKUP(GX$2,Recipes!$H:$GI,'Production Calculator'!$A48+2,FALSE)=0,0,HLOOKUP(GX$2,Recipes!$H:$GI,'Production Calculator'!$A48+2,FALSE)*$AK48))+IF($AO48=GX$3,$AM48/VLOOKUP($AO48,Data!$A$50:$B$56,2,FALSE),0)</f>
        <v>0</v>
      </c>
      <c r="GY48" s="11">
        <f>IF(GY$2=$A48,0,IF(HLOOKUP(GY$2,Recipes!$H:$GI,'Production Calculator'!$A48+2,FALSE)=0,0,HLOOKUP(GY$2,Recipes!$H:$GI,'Production Calculator'!$A48+2,FALSE)*$AK48))+IF($AO48=GY$3,$AM48/VLOOKUP($AO48,Data!$A$50:$B$56,2,FALSE),0)</f>
        <v>0</v>
      </c>
      <c r="GZ48" s="11">
        <f>IF(GZ$2=$A48,0,IF(HLOOKUP(GZ$2,Recipes!$H:$GI,'Production Calculator'!$A48+2,FALSE)=0,0,HLOOKUP(GZ$2,Recipes!$H:$GI,'Production Calculator'!$A48+2,FALSE)*$AK48))+IF($AO48=GZ$3,$AM48/VLOOKUP($AO48,Data!$A$50:$B$56,2,FALSE),0)</f>
        <v>0</v>
      </c>
      <c r="HA48" s="11">
        <f>IF(HA$2=$A48,0,IF(HLOOKUP(HA$2,Recipes!$H:$GI,'Production Calculator'!$A48+2,FALSE)=0,0,HLOOKUP(HA$2,Recipes!$H:$GI,'Production Calculator'!$A48+2,FALSE)*$AK48))+IF($AO48=HA$3,$AM48/VLOOKUP($AO48,Data!$A$50:$B$56,2,FALSE),0)</f>
        <v>0</v>
      </c>
      <c r="HB48" s="11">
        <f>IF(HB$2=$A48,0,IF(HLOOKUP(HB$2,Recipes!$H:$GI,'Production Calculator'!$A48+2,FALSE)=0,0,HLOOKUP(HB$2,Recipes!$H:$GI,'Production Calculator'!$A48+2,FALSE)*$AK48))+IF($AO48=HB$3,$AM48/VLOOKUP($AO48,Data!$A$50:$B$56,2,FALSE),0)</f>
        <v>0</v>
      </c>
      <c r="HC48" s="11">
        <f>IF(HC$2=$A48,0,IF(HLOOKUP(HC$2,Recipes!$H:$GI,'Production Calculator'!$A48+2,FALSE)=0,0,HLOOKUP(HC$2,Recipes!$H:$GI,'Production Calculator'!$A48+2,FALSE)*$AK48))+IF($AO48=HC$3,$AM48/VLOOKUP($AO48,Data!$A$50:$B$56,2,FALSE),0)</f>
        <v>0</v>
      </c>
      <c r="HD48" s="11">
        <f>IF(HD$2=$A48,0,IF(HLOOKUP(HD$2,Recipes!$H:$GI,'Production Calculator'!$A48+2,FALSE)=0,0,HLOOKUP(HD$2,Recipes!$H:$GI,'Production Calculator'!$A48+2,FALSE)*$AK48))+IF($AO48=HD$3,$AM48/VLOOKUP($AO48,Data!$A$50:$B$56,2,FALSE),0)</f>
        <v>0</v>
      </c>
      <c r="HE48" s="11">
        <f>IF(HE$2=$A48,0,IF(HLOOKUP(HE$2,Recipes!$H:$GI,'Production Calculator'!$A48+2,FALSE)=0,0,HLOOKUP(HE$2,Recipes!$H:$GI,'Production Calculator'!$A48+2,FALSE)*$AK48))+IF($AO48=HE$3,$AM48/VLOOKUP($AO48,Data!$A$50:$B$56,2,FALSE),0)</f>
        <v>0</v>
      </c>
      <c r="HF48" s="11">
        <f>IF(HF$2=$A48,0,IF(HLOOKUP(HF$2,Recipes!$H:$GI,'Production Calculator'!$A48+2,FALSE)=0,0,HLOOKUP(HF$2,Recipes!$H:$GI,'Production Calculator'!$A48+2,FALSE)*$AK48))+IF($AO48=HF$3,$AM48/VLOOKUP($AO48,Data!$A$50:$B$56,2,FALSE),0)</f>
        <v>0</v>
      </c>
      <c r="HG48" s="11">
        <f>IF(HG$2=$A48,0,IF(HLOOKUP(HG$2,Recipes!$H:$GI,'Production Calculator'!$A48+2,FALSE)=0,0,HLOOKUP(HG$2,Recipes!$H:$GI,'Production Calculator'!$A48+2,FALSE)*$AK48))+IF($AO48=HG$3,$AM48/VLOOKUP($AO48,Data!$A$50:$B$56,2,FALSE),0)</f>
        <v>0</v>
      </c>
      <c r="HH48" s="11">
        <f>IF(HH$2=$A48,0,IF(HLOOKUP(HH$2,Recipes!$H:$GI,'Production Calculator'!$A48+2,FALSE)=0,0,HLOOKUP(HH$2,Recipes!$H:$GI,'Production Calculator'!$A48+2,FALSE)*$AK48))+IF($AO48=HH$3,$AM48/VLOOKUP($AO48,Data!$A$50:$B$56,2,FALSE),0)</f>
        <v>0</v>
      </c>
      <c r="HI48" s="11">
        <f>IF(HI$2=$A48,0,IF(HLOOKUP(HI$2,Recipes!$H:$GI,'Production Calculator'!$A48+2,FALSE)=0,0,HLOOKUP(HI$2,Recipes!$H:$GI,'Production Calculator'!$A48+2,FALSE)*$AK48))+IF($AO48=HI$3,$AM48/VLOOKUP($AO48,Data!$A$50:$B$56,2,FALSE),0)</f>
        <v>0</v>
      </c>
      <c r="HJ48" s="11">
        <f>IF(HJ$2=$A48,0,IF(HLOOKUP(HJ$2,Recipes!$H:$GI,'Production Calculator'!$A48+2,FALSE)=0,0,HLOOKUP(HJ$2,Recipes!$H:$GI,'Production Calculator'!$A48+2,FALSE)*$AK48))+IF($AO48=HJ$3,$AM48/VLOOKUP($AO48,Data!$A$50:$B$56,2,FALSE),0)</f>
        <v>0</v>
      </c>
      <c r="HK48" s="11">
        <f>IF(HK$2=$A48,0,IF(HLOOKUP(HK$2,Recipes!$H:$GI,'Production Calculator'!$A48+2,FALSE)=0,0,HLOOKUP(HK$2,Recipes!$H:$GI,'Production Calculator'!$A48+2,FALSE)*$AK48))+IF($AO48=HK$3,$AM48/VLOOKUP($AO48,Data!$A$50:$B$56,2,FALSE),0)</f>
        <v>0</v>
      </c>
      <c r="HL48" s="11">
        <f>IF(HL$2=$A48,0,IF(HLOOKUP(HL$2,Recipes!$H:$GI,'Production Calculator'!$A48+2,FALSE)=0,0,HLOOKUP(HL$2,Recipes!$H:$GI,'Production Calculator'!$A48+2,FALSE)*$AK48))+IF($AO48=HL$3,$AM48/VLOOKUP($AO48,Data!$A$50:$B$56,2,FALSE),0)</f>
        <v>0</v>
      </c>
      <c r="HM48" s="11">
        <f>IF(HM$2=$A48,0,IF(HLOOKUP(HM$2,Recipes!$H:$GI,'Production Calculator'!$A48+2,FALSE)=0,0,HLOOKUP(HM$2,Recipes!$H:$GI,'Production Calculator'!$A48+2,FALSE)*$AK48))+IF($AO48=HM$3,$AM48/VLOOKUP($AO48,Data!$A$50:$B$56,2,FALSE),0)</f>
        <v>0</v>
      </c>
      <c r="HN48" s="11">
        <f>IF(HN$2=$A48,0,IF(HLOOKUP(HN$2,Recipes!$H:$GI,'Production Calculator'!$A48+2,FALSE)=0,0,HLOOKUP(HN$2,Recipes!$H:$GI,'Production Calculator'!$A48+2,FALSE)*$AK48))+IF($AO48=HN$3,$AM48/VLOOKUP($AO48,Data!$A$50:$B$56,2,FALSE),0)</f>
        <v>0</v>
      </c>
      <c r="HO48" s="11">
        <f>IF(HO$2=$A48,0,IF(HLOOKUP(HO$2,Recipes!$H:$GI,'Production Calculator'!$A48+2,FALSE)=0,0,HLOOKUP(HO$2,Recipes!$H:$GI,'Production Calculator'!$A48+2,FALSE)*$AK48))+IF($AO48=HO$3,$AM48/VLOOKUP($AO48,Data!$A$50:$B$56,2,FALSE),0)</f>
        <v>0</v>
      </c>
      <c r="HP48" s="11">
        <f>IF(HP$2=$A48,0,IF(HLOOKUP(HP$2,Recipes!$H:$GI,'Production Calculator'!$A48+2,FALSE)=0,0,HLOOKUP(HP$2,Recipes!$H:$GI,'Production Calculator'!$A48+2,FALSE)*$AK48))+IF($AO48=HP$3,$AM48/VLOOKUP($AO48,Data!$A$50:$B$56,2,FALSE),0)</f>
        <v>0</v>
      </c>
      <c r="HQ48" s="11">
        <f>IF(HQ$2=$A48,0,IF(HLOOKUP(HQ$2,Recipes!$H:$GI,'Production Calculator'!$A48+2,FALSE)=0,0,HLOOKUP(HQ$2,Recipes!$H:$GI,'Production Calculator'!$A48+2,FALSE)*$AK48))+IF($AO48=HQ$3,$AM48/VLOOKUP($AO48,Data!$A$50:$B$56,2,FALSE),0)</f>
        <v>0</v>
      </c>
      <c r="HR48" s="11">
        <f>IF(HR$2=$A48,0,IF(HLOOKUP(HR$2,Recipes!$H:$GI,'Production Calculator'!$A48+2,FALSE)=0,0,HLOOKUP(HR$2,Recipes!$H:$GI,'Production Calculator'!$A48+2,FALSE)*$AK48))+IF($AO48=HR$3,$AM48/VLOOKUP($AO48,Data!$A$50:$B$56,2,FALSE),0)</f>
        <v>0</v>
      </c>
      <c r="HS48" s="121"/>
    </row>
    <row r="49" spans="1:227" x14ac:dyDescent="0.45">
      <c r="A49">
        <v>34</v>
      </c>
      <c r="B49" s="107" t="str">
        <f>VLOOKUP(A49,Recipes!A:B,2)</f>
        <v>Light oil</v>
      </c>
      <c r="C49" s="128">
        <v>0</v>
      </c>
      <c r="D49" s="108">
        <f>HLOOKUP(A49,$AQ$2:$HR$202,$A$202-1,FALSE)+C49</f>
        <v>0</v>
      </c>
      <c r="E49" s="113" t="str">
        <f t="shared" ref="E49:R49" si="97">E47</f>
        <v>Oil Refinery (Advanced)</v>
      </c>
      <c r="F49" s="109">
        <f t="shared" si="97"/>
        <v>2</v>
      </c>
      <c r="G49" s="109">
        <f t="shared" si="97"/>
        <v>1</v>
      </c>
      <c r="H49" s="110">
        <f t="shared" si="97"/>
        <v>0</v>
      </c>
      <c r="I49" s="110">
        <f t="shared" si="97"/>
        <v>2</v>
      </c>
      <c r="J49" s="110">
        <f t="shared" si="97"/>
        <v>0</v>
      </c>
      <c r="K49" s="110">
        <f t="shared" si="97"/>
        <v>0</v>
      </c>
      <c r="L49" s="110">
        <f t="shared" si="97"/>
        <v>0</v>
      </c>
      <c r="M49" s="110">
        <f t="shared" si="97"/>
        <v>0</v>
      </c>
      <c r="N49" s="110">
        <f t="shared" si="97"/>
        <v>0</v>
      </c>
      <c r="O49" s="110">
        <f t="shared" si="97"/>
        <v>0</v>
      </c>
      <c r="P49" s="110">
        <f t="shared" si="97"/>
        <v>0</v>
      </c>
      <c r="Q49" s="110">
        <f t="shared" si="97"/>
        <v>0</v>
      </c>
      <c r="R49" s="110">
        <f t="shared" si="97"/>
        <v>0</v>
      </c>
      <c r="S49"/>
      <c r="T49"/>
      <c r="U49"/>
      <c r="V49"/>
      <c r="W49"/>
      <c r="X49"/>
      <c r="Y49"/>
      <c r="Z49"/>
      <c r="AA49"/>
      <c r="AB49" s="111"/>
      <c r="AC49" s="111" t="e">
        <f>VLOOKUP(E49,'Oil Balance'!$A$3:$S$6,12,FALSE)*AB49</f>
        <v>#N/A</v>
      </c>
      <c r="AD49" s="111" t="e">
        <f t="shared" si="84"/>
        <v>#N/A</v>
      </c>
      <c r="AE49" s="111">
        <v>0</v>
      </c>
      <c r="AF49" s="111">
        <v>0</v>
      </c>
      <c r="AG49" s="111">
        <f>AG47</f>
        <v>1</v>
      </c>
      <c r="AH49" s="111">
        <f>AH47</f>
        <v>1</v>
      </c>
      <c r="AI49" s="111">
        <f>MAX(1+VLOOKUP($J$3,Data!$A$40:$D$48,3,FALSE)*$J49+VLOOKUP($K$3,Data!$A$40:$D$48,3,FALSE)*$K49+VLOOKUP($L$3,Data!$A$40:$D$48,3,FALSE)*$L49+VLOOKUP($M$3,Data!$A$40:$D$48,3,FALSE)*$M49+VLOOKUP($N$3,Data!$A$40:$D$48,3,FALSE)*$N49+VLOOKUP($O$3,Data!$A$40:$D$48,3,FALSE)*$O49+VLOOKUP($P$3,Data!$A$40:$D$48,3,FALSE)*$P49+VLOOKUP($Q$3,Data!$A$40:$D$48,3,FALSE)*$Q49+VLOOKUP($R$3,Data!$A$40:$D$48,3,FALSE)*$R49,0)</f>
        <v>1</v>
      </c>
      <c r="AJ49" s="111">
        <f>AJ47</f>
        <v>1</v>
      </c>
      <c r="AK49" s="112" t="e">
        <f t="shared" si="85"/>
        <v>#N/A</v>
      </c>
      <c r="AL49" s="111" t="e">
        <f t="shared" si="86"/>
        <v>#N/A</v>
      </c>
      <c r="AM49" s="111">
        <v>0</v>
      </c>
      <c r="AN49" s="111">
        <v>0</v>
      </c>
      <c r="AO49" s="131" t="s">
        <v>298</v>
      </c>
      <c r="AP49" s="11"/>
      <c r="AQ49" s="11">
        <f>IF(AQ$2=$A49,0,IF(HLOOKUP(AQ$2,Recipes!$H:$GI,'Production Calculator'!$A49+2,FALSE)=0,0,HLOOKUP(AQ$2,Recipes!$H:$GI,'Production Calculator'!$A49+2,FALSE)*$AK49))+IF($AO49=AQ$3,$AM49/VLOOKUP($AO49,Data!$A$50:$B$56,2,FALSE),0)</f>
        <v>0</v>
      </c>
      <c r="AR49" s="11">
        <f>IF(AR$2=$A49,0,IF(HLOOKUP(AR$2,Recipes!$H:$GI,'Production Calculator'!$A49+2,FALSE)=0,0,HLOOKUP(AR$2,Recipes!$H:$GI,'Production Calculator'!$A49+2,FALSE)*$AK49))+IF($AO49=AR$3,$AM49/VLOOKUP($AO49,Data!$A$50:$B$56,2,FALSE),0)</f>
        <v>0</v>
      </c>
      <c r="AS49" s="11">
        <f>IF(AS$2=$A49,0,IF(HLOOKUP(AS$2,Recipes!$H:$GI,'Production Calculator'!$A49+2,FALSE)=0,0,HLOOKUP(AS$2,Recipes!$H:$GI,'Production Calculator'!$A49+2,FALSE)*$AK49))+IF($AO49=AS$3,$AM49/VLOOKUP($AO49,Data!$A$50:$B$56,2,FALSE),0)</f>
        <v>0</v>
      </c>
      <c r="AT49" s="11">
        <f>IF(AT$2=$A49,0,IF(HLOOKUP(AT$2,Recipes!$H:$GI,'Production Calculator'!$A49+2,FALSE)=0,0,HLOOKUP(AT$2,Recipes!$H:$GI,'Production Calculator'!$A49+2,FALSE)*$AK49))+IF($AO49=AT$3,$AM49/VLOOKUP($AO49,Data!$A$50:$B$56,2,FALSE),0)</f>
        <v>0</v>
      </c>
      <c r="AU49" s="11">
        <f>IF(AU$2=$A49,0,IF(HLOOKUP(AU$2,Recipes!$H:$GI,'Production Calculator'!$A49+2,FALSE)=0,0,HLOOKUP(AU$2,Recipes!$H:$GI,'Production Calculator'!$A49+2,FALSE)*$AK49))+IF($AO49=AU$3,$AM49/VLOOKUP($AO49,Data!$A$50:$B$56,2,FALSE),0)</f>
        <v>0</v>
      </c>
      <c r="AV49" s="11">
        <f>IF(AV$2=$A49,0,IF(HLOOKUP(AV$2,Recipes!$H:$GI,'Production Calculator'!$A49+2,FALSE)=0,0,HLOOKUP(AV$2,Recipes!$H:$GI,'Production Calculator'!$A49+2,FALSE)*$AK49))+IF($AO49=AV$3,$AM49/VLOOKUP($AO49,Data!$A$50:$B$56,2,FALSE),0)</f>
        <v>0</v>
      </c>
      <c r="AW49" s="11">
        <f>IF(AW$2=$A49,0,IF(HLOOKUP(AW$2,Recipes!$H:$GI,'Production Calculator'!$A49+2,FALSE)=0,0,HLOOKUP(AW$2,Recipes!$H:$GI,'Production Calculator'!$A49+2,FALSE)*$AK49))+IF($AO49=AW$3,$AM49/VLOOKUP($AO49,Data!$A$50:$B$56,2,FALSE),0)</f>
        <v>0</v>
      </c>
      <c r="AX49" s="11">
        <f>IF(AX$2=$A49,0,IF(HLOOKUP(AX$2,Recipes!$H:$GI,'Production Calculator'!$A49+2,FALSE)=0,0,HLOOKUP(AX$2,Recipes!$H:$GI,'Production Calculator'!$A49+2,FALSE)*$AK49))+IF($AO49=AX$3,$AM49/VLOOKUP($AO49,Data!$A$50:$B$56,2,FALSE),0)</f>
        <v>0</v>
      </c>
      <c r="AY49" s="11">
        <f>IF(AY$2=$A49,0,IF(HLOOKUP(AY$2,Recipes!$H:$GI,'Production Calculator'!$A49+2,FALSE)=0,0,HLOOKUP(AY$2,Recipes!$H:$GI,'Production Calculator'!$A49+2,FALSE)*$AK49))+IF($AO49=AY$3,$AM49/VLOOKUP($AO49,Data!$A$50:$B$56,2,FALSE),0)</f>
        <v>0</v>
      </c>
      <c r="AZ49" s="11">
        <f>IF(AZ$2=$A49,0,IF(HLOOKUP(AZ$2,Recipes!$H:$GI,'Production Calculator'!$A49+2,FALSE)=0,0,HLOOKUP(AZ$2,Recipes!$H:$GI,'Production Calculator'!$A49+2,FALSE)*$AK49))+IF($AO49=AZ$3,$AM49/VLOOKUP($AO49,Data!$A$50:$B$56,2,FALSE),0)</f>
        <v>0</v>
      </c>
      <c r="BA49" s="11">
        <f>IF(BA$2=$A49,0,IF(HLOOKUP(BA$2,Recipes!$H:$GI,'Production Calculator'!$A49+2,FALSE)=0,0,HLOOKUP(BA$2,Recipes!$H:$GI,'Production Calculator'!$A49+2,FALSE)*$AK49))+IF($AO49=BA$3,$AM49/VLOOKUP($AO49,Data!$A$50:$B$56,2,FALSE),0)</f>
        <v>0</v>
      </c>
      <c r="BB49" s="11">
        <f>IF(BB$2=$A49,0,IF(HLOOKUP(BB$2,Recipes!$H:$GI,'Production Calculator'!$A49+2,FALSE)=0,0,HLOOKUP(BB$2,Recipes!$H:$GI,'Production Calculator'!$A49+2,FALSE)*$AK49))+IF($AO49=BB$3,$AM49/VLOOKUP($AO49,Data!$A$50:$B$56,2,FALSE),0)</f>
        <v>0</v>
      </c>
      <c r="BC49" s="11">
        <f>IF(BC$2=$A49,0,IF(HLOOKUP(BC$2,Recipes!$H:$GI,'Production Calculator'!$A49+2,FALSE)=0,0,HLOOKUP(BC$2,Recipes!$H:$GI,'Production Calculator'!$A49+2,FALSE)*$AK49))+IF($AO49=BC$3,$AM49/VLOOKUP($AO49,Data!$A$50:$B$56,2,FALSE),0)</f>
        <v>0</v>
      </c>
      <c r="BD49" s="11">
        <f>IF(BD$2=$A49,0,IF(HLOOKUP(BD$2,Recipes!$H:$GI,'Production Calculator'!$A49+2,FALSE)=0,0,HLOOKUP(BD$2,Recipes!$H:$GI,'Production Calculator'!$A49+2,FALSE)*$AK49))+IF($AO49=BD$3,$AM49/VLOOKUP($AO49,Data!$A$50:$B$56,2,FALSE),0)</f>
        <v>0</v>
      </c>
      <c r="BE49" s="11">
        <f>IF(BE$2=$A49,0,IF(HLOOKUP(BE$2,Recipes!$H:$GI,'Production Calculator'!$A49+2,FALSE)=0,0,HLOOKUP(BE$2,Recipes!$H:$GI,'Production Calculator'!$A49+2,FALSE)*$AK49))+IF($AO49=BE$3,$AM49/VLOOKUP($AO49,Data!$A$50:$B$56,2,FALSE),0)</f>
        <v>0</v>
      </c>
      <c r="BF49" s="11">
        <f>IF(BF$2=$A49,0,IF(HLOOKUP(BF$2,Recipes!$H:$GI,'Production Calculator'!$A49+2,FALSE)=0,0,HLOOKUP(BF$2,Recipes!$H:$GI,'Production Calculator'!$A49+2,FALSE)*$AK49))+IF($AO49=BF$3,$AM49/VLOOKUP($AO49,Data!$A$50:$B$56,2,FALSE),0)</f>
        <v>0</v>
      </c>
      <c r="BG49" s="11">
        <f>IF(BG$2=$A49,0,IF(HLOOKUP(BG$2,Recipes!$H:$GI,'Production Calculator'!$A49+2,FALSE)=0,0,HLOOKUP(BG$2,Recipes!$H:$GI,'Production Calculator'!$A49+2,FALSE)*$AK49))+IF($AO49=BG$3,$AM49/VLOOKUP($AO49,Data!$A$50:$B$56,2,FALSE),0)</f>
        <v>0</v>
      </c>
      <c r="BH49" s="11">
        <f>IF(BH$2=$A49,0,IF(HLOOKUP(BH$2,Recipes!$H:$GI,'Production Calculator'!$A49+2,FALSE)=0,0,HLOOKUP(BH$2,Recipes!$H:$GI,'Production Calculator'!$A49+2,FALSE)*$AK49))+IF($AO49=BH$3,$AM49/VLOOKUP($AO49,Data!$A$50:$B$56,2,FALSE),0)</f>
        <v>0</v>
      </c>
      <c r="BI49" s="11">
        <f>IF(BI$2=$A49,0,IF(HLOOKUP(BI$2,Recipes!$H:$GI,'Production Calculator'!$A49+2,FALSE)=0,0,HLOOKUP(BI$2,Recipes!$H:$GI,'Production Calculator'!$A49+2,FALSE)*$AK49))+IF($AO49=BI$3,$AM49/VLOOKUP($AO49,Data!$A$50:$B$56,2,FALSE),0)</f>
        <v>0</v>
      </c>
      <c r="BJ49" s="11">
        <f>IF(BJ$2=$A49,0,IF(HLOOKUP(BJ$2,Recipes!$H:$GI,'Production Calculator'!$A49+2,FALSE)=0,0,HLOOKUP(BJ$2,Recipes!$H:$GI,'Production Calculator'!$A49+2,FALSE)*$AK49))+IF($AO49=BJ$3,$AM49/VLOOKUP($AO49,Data!$A$50:$B$56,2,FALSE),0)</f>
        <v>0</v>
      </c>
      <c r="BK49" s="11">
        <f>IF(BK$2=$A49,0,IF(HLOOKUP(BK$2,Recipes!$H:$GI,'Production Calculator'!$A49+2,FALSE)=0,0,HLOOKUP(BK$2,Recipes!$H:$GI,'Production Calculator'!$A49+2,FALSE)*$AK49))+IF($AO49=BK$3,$AM49/VLOOKUP($AO49,Data!$A$50:$B$56,2,FALSE),0)</f>
        <v>0</v>
      </c>
      <c r="BL49" s="11">
        <f>IF(BL$2=$A49,0,IF(HLOOKUP(BL$2,Recipes!$H:$GI,'Production Calculator'!$A49+2,FALSE)=0,0,HLOOKUP(BL$2,Recipes!$H:$GI,'Production Calculator'!$A49+2,FALSE)*$AK49))+IF($AO49=BL$3,$AM49/VLOOKUP($AO49,Data!$A$50:$B$56,2,FALSE),0)</f>
        <v>0</v>
      </c>
      <c r="BM49" s="11">
        <f>IF(BM$2=$A49,0,IF(HLOOKUP(BM$2,Recipes!$H:$GI,'Production Calculator'!$A49+2,FALSE)=0,0,HLOOKUP(BM$2,Recipes!$H:$GI,'Production Calculator'!$A49+2,FALSE)*$AK49))+IF($AO49=BM$3,$AM49/VLOOKUP($AO49,Data!$A$50:$B$56,2,FALSE),0)</f>
        <v>0</v>
      </c>
      <c r="BN49" s="11">
        <f>IF(BN$2=$A49,0,IF(HLOOKUP(BN$2,Recipes!$H:$GI,'Production Calculator'!$A49+2,FALSE)=0,0,HLOOKUP(BN$2,Recipes!$H:$GI,'Production Calculator'!$A49+2,FALSE)*$AK49))+IF($AO49=BN$3,$AM49/VLOOKUP($AO49,Data!$A$50:$B$56,2,FALSE),0)</f>
        <v>0</v>
      </c>
      <c r="BO49" s="11">
        <f>IF(BO$2=$A49,0,IF(HLOOKUP(BO$2,Recipes!$H:$GI,'Production Calculator'!$A49+2,FALSE)=0,0,HLOOKUP(BO$2,Recipes!$H:$GI,'Production Calculator'!$A49+2,FALSE)*$AK49))+IF($AO49=BO$3,$AM49/VLOOKUP($AO49,Data!$A$50:$B$56,2,FALSE),0)</f>
        <v>0</v>
      </c>
      <c r="BP49" s="11">
        <f>IF(BP$2=$A49,0,IF(HLOOKUP(BP$2,Recipes!$H:$GI,'Production Calculator'!$A49+2,FALSE)=0,0,HLOOKUP(BP$2,Recipes!$H:$GI,'Production Calculator'!$A49+2,FALSE)*$AK49))+IF($AO49=BP$3,$AM49/VLOOKUP($AO49,Data!$A$50:$B$56,2,FALSE),0)</f>
        <v>0</v>
      </c>
      <c r="BQ49" s="11">
        <f>IF(BQ$2=$A49,0,IF(HLOOKUP(BQ$2,Recipes!$H:$GI,'Production Calculator'!$A49+2,FALSE)=0,0,HLOOKUP(BQ$2,Recipes!$H:$GI,'Production Calculator'!$A49+2,FALSE)*$AK49))+IF($AO49=BQ$3,$AM49/VLOOKUP($AO49,Data!$A$50:$B$56,2,FALSE),0)</f>
        <v>0</v>
      </c>
      <c r="BR49" s="11">
        <f>IF(BR$2=$A49,0,IF(HLOOKUP(BR$2,Recipes!$H:$GI,'Production Calculator'!$A49+2,FALSE)=0,0,HLOOKUP(BR$2,Recipes!$H:$GI,'Production Calculator'!$A49+2,FALSE)*$AK49))+IF($AO49=BR$3,$AM49/VLOOKUP($AO49,Data!$A$50:$B$56,2,FALSE),0)</f>
        <v>0</v>
      </c>
      <c r="BS49" s="11">
        <f>IF(BS$2=$A49,0,IF(HLOOKUP(BS$2,Recipes!$H:$GI,'Production Calculator'!$A49+2,FALSE)=0,0,HLOOKUP(BS$2,Recipes!$H:$GI,'Production Calculator'!$A49+2,FALSE)*$AK49))+IF($AO49=BS$3,$AM49/VLOOKUP($AO49,Data!$A$50:$B$56,2,FALSE),0)</f>
        <v>0</v>
      </c>
      <c r="BT49" s="11">
        <f>IF(BT$2=$A49,0,IF(HLOOKUP(BT$2,Recipes!$H:$GI,'Production Calculator'!$A49+2,FALSE)=0,0,HLOOKUP(BT$2,Recipes!$H:$GI,'Production Calculator'!$A49+2,FALSE)*$AK49))+IF($AO49=BT$3,$AM49/VLOOKUP($AO49,Data!$A$50:$B$56,2,FALSE),0)</f>
        <v>0</v>
      </c>
      <c r="BU49" s="11">
        <f>IF(BU$2=$A49,0,IF(HLOOKUP(BU$2,Recipes!$H:$GI,'Production Calculator'!$A49+2,FALSE)=0,0,HLOOKUP(BU$2,Recipes!$H:$GI,'Production Calculator'!$A49+2,FALSE)*$AK49))+IF($AO49=BU$3,$AM49/VLOOKUP($AO49,Data!$A$50:$B$56,2,FALSE),0)</f>
        <v>0</v>
      </c>
      <c r="BV49" s="11">
        <f>IF(BV$2=$A49,0,IF(HLOOKUP(BV$2,Recipes!$H:$GI,'Production Calculator'!$A49+2,FALSE)=0,0,HLOOKUP(BV$2,Recipes!$H:$GI,'Production Calculator'!$A49+2,FALSE)*$AK49))+IF($AO49=BV$3,$AM49/VLOOKUP($AO49,Data!$A$50:$B$56,2,FALSE),0)</f>
        <v>0</v>
      </c>
      <c r="BW49" s="11">
        <f>IF(BW$2=$A49,0,IF(HLOOKUP(BW$2,Recipes!$H:$GI,'Production Calculator'!$A49+2,FALSE)=0,0,HLOOKUP(BW$2,Recipes!$H:$GI,'Production Calculator'!$A49+2,FALSE)*$AK49))+IF($AO49=BW$3,$AM49/VLOOKUP($AO49,Data!$A$50:$B$56,2,FALSE),0)</f>
        <v>0</v>
      </c>
      <c r="BX49" s="11">
        <f>IF(BX$2=$A49,0,IF(HLOOKUP(BX$2,Recipes!$H:$GI,'Production Calculator'!$A49+2,FALSE)=0,0,HLOOKUP(BX$2,Recipes!$H:$GI,'Production Calculator'!$A49+2,FALSE)*$AK49))+IF($AO49=BX$3,$AM49/VLOOKUP($AO49,Data!$A$50:$B$56,2,FALSE),0)</f>
        <v>0</v>
      </c>
      <c r="BY49" s="11">
        <f>IF(BY$2=$A49,0,IF(HLOOKUP(BY$2,Recipes!$H:$GI,'Production Calculator'!$A49+2,FALSE)=0,0,HLOOKUP(BY$2,Recipes!$H:$GI,'Production Calculator'!$A49+2,FALSE)*$AK49))+IF($AO49=BY$3,$AM49/VLOOKUP($AO49,Data!$A$50:$B$56,2,FALSE),0)</f>
        <v>0</v>
      </c>
      <c r="BZ49" s="11">
        <f>IF(BZ$2=$A49,0,IF(HLOOKUP(BZ$2,Recipes!$H:$GI,'Production Calculator'!$A49+2,FALSE)=0,0,HLOOKUP(BZ$2,Recipes!$H:$GI,'Production Calculator'!$A49+2,FALSE)*$AK49))+IF($AO49=BZ$3,$AM49/VLOOKUP($AO49,Data!$A$50:$B$56,2,FALSE),0)</f>
        <v>0</v>
      </c>
      <c r="CA49" s="11">
        <f>IF(CA$2=$A49,0,IF(HLOOKUP(CA$2,Recipes!$H:$GI,'Production Calculator'!$A49+2,FALSE)=0,0,HLOOKUP(CA$2,Recipes!$H:$GI,'Production Calculator'!$A49+2,FALSE)*$AK49))+IF($AO49=CA$3,$AM49/VLOOKUP($AO49,Data!$A$50:$B$56,2,FALSE),0)</f>
        <v>0</v>
      </c>
      <c r="CB49" s="11">
        <f>IF(CB$2=$A49,0,IF(HLOOKUP(CB$2,Recipes!$H:$GI,'Production Calculator'!$A49+2,FALSE)=0,0,HLOOKUP(CB$2,Recipes!$H:$GI,'Production Calculator'!$A49+2,FALSE)*$AK49))+IF($AO49=CB$3,$AM49/VLOOKUP($AO49,Data!$A$50:$B$56,2,FALSE),0)</f>
        <v>0</v>
      </c>
      <c r="CC49" s="11">
        <f>IF(CC$2=$A49,0,IF(HLOOKUP(CC$2,Recipes!$H:$GI,'Production Calculator'!$A49+2,FALSE)=0,0,HLOOKUP(CC$2,Recipes!$H:$GI,'Production Calculator'!$A49+2,FALSE)*$AK49))+IF($AO49=CC$3,$AM49/VLOOKUP($AO49,Data!$A$50:$B$56,2,FALSE),0)</f>
        <v>0</v>
      </c>
      <c r="CD49" s="11">
        <f>IF(CD$2=$A49,0,IF(HLOOKUP(CD$2,Recipes!$H:$GI,'Production Calculator'!$A49+2,FALSE)=0,0,HLOOKUP(CD$2,Recipes!$H:$GI,'Production Calculator'!$A49+2,FALSE)*$AK49))+IF($AO49=CD$3,$AM49/VLOOKUP($AO49,Data!$A$50:$B$56,2,FALSE),0)</f>
        <v>0</v>
      </c>
      <c r="CE49" s="11">
        <f>IF(CE$2=$A49,0,IF(HLOOKUP(CE$2,Recipes!$H:$GI,'Production Calculator'!$A49+2,FALSE)=0,0,HLOOKUP(CE$2,Recipes!$H:$GI,'Production Calculator'!$A49+2,FALSE)*$AK49))+IF($AO49=CE$3,$AM49/VLOOKUP($AO49,Data!$A$50:$B$56,2,FALSE),0)</f>
        <v>0</v>
      </c>
      <c r="CF49" s="11">
        <f>IF(CF$2=$A49,0,IF(HLOOKUP(CF$2,Recipes!$H:$GI,'Production Calculator'!$A49+2,FALSE)=0,0,HLOOKUP(CF$2,Recipes!$H:$GI,'Production Calculator'!$A49+2,FALSE)*$AK49))+IF($AO49=CF$3,$AM49/VLOOKUP($AO49,Data!$A$50:$B$56,2,FALSE),0)</f>
        <v>0</v>
      </c>
      <c r="CG49" s="11">
        <f>IF(CG$2=$A49,0,IF(HLOOKUP(CG$2,Recipes!$H:$GI,'Production Calculator'!$A49+2,FALSE)=0,0,HLOOKUP(CG$2,Recipes!$H:$GI,'Production Calculator'!$A49+2,FALSE)*$AK49))+IF($AO49=CG$3,$AM49/VLOOKUP($AO49,Data!$A$50:$B$56,2,FALSE),0)</f>
        <v>0</v>
      </c>
      <c r="CH49" s="11">
        <f>IF(CH$2=$A49,0,IF(HLOOKUP(CH$2,Recipes!$H:$GI,'Production Calculator'!$A49+2,FALSE)=0,0,HLOOKUP(CH$2,Recipes!$H:$GI,'Production Calculator'!$A49+2,FALSE)*$AK49))+IF($AO49=CH$3,$AM49/VLOOKUP($AO49,Data!$A$50:$B$56,2,FALSE),0)</f>
        <v>0</v>
      </c>
      <c r="CI49" s="11">
        <f>IF(CI$2=$A49,0,IF(HLOOKUP(CI$2,Recipes!$H:$GI,'Production Calculator'!$A49+2,FALSE)=0,0,HLOOKUP(CI$2,Recipes!$H:$GI,'Production Calculator'!$A49+2,FALSE)*$AK49))+IF($AO49=CI$3,$AM49/VLOOKUP($AO49,Data!$A$50:$B$56,2,FALSE),0)</f>
        <v>0</v>
      </c>
      <c r="CJ49" s="11">
        <f>IF(CJ$2=$A49,0,IF(HLOOKUP(CJ$2,Recipes!$H:$GI,'Production Calculator'!$A49+2,FALSE)=0,0,HLOOKUP(CJ$2,Recipes!$H:$GI,'Production Calculator'!$A49+2,FALSE)*$AK49))+IF($AO49=CJ$3,$AM49/VLOOKUP($AO49,Data!$A$50:$B$56,2,FALSE),0)</f>
        <v>0</v>
      </c>
      <c r="CK49" s="11">
        <f>IF(CK$2=$A49,0,IF(HLOOKUP(CK$2,Recipes!$H:$GI,'Production Calculator'!$A49+2,FALSE)=0,0,HLOOKUP(CK$2,Recipes!$H:$GI,'Production Calculator'!$A49+2,FALSE)*$AK49))+IF($AO49=CK$3,$AM49/VLOOKUP($AO49,Data!$A$50:$B$56,2,FALSE),0)</f>
        <v>0</v>
      </c>
      <c r="CL49" s="11">
        <f>IF(CL$2=$A49,0,IF(HLOOKUP(CL$2,Recipes!$H:$GI,'Production Calculator'!$A49+2,FALSE)=0,0,HLOOKUP(CL$2,Recipes!$H:$GI,'Production Calculator'!$A49+2,FALSE)*$AK49))+IF($AO49=CL$3,$AM49/VLOOKUP($AO49,Data!$A$50:$B$56,2,FALSE),0)</f>
        <v>0</v>
      </c>
      <c r="CM49" s="11">
        <f>IF(CM$2=$A49,0,IF(HLOOKUP(CM$2,Recipes!$H:$GI,'Production Calculator'!$A49+2,FALSE)=0,0,HLOOKUP(CM$2,Recipes!$H:$GI,'Production Calculator'!$A49+2,FALSE)*$AK49))+IF($AO49=CM$3,$AM49/VLOOKUP($AO49,Data!$A$50:$B$56,2,FALSE),0)</f>
        <v>0</v>
      </c>
      <c r="CN49" s="11">
        <f>IF(CN$2=$A49,0,IF(HLOOKUP(CN$2,Recipes!$H:$GI,'Production Calculator'!$A49+2,FALSE)=0,0,HLOOKUP(CN$2,Recipes!$H:$GI,'Production Calculator'!$A49+2,FALSE)*$AK49))+IF($AO49=CN$3,$AM49/VLOOKUP($AO49,Data!$A$50:$B$56,2,FALSE),0)</f>
        <v>0</v>
      </c>
      <c r="CO49" s="11">
        <f>IF(CO$2=$A49,0,IF(HLOOKUP(CO$2,Recipes!$H:$GI,'Production Calculator'!$A49+2,FALSE)=0,0,HLOOKUP(CO$2,Recipes!$H:$GI,'Production Calculator'!$A49+2,FALSE)*$AK49))+IF($AO49=CO$3,$AM49/VLOOKUP($AO49,Data!$A$50:$B$56,2,FALSE),0)</f>
        <v>0</v>
      </c>
      <c r="CP49" s="11">
        <f>IF(CP$2=$A49,0,IF(HLOOKUP(CP$2,Recipes!$H:$GI,'Production Calculator'!$A49+2,FALSE)=0,0,HLOOKUP(CP$2,Recipes!$H:$GI,'Production Calculator'!$A49+2,FALSE)*$AK49))+IF($AO49=CP$3,$AM49/VLOOKUP($AO49,Data!$A$50:$B$56,2,FALSE),0)</f>
        <v>0</v>
      </c>
      <c r="CQ49" s="11">
        <f>IF(CQ$2=$A49,0,IF(HLOOKUP(CQ$2,Recipes!$H:$GI,'Production Calculator'!$A49+2,FALSE)=0,0,HLOOKUP(CQ$2,Recipes!$H:$GI,'Production Calculator'!$A49+2,FALSE)*$AK49))+IF($AO49=CQ$3,$AM49/VLOOKUP($AO49,Data!$A$50:$B$56,2,FALSE),0)</f>
        <v>0</v>
      </c>
      <c r="CR49" s="11">
        <f>IF(CR$2=$A49,0,IF(HLOOKUP(CR$2,Recipes!$H:$GI,'Production Calculator'!$A49+2,FALSE)=0,0,HLOOKUP(CR$2,Recipes!$H:$GI,'Production Calculator'!$A49+2,FALSE)*$AK49))+IF($AO49=CR$3,$AM49/VLOOKUP($AO49,Data!$A$50:$B$56,2,FALSE),0)</f>
        <v>0</v>
      </c>
      <c r="CS49" s="11">
        <f>IF(CS$2=$A49,0,IF(HLOOKUP(CS$2,Recipes!$H:$GI,'Production Calculator'!$A49+2,FALSE)=0,0,HLOOKUP(CS$2,Recipes!$H:$GI,'Production Calculator'!$A49+2,FALSE)*$AK49))+IF($AO49=CS$3,$AM49/VLOOKUP($AO49,Data!$A$50:$B$56,2,FALSE),0)</f>
        <v>0</v>
      </c>
      <c r="CT49" s="11">
        <f>IF(CT$2=$A49,0,IF(HLOOKUP(CT$2,Recipes!$H:$GI,'Production Calculator'!$A49+2,FALSE)=0,0,HLOOKUP(CT$2,Recipes!$H:$GI,'Production Calculator'!$A49+2,FALSE)*$AK49))+IF($AO49=CT$3,$AM49/VLOOKUP($AO49,Data!$A$50:$B$56,2,FALSE),0)</f>
        <v>0</v>
      </c>
      <c r="CU49" s="11">
        <f>IF(CU$2=$A49,0,IF(HLOOKUP(CU$2,Recipes!$H:$GI,'Production Calculator'!$A49+2,FALSE)=0,0,HLOOKUP(CU$2,Recipes!$H:$GI,'Production Calculator'!$A49+2,FALSE)*$AK49))+IF($AO49=CU$3,$AM49/VLOOKUP($AO49,Data!$A$50:$B$56,2,FALSE),0)</f>
        <v>0</v>
      </c>
      <c r="CV49" s="11">
        <f>IF(CV$2=$A49,0,IF(HLOOKUP(CV$2,Recipes!$H:$GI,'Production Calculator'!$A49+2,FALSE)=0,0,HLOOKUP(CV$2,Recipes!$H:$GI,'Production Calculator'!$A49+2,FALSE)*$AK49))+IF($AO49=CV$3,$AM49/VLOOKUP($AO49,Data!$A$50:$B$56,2,FALSE),0)</f>
        <v>0</v>
      </c>
      <c r="CW49" s="11">
        <f>IF(CW$2=$A49,0,IF(HLOOKUP(CW$2,Recipes!$H:$GI,'Production Calculator'!$A49+2,FALSE)=0,0,HLOOKUP(CW$2,Recipes!$H:$GI,'Production Calculator'!$A49+2,FALSE)*$AK49))+IF($AO49=CW$3,$AM49/VLOOKUP($AO49,Data!$A$50:$B$56,2,FALSE),0)</f>
        <v>0</v>
      </c>
      <c r="CX49" s="11">
        <f>IF(CX$2=$A49,0,IF(HLOOKUP(CX$2,Recipes!$H:$GI,'Production Calculator'!$A49+2,FALSE)=0,0,HLOOKUP(CX$2,Recipes!$H:$GI,'Production Calculator'!$A49+2,FALSE)*$AK49))+IF($AO49=CX$3,$AM49/VLOOKUP($AO49,Data!$A$50:$B$56,2,FALSE),0)</f>
        <v>0</v>
      </c>
      <c r="CY49" s="11">
        <f>IF(CY$2=$A49,0,IF(HLOOKUP(CY$2,Recipes!$H:$GI,'Production Calculator'!$A49+2,FALSE)=0,0,HLOOKUP(CY$2,Recipes!$H:$GI,'Production Calculator'!$A49+2,FALSE)*$AK49))+IF($AO49=CY$3,$AM49/VLOOKUP($AO49,Data!$A$50:$B$56,2,FALSE),0)</f>
        <v>0</v>
      </c>
      <c r="CZ49" s="11">
        <f>IF(CZ$2=$A49,0,IF(HLOOKUP(CZ$2,Recipes!$H:$GI,'Production Calculator'!$A49+2,FALSE)=0,0,HLOOKUP(CZ$2,Recipes!$H:$GI,'Production Calculator'!$A49+2,FALSE)*$AK49))+IF($AO49=CZ$3,$AM49/VLOOKUP($AO49,Data!$A$50:$B$56,2,FALSE),0)</f>
        <v>0</v>
      </c>
      <c r="DA49" s="11">
        <f>IF(DA$2=$A49,0,IF(HLOOKUP(DA$2,Recipes!$H:$GI,'Production Calculator'!$A49+2,FALSE)=0,0,HLOOKUP(DA$2,Recipes!$H:$GI,'Production Calculator'!$A49+2,FALSE)*$AK49))+IF($AO49=DA$3,$AM49/VLOOKUP($AO49,Data!$A$50:$B$56,2,FALSE),0)</f>
        <v>0</v>
      </c>
      <c r="DB49" s="11">
        <f>IF(DB$2=$A49,0,IF(HLOOKUP(DB$2,Recipes!$H:$GI,'Production Calculator'!$A49+2,FALSE)=0,0,HLOOKUP(DB$2,Recipes!$H:$GI,'Production Calculator'!$A49+2,FALSE)*$AK49))+IF($AO49=DB$3,$AM49/VLOOKUP($AO49,Data!$A$50:$B$56,2,FALSE),0)</f>
        <v>0</v>
      </c>
      <c r="DC49" s="11">
        <f>IF(DC$2=$A49,0,IF(HLOOKUP(DC$2,Recipes!$H:$GI,'Production Calculator'!$A49+2,FALSE)=0,0,HLOOKUP(DC$2,Recipes!$H:$GI,'Production Calculator'!$A49+2,FALSE)*$AK49))+IF($AO49=DC$3,$AM49/VLOOKUP($AO49,Data!$A$50:$B$56,2,FALSE),0)</f>
        <v>0</v>
      </c>
      <c r="DD49" s="11">
        <f>IF(DD$2=$A49,0,IF(HLOOKUP(DD$2,Recipes!$H:$GI,'Production Calculator'!$A49+2,FALSE)=0,0,HLOOKUP(DD$2,Recipes!$H:$GI,'Production Calculator'!$A49+2,FALSE)*$AK49))+IF($AO49=DD$3,$AM49/VLOOKUP($AO49,Data!$A$50:$B$56,2,FALSE),0)</f>
        <v>0</v>
      </c>
      <c r="DE49" s="11">
        <f>IF(DE$2=$A49,0,IF(HLOOKUP(DE$2,Recipes!$H:$GI,'Production Calculator'!$A49+2,FALSE)=0,0,HLOOKUP(DE$2,Recipes!$H:$GI,'Production Calculator'!$A49+2,FALSE)*$AK49))+IF($AO49=DE$3,$AM49/VLOOKUP($AO49,Data!$A$50:$B$56,2,FALSE),0)</f>
        <v>0</v>
      </c>
      <c r="DF49" s="11">
        <f>IF(DF$2=$A49,0,IF(HLOOKUP(DF$2,Recipes!$H:$GI,'Production Calculator'!$A49+2,FALSE)=0,0,HLOOKUP(DF$2,Recipes!$H:$GI,'Production Calculator'!$A49+2,FALSE)*$AK49))+IF($AO49=DF$3,$AM49/VLOOKUP($AO49,Data!$A$50:$B$56,2,FALSE),0)</f>
        <v>0</v>
      </c>
      <c r="DG49" s="11">
        <f>IF(DG$2=$A49,0,IF(HLOOKUP(DG$2,Recipes!$H:$GI,'Production Calculator'!$A49+2,FALSE)=0,0,HLOOKUP(DG$2,Recipes!$H:$GI,'Production Calculator'!$A49+2,FALSE)*$AK49))+IF($AO49=DG$3,$AM49/VLOOKUP($AO49,Data!$A$50:$B$56,2,FALSE),0)</f>
        <v>0</v>
      </c>
      <c r="DH49" s="11">
        <f>IF(DH$2=$A49,0,IF(HLOOKUP(DH$2,Recipes!$H:$GI,'Production Calculator'!$A49+2,FALSE)=0,0,HLOOKUP(DH$2,Recipes!$H:$GI,'Production Calculator'!$A49+2,FALSE)*$AK49))+IF($AO49=DH$3,$AM49/VLOOKUP($AO49,Data!$A$50:$B$56,2,FALSE),0)</f>
        <v>0</v>
      </c>
      <c r="DI49" s="11">
        <f>IF(DI$2=$A49,0,IF(HLOOKUP(DI$2,Recipes!$H:$GI,'Production Calculator'!$A49+2,FALSE)=0,0,HLOOKUP(DI$2,Recipes!$H:$GI,'Production Calculator'!$A49+2,FALSE)*$AK49))+IF($AO49=DI$3,$AM49/VLOOKUP($AO49,Data!$A$50:$B$56,2,FALSE),0)</f>
        <v>0</v>
      </c>
      <c r="DJ49" s="11">
        <f>IF(DJ$2=$A49,0,IF(HLOOKUP(DJ$2,Recipes!$H:$GI,'Production Calculator'!$A49+2,FALSE)=0,0,HLOOKUP(DJ$2,Recipes!$H:$GI,'Production Calculator'!$A49+2,FALSE)*$AK49))+IF($AO49=DJ$3,$AM49/VLOOKUP($AO49,Data!$A$50:$B$56,2,FALSE),0)</f>
        <v>0</v>
      </c>
      <c r="DK49" s="11">
        <f>IF(DK$2=$A49,0,IF(HLOOKUP(DK$2,Recipes!$H:$GI,'Production Calculator'!$A49+2,FALSE)=0,0,HLOOKUP(DK$2,Recipes!$H:$GI,'Production Calculator'!$A49+2,FALSE)*$AK49))+IF($AO49=DK$3,$AM49/VLOOKUP($AO49,Data!$A$50:$B$56,2,FALSE),0)</f>
        <v>0</v>
      </c>
      <c r="DL49" s="11">
        <f>IF(DL$2=$A49,0,IF(HLOOKUP(DL$2,Recipes!$H:$GI,'Production Calculator'!$A49+2,FALSE)=0,0,HLOOKUP(DL$2,Recipes!$H:$GI,'Production Calculator'!$A49+2,FALSE)*$AK49))+IF($AO49=DL$3,$AM49/VLOOKUP($AO49,Data!$A$50:$B$56,2,FALSE),0)</f>
        <v>0</v>
      </c>
      <c r="DM49" s="11">
        <f>IF(DM$2=$A49,0,IF(HLOOKUP(DM$2,Recipes!$H:$GI,'Production Calculator'!$A49+2,FALSE)=0,0,HLOOKUP(DM$2,Recipes!$H:$GI,'Production Calculator'!$A49+2,FALSE)*$AK49))+IF($AO49=DM$3,$AM49/VLOOKUP($AO49,Data!$A$50:$B$56,2,FALSE),0)</f>
        <v>0</v>
      </c>
      <c r="DN49" s="11">
        <f>IF(DN$2=$A49,0,IF(HLOOKUP(DN$2,Recipes!$H:$GI,'Production Calculator'!$A49+2,FALSE)=0,0,HLOOKUP(DN$2,Recipes!$H:$GI,'Production Calculator'!$A49+2,FALSE)*$AK49))+IF($AO49=DN$3,$AM49/VLOOKUP($AO49,Data!$A$50:$B$56,2,FALSE),0)</f>
        <v>0</v>
      </c>
      <c r="DO49" s="11">
        <f>IF(DO$2=$A49,0,IF(HLOOKUP(DO$2,Recipes!$H:$GI,'Production Calculator'!$A49+2,FALSE)=0,0,HLOOKUP(DO$2,Recipes!$H:$GI,'Production Calculator'!$A49+2,FALSE)*$AK49))+IF($AO49=DO$3,$AM49/VLOOKUP($AO49,Data!$A$50:$B$56,2,FALSE),0)</f>
        <v>0</v>
      </c>
      <c r="DP49" s="11">
        <f>IF(DP$2=$A49,0,IF(HLOOKUP(DP$2,Recipes!$H:$GI,'Production Calculator'!$A49+2,FALSE)=0,0,HLOOKUP(DP$2,Recipes!$H:$GI,'Production Calculator'!$A49+2,FALSE)*$AK49))+IF($AO49=DP$3,$AM49/VLOOKUP($AO49,Data!$A$50:$B$56,2,FALSE),0)</f>
        <v>0</v>
      </c>
      <c r="DQ49" s="11">
        <f>IF(DQ$2=$A49,0,IF(HLOOKUP(DQ$2,Recipes!$H:$GI,'Production Calculator'!$A49+2,FALSE)=0,0,HLOOKUP(DQ$2,Recipes!$H:$GI,'Production Calculator'!$A49+2,FALSE)*$AK49))+IF($AO49=DQ$3,$AM49/VLOOKUP($AO49,Data!$A$50:$B$56,2,FALSE),0)</f>
        <v>0</v>
      </c>
      <c r="DR49" s="11">
        <f>IF(DR$2=$A49,0,IF(HLOOKUP(DR$2,Recipes!$H:$GI,'Production Calculator'!$A49+2,FALSE)=0,0,HLOOKUP(DR$2,Recipes!$H:$GI,'Production Calculator'!$A49+2,FALSE)*$AK49))+IF($AO49=DR$3,$AM49/VLOOKUP($AO49,Data!$A$50:$B$56,2,FALSE),0)</f>
        <v>0</v>
      </c>
      <c r="DS49" s="11">
        <f>IF(DS$2=$A49,0,IF(HLOOKUP(DS$2,Recipes!$H:$GI,'Production Calculator'!$A49+2,FALSE)=0,0,HLOOKUP(DS$2,Recipes!$H:$GI,'Production Calculator'!$A49+2,FALSE)*$AK49))+IF($AO49=DS$3,$AM49/VLOOKUP($AO49,Data!$A$50:$B$56,2,FALSE),0)</f>
        <v>0</v>
      </c>
      <c r="DT49" s="11">
        <f>IF(DT$2=$A49,0,IF(HLOOKUP(DT$2,Recipes!$H:$GI,'Production Calculator'!$A49+2,FALSE)=0,0,HLOOKUP(DT$2,Recipes!$H:$GI,'Production Calculator'!$A49+2,FALSE)*$AK49))+IF($AO49=DT$3,$AM49/VLOOKUP($AO49,Data!$A$50:$B$56,2,FALSE),0)</f>
        <v>0</v>
      </c>
      <c r="DU49" s="11">
        <f>IF(DU$2=$A49,0,IF(HLOOKUP(DU$2,Recipes!$H:$GI,'Production Calculator'!$A49+2,FALSE)=0,0,HLOOKUP(DU$2,Recipes!$H:$GI,'Production Calculator'!$A49+2,FALSE)*$AK49))+IF($AO49=DU$3,$AM49/VLOOKUP($AO49,Data!$A$50:$B$56,2,FALSE),0)</f>
        <v>0</v>
      </c>
      <c r="DV49" s="11">
        <f>IF(DV$2=$A49,0,IF(HLOOKUP(DV$2,Recipes!$H:$GI,'Production Calculator'!$A49+2,FALSE)=0,0,HLOOKUP(DV$2,Recipes!$H:$GI,'Production Calculator'!$A49+2,FALSE)*$AK49))+IF($AO49=DV$3,$AM49/VLOOKUP($AO49,Data!$A$50:$B$56,2,FALSE),0)</f>
        <v>0</v>
      </c>
      <c r="DW49" s="11">
        <f>IF(DW$2=$A49,0,IF(HLOOKUP(DW$2,Recipes!$H:$GI,'Production Calculator'!$A49+2,FALSE)=0,0,HLOOKUP(DW$2,Recipes!$H:$GI,'Production Calculator'!$A49+2,FALSE)*$AK49))+IF($AO49=DW$3,$AM49/VLOOKUP($AO49,Data!$A$50:$B$56,2,FALSE),0)</f>
        <v>0</v>
      </c>
      <c r="DX49" s="11">
        <f>IF(DX$2=$A49,0,IF(HLOOKUP(DX$2,Recipes!$H:$GI,'Production Calculator'!$A49+2,FALSE)=0,0,HLOOKUP(DX$2,Recipes!$H:$GI,'Production Calculator'!$A49+2,FALSE)*$AK49))+IF($AO49=DX$3,$AM49/VLOOKUP($AO49,Data!$A$50:$B$56,2,FALSE),0)</f>
        <v>0</v>
      </c>
      <c r="DY49" s="11">
        <f>IF(DY$2=$A49,0,IF(HLOOKUP(DY$2,Recipes!$H:$GI,'Production Calculator'!$A49+2,FALSE)=0,0,HLOOKUP(DY$2,Recipes!$H:$GI,'Production Calculator'!$A49+2,FALSE)*$AK49))+IF($AO49=DY$3,$AM49/VLOOKUP($AO49,Data!$A$50:$B$56,2,FALSE),0)</f>
        <v>0</v>
      </c>
      <c r="DZ49" s="11">
        <f>IF(DZ$2=$A49,0,IF(HLOOKUP(DZ$2,Recipes!$H:$GI,'Production Calculator'!$A49+2,FALSE)=0,0,HLOOKUP(DZ$2,Recipes!$H:$GI,'Production Calculator'!$A49+2,FALSE)*$AK49))+IF($AO49=DZ$3,$AM49/VLOOKUP($AO49,Data!$A$50:$B$56,2,FALSE),0)</f>
        <v>0</v>
      </c>
      <c r="EA49" s="11">
        <f>IF(EA$2=$A49,0,IF(HLOOKUP(EA$2,Recipes!$H:$GI,'Production Calculator'!$A49+2,FALSE)=0,0,HLOOKUP(EA$2,Recipes!$H:$GI,'Production Calculator'!$A49+2,FALSE)*$AK49))+IF($AO49=EA$3,$AM49/VLOOKUP($AO49,Data!$A$50:$B$56,2,FALSE),0)</f>
        <v>0</v>
      </c>
      <c r="EB49" s="11">
        <f>IF(EB$2=$A49,0,IF(HLOOKUP(EB$2,Recipes!$H:$GI,'Production Calculator'!$A49+2,FALSE)=0,0,HLOOKUP(EB$2,Recipes!$H:$GI,'Production Calculator'!$A49+2,FALSE)*$AK49))+IF($AO49=EB$3,$AM49/VLOOKUP($AO49,Data!$A$50:$B$56,2,FALSE),0)</f>
        <v>0</v>
      </c>
      <c r="EC49" s="11">
        <f>IF(EC$2=$A49,0,IF(HLOOKUP(EC$2,Recipes!$H:$GI,'Production Calculator'!$A49+2,FALSE)=0,0,HLOOKUP(EC$2,Recipes!$H:$GI,'Production Calculator'!$A49+2,FALSE)*$AK49))+IF($AO49=EC$3,$AM49/VLOOKUP($AO49,Data!$A$50:$B$56,2,FALSE),0)</f>
        <v>0</v>
      </c>
      <c r="ED49" s="11">
        <f>IF(ED$2=$A49,0,IF(HLOOKUP(ED$2,Recipes!$H:$GI,'Production Calculator'!$A49+2,FALSE)=0,0,HLOOKUP(ED$2,Recipes!$H:$GI,'Production Calculator'!$A49+2,FALSE)*$AK49))+IF($AO49=ED$3,$AM49/VLOOKUP($AO49,Data!$A$50:$B$56,2,FALSE),0)</f>
        <v>0</v>
      </c>
      <c r="EE49" s="11">
        <f>IF(EE$2=$A49,0,IF(HLOOKUP(EE$2,Recipes!$H:$GI,'Production Calculator'!$A49+2,FALSE)=0,0,HLOOKUP(EE$2,Recipes!$H:$GI,'Production Calculator'!$A49+2,FALSE)*$AK49))+IF($AO49=EE$3,$AM49/VLOOKUP($AO49,Data!$A$50:$B$56,2,FALSE),0)</f>
        <v>0</v>
      </c>
      <c r="EF49" s="11">
        <f>IF(EF$2=$A49,0,IF(HLOOKUP(EF$2,Recipes!$H:$GI,'Production Calculator'!$A49+2,FALSE)=0,0,HLOOKUP(EF$2,Recipes!$H:$GI,'Production Calculator'!$A49+2,FALSE)*$AK49))+IF($AO49=EF$3,$AM49/VLOOKUP($AO49,Data!$A$50:$B$56,2,FALSE),0)</f>
        <v>0</v>
      </c>
      <c r="EG49" s="11">
        <f>IF(EG$2=$A49,0,IF(HLOOKUP(EG$2,Recipes!$H:$GI,'Production Calculator'!$A49+2,FALSE)=0,0,HLOOKUP(EG$2,Recipes!$H:$GI,'Production Calculator'!$A49+2,FALSE)*$AK49))+IF($AO49=EG$3,$AM49/VLOOKUP($AO49,Data!$A$50:$B$56,2,FALSE),0)</f>
        <v>0</v>
      </c>
      <c r="EH49" s="11">
        <f>IF(EH$2=$A49,0,IF(HLOOKUP(EH$2,Recipes!$H:$GI,'Production Calculator'!$A49+2,FALSE)=0,0,HLOOKUP(EH$2,Recipes!$H:$GI,'Production Calculator'!$A49+2,FALSE)*$AK49))+IF($AO49=EH$3,$AM49/VLOOKUP($AO49,Data!$A$50:$B$56,2,FALSE),0)</f>
        <v>0</v>
      </c>
      <c r="EI49" s="11">
        <f>IF(EI$2=$A49,0,IF(HLOOKUP(EI$2,Recipes!$H:$GI,'Production Calculator'!$A49+2,FALSE)=0,0,HLOOKUP(EI$2,Recipes!$H:$GI,'Production Calculator'!$A49+2,FALSE)*$AK49))+IF($AO49=EI$3,$AM49/VLOOKUP($AO49,Data!$A$50:$B$56,2,FALSE),0)</f>
        <v>0</v>
      </c>
      <c r="EJ49" s="11">
        <f>IF(EJ$2=$A49,0,IF(HLOOKUP(EJ$2,Recipes!$H:$GI,'Production Calculator'!$A49+2,FALSE)=0,0,HLOOKUP(EJ$2,Recipes!$H:$GI,'Production Calculator'!$A49+2,FALSE)*$AK49))+IF($AO49=EJ$3,$AM49/VLOOKUP($AO49,Data!$A$50:$B$56,2,FALSE),0)</f>
        <v>0</v>
      </c>
      <c r="EK49" s="11">
        <f>IF(EK$2=$A49,0,IF(HLOOKUP(EK$2,Recipes!$H:$GI,'Production Calculator'!$A49+2,FALSE)=0,0,HLOOKUP(EK$2,Recipes!$H:$GI,'Production Calculator'!$A49+2,FALSE)*$AK49))+IF($AO49=EK$3,$AM49/VLOOKUP($AO49,Data!$A$50:$B$56,2,FALSE),0)</f>
        <v>0</v>
      </c>
      <c r="EL49" s="11">
        <f>IF(EL$2=$A49,0,IF(HLOOKUP(EL$2,Recipes!$H:$GI,'Production Calculator'!$A49+2,FALSE)=0,0,HLOOKUP(EL$2,Recipes!$H:$GI,'Production Calculator'!$A49+2,FALSE)*$AK49))+IF($AO49=EL$3,$AM49/VLOOKUP($AO49,Data!$A$50:$B$56,2,FALSE),0)</f>
        <v>0</v>
      </c>
      <c r="EM49" s="11">
        <f>IF(EM$2=$A49,0,IF(HLOOKUP(EM$2,Recipes!$H:$GI,'Production Calculator'!$A49+2,FALSE)=0,0,HLOOKUP(EM$2,Recipes!$H:$GI,'Production Calculator'!$A49+2,FALSE)*$AK49))+IF($AO49=EM$3,$AM49/VLOOKUP($AO49,Data!$A$50:$B$56,2,FALSE),0)</f>
        <v>0</v>
      </c>
      <c r="EN49" s="11">
        <f>IF(EN$2=$A49,0,IF(HLOOKUP(EN$2,Recipes!$H:$GI,'Production Calculator'!$A49+2,FALSE)=0,0,HLOOKUP(EN$2,Recipes!$H:$GI,'Production Calculator'!$A49+2,FALSE)*$AK49))+IF($AO49=EN$3,$AM49/VLOOKUP($AO49,Data!$A$50:$B$56,2,FALSE),0)</f>
        <v>0</v>
      </c>
      <c r="EO49" s="11">
        <f>IF(EO$2=$A49,0,IF(HLOOKUP(EO$2,Recipes!$H:$GI,'Production Calculator'!$A49+2,FALSE)=0,0,HLOOKUP(EO$2,Recipes!$H:$GI,'Production Calculator'!$A49+2,FALSE)*$AK49))+IF($AO49=EO$3,$AM49/VLOOKUP($AO49,Data!$A$50:$B$56,2,FALSE),0)</f>
        <v>0</v>
      </c>
      <c r="EP49" s="11">
        <f>IF(EP$2=$A49,0,IF(HLOOKUP(EP$2,Recipes!$H:$GI,'Production Calculator'!$A49+2,FALSE)=0,0,HLOOKUP(EP$2,Recipes!$H:$GI,'Production Calculator'!$A49+2,FALSE)*$AK49))+IF($AO49=EP$3,$AM49/VLOOKUP($AO49,Data!$A$50:$B$56,2,FALSE),0)</f>
        <v>0</v>
      </c>
      <c r="EQ49" s="11">
        <f>IF(EQ$2=$A49,0,IF(HLOOKUP(EQ$2,Recipes!$H:$GI,'Production Calculator'!$A49+2,FALSE)=0,0,HLOOKUP(EQ$2,Recipes!$H:$GI,'Production Calculator'!$A49+2,FALSE)*$AK49))+IF($AO49=EQ$3,$AM49/VLOOKUP($AO49,Data!$A$50:$B$56,2,FALSE),0)</f>
        <v>0</v>
      </c>
      <c r="ER49" s="11">
        <f>IF(ER$2=$A49,0,IF(HLOOKUP(ER$2,Recipes!$H:$GI,'Production Calculator'!$A49+2,FALSE)=0,0,HLOOKUP(ER$2,Recipes!$H:$GI,'Production Calculator'!$A49+2,FALSE)*$AK49))+IF($AO49=ER$3,$AM49/VLOOKUP($AO49,Data!$A$50:$B$56,2,FALSE),0)</f>
        <v>0</v>
      </c>
      <c r="ES49" s="11">
        <f>IF(ES$2=$A49,0,IF(HLOOKUP(ES$2,Recipes!$H:$GI,'Production Calculator'!$A49+2,FALSE)=0,0,HLOOKUP(ES$2,Recipes!$H:$GI,'Production Calculator'!$A49+2,FALSE)*$AK49))+IF($AO49=ES$3,$AM49/VLOOKUP($AO49,Data!$A$50:$B$56,2,FALSE),0)</f>
        <v>0</v>
      </c>
      <c r="ET49" s="11">
        <f>IF(ET$2=$A49,0,IF(HLOOKUP(ET$2,Recipes!$H:$GI,'Production Calculator'!$A49+2,FALSE)=0,0,HLOOKUP(ET$2,Recipes!$H:$GI,'Production Calculator'!$A49+2,FALSE)*$AK49))+IF($AO49=ET$3,$AM49/VLOOKUP($AO49,Data!$A$50:$B$56,2,FALSE),0)</f>
        <v>0</v>
      </c>
      <c r="EU49" s="11">
        <f>IF(EU$2=$A49,0,IF(HLOOKUP(EU$2,Recipes!$H:$GI,'Production Calculator'!$A49+2,FALSE)=0,0,HLOOKUP(EU$2,Recipes!$H:$GI,'Production Calculator'!$A49+2,FALSE)*$AK49))+IF($AO49=EU$3,$AM49/VLOOKUP($AO49,Data!$A$50:$B$56,2,FALSE),0)</f>
        <v>0</v>
      </c>
      <c r="EV49" s="11">
        <f>IF(EV$2=$A49,0,IF(HLOOKUP(EV$2,Recipes!$H:$GI,'Production Calculator'!$A49+2,FALSE)=0,0,HLOOKUP(EV$2,Recipes!$H:$GI,'Production Calculator'!$A49+2,FALSE)*$AK49))+IF($AO49=EV$3,$AM49/VLOOKUP($AO49,Data!$A$50:$B$56,2,FALSE),0)</f>
        <v>0</v>
      </c>
      <c r="EW49" s="11">
        <f>IF(EW$2=$A49,0,IF(HLOOKUP(EW$2,Recipes!$H:$GI,'Production Calculator'!$A49+2,FALSE)=0,0,HLOOKUP(EW$2,Recipes!$H:$GI,'Production Calculator'!$A49+2,FALSE)*$AK49))+IF($AO49=EW$3,$AM49/VLOOKUP($AO49,Data!$A$50:$B$56,2,FALSE),0)</f>
        <v>0</v>
      </c>
      <c r="EX49" s="11">
        <f>IF(EX$2=$A49,0,IF(HLOOKUP(EX$2,Recipes!$H:$GI,'Production Calculator'!$A49+2,FALSE)=0,0,HLOOKUP(EX$2,Recipes!$H:$GI,'Production Calculator'!$A49+2,FALSE)*$AK49))+IF($AO49=EX$3,$AM49/VLOOKUP($AO49,Data!$A$50:$B$56,2,FALSE),0)</f>
        <v>0</v>
      </c>
      <c r="EY49" s="11">
        <f>IF(EY$2=$A49,0,IF(HLOOKUP(EY$2,Recipes!$H:$GI,'Production Calculator'!$A49+2,FALSE)=0,0,HLOOKUP(EY$2,Recipes!$H:$GI,'Production Calculator'!$A49+2,FALSE)*$AK49))+IF($AO49=EY$3,$AM49/VLOOKUP($AO49,Data!$A$50:$B$56,2,FALSE),0)</f>
        <v>0</v>
      </c>
      <c r="EZ49" s="11">
        <f>IF(EZ$2=$A49,0,IF(HLOOKUP(EZ$2,Recipes!$H:$GI,'Production Calculator'!$A49+2,FALSE)=0,0,HLOOKUP(EZ$2,Recipes!$H:$GI,'Production Calculator'!$A49+2,FALSE)*$AK49))+IF($AO49=EZ$3,$AM49/VLOOKUP($AO49,Data!$A$50:$B$56,2,FALSE),0)</f>
        <v>0</v>
      </c>
      <c r="FA49" s="11">
        <f>IF(FA$2=$A49,0,IF(HLOOKUP(FA$2,Recipes!$H:$GI,'Production Calculator'!$A49+2,FALSE)=0,0,HLOOKUP(FA$2,Recipes!$H:$GI,'Production Calculator'!$A49+2,FALSE)*$AK49))+IF($AO49=FA$3,$AM49/VLOOKUP($AO49,Data!$A$50:$B$56,2,FALSE),0)</f>
        <v>0</v>
      </c>
      <c r="FB49" s="11">
        <f>IF(FB$2=$A49,0,IF(HLOOKUP(FB$2,Recipes!$H:$GI,'Production Calculator'!$A49+2,FALSE)=0,0,HLOOKUP(FB$2,Recipes!$H:$GI,'Production Calculator'!$A49+2,FALSE)*$AK49))+IF($AO49=FB$3,$AM49/VLOOKUP($AO49,Data!$A$50:$B$56,2,FALSE),0)</f>
        <v>0</v>
      </c>
      <c r="FC49" s="11">
        <f>IF(FC$2=$A49,0,IF(HLOOKUP(FC$2,Recipes!$H:$GI,'Production Calculator'!$A49+2,FALSE)=0,0,HLOOKUP(FC$2,Recipes!$H:$GI,'Production Calculator'!$A49+2,FALSE)*$AK49))+IF($AO49=FC$3,$AM49/VLOOKUP($AO49,Data!$A$50:$B$56,2,FALSE),0)</f>
        <v>0</v>
      </c>
      <c r="FD49" s="11">
        <f>IF(FD$2=$A49,0,IF(HLOOKUP(FD$2,Recipes!$H:$GI,'Production Calculator'!$A49+2,FALSE)=0,0,HLOOKUP(FD$2,Recipes!$H:$GI,'Production Calculator'!$A49+2,FALSE)*$AK49))+IF($AO49=FD$3,$AM49/VLOOKUP($AO49,Data!$A$50:$B$56,2,FALSE),0)</f>
        <v>0</v>
      </c>
      <c r="FE49" s="11">
        <f>IF(FE$2=$A49,0,IF(HLOOKUP(FE$2,Recipes!$H:$GI,'Production Calculator'!$A49+2,FALSE)=0,0,HLOOKUP(FE$2,Recipes!$H:$GI,'Production Calculator'!$A49+2,FALSE)*$AK49))+IF($AO49=FE$3,$AM49/VLOOKUP($AO49,Data!$A$50:$B$56,2,FALSE),0)</f>
        <v>0</v>
      </c>
      <c r="FF49" s="11">
        <f>IF(FF$2=$A49,0,IF(HLOOKUP(FF$2,Recipes!$H:$GI,'Production Calculator'!$A49+2,FALSE)=0,0,HLOOKUP(FF$2,Recipes!$H:$GI,'Production Calculator'!$A49+2,FALSE)*$AK49))+IF($AO49=FF$3,$AM49/VLOOKUP($AO49,Data!$A$50:$B$56,2,FALSE),0)</f>
        <v>0</v>
      </c>
      <c r="FG49" s="11">
        <f>IF(FG$2=$A49,0,IF(HLOOKUP(FG$2,Recipes!$H:$GI,'Production Calculator'!$A49+2,FALSE)=0,0,HLOOKUP(FG$2,Recipes!$H:$GI,'Production Calculator'!$A49+2,FALSE)*$AK49))+IF($AO49=FG$3,$AM49/VLOOKUP($AO49,Data!$A$50:$B$56,2,FALSE),0)</f>
        <v>0</v>
      </c>
      <c r="FH49" s="11">
        <f>IF(FH$2=$A49,0,IF(HLOOKUP(FH$2,Recipes!$H:$GI,'Production Calculator'!$A49+2,FALSE)=0,0,HLOOKUP(FH$2,Recipes!$H:$GI,'Production Calculator'!$A49+2,FALSE)*$AK49))+IF($AO49=FH$3,$AM49/VLOOKUP($AO49,Data!$A$50:$B$56,2,FALSE),0)</f>
        <v>0</v>
      </c>
      <c r="FI49" s="11">
        <f>IF(FI$2=$A49,0,IF(HLOOKUP(FI$2,Recipes!$H:$GI,'Production Calculator'!$A49+2,FALSE)=0,0,HLOOKUP(FI$2,Recipes!$H:$GI,'Production Calculator'!$A49+2,FALSE)*$AK49))+IF($AO49=FI$3,$AM49/VLOOKUP($AO49,Data!$A$50:$B$56,2,FALSE),0)</f>
        <v>0</v>
      </c>
      <c r="FJ49" s="11">
        <f>IF(FJ$2=$A49,0,IF(HLOOKUP(FJ$2,Recipes!$H:$GI,'Production Calculator'!$A49+2,FALSE)=0,0,HLOOKUP(FJ$2,Recipes!$H:$GI,'Production Calculator'!$A49+2,FALSE)*$AK49))+IF($AO49=FJ$3,$AM49/VLOOKUP($AO49,Data!$A$50:$B$56,2,FALSE),0)</f>
        <v>0</v>
      </c>
      <c r="FK49" s="11">
        <f>IF(FK$2=$A49,0,IF(HLOOKUP(FK$2,Recipes!$H:$GI,'Production Calculator'!$A49+2,FALSE)=0,0,HLOOKUP(FK$2,Recipes!$H:$GI,'Production Calculator'!$A49+2,FALSE)*$AK49))+IF($AO49=FK$3,$AM49/VLOOKUP($AO49,Data!$A$50:$B$56,2,FALSE),0)</f>
        <v>0</v>
      </c>
      <c r="FL49" s="11">
        <f>IF(FL$2=$A49,0,IF(HLOOKUP(FL$2,Recipes!$H:$GI,'Production Calculator'!$A49+2,FALSE)=0,0,HLOOKUP(FL$2,Recipes!$H:$GI,'Production Calculator'!$A49+2,FALSE)*$AK49))+IF($AO49=FL$3,$AM49/VLOOKUP($AO49,Data!$A$50:$B$56,2,FALSE),0)</f>
        <v>0</v>
      </c>
      <c r="FM49" s="11">
        <f>IF(FM$2=$A49,0,IF(HLOOKUP(FM$2,Recipes!$H:$GI,'Production Calculator'!$A49+2,FALSE)=0,0,HLOOKUP(FM$2,Recipes!$H:$GI,'Production Calculator'!$A49+2,FALSE)*$AK49))+IF($AO49=FM$3,$AM49/VLOOKUP($AO49,Data!$A$50:$B$56,2,FALSE),0)</f>
        <v>0</v>
      </c>
      <c r="FN49" s="11">
        <f>IF(FN$2=$A49,0,IF(HLOOKUP(FN$2,Recipes!$H:$GI,'Production Calculator'!$A49+2,FALSE)=0,0,HLOOKUP(FN$2,Recipes!$H:$GI,'Production Calculator'!$A49+2,FALSE)*$AK49))+IF($AO49=FN$3,$AM49/VLOOKUP($AO49,Data!$A$50:$B$56,2,FALSE),0)</f>
        <v>0</v>
      </c>
      <c r="FO49" s="11">
        <f>IF(FO$2=$A49,0,IF(HLOOKUP(FO$2,Recipes!$H:$GI,'Production Calculator'!$A49+2,FALSE)=0,0,HLOOKUP(FO$2,Recipes!$H:$GI,'Production Calculator'!$A49+2,FALSE)*$AK49))+IF($AO49=FO$3,$AM49/VLOOKUP($AO49,Data!$A$50:$B$56,2,FALSE),0)</f>
        <v>0</v>
      </c>
      <c r="FP49" s="11">
        <f>IF(FP$2=$A49,0,IF(HLOOKUP(FP$2,Recipes!$H:$GI,'Production Calculator'!$A49+2,FALSE)=0,0,HLOOKUP(FP$2,Recipes!$H:$GI,'Production Calculator'!$A49+2,FALSE)*$AK49))+IF($AO49=FP$3,$AM49/VLOOKUP($AO49,Data!$A$50:$B$56,2,FALSE),0)</f>
        <v>0</v>
      </c>
      <c r="FQ49" s="11">
        <f>IF(FQ$2=$A49,0,IF(HLOOKUP(FQ$2,Recipes!$H:$GI,'Production Calculator'!$A49+2,FALSE)=0,0,HLOOKUP(FQ$2,Recipes!$H:$GI,'Production Calculator'!$A49+2,FALSE)*$AK49))+IF($AO49=FQ$3,$AM49/VLOOKUP($AO49,Data!$A$50:$B$56,2,FALSE),0)</f>
        <v>0</v>
      </c>
      <c r="FR49" s="11">
        <f>IF(FR$2=$A49,0,IF(HLOOKUP(FR$2,Recipes!$H:$GI,'Production Calculator'!$A49+2,FALSE)=0,0,HLOOKUP(FR$2,Recipes!$H:$GI,'Production Calculator'!$A49+2,FALSE)*$AK49))+IF($AO49=FR$3,$AM49/VLOOKUP($AO49,Data!$A$50:$B$56,2,FALSE),0)</f>
        <v>0</v>
      </c>
      <c r="FS49" s="11">
        <f>IF(FS$2=$A49,0,IF(HLOOKUP(FS$2,Recipes!$H:$GI,'Production Calculator'!$A49+2,FALSE)=0,0,HLOOKUP(FS$2,Recipes!$H:$GI,'Production Calculator'!$A49+2,FALSE)*$AK49))+IF($AO49=FS$3,$AM49/VLOOKUP($AO49,Data!$A$50:$B$56,2,FALSE),0)</f>
        <v>0</v>
      </c>
      <c r="FT49" s="11">
        <f>IF(FT$2=$A49,0,IF(HLOOKUP(FT$2,Recipes!$H:$GI,'Production Calculator'!$A49+2,FALSE)=0,0,HLOOKUP(FT$2,Recipes!$H:$GI,'Production Calculator'!$A49+2,FALSE)*$AK49))+IF($AO49=FT$3,$AM49/VLOOKUP($AO49,Data!$A$50:$B$56,2,FALSE),0)</f>
        <v>0</v>
      </c>
      <c r="FU49" s="11">
        <f>IF(FU$2=$A49,0,IF(HLOOKUP(FU$2,Recipes!$H:$GI,'Production Calculator'!$A49+2,FALSE)=0,0,HLOOKUP(FU$2,Recipes!$H:$GI,'Production Calculator'!$A49+2,FALSE)*$AK49))+IF($AO49=FU$3,$AM49/VLOOKUP($AO49,Data!$A$50:$B$56,2,FALSE),0)</f>
        <v>0</v>
      </c>
      <c r="FV49" s="11">
        <f>IF(FV$2=$A49,0,IF(HLOOKUP(FV$2,Recipes!$H:$GI,'Production Calculator'!$A49+2,FALSE)=0,0,HLOOKUP(FV$2,Recipes!$H:$GI,'Production Calculator'!$A49+2,FALSE)*$AK49))+IF($AO49=FV$3,$AM49/VLOOKUP($AO49,Data!$A$50:$B$56,2,FALSE),0)</f>
        <v>0</v>
      </c>
      <c r="FW49" s="11">
        <f>IF(FW$2=$A49,0,IF(HLOOKUP(FW$2,Recipes!$H:$GI,'Production Calculator'!$A49+2,FALSE)=0,0,HLOOKUP(FW$2,Recipes!$H:$GI,'Production Calculator'!$A49+2,FALSE)*$AK49))+IF($AO49=FW$3,$AM49/VLOOKUP($AO49,Data!$A$50:$B$56,2,FALSE),0)</f>
        <v>0</v>
      </c>
      <c r="FX49" s="11">
        <f>IF(FX$2=$A49,0,IF(HLOOKUP(FX$2,Recipes!$H:$GI,'Production Calculator'!$A49+2,FALSE)=0,0,HLOOKUP(FX$2,Recipes!$H:$GI,'Production Calculator'!$A49+2,FALSE)*$AK49))+IF($AO49=FX$3,$AM49/VLOOKUP($AO49,Data!$A$50:$B$56,2,FALSE),0)</f>
        <v>0</v>
      </c>
      <c r="FY49" s="11">
        <f>IF(FY$2=$A49,0,IF(HLOOKUP(FY$2,Recipes!$H:$GI,'Production Calculator'!$A49+2,FALSE)=0,0,HLOOKUP(FY$2,Recipes!$H:$GI,'Production Calculator'!$A49+2,FALSE)*$AK49))+IF($AO49=FY$3,$AM49/VLOOKUP($AO49,Data!$A$50:$B$56,2,FALSE),0)</f>
        <v>0</v>
      </c>
      <c r="FZ49" s="11">
        <f>IF(FZ$2=$A49,0,IF(HLOOKUP(FZ$2,Recipes!$H:$GI,'Production Calculator'!$A49+2,FALSE)=0,0,HLOOKUP(FZ$2,Recipes!$H:$GI,'Production Calculator'!$A49+2,FALSE)*$AK49))+IF($AO49=FZ$3,$AM49/VLOOKUP($AO49,Data!$A$50:$B$56,2,FALSE),0)</f>
        <v>0</v>
      </c>
      <c r="GA49" s="11">
        <f>IF(GA$2=$A49,0,IF(HLOOKUP(GA$2,Recipes!$H:$GI,'Production Calculator'!$A49+2,FALSE)=0,0,HLOOKUP(GA$2,Recipes!$H:$GI,'Production Calculator'!$A49+2,FALSE)*$AK49))+IF($AO49=GA$3,$AM49/VLOOKUP($AO49,Data!$A$50:$B$56,2,FALSE),0)</f>
        <v>0</v>
      </c>
      <c r="GB49" s="11">
        <f>IF(GB$2=$A49,0,IF(HLOOKUP(GB$2,Recipes!$H:$GI,'Production Calculator'!$A49+2,FALSE)=0,0,HLOOKUP(GB$2,Recipes!$H:$GI,'Production Calculator'!$A49+2,FALSE)*$AK49))+IF($AO49=GB$3,$AM49/VLOOKUP($AO49,Data!$A$50:$B$56,2,FALSE),0)</f>
        <v>0</v>
      </c>
      <c r="GC49" s="11">
        <f>IF(GC$2=$A49,0,IF(HLOOKUP(GC$2,Recipes!$H:$GI,'Production Calculator'!$A49+2,FALSE)=0,0,HLOOKUP(GC$2,Recipes!$H:$GI,'Production Calculator'!$A49+2,FALSE)*$AK49))+IF($AO49=GC$3,$AM49/VLOOKUP($AO49,Data!$A$50:$B$56,2,FALSE),0)</f>
        <v>0</v>
      </c>
      <c r="GD49" s="11">
        <f>IF(GD$2=$A49,0,IF(HLOOKUP(GD$2,Recipes!$H:$GI,'Production Calculator'!$A49+2,FALSE)=0,0,HLOOKUP(GD$2,Recipes!$H:$GI,'Production Calculator'!$A49+2,FALSE)*$AK49))+IF($AO49=GD$3,$AM49/VLOOKUP($AO49,Data!$A$50:$B$56,2,FALSE),0)</f>
        <v>0</v>
      </c>
      <c r="GE49" s="11">
        <f>IF(GE$2=$A49,0,IF(HLOOKUP(GE$2,Recipes!$H:$GI,'Production Calculator'!$A49+2,FALSE)=0,0,HLOOKUP(GE$2,Recipes!$H:$GI,'Production Calculator'!$A49+2,FALSE)*$AK49))+IF($AO49=GE$3,$AM49/VLOOKUP($AO49,Data!$A$50:$B$56,2,FALSE),0)</f>
        <v>0</v>
      </c>
      <c r="GF49" s="11">
        <f>IF(GF$2=$A49,0,IF(HLOOKUP(GF$2,Recipes!$H:$GI,'Production Calculator'!$A49+2,FALSE)=0,0,HLOOKUP(GF$2,Recipes!$H:$GI,'Production Calculator'!$A49+2,FALSE)*$AK49))+IF($AO49=GF$3,$AM49/VLOOKUP($AO49,Data!$A$50:$B$56,2,FALSE),0)</f>
        <v>0</v>
      </c>
      <c r="GG49" s="11">
        <f>IF(GG$2=$A49,0,IF(HLOOKUP(GG$2,Recipes!$H:$GI,'Production Calculator'!$A49+2,FALSE)=0,0,HLOOKUP(GG$2,Recipes!$H:$GI,'Production Calculator'!$A49+2,FALSE)*$AK49))+IF($AO49=GG$3,$AM49/VLOOKUP($AO49,Data!$A$50:$B$56,2,FALSE),0)</f>
        <v>0</v>
      </c>
      <c r="GH49" s="11">
        <f>IF(GH$2=$A49,0,IF(HLOOKUP(GH$2,Recipes!$H:$GI,'Production Calculator'!$A49+2,FALSE)=0,0,HLOOKUP(GH$2,Recipes!$H:$GI,'Production Calculator'!$A49+2,FALSE)*$AK49))+IF($AO49=GH$3,$AM49/VLOOKUP($AO49,Data!$A$50:$B$56,2,FALSE),0)</f>
        <v>0</v>
      </c>
      <c r="GI49" s="11">
        <f>IF(GI$2=$A49,0,IF(HLOOKUP(GI$2,Recipes!$H:$GI,'Production Calculator'!$A49+2,FALSE)=0,0,HLOOKUP(GI$2,Recipes!$H:$GI,'Production Calculator'!$A49+2,FALSE)*$AK49))+IF($AO49=GI$3,$AM49/VLOOKUP($AO49,Data!$A$50:$B$56,2,FALSE),0)</f>
        <v>0</v>
      </c>
      <c r="GJ49" s="11">
        <f>IF(GJ$2=$A49,0,IF(HLOOKUP(GJ$2,Recipes!$H:$GI,'Production Calculator'!$A49+2,FALSE)=0,0,HLOOKUP(GJ$2,Recipes!$H:$GI,'Production Calculator'!$A49+2,FALSE)*$AK49))+IF($AO49=GJ$3,$AM49/VLOOKUP($AO49,Data!$A$50:$B$56,2,FALSE),0)</f>
        <v>0</v>
      </c>
      <c r="GK49" s="11">
        <f>IF(GK$2=$A49,0,IF(HLOOKUP(GK$2,Recipes!$H:$GI,'Production Calculator'!$A49+2,FALSE)=0,0,HLOOKUP(GK$2,Recipes!$H:$GI,'Production Calculator'!$A49+2,FALSE)*$AK49))+IF($AO49=GK$3,$AM49/VLOOKUP($AO49,Data!$A$50:$B$56,2,FALSE),0)</f>
        <v>0</v>
      </c>
      <c r="GL49" s="11">
        <f>IF(GL$2=$A49,0,IF(HLOOKUP(GL$2,Recipes!$H:$GI,'Production Calculator'!$A49+2,FALSE)=0,0,HLOOKUP(GL$2,Recipes!$H:$GI,'Production Calculator'!$A49+2,FALSE)*$AK49))+IF($AO49=GL$3,$AM49/VLOOKUP($AO49,Data!$A$50:$B$56,2,FALSE),0)</f>
        <v>0</v>
      </c>
      <c r="GM49" s="11">
        <f>IF(GM$2=$A49,0,IF(HLOOKUP(GM$2,Recipes!$H:$GI,'Production Calculator'!$A49+2,FALSE)=0,0,HLOOKUP(GM$2,Recipes!$H:$GI,'Production Calculator'!$A49+2,FALSE)*$AK49))+IF($AO49=GM$3,$AM49/VLOOKUP($AO49,Data!$A$50:$B$56,2,FALSE),0)</f>
        <v>0</v>
      </c>
      <c r="GN49" s="11">
        <f>IF(GN$2=$A49,0,IF(HLOOKUP(GN$2,Recipes!$H:$GI,'Production Calculator'!$A49+2,FALSE)=0,0,HLOOKUP(GN$2,Recipes!$H:$GI,'Production Calculator'!$A49+2,FALSE)*$AK49))+IF($AO49=GN$3,$AM49/VLOOKUP($AO49,Data!$A$50:$B$56,2,FALSE),0)</f>
        <v>0</v>
      </c>
      <c r="GO49" s="11">
        <f>IF(GO$2=$A49,0,IF(HLOOKUP(GO$2,Recipes!$H:$GI,'Production Calculator'!$A49+2,FALSE)=0,0,HLOOKUP(GO$2,Recipes!$H:$GI,'Production Calculator'!$A49+2,FALSE)*$AK49))+IF($AO49=GO$3,$AM49/VLOOKUP($AO49,Data!$A$50:$B$56,2,FALSE),0)</f>
        <v>0</v>
      </c>
      <c r="GP49" s="11">
        <f>IF(GP$2=$A49,0,IF(HLOOKUP(GP$2,Recipes!$H:$GI,'Production Calculator'!$A49+2,FALSE)=0,0,HLOOKUP(GP$2,Recipes!$H:$GI,'Production Calculator'!$A49+2,FALSE)*$AK49))+IF($AO49=GP$3,$AM49/VLOOKUP($AO49,Data!$A$50:$B$56,2,FALSE),0)</f>
        <v>0</v>
      </c>
      <c r="GQ49" s="11">
        <f>IF(GQ$2=$A49,0,IF(HLOOKUP(GQ$2,Recipes!$H:$GI,'Production Calculator'!$A49+2,FALSE)=0,0,HLOOKUP(GQ$2,Recipes!$H:$GI,'Production Calculator'!$A49+2,FALSE)*$AK49))+IF($AO49=GQ$3,$AM49/VLOOKUP($AO49,Data!$A$50:$B$56,2,FALSE),0)</f>
        <v>0</v>
      </c>
      <c r="GR49" s="11">
        <f>IF(GR$2=$A49,0,IF(HLOOKUP(GR$2,Recipes!$H:$GI,'Production Calculator'!$A49+2,FALSE)=0,0,HLOOKUP(GR$2,Recipes!$H:$GI,'Production Calculator'!$A49+2,FALSE)*$AK49))+IF($AO49=GR$3,$AM49/VLOOKUP($AO49,Data!$A$50:$B$56,2,FALSE),0)</f>
        <v>0</v>
      </c>
      <c r="GS49" s="11">
        <f>IF(GS$2=$A49,0,IF(HLOOKUP(GS$2,Recipes!$H:$GI,'Production Calculator'!$A49+2,FALSE)=0,0,HLOOKUP(GS$2,Recipes!$H:$GI,'Production Calculator'!$A49+2,FALSE)*$AK49))+IF($AO49=GS$3,$AM49/VLOOKUP($AO49,Data!$A$50:$B$56,2,FALSE),0)</f>
        <v>0</v>
      </c>
      <c r="GT49" s="11">
        <f>IF(GT$2=$A49,0,IF(HLOOKUP(GT$2,Recipes!$H:$GI,'Production Calculator'!$A49+2,FALSE)=0,0,HLOOKUP(GT$2,Recipes!$H:$GI,'Production Calculator'!$A49+2,FALSE)*$AK49))+IF($AO49=GT$3,$AM49/VLOOKUP($AO49,Data!$A$50:$B$56,2,FALSE),0)</f>
        <v>0</v>
      </c>
      <c r="GU49" s="11">
        <f>IF(GU$2=$A49,0,IF(HLOOKUP(GU$2,Recipes!$H:$GI,'Production Calculator'!$A49+2,FALSE)=0,0,HLOOKUP(GU$2,Recipes!$H:$GI,'Production Calculator'!$A49+2,FALSE)*$AK49))+IF($AO49=GU$3,$AM49/VLOOKUP($AO49,Data!$A$50:$B$56,2,FALSE),0)</f>
        <v>0</v>
      </c>
      <c r="GV49" s="11">
        <f>IF(GV$2=$A49,0,IF(HLOOKUP(GV$2,Recipes!$H:$GI,'Production Calculator'!$A49+2,FALSE)=0,0,HLOOKUP(GV$2,Recipes!$H:$GI,'Production Calculator'!$A49+2,FALSE)*$AK49))+IF($AO49=GV$3,$AM49/VLOOKUP($AO49,Data!$A$50:$B$56,2,FALSE),0)</f>
        <v>0</v>
      </c>
      <c r="GW49" s="11">
        <f>IF(GW$2=$A49,0,IF(HLOOKUP(GW$2,Recipes!$H:$GI,'Production Calculator'!$A49+2,FALSE)=0,0,HLOOKUP(GW$2,Recipes!$H:$GI,'Production Calculator'!$A49+2,FALSE)*$AK49))+IF($AO49=GW$3,$AM49/VLOOKUP($AO49,Data!$A$50:$B$56,2,FALSE),0)</f>
        <v>0</v>
      </c>
      <c r="GX49" s="11">
        <f>IF(GX$2=$A49,0,IF(HLOOKUP(GX$2,Recipes!$H:$GI,'Production Calculator'!$A49+2,FALSE)=0,0,HLOOKUP(GX$2,Recipes!$H:$GI,'Production Calculator'!$A49+2,FALSE)*$AK49))+IF($AO49=GX$3,$AM49/VLOOKUP($AO49,Data!$A$50:$B$56,2,FALSE),0)</f>
        <v>0</v>
      </c>
      <c r="GY49" s="11">
        <f>IF(GY$2=$A49,0,IF(HLOOKUP(GY$2,Recipes!$H:$GI,'Production Calculator'!$A49+2,FALSE)=0,0,HLOOKUP(GY$2,Recipes!$H:$GI,'Production Calculator'!$A49+2,FALSE)*$AK49))+IF($AO49=GY$3,$AM49/VLOOKUP($AO49,Data!$A$50:$B$56,2,FALSE),0)</f>
        <v>0</v>
      </c>
      <c r="GZ49" s="11">
        <f>IF(GZ$2=$A49,0,IF(HLOOKUP(GZ$2,Recipes!$H:$GI,'Production Calculator'!$A49+2,FALSE)=0,0,HLOOKUP(GZ$2,Recipes!$H:$GI,'Production Calculator'!$A49+2,FALSE)*$AK49))+IF($AO49=GZ$3,$AM49/VLOOKUP($AO49,Data!$A$50:$B$56,2,FALSE),0)</f>
        <v>0</v>
      </c>
      <c r="HA49" s="11">
        <f>IF(HA$2=$A49,0,IF(HLOOKUP(HA$2,Recipes!$H:$GI,'Production Calculator'!$A49+2,FALSE)=0,0,HLOOKUP(HA$2,Recipes!$H:$GI,'Production Calculator'!$A49+2,FALSE)*$AK49))+IF($AO49=HA$3,$AM49/VLOOKUP($AO49,Data!$A$50:$B$56,2,FALSE),0)</f>
        <v>0</v>
      </c>
      <c r="HB49" s="11">
        <f>IF(HB$2=$A49,0,IF(HLOOKUP(HB$2,Recipes!$H:$GI,'Production Calculator'!$A49+2,FALSE)=0,0,HLOOKUP(HB$2,Recipes!$H:$GI,'Production Calculator'!$A49+2,FALSE)*$AK49))+IF($AO49=HB$3,$AM49/VLOOKUP($AO49,Data!$A$50:$B$56,2,FALSE),0)</f>
        <v>0</v>
      </c>
      <c r="HC49" s="11">
        <f>IF(HC$2=$A49,0,IF(HLOOKUP(HC$2,Recipes!$H:$GI,'Production Calculator'!$A49+2,FALSE)=0,0,HLOOKUP(HC$2,Recipes!$H:$GI,'Production Calculator'!$A49+2,FALSE)*$AK49))+IF($AO49=HC$3,$AM49/VLOOKUP($AO49,Data!$A$50:$B$56,2,FALSE),0)</f>
        <v>0</v>
      </c>
      <c r="HD49" s="11">
        <f>IF(HD$2=$A49,0,IF(HLOOKUP(HD$2,Recipes!$H:$GI,'Production Calculator'!$A49+2,FALSE)=0,0,HLOOKUP(HD$2,Recipes!$H:$GI,'Production Calculator'!$A49+2,FALSE)*$AK49))+IF($AO49=HD$3,$AM49/VLOOKUP($AO49,Data!$A$50:$B$56,2,FALSE),0)</f>
        <v>0</v>
      </c>
      <c r="HE49" s="11">
        <f>IF(HE$2=$A49,0,IF(HLOOKUP(HE$2,Recipes!$H:$GI,'Production Calculator'!$A49+2,FALSE)=0,0,HLOOKUP(HE$2,Recipes!$H:$GI,'Production Calculator'!$A49+2,FALSE)*$AK49))+IF($AO49=HE$3,$AM49/VLOOKUP($AO49,Data!$A$50:$B$56,2,FALSE),0)</f>
        <v>0</v>
      </c>
      <c r="HF49" s="11">
        <f>IF(HF$2=$A49,0,IF(HLOOKUP(HF$2,Recipes!$H:$GI,'Production Calculator'!$A49+2,FALSE)=0,0,HLOOKUP(HF$2,Recipes!$H:$GI,'Production Calculator'!$A49+2,FALSE)*$AK49))+IF($AO49=HF$3,$AM49/VLOOKUP($AO49,Data!$A$50:$B$56,2,FALSE),0)</f>
        <v>0</v>
      </c>
      <c r="HG49" s="11">
        <f>IF(HG$2=$A49,0,IF(HLOOKUP(HG$2,Recipes!$H:$GI,'Production Calculator'!$A49+2,FALSE)=0,0,HLOOKUP(HG$2,Recipes!$H:$GI,'Production Calculator'!$A49+2,FALSE)*$AK49))+IF($AO49=HG$3,$AM49/VLOOKUP($AO49,Data!$A$50:$B$56,2,FALSE),0)</f>
        <v>0</v>
      </c>
      <c r="HH49" s="11">
        <f>IF(HH$2=$A49,0,IF(HLOOKUP(HH$2,Recipes!$H:$GI,'Production Calculator'!$A49+2,FALSE)=0,0,HLOOKUP(HH$2,Recipes!$H:$GI,'Production Calculator'!$A49+2,FALSE)*$AK49))+IF($AO49=HH$3,$AM49/VLOOKUP($AO49,Data!$A$50:$B$56,2,FALSE),0)</f>
        <v>0</v>
      </c>
      <c r="HI49" s="11">
        <f>IF(HI$2=$A49,0,IF(HLOOKUP(HI$2,Recipes!$H:$GI,'Production Calculator'!$A49+2,FALSE)=0,0,HLOOKUP(HI$2,Recipes!$H:$GI,'Production Calculator'!$A49+2,FALSE)*$AK49))+IF($AO49=HI$3,$AM49/VLOOKUP($AO49,Data!$A$50:$B$56,2,FALSE),0)</f>
        <v>0</v>
      </c>
      <c r="HJ49" s="11">
        <f>IF(HJ$2=$A49,0,IF(HLOOKUP(HJ$2,Recipes!$H:$GI,'Production Calculator'!$A49+2,FALSE)=0,0,HLOOKUP(HJ$2,Recipes!$H:$GI,'Production Calculator'!$A49+2,FALSE)*$AK49))+IF($AO49=HJ$3,$AM49/VLOOKUP($AO49,Data!$A$50:$B$56,2,FALSE),0)</f>
        <v>0</v>
      </c>
      <c r="HK49" s="11">
        <f>IF(HK$2=$A49,0,IF(HLOOKUP(HK$2,Recipes!$H:$GI,'Production Calculator'!$A49+2,FALSE)=0,0,HLOOKUP(HK$2,Recipes!$H:$GI,'Production Calculator'!$A49+2,FALSE)*$AK49))+IF($AO49=HK$3,$AM49/VLOOKUP($AO49,Data!$A$50:$B$56,2,FALSE),0)</f>
        <v>0</v>
      </c>
      <c r="HL49" s="11">
        <f>IF(HL$2=$A49,0,IF(HLOOKUP(HL$2,Recipes!$H:$GI,'Production Calculator'!$A49+2,FALSE)=0,0,HLOOKUP(HL$2,Recipes!$H:$GI,'Production Calculator'!$A49+2,FALSE)*$AK49))+IF($AO49=HL$3,$AM49/VLOOKUP($AO49,Data!$A$50:$B$56,2,FALSE),0)</f>
        <v>0</v>
      </c>
      <c r="HM49" s="11">
        <f>IF(HM$2=$A49,0,IF(HLOOKUP(HM$2,Recipes!$H:$GI,'Production Calculator'!$A49+2,FALSE)=0,0,HLOOKUP(HM$2,Recipes!$H:$GI,'Production Calculator'!$A49+2,FALSE)*$AK49))+IF($AO49=HM$3,$AM49/VLOOKUP($AO49,Data!$A$50:$B$56,2,FALSE),0)</f>
        <v>0</v>
      </c>
      <c r="HN49" s="11">
        <f>IF(HN$2=$A49,0,IF(HLOOKUP(HN$2,Recipes!$H:$GI,'Production Calculator'!$A49+2,FALSE)=0,0,HLOOKUP(HN$2,Recipes!$H:$GI,'Production Calculator'!$A49+2,FALSE)*$AK49))+IF($AO49=HN$3,$AM49/VLOOKUP($AO49,Data!$A$50:$B$56,2,FALSE),0)</f>
        <v>0</v>
      </c>
      <c r="HO49" s="11">
        <f>IF(HO$2=$A49,0,IF(HLOOKUP(HO$2,Recipes!$H:$GI,'Production Calculator'!$A49+2,FALSE)=0,0,HLOOKUP(HO$2,Recipes!$H:$GI,'Production Calculator'!$A49+2,FALSE)*$AK49))+IF($AO49=HO$3,$AM49/VLOOKUP($AO49,Data!$A$50:$B$56,2,FALSE),0)</f>
        <v>0</v>
      </c>
      <c r="HP49" s="11">
        <f>IF(HP$2=$A49,0,IF(HLOOKUP(HP$2,Recipes!$H:$GI,'Production Calculator'!$A49+2,FALSE)=0,0,HLOOKUP(HP$2,Recipes!$H:$GI,'Production Calculator'!$A49+2,FALSE)*$AK49))+IF($AO49=HP$3,$AM49/VLOOKUP($AO49,Data!$A$50:$B$56,2,FALSE),0)</f>
        <v>0</v>
      </c>
      <c r="HQ49" s="11">
        <f>IF(HQ$2=$A49,0,IF(HLOOKUP(HQ$2,Recipes!$H:$GI,'Production Calculator'!$A49+2,FALSE)=0,0,HLOOKUP(HQ$2,Recipes!$H:$GI,'Production Calculator'!$A49+2,FALSE)*$AK49))+IF($AO49=HQ$3,$AM49/VLOOKUP($AO49,Data!$A$50:$B$56,2,FALSE),0)</f>
        <v>0</v>
      </c>
      <c r="HR49" s="11">
        <f>IF(HR$2=$A49,0,IF(HLOOKUP(HR$2,Recipes!$H:$GI,'Production Calculator'!$A49+2,FALSE)=0,0,HLOOKUP(HR$2,Recipes!$H:$GI,'Production Calculator'!$A49+2,FALSE)*$AK49))+IF($AO49=HR$3,$AM49/VLOOKUP($AO49,Data!$A$50:$B$56,2,FALSE),0)</f>
        <v>0</v>
      </c>
      <c r="HS49" s="121"/>
    </row>
    <row r="50" spans="1:227" x14ac:dyDescent="0.45">
      <c r="A50">
        <v>36</v>
      </c>
      <c r="B50" s="107" t="str">
        <f>VLOOKUP(A50,Recipes!A:B,2)</f>
        <v>Petroleum gas</v>
      </c>
      <c r="C50" s="128">
        <v>0</v>
      </c>
      <c r="D50" s="108">
        <f>HLOOKUP(A50,$AQ$2:$HR$202,$A$202-1,FALSE)+C50</f>
        <v>0</v>
      </c>
      <c r="E50" s="113" t="str">
        <f t="shared" ref="E50:R50" si="98">E47</f>
        <v>Oil Refinery (Advanced)</v>
      </c>
      <c r="F50" s="109">
        <f t="shared" si="98"/>
        <v>2</v>
      </c>
      <c r="G50" s="109">
        <f t="shared" si="98"/>
        <v>1</v>
      </c>
      <c r="H50" s="110">
        <f t="shared" si="98"/>
        <v>0</v>
      </c>
      <c r="I50" s="110">
        <f t="shared" si="98"/>
        <v>2</v>
      </c>
      <c r="J50" s="110">
        <f t="shared" si="98"/>
        <v>0</v>
      </c>
      <c r="K50" s="110">
        <f t="shared" si="98"/>
        <v>0</v>
      </c>
      <c r="L50" s="110">
        <f t="shared" si="98"/>
        <v>0</v>
      </c>
      <c r="M50" s="110">
        <f t="shared" si="98"/>
        <v>0</v>
      </c>
      <c r="N50" s="110">
        <f t="shared" si="98"/>
        <v>0</v>
      </c>
      <c r="O50" s="110">
        <f t="shared" si="98"/>
        <v>0</v>
      </c>
      <c r="P50" s="110">
        <f t="shared" si="98"/>
        <v>0</v>
      </c>
      <c r="Q50" s="110">
        <f t="shared" si="98"/>
        <v>0</v>
      </c>
      <c r="R50" s="110">
        <f t="shared" si="98"/>
        <v>0</v>
      </c>
      <c r="S50"/>
      <c r="T50"/>
      <c r="U50"/>
      <c r="V50"/>
      <c r="W50"/>
      <c r="X50"/>
      <c r="Y50"/>
      <c r="Z50"/>
      <c r="AA50"/>
      <c r="AB50" s="111"/>
      <c r="AC50" s="111" t="e">
        <f>VLOOKUP(E50,'Oil Balance'!$A$3:$S$6,13,FALSE)*AB50</f>
        <v>#N/A</v>
      </c>
      <c r="AD50" s="111" t="e">
        <f t="shared" si="84"/>
        <v>#N/A</v>
      </c>
      <c r="AE50" s="111">
        <v>0</v>
      </c>
      <c r="AF50" s="111">
        <v>0</v>
      </c>
      <c r="AG50" s="111">
        <f>AG47</f>
        <v>1</v>
      </c>
      <c r="AH50" s="111">
        <f>AH47</f>
        <v>1</v>
      </c>
      <c r="AI50" s="111">
        <f>MAX(1+VLOOKUP($J$3,Data!$A$40:$D$48,3,FALSE)*$J50+VLOOKUP($K$3,Data!$A$40:$D$48,3,FALSE)*$K50+VLOOKUP($L$3,Data!$A$40:$D$48,3,FALSE)*$L50+VLOOKUP($M$3,Data!$A$40:$D$48,3,FALSE)*$M50+VLOOKUP($N$3,Data!$A$40:$D$48,3,FALSE)*$N50+VLOOKUP($O$3,Data!$A$40:$D$48,3,FALSE)*$O50+VLOOKUP($P$3,Data!$A$40:$D$48,3,FALSE)*$P50+VLOOKUP($Q$3,Data!$A$40:$D$48,3,FALSE)*$Q50+VLOOKUP($R$3,Data!$A$40:$D$48,3,FALSE)*$R50,0)</f>
        <v>1</v>
      </c>
      <c r="AJ50" s="111">
        <f>AJ47</f>
        <v>1</v>
      </c>
      <c r="AK50" s="112" t="e">
        <f t="shared" si="85"/>
        <v>#N/A</v>
      </c>
      <c r="AL50" s="111" t="e">
        <f t="shared" si="86"/>
        <v>#N/A</v>
      </c>
      <c r="AM50" s="111">
        <v>0</v>
      </c>
      <c r="AN50" s="111">
        <v>0</v>
      </c>
      <c r="AO50" s="131" t="s">
        <v>298</v>
      </c>
      <c r="AP50" s="11"/>
      <c r="AQ50" s="11">
        <f>IF(AQ$2=$A50,0,IF(HLOOKUP(AQ$2,Recipes!$H:$GI,'Production Calculator'!$A50+2,FALSE)=0,0,HLOOKUP(AQ$2,Recipes!$H:$GI,'Production Calculator'!$A50+2,FALSE)*$AK50))+IF($AO50=AQ$3,$AM50/VLOOKUP($AO50,Data!$A$50:$B$56,2,FALSE),0)</f>
        <v>0</v>
      </c>
      <c r="AR50" s="11">
        <f>IF(AR$2=$A50,0,IF(HLOOKUP(AR$2,Recipes!$H:$GI,'Production Calculator'!$A50+2,FALSE)=0,0,HLOOKUP(AR$2,Recipes!$H:$GI,'Production Calculator'!$A50+2,FALSE)*$AK50))+IF($AO50=AR$3,$AM50/VLOOKUP($AO50,Data!$A$50:$B$56,2,FALSE),0)</f>
        <v>0</v>
      </c>
      <c r="AS50" s="11">
        <f>IF(AS$2=$A50,0,IF(HLOOKUP(AS$2,Recipes!$H:$GI,'Production Calculator'!$A50+2,FALSE)=0,0,HLOOKUP(AS$2,Recipes!$H:$GI,'Production Calculator'!$A50+2,FALSE)*$AK50))+IF($AO50=AS$3,$AM50/VLOOKUP($AO50,Data!$A$50:$B$56,2,FALSE),0)</f>
        <v>0</v>
      </c>
      <c r="AT50" s="11">
        <f>IF(AT$2=$A50,0,IF(HLOOKUP(AT$2,Recipes!$H:$GI,'Production Calculator'!$A50+2,FALSE)=0,0,HLOOKUP(AT$2,Recipes!$H:$GI,'Production Calculator'!$A50+2,FALSE)*$AK50))+IF($AO50=AT$3,$AM50/VLOOKUP($AO50,Data!$A$50:$B$56,2,FALSE),0)</f>
        <v>0</v>
      </c>
      <c r="AU50" s="11">
        <f>IF(AU$2=$A50,0,IF(HLOOKUP(AU$2,Recipes!$H:$GI,'Production Calculator'!$A50+2,FALSE)=0,0,HLOOKUP(AU$2,Recipes!$H:$GI,'Production Calculator'!$A50+2,FALSE)*$AK50))+IF($AO50=AU$3,$AM50/VLOOKUP($AO50,Data!$A$50:$B$56,2,FALSE),0)</f>
        <v>0</v>
      </c>
      <c r="AV50" s="11">
        <f>IF(AV$2=$A50,0,IF(HLOOKUP(AV$2,Recipes!$H:$GI,'Production Calculator'!$A50+2,FALSE)=0,0,HLOOKUP(AV$2,Recipes!$H:$GI,'Production Calculator'!$A50+2,FALSE)*$AK50))+IF($AO50=AV$3,$AM50/VLOOKUP($AO50,Data!$A$50:$B$56,2,FALSE),0)</f>
        <v>0</v>
      </c>
      <c r="AW50" s="11">
        <f>IF(AW$2=$A50,0,IF(HLOOKUP(AW$2,Recipes!$H:$GI,'Production Calculator'!$A50+2,FALSE)=0,0,HLOOKUP(AW$2,Recipes!$H:$GI,'Production Calculator'!$A50+2,FALSE)*$AK50))+IF($AO50=AW$3,$AM50/VLOOKUP($AO50,Data!$A$50:$B$56,2,FALSE),0)</f>
        <v>0</v>
      </c>
      <c r="AX50" s="11">
        <f>IF(AX$2=$A50,0,IF(HLOOKUP(AX$2,Recipes!$H:$GI,'Production Calculator'!$A50+2,FALSE)=0,0,HLOOKUP(AX$2,Recipes!$H:$GI,'Production Calculator'!$A50+2,FALSE)*$AK50))+IF($AO50=AX$3,$AM50/VLOOKUP($AO50,Data!$A$50:$B$56,2,FALSE),0)</f>
        <v>0</v>
      </c>
      <c r="AY50" s="11">
        <f>IF(AY$2=$A50,0,IF(HLOOKUP(AY$2,Recipes!$H:$GI,'Production Calculator'!$A50+2,FALSE)=0,0,HLOOKUP(AY$2,Recipes!$H:$GI,'Production Calculator'!$A50+2,FALSE)*$AK50))+IF($AO50=AY$3,$AM50/VLOOKUP($AO50,Data!$A$50:$B$56,2,FALSE),0)</f>
        <v>0</v>
      </c>
      <c r="AZ50" s="11">
        <f>IF(AZ$2=$A50,0,IF(HLOOKUP(AZ$2,Recipes!$H:$GI,'Production Calculator'!$A50+2,FALSE)=0,0,HLOOKUP(AZ$2,Recipes!$H:$GI,'Production Calculator'!$A50+2,FALSE)*$AK50))+IF($AO50=AZ$3,$AM50/VLOOKUP($AO50,Data!$A$50:$B$56,2,FALSE),0)</f>
        <v>0</v>
      </c>
      <c r="BA50" s="11">
        <f>IF(BA$2=$A50,0,IF(HLOOKUP(BA$2,Recipes!$H:$GI,'Production Calculator'!$A50+2,FALSE)=0,0,HLOOKUP(BA$2,Recipes!$H:$GI,'Production Calculator'!$A50+2,FALSE)*$AK50))+IF($AO50=BA$3,$AM50/VLOOKUP($AO50,Data!$A$50:$B$56,2,FALSE),0)</f>
        <v>0</v>
      </c>
      <c r="BB50" s="11">
        <f>IF(BB$2=$A50,0,IF(HLOOKUP(BB$2,Recipes!$H:$GI,'Production Calculator'!$A50+2,FALSE)=0,0,HLOOKUP(BB$2,Recipes!$H:$GI,'Production Calculator'!$A50+2,FALSE)*$AK50))+IF($AO50=BB$3,$AM50/VLOOKUP($AO50,Data!$A$50:$B$56,2,FALSE),0)</f>
        <v>0</v>
      </c>
      <c r="BC50" s="11">
        <f>IF(BC$2=$A50,0,IF(HLOOKUP(BC$2,Recipes!$H:$GI,'Production Calculator'!$A50+2,FALSE)=0,0,HLOOKUP(BC$2,Recipes!$H:$GI,'Production Calculator'!$A50+2,FALSE)*$AK50))+IF($AO50=BC$3,$AM50/VLOOKUP($AO50,Data!$A$50:$B$56,2,FALSE),0)</f>
        <v>0</v>
      </c>
      <c r="BD50" s="11">
        <f>IF(BD$2=$A50,0,IF(HLOOKUP(BD$2,Recipes!$H:$GI,'Production Calculator'!$A50+2,FALSE)=0,0,HLOOKUP(BD$2,Recipes!$H:$GI,'Production Calculator'!$A50+2,FALSE)*$AK50))+IF($AO50=BD$3,$AM50/VLOOKUP($AO50,Data!$A$50:$B$56,2,FALSE),0)</f>
        <v>0</v>
      </c>
      <c r="BE50" s="11">
        <f>IF(BE$2=$A50,0,IF(HLOOKUP(BE$2,Recipes!$H:$GI,'Production Calculator'!$A50+2,FALSE)=0,0,HLOOKUP(BE$2,Recipes!$H:$GI,'Production Calculator'!$A50+2,FALSE)*$AK50))+IF($AO50=BE$3,$AM50/VLOOKUP($AO50,Data!$A$50:$B$56,2,FALSE),0)</f>
        <v>0</v>
      </c>
      <c r="BF50" s="11">
        <f>IF(BF$2=$A50,0,IF(HLOOKUP(BF$2,Recipes!$H:$GI,'Production Calculator'!$A50+2,FALSE)=0,0,HLOOKUP(BF$2,Recipes!$H:$GI,'Production Calculator'!$A50+2,FALSE)*$AK50))+IF($AO50=BF$3,$AM50/VLOOKUP($AO50,Data!$A$50:$B$56,2,FALSE),0)</f>
        <v>0</v>
      </c>
      <c r="BG50" s="11">
        <f>IF(BG$2=$A50,0,IF(HLOOKUP(BG$2,Recipes!$H:$GI,'Production Calculator'!$A50+2,FALSE)=0,0,HLOOKUP(BG$2,Recipes!$H:$GI,'Production Calculator'!$A50+2,FALSE)*$AK50))+IF($AO50=BG$3,$AM50/VLOOKUP($AO50,Data!$A$50:$B$56,2,FALSE),0)</f>
        <v>0</v>
      </c>
      <c r="BH50" s="11">
        <f>IF(BH$2=$A50,0,IF(HLOOKUP(BH$2,Recipes!$H:$GI,'Production Calculator'!$A50+2,FALSE)=0,0,HLOOKUP(BH$2,Recipes!$H:$GI,'Production Calculator'!$A50+2,FALSE)*$AK50))+IF($AO50=BH$3,$AM50/VLOOKUP($AO50,Data!$A$50:$B$56,2,FALSE),0)</f>
        <v>0</v>
      </c>
      <c r="BI50" s="11">
        <f>IF(BI$2=$A50,0,IF(HLOOKUP(BI$2,Recipes!$H:$GI,'Production Calculator'!$A50+2,FALSE)=0,0,HLOOKUP(BI$2,Recipes!$H:$GI,'Production Calculator'!$A50+2,FALSE)*$AK50))+IF($AO50=BI$3,$AM50/VLOOKUP($AO50,Data!$A$50:$B$56,2,FALSE),0)</f>
        <v>0</v>
      </c>
      <c r="BJ50" s="11">
        <f>IF(BJ$2=$A50,0,IF(HLOOKUP(BJ$2,Recipes!$H:$GI,'Production Calculator'!$A50+2,FALSE)=0,0,HLOOKUP(BJ$2,Recipes!$H:$GI,'Production Calculator'!$A50+2,FALSE)*$AK50))+IF($AO50=BJ$3,$AM50/VLOOKUP($AO50,Data!$A$50:$B$56,2,FALSE),0)</f>
        <v>0</v>
      </c>
      <c r="BK50" s="11">
        <f>IF(BK$2=$A50,0,IF(HLOOKUP(BK$2,Recipes!$H:$GI,'Production Calculator'!$A50+2,FALSE)=0,0,HLOOKUP(BK$2,Recipes!$H:$GI,'Production Calculator'!$A50+2,FALSE)*$AK50))+IF($AO50=BK$3,$AM50/VLOOKUP($AO50,Data!$A$50:$B$56,2,FALSE),0)</f>
        <v>0</v>
      </c>
      <c r="BL50" s="11">
        <f>IF(BL$2=$A50,0,IF(HLOOKUP(BL$2,Recipes!$H:$GI,'Production Calculator'!$A50+2,FALSE)=0,0,HLOOKUP(BL$2,Recipes!$H:$GI,'Production Calculator'!$A50+2,FALSE)*$AK50))+IF($AO50=BL$3,$AM50/VLOOKUP($AO50,Data!$A$50:$B$56,2,FALSE),0)</f>
        <v>0</v>
      </c>
      <c r="BM50" s="11">
        <f>IF(BM$2=$A50,0,IF(HLOOKUP(BM$2,Recipes!$H:$GI,'Production Calculator'!$A50+2,FALSE)=0,0,HLOOKUP(BM$2,Recipes!$H:$GI,'Production Calculator'!$A50+2,FALSE)*$AK50))+IF($AO50=BM$3,$AM50/VLOOKUP($AO50,Data!$A$50:$B$56,2,FALSE),0)</f>
        <v>0</v>
      </c>
      <c r="BN50" s="11">
        <f>IF(BN$2=$A50,0,IF(HLOOKUP(BN$2,Recipes!$H:$GI,'Production Calculator'!$A50+2,FALSE)=0,0,HLOOKUP(BN$2,Recipes!$H:$GI,'Production Calculator'!$A50+2,FALSE)*$AK50))+IF($AO50=BN$3,$AM50/VLOOKUP($AO50,Data!$A$50:$B$56,2,FALSE),0)</f>
        <v>0</v>
      </c>
      <c r="BO50" s="11">
        <f>IF(BO$2=$A50,0,IF(HLOOKUP(BO$2,Recipes!$H:$GI,'Production Calculator'!$A50+2,FALSE)=0,0,HLOOKUP(BO$2,Recipes!$H:$GI,'Production Calculator'!$A50+2,FALSE)*$AK50))+IF($AO50=BO$3,$AM50/VLOOKUP($AO50,Data!$A$50:$B$56,2,FALSE),0)</f>
        <v>0</v>
      </c>
      <c r="BP50" s="11">
        <f>IF(BP$2=$A50,0,IF(HLOOKUP(BP$2,Recipes!$H:$GI,'Production Calculator'!$A50+2,FALSE)=0,0,HLOOKUP(BP$2,Recipes!$H:$GI,'Production Calculator'!$A50+2,FALSE)*$AK50))+IF($AO50=BP$3,$AM50/VLOOKUP($AO50,Data!$A$50:$B$56,2,FALSE),0)</f>
        <v>0</v>
      </c>
      <c r="BQ50" s="11">
        <f>IF(BQ$2=$A50,0,IF(HLOOKUP(BQ$2,Recipes!$H:$GI,'Production Calculator'!$A50+2,FALSE)=0,0,HLOOKUP(BQ$2,Recipes!$H:$GI,'Production Calculator'!$A50+2,FALSE)*$AK50))+IF($AO50=BQ$3,$AM50/VLOOKUP($AO50,Data!$A$50:$B$56,2,FALSE),0)</f>
        <v>0</v>
      </c>
      <c r="BR50" s="11">
        <f>IF(BR$2=$A50,0,IF(HLOOKUP(BR$2,Recipes!$H:$GI,'Production Calculator'!$A50+2,FALSE)=0,0,HLOOKUP(BR$2,Recipes!$H:$GI,'Production Calculator'!$A50+2,FALSE)*$AK50))+IF($AO50=BR$3,$AM50/VLOOKUP($AO50,Data!$A$50:$B$56,2,FALSE),0)</f>
        <v>0</v>
      </c>
      <c r="BS50" s="11">
        <f>IF(BS$2=$A50,0,IF(HLOOKUP(BS$2,Recipes!$H:$GI,'Production Calculator'!$A50+2,FALSE)=0,0,HLOOKUP(BS$2,Recipes!$H:$GI,'Production Calculator'!$A50+2,FALSE)*$AK50))+IF($AO50=BS$3,$AM50/VLOOKUP($AO50,Data!$A$50:$B$56,2,FALSE),0)</f>
        <v>0</v>
      </c>
      <c r="BT50" s="11">
        <f>IF(BT$2=$A50,0,IF(HLOOKUP(BT$2,Recipes!$H:$GI,'Production Calculator'!$A50+2,FALSE)=0,0,HLOOKUP(BT$2,Recipes!$H:$GI,'Production Calculator'!$A50+2,FALSE)*$AK50))+IF($AO50=BT$3,$AM50/VLOOKUP($AO50,Data!$A$50:$B$56,2,FALSE),0)</f>
        <v>0</v>
      </c>
      <c r="BU50" s="11">
        <f>IF(BU$2=$A50,0,IF(HLOOKUP(BU$2,Recipes!$H:$GI,'Production Calculator'!$A50+2,FALSE)=0,0,HLOOKUP(BU$2,Recipes!$H:$GI,'Production Calculator'!$A50+2,FALSE)*$AK50))+IF($AO50=BU$3,$AM50/VLOOKUP($AO50,Data!$A$50:$B$56,2,FALSE),0)</f>
        <v>0</v>
      </c>
      <c r="BV50" s="11">
        <f>IF(BV$2=$A50,0,IF(HLOOKUP(BV$2,Recipes!$H:$GI,'Production Calculator'!$A50+2,FALSE)=0,0,HLOOKUP(BV$2,Recipes!$H:$GI,'Production Calculator'!$A50+2,FALSE)*$AK50))+IF($AO50=BV$3,$AM50/VLOOKUP($AO50,Data!$A$50:$B$56,2,FALSE),0)</f>
        <v>0</v>
      </c>
      <c r="BW50" s="11">
        <f>IF(BW$2=$A50,0,IF(HLOOKUP(BW$2,Recipes!$H:$GI,'Production Calculator'!$A50+2,FALSE)=0,0,HLOOKUP(BW$2,Recipes!$H:$GI,'Production Calculator'!$A50+2,FALSE)*$AK50))+IF($AO50=BW$3,$AM50/VLOOKUP($AO50,Data!$A$50:$B$56,2,FALSE),0)</f>
        <v>0</v>
      </c>
      <c r="BX50" s="11">
        <f>IF(BX$2=$A50,0,IF(HLOOKUP(BX$2,Recipes!$H:$GI,'Production Calculator'!$A50+2,FALSE)=0,0,HLOOKUP(BX$2,Recipes!$H:$GI,'Production Calculator'!$A50+2,FALSE)*$AK50))+IF($AO50=BX$3,$AM50/VLOOKUP($AO50,Data!$A$50:$B$56,2,FALSE),0)</f>
        <v>0</v>
      </c>
      <c r="BY50" s="11">
        <f>IF(BY$2=$A50,0,IF(HLOOKUP(BY$2,Recipes!$H:$GI,'Production Calculator'!$A50+2,FALSE)=0,0,HLOOKUP(BY$2,Recipes!$H:$GI,'Production Calculator'!$A50+2,FALSE)*$AK50))+IF($AO50=BY$3,$AM50/VLOOKUP($AO50,Data!$A$50:$B$56,2,FALSE),0)</f>
        <v>0</v>
      </c>
      <c r="BZ50" s="11">
        <f>IF(BZ$2=$A50,0,IF(HLOOKUP(BZ$2,Recipes!$H:$GI,'Production Calculator'!$A50+2,FALSE)=0,0,HLOOKUP(BZ$2,Recipes!$H:$GI,'Production Calculator'!$A50+2,FALSE)*$AK50))+IF($AO50=BZ$3,$AM50/VLOOKUP($AO50,Data!$A$50:$B$56,2,FALSE),0)</f>
        <v>0</v>
      </c>
      <c r="CA50" s="11">
        <f>IF(CA$2=$A50,0,IF(HLOOKUP(CA$2,Recipes!$H:$GI,'Production Calculator'!$A50+2,FALSE)=0,0,HLOOKUP(CA$2,Recipes!$H:$GI,'Production Calculator'!$A50+2,FALSE)*$AK50))+IF($AO50=CA$3,$AM50/VLOOKUP($AO50,Data!$A$50:$B$56,2,FALSE),0)</f>
        <v>0</v>
      </c>
      <c r="CB50" s="11">
        <f>IF(CB$2=$A50,0,IF(HLOOKUP(CB$2,Recipes!$H:$GI,'Production Calculator'!$A50+2,FALSE)=0,0,HLOOKUP(CB$2,Recipes!$H:$GI,'Production Calculator'!$A50+2,FALSE)*$AK50))+IF($AO50=CB$3,$AM50/VLOOKUP($AO50,Data!$A$50:$B$56,2,FALSE),0)</f>
        <v>0</v>
      </c>
      <c r="CC50" s="11">
        <f>IF(CC$2=$A50,0,IF(HLOOKUP(CC$2,Recipes!$H:$GI,'Production Calculator'!$A50+2,FALSE)=0,0,HLOOKUP(CC$2,Recipes!$H:$GI,'Production Calculator'!$A50+2,FALSE)*$AK50))+IF($AO50=CC$3,$AM50/VLOOKUP($AO50,Data!$A$50:$B$56,2,FALSE),0)</f>
        <v>0</v>
      </c>
      <c r="CD50" s="11">
        <f>IF(CD$2=$A50,0,IF(HLOOKUP(CD$2,Recipes!$H:$GI,'Production Calculator'!$A50+2,FALSE)=0,0,HLOOKUP(CD$2,Recipes!$H:$GI,'Production Calculator'!$A50+2,FALSE)*$AK50))+IF($AO50=CD$3,$AM50/VLOOKUP($AO50,Data!$A$50:$B$56,2,FALSE),0)</f>
        <v>0</v>
      </c>
      <c r="CE50" s="11">
        <f>IF(CE$2=$A50,0,IF(HLOOKUP(CE$2,Recipes!$H:$GI,'Production Calculator'!$A50+2,FALSE)=0,0,HLOOKUP(CE$2,Recipes!$H:$GI,'Production Calculator'!$A50+2,FALSE)*$AK50))+IF($AO50=CE$3,$AM50/VLOOKUP($AO50,Data!$A$50:$B$56,2,FALSE),0)</f>
        <v>0</v>
      </c>
      <c r="CF50" s="11">
        <f>IF(CF$2=$A50,0,IF(HLOOKUP(CF$2,Recipes!$H:$GI,'Production Calculator'!$A50+2,FALSE)=0,0,HLOOKUP(CF$2,Recipes!$H:$GI,'Production Calculator'!$A50+2,FALSE)*$AK50))+IF($AO50=CF$3,$AM50/VLOOKUP($AO50,Data!$A$50:$B$56,2,FALSE),0)</f>
        <v>0</v>
      </c>
      <c r="CG50" s="11">
        <f>IF(CG$2=$A50,0,IF(HLOOKUP(CG$2,Recipes!$H:$GI,'Production Calculator'!$A50+2,FALSE)=0,0,HLOOKUP(CG$2,Recipes!$H:$GI,'Production Calculator'!$A50+2,FALSE)*$AK50))+IF($AO50=CG$3,$AM50/VLOOKUP($AO50,Data!$A$50:$B$56,2,FALSE),0)</f>
        <v>0</v>
      </c>
      <c r="CH50" s="11">
        <f>IF(CH$2=$A50,0,IF(HLOOKUP(CH$2,Recipes!$H:$GI,'Production Calculator'!$A50+2,FALSE)=0,0,HLOOKUP(CH$2,Recipes!$H:$GI,'Production Calculator'!$A50+2,FALSE)*$AK50))+IF($AO50=CH$3,$AM50/VLOOKUP($AO50,Data!$A$50:$B$56,2,FALSE),0)</f>
        <v>0</v>
      </c>
      <c r="CI50" s="11">
        <f>IF(CI$2=$A50,0,IF(HLOOKUP(CI$2,Recipes!$H:$GI,'Production Calculator'!$A50+2,FALSE)=0,0,HLOOKUP(CI$2,Recipes!$H:$GI,'Production Calculator'!$A50+2,FALSE)*$AK50))+IF($AO50=CI$3,$AM50/VLOOKUP($AO50,Data!$A$50:$B$56,2,FALSE),0)</f>
        <v>0</v>
      </c>
      <c r="CJ50" s="11">
        <f>IF(CJ$2=$A50,0,IF(HLOOKUP(CJ$2,Recipes!$H:$GI,'Production Calculator'!$A50+2,FALSE)=0,0,HLOOKUP(CJ$2,Recipes!$H:$GI,'Production Calculator'!$A50+2,FALSE)*$AK50))+IF($AO50=CJ$3,$AM50/VLOOKUP($AO50,Data!$A$50:$B$56,2,FALSE),0)</f>
        <v>0</v>
      </c>
      <c r="CK50" s="11">
        <f>IF(CK$2=$A50,0,IF(HLOOKUP(CK$2,Recipes!$H:$GI,'Production Calculator'!$A50+2,FALSE)=0,0,HLOOKUP(CK$2,Recipes!$H:$GI,'Production Calculator'!$A50+2,FALSE)*$AK50))+IF($AO50=CK$3,$AM50/VLOOKUP($AO50,Data!$A$50:$B$56,2,FALSE),0)</f>
        <v>0</v>
      </c>
      <c r="CL50" s="11">
        <f>IF(CL$2=$A50,0,IF(HLOOKUP(CL$2,Recipes!$H:$GI,'Production Calculator'!$A50+2,FALSE)=0,0,HLOOKUP(CL$2,Recipes!$H:$GI,'Production Calculator'!$A50+2,FALSE)*$AK50))+IF($AO50=CL$3,$AM50/VLOOKUP($AO50,Data!$A$50:$B$56,2,FALSE),0)</f>
        <v>0</v>
      </c>
      <c r="CM50" s="11">
        <f>IF(CM$2=$A50,0,IF(HLOOKUP(CM$2,Recipes!$H:$GI,'Production Calculator'!$A50+2,FALSE)=0,0,HLOOKUP(CM$2,Recipes!$H:$GI,'Production Calculator'!$A50+2,FALSE)*$AK50))+IF($AO50=CM$3,$AM50/VLOOKUP($AO50,Data!$A$50:$B$56,2,FALSE),0)</f>
        <v>0</v>
      </c>
      <c r="CN50" s="11">
        <f>IF(CN$2=$A50,0,IF(HLOOKUP(CN$2,Recipes!$H:$GI,'Production Calculator'!$A50+2,FALSE)=0,0,HLOOKUP(CN$2,Recipes!$H:$GI,'Production Calculator'!$A50+2,FALSE)*$AK50))+IF($AO50=CN$3,$AM50/VLOOKUP($AO50,Data!$A$50:$B$56,2,FALSE),0)</f>
        <v>0</v>
      </c>
      <c r="CO50" s="11">
        <f>IF(CO$2=$A50,0,IF(HLOOKUP(CO$2,Recipes!$H:$GI,'Production Calculator'!$A50+2,FALSE)=0,0,HLOOKUP(CO$2,Recipes!$H:$GI,'Production Calculator'!$A50+2,FALSE)*$AK50))+IF($AO50=CO$3,$AM50/VLOOKUP($AO50,Data!$A$50:$B$56,2,FALSE),0)</f>
        <v>0</v>
      </c>
      <c r="CP50" s="11">
        <f>IF(CP$2=$A50,0,IF(HLOOKUP(CP$2,Recipes!$H:$GI,'Production Calculator'!$A50+2,FALSE)=0,0,HLOOKUP(CP$2,Recipes!$H:$GI,'Production Calculator'!$A50+2,FALSE)*$AK50))+IF($AO50=CP$3,$AM50/VLOOKUP($AO50,Data!$A$50:$B$56,2,FALSE),0)</f>
        <v>0</v>
      </c>
      <c r="CQ50" s="11">
        <f>IF(CQ$2=$A50,0,IF(HLOOKUP(CQ$2,Recipes!$H:$GI,'Production Calculator'!$A50+2,FALSE)=0,0,HLOOKUP(CQ$2,Recipes!$H:$GI,'Production Calculator'!$A50+2,FALSE)*$AK50))+IF($AO50=CQ$3,$AM50/VLOOKUP($AO50,Data!$A$50:$B$56,2,FALSE),0)</f>
        <v>0</v>
      </c>
      <c r="CR50" s="11">
        <f>IF(CR$2=$A50,0,IF(HLOOKUP(CR$2,Recipes!$H:$GI,'Production Calculator'!$A50+2,FALSE)=0,0,HLOOKUP(CR$2,Recipes!$H:$GI,'Production Calculator'!$A50+2,FALSE)*$AK50))+IF($AO50=CR$3,$AM50/VLOOKUP($AO50,Data!$A$50:$B$56,2,FALSE),0)</f>
        <v>0</v>
      </c>
      <c r="CS50" s="11">
        <f>IF(CS$2=$A50,0,IF(HLOOKUP(CS$2,Recipes!$H:$GI,'Production Calculator'!$A50+2,FALSE)=0,0,HLOOKUP(CS$2,Recipes!$H:$GI,'Production Calculator'!$A50+2,FALSE)*$AK50))+IF($AO50=CS$3,$AM50/VLOOKUP($AO50,Data!$A$50:$B$56,2,FALSE),0)</f>
        <v>0</v>
      </c>
      <c r="CT50" s="11">
        <f>IF(CT$2=$A50,0,IF(HLOOKUP(CT$2,Recipes!$H:$GI,'Production Calculator'!$A50+2,FALSE)=0,0,HLOOKUP(CT$2,Recipes!$H:$GI,'Production Calculator'!$A50+2,FALSE)*$AK50))+IF($AO50=CT$3,$AM50/VLOOKUP($AO50,Data!$A$50:$B$56,2,FALSE),0)</f>
        <v>0</v>
      </c>
      <c r="CU50" s="11">
        <f>IF(CU$2=$A50,0,IF(HLOOKUP(CU$2,Recipes!$H:$GI,'Production Calculator'!$A50+2,FALSE)=0,0,HLOOKUP(CU$2,Recipes!$H:$GI,'Production Calculator'!$A50+2,FALSE)*$AK50))+IF($AO50=CU$3,$AM50/VLOOKUP($AO50,Data!$A$50:$B$56,2,FALSE),0)</f>
        <v>0</v>
      </c>
      <c r="CV50" s="11">
        <f>IF(CV$2=$A50,0,IF(HLOOKUP(CV$2,Recipes!$H:$GI,'Production Calculator'!$A50+2,FALSE)=0,0,HLOOKUP(CV$2,Recipes!$H:$GI,'Production Calculator'!$A50+2,FALSE)*$AK50))+IF($AO50=CV$3,$AM50/VLOOKUP($AO50,Data!$A$50:$B$56,2,FALSE),0)</f>
        <v>0</v>
      </c>
      <c r="CW50" s="11">
        <f>IF(CW$2=$A50,0,IF(HLOOKUP(CW$2,Recipes!$H:$GI,'Production Calculator'!$A50+2,FALSE)=0,0,HLOOKUP(CW$2,Recipes!$H:$GI,'Production Calculator'!$A50+2,FALSE)*$AK50))+IF($AO50=CW$3,$AM50/VLOOKUP($AO50,Data!$A$50:$B$56,2,FALSE),0)</f>
        <v>0</v>
      </c>
      <c r="CX50" s="11">
        <f>IF(CX$2=$A50,0,IF(HLOOKUP(CX$2,Recipes!$H:$GI,'Production Calculator'!$A50+2,FALSE)=0,0,HLOOKUP(CX$2,Recipes!$H:$GI,'Production Calculator'!$A50+2,FALSE)*$AK50))+IF($AO50=CX$3,$AM50/VLOOKUP($AO50,Data!$A$50:$B$56,2,FALSE),0)</f>
        <v>0</v>
      </c>
      <c r="CY50" s="11">
        <f>IF(CY$2=$A50,0,IF(HLOOKUP(CY$2,Recipes!$H:$GI,'Production Calculator'!$A50+2,FALSE)=0,0,HLOOKUP(CY$2,Recipes!$H:$GI,'Production Calculator'!$A50+2,FALSE)*$AK50))+IF($AO50=CY$3,$AM50/VLOOKUP($AO50,Data!$A$50:$B$56,2,FALSE),0)</f>
        <v>0</v>
      </c>
      <c r="CZ50" s="11">
        <f>IF(CZ$2=$A50,0,IF(HLOOKUP(CZ$2,Recipes!$H:$GI,'Production Calculator'!$A50+2,FALSE)=0,0,HLOOKUP(CZ$2,Recipes!$H:$GI,'Production Calculator'!$A50+2,FALSE)*$AK50))+IF($AO50=CZ$3,$AM50/VLOOKUP($AO50,Data!$A$50:$B$56,2,FALSE),0)</f>
        <v>0</v>
      </c>
      <c r="DA50" s="11">
        <f>IF(DA$2=$A50,0,IF(HLOOKUP(DA$2,Recipes!$H:$GI,'Production Calculator'!$A50+2,FALSE)=0,0,HLOOKUP(DA$2,Recipes!$H:$GI,'Production Calculator'!$A50+2,FALSE)*$AK50))+IF($AO50=DA$3,$AM50/VLOOKUP($AO50,Data!$A$50:$B$56,2,FALSE),0)</f>
        <v>0</v>
      </c>
      <c r="DB50" s="11">
        <f>IF(DB$2=$A50,0,IF(HLOOKUP(DB$2,Recipes!$H:$GI,'Production Calculator'!$A50+2,FALSE)=0,0,HLOOKUP(DB$2,Recipes!$H:$GI,'Production Calculator'!$A50+2,FALSE)*$AK50))+IF($AO50=DB$3,$AM50/VLOOKUP($AO50,Data!$A$50:$B$56,2,FALSE),0)</f>
        <v>0</v>
      </c>
      <c r="DC50" s="11">
        <f>IF(DC$2=$A50,0,IF(HLOOKUP(DC$2,Recipes!$H:$GI,'Production Calculator'!$A50+2,FALSE)=0,0,HLOOKUP(DC$2,Recipes!$H:$GI,'Production Calculator'!$A50+2,FALSE)*$AK50))+IF($AO50=DC$3,$AM50/VLOOKUP($AO50,Data!$A$50:$B$56,2,FALSE),0)</f>
        <v>0</v>
      </c>
      <c r="DD50" s="11">
        <f>IF(DD$2=$A50,0,IF(HLOOKUP(DD$2,Recipes!$H:$GI,'Production Calculator'!$A50+2,FALSE)=0,0,HLOOKUP(DD$2,Recipes!$H:$GI,'Production Calculator'!$A50+2,FALSE)*$AK50))+IF($AO50=DD$3,$AM50/VLOOKUP($AO50,Data!$A$50:$B$56,2,FALSE),0)</f>
        <v>0</v>
      </c>
      <c r="DE50" s="11">
        <f>IF(DE$2=$A50,0,IF(HLOOKUP(DE$2,Recipes!$H:$GI,'Production Calculator'!$A50+2,FALSE)=0,0,HLOOKUP(DE$2,Recipes!$H:$GI,'Production Calculator'!$A50+2,FALSE)*$AK50))+IF($AO50=DE$3,$AM50/VLOOKUP($AO50,Data!$A$50:$B$56,2,FALSE),0)</f>
        <v>0</v>
      </c>
      <c r="DF50" s="11">
        <f>IF(DF$2=$A50,0,IF(HLOOKUP(DF$2,Recipes!$H:$GI,'Production Calculator'!$A50+2,FALSE)=0,0,HLOOKUP(DF$2,Recipes!$H:$GI,'Production Calculator'!$A50+2,FALSE)*$AK50))+IF($AO50=DF$3,$AM50/VLOOKUP($AO50,Data!$A$50:$B$56,2,FALSE),0)</f>
        <v>0</v>
      </c>
      <c r="DG50" s="11">
        <f>IF(DG$2=$A50,0,IF(HLOOKUP(DG$2,Recipes!$H:$GI,'Production Calculator'!$A50+2,FALSE)=0,0,HLOOKUP(DG$2,Recipes!$H:$GI,'Production Calculator'!$A50+2,FALSE)*$AK50))+IF($AO50=DG$3,$AM50/VLOOKUP($AO50,Data!$A$50:$B$56,2,FALSE),0)</f>
        <v>0</v>
      </c>
      <c r="DH50" s="11">
        <f>IF(DH$2=$A50,0,IF(HLOOKUP(DH$2,Recipes!$H:$GI,'Production Calculator'!$A50+2,FALSE)=0,0,HLOOKUP(DH$2,Recipes!$H:$GI,'Production Calculator'!$A50+2,FALSE)*$AK50))+IF($AO50=DH$3,$AM50/VLOOKUP($AO50,Data!$A$50:$B$56,2,FALSE),0)</f>
        <v>0</v>
      </c>
      <c r="DI50" s="11">
        <f>IF(DI$2=$A50,0,IF(HLOOKUP(DI$2,Recipes!$H:$GI,'Production Calculator'!$A50+2,FALSE)=0,0,HLOOKUP(DI$2,Recipes!$H:$GI,'Production Calculator'!$A50+2,FALSE)*$AK50))+IF($AO50=DI$3,$AM50/VLOOKUP($AO50,Data!$A$50:$B$56,2,FALSE),0)</f>
        <v>0</v>
      </c>
      <c r="DJ50" s="11">
        <f>IF(DJ$2=$A50,0,IF(HLOOKUP(DJ$2,Recipes!$H:$GI,'Production Calculator'!$A50+2,FALSE)=0,0,HLOOKUP(DJ$2,Recipes!$H:$GI,'Production Calculator'!$A50+2,FALSE)*$AK50))+IF($AO50=DJ$3,$AM50/VLOOKUP($AO50,Data!$A$50:$B$56,2,FALSE),0)</f>
        <v>0</v>
      </c>
      <c r="DK50" s="11">
        <f>IF(DK$2=$A50,0,IF(HLOOKUP(DK$2,Recipes!$H:$GI,'Production Calculator'!$A50+2,FALSE)=0,0,HLOOKUP(DK$2,Recipes!$H:$GI,'Production Calculator'!$A50+2,FALSE)*$AK50))+IF($AO50=DK$3,$AM50/VLOOKUP($AO50,Data!$A$50:$B$56,2,FALSE),0)</f>
        <v>0</v>
      </c>
      <c r="DL50" s="11">
        <f>IF(DL$2=$A50,0,IF(HLOOKUP(DL$2,Recipes!$H:$GI,'Production Calculator'!$A50+2,FALSE)=0,0,HLOOKUP(DL$2,Recipes!$H:$GI,'Production Calculator'!$A50+2,FALSE)*$AK50))+IF($AO50=DL$3,$AM50/VLOOKUP($AO50,Data!$A$50:$B$56,2,FALSE),0)</f>
        <v>0</v>
      </c>
      <c r="DM50" s="11">
        <f>IF(DM$2=$A50,0,IF(HLOOKUP(DM$2,Recipes!$H:$GI,'Production Calculator'!$A50+2,FALSE)=0,0,HLOOKUP(DM$2,Recipes!$H:$GI,'Production Calculator'!$A50+2,FALSE)*$AK50))+IF($AO50=DM$3,$AM50/VLOOKUP($AO50,Data!$A$50:$B$56,2,FALSE),0)</f>
        <v>0</v>
      </c>
      <c r="DN50" s="11">
        <f>IF(DN$2=$A50,0,IF(HLOOKUP(DN$2,Recipes!$H:$GI,'Production Calculator'!$A50+2,FALSE)=0,0,HLOOKUP(DN$2,Recipes!$H:$GI,'Production Calculator'!$A50+2,FALSE)*$AK50))+IF($AO50=DN$3,$AM50/VLOOKUP($AO50,Data!$A$50:$B$56,2,FALSE),0)</f>
        <v>0</v>
      </c>
      <c r="DO50" s="11">
        <f>IF(DO$2=$A50,0,IF(HLOOKUP(DO$2,Recipes!$H:$GI,'Production Calculator'!$A50+2,FALSE)=0,0,HLOOKUP(DO$2,Recipes!$H:$GI,'Production Calculator'!$A50+2,FALSE)*$AK50))+IF($AO50=DO$3,$AM50/VLOOKUP($AO50,Data!$A$50:$B$56,2,FALSE),0)</f>
        <v>0</v>
      </c>
      <c r="DP50" s="11">
        <f>IF(DP$2=$A50,0,IF(HLOOKUP(DP$2,Recipes!$H:$GI,'Production Calculator'!$A50+2,FALSE)=0,0,HLOOKUP(DP$2,Recipes!$H:$GI,'Production Calculator'!$A50+2,FALSE)*$AK50))+IF($AO50=DP$3,$AM50/VLOOKUP($AO50,Data!$A$50:$B$56,2,FALSE),0)</f>
        <v>0</v>
      </c>
      <c r="DQ50" s="11">
        <f>IF(DQ$2=$A50,0,IF(HLOOKUP(DQ$2,Recipes!$H:$GI,'Production Calculator'!$A50+2,FALSE)=0,0,HLOOKUP(DQ$2,Recipes!$H:$GI,'Production Calculator'!$A50+2,FALSE)*$AK50))+IF($AO50=DQ$3,$AM50/VLOOKUP($AO50,Data!$A$50:$B$56,2,FALSE),0)</f>
        <v>0</v>
      </c>
      <c r="DR50" s="11">
        <f>IF(DR$2=$A50,0,IF(HLOOKUP(DR$2,Recipes!$H:$GI,'Production Calculator'!$A50+2,FALSE)=0,0,HLOOKUP(DR$2,Recipes!$H:$GI,'Production Calculator'!$A50+2,FALSE)*$AK50))+IF($AO50=DR$3,$AM50/VLOOKUP($AO50,Data!$A$50:$B$56,2,FALSE),0)</f>
        <v>0</v>
      </c>
      <c r="DS50" s="11">
        <f>IF(DS$2=$A50,0,IF(HLOOKUP(DS$2,Recipes!$H:$GI,'Production Calculator'!$A50+2,FALSE)=0,0,HLOOKUP(DS$2,Recipes!$H:$GI,'Production Calculator'!$A50+2,FALSE)*$AK50))+IF($AO50=DS$3,$AM50/VLOOKUP($AO50,Data!$A$50:$B$56,2,FALSE),0)</f>
        <v>0</v>
      </c>
      <c r="DT50" s="11">
        <f>IF(DT$2=$A50,0,IF(HLOOKUP(DT$2,Recipes!$H:$GI,'Production Calculator'!$A50+2,FALSE)=0,0,HLOOKUP(DT$2,Recipes!$H:$GI,'Production Calculator'!$A50+2,FALSE)*$AK50))+IF($AO50=DT$3,$AM50/VLOOKUP($AO50,Data!$A$50:$B$56,2,FALSE),0)</f>
        <v>0</v>
      </c>
      <c r="DU50" s="11">
        <f>IF(DU$2=$A50,0,IF(HLOOKUP(DU$2,Recipes!$H:$GI,'Production Calculator'!$A50+2,FALSE)=0,0,HLOOKUP(DU$2,Recipes!$H:$GI,'Production Calculator'!$A50+2,FALSE)*$AK50))+IF($AO50=DU$3,$AM50/VLOOKUP($AO50,Data!$A$50:$B$56,2,FALSE),0)</f>
        <v>0</v>
      </c>
      <c r="DV50" s="11">
        <f>IF(DV$2=$A50,0,IF(HLOOKUP(DV$2,Recipes!$H:$GI,'Production Calculator'!$A50+2,FALSE)=0,0,HLOOKUP(DV$2,Recipes!$H:$GI,'Production Calculator'!$A50+2,FALSE)*$AK50))+IF($AO50=DV$3,$AM50/VLOOKUP($AO50,Data!$A$50:$B$56,2,FALSE),0)</f>
        <v>0</v>
      </c>
      <c r="DW50" s="11">
        <f>IF(DW$2=$A50,0,IF(HLOOKUP(DW$2,Recipes!$H:$GI,'Production Calculator'!$A50+2,FALSE)=0,0,HLOOKUP(DW$2,Recipes!$H:$GI,'Production Calculator'!$A50+2,FALSE)*$AK50))+IF($AO50=DW$3,$AM50/VLOOKUP($AO50,Data!$A$50:$B$56,2,FALSE),0)</f>
        <v>0</v>
      </c>
      <c r="DX50" s="11">
        <f>IF(DX$2=$A50,0,IF(HLOOKUP(DX$2,Recipes!$H:$GI,'Production Calculator'!$A50+2,FALSE)=0,0,HLOOKUP(DX$2,Recipes!$H:$GI,'Production Calculator'!$A50+2,FALSE)*$AK50))+IF($AO50=DX$3,$AM50/VLOOKUP($AO50,Data!$A$50:$B$56,2,FALSE),0)</f>
        <v>0</v>
      </c>
      <c r="DY50" s="11">
        <f>IF(DY$2=$A50,0,IF(HLOOKUP(DY$2,Recipes!$H:$GI,'Production Calculator'!$A50+2,FALSE)=0,0,HLOOKUP(DY$2,Recipes!$H:$GI,'Production Calculator'!$A50+2,FALSE)*$AK50))+IF($AO50=DY$3,$AM50/VLOOKUP($AO50,Data!$A$50:$B$56,2,FALSE),0)</f>
        <v>0</v>
      </c>
      <c r="DZ50" s="11">
        <f>IF(DZ$2=$A50,0,IF(HLOOKUP(DZ$2,Recipes!$H:$GI,'Production Calculator'!$A50+2,FALSE)=0,0,HLOOKUP(DZ$2,Recipes!$H:$GI,'Production Calculator'!$A50+2,FALSE)*$AK50))+IF($AO50=DZ$3,$AM50/VLOOKUP($AO50,Data!$A$50:$B$56,2,FALSE),0)</f>
        <v>0</v>
      </c>
      <c r="EA50" s="11">
        <f>IF(EA$2=$A50,0,IF(HLOOKUP(EA$2,Recipes!$H:$GI,'Production Calculator'!$A50+2,FALSE)=0,0,HLOOKUP(EA$2,Recipes!$H:$GI,'Production Calculator'!$A50+2,FALSE)*$AK50))+IF($AO50=EA$3,$AM50/VLOOKUP($AO50,Data!$A$50:$B$56,2,FALSE),0)</f>
        <v>0</v>
      </c>
      <c r="EB50" s="11">
        <f>IF(EB$2=$A50,0,IF(HLOOKUP(EB$2,Recipes!$H:$GI,'Production Calculator'!$A50+2,FALSE)=0,0,HLOOKUP(EB$2,Recipes!$H:$GI,'Production Calculator'!$A50+2,FALSE)*$AK50))+IF($AO50=EB$3,$AM50/VLOOKUP($AO50,Data!$A$50:$B$56,2,FALSE),0)</f>
        <v>0</v>
      </c>
      <c r="EC50" s="11">
        <f>IF(EC$2=$A50,0,IF(HLOOKUP(EC$2,Recipes!$H:$GI,'Production Calculator'!$A50+2,FALSE)=0,0,HLOOKUP(EC$2,Recipes!$H:$GI,'Production Calculator'!$A50+2,FALSE)*$AK50))+IF($AO50=EC$3,$AM50/VLOOKUP($AO50,Data!$A$50:$B$56,2,FALSE),0)</f>
        <v>0</v>
      </c>
      <c r="ED50" s="11">
        <f>IF(ED$2=$A50,0,IF(HLOOKUP(ED$2,Recipes!$H:$GI,'Production Calculator'!$A50+2,FALSE)=0,0,HLOOKUP(ED$2,Recipes!$H:$GI,'Production Calculator'!$A50+2,FALSE)*$AK50))+IF($AO50=ED$3,$AM50/VLOOKUP($AO50,Data!$A$50:$B$56,2,FALSE),0)</f>
        <v>0</v>
      </c>
      <c r="EE50" s="11">
        <f>IF(EE$2=$A50,0,IF(HLOOKUP(EE$2,Recipes!$H:$GI,'Production Calculator'!$A50+2,FALSE)=0,0,HLOOKUP(EE$2,Recipes!$H:$GI,'Production Calculator'!$A50+2,FALSE)*$AK50))+IF($AO50=EE$3,$AM50/VLOOKUP($AO50,Data!$A$50:$B$56,2,FALSE),0)</f>
        <v>0</v>
      </c>
      <c r="EF50" s="11">
        <f>IF(EF$2=$A50,0,IF(HLOOKUP(EF$2,Recipes!$H:$GI,'Production Calculator'!$A50+2,FALSE)=0,0,HLOOKUP(EF$2,Recipes!$H:$GI,'Production Calculator'!$A50+2,FALSE)*$AK50))+IF($AO50=EF$3,$AM50/VLOOKUP($AO50,Data!$A$50:$B$56,2,FALSE),0)</f>
        <v>0</v>
      </c>
      <c r="EG50" s="11">
        <f>IF(EG$2=$A50,0,IF(HLOOKUP(EG$2,Recipes!$H:$GI,'Production Calculator'!$A50+2,FALSE)=0,0,HLOOKUP(EG$2,Recipes!$H:$GI,'Production Calculator'!$A50+2,FALSE)*$AK50))+IF($AO50=EG$3,$AM50/VLOOKUP($AO50,Data!$A$50:$B$56,2,FALSE),0)</f>
        <v>0</v>
      </c>
      <c r="EH50" s="11">
        <f>IF(EH$2=$A50,0,IF(HLOOKUP(EH$2,Recipes!$H:$GI,'Production Calculator'!$A50+2,FALSE)=0,0,HLOOKUP(EH$2,Recipes!$H:$GI,'Production Calculator'!$A50+2,FALSE)*$AK50))+IF($AO50=EH$3,$AM50/VLOOKUP($AO50,Data!$A$50:$B$56,2,FALSE),0)</f>
        <v>0</v>
      </c>
      <c r="EI50" s="11">
        <f>IF(EI$2=$A50,0,IF(HLOOKUP(EI$2,Recipes!$H:$GI,'Production Calculator'!$A50+2,FALSE)=0,0,HLOOKUP(EI$2,Recipes!$H:$GI,'Production Calculator'!$A50+2,FALSE)*$AK50))+IF($AO50=EI$3,$AM50/VLOOKUP($AO50,Data!$A$50:$B$56,2,FALSE),0)</f>
        <v>0</v>
      </c>
      <c r="EJ50" s="11">
        <f>IF(EJ$2=$A50,0,IF(HLOOKUP(EJ$2,Recipes!$H:$GI,'Production Calculator'!$A50+2,FALSE)=0,0,HLOOKUP(EJ$2,Recipes!$H:$GI,'Production Calculator'!$A50+2,FALSE)*$AK50))+IF($AO50=EJ$3,$AM50/VLOOKUP($AO50,Data!$A$50:$B$56,2,FALSE),0)</f>
        <v>0</v>
      </c>
      <c r="EK50" s="11">
        <f>IF(EK$2=$A50,0,IF(HLOOKUP(EK$2,Recipes!$H:$GI,'Production Calculator'!$A50+2,FALSE)=0,0,HLOOKUP(EK$2,Recipes!$H:$GI,'Production Calculator'!$A50+2,FALSE)*$AK50))+IF($AO50=EK$3,$AM50/VLOOKUP($AO50,Data!$A$50:$B$56,2,FALSE),0)</f>
        <v>0</v>
      </c>
      <c r="EL50" s="11">
        <f>IF(EL$2=$A50,0,IF(HLOOKUP(EL$2,Recipes!$H:$GI,'Production Calculator'!$A50+2,FALSE)=0,0,HLOOKUP(EL$2,Recipes!$H:$GI,'Production Calculator'!$A50+2,FALSE)*$AK50))+IF($AO50=EL$3,$AM50/VLOOKUP($AO50,Data!$A$50:$B$56,2,FALSE),0)</f>
        <v>0</v>
      </c>
      <c r="EM50" s="11">
        <f>IF(EM$2=$A50,0,IF(HLOOKUP(EM$2,Recipes!$H:$GI,'Production Calculator'!$A50+2,FALSE)=0,0,HLOOKUP(EM$2,Recipes!$H:$GI,'Production Calculator'!$A50+2,FALSE)*$AK50))+IF($AO50=EM$3,$AM50/VLOOKUP($AO50,Data!$A$50:$B$56,2,FALSE),0)</f>
        <v>0</v>
      </c>
      <c r="EN50" s="11">
        <f>IF(EN$2=$A50,0,IF(HLOOKUP(EN$2,Recipes!$H:$GI,'Production Calculator'!$A50+2,FALSE)=0,0,HLOOKUP(EN$2,Recipes!$H:$GI,'Production Calculator'!$A50+2,FALSE)*$AK50))+IF($AO50=EN$3,$AM50/VLOOKUP($AO50,Data!$A$50:$B$56,2,FALSE),0)</f>
        <v>0</v>
      </c>
      <c r="EO50" s="11">
        <f>IF(EO$2=$A50,0,IF(HLOOKUP(EO$2,Recipes!$H:$GI,'Production Calculator'!$A50+2,FALSE)=0,0,HLOOKUP(EO$2,Recipes!$H:$GI,'Production Calculator'!$A50+2,FALSE)*$AK50))+IF($AO50=EO$3,$AM50/VLOOKUP($AO50,Data!$A$50:$B$56,2,FALSE),0)</f>
        <v>0</v>
      </c>
      <c r="EP50" s="11">
        <f>IF(EP$2=$A50,0,IF(HLOOKUP(EP$2,Recipes!$H:$GI,'Production Calculator'!$A50+2,FALSE)=0,0,HLOOKUP(EP$2,Recipes!$H:$GI,'Production Calculator'!$A50+2,FALSE)*$AK50))+IF($AO50=EP$3,$AM50/VLOOKUP($AO50,Data!$A$50:$B$56,2,FALSE),0)</f>
        <v>0</v>
      </c>
      <c r="EQ50" s="11">
        <f>IF(EQ$2=$A50,0,IF(HLOOKUP(EQ$2,Recipes!$H:$GI,'Production Calculator'!$A50+2,FALSE)=0,0,HLOOKUP(EQ$2,Recipes!$H:$GI,'Production Calculator'!$A50+2,FALSE)*$AK50))+IF($AO50=EQ$3,$AM50/VLOOKUP($AO50,Data!$A$50:$B$56,2,FALSE),0)</f>
        <v>0</v>
      </c>
      <c r="ER50" s="11">
        <f>IF(ER$2=$A50,0,IF(HLOOKUP(ER$2,Recipes!$H:$GI,'Production Calculator'!$A50+2,FALSE)=0,0,HLOOKUP(ER$2,Recipes!$H:$GI,'Production Calculator'!$A50+2,FALSE)*$AK50))+IF($AO50=ER$3,$AM50/VLOOKUP($AO50,Data!$A$50:$B$56,2,FALSE),0)</f>
        <v>0</v>
      </c>
      <c r="ES50" s="11">
        <f>IF(ES$2=$A50,0,IF(HLOOKUP(ES$2,Recipes!$H:$GI,'Production Calculator'!$A50+2,FALSE)=0,0,HLOOKUP(ES$2,Recipes!$H:$GI,'Production Calculator'!$A50+2,FALSE)*$AK50))+IF($AO50=ES$3,$AM50/VLOOKUP($AO50,Data!$A$50:$B$56,2,FALSE),0)</f>
        <v>0</v>
      </c>
      <c r="ET50" s="11">
        <f>IF(ET$2=$A50,0,IF(HLOOKUP(ET$2,Recipes!$H:$GI,'Production Calculator'!$A50+2,FALSE)=0,0,HLOOKUP(ET$2,Recipes!$H:$GI,'Production Calculator'!$A50+2,FALSE)*$AK50))+IF($AO50=ET$3,$AM50/VLOOKUP($AO50,Data!$A$50:$B$56,2,FALSE),0)</f>
        <v>0</v>
      </c>
      <c r="EU50" s="11">
        <f>IF(EU$2=$A50,0,IF(HLOOKUP(EU$2,Recipes!$H:$GI,'Production Calculator'!$A50+2,FALSE)=0,0,HLOOKUP(EU$2,Recipes!$H:$GI,'Production Calculator'!$A50+2,FALSE)*$AK50))+IF($AO50=EU$3,$AM50/VLOOKUP($AO50,Data!$A$50:$B$56,2,FALSE),0)</f>
        <v>0</v>
      </c>
      <c r="EV50" s="11">
        <f>IF(EV$2=$A50,0,IF(HLOOKUP(EV$2,Recipes!$H:$GI,'Production Calculator'!$A50+2,FALSE)=0,0,HLOOKUP(EV$2,Recipes!$H:$GI,'Production Calculator'!$A50+2,FALSE)*$AK50))+IF($AO50=EV$3,$AM50/VLOOKUP($AO50,Data!$A$50:$B$56,2,FALSE),0)</f>
        <v>0</v>
      </c>
      <c r="EW50" s="11">
        <f>IF(EW$2=$A50,0,IF(HLOOKUP(EW$2,Recipes!$H:$GI,'Production Calculator'!$A50+2,FALSE)=0,0,HLOOKUP(EW$2,Recipes!$H:$GI,'Production Calculator'!$A50+2,FALSE)*$AK50))+IF($AO50=EW$3,$AM50/VLOOKUP($AO50,Data!$A$50:$B$56,2,FALSE),0)</f>
        <v>0</v>
      </c>
      <c r="EX50" s="11">
        <f>IF(EX$2=$A50,0,IF(HLOOKUP(EX$2,Recipes!$H:$GI,'Production Calculator'!$A50+2,FALSE)=0,0,HLOOKUP(EX$2,Recipes!$H:$GI,'Production Calculator'!$A50+2,FALSE)*$AK50))+IF($AO50=EX$3,$AM50/VLOOKUP($AO50,Data!$A$50:$B$56,2,FALSE),0)</f>
        <v>0</v>
      </c>
      <c r="EY50" s="11">
        <f>IF(EY$2=$A50,0,IF(HLOOKUP(EY$2,Recipes!$H:$GI,'Production Calculator'!$A50+2,FALSE)=0,0,HLOOKUP(EY$2,Recipes!$H:$GI,'Production Calculator'!$A50+2,FALSE)*$AK50))+IF($AO50=EY$3,$AM50/VLOOKUP($AO50,Data!$A$50:$B$56,2,FALSE),0)</f>
        <v>0</v>
      </c>
      <c r="EZ50" s="11">
        <f>IF(EZ$2=$A50,0,IF(HLOOKUP(EZ$2,Recipes!$H:$GI,'Production Calculator'!$A50+2,FALSE)=0,0,HLOOKUP(EZ$2,Recipes!$H:$GI,'Production Calculator'!$A50+2,FALSE)*$AK50))+IF($AO50=EZ$3,$AM50/VLOOKUP($AO50,Data!$A$50:$B$56,2,FALSE),0)</f>
        <v>0</v>
      </c>
      <c r="FA50" s="11">
        <f>IF(FA$2=$A50,0,IF(HLOOKUP(FA$2,Recipes!$H:$GI,'Production Calculator'!$A50+2,FALSE)=0,0,HLOOKUP(FA$2,Recipes!$H:$GI,'Production Calculator'!$A50+2,FALSE)*$AK50))+IF($AO50=FA$3,$AM50/VLOOKUP($AO50,Data!$A$50:$B$56,2,FALSE),0)</f>
        <v>0</v>
      </c>
      <c r="FB50" s="11">
        <f>IF(FB$2=$A50,0,IF(HLOOKUP(FB$2,Recipes!$H:$GI,'Production Calculator'!$A50+2,FALSE)=0,0,HLOOKUP(FB$2,Recipes!$H:$GI,'Production Calculator'!$A50+2,FALSE)*$AK50))+IF($AO50=FB$3,$AM50/VLOOKUP($AO50,Data!$A$50:$B$56,2,FALSE),0)</f>
        <v>0</v>
      </c>
      <c r="FC50" s="11">
        <f>IF(FC$2=$A50,0,IF(HLOOKUP(FC$2,Recipes!$H:$GI,'Production Calculator'!$A50+2,FALSE)=0,0,HLOOKUP(FC$2,Recipes!$H:$GI,'Production Calculator'!$A50+2,FALSE)*$AK50))+IF($AO50=FC$3,$AM50/VLOOKUP($AO50,Data!$A$50:$B$56,2,FALSE),0)</f>
        <v>0</v>
      </c>
      <c r="FD50" s="11">
        <f>IF(FD$2=$A50,0,IF(HLOOKUP(FD$2,Recipes!$H:$GI,'Production Calculator'!$A50+2,FALSE)=0,0,HLOOKUP(FD$2,Recipes!$H:$GI,'Production Calculator'!$A50+2,FALSE)*$AK50))+IF($AO50=FD$3,$AM50/VLOOKUP($AO50,Data!$A$50:$B$56,2,FALSE),0)</f>
        <v>0</v>
      </c>
      <c r="FE50" s="11">
        <f>IF(FE$2=$A50,0,IF(HLOOKUP(FE$2,Recipes!$H:$GI,'Production Calculator'!$A50+2,FALSE)=0,0,HLOOKUP(FE$2,Recipes!$H:$GI,'Production Calculator'!$A50+2,FALSE)*$AK50))+IF($AO50=FE$3,$AM50/VLOOKUP($AO50,Data!$A$50:$B$56,2,FALSE),0)</f>
        <v>0</v>
      </c>
      <c r="FF50" s="11">
        <f>IF(FF$2=$A50,0,IF(HLOOKUP(FF$2,Recipes!$H:$GI,'Production Calculator'!$A50+2,FALSE)=0,0,HLOOKUP(FF$2,Recipes!$H:$GI,'Production Calculator'!$A50+2,FALSE)*$AK50))+IF($AO50=FF$3,$AM50/VLOOKUP($AO50,Data!$A$50:$B$56,2,FALSE),0)</f>
        <v>0</v>
      </c>
      <c r="FG50" s="11">
        <f>IF(FG$2=$A50,0,IF(HLOOKUP(FG$2,Recipes!$H:$GI,'Production Calculator'!$A50+2,FALSE)=0,0,HLOOKUP(FG$2,Recipes!$H:$GI,'Production Calculator'!$A50+2,FALSE)*$AK50))+IF($AO50=FG$3,$AM50/VLOOKUP($AO50,Data!$A$50:$B$56,2,FALSE),0)</f>
        <v>0</v>
      </c>
      <c r="FH50" s="11">
        <f>IF(FH$2=$A50,0,IF(HLOOKUP(FH$2,Recipes!$H:$GI,'Production Calculator'!$A50+2,FALSE)=0,0,HLOOKUP(FH$2,Recipes!$H:$GI,'Production Calculator'!$A50+2,FALSE)*$AK50))+IF($AO50=FH$3,$AM50/VLOOKUP($AO50,Data!$A$50:$B$56,2,FALSE),0)</f>
        <v>0</v>
      </c>
      <c r="FI50" s="11">
        <f>IF(FI$2=$A50,0,IF(HLOOKUP(FI$2,Recipes!$H:$GI,'Production Calculator'!$A50+2,FALSE)=0,0,HLOOKUP(FI$2,Recipes!$H:$GI,'Production Calculator'!$A50+2,FALSE)*$AK50))+IF($AO50=FI$3,$AM50/VLOOKUP($AO50,Data!$A$50:$B$56,2,FALSE),0)</f>
        <v>0</v>
      </c>
      <c r="FJ50" s="11">
        <f>IF(FJ$2=$A50,0,IF(HLOOKUP(FJ$2,Recipes!$H:$GI,'Production Calculator'!$A50+2,FALSE)=0,0,HLOOKUP(FJ$2,Recipes!$H:$GI,'Production Calculator'!$A50+2,FALSE)*$AK50))+IF($AO50=FJ$3,$AM50/VLOOKUP($AO50,Data!$A$50:$B$56,2,FALSE),0)</f>
        <v>0</v>
      </c>
      <c r="FK50" s="11">
        <f>IF(FK$2=$A50,0,IF(HLOOKUP(FK$2,Recipes!$H:$GI,'Production Calculator'!$A50+2,FALSE)=0,0,HLOOKUP(FK$2,Recipes!$H:$GI,'Production Calculator'!$A50+2,FALSE)*$AK50))+IF($AO50=FK$3,$AM50/VLOOKUP($AO50,Data!$A$50:$B$56,2,FALSE),0)</f>
        <v>0</v>
      </c>
      <c r="FL50" s="11">
        <f>IF(FL$2=$A50,0,IF(HLOOKUP(FL$2,Recipes!$H:$GI,'Production Calculator'!$A50+2,FALSE)=0,0,HLOOKUP(FL$2,Recipes!$H:$GI,'Production Calculator'!$A50+2,FALSE)*$AK50))+IF($AO50=FL$3,$AM50/VLOOKUP($AO50,Data!$A$50:$B$56,2,FALSE),0)</f>
        <v>0</v>
      </c>
      <c r="FM50" s="11">
        <f>IF(FM$2=$A50,0,IF(HLOOKUP(FM$2,Recipes!$H:$GI,'Production Calculator'!$A50+2,FALSE)=0,0,HLOOKUP(FM$2,Recipes!$H:$GI,'Production Calculator'!$A50+2,FALSE)*$AK50))+IF($AO50=FM$3,$AM50/VLOOKUP($AO50,Data!$A$50:$B$56,2,FALSE),0)</f>
        <v>0</v>
      </c>
      <c r="FN50" s="11">
        <f>IF(FN$2=$A50,0,IF(HLOOKUP(FN$2,Recipes!$H:$GI,'Production Calculator'!$A50+2,FALSE)=0,0,HLOOKUP(FN$2,Recipes!$H:$GI,'Production Calculator'!$A50+2,FALSE)*$AK50))+IF($AO50=FN$3,$AM50/VLOOKUP($AO50,Data!$A$50:$B$56,2,FALSE),0)</f>
        <v>0</v>
      </c>
      <c r="FO50" s="11">
        <f>IF(FO$2=$A50,0,IF(HLOOKUP(FO$2,Recipes!$H:$GI,'Production Calculator'!$A50+2,FALSE)=0,0,HLOOKUP(FO$2,Recipes!$H:$GI,'Production Calculator'!$A50+2,FALSE)*$AK50))+IF($AO50=FO$3,$AM50/VLOOKUP($AO50,Data!$A$50:$B$56,2,FALSE),0)</f>
        <v>0</v>
      </c>
      <c r="FP50" s="11">
        <f>IF(FP$2=$A50,0,IF(HLOOKUP(FP$2,Recipes!$H:$GI,'Production Calculator'!$A50+2,FALSE)=0,0,HLOOKUP(FP$2,Recipes!$H:$GI,'Production Calculator'!$A50+2,FALSE)*$AK50))+IF($AO50=FP$3,$AM50/VLOOKUP($AO50,Data!$A$50:$B$56,2,FALSE),0)</f>
        <v>0</v>
      </c>
      <c r="FQ50" s="11">
        <f>IF(FQ$2=$A50,0,IF(HLOOKUP(FQ$2,Recipes!$H:$GI,'Production Calculator'!$A50+2,FALSE)=0,0,HLOOKUP(FQ$2,Recipes!$H:$GI,'Production Calculator'!$A50+2,FALSE)*$AK50))+IF($AO50=FQ$3,$AM50/VLOOKUP($AO50,Data!$A$50:$B$56,2,FALSE),0)</f>
        <v>0</v>
      </c>
      <c r="FR50" s="11">
        <f>IF(FR$2=$A50,0,IF(HLOOKUP(FR$2,Recipes!$H:$GI,'Production Calculator'!$A50+2,FALSE)=0,0,HLOOKUP(FR$2,Recipes!$H:$GI,'Production Calculator'!$A50+2,FALSE)*$AK50))+IF($AO50=FR$3,$AM50/VLOOKUP($AO50,Data!$A$50:$B$56,2,FALSE),0)</f>
        <v>0</v>
      </c>
      <c r="FS50" s="11">
        <f>IF(FS$2=$A50,0,IF(HLOOKUP(FS$2,Recipes!$H:$GI,'Production Calculator'!$A50+2,FALSE)=0,0,HLOOKUP(FS$2,Recipes!$H:$GI,'Production Calculator'!$A50+2,FALSE)*$AK50))+IF($AO50=FS$3,$AM50/VLOOKUP($AO50,Data!$A$50:$B$56,2,FALSE),0)</f>
        <v>0</v>
      </c>
      <c r="FT50" s="11">
        <f>IF(FT$2=$A50,0,IF(HLOOKUP(FT$2,Recipes!$H:$GI,'Production Calculator'!$A50+2,FALSE)=0,0,HLOOKUP(FT$2,Recipes!$H:$GI,'Production Calculator'!$A50+2,FALSE)*$AK50))+IF($AO50=FT$3,$AM50/VLOOKUP($AO50,Data!$A$50:$B$56,2,FALSE),0)</f>
        <v>0</v>
      </c>
      <c r="FU50" s="11">
        <f>IF(FU$2=$A50,0,IF(HLOOKUP(FU$2,Recipes!$H:$GI,'Production Calculator'!$A50+2,FALSE)=0,0,HLOOKUP(FU$2,Recipes!$H:$GI,'Production Calculator'!$A50+2,FALSE)*$AK50))+IF($AO50=FU$3,$AM50/VLOOKUP($AO50,Data!$A$50:$B$56,2,FALSE),0)</f>
        <v>0</v>
      </c>
      <c r="FV50" s="11">
        <f>IF(FV$2=$A50,0,IF(HLOOKUP(FV$2,Recipes!$H:$GI,'Production Calculator'!$A50+2,FALSE)=0,0,HLOOKUP(FV$2,Recipes!$H:$GI,'Production Calculator'!$A50+2,FALSE)*$AK50))+IF($AO50=FV$3,$AM50/VLOOKUP($AO50,Data!$A$50:$B$56,2,FALSE),0)</f>
        <v>0</v>
      </c>
      <c r="FW50" s="11">
        <f>IF(FW$2=$A50,0,IF(HLOOKUP(FW$2,Recipes!$H:$GI,'Production Calculator'!$A50+2,FALSE)=0,0,HLOOKUP(FW$2,Recipes!$H:$GI,'Production Calculator'!$A50+2,FALSE)*$AK50))+IF($AO50=FW$3,$AM50/VLOOKUP($AO50,Data!$A$50:$B$56,2,FALSE),0)</f>
        <v>0</v>
      </c>
      <c r="FX50" s="11">
        <f>IF(FX$2=$A50,0,IF(HLOOKUP(FX$2,Recipes!$H:$GI,'Production Calculator'!$A50+2,FALSE)=0,0,HLOOKUP(FX$2,Recipes!$H:$GI,'Production Calculator'!$A50+2,FALSE)*$AK50))+IF($AO50=FX$3,$AM50/VLOOKUP($AO50,Data!$A$50:$B$56,2,FALSE),0)</f>
        <v>0</v>
      </c>
      <c r="FY50" s="11">
        <f>IF(FY$2=$A50,0,IF(HLOOKUP(FY$2,Recipes!$H:$GI,'Production Calculator'!$A50+2,FALSE)=0,0,HLOOKUP(FY$2,Recipes!$H:$GI,'Production Calculator'!$A50+2,FALSE)*$AK50))+IF($AO50=FY$3,$AM50/VLOOKUP($AO50,Data!$A$50:$B$56,2,FALSE),0)</f>
        <v>0</v>
      </c>
      <c r="FZ50" s="11">
        <f>IF(FZ$2=$A50,0,IF(HLOOKUP(FZ$2,Recipes!$H:$GI,'Production Calculator'!$A50+2,FALSE)=0,0,HLOOKUP(FZ$2,Recipes!$H:$GI,'Production Calculator'!$A50+2,FALSE)*$AK50))+IF($AO50=FZ$3,$AM50/VLOOKUP($AO50,Data!$A$50:$B$56,2,FALSE),0)</f>
        <v>0</v>
      </c>
      <c r="GA50" s="11">
        <f>IF(GA$2=$A50,0,IF(HLOOKUP(GA$2,Recipes!$H:$GI,'Production Calculator'!$A50+2,FALSE)=0,0,HLOOKUP(GA$2,Recipes!$H:$GI,'Production Calculator'!$A50+2,FALSE)*$AK50))+IF($AO50=GA$3,$AM50/VLOOKUP($AO50,Data!$A$50:$B$56,2,FALSE),0)</f>
        <v>0</v>
      </c>
      <c r="GB50" s="11">
        <f>IF(GB$2=$A50,0,IF(HLOOKUP(GB$2,Recipes!$H:$GI,'Production Calculator'!$A50+2,FALSE)=0,0,HLOOKUP(GB$2,Recipes!$H:$GI,'Production Calculator'!$A50+2,FALSE)*$AK50))+IF($AO50=GB$3,$AM50/VLOOKUP($AO50,Data!$A$50:$B$56,2,FALSE),0)</f>
        <v>0</v>
      </c>
      <c r="GC50" s="11">
        <f>IF(GC$2=$A50,0,IF(HLOOKUP(GC$2,Recipes!$H:$GI,'Production Calculator'!$A50+2,FALSE)=0,0,HLOOKUP(GC$2,Recipes!$H:$GI,'Production Calculator'!$A50+2,FALSE)*$AK50))+IF($AO50=GC$3,$AM50/VLOOKUP($AO50,Data!$A$50:$B$56,2,FALSE),0)</f>
        <v>0</v>
      </c>
      <c r="GD50" s="11">
        <f>IF(GD$2=$A50,0,IF(HLOOKUP(GD$2,Recipes!$H:$GI,'Production Calculator'!$A50+2,FALSE)=0,0,HLOOKUP(GD$2,Recipes!$H:$GI,'Production Calculator'!$A50+2,FALSE)*$AK50))+IF($AO50=GD$3,$AM50/VLOOKUP($AO50,Data!$A$50:$B$56,2,FALSE),0)</f>
        <v>0</v>
      </c>
      <c r="GE50" s="11">
        <f>IF(GE$2=$A50,0,IF(HLOOKUP(GE$2,Recipes!$H:$GI,'Production Calculator'!$A50+2,FALSE)=0,0,HLOOKUP(GE$2,Recipes!$H:$GI,'Production Calculator'!$A50+2,FALSE)*$AK50))+IF($AO50=GE$3,$AM50/VLOOKUP($AO50,Data!$A$50:$B$56,2,FALSE),0)</f>
        <v>0</v>
      </c>
      <c r="GF50" s="11">
        <f>IF(GF$2=$A50,0,IF(HLOOKUP(GF$2,Recipes!$H:$GI,'Production Calculator'!$A50+2,FALSE)=0,0,HLOOKUP(GF$2,Recipes!$H:$GI,'Production Calculator'!$A50+2,FALSE)*$AK50))+IF($AO50=GF$3,$AM50/VLOOKUP($AO50,Data!$A$50:$B$56,2,FALSE),0)</f>
        <v>0</v>
      </c>
      <c r="GG50" s="11">
        <f>IF(GG$2=$A50,0,IF(HLOOKUP(GG$2,Recipes!$H:$GI,'Production Calculator'!$A50+2,FALSE)=0,0,HLOOKUP(GG$2,Recipes!$H:$GI,'Production Calculator'!$A50+2,FALSE)*$AK50))+IF($AO50=GG$3,$AM50/VLOOKUP($AO50,Data!$A$50:$B$56,2,FALSE),0)</f>
        <v>0</v>
      </c>
      <c r="GH50" s="11">
        <f>IF(GH$2=$A50,0,IF(HLOOKUP(GH$2,Recipes!$H:$GI,'Production Calculator'!$A50+2,FALSE)=0,0,HLOOKUP(GH$2,Recipes!$H:$GI,'Production Calculator'!$A50+2,FALSE)*$AK50))+IF($AO50=GH$3,$AM50/VLOOKUP($AO50,Data!$A$50:$B$56,2,FALSE),0)</f>
        <v>0</v>
      </c>
      <c r="GI50" s="11">
        <f>IF(GI$2=$A50,0,IF(HLOOKUP(GI$2,Recipes!$H:$GI,'Production Calculator'!$A50+2,FALSE)=0,0,HLOOKUP(GI$2,Recipes!$H:$GI,'Production Calculator'!$A50+2,FALSE)*$AK50))+IF($AO50=GI$3,$AM50/VLOOKUP($AO50,Data!$A$50:$B$56,2,FALSE),0)</f>
        <v>0</v>
      </c>
      <c r="GJ50" s="11">
        <f>IF(GJ$2=$A50,0,IF(HLOOKUP(GJ$2,Recipes!$H:$GI,'Production Calculator'!$A50+2,FALSE)=0,0,HLOOKUP(GJ$2,Recipes!$H:$GI,'Production Calculator'!$A50+2,FALSE)*$AK50))+IF($AO50=GJ$3,$AM50/VLOOKUP($AO50,Data!$A$50:$B$56,2,FALSE),0)</f>
        <v>0</v>
      </c>
      <c r="GK50" s="11">
        <f>IF(GK$2=$A50,0,IF(HLOOKUP(GK$2,Recipes!$H:$GI,'Production Calculator'!$A50+2,FALSE)=0,0,HLOOKUP(GK$2,Recipes!$H:$GI,'Production Calculator'!$A50+2,FALSE)*$AK50))+IF($AO50=GK$3,$AM50/VLOOKUP($AO50,Data!$A$50:$B$56,2,FALSE),0)</f>
        <v>0</v>
      </c>
      <c r="GL50" s="11">
        <f>IF(GL$2=$A50,0,IF(HLOOKUP(GL$2,Recipes!$H:$GI,'Production Calculator'!$A50+2,FALSE)=0,0,HLOOKUP(GL$2,Recipes!$H:$GI,'Production Calculator'!$A50+2,FALSE)*$AK50))+IF($AO50=GL$3,$AM50/VLOOKUP($AO50,Data!$A$50:$B$56,2,FALSE),0)</f>
        <v>0</v>
      </c>
      <c r="GM50" s="11">
        <f>IF(GM$2=$A50,0,IF(HLOOKUP(GM$2,Recipes!$H:$GI,'Production Calculator'!$A50+2,FALSE)=0,0,HLOOKUP(GM$2,Recipes!$H:$GI,'Production Calculator'!$A50+2,FALSE)*$AK50))+IF($AO50=GM$3,$AM50/VLOOKUP($AO50,Data!$A$50:$B$56,2,FALSE),0)</f>
        <v>0</v>
      </c>
      <c r="GN50" s="11">
        <f>IF(GN$2=$A50,0,IF(HLOOKUP(GN$2,Recipes!$H:$GI,'Production Calculator'!$A50+2,FALSE)=0,0,HLOOKUP(GN$2,Recipes!$H:$GI,'Production Calculator'!$A50+2,FALSE)*$AK50))+IF($AO50=GN$3,$AM50/VLOOKUP($AO50,Data!$A$50:$B$56,2,FALSE),0)</f>
        <v>0</v>
      </c>
      <c r="GO50" s="11">
        <f>IF(GO$2=$A50,0,IF(HLOOKUP(GO$2,Recipes!$H:$GI,'Production Calculator'!$A50+2,FALSE)=0,0,HLOOKUP(GO$2,Recipes!$H:$GI,'Production Calculator'!$A50+2,FALSE)*$AK50))+IF($AO50=GO$3,$AM50/VLOOKUP($AO50,Data!$A$50:$B$56,2,FALSE),0)</f>
        <v>0</v>
      </c>
      <c r="GP50" s="11">
        <f>IF(GP$2=$A50,0,IF(HLOOKUP(GP$2,Recipes!$H:$GI,'Production Calculator'!$A50+2,FALSE)=0,0,HLOOKUP(GP$2,Recipes!$H:$GI,'Production Calculator'!$A50+2,FALSE)*$AK50))+IF($AO50=GP$3,$AM50/VLOOKUP($AO50,Data!$A$50:$B$56,2,FALSE),0)</f>
        <v>0</v>
      </c>
      <c r="GQ50" s="11">
        <f>IF(GQ$2=$A50,0,IF(HLOOKUP(GQ$2,Recipes!$H:$GI,'Production Calculator'!$A50+2,FALSE)=0,0,HLOOKUP(GQ$2,Recipes!$H:$GI,'Production Calculator'!$A50+2,FALSE)*$AK50))+IF($AO50=GQ$3,$AM50/VLOOKUP($AO50,Data!$A$50:$B$56,2,FALSE),0)</f>
        <v>0</v>
      </c>
      <c r="GR50" s="11">
        <f>IF(GR$2=$A50,0,IF(HLOOKUP(GR$2,Recipes!$H:$GI,'Production Calculator'!$A50+2,FALSE)=0,0,HLOOKUP(GR$2,Recipes!$H:$GI,'Production Calculator'!$A50+2,FALSE)*$AK50))+IF($AO50=GR$3,$AM50/VLOOKUP($AO50,Data!$A$50:$B$56,2,FALSE),0)</f>
        <v>0</v>
      </c>
      <c r="GS50" s="11">
        <f>IF(GS$2=$A50,0,IF(HLOOKUP(GS$2,Recipes!$H:$GI,'Production Calculator'!$A50+2,FALSE)=0,0,HLOOKUP(GS$2,Recipes!$H:$GI,'Production Calculator'!$A50+2,FALSE)*$AK50))+IF($AO50=GS$3,$AM50/VLOOKUP($AO50,Data!$A$50:$B$56,2,FALSE),0)</f>
        <v>0</v>
      </c>
      <c r="GT50" s="11">
        <f>IF(GT$2=$A50,0,IF(HLOOKUP(GT$2,Recipes!$H:$GI,'Production Calculator'!$A50+2,FALSE)=0,0,HLOOKUP(GT$2,Recipes!$H:$GI,'Production Calculator'!$A50+2,FALSE)*$AK50))+IF($AO50=GT$3,$AM50/VLOOKUP($AO50,Data!$A$50:$B$56,2,FALSE),0)</f>
        <v>0</v>
      </c>
      <c r="GU50" s="11">
        <f>IF(GU$2=$A50,0,IF(HLOOKUP(GU$2,Recipes!$H:$GI,'Production Calculator'!$A50+2,FALSE)=0,0,HLOOKUP(GU$2,Recipes!$H:$GI,'Production Calculator'!$A50+2,FALSE)*$AK50))+IF($AO50=GU$3,$AM50/VLOOKUP($AO50,Data!$A$50:$B$56,2,FALSE),0)</f>
        <v>0</v>
      </c>
      <c r="GV50" s="11">
        <f>IF(GV$2=$A50,0,IF(HLOOKUP(GV$2,Recipes!$H:$GI,'Production Calculator'!$A50+2,FALSE)=0,0,HLOOKUP(GV$2,Recipes!$H:$GI,'Production Calculator'!$A50+2,FALSE)*$AK50))+IF($AO50=GV$3,$AM50/VLOOKUP($AO50,Data!$A$50:$B$56,2,FALSE),0)</f>
        <v>0</v>
      </c>
      <c r="GW50" s="11">
        <f>IF(GW$2=$A50,0,IF(HLOOKUP(GW$2,Recipes!$H:$GI,'Production Calculator'!$A50+2,FALSE)=0,0,HLOOKUP(GW$2,Recipes!$H:$GI,'Production Calculator'!$A50+2,FALSE)*$AK50))+IF($AO50=GW$3,$AM50/VLOOKUP($AO50,Data!$A$50:$B$56,2,FALSE),0)</f>
        <v>0</v>
      </c>
      <c r="GX50" s="11">
        <f>IF(GX$2=$A50,0,IF(HLOOKUP(GX$2,Recipes!$H:$GI,'Production Calculator'!$A50+2,FALSE)=0,0,HLOOKUP(GX$2,Recipes!$H:$GI,'Production Calculator'!$A50+2,FALSE)*$AK50))+IF($AO50=GX$3,$AM50/VLOOKUP($AO50,Data!$A$50:$B$56,2,FALSE),0)</f>
        <v>0</v>
      </c>
      <c r="GY50" s="11">
        <f>IF(GY$2=$A50,0,IF(HLOOKUP(GY$2,Recipes!$H:$GI,'Production Calculator'!$A50+2,FALSE)=0,0,HLOOKUP(GY$2,Recipes!$H:$GI,'Production Calculator'!$A50+2,FALSE)*$AK50))+IF($AO50=GY$3,$AM50/VLOOKUP($AO50,Data!$A$50:$B$56,2,FALSE),0)</f>
        <v>0</v>
      </c>
      <c r="GZ50" s="11">
        <f>IF(GZ$2=$A50,0,IF(HLOOKUP(GZ$2,Recipes!$H:$GI,'Production Calculator'!$A50+2,FALSE)=0,0,HLOOKUP(GZ$2,Recipes!$H:$GI,'Production Calculator'!$A50+2,FALSE)*$AK50))+IF($AO50=GZ$3,$AM50/VLOOKUP($AO50,Data!$A$50:$B$56,2,FALSE),0)</f>
        <v>0</v>
      </c>
      <c r="HA50" s="11">
        <f>IF(HA$2=$A50,0,IF(HLOOKUP(HA$2,Recipes!$H:$GI,'Production Calculator'!$A50+2,FALSE)=0,0,HLOOKUP(HA$2,Recipes!$H:$GI,'Production Calculator'!$A50+2,FALSE)*$AK50))+IF($AO50=HA$3,$AM50/VLOOKUP($AO50,Data!$A$50:$B$56,2,FALSE),0)</f>
        <v>0</v>
      </c>
      <c r="HB50" s="11">
        <f>IF(HB$2=$A50,0,IF(HLOOKUP(HB$2,Recipes!$H:$GI,'Production Calculator'!$A50+2,FALSE)=0,0,HLOOKUP(HB$2,Recipes!$H:$GI,'Production Calculator'!$A50+2,FALSE)*$AK50))+IF($AO50=HB$3,$AM50/VLOOKUP($AO50,Data!$A$50:$B$56,2,FALSE),0)</f>
        <v>0</v>
      </c>
      <c r="HC50" s="11">
        <f>IF(HC$2=$A50,0,IF(HLOOKUP(HC$2,Recipes!$H:$GI,'Production Calculator'!$A50+2,FALSE)=0,0,HLOOKUP(HC$2,Recipes!$H:$GI,'Production Calculator'!$A50+2,FALSE)*$AK50))+IF($AO50=HC$3,$AM50/VLOOKUP($AO50,Data!$A$50:$B$56,2,FALSE),0)</f>
        <v>0</v>
      </c>
      <c r="HD50" s="11">
        <f>IF(HD$2=$A50,0,IF(HLOOKUP(HD$2,Recipes!$H:$GI,'Production Calculator'!$A50+2,FALSE)=0,0,HLOOKUP(HD$2,Recipes!$H:$GI,'Production Calculator'!$A50+2,FALSE)*$AK50))+IF($AO50=HD$3,$AM50/VLOOKUP($AO50,Data!$A$50:$B$56,2,FALSE),0)</f>
        <v>0</v>
      </c>
      <c r="HE50" s="11">
        <f>IF(HE$2=$A50,0,IF(HLOOKUP(HE$2,Recipes!$H:$GI,'Production Calculator'!$A50+2,FALSE)=0,0,HLOOKUP(HE$2,Recipes!$H:$GI,'Production Calculator'!$A50+2,FALSE)*$AK50))+IF($AO50=HE$3,$AM50/VLOOKUP($AO50,Data!$A$50:$B$56,2,FALSE),0)</f>
        <v>0</v>
      </c>
      <c r="HF50" s="11">
        <f>IF(HF$2=$A50,0,IF(HLOOKUP(HF$2,Recipes!$H:$GI,'Production Calculator'!$A50+2,FALSE)=0,0,HLOOKUP(HF$2,Recipes!$H:$GI,'Production Calculator'!$A50+2,FALSE)*$AK50))+IF($AO50=HF$3,$AM50/VLOOKUP($AO50,Data!$A$50:$B$56,2,FALSE),0)</f>
        <v>0</v>
      </c>
      <c r="HG50" s="11">
        <f>IF(HG$2=$A50,0,IF(HLOOKUP(HG$2,Recipes!$H:$GI,'Production Calculator'!$A50+2,FALSE)=0,0,HLOOKUP(HG$2,Recipes!$H:$GI,'Production Calculator'!$A50+2,FALSE)*$AK50))+IF($AO50=HG$3,$AM50/VLOOKUP($AO50,Data!$A$50:$B$56,2,FALSE),0)</f>
        <v>0</v>
      </c>
      <c r="HH50" s="11">
        <f>IF(HH$2=$A50,0,IF(HLOOKUP(HH$2,Recipes!$H:$GI,'Production Calculator'!$A50+2,FALSE)=0,0,HLOOKUP(HH$2,Recipes!$H:$GI,'Production Calculator'!$A50+2,FALSE)*$AK50))+IF($AO50=HH$3,$AM50/VLOOKUP($AO50,Data!$A$50:$B$56,2,FALSE),0)</f>
        <v>0</v>
      </c>
      <c r="HI50" s="11">
        <f>IF(HI$2=$A50,0,IF(HLOOKUP(HI$2,Recipes!$H:$GI,'Production Calculator'!$A50+2,FALSE)=0,0,HLOOKUP(HI$2,Recipes!$H:$GI,'Production Calculator'!$A50+2,FALSE)*$AK50))+IF($AO50=HI$3,$AM50/VLOOKUP($AO50,Data!$A$50:$B$56,2,FALSE),0)</f>
        <v>0</v>
      </c>
      <c r="HJ50" s="11">
        <f>IF(HJ$2=$A50,0,IF(HLOOKUP(HJ$2,Recipes!$H:$GI,'Production Calculator'!$A50+2,FALSE)=0,0,HLOOKUP(HJ$2,Recipes!$H:$GI,'Production Calculator'!$A50+2,FALSE)*$AK50))+IF($AO50=HJ$3,$AM50/VLOOKUP($AO50,Data!$A$50:$B$56,2,FALSE),0)</f>
        <v>0</v>
      </c>
      <c r="HK50" s="11">
        <f>IF(HK$2=$A50,0,IF(HLOOKUP(HK$2,Recipes!$H:$GI,'Production Calculator'!$A50+2,FALSE)=0,0,HLOOKUP(HK$2,Recipes!$H:$GI,'Production Calculator'!$A50+2,FALSE)*$AK50))+IF($AO50=HK$3,$AM50/VLOOKUP($AO50,Data!$A$50:$B$56,2,FALSE),0)</f>
        <v>0</v>
      </c>
      <c r="HL50" s="11">
        <f>IF(HL$2=$A50,0,IF(HLOOKUP(HL$2,Recipes!$H:$GI,'Production Calculator'!$A50+2,FALSE)=0,0,HLOOKUP(HL$2,Recipes!$H:$GI,'Production Calculator'!$A50+2,FALSE)*$AK50))+IF($AO50=HL$3,$AM50/VLOOKUP($AO50,Data!$A$50:$B$56,2,FALSE),0)</f>
        <v>0</v>
      </c>
      <c r="HM50" s="11">
        <f>IF(HM$2=$A50,0,IF(HLOOKUP(HM$2,Recipes!$H:$GI,'Production Calculator'!$A50+2,FALSE)=0,0,HLOOKUP(HM$2,Recipes!$H:$GI,'Production Calculator'!$A50+2,FALSE)*$AK50))+IF($AO50=HM$3,$AM50/VLOOKUP($AO50,Data!$A$50:$B$56,2,FALSE),0)</f>
        <v>0</v>
      </c>
      <c r="HN50" s="11">
        <f>IF(HN$2=$A50,0,IF(HLOOKUP(HN$2,Recipes!$H:$GI,'Production Calculator'!$A50+2,FALSE)=0,0,HLOOKUP(HN$2,Recipes!$H:$GI,'Production Calculator'!$A50+2,FALSE)*$AK50))+IF($AO50=HN$3,$AM50/VLOOKUP($AO50,Data!$A$50:$B$56,2,FALSE),0)</f>
        <v>0</v>
      </c>
      <c r="HO50" s="11">
        <f>IF(HO$2=$A50,0,IF(HLOOKUP(HO$2,Recipes!$H:$GI,'Production Calculator'!$A50+2,FALSE)=0,0,HLOOKUP(HO$2,Recipes!$H:$GI,'Production Calculator'!$A50+2,FALSE)*$AK50))+IF($AO50=HO$3,$AM50/VLOOKUP($AO50,Data!$A$50:$B$56,2,FALSE),0)</f>
        <v>0</v>
      </c>
      <c r="HP50" s="11">
        <f>IF(HP$2=$A50,0,IF(HLOOKUP(HP$2,Recipes!$H:$GI,'Production Calculator'!$A50+2,FALSE)=0,0,HLOOKUP(HP$2,Recipes!$H:$GI,'Production Calculator'!$A50+2,FALSE)*$AK50))+IF($AO50=HP$3,$AM50/VLOOKUP($AO50,Data!$A$50:$B$56,2,FALSE),0)</f>
        <v>0</v>
      </c>
      <c r="HQ50" s="11">
        <f>IF(HQ$2=$A50,0,IF(HLOOKUP(HQ$2,Recipes!$H:$GI,'Production Calculator'!$A50+2,FALSE)=0,0,HLOOKUP(HQ$2,Recipes!$H:$GI,'Production Calculator'!$A50+2,FALSE)*$AK50))+IF($AO50=HQ$3,$AM50/VLOOKUP($AO50,Data!$A$50:$B$56,2,FALSE),0)</f>
        <v>0</v>
      </c>
      <c r="HR50" s="11">
        <f>IF(HR$2=$A50,0,IF(HLOOKUP(HR$2,Recipes!$H:$GI,'Production Calculator'!$A50+2,FALSE)=0,0,HLOOKUP(HR$2,Recipes!$H:$GI,'Production Calculator'!$A50+2,FALSE)*$AK50))+IF($AO50=HR$3,$AM50/VLOOKUP($AO50,Data!$A$50:$B$56,2,FALSE),0)</f>
        <v>0</v>
      </c>
      <c r="HS50" s="121"/>
    </row>
    <row r="51" spans="1:227" x14ac:dyDescent="0.45">
      <c r="A51">
        <v>177</v>
      </c>
      <c r="B51" s="107" t="str">
        <f>VLOOKUP(A51,Recipes!A:B,2)</f>
        <v>Heavy Oil Cracking</v>
      </c>
      <c r="C51" s="108">
        <v>0</v>
      </c>
      <c r="D51" s="108">
        <f>HLOOKUP($E$47,'Oil Balance'!$C$1:$E$13,'Oil Balance'!$A$9+2,FALSE)</f>
        <v>0</v>
      </c>
      <c r="E51" s="127" t="s">
        <v>8</v>
      </c>
      <c r="F51" s="109">
        <f>VLOOKUP(A51,Recipes!$A$3:$G$186,6,FALSE)</f>
        <v>2</v>
      </c>
      <c r="G51" s="109">
        <f>VLOOKUP(A51,Recipes!$A$3:$G$186,7,FALSE)</f>
        <v>1</v>
      </c>
      <c r="H51" s="110">
        <f>ROUNDUP(D51/AL51,0)</f>
        <v>0</v>
      </c>
      <c r="I51" s="109">
        <f>VLOOKUP(E51,Data!$A$2:$C$26,3, FALSE)</f>
        <v>2</v>
      </c>
      <c r="J51" s="149">
        <v>0</v>
      </c>
      <c r="K51" s="149">
        <v>0</v>
      </c>
      <c r="L51" s="149">
        <v>0</v>
      </c>
      <c r="M51" s="150">
        <v>0</v>
      </c>
      <c r="N51" s="150">
        <v>0</v>
      </c>
      <c r="O51" s="150">
        <v>0</v>
      </c>
      <c r="P51" s="151">
        <v>0</v>
      </c>
      <c r="Q51" s="151">
        <v>0</v>
      </c>
      <c r="R51" s="151">
        <v>0</v>
      </c>
      <c r="S51">
        <f t="shared" si="87"/>
        <v>0</v>
      </c>
      <c r="T51">
        <f t="shared" si="88"/>
        <v>0</v>
      </c>
      <c r="U51">
        <f t="shared" si="89"/>
        <v>0</v>
      </c>
      <c r="V51">
        <f t="shared" si="90"/>
        <v>0</v>
      </c>
      <c r="W51">
        <f t="shared" si="91"/>
        <v>0</v>
      </c>
      <c r="X51">
        <f t="shared" si="92"/>
        <v>0</v>
      </c>
      <c r="Y51">
        <f t="shared" si="93"/>
        <v>0</v>
      </c>
      <c r="Z51">
        <f t="shared" si="94"/>
        <v>0</v>
      </c>
      <c r="AA51">
        <f t="shared" si="95"/>
        <v>0</v>
      </c>
      <c r="AB51" s="111">
        <f>VLOOKUP($A51,Recipes!$A:$G,4)</f>
        <v>5</v>
      </c>
      <c r="AC51" s="111">
        <f>VLOOKUP($A51,Recipes!$A:$G,5)</f>
        <v>3</v>
      </c>
      <c r="AD51" s="111">
        <f t="shared" si="84"/>
        <v>0.6</v>
      </c>
      <c r="AE51" s="111">
        <f>VLOOKUP(E51,Data!$A$2:$F$26,5,FALSE)</f>
        <v>0</v>
      </c>
      <c r="AF51" s="111">
        <f>VLOOKUP(E51,Data!$A$2:$F$26,4,FALSE)</f>
        <v>210</v>
      </c>
      <c r="AG51" s="111">
        <f>VLOOKUP(E51,Data!$A$2:$B$26,2, FALSE)</f>
        <v>1.25</v>
      </c>
      <c r="AH51" s="111">
        <f>1+VLOOKUP($J$3,Data!$A$40:$D$48,2,FALSE)*$J51+VLOOKUP($K$3,Data!$A$40:$D$48,2,FALSE)*$K51+VLOOKUP($L$3,Data!$A$40:$D$48,2,FALSE)*$L51+VLOOKUP($M$3,Data!$A$40:$D$48,2,FALSE)*$M51+VLOOKUP($N$3,Data!$A$40:$D$48,2,FALSE)*$N51+VLOOKUP($O$3,Data!$A$40:$D$48,2,FALSE)*$O51+VLOOKUP($P$3,Data!$A$40:$D$48,2,FALSE)*$P51+VLOOKUP($Q$3,Data!$A$40:$D$48,2,FALSE)*$Q51+VLOOKUP($R$3,Data!$A$40:$D$48,2,FALSE)*$R51</f>
        <v>1</v>
      </c>
      <c r="AI51" s="111">
        <f>MAX(1+VLOOKUP($J$3,Data!$A$40:$D$48,3,FALSE)*$J51+VLOOKUP($K$3,Data!$A$40:$D$48,3,FALSE)*$K51+VLOOKUP($L$3,Data!$A$40:$D$48,3,FALSE)*$L51+VLOOKUP($M$3,Data!$A$40:$D$48,3,FALSE)*$M51+VLOOKUP($N$3,Data!$A$40:$D$48,3,FALSE)*$N51+VLOOKUP($O$3,Data!$A$40:$D$48,3,FALSE)*$O51+VLOOKUP($P$3,Data!$A$40:$D$48,3,FALSE)*$P51+VLOOKUP($Q$3,Data!$A$40:$D$48,3,FALSE)*$Q51+VLOOKUP($R$3,Data!$A$40:$D$48,3,FALSE)*$R51,0)</f>
        <v>1</v>
      </c>
      <c r="AJ51" s="111">
        <f>MAX(1-(VLOOKUP($J$3,Data!$A$40:$D$48,4,FALSE)*$J51+VLOOKUP($K$3,Data!$A$40:$D$48,4,FALSE)*$K51+VLOOKUP($L$3,Data!$A$40:$D$48,4,FALSE)*$L51+VLOOKUP($M$3,Data!$A$40:$D$48,4,FALSE)*$M51+VLOOKUP($N$3,Data!$A$40:$D$48,4,FALSE)*$N51+VLOOKUP($O$3,Data!$A$40:$D$48,4,FALSE)*$O51+VLOOKUP($P$3,Data!$A$40:$D$48,4,FALSE)*$P51+VLOOKUP($Q$3,Data!$A$40:$D$48,4,FALSE)*$Q51+VLOOKUP($R$3,Data!$A$40:$D$48,4,FALSE)*$R51),0.2)</f>
        <v>1</v>
      </c>
      <c r="AK51" s="112">
        <f t="shared" si="85"/>
        <v>0</v>
      </c>
      <c r="AL51" s="111">
        <f t="shared" si="86"/>
        <v>0.75</v>
      </c>
      <c r="AM51" s="111">
        <f>AE51*H51*AJ51</f>
        <v>0</v>
      </c>
      <c r="AN51" s="111">
        <f>AF51*H51*AJ51</f>
        <v>0</v>
      </c>
      <c r="AO51" s="131" t="s">
        <v>298</v>
      </c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21"/>
    </row>
    <row r="52" spans="1:227" x14ac:dyDescent="0.45">
      <c r="A52">
        <v>178</v>
      </c>
      <c r="B52" s="107" t="str">
        <f>VLOOKUP(A52,Recipes!A:B,2)</f>
        <v>Light Oil Cracking</v>
      </c>
      <c r="C52" s="108">
        <v>0</v>
      </c>
      <c r="D52" s="108">
        <f>HLOOKUP($E$47,'Oil Balance'!$C$1:$E$13,'Oil Balance'!$A$11+2,FALSE)</f>
        <v>0</v>
      </c>
      <c r="E52" s="127" t="s">
        <v>8</v>
      </c>
      <c r="F52" s="109">
        <f>VLOOKUP(A52,Recipes!$A$3:$G$186,6,FALSE)</f>
        <v>2</v>
      </c>
      <c r="G52" s="109">
        <f>VLOOKUP(A52,Recipes!$A$3:$G$186,7,FALSE)</f>
        <v>1</v>
      </c>
      <c r="H52" s="110">
        <f>ROUNDUP(D52/AL52,0)</f>
        <v>0</v>
      </c>
      <c r="I52" s="109">
        <f>VLOOKUP(E52,Data!$A$2:$C$26,3, FALSE)</f>
        <v>2</v>
      </c>
      <c r="J52" s="149">
        <v>0</v>
      </c>
      <c r="K52" s="149">
        <v>0</v>
      </c>
      <c r="L52" s="149">
        <v>0</v>
      </c>
      <c r="M52" s="150">
        <v>0</v>
      </c>
      <c r="N52" s="150">
        <v>0</v>
      </c>
      <c r="O52" s="150">
        <v>0</v>
      </c>
      <c r="P52" s="151">
        <v>0</v>
      </c>
      <c r="Q52" s="151">
        <v>0</v>
      </c>
      <c r="R52" s="151">
        <v>0</v>
      </c>
      <c r="S52">
        <f t="shared" si="87"/>
        <v>0</v>
      </c>
      <c r="T52">
        <f t="shared" si="88"/>
        <v>0</v>
      </c>
      <c r="U52">
        <f t="shared" si="89"/>
        <v>0</v>
      </c>
      <c r="V52">
        <f t="shared" si="90"/>
        <v>0</v>
      </c>
      <c r="W52">
        <f t="shared" si="91"/>
        <v>0</v>
      </c>
      <c r="X52">
        <f t="shared" si="92"/>
        <v>0</v>
      </c>
      <c r="Y52">
        <f t="shared" si="93"/>
        <v>0</v>
      </c>
      <c r="Z52">
        <f t="shared" si="94"/>
        <v>0</v>
      </c>
      <c r="AA52">
        <f t="shared" si="95"/>
        <v>0</v>
      </c>
      <c r="AB52" s="111">
        <f>VLOOKUP($A52,Recipes!$A:$G,4)</f>
        <v>5</v>
      </c>
      <c r="AC52" s="111">
        <f>VLOOKUP($A52,Recipes!$A:$G,5)</f>
        <v>2</v>
      </c>
      <c r="AD52" s="111">
        <f t="shared" si="84"/>
        <v>0.4</v>
      </c>
      <c r="AE52" s="111">
        <f>VLOOKUP(E52,Data!$A$2:$F$26,5,FALSE)</f>
        <v>0</v>
      </c>
      <c r="AF52" s="111">
        <f>VLOOKUP(E52,Data!$A$2:$F$26,4,FALSE)</f>
        <v>210</v>
      </c>
      <c r="AG52" s="111">
        <f>VLOOKUP(E52,Data!$A$2:$B$26,2, FALSE)</f>
        <v>1.25</v>
      </c>
      <c r="AH52" s="111">
        <f>1+VLOOKUP($J$3,Data!$A$40:$D$48,2,FALSE)*$J52+VLOOKUP($K$3,Data!$A$40:$D$48,2,FALSE)*$K52+VLOOKUP($L$3,Data!$A$40:$D$48,2,FALSE)*$L52+VLOOKUP($M$3,Data!$A$40:$D$48,2,FALSE)*$M52+VLOOKUP($N$3,Data!$A$40:$D$48,2,FALSE)*$N52+VLOOKUP($O$3,Data!$A$40:$D$48,2,FALSE)*$O52+VLOOKUP($P$3,Data!$A$40:$D$48,2,FALSE)*$P52+VLOOKUP($Q$3,Data!$A$40:$D$48,2,FALSE)*$Q52+VLOOKUP($R$3,Data!$A$40:$D$48,2,FALSE)*$R52</f>
        <v>1</v>
      </c>
      <c r="AI52" s="111">
        <f>MAX(1+VLOOKUP($J$3,Data!$A$40:$D$48,3,FALSE)*$J52+VLOOKUP($K$3,Data!$A$40:$D$48,3,FALSE)*$K52+VLOOKUP($L$3,Data!$A$40:$D$48,3,FALSE)*$L52+VLOOKUP($M$3,Data!$A$40:$D$48,3,FALSE)*$M52+VLOOKUP($N$3,Data!$A$40:$D$48,3,FALSE)*$N52+VLOOKUP($O$3,Data!$A$40:$D$48,3,FALSE)*$O52+VLOOKUP($P$3,Data!$A$40:$D$48,3,FALSE)*$P52+VLOOKUP($Q$3,Data!$A$40:$D$48,3,FALSE)*$Q52+VLOOKUP($R$3,Data!$A$40:$D$48,3,FALSE)*$R52,0)</f>
        <v>1</v>
      </c>
      <c r="AJ52" s="111">
        <f>MAX(1-(VLOOKUP($J$3,Data!$A$40:$D$48,4,FALSE)*$J52+VLOOKUP($K$3,Data!$A$40:$D$48,4,FALSE)*$K52+VLOOKUP($L$3,Data!$A$40:$D$48,4,FALSE)*$L52+VLOOKUP($M$3,Data!$A$40:$D$48,4,FALSE)*$M52+VLOOKUP($N$3,Data!$A$40:$D$48,4,FALSE)*$N52+VLOOKUP($O$3,Data!$A$40:$D$48,4,FALSE)*$O52+VLOOKUP($P$3,Data!$A$40:$D$48,4,FALSE)*$P52+VLOOKUP($Q$3,Data!$A$40:$D$48,4,FALSE)*$Q52+VLOOKUP($R$3,Data!$A$40:$D$48,4,FALSE)*$R52),0.2)</f>
        <v>1</v>
      </c>
      <c r="AK52" s="112">
        <f t="shared" si="85"/>
        <v>0</v>
      </c>
      <c r="AL52" s="111">
        <f t="shared" si="86"/>
        <v>0.5</v>
      </c>
      <c r="AM52" s="111">
        <f>AE52*H52*AJ52</f>
        <v>0</v>
      </c>
      <c r="AN52" s="111">
        <f>AF52*H52*AJ52</f>
        <v>0</v>
      </c>
      <c r="AO52" s="131" t="s">
        <v>298</v>
      </c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  <c r="FF52" s="11"/>
      <c r="FG52" s="11"/>
      <c r="FH52" s="11"/>
      <c r="FI52" s="11"/>
      <c r="FJ52" s="11"/>
      <c r="FK52" s="11"/>
      <c r="FL52" s="11"/>
      <c r="FM52" s="11"/>
      <c r="FN52" s="11"/>
      <c r="FO52" s="11"/>
      <c r="FP52" s="11"/>
      <c r="FQ52" s="11"/>
      <c r="FR52" s="11"/>
      <c r="FS52" s="11"/>
      <c r="FT52" s="11"/>
      <c r="FU52" s="11"/>
      <c r="FV52" s="11"/>
      <c r="FW52" s="11"/>
      <c r="FX52" s="11"/>
      <c r="FY52" s="11"/>
      <c r="FZ52" s="11"/>
      <c r="GA52" s="11"/>
      <c r="GB52" s="11"/>
      <c r="GC52" s="11"/>
      <c r="GD52" s="11"/>
      <c r="GE52" s="11"/>
      <c r="GF52" s="11"/>
      <c r="GG52" s="11"/>
      <c r="GH52" s="11"/>
      <c r="GI52" s="11"/>
      <c r="GJ52" s="11"/>
      <c r="GK52" s="11"/>
      <c r="GL52" s="11"/>
      <c r="GM52" s="11"/>
      <c r="GN52" s="11"/>
      <c r="GO52" s="11"/>
      <c r="GP52" s="11"/>
      <c r="GQ52" s="11"/>
      <c r="GR52" s="11"/>
      <c r="GS52" s="11"/>
      <c r="GT52" s="11"/>
      <c r="GU52" s="11"/>
      <c r="GV52" s="11"/>
      <c r="GW52" s="11"/>
      <c r="GX52" s="11"/>
      <c r="GY52" s="11"/>
      <c r="GZ52" s="11"/>
      <c r="HA52" s="11"/>
      <c r="HB52" s="11"/>
      <c r="HC52" s="11"/>
      <c r="HD52" s="11"/>
      <c r="HE52" s="11"/>
      <c r="HF52" s="11"/>
      <c r="HG52" s="11"/>
      <c r="HH52" s="11"/>
      <c r="HI52" s="11"/>
      <c r="HJ52" s="11"/>
      <c r="HK52" s="11"/>
      <c r="HL52" s="11"/>
      <c r="HM52" s="11"/>
      <c r="HN52" s="11"/>
      <c r="HO52" s="11"/>
      <c r="HP52" s="11"/>
      <c r="HQ52" s="11"/>
      <c r="HR52" s="11"/>
      <c r="HS52" s="121"/>
    </row>
    <row r="53" spans="1:227" x14ac:dyDescent="0.45">
      <c r="A53">
        <v>35</v>
      </c>
      <c r="B53" s="107" t="str">
        <f>VLOOKUP(A53,Recipes!A:B,2)</f>
        <v>Lubricant</v>
      </c>
      <c r="C53" s="128">
        <v>0</v>
      </c>
      <c r="D53" s="108">
        <f>HLOOKUP(A53,$AQ$2:$HR$202,$A$202-1,FALSE)+C53</f>
        <v>0</v>
      </c>
      <c r="E53" s="127" t="s">
        <v>8</v>
      </c>
      <c r="F53" s="109">
        <f>VLOOKUP(A53,Recipes!$A$3:$G$186,6,FALSE)</f>
        <v>1</v>
      </c>
      <c r="G53" s="109">
        <f>VLOOKUP(A53,Recipes!$A$3:$G$186,7,FALSE)</f>
        <v>1</v>
      </c>
      <c r="H53" s="110">
        <f>ROUNDUP(D53/AL53,0)</f>
        <v>0</v>
      </c>
      <c r="I53" s="109">
        <f>VLOOKUP(E53,Data!$A$2:$C$26,3, FALSE)</f>
        <v>2</v>
      </c>
      <c r="J53" s="149">
        <v>0</v>
      </c>
      <c r="K53" s="149">
        <v>0</v>
      </c>
      <c r="L53" s="149">
        <v>0</v>
      </c>
      <c r="M53" s="150">
        <v>0</v>
      </c>
      <c r="N53" s="150">
        <v>0</v>
      </c>
      <c r="O53" s="150">
        <v>0</v>
      </c>
      <c r="P53" s="151">
        <v>0</v>
      </c>
      <c r="Q53" s="151">
        <v>0</v>
      </c>
      <c r="R53" s="151">
        <v>0</v>
      </c>
      <c r="S53">
        <f t="shared" si="87"/>
        <v>0</v>
      </c>
      <c r="T53">
        <f t="shared" si="88"/>
        <v>0</v>
      </c>
      <c r="U53">
        <f t="shared" si="89"/>
        <v>0</v>
      </c>
      <c r="V53">
        <f t="shared" si="90"/>
        <v>0</v>
      </c>
      <c r="W53">
        <f t="shared" si="91"/>
        <v>0</v>
      </c>
      <c r="X53">
        <f t="shared" si="92"/>
        <v>0</v>
      </c>
      <c r="Y53">
        <f t="shared" si="93"/>
        <v>0</v>
      </c>
      <c r="Z53">
        <f t="shared" si="94"/>
        <v>0</v>
      </c>
      <c r="AA53">
        <f t="shared" si="95"/>
        <v>0</v>
      </c>
      <c r="AB53" s="111">
        <f>VLOOKUP($A53,Recipes!$A:$G,4)</f>
        <v>1</v>
      </c>
      <c r="AC53" s="111">
        <f>VLOOKUP($A53,Recipes!$A:$G,5)</f>
        <v>1</v>
      </c>
      <c r="AD53" s="111">
        <f t="shared" si="84"/>
        <v>1</v>
      </c>
      <c r="AE53" s="111">
        <f>VLOOKUP(E53,Data!$A$2:$F$26,5,FALSE)</f>
        <v>0</v>
      </c>
      <c r="AF53" s="111">
        <f>VLOOKUP(E53,Data!$A$2:$F$26,4,FALSE)</f>
        <v>210</v>
      </c>
      <c r="AG53" s="111">
        <f>VLOOKUP(E53,Data!$A$2:$B$26,2, FALSE)</f>
        <v>1.25</v>
      </c>
      <c r="AH53" s="111">
        <f>1+VLOOKUP($J$3,Data!$A$40:$D$48,2,FALSE)*$J53+VLOOKUP($K$3,Data!$A$40:$D$48,2,FALSE)*$K53+VLOOKUP($L$3,Data!$A$40:$D$48,2,FALSE)*$L53+VLOOKUP($M$3,Data!$A$40:$D$48,2,FALSE)*$M53+VLOOKUP($N$3,Data!$A$40:$D$48,2,FALSE)*$N53+VLOOKUP($O$3,Data!$A$40:$D$48,2,FALSE)*$O53+VLOOKUP($P$3,Data!$A$40:$D$48,2,FALSE)*$P53+VLOOKUP($Q$3,Data!$A$40:$D$48,2,FALSE)*$Q53+VLOOKUP($R$3,Data!$A$40:$D$48,2,FALSE)*$R53</f>
        <v>1</v>
      </c>
      <c r="AI53" s="111">
        <f>MAX(1+VLOOKUP($J$3,Data!$A$40:$D$48,3,FALSE)*$J53+VLOOKUP($K$3,Data!$A$40:$D$48,3,FALSE)*$K53+VLOOKUP($L$3,Data!$A$40:$D$48,3,FALSE)*$L53+VLOOKUP($M$3,Data!$A$40:$D$48,3,FALSE)*$M53+VLOOKUP($N$3,Data!$A$40:$D$48,3,FALSE)*$N53+VLOOKUP($O$3,Data!$A$40:$D$48,3,FALSE)*$O53+VLOOKUP($P$3,Data!$A$40:$D$48,3,FALSE)*$P53+VLOOKUP($Q$3,Data!$A$40:$D$48,3,FALSE)*$Q53+VLOOKUP($R$3,Data!$A$40:$D$48,3,FALSE)*$R53,0)</f>
        <v>1</v>
      </c>
      <c r="AJ53" s="111">
        <f>MAX(1-(VLOOKUP($J$3,Data!$A$40:$D$48,4,FALSE)*$J53+VLOOKUP($K$3,Data!$A$40:$D$48,4,FALSE)*$K53+VLOOKUP($L$3,Data!$A$40:$D$48,4,FALSE)*$L53+VLOOKUP($M$3,Data!$A$40:$D$48,4,FALSE)*$M53+VLOOKUP($N$3,Data!$A$40:$D$48,4,FALSE)*$N53+VLOOKUP($O$3,Data!$A$40:$D$48,4,FALSE)*$O53+VLOOKUP($P$3,Data!$A$40:$D$48,4,FALSE)*$P53+VLOOKUP($Q$3,Data!$A$40:$D$48,4,FALSE)*$Q53+VLOOKUP($R$3,Data!$A$40:$D$48,4,FALSE)*$R53),0.2)</f>
        <v>1</v>
      </c>
      <c r="AK53" s="112">
        <f t="shared" si="85"/>
        <v>0</v>
      </c>
      <c r="AL53" s="111">
        <f t="shared" si="86"/>
        <v>1.25</v>
      </c>
      <c r="AM53" s="111">
        <f>AE53*H53*AJ53</f>
        <v>0</v>
      </c>
      <c r="AN53" s="111">
        <f>AF53*H53*AJ53</f>
        <v>0</v>
      </c>
      <c r="AO53" s="131" t="s">
        <v>298</v>
      </c>
      <c r="AP53" s="11"/>
      <c r="AQ53" s="11">
        <f>IF(AQ$2=$A53,0,IF(HLOOKUP(AQ$2,Recipes!$H:$GI,'Production Calculator'!$A53+2,FALSE)=0,0,HLOOKUP(AQ$2,Recipes!$H:$GI,'Production Calculator'!$A53+2,FALSE)*$AK53))+IF($AO53=AQ$3,$AM53/VLOOKUP($AO53,Data!$A$50:$B$56,2,FALSE),0)</f>
        <v>0</v>
      </c>
      <c r="AR53" s="11">
        <f>IF(AR$2=$A53,0,IF(HLOOKUP(AR$2,Recipes!$H:$GI,'Production Calculator'!$A53+2,FALSE)=0,0,HLOOKUP(AR$2,Recipes!$H:$GI,'Production Calculator'!$A53+2,FALSE)*$AK53))+IF($AO53=AR$3,$AM53/VLOOKUP($AO53,Data!$A$50:$B$56,2,FALSE),0)</f>
        <v>0</v>
      </c>
      <c r="AS53" s="11">
        <f>IF(AS$2=$A53,0,IF(HLOOKUP(AS$2,Recipes!$H:$GI,'Production Calculator'!$A53+2,FALSE)=0,0,HLOOKUP(AS$2,Recipes!$H:$GI,'Production Calculator'!$A53+2,FALSE)*$AK53))+IF($AO53=AS$3,$AM53/VLOOKUP($AO53,Data!$A$50:$B$56,2,FALSE),0)</f>
        <v>0</v>
      </c>
      <c r="AT53" s="11">
        <f>IF(AT$2=$A53,0,IF(HLOOKUP(AT$2,Recipes!$H:$GI,'Production Calculator'!$A53+2,FALSE)=0,0,HLOOKUP(AT$2,Recipes!$H:$GI,'Production Calculator'!$A53+2,FALSE)*$AK53))+IF($AO53=AT$3,$AM53/VLOOKUP($AO53,Data!$A$50:$B$56,2,FALSE),0)</f>
        <v>0</v>
      </c>
      <c r="AU53" s="11">
        <f>IF(AU$2=$A53,0,IF(HLOOKUP(AU$2,Recipes!$H:$GI,'Production Calculator'!$A53+2,FALSE)=0,0,HLOOKUP(AU$2,Recipes!$H:$GI,'Production Calculator'!$A53+2,FALSE)*$AK53))+IF($AO53=AU$3,$AM53/VLOOKUP($AO53,Data!$A$50:$B$56,2,FALSE),0)</f>
        <v>0</v>
      </c>
      <c r="AV53" s="11">
        <f>IF(AV$2=$A53,0,IF(HLOOKUP(AV$2,Recipes!$H:$GI,'Production Calculator'!$A53+2,FALSE)=0,0,HLOOKUP(AV$2,Recipes!$H:$GI,'Production Calculator'!$A53+2,FALSE)*$AK53))+IF($AO53=AV$3,$AM53/VLOOKUP($AO53,Data!$A$50:$B$56,2,FALSE),0)</f>
        <v>0</v>
      </c>
      <c r="AW53" s="11">
        <f>IF(AW$2=$A53,0,IF(HLOOKUP(AW$2,Recipes!$H:$GI,'Production Calculator'!$A53+2,FALSE)=0,0,HLOOKUP(AW$2,Recipes!$H:$GI,'Production Calculator'!$A53+2,FALSE)*$AK53))+IF($AO53=AW$3,$AM53/VLOOKUP($AO53,Data!$A$50:$B$56,2,FALSE),0)</f>
        <v>0</v>
      </c>
      <c r="AX53" s="11">
        <f>IF(AX$2=$A53,0,IF(HLOOKUP(AX$2,Recipes!$H:$GI,'Production Calculator'!$A53+2,FALSE)=0,0,HLOOKUP(AX$2,Recipes!$H:$GI,'Production Calculator'!$A53+2,FALSE)*$AK53))+IF($AO53=AX$3,$AM53/VLOOKUP($AO53,Data!$A$50:$B$56,2,FALSE),0)</f>
        <v>0</v>
      </c>
      <c r="AY53" s="11">
        <f>IF(AY$2=$A53,0,IF(HLOOKUP(AY$2,Recipes!$H:$GI,'Production Calculator'!$A53+2,FALSE)=0,0,HLOOKUP(AY$2,Recipes!$H:$GI,'Production Calculator'!$A53+2,FALSE)*$AK53))+IF($AO53=AY$3,$AM53/VLOOKUP($AO53,Data!$A$50:$B$56,2,FALSE),0)</f>
        <v>0</v>
      </c>
      <c r="AZ53" s="11">
        <f>IF(AZ$2=$A53,0,IF(HLOOKUP(AZ$2,Recipes!$H:$GI,'Production Calculator'!$A53+2,FALSE)=0,0,HLOOKUP(AZ$2,Recipes!$H:$GI,'Production Calculator'!$A53+2,FALSE)*$AK53))+IF($AO53=AZ$3,$AM53/VLOOKUP($AO53,Data!$A$50:$B$56,2,FALSE),0)</f>
        <v>0</v>
      </c>
      <c r="BA53" s="11">
        <f>IF(BA$2=$A53,0,IF(HLOOKUP(BA$2,Recipes!$H:$GI,'Production Calculator'!$A53+2,FALSE)=0,0,HLOOKUP(BA$2,Recipes!$H:$GI,'Production Calculator'!$A53+2,FALSE)*$AK53))+IF($AO53=BA$3,$AM53/VLOOKUP($AO53,Data!$A$50:$B$56,2,FALSE),0)</f>
        <v>0</v>
      </c>
      <c r="BB53" s="11">
        <f>IF(BB$2=$A53,0,IF(HLOOKUP(BB$2,Recipes!$H:$GI,'Production Calculator'!$A53+2,FALSE)=0,0,HLOOKUP(BB$2,Recipes!$H:$GI,'Production Calculator'!$A53+2,FALSE)*$AK53))+IF($AO53=BB$3,$AM53/VLOOKUP($AO53,Data!$A$50:$B$56,2,FALSE),0)</f>
        <v>0</v>
      </c>
      <c r="BC53" s="11">
        <f>IF(BC$2=$A53,0,IF(HLOOKUP(BC$2,Recipes!$H:$GI,'Production Calculator'!$A53+2,FALSE)=0,0,HLOOKUP(BC$2,Recipes!$H:$GI,'Production Calculator'!$A53+2,FALSE)*$AK53))+IF($AO53=BC$3,$AM53/VLOOKUP($AO53,Data!$A$50:$B$56,2,FALSE),0)</f>
        <v>0</v>
      </c>
      <c r="BD53" s="11">
        <f>IF(BD$2=$A53,0,IF(HLOOKUP(BD$2,Recipes!$H:$GI,'Production Calculator'!$A53+2,FALSE)=0,0,HLOOKUP(BD$2,Recipes!$H:$GI,'Production Calculator'!$A53+2,FALSE)*$AK53))+IF($AO53=BD$3,$AM53/VLOOKUP($AO53,Data!$A$50:$B$56,2,FALSE),0)</f>
        <v>0</v>
      </c>
      <c r="BE53" s="11">
        <f>IF(BE$2=$A53,0,IF(HLOOKUP(BE$2,Recipes!$H:$GI,'Production Calculator'!$A53+2,FALSE)=0,0,HLOOKUP(BE$2,Recipes!$H:$GI,'Production Calculator'!$A53+2,FALSE)*$AK53))+IF($AO53=BE$3,$AM53/VLOOKUP($AO53,Data!$A$50:$B$56,2,FALSE),0)</f>
        <v>0</v>
      </c>
      <c r="BF53" s="11">
        <f>IF(BF$2=$A53,0,IF(HLOOKUP(BF$2,Recipes!$H:$GI,'Production Calculator'!$A53+2,FALSE)=0,0,HLOOKUP(BF$2,Recipes!$H:$GI,'Production Calculator'!$A53+2,FALSE)*$AK53))+IF($AO53=BF$3,$AM53/VLOOKUP($AO53,Data!$A$50:$B$56,2,FALSE),0)</f>
        <v>0</v>
      </c>
      <c r="BG53" s="11">
        <f>IF(BG$2=$A53,0,IF(HLOOKUP(BG$2,Recipes!$H:$GI,'Production Calculator'!$A53+2,FALSE)=0,0,HLOOKUP(BG$2,Recipes!$H:$GI,'Production Calculator'!$A53+2,FALSE)*$AK53))+IF($AO53=BG$3,$AM53/VLOOKUP($AO53,Data!$A$50:$B$56,2,FALSE),0)</f>
        <v>0</v>
      </c>
      <c r="BH53" s="11">
        <f>IF(BH$2=$A53,0,IF(HLOOKUP(BH$2,Recipes!$H:$GI,'Production Calculator'!$A53+2,FALSE)=0,0,HLOOKUP(BH$2,Recipes!$H:$GI,'Production Calculator'!$A53+2,FALSE)*$AK53))+IF($AO53=BH$3,$AM53/VLOOKUP($AO53,Data!$A$50:$B$56,2,FALSE),0)</f>
        <v>0</v>
      </c>
      <c r="BI53" s="11">
        <f>IF(BI$2=$A53,0,IF(HLOOKUP(BI$2,Recipes!$H:$GI,'Production Calculator'!$A53+2,FALSE)=0,0,HLOOKUP(BI$2,Recipes!$H:$GI,'Production Calculator'!$A53+2,FALSE)*$AK53))+IF($AO53=BI$3,$AM53/VLOOKUP($AO53,Data!$A$50:$B$56,2,FALSE),0)</f>
        <v>0</v>
      </c>
      <c r="BJ53" s="11">
        <f>IF(BJ$2=$A53,0,IF(HLOOKUP(BJ$2,Recipes!$H:$GI,'Production Calculator'!$A53+2,FALSE)=0,0,HLOOKUP(BJ$2,Recipes!$H:$GI,'Production Calculator'!$A53+2,FALSE)*$AK53))+IF($AO53=BJ$3,$AM53/VLOOKUP($AO53,Data!$A$50:$B$56,2,FALSE),0)</f>
        <v>0</v>
      </c>
      <c r="BK53" s="11">
        <f>IF(BK$2=$A53,0,IF(HLOOKUP(BK$2,Recipes!$H:$GI,'Production Calculator'!$A53+2,FALSE)=0,0,HLOOKUP(BK$2,Recipes!$H:$GI,'Production Calculator'!$A53+2,FALSE)*$AK53))+IF($AO53=BK$3,$AM53/VLOOKUP($AO53,Data!$A$50:$B$56,2,FALSE),0)</f>
        <v>0</v>
      </c>
      <c r="BL53" s="11">
        <f>IF(BL$2=$A53,0,IF(HLOOKUP(BL$2,Recipes!$H:$GI,'Production Calculator'!$A53+2,FALSE)=0,0,HLOOKUP(BL$2,Recipes!$H:$GI,'Production Calculator'!$A53+2,FALSE)*$AK53))+IF($AO53=BL$3,$AM53/VLOOKUP($AO53,Data!$A$50:$B$56,2,FALSE),0)</f>
        <v>0</v>
      </c>
      <c r="BM53" s="11">
        <f>IF(BM$2=$A53,0,IF(HLOOKUP(BM$2,Recipes!$H:$GI,'Production Calculator'!$A53+2,FALSE)=0,0,HLOOKUP(BM$2,Recipes!$H:$GI,'Production Calculator'!$A53+2,FALSE)*$AK53))+IF($AO53=BM$3,$AM53/VLOOKUP($AO53,Data!$A$50:$B$56,2,FALSE),0)</f>
        <v>0</v>
      </c>
      <c r="BN53" s="11">
        <f>IF(BN$2=$A53,0,IF(HLOOKUP(BN$2,Recipes!$H:$GI,'Production Calculator'!$A53+2,FALSE)=0,0,HLOOKUP(BN$2,Recipes!$H:$GI,'Production Calculator'!$A53+2,FALSE)*$AK53))+IF($AO53=BN$3,$AM53/VLOOKUP($AO53,Data!$A$50:$B$56,2,FALSE),0)</f>
        <v>0</v>
      </c>
      <c r="BO53" s="11">
        <f>IF(BO$2=$A53,0,IF(HLOOKUP(BO$2,Recipes!$H:$GI,'Production Calculator'!$A53+2,FALSE)=0,0,HLOOKUP(BO$2,Recipes!$H:$GI,'Production Calculator'!$A53+2,FALSE)*$AK53))+IF($AO53=BO$3,$AM53/VLOOKUP($AO53,Data!$A$50:$B$56,2,FALSE),0)</f>
        <v>0</v>
      </c>
      <c r="BP53" s="11">
        <f>IF(BP$2=$A53,0,IF(HLOOKUP(BP$2,Recipes!$H:$GI,'Production Calculator'!$A53+2,FALSE)=0,0,HLOOKUP(BP$2,Recipes!$H:$GI,'Production Calculator'!$A53+2,FALSE)*$AK53))+IF($AO53=BP$3,$AM53/VLOOKUP($AO53,Data!$A$50:$B$56,2,FALSE),0)</f>
        <v>0</v>
      </c>
      <c r="BQ53" s="11">
        <f>IF(BQ$2=$A53,0,IF(HLOOKUP(BQ$2,Recipes!$H:$GI,'Production Calculator'!$A53+2,FALSE)=0,0,HLOOKUP(BQ$2,Recipes!$H:$GI,'Production Calculator'!$A53+2,FALSE)*$AK53))+IF($AO53=BQ$3,$AM53/VLOOKUP($AO53,Data!$A$50:$B$56,2,FALSE),0)</f>
        <v>0</v>
      </c>
      <c r="BR53" s="11">
        <f>IF(BR$2=$A53,0,IF(HLOOKUP(BR$2,Recipes!$H:$GI,'Production Calculator'!$A53+2,FALSE)=0,0,HLOOKUP(BR$2,Recipes!$H:$GI,'Production Calculator'!$A53+2,FALSE)*$AK53))+IF($AO53=BR$3,$AM53/VLOOKUP($AO53,Data!$A$50:$B$56,2,FALSE),0)</f>
        <v>0</v>
      </c>
      <c r="BS53" s="11">
        <f>IF(BS$2=$A53,0,IF(HLOOKUP(BS$2,Recipes!$H:$GI,'Production Calculator'!$A53+2,FALSE)=0,0,HLOOKUP(BS$2,Recipes!$H:$GI,'Production Calculator'!$A53+2,FALSE)*$AK53))+IF($AO53=BS$3,$AM53/VLOOKUP($AO53,Data!$A$50:$B$56,2,FALSE),0)</f>
        <v>0</v>
      </c>
      <c r="BT53" s="11">
        <f>IF(BT$2=$A53,0,IF(HLOOKUP(BT$2,Recipes!$H:$GI,'Production Calculator'!$A53+2,FALSE)=0,0,HLOOKUP(BT$2,Recipes!$H:$GI,'Production Calculator'!$A53+2,FALSE)*$AK53))+IF($AO53=BT$3,$AM53/VLOOKUP($AO53,Data!$A$50:$B$56,2,FALSE),0)</f>
        <v>0</v>
      </c>
      <c r="BU53" s="11">
        <f>IF(BU$2=$A53,0,IF(HLOOKUP(BU$2,Recipes!$H:$GI,'Production Calculator'!$A53+2,FALSE)=0,0,HLOOKUP(BU$2,Recipes!$H:$GI,'Production Calculator'!$A53+2,FALSE)*$AK53))+IF($AO53=BU$3,$AM53/VLOOKUP($AO53,Data!$A$50:$B$56,2,FALSE),0)</f>
        <v>0</v>
      </c>
      <c r="BV53" s="11">
        <f>IF(BV$2=$A53,0,IF(HLOOKUP(BV$2,Recipes!$H:$GI,'Production Calculator'!$A53+2,FALSE)=0,0,HLOOKUP(BV$2,Recipes!$H:$GI,'Production Calculator'!$A53+2,FALSE)*$AK53))+IF($AO53=BV$3,$AM53/VLOOKUP($AO53,Data!$A$50:$B$56,2,FALSE),0)</f>
        <v>0</v>
      </c>
      <c r="BW53" s="11">
        <f>IF(BW$2=$A53,0,IF(HLOOKUP(BW$2,Recipes!$H:$GI,'Production Calculator'!$A53+2,FALSE)=0,0,HLOOKUP(BW$2,Recipes!$H:$GI,'Production Calculator'!$A53+2,FALSE)*$AK53))+IF($AO53=BW$3,$AM53/VLOOKUP($AO53,Data!$A$50:$B$56,2,FALSE),0)</f>
        <v>0</v>
      </c>
      <c r="BX53" s="11">
        <f>IF(BX$2=$A53,0,IF(HLOOKUP(BX$2,Recipes!$H:$GI,'Production Calculator'!$A53+2,FALSE)=0,0,HLOOKUP(BX$2,Recipes!$H:$GI,'Production Calculator'!$A53+2,FALSE)*$AK53))+IF($AO53=BX$3,$AM53/VLOOKUP($AO53,Data!$A$50:$B$56,2,FALSE),0)</f>
        <v>0</v>
      </c>
      <c r="BY53" s="11">
        <f>IF(BY$2=$A53,0,IF(HLOOKUP(BY$2,Recipes!$H:$GI,'Production Calculator'!$A53+2,FALSE)=0,0,HLOOKUP(BY$2,Recipes!$H:$GI,'Production Calculator'!$A53+2,FALSE)*$AK53))+IF($AO53=BY$3,$AM53/VLOOKUP($AO53,Data!$A$50:$B$56,2,FALSE),0)</f>
        <v>0</v>
      </c>
      <c r="BZ53" s="11">
        <f>IF(BZ$2=$A53,0,IF(HLOOKUP(BZ$2,Recipes!$H:$GI,'Production Calculator'!$A53+2,FALSE)=0,0,HLOOKUP(BZ$2,Recipes!$H:$GI,'Production Calculator'!$A53+2,FALSE)*$AK53))+IF($AO53=BZ$3,$AM53/VLOOKUP($AO53,Data!$A$50:$B$56,2,FALSE),0)</f>
        <v>0</v>
      </c>
      <c r="CA53" s="11">
        <f>IF(CA$2=$A53,0,IF(HLOOKUP(CA$2,Recipes!$H:$GI,'Production Calculator'!$A53+2,FALSE)=0,0,HLOOKUP(CA$2,Recipes!$H:$GI,'Production Calculator'!$A53+2,FALSE)*$AK53))+IF($AO53=CA$3,$AM53/VLOOKUP($AO53,Data!$A$50:$B$56,2,FALSE),0)</f>
        <v>0</v>
      </c>
      <c r="CB53" s="11">
        <f>IF(CB$2=$A53,0,IF(HLOOKUP(CB$2,Recipes!$H:$GI,'Production Calculator'!$A53+2,FALSE)=0,0,HLOOKUP(CB$2,Recipes!$H:$GI,'Production Calculator'!$A53+2,FALSE)*$AK53))+IF($AO53=CB$3,$AM53/VLOOKUP($AO53,Data!$A$50:$B$56,2,FALSE),0)</f>
        <v>0</v>
      </c>
      <c r="CC53" s="11">
        <f>IF(CC$2=$A53,0,IF(HLOOKUP(CC$2,Recipes!$H:$GI,'Production Calculator'!$A53+2,FALSE)=0,0,HLOOKUP(CC$2,Recipes!$H:$GI,'Production Calculator'!$A53+2,FALSE)*$AK53))+IF($AO53=CC$3,$AM53/VLOOKUP($AO53,Data!$A$50:$B$56,2,FALSE),0)</f>
        <v>0</v>
      </c>
      <c r="CD53" s="11">
        <f>IF(CD$2=$A53,0,IF(HLOOKUP(CD$2,Recipes!$H:$GI,'Production Calculator'!$A53+2,FALSE)=0,0,HLOOKUP(CD$2,Recipes!$H:$GI,'Production Calculator'!$A53+2,FALSE)*$AK53))+IF($AO53=CD$3,$AM53/VLOOKUP($AO53,Data!$A$50:$B$56,2,FALSE),0)</f>
        <v>0</v>
      </c>
      <c r="CE53" s="11">
        <f>IF(CE$2=$A53,0,IF(HLOOKUP(CE$2,Recipes!$H:$GI,'Production Calculator'!$A53+2,FALSE)=0,0,HLOOKUP(CE$2,Recipes!$H:$GI,'Production Calculator'!$A53+2,FALSE)*$AK53))+IF($AO53=CE$3,$AM53/VLOOKUP($AO53,Data!$A$50:$B$56,2,FALSE),0)</f>
        <v>0</v>
      </c>
      <c r="CF53" s="11">
        <f>IF(CF$2=$A53,0,IF(HLOOKUP(CF$2,Recipes!$H:$GI,'Production Calculator'!$A53+2,FALSE)=0,0,HLOOKUP(CF$2,Recipes!$H:$GI,'Production Calculator'!$A53+2,FALSE)*$AK53))+IF($AO53=CF$3,$AM53/VLOOKUP($AO53,Data!$A$50:$B$56,2,FALSE),0)</f>
        <v>0</v>
      </c>
      <c r="CG53" s="11">
        <f>IF(CG$2=$A53,0,IF(HLOOKUP(CG$2,Recipes!$H:$GI,'Production Calculator'!$A53+2,FALSE)=0,0,HLOOKUP(CG$2,Recipes!$H:$GI,'Production Calculator'!$A53+2,FALSE)*$AK53))+IF($AO53=CG$3,$AM53/VLOOKUP($AO53,Data!$A$50:$B$56,2,FALSE),0)</f>
        <v>0</v>
      </c>
      <c r="CH53" s="11">
        <f>IF(CH$2=$A53,0,IF(HLOOKUP(CH$2,Recipes!$H:$GI,'Production Calculator'!$A53+2,FALSE)=0,0,HLOOKUP(CH$2,Recipes!$H:$GI,'Production Calculator'!$A53+2,FALSE)*$AK53))+IF($AO53=CH$3,$AM53/VLOOKUP($AO53,Data!$A$50:$B$56,2,FALSE),0)</f>
        <v>0</v>
      </c>
      <c r="CI53" s="11">
        <f>IF(CI$2=$A53,0,IF(HLOOKUP(CI$2,Recipes!$H:$GI,'Production Calculator'!$A53+2,FALSE)=0,0,HLOOKUP(CI$2,Recipes!$H:$GI,'Production Calculator'!$A53+2,FALSE)*$AK53))+IF($AO53=CI$3,$AM53/VLOOKUP($AO53,Data!$A$50:$B$56,2,FALSE),0)</f>
        <v>0</v>
      </c>
      <c r="CJ53" s="11">
        <f>IF(CJ$2=$A53,0,IF(HLOOKUP(CJ$2,Recipes!$H:$GI,'Production Calculator'!$A53+2,FALSE)=0,0,HLOOKUP(CJ$2,Recipes!$H:$GI,'Production Calculator'!$A53+2,FALSE)*$AK53))+IF($AO53=CJ$3,$AM53/VLOOKUP($AO53,Data!$A$50:$B$56,2,FALSE),0)</f>
        <v>0</v>
      </c>
      <c r="CK53" s="11">
        <f>IF(CK$2=$A53,0,IF(HLOOKUP(CK$2,Recipes!$H:$GI,'Production Calculator'!$A53+2,FALSE)=0,0,HLOOKUP(CK$2,Recipes!$H:$GI,'Production Calculator'!$A53+2,FALSE)*$AK53))+IF($AO53=CK$3,$AM53/VLOOKUP($AO53,Data!$A$50:$B$56,2,FALSE),0)</f>
        <v>0</v>
      </c>
      <c r="CL53" s="11">
        <f>IF(CL$2=$A53,0,IF(HLOOKUP(CL$2,Recipes!$H:$GI,'Production Calculator'!$A53+2,FALSE)=0,0,HLOOKUP(CL$2,Recipes!$H:$GI,'Production Calculator'!$A53+2,FALSE)*$AK53))+IF($AO53=CL$3,$AM53/VLOOKUP($AO53,Data!$A$50:$B$56,2,FALSE),0)</f>
        <v>0</v>
      </c>
      <c r="CM53" s="11">
        <f>IF(CM$2=$A53,0,IF(HLOOKUP(CM$2,Recipes!$H:$GI,'Production Calculator'!$A53+2,FALSE)=0,0,HLOOKUP(CM$2,Recipes!$H:$GI,'Production Calculator'!$A53+2,FALSE)*$AK53))+IF($AO53=CM$3,$AM53/VLOOKUP($AO53,Data!$A$50:$B$56,2,FALSE),0)</f>
        <v>0</v>
      </c>
      <c r="CN53" s="11">
        <f>IF(CN$2=$A53,0,IF(HLOOKUP(CN$2,Recipes!$H:$GI,'Production Calculator'!$A53+2,FALSE)=0,0,HLOOKUP(CN$2,Recipes!$H:$GI,'Production Calculator'!$A53+2,FALSE)*$AK53))+IF($AO53=CN$3,$AM53/VLOOKUP($AO53,Data!$A$50:$B$56,2,FALSE),0)</f>
        <v>0</v>
      </c>
      <c r="CO53" s="11">
        <f>IF(CO$2=$A53,0,IF(HLOOKUP(CO$2,Recipes!$H:$GI,'Production Calculator'!$A53+2,FALSE)=0,0,HLOOKUP(CO$2,Recipes!$H:$GI,'Production Calculator'!$A53+2,FALSE)*$AK53))+IF($AO53=CO$3,$AM53/VLOOKUP($AO53,Data!$A$50:$B$56,2,FALSE),0)</f>
        <v>0</v>
      </c>
      <c r="CP53" s="11">
        <f>IF(CP$2=$A53,0,IF(HLOOKUP(CP$2,Recipes!$H:$GI,'Production Calculator'!$A53+2,FALSE)=0,0,HLOOKUP(CP$2,Recipes!$H:$GI,'Production Calculator'!$A53+2,FALSE)*$AK53))+IF($AO53=CP$3,$AM53/VLOOKUP($AO53,Data!$A$50:$B$56,2,FALSE),0)</f>
        <v>0</v>
      </c>
      <c r="CQ53" s="11">
        <f>IF(CQ$2=$A53,0,IF(HLOOKUP(CQ$2,Recipes!$H:$GI,'Production Calculator'!$A53+2,FALSE)=0,0,HLOOKUP(CQ$2,Recipes!$H:$GI,'Production Calculator'!$A53+2,FALSE)*$AK53))+IF($AO53=CQ$3,$AM53/VLOOKUP($AO53,Data!$A$50:$B$56,2,FALSE),0)</f>
        <v>0</v>
      </c>
      <c r="CR53" s="11">
        <f>IF(CR$2=$A53,0,IF(HLOOKUP(CR$2,Recipes!$H:$GI,'Production Calculator'!$A53+2,FALSE)=0,0,HLOOKUP(CR$2,Recipes!$H:$GI,'Production Calculator'!$A53+2,FALSE)*$AK53))+IF($AO53=CR$3,$AM53/VLOOKUP($AO53,Data!$A$50:$B$56,2,FALSE),0)</f>
        <v>0</v>
      </c>
      <c r="CS53" s="11">
        <f>IF(CS$2=$A53,0,IF(HLOOKUP(CS$2,Recipes!$H:$GI,'Production Calculator'!$A53+2,FALSE)=0,0,HLOOKUP(CS$2,Recipes!$H:$GI,'Production Calculator'!$A53+2,FALSE)*$AK53))+IF($AO53=CS$3,$AM53/VLOOKUP($AO53,Data!$A$50:$B$56,2,FALSE),0)</f>
        <v>0</v>
      </c>
      <c r="CT53" s="11">
        <f>IF(CT$2=$A53,0,IF(HLOOKUP(CT$2,Recipes!$H:$GI,'Production Calculator'!$A53+2,FALSE)=0,0,HLOOKUP(CT$2,Recipes!$H:$GI,'Production Calculator'!$A53+2,FALSE)*$AK53))+IF($AO53=CT$3,$AM53/VLOOKUP($AO53,Data!$A$50:$B$56,2,FALSE),0)</f>
        <v>0</v>
      </c>
      <c r="CU53" s="11">
        <f>IF(CU$2=$A53,0,IF(HLOOKUP(CU$2,Recipes!$H:$GI,'Production Calculator'!$A53+2,FALSE)=0,0,HLOOKUP(CU$2,Recipes!$H:$GI,'Production Calculator'!$A53+2,FALSE)*$AK53))+IF($AO53=CU$3,$AM53/VLOOKUP($AO53,Data!$A$50:$B$56,2,FALSE),0)</f>
        <v>0</v>
      </c>
      <c r="CV53" s="11">
        <f>IF(CV$2=$A53,0,IF(HLOOKUP(CV$2,Recipes!$H:$GI,'Production Calculator'!$A53+2,FALSE)=0,0,HLOOKUP(CV$2,Recipes!$H:$GI,'Production Calculator'!$A53+2,FALSE)*$AK53))+IF($AO53=CV$3,$AM53/VLOOKUP($AO53,Data!$A$50:$B$56,2,FALSE),0)</f>
        <v>0</v>
      </c>
      <c r="CW53" s="11">
        <f>IF(CW$2=$A53,0,IF(HLOOKUP(CW$2,Recipes!$H:$GI,'Production Calculator'!$A53+2,FALSE)=0,0,HLOOKUP(CW$2,Recipes!$H:$GI,'Production Calculator'!$A53+2,FALSE)*$AK53))+IF($AO53=CW$3,$AM53/VLOOKUP($AO53,Data!$A$50:$B$56,2,FALSE),0)</f>
        <v>0</v>
      </c>
      <c r="CX53" s="11">
        <f>IF(CX$2=$A53,0,IF(HLOOKUP(CX$2,Recipes!$H:$GI,'Production Calculator'!$A53+2,FALSE)=0,0,HLOOKUP(CX$2,Recipes!$H:$GI,'Production Calculator'!$A53+2,FALSE)*$AK53))+IF($AO53=CX$3,$AM53/VLOOKUP($AO53,Data!$A$50:$B$56,2,FALSE),0)</f>
        <v>0</v>
      </c>
      <c r="CY53" s="11">
        <f>IF(CY$2=$A53,0,IF(HLOOKUP(CY$2,Recipes!$H:$GI,'Production Calculator'!$A53+2,FALSE)=0,0,HLOOKUP(CY$2,Recipes!$H:$GI,'Production Calculator'!$A53+2,FALSE)*$AK53))+IF($AO53=CY$3,$AM53/VLOOKUP($AO53,Data!$A$50:$B$56,2,FALSE),0)</f>
        <v>0</v>
      </c>
      <c r="CZ53" s="11">
        <f>IF(CZ$2=$A53,0,IF(HLOOKUP(CZ$2,Recipes!$H:$GI,'Production Calculator'!$A53+2,FALSE)=0,0,HLOOKUP(CZ$2,Recipes!$H:$GI,'Production Calculator'!$A53+2,FALSE)*$AK53))+IF($AO53=CZ$3,$AM53/VLOOKUP($AO53,Data!$A$50:$B$56,2,FALSE),0)</f>
        <v>0</v>
      </c>
      <c r="DA53" s="11">
        <f>IF(DA$2=$A53,0,IF(HLOOKUP(DA$2,Recipes!$H:$GI,'Production Calculator'!$A53+2,FALSE)=0,0,HLOOKUP(DA$2,Recipes!$H:$GI,'Production Calculator'!$A53+2,FALSE)*$AK53))+IF($AO53=DA$3,$AM53/VLOOKUP($AO53,Data!$A$50:$B$56,2,FALSE),0)</f>
        <v>0</v>
      </c>
      <c r="DB53" s="11">
        <f>IF(DB$2=$A53,0,IF(HLOOKUP(DB$2,Recipes!$H:$GI,'Production Calculator'!$A53+2,FALSE)=0,0,HLOOKUP(DB$2,Recipes!$H:$GI,'Production Calculator'!$A53+2,FALSE)*$AK53))+IF($AO53=DB$3,$AM53/VLOOKUP($AO53,Data!$A$50:$B$56,2,FALSE),0)</f>
        <v>0</v>
      </c>
      <c r="DC53" s="11">
        <f>IF(DC$2=$A53,0,IF(HLOOKUP(DC$2,Recipes!$H:$GI,'Production Calculator'!$A53+2,FALSE)=0,0,HLOOKUP(DC$2,Recipes!$H:$GI,'Production Calculator'!$A53+2,FALSE)*$AK53))+IF($AO53=DC$3,$AM53/VLOOKUP($AO53,Data!$A$50:$B$56,2,FALSE),0)</f>
        <v>0</v>
      </c>
      <c r="DD53" s="11">
        <f>IF(DD$2=$A53,0,IF(HLOOKUP(DD$2,Recipes!$H:$GI,'Production Calculator'!$A53+2,FALSE)=0,0,HLOOKUP(DD$2,Recipes!$H:$GI,'Production Calculator'!$A53+2,FALSE)*$AK53))+IF($AO53=DD$3,$AM53/VLOOKUP($AO53,Data!$A$50:$B$56,2,FALSE),0)</f>
        <v>0</v>
      </c>
      <c r="DE53" s="11">
        <f>IF(DE$2=$A53,0,IF(HLOOKUP(DE$2,Recipes!$H:$GI,'Production Calculator'!$A53+2,FALSE)=0,0,HLOOKUP(DE$2,Recipes!$H:$GI,'Production Calculator'!$A53+2,FALSE)*$AK53))+IF($AO53=DE$3,$AM53/VLOOKUP($AO53,Data!$A$50:$B$56,2,FALSE),0)</f>
        <v>0</v>
      </c>
      <c r="DF53" s="11">
        <f>IF(DF$2=$A53,0,IF(HLOOKUP(DF$2,Recipes!$H:$GI,'Production Calculator'!$A53+2,FALSE)=0,0,HLOOKUP(DF$2,Recipes!$H:$GI,'Production Calculator'!$A53+2,FALSE)*$AK53))+IF($AO53=DF$3,$AM53/VLOOKUP($AO53,Data!$A$50:$B$56,2,FALSE),0)</f>
        <v>0</v>
      </c>
      <c r="DG53" s="11">
        <f>IF(DG$2=$A53,0,IF(HLOOKUP(DG$2,Recipes!$H:$GI,'Production Calculator'!$A53+2,FALSE)=0,0,HLOOKUP(DG$2,Recipes!$H:$GI,'Production Calculator'!$A53+2,FALSE)*$AK53))+IF($AO53=DG$3,$AM53/VLOOKUP($AO53,Data!$A$50:$B$56,2,FALSE),0)</f>
        <v>0</v>
      </c>
      <c r="DH53" s="11">
        <f>IF(DH$2=$A53,0,IF(HLOOKUP(DH$2,Recipes!$H:$GI,'Production Calculator'!$A53+2,FALSE)=0,0,HLOOKUP(DH$2,Recipes!$H:$GI,'Production Calculator'!$A53+2,FALSE)*$AK53))+IF($AO53=DH$3,$AM53/VLOOKUP($AO53,Data!$A$50:$B$56,2,FALSE),0)</f>
        <v>0</v>
      </c>
      <c r="DI53" s="11">
        <f>IF(DI$2=$A53,0,IF(HLOOKUP(DI$2,Recipes!$H:$GI,'Production Calculator'!$A53+2,FALSE)=0,0,HLOOKUP(DI$2,Recipes!$H:$GI,'Production Calculator'!$A53+2,FALSE)*$AK53))+IF($AO53=DI$3,$AM53/VLOOKUP($AO53,Data!$A$50:$B$56,2,FALSE),0)</f>
        <v>0</v>
      </c>
      <c r="DJ53" s="11">
        <f>IF(DJ$2=$A53,0,IF(HLOOKUP(DJ$2,Recipes!$H:$GI,'Production Calculator'!$A53+2,FALSE)=0,0,HLOOKUP(DJ$2,Recipes!$H:$GI,'Production Calculator'!$A53+2,FALSE)*$AK53))+IF($AO53=DJ$3,$AM53/VLOOKUP($AO53,Data!$A$50:$B$56,2,FALSE),0)</f>
        <v>0</v>
      </c>
      <c r="DK53" s="11">
        <f>IF(DK$2=$A53,0,IF(HLOOKUP(DK$2,Recipes!$H:$GI,'Production Calculator'!$A53+2,FALSE)=0,0,HLOOKUP(DK$2,Recipes!$H:$GI,'Production Calculator'!$A53+2,FALSE)*$AK53))+IF($AO53=DK$3,$AM53/VLOOKUP($AO53,Data!$A$50:$B$56,2,FALSE),0)</f>
        <v>0</v>
      </c>
      <c r="DL53" s="11">
        <f>IF(DL$2=$A53,0,IF(HLOOKUP(DL$2,Recipes!$H:$GI,'Production Calculator'!$A53+2,FALSE)=0,0,HLOOKUP(DL$2,Recipes!$H:$GI,'Production Calculator'!$A53+2,FALSE)*$AK53))+IF($AO53=DL$3,$AM53/VLOOKUP($AO53,Data!$A$50:$B$56,2,FALSE),0)</f>
        <v>0</v>
      </c>
      <c r="DM53" s="11">
        <f>IF(DM$2=$A53,0,IF(HLOOKUP(DM$2,Recipes!$H:$GI,'Production Calculator'!$A53+2,FALSE)=0,0,HLOOKUP(DM$2,Recipes!$H:$GI,'Production Calculator'!$A53+2,FALSE)*$AK53))+IF($AO53=DM$3,$AM53/VLOOKUP($AO53,Data!$A$50:$B$56,2,FALSE),0)</f>
        <v>0</v>
      </c>
      <c r="DN53" s="11">
        <f>IF(DN$2=$A53,0,IF(HLOOKUP(DN$2,Recipes!$H:$GI,'Production Calculator'!$A53+2,FALSE)=0,0,HLOOKUP(DN$2,Recipes!$H:$GI,'Production Calculator'!$A53+2,FALSE)*$AK53))+IF($AO53=DN$3,$AM53/VLOOKUP($AO53,Data!$A$50:$B$56,2,FALSE),0)</f>
        <v>0</v>
      </c>
      <c r="DO53" s="11">
        <f>IF(DO$2=$A53,0,IF(HLOOKUP(DO$2,Recipes!$H:$GI,'Production Calculator'!$A53+2,FALSE)=0,0,HLOOKUP(DO$2,Recipes!$H:$GI,'Production Calculator'!$A53+2,FALSE)*$AK53))+IF($AO53=DO$3,$AM53/VLOOKUP($AO53,Data!$A$50:$B$56,2,FALSE),0)</f>
        <v>0</v>
      </c>
      <c r="DP53" s="11">
        <f>IF(DP$2=$A53,0,IF(HLOOKUP(DP$2,Recipes!$H:$GI,'Production Calculator'!$A53+2,FALSE)=0,0,HLOOKUP(DP$2,Recipes!$H:$GI,'Production Calculator'!$A53+2,FALSE)*$AK53))+IF($AO53=DP$3,$AM53/VLOOKUP($AO53,Data!$A$50:$B$56,2,FALSE),0)</f>
        <v>0</v>
      </c>
      <c r="DQ53" s="11">
        <f>IF(DQ$2=$A53,0,IF(HLOOKUP(DQ$2,Recipes!$H:$GI,'Production Calculator'!$A53+2,FALSE)=0,0,HLOOKUP(DQ$2,Recipes!$H:$GI,'Production Calculator'!$A53+2,FALSE)*$AK53))+IF($AO53=DQ$3,$AM53/VLOOKUP($AO53,Data!$A$50:$B$56,2,FALSE),0)</f>
        <v>0</v>
      </c>
      <c r="DR53" s="11">
        <f>IF(DR$2=$A53,0,IF(HLOOKUP(DR$2,Recipes!$H:$GI,'Production Calculator'!$A53+2,FALSE)=0,0,HLOOKUP(DR$2,Recipes!$H:$GI,'Production Calculator'!$A53+2,FALSE)*$AK53))+IF($AO53=DR$3,$AM53/VLOOKUP($AO53,Data!$A$50:$B$56,2,FALSE),0)</f>
        <v>0</v>
      </c>
      <c r="DS53" s="11">
        <f>IF(DS$2=$A53,0,IF(HLOOKUP(DS$2,Recipes!$H:$GI,'Production Calculator'!$A53+2,FALSE)=0,0,HLOOKUP(DS$2,Recipes!$H:$GI,'Production Calculator'!$A53+2,FALSE)*$AK53))+IF($AO53=DS$3,$AM53/VLOOKUP($AO53,Data!$A$50:$B$56,2,FALSE),0)</f>
        <v>0</v>
      </c>
      <c r="DT53" s="11">
        <f>IF(DT$2=$A53,0,IF(HLOOKUP(DT$2,Recipes!$H:$GI,'Production Calculator'!$A53+2,FALSE)=0,0,HLOOKUP(DT$2,Recipes!$H:$GI,'Production Calculator'!$A53+2,FALSE)*$AK53))+IF($AO53=DT$3,$AM53/VLOOKUP($AO53,Data!$A$50:$B$56,2,FALSE),0)</f>
        <v>0</v>
      </c>
      <c r="DU53" s="11">
        <f>IF(DU$2=$A53,0,IF(HLOOKUP(DU$2,Recipes!$H:$GI,'Production Calculator'!$A53+2,FALSE)=0,0,HLOOKUP(DU$2,Recipes!$H:$GI,'Production Calculator'!$A53+2,FALSE)*$AK53))+IF($AO53=DU$3,$AM53/VLOOKUP($AO53,Data!$A$50:$B$56,2,FALSE),0)</f>
        <v>0</v>
      </c>
      <c r="DV53" s="11">
        <f>IF(DV$2=$A53,0,IF(HLOOKUP(DV$2,Recipes!$H:$GI,'Production Calculator'!$A53+2,FALSE)=0,0,HLOOKUP(DV$2,Recipes!$H:$GI,'Production Calculator'!$A53+2,FALSE)*$AK53))+IF($AO53=DV$3,$AM53/VLOOKUP($AO53,Data!$A$50:$B$56,2,FALSE),0)</f>
        <v>0</v>
      </c>
      <c r="DW53" s="11">
        <f>IF(DW$2=$A53,0,IF(HLOOKUP(DW$2,Recipes!$H:$GI,'Production Calculator'!$A53+2,FALSE)=0,0,HLOOKUP(DW$2,Recipes!$H:$GI,'Production Calculator'!$A53+2,FALSE)*$AK53))+IF($AO53=DW$3,$AM53/VLOOKUP($AO53,Data!$A$50:$B$56,2,FALSE),0)</f>
        <v>0</v>
      </c>
      <c r="DX53" s="11">
        <f>IF(DX$2=$A53,0,IF(HLOOKUP(DX$2,Recipes!$H:$GI,'Production Calculator'!$A53+2,FALSE)=0,0,HLOOKUP(DX$2,Recipes!$H:$GI,'Production Calculator'!$A53+2,FALSE)*$AK53))+IF($AO53=DX$3,$AM53/VLOOKUP($AO53,Data!$A$50:$B$56,2,FALSE),0)</f>
        <v>0</v>
      </c>
      <c r="DY53" s="11">
        <f>IF(DY$2=$A53,0,IF(HLOOKUP(DY$2,Recipes!$H:$GI,'Production Calculator'!$A53+2,FALSE)=0,0,HLOOKUP(DY$2,Recipes!$H:$GI,'Production Calculator'!$A53+2,FALSE)*$AK53))+IF($AO53=DY$3,$AM53/VLOOKUP($AO53,Data!$A$50:$B$56,2,FALSE),0)</f>
        <v>0</v>
      </c>
      <c r="DZ53" s="11">
        <f>IF(DZ$2=$A53,0,IF(HLOOKUP(DZ$2,Recipes!$H:$GI,'Production Calculator'!$A53+2,FALSE)=0,0,HLOOKUP(DZ$2,Recipes!$H:$GI,'Production Calculator'!$A53+2,FALSE)*$AK53))+IF($AO53=DZ$3,$AM53/VLOOKUP($AO53,Data!$A$50:$B$56,2,FALSE),0)</f>
        <v>0</v>
      </c>
      <c r="EA53" s="11">
        <f>IF(EA$2=$A53,0,IF(HLOOKUP(EA$2,Recipes!$H:$GI,'Production Calculator'!$A53+2,FALSE)=0,0,HLOOKUP(EA$2,Recipes!$H:$GI,'Production Calculator'!$A53+2,FALSE)*$AK53))+IF($AO53=EA$3,$AM53/VLOOKUP($AO53,Data!$A$50:$B$56,2,FALSE),0)</f>
        <v>0</v>
      </c>
      <c r="EB53" s="11">
        <f>IF(EB$2=$A53,0,IF(HLOOKUP(EB$2,Recipes!$H:$GI,'Production Calculator'!$A53+2,FALSE)=0,0,HLOOKUP(EB$2,Recipes!$H:$GI,'Production Calculator'!$A53+2,FALSE)*$AK53))+IF($AO53=EB$3,$AM53/VLOOKUP($AO53,Data!$A$50:$B$56,2,FALSE),0)</f>
        <v>0</v>
      </c>
      <c r="EC53" s="11">
        <f>IF(EC$2=$A53,0,IF(HLOOKUP(EC$2,Recipes!$H:$GI,'Production Calculator'!$A53+2,FALSE)=0,0,HLOOKUP(EC$2,Recipes!$H:$GI,'Production Calculator'!$A53+2,FALSE)*$AK53))+IF($AO53=EC$3,$AM53/VLOOKUP($AO53,Data!$A$50:$B$56,2,FALSE),0)</f>
        <v>0</v>
      </c>
      <c r="ED53" s="11">
        <f>IF(ED$2=$A53,0,IF(HLOOKUP(ED$2,Recipes!$H:$GI,'Production Calculator'!$A53+2,FALSE)=0,0,HLOOKUP(ED$2,Recipes!$H:$GI,'Production Calculator'!$A53+2,FALSE)*$AK53))+IF($AO53=ED$3,$AM53/VLOOKUP($AO53,Data!$A$50:$B$56,2,FALSE),0)</f>
        <v>0</v>
      </c>
      <c r="EE53" s="11">
        <f>IF(EE$2=$A53,0,IF(HLOOKUP(EE$2,Recipes!$H:$GI,'Production Calculator'!$A53+2,FALSE)=0,0,HLOOKUP(EE$2,Recipes!$H:$GI,'Production Calculator'!$A53+2,FALSE)*$AK53))+IF($AO53=EE$3,$AM53/VLOOKUP($AO53,Data!$A$50:$B$56,2,FALSE),0)</f>
        <v>0</v>
      </c>
      <c r="EF53" s="11">
        <f>IF(EF$2=$A53,0,IF(HLOOKUP(EF$2,Recipes!$H:$GI,'Production Calculator'!$A53+2,FALSE)=0,0,HLOOKUP(EF$2,Recipes!$H:$GI,'Production Calculator'!$A53+2,FALSE)*$AK53))+IF($AO53=EF$3,$AM53/VLOOKUP($AO53,Data!$A$50:$B$56,2,FALSE),0)</f>
        <v>0</v>
      </c>
      <c r="EG53" s="11">
        <f>IF(EG$2=$A53,0,IF(HLOOKUP(EG$2,Recipes!$H:$GI,'Production Calculator'!$A53+2,FALSE)=0,0,HLOOKUP(EG$2,Recipes!$H:$GI,'Production Calculator'!$A53+2,FALSE)*$AK53))+IF($AO53=EG$3,$AM53/VLOOKUP($AO53,Data!$A$50:$B$56,2,FALSE),0)</f>
        <v>0</v>
      </c>
      <c r="EH53" s="11">
        <f>IF(EH$2=$A53,0,IF(HLOOKUP(EH$2,Recipes!$H:$GI,'Production Calculator'!$A53+2,FALSE)=0,0,HLOOKUP(EH$2,Recipes!$H:$GI,'Production Calculator'!$A53+2,FALSE)*$AK53))+IF($AO53=EH$3,$AM53/VLOOKUP($AO53,Data!$A$50:$B$56,2,FALSE),0)</f>
        <v>0</v>
      </c>
      <c r="EI53" s="11">
        <f>IF(EI$2=$A53,0,IF(HLOOKUP(EI$2,Recipes!$H:$GI,'Production Calculator'!$A53+2,FALSE)=0,0,HLOOKUP(EI$2,Recipes!$H:$GI,'Production Calculator'!$A53+2,FALSE)*$AK53))+IF($AO53=EI$3,$AM53/VLOOKUP($AO53,Data!$A$50:$B$56,2,FALSE),0)</f>
        <v>0</v>
      </c>
      <c r="EJ53" s="11">
        <f>IF(EJ$2=$A53,0,IF(HLOOKUP(EJ$2,Recipes!$H:$GI,'Production Calculator'!$A53+2,FALSE)=0,0,HLOOKUP(EJ$2,Recipes!$H:$GI,'Production Calculator'!$A53+2,FALSE)*$AK53))+IF($AO53=EJ$3,$AM53/VLOOKUP($AO53,Data!$A$50:$B$56,2,FALSE),0)</f>
        <v>0</v>
      </c>
      <c r="EK53" s="11">
        <f>IF(EK$2=$A53,0,IF(HLOOKUP(EK$2,Recipes!$H:$GI,'Production Calculator'!$A53+2,FALSE)=0,0,HLOOKUP(EK$2,Recipes!$H:$GI,'Production Calculator'!$A53+2,FALSE)*$AK53))+IF($AO53=EK$3,$AM53/VLOOKUP($AO53,Data!$A$50:$B$56,2,FALSE),0)</f>
        <v>0</v>
      </c>
      <c r="EL53" s="11">
        <f>IF(EL$2=$A53,0,IF(HLOOKUP(EL$2,Recipes!$H:$GI,'Production Calculator'!$A53+2,FALSE)=0,0,HLOOKUP(EL$2,Recipes!$H:$GI,'Production Calculator'!$A53+2,FALSE)*$AK53))+IF($AO53=EL$3,$AM53/VLOOKUP($AO53,Data!$A$50:$B$56,2,FALSE),0)</f>
        <v>0</v>
      </c>
      <c r="EM53" s="11">
        <f>IF(EM$2=$A53,0,IF(HLOOKUP(EM$2,Recipes!$H:$GI,'Production Calculator'!$A53+2,FALSE)=0,0,HLOOKUP(EM$2,Recipes!$H:$GI,'Production Calculator'!$A53+2,FALSE)*$AK53))+IF($AO53=EM$3,$AM53/VLOOKUP($AO53,Data!$A$50:$B$56,2,FALSE),0)</f>
        <v>0</v>
      </c>
      <c r="EN53" s="11">
        <f>IF(EN$2=$A53,0,IF(HLOOKUP(EN$2,Recipes!$H:$GI,'Production Calculator'!$A53+2,FALSE)=0,0,HLOOKUP(EN$2,Recipes!$H:$GI,'Production Calculator'!$A53+2,FALSE)*$AK53))+IF($AO53=EN$3,$AM53/VLOOKUP($AO53,Data!$A$50:$B$56,2,FALSE),0)</f>
        <v>0</v>
      </c>
      <c r="EO53" s="11">
        <f>IF(EO$2=$A53,0,IF(HLOOKUP(EO$2,Recipes!$H:$GI,'Production Calculator'!$A53+2,FALSE)=0,0,HLOOKUP(EO$2,Recipes!$H:$GI,'Production Calculator'!$A53+2,FALSE)*$AK53))+IF($AO53=EO$3,$AM53/VLOOKUP($AO53,Data!$A$50:$B$56,2,FALSE),0)</f>
        <v>0</v>
      </c>
      <c r="EP53" s="11">
        <f>IF(EP$2=$A53,0,IF(HLOOKUP(EP$2,Recipes!$H:$GI,'Production Calculator'!$A53+2,FALSE)=0,0,HLOOKUP(EP$2,Recipes!$H:$GI,'Production Calculator'!$A53+2,FALSE)*$AK53))+IF($AO53=EP$3,$AM53/VLOOKUP($AO53,Data!$A$50:$B$56,2,FALSE),0)</f>
        <v>0</v>
      </c>
      <c r="EQ53" s="11">
        <f>IF(EQ$2=$A53,0,IF(HLOOKUP(EQ$2,Recipes!$H:$GI,'Production Calculator'!$A53+2,FALSE)=0,0,HLOOKUP(EQ$2,Recipes!$H:$GI,'Production Calculator'!$A53+2,FALSE)*$AK53))+IF($AO53=EQ$3,$AM53/VLOOKUP($AO53,Data!$A$50:$B$56,2,FALSE),0)</f>
        <v>0</v>
      </c>
      <c r="ER53" s="11">
        <f>IF(ER$2=$A53,0,IF(HLOOKUP(ER$2,Recipes!$H:$GI,'Production Calculator'!$A53+2,FALSE)=0,0,HLOOKUP(ER$2,Recipes!$H:$GI,'Production Calculator'!$A53+2,FALSE)*$AK53))+IF($AO53=ER$3,$AM53/VLOOKUP($AO53,Data!$A$50:$B$56,2,FALSE),0)</f>
        <v>0</v>
      </c>
      <c r="ES53" s="11">
        <f>IF(ES$2=$A53,0,IF(HLOOKUP(ES$2,Recipes!$H:$GI,'Production Calculator'!$A53+2,FALSE)=0,0,HLOOKUP(ES$2,Recipes!$H:$GI,'Production Calculator'!$A53+2,FALSE)*$AK53))+IF($AO53=ES$3,$AM53/VLOOKUP($AO53,Data!$A$50:$B$56,2,FALSE),0)</f>
        <v>0</v>
      </c>
      <c r="ET53" s="11">
        <f>IF(ET$2=$A53,0,IF(HLOOKUP(ET$2,Recipes!$H:$GI,'Production Calculator'!$A53+2,FALSE)=0,0,HLOOKUP(ET$2,Recipes!$H:$GI,'Production Calculator'!$A53+2,FALSE)*$AK53))+IF($AO53=ET$3,$AM53/VLOOKUP($AO53,Data!$A$50:$B$56,2,FALSE),0)</f>
        <v>0</v>
      </c>
      <c r="EU53" s="11">
        <f>IF(EU$2=$A53,0,IF(HLOOKUP(EU$2,Recipes!$H:$GI,'Production Calculator'!$A53+2,FALSE)=0,0,HLOOKUP(EU$2,Recipes!$H:$GI,'Production Calculator'!$A53+2,FALSE)*$AK53))+IF($AO53=EU$3,$AM53/VLOOKUP($AO53,Data!$A$50:$B$56,2,FALSE),0)</f>
        <v>0</v>
      </c>
      <c r="EV53" s="11">
        <f>IF(EV$2=$A53,0,IF(HLOOKUP(EV$2,Recipes!$H:$GI,'Production Calculator'!$A53+2,FALSE)=0,0,HLOOKUP(EV$2,Recipes!$H:$GI,'Production Calculator'!$A53+2,FALSE)*$AK53))+IF($AO53=EV$3,$AM53/VLOOKUP($AO53,Data!$A$50:$B$56,2,FALSE),0)</f>
        <v>0</v>
      </c>
      <c r="EW53" s="11">
        <f>IF(EW$2=$A53,0,IF(HLOOKUP(EW$2,Recipes!$H:$GI,'Production Calculator'!$A53+2,FALSE)=0,0,HLOOKUP(EW$2,Recipes!$H:$GI,'Production Calculator'!$A53+2,FALSE)*$AK53))+IF($AO53=EW$3,$AM53/VLOOKUP($AO53,Data!$A$50:$B$56,2,FALSE),0)</f>
        <v>0</v>
      </c>
      <c r="EX53" s="11">
        <f>IF(EX$2=$A53,0,IF(HLOOKUP(EX$2,Recipes!$H:$GI,'Production Calculator'!$A53+2,FALSE)=0,0,HLOOKUP(EX$2,Recipes!$H:$GI,'Production Calculator'!$A53+2,FALSE)*$AK53))+IF($AO53=EX$3,$AM53/VLOOKUP($AO53,Data!$A$50:$B$56,2,FALSE),0)</f>
        <v>0</v>
      </c>
      <c r="EY53" s="11">
        <f>IF(EY$2=$A53,0,IF(HLOOKUP(EY$2,Recipes!$H:$GI,'Production Calculator'!$A53+2,FALSE)=0,0,HLOOKUP(EY$2,Recipes!$H:$GI,'Production Calculator'!$A53+2,FALSE)*$AK53))+IF($AO53=EY$3,$AM53/VLOOKUP($AO53,Data!$A$50:$B$56,2,FALSE),0)</f>
        <v>0</v>
      </c>
      <c r="EZ53" s="11">
        <f>IF(EZ$2=$A53,0,IF(HLOOKUP(EZ$2,Recipes!$H:$GI,'Production Calculator'!$A53+2,FALSE)=0,0,HLOOKUP(EZ$2,Recipes!$H:$GI,'Production Calculator'!$A53+2,FALSE)*$AK53))+IF($AO53=EZ$3,$AM53/VLOOKUP($AO53,Data!$A$50:$B$56,2,FALSE),0)</f>
        <v>0</v>
      </c>
      <c r="FA53" s="11">
        <f>IF(FA$2=$A53,0,IF(HLOOKUP(FA$2,Recipes!$H:$GI,'Production Calculator'!$A53+2,FALSE)=0,0,HLOOKUP(FA$2,Recipes!$H:$GI,'Production Calculator'!$A53+2,FALSE)*$AK53))+IF($AO53=FA$3,$AM53/VLOOKUP($AO53,Data!$A$50:$B$56,2,FALSE),0)</f>
        <v>0</v>
      </c>
      <c r="FB53" s="11">
        <f>IF(FB$2=$A53,0,IF(HLOOKUP(FB$2,Recipes!$H:$GI,'Production Calculator'!$A53+2,FALSE)=0,0,HLOOKUP(FB$2,Recipes!$H:$GI,'Production Calculator'!$A53+2,FALSE)*$AK53))+IF($AO53=FB$3,$AM53/VLOOKUP($AO53,Data!$A$50:$B$56,2,FALSE),0)</f>
        <v>0</v>
      </c>
      <c r="FC53" s="11">
        <f>IF(FC$2=$A53,0,IF(HLOOKUP(FC$2,Recipes!$H:$GI,'Production Calculator'!$A53+2,FALSE)=0,0,HLOOKUP(FC$2,Recipes!$H:$GI,'Production Calculator'!$A53+2,FALSE)*$AK53))+IF($AO53=FC$3,$AM53/VLOOKUP($AO53,Data!$A$50:$B$56,2,FALSE),0)</f>
        <v>0</v>
      </c>
      <c r="FD53" s="11">
        <f>IF(FD$2=$A53,0,IF(HLOOKUP(FD$2,Recipes!$H:$GI,'Production Calculator'!$A53+2,FALSE)=0,0,HLOOKUP(FD$2,Recipes!$H:$GI,'Production Calculator'!$A53+2,FALSE)*$AK53))+IF($AO53=FD$3,$AM53/VLOOKUP($AO53,Data!$A$50:$B$56,2,FALSE),0)</f>
        <v>0</v>
      </c>
      <c r="FE53" s="11">
        <f>IF(FE$2=$A53,0,IF(HLOOKUP(FE$2,Recipes!$H:$GI,'Production Calculator'!$A53+2,FALSE)=0,0,HLOOKUP(FE$2,Recipes!$H:$GI,'Production Calculator'!$A53+2,FALSE)*$AK53))+IF($AO53=FE$3,$AM53/VLOOKUP($AO53,Data!$A$50:$B$56,2,FALSE),0)</f>
        <v>0</v>
      </c>
      <c r="FF53" s="11">
        <f>IF(FF$2=$A53,0,IF(HLOOKUP(FF$2,Recipes!$H:$GI,'Production Calculator'!$A53+2,FALSE)=0,0,HLOOKUP(FF$2,Recipes!$H:$GI,'Production Calculator'!$A53+2,FALSE)*$AK53))+IF($AO53=FF$3,$AM53/VLOOKUP($AO53,Data!$A$50:$B$56,2,FALSE),0)</f>
        <v>0</v>
      </c>
      <c r="FG53" s="11">
        <f>IF(FG$2=$A53,0,IF(HLOOKUP(FG$2,Recipes!$H:$GI,'Production Calculator'!$A53+2,FALSE)=0,0,HLOOKUP(FG$2,Recipes!$H:$GI,'Production Calculator'!$A53+2,FALSE)*$AK53))+IF($AO53=FG$3,$AM53/VLOOKUP($AO53,Data!$A$50:$B$56,2,FALSE),0)</f>
        <v>0</v>
      </c>
      <c r="FH53" s="11">
        <f>IF(FH$2=$A53,0,IF(HLOOKUP(FH$2,Recipes!$H:$GI,'Production Calculator'!$A53+2,FALSE)=0,0,HLOOKUP(FH$2,Recipes!$H:$GI,'Production Calculator'!$A53+2,FALSE)*$AK53))+IF($AO53=FH$3,$AM53/VLOOKUP($AO53,Data!$A$50:$B$56,2,FALSE),0)</f>
        <v>0</v>
      </c>
      <c r="FI53" s="11">
        <f>IF(FI$2=$A53,0,IF(HLOOKUP(FI$2,Recipes!$H:$GI,'Production Calculator'!$A53+2,FALSE)=0,0,HLOOKUP(FI$2,Recipes!$H:$GI,'Production Calculator'!$A53+2,FALSE)*$AK53))+IF($AO53=FI$3,$AM53/VLOOKUP($AO53,Data!$A$50:$B$56,2,FALSE),0)</f>
        <v>0</v>
      </c>
      <c r="FJ53" s="11">
        <f>IF(FJ$2=$A53,0,IF(HLOOKUP(FJ$2,Recipes!$H:$GI,'Production Calculator'!$A53+2,FALSE)=0,0,HLOOKUP(FJ$2,Recipes!$H:$GI,'Production Calculator'!$A53+2,FALSE)*$AK53))+IF($AO53=FJ$3,$AM53/VLOOKUP($AO53,Data!$A$50:$B$56,2,FALSE),0)</f>
        <v>0</v>
      </c>
      <c r="FK53" s="11">
        <f>IF(FK$2=$A53,0,IF(HLOOKUP(FK$2,Recipes!$H:$GI,'Production Calculator'!$A53+2,FALSE)=0,0,HLOOKUP(FK$2,Recipes!$H:$GI,'Production Calculator'!$A53+2,FALSE)*$AK53))+IF($AO53=FK$3,$AM53/VLOOKUP($AO53,Data!$A$50:$B$56,2,FALSE),0)</f>
        <v>0</v>
      </c>
      <c r="FL53" s="11">
        <f>IF(FL$2=$A53,0,IF(HLOOKUP(FL$2,Recipes!$H:$GI,'Production Calculator'!$A53+2,FALSE)=0,0,HLOOKUP(FL$2,Recipes!$H:$GI,'Production Calculator'!$A53+2,FALSE)*$AK53))+IF($AO53=FL$3,$AM53/VLOOKUP($AO53,Data!$A$50:$B$56,2,FALSE),0)</f>
        <v>0</v>
      </c>
      <c r="FM53" s="11">
        <f>IF(FM$2=$A53,0,IF(HLOOKUP(FM$2,Recipes!$H:$GI,'Production Calculator'!$A53+2,FALSE)=0,0,HLOOKUP(FM$2,Recipes!$H:$GI,'Production Calculator'!$A53+2,FALSE)*$AK53))+IF($AO53=FM$3,$AM53/VLOOKUP($AO53,Data!$A$50:$B$56,2,FALSE),0)</f>
        <v>0</v>
      </c>
      <c r="FN53" s="11">
        <f>IF(FN$2=$A53,0,IF(HLOOKUP(FN$2,Recipes!$H:$GI,'Production Calculator'!$A53+2,FALSE)=0,0,HLOOKUP(FN$2,Recipes!$H:$GI,'Production Calculator'!$A53+2,FALSE)*$AK53))+IF($AO53=FN$3,$AM53/VLOOKUP($AO53,Data!$A$50:$B$56,2,FALSE),0)</f>
        <v>0</v>
      </c>
      <c r="FO53" s="11">
        <f>IF(FO$2=$A53,0,IF(HLOOKUP(FO$2,Recipes!$H:$GI,'Production Calculator'!$A53+2,FALSE)=0,0,HLOOKUP(FO$2,Recipes!$H:$GI,'Production Calculator'!$A53+2,FALSE)*$AK53))+IF($AO53=FO$3,$AM53/VLOOKUP($AO53,Data!$A$50:$B$56,2,FALSE),0)</f>
        <v>0</v>
      </c>
      <c r="FP53" s="11">
        <f>IF(FP$2=$A53,0,IF(HLOOKUP(FP$2,Recipes!$H:$GI,'Production Calculator'!$A53+2,FALSE)=0,0,HLOOKUP(FP$2,Recipes!$H:$GI,'Production Calculator'!$A53+2,FALSE)*$AK53))+IF($AO53=FP$3,$AM53/VLOOKUP($AO53,Data!$A$50:$B$56,2,FALSE),0)</f>
        <v>0</v>
      </c>
      <c r="FQ53" s="11">
        <f>IF(FQ$2=$A53,0,IF(HLOOKUP(FQ$2,Recipes!$H:$GI,'Production Calculator'!$A53+2,FALSE)=0,0,HLOOKUP(FQ$2,Recipes!$H:$GI,'Production Calculator'!$A53+2,FALSE)*$AK53))+IF($AO53=FQ$3,$AM53/VLOOKUP($AO53,Data!$A$50:$B$56,2,FALSE),0)</f>
        <v>0</v>
      </c>
      <c r="FR53" s="11">
        <f>IF(FR$2=$A53,0,IF(HLOOKUP(FR$2,Recipes!$H:$GI,'Production Calculator'!$A53+2,FALSE)=0,0,HLOOKUP(FR$2,Recipes!$H:$GI,'Production Calculator'!$A53+2,FALSE)*$AK53))+IF($AO53=FR$3,$AM53/VLOOKUP($AO53,Data!$A$50:$B$56,2,FALSE),0)</f>
        <v>0</v>
      </c>
      <c r="FS53" s="11">
        <f>IF(FS$2=$A53,0,IF(HLOOKUP(FS$2,Recipes!$H:$GI,'Production Calculator'!$A53+2,FALSE)=0,0,HLOOKUP(FS$2,Recipes!$H:$GI,'Production Calculator'!$A53+2,FALSE)*$AK53))+IF($AO53=FS$3,$AM53/VLOOKUP($AO53,Data!$A$50:$B$56,2,FALSE),0)</f>
        <v>0</v>
      </c>
      <c r="FT53" s="11">
        <f>IF(FT$2=$A53,0,IF(HLOOKUP(FT$2,Recipes!$H:$GI,'Production Calculator'!$A53+2,FALSE)=0,0,HLOOKUP(FT$2,Recipes!$H:$GI,'Production Calculator'!$A53+2,FALSE)*$AK53))+IF($AO53=FT$3,$AM53/VLOOKUP($AO53,Data!$A$50:$B$56,2,FALSE),0)</f>
        <v>0</v>
      </c>
      <c r="FU53" s="11">
        <f>IF(FU$2=$A53,0,IF(HLOOKUP(FU$2,Recipes!$H:$GI,'Production Calculator'!$A53+2,FALSE)=0,0,HLOOKUP(FU$2,Recipes!$H:$GI,'Production Calculator'!$A53+2,FALSE)*$AK53))+IF($AO53=FU$3,$AM53/VLOOKUP($AO53,Data!$A$50:$B$56,2,FALSE),0)</f>
        <v>0</v>
      </c>
      <c r="FV53" s="11">
        <f>IF(FV$2=$A53,0,IF(HLOOKUP(FV$2,Recipes!$H:$GI,'Production Calculator'!$A53+2,FALSE)=0,0,HLOOKUP(FV$2,Recipes!$H:$GI,'Production Calculator'!$A53+2,FALSE)*$AK53))+IF($AO53=FV$3,$AM53/VLOOKUP($AO53,Data!$A$50:$B$56,2,FALSE),0)</f>
        <v>0</v>
      </c>
      <c r="FW53" s="11">
        <f>IF(FW$2=$A53,0,IF(HLOOKUP(FW$2,Recipes!$H:$GI,'Production Calculator'!$A53+2,FALSE)=0,0,HLOOKUP(FW$2,Recipes!$H:$GI,'Production Calculator'!$A53+2,FALSE)*$AK53))+IF($AO53=FW$3,$AM53/VLOOKUP($AO53,Data!$A$50:$B$56,2,FALSE),0)</f>
        <v>0</v>
      </c>
      <c r="FX53" s="11">
        <f>IF(FX$2=$A53,0,IF(HLOOKUP(FX$2,Recipes!$H:$GI,'Production Calculator'!$A53+2,FALSE)=0,0,HLOOKUP(FX$2,Recipes!$H:$GI,'Production Calculator'!$A53+2,FALSE)*$AK53))+IF($AO53=FX$3,$AM53/VLOOKUP($AO53,Data!$A$50:$B$56,2,FALSE),0)</f>
        <v>0</v>
      </c>
      <c r="FY53" s="11">
        <f>IF(FY$2=$A53,0,IF(HLOOKUP(FY$2,Recipes!$H:$GI,'Production Calculator'!$A53+2,FALSE)=0,0,HLOOKUP(FY$2,Recipes!$H:$GI,'Production Calculator'!$A53+2,FALSE)*$AK53))+IF($AO53=FY$3,$AM53/VLOOKUP($AO53,Data!$A$50:$B$56,2,FALSE),0)</f>
        <v>0</v>
      </c>
      <c r="FZ53" s="11">
        <f>IF(FZ$2=$A53,0,IF(HLOOKUP(FZ$2,Recipes!$H:$GI,'Production Calculator'!$A53+2,FALSE)=0,0,HLOOKUP(FZ$2,Recipes!$H:$GI,'Production Calculator'!$A53+2,FALSE)*$AK53))+IF($AO53=FZ$3,$AM53/VLOOKUP($AO53,Data!$A$50:$B$56,2,FALSE),0)</f>
        <v>0</v>
      </c>
      <c r="GA53" s="11">
        <f>IF(GA$2=$A53,0,IF(HLOOKUP(GA$2,Recipes!$H:$GI,'Production Calculator'!$A53+2,FALSE)=0,0,HLOOKUP(GA$2,Recipes!$H:$GI,'Production Calculator'!$A53+2,FALSE)*$AK53))+IF($AO53=GA$3,$AM53/VLOOKUP($AO53,Data!$A$50:$B$56,2,FALSE),0)</f>
        <v>0</v>
      </c>
      <c r="GB53" s="11">
        <f>IF(GB$2=$A53,0,IF(HLOOKUP(GB$2,Recipes!$H:$GI,'Production Calculator'!$A53+2,FALSE)=0,0,HLOOKUP(GB$2,Recipes!$H:$GI,'Production Calculator'!$A53+2,FALSE)*$AK53))+IF($AO53=GB$3,$AM53/VLOOKUP($AO53,Data!$A$50:$B$56,2,FALSE),0)</f>
        <v>0</v>
      </c>
      <c r="GC53" s="11">
        <f>IF(GC$2=$A53,0,IF(HLOOKUP(GC$2,Recipes!$H:$GI,'Production Calculator'!$A53+2,FALSE)=0,0,HLOOKUP(GC$2,Recipes!$H:$GI,'Production Calculator'!$A53+2,FALSE)*$AK53))+IF($AO53=GC$3,$AM53/VLOOKUP($AO53,Data!$A$50:$B$56,2,FALSE),0)</f>
        <v>0</v>
      </c>
      <c r="GD53" s="11">
        <f>IF(GD$2=$A53,0,IF(HLOOKUP(GD$2,Recipes!$H:$GI,'Production Calculator'!$A53+2,FALSE)=0,0,HLOOKUP(GD$2,Recipes!$H:$GI,'Production Calculator'!$A53+2,FALSE)*$AK53))+IF($AO53=GD$3,$AM53/VLOOKUP($AO53,Data!$A$50:$B$56,2,FALSE),0)</f>
        <v>0</v>
      </c>
      <c r="GE53" s="11">
        <f>IF(GE$2=$A53,0,IF(HLOOKUP(GE$2,Recipes!$H:$GI,'Production Calculator'!$A53+2,FALSE)=0,0,HLOOKUP(GE$2,Recipes!$H:$GI,'Production Calculator'!$A53+2,FALSE)*$AK53))+IF($AO53=GE$3,$AM53/VLOOKUP($AO53,Data!$A$50:$B$56,2,FALSE),0)</f>
        <v>0</v>
      </c>
      <c r="GF53" s="11">
        <f>IF(GF$2=$A53,0,IF(HLOOKUP(GF$2,Recipes!$H:$GI,'Production Calculator'!$A53+2,FALSE)=0,0,HLOOKUP(GF$2,Recipes!$H:$GI,'Production Calculator'!$A53+2,FALSE)*$AK53))+IF($AO53=GF$3,$AM53/VLOOKUP($AO53,Data!$A$50:$B$56,2,FALSE),0)</f>
        <v>0</v>
      </c>
      <c r="GG53" s="11">
        <f>IF(GG$2=$A53,0,IF(HLOOKUP(GG$2,Recipes!$H:$GI,'Production Calculator'!$A53+2,FALSE)=0,0,HLOOKUP(GG$2,Recipes!$H:$GI,'Production Calculator'!$A53+2,FALSE)*$AK53))+IF($AO53=GG$3,$AM53/VLOOKUP($AO53,Data!$A$50:$B$56,2,FALSE),0)</f>
        <v>0</v>
      </c>
      <c r="GH53" s="11">
        <f>IF(GH$2=$A53,0,IF(HLOOKUP(GH$2,Recipes!$H:$GI,'Production Calculator'!$A53+2,FALSE)=0,0,HLOOKUP(GH$2,Recipes!$H:$GI,'Production Calculator'!$A53+2,FALSE)*$AK53))+IF($AO53=GH$3,$AM53/VLOOKUP($AO53,Data!$A$50:$B$56,2,FALSE),0)</f>
        <v>0</v>
      </c>
      <c r="GI53" s="11">
        <f>IF(GI$2=$A53,0,IF(HLOOKUP(GI$2,Recipes!$H:$GI,'Production Calculator'!$A53+2,FALSE)=0,0,HLOOKUP(GI$2,Recipes!$H:$GI,'Production Calculator'!$A53+2,FALSE)*$AK53))+IF($AO53=GI$3,$AM53/VLOOKUP($AO53,Data!$A$50:$B$56,2,FALSE),0)</f>
        <v>0</v>
      </c>
      <c r="GJ53" s="11">
        <f>IF(GJ$2=$A53,0,IF(HLOOKUP(GJ$2,Recipes!$H:$GI,'Production Calculator'!$A53+2,FALSE)=0,0,HLOOKUP(GJ$2,Recipes!$H:$GI,'Production Calculator'!$A53+2,FALSE)*$AK53))+IF($AO53=GJ$3,$AM53/VLOOKUP($AO53,Data!$A$50:$B$56,2,FALSE),0)</f>
        <v>0</v>
      </c>
      <c r="GK53" s="11">
        <f>IF(GK$2=$A53,0,IF(HLOOKUP(GK$2,Recipes!$H:$GI,'Production Calculator'!$A53+2,FALSE)=0,0,HLOOKUP(GK$2,Recipes!$H:$GI,'Production Calculator'!$A53+2,FALSE)*$AK53))+IF($AO53=GK$3,$AM53/VLOOKUP($AO53,Data!$A$50:$B$56,2,FALSE),0)</f>
        <v>0</v>
      </c>
      <c r="GL53" s="11">
        <f>IF(GL$2=$A53,0,IF(HLOOKUP(GL$2,Recipes!$H:$GI,'Production Calculator'!$A53+2,FALSE)=0,0,HLOOKUP(GL$2,Recipes!$H:$GI,'Production Calculator'!$A53+2,FALSE)*$AK53))+IF($AO53=GL$3,$AM53/VLOOKUP($AO53,Data!$A$50:$B$56,2,FALSE),0)</f>
        <v>0</v>
      </c>
      <c r="GM53" s="11">
        <f>IF(GM$2=$A53,0,IF(HLOOKUP(GM$2,Recipes!$H:$GI,'Production Calculator'!$A53+2,FALSE)=0,0,HLOOKUP(GM$2,Recipes!$H:$GI,'Production Calculator'!$A53+2,FALSE)*$AK53))+IF($AO53=GM$3,$AM53/VLOOKUP($AO53,Data!$A$50:$B$56,2,FALSE),0)</f>
        <v>0</v>
      </c>
      <c r="GN53" s="11">
        <f>IF(GN$2=$A53,0,IF(HLOOKUP(GN$2,Recipes!$H:$GI,'Production Calculator'!$A53+2,FALSE)=0,0,HLOOKUP(GN$2,Recipes!$H:$GI,'Production Calculator'!$A53+2,FALSE)*$AK53))+IF($AO53=GN$3,$AM53/VLOOKUP($AO53,Data!$A$50:$B$56,2,FALSE),0)</f>
        <v>0</v>
      </c>
      <c r="GO53" s="11">
        <f>IF(GO$2=$A53,0,IF(HLOOKUP(GO$2,Recipes!$H:$GI,'Production Calculator'!$A53+2,FALSE)=0,0,HLOOKUP(GO$2,Recipes!$H:$GI,'Production Calculator'!$A53+2,FALSE)*$AK53))+IF($AO53=GO$3,$AM53/VLOOKUP($AO53,Data!$A$50:$B$56,2,FALSE),0)</f>
        <v>0</v>
      </c>
      <c r="GP53" s="11">
        <f>IF(GP$2=$A53,0,IF(HLOOKUP(GP$2,Recipes!$H:$GI,'Production Calculator'!$A53+2,FALSE)=0,0,HLOOKUP(GP$2,Recipes!$H:$GI,'Production Calculator'!$A53+2,FALSE)*$AK53))+IF($AO53=GP$3,$AM53/VLOOKUP($AO53,Data!$A$50:$B$56,2,FALSE),0)</f>
        <v>0</v>
      </c>
      <c r="GQ53" s="11">
        <f>IF(GQ$2=$A53,0,IF(HLOOKUP(GQ$2,Recipes!$H:$GI,'Production Calculator'!$A53+2,FALSE)=0,0,HLOOKUP(GQ$2,Recipes!$H:$GI,'Production Calculator'!$A53+2,FALSE)*$AK53))+IF($AO53=GQ$3,$AM53/VLOOKUP($AO53,Data!$A$50:$B$56,2,FALSE),0)</f>
        <v>0</v>
      </c>
      <c r="GR53" s="11">
        <f>IF(GR$2=$A53,0,IF(HLOOKUP(GR$2,Recipes!$H:$GI,'Production Calculator'!$A53+2,FALSE)=0,0,HLOOKUP(GR$2,Recipes!$H:$GI,'Production Calculator'!$A53+2,FALSE)*$AK53))+IF($AO53=GR$3,$AM53/VLOOKUP($AO53,Data!$A$50:$B$56,2,FALSE),0)</f>
        <v>0</v>
      </c>
      <c r="GS53" s="11">
        <f>IF(GS$2=$A53,0,IF(HLOOKUP(GS$2,Recipes!$H:$GI,'Production Calculator'!$A53+2,FALSE)=0,0,HLOOKUP(GS$2,Recipes!$H:$GI,'Production Calculator'!$A53+2,FALSE)*$AK53))+IF($AO53=GS$3,$AM53/VLOOKUP($AO53,Data!$A$50:$B$56,2,FALSE),0)</f>
        <v>0</v>
      </c>
      <c r="GT53" s="11">
        <f>IF(GT$2=$A53,0,IF(HLOOKUP(GT$2,Recipes!$H:$GI,'Production Calculator'!$A53+2,FALSE)=0,0,HLOOKUP(GT$2,Recipes!$H:$GI,'Production Calculator'!$A53+2,FALSE)*$AK53))+IF($AO53=GT$3,$AM53/VLOOKUP($AO53,Data!$A$50:$B$56,2,FALSE),0)</f>
        <v>0</v>
      </c>
      <c r="GU53" s="11">
        <f>IF(GU$2=$A53,0,IF(HLOOKUP(GU$2,Recipes!$H:$GI,'Production Calculator'!$A53+2,FALSE)=0,0,HLOOKUP(GU$2,Recipes!$H:$GI,'Production Calculator'!$A53+2,FALSE)*$AK53))+IF($AO53=GU$3,$AM53/VLOOKUP($AO53,Data!$A$50:$B$56,2,FALSE),0)</f>
        <v>0</v>
      </c>
      <c r="GV53" s="11">
        <f>IF(GV$2=$A53,0,IF(HLOOKUP(GV$2,Recipes!$H:$GI,'Production Calculator'!$A53+2,FALSE)=0,0,HLOOKUP(GV$2,Recipes!$H:$GI,'Production Calculator'!$A53+2,FALSE)*$AK53))+IF($AO53=GV$3,$AM53/VLOOKUP($AO53,Data!$A$50:$B$56,2,FALSE),0)</f>
        <v>0</v>
      </c>
      <c r="GW53" s="11">
        <f>IF(GW$2=$A53,0,IF(HLOOKUP(GW$2,Recipes!$H:$GI,'Production Calculator'!$A53+2,FALSE)=0,0,HLOOKUP(GW$2,Recipes!$H:$GI,'Production Calculator'!$A53+2,FALSE)*$AK53))+IF($AO53=GW$3,$AM53/VLOOKUP($AO53,Data!$A$50:$B$56,2,FALSE),0)</f>
        <v>0</v>
      </c>
      <c r="GX53" s="11">
        <f>IF(GX$2=$A53,0,IF(HLOOKUP(GX$2,Recipes!$H:$GI,'Production Calculator'!$A53+2,FALSE)=0,0,HLOOKUP(GX$2,Recipes!$H:$GI,'Production Calculator'!$A53+2,FALSE)*$AK53))+IF($AO53=GX$3,$AM53/VLOOKUP($AO53,Data!$A$50:$B$56,2,FALSE),0)</f>
        <v>0</v>
      </c>
      <c r="GY53" s="11">
        <f>IF(GY$2=$A53,0,IF(HLOOKUP(GY$2,Recipes!$H:$GI,'Production Calculator'!$A53+2,FALSE)=0,0,HLOOKUP(GY$2,Recipes!$H:$GI,'Production Calculator'!$A53+2,FALSE)*$AK53))+IF($AO53=GY$3,$AM53/VLOOKUP($AO53,Data!$A$50:$B$56,2,FALSE),0)</f>
        <v>0</v>
      </c>
      <c r="GZ53" s="11">
        <f>IF(GZ$2=$A53,0,IF(HLOOKUP(GZ$2,Recipes!$H:$GI,'Production Calculator'!$A53+2,FALSE)=0,0,HLOOKUP(GZ$2,Recipes!$H:$GI,'Production Calculator'!$A53+2,FALSE)*$AK53))+IF($AO53=GZ$3,$AM53/VLOOKUP($AO53,Data!$A$50:$B$56,2,FALSE),0)</f>
        <v>0</v>
      </c>
      <c r="HA53" s="11">
        <f>IF(HA$2=$A53,0,IF(HLOOKUP(HA$2,Recipes!$H:$GI,'Production Calculator'!$A53+2,FALSE)=0,0,HLOOKUP(HA$2,Recipes!$H:$GI,'Production Calculator'!$A53+2,FALSE)*$AK53))+IF($AO53=HA$3,$AM53/VLOOKUP($AO53,Data!$A$50:$B$56,2,FALSE),0)</f>
        <v>0</v>
      </c>
      <c r="HB53" s="11">
        <f>IF(HB$2=$A53,0,IF(HLOOKUP(HB$2,Recipes!$H:$GI,'Production Calculator'!$A53+2,FALSE)=0,0,HLOOKUP(HB$2,Recipes!$H:$GI,'Production Calculator'!$A53+2,FALSE)*$AK53))+IF($AO53=HB$3,$AM53/VLOOKUP($AO53,Data!$A$50:$B$56,2,FALSE),0)</f>
        <v>0</v>
      </c>
      <c r="HC53" s="11">
        <f>IF(HC$2=$A53,0,IF(HLOOKUP(HC$2,Recipes!$H:$GI,'Production Calculator'!$A53+2,FALSE)=0,0,HLOOKUP(HC$2,Recipes!$H:$GI,'Production Calculator'!$A53+2,FALSE)*$AK53))+IF($AO53=HC$3,$AM53/VLOOKUP($AO53,Data!$A$50:$B$56,2,FALSE),0)</f>
        <v>0</v>
      </c>
      <c r="HD53" s="11">
        <f>IF(HD$2=$A53,0,IF(HLOOKUP(HD$2,Recipes!$H:$GI,'Production Calculator'!$A53+2,FALSE)=0,0,HLOOKUP(HD$2,Recipes!$H:$GI,'Production Calculator'!$A53+2,FALSE)*$AK53))+IF($AO53=HD$3,$AM53/VLOOKUP($AO53,Data!$A$50:$B$56,2,FALSE),0)</f>
        <v>0</v>
      </c>
      <c r="HE53" s="11">
        <f>IF(HE$2=$A53,0,IF(HLOOKUP(HE$2,Recipes!$H:$GI,'Production Calculator'!$A53+2,FALSE)=0,0,HLOOKUP(HE$2,Recipes!$H:$GI,'Production Calculator'!$A53+2,FALSE)*$AK53))+IF($AO53=HE$3,$AM53/VLOOKUP($AO53,Data!$A$50:$B$56,2,FALSE),0)</f>
        <v>0</v>
      </c>
      <c r="HF53" s="11">
        <f>IF(HF$2=$A53,0,IF(HLOOKUP(HF$2,Recipes!$H:$GI,'Production Calculator'!$A53+2,FALSE)=0,0,HLOOKUP(HF$2,Recipes!$H:$GI,'Production Calculator'!$A53+2,FALSE)*$AK53))+IF($AO53=HF$3,$AM53/VLOOKUP($AO53,Data!$A$50:$B$56,2,FALSE),0)</f>
        <v>0</v>
      </c>
      <c r="HG53" s="11">
        <f>IF(HG$2=$A53,0,IF(HLOOKUP(HG$2,Recipes!$H:$GI,'Production Calculator'!$A53+2,FALSE)=0,0,HLOOKUP(HG$2,Recipes!$H:$GI,'Production Calculator'!$A53+2,FALSE)*$AK53))+IF($AO53=HG$3,$AM53/VLOOKUP($AO53,Data!$A$50:$B$56,2,FALSE),0)</f>
        <v>0</v>
      </c>
      <c r="HH53" s="11">
        <f>IF(HH$2=$A53,0,IF(HLOOKUP(HH$2,Recipes!$H:$GI,'Production Calculator'!$A53+2,FALSE)=0,0,HLOOKUP(HH$2,Recipes!$H:$GI,'Production Calculator'!$A53+2,FALSE)*$AK53))+IF($AO53=HH$3,$AM53/VLOOKUP($AO53,Data!$A$50:$B$56,2,FALSE),0)</f>
        <v>0</v>
      </c>
      <c r="HI53" s="11">
        <f>IF(HI$2=$A53,0,IF(HLOOKUP(HI$2,Recipes!$H:$GI,'Production Calculator'!$A53+2,FALSE)=0,0,HLOOKUP(HI$2,Recipes!$H:$GI,'Production Calculator'!$A53+2,FALSE)*$AK53))+IF($AO53=HI$3,$AM53/VLOOKUP($AO53,Data!$A$50:$B$56,2,FALSE),0)</f>
        <v>0</v>
      </c>
      <c r="HJ53" s="11">
        <f>IF(HJ$2=$A53,0,IF(HLOOKUP(HJ$2,Recipes!$H:$GI,'Production Calculator'!$A53+2,FALSE)=0,0,HLOOKUP(HJ$2,Recipes!$H:$GI,'Production Calculator'!$A53+2,FALSE)*$AK53))+IF($AO53=HJ$3,$AM53/VLOOKUP($AO53,Data!$A$50:$B$56,2,FALSE),0)</f>
        <v>0</v>
      </c>
      <c r="HK53" s="11">
        <f>IF(HK$2=$A53,0,IF(HLOOKUP(HK$2,Recipes!$H:$GI,'Production Calculator'!$A53+2,FALSE)=0,0,HLOOKUP(HK$2,Recipes!$H:$GI,'Production Calculator'!$A53+2,FALSE)*$AK53))+IF($AO53=HK$3,$AM53/VLOOKUP($AO53,Data!$A$50:$B$56,2,FALSE),0)</f>
        <v>0</v>
      </c>
      <c r="HL53" s="11">
        <f>IF(HL$2=$A53,0,IF(HLOOKUP(HL$2,Recipes!$H:$GI,'Production Calculator'!$A53+2,FALSE)=0,0,HLOOKUP(HL$2,Recipes!$H:$GI,'Production Calculator'!$A53+2,FALSE)*$AK53))+IF($AO53=HL$3,$AM53/VLOOKUP($AO53,Data!$A$50:$B$56,2,FALSE),0)</f>
        <v>0</v>
      </c>
      <c r="HM53" s="11">
        <f>IF(HM$2=$A53,0,IF(HLOOKUP(HM$2,Recipes!$H:$GI,'Production Calculator'!$A53+2,FALSE)=0,0,HLOOKUP(HM$2,Recipes!$H:$GI,'Production Calculator'!$A53+2,FALSE)*$AK53))+IF($AO53=HM$3,$AM53/VLOOKUP($AO53,Data!$A$50:$B$56,2,FALSE),0)</f>
        <v>0</v>
      </c>
      <c r="HN53" s="11">
        <f>IF(HN$2=$A53,0,IF(HLOOKUP(HN$2,Recipes!$H:$GI,'Production Calculator'!$A53+2,FALSE)=0,0,HLOOKUP(HN$2,Recipes!$H:$GI,'Production Calculator'!$A53+2,FALSE)*$AK53))+IF($AO53=HN$3,$AM53/VLOOKUP($AO53,Data!$A$50:$B$56,2,FALSE),0)</f>
        <v>0</v>
      </c>
      <c r="HO53" s="11">
        <f>IF(HO$2=$A53,0,IF(HLOOKUP(HO$2,Recipes!$H:$GI,'Production Calculator'!$A53+2,FALSE)=0,0,HLOOKUP(HO$2,Recipes!$H:$GI,'Production Calculator'!$A53+2,FALSE)*$AK53))+IF($AO53=HO$3,$AM53/VLOOKUP($AO53,Data!$A$50:$B$56,2,FALSE),0)</f>
        <v>0</v>
      </c>
      <c r="HP53" s="11">
        <f>IF(HP$2=$A53,0,IF(HLOOKUP(HP$2,Recipes!$H:$GI,'Production Calculator'!$A53+2,FALSE)=0,0,HLOOKUP(HP$2,Recipes!$H:$GI,'Production Calculator'!$A53+2,FALSE)*$AK53))+IF($AO53=HP$3,$AM53/VLOOKUP($AO53,Data!$A$50:$B$56,2,FALSE),0)</f>
        <v>0</v>
      </c>
      <c r="HQ53" s="11">
        <f>IF(HQ$2=$A53,0,IF(HLOOKUP(HQ$2,Recipes!$H:$GI,'Production Calculator'!$A53+2,FALSE)=0,0,HLOOKUP(HQ$2,Recipes!$H:$GI,'Production Calculator'!$A53+2,FALSE)*$AK53))+IF($AO53=HQ$3,$AM53/VLOOKUP($AO53,Data!$A$50:$B$56,2,FALSE),0)</f>
        <v>0</v>
      </c>
      <c r="HR53" s="11">
        <f>IF(HR$2=$A53,0,IF(HLOOKUP(HR$2,Recipes!$H:$GI,'Production Calculator'!$A53+2,FALSE)=0,0,HLOOKUP(HR$2,Recipes!$H:$GI,'Production Calculator'!$A53+2,FALSE)*$AK53))+IF($AO53=HR$3,$AM53/VLOOKUP($AO53,Data!$A$50:$B$56,2,FALSE),0)</f>
        <v>0</v>
      </c>
      <c r="HS53" s="121"/>
    </row>
    <row r="54" spans="1:227" x14ac:dyDescent="0.45">
      <c r="A54">
        <v>37</v>
      </c>
      <c r="B54" s="107" t="str">
        <f>VLOOKUP(A54,Recipes!A:B,2)</f>
        <v>Sulfuric acid</v>
      </c>
      <c r="C54" s="128">
        <v>0</v>
      </c>
      <c r="D54" s="108">
        <f>HLOOKUP(A54,$AQ$2:$HR$202,$A$202-1,FALSE)+C54</f>
        <v>0</v>
      </c>
      <c r="E54" s="127" t="s">
        <v>8</v>
      </c>
      <c r="F54" s="109">
        <f>VLOOKUP(A54,Recipes!$A$3:$G$186,6,FALSE)</f>
        <v>3</v>
      </c>
      <c r="G54" s="109">
        <f>VLOOKUP(A54,Recipes!$A$3:$G$186,7,FALSE)</f>
        <v>0</v>
      </c>
      <c r="H54" s="110">
        <f>ROUNDUP(D54/AL54,0)</f>
        <v>0</v>
      </c>
      <c r="I54" s="109">
        <f>VLOOKUP(E54,Data!$A$2:$C$26,3, FALSE)</f>
        <v>2</v>
      </c>
      <c r="J54" s="276">
        <v>0</v>
      </c>
      <c r="K54" s="276">
        <v>0</v>
      </c>
      <c r="L54" s="276">
        <v>0</v>
      </c>
      <c r="M54" s="277">
        <v>0</v>
      </c>
      <c r="N54" s="277">
        <v>0</v>
      </c>
      <c r="O54" s="277">
        <v>0</v>
      </c>
      <c r="P54" s="278">
        <v>0</v>
      </c>
      <c r="Q54" s="278">
        <v>0</v>
      </c>
      <c r="R54" s="278">
        <v>0</v>
      </c>
      <c r="S54">
        <f t="shared" si="87"/>
        <v>0</v>
      </c>
      <c r="T54">
        <f t="shared" si="88"/>
        <v>0</v>
      </c>
      <c r="U54">
        <f t="shared" si="89"/>
        <v>0</v>
      </c>
      <c r="V54">
        <f t="shared" si="90"/>
        <v>0</v>
      </c>
      <c r="W54">
        <f t="shared" si="91"/>
        <v>0</v>
      </c>
      <c r="X54">
        <f t="shared" si="92"/>
        <v>0</v>
      </c>
      <c r="Y54">
        <f t="shared" si="93"/>
        <v>0</v>
      </c>
      <c r="Z54">
        <f t="shared" si="94"/>
        <v>0</v>
      </c>
      <c r="AA54">
        <f t="shared" si="95"/>
        <v>0</v>
      </c>
      <c r="AB54" s="111">
        <f>VLOOKUP($A54,Recipes!$A:$G,4)</f>
        <v>1</v>
      </c>
      <c r="AC54" s="111">
        <f>VLOOKUP($A54,Recipes!$A:$G,5)</f>
        <v>5</v>
      </c>
      <c r="AD54" s="111">
        <f t="shared" si="84"/>
        <v>5</v>
      </c>
      <c r="AE54" s="111">
        <f>VLOOKUP(E54,Data!$A$2:$F$26,5,FALSE)</f>
        <v>0</v>
      </c>
      <c r="AF54" s="111">
        <f>VLOOKUP(E54,Data!$A$2:$F$26,4,FALSE)</f>
        <v>210</v>
      </c>
      <c r="AG54" s="111">
        <f>VLOOKUP(E54,Data!$A$2:$B$26,2, FALSE)</f>
        <v>1.25</v>
      </c>
      <c r="AH54" s="111">
        <f>1+VLOOKUP($J$3,Data!$A$40:$D$48,2,FALSE)*$J54+VLOOKUP($K$3,Data!$A$40:$D$48,2,FALSE)*$K54+VLOOKUP($L$3,Data!$A$40:$D$48,2,FALSE)*$L54+VLOOKUP($M$3,Data!$A$40:$D$48,2,FALSE)*$M54+VLOOKUP($N$3,Data!$A$40:$D$48,2,FALSE)*$N54+VLOOKUP($O$3,Data!$A$40:$D$48,2,FALSE)*$O54+VLOOKUP($P$3,Data!$A$40:$D$48,2,FALSE)*$P54+VLOOKUP($Q$3,Data!$A$40:$D$48,2,FALSE)*$Q54+VLOOKUP($R$3,Data!$A$40:$D$48,2,FALSE)*$R54</f>
        <v>1</v>
      </c>
      <c r="AI54" s="111">
        <f>MAX(1+VLOOKUP($J$3,Data!$A$40:$D$48,3,FALSE)*$J54+VLOOKUP($K$3,Data!$A$40:$D$48,3,FALSE)*$K54+VLOOKUP($L$3,Data!$A$40:$D$48,3,FALSE)*$L54+VLOOKUP($M$3,Data!$A$40:$D$48,3,FALSE)*$M54+VLOOKUP($N$3,Data!$A$40:$D$48,3,FALSE)*$N54+VLOOKUP($O$3,Data!$A$40:$D$48,3,FALSE)*$O54+VLOOKUP($P$3,Data!$A$40:$D$48,3,FALSE)*$P54+VLOOKUP($Q$3,Data!$A$40:$D$48,3,FALSE)*$Q54+VLOOKUP($R$3,Data!$A$40:$D$48,3,FALSE)*$R54,0)</f>
        <v>1</v>
      </c>
      <c r="AJ54" s="111">
        <f>MAX(1-(VLOOKUP($J$3,Data!$A$40:$D$48,4,FALSE)*$J54+VLOOKUP($K$3,Data!$A$40:$D$48,4,FALSE)*$K54+VLOOKUP($L$3,Data!$A$40:$D$48,4,FALSE)*$L54+VLOOKUP($M$3,Data!$A$40:$D$48,4,FALSE)*$M54+VLOOKUP($N$3,Data!$A$40:$D$48,4,FALSE)*$N54+VLOOKUP($O$3,Data!$A$40:$D$48,4,FALSE)*$O54+VLOOKUP($P$3,Data!$A$40:$D$48,4,FALSE)*$P54+VLOOKUP($Q$3,Data!$A$40:$D$48,4,FALSE)*$Q54+VLOOKUP($R$3,Data!$A$40:$D$48,4,FALSE)*$R54),0.2)</f>
        <v>1</v>
      </c>
      <c r="AK54" s="112">
        <f t="shared" si="85"/>
        <v>0</v>
      </c>
      <c r="AL54" s="111">
        <f t="shared" si="86"/>
        <v>6.25</v>
      </c>
      <c r="AM54" s="111">
        <f>AE54*H54*AJ54</f>
        <v>0</v>
      </c>
      <c r="AN54" s="111">
        <f>AF54*H54*AJ54</f>
        <v>0</v>
      </c>
      <c r="AO54" s="131" t="s">
        <v>298</v>
      </c>
      <c r="AP54" s="11"/>
      <c r="AQ54" s="11">
        <f>IF(AQ$2=$A54,0,IF(HLOOKUP(AQ$2,Recipes!$H:$GI,'Production Calculator'!$A54+2,FALSE)=0,0,HLOOKUP(AQ$2,Recipes!$H:$GI,'Production Calculator'!$A54+2,FALSE)*$AK54))+IF($AO54=AQ$3,$AM54/VLOOKUP($AO54,Data!$A$50:$B$56,2,FALSE),0)</f>
        <v>0</v>
      </c>
      <c r="AR54" s="11">
        <f>IF(AR$2=$A54,0,IF(HLOOKUP(AR$2,Recipes!$H:$GI,'Production Calculator'!$A54+2,FALSE)=0,0,HLOOKUP(AR$2,Recipes!$H:$GI,'Production Calculator'!$A54+2,FALSE)*$AK54))+IF($AO54=AR$3,$AM54/VLOOKUP($AO54,Data!$A$50:$B$56,2,FALSE),0)</f>
        <v>0</v>
      </c>
      <c r="AS54" s="11">
        <f>IF(AS$2=$A54,0,IF(HLOOKUP(AS$2,Recipes!$H:$GI,'Production Calculator'!$A54+2,FALSE)=0,0,HLOOKUP(AS$2,Recipes!$H:$GI,'Production Calculator'!$A54+2,FALSE)*$AK54))+IF($AO54=AS$3,$AM54/VLOOKUP($AO54,Data!$A$50:$B$56,2,FALSE),0)</f>
        <v>0</v>
      </c>
      <c r="AT54" s="11">
        <f>IF(AT$2=$A54,0,IF(HLOOKUP(AT$2,Recipes!$H:$GI,'Production Calculator'!$A54+2,FALSE)=0,0,HLOOKUP(AT$2,Recipes!$H:$GI,'Production Calculator'!$A54+2,FALSE)*$AK54))+IF($AO54=AT$3,$AM54/VLOOKUP($AO54,Data!$A$50:$B$56,2,FALSE),0)</f>
        <v>0</v>
      </c>
      <c r="AU54" s="11">
        <f>IF(AU$2=$A54,0,IF(HLOOKUP(AU$2,Recipes!$H:$GI,'Production Calculator'!$A54+2,FALSE)=0,0,HLOOKUP(AU$2,Recipes!$H:$GI,'Production Calculator'!$A54+2,FALSE)*$AK54))+IF($AO54=AU$3,$AM54/VLOOKUP($AO54,Data!$A$50:$B$56,2,FALSE),0)</f>
        <v>0</v>
      </c>
      <c r="AV54" s="11">
        <f>IF(AV$2=$A54,0,IF(HLOOKUP(AV$2,Recipes!$H:$GI,'Production Calculator'!$A54+2,FALSE)=0,0,HLOOKUP(AV$2,Recipes!$H:$GI,'Production Calculator'!$A54+2,FALSE)*$AK54))+IF($AO54=AV$3,$AM54/VLOOKUP($AO54,Data!$A$50:$B$56,2,FALSE),0)</f>
        <v>0</v>
      </c>
      <c r="AW54" s="11">
        <f>IF(AW$2=$A54,0,IF(HLOOKUP(AW$2,Recipes!$H:$GI,'Production Calculator'!$A54+2,FALSE)=0,0,HLOOKUP(AW$2,Recipes!$H:$GI,'Production Calculator'!$A54+2,FALSE)*$AK54))+IF($AO54=AW$3,$AM54/VLOOKUP($AO54,Data!$A$50:$B$56,2,FALSE),0)</f>
        <v>0</v>
      </c>
      <c r="AX54" s="11">
        <f>IF(AX$2=$A54,0,IF(HLOOKUP(AX$2,Recipes!$H:$GI,'Production Calculator'!$A54+2,FALSE)=0,0,HLOOKUP(AX$2,Recipes!$H:$GI,'Production Calculator'!$A54+2,FALSE)*$AK54))+IF($AO54=AX$3,$AM54/VLOOKUP($AO54,Data!$A$50:$B$56,2,FALSE),0)</f>
        <v>0</v>
      </c>
      <c r="AY54" s="11">
        <f>IF(AY$2=$A54,0,IF(HLOOKUP(AY$2,Recipes!$H:$GI,'Production Calculator'!$A54+2,FALSE)=0,0,HLOOKUP(AY$2,Recipes!$H:$GI,'Production Calculator'!$A54+2,FALSE)*$AK54))+IF($AO54=AY$3,$AM54/VLOOKUP($AO54,Data!$A$50:$B$56,2,FALSE),0)</f>
        <v>0</v>
      </c>
      <c r="AZ54" s="11">
        <f>IF(AZ$2=$A54,0,IF(HLOOKUP(AZ$2,Recipes!$H:$GI,'Production Calculator'!$A54+2,FALSE)=0,0,HLOOKUP(AZ$2,Recipes!$H:$GI,'Production Calculator'!$A54+2,FALSE)*$AK54))+IF($AO54=AZ$3,$AM54/VLOOKUP($AO54,Data!$A$50:$B$56,2,FALSE),0)</f>
        <v>0</v>
      </c>
      <c r="BA54" s="11">
        <f>IF(BA$2=$A54,0,IF(HLOOKUP(BA$2,Recipes!$H:$GI,'Production Calculator'!$A54+2,FALSE)=0,0,HLOOKUP(BA$2,Recipes!$H:$GI,'Production Calculator'!$A54+2,FALSE)*$AK54))+IF($AO54=BA$3,$AM54/VLOOKUP($AO54,Data!$A$50:$B$56,2,FALSE),0)</f>
        <v>0</v>
      </c>
      <c r="BB54" s="11">
        <f>IF(BB$2=$A54,0,IF(HLOOKUP(BB$2,Recipes!$H:$GI,'Production Calculator'!$A54+2,FALSE)=0,0,HLOOKUP(BB$2,Recipes!$H:$GI,'Production Calculator'!$A54+2,FALSE)*$AK54))+IF($AO54=BB$3,$AM54/VLOOKUP($AO54,Data!$A$50:$B$56,2,FALSE),0)</f>
        <v>0</v>
      </c>
      <c r="BC54" s="11">
        <f>IF(BC$2=$A54,0,IF(HLOOKUP(BC$2,Recipes!$H:$GI,'Production Calculator'!$A54+2,FALSE)=0,0,HLOOKUP(BC$2,Recipes!$H:$GI,'Production Calculator'!$A54+2,FALSE)*$AK54))+IF($AO54=BC$3,$AM54/VLOOKUP($AO54,Data!$A$50:$B$56,2,FALSE),0)</f>
        <v>0</v>
      </c>
      <c r="BD54" s="11">
        <f>IF(BD$2=$A54,0,IF(HLOOKUP(BD$2,Recipes!$H:$GI,'Production Calculator'!$A54+2,FALSE)=0,0,HLOOKUP(BD$2,Recipes!$H:$GI,'Production Calculator'!$A54+2,FALSE)*$AK54))+IF($AO54=BD$3,$AM54/VLOOKUP($AO54,Data!$A$50:$B$56,2,FALSE),0)</f>
        <v>0</v>
      </c>
      <c r="BE54" s="11">
        <f>IF(BE$2=$A54,0,IF(HLOOKUP(BE$2,Recipes!$H:$GI,'Production Calculator'!$A54+2,FALSE)=0,0,HLOOKUP(BE$2,Recipes!$H:$GI,'Production Calculator'!$A54+2,FALSE)*$AK54))+IF($AO54=BE$3,$AM54/VLOOKUP($AO54,Data!$A$50:$B$56,2,FALSE),0)</f>
        <v>0</v>
      </c>
      <c r="BF54" s="11">
        <f>IF(BF$2=$A54,0,IF(HLOOKUP(BF$2,Recipes!$H:$GI,'Production Calculator'!$A54+2,FALSE)=0,0,HLOOKUP(BF$2,Recipes!$H:$GI,'Production Calculator'!$A54+2,FALSE)*$AK54))+IF($AO54=BF$3,$AM54/VLOOKUP($AO54,Data!$A$50:$B$56,2,FALSE),0)</f>
        <v>0</v>
      </c>
      <c r="BG54" s="11">
        <f>IF(BG$2=$A54,0,IF(HLOOKUP(BG$2,Recipes!$H:$GI,'Production Calculator'!$A54+2,FALSE)=0,0,HLOOKUP(BG$2,Recipes!$H:$GI,'Production Calculator'!$A54+2,FALSE)*$AK54))+IF($AO54=BG$3,$AM54/VLOOKUP($AO54,Data!$A$50:$B$56,2,FALSE),0)</f>
        <v>0</v>
      </c>
      <c r="BH54" s="11">
        <f>IF(BH$2=$A54,0,IF(HLOOKUP(BH$2,Recipes!$H:$GI,'Production Calculator'!$A54+2,FALSE)=0,0,HLOOKUP(BH$2,Recipes!$H:$GI,'Production Calculator'!$A54+2,FALSE)*$AK54))+IF($AO54=BH$3,$AM54/VLOOKUP($AO54,Data!$A$50:$B$56,2,FALSE),0)</f>
        <v>0</v>
      </c>
      <c r="BI54" s="11">
        <f>IF(BI$2=$A54,0,IF(HLOOKUP(BI$2,Recipes!$H:$GI,'Production Calculator'!$A54+2,FALSE)=0,0,HLOOKUP(BI$2,Recipes!$H:$GI,'Production Calculator'!$A54+2,FALSE)*$AK54))+IF($AO54=BI$3,$AM54/VLOOKUP($AO54,Data!$A$50:$B$56,2,FALSE),0)</f>
        <v>0</v>
      </c>
      <c r="BJ54" s="11">
        <f>IF(BJ$2=$A54,0,IF(HLOOKUP(BJ$2,Recipes!$H:$GI,'Production Calculator'!$A54+2,FALSE)=0,0,HLOOKUP(BJ$2,Recipes!$H:$GI,'Production Calculator'!$A54+2,FALSE)*$AK54))+IF($AO54=BJ$3,$AM54/VLOOKUP($AO54,Data!$A$50:$B$56,2,FALSE),0)</f>
        <v>0</v>
      </c>
      <c r="BK54" s="11">
        <f>IF(BK$2=$A54,0,IF(HLOOKUP(BK$2,Recipes!$H:$GI,'Production Calculator'!$A54+2,FALSE)=0,0,HLOOKUP(BK$2,Recipes!$H:$GI,'Production Calculator'!$A54+2,FALSE)*$AK54))+IF($AO54=BK$3,$AM54/VLOOKUP($AO54,Data!$A$50:$B$56,2,FALSE),0)</f>
        <v>0</v>
      </c>
      <c r="BL54" s="11">
        <f>IF(BL$2=$A54,0,IF(HLOOKUP(BL$2,Recipes!$H:$GI,'Production Calculator'!$A54+2,FALSE)=0,0,HLOOKUP(BL$2,Recipes!$H:$GI,'Production Calculator'!$A54+2,FALSE)*$AK54))+IF($AO54=BL$3,$AM54/VLOOKUP($AO54,Data!$A$50:$B$56,2,FALSE),0)</f>
        <v>0</v>
      </c>
      <c r="BM54" s="11">
        <f>IF(BM$2=$A54,0,IF(HLOOKUP(BM$2,Recipes!$H:$GI,'Production Calculator'!$A54+2,FALSE)=0,0,HLOOKUP(BM$2,Recipes!$H:$GI,'Production Calculator'!$A54+2,FALSE)*$AK54))+IF($AO54=BM$3,$AM54/VLOOKUP($AO54,Data!$A$50:$B$56,2,FALSE),0)</f>
        <v>0</v>
      </c>
      <c r="BN54" s="11">
        <f>IF(BN$2=$A54,0,IF(HLOOKUP(BN$2,Recipes!$H:$GI,'Production Calculator'!$A54+2,FALSE)=0,0,HLOOKUP(BN$2,Recipes!$H:$GI,'Production Calculator'!$A54+2,FALSE)*$AK54))+IF($AO54=BN$3,$AM54/VLOOKUP($AO54,Data!$A$50:$B$56,2,FALSE),0)</f>
        <v>0</v>
      </c>
      <c r="BO54" s="11">
        <f>IF(BO$2=$A54,0,IF(HLOOKUP(BO$2,Recipes!$H:$GI,'Production Calculator'!$A54+2,FALSE)=0,0,HLOOKUP(BO$2,Recipes!$H:$GI,'Production Calculator'!$A54+2,FALSE)*$AK54))+IF($AO54=BO$3,$AM54/VLOOKUP($AO54,Data!$A$50:$B$56,2,FALSE),0)</f>
        <v>0</v>
      </c>
      <c r="BP54" s="11">
        <f>IF(BP$2=$A54,0,IF(HLOOKUP(BP$2,Recipes!$H:$GI,'Production Calculator'!$A54+2,FALSE)=0,0,HLOOKUP(BP$2,Recipes!$H:$GI,'Production Calculator'!$A54+2,FALSE)*$AK54))+IF($AO54=BP$3,$AM54/VLOOKUP($AO54,Data!$A$50:$B$56,2,FALSE),0)</f>
        <v>0</v>
      </c>
      <c r="BQ54" s="11">
        <f>IF(BQ$2=$A54,0,IF(HLOOKUP(BQ$2,Recipes!$H:$GI,'Production Calculator'!$A54+2,FALSE)=0,0,HLOOKUP(BQ$2,Recipes!$H:$GI,'Production Calculator'!$A54+2,FALSE)*$AK54))+IF($AO54=BQ$3,$AM54/VLOOKUP($AO54,Data!$A$50:$B$56,2,FALSE),0)</f>
        <v>0</v>
      </c>
      <c r="BR54" s="11">
        <f>IF(BR$2=$A54,0,IF(HLOOKUP(BR$2,Recipes!$H:$GI,'Production Calculator'!$A54+2,FALSE)=0,0,HLOOKUP(BR$2,Recipes!$H:$GI,'Production Calculator'!$A54+2,FALSE)*$AK54))+IF($AO54=BR$3,$AM54/VLOOKUP($AO54,Data!$A$50:$B$56,2,FALSE),0)</f>
        <v>0</v>
      </c>
      <c r="BS54" s="11">
        <f>IF(BS$2=$A54,0,IF(HLOOKUP(BS$2,Recipes!$H:$GI,'Production Calculator'!$A54+2,FALSE)=0,0,HLOOKUP(BS$2,Recipes!$H:$GI,'Production Calculator'!$A54+2,FALSE)*$AK54))+IF($AO54=BS$3,$AM54/VLOOKUP($AO54,Data!$A$50:$B$56,2,FALSE),0)</f>
        <v>0</v>
      </c>
      <c r="BT54" s="11">
        <f>IF(BT$2=$A54,0,IF(HLOOKUP(BT$2,Recipes!$H:$GI,'Production Calculator'!$A54+2,FALSE)=0,0,HLOOKUP(BT$2,Recipes!$H:$GI,'Production Calculator'!$A54+2,FALSE)*$AK54))+IF($AO54=BT$3,$AM54/VLOOKUP($AO54,Data!$A$50:$B$56,2,FALSE),0)</f>
        <v>0</v>
      </c>
      <c r="BU54" s="11">
        <f>IF(BU$2=$A54,0,IF(HLOOKUP(BU$2,Recipes!$H:$GI,'Production Calculator'!$A54+2,FALSE)=0,0,HLOOKUP(BU$2,Recipes!$H:$GI,'Production Calculator'!$A54+2,FALSE)*$AK54))+IF($AO54=BU$3,$AM54/VLOOKUP($AO54,Data!$A$50:$B$56,2,FALSE),0)</f>
        <v>0</v>
      </c>
      <c r="BV54" s="11">
        <f>IF(BV$2=$A54,0,IF(HLOOKUP(BV$2,Recipes!$H:$GI,'Production Calculator'!$A54+2,FALSE)=0,0,HLOOKUP(BV$2,Recipes!$H:$GI,'Production Calculator'!$A54+2,FALSE)*$AK54))+IF($AO54=BV$3,$AM54/VLOOKUP($AO54,Data!$A$50:$B$56,2,FALSE),0)</f>
        <v>0</v>
      </c>
      <c r="BW54" s="11">
        <f>IF(BW$2=$A54,0,IF(HLOOKUP(BW$2,Recipes!$H:$GI,'Production Calculator'!$A54+2,FALSE)=0,0,HLOOKUP(BW$2,Recipes!$H:$GI,'Production Calculator'!$A54+2,FALSE)*$AK54))+IF($AO54=BW$3,$AM54/VLOOKUP($AO54,Data!$A$50:$B$56,2,FALSE),0)</f>
        <v>0</v>
      </c>
      <c r="BX54" s="11">
        <f>IF(BX$2=$A54,0,IF(HLOOKUP(BX$2,Recipes!$H:$GI,'Production Calculator'!$A54+2,FALSE)=0,0,HLOOKUP(BX$2,Recipes!$H:$GI,'Production Calculator'!$A54+2,FALSE)*$AK54))+IF($AO54=BX$3,$AM54/VLOOKUP($AO54,Data!$A$50:$B$56,2,FALSE),0)</f>
        <v>0</v>
      </c>
      <c r="BY54" s="11">
        <f>IF(BY$2=$A54,0,IF(HLOOKUP(BY$2,Recipes!$H:$GI,'Production Calculator'!$A54+2,FALSE)=0,0,HLOOKUP(BY$2,Recipes!$H:$GI,'Production Calculator'!$A54+2,FALSE)*$AK54))+IF($AO54=BY$3,$AM54/VLOOKUP($AO54,Data!$A$50:$B$56,2,FALSE),0)</f>
        <v>0</v>
      </c>
      <c r="BZ54" s="11">
        <f>IF(BZ$2=$A54,0,IF(HLOOKUP(BZ$2,Recipes!$H:$GI,'Production Calculator'!$A54+2,FALSE)=0,0,HLOOKUP(BZ$2,Recipes!$H:$GI,'Production Calculator'!$A54+2,FALSE)*$AK54))+IF($AO54=BZ$3,$AM54/VLOOKUP($AO54,Data!$A$50:$B$56,2,FALSE),0)</f>
        <v>0</v>
      </c>
      <c r="CA54" s="11">
        <f>IF(CA$2=$A54,0,IF(HLOOKUP(CA$2,Recipes!$H:$GI,'Production Calculator'!$A54+2,FALSE)=0,0,HLOOKUP(CA$2,Recipes!$H:$GI,'Production Calculator'!$A54+2,FALSE)*$AK54))+IF($AO54=CA$3,$AM54/VLOOKUP($AO54,Data!$A$50:$B$56,2,FALSE),0)</f>
        <v>0</v>
      </c>
      <c r="CB54" s="11">
        <f>IF(CB$2=$A54,0,IF(HLOOKUP(CB$2,Recipes!$H:$GI,'Production Calculator'!$A54+2,FALSE)=0,0,HLOOKUP(CB$2,Recipes!$H:$GI,'Production Calculator'!$A54+2,FALSE)*$AK54))+IF($AO54=CB$3,$AM54/VLOOKUP($AO54,Data!$A$50:$B$56,2,FALSE),0)</f>
        <v>0</v>
      </c>
      <c r="CC54" s="11">
        <f>IF(CC$2=$A54,0,IF(HLOOKUP(CC$2,Recipes!$H:$GI,'Production Calculator'!$A54+2,FALSE)=0,0,HLOOKUP(CC$2,Recipes!$H:$GI,'Production Calculator'!$A54+2,FALSE)*$AK54))+IF($AO54=CC$3,$AM54/VLOOKUP($AO54,Data!$A$50:$B$56,2,FALSE),0)</f>
        <v>0</v>
      </c>
      <c r="CD54" s="11">
        <f>IF(CD$2=$A54,0,IF(HLOOKUP(CD$2,Recipes!$H:$GI,'Production Calculator'!$A54+2,FALSE)=0,0,HLOOKUP(CD$2,Recipes!$H:$GI,'Production Calculator'!$A54+2,FALSE)*$AK54))+IF($AO54=CD$3,$AM54/VLOOKUP($AO54,Data!$A$50:$B$56,2,FALSE),0)</f>
        <v>0</v>
      </c>
      <c r="CE54" s="11">
        <f>IF(CE$2=$A54,0,IF(HLOOKUP(CE$2,Recipes!$H:$GI,'Production Calculator'!$A54+2,FALSE)=0,0,HLOOKUP(CE$2,Recipes!$H:$GI,'Production Calculator'!$A54+2,FALSE)*$AK54))+IF($AO54=CE$3,$AM54/VLOOKUP($AO54,Data!$A$50:$B$56,2,FALSE),0)</f>
        <v>0</v>
      </c>
      <c r="CF54" s="11">
        <f>IF(CF$2=$A54,0,IF(HLOOKUP(CF$2,Recipes!$H:$GI,'Production Calculator'!$A54+2,FALSE)=0,0,HLOOKUP(CF$2,Recipes!$H:$GI,'Production Calculator'!$A54+2,FALSE)*$AK54))+IF($AO54=CF$3,$AM54/VLOOKUP($AO54,Data!$A$50:$B$56,2,FALSE),0)</f>
        <v>0</v>
      </c>
      <c r="CG54" s="11">
        <f>IF(CG$2=$A54,0,IF(HLOOKUP(CG$2,Recipes!$H:$GI,'Production Calculator'!$A54+2,FALSE)=0,0,HLOOKUP(CG$2,Recipes!$H:$GI,'Production Calculator'!$A54+2,FALSE)*$AK54))+IF($AO54=CG$3,$AM54/VLOOKUP($AO54,Data!$A$50:$B$56,2,FALSE),0)</f>
        <v>0</v>
      </c>
      <c r="CH54" s="11">
        <f>IF(CH$2=$A54,0,IF(HLOOKUP(CH$2,Recipes!$H:$GI,'Production Calculator'!$A54+2,FALSE)=0,0,HLOOKUP(CH$2,Recipes!$H:$GI,'Production Calculator'!$A54+2,FALSE)*$AK54))+IF($AO54=CH$3,$AM54/VLOOKUP($AO54,Data!$A$50:$B$56,2,FALSE),0)</f>
        <v>0</v>
      </c>
      <c r="CI54" s="11">
        <f>IF(CI$2=$A54,0,IF(HLOOKUP(CI$2,Recipes!$H:$GI,'Production Calculator'!$A54+2,FALSE)=0,0,HLOOKUP(CI$2,Recipes!$H:$GI,'Production Calculator'!$A54+2,FALSE)*$AK54))+IF($AO54=CI$3,$AM54/VLOOKUP($AO54,Data!$A$50:$B$56,2,FALSE),0)</f>
        <v>0</v>
      </c>
      <c r="CJ54" s="11">
        <f>IF(CJ$2=$A54,0,IF(HLOOKUP(CJ$2,Recipes!$H:$GI,'Production Calculator'!$A54+2,FALSE)=0,0,HLOOKUP(CJ$2,Recipes!$H:$GI,'Production Calculator'!$A54+2,FALSE)*$AK54))+IF($AO54=CJ$3,$AM54/VLOOKUP($AO54,Data!$A$50:$B$56,2,FALSE),0)</f>
        <v>0</v>
      </c>
      <c r="CK54" s="11">
        <f>IF(CK$2=$A54,0,IF(HLOOKUP(CK$2,Recipes!$H:$GI,'Production Calculator'!$A54+2,FALSE)=0,0,HLOOKUP(CK$2,Recipes!$H:$GI,'Production Calculator'!$A54+2,FALSE)*$AK54))+IF($AO54=CK$3,$AM54/VLOOKUP($AO54,Data!$A$50:$B$56,2,FALSE),0)</f>
        <v>0</v>
      </c>
      <c r="CL54" s="11">
        <f>IF(CL$2=$A54,0,IF(HLOOKUP(CL$2,Recipes!$H:$GI,'Production Calculator'!$A54+2,FALSE)=0,0,HLOOKUP(CL$2,Recipes!$H:$GI,'Production Calculator'!$A54+2,FALSE)*$AK54))+IF($AO54=CL$3,$AM54/VLOOKUP($AO54,Data!$A$50:$B$56,2,FALSE),0)</f>
        <v>0</v>
      </c>
      <c r="CM54" s="11">
        <f>IF(CM$2=$A54,0,IF(HLOOKUP(CM$2,Recipes!$H:$GI,'Production Calculator'!$A54+2,FALSE)=0,0,HLOOKUP(CM$2,Recipes!$H:$GI,'Production Calculator'!$A54+2,FALSE)*$AK54))+IF($AO54=CM$3,$AM54/VLOOKUP($AO54,Data!$A$50:$B$56,2,FALSE),0)</f>
        <v>0</v>
      </c>
      <c r="CN54" s="11">
        <f>IF(CN$2=$A54,0,IF(HLOOKUP(CN$2,Recipes!$H:$GI,'Production Calculator'!$A54+2,FALSE)=0,0,HLOOKUP(CN$2,Recipes!$H:$GI,'Production Calculator'!$A54+2,FALSE)*$AK54))+IF($AO54=CN$3,$AM54/VLOOKUP($AO54,Data!$A$50:$B$56,2,FALSE),0)</f>
        <v>0</v>
      </c>
      <c r="CO54" s="11">
        <f>IF(CO$2=$A54,0,IF(HLOOKUP(CO$2,Recipes!$H:$GI,'Production Calculator'!$A54+2,FALSE)=0,0,HLOOKUP(CO$2,Recipes!$H:$GI,'Production Calculator'!$A54+2,FALSE)*$AK54))+IF($AO54=CO$3,$AM54/VLOOKUP($AO54,Data!$A$50:$B$56,2,FALSE),0)</f>
        <v>0</v>
      </c>
      <c r="CP54" s="11">
        <f>IF(CP$2=$A54,0,IF(HLOOKUP(CP$2,Recipes!$H:$GI,'Production Calculator'!$A54+2,FALSE)=0,0,HLOOKUP(CP$2,Recipes!$H:$GI,'Production Calculator'!$A54+2,FALSE)*$AK54))+IF($AO54=CP$3,$AM54/VLOOKUP($AO54,Data!$A$50:$B$56,2,FALSE),0)</f>
        <v>0</v>
      </c>
      <c r="CQ54" s="11">
        <f>IF(CQ$2=$A54,0,IF(HLOOKUP(CQ$2,Recipes!$H:$GI,'Production Calculator'!$A54+2,FALSE)=0,0,HLOOKUP(CQ$2,Recipes!$H:$GI,'Production Calculator'!$A54+2,FALSE)*$AK54))+IF($AO54=CQ$3,$AM54/VLOOKUP($AO54,Data!$A$50:$B$56,2,FALSE),0)</f>
        <v>0</v>
      </c>
      <c r="CR54" s="11">
        <f>IF(CR$2=$A54,0,IF(HLOOKUP(CR$2,Recipes!$H:$GI,'Production Calculator'!$A54+2,FALSE)=0,0,HLOOKUP(CR$2,Recipes!$H:$GI,'Production Calculator'!$A54+2,FALSE)*$AK54))+IF($AO54=CR$3,$AM54/VLOOKUP($AO54,Data!$A$50:$B$56,2,FALSE),0)</f>
        <v>0</v>
      </c>
      <c r="CS54" s="11">
        <f>IF(CS$2=$A54,0,IF(HLOOKUP(CS$2,Recipes!$H:$GI,'Production Calculator'!$A54+2,FALSE)=0,0,HLOOKUP(CS$2,Recipes!$H:$GI,'Production Calculator'!$A54+2,FALSE)*$AK54))+IF($AO54=CS$3,$AM54/VLOOKUP($AO54,Data!$A$50:$B$56,2,FALSE),0)</f>
        <v>0</v>
      </c>
      <c r="CT54" s="11">
        <f>IF(CT$2=$A54,0,IF(HLOOKUP(CT$2,Recipes!$H:$GI,'Production Calculator'!$A54+2,FALSE)=0,0,HLOOKUP(CT$2,Recipes!$H:$GI,'Production Calculator'!$A54+2,FALSE)*$AK54))+IF($AO54=CT$3,$AM54/VLOOKUP($AO54,Data!$A$50:$B$56,2,FALSE),0)</f>
        <v>0</v>
      </c>
      <c r="CU54" s="11">
        <f>IF(CU$2=$A54,0,IF(HLOOKUP(CU$2,Recipes!$H:$GI,'Production Calculator'!$A54+2,FALSE)=0,0,HLOOKUP(CU$2,Recipes!$H:$GI,'Production Calculator'!$A54+2,FALSE)*$AK54))+IF($AO54=CU$3,$AM54/VLOOKUP($AO54,Data!$A$50:$B$56,2,FALSE),0)</f>
        <v>0</v>
      </c>
      <c r="CV54" s="11">
        <f>IF(CV$2=$A54,0,IF(HLOOKUP(CV$2,Recipes!$H:$GI,'Production Calculator'!$A54+2,FALSE)=0,0,HLOOKUP(CV$2,Recipes!$H:$GI,'Production Calculator'!$A54+2,FALSE)*$AK54))+IF($AO54=CV$3,$AM54/VLOOKUP($AO54,Data!$A$50:$B$56,2,FALSE),0)</f>
        <v>0</v>
      </c>
      <c r="CW54" s="11">
        <f>IF(CW$2=$A54,0,IF(HLOOKUP(CW$2,Recipes!$H:$GI,'Production Calculator'!$A54+2,FALSE)=0,0,HLOOKUP(CW$2,Recipes!$H:$GI,'Production Calculator'!$A54+2,FALSE)*$AK54))+IF($AO54=CW$3,$AM54/VLOOKUP($AO54,Data!$A$50:$B$56,2,FALSE),0)</f>
        <v>0</v>
      </c>
      <c r="CX54" s="11">
        <f>IF(CX$2=$A54,0,IF(HLOOKUP(CX$2,Recipes!$H:$GI,'Production Calculator'!$A54+2,FALSE)=0,0,HLOOKUP(CX$2,Recipes!$H:$GI,'Production Calculator'!$A54+2,FALSE)*$AK54))+IF($AO54=CX$3,$AM54/VLOOKUP($AO54,Data!$A$50:$B$56,2,FALSE),0)</f>
        <v>0</v>
      </c>
      <c r="CY54" s="11">
        <f>IF(CY$2=$A54,0,IF(HLOOKUP(CY$2,Recipes!$H:$GI,'Production Calculator'!$A54+2,FALSE)=0,0,HLOOKUP(CY$2,Recipes!$H:$GI,'Production Calculator'!$A54+2,FALSE)*$AK54))+IF($AO54=CY$3,$AM54/VLOOKUP($AO54,Data!$A$50:$B$56,2,FALSE),0)</f>
        <v>0</v>
      </c>
      <c r="CZ54" s="11">
        <f>IF(CZ$2=$A54,0,IF(HLOOKUP(CZ$2,Recipes!$H:$GI,'Production Calculator'!$A54+2,FALSE)=0,0,HLOOKUP(CZ$2,Recipes!$H:$GI,'Production Calculator'!$A54+2,FALSE)*$AK54))+IF($AO54=CZ$3,$AM54/VLOOKUP($AO54,Data!$A$50:$B$56,2,FALSE),0)</f>
        <v>0</v>
      </c>
      <c r="DA54" s="11">
        <f>IF(DA$2=$A54,0,IF(HLOOKUP(DA$2,Recipes!$H:$GI,'Production Calculator'!$A54+2,FALSE)=0,0,HLOOKUP(DA$2,Recipes!$H:$GI,'Production Calculator'!$A54+2,FALSE)*$AK54))+IF($AO54=DA$3,$AM54/VLOOKUP($AO54,Data!$A$50:$B$56,2,FALSE),0)</f>
        <v>0</v>
      </c>
      <c r="DB54" s="11">
        <f>IF(DB$2=$A54,0,IF(HLOOKUP(DB$2,Recipes!$H:$GI,'Production Calculator'!$A54+2,FALSE)=0,0,HLOOKUP(DB$2,Recipes!$H:$GI,'Production Calculator'!$A54+2,FALSE)*$AK54))+IF($AO54=DB$3,$AM54/VLOOKUP($AO54,Data!$A$50:$B$56,2,FALSE),0)</f>
        <v>0</v>
      </c>
      <c r="DC54" s="11">
        <f>IF(DC$2=$A54,0,IF(HLOOKUP(DC$2,Recipes!$H:$GI,'Production Calculator'!$A54+2,FALSE)=0,0,HLOOKUP(DC$2,Recipes!$H:$GI,'Production Calculator'!$A54+2,FALSE)*$AK54))+IF($AO54=DC$3,$AM54/VLOOKUP($AO54,Data!$A$50:$B$56,2,FALSE),0)</f>
        <v>0</v>
      </c>
      <c r="DD54" s="11">
        <f>IF(DD$2=$A54,0,IF(HLOOKUP(DD$2,Recipes!$H:$GI,'Production Calculator'!$A54+2,FALSE)=0,0,HLOOKUP(DD$2,Recipes!$H:$GI,'Production Calculator'!$A54+2,FALSE)*$AK54))+IF($AO54=DD$3,$AM54/VLOOKUP($AO54,Data!$A$50:$B$56,2,FALSE),0)</f>
        <v>0</v>
      </c>
      <c r="DE54" s="11">
        <f>IF(DE$2=$A54,0,IF(HLOOKUP(DE$2,Recipes!$H:$GI,'Production Calculator'!$A54+2,FALSE)=0,0,HLOOKUP(DE$2,Recipes!$H:$GI,'Production Calculator'!$A54+2,FALSE)*$AK54))+IF($AO54=DE$3,$AM54/VLOOKUP($AO54,Data!$A$50:$B$56,2,FALSE),0)</f>
        <v>0</v>
      </c>
      <c r="DF54" s="11">
        <f>IF(DF$2=$A54,0,IF(HLOOKUP(DF$2,Recipes!$H:$GI,'Production Calculator'!$A54+2,FALSE)=0,0,HLOOKUP(DF$2,Recipes!$H:$GI,'Production Calculator'!$A54+2,FALSE)*$AK54))+IF($AO54=DF$3,$AM54/VLOOKUP($AO54,Data!$A$50:$B$56,2,FALSE),0)</f>
        <v>0</v>
      </c>
      <c r="DG54" s="11">
        <f>IF(DG$2=$A54,0,IF(HLOOKUP(DG$2,Recipes!$H:$GI,'Production Calculator'!$A54+2,FALSE)=0,0,HLOOKUP(DG$2,Recipes!$H:$GI,'Production Calculator'!$A54+2,FALSE)*$AK54))+IF($AO54=DG$3,$AM54/VLOOKUP($AO54,Data!$A$50:$B$56,2,FALSE),0)</f>
        <v>0</v>
      </c>
      <c r="DH54" s="11">
        <f>IF(DH$2=$A54,0,IF(HLOOKUP(DH$2,Recipes!$H:$GI,'Production Calculator'!$A54+2,FALSE)=0,0,HLOOKUP(DH$2,Recipes!$H:$GI,'Production Calculator'!$A54+2,FALSE)*$AK54))+IF($AO54=DH$3,$AM54/VLOOKUP($AO54,Data!$A$50:$B$56,2,FALSE),0)</f>
        <v>0</v>
      </c>
      <c r="DI54" s="11">
        <f>IF(DI$2=$A54,0,IF(HLOOKUP(DI$2,Recipes!$H:$GI,'Production Calculator'!$A54+2,FALSE)=0,0,HLOOKUP(DI$2,Recipes!$H:$GI,'Production Calculator'!$A54+2,FALSE)*$AK54))+IF($AO54=DI$3,$AM54/VLOOKUP($AO54,Data!$A$50:$B$56,2,FALSE),0)</f>
        <v>0</v>
      </c>
      <c r="DJ54" s="11">
        <f>IF(DJ$2=$A54,0,IF(HLOOKUP(DJ$2,Recipes!$H:$GI,'Production Calculator'!$A54+2,FALSE)=0,0,HLOOKUP(DJ$2,Recipes!$H:$GI,'Production Calculator'!$A54+2,FALSE)*$AK54))+IF($AO54=DJ$3,$AM54/VLOOKUP($AO54,Data!$A$50:$B$56,2,FALSE),0)</f>
        <v>0</v>
      </c>
      <c r="DK54" s="11">
        <f>IF(DK$2=$A54,0,IF(HLOOKUP(DK$2,Recipes!$H:$GI,'Production Calculator'!$A54+2,FALSE)=0,0,HLOOKUP(DK$2,Recipes!$H:$GI,'Production Calculator'!$A54+2,FALSE)*$AK54))+IF($AO54=DK$3,$AM54/VLOOKUP($AO54,Data!$A$50:$B$56,2,FALSE),0)</f>
        <v>0</v>
      </c>
      <c r="DL54" s="11">
        <f>IF(DL$2=$A54,0,IF(HLOOKUP(DL$2,Recipes!$H:$GI,'Production Calculator'!$A54+2,FALSE)=0,0,HLOOKUP(DL$2,Recipes!$H:$GI,'Production Calculator'!$A54+2,FALSE)*$AK54))+IF($AO54=DL$3,$AM54/VLOOKUP($AO54,Data!$A$50:$B$56,2,FALSE),0)</f>
        <v>0</v>
      </c>
      <c r="DM54" s="11">
        <f>IF(DM$2=$A54,0,IF(HLOOKUP(DM$2,Recipes!$H:$GI,'Production Calculator'!$A54+2,FALSE)=0,0,HLOOKUP(DM$2,Recipes!$H:$GI,'Production Calculator'!$A54+2,FALSE)*$AK54))+IF($AO54=DM$3,$AM54/VLOOKUP($AO54,Data!$A$50:$B$56,2,FALSE),0)</f>
        <v>0</v>
      </c>
      <c r="DN54" s="11">
        <f>IF(DN$2=$A54,0,IF(HLOOKUP(DN$2,Recipes!$H:$GI,'Production Calculator'!$A54+2,FALSE)=0,0,HLOOKUP(DN$2,Recipes!$H:$GI,'Production Calculator'!$A54+2,FALSE)*$AK54))+IF($AO54=DN$3,$AM54/VLOOKUP($AO54,Data!$A$50:$B$56,2,FALSE),0)</f>
        <v>0</v>
      </c>
      <c r="DO54" s="11">
        <f>IF(DO$2=$A54,0,IF(HLOOKUP(DO$2,Recipes!$H:$GI,'Production Calculator'!$A54+2,FALSE)=0,0,HLOOKUP(DO$2,Recipes!$H:$GI,'Production Calculator'!$A54+2,FALSE)*$AK54))+IF($AO54=DO$3,$AM54/VLOOKUP($AO54,Data!$A$50:$B$56,2,FALSE),0)</f>
        <v>0</v>
      </c>
      <c r="DP54" s="11">
        <f>IF(DP$2=$A54,0,IF(HLOOKUP(DP$2,Recipes!$H:$GI,'Production Calculator'!$A54+2,FALSE)=0,0,HLOOKUP(DP$2,Recipes!$H:$GI,'Production Calculator'!$A54+2,FALSE)*$AK54))+IF($AO54=DP$3,$AM54/VLOOKUP($AO54,Data!$A$50:$B$56,2,FALSE),0)</f>
        <v>0</v>
      </c>
      <c r="DQ54" s="11">
        <f>IF(DQ$2=$A54,0,IF(HLOOKUP(DQ$2,Recipes!$H:$GI,'Production Calculator'!$A54+2,FALSE)=0,0,HLOOKUP(DQ$2,Recipes!$H:$GI,'Production Calculator'!$A54+2,FALSE)*$AK54))+IF($AO54=DQ$3,$AM54/VLOOKUP($AO54,Data!$A$50:$B$56,2,FALSE),0)</f>
        <v>0</v>
      </c>
      <c r="DR54" s="11">
        <f>IF(DR$2=$A54,0,IF(HLOOKUP(DR$2,Recipes!$H:$GI,'Production Calculator'!$A54+2,FALSE)=0,0,HLOOKUP(DR$2,Recipes!$H:$GI,'Production Calculator'!$A54+2,FALSE)*$AK54))+IF($AO54=DR$3,$AM54/VLOOKUP($AO54,Data!$A$50:$B$56,2,FALSE),0)</f>
        <v>0</v>
      </c>
      <c r="DS54" s="11">
        <f>IF(DS$2=$A54,0,IF(HLOOKUP(DS$2,Recipes!$H:$GI,'Production Calculator'!$A54+2,FALSE)=0,0,HLOOKUP(DS$2,Recipes!$H:$GI,'Production Calculator'!$A54+2,FALSE)*$AK54))+IF($AO54=DS$3,$AM54/VLOOKUP($AO54,Data!$A$50:$B$56,2,FALSE),0)</f>
        <v>0</v>
      </c>
      <c r="DT54" s="11">
        <f>IF(DT$2=$A54,0,IF(HLOOKUP(DT$2,Recipes!$H:$GI,'Production Calculator'!$A54+2,FALSE)=0,0,HLOOKUP(DT$2,Recipes!$H:$GI,'Production Calculator'!$A54+2,FALSE)*$AK54))+IF($AO54=DT$3,$AM54/VLOOKUP($AO54,Data!$A$50:$B$56,2,FALSE),0)</f>
        <v>0</v>
      </c>
      <c r="DU54" s="11">
        <f>IF(DU$2=$A54,0,IF(HLOOKUP(DU$2,Recipes!$H:$GI,'Production Calculator'!$A54+2,FALSE)=0,0,HLOOKUP(DU$2,Recipes!$H:$GI,'Production Calculator'!$A54+2,FALSE)*$AK54))+IF($AO54=DU$3,$AM54/VLOOKUP($AO54,Data!$A$50:$B$56,2,FALSE),0)</f>
        <v>0</v>
      </c>
      <c r="DV54" s="11">
        <f>IF(DV$2=$A54,0,IF(HLOOKUP(DV$2,Recipes!$H:$GI,'Production Calculator'!$A54+2,FALSE)=0,0,HLOOKUP(DV$2,Recipes!$H:$GI,'Production Calculator'!$A54+2,FALSE)*$AK54))+IF($AO54=DV$3,$AM54/VLOOKUP($AO54,Data!$A$50:$B$56,2,FALSE),0)</f>
        <v>0</v>
      </c>
      <c r="DW54" s="11">
        <f>IF(DW$2=$A54,0,IF(HLOOKUP(DW$2,Recipes!$H:$GI,'Production Calculator'!$A54+2,FALSE)=0,0,HLOOKUP(DW$2,Recipes!$H:$GI,'Production Calculator'!$A54+2,FALSE)*$AK54))+IF($AO54=DW$3,$AM54/VLOOKUP($AO54,Data!$A$50:$B$56,2,FALSE),0)</f>
        <v>0</v>
      </c>
      <c r="DX54" s="11">
        <f>IF(DX$2=$A54,0,IF(HLOOKUP(DX$2,Recipes!$H:$GI,'Production Calculator'!$A54+2,FALSE)=0,0,HLOOKUP(DX$2,Recipes!$H:$GI,'Production Calculator'!$A54+2,FALSE)*$AK54))+IF($AO54=DX$3,$AM54/VLOOKUP($AO54,Data!$A$50:$B$56,2,FALSE),0)</f>
        <v>0</v>
      </c>
      <c r="DY54" s="11">
        <f>IF(DY$2=$A54,0,IF(HLOOKUP(DY$2,Recipes!$H:$GI,'Production Calculator'!$A54+2,FALSE)=0,0,HLOOKUP(DY$2,Recipes!$H:$GI,'Production Calculator'!$A54+2,FALSE)*$AK54))+IF($AO54=DY$3,$AM54/VLOOKUP($AO54,Data!$A$50:$B$56,2,FALSE),0)</f>
        <v>0</v>
      </c>
      <c r="DZ54" s="11">
        <f>IF(DZ$2=$A54,0,IF(HLOOKUP(DZ$2,Recipes!$H:$GI,'Production Calculator'!$A54+2,FALSE)=0,0,HLOOKUP(DZ$2,Recipes!$H:$GI,'Production Calculator'!$A54+2,FALSE)*$AK54))+IF($AO54=DZ$3,$AM54/VLOOKUP($AO54,Data!$A$50:$B$56,2,FALSE),0)</f>
        <v>0</v>
      </c>
      <c r="EA54" s="11">
        <f>IF(EA$2=$A54,0,IF(HLOOKUP(EA$2,Recipes!$H:$GI,'Production Calculator'!$A54+2,FALSE)=0,0,HLOOKUP(EA$2,Recipes!$H:$GI,'Production Calculator'!$A54+2,FALSE)*$AK54))+IF($AO54=EA$3,$AM54/VLOOKUP($AO54,Data!$A$50:$B$56,2,FALSE),0)</f>
        <v>0</v>
      </c>
      <c r="EB54" s="11">
        <f>IF(EB$2=$A54,0,IF(HLOOKUP(EB$2,Recipes!$H:$GI,'Production Calculator'!$A54+2,FALSE)=0,0,HLOOKUP(EB$2,Recipes!$H:$GI,'Production Calculator'!$A54+2,FALSE)*$AK54))+IF($AO54=EB$3,$AM54/VLOOKUP($AO54,Data!$A$50:$B$56,2,FALSE),0)</f>
        <v>0</v>
      </c>
      <c r="EC54" s="11">
        <f>IF(EC$2=$A54,0,IF(HLOOKUP(EC$2,Recipes!$H:$GI,'Production Calculator'!$A54+2,FALSE)=0,0,HLOOKUP(EC$2,Recipes!$H:$GI,'Production Calculator'!$A54+2,FALSE)*$AK54))+IF($AO54=EC$3,$AM54/VLOOKUP($AO54,Data!$A$50:$B$56,2,FALSE),0)</f>
        <v>0</v>
      </c>
      <c r="ED54" s="11">
        <f>IF(ED$2=$A54,0,IF(HLOOKUP(ED$2,Recipes!$H:$GI,'Production Calculator'!$A54+2,FALSE)=0,0,HLOOKUP(ED$2,Recipes!$H:$GI,'Production Calculator'!$A54+2,FALSE)*$AK54))+IF($AO54=ED$3,$AM54/VLOOKUP($AO54,Data!$A$50:$B$56,2,FALSE),0)</f>
        <v>0</v>
      </c>
      <c r="EE54" s="11">
        <f>IF(EE$2=$A54,0,IF(HLOOKUP(EE$2,Recipes!$H:$GI,'Production Calculator'!$A54+2,FALSE)=0,0,HLOOKUP(EE$2,Recipes!$H:$GI,'Production Calculator'!$A54+2,FALSE)*$AK54))+IF($AO54=EE$3,$AM54/VLOOKUP($AO54,Data!$A$50:$B$56,2,FALSE),0)</f>
        <v>0</v>
      </c>
      <c r="EF54" s="11">
        <f>IF(EF$2=$A54,0,IF(HLOOKUP(EF$2,Recipes!$H:$GI,'Production Calculator'!$A54+2,FALSE)=0,0,HLOOKUP(EF$2,Recipes!$H:$GI,'Production Calculator'!$A54+2,FALSE)*$AK54))+IF($AO54=EF$3,$AM54/VLOOKUP($AO54,Data!$A$50:$B$56,2,FALSE),0)</f>
        <v>0</v>
      </c>
      <c r="EG54" s="11">
        <f>IF(EG$2=$A54,0,IF(HLOOKUP(EG$2,Recipes!$H:$GI,'Production Calculator'!$A54+2,FALSE)=0,0,HLOOKUP(EG$2,Recipes!$H:$GI,'Production Calculator'!$A54+2,FALSE)*$AK54))+IF($AO54=EG$3,$AM54/VLOOKUP($AO54,Data!$A$50:$B$56,2,FALSE),0)</f>
        <v>0</v>
      </c>
      <c r="EH54" s="11">
        <f>IF(EH$2=$A54,0,IF(HLOOKUP(EH$2,Recipes!$H:$GI,'Production Calculator'!$A54+2,FALSE)=0,0,HLOOKUP(EH$2,Recipes!$H:$GI,'Production Calculator'!$A54+2,FALSE)*$AK54))+IF($AO54=EH$3,$AM54/VLOOKUP($AO54,Data!$A$50:$B$56,2,FALSE),0)</f>
        <v>0</v>
      </c>
      <c r="EI54" s="11">
        <f>IF(EI$2=$A54,0,IF(HLOOKUP(EI$2,Recipes!$H:$GI,'Production Calculator'!$A54+2,FALSE)=0,0,HLOOKUP(EI$2,Recipes!$H:$GI,'Production Calculator'!$A54+2,FALSE)*$AK54))+IF($AO54=EI$3,$AM54/VLOOKUP($AO54,Data!$A$50:$B$56,2,FALSE),0)</f>
        <v>0</v>
      </c>
      <c r="EJ54" s="11">
        <f>IF(EJ$2=$A54,0,IF(HLOOKUP(EJ$2,Recipes!$H:$GI,'Production Calculator'!$A54+2,FALSE)=0,0,HLOOKUP(EJ$2,Recipes!$H:$GI,'Production Calculator'!$A54+2,FALSE)*$AK54))+IF($AO54=EJ$3,$AM54/VLOOKUP($AO54,Data!$A$50:$B$56,2,FALSE),0)</f>
        <v>0</v>
      </c>
      <c r="EK54" s="11">
        <f>IF(EK$2=$A54,0,IF(HLOOKUP(EK$2,Recipes!$H:$GI,'Production Calculator'!$A54+2,FALSE)=0,0,HLOOKUP(EK$2,Recipes!$H:$GI,'Production Calculator'!$A54+2,FALSE)*$AK54))+IF($AO54=EK$3,$AM54/VLOOKUP($AO54,Data!$A$50:$B$56,2,FALSE),0)</f>
        <v>0</v>
      </c>
      <c r="EL54" s="11">
        <f>IF(EL$2=$A54,0,IF(HLOOKUP(EL$2,Recipes!$H:$GI,'Production Calculator'!$A54+2,FALSE)=0,0,HLOOKUP(EL$2,Recipes!$H:$GI,'Production Calculator'!$A54+2,FALSE)*$AK54))+IF($AO54=EL$3,$AM54/VLOOKUP($AO54,Data!$A$50:$B$56,2,FALSE),0)</f>
        <v>0</v>
      </c>
      <c r="EM54" s="11">
        <f>IF(EM$2=$A54,0,IF(HLOOKUP(EM$2,Recipes!$H:$GI,'Production Calculator'!$A54+2,FALSE)=0,0,HLOOKUP(EM$2,Recipes!$H:$GI,'Production Calculator'!$A54+2,FALSE)*$AK54))+IF($AO54=EM$3,$AM54/VLOOKUP($AO54,Data!$A$50:$B$56,2,FALSE),0)</f>
        <v>0</v>
      </c>
      <c r="EN54" s="11">
        <f>IF(EN$2=$A54,0,IF(HLOOKUP(EN$2,Recipes!$H:$GI,'Production Calculator'!$A54+2,FALSE)=0,0,HLOOKUP(EN$2,Recipes!$H:$GI,'Production Calculator'!$A54+2,FALSE)*$AK54))+IF($AO54=EN$3,$AM54/VLOOKUP($AO54,Data!$A$50:$B$56,2,FALSE),0)</f>
        <v>0</v>
      </c>
      <c r="EO54" s="11">
        <f>IF(EO$2=$A54,0,IF(HLOOKUP(EO$2,Recipes!$H:$GI,'Production Calculator'!$A54+2,FALSE)=0,0,HLOOKUP(EO$2,Recipes!$H:$GI,'Production Calculator'!$A54+2,FALSE)*$AK54))+IF($AO54=EO$3,$AM54/VLOOKUP($AO54,Data!$A$50:$B$56,2,FALSE),0)</f>
        <v>0</v>
      </c>
      <c r="EP54" s="11">
        <f>IF(EP$2=$A54,0,IF(HLOOKUP(EP$2,Recipes!$H:$GI,'Production Calculator'!$A54+2,FALSE)=0,0,HLOOKUP(EP$2,Recipes!$H:$GI,'Production Calculator'!$A54+2,FALSE)*$AK54))+IF($AO54=EP$3,$AM54/VLOOKUP($AO54,Data!$A$50:$B$56,2,FALSE),0)</f>
        <v>0</v>
      </c>
      <c r="EQ54" s="11">
        <f>IF(EQ$2=$A54,0,IF(HLOOKUP(EQ$2,Recipes!$H:$GI,'Production Calculator'!$A54+2,FALSE)=0,0,HLOOKUP(EQ$2,Recipes!$H:$GI,'Production Calculator'!$A54+2,FALSE)*$AK54))+IF($AO54=EQ$3,$AM54/VLOOKUP($AO54,Data!$A$50:$B$56,2,FALSE),0)</f>
        <v>0</v>
      </c>
      <c r="ER54" s="11">
        <f>IF(ER$2=$A54,0,IF(HLOOKUP(ER$2,Recipes!$H:$GI,'Production Calculator'!$A54+2,FALSE)=0,0,HLOOKUP(ER$2,Recipes!$H:$GI,'Production Calculator'!$A54+2,FALSE)*$AK54))+IF($AO54=ER$3,$AM54/VLOOKUP($AO54,Data!$A$50:$B$56,2,FALSE),0)</f>
        <v>0</v>
      </c>
      <c r="ES54" s="11">
        <f>IF(ES$2=$A54,0,IF(HLOOKUP(ES$2,Recipes!$H:$GI,'Production Calculator'!$A54+2,FALSE)=0,0,HLOOKUP(ES$2,Recipes!$H:$GI,'Production Calculator'!$A54+2,FALSE)*$AK54))+IF($AO54=ES$3,$AM54/VLOOKUP($AO54,Data!$A$50:$B$56,2,FALSE),0)</f>
        <v>0</v>
      </c>
      <c r="ET54" s="11">
        <f>IF(ET$2=$A54,0,IF(HLOOKUP(ET$2,Recipes!$H:$GI,'Production Calculator'!$A54+2,FALSE)=0,0,HLOOKUP(ET$2,Recipes!$H:$GI,'Production Calculator'!$A54+2,FALSE)*$AK54))+IF($AO54=ET$3,$AM54/VLOOKUP($AO54,Data!$A$50:$B$56,2,FALSE),0)</f>
        <v>0</v>
      </c>
      <c r="EU54" s="11">
        <f>IF(EU$2=$A54,0,IF(HLOOKUP(EU$2,Recipes!$H:$GI,'Production Calculator'!$A54+2,FALSE)=0,0,HLOOKUP(EU$2,Recipes!$H:$GI,'Production Calculator'!$A54+2,FALSE)*$AK54))+IF($AO54=EU$3,$AM54/VLOOKUP($AO54,Data!$A$50:$B$56,2,FALSE),0)</f>
        <v>0</v>
      </c>
      <c r="EV54" s="11">
        <f>IF(EV$2=$A54,0,IF(HLOOKUP(EV$2,Recipes!$H:$GI,'Production Calculator'!$A54+2,FALSE)=0,0,HLOOKUP(EV$2,Recipes!$H:$GI,'Production Calculator'!$A54+2,FALSE)*$AK54))+IF($AO54=EV$3,$AM54/VLOOKUP($AO54,Data!$A$50:$B$56,2,FALSE),0)</f>
        <v>0</v>
      </c>
      <c r="EW54" s="11">
        <f>IF(EW$2=$A54,0,IF(HLOOKUP(EW$2,Recipes!$H:$GI,'Production Calculator'!$A54+2,FALSE)=0,0,HLOOKUP(EW$2,Recipes!$H:$GI,'Production Calculator'!$A54+2,FALSE)*$AK54))+IF($AO54=EW$3,$AM54/VLOOKUP($AO54,Data!$A$50:$B$56,2,FALSE),0)</f>
        <v>0</v>
      </c>
      <c r="EX54" s="11">
        <f>IF(EX$2=$A54,0,IF(HLOOKUP(EX$2,Recipes!$H:$GI,'Production Calculator'!$A54+2,FALSE)=0,0,HLOOKUP(EX$2,Recipes!$H:$GI,'Production Calculator'!$A54+2,FALSE)*$AK54))+IF($AO54=EX$3,$AM54/VLOOKUP($AO54,Data!$A$50:$B$56,2,FALSE),0)</f>
        <v>0</v>
      </c>
      <c r="EY54" s="11">
        <f>IF(EY$2=$A54,0,IF(HLOOKUP(EY$2,Recipes!$H:$GI,'Production Calculator'!$A54+2,FALSE)=0,0,HLOOKUP(EY$2,Recipes!$H:$GI,'Production Calculator'!$A54+2,FALSE)*$AK54))+IF($AO54=EY$3,$AM54/VLOOKUP($AO54,Data!$A$50:$B$56,2,FALSE),0)</f>
        <v>0</v>
      </c>
      <c r="EZ54" s="11">
        <f>IF(EZ$2=$A54,0,IF(HLOOKUP(EZ$2,Recipes!$H:$GI,'Production Calculator'!$A54+2,FALSE)=0,0,HLOOKUP(EZ$2,Recipes!$H:$GI,'Production Calculator'!$A54+2,FALSE)*$AK54))+IF($AO54=EZ$3,$AM54/VLOOKUP($AO54,Data!$A$50:$B$56,2,FALSE),0)</f>
        <v>0</v>
      </c>
      <c r="FA54" s="11">
        <f>IF(FA$2=$A54,0,IF(HLOOKUP(FA$2,Recipes!$H:$GI,'Production Calculator'!$A54+2,FALSE)=0,0,HLOOKUP(FA$2,Recipes!$H:$GI,'Production Calculator'!$A54+2,FALSE)*$AK54))+IF($AO54=FA$3,$AM54/VLOOKUP($AO54,Data!$A$50:$B$56,2,FALSE),0)</f>
        <v>0</v>
      </c>
      <c r="FB54" s="11">
        <f>IF(FB$2=$A54,0,IF(HLOOKUP(FB$2,Recipes!$H:$GI,'Production Calculator'!$A54+2,FALSE)=0,0,HLOOKUP(FB$2,Recipes!$H:$GI,'Production Calculator'!$A54+2,FALSE)*$AK54))+IF($AO54=FB$3,$AM54/VLOOKUP($AO54,Data!$A$50:$B$56,2,FALSE),0)</f>
        <v>0</v>
      </c>
      <c r="FC54" s="11">
        <f>IF(FC$2=$A54,0,IF(HLOOKUP(FC$2,Recipes!$H:$GI,'Production Calculator'!$A54+2,FALSE)=0,0,HLOOKUP(FC$2,Recipes!$H:$GI,'Production Calculator'!$A54+2,FALSE)*$AK54))+IF($AO54=FC$3,$AM54/VLOOKUP($AO54,Data!$A$50:$B$56,2,FALSE),0)</f>
        <v>0</v>
      </c>
      <c r="FD54" s="11">
        <f>IF(FD$2=$A54,0,IF(HLOOKUP(FD$2,Recipes!$H:$GI,'Production Calculator'!$A54+2,FALSE)=0,0,HLOOKUP(FD$2,Recipes!$H:$GI,'Production Calculator'!$A54+2,FALSE)*$AK54))+IF($AO54=FD$3,$AM54/VLOOKUP($AO54,Data!$A$50:$B$56,2,FALSE),0)</f>
        <v>0</v>
      </c>
      <c r="FE54" s="11">
        <f>IF(FE$2=$A54,0,IF(HLOOKUP(FE$2,Recipes!$H:$GI,'Production Calculator'!$A54+2,FALSE)=0,0,HLOOKUP(FE$2,Recipes!$H:$GI,'Production Calculator'!$A54+2,FALSE)*$AK54))+IF($AO54=FE$3,$AM54/VLOOKUP($AO54,Data!$A$50:$B$56,2,FALSE),0)</f>
        <v>0</v>
      </c>
      <c r="FF54" s="11">
        <f>IF(FF$2=$A54,0,IF(HLOOKUP(FF$2,Recipes!$H:$GI,'Production Calculator'!$A54+2,FALSE)=0,0,HLOOKUP(FF$2,Recipes!$H:$GI,'Production Calculator'!$A54+2,FALSE)*$AK54))+IF($AO54=FF$3,$AM54/VLOOKUP($AO54,Data!$A$50:$B$56,2,FALSE),0)</f>
        <v>0</v>
      </c>
      <c r="FG54" s="11">
        <f>IF(FG$2=$A54,0,IF(HLOOKUP(FG$2,Recipes!$H:$GI,'Production Calculator'!$A54+2,FALSE)=0,0,HLOOKUP(FG$2,Recipes!$H:$GI,'Production Calculator'!$A54+2,FALSE)*$AK54))+IF($AO54=FG$3,$AM54/VLOOKUP($AO54,Data!$A$50:$B$56,2,FALSE),0)</f>
        <v>0</v>
      </c>
      <c r="FH54" s="11">
        <f>IF(FH$2=$A54,0,IF(HLOOKUP(FH$2,Recipes!$H:$GI,'Production Calculator'!$A54+2,FALSE)=0,0,HLOOKUP(FH$2,Recipes!$H:$GI,'Production Calculator'!$A54+2,FALSE)*$AK54))+IF($AO54=FH$3,$AM54/VLOOKUP($AO54,Data!$A$50:$B$56,2,FALSE),0)</f>
        <v>0</v>
      </c>
      <c r="FI54" s="11">
        <f>IF(FI$2=$A54,0,IF(HLOOKUP(FI$2,Recipes!$H:$GI,'Production Calculator'!$A54+2,FALSE)=0,0,HLOOKUP(FI$2,Recipes!$H:$GI,'Production Calculator'!$A54+2,FALSE)*$AK54))+IF($AO54=FI$3,$AM54/VLOOKUP($AO54,Data!$A$50:$B$56,2,FALSE),0)</f>
        <v>0</v>
      </c>
      <c r="FJ54" s="11">
        <f>IF(FJ$2=$A54,0,IF(HLOOKUP(FJ$2,Recipes!$H:$GI,'Production Calculator'!$A54+2,FALSE)=0,0,HLOOKUP(FJ$2,Recipes!$H:$GI,'Production Calculator'!$A54+2,FALSE)*$AK54))+IF($AO54=FJ$3,$AM54/VLOOKUP($AO54,Data!$A$50:$B$56,2,FALSE),0)</f>
        <v>0</v>
      </c>
      <c r="FK54" s="11">
        <f>IF(FK$2=$A54,0,IF(HLOOKUP(FK$2,Recipes!$H:$GI,'Production Calculator'!$A54+2,FALSE)=0,0,HLOOKUP(FK$2,Recipes!$H:$GI,'Production Calculator'!$A54+2,FALSE)*$AK54))+IF($AO54=FK$3,$AM54/VLOOKUP($AO54,Data!$A$50:$B$56,2,FALSE),0)</f>
        <v>0</v>
      </c>
      <c r="FL54" s="11">
        <f>IF(FL$2=$A54,0,IF(HLOOKUP(FL$2,Recipes!$H:$GI,'Production Calculator'!$A54+2,FALSE)=0,0,HLOOKUP(FL$2,Recipes!$H:$GI,'Production Calculator'!$A54+2,FALSE)*$AK54))+IF($AO54=FL$3,$AM54/VLOOKUP($AO54,Data!$A$50:$B$56,2,FALSE),0)</f>
        <v>0</v>
      </c>
      <c r="FM54" s="11">
        <f>IF(FM$2=$A54,0,IF(HLOOKUP(FM$2,Recipes!$H:$GI,'Production Calculator'!$A54+2,FALSE)=0,0,HLOOKUP(FM$2,Recipes!$H:$GI,'Production Calculator'!$A54+2,FALSE)*$AK54))+IF($AO54=FM$3,$AM54/VLOOKUP($AO54,Data!$A$50:$B$56,2,FALSE),0)</f>
        <v>0</v>
      </c>
      <c r="FN54" s="11">
        <f>IF(FN$2=$A54,0,IF(HLOOKUP(FN$2,Recipes!$H:$GI,'Production Calculator'!$A54+2,FALSE)=0,0,HLOOKUP(FN$2,Recipes!$H:$GI,'Production Calculator'!$A54+2,FALSE)*$AK54))+IF($AO54=FN$3,$AM54/VLOOKUP($AO54,Data!$A$50:$B$56,2,FALSE),0)</f>
        <v>0</v>
      </c>
      <c r="FO54" s="11">
        <f>IF(FO$2=$A54,0,IF(HLOOKUP(FO$2,Recipes!$H:$GI,'Production Calculator'!$A54+2,FALSE)=0,0,HLOOKUP(FO$2,Recipes!$H:$GI,'Production Calculator'!$A54+2,FALSE)*$AK54))+IF($AO54=FO$3,$AM54/VLOOKUP($AO54,Data!$A$50:$B$56,2,FALSE),0)</f>
        <v>0</v>
      </c>
      <c r="FP54" s="11">
        <f>IF(FP$2=$A54,0,IF(HLOOKUP(FP$2,Recipes!$H:$GI,'Production Calculator'!$A54+2,FALSE)=0,0,HLOOKUP(FP$2,Recipes!$H:$GI,'Production Calculator'!$A54+2,FALSE)*$AK54))+IF($AO54=FP$3,$AM54/VLOOKUP($AO54,Data!$A$50:$B$56,2,FALSE),0)</f>
        <v>0</v>
      </c>
      <c r="FQ54" s="11">
        <f>IF(FQ$2=$A54,0,IF(HLOOKUP(FQ$2,Recipes!$H:$GI,'Production Calculator'!$A54+2,FALSE)=0,0,HLOOKUP(FQ$2,Recipes!$H:$GI,'Production Calculator'!$A54+2,FALSE)*$AK54))+IF($AO54=FQ$3,$AM54/VLOOKUP($AO54,Data!$A$50:$B$56,2,FALSE),0)</f>
        <v>0</v>
      </c>
      <c r="FR54" s="11">
        <f>IF(FR$2=$A54,0,IF(HLOOKUP(FR$2,Recipes!$H:$GI,'Production Calculator'!$A54+2,FALSE)=0,0,HLOOKUP(FR$2,Recipes!$H:$GI,'Production Calculator'!$A54+2,FALSE)*$AK54))+IF($AO54=FR$3,$AM54/VLOOKUP($AO54,Data!$A$50:$B$56,2,FALSE),0)</f>
        <v>0</v>
      </c>
      <c r="FS54" s="11">
        <f>IF(FS$2=$A54,0,IF(HLOOKUP(FS$2,Recipes!$H:$GI,'Production Calculator'!$A54+2,FALSE)=0,0,HLOOKUP(FS$2,Recipes!$H:$GI,'Production Calculator'!$A54+2,FALSE)*$AK54))+IF($AO54=FS$3,$AM54/VLOOKUP($AO54,Data!$A$50:$B$56,2,FALSE),0)</f>
        <v>0</v>
      </c>
      <c r="FT54" s="11">
        <f>IF(FT$2=$A54,0,IF(HLOOKUP(FT$2,Recipes!$H:$GI,'Production Calculator'!$A54+2,FALSE)=0,0,HLOOKUP(FT$2,Recipes!$H:$GI,'Production Calculator'!$A54+2,FALSE)*$AK54))+IF($AO54=FT$3,$AM54/VLOOKUP($AO54,Data!$A$50:$B$56,2,FALSE),0)</f>
        <v>0</v>
      </c>
      <c r="FU54" s="11">
        <f>IF(FU$2=$A54,0,IF(HLOOKUP(FU$2,Recipes!$H:$GI,'Production Calculator'!$A54+2,FALSE)=0,0,HLOOKUP(FU$2,Recipes!$H:$GI,'Production Calculator'!$A54+2,FALSE)*$AK54))+IF($AO54=FU$3,$AM54/VLOOKUP($AO54,Data!$A$50:$B$56,2,FALSE),0)</f>
        <v>0</v>
      </c>
      <c r="FV54" s="11">
        <f>IF(FV$2=$A54,0,IF(HLOOKUP(FV$2,Recipes!$H:$GI,'Production Calculator'!$A54+2,FALSE)=0,0,HLOOKUP(FV$2,Recipes!$H:$GI,'Production Calculator'!$A54+2,FALSE)*$AK54))+IF($AO54=FV$3,$AM54/VLOOKUP($AO54,Data!$A$50:$B$56,2,FALSE),0)</f>
        <v>0</v>
      </c>
      <c r="FW54" s="11">
        <f>IF(FW$2=$A54,0,IF(HLOOKUP(FW$2,Recipes!$H:$GI,'Production Calculator'!$A54+2,FALSE)=0,0,HLOOKUP(FW$2,Recipes!$H:$GI,'Production Calculator'!$A54+2,FALSE)*$AK54))+IF($AO54=FW$3,$AM54/VLOOKUP($AO54,Data!$A$50:$B$56,2,FALSE),0)</f>
        <v>0</v>
      </c>
      <c r="FX54" s="11">
        <f>IF(FX$2=$A54,0,IF(HLOOKUP(FX$2,Recipes!$H:$GI,'Production Calculator'!$A54+2,FALSE)=0,0,HLOOKUP(FX$2,Recipes!$H:$GI,'Production Calculator'!$A54+2,FALSE)*$AK54))+IF($AO54=FX$3,$AM54/VLOOKUP($AO54,Data!$A$50:$B$56,2,FALSE),0)</f>
        <v>0</v>
      </c>
      <c r="FY54" s="11">
        <f>IF(FY$2=$A54,0,IF(HLOOKUP(FY$2,Recipes!$H:$GI,'Production Calculator'!$A54+2,FALSE)=0,0,HLOOKUP(FY$2,Recipes!$H:$GI,'Production Calculator'!$A54+2,FALSE)*$AK54))+IF($AO54=FY$3,$AM54/VLOOKUP($AO54,Data!$A$50:$B$56,2,FALSE),0)</f>
        <v>0</v>
      </c>
      <c r="FZ54" s="11">
        <f>IF(FZ$2=$A54,0,IF(HLOOKUP(FZ$2,Recipes!$H:$GI,'Production Calculator'!$A54+2,FALSE)=0,0,HLOOKUP(FZ$2,Recipes!$H:$GI,'Production Calculator'!$A54+2,FALSE)*$AK54))+IF($AO54=FZ$3,$AM54/VLOOKUP($AO54,Data!$A$50:$B$56,2,FALSE),0)</f>
        <v>0</v>
      </c>
      <c r="GA54" s="11">
        <f>IF(GA$2=$A54,0,IF(HLOOKUP(GA$2,Recipes!$H:$GI,'Production Calculator'!$A54+2,FALSE)=0,0,HLOOKUP(GA$2,Recipes!$H:$GI,'Production Calculator'!$A54+2,FALSE)*$AK54))+IF($AO54=GA$3,$AM54/VLOOKUP($AO54,Data!$A$50:$B$56,2,FALSE),0)</f>
        <v>0</v>
      </c>
      <c r="GB54" s="11">
        <f>IF(GB$2=$A54,0,IF(HLOOKUP(GB$2,Recipes!$H:$GI,'Production Calculator'!$A54+2,FALSE)=0,0,HLOOKUP(GB$2,Recipes!$H:$GI,'Production Calculator'!$A54+2,FALSE)*$AK54))+IF($AO54=GB$3,$AM54/VLOOKUP($AO54,Data!$A$50:$B$56,2,FALSE),0)</f>
        <v>0</v>
      </c>
      <c r="GC54" s="11">
        <f>IF(GC$2=$A54,0,IF(HLOOKUP(GC$2,Recipes!$H:$GI,'Production Calculator'!$A54+2,FALSE)=0,0,HLOOKUP(GC$2,Recipes!$H:$GI,'Production Calculator'!$A54+2,FALSE)*$AK54))+IF($AO54=GC$3,$AM54/VLOOKUP($AO54,Data!$A$50:$B$56,2,FALSE),0)</f>
        <v>0</v>
      </c>
      <c r="GD54" s="11">
        <f>IF(GD$2=$A54,0,IF(HLOOKUP(GD$2,Recipes!$H:$GI,'Production Calculator'!$A54+2,FALSE)=0,0,HLOOKUP(GD$2,Recipes!$H:$GI,'Production Calculator'!$A54+2,FALSE)*$AK54))+IF($AO54=GD$3,$AM54/VLOOKUP($AO54,Data!$A$50:$B$56,2,FALSE),0)</f>
        <v>0</v>
      </c>
      <c r="GE54" s="11">
        <f>IF(GE$2=$A54,0,IF(HLOOKUP(GE$2,Recipes!$H:$GI,'Production Calculator'!$A54+2,FALSE)=0,0,HLOOKUP(GE$2,Recipes!$H:$GI,'Production Calculator'!$A54+2,FALSE)*$AK54))+IF($AO54=GE$3,$AM54/VLOOKUP($AO54,Data!$A$50:$B$56,2,FALSE),0)</f>
        <v>0</v>
      </c>
      <c r="GF54" s="11">
        <f>IF(GF$2=$A54,0,IF(HLOOKUP(GF$2,Recipes!$H:$GI,'Production Calculator'!$A54+2,FALSE)=0,0,HLOOKUP(GF$2,Recipes!$H:$GI,'Production Calculator'!$A54+2,FALSE)*$AK54))+IF($AO54=GF$3,$AM54/VLOOKUP($AO54,Data!$A$50:$B$56,2,FALSE),0)</f>
        <v>0</v>
      </c>
      <c r="GG54" s="11">
        <f>IF(GG$2=$A54,0,IF(HLOOKUP(GG$2,Recipes!$H:$GI,'Production Calculator'!$A54+2,FALSE)=0,0,HLOOKUP(GG$2,Recipes!$H:$GI,'Production Calculator'!$A54+2,FALSE)*$AK54))+IF($AO54=GG$3,$AM54/VLOOKUP($AO54,Data!$A$50:$B$56,2,FALSE),0)</f>
        <v>0</v>
      </c>
      <c r="GH54" s="11">
        <f>IF(GH$2=$A54,0,IF(HLOOKUP(GH$2,Recipes!$H:$GI,'Production Calculator'!$A54+2,FALSE)=0,0,HLOOKUP(GH$2,Recipes!$H:$GI,'Production Calculator'!$A54+2,FALSE)*$AK54))+IF($AO54=GH$3,$AM54/VLOOKUP($AO54,Data!$A$50:$B$56,2,FALSE),0)</f>
        <v>0</v>
      </c>
      <c r="GI54" s="11">
        <f>IF(GI$2=$A54,0,IF(HLOOKUP(GI$2,Recipes!$H:$GI,'Production Calculator'!$A54+2,FALSE)=0,0,HLOOKUP(GI$2,Recipes!$H:$GI,'Production Calculator'!$A54+2,FALSE)*$AK54))+IF($AO54=GI$3,$AM54/VLOOKUP($AO54,Data!$A$50:$B$56,2,FALSE),0)</f>
        <v>0</v>
      </c>
      <c r="GJ54" s="11">
        <f>IF(GJ$2=$A54,0,IF(HLOOKUP(GJ$2,Recipes!$H:$GI,'Production Calculator'!$A54+2,FALSE)=0,0,HLOOKUP(GJ$2,Recipes!$H:$GI,'Production Calculator'!$A54+2,FALSE)*$AK54))+IF($AO54=GJ$3,$AM54/VLOOKUP($AO54,Data!$A$50:$B$56,2,FALSE),0)</f>
        <v>0</v>
      </c>
      <c r="GK54" s="11">
        <f>IF(GK$2=$A54,0,IF(HLOOKUP(GK$2,Recipes!$H:$GI,'Production Calculator'!$A54+2,FALSE)=0,0,HLOOKUP(GK$2,Recipes!$H:$GI,'Production Calculator'!$A54+2,FALSE)*$AK54))+IF($AO54=GK$3,$AM54/VLOOKUP($AO54,Data!$A$50:$B$56,2,FALSE),0)</f>
        <v>0</v>
      </c>
      <c r="GL54" s="11">
        <f>IF(GL$2=$A54,0,IF(HLOOKUP(GL$2,Recipes!$H:$GI,'Production Calculator'!$A54+2,FALSE)=0,0,HLOOKUP(GL$2,Recipes!$H:$GI,'Production Calculator'!$A54+2,FALSE)*$AK54))+IF($AO54=GL$3,$AM54/VLOOKUP($AO54,Data!$A$50:$B$56,2,FALSE),0)</f>
        <v>0</v>
      </c>
      <c r="GM54" s="11">
        <f>IF(GM$2=$A54,0,IF(HLOOKUP(GM$2,Recipes!$H:$GI,'Production Calculator'!$A54+2,FALSE)=0,0,HLOOKUP(GM$2,Recipes!$H:$GI,'Production Calculator'!$A54+2,FALSE)*$AK54))+IF($AO54=GM$3,$AM54/VLOOKUP($AO54,Data!$A$50:$B$56,2,FALSE),0)</f>
        <v>0</v>
      </c>
      <c r="GN54" s="11">
        <f>IF(GN$2=$A54,0,IF(HLOOKUP(GN$2,Recipes!$H:$GI,'Production Calculator'!$A54+2,FALSE)=0,0,HLOOKUP(GN$2,Recipes!$H:$GI,'Production Calculator'!$A54+2,FALSE)*$AK54))+IF($AO54=GN$3,$AM54/VLOOKUP($AO54,Data!$A$50:$B$56,2,FALSE),0)</f>
        <v>0</v>
      </c>
      <c r="GO54" s="11">
        <f>IF(GO$2=$A54,0,IF(HLOOKUP(GO$2,Recipes!$H:$GI,'Production Calculator'!$A54+2,FALSE)=0,0,HLOOKUP(GO$2,Recipes!$H:$GI,'Production Calculator'!$A54+2,FALSE)*$AK54))+IF($AO54=GO$3,$AM54/VLOOKUP($AO54,Data!$A$50:$B$56,2,FALSE),0)</f>
        <v>0</v>
      </c>
      <c r="GP54" s="11">
        <f>IF(GP$2=$A54,0,IF(HLOOKUP(GP$2,Recipes!$H:$GI,'Production Calculator'!$A54+2,FALSE)=0,0,HLOOKUP(GP$2,Recipes!$H:$GI,'Production Calculator'!$A54+2,FALSE)*$AK54))+IF($AO54=GP$3,$AM54/VLOOKUP($AO54,Data!$A$50:$B$56,2,FALSE),0)</f>
        <v>0</v>
      </c>
      <c r="GQ54" s="11">
        <f>IF(GQ$2=$A54,0,IF(HLOOKUP(GQ$2,Recipes!$H:$GI,'Production Calculator'!$A54+2,FALSE)=0,0,HLOOKUP(GQ$2,Recipes!$H:$GI,'Production Calculator'!$A54+2,FALSE)*$AK54))+IF($AO54=GQ$3,$AM54/VLOOKUP($AO54,Data!$A$50:$B$56,2,FALSE),0)</f>
        <v>0</v>
      </c>
      <c r="GR54" s="11">
        <f>IF(GR$2=$A54,0,IF(HLOOKUP(GR$2,Recipes!$H:$GI,'Production Calculator'!$A54+2,FALSE)=0,0,HLOOKUP(GR$2,Recipes!$H:$GI,'Production Calculator'!$A54+2,FALSE)*$AK54))+IF($AO54=GR$3,$AM54/VLOOKUP($AO54,Data!$A$50:$B$56,2,FALSE),0)</f>
        <v>0</v>
      </c>
      <c r="GS54" s="11">
        <f>IF(GS$2=$A54,0,IF(HLOOKUP(GS$2,Recipes!$H:$GI,'Production Calculator'!$A54+2,FALSE)=0,0,HLOOKUP(GS$2,Recipes!$H:$GI,'Production Calculator'!$A54+2,FALSE)*$AK54))+IF($AO54=GS$3,$AM54/VLOOKUP($AO54,Data!$A$50:$B$56,2,FALSE),0)</f>
        <v>0</v>
      </c>
      <c r="GT54" s="11">
        <f>IF(GT$2=$A54,0,IF(HLOOKUP(GT$2,Recipes!$H:$GI,'Production Calculator'!$A54+2,FALSE)=0,0,HLOOKUP(GT$2,Recipes!$H:$GI,'Production Calculator'!$A54+2,FALSE)*$AK54))+IF($AO54=GT$3,$AM54/VLOOKUP($AO54,Data!$A$50:$B$56,2,FALSE),0)</f>
        <v>0</v>
      </c>
      <c r="GU54" s="11">
        <f>IF(GU$2=$A54,0,IF(HLOOKUP(GU$2,Recipes!$H:$GI,'Production Calculator'!$A54+2,FALSE)=0,0,HLOOKUP(GU$2,Recipes!$H:$GI,'Production Calculator'!$A54+2,FALSE)*$AK54))+IF($AO54=GU$3,$AM54/VLOOKUP($AO54,Data!$A$50:$B$56,2,FALSE),0)</f>
        <v>0</v>
      </c>
      <c r="GV54" s="11">
        <f>IF(GV$2=$A54,0,IF(HLOOKUP(GV$2,Recipes!$H:$GI,'Production Calculator'!$A54+2,FALSE)=0,0,HLOOKUP(GV$2,Recipes!$H:$GI,'Production Calculator'!$A54+2,FALSE)*$AK54))+IF($AO54=GV$3,$AM54/VLOOKUP($AO54,Data!$A$50:$B$56,2,FALSE),0)</f>
        <v>0</v>
      </c>
      <c r="GW54" s="11">
        <f>IF(GW$2=$A54,0,IF(HLOOKUP(GW$2,Recipes!$H:$GI,'Production Calculator'!$A54+2,FALSE)=0,0,HLOOKUP(GW$2,Recipes!$H:$GI,'Production Calculator'!$A54+2,FALSE)*$AK54))+IF($AO54=GW$3,$AM54/VLOOKUP($AO54,Data!$A$50:$B$56,2,FALSE),0)</f>
        <v>0</v>
      </c>
      <c r="GX54" s="11">
        <f>IF(GX$2=$A54,0,IF(HLOOKUP(GX$2,Recipes!$H:$GI,'Production Calculator'!$A54+2,FALSE)=0,0,HLOOKUP(GX$2,Recipes!$H:$GI,'Production Calculator'!$A54+2,FALSE)*$AK54))+IF($AO54=GX$3,$AM54/VLOOKUP($AO54,Data!$A$50:$B$56,2,FALSE),0)</f>
        <v>0</v>
      </c>
      <c r="GY54" s="11">
        <f>IF(GY$2=$A54,0,IF(HLOOKUP(GY$2,Recipes!$H:$GI,'Production Calculator'!$A54+2,FALSE)=0,0,HLOOKUP(GY$2,Recipes!$H:$GI,'Production Calculator'!$A54+2,FALSE)*$AK54))+IF($AO54=GY$3,$AM54/VLOOKUP($AO54,Data!$A$50:$B$56,2,FALSE),0)</f>
        <v>0</v>
      </c>
      <c r="GZ54" s="11">
        <f>IF(GZ$2=$A54,0,IF(HLOOKUP(GZ$2,Recipes!$H:$GI,'Production Calculator'!$A54+2,FALSE)=0,0,HLOOKUP(GZ$2,Recipes!$H:$GI,'Production Calculator'!$A54+2,FALSE)*$AK54))+IF($AO54=GZ$3,$AM54/VLOOKUP($AO54,Data!$A$50:$B$56,2,FALSE),0)</f>
        <v>0</v>
      </c>
      <c r="HA54" s="11">
        <f>IF(HA$2=$A54,0,IF(HLOOKUP(HA$2,Recipes!$H:$GI,'Production Calculator'!$A54+2,FALSE)=0,0,HLOOKUP(HA$2,Recipes!$H:$GI,'Production Calculator'!$A54+2,FALSE)*$AK54))+IF($AO54=HA$3,$AM54/VLOOKUP($AO54,Data!$A$50:$B$56,2,FALSE),0)</f>
        <v>0</v>
      </c>
      <c r="HB54" s="11">
        <f>IF(HB$2=$A54,0,IF(HLOOKUP(HB$2,Recipes!$H:$GI,'Production Calculator'!$A54+2,FALSE)=0,0,HLOOKUP(HB$2,Recipes!$H:$GI,'Production Calculator'!$A54+2,FALSE)*$AK54))+IF($AO54=HB$3,$AM54/VLOOKUP($AO54,Data!$A$50:$B$56,2,FALSE),0)</f>
        <v>0</v>
      </c>
      <c r="HC54" s="11">
        <f>IF(HC$2=$A54,0,IF(HLOOKUP(HC$2,Recipes!$H:$GI,'Production Calculator'!$A54+2,FALSE)=0,0,HLOOKUP(HC$2,Recipes!$H:$GI,'Production Calculator'!$A54+2,FALSE)*$AK54))+IF($AO54=HC$3,$AM54/VLOOKUP($AO54,Data!$A$50:$B$56,2,FALSE),0)</f>
        <v>0</v>
      </c>
      <c r="HD54" s="11">
        <f>IF(HD$2=$A54,0,IF(HLOOKUP(HD$2,Recipes!$H:$GI,'Production Calculator'!$A54+2,FALSE)=0,0,HLOOKUP(HD$2,Recipes!$H:$GI,'Production Calculator'!$A54+2,FALSE)*$AK54))+IF($AO54=HD$3,$AM54/VLOOKUP($AO54,Data!$A$50:$B$56,2,FALSE),0)</f>
        <v>0</v>
      </c>
      <c r="HE54" s="11">
        <f>IF(HE$2=$A54,0,IF(HLOOKUP(HE$2,Recipes!$H:$GI,'Production Calculator'!$A54+2,FALSE)=0,0,HLOOKUP(HE$2,Recipes!$H:$GI,'Production Calculator'!$A54+2,FALSE)*$AK54))+IF($AO54=HE$3,$AM54/VLOOKUP($AO54,Data!$A$50:$B$56,2,FALSE),0)</f>
        <v>0</v>
      </c>
      <c r="HF54" s="11">
        <f>IF(HF$2=$A54,0,IF(HLOOKUP(HF$2,Recipes!$H:$GI,'Production Calculator'!$A54+2,FALSE)=0,0,HLOOKUP(HF$2,Recipes!$H:$GI,'Production Calculator'!$A54+2,FALSE)*$AK54))+IF($AO54=HF$3,$AM54/VLOOKUP($AO54,Data!$A$50:$B$56,2,FALSE),0)</f>
        <v>0</v>
      </c>
      <c r="HG54" s="11">
        <f>IF(HG$2=$A54,0,IF(HLOOKUP(HG$2,Recipes!$H:$GI,'Production Calculator'!$A54+2,FALSE)=0,0,HLOOKUP(HG$2,Recipes!$H:$GI,'Production Calculator'!$A54+2,FALSE)*$AK54))+IF($AO54=HG$3,$AM54/VLOOKUP($AO54,Data!$A$50:$B$56,2,FALSE),0)</f>
        <v>0</v>
      </c>
      <c r="HH54" s="11">
        <f>IF(HH$2=$A54,0,IF(HLOOKUP(HH$2,Recipes!$H:$GI,'Production Calculator'!$A54+2,FALSE)=0,0,HLOOKUP(HH$2,Recipes!$H:$GI,'Production Calculator'!$A54+2,FALSE)*$AK54))+IF($AO54=HH$3,$AM54/VLOOKUP($AO54,Data!$A$50:$B$56,2,FALSE),0)</f>
        <v>0</v>
      </c>
      <c r="HI54" s="11">
        <f>IF(HI$2=$A54,0,IF(HLOOKUP(HI$2,Recipes!$H:$GI,'Production Calculator'!$A54+2,FALSE)=0,0,HLOOKUP(HI$2,Recipes!$H:$GI,'Production Calculator'!$A54+2,FALSE)*$AK54))+IF($AO54=HI$3,$AM54/VLOOKUP($AO54,Data!$A$50:$B$56,2,FALSE),0)</f>
        <v>0</v>
      </c>
      <c r="HJ54" s="11">
        <f>IF(HJ$2=$A54,0,IF(HLOOKUP(HJ$2,Recipes!$H:$GI,'Production Calculator'!$A54+2,FALSE)=0,0,HLOOKUP(HJ$2,Recipes!$H:$GI,'Production Calculator'!$A54+2,FALSE)*$AK54))+IF($AO54=HJ$3,$AM54/VLOOKUP($AO54,Data!$A$50:$B$56,2,FALSE),0)</f>
        <v>0</v>
      </c>
      <c r="HK54" s="11">
        <f>IF(HK$2=$A54,0,IF(HLOOKUP(HK$2,Recipes!$H:$GI,'Production Calculator'!$A54+2,FALSE)=0,0,HLOOKUP(HK$2,Recipes!$H:$GI,'Production Calculator'!$A54+2,FALSE)*$AK54))+IF($AO54=HK$3,$AM54/VLOOKUP($AO54,Data!$A$50:$B$56,2,FALSE),0)</f>
        <v>0</v>
      </c>
      <c r="HL54" s="11">
        <f>IF(HL$2=$A54,0,IF(HLOOKUP(HL$2,Recipes!$H:$GI,'Production Calculator'!$A54+2,FALSE)=0,0,HLOOKUP(HL$2,Recipes!$H:$GI,'Production Calculator'!$A54+2,FALSE)*$AK54))+IF($AO54=HL$3,$AM54/VLOOKUP($AO54,Data!$A$50:$B$56,2,FALSE),0)</f>
        <v>0</v>
      </c>
      <c r="HM54" s="11">
        <f>IF(HM$2=$A54,0,IF(HLOOKUP(HM$2,Recipes!$H:$GI,'Production Calculator'!$A54+2,FALSE)=0,0,HLOOKUP(HM$2,Recipes!$H:$GI,'Production Calculator'!$A54+2,FALSE)*$AK54))+IF($AO54=HM$3,$AM54/VLOOKUP($AO54,Data!$A$50:$B$56,2,FALSE),0)</f>
        <v>0</v>
      </c>
      <c r="HN54" s="11">
        <f>IF(HN$2=$A54,0,IF(HLOOKUP(HN$2,Recipes!$H:$GI,'Production Calculator'!$A54+2,FALSE)=0,0,HLOOKUP(HN$2,Recipes!$H:$GI,'Production Calculator'!$A54+2,FALSE)*$AK54))+IF($AO54=HN$3,$AM54/VLOOKUP($AO54,Data!$A$50:$B$56,2,FALSE),0)</f>
        <v>0</v>
      </c>
      <c r="HO54" s="11">
        <f>IF(HO$2=$A54,0,IF(HLOOKUP(HO$2,Recipes!$H:$GI,'Production Calculator'!$A54+2,FALSE)=0,0,HLOOKUP(HO$2,Recipes!$H:$GI,'Production Calculator'!$A54+2,FALSE)*$AK54))+IF($AO54=HO$3,$AM54/VLOOKUP($AO54,Data!$A$50:$B$56,2,FALSE),0)</f>
        <v>0</v>
      </c>
      <c r="HP54" s="11">
        <f>IF(HP$2=$A54,0,IF(HLOOKUP(HP$2,Recipes!$H:$GI,'Production Calculator'!$A54+2,FALSE)=0,0,HLOOKUP(HP$2,Recipes!$H:$GI,'Production Calculator'!$A54+2,FALSE)*$AK54))+IF($AO54=HP$3,$AM54/VLOOKUP($AO54,Data!$A$50:$B$56,2,FALSE),0)</f>
        <v>0</v>
      </c>
      <c r="HQ54" s="11">
        <f>IF(HQ$2=$A54,0,IF(HLOOKUP(HQ$2,Recipes!$H:$GI,'Production Calculator'!$A54+2,FALSE)=0,0,HLOOKUP(HQ$2,Recipes!$H:$GI,'Production Calculator'!$A54+2,FALSE)*$AK54))+IF($AO54=HQ$3,$AM54/VLOOKUP($AO54,Data!$A$50:$B$56,2,FALSE),0)</f>
        <v>0</v>
      </c>
      <c r="HR54" s="11">
        <f>IF(HR$2=$A54,0,IF(HLOOKUP(HR$2,Recipes!$H:$GI,'Production Calculator'!$A54+2,FALSE)=0,0,HLOOKUP(HR$2,Recipes!$H:$GI,'Production Calculator'!$A54+2,FALSE)*$AK54))+IF($AO54=HR$3,$AM54/VLOOKUP($AO54,Data!$A$50:$B$56,2,FALSE),0)</f>
        <v>0</v>
      </c>
      <c r="HS54" s="121"/>
    </row>
    <row r="55" spans="1:227" x14ac:dyDescent="0.45">
      <c r="A55">
        <v>38</v>
      </c>
      <c r="B55" s="107" t="str">
        <f>VLOOKUP(A55,Recipes!A:B,2)</f>
        <v>Water</v>
      </c>
      <c r="C55" s="133">
        <v>0</v>
      </c>
      <c r="D55" s="108">
        <f>HLOOKUP(A55,$AQ$2:$HR$202,$A$202-1,FALSE)+C55</f>
        <v>0</v>
      </c>
      <c r="E55" s="148" t="s">
        <v>14</v>
      </c>
      <c r="F55" s="109">
        <f>VLOOKUP(A55,Recipes!$A$3:$G$186,6,FALSE)</f>
        <v>0</v>
      </c>
      <c r="G55" s="109">
        <f>VLOOKUP(A55,Recipes!$A$3:$G$186,7,FALSE)</f>
        <v>0</v>
      </c>
      <c r="H55" s="110">
        <f>ROUNDUP(D55/AL55,0)</f>
        <v>0</v>
      </c>
      <c r="I55" s="109">
        <f>VLOOKUP(E55,Data!$A$2:$C$26,3, FALSE)</f>
        <v>0</v>
      </c>
      <c r="J55" s="108">
        <v>0</v>
      </c>
      <c r="K55" s="108">
        <v>0</v>
      </c>
      <c r="L55" s="108">
        <v>0</v>
      </c>
      <c r="M55" s="108">
        <v>0</v>
      </c>
      <c r="N55" s="108">
        <v>0</v>
      </c>
      <c r="O55" s="108">
        <v>0</v>
      </c>
      <c r="P55" s="108">
        <v>0</v>
      </c>
      <c r="Q55" s="108">
        <v>0</v>
      </c>
      <c r="R55" s="108">
        <v>0</v>
      </c>
      <c r="S55">
        <f t="shared" si="87"/>
        <v>0</v>
      </c>
      <c r="T55">
        <f t="shared" si="88"/>
        <v>0</v>
      </c>
      <c r="U55">
        <f t="shared" si="89"/>
        <v>0</v>
      </c>
      <c r="V55">
        <f t="shared" si="90"/>
        <v>0</v>
      </c>
      <c r="W55">
        <f t="shared" si="91"/>
        <v>0</v>
      </c>
      <c r="X55">
        <f t="shared" si="92"/>
        <v>0</v>
      </c>
      <c r="Y55">
        <f t="shared" si="93"/>
        <v>0</v>
      </c>
      <c r="Z55">
        <f t="shared" si="94"/>
        <v>0</v>
      </c>
      <c r="AA55">
        <f t="shared" si="95"/>
        <v>0</v>
      </c>
      <c r="AB55" s="111">
        <f>VLOOKUP($A55,Recipes!$A:$G,4)</f>
        <v>1</v>
      </c>
      <c r="AC55" s="111">
        <f>VLOOKUP($A55,Recipes!$A:$G,5)</f>
        <v>60</v>
      </c>
      <c r="AD55" s="111">
        <f t="shared" si="84"/>
        <v>60</v>
      </c>
      <c r="AE55" s="111">
        <f>VLOOKUP(E55,Data!$A$2:$F$26,5,FALSE)</f>
        <v>0</v>
      </c>
      <c r="AF55" s="111">
        <f>VLOOKUP(E55,Data!$A$2:$F$26,4,FALSE)</f>
        <v>0</v>
      </c>
      <c r="AG55" s="111">
        <f>VLOOKUP(E55,Data!$A$2:$B$26,2, FALSE)</f>
        <v>1</v>
      </c>
      <c r="AH55" s="111">
        <f>1+VLOOKUP($J$3,Data!$A$40:$D$48,2,FALSE)*$J55+VLOOKUP($K$3,Data!$A$40:$D$48,2,FALSE)*$K55+VLOOKUP($L$3,Data!$A$40:$D$48,2,FALSE)*$L55+VLOOKUP($M$3,Data!$A$40:$D$48,2,FALSE)*$M55+VLOOKUP($N$3,Data!$A$40:$D$48,2,FALSE)*$N55+VLOOKUP($O$3,Data!$A$40:$D$48,2,FALSE)*$O55+VLOOKUP($P$3,Data!$A$40:$D$48,2,FALSE)*$P55+VLOOKUP($Q$3,Data!$A$40:$D$48,2,FALSE)*$Q55+VLOOKUP($R$3,Data!$A$40:$D$48,2,FALSE)*$R55</f>
        <v>1</v>
      </c>
      <c r="AI55" s="111">
        <f>MAX(1+VLOOKUP($J$3,Data!$A$40:$D$48,3,FALSE)*$J55+VLOOKUP($K$3,Data!$A$40:$D$48,3,FALSE)*$K55+VLOOKUP($L$3,Data!$A$40:$D$48,3,FALSE)*$L55+VLOOKUP($M$3,Data!$A$40:$D$48,3,FALSE)*$M55+VLOOKUP($N$3,Data!$A$40:$D$48,3,FALSE)*$N55+VLOOKUP($O$3,Data!$A$40:$D$48,3,FALSE)*$O55+VLOOKUP($P$3,Data!$A$40:$D$48,3,FALSE)*$P55+VLOOKUP($Q$3,Data!$A$40:$D$48,3,FALSE)*$Q55+VLOOKUP($R$3,Data!$A$40:$D$48,3,FALSE)*$R55,0)</f>
        <v>1</v>
      </c>
      <c r="AJ55" s="111">
        <f>MAX(1-(VLOOKUP($J$3,Data!$A$40:$D$48,4,FALSE)*$J55+VLOOKUP($K$3,Data!$A$40:$D$48,4,FALSE)*$K55+VLOOKUP($L$3,Data!$A$40:$D$48,4,FALSE)*$L55+VLOOKUP($M$3,Data!$A$40:$D$48,4,FALSE)*$M55+VLOOKUP($N$3,Data!$A$40:$D$48,4,FALSE)*$N55+VLOOKUP($O$3,Data!$A$40:$D$48,4,FALSE)*$O55+VLOOKUP($P$3,Data!$A$40:$D$48,4,FALSE)*$P55+VLOOKUP($Q$3,Data!$A$40:$D$48,4,FALSE)*$Q55+VLOOKUP($R$3,Data!$A$40:$D$48,4,FALSE)*$R55),0.2)</f>
        <v>1</v>
      </c>
      <c r="AK55" s="112">
        <f t="shared" si="85"/>
        <v>0</v>
      </c>
      <c r="AL55" s="111">
        <f t="shared" si="86"/>
        <v>60</v>
      </c>
      <c r="AM55" s="111">
        <f>AE55*H55*AJ55</f>
        <v>0</v>
      </c>
      <c r="AN55" s="111">
        <f>AF55*H55*AJ55</f>
        <v>0</v>
      </c>
      <c r="AO55" s="131" t="s">
        <v>298</v>
      </c>
      <c r="AP55" s="11"/>
      <c r="AQ55" s="11">
        <f>IF(AQ$2=$A55,0,IF(HLOOKUP(AQ$2,Recipes!$H:$GI,'Production Calculator'!$A55+2,FALSE)=0,0,HLOOKUP(AQ$2,Recipes!$H:$GI,'Production Calculator'!$A55+2,FALSE)*$AK55))+IF($AO55=AQ$3,$AM55/VLOOKUP($AO55,Data!$A$50:$B$56,2,FALSE),0)</f>
        <v>0</v>
      </c>
      <c r="AR55" s="11">
        <f>IF(AR$2=$A55,0,IF(HLOOKUP(AR$2,Recipes!$H:$GI,'Production Calculator'!$A55+2,FALSE)=0,0,HLOOKUP(AR$2,Recipes!$H:$GI,'Production Calculator'!$A55+2,FALSE)*$AK55))+IF($AO55=AR$3,$AM55/VLOOKUP($AO55,Data!$A$50:$B$56,2,FALSE),0)</f>
        <v>0</v>
      </c>
      <c r="AS55" s="11">
        <f>IF(AS$2=$A55,0,IF(HLOOKUP(AS$2,Recipes!$H:$GI,'Production Calculator'!$A55+2,FALSE)=0,0,HLOOKUP(AS$2,Recipes!$H:$GI,'Production Calculator'!$A55+2,FALSE)*$AK55))+IF($AO55=AS$3,$AM55/VLOOKUP($AO55,Data!$A$50:$B$56,2,FALSE),0)</f>
        <v>0</v>
      </c>
      <c r="AT55" s="11">
        <f>IF(AT$2=$A55,0,IF(HLOOKUP(AT$2,Recipes!$H:$GI,'Production Calculator'!$A55+2,FALSE)=0,0,HLOOKUP(AT$2,Recipes!$H:$GI,'Production Calculator'!$A55+2,FALSE)*$AK55))+IF($AO55=AT$3,$AM55/VLOOKUP($AO55,Data!$A$50:$B$56,2,FALSE),0)</f>
        <v>0</v>
      </c>
      <c r="AU55" s="11">
        <f>IF(AU$2=$A55,0,IF(HLOOKUP(AU$2,Recipes!$H:$GI,'Production Calculator'!$A55+2,FALSE)=0,0,HLOOKUP(AU$2,Recipes!$H:$GI,'Production Calculator'!$A55+2,FALSE)*$AK55))+IF($AO55=AU$3,$AM55/VLOOKUP($AO55,Data!$A$50:$B$56,2,FALSE),0)</f>
        <v>0</v>
      </c>
      <c r="AV55" s="11">
        <f>IF(AV$2=$A55,0,IF(HLOOKUP(AV$2,Recipes!$H:$GI,'Production Calculator'!$A55+2,FALSE)=0,0,HLOOKUP(AV$2,Recipes!$H:$GI,'Production Calculator'!$A55+2,FALSE)*$AK55))+IF($AO55=AV$3,$AM55/VLOOKUP($AO55,Data!$A$50:$B$56,2,FALSE),0)</f>
        <v>0</v>
      </c>
      <c r="AW55" s="11">
        <f>IF(AW$2=$A55,0,IF(HLOOKUP(AW$2,Recipes!$H:$GI,'Production Calculator'!$A55+2,FALSE)=0,0,HLOOKUP(AW$2,Recipes!$H:$GI,'Production Calculator'!$A55+2,FALSE)*$AK55))+IF($AO55=AW$3,$AM55/VLOOKUP($AO55,Data!$A$50:$B$56,2,FALSE),0)</f>
        <v>0</v>
      </c>
      <c r="AX55" s="11">
        <f>IF(AX$2=$A55,0,IF(HLOOKUP(AX$2,Recipes!$H:$GI,'Production Calculator'!$A55+2,FALSE)=0,0,HLOOKUP(AX$2,Recipes!$H:$GI,'Production Calculator'!$A55+2,FALSE)*$AK55))+IF($AO55=AX$3,$AM55/VLOOKUP($AO55,Data!$A$50:$B$56,2,FALSE),0)</f>
        <v>0</v>
      </c>
      <c r="AY55" s="11">
        <f>IF(AY$2=$A55,0,IF(HLOOKUP(AY$2,Recipes!$H:$GI,'Production Calculator'!$A55+2,FALSE)=0,0,HLOOKUP(AY$2,Recipes!$H:$GI,'Production Calculator'!$A55+2,FALSE)*$AK55))+IF($AO55=AY$3,$AM55/VLOOKUP($AO55,Data!$A$50:$B$56,2,FALSE),0)</f>
        <v>0</v>
      </c>
      <c r="AZ55" s="11">
        <f>IF(AZ$2=$A55,0,IF(HLOOKUP(AZ$2,Recipes!$H:$GI,'Production Calculator'!$A55+2,FALSE)=0,0,HLOOKUP(AZ$2,Recipes!$H:$GI,'Production Calculator'!$A55+2,FALSE)*$AK55))+IF($AO55=AZ$3,$AM55/VLOOKUP($AO55,Data!$A$50:$B$56,2,FALSE),0)</f>
        <v>0</v>
      </c>
      <c r="BA55" s="11">
        <f>IF(BA$2=$A55,0,IF(HLOOKUP(BA$2,Recipes!$H:$GI,'Production Calculator'!$A55+2,FALSE)=0,0,HLOOKUP(BA$2,Recipes!$H:$GI,'Production Calculator'!$A55+2,FALSE)*$AK55))+IF($AO55=BA$3,$AM55/VLOOKUP($AO55,Data!$A$50:$B$56,2,FALSE),0)</f>
        <v>0</v>
      </c>
      <c r="BB55" s="11">
        <f>IF(BB$2=$A55,0,IF(HLOOKUP(BB$2,Recipes!$H:$GI,'Production Calculator'!$A55+2,FALSE)=0,0,HLOOKUP(BB$2,Recipes!$H:$GI,'Production Calculator'!$A55+2,FALSE)*$AK55))+IF($AO55=BB$3,$AM55/VLOOKUP($AO55,Data!$A$50:$B$56,2,FALSE),0)</f>
        <v>0</v>
      </c>
      <c r="BC55" s="11">
        <f>IF(BC$2=$A55,0,IF(HLOOKUP(BC$2,Recipes!$H:$GI,'Production Calculator'!$A55+2,FALSE)=0,0,HLOOKUP(BC$2,Recipes!$H:$GI,'Production Calculator'!$A55+2,FALSE)*$AK55))+IF($AO55=BC$3,$AM55/VLOOKUP($AO55,Data!$A$50:$B$56,2,FALSE),0)</f>
        <v>0</v>
      </c>
      <c r="BD55" s="11">
        <f>IF(BD$2=$A55,0,IF(HLOOKUP(BD$2,Recipes!$H:$GI,'Production Calculator'!$A55+2,FALSE)=0,0,HLOOKUP(BD$2,Recipes!$H:$GI,'Production Calculator'!$A55+2,FALSE)*$AK55))+IF($AO55=BD$3,$AM55/VLOOKUP($AO55,Data!$A$50:$B$56,2,FALSE),0)</f>
        <v>0</v>
      </c>
      <c r="BE55" s="11">
        <f>IF(BE$2=$A55,0,IF(HLOOKUP(BE$2,Recipes!$H:$GI,'Production Calculator'!$A55+2,FALSE)=0,0,HLOOKUP(BE$2,Recipes!$H:$GI,'Production Calculator'!$A55+2,FALSE)*$AK55))+IF($AO55=BE$3,$AM55/VLOOKUP($AO55,Data!$A$50:$B$56,2,FALSE),0)</f>
        <v>0</v>
      </c>
      <c r="BF55" s="11">
        <f>IF(BF$2=$A55,0,IF(HLOOKUP(BF$2,Recipes!$H:$GI,'Production Calculator'!$A55+2,FALSE)=0,0,HLOOKUP(BF$2,Recipes!$H:$GI,'Production Calculator'!$A55+2,FALSE)*$AK55))+IF($AO55=BF$3,$AM55/VLOOKUP($AO55,Data!$A$50:$B$56,2,FALSE),0)</f>
        <v>0</v>
      </c>
      <c r="BG55" s="11">
        <f>IF(BG$2=$A55,0,IF(HLOOKUP(BG$2,Recipes!$H:$GI,'Production Calculator'!$A55+2,FALSE)=0,0,HLOOKUP(BG$2,Recipes!$H:$GI,'Production Calculator'!$A55+2,FALSE)*$AK55))+IF($AO55=BG$3,$AM55/VLOOKUP($AO55,Data!$A$50:$B$56,2,FALSE),0)</f>
        <v>0</v>
      </c>
      <c r="BH55" s="11">
        <f>IF(BH$2=$A55,0,IF(HLOOKUP(BH$2,Recipes!$H:$GI,'Production Calculator'!$A55+2,FALSE)=0,0,HLOOKUP(BH$2,Recipes!$H:$GI,'Production Calculator'!$A55+2,FALSE)*$AK55))+IF($AO55=BH$3,$AM55/VLOOKUP($AO55,Data!$A$50:$B$56,2,FALSE),0)</f>
        <v>0</v>
      </c>
      <c r="BI55" s="11">
        <f>IF(BI$2=$A55,0,IF(HLOOKUP(BI$2,Recipes!$H:$GI,'Production Calculator'!$A55+2,FALSE)=0,0,HLOOKUP(BI$2,Recipes!$H:$GI,'Production Calculator'!$A55+2,FALSE)*$AK55))+IF($AO55=BI$3,$AM55/VLOOKUP($AO55,Data!$A$50:$B$56,2,FALSE),0)</f>
        <v>0</v>
      </c>
      <c r="BJ55" s="11">
        <f>IF(BJ$2=$A55,0,IF(HLOOKUP(BJ$2,Recipes!$H:$GI,'Production Calculator'!$A55+2,FALSE)=0,0,HLOOKUP(BJ$2,Recipes!$H:$GI,'Production Calculator'!$A55+2,FALSE)*$AK55))+IF($AO55=BJ$3,$AM55/VLOOKUP($AO55,Data!$A$50:$B$56,2,FALSE),0)</f>
        <v>0</v>
      </c>
      <c r="BK55" s="11">
        <f>IF(BK$2=$A55,0,IF(HLOOKUP(BK$2,Recipes!$H:$GI,'Production Calculator'!$A55+2,FALSE)=0,0,HLOOKUP(BK$2,Recipes!$H:$GI,'Production Calculator'!$A55+2,FALSE)*$AK55))+IF($AO55=BK$3,$AM55/VLOOKUP($AO55,Data!$A$50:$B$56,2,FALSE),0)</f>
        <v>0</v>
      </c>
      <c r="BL55" s="11">
        <f>IF(BL$2=$A55,0,IF(HLOOKUP(BL$2,Recipes!$H:$GI,'Production Calculator'!$A55+2,FALSE)=0,0,HLOOKUP(BL$2,Recipes!$H:$GI,'Production Calculator'!$A55+2,FALSE)*$AK55))+IF($AO55=BL$3,$AM55/VLOOKUP($AO55,Data!$A$50:$B$56,2,FALSE),0)</f>
        <v>0</v>
      </c>
      <c r="BM55" s="11">
        <f>IF(BM$2=$A55,0,IF(HLOOKUP(BM$2,Recipes!$H:$GI,'Production Calculator'!$A55+2,FALSE)=0,0,HLOOKUP(BM$2,Recipes!$H:$GI,'Production Calculator'!$A55+2,FALSE)*$AK55))+IF($AO55=BM$3,$AM55/VLOOKUP($AO55,Data!$A$50:$B$56,2,FALSE),0)</f>
        <v>0</v>
      </c>
      <c r="BN55" s="11">
        <f>IF(BN$2=$A55,0,IF(HLOOKUP(BN$2,Recipes!$H:$GI,'Production Calculator'!$A55+2,FALSE)=0,0,HLOOKUP(BN$2,Recipes!$H:$GI,'Production Calculator'!$A55+2,FALSE)*$AK55))+IF($AO55=BN$3,$AM55/VLOOKUP($AO55,Data!$A$50:$B$56,2,FALSE),0)</f>
        <v>0</v>
      </c>
      <c r="BO55" s="11">
        <f>IF(BO$2=$A55,0,IF(HLOOKUP(BO$2,Recipes!$H:$GI,'Production Calculator'!$A55+2,FALSE)=0,0,HLOOKUP(BO$2,Recipes!$H:$GI,'Production Calculator'!$A55+2,FALSE)*$AK55))+IF($AO55=BO$3,$AM55/VLOOKUP($AO55,Data!$A$50:$B$56,2,FALSE),0)</f>
        <v>0</v>
      </c>
      <c r="BP55" s="11">
        <f>IF(BP$2=$A55,0,IF(HLOOKUP(BP$2,Recipes!$H:$GI,'Production Calculator'!$A55+2,FALSE)=0,0,HLOOKUP(BP$2,Recipes!$H:$GI,'Production Calculator'!$A55+2,FALSE)*$AK55))+IF($AO55=BP$3,$AM55/VLOOKUP($AO55,Data!$A$50:$B$56,2,FALSE),0)</f>
        <v>0</v>
      </c>
      <c r="BQ55" s="11">
        <f>IF(BQ$2=$A55,0,IF(HLOOKUP(BQ$2,Recipes!$H:$GI,'Production Calculator'!$A55+2,FALSE)=0,0,HLOOKUP(BQ$2,Recipes!$H:$GI,'Production Calculator'!$A55+2,FALSE)*$AK55))+IF($AO55=BQ$3,$AM55/VLOOKUP($AO55,Data!$A$50:$B$56,2,FALSE),0)</f>
        <v>0</v>
      </c>
      <c r="BR55" s="11">
        <f>IF(BR$2=$A55,0,IF(HLOOKUP(BR$2,Recipes!$H:$GI,'Production Calculator'!$A55+2,FALSE)=0,0,HLOOKUP(BR$2,Recipes!$H:$GI,'Production Calculator'!$A55+2,FALSE)*$AK55))+IF($AO55=BR$3,$AM55/VLOOKUP($AO55,Data!$A$50:$B$56,2,FALSE),0)</f>
        <v>0</v>
      </c>
      <c r="BS55" s="11">
        <f>IF(BS$2=$A55,0,IF(HLOOKUP(BS$2,Recipes!$H:$GI,'Production Calculator'!$A55+2,FALSE)=0,0,HLOOKUP(BS$2,Recipes!$H:$GI,'Production Calculator'!$A55+2,FALSE)*$AK55))+IF($AO55=BS$3,$AM55/VLOOKUP($AO55,Data!$A$50:$B$56,2,FALSE),0)</f>
        <v>0</v>
      </c>
      <c r="BT55" s="11">
        <f>IF(BT$2=$A55,0,IF(HLOOKUP(BT$2,Recipes!$H:$GI,'Production Calculator'!$A55+2,FALSE)=0,0,HLOOKUP(BT$2,Recipes!$H:$GI,'Production Calculator'!$A55+2,FALSE)*$AK55))+IF($AO55=BT$3,$AM55/VLOOKUP($AO55,Data!$A$50:$B$56,2,FALSE),0)</f>
        <v>0</v>
      </c>
      <c r="BU55" s="11">
        <f>IF(BU$2=$A55,0,IF(HLOOKUP(BU$2,Recipes!$H:$GI,'Production Calculator'!$A55+2,FALSE)=0,0,HLOOKUP(BU$2,Recipes!$H:$GI,'Production Calculator'!$A55+2,FALSE)*$AK55))+IF($AO55=BU$3,$AM55/VLOOKUP($AO55,Data!$A$50:$B$56,2,FALSE),0)</f>
        <v>0</v>
      </c>
      <c r="BV55" s="11">
        <f>IF(BV$2=$A55,0,IF(HLOOKUP(BV$2,Recipes!$H:$GI,'Production Calculator'!$A55+2,FALSE)=0,0,HLOOKUP(BV$2,Recipes!$H:$GI,'Production Calculator'!$A55+2,FALSE)*$AK55))+IF($AO55=BV$3,$AM55/VLOOKUP($AO55,Data!$A$50:$B$56,2,FALSE),0)</f>
        <v>0</v>
      </c>
      <c r="BW55" s="11">
        <f>IF(BW$2=$A55,0,IF(HLOOKUP(BW$2,Recipes!$H:$GI,'Production Calculator'!$A55+2,FALSE)=0,0,HLOOKUP(BW$2,Recipes!$H:$GI,'Production Calculator'!$A55+2,FALSE)*$AK55))+IF($AO55=BW$3,$AM55/VLOOKUP($AO55,Data!$A$50:$B$56,2,FALSE),0)</f>
        <v>0</v>
      </c>
      <c r="BX55" s="11">
        <f>IF(BX$2=$A55,0,IF(HLOOKUP(BX$2,Recipes!$H:$GI,'Production Calculator'!$A55+2,FALSE)=0,0,HLOOKUP(BX$2,Recipes!$H:$GI,'Production Calculator'!$A55+2,FALSE)*$AK55))+IF($AO55=BX$3,$AM55/VLOOKUP($AO55,Data!$A$50:$B$56,2,FALSE),0)</f>
        <v>0</v>
      </c>
      <c r="BY55" s="11">
        <f>IF(BY$2=$A55,0,IF(HLOOKUP(BY$2,Recipes!$H:$GI,'Production Calculator'!$A55+2,FALSE)=0,0,HLOOKUP(BY$2,Recipes!$H:$GI,'Production Calculator'!$A55+2,FALSE)*$AK55))+IF($AO55=BY$3,$AM55/VLOOKUP($AO55,Data!$A$50:$B$56,2,FALSE),0)</f>
        <v>0</v>
      </c>
      <c r="BZ55" s="11">
        <f>IF(BZ$2=$A55,0,IF(HLOOKUP(BZ$2,Recipes!$H:$GI,'Production Calculator'!$A55+2,FALSE)=0,0,HLOOKUP(BZ$2,Recipes!$H:$GI,'Production Calculator'!$A55+2,FALSE)*$AK55))+IF($AO55=BZ$3,$AM55/VLOOKUP($AO55,Data!$A$50:$B$56,2,FALSE),0)</f>
        <v>0</v>
      </c>
      <c r="CA55" s="11">
        <f>IF(CA$2=$A55,0,IF(HLOOKUP(CA$2,Recipes!$H:$GI,'Production Calculator'!$A55+2,FALSE)=0,0,HLOOKUP(CA$2,Recipes!$H:$GI,'Production Calculator'!$A55+2,FALSE)*$AK55))+IF($AO55=CA$3,$AM55/VLOOKUP($AO55,Data!$A$50:$B$56,2,FALSE),0)</f>
        <v>0</v>
      </c>
      <c r="CB55" s="11">
        <f>IF(CB$2=$A55,0,IF(HLOOKUP(CB$2,Recipes!$H:$GI,'Production Calculator'!$A55+2,FALSE)=0,0,HLOOKUP(CB$2,Recipes!$H:$GI,'Production Calculator'!$A55+2,FALSE)*$AK55))+IF($AO55=CB$3,$AM55/VLOOKUP($AO55,Data!$A$50:$B$56,2,FALSE),0)</f>
        <v>0</v>
      </c>
      <c r="CC55" s="11">
        <f>IF(CC$2=$A55,0,IF(HLOOKUP(CC$2,Recipes!$H:$GI,'Production Calculator'!$A55+2,FALSE)=0,0,HLOOKUP(CC$2,Recipes!$H:$GI,'Production Calculator'!$A55+2,FALSE)*$AK55))+IF($AO55=CC$3,$AM55/VLOOKUP($AO55,Data!$A$50:$B$56,2,FALSE),0)</f>
        <v>0</v>
      </c>
      <c r="CD55" s="11">
        <f>IF(CD$2=$A55,0,IF(HLOOKUP(CD$2,Recipes!$H:$GI,'Production Calculator'!$A55+2,FALSE)=0,0,HLOOKUP(CD$2,Recipes!$H:$GI,'Production Calculator'!$A55+2,FALSE)*$AK55))+IF($AO55=CD$3,$AM55/VLOOKUP($AO55,Data!$A$50:$B$56,2,FALSE),0)</f>
        <v>0</v>
      </c>
      <c r="CE55" s="11">
        <f>IF(CE$2=$A55,0,IF(HLOOKUP(CE$2,Recipes!$H:$GI,'Production Calculator'!$A55+2,FALSE)=0,0,HLOOKUP(CE$2,Recipes!$H:$GI,'Production Calculator'!$A55+2,FALSE)*$AK55))+IF($AO55=CE$3,$AM55/VLOOKUP($AO55,Data!$A$50:$B$56,2,FALSE),0)</f>
        <v>0</v>
      </c>
      <c r="CF55" s="11">
        <f>IF(CF$2=$A55,0,IF(HLOOKUP(CF$2,Recipes!$H:$GI,'Production Calculator'!$A55+2,FALSE)=0,0,HLOOKUP(CF$2,Recipes!$H:$GI,'Production Calculator'!$A55+2,FALSE)*$AK55))+IF($AO55=CF$3,$AM55/VLOOKUP($AO55,Data!$A$50:$B$56,2,FALSE),0)</f>
        <v>0</v>
      </c>
      <c r="CG55" s="11">
        <f>IF(CG$2=$A55,0,IF(HLOOKUP(CG$2,Recipes!$H:$GI,'Production Calculator'!$A55+2,FALSE)=0,0,HLOOKUP(CG$2,Recipes!$H:$GI,'Production Calculator'!$A55+2,FALSE)*$AK55))+IF($AO55=CG$3,$AM55/VLOOKUP($AO55,Data!$A$50:$B$56,2,FALSE),0)</f>
        <v>0</v>
      </c>
      <c r="CH55" s="11">
        <f>IF(CH$2=$A55,0,IF(HLOOKUP(CH$2,Recipes!$H:$GI,'Production Calculator'!$A55+2,FALSE)=0,0,HLOOKUP(CH$2,Recipes!$H:$GI,'Production Calculator'!$A55+2,FALSE)*$AK55))+IF($AO55=CH$3,$AM55/VLOOKUP($AO55,Data!$A$50:$B$56,2,FALSE),0)</f>
        <v>0</v>
      </c>
      <c r="CI55" s="11">
        <f>IF(CI$2=$A55,0,IF(HLOOKUP(CI$2,Recipes!$H:$GI,'Production Calculator'!$A55+2,FALSE)=0,0,HLOOKUP(CI$2,Recipes!$H:$GI,'Production Calculator'!$A55+2,FALSE)*$AK55))+IF($AO55=CI$3,$AM55/VLOOKUP($AO55,Data!$A$50:$B$56,2,FALSE),0)</f>
        <v>0</v>
      </c>
      <c r="CJ55" s="11">
        <f>IF(CJ$2=$A55,0,IF(HLOOKUP(CJ$2,Recipes!$H:$GI,'Production Calculator'!$A55+2,FALSE)=0,0,HLOOKUP(CJ$2,Recipes!$H:$GI,'Production Calculator'!$A55+2,FALSE)*$AK55))+IF($AO55=CJ$3,$AM55/VLOOKUP($AO55,Data!$A$50:$B$56,2,FALSE),0)</f>
        <v>0</v>
      </c>
      <c r="CK55" s="11">
        <f>IF(CK$2=$A55,0,IF(HLOOKUP(CK$2,Recipes!$H:$GI,'Production Calculator'!$A55+2,FALSE)=0,0,HLOOKUP(CK$2,Recipes!$H:$GI,'Production Calculator'!$A55+2,FALSE)*$AK55))+IF($AO55=CK$3,$AM55/VLOOKUP($AO55,Data!$A$50:$B$56,2,FALSE),0)</f>
        <v>0</v>
      </c>
      <c r="CL55" s="11">
        <f>IF(CL$2=$A55,0,IF(HLOOKUP(CL$2,Recipes!$H:$GI,'Production Calculator'!$A55+2,FALSE)=0,0,HLOOKUP(CL$2,Recipes!$H:$GI,'Production Calculator'!$A55+2,FALSE)*$AK55))+IF($AO55=CL$3,$AM55/VLOOKUP($AO55,Data!$A$50:$B$56,2,FALSE),0)</f>
        <v>0</v>
      </c>
      <c r="CM55" s="11">
        <f>IF(CM$2=$A55,0,IF(HLOOKUP(CM$2,Recipes!$H:$GI,'Production Calculator'!$A55+2,FALSE)=0,0,HLOOKUP(CM$2,Recipes!$H:$GI,'Production Calculator'!$A55+2,FALSE)*$AK55))+IF($AO55=CM$3,$AM55/VLOOKUP($AO55,Data!$A$50:$B$56,2,FALSE),0)</f>
        <v>0</v>
      </c>
      <c r="CN55" s="11">
        <f>IF(CN$2=$A55,0,IF(HLOOKUP(CN$2,Recipes!$H:$GI,'Production Calculator'!$A55+2,FALSE)=0,0,HLOOKUP(CN$2,Recipes!$H:$GI,'Production Calculator'!$A55+2,FALSE)*$AK55))+IF($AO55=CN$3,$AM55/VLOOKUP($AO55,Data!$A$50:$B$56,2,FALSE),0)</f>
        <v>0</v>
      </c>
      <c r="CO55" s="11">
        <f>IF(CO$2=$A55,0,IF(HLOOKUP(CO$2,Recipes!$H:$GI,'Production Calculator'!$A55+2,FALSE)=0,0,HLOOKUP(CO$2,Recipes!$H:$GI,'Production Calculator'!$A55+2,FALSE)*$AK55))+IF($AO55=CO$3,$AM55/VLOOKUP($AO55,Data!$A$50:$B$56,2,FALSE),0)</f>
        <v>0</v>
      </c>
      <c r="CP55" s="11">
        <f>IF(CP$2=$A55,0,IF(HLOOKUP(CP$2,Recipes!$H:$GI,'Production Calculator'!$A55+2,FALSE)=0,0,HLOOKUP(CP$2,Recipes!$H:$GI,'Production Calculator'!$A55+2,FALSE)*$AK55))+IF($AO55=CP$3,$AM55/VLOOKUP($AO55,Data!$A$50:$B$56,2,FALSE),0)</f>
        <v>0</v>
      </c>
      <c r="CQ55" s="11">
        <f>IF(CQ$2=$A55,0,IF(HLOOKUP(CQ$2,Recipes!$H:$GI,'Production Calculator'!$A55+2,FALSE)=0,0,HLOOKUP(CQ$2,Recipes!$H:$GI,'Production Calculator'!$A55+2,FALSE)*$AK55))+IF($AO55=CQ$3,$AM55/VLOOKUP($AO55,Data!$A$50:$B$56,2,FALSE),0)</f>
        <v>0</v>
      </c>
      <c r="CR55" s="11">
        <f>IF(CR$2=$A55,0,IF(HLOOKUP(CR$2,Recipes!$H:$GI,'Production Calculator'!$A55+2,FALSE)=0,0,HLOOKUP(CR$2,Recipes!$H:$GI,'Production Calculator'!$A55+2,FALSE)*$AK55))+IF($AO55=CR$3,$AM55/VLOOKUP($AO55,Data!$A$50:$B$56,2,FALSE),0)</f>
        <v>0</v>
      </c>
      <c r="CS55" s="11">
        <f>IF(CS$2=$A55,0,IF(HLOOKUP(CS$2,Recipes!$H:$GI,'Production Calculator'!$A55+2,FALSE)=0,0,HLOOKUP(CS$2,Recipes!$H:$GI,'Production Calculator'!$A55+2,FALSE)*$AK55))+IF($AO55=CS$3,$AM55/VLOOKUP($AO55,Data!$A$50:$B$56,2,FALSE),0)</f>
        <v>0</v>
      </c>
      <c r="CT55" s="11">
        <f>IF(CT$2=$A55,0,IF(HLOOKUP(CT$2,Recipes!$H:$GI,'Production Calculator'!$A55+2,FALSE)=0,0,HLOOKUP(CT$2,Recipes!$H:$GI,'Production Calculator'!$A55+2,FALSE)*$AK55))+IF($AO55=CT$3,$AM55/VLOOKUP($AO55,Data!$A$50:$B$56,2,FALSE),0)</f>
        <v>0</v>
      </c>
      <c r="CU55" s="11">
        <f>IF(CU$2=$A55,0,IF(HLOOKUP(CU$2,Recipes!$H:$GI,'Production Calculator'!$A55+2,FALSE)=0,0,HLOOKUP(CU$2,Recipes!$H:$GI,'Production Calculator'!$A55+2,FALSE)*$AK55))+IF($AO55=CU$3,$AM55/VLOOKUP($AO55,Data!$A$50:$B$56,2,FALSE),0)</f>
        <v>0</v>
      </c>
      <c r="CV55" s="11">
        <f>IF(CV$2=$A55,0,IF(HLOOKUP(CV$2,Recipes!$H:$GI,'Production Calculator'!$A55+2,FALSE)=0,0,HLOOKUP(CV$2,Recipes!$H:$GI,'Production Calculator'!$A55+2,FALSE)*$AK55))+IF($AO55=CV$3,$AM55/VLOOKUP($AO55,Data!$A$50:$B$56,2,FALSE),0)</f>
        <v>0</v>
      </c>
      <c r="CW55" s="11">
        <f>IF(CW$2=$A55,0,IF(HLOOKUP(CW$2,Recipes!$H:$GI,'Production Calculator'!$A55+2,FALSE)=0,0,HLOOKUP(CW$2,Recipes!$H:$GI,'Production Calculator'!$A55+2,FALSE)*$AK55))+IF($AO55=CW$3,$AM55/VLOOKUP($AO55,Data!$A$50:$B$56,2,FALSE),0)</f>
        <v>0</v>
      </c>
      <c r="CX55" s="11">
        <f>IF(CX$2=$A55,0,IF(HLOOKUP(CX$2,Recipes!$H:$GI,'Production Calculator'!$A55+2,FALSE)=0,0,HLOOKUP(CX$2,Recipes!$H:$GI,'Production Calculator'!$A55+2,FALSE)*$AK55))+IF($AO55=CX$3,$AM55/VLOOKUP($AO55,Data!$A$50:$B$56,2,FALSE),0)</f>
        <v>0</v>
      </c>
      <c r="CY55" s="11">
        <f>IF(CY$2=$A55,0,IF(HLOOKUP(CY$2,Recipes!$H:$GI,'Production Calculator'!$A55+2,FALSE)=0,0,HLOOKUP(CY$2,Recipes!$H:$GI,'Production Calculator'!$A55+2,FALSE)*$AK55))+IF($AO55=CY$3,$AM55/VLOOKUP($AO55,Data!$A$50:$B$56,2,FALSE),0)</f>
        <v>0</v>
      </c>
      <c r="CZ55" s="11">
        <f>IF(CZ$2=$A55,0,IF(HLOOKUP(CZ$2,Recipes!$H:$GI,'Production Calculator'!$A55+2,FALSE)=0,0,HLOOKUP(CZ$2,Recipes!$H:$GI,'Production Calculator'!$A55+2,FALSE)*$AK55))+IF($AO55=CZ$3,$AM55/VLOOKUP($AO55,Data!$A$50:$B$56,2,FALSE),0)</f>
        <v>0</v>
      </c>
      <c r="DA55" s="11">
        <f>IF(DA$2=$A55,0,IF(HLOOKUP(DA$2,Recipes!$H:$GI,'Production Calculator'!$A55+2,FALSE)=0,0,HLOOKUP(DA$2,Recipes!$H:$GI,'Production Calculator'!$A55+2,FALSE)*$AK55))+IF($AO55=DA$3,$AM55/VLOOKUP($AO55,Data!$A$50:$B$56,2,FALSE),0)</f>
        <v>0</v>
      </c>
      <c r="DB55" s="11">
        <f>IF(DB$2=$A55,0,IF(HLOOKUP(DB$2,Recipes!$H:$GI,'Production Calculator'!$A55+2,FALSE)=0,0,HLOOKUP(DB$2,Recipes!$H:$GI,'Production Calculator'!$A55+2,FALSE)*$AK55))+IF($AO55=DB$3,$AM55/VLOOKUP($AO55,Data!$A$50:$B$56,2,FALSE),0)</f>
        <v>0</v>
      </c>
      <c r="DC55" s="11">
        <f>IF(DC$2=$A55,0,IF(HLOOKUP(DC$2,Recipes!$H:$GI,'Production Calculator'!$A55+2,FALSE)=0,0,HLOOKUP(DC$2,Recipes!$H:$GI,'Production Calculator'!$A55+2,FALSE)*$AK55))+IF($AO55=DC$3,$AM55/VLOOKUP($AO55,Data!$A$50:$B$56,2,FALSE),0)</f>
        <v>0</v>
      </c>
      <c r="DD55" s="11">
        <f>IF(DD$2=$A55,0,IF(HLOOKUP(DD$2,Recipes!$H:$GI,'Production Calculator'!$A55+2,FALSE)=0,0,HLOOKUP(DD$2,Recipes!$H:$GI,'Production Calculator'!$A55+2,FALSE)*$AK55))+IF($AO55=DD$3,$AM55/VLOOKUP($AO55,Data!$A$50:$B$56,2,FALSE),0)</f>
        <v>0</v>
      </c>
      <c r="DE55" s="11">
        <f>IF(DE$2=$A55,0,IF(HLOOKUP(DE$2,Recipes!$H:$GI,'Production Calculator'!$A55+2,FALSE)=0,0,HLOOKUP(DE$2,Recipes!$H:$GI,'Production Calculator'!$A55+2,FALSE)*$AK55))+IF($AO55=DE$3,$AM55/VLOOKUP($AO55,Data!$A$50:$B$56,2,FALSE),0)</f>
        <v>0</v>
      </c>
      <c r="DF55" s="11">
        <f>IF(DF$2=$A55,0,IF(HLOOKUP(DF$2,Recipes!$H:$GI,'Production Calculator'!$A55+2,FALSE)=0,0,HLOOKUP(DF$2,Recipes!$H:$GI,'Production Calculator'!$A55+2,FALSE)*$AK55))+IF($AO55=DF$3,$AM55/VLOOKUP($AO55,Data!$A$50:$B$56,2,FALSE),0)</f>
        <v>0</v>
      </c>
      <c r="DG55" s="11">
        <f>IF(DG$2=$A55,0,IF(HLOOKUP(DG$2,Recipes!$H:$GI,'Production Calculator'!$A55+2,FALSE)=0,0,HLOOKUP(DG$2,Recipes!$H:$GI,'Production Calculator'!$A55+2,FALSE)*$AK55))+IF($AO55=DG$3,$AM55/VLOOKUP($AO55,Data!$A$50:$B$56,2,FALSE),0)</f>
        <v>0</v>
      </c>
      <c r="DH55" s="11">
        <f>IF(DH$2=$A55,0,IF(HLOOKUP(DH$2,Recipes!$H:$GI,'Production Calculator'!$A55+2,FALSE)=0,0,HLOOKUP(DH$2,Recipes!$H:$GI,'Production Calculator'!$A55+2,FALSE)*$AK55))+IF($AO55=DH$3,$AM55/VLOOKUP($AO55,Data!$A$50:$B$56,2,FALSE),0)</f>
        <v>0</v>
      </c>
      <c r="DI55" s="11">
        <f>IF(DI$2=$A55,0,IF(HLOOKUP(DI$2,Recipes!$H:$GI,'Production Calculator'!$A55+2,FALSE)=0,0,HLOOKUP(DI$2,Recipes!$H:$GI,'Production Calculator'!$A55+2,FALSE)*$AK55))+IF($AO55=DI$3,$AM55/VLOOKUP($AO55,Data!$A$50:$B$56,2,FALSE),0)</f>
        <v>0</v>
      </c>
      <c r="DJ55" s="11">
        <f>IF(DJ$2=$A55,0,IF(HLOOKUP(DJ$2,Recipes!$H:$GI,'Production Calculator'!$A55+2,FALSE)=0,0,HLOOKUP(DJ$2,Recipes!$H:$GI,'Production Calculator'!$A55+2,FALSE)*$AK55))+IF($AO55=DJ$3,$AM55/VLOOKUP($AO55,Data!$A$50:$B$56,2,FALSE),0)</f>
        <v>0</v>
      </c>
      <c r="DK55" s="11">
        <f>IF(DK$2=$A55,0,IF(HLOOKUP(DK$2,Recipes!$H:$GI,'Production Calculator'!$A55+2,FALSE)=0,0,HLOOKUP(DK$2,Recipes!$H:$GI,'Production Calculator'!$A55+2,FALSE)*$AK55))+IF($AO55=DK$3,$AM55/VLOOKUP($AO55,Data!$A$50:$B$56,2,FALSE),0)</f>
        <v>0</v>
      </c>
      <c r="DL55" s="11">
        <f>IF(DL$2=$A55,0,IF(HLOOKUP(DL$2,Recipes!$H:$GI,'Production Calculator'!$A55+2,FALSE)=0,0,HLOOKUP(DL$2,Recipes!$H:$GI,'Production Calculator'!$A55+2,FALSE)*$AK55))+IF($AO55=DL$3,$AM55/VLOOKUP($AO55,Data!$A$50:$B$56,2,FALSE),0)</f>
        <v>0</v>
      </c>
      <c r="DM55" s="11">
        <f>IF(DM$2=$A55,0,IF(HLOOKUP(DM$2,Recipes!$H:$GI,'Production Calculator'!$A55+2,FALSE)=0,0,HLOOKUP(DM$2,Recipes!$H:$GI,'Production Calculator'!$A55+2,FALSE)*$AK55))+IF($AO55=DM$3,$AM55/VLOOKUP($AO55,Data!$A$50:$B$56,2,FALSE),0)</f>
        <v>0</v>
      </c>
      <c r="DN55" s="11">
        <f>IF(DN$2=$A55,0,IF(HLOOKUP(DN$2,Recipes!$H:$GI,'Production Calculator'!$A55+2,FALSE)=0,0,HLOOKUP(DN$2,Recipes!$H:$GI,'Production Calculator'!$A55+2,FALSE)*$AK55))+IF($AO55=DN$3,$AM55/VLOOKUP($AO55,Data!$A$50:$B$56,2,FALSE),0)</f>
        <v>0</v>
      </c>
      <c r="DO55" s="11">
        <f>IF(DO$2=$A55,0,IF(HLOOKUP(DO$2,Recipes!$H:$GI,'Production Calculator'!$A55+2,FALSE)=0,0,HLOOKUP(DO$2,Recipes!$H:$GI,'Production Calculator'!$A55+2,FALSE)*$AK55))+IF($AO55=DO$3,$AM55/VLOOKUP($AO55,Data!$A$50:$B$56,2,FALSE),0)</f>
        <v>0</v>
      </c>
      <c r="DP55" s="11">
        <f>IF(DP$2=$A55,0,IF(HLOOKUP(DP$2,Recipes!$H:$GI,'Production Calculator'!$A55+2,FALSE)=0,0,HLOOKUP(DP$2,Recipes!$H:$GI,'Production Calculator'!$A55+2,FALSE)*$AK55))+IF($AO55=DP$3,$AM55/VLOOKUP($AO55,Data!$A$50:$B$56,2,FALSE),0)</f>
        <v>0</v>
      </c>
      <c r="DQ55" s="11">
        <f>IF(DQ$2=$A55,0,IF(HLOOKUP(DQ$2,Recipes!$H:$GI,'Production Calculator'!$A55+2,FALSE)=0,0,HLOOKUP(DQ$2,Recipes!$H:$GI,'Production Calculator'!$A55+2,FALSE)*$AK55))+IF($AO55=DQ$3,$AM55/VLOOKUP($AO55,Data!$A$50:$B$56,2,FALSE),0)</f>
        <v>0</v>
      </c>
      <c r="DR55" s="11">
        <f>IF(DR$2=$A55,0,IF(HLOOKUP(DR$2,Recipes!$H:$GI,'Production Calculator'!$A55+2,FALSE)=0,0,HLOOKUP(DR$2,Recipes!$H:$GI,'Production Calculator'!$A55+2,FALSE)*$AK55))+IF($AO55=DR$3,$AM55/VLOOKUP($AO55,Data!$A$50:$B$56,2,FALSE),0)</f>
        <v>0</v>
      </c>
      <c r="DS55" s="11">
        <f>IF(DS$2=$A55,0,IF(HLOOKUP(DS$2,Recipes!$H:$GI,'Production Calculator'!$A55+2,FALSE)=0,0,HLOOKUP(DS$2,Recipes!$H:$GI,'Production Calculator'!$A55+2,FALSE)*$AK55))+IF($AO55=DS$3,$AM55/VLOOKUP($AO55,Data!$A$50:$B$56,2,FALSE),0)</f>
        <v>0</v>
      </c>
      <c r="DT55" s="11">
        <f>IF(DT$2=$A55,0,IF(HLOOKUP(DT$2,Recipes!$H:$GI,'Production Calculator'!$A55+2,FALSE)=0,0,HLOOKUP(DT$2,Recipes!$H:$GI,'Production Calculator'!$A55+2,FALSE)*$AK55))+IF($AO55=DT$3,$AM55/VLOOKUP($AO55,Data!$A$50:$B$56,2,FALSE),0)</f>
        <v>0</v>
      </c>
      <c r="DU55" s="11">
        <f>IF(DU$2=$A55,0,IF(HLOOKUP(DU$2,Recipes!$H:$GI,'Production Calculator'!$A55+2,FALSE)=0,0,HLOOKUP(DU$2,Recipes!$H:$GI,'Production Calculator'!$A55+2,FALSE)*$AK55))+IF($AO55=DU$3,$AM55/VLOOKUP($AO55,Data!$A$50:$B$56,2,FALSE),0)</f>
        <v>0</v>
      </c>
      <c r="DV55" s="11">
        <f>IF(DV$2=$A55,0,IF(HLOOKUP(DV$2,Recipes!$H:$GI,'Production Calculator'!$A55+2,FALSE)=0,0,HLOOKUP(DV$2,Recipes!$H:$GI,'Production Calculator'!$A55+2,FALSE)*$AK55))+IF($AO55=DV$3,$AM55/VLOOKUP($AO55,Data!$A$50:$B$56,2,FALSE),0)</f>
        <v>0</v>
      </c>
      <c r="DW55" s="11">
        <f>IF(DW$2=$A55,0,IF(HLOOKUP(DW$2,Recipes!$H:$GI,'Production Calculator'!$A55+2,FALSE)=0,0,HLOOKUP(DW$2,Recipes!$H:$GI,'Production Calculator'!$A55+2,FALSE)*$AK55))+IF($AO55=DW$3,$AM55/VLOOKUP($AO55,Data!$A$50:$B$56,2,FALSE),0)</f>
        <v>0</v>
      </c>
      <c r="DX55" s="11">
        <f>IF(DX$2=$A55,0,IF(HLOOKUP(DX$2,Recipes!$H:$GI,'Production Calculator'!$A55+2,FALSE)=0,0,HLOOKUP(DX$2,Recipes!$H:$GI,'Production Calculator'!$A55+2,FALSE)*$AK55))+IF($AO55=DX$3,$AM55/VLOOKUP($AO55,Data!$A$50:$B$56,2,FALSE),0)</f>
        <v>0</v>
      </c>
      <c r="DY55" s="11">
        <f>IF(DY$2=$A55,0,IF(HLOOKUP(DY$2,Recipes!$H:$GI,'Production Calculator'!$A55+2,FALSE)=0,0,HLOOKUP(DY$2,Recipes!$H:$GI,'Production Calculator'!$A55+2,FALSE)*$AK55))+IF($AO55=DY$3,$AM55/VLOOKUP($AO55,Data!$A$50:$B$56,2,FALSE),0)</f>
        <v>0</v>
      </c>
      <c r="DZ55" s="11">
        <f>IF(DZ$2=$A55,0,IF(HLOOKUP(DZ$2,Recipes!$H:$GI,'Production Calculator'!$A55+2,FALSE)=0,0,HLOOKUP(DZ$2,Recipes!$H:$GI,'Production Calculator'!$A55+2,FALSE)*$AK55))+IF($AO55=DZ$3,$AM55/VLOOKUP($AO55,Data!$A$50:$B$56,2,FALSE),0)</f>
        <v>0</v>
      </c>
      <c r="EA55" s="11">
        <f>IF(EA$2=$A55,0,IF(HLOOKUP(EA$2,Recipes!$H:$GI,'Production Calculator'!$A55+2,FALSE)=0,0,HLOOKUP(EA$2,Recipes!$H:$GI,'Production Calculator'!$A55+2,FALSE)*$AK55))+IF($AO55=EA$3,$AM55/VLOOKUP($AO55,Data!$A$50:$B$56,2,FALSE),0)</f>
        <v>0</v>
      </c>
      <c r="EB55" s="11">
        <f>IF(EB$2=$A55,0,IF(HLOOKUP(EB$2,Recipes!$H:$GI,'Production Calculator'!$A55+2,FALSE)=0,0,HLOOKUP(EB$2,Recipes!$H:$GI,'Production Calculator'!$A55+2,FALSE)*$AK55))+IF($AO55=EB$3,$AM55/VLOOKUP($AO55,Data!$A$50:$B$56,2,FALSE),0)</f>
        <v>0</v>
      </c>
      <c r="EC55" s="11">
        <f>IF(EC$2=$A55,0,IF(HLOOKUP(EC$2,Recipes!$H:$GI,'Production Calculator'!$A55+2,FALSE)=0,0,HLOOKUP(EC$2,Recipes!$H:$GI,'Production Calculator'!$A55+2,FALSE)*$AK55))+IF($AO55=EC$3,$AM55/VLOOKUP($AO55,Data!$A$50:$B$56,2,FALSE),0)</f>
        <v>0</v>
      </c>
      <c r="ED55" s="11">
        <f>IF(ED$2=$A55,0,IF(HLOOKUP(ED$2,Recipes!$H:$GI,'Production Calculator'!$A55+2,FALSE)=0,0,HLOOKUP(ED$2,Recipes!$H:$GI,'Production Calculator'!$A55+2,FALSE)*$AK55))+IF($AO55=ED$3,$AM55/VLOOKUP($AO55,Data!$A$50:$B$56,2,FALSE),0)</f>
        <v>0</v>
      </c>
      <c r="EE55" s="11">
        <f>IF(EE$2=$A55,0,IF(HLOOKUP(EE$2,Recipes!$H:$GI,'Production Calculator'!$A55+2,FALSE)=0,0,HLOOKUP(EE$2,Recipes!$H:$GI,'Production Calculator'!$A55+2,FALSE)*$AK55))+IF($AO55=EE$3,$AM55/VLOOKUP($AO55,Data!$A$50:$B$56,2,FALSE),0)</f>
        <v>0</v>
      </c>
      <c r="EF55" s="11">
        <f>IF(EF$2=$A55,0,IF(HLOOKUP(EF$2,Recipes!$H:$GI,'Production Calculator'!$A55+2,FALSE)=0,0,HLOOKUP(EF$2,Recipes!$H:$GI,'Production Calculator'!$A55+2,FALSE)*$AK55))+IF($AO55=EF$3,$AM55/VLOOKUP($AO55,Data!$A$50:$B$56,2,FALSE),0)</f>
        <v>0</v>
      </c>
      <c r="EG55" s="11">
        <f>IF(EG$2=$A55,0,IF(HLOOKUP(EG$2,Recipes!$H:$GI,'Production Calculator'!$A55+2,FALSE)=0,0,HLOOKUP(EG$2,Recipes!$H:$GI,'Production Calculator'!$A55+2,FALSE)*$AK55))+IF($AO55=EG$3,$AM55/VLOOKUP($AO55,Data!$A$50:$B$56,2,FALSE),0)</f>
        <v>0</v>
      </c>
      <c r="EH55" s="11">
        <f>IF(EH$2=$A55,0,IF(HLOOKUP(EH$2,Recipes!$H:$GI,'Production Calculator'!$A55+2,FALSE)=0,0,HLOOKUP(EH$2,Recipes!$H:$GI,'Production Calculator'!$A55+2,FALSE)*$AK55))+IF($AO55=EH$3,$AM55/VLOOKUP($AO55,Data!$A$50:$B$56,2,FALSE),0)</f>
        <v>0</v>
      </c>
      <c r="EI55" s="11">
        <f>IF(EI$2=$A55,0,IF(HLOOKUP(EI$2,Recipes!$H:$GI,'Production Calculator'!$A55+2,FALSE)=0,0,HLOOKUP(EI$2,Recipes!$H:$GI,'Production Calculator'!$A55+2,FALSE)*$AK55))+IF($AO55=EI$3,$AM55/VLOOKUP($AO55,Data!$A$50:$B$56,2,FALSE),0)</f>
        <v>0</v>
      </c>
      <c r="EJ55" s="11">
        <f>IF(EJ$2=$A55,0,IF(HLOOKUP(EJ$2,Recipes!$H:$GI,'Production Calculator'!$A55+2,FALSE)=0,0,HLOOKUP(EJ$2,Recipes!$H:$GI,'Production Calculator'!$A55+2,FALSE)*$AK55))+IF($AO55=EJ$3,$AM55/VLOOKUP($AO55,Data!$A$50:$B$56,2,FALSE),0)</f>
        <v>0</v>
      </c>
      <c r="EK55" s="11">
        <f>IF(EK$2=$A55,0,IF(HLOOKUP(EK$2,Recipes!$H:$GI,'Production Calculator'!$A55+2,FALSE)=0,0,HLOOKUP(EK$2,Recipes!$H:$GI,'Production Calculator'!$A55+2,FALSE)*$AK55))+IF($AO55=EK$3,$AM55/VLOOKUP($AO55,Data!$A$50:$B$56,2,FALSE),0)</f>
        <v>0</v>
      </c>
      <c r="EL55" s="11">
        <f>IF(EL$2=$A55,0,IF(HLOOKUP(EL$2,Recipes!$H:$GI,'Production Calculator'!$A55+2,FALSE)=0,0,HLOOKUP(EL$2,Recipes!$H:$GI,'Production Calculator'!$A55+2,FALSE)*$AK55))+IF($AO55=EL$3,$AM55/VLOOKUP($AO55,Data!$A$50:$B$56,2,FALSE),0)</f>
        <v>0</v>
      </c>
      <c r="EM55" s="11">
        <f>IF(EM$2=$A55,0,IF(HLOOKUP(EM$2,Recipes!$H:$GI,'Production Calculator'!$A55+2,FALSE)=0,0,HLOOKUP(EM$2,Recipes!$H:$GI,'Production Calculator'!$A55+2,FALSE)*$AK55))+IF($AO55=EM$3,$AM55/VLOOKUP($AO55,Data!$A$50:$B$56,2,FALSE),0)</f>
        <v>0</v>
      </c>
      <c r="EN55" s="11">
        <f>IF(EN$2=$A55,0,IF(HLOOKUP(EN$2,Recipes!$H:$GI,'Production Calculator'!$A55+2,FALSE)=0,0,HLOOKUP(EN$2,Recipes!$H:$GI,'Production Calculator'!$A55+2,FALSE)*$AK55))+IF($AO55=EN$3,$AM55/VLOOKUP($AO55,Data!$A$50:$B$56,2,FALSE),0)</f>
        <v>0</v>
      </c>
      <c r="EO55" s="11">
        <f>IF(EO$2=$A55,0,IF(HLOOKUP(EO$2,Recipes!$H:$GI,'Production Calculator'!$A55+2,FALSE)=0,0,HLOOKUP(EO$2,Recipes!$H:$GI,'Production Calculator'!$A55+2,FALSE)*$AK55))+IF($AO55=EO$3,$AM55/VLOOKUP($AO55,Data!$A$50:$B$56,2,FALSE),0)</f>
        <v>0</v>
      </c>
      <c r="EP55" s="11">
        <f>IF(EP$2=$A55,0,IF(HLOOKUP(EP$2,Recipes!$H:$GI,'Production Calculator'!$A55+2,FALSE)=0,0,HLOOKUP(EP$2,Recipes!$H:$GI,'Production Calculator'!$A55+2,FALSE)*$AK55))+IF($AO55=EP$3,$AM55/VLOOKUP($AO55,Data!$A$50:$B$56,2,FALSE),0)</f>
        <v>0</v>
      </c>
      <c r="EQ55" s="11">
        <f>IF(EQ$2=$A55,0,IF(HLOOKUP(EQ$2,Recipes!$H:$GI,'Production Calculator'!$A55+2,FALSE)=0,0,HLOOKUP(EQ$2,Recipes!$H:$GI,'Production Calculator'!$A55+2,FALSE)*$AK55))+IF($AO55=EQ$3,$AM55/VLOOKUP($AO55,Data!$A$50:$B$56,2,FALSE),0)</f>
        <v>0</v>
      </c>
      <c r="ER55" s="11">
        <f>IF(ER$2=$A55,0,IF(HLOOKUP(ER$2,Recipes!$H:$GI,'Production Calculator'!$A55+2,FALSE)=0,0,HLOOKUP(ER$2,Recipes!$H:$GI,'Production Calculator'!$A55+2,FALSE)*$AK55))+IF($AO55=ER$3,$AM55/VLOOKUP($AO55,Data!$A$50:$B$56,2,FALSE),0)</f>
        <v>0</v>
      </c>
      <c r="ES55" s="11">
        <f>IF(ES$2=$A55,0,IF(HLOOKUP(ES$2,Recipes!$H:$GI,'Production Calculator'!$A55+2,FALSE)=0,0,HLOOKUP(ES$2,Recipes!$H:$GI,'Production Calculator'!$A55+2,FALSE)*$AK55))+IF($AO55=ES$3,$AM55/VLOOKUP($AO55,Data!$A$50:$B$56,2,FALSE),0)</f>
        <v>0</v>
      </c>
      <c r="ET55" s="11">
        <f>IF(ET$2=$A55,0,IF(HLOOKUP(ET$2,Recipes!$H:$GI,'Production Calculator'!$A55+2,FALSE)=0,0,HLOOKUP(ET$2,Recipes!$H:$GI,'Production Calculator'!$A55+2,FALSE)*$AK55))+IF($AO55=ET$3,$AM55/VLOOKUP($AO55,Data!$A$50:$B$56,2,FALSE),0)</f>
        <v>0</v>
      </c>
      <c r="EU55" s="11">
        <f>IF(EU$2=$A55,0,IF(HLOOKUP(EU$2,Recipes!$H:$GI,'Production Calculator'!$A55+2,FALSE)=0,0,HLOOKUP(EU$2,Recipes!$H:$GI,'Production Calculator'!$A55+2,FALSE)*$AK55))+IF($AO55=EU$3,$AM55/VLOOKUP($AO55,Data!$A$50:$B$56,2,FALSE),0)</f>
        <v>0</v>
      </c>
      <c r="EV55" s="11">
        <f>IF(EV$2=$A55,0,IF(HLOOKUP(EV$2,Recipes!$H:$GI,'Production Calculator'!$A55+2,FALSE)=0,0,HLOOKUP(EV$2,Recipes!$H:$GI,'Production Calculator'!$A55+2,FALSE)*$AK55))+IF($AO55=EV$3,$AM55/VLOOKUP($AO55,Data!$A$50:$B$56,2,FALSE),0)</f>
        <v>0</v>
      </c>
      <c r="EW55" s="11">
        <f>IF(EW$2=$A55,0,IF(HLOOKUP(EW$2,Recipes!$H:$GI,'Production Calculator'!$A55+2,FALSE)=0,0,HLOOKUP(EW$2,Recipes!$H:$GI,'Production Calculator'!$A55+2,FALSE)*$AK55))+IF($AO55=EW$3,$AM55/VLOOKUP($AO55,Data!$A$50:$B$56,2,FALSE),0)</f>
        <v>0</v>
      </c>
      <c r="EX55" s="11">
        <f>IF(EX$2=$A55,0,IF(HLOOKUP(EX$2,Recipes!$H:$GI,'Production Calculator'!$A55+2,FALSE)=0,0,HLOOKUP(EX$2,Recipes!$H:$GI,'Production Calculator'!$A55+2,FALSE)*$AK55))+IF($AO55=EX$3,$AM55/VLOOKUP($AO55,Data!$A$50:$B$56,2,FALSE),0)</f>
        <v>0</v>
      </c>
      <c r="EY55" s="11">
        <f>IF(EY$2=$A55,0,IF(HLOOKUP(EY$2,Recipes!$H:$GI,'Production Calculator'!$A55+2,FALSE)=0,0,HLOOKUP(EY$2,Recipes!$H:$GI,'Production Calculator'!$A55+2,FALSE)*$AK55))+IF($AO55=EY$3,$AM55/VLOOKUP($AO55,Data!$A$50:$B$56,2,FALSE),0)</f>
        <v>0</v>
      </c>
      <c r="EZ55" s="11">
        <f>IF(EZ$2=$A55,0,IF(HLOOKUP(EZ$2,Recipes!$H:$GI,'Production Calculator'!$A55+2,FALSE)=0,0,HLOOKUP(EZ$2,Recipes!$H:$GI,'Production Calculator'!$A55+2,FALSE)*$AK55))+IF($AO55=EZ$3,$AM55/VLOOKUP($AO55,Data!$A$50:$B$56,2,FALSE),0)</f>
        <v>0</v>
      </c>
      <c r="FA55" s="11">
        <f>IF(FA$2=$A55,0,IF(HLOOKUP(FA$2,Recipes!$H:$GI,'Production Calculator'!$A55+2,FALSE)=0,0,HLOOKUP(FA$2,Recipes!$H:$GI,'Production Calculator'!$A55+2,FALSE)*$AK55))+IF($AO55=FA$3,$AM55/VLOOKUP($AO55,Data!$A$50:$B$56,2,FALSE),0)</f>
        <v>0</v>
      </c>
      <c r="FB55" s="11">
        <f>IF(FB$2=$A55,0,IF(HLOOKUP(FB$2,Recipes!$H:$GI,'Production Calculator'!$A55+2,FALSE)=0,0,HLOOKUP(FB$2,Recipes!$H:$GI,'Production Calculator'!$A55+2,FALSE)*$AK55))+IF($AO55=FB$3,$AM55/VLOOKUP($AO55,Data!$A$50:$B$56,2,FALSE),0)</f>
        <v>0</v>
      </c>
      <c r="FC55" s="11">
        <f>IF(FC$2=$A55,0,IF(HLOOKUP(FC$2,Recipes!$H:$GI,'Production Calculator'!$A55+2,FALSE)=0,0,HLOOKUP(FC$2,Recipes!$H:$GI,'Production Calculator'!$A55+2,FALSE)*$AK55))+IF($AO55=FC$3,$AM55/VLOOKUP($AO55,Data!$A$50:$B$56,2,FALSE),0)</f>
        <v>0</v>
      </c>
      <c r="FD55" s="11">
        <f>IF(FD$2=$A55,0,IF(HLOOKUP(FD$2,Recipes!$H:$GI,'Production Calculator'!$A55+2,FALSE)=0,0,HLOOKUP(FD$2,Recipes!$H:$GI,'Production Calculator'!$A55+2,FALSE)*$AK55))+IF($AO55=FD$3,$AM55/VLOOKUP($AO55,Data!$A$50:$B$56,2,FALSE),0)</f>
        <v>0</v>
      </c>
      <c r="FE55" s="11">
        <f>IF(FE$2=$A55,0,IF(HLOOKUP(FE$2,Recipes!$H:$GI,'Production Calculator'!$A55+2,FALSE)=0,0,HLOOKUP(FE$2,Recipes!$H:$GI,'Production Calculator'!$A55+2,FALSE)*$AK55))+IF($AO55=FE$3,$AM55/VLOOKUP($AO55,Data!$A$50:$B$56,2,FALSE),0)</f>
        <v>0</v>
      </c>
      <c r="FF55" s="11">
        <f>IF(FF$2=$A55,0,IF(HLOOKUP(FF$2,Recipes!$H:$GI,'Production Calculator'!$A55+2,FALSE)=0,0,HLOOKUP(FF$2,Recipes!$H:$GI,'Production Calculator'!$A55+2,FALSE)*$AK55))+IF($AO55=FF$3,$AM55/VLOOKUP($AO55,Data!$A$50:$B$56,2,FALSE),0)</f>
        <v>0</v>
      </c>
      <c r="FG55" s="11">
        <f>IF(FG$2=$A55,0,IF(HLOOKUP(FG$2,Recipes!$H:$GI,'Production Calculator'!$A55+2,FALSE)=0,0,HLOOKUP(FG$2,Recipes!$H:$GI,'Production Calculator'!$A55+2,FALSE)*$AK55))+IF($AO55=FG$3,$AM55/VLOOKUP($AO55,Data!$A$50:$B$56,2,FALSE),0)</f>
        <v>0</v>
      </c>
      <c r="FH55" s="11">
        <f>IF(FH$2=$A55,0,IF(HLOOKUP(FH$2,Recipes!$H:$GI,'Production Calculator'!$A55+2,FALSE)=0,0,HLOOKUP(FH$2,Recipes!$H:$GI,'Production Calculator'!$A55+2,FALSE)*$AK55))+IF($AO55=FH$3,$AM55/VLOOKUP($AO55,Data!$A$50:$B$56,2,FALSE),0)</f>
        <v>0</v>
      </c>
      <c r="FI55" s="11">
        <f>IF(FI$2=$A55,0,IF(HLOOKUP(FI$2,Recipes!$H:$GI,'Production Calculator'!$A55+2,FALSE)=0,0,HLOOKUP(FI$2,Recipes!$H:$GI,'Production Calculator'!$A55+2,FALSE)*$AK55))+IF($AO55=FI$3,$AM55/VLOOKUP($AO55,Data!$A$50:$B$56,2,FALSE),0)</f>
        <v>0</v>
      </c>
      <c r="FJ55" s="11">
        <f>IF(FJ$2=$A55,0,IF(HLOOKUP(FJ$2,Recipes!$H:$GI,'Production Calculator'!$A55+2,FALSE)=0,0,HLOOKUP(FJ$2,Recipes!$H:$GI,'Production Calculator'!$A55+2,FALSE)*$AK55))+IF($AO55=FJ$3,$AM55/VLOOKUP($AO55,Data!$A$50:$B$56,2,FALSE),0)</f>
        <v>0</v>
      </c>
      <c r="FK55" s="11">
        <f>IF(FK$2=$A55,0,IF(HLOOKUP(FK$2,Recipes!$H:$GI,'Production Calculator'!$A55+2,FALSE)=0,0,HLOOKUP(FK$2,Recipes!$H:$GI,'Production Calculator'!$A55+2,FALSE)*$AK55))+IF($AO55=FK$3,$AM55/VLOOKUP($AO55,Data!$A$50:$B$56,2,FALSE),0)</f>
        <v>0</v>
      </c>
      <c r="FL55" s="11">
        <f>IF(FL$2=$A55,0,IF(HLOOKUP(FL$2,Recipes!$H:$GI,'Production Calculator'!$A55+2,FALSE)=0,0,HLOOKUP(FL$2,Recipes!$H:$GI,'Production Calculator'!$A55+2,FALSE)*$AK55))+IF($AO55=FL$3,$AM55/VLOOKUP($AO55,Data!$A$50:$B$56,2,FALSE),0)</f>
        <v>0</v>
      </c>
      <c r="FM55" s="11">
        <f>IF(FM$2=$A55,0,IF(HLOOKUP(FM$2,Recipes!$H:$GI,'Production Calculator'!$A55+2,FALSE)=0,0,HLOOKUP(FM$2,Recipes!$H:$GI,'Production Calculator'!$A55+2,FALSE)*$AK55))+IF($AO55=FM$3,$AM55/VLOOKUP($AO55,Data!$A$50:$B$56,2,FALSE),0)</f>
        <v>0</v>
      </c>
      <c r="FN55" s="11">
        <f>IF(FN$2=$A55,0,IF(HLOOKUP(FN$2,Recipes!$H:$GI,'Production Calculator'!$A55+2,FALSE)=0,0,HLOOKUP(FN$2,Recipes!$H:$GI,'Production Calculator'!$A55+2,FALSE)*$AK55))+IF($AO55=FN$3,$AM55/VLOOKUP($AO55,Data!$A$50:$B$56,2,FALSE),0)</f>
        <v>0</v>
      </c>
      <c r="FO55" s="11">
        <f>IF(FO$2=$A55,0,IF(HLOOKUP(FO$2,Recipes!$H:$GI,'Production Calculator'!$A55+2,FALSE)=0,0,HLOOKUP(FO$2,Recipes!$H:$GI,'Production Calculator'!$A55+2,FALSE)*$AK55))+IF($AO55=FO$3,$AM55/VLOOKUP($AO55,Data!$A$50:$B$56,2,FALSE),0)</f>
        <v>0</v>
      </c>
      <c r="FP55" s="11">
        <f>IF(FP$2=$A55,0,IF(HLOOKUP(FP$2,Recipes!$H:$GI,'Production Calculator'!$A55+2,FALSE)=0,0,HLOOKUP(FP$2,Recipes!$H:$GI,'Production Calculator'!$A55+2,FALSE)*$AK55))+IF($AO55=FP$3,$AM55/VLOOKUP($AO55,Data!$A$50:$B$56,2,FALSE),0)</f>
        <v>0</v>
      </c>
      <c r="FQ55" s="11">
        <f>IF(FQ$2=$A55,0,IF(HLOOKUP(FQ$2,Recipes!$H:$GI,'Production Calculator'!$A55+2,FALSE)=0,0,HLOOKUP(FQ$2,Recipes!$H:$GI,'Production Calculator'!$A55+2,FALSE)*$AK55))+IF($AO55=FQ$3,$AM55/VLOOKUP($AO55,Data!$A$50:$B$56,2,FALSE),0)</f>
        <v>0</v>
      </c>
      <c r="FR55" s="11">
        <f>IF(FR$2=$A55,0,IF(HLOOKUP(FR$2,Recipes!$H:$GI,'Production Calculator'!$A55+2,FALSE)=0,0,HLOOKUP(FR$2,Recipes!$H:$GI,'Production Calculator'!$A55+2,FALSE)*$AK55))+IF($AO55=FR$3,$AM55/VLOOKUP($AO55,Data!$A$50:$B$56,2,FALSE),0)</f>
        <v>0</v>
      </c>
      <c r="FS55" s="11">
        <f>IF(FS$2=$A55,0,IF(HLOOKUP(FS$2,Recipes!$H:$GI,'Production Calculator'!$A55+2,FALSE)=0,0,HLOOKUP(FS$2,Recipes!$H:$GI,'Production Calculator'!$A55+2,FALSE)*$AK55))+IF($AO55=FS$3,$AM55/VLOOKUP($AO55,Data!$A$50:$B$56,2,FALSE),0)</f>
        <v>0</v>
      </c>
      <c r="FT55" s="11">
        <f>IF(FT$2=$A55,0,IF(HLOOKUP(FT$2,Recipes!$H:$GI,'Production Calculator'!$A55+2,FALSE)=0,0,HLOOKUP(FT$2,Recipes!$H:$GI,'Production Calculator'!$A55+2,FALSE)*$AK55))+IF($AO55=FT$3,$AM55/VLOOKUP($AO55,Data!$A$50:$B$56,2,FALSE),0)</f>
        <v>0</v>
      </c>
      <c r="FU55" s="11">
        <f>IF(FU$2=$A55,0,IF(HLOOKUP(FU$2,Recipes!$H:$GI,'Production Calculator'!$A55+2,FALSE)=0,0,HLOOKUP(FU$2,Recipes!$H:$GI,'Production Calculator'!$A55+2,FALSE)*$AK55))+IF($AO55=FU$3,$AM55/VLOOKUP($AO55,Data!$A$50:$B$56,2,FALSE),0)</f>
        <v>0</v>
      </c>
      <c r="FV55" s="11">
        <f>IF(FV$2=$A55,0,IF(HLOOKUP(FV$2,Recipes!$H:$GI,'Production Calculator'!$A55+2,FALSE)=0,0,HLOOKUP(FV$2,Recipes!$H:$GI,'Production Calculator'!$A55+2,FALSE)*$AK55))+IF($AO55=FV$3,$AM55/VLOOKUP($AO55,Data!$A$50:$B$56,2,FALSE),0)</f>
        <v>0</v>
      </c>
      <c r="FW55" s="11">
        <f>IF(FW$2=$A55,0,IF(HLOOKUP(FW$2,Recipes!$H:$GI,'Production Calculator'!$A55+2,FALSE)=0,0,HLOOKUP(FW$2,Recipes!$H:$GI,'Production Calculator'!$A55+2,FALSE)*$AK55))+IF($AO55=FW$3,$AM55/VLOOKUP($AO55,Data!$A$50:$B$56,2,FALSE),0)</f>
        <v>0</v>
      </c>
      <c r="FX55" s="11">
        <f>IF(FX$2=$A55,0,IF(HLOOKUP(FX$2,Recipes!$H:$GI,'Production Calculator'!$A55+2,FALSE)=0,0,HLOOKUP(FX$2,Recipes!$H:$GI,'Production Calculator'!$A55+2,FALSE)*$AK55))+IF($AO55=FX$3,$AM55/VLOOKUP($AO55,Data!$A$50:$B$56,2,FALSE),0)</f>
        <v>0</v>
      </c>
      <c r="FY55" s="11">
        <f>IF(FY$2=$A55,0,IF(HLOOKUP(FY$2,Recipes!$H:$GI,'Production Calculator'!$A55+2,FALSE)=0,0,HLOOKUP(FY$2,Recipes!$H:$GI,'Production Calculator'!$A55+2,FALSE)*$AK55))+IF($AO55=FY$3,$AM55/VLOOKUP($AO55,Data!$A$50:$B$56,2,FALSE),0)</f>
        <v>0</v>
      </c>
      <c r="FZ55" s="11">
        <f>IF(FZ$2=$A55,0,IF(HLOOKUP(FZ$2,Recipes!$H:$GI,'Production Calculator'!$A55+2,FALSE)=0,0,HLOOKUP(FZ$2,Recipes!$H:$GI,'Production Calculator'!$A55+2,FALSE)*$AK55))+IF($AO55=FZ$3,$AM55/VLOOKUP($AO55,Data!$A$50:$B$56,2,FALSE),0)</f>
        <v>0</v>
      </c>
      <c r="GA55" s="11">
        <f>IF(GA$2=$A55,0,IF(HLOOKUP(GA$2,Recipes!$H:$GI,'Production Calculator'!$A55+2,FALSE)=0,0,HLOOKUP(GA$2,Recipes!$H:$GI,'Production Calculator'!$A55+2,FALSE)*$AK55))+IF($AO55=GA$3,$AM55/VLOOKUP($AO55,Data!$A$50:$B$56,2,FALSE),0)</f>
        <v>0</v>
      </c>
      <c r="GB55" s="11">
        <f>IF(GB$2=$A55,0,IF(HLOOKUP(GB$2,Recipes!$H:$GI,'Production Calculator'!$A55+2,FALSE)=0,0,HLOOKUP(GB$2,Recipes!$H:$GI,'Production Calculator'!$A55+2,FALSE)*$AK55))+IF($AO55=GB$3,$AM55/VLOOKUP($AO55,Data!$A$50:$B$56,2,FALSE),0)</f>
        <v>0</v>
      </c>
      <c r="GC55" s="11">
        <f>IF(GC$2=$A55,0,IF(HLOOKUP(GC$2,Recipes!$H:$GI,'Production Calculator'!$A55+2,FALSE)=0,0,HLOOKUP(GC$2,Recipes!$H:$GI,'Production Calculator'!$A55+2,FALSE)*$AK55))+IF($AO55=GC$3,$AM55/VLOOKUP($AO55,Data!$A$50:$B$56,2,FALSE),0)</f>
        <v>0</v>
      </c>
      <c r="GD55" s="11">
        <f>IF(GD$2=$A55,0,IF(HLOOKUP(GD$2,Recipes!$H:$GI,'Production Calculator'!$A55+2,FALSE)=0,0,HLOOKUP(GD$2,Recipes!$H:$GI,'Production Calculator'!$A55+2,FALSE)*$AK55))+IF($AO55=GD$3,$AM55/VLOOKUP($AO55,Data!$A$50:$B$56,2,FALSE),0)</f>
        <v>0</v>
      </c>
      <c r="GE55" s="11">
        <f>IF(GE$2=$A55,0,IF(HLOOKUP(GE$2,Recipes!$H:$GI,'Production Calculator'!$A55+2,FALSE)=0,0,HLOOKUP(GE$2,Recipes!$H:$GI,'Production Calculator'!$A55+2,FALSE)*$AK55))+IF($AO55=GE$3,$AM55/VLOOKUP($AO55,Data!$A$50:$B$56,2,FALSE),0)</f>
        <v>0</v>
      </c>
      <c r="GF55" s="11">
        <f>IF(GF$2=$A55,0,IF(HLOOKUP(GF$2,Recipes!$H:$GI,'Production Calculator'!$A55+2,FALSE)=0,0,HLOOKUP(GF$2,Recipes!$H:$GI,'Production Calculator'!$A55+2,FALSE)*$AK55))+IF($AO55=GF$3,$AM55/VLOOKUP($AO55,Data!$A$50:$B$56,2,FALSE),0)</f>
        <v>0</v>
      </c>
      <c r="GG55" s="11">
        <f>IF(GG$2=$A55,0,IF(HLOOKUP(GG$2,Recipes!$H:$GI,'Production Calculator'!$A55+2,FALSE)=0,0,HLOOKUP(GG$2,Recipes!$H:$GI,'Production Calculator'!$A55+2,FALSE)*$AK55))+IF($AO55=GG$3,$AM55/VLOOKUP($AO55,Data!$A$50:$B$56,2,FALSE),0)</f>
        <v>0</v>
      </c>
      <c r="GH55" s="11">
        <f>IF(GH$2=$A55,0,IF(HLOOKUP(GH$2,Recipes!$H:$GI,'Production Calculator'!$A55+2,FALSE)=0,0,HLOOKUP(GH$2,Recipes!$H:$GI,'Production Calculator'!$A55+2,FALSE)*$AK55))+IF($AO55=GH$3,$AM55/VLOOKUP($AO55,Data!$A$50:$B$56,2,FALSE),0)</f>
        <v>0</v>
      </c>
      <c r="GI55" s="11">
        <f>IF(GI$2=$A55,0,IF(HLOOKUP(GI$2,Recipes!$H:$GI,'Production Calculator'!$A55+2,FALSE)=0,0,HLOOKUP(GI$2,Recipes!$H:$GI,'Production Calculator'!$A55+2,FALSE)*$AK55))+IF($AO55=GI$3,$AM55/VLOOKUP($AO55,Data!$A$50:$B$56,2,FALSE),0)</f>
        <v>0</v>
      </c>
      <c r="GJ55" s="11">
        <f>IF(GJ$2=$A55,0,IF(HLOOKUP(GJ$2,Recipes!$H:$GI,'Production Calculator'!$A55+2,FALSE)=0,0,HLOOKUP(GJ$2,Recipes!$H:$GI,'Production Calculator'!$A55+2,FALSE)*$AK55))+IF($AO55=GJ$3,$AM55/VLOOKUP($AO55,Data!$A$50:$B$56,2,FALSE),0)</f>
        <v>0</v>
      </c>
      <c r="GK55" s="11">
        <f>IF(GK$2=$A55,0,IF(HLOOKUP(GK$2,Recipes!$H:$GI,'Production Calculator'!$A55+2,FALSE)=0,0,HLOOKUP(GK$2,Recipes!$H:$GI,'Production Calculator'!$A55+2,FALSE)*$AK55))+IF($AO55=GK$3,$AM55/VLOOKUP($AO55,Data!$A$50:$B$56,2,FALSE),0)</f>
        <v>0</v>
      </c>
      <c r="GL55" s="11">
        <f>IF(GL$2=$A55,0,IF(HLOOKUP(GL$2,Recipes!$H:$GI,'Production Calculator'!$A55+2,FALSE)=0,0,HLOOKUP(GL$2,Recipes!$H:$GI,'Production Calculator'!$A55+2,FALSE)*$AK55))+IF($AO55=GL$3,$AM55/VLOOKUP($AO55,Data!$A$50:$B$56,2,FALSE),0)</f>
        <v>0</v>
      </c>
      <c r="GM55" s="11">
        <f>IF(GM$2=$A55,0,IF(HLOOKUP(GM$2,Recipes!$H:$GI,'Production Calculator'!$A55+2,FALSE)=0,0,HLOOKUP(GM$2,Recipes!$H:$GI,'Production Calculator'!$A55+2,FALSE)*$AK55))+IF($AO55=GM$3,$AM55/VLOOKUP($AO55,Data!$A$50:$B$56,2,FALSE),0)</f>
        <v>0</v>
      </c>
      <c r="GN55" s="11">
        <f>IF(GN$2=$A55,0,IF(HLOOKUP(GN$2,Recipes!$H:$GI,'Production Calculator'!$A55+2,FALSE)=0,0,HLOOKUP(GN$2,Recipes!$H:$GI,'Production Calculator'!$A55+2,FALSE)*$AK55))+IF($AO55=GN$3,$AM55/VLOOKUP($AO55,Data!$A$50:$B$56,2,FALSE),0)</f>
        <v>0</v>
      </c>
      <c r="GO55" s="11">
        <f>IF(GO$2=$A55,0,IF(HLOOKUP(GO$2,Recipes!$H:$GI,'Production Calculator'!$A55+2,FALSE)=0,0,HLOOKUP(GO$2,Recipes!$H:$GI,'Production Calculator'!$A55+2,FALSE)*$AK55))+IF($AO55=GO$3,$AM55/VLOOKUP($AO55,Data!$A$50:$B$56,2,FALSE),0)</f>
        <v>0</v>
      </c>
      <c r="GP55" s="11">
        <f>IF(GP$2=$A55,0,IF(HLOOKUP(GP$2,Recipes!$H:$GI,'Production Calculator'!$A55+2,FALSE)=0,0,HLOOKUP(GP$2,Recipes!$H:$GI,'Production Calculator'!$A55+2,FALSE)*$AK55))+IF($AO55=GP$3,$AM55/VLOOKUP($AO55,Data!$A$50:$B$56,2,FALSE),0)</f>
        <v>0</v>
      </c>
      <c r="GQ55" s="11">
        <f>IF(GQ$2=$A55,0,IF(HLOOKUP(GQ$2,Recipes!$H:$GI,'Production Calculator'!$A55+2,FALSE)=0,0,HLOOKUP(GQ$2,Recipes!$H:$GI,'Production Calculator'!$A55+2,FALSE)*$AK55))+IF($AO55=GQ$3,$AM55/VLOOKUP($AO55,Data!$A$50:$B$56,2,FALSE),0)</f>
        <v>0</v>
      </c>
      <c r="GR55" s="11">
        <f>IF(GR$2=$A55,0,IF(HLOOKUP(GR$2,Recipes!$H:$GI,'Production Calculator'!$A55+2,FALSE)=0,0,HLOOKUP(GR$2,Recipes!$H:$GI,'Production Calculator'!$A55+2,FALSE)*$AK55))+IF($AO55=GR$3,$AM55/VLOOKUP($AO55,Data!$A$50:$B$56,2,FALSE),0)</f>
        <v>0</v>
      </c>
      <c r="GS55" s="11">
        <f>IF(GS$2=$A55,0,IF(HLOOKUP(GS$2,Recipes!$H:$GI,'Production Calculator'!$A55+2,FALSE)=0,0,HLOOKUP(GS$2,Recipes!$H:$GI,'Production Calculator'!$A55+2,FALSE)*$AK55))+IF($AO55=GS$3,$AM55/VLOOKUP($AO55,Data!$A$50:$B$56,2,FALSE),0)</f>
        <v>0</v>
      </c>
      <c r="GT55" s="11">
        <f>IF(GT$2=$A55,0,IF(HLOOKUP(GT$2,Recipes!$H:$GI,'Production Calculator'!$A55+2,FALSE)=0,0,HLOOKUP(GT$2,Recipes!$H:$GI,'Production Calculator'!$A55+2,FALSE)*$AK55))+IF($AO55=GT$3,$AM55/VLOOKUP($AO55,Data!$A$50:$B$56,2,FALSE),0)</f>
        <v>0</v>
      </c>
      <c r="GU55" s="11">
        <f>IF(GU$2=$A55,0,IF(HLOOKUP(GU$2,Recipes!$H:$GI,'Production Calculator'!$A55+2,FALSE)=0,0,HLOOKUP(GU$2,Recipes!$H:$GI,'Production Calculator'!$A55+2,FALSE)*$AK55))+IF($AO55=GU$3,$AM55/VLOOKUP($AO55,Data!$A$50:$B$56,2,FALSE),0)</f>
        <v>0</v>
      </c>
      <c r="GV55" s="11">
        <f>IF(GV$2=$A55,0,IF(HLOOKUP(GV$2,Recipes!$H:$GI,'Production Calculator'!$A55+2,FALSE)=0,0,HLOOKUP(GV$2,Recipes!$H:$GI,'Production Calculator'!$A55+2,FALSE)*$AK55))+IF($AO55=GV$3,$AM55/VLOOKUP($AO55,Data!$A$50:$B$56,2,FALSE),0)</f>
        <v>0</v>
      </c>
      <c r="GW55" s="11">
        <f>IF(GW$2=$A55,0,IF(HLOOKUP(GW$2,Recipes!$H:$GI,'Production Calculator'!$A55+2,FALSE)=0,0,HLOOKUP(GW$2,Recipes!$H:$GI,'Production Calculator'!$A55+2,FALSE)*$AK55))+IF($AO55=GW$3,$AM55/VLOOKUP($AO55,Data!$A$50:$B$56,2,FALSE),0)</f>
        <v>0</v>
      </c>
      <c r="GX55" s="11">
        <f>IF(GX$2=$A55,0,IF(HLOOKUP(GX$2,Recipes!$H:$GI,'Production Calculator'!$A55+2,FALSE)=0,0,HLOOKUP(GX$2,Recipes!$H:$GI,'Production Calculator'!$A55+2,FALSE)*$AK55))+IF($AO55=GX$3,$AM55/VLOOKUP($AO55,Data!$A$50:$B$56,2,FALSE),0)</f>
        <v>0</v>
      </c>
      <c r="GY55" s="11">
        <f>IF(GY$2=$A55,0,IF(HLOOKUP(GY$2,Recipes!$H:$GI,'Production Calculator'!$A55+2,FALSE)=0,0,HLOOKUP(GY$2,Recipes!$H:$GI,'Production Calculator'!$A55+2,FALSE)*$AK55))+IF($AO55=GY$3,$AM55/VLOOKUP($AO55,Data!$A$50:$B$56,2,FALSE),0)</f>
        <v>0</v>
      </c>
      <c r="GZ55" s="11">
        <f>IF(GZ$2=$A55,0,IF(HLOOKUP(GZ$2,Recipes!$H:$GI,'Production Calculator'!$A55+2,FALSE)=0,0,HLOOKUP(GZ$2,Recipes!$H:$GI,'Production Calculator'!$A55+2,FALSE)*$AK55))+IF($AO55=GZ$3,$AM55/VLOOKUP($AO55,Data!$A$50:$B$56,2,FALSE),0)</f>
        <v>0</v>
      </c>
      <c r="HA55" s="11">
        <f>IF(HA$2=$A55,0,IF(HLOOKUP(HA$2,Recipes!$H:$GI,'Production Calculator'!$A55+2,FALSE)=0,0,HLOOKUP(HA$2,Recipes!$H:$GI,'Production Calculator'!$A55+2,FALSE)*$AK55))+IF($AO55=HA$3,$AM55/VLOOKUP($AO55,Data!$A$50:$B$56,2,FALSE),0)</f>
        <v>0</v>
      </c>
      <c r="HB55" s="11">
        <f>IF(HB$2=$A55,0,IF(HLOOKUP(HB$2,Recipes!$H:$GI,'Production Calculator'!$A55+2,FALSE)=0,0,HLOOKUP(HB$2,Recipes!$H:$GI,'Production Calculator'!$A55+2,FALSE)*$AK55))+IF($AO55=HB$3,$AM55/VLOOKUP($AO55,Data!$A$50:$B$56,2,FALSE),0)</f>
        <v>0</v>
      </c>
      <c r="HC55" s="11">
        <f>IF(HC$2=$A55,0,IF(HLOOKUP(HC$2,Recipes!$H:$GI,'Production Calculator'!$A55+2,FALSE)=0,0,HLOOKUP(HC$2,Recipes!$H:$GI,'Production Calculator'!$A55+2,FALSE)*$AK55))+IF($AO55=HC$3,$AM55/VLOOKUP($AO55,Data!$A$50:$B$56,2,FALSE),0)</f>
        <v>0</v>
      </c>
      <c r="HD55" s="11">
        <f>IF(HD$2=$A55,0,IF(HLOOKUP(HD$2,Recipes!$H:$GI,'Production Calculator'!$A55+2,FALSE)=0,0,HLOOKUP(HD$2,Recipes!$H:$GI,'Production Calculator'!$A55+2,FALSE)*$AK55))+IF($AO55=HD$3,$AM55/VLOOKUP($AO55,Data!$A$50:$B$56,2,FALSE),0)</f>
        <v>0</v>
      </c>
      <c r="HE55" s="11">
        <f>IF(HE$2=$A55,0,IF(HLOOKUP(HE$2,Recipes!$H:$GI,'Production Calculator'!$A55+2,FALSE)=0,0,HLOOKUP(HE$2,Recipes!$H:$GI,'Production Calculator'!$A55+2,FALSE)*$AK55))+IF($AO55=HE$3,$AM55/VLOOKUP($AO55,Data!$A$50:$B$56,2,FALSE),0)</f>
        <v>0</v>
      </c>
      <c r="HF55" s="11">
        <f>IF(HF$2=$A55,0,IF(HLOOKUP(HF$2,Recipes!$H:$GI,'Production Calculator'!$A55+2,FALSE)=0,0,HLOOKUP(HF$2,Recipes!$H:$GI,'Production Calculator'!$A55+2,FALSE)*$AK55))+IF($AO55=HF$3,$AM55/VLOOKUP($AO55,Data!$A$50:$B$56,2,FALSE),0)</f>
        <v>0</v>
      </c>
      <c r="HG55" s="11">
        <f>IF(HG$2=$A55,0,IF(HLOOKUP(HG$2,Recipes!$H:$GI,'Production Calculator'!$A55+2,FALSE)=0,0,HLOOKUP(HG$2,Recipes!$H:$GI,'Production Calculator'!$A55+2,FALSE)*$AK55))+IF($AO55=HG$3,$AM55/VLOOKUP($AO55,Data!$A$50:$B$56,2,FALSE),0)</f>
        <v>0</v>
      </c>
      <c r="HH55" s="11">
        <f>IF(HH$2=$A55,0,IF(HLOOKUP(HH$2,Recipes!$H:$GI,'Production Calculator'!$A55+2,FALSE)=0,0,HLOOKUP(HH$2,Recipes!$H:$GI,'Production Calculator'!$A55+2,FALSE)*$AK55))+IF($AO55=HH$3,$AM55/VLOOKUP($AO55,Data!$A$50:$B$56,2,FALSE),0)</f>
        <v>0</v>
      </c>
      <c r="HI55" s="11">
        <f>IF(HI$2=$A55,0,IF(HLOOKUP(HI$2,Recipes!$H:$GI,'Production Calculator'!$A55+2,FALSE)=0,0,HLOOKUP(HI$2,Recipes!$H:$GI,'Production Calculator'!$A55+2,FALSE)*$AK55))+IF($AO55=HI$3,$AM55/VLOOKUP($AO55,Data!$A$50:$B$56,2,FALSE),0)</f>
        <v>0</v>
      </c>
      <c r="HJ55" s="11">
        <f>IF(HJ$2=$A55,0,IF(HLOOKUP(HJ$2,Recipes!$H:$GI,'Production Calculator'!$A55+2,FALSE)=0,0,HLOOKUP(HJ$2,Recipes!$H:$GI,'Production Calculator'!$A55+2,FALSE)*$AK55))+IF($AO55=HJ$3,$AM55/VLOOKUP($AO55,Data!$A$50:$B$56,2,FALSE),0)</f>
        <v>0</v>
      </c>
      <c r="HK55" s="11">
        <f>IF(HK$2=$A55,0,IF(HLOOKUP(HK$2,Recipes!$H:$GI,'Production Calculator'!$A55+2,FALSE)=0,0,HLOOKUP(HK$2,Recipes!$H:$GI,'Production Calculator'!$A55+2,FALSE)*$AK55))+IF($AO55=HK$3,$AM55/VLOOKUP($AO55,Data!$A$50:$B$56,2,FALSE),0)</f>
        <v>0</v>
      </c>
      <c r="HL55" s="11">
        <f>IF(HL$2=$A55,0,IF(HLOOKUP(HL$2,Recipes!$H:$GI,'Production Calculator'!$A55+2,FALSE)=0,0,HLOOKUP(HL$2,Recipes!$H:$GI,'Production Calculator'!$A55+2,FALSE)*$AK55))+IF($AO55=HL$3,$AM55/VLOOKUP($AO55,Data!$A$50:$B$56,2,FALSE),0)</f>
        <v>0</v>
      </c>
      <c r="HM55" s="11">
        <f>IF(HM$2=$A55,0,IF(HLOOKUP(HM$2,Recipes!$H:$GI,'Production Calculator'!$A55+2,FALSE)=0,0,HLOOKUP(HM$2,Recipes!$H:$GI,'Production Calculator'!$A55+2,FALSE)*$AK55))+IF($AO55=HM$3,$AM55/VLOOKUP($AO55,Data!$A$50:$B$56,2,FALSE),0)</f>
        <v>0</v>
      </c>
      <c r="HN55" s="11">
        <f>IF(HN$2=$A55,0,IF(HLOOKUP(HN$2,Recipes!$H:$GI,'Production Calculator'!$A55+2,FALSE)=0,0,HLOOKUP(HN$2,Recipes!$H:$GI,'Production Calculator'!$A55+2,FALSE)*$AK55))+IF($AO55=HN$3,$AM55/VLOOKUP($AO55,Data!$A$50:$B$56,2,FALSE),0)</f>
        <v>0</v>
      </c>
      <c r="HO55" s="11">
        <f>IF(HO$2=$A55,0,IF(HLOOKUP(HO$2,Recipes!$H:$GI,'Production Calculator'!$A55+2,FALSE)=0,0,HLOOKUP(HO$2,Recipes!$H:$GI,'Production Calculator'!$A55+2,FALSE)*$AK55))+IF($AO55=HO$3,$AM55/VLOOKUP($AO55,Data!$A$50:$B$56,2,FALSE),0)</f>
        <v>0</v>
      </c>
      <c r="HP55" s="11">
        <f>IF(HP$2=$A55,0,IF(HLOOKUP(HP$2,Recipes!$H:$GI,'Production Calculator'!$A55+2,FALSE)=0,0,HLOOKUP(HP$2,Recipes!$H:$GI,'Production Calculator'!$A55+2,FALSE)*$AK55))+IF($AO55=HP$3,$AM55/VLOOKUP($AO55,Data!$A$50:$B$56,2,FALSE),0)</f>
        <v>0</v>
      </c>
      <c r="HQ55" s="11">
        <f>IF(HQ$2=$A55,0,IF(HLOOKUP(HQ$2,Recipes!$H:$GI,'Production Calculator'!$A55+2,FALSE)=0,0,HLOOKUP(HQ$2,Recipes!$H:$GI,'Production Calculator'!$A55+2,FALSE)*$AK55))+IF($AO55=HQ$3,$AM55/VLOOKUP($AO55,Data!$A$50:$B$56,2,FALSE),0)</f>
        <v>0</v>
      </c>
      <c r="HR55" s="11">
        <f>IF(HR$2=$A55,0,IF(HLOOKUP(HR$2,Recipes!$H:$GI,'Production Calculator'!$A55+2,FALSE)=0,0,HLOOKUP(HR$2,Recipes!$H:$GI,'Production Calculator'!$A55+2,FALSE)*$AK55))+IF($AO55=HR$3,$AM55/VLOOKUP($AO55,Data!$A$50:$B$56,2,FALSE),0)</f>
        <v>0</v>
      </c>
      <c r="HS55" s="121"/>
    </row>
    <row r="56" spans="1:227" x14ac:dyDescent="0.45">
      <c r="A56" s="74"/>
      <c r="B56" s="169" t="s">
        <v>13</v>
      </c>
      <c r="C56" s="170"/>
      <c r="D56" s="170"/>
      <c r="E56" s="171"/>
      <c r="F56" s="171"/>
      <c r="G56" s="171"/>
      <c r="H56" s="172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73"/>
      <c r="AF56" s="173"/>
      <c r="AG56" s="173"/>
      <c r="AH56" s="173"/>
      <c r="AI56" s="173"/>
      <c r="AJ56" s="173"/>
      <c r="AK56" s="171"/>
      <c r="AL56" s="171"/>
      <c r="AM56" s="171"/>
      <c r="AN56" s="174"/>
      <c r="AO56" s="175"/>
      <c r="AP56" s="76"/>
      <c r="AQ56" s="75"/>
      <c r="AR56" s="75"/>
      <c r="AS56" s="75"/>
      <c r="AT56" s="75"/>
      <c r="AU56" s="75"/>
      <c r="AV56" s="75"/>
      <c r="AW56" s="75"/>
      <c r="AX56" s="75"/>
      <c r="AY56" s="75"/>
      <c r="AZ56" s="75"/>
      <c r="BA56" s="75"/>
      <c r="BB56" s="75"/>
      <c r="BC56" s="75"/>
      <c r="BD56" s="75"/>
      <c r="BE56" s="75"/>
      <c r="BF56" s="75"/>
      <c r="BG56" s="75"/>
      <c r="BH56" s="75"/>
      <c r="BI56" s="75"/>
      <c r="BJ56" s="75"/>
      <c r="BK56" s="75"/>
      <c r="BL56" s="75"/>
      <c r="BM56" s="75"/>
      <c r="BN56" s="75"/>
      <c r="BO56" s="75"/>
      <c r="BP56" s="75"/>
      <c r="BQ56" s="75"/>
      <c r="BR56" s="75"/>
      <c r="BS56" s="75"/>
      <c r="BT56" s="75"/>
      <c r="BU56" s="75"/>
      <c r="BV56" s="75"/>
      <c r="BW56" s="75"/>
      <c r="BX56" s="75"/>
      <c r="BY56" s="75"/>
      <c r="BZ56" s="75"/>
      <c r="CA56" s="75"/>
      <c r="CB56" s="75"/>
      <c r="CC56" s="75"/>
      <c r="CD56" s="75"/>
      <c r="CE56" s="75"/>
      <c r="CF56" s="75"/>
      <c r="CG56" s="75"/>
      <c r="CH56" s="75"/>
      <c r="CI56" s="75"/>
      <c r="CJ56" s="75"/>
      <c r="CK56" s="75"/>
      <c r="CL56" s="75"/>
      <c r="CM56" s="75"/>
      <c r="CN56" s="75"/>
      <c r="CO56" s="75"/>
      <c r="CP56" s="75"/>
      <c r="CQ56" s="75"/>
      <c r="CR56" s="75"/>
      <c r="CS56" s="75"/>
      <c r="CT56" s="75"/>
      <c r="CU56" s="75"/>
      <c r="CV56" s="75"/>
      <c r="CW56" s="75"/>
      <c r="CX56" s="75"/>
      <c r="CY56" s="75"/>
      <c r="CZ56" s="75"/>
      <c r="DA56" s="75"/>
      <c r="DB56" s="75"/>
      <c r="DC56" s="75"/>
      <c r="DD56" s="75"/>
      <c r="DE56" s="75"/>
      <c r="DF56" s="75"/>
      <c r="DG56" s="75"/>
      <c r="DH56" s="75"/>
      <c r="DI56" s="75"/>
      <c r="DJ56" s="75"/>
      <c r="DK56" s="75"/>
      <c r="DL56" s="75"/>
      <c r="DM56" s="75"/>
      <c r="DN56" s="75"/>
      <c r="DO56" s="75"/>
      <c r="DP56" s="75"/>
      <c r="DQ56" s="75"/>
      <c r="DR56" s="75"/>
      <c r="DS56" s="75"/>
      <c r="DT56" s="75"/>
      <c r="DU56" s="75"/>
      <c r="DV56" s="75"/>
      <c r="DW56" s="75"/>
      <c r="DX56" s="75"/>
      <c r="DY56" s="75"/>
      <c r="DZ56" s="75"/>
      <c r="EA56" s="75"/>
      <c r="EB56" s="75"/>
      <c r="EC56" s="75"/>
      <c r="ED56" s="75"/>
      <c r="EE56" s="75"/>
      <c r="EF56" s="75"/>
      <c r="EG56" s="75"/>
      <c r="EH56" s="75"/>
      <c r="EI56" s="75"/>
      <c r="EJ56" s="75"/>
      <c r="EK56" s="75"/>
      <c r="EL56" s="75"/>
      <c r="EM56" s="75"/>
      <c r="EN56" s="75"/>
      <c r="EO56" s="75"/>
      <c r="EP56" s="75"/>
      <c r="EQ56" s="75"/>
      <c r="ER56" s="75"/>
      <c r="ES56" s="75"/>
      <c r="ET56" s="75"/>
      <c r="EU56" s="75"/>
      <c r="EV56" s="75"/>
      <c r="EW56" s="75"/>
      <c r="EX56" s="75"/>
      <c r="EY56" s="75"/>
      <c r="EZ56" s="75"/>
      <c r="FA56" s="75"/>
      <c r="FB56" s="75"/>
      <c r="FC56" s="75"/>
      <c r="FD56" s="75"/>
      <c r="FE56" s="75"/>
      <c r="FF56" s="75"/>
      <c r="FG56" s="75"/>
      <c r="FH56" s="75"/>
      <c r="FI56" s="75"/>
      <c r="FJ56" s="75"/>
      <c r="FK56" s="75"/>
      <c r="FL56" s="75"/>
      <c r="FM56" s="75"/>
      <c r="FN56" s="75"/>
      <c r="FO56" s="75"/>
      <c r="FP56" s="75"/>
      <c r="FQ56" s="75"/>
      <c r="FR56" s="75"/>
      <c r="FS56" s="75"/>
      <c r="FT56" s="75"/>
      <c r="FU56" s="75"/>
      <c r="FV56" s="75"/>
      <c r="FW56" s="75"/>
      <c r="FX56" s="75"/>
      <c r="FY56" s="75"/>
      <c r="FZ56" s="75"/>
      <c r="GA56" s="75"/>
      <c r="GB56" s="75"/>
      <c r="GC56" s="75"/>
      <c r="GD56" s="75"/>
      <c r="GE56" s="75"/>
      <c r="GF56" s="75"/>
      <c r="GG56" s="75"/>
      <c r="GH56" s="75"/>
      <c r="GI56" s="75"/>
      <c r="GJ56" s="75"/>
      <c r="GK56" s="75"/>
      <c r="GL56" s="75"/>
      <c r="GM56" s="75"/>
      <c r="GN56" s="75"/>
      <c r="GO56" s="75"/>
      <c r="GP56" s="75"/>
      <c r="GQ56" s="75"/>
      <c r="GR56" s="75"/>
      <c r="GS56" s="75"/>
      <c r="GT56" s="75"/>
      <c r="GU56" s="75"/>
      <c r="GV56" s="75"/>
      <c r="GW56" s="75"/>
      <c r="GX56" s="75"/>
      <c r="GY56" s="75"/>
      <c r="GZ56" s="75"/>
      <c r="HA56" s="75"/>
      <c r="HB56" s="75"/>
      <c r="HC56" s="75"/>
      <c r="HD56" s="75"/>
      <c r="HE56" s="75"/>
      <c r="HF56" s="75"/>
      <c r="HG56" s="75"/>
      <c r="HH56" s="75"/>
      <c r="HI56" s="75"/>
      <c r="HJ56" s="75"/>
      <c r="HK56" s="75"/>
      <c r="HL56" s="75"/>
      <c r="HM56" s="75"/>
      <c r="HN56" s="75"/>
      <c r="HO56" s="75"/>
      <c r="HP56" s="75"/>
      <c r="HQ56" s="75"/>
      <c r="HR56" s="75"/>
      <c r="HS56" s="121"/>
    </row>
    <row r="57" spans="1:227" x14ac:dyDescent="0.45">
      <c r="A57">
        <v>40</v>
      </c>
      <c r="B57" s="107" t="str">
        <f>VLOOKUP(A57,Recipes!A:B,2)</f>
        <v>Rocket fuel</v>
      </c>
      <c r="C57" s="134">
        <v>0</v>
      </c>
      <c r="D57" s="108">
        <f>HLOOKUP(A57,$AQ$2:$HR$202,$A$202-1,FALSE)+C57</f>
        <v>0</v>
      </c>
      <c r="E57" s="135" t="s">
        <v>1</v>
      </c>
      <c r="F57" s="109">
        <f>VLOOKUP(A57,Recipes!$A$3:$G$186,6,FALSE)</f>
        <v>1</v>
      </c>
      <c r="G57" s="109">
        <f>VLOOKUP(A57,Recipes!$A$3:$G$186,7,FALSE)</f>
        <v>0</v>
      </c>
      <c r="H57" s="110">
        <f>ROUNDUP(D57/AL57,0)</f>
        <v>0</v>
      </c>
      <c r="I57" s="109">
        <f>VLOOKUP(E57,Data!$A$2:$C$26,3, FALSE)</f>
        <v>4</v>
      </c>
      <c r="J57" s="279">
        <v>0</v>
      </c>
      <c r="K57" s="279">
        <v>0</v>
      </c>
      <c r="L57" s="279">
        <v>0</v>
      </c>
      <c r="M57" s="280">
        <v>0</v>
      </c>
      <c r="N57" s="280">
        <v>0</v>
      </c>
      <c r="O57" s="280">
        <v>0</v>
      </c>
      <c r="P57" s="281">
        <v>0</v>
      </c>
      <c r="Q57" s="281">
        <v>0</v>
      </c>
      <c r="R57" s="281">
        <v>0</v>
      </c>
      <c r="S57">
        <f t="shared" ref="S57" si="99">J57*$H57</f>
        <v>0</v>
      </c>
      <c r="T57">
        <f t="shared" ref="T57" si="100">K57*$H57</f>
        <v>0</v>
      </c>
      <c r="U57">
        <f t="shared" ref="U57" si="101">L57*$H57</f>
        <v>0</v>
      </c>
      <c r="V57">
        <f t="shared" ref="V57" si="102">M57*$H57</f>
        <v>0</v>
      </c>
      <c r="W57">
        <f t="shared" ref="W57" si="103">N57*$H57</f>
        <v>0</v>
      </c>
      <c r="X57">
        <f t="shared" ref="X57" si="104">O57*$H57</f>
        <v>0</v>
      </c>
      <c r="Y57">
        <f t="shared" ref="Y57" si="105">P57*$H57</f>
        <v>0</v>
      </c>
      <c r="Z57">
        <f t="shared" ref="Z57" si="106">Q57*$H57</f>
        <v>0</v>
      </c>
      <c r="AA57">
        <f t="shared" ref="AA57" si="107">R57*$H57</f>
        <v>0</v>
      </c>
      <c r="AB57" s="111">
        <f>VLOOKUP($A57,Recipes!$A:$G,4)</f>
        <v>30</v>
      </c>
      <c r="AC57" s="111">
        <f>VLOOKUP($A57,Recipes!$A:$G,5)</f>
        <v>1</v>
      </c>
      <c r="AD57" s="111">
        <f>AC57/AB57</f>
        <v>3.3333333333333333E-2</v>
      </c>
      <c r="AE57" s="111">
        <f>VLOOKUP(E57,Data!$A$2:$F$26,5,FALSE)</f>
        <v>0</v>
      </c>
      <c r="AF57" s="111">
        <f>VLOOKUP(E57,Data!$A$2:$F$26,4,FALSE)</f>
        <v>210</v>
      </c>
      <c r="AG57" s="111">
        <f>VLOOKUP(E57,Data!$A$2:$B$26,2, FALSE)</f>
        <v>1.25</v>
      </c>
      <c r="AH57" s="111">
        <f>1+VLOOKUP($J$3,Data!$A$40:$D$48,2,FALSE)*$J57+VLOOKUP($K$3,Data!$A$40:$D$48,2,FALSE)*$K57+VLOOKUP($L$3,Data!$A$40:$D$48,2,FALSE)*$L57+VLOOKUP($M$3,Data!$A$40:$D$48,2,FALSE)*$M57+VLOOKUP($N$3,Data!$A$40:$D$48,2,FALSE)*$N57+VLOOKUP($O$3,Data!$A$40:$D$48,2,FALSE)*$O57+VLOOKUP($P$3,Data!$A$40:$D$48,2,FALSE)*$P57+VLOOKUP($Q$3,Data!$A$40:$D$48,2,FALSE)*$Q57+VLOOKUP($R$3,Data!$A$40:$D$48,2,FALSE)*$R57</f>
        <v>1</v>
      </c>
      <c r="AI57" s="111">
        <f>MAX(1+VLOOKUP($J$3,Data!$A$40:$D$48,3,FALSE)*$J57+VLOOKUP($K$3,Data!$A$40:$D$48,3,FALSE)*$K57+VLOOKUP($L$3,Data!$A$40:$D$48,3,FALSE)*$L57+VLOOKUP($M$3,Data!$A$40:$D$48,3,FALSE)*$M57+VLOOKUP($N$3,Data!$A$40:$D$48,3,FALSE)*$N57+VLOOKUP($O$3,Data!$A$40:$D$48,3,FALSE)*$O57+VLOOKUP($P$3,Data!$A$40:$D$48,3,FALSE)*$P57+VLOOKUP($Q$3,Data!$A$40:$D$48,3,FALSE)*$Q57+VLOOKUP($R$3,Data!$A$40:$D$48,3,FALSE)*$R57,0)</f>
        <v>1</v>
      </c>
      <c r="AJ57" s="111">
        <f>MAX(1-(VLOOKUP($J$3,Data!$A$40:$D$48,4,FALSE)*$J57+VLOOKUP($K$3,Data!$A$40:$D$48,4,FALSE)*$K57+VLOOKUP($L$3,Data!$A$40:$D$48,4,FALSE)*$L57+VLOOKUP($M$3,Data!$A$40:$D$48,4,FALSE)*$M57+VLOOKUP($N$3,Data!$A$40:$D$48,4,FALSE)*$N57+VLOOKUP($O$3,Data!$A$40:$D$48,4,FALSE)*$O57+VLOOKUP($P$3,Data!$A$40:$D$48,4,FALSE)*$P57+VLOOKUP($Q$3,Data!$A$40:$D$48,4,FALSE)*$Q57+VLOOKUP($R$3,Data!$A$40:$D$48,4,FALSE)*$R57),0.2)</f>
        <v>1</v>
      </c>
      <c r="AK57" s="112">
        <f>D57/(AC57*AH57)</f>
        <v>0</v>
      </c>
      <c r="AL57" s="111">
        <f>AD57*AG57*AH57*AI57</f>
        <v>4.1666666666666664E-2</v>
      </c>
      <c r="AM57" s="111">
        <f>AE57*H57*AJ57</f>
        <v>0</v>
      </c>
      <c r="AN57" s="111">
        <f>AF57*H57*AJ57</f>
        <v>0</v>
      </c>
      <c r="AO57" s="131" t="s">
        <v>298</v>
      </c>
      <c r="AP57" s="11"/>
      <c r="AQ57" s="11">
        <f>IF(AQ$2=$A57,0,IF(HLOOKUP(AQ$2,Recipes!$H:$GI,'Production Calculator'!$A57+2,FALSE)=0,0,HLOOKUP(AQ$2,Recipes!$H:$GI,'Production Calculator'!$A57+2,FALSE)*$AK57))+IF($AO57=AQ$3,$AM57/VLOOKUP($AO57,Data!$A$50:$B$56,2,FALSE),0)</f>
        <v>0</v>
      </c>
      <c r="AR57" s="11">
        <f>IF(AR$2=$A57,0,IF(HLOOKUP(AR$2,Recipes!$H:$GI,'Production Calculator'!$A57+2,FALSE)=0,0,HLOOKUP(AR$2,Recipes!$H:$GI,'Production Calculator'!$A57+2,FALSE)*$AK57))+IF($AO57=AR$3,$AM57/VLOOKUP($AO57,Data!$A$50:$B$56,2,FALSE),0)</f>
        <v>0</v>
      </c>
      <c r="AS57" s="11">
        <f>IF(AS$2=$A57,0,IF(HLOOKUP(AS$2,Recipes!$H:$GI,'Production Calculator'!$A57+2,FALSE)=0,0,HLOOKUP(AS$2,Recipes!$H:$GI,'Production Calculator'!$A57+2,FALSE)*$AK57))+IF($AO57=AS$3,$AM57/VLOOKUP($AO57,Data!$A$50:$B$56,2,FALSE),0)</f>
        <v>0</v>
      </c>
      <c r="AT57" s="11">
        <f>IF(AT$2=$A57,0,IF(HLOOKUP(AT$2,Recipes!$H:$GI,'Production Calculator'!$A57+2,FALSE)=0,0,HLOOKUP(AT$2,Recipes!$H:$GI,'Production Calculator'!$A57+2,FALSE)*$AK57))+IF($AO57=AT$3,$AM57/VLOOKUP($AO57,Data!$A$50:$B$56,2,FALSE),0)</f>
        <v>0</v>
      </c>
      <c r="AU57" s="11">
        <f>IF(AU$2=$A57,0,IF(HLOOKUP(AU$2,Recipes!$H:$GI,'Production Calculator'!$A57+2,FALSE)=0,0,HLOOKUP(AU$2,Recipes!$H:$GI,'Production Calculator'!$A57+2,FALSE)*$AK57))+IF($AO57=AU$3,$AM57/VLOOKUP($AO57,Data!$A$50:$B$56,2,FALSE),0)</f>
        <v>0</v>
      </c>
      <c r="AV57" s="11">
        <f>IF(AV$2=$A57,0,IF(HLOOKUP(AV$2,Recipes!$H:$GI,'Production Calculator'!$A57+2,FALSE)=0,0,HLOOKUP(AV$2,Recipes!$H:$GI,'Production Calculator'!$A57+2,FALSE)*$AK57))+IF($AO57=AV$3,$AM57/VLOOKUP($AO57,Data!$A$50:$B$56,2,FALSE),0)</f>
        <v>0</v>
      </c>
      <c r="AW57" s="11">
        <f>IF(AW$2=$A57,0,IF(HLOOKUP(AW$2,Recipes!$H:$GI,'Production Calculator'!$A57+2,FALSE)=0,0,HLOOKUP(AW$2,Recipes!$H:$GI,'Production Calculator'!$A57+2,FALSE)*$AK57))+IF($AO57=AW$3,$AM57/VLOOKUP($AO57,Data!$A$50:$B$56,2,FALSE),0)</f>
        <v>0</v>
      </c>
      <c r="AX57" s="11">
        <f>IF(AX$2=$A57,0,IF(HLOOKUP(AX$2,Recipes!$H:$GI,'Production Calculator'!$A57+2,FALSE)=0,0,HLOOKUP(AX$2,Recipes!$H:$GI,'Production Calculator'!$A57+2,FALSE)*$AK57))+IF($AO57=AX$3,$AM57/VLOOKUP($AO57,Data!$A$50:$B$56,2,FALSE),0)</f>
        <v>0</v>
      </c>
      <c r="AY57" s="11">
        <f>IF(AY$2=$A57,0,IF(HLOOKUP(AY$2,Recipes!$H:$GI,'Production Calculator'!$A57+2,FALSE)=0,0,HLOOKUP(AY$2,Recipes!$H:$GI,'Production Calculator'!$A57+2,FALSE)*$AK57))+IF($AO57=AY$3,$AM57/VLOOKUP($AO57,Data!$A$50:$B$56,2,FALSE),0)</f>
        <v>0</v>
      </c>
      <c r="AZ57" s="11">
        <f>IF(AZ$2=$A57,0,IF(HLOOKUP(AZ$2,Recipes!$H:$GI,'Production Calculator'!$A57+2,FALSE)=0,0,HLOOKUP(AZ$2,Recipes!$H:$GI,'Production Calculator'!$A57+2,FALSE)*$AK57))+IF($AO57=AZ$3,$AM57/VLOOKUP($AO57,Data!$A$50:$B$56,2,FALSE),0)</f>
        <v>0</v>
      </c>
      <c r="BA57" s="11">
        <f>IF(BA$2=$A57,0,IF(HLOOKUP(BA$2,Recipes!$H:$GI,'Production Calculator'!$A57+2,FALSE)=0,0,HLOOKUP(BA$2,Recipes!$H:$GI,'Production Calculator'!$A57+2,FALSE)*$AK57))+IF($AO57=BA$3,$AM57/VLOOKUP($AO57,Data!$A$50:$B$56,2,FALSE),0)</f>
        <v>0</v>
      </c>
      <c r="BB57" s="11">
        <f>IF(BB$2=$A57,0,IF(HLOOKUP(BB$2,Recipes!$H:$GI,'Production Calculator'!$A57+2,FALSE)=0,0,HLOOKUP(BB$2,Recipes!$H:$GI,'Production Calculator'!$A57+2,FALSE)*$AK57))+IF($AO57=BB$3,$AM57/VLOOKUP($AO57,Data!$A$50:$B$56,2,FALSE),0)</f>
        <v>0</v>
      </c>
      <c r="BC57" s="11">
        <f>IF(BC$2=$A57,0,IF(HLOOKUP(BC$2,Recipes!$H:$GI,'Production Calculator'!$A57+2,FALSE)=0,0,HLOOKUP(BC$2,Recipes!$H:$GI,'Production Calculator'!$A57+2,FALSE)*$AK57))+IF($AO57=BC$3,$AM57/VLOOKUP($AO57,Data!$A$50:$B$56,2,FALSE),0)</f>
        <v>0</v>
      </c>
      <c r="BD57" s="11">
        <f>IF(BD$2=$A57,0,IF(HLOOKUP(BD$2,Recipes!$H:$GI,'Production Calculator'!$A57+2,FALSE)=0,0,HLOOKUP(BD$2,Recipes!$H:$GI,'Production Calculator'!$A57+2,FALSE)*$AK57))+IF($AO57=BD$3,$AM57/VLOOKUP($AO57,Data!$A$50:$B$56,2,FALSE),0)</f>
        <v>0</v>
      </c>
      <c r="BE57" s="11">
        <f>IF(BE$2=$A57,0,IF(HLOOKUP(BE$2,Recipes!$H:$GI,'Production Calculator'!$A57+2,FALSE)=0,0,HLOOKUP(BE$2,Recipes!$H:$GI,'Production Calculator'!$A57+2,FALSE)*$AK57))+IF($AO57=BE$3,$AM57/VLOOKUP($AO57,Data!$A$50:$B$56,2,FALSE),0)</f>
        <v>0</v>
      </c>
      <c r="BF57" s="11">
        <f>IF(BF$2=$A57,0,IF(HLOOKUP(BF$2,Recipes!$H:$GI,'Production Calculator'!$A57+2,FALSE)=0,0,HLOOKUP(BF$2,Recipes!$H:$GI,'Production Calculator'!$A57+2,FALSE)*$AK57))+IF($AO57=BF$3,$AM57/VLOOKUP($AO57,Data!$A$50:$B$56,2,FALSE),0)</f>
        <v>0</v>
      </c>
      <c r="BG57" s="11">
        <f>IF(BG$2=$A57,0,IF(HLOOKUP(BG$2,Recipes!$H:$GI,'Production Calculator'!$A57+2,FALSE)=0,0,HLOOKUP(BG$2,Recipes!$H:$GI,'Production Calculator'!$A57+2,FALSE)*$AK57))+IF($AO57=BG$3,$AM57/VLOOKUP($AO57,Data!$A$50:$B$56,2,FALSE),0)</f>
        <v>0</v>
      </c>
      <c r="BH57" s="11">
        <f>IF(BH$2=$A57,0,IF(HLOOKUP(BH$2,Recipes!$H:$GI,'Production Calculator'!$A57+2,FALSE)=0,0,HLOOKUP(BH$2,Recipes!$H:$GI,'Production Calculator'!$A57+2,FALSE)*$AK57))+IF($AO57=BH$3,$AM57/VLOOKUP($AO57,Data!$A$50:$B$56,2,FALSE),0)</f>
        <v>0</v>
      </c>
      <c r="BI57" s="11">
        <f>IF(BI$2=$A57,0,IF(HLOOKUP(BI$2,Recipes!$H:$GI,'Production Calculator'!$A57+2,FALSE)=0,0,HLOOKUP(BI$2,Recipes!$H:$GI,'Production Calculator'!$A57+2,FALSE)*$AK57))+IF($AO57=BI$3,$AM57/VLOOKUP($AO57,Data!$A$50:$B$56,2,FALSE),0)</f>
        <v>0</v>
      </c>
      <c r="BJ57" s="11">
        <f>IF(BJ$2=$A57,0,IF(HLOOKUP(BJ$2,Recipes!$H:$GI,'Production Calculator'!$A57+2,FALSE)=0,0,HLOOKUP(BJ$2,Recipes!$H:$GI,'Production Calculator'!$A57+2,FALSE)*$AK57))+IF($AO57=BJ$3,$AM57/VLOOKUP($AO57,Data!$A$50:$B$56,2,FALSE),0)</f>
        <v>0</v>
      </c>
      <c r="BK57" s="11">
        <f>IF(BK$2=$A57,0,IF(HLOOKUP(BK$2,Recipes!$H:$GI,'Production Calculator'!$A57+2,FALSE)=0,0,HLOOKUP(BK$2,Recipes!$H:$GI,'Production Calculator'!$A57+2,FALSE)*$AK57))+IF($AO57=BK$3,$AM57/VLOOKUP($AO57,Data!$A$50:$B$56,2,FALSE),0)</f>
        <v>0</v>
      </c>
      <c r="BL57" s="11">
        <f>IF(BL$2=$A57,0,IF(HLOOKUP(BL$2,Recipes!$H:$GI,'Production Calculator'!$A57+2,FALSE)=0,0,HLOOKUP(BL$2,Recipes!$H:$GI,'Production Calculator'!$A57+2,FALSE)*$AK57))+IF($AO57=BL$3,$AM57/VLOOKUP($AO57,Data!$A$50:$B$56,2,FALSE),0)</f>
        <v>0</v>
      </c>
      <c r="BM57" s="11">
        <f>IF(BM$2=$A57,0,IF(HLOOKUP(BM$2,Recipes!$H:$GI,'Production Calculator'!$A57+2,FALSE)=0,0,HLOOKUP(BM$2,Recipes!$H:$GI,'Production Calculator'!$A57+2,FALSE)*$AK57))+IF($AO57=BM$3,$AM57/VLOOKUP($AO57,Data!$A$50:$B$56,2,FALSE),0)</f>
        <v>0</v>
      </c>
      <c r="BN57" s="11">
        <f>IF(BN$2=$A57,0,IF(HLOOKUP(BN$2,Recipes!$H:$GI,'Production Calculator'!$A57+2,FALSE)=0,0,HLOOKUP(BN$2,Recipes!$H:$GI,'Production Calculator'!$A57+2,FALSE)*$AK57))+IF($AO57=BN$3,$AM57/VLOOKUP($AO57,Data!$A$50:$B$56,2,FALSE),0)</f>
        <v>0</v>
      </c>
      <c r="BO57" s="11">
        <f>IF(BO$2=$A57,0,IF(HLOOKUP(BO$2,Recipes!$H:$GI,'Production Calculator'!$A57+2,FALSE)=0,0,HLOOKUP(BO$2,Recipes!$H:$GI,'Production Calculator'!$A57+2,FALSE)*$AK57))+IF($AO57=BO$3,$AM57/VLOOKUP($AO57,Data!$A$50:$B$56,2,FALSE),0)</f>
        <v>0</v>
      </c>
      <c r="BP57" s="11">
        <f>IF(BP$2=$A57,0,IF(HLOOKUP(BP$2,Recipes!$H:$GI,'Production Calculator'!$A57+2,FALSE)=0,0,HLOOKUP(BP$2,Recipes!$H:$GI,'Production Calculator'!$A57+2,FALSE)*$AK57))+IF($AO57=BP$3,$AM57/VLOOKUP($AO57,Data!$A$50:$B$56,2,FALSE),0)</f>
        <v>0</v>
      </c>
      <c r="BQ57" s="11">
        <f>IF(BQ$2=$A57,0,IF(HLOOKUP(BQ$2,Recipes!$H:$GI,'Production Calculator'!$A57+2,FALSE)=0,0,HLOOKUP(BQ$2,Recipes!$H:$GI,'Production Calculator'!$A57+2,FALSE)*$AK57))+IF($AO57=BQ$3,$AM57/VLOOKUP($AO57,Data!$A$50:$B$56,2,FALSE),0)</f>
        <v>0</v>
      </c>
      <c r="BR57" s="11">
        <f>IF(BR$2=$A57,0,IF(HLOOKUP(BR$2,Recipes!$H:$GI,'Production Calculator'!$A57+2,FALSE)=0,0,HLOOKUP(BR$2,Recipes!$H:$GI,'Production Calculator'!$A57+2,FALSE)*$AK57))+IF($AO57=BR$3,$AM57/VLOOKUP($AO57,Data!$A$50:$B$56,2,FALSE),0)</f>
        <v>0</v>
      </c>
      <c r="BS57" s="11">
        <f>IF(BS$2=$A57,0,IF(HLOOKUP(BS$2,Recipes!$H:$GI,'Production Calculator'!$A57+2,FALSE)=0,0,HLOOKUP(BS$2,Recipes!$H:$GI,'Production Calculator'!$A57+2,FALSE)*$AK57))+IF($AO57=BS$3,$AM57/VLOOKUP($AO57,Data!$A$50:$B$56,2,FALSE),0)</f>
        <v>0</v>
      </c>
      <c r="BT57" s="11">
        <f>IF(BT$2=$A57,0,IF(HLOOKUP(BT$2,Recipes!$H:$GI,'Production Calculator'!$A57+2,FALSE)=0,0,HLOOKUP(BT$2,Recipes!$H:$GI,'Production Calculator'!$A57+2,FALSE)*$AK57))+IF($AO57=BT$3,$AM57/VLOOKUP($AO57,Data!$A$50:$B$56,2,FALSE),0)</f>
        <v>0</v>
      </c>
      <c r="BU57" s="11">
        <f>IF(BU$2=$A57,0,IF(HLOOKUP(BU$2,Recipes!$H:$GI,'Production Calculator'!$A57+2,FALSE)=0,0,HLOOKUP(BU$2,Recipes!$H:$GI,'Production Calculator'!$A57+2,FALSE)*$AK57))+IF($AO57=BU$3,$AM57/VLOOKUP($AO57,Data!$A$50:$B$56,2,FALSE),0)</f>
        <v>0</v>
      </c>
      <c r="BV57" s="11">
        <f>IF(BV$2=$A57,0,IF(HLOOKUP(BV$2,Recipes!$H:$GI,'Production Calculator'!$A57+2,FALSE)=0,0,HLOOKUP(BV$2,Recipes!$H:$GI,'Production Calculator'!$A57+2,FALSE)*$AK57))+IF($AO57=BV$3,$AM57/VLOOKUP($AO57,Data!$A$50:$B$56,2,FALSE),0)</f>
        <v>0</v>
      </c>
      <c r="BW57" s="11">
        <f>IF(BW$2=$A57,0,IF(HLOOKUP(BW$2,Recipes!$H:$GI,'Production Calculator'!$A57+2,FALSE)=0,0,HLOOKUP(BW$2,Recipes!$H:$GI,'Production Calculator'!$A57+2,FALSE)*$AK57))+IF($AO57=BW$3,$AM57/VLOOKUP($AO57,Data!$A$50:$B$56,2,FALSE),0)</f>
        <v>0</v>
      </c>
      <c r="BX57" s="11">
        <f>IF(BX$2=$A57,0,IF(HLOOKUP(BX$2,Recipes!$H:$GI,'Production Calculator'!$A57+2,FALSE)=0,0,HLOOKUP(BX$2,Recipes!$H:$GI,'Production Calculator'!$A57+2,FALSE)*$AK57))+IF($AO57=BX$3,$AM57/VLOOKUP($AO57,Data!$A$50:$B$56,2,FALSE),0)</f>
        <v>0</v>
      </c>
      <c r="BY57" s="11">
        <f>IF(BY$2=$A57,0,IF(HLOOKUP(BY$2,Recipes!$H:$GI,'Production Calculator'!$A57+2,FALSE)=0,0,HLOOKUP(BY$2,Recipes!$H:$GI,'Production Calculator'!$A57+2,FALSE)*$AK57))+IF($AO57=BY$3,$AM57/VLOOKUP($AO57,Data!$A$50:$B$56,2,FALSE),0)</f>
        <v>0</v>
      </c>
      <c r="BZ57" s="11">
        <f>IF(BZ$2=$A57,0,IF(HLOOKUP(BZ$2,Recipes!$H:$GI,'Production Calculator'!$A57+2,FALSE)=0,0,HLOOKUP(BZ$2,Recipes!$H:$GI,'Production Calculator'!$A57+2,FALSE)*$AK57))+IF($AO57=BZ$3,$AM57/VLOOKUP($AO57,Data!$A$50:$B$56,2,FALSE),0)</f>
        <v>0</v>
      </c>
      <c r="CA57" s="11">
        <f>IF(CA$2=$A57,0,IF(HLOOKUP(CA$2,Recipes!$H:$GI,'Production Calculator'!$A57+2,FALSE)=0,0,HLOOKUP(CA$2,Recipes!$H:$GI,'Production Calculator'!$A57+2,FALSE)*$AK57))+IF($AO57=CA$3,$AM57/VLOOKUP($AO57,Data!$A$50:$B$56,2,FALSE),0)</f>
        <v>0</v>
      </c>
      <c r="CB57" s="11">
        <f>IF(CB$2=$A57,0,IF(HLOOKUP(CB$2,Recipes!$H:$GI,'Production Calculator'!$A57+2,FALSE)=0,0,HLOOKUP(CB$2,Recipes!$H:$GI,'Production Calculator'!$A57+2,FALSE)*$AK57))+IF($AO57=CB$3,$AM57/VLOOKUP($AO57,Data!$A$50:$B$56,2,FALSE),0)</f>
        <v>0</v>
      </c>
      <c r="CC57" s="11">
        <f>IF(CC$2=$A57,0,IF(HLOOKUP(CC$2,Recipes!$H:$GI,'Production Calculator'!$A57+2,FALSE)=0,0,HLOOKUP(CC$2,Recipes!$H:$GI,'Production Calculator'!$A57+2,FALSE)*$AK57))+IF($AO57=CC$3,$AM57/VLOOKUP($AO57,Data!$A$50:$B$56,2,FALSE),0)</f>
        <v>0</v>
      </c>
      <c r="CD57" s="11">
        <f>IF(CD$2=$A57,0,IF(HLOOKUP(CD$2,Recipes!$H:$GI,'Production Calculator'!$A57+2,FALSE)=0,0,HLOOKUP(CD$2,Recipes!$H:$GI,'Production Calculator'!$A57+2,FALSE)*$AK57))+IF($AO57=CD$3,$AM57/VLOOKUP($AO57,Data!$A$50:$B$56,2,FALSE),0)</f>
        <v>0</v>
      </c>
      <c r="CE57" s="11">
        <f>IF(CE$2=$A57,0,IF(HLOOKUP(CE$2,Recipes!$H:$GI,'Production Calculator'!$A57+2,FALSE)=0,0,HLOOKUP(CE$2,Recipes!$H:$GI,'Production Calculator'!$A57+2,FALSE)*$AK57))+IF($AO57=CE$3,$AM57/VLOOKUP($AO57,Data!$A$50:$B$56,2,FALSE),0)</f>
        <v>0</v>
      </c>
      <c r="CF57" s="11">
        <f>IF(CF$2=$A57,0,IF(HLOOKUP(CF$2,Recipes!$H:$GI,'Production Calculator'!$A57+2,FALSE)=0,0,HLOOKUP(CF$2,Recipes!$H:$GI,'Production Calculator'!$A57+2,FALSE)*$AK57))+IF($AO57=CF$3,$AM57/VLOOKUP($AO57,Data!$A$50:$B$56,2,FALSE),0)</f>
        <v>0</v>
      </c>
      <c r="CG57" s="11">
        <f>IF(CG$2=$A57,0,IF(HLOOKUP(CG$2,Recipes!$H:$GI,'Production Calculator'!$A57+2,FALSE)=0,0,HLOOKUP(CG$2,Recipes!$H:$GI,'Production Calculator'!$A57+2,FALSE)*$AK57))+IF($AO57=CG$3,$AM57/VLOOKUP($AO57,Data!$A$50:$B$56,2,FALSE),0)</f>
        <v>0</v>
      </c>
      <c r="CH57" s="11">
        <f>IF(CH$2=$A57,0,IF(HLOOKUP(CH$2,Recipes!$H:$GI,'Production Calculator'!$A57+2,FALSE)=0,0,HLOOKUP(CH$2,Recipes!$H:$GI,'Production Calculator'!$A57+2,FALSE)*$AK57))+IF($AO57=CH$3,$AM57/VLOOKUP($AO57,Data!$A$50:$B$56,2,FALSE),0)</f>
        <v>0</v>
      </c>
      <c r="CI57" s="11">
        <f>IF(CI$2=$A57,0,IF(HLOOKUP(CI$2,Recipes!$H:$GI,'Production Calculator'!$A57+2,FALSE)=0,0,HLOOKUP(CI$2,Recipes!$H:$GI,'Production Calculator'!$A57+2,FALSE)*$AK57))+IF($AO57=CI$3,$AM57/VLOOKUP($AO57,Data!$A$50:$B$56,2,FALSE),0)</f>
        <v>0</v>
      </c>
      <c r="CJ57" s="11">
        <f>IF(CJ$2=$A57,0,IF(HLOOKUP(CJ$2,Recipes!$H:$GI,'Production Calculator'!$A57+2,FALSE)=0,0,HLOOKUP(CJ$2,Recipes!$H:$GI,'Production Calculator'!$A57+2,FALSE)*$AK57))+IF($AO57=CJ$3,$AM57/VLOOKUP($AO57,Data!$A$50:$B$56,2,FALSE),0)</f>
        <v>0</v>
      </c>
      <c r="CK57" s="11">
        <f>IF(CK$2=$A57,0,IF(HLOOKUP(CK$2,Recipes!$H:$GI,'Production Calculator'!$A57+2,FALSE)=0,0,HLOOKUP(CK$2,Recipes!$H:$GI,'Production Calculator'!$A57+2,FALSE)*$AK57))+IF($AO57=CK$3,$AM57/VLOOKUP($AO57,Data!$A$50:$B$56,2,FALSE),0)</f>
        <v>0</v>
      </c>
      <c r="CL57" s="11">
        <f>IF(CL$2=$A57,0,IF(HLOOKUP(CL$2,Recipes!$H:$GI,'Production Calculator'!$A57+2,FALSE)=0,0,HLOOKUP(CL$2,Recipes!$H:$GI,'Production Calculator'!$A57+2,FALSE)*$AK57))+IF($AO57=CL$3,$AM57/VLOOKUP($AO57,Data!$A$50:$B$56,2,FALSE),0)</f>
        <v>0</v>
      </c>
      <c r="CM57" s="11">
        <f>IF(CM$2=$A57,0,IF(HLOOKUP(CM$2,Recipes!$H:$GI,'Production Calculator'!$A57+2,FALSE)=0,0,HLOOKUP(CM$2,Recipes!$H:$GI,'Production Calculator'!$A57+2,FALSE)*$AK57))+IF($AO57=CM$3,$AM57/VLOOKUP($AO57,Data!$A$50:$B$56,2,FALSE),0)</f>
        <v>0</v>
      </c>
      <c r="CN57" s="11">
        <f>IF(CN$2=$A57,0,IF(HLOOKUP(CN$2,Recipes!$H:$GI,'Production Calculator'!$A57+2,FALSE)=0,0,HLOOKUP(CN$2,Recipes!$H:$GI,'Production Calculator'!$A57+2,FALSE)*$AK57))+IF($AO57=CN$3,$AM57/VLOOKUP($AO57,Data!$A$50:$B$56,2,FALSE),0)</f>
        <v>0</v>
      </c>
      <c r="CO57" s="11">
        <f>IF(CO$2=$A57,0,IF(HLOOKUP(CO$2,Recipes!$H:$GI,'Production Calculator'!$A57+2,FALSE)=0,0,HLOOKUP(CO$2,Recipes!$H:$GI,'Production Calculator'!$A57+2,FALSE)*$AK57))+IF($AO57=CO$3,$AM57/VLOOKUP($AO57,Data!$A$50:$B$56,2,FALSE),0)</f>
        <v>0</v>
      </c>
      <c r="CP57" s="11">
        <f>IF(CP$2=$A57,0,IF(HLOOKUP(CP$2,Recipes!$H:$GI,'Production Calculator'!$A57+2,FALSE)=0,0,HLOOKUP(CP$2,Recipes!$H:$GI,'Production Calculator'!$A57+2,FALSE)*$AK57))+IF($AO57=CP$3,$AM57/VLOOKUP($AO57,Data!$A$50:$B$56,2,FALSE),0)</f>
        <v>0</v>
      </c>
      <c r="CQ57" s="11">
        <f>IF(CQ$2=$A57,0,IF(HLOOKUP(CQ$2,Recipes!$H:$GI,'Production Calculator'!$A57+2,FALSE)=0,0,HLOOKUP(CQ$2,Recipes!$H:$GI,'Production Calculator'!$A57+2,FALSE)*$AK57))+IF($AO57=CQ$3,$AM57/VLOOKUP($AO57,Data!$A$50:$B$56,2,FALSE),0)</f>
        <v>0</v>
      </c>
      <c r="CR57" s="11">
        <f>IF(CR$2=$A57,0,IF(HLOOKUP(CR$2,Recipes!$H:$GI,'Production Calculator'!$A57+2,FALSE)=0,0,HLOOKUP(CR$2,Recipes!$H:$GI,'Production Calculator'!$A57+2,FALSE)*$AK57))+IF($AO57=CR$3,$AM57/VLOOKUP($AO57,Data!$A$50:$B$56,2,FALSE),0)</f>
        <v>0</v>
      </c>
      <c r="CS57" s="11">
        <f>IF(CS$2=$A57,0,IF(HLOOKUP(CS$2,Recipes!$H:$GI,'Production Calculator'!$A57+2,FALSE)=0,0,HLOOKUP(CS$2,Recipes!$H:$GI,'Production Calculator'!$A57+2,FALSE)*$AK57))+IF($AO57=CS$3,$AM57/VLOOKUP($AO57,Data!$A$50:$B$56,2,FALSE),0)</f>
        <v>0</v>
      </c>
      <c r="CT57" s="11">
        <f>IF(CT$2=$A57,0,IF(HLOOKUP(CT$2,Recipes!$H:$GI,'Production Calculator'!$A57+2,FALSE)=0,0,HLOOKUP(CT$2,Recipes!$H:$GI,'Production Calculator'!$A57+2,FALSE)*$AK57))+IF($AO57=CT$3,$AM57/VLOOKUP($AO57,Data!$A$50:$B$56,2,FALSE),0)</f>
        <v>0</v>
      </c>
      <c r="CU57" s="11">
        <f>IF(CU$2=$A57,0,IF(HLOOKUP(CU$2,Recipes!$H:$GI,'Production Calculator'!$A57+2,FALSE)=0,0,HLOOKUP(CU$2,Recipes!$H:$GI,'Production Calculator'!$A57+2,FALSE)*$AK57))+IF($AO57=CU$3,$AM57/VLOOKUP($AO57,Data!$A$50:$B$56,2,FALSE),0)</f>
        <v>0</v>
      </c>
      <c r="CV57" s="11">
        <f>IF(CV$2=$A57,0,IF(HLOOKUP(CV$2,Recipes!$H:$GI,'Production Calculator'!$A57+2,FALSE)=0,0,HLOOKUP(CV$2,Recipes!$H:$GI,'Production Calculator'!$A57+2,FALSE)*$AK57))+IF($AO57=CV$3,$AM57/VLOOKUP($AO57,Data!$A$50:$B$56,2,FALSE),0)</f>
        <v>0</v>
      </c>
      <c r="CW57" s="11">
        <f>IF(CW$2=$A57,0,IF(HLOOKUP(CW$2,Recipes!$H:$GI,'Production Calculator'!$A57+2,FALSE)=0,0,HLOOKUP(CW$2,Recipes!$H:$GI,'Production Calculator'!$A57+2,FALSE)*$AK57))+IF($AO57=CW$3,$AM57/VLOOKUP($AO57,Data!$A$50:$B$56,2,FALSE),0)</f>
        <v>0</v>
      </c>
      <c r="CX57" s="11">
        <f>IF(CX$2=$A57,0,IF(HLOOKUP(CX$2,Recipes!$H:$GI,'Production Calculator'!$A57+2,FALSE)=0,0,HLOOKUP(CX$2,Recipes!$H:$GI,'Production Calculator'!$A57+2,FALSE)*$AK57))+IF($AO57=CX$3,$AM57/VLOOKUP($AO57,Data!$A$50:$B$56,2,FALSE),0)</f>
        <v>0</v>
      </c>
      <c r="CY57" s="11">
        <f>IF(CY$2=$A57,0,IF(HLOOKUP(CY$2,Recipes!$H:$GI,'Production Calculator'!$A57+2,FALSE)=0,0,HLOOKUP(CY$2,Recipes!$H:$GI,'Production Calculator'!$A57+2,FALSE)*$AK57))+IF($AO57=CY$3,$AM57/VLOOKUP($AO57,Data!$A$50:$B$56,2,FALSE),0)</f>
        <v>0</v>
      </c>
      <c r="CZ57" s="11">
        <f>IF(CZ$2=$A57,0,IF(HLOOKUP(CZ$2,Recipes!$H:$GI,'Production Calculator'!$A57+2,FALSE)=0,0,HLOOKUP(CZ$2,Recipes!$H:$GI,'Production Calculator'!$A57+2,FALSE)*$AK57))+IF($AO57=CZ$3,$AM57/VLOOKUP($AO57,Data!$A$50:$B$56,2,FALSE),0)</f>
        <v>0</v>
      </c>
      <c r="DA57" s="11">
        <f>IF(DA$2=$A57,0,IF(HLOOKUP(DA$2,Recipes!$H:$GI,'Production Calculator'!$A57+2,FALSE)=0,0,HLOOKUP(DA$2,Recipes!$H:$GI,'Production Calculator'!$A57+2,FALSE)*$AK57))+IF($AO57=DA$3,$AM57/VLOOKUP($AO57,Data!$A$50:$B$56,2,FALSE),0)</f>
        <v>0</v>
      </c>
      <c r="DB57" s="11">
        <f>IF(DB$2=$A57,0,IF(HLOOKUP(DB$2,Recipes!$H:$GI,'Production Calculator'!$A57+2,FALSE)=0,0,HLOOKUP(DB$2,Recipes!$H:$GI,'Production Calculator'!$A57+2,FALSE)*$AK57))+IF($AO57=DB$3,$AM57/VLOOKUP($AO57,Data!$A$50:$B$56,2,FALSE),0)</f>
        <v>0</v>
      </c>
      <c r="DC57" s="11">
        <f>IF(DC$2=$A57,0,IF(HLOOKUP(DC$2,Recipes!$H:$GI,'Production Calculator'!$A57+2,FALSE)=0,0,HLOOKUP(DC$2,Recipes!$H:$GI,'Production Calculator'!$A57+2,FALSE)*$AK57))+IF($AO57=DC$3,$AM57/VLOOKUP($AO57,Data!$A$50:$B$56,2,FALSE),0)</f>
        <v>0</v>
      </c>
      <c r="DD57" s="11">
        <f>IF(DD$2=$A57,0,IF(HLOOKUP(DD$2,Recipes!$H:$GI,'Production Calculator'!$A57+2,FALSE)=0,0,HLOOKUP(DD$2,Recipes!$H:$GI,'Production Calculator'!$A57+2,FALSE)*$AK57))+IF($AO57=DD$3,$AM57/VLOOKUP($AO57,Data!$A$50:$B$56,2,FALSE),0)</f>
        <v>0</v>
      </c>
      <c r="DE57" s="11">
        <f>IF(DE$2=$A57,0,IF(HLOOKUP(DE$2,Recipes!$H:$GI,'Production Calculator'!$A57+2,FALSE)=0,0,HLOOKUP(DE$2,Recipes!$H:$GI,'Production Calculator'!$A57+2,FALSE)*$AK57))+IF($AO57=DE$3,$AM57/VLOOKUP($AO57,Data!$A$50:$B$56,2,FALSE),0)</f>
        <v>0</v>
      </c>
      <c r="DF57" s="11">
        <f>IF(DF$2=$A57,0,IF(HLOOKUP(DF$2,Recipes!$H:$GI,'Production Calculator'!$A57+2,FALSE)=0,0,HLOOKUP(DF$2,Recipes!$H:$GI,'Production Calculator'!$A57+2,FALSE)*$AK57))+IF($AO57=DF$3,$AM57/VLOOKUP($AO57,Data!$A$50:$B$56,2,FALSE),0)</f>
        <v>0</v>
      </c>
      <c r="DG57" s="11">
        <f>IF(DG$2=$A57,0,IF(HLOOKUP(DG$2,Recipes!$H:$GI,'Production Calculator'!$A57+2,FALSE)=0,0,HLOOKUP(DG$2,Recipes!$H:$GI,'Production Calculator'!$A57+2,FALSE)*$AK57))+IF($AO57=DG$3,$AM57/VLOOKUP($AO57,Data!$A$50:$B$56,2,FALSE),0)</f>
        <v>0</v>
      </c>
      <c r="DH57" s="11">
        <f>IF(DH$2=$A57,0,IF(HLOOKUP(DH$2,Recipes!$H:$GI,'Production Calculator'!$A57+2,FALSE)=0,0,HLOOKUP(DH$2,Recipes!$H:$GI,'Production Calculator'!$A57+2,FALSE)*$AK57))+IF($AO57=DH$3,$AM57/VLOOKUP($AO57,Data!$A$50:$B$56,2,FALSE),0)</f>
        <v>0</v>
      </c>
      <c r="DI57" s="11">
        <f>IF(DI$2=$A57,0,IF(HLOOKUP(DI$2,Recipes!$H:$GI,'Production Calculator'!$A57+2,FALSE)=0,0,HLOOKUP(DI$2,Recipes!$H:$GI,'Production Calculator'!$A57+2,FALSE)*$AK57))+IF($AO57=DI$3,$AM57/VLOOKUP($AO57,Data!$A$50:$B$56,2,FALSE),0)</f>
        <v>0</v>
      </c>
      <c r="DJ57" s="11">
        <f>IF(DJ$2=$A57,0,IF(HLOOKUP(DJ$2,Recipes!$H:$GI,'Production Calculator'!$A57+2,FALSE)=0,0,HLOOKUP(DJ$2,Recipes!$H:$GI,'Production Calculator'!$A57+2,FALSE)*$AK57))+IF($AO57=DJ$3,$AM57/VLOOKUP($AO57,Data!$A$50:$B$56,2,FALSE),0)</f>
        <v>0</v>
      </c>
      <c r="DK57" s="11">
        <f>IF(DK$2=$A57,0,IF(HLOOKUP(DK$2,Recipes!$H:$GI,'Production Calculator'!$A57+2,FALSE)=0,0,HLOOKUP(DK$2,Recipes!$H:$GI,'Production Calculator'!$A57+2,FALSE)*$AK57))+IF($AO57=DK$3,$AM57/VLOOKUP($AO57,Data!$A$50:$B$56,2,FALSE),0)</f>
        <v>0</v>
      </c>
      <c r="DL57" s="11">
        <f>IF(DL$2=$A57,0,IF(HLOOKUP(DL$2,Recipes!$H:$GI,'Production Calculator'!$A57+2,FALSE)=0,0,HLOOKUP(DL$2,Recipes!$H:$GI,'Production Calculator'!$A57+2,FALSE)*$AK57))+IF($AO57=DL$3,$AM57/VLOOKUP($AO57,Data!$A$50:$B$56,2,FALSE),0)</f>
        <v>0</v>
      </c>
      <c r="DM57" s="11">
        <f>IF(DM$2=$A57,0,IF(HLOOKUP(DM$2,Recipes!$H:$GI,'Production Calculator'!$A57+2,FALSE)=0,0,HLOOKUP(DM$2,Recipes!$H:$GI,'Production Calculator'!$A57+2,FALSE)*$AK57))+IF($AO57=DM$3,$AM57/VLOOKUP($AO57,Data!$A$50:$B$56,2,FALSE),0)</f>
        <v>0</v>
      </c>
      <c r="DN57" s="11">
        <f>IF(DN$2=$A57,0,IF(HLOOKUP(DN$2,Recipes!$H:$GI,'Production Calculator'!$A57+2,FALSE)=0,0,HLOOKUP(DN$2,Recipes!$H:$GI,'Production Calculator'!$A57+2,FALSE)*$AK57))+IF($AO57=DN$3,$AM57/VLOOKUP($AO57,Data!$A$50:$B$56,2,FALSE),0)</f>
        <v>0</v>
      </c>
      <c r="DO57" s="11">
        <f>IF(DO$2=$A57,0,IF(HLOOKUP(DO$2,Recipes!$H:$GI,'Production Calculator'!$A57+2,FALSE)=0,0,HLOOKUP(DO$2,Recipes!$H:$GI,'Production Calculator'!$A57+2,FALSE)*$AK57))+IF($AO57=DO$3,$AM57/VLOOKUP($AO57,Data!$A$50:$B$56,2,FALSE),0)</f>
        <v>0</v>
      </c>
      <c r="DP57" s="11">
        <f>IF(DP$2=$A57,0,IF(HLOOKUP(DP$2,Recipes!$H:$GI,'Production Calculator'!$A57+2,FALSE)=0,0,HLOOKUP(DP$2,Recipes!$H:$GI,'Production Calculator'!$A57+2,FALSE)*$AK57))+IF($AO57=DP$3,$AM57/VLOOKUP($AO57,Data!$A$50:$B$56,2,FALSE),0)</f>
        <v>0</v>
      </c>
      <c r="DQ57" s="11">
        <f>IF(DQ$2=$A57,0,IF(HLOOKUP(DQ$2,Recipes!$H:$GI,'Production Calculator'!$A57+2,FALSE)=0,0,HLOOKUP(DQ$2,Recipes!$H:$GI,'Production Calculator'!$A57+2,FALSE)*$AK57))+IF($AO57=DQ$3,$AM57/VLOOKUP($AO57,Data!$A$50:$B$56,2,FALSE),0)</f>
        <v>0</v>
      </c>
      <c r="DR57" s="11">
        <f>IF(DR$2=$A57,0,IF(HLOOKUP(DR$2,Recipes!$H:$GI,'Production Calculator'!$A57+2,FALSE)=0,0,HLOOKUP(DR$2,Recipes!$H:$GI,'Production Calculator'!$A57+2,FALSE)*$AK57))+IF($AO57=DR$3,$AM57/VLOOKUP($AO57,Data!$A$50:$B$56,2,FALSE),0)</f>
        <v>0</v>
      </c>
      <c r="DS57" s="11">
        <f>IF(DS$2=$A57,0,IF(HLOOKUP(DS$2,Recipes!$H:$GI,'Production Calculator'!$A57+2,FALSE)=0,0,HLOOKUP(DS$2,Recipes!$H:$GI,'Production Calculator'!$A57+2,FALSE)*$AK57))+IF($AO57=DS$3,$AM57/VLOOKUP($AO57,Data!$A$50:$B$56,2,FALSE),0)</f>
        <v>0</v>
      </c>
      <c r="DT57" s="11">
        <f>IF(DT$2=$A57,0,IF(HLOOKUP(DT$2,Recipes!$H:$GI,'Production Calculator'!$A57+2,FALSE)=0,0,HLOOKUP(DT$2,Recipes!$H:$GI,'Production Calculator'!$A57+2,FALSE)*$AK57))+IF($AO57=DT$3,$AM57/VLOOKUP($AO57,Data!$A$50:$B$56,2,FALSE),0)</f>
        <v>0</v>
      </c>
      <c r="DU57" s="11">
        <f>IF(DU$2=$A57,0,IF(HLOOKUP(DU$2,Recipes!$H:$GI,'Production Calculator'!$A57+2,FALSE)=0,0,HLOOKUP(DU$2,Recipes!$H:$GI,'Production Calculator'!$A57+2,FALSE)*$AK57))+IF($AO57=DU$3,$AM57/VLOOKUP($AO57,Data!$A$50:$B$56,2,FALSE),0)</f>
        <v>0</v>
      </c>
      <c r="DV57" s="11">
        <f>IF(DV$2=$A57,0,IF(HLOOKUP(DV$2,Recipes!$H:$GI,'Production Calculator'!$A57+2,FALSE)=0,0,HLOOKUP(DV$2,Recipes!$H:$GI,'Production Calculator'!$A57+2,FALSE)*$AK57))+IF($AO57=DV$3,$AM57/VLOOKUP($AO57,Data!$A$50:$B$56,2,FALSE),0)</f>
        <v>0</v>
      </c>
      <c r="DW57" s="11">
        <f>IF(DW$2=$A57,0,IF(HLOOKUP(DW$2,Recipes!$H:$GI,'Production Calculator'!$A57+2,FALSE)=0,0,HLOOKUP(DW$2,Recipes!$H:$GI,'Production Calculator'!$A57+2,FALSE)*$AK57))+IF($AO57=DW$3,$AM57/VLOOKUP($AO57,Data!$A$50:$B$56,2,FALSE),0)</f>
        <v>0</v>
      </c>
      <c r="DX57" s="11">
        <f>IF(DX$2=$A57,0,IF(HLOOKUP(DX$2,Recipes!$H:$GI,'Production Calculator'!$A57+2,FALSE)=0,0,HLOOKUP(DX$2,Recipes!$H:$GI,'Production Calculator'!$A57+2,FALSE)*$AK57))+IF($AO57=DX$3,$AM57/VLOOKUP($AO57,Data!$A$50:$B$56,2,FALSE),0)</f>
        <v>0</v>
      </c>
      <c r="DY57" s="11">
        <f>IF(DY$2=$A57,0,IF(HLOOKUP(DY$2,Recipes!$H:$GI,'Production Calculator'!$A57+2,FALSE)=0,0,HLOOKUP(DY$2,Recipes!$H:$GI,'Production Calculator'!$A57+2,FALSE)*$AK57))+IF($AO57=DY$3,$AM57/VLOOKUP($AO57,Data!$A$50:$B$56,2,FALSE),0)</f>
        <v>0</v>
      </c>
      <c r="DZ57" s="11">
        <f>IF(DZ$2=$A57,0,IF(HLOOKUP(DZ$2,Recipes!$H:$GI,'Production Calculator'!$A57+2,FALSE)=0,0,HLOOKUP(DZ$2,Recipes!$H:$GI,'Production Calculator'!$A57+2,FALSE)*$AK57))+IF($AO57=DZ$3,$AM57/VLOOKUP($AO57,Data!$A$50:$B$56,2,FALSE),0)</f>
        <v>0</v>
      </c>
      <c r="EA57" s="11">
        <f>IF(EA$2=$A57,0,IF(HLOOKUP(EA$2,Recipes!$H:$GI,'Production Calculator'!$A57+2,FALSE)=0,0,HLOOKUP(EA$2,Recipes!$H:$GI,'Production Calculator'!$A57+2,FALSE)*$AK57))+IF($AO57=EA$3,$AM57/VLOOKUP($AO57,Data!$A$50:$B$56,2,FALSE),0)</f>
        <v>0</v>
      </c>
      <c r="EB57" s="11">
        <f>IF(EB$2=$A57,0,IF(HLOOKUP(EB$2,Recipes!$H:$GI,'Production Calculator'!$A57+2,FALSE)=0,0,HLOOKUP(EB$2,Recipes!$H:$GI,'Production Calculator'!$A57+2,FALSE)*$AK57))+IF($AO57=EB$3,$AM57/VLOOKUP($AO57,Data!$A$50:$B$56,2,FALSE),0)</f>
        <v>0</v>
      </c>
      <c r="EC57" s="11">
        <f>IF(EC$2=$A57,0,IF(HLOOKUP(EC$2,Recipes!$H:$GI,'Production Calculator'!$A57+2,FALSE)=0,0,HLOOKUP(EC$2,Recipes!$H:$GI,'Production Calculator'!$A57+2,FALSE)*$AK57))+IF($AO57=EC$3,$AM57/VLOOKUP($AO57,Data!$A$50:$B$56,2,FALSE),0)</f>
        <v>0</v>
      </c>
      <c r="ED57" s="11">
        <f>IF(ED$2=$A57,0,IF(HLOOKUP(ED$2,Recipes!$H:$GI,'Production Calculator'!$A57+2,FALSE)=0,0,HLOOKUP(ED$2,Recipes!$H:$GI,'Production Calculator'!$A57+2,FALSE)*$AK57))+IF($AO57=ED$3,$AM57/VLOOKUP($AO57,Data!$A$50:$B$56,2,FALSE),0)</f>
        <v>0</v>
      </c>
      <c r="EE57" s="11">
        <f>IF(EE$2=$A57,0,IF(HLOOKUP(EE$2,Recipes!$H:$GI,'Production Calculator'!$A57+2,FALSE)=0,0,HLOOKUP(EE$2,Recipes!$H:$GI,'Production Calculator'!$A57+2,FALSE)*$AK57))+IF($AO57=EE$3,$AM57/VLOOKUP($AO57,Data!$A$50:$B$56,2,FALSE),0)</f>
        <v>0</v>
      </c>
      <c r="EF57" s="11">
        <f>IF(EF$2=$A57,0,IF(HLOOKUP(EF$2,Recipes!$H:$GI,'Production Calculator'!$A57+2,FALSE)=0,0,HLOOKUP(EF$2,Recipes!$H:$GI,'Production Calculator'!$A57+2,FALSE)*$AK57))+IF($AO57=EF$3,$AM57/VLOOKUP($AO57,Data!$A$50:$B$56,2,FALSE),0)</f>
        <v>0</v>
      </c>
      <c r="EG57" s="11">
        <f>IF(EG$2=$A57,0,IF(HLOOKUP(EG$2,Recipes!$H:$GI,'Production Calculator'!$A57+2,FALSE)=0,0,HLOOKUP(EG$2,Recipes!$H:$GI,'Production Calculator'!$A57+2,FALSE)*$AK57))+IF($AO57=EG$3,$AM57/VLOOKUP($AO57,Data!$A$50:$B$56,2,FALSE),0)</f>
        <v>0</v>
      </c>
      <c r="EH57" s="11">
        <f>IF(EH$2=$A57,0,IF(HLOOKUP(EH$2,Recipes!$H:$GI,'Production Calculator'!$A57+2,FALSE)=0,0,HLOOKUP(EH$2,Recipes!$H:$GI,'Production Calculator'!$A57+2,FALSE)*$AK57))+IF($AO57=EH$3,$AM57/VLOOKUP($AO57,Data!$A$50:$B$56,2,FALSE),0)</f>
        <v>0</v>
      </c>
      <c r="EI57" s="11">
        <f>IF(EI$2=$A57,0,IF(HLOOKUP(EI$2,Recipes!$H:$GI,'Production Calculator'!$A57+2,FALSE)=0,0,HLOOKUP(EI$2,Recipes!$H:$GI,'Production Calculator'!$A57+2,FALSE)*$AK57))+IF($AO57=EI$3,$AM57/VLOOKUP($AO57,Data!$A$50:$B$56,2,FALSE),0)</f>
        <v>0</v>
      </c>
      <c r="EJ57" s="11">
        <f>IF(EJ$2=$A57,0,IF(HLOOKUP(EJ$2,Recipes!$H:$GI,'Production Calculator'!$A57+2,FALSE)=0,0,HLOOKUP(EJ$2,Recipes!$H:$GI,'Production Calculator'!$A57+2,FALSE)*$AK57))+IF($AO57=EJ$3,$AM57/VLOOKUP($AO57,Data!$A$50:$B$56,2,FALSE),0)</f>
        <v>0</v>
      </c>
      <c r="EK57" s="11">
        <f>IF(EK$2=$A57,0,IF(HLOOKUP(EK$2,Recipes!$H:$GI,'Production Calculator'!$A57+2,FALSE)=0,0,HLOOKUP(EK$2,Recipes!$H:$GI,'Production Calculator'!$A57+2,FALSE)*$AK57))+IF($AO57=EK$3,$AM57/VLOOKUP($AO57,Data!$A$50:$B$56,2,FALSE),0)</f>
        <v>0</v>
      </c>
      <c r="EL57" s="11">
        <f>IF(EL$2=$A57,0,IF(HLOOKUP(EL$2,Recipes!$H:$GI,'Production Calculator'!$A57+2,FALSE)=0,0,HLOOKUP(EL$2,Recipes!$H:$GI,'Production Calculator'!$A57+2,FALSE)*$AK57))+IF($AO57=EL$3,$AM57/VLOOKUP($AO57,Data!$A$50:$B$56,2,FALSE),0)</f>
        <v>0</v>
      </c>
      <c r="EM57" s="11">
        <f>IF(EM$2=$A57,0,IF(HLOOKUP(EM$2,Recipes!$H:$GI,'Production Calculator'!$A57+2,FALSE)=0,0,HLOOKUP(EM$2,Recipes!$H:$GI,'Production Calculator'!$A57+2,FALSE)*$AK57))+IF($AO57=EM$3,$AM57/VLOOKUP($AO57,Data!$A$50:$B$56,2,FALSE),0)</f>
        <v>0</v>
      </c>
      <c r="EN57" s="11">
        <f>IF(EN$2=$A57,0,IF(HLOOKUP(EN$2,Recipes!$H:$GI,'Production Calculator'!$A57+2,FALSE)=0,0,HLOOKUP(EN$2,Recipes!$H:$GI,'Production Calculator'!$A57+2,FALSE)*$AK57))+IF($AO57=EN$3,$AM57/VLOOKUP($AO57,Data!$A$50:$B$56,2,FALSE),0)</f>
        <v>0</v>
      </c>
      <c r="EO57" s="11">
        <f>IF(EO$2=$A57,0,IF(HLOOKUP(EO$2,Recipes!$H:$GI,'Production Calculator'!$A57+2,FALSE)=0,0,HLOOKUP(EO$2,Recipes!$H:$GI,'Production Calculator'!$A57+2,FALSE)*$AK57))+IF($AO57=EO$3,$AM57/VLOOKUP($AO57,Data!$A$50:$B$56,2,FALSE),0)</f>
        <v>0</v>
      </c>
      <c r="EP57" s="11">
        <f>IF(EP$2=$A57,0,IF(HLOOKUP(EP$2,Recipes!$H:$GI,'Production Calculator'!$A57+2,FALSE)=0,0,HLOOKUP(EP$2,Recipes!$H:$GI,'Production Calculator'!$A57+2,FALSE)*$AK57))+IF($AO57=EP$3,$AM57/VLOOKUP($AO57,Data!$A$50:$B$56,2,FALSE),0)</f>
        <v>0</v>
      </c>
      <c r="EQ57" s="11">
        <f>IF(EQ$2=$A57,0,IF(HLOOKUP(EQ$2,Recipes!$H:$GI,'Production Calculator'!$A57+2,FALSE)=0,0,HLOOKUP(EQ$2,Recipes!$H:$GI,'Production Calculator'!$A57+2,FALSE)*$AK57))+IF($AO57=EQ$3,$AM57/VLOOKUP($AO57,Data!$A$50:$B$56,2,FALSE),0)</f>
        <v>0</v>
      </c>
      <c r="ER57" s="11">
        <f>IF(ER$2=$A57,0,IF(HLOOKUP(ER$2,Recipes!$H:$GI,'Production Calculator'!$A57+2,FALSE)=0,0,HLOOKUP(ER$2,Recipes!$H:$GI,'Production Calculator'!$A57+2,FALSE)*$AK57))+IF($AO57=ER$3,$AM57/VLOOKUP($AO57,Data!$A$50:$B$56,2,FALSE),0)</f>
        <v>0</v>
      </c>
      <c r="ES57" s="11">
        <f>IF(ES$2=$A57,0,IF(HLOOKUP(ES$2,Recipes!$H:$GI,'Production Calculator'!$A57+2,FALSE)=0,0,HLOOKUP(ES$2,Recipes!$H:$GI,'Production Calculator'!$A57+2,FALSE)*$AK57))+IF($AO57=ES$3,$AM57/VLOOKUP($AO57,Data!$A$50:$B$56,2,FALSE),0)</f>
        <v>0</v>
      </c>
      <c r="ET57" s="11">
        <f>IF(ET$2=$A57,0,IF(HLOOKUP(ET$2,Recipes!$H:$GI,'Production Calculator'!$A57+2,FALSE)=0,0,HLOOKUP(ET$2,Recipes!$H:$GI,'Production Calculator'!$A57+2,FALSE)*$AK57))+IF($AO57=ET$3,$AM57/VLOOKUP($AO57,Data!$A$50:$B$56,2,FALSE),0)</f>
        <v>0</v>
      </c>
      <c r="EU57" s="11">
        <f>IF(EU$2=$A57,0,IF(HLOOKUP(EU$2,Recipes!$H:$GI,'Production Calculator'!$A57+2,FALSE)=0,0,HLOOKUP(EU$2,Recipes!$H:$GI,'Production Calculator'!$A57+2,FALSE)*$AK57))+IF($AO57=EU$3,$AM57/VLOOKUP($AO57,Data!$A$50:$B$56,2,FALSE),0)</f>
        <v>0</v>
      </c>
      <c r="EV57" s="11">
        <f>IF(EV$2=$A57,0,IF(HLOOKUP(EV$2,Recipes!$H:$GI,'Production Calculator'!$A57+2,FALSE)=0,0,HLOOKUP(EV$2,Recipes!$H:$GI,'Production Calculator'!$A57+2,FALSE)*$AK57))+IF($AO57=EV$3,$AM57/VLOOKUP($AO57,Data!$A$50:$B$56,2,FALSE),0)</f>
        <v>0</v>
      </c>
      <c r="EW57" s="11">
        <f>IF(EW$2=$A57,0,IF(HLOOKUP(EW$2,Recipes!$H:$GI,'Production Calculator'!$A57+2,FALSE)=0,0,HLOOKUP(EW$2,Recipes!$H:$GI,'Production Calculator'!$A57+2,FALSE)*$AK57))+IF($AO57=EW$3,$AM57/VLOOKUP($AO57,Data!$A$50:$B$56,2,FALSE),0)</f>
        <v>0</v>
      </c>
      <c r="EX57" s="11">
        <f>IF(EX$2=$A57,0,IF(HLOOKUP(EX$2,Recipes!$H:$GI,'Production Calculator'!$A57+2,FALSE)=0,0,HLOOKUP(EX$2,Recipes!$H:$GI,'Production Calculator'!$A57+2,FALSE)*$AK57))+IF($AO57=EX$3,$AM57/VLOOKUP($AO57,Data!$A$50:$B$56,2,FALSE),0)</f>
        <v>0</v>
      </c>
      <c r="EY57" s="11">
        <f>IF(EY$2=$A57,0,IF(HLOOKUP(EY$2,Recipes!$H:$GI,'Production Calculator'!$A57+2,FALSE)=0,0,HLOOKUP(EY$2,Recipes!$H:$GI,'Production Calculator'!$A57+2,FALSE)*$AK57))+IF($AO57=EY$3,$AM57/VLOOKUP($AO57,Data!$A$50:$B$56,2,FALSE),0)</f>
        <v>0</v>
      </c>
      <c r="EZ57" s="11">
        <f>IF(EZ$2=$A57,0,IF(HLOOKUP(EZ$2,Recipes!$H:$GI,'Production Calculator'!$A57+2,FALSE)=0,0,HLOOKUP(EZ$2,Recipes!$H:$GI,'Production Calculator'!$A57+2,FALSE)*$AK57))+IF($AO57=EZ$3,$AM57/VLOOKUP($AO57,Data!$A$50:$B$56,2,FALSE),0)</f>
        <v>0</v>
      </c>
      <c r="FA57" s="11">
        <f>IF(FA$2=$A57,0,IF(HLOOKUP(FA$2,Recipes!$H:$GI,'Production Calculator'!$A57+2,FALSE)=0,0,HLOOKUP(FA$2,Recipes!$H:$GI,'Production Calculator'!$A57+2,FALSE)*$AK57))+IF($AO57=FA$3,$AM57/VLOOKUP($AO57,Data!$A$50:$B$56,2,FALSE),0)</f>
        <v>0</v>
      </c>
      <c r="FB57" s="11">
        <f>IF(FB$2=$A57,0,IF(HLOOKUP(FB$2,Recipes!$H:$GI,'Production Calculator'!$A57+2,FALSE)=0,0,HLOOKUP(FB$2,Recipes!$H:$GI,'Production Calculator'!$A57+2,FALSE)*$AK57))+IF($AO57=FB$3,$AM57/VLOOKUP($AO57,Data!$A$50:$B$56,2,FALSE),0)</f>
        <v>0</v>
      </c>
      <c r="FC57" s="11">
        <f>IF(FC$2=$A57,0,IF(HLOOKUP(FC$2,Recipes!$H:$GI,'Production Calculator'!$A57+2,FALSE)=0,0,HLOOKUP(FC$2,Recipes!$H:$GI,'Production Calculator'!$A57+2,FALSE)*$AK57))+IF($AO57=FC$3,$AM57/VLOOKUP($AO57,Data!$A$50:$B$56,2,FALSE),0)</f>
        <v>0</v>
      </c>
      <c r="FD57" s="11">
        <f>IF(FD$2=$A57,0,IF(HLOOKUP(FD$2,Recipes!$H:$GI,'Production Calculator'!$A57+2,FALSE)=0,0,HLOOKUP(FD$2,Recipes!$H:$GI,'Production Calculator'!$A57+2,FALSE)*$AK57))+IF($AO57=FD$3,$AM57/VLOOKUP($AO57,Data!$A$50:$B$56,2,FALSE),0)</f>
        <v>0</v>
      </c>
      <c r="FE57" s="11">
        <f>IF(FE$2=$A57,0,IF(HLOOKUP(FE$2,Recipes!$H:$GI,'Production Calculator'!$A57+2,FALSE)=0,0,HLOOKUP(FE$2,Recipes!$H:$GI,'Production Calculator'!$A57+2,FALSE)*$AK57))+IF($AO57=FE$3,$AM57/VLOOKUP($AO57,Data!$A$50:$B$56,2,FALSE),0)</f>
        <v>0</v>
      </c>
      <c r="FF57" s="11">
        <f>IF(FF$2=$A57,0,IF(HLOOKUP(FF$2,Recipes!$H:$GI,'Production Calculator'!$A57+2,FALSE)=0,0,HLOOKUP(FF$2,Recipes!$H:$GI,'Production Calculator'!$A57+2,FALSE)*$AK57))+IF($AO57=FF$3,$AM57/VLOOKUP($AO57,Data!$A$50:$B$56,2,FALSE),0)</f>
        <v>0</v>
      </c>
      <c r="FG57" s="11">
        <f>IF(FG$2=$A57,0,IF(HLOOKUP(FG$2,Recipes!$H:$GI,'Production Calculator'!$A57+2,FALSE)=0,0,HLOOKUP(FG$2,Recipes!$H:$GI,'Production Calculator'!$A57+2,FALSE)*$AK57))+IF($AO57=FG$3,$AM57/VLOOKUP($AO57,Data!$A$50:$B$56,2,FALSE),0)</f>
        <v>0</v>
      </c>
      <c r="FH57" s="11">
        <f>IF(FH$2=$A57,0,IF(HLOOKUP(FH$2,Recipes!$H:$GI,'Production Calculator'!$A57+2,FALSE)=0,0,HLOOKUP(FH$2,Recipes!$H:$GI,'Production Calculator'!$A57+2,FALSE)*$AK57))+IF($AO57=FH$3,$AM57/VLOOKUP($AO57,Data!$A$50:$B$56,2,FALSE),0)</f>
        <v>0</v>
      </c>
      <c r="FI57" s="11">
        <f>IF(FI$2=$A57,0,IF(HLOOKUP(FI$2,Recipes!$H:$GI,'Production Calculator'!$A57+2,FALSE)=0,0,HLOOKUP(FI$2,Recipes!$H:$GI,'Production Calculator'!$A57+2,FALSE)*$AK57))+IF($AO57=FI$3,$AM57/VLOOKUP($AO57,Data!$A$50:$B$56,2,FALSE),0)</f>
        <v>0</v>
      </c>
      <c r="FJ57" s="11">
        <f>IF(FJ$2=$A57,0,IF(HLOOKUP(FJ$2,Recipes!$H:$GI,'Production Calculator'!$A57+2,FALSE)=0,0,HLOOKUP(FJ$2,Recipes!$H:$GI,'Production Calculator'!$A57+2,FALSE)*$AK57))+IF($AO57=FJ$3,$AM57/VLOOKUP($AO57,Data!$A$50:$B$56,2,FALSE),0)</f>
        <v>0</v>
      </c>
      <c r="FK57" s="11">
        <f>IF(FK$2=$A57,0,IF(HLOOKUP(FK$2,Recipes!$H:$GI,'Production Calculator'!$A57+2,FALSE)=0,0,HLOOKUP(FK$2,Recipes!$H:$GI,'Production Calculator'!$A57+2,FALSE)*$AK57))+IF($AO57=FK$3,$AM57/VLOOKUP($AO57,Data!$A$50:$B$56,2,FALSE),0)</f>
        <v>0</v>
      </c>
      <c r="FL57" s="11">
        <f>IF(FL$2=$A57,0,IF(HLOOKUP(FL$2,Recipes!$H:$GI,'Production Calculator'!$A57+2,FALSE)=0,0,HLOOKUP(FL$2,Recipes!$H:$GI,'Production Calculator'!$A57+2,FALSE)*$AK57))+IF($AO57=FL$3,$AM57/VLOOKUP($AO57,Data!$A$50:$B$56,2,FALSE),0)</f>
        <v>0</v>
      </c>
      <c r="FM57" s="11">
        <f>IF(FM$2=$A57,0,IF(HLOOKUP(FM$2,Recipes!$H:$GI,'Production Calculator'!$A57+2,FALSE)=0,0,HLOOKUP(FM$2,Recipes!$H:$GI,'Production Calculator'!$A57+2,FALSE)*$AK57))+IF($AO57=FM$3,$AM57/VLOOKUP($AO57,Data!$A$50:$B$56,2,FALSE),0)</f>
        <v>0</v>
      </c>
      <c r="FN57" s="11">
        <f>IF(FN$2=$A57,0,IF(HLOOKUP(FN$2,Recipes!$H:$GI,'Production Calculator'!$A57+2,FALSE)=0,0,HLOOKUP(FN$2,Recipes!$H:$GI,'Production Calculator'!$A57+2,FALSE)*$AK57))+IF($AO57=FN$3,$AM57/VLOOKUP($AO57,Data!$A$50:$B$56,2,FALSE),0)</f>
        <v>0</v>
      </c>
      <c r="FO57" s="11">
        <f>IF(FO$2=$A57,0,IF(HLOOKUP(FO$2,Recipes!$H:$GI,'Production Calculator'!$A57+2,FALSE)=0,0,HLOOKUP(FO$2,Recipes!$H:$GI,'Production Calculator'!$A57+2,FALSE)*$AK57))+IF($AO57=FO$3,$AM57/VLOOKUP($AO57,Data!$A$50:$B$56,2,FALSE),0)</f>
        <v>0</v>
      </c>
      <c r="FP57" s="11">
        <f>IF(FP$2=$A57,0,IF(HLOOKUP(FP$2,Recipes!$H:$GI,'Production Calculator'!$A57+2,FALSE)=0,0,HLOOKUP(FP$2,Recipes!$H:$GI,'Production Calculator'!$A57+2,FALSE)*$AK57))+IF($AO57=FP$3,$AM57/VLOOKUP($AO57,Data!$A$50:$B$56,2,FALSE),0)</f>
        <v>0</v>
      </c>
      <c r="FQ57" s="11">
        <f>IF(FQ$2=$A57,0,IF(HLOOKUP(FQ$2,Recipes!$H:$GI,'Production Calculator'!$A57+2,FALSE)=0,0,HLOOKUP(FQ$2,Recipes!$H:$GI,'Production Calculator'!$A57+2,FALSE)*$AK57))+IF($AO57=FQ$3,$AM57/VLOOKUP($AO57,Data!$A$50:$B$56,2,FALSE),0)</f>
        <v>0</v>
      </c>
      <c r="FR57" s="11">
        <f>IF(FR$2=$A57,0,IF(HLOOKUP(FR$2,Recipes!$H:$GI,'Production Calculator'!$A57+2,FALSE)=0,0,HLOOKUP(FR$2,Recipes!$H:$GI,'Production Calculator'!$A57+2,FALSE)*$AK57))+IF($AO57=FR$3,$AM57/VLOOKUP($AO57,Data!$A$50:$B$56,2,FALSE),0)</f>
        <v>0</v>
      </c>
      <c r="FS57" s="11">
        <f>IF(FS$2=$A57,0,IF(HLOOKUP(FS$2,Recipes!$H:$GI,'Production Calculator'!$A57+2,FALSE)=0,0,HLOOKUP(FS$2,Recipes!$H:$GI,'Production Calculator'!$A57+2,FALSE)*$AK57))+IF($AO57=FS$3,$AM57/VLOOKUP($AO57,Data!$A$50:$B$56,2,FALSE),0)</f>
        <v>0</v>
      </c>
      <c r="FT57" s="11">
        <f>IF(FT$2=$A57,0,IF(HLOOKUP(FT$2,Recipes!$H:$GI,'Production Calculator'!$A57+2,FALSE)=0,0,HLOOKUP(FT$2,Recipes!$H:$GI,'Production Calculator'!$A57+2,FALSE)*$AK57))+IF($AO57=FT$3,$AM57/VLOOKUP($AO57,Data!$A$50:$B$56,2,FALSE),0)</f>
        <v>0</v>
      </c>
      <c r="FU57" s="11">
        <f>IF(FU$2=$A57,0,IF(HLOOKUP(FU$2,Recipes!$H:$GI,'Production Calculator'!$A57+2,FALSE)=0,0,HLOOKUP(FU$2,Recipes!$H:$GI,'Production Calculator'!$A57+2,FALSE)*$AK57))+IF($AO57=FU$3,$AM57/VLOOKUP($AO57,Data!$A$50:$B$56,2,FALSE),0)</f>
        <v>0</v>
      </c>
      <c r="FV57" s="11">
        <f>IF(FV$2=$A57,0,IF(HLOOKUP(FV$2,Recipes!$H:$GI,'Production Calculator'!$A57+2,FALSE)=0,0,HLOOKUP(FV$2,Recipes!$H:$GI,'Production Calculator'!$A57+2,FALSE)*$AK57))+IF($AO57=FV$3,$AM57/VLOOKUP($AO57,Data!$A$50:$B$56,2,FALSE),0)</f>
        <v>0</v>
      </c>
      <c r="FW57" s="11">
        <f>IF(FW$2=$A57,0,IF(HLOOKUP(FW$2,Recipes!$H:$GI,'Production Calculator'!$A57+2,FALSE)=0,0,HLOOKUP(FW$2,Recipes!$H:$GI,'Production Calculator'!$A57+2,FALSE)*$AK57))+IF($AO57=FW$3,$AM57/VLOOKUP($AO57,Data!$A$50:$B$56,2,FALSE),0)</f>
        <v>0</v>
      </c>
      <c r="FX57" s="11">
        <f>IF(FX$2=$A57,0,IF(HLOOKUP(FX$2,Recipes!$H:$GI,'Production Calculator'!$A57+2,FALSE)=0,0,HLOOKUP(FX$2,Recipes!$H:$GI,'Production Calculator'!$A57+2,FALSE)*$AK57))+IF($AO57=FX$3,$AM57/VLOOKUP($AO57,Data!$A$50:$B$56,2,FALSE),0)</f>
        <v>0</v>
      </c>
      <c r="FY57" s="11">
        <f>IF(FY$2=$A57,0,IF(HLOOKUP(FY$2,Recipes!$H:$GI,'Production Calculator'!$A57+2,FALSE)=0,0,HLOOKUP(FY$2,Recipes!$H:$GI,'Production Calculator'!$A57+2,FALSE)*$AK57))+IF($AO57=FY$3,$AM57/VLOOKUP($AO57,Data!$A$50:$B$56,2,FALSE),0)</f>
        <v>0</v>
      </c>
      <c r="FZ57" s="11">
        <f>IF(FZ$2=$A57,0,IF(HLOOKUP(FZ$2,Recipes!$H:$GI,'Production Calculator'!$A57+2,FALSE)=0,0,HLOOKUP(FZ$2,Recipes!$H:$GI,'Production Calculator'!$A57+2,FALSE)*$AK57))+IF($AO57=FZ$3,$AM57/VLOOKUP($AO57,Data!$A$50:$B$56,2,FALSE),0)</f>
        <v>0</v>
      </c>
      <c r="GA57" s="11">
        <f>IF(GA$2=$A57,0,IF(HLOOKUP(GA$2,Recipes!$H:$GI,'Production Calculator'!$A57+2,FALSE)=0,0,HLOOKUP(GA$2,Recipes!$H:$GI,'Production Calculator'!$A57+2,FALSE)*$AK57))+IF($AO57=GA$3,$AM57/VLOOKUP($AO57,Data!$A$50:$B$56,2,FALSE),0)</f>
        <v>0</v>
      </c>
      <c r="GB57" s="11">
        <f>IF(GB$2=$A57,0,IF(HLOOKUP(GB$2,Recipes!$H:$GI,'Production Calculator'!$A57+2,FALSE)=0,0,HLOOKUP(GB$2,Recipes!$H:$GI,'Production Calculator'!$A57+2,FALSE)*$AK57))+IF($AO57=GB$3,$AM57/VLOOKUP($AO57,Data!$A$50:$B$56,2,FALSE),0)</f>
        <v>0</v>
      </c>
      <c r="GC57" s="11">
        <f>IF(GC$2=$A57,0,IF(HLOOKUP(GC$2,Recipes!$H:$GI,'Production Calculator'!$A57+2,FALSE)=0,0,HLOOKUP(GC$2,Recipes!$H:$GI,'Production Calculator'!$A57+2,FALSE)*$AK57))+IF($AO57=GC$3,$AM57/VLOOKUP($AO57,Data!$A$50:$B$56,2,FALSE),0)</f>
        <v>0</v>
      </c>
      <c r="GD57" s="11">
        <f>IF(GD$2=$A57,0,IF(HLOOKUP(GD$2,Recipes!$H:$GI,'Production Calculator'!$A57+2,FALSE)=0,0,HLOOKUP(GD$2,Recipes!$H:$GI,'Production Calculator'!$A57+2,FALSE)*$AK57))+IF($AO57=GD$3,$AM57/VLOOKUP($AO57,Data!$A$50:$B$56,2,FALSE),0)</f>
        <v>0</v>
      </c>
      <c r="GE57" s="11">
        <f>IF(GE$2=$A57,0,IF(HLOOKUP(GE$2,Recipes!$H:$GI,'Production Calculator'!$A57+2,FALSE)=0,0,HLOOKUP(GE$2,Recipes!$H:$GI,'Production Calculator'!$A57+2,FALSE)*$AK57))+IF($AO57=GE$3,$AM57/VLOOKUP($AO57,Data!$A$50:$B$56,2,FALSE),0)</f>
        <v>0</v>
      </c>
      <c r="GF57" s="11">
        <f>IF(GF$2=$A57,0,IF(HLOOKUP(GF$2,Recipes!$H:$GI,'Production Calculator'!$A57+2,FALSE)=0,0,HLOOKUP(GF$2,Recipes!$H:$GI,'Production Calculator'!$A57+2,FALSE)*$AK57))+IF($AO57=GF$3,$AM57/VLOOKUP($AO57,Data!$A$50:$B$56,2,FALSE),0)</f>
        <v>0</v>
      </c>
      <c r="GG57" s="11">
        <f>IF(GG$2=$A57,0,IF(HLOOKUP(GG$2,Recipes!$H:$GI,'Production Calculator'!$A57+2,FALSE)=0,0,HLOOKUP(GG$2,Recipes!$H:$GI,'Production Calculator'!$A57+2,FALSE)*$AK57))+IF($AO57=GG$3,$AM57/VLOOKUP($AO57,Data!$A$50:$B$56,2,FALSE),0)</f>
        <v>0</v>
      </c>
      <c r="GH57" s="11">
        <f>IF(GH$2=$A57,0,IF(HLOOKUP(GH$2,Recipes!$H:$GI,'Production Calculator'!$A57+2,FALSE)=0,0,HLOOKUP(GH$2,Recipes!$H:$GI,'Production Calculator'!$A57+2,FALSE)*$AK57))+IF($AO57=GH$3,$AM57/VLOOKUP($AO57,Data!$A$50:$B$56,2,FALSE),0)</f>
        <v>0</v>
      </c>
      <c r="GI57" s="11">
        <f>IF(GI$2=$A57,0,IF(HLOOKUP(GI$2,Recipes!$H:$GI,'Production Calculator'!$A57+2,FALSE)=0,0,HLOOKUP(GI$2,Recipes!$H:$GI,'Production Calculator'!$A57+2,FALSE)*$AK57))+IF($AO57=GI$3,$AM57/VLOOKUP($AO57,Data!$A$50:$B$56,2,FALSE),0)</f>
        <v>0</v>
      </c>
      <c r="GJ57" s="11">
        <f>IF(GJ$2=$A57,0,IF(HLOOKUP(GJ$2,Recipes!$H:$GI,'Production Calculator'!$A57+2,FALSE)=0,0,HLOOKUP(GJ$2,Recipes!$H:$GI,'Production Calculator'!$A57+2,FALSE)*$AK57))+IF($AO57=GJ$3,$AM57/VLOOKUP($AO57,Data!$A$50:$B$56,2,FALSE),0)</f>
        <v>0</v>
      </c>
      <c r="GK57" s="11">
        <f>IF(GK$2=$A57,0,IF(HLOOKUP(GK$2,Recipes!$H:$GI,'Production Calculator'!$A57+2,FALSE)=0,0,HLOOKUP(GK$2,Recipes!$H:$GI,'Production Calculator'!$A57+2,FALSE)*$AK57))+IF($AO57=GK$3,$AM57/VLOOKUP($AO57,Data!$A$50:$B$56,2,FALSE),0)</f>
        <v>0</v>
      </c>
      <c r="GL57" s="11">
        <f>IF(GL$2=$A57,0,IF(HLOOKUP(GL$2,Recipes!$H:$GI,'Production Calculator'!$A57+2,FALSE)=0,0,HLOOKUP(GL$2,Recipes!$H:$GI,'Production Calculator'!$A57+2,FALSE)*$AK57))+IF($AO57=GL$3,$AM57/VLOOKUP($AO57,Data!$A$50:$B$56,2,FALSE),0)</f>
        <v>0</v>
      </c>
      <c r="GM57" s="11">
        <f>IF(GM$2=$A57,0,IF(HLOOKUP(GM$2,Recipes!$H:$GI,'Production Calculator'!$A57+2,FALSE)=0,0,HLOOKUP(GM$2,Recipes!$H:$GI,'Production Calculator'!$A57+2,FALSE)*$AK57))+IF($AO57=GM$3,$AM57/VLOOKUP($AO57,Data!$A$50:$B$56,2,FALSE),0)</f>
        <v>0</v>
      </c>
      <c r="GN57" s="11">
        <f>IF(GN$2=$A57,0,IF(HLOOKUP(GN$2,Recipes!$H:$GI,'Production Calculator'!$A57+2,FALSE)=0,0,HLOOKUP(GN$2,Recipes!$H:$GI,'Production Calculator'!$A57+2,FALSE)*$AK57))+IF($AO57=GN$3,$AM57/VLOOKUP($AO57,Data!$A$50:$B$56,2,FALSE),0)</f>
        <v>0</v>
      </c>
      <c r="GO57" s="11">
        <f>IF(GO$2=$A57,0,IF(HLOOKUP(GO$2,Recipes!$H:$GI,'Production Calculator'!$A57+2,FALSE)=0,0,HLOOKUP(GO$2,Recipes!$H:$GI,'Production Calculator'!$A57+2,FALSE)*$AK57))+IF($AO57=GO$3,$AM57/VLOOKUP($AO57,Data!$A$50:$B$56,2,FALSE),0)</f>
        <v>0</v>
      </c>
      <c r="GP57" s="11">
        <f>IF(GP$2=$A57,0,IF(HLOOKUP(GP$2,Recipes!$H:$GI,'Production Calculator'!$A57+2,FALSE)=0,0,HLOOKUP(GP$2,Recipes!$H:$GI,'Production Calculator'!$A57+2,FALSE)*$AK57))+IF($AO57=GP$3,$AM57/VLOOKUP($AO57,Data!$A$50:$B$56,2,FALSE),0)</f>
        <v>0</v>
      </c>
      <c r="GQ57" s="11">
        <f>IF(GQ$2=$A57,0,IF(HLOOKUP(GQ$2,Recipes!$H:$GI,'Production Calculator'!$A57+2,FALSE)=0,0,HLOOKUP(GQ$2,Recipes!$H:$GI,'Production Calculator'!$A57+2,FALSE)*$AK57))+IF($AO57=GQ$3,$AM57/VLOOKUP($AO57,Data!$A$50:$B$56,2,FALSE),0)</f>
        <v>0</v>
      </c>
      <c r="GR57" s="11">
        <f>IF(GR$2=$A57,0,IF(HLOOKUP(GR$2,Recipes!$H:$GI,'Production Calculator'!$A57+2,FALSE)=0,0,HLOOKUP(GR$2,Recipes!$H:$GI,'Production Calculator'!$A57+2,FALSE)*$AK57))+IF($AO57=GR$3,$AM57/VLOOKUP($AO57,Data!$A$50:$B$56,2,FALSE),0)</f>
        <v>0</v>
      </c>
      <c r="GS57" s="11">
        <f>IF(GS$2=$A57,0,IF(HLOOKUP(GS$2,Recipes!$H:$GI,'Production Calculator'!$A57+2,FALSE)=0,0,HLOOKUP(GS$2,Recipes!$H:$GI,'Production Calculator'!$A57+2,FALSE)*$AK57))+IF($AO57=GS$3,$AM57/VLOOKUP($AO57,Data!$A$50:$B$56,2,FALSE),0)</f>
        <v>0</v>
      </c>
      <c r="GT57" s="11">
        <f>IF(GT$2=$A57,0,IF(HLOOKUP(GT$2,Recipes!$H:$GI,'Production Calculator'!$A57+2,FALSE)=0,0,HLOOKUP(GT$2,Recipes!$H:$GI,'Production Calculator'!$A57+2,FALSE)*$AK57))+IF($AO57=GT$3,$AM57/VLOOKUP($AO57,Data!$A$50:$B$56,2,FALSE),0)</f>
        <v>0</v>
      </c>
      <c r="GU57" s="11">
        <f>IF(GU$2=$A57,0,IF(HLOOKUP(GU$2,Recipes!$H:$GI,'Production Calculator'!$A57+2,FALSE)=0,0,HLOOKUP(GU$2,Recipes!$H:$GI,'Production Calculator'!$A57+2,FALSE)*$AK57))+IF($AO57=GU$3,$AM57/VLOOKUP($AO57,Data!$A$50:$B$56,2,FALSE),0)</f>
        <v>0</v>
      </c>
      <c r="GV57" s="11">
        <f>IF(GV$2=$A57,0,IF(HLOOKUP(GV$2,Recipes!$H:$GI,'Production Calculator'!$A57+2,FALSE)=0,0,HLOOKUP(GV$2,Recipes!$H:$GI,'Production Calculator'!$A57+2,FALSE)*$AK57))+IF($AO57=GV$3,$AM57/VLOOKUP($AO57,Data!$A$50:$B$56,2,FALSE),0)</f>
        <v>0</v>
      </c>
      <c r="GW57" s="11">
        <f>IF(GW$2=$A57,0,IF(HLOOKUP(GW$2,Recipes!$H:$GI,'Production Calculator'!$A57+2,FALSE)=0,0,HLOOKUP(GW$2,Recipes!$H:$GI,'Production Calculator'!$A57+2,FALSE)*$AK57))+IF($AO57=GW$3,$AM57/VLOOKUP($AO57,Data!$A$50:$B$56,2,FALSE),0)</f>
        <v>0</v>
      </c>
      <c r="GX57" s="11">
        <f>IF(GX$2=$A57,0,IF(HLOOKUP(GX$2,Recipes!$H:$GI,'Production Calculator'!$A57+2,FALSE)=0,0,HLOOKUP(GX$2,Recipes!$H:$GI,'Production Calculator'!$A57+2,FALSE)*$AK57))+IF($AO57=GX$3,$AM57/VLOOKUP($AO57,Data!$A$50:$B$56,2,FALSE),0)</f>
        <v>0</v>
      </c>
      <c r="GY57" s="11">
        <f>IF(GY$2=$A57,0,IF(HLOOKUP(GY$2,Recipes!$H:$GI,'Production Calculator'!$A57+2,FALSE)=0,0,HLOOKUP(GY$2,Recipes!$H:$GI,'Production Calculator'!$A57+2,FALSE)*$AK57))+IF($AO57=GY$3,$AM57/VLOOKUP($AO57,Data!$A$50:$B$56,2,FALSE),0)</f>
        <v>0</v>
      </c>
      <c r="GZ57" s="11">
        <f>IF(GZ$2=$A57,0,IF(HLOOKUP(GZ$2,Recipes!$H:$GI,'Production Calculator'!$A57+2,FALSE)=0,0,HLOOKUP(GZ$2,Recipes!$H:$GI,'Production Calculator'!$A57+2,FALSE)*$AK57))+IF($AO57=GZ$3,$AM57/VLOOKUP($AO57,Data!$A$50:$B$56,2,FALSE),0)</f>
        <v>0</v>
      </c>
      <c r="HA57" s="11">
        <f>IF(HA$2=$A57,0,IF(HLOOKUP(HA$2,Recipes!$H:$GI,'Production Calculator'!$A57+2,FALSE)=0,0,HLOOKUP(HA$2,Recipes!$H:$GI,'Production Calculator'!$A57+2,FALSE)*$AK57))+IF($AO57=HA$3,$AM57/VLOOKUP($AO57,Data!$A$50:$B$56,2,FALSE),0)</f>
        <v>0</v>
      </c>
      <c r="HB57" s="11">
        <f>IF(HB$2=$A57,0,IF(HLOOKUP(HB$2,Recipes!$H:$GI,'Production Calculator'!$A57+2,FALSE)=0,0,HLOOKUP(HB$2,Recipes!$H:$GI,'Production Calculator'!$A57+2,FALSE)*$AK57))+IF($AO57=HB$3,$AM57/VLOOKUP($AO57,Data!$A$50:$B$56,2,FALSE),0)</f>
        <v>0</v>
      </c>
      <c r="HC57" s="11">
        <f>IF(HC$2=$A57,0,IF(HLOOKUP(HC$2,Recipes!$H:$GI,'Production Calculator'!$A57+2,FALSE)=0,0,HLOOKUP(HC$2,Recipes!$H:$GI,'Production Calculator'!$A57+2,FALSE)*$AK57))+IF($AO57=HC$3,$AM57/VLOOKUP($AO57,Data!$A$50:$B$56,2,FALSE),0)</f>
        <v>0</v>
      </c>
      <c r="HD57" s="11">
        <f>IF(HD$2=$A57,0,IF(HLOOKUP(HD$2,Recipes!$H:$GI,'Production Calculator'!$A57+2,FALSE)=0,0,HLOOKUP(HD$2,Recipes!$H:$GI,'Production Calculator'!$A57+2,FALSE)*$AK57))+IF($AO57=HD$3,$AM57/VLOOKUP($AO57,Data!$A$50:$B$56,2,FALSE),0)</f>
        <v>0</v>
      </c>
      <c r="HE57" s="11">
        <f>IF(HE$2=$A57,0,IF(HLOOKUP(HE$2,Recipes!$H:$GI,'Production Calculator'!$A57+2,FALSE)=0,0,HLOOKUP(HE$2,Recipes!$H:$GI,'Production Calculator'!$A57+2,FALSE)*$AK57))+IF($AO57=HE$3,$AM57/VLOOKUP($AO57,Data!$A$50:$B$56,2,FALSE),0)</f>
        <v>0</v>
      </c>
      <c r="HF57" s="11">
        <f>IF(HF$2=$A57,0,IF(HLOOKUP(HF$2,Recipes!$H:$GI,'Production Calculator'!$A57+2,FALSE)=0,0,HLOOKUP(HF$2,Recipes!$H:$GI,'Production Calculator'!$A57+2,FALSE)*$AK57))+IF($AO57=HF$3,$AM57/VLOOKUP($AO57,Data!$A$50:$B$56,2,FALSE),0)</f>
        <v>0</v>
      </c>
      <c r="HG57" s="11">
        <f>IF(HG$2=$A57,0,IF(HLOOKUP(HG$2,Recipes!$H:$GI,'Production Calculator'!$A57+2,FALSE)=0,0,HLOOKUP(HG$2,Recipes!$H:$GI,'Production Calculator'!$A57+2,FALSE)*$AK57))+IF($AO57=HG$3,$AM57/VLOOKUP($AO57,Data!$A$50:$B$56,2,FALSE),0)</f>
        <v>0</v>
      </c>
      <c r="HH57" s="11">
        <f>IF(HH$2=$A57,0,IF(HLOOKUP(HH$2,Recipes!$H:$GI,'Production Calculator'!$A57+2,FALSE)=0,0,HLOOKUP(HH$2,Recipes!$H:$GI,'Production Calculator'!$A57+2,FALSE)*$AK57))+IF($AO57=HH$3,$AM57/VLOOKUP($AO57,Data!$A$50:$B$56,2,FALSE),0)</f>
        <v>0</v>
      </c>
      <c r="HI57" s="11">
        <f>IF(HI$2=$A57,0,IF(HLOOKUP(HI$2,Recipes!$H:$GI,'Production Calculator'!$A57+2,FALSE)=0,0,HLOOKUP(HI$2,Recipes!$H:$GI,'Production Calculator'!$A57+2,FALSE)*$AK57))+IF($AO57=HI$3,$AM57/VLOOKUP($AO57,Data!$A$50:$B$56,2,FALSE),0)</f>
        <v>0</v>
      </c>
      <c r="HJ57" s="11">
        <f>IF(HJ$2=$A57,0,IF(HLOOKUP(HJ$2,Recipes!$H:$GI,'Production Calculator'!$A57+2,FALSE)=0,0,HLOOKUP(HJ$2,Recipes!$H:$GI,'Production Calculator'!$A57+2,FALSE)*$AK57))+IF($AO57=HJ$3,$AM57/VLOOKUP($AO57,Data!$A$50:$B$56,2,FALSE),0)</f>
        <v>0</v>
      </c>
      <c r="HK57" s="11">
        <f>IF(HK$2=$A57,0,IF(HLOOKUP(HK$2,Recipes!$H:$GI,'Production Calculator'!$A57+2,FALSE)=0,0,HLOOKUP(HK$2,Recipes!$H:$GI,'Production Calculator'!$A57+2,FALSE)*$AK57))+IF($AO57=HK$3,$AM57/VLOOKUP($AO57,Data!$A$50:$B$56,2,FALSE),0)</f>
        <v>0</v>
      </c>
      <c r="HL57" s="11">
        <f>IF(HL$2=$A57,0,IF(HLOOKUP(HL$2,Recipes!$H:$GI,'Production Calculator'!$A57+2,FALSE)=0,0,HLOOKUP(HL$2,Recipes!$H:$GI,'Production Calculator'!$A57+2,FALSE)*$AK57))+IF($AO57=HL$3,$AM57/VLOOKUP($AO57,Data!$A$50:$B$56,2,FALSE),0)</f>
        <v>0</v>
      </c>
      <c r="HM57" s="11">
        <f>IF(HM$2=$A57,0,IF(HLOOKUP(HM$2,Recipes!$H:$GI,'Production Calculator'!$A57+2,FALSE)=0,0,HLOOKUP(HM$2,Recipes!$H:$GI,'Production Calculator'!$A57+2,FALSE)*$AK57))+IF($AO57=HM$3,$AM57/VLOOKUP($AO57,Data!$A$50:$B$56,2,FALSE),0)</f>
        <v>0</v>
      </c>
      <c r="HN57" s="11">
        <f>IF(HN$2=$A57,0,IF(HLOOKUP(HN$2,Recipes!$H:$GI,'Production Calculator'!$A57+2,FALSE)=0,0,HLOOKUP(HN$2,Recipes!$H:$GI,'Production Calculator'!$A57+2,FALSE)*$AK57))+IF($AO57=HN$3,$AM57/VLOOKUP($AO57,Data!$A$50:$B$56,2,FALSE),0)</f>
        <v>0</v>
      </c>
      <c r="HO57" s="11">
        <f>IF(HO$2=$A57,0,IF(HLOOKUP(HO$2,Recipes!$H:$GI,'Production Calculator'!$A57+2,FALSE)=0,0,HLOOKUP(HO$2,Recipes!$H:$GI,'Production Calculator'!$A57+2,FALSE)*$AK57))+IF($AO57=HO$3,$AM57/VLOOKUP($AO57,Data!$A$50:$B$56,2,FALSE),0)</f>
        <v>0</v>
      </c>
      <c r="HP57" s="11">
        <f>IF(HP$2=$A57,0,IF(HLOOKUP(HP$2,Recipes!$H:$GI,'Production Calculator'!$A57+2,FALSE)=0,0,HLOOKUP(HP$2,Recipes!$H:$GI,'Production Calculator'!$A57+2,FALSE)*$AK57))+IF($AO57=HP$3,$AM57/VLOOKUP($AO57,Data!$A$50:$B$56,2,FALSE),0)</f>
        <v>0</v>
      </c>
      <c r="HQ57" s="11">
        <f>IF(HQ$2=$A57,0,IF(HLOOKUP(HQ$2,Recipes!$H:$GI,'Production Calculator'!$A57+2,FALSE)=0,0,HLOOKUP(HQ$2,Recipes!$H:$GI,'Production Calculator'!$A57+2,FALSE)*$AK57))+IF($AO57=HQ$3,$AM57/VLOOKUP($AO57,Data!$A$50:$B$56,2,FALSE),0)</f>
        <v>0</v>
      </c>
      <c r="HR57" s="11">
        <f>IF(HR$2=$A57,0,IF(HLOOKUP(HR$2,Recipes!$H:$GI,'Production Calculator'!$A57+2,FALSE)=0,0,HLOOKUP(HR$2,Recipes!$H:$GI,'Production Calculator'!$A57+2,FALSE)*$AK57))+IF($AO57=HR$3,$AM57/VLOOKUP($AO57,Data!$A$50:$B$56,2,FALSE),0)</f>
        <v>0</v>
      </c>
      <c r="HS57" s="121"/>
    </row>
    <row r="58" spans="1:227" x14ac:dyDescent="0.45">
      <c r="A58">
        <v>41</v>
      </c>
      <c r="B58" s="107" t="str">
        <f>VLOOKUP(A58,Recipes!A:B,2)</f>
        <v>Solid fuel</v>
      </c>
      <c r="C58" s="128">
        <v>0</v>
      </c>
      <c r="D58" s="108">
        <f>HLOOKUP(A58,$AQ$2:$HR$202,$A$202-1,FALSE)+C58</f>
        <v>0</v>
      </c>
      <c r="E58" s="111">
        <v>0</v>
      </c>
      <c r="F58" s="111">
        <v>0</v>
      </c>
      <c r="G58" s="111">
        <v>0</v>
      </c>
      <c r="H58" s="111">
        <v>0</v>
      </c>
      <c r="I58" s="111">
        <v>0</v>
      </c>
      <c r="J58" s="111">
        <v>0</v>
      </c>
      <c r="K58" s="111">
        <v>0</v>
      </c>
      <c r="L58" s="111">
        <v>0</v>
      </c>
      <c r="M58" s="111">
        <v>0</v>
      </c>
      <c r="N58" s="111">
        <v>0</v>
      </c>
      <c r="O58" s="111">
        <v>0</v>
      </c>
      <c r="P58" s="111">
        <v>0</v>
      </c>
      <c r="Q58" s="111">
        <v>0</v>
      </c>
      <c r="R58" s="111">
        <v>0</v>
      </c>
      <c r="S58">
        <f t="shared" ref="S58:S61" si="108">J58*$H58</f>
        <v>0</v>
      </c>
      <c r="T58">
        <f t="shared" ref="T58:T61" si="109">K58*$H58</f>
        <v>0</v>
      </c>
      <c r="U58">
        <f t="shared" ref="U58:U61" si="110">L58*$H58</f>
        <v>0</v>
      </c>
      <c r="V58">
        <f t="shared" ref="V58:V61" si="111">M58*$H58</f>
        <v>0</v>
      </c>
      <c r="W58">
        <f t="shared" ref="W58:W61" si="112">N58*$H58</f>
        <v>0</v>
      </c>
      <c r="X58">
        <f t="shared" ref="X58:X61" si="113">O58*$H58</f>
        <v>0</v>
      </c>
      <c r="Y58">
        <f t="shared" ref="Y58:Y61" si="114">P58*$H58</f>
        <v>0</v>
      </c>
      <c r="Z58">
        <f t="shared" ref="Z58:Z61" si="115">Q58*$H58</f>
        <v>0</v>
      </c>
      <c r="AA58">
        <f t="shared" ref="AA58:AA61" si="116">R58*$H58</f>
        <v>0</v>
      </c>
      <c r="AB58" s="111">
        <v>0</v>
      </c>
      <c r="AC58" s="111">
        <v>0</v>
      </c>
      <c r="AD58" s="111">
        <v>0</v>
      </c>
      <c r="AE58" s="111">
        <v>0</v>
      </c>
      <c r="AF58" s="111">
        <v>0</v>
      </c>
      <c r="AG58" s="111">
        <v>0</v>
      </c>
      <c r="AH58" s="111">
        <v>0</v>
      </c>
      <c r="AI58" s="111">
        <v>0</v>
      </c>
      <c r="AJ58" s="111">
        <v>0</v>
      </c>
      <c r="AK58" s="111">
        <v>0</v>
      </c>
      <c r="AL58" s="111">
        <v>0</v>
      </c>
      <c r="AM58" s="111">
        <v>0</v>
      </c>
      <c r="AN58" s="111">
        <v>0</v>
      </c>
      <c r="AO58" s="131" t="s">
        <v>298</v>
      </c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>
        <f>HLOOKUP($E$47,'Oil Balance'!$D$1:$E$17,VLOOKUP(HP$2,'Oil Balance'!$H$9:$P$11,9,FALSE)+3,FALSE)*$D58</f>
        <v>0</v>
      </c>
      <c r="HQ58" s="11">
        <f>HLOOKUP($E$47,'Oil Balance'!$D$1:$E$17,VLOOKUP(HQ$2,'Oil Balance'!$H$9:$P$11,9,FALSE)+3,FALSE)*$D58</f>
        <v>0</v>
      </c>
      <c r="HR58" s="11">
        <f>HLOOKUP($E$47,'Oil Balance'!$D$1:$E$17,VLOOKUP(HR$2,'Oil Balance'!$H$9:$P$11,9,FALSE)+3,FALSE)*$D58</f>
        <v>0</v>
      </c>
      <c r="HS58" s="121"/>
    </row>
    <row r="59" spans="1:227" x14ac:dyDescent="0.45">
      <c r="A59">
        <v>182</v>
      </c>
      <c r="B59" s="107" t="str">
        <f>VLOOKUP(A59,Recipes!A:B,2)</f>
        <v>Solid fuel (Heavy Oil)</v>
      </c>
      <c r="C59" s="128">
        <v>0</v>
      </c>
      <c r="D59" s="108">
        <f>HLOOKUP(A59,$AQ$2:$HR$202,$A$202-1,FALSE)+C59</f>
        <v>0</v>
      </c>
      <c r="E59" s="127" t="s">
        <v>8</v>
      </c>
      <c r="F59" s="109">
        <f>VLOOKUP(A59,Recipes!$A$3:$G$186,6,FALSE)</f>
        <v>1</v>
      </c>
      <c r="G59" s="109">
        <f>VLOOKUP(A59,Recipes!$A$3:$G$186,7,FALSE)</f>
        <v>1</v>
      </c>
      <c r="H59" s="110">
        <f>ROUNDUP(D59/AL59,0)</f>
        <v>0</v>
      </c>
      <c r="I59" s="109">
        <f>VLOOKUP(E59,Data!$A$2:$C$26,3, FALSE)</f>
        <v>2</v>
      </c>
      <c r="J59" s="149">
        <v>0</v>
      </c>
      <c r="K59" s="149">
        <v>0</v>
      </c>
      <c r="L59" s="149">
        <v>0</v>
      </c>
      <c r="M59" s="150">
        <v>0</v>
      </c>
      <c r="N59" s="150">
        <v>0</v>
      </c>
      <c r="O59" s="150">
        <v>0</v>
      </c>
      <c r="P59" s="151">
        <v>0</v>
      </c>
      <c r="Q59" s="151">
        <v>0</v>
      </c>
      <c r="R59" s="151">
        <v>0</v>
      </c>
      <c r="S59">
        <f t="shared" si="108"/>
        <v>0</v>
      </c>
      <c r="T59">
        <f t="shared" si="109"/>
        <v>0</v>
      </c>
      <c r="U59">
        <f t="shared" si="110"/>
        <v>0</v>
      </c>
      <c r="V59">
        <f t="shared" si="111"/>
        <v>0</v>
      </c>
      <c r="W59">
        <f t="shared" si="112"/>
        <v>0</v>
      </c>
      <c r="X59">
        <f t="shared" si="113"/>
        <v>0</v>
      </c>
      <c r="Y59">
        <f t="shared" si="114"/>
        <v>0</v>
      </c>
      <c r="Z59">
        <f t="shared" si="115"/>
        <v>0</v>
      </c>
      <c r="AA59">
        <f t="shared" si="116"/>
        <v>0</v>
      </c>
      <c r="AB59" s="111">
        <f>VLOOKUP($A59,Recipes!$A:$G,4)</f>
        <v>3</v>
      </c>
      <c r="AC59" s="111">
        <f>VLOOKUP($A59,Recipes!$A:$G,5)</f>
        <v>1</v>
      </c>
      <c r="AD59" s="111">
        <f>AC59/AB59</f>
        <v>0.33333333333333331</v>
      </c>
      <c r="AE59" s="111">
        <f>VLOOKUP(E59,Data!$A$2:$F$26,5,FALSE)</f>
        <v>0</v>
      </c>
      <c r="AF59" s="111">
        <f>VLOOKUP(E59,Data!$A$2:$F$26,4,FALSE)</f>
        <v>210</v>
      </c>
      <c r="AG59" s="111">
        <f>VLOOKUP(E59,Data!$A$2:$B$26,2, FALSE)</f>
        <v>1.25</v>
      </c>
      <c r="AH59" s="111">
        <f>1+VLOOKUP($J$3,Data!$A$40:$D$48,2,FALSE)*$J59+VLOOKUP($K$3,Data!$A$40:$D$48,2,FALSE)*$K59+VLOOKUP($L$3,Data!$A$40:$D$48,2,FALSE)*$L59+VLOOKUP($M$3,Data!$A$40:$D$48,2,FALSE)*$M59+VLOOKUP($N$3,Data!$A$40:$D$48,2,FALSE)*$N59+VLOOKUP($O$3,Data!$A$40:$D$48,2,FALSE)*$O59+VLOOKUP($P$3,Data!$A$40:$D$48,2,FALSE)*$P59+VLOOKUP($Q$3,Data!$A$40:$D$48,2,FALSE)*$Q59+VLOOKUP($R$3,Data!$A$40:$D$48,2,FALSE)*$R59</f>
        <v>1</v>
      </c>
      <c r="AI59" s="111">
        <f>MAX(1+VLOOKUP($J$3,Data!$A$40:$D$48,3,FALSE)*$J59+VLOOKUP($K$3,Data!$A$40:$D$48,3,FALSE)*$K59+VLOOKUP($L$3,Data!$A$40:$D$48,3,FALSE)*$L59+VLOOKUP($M$3,Data!$A$40:$D$48,3,FALSE)*$M59+VLOOKUP($N$3,Data!$A$40:$D$48,3,FALSE)*$N59+VLOOKUP($O$3,Data!$A$40:$D$48,3,FALSE)*$O59+VLOOKUP($P$3,Data!$A$40:$D$48,3,FALSE)*$P59+VLOOKUP($Q$3,Data!$A$40:$D$48,3,FALSE)*$Q59+VLOOKUP($R$3,Data!$A$40:$D$48,3,FALSE)*$R59,0)</f>
        <v>1</v>
      </c>
      <c r="AJ59" s="111">
        <f>MAX(1-(VLOOKUP($J$3,Data!$A$40:$D$48,4,FALSE)*$J59+VLOOKUP($K$3,Data!$A$40:$D$48,4,FALSE)*$K59+VLOOKUP($L$3,Data!$A$40:$D$48,4,FALSE)*$L59+VLOOKUP($M$3,Data!$A$40:$D$48,4,FALSE)*$M59+VLOOKUP($N$3,Data!$A$40:$D$48,4,FALSE)*$N59+VLOOKUP($O$3,Data!$A$40:$D$48,4,FALSE)*$O59+VLOOKUP($P$3,Data!$A$40:$D$48,4,FALSE)*$P59+VLOOKUP($Q$3,Data!$A$40:$D$48,4,FALSE)*$Q59+VLOOKUP($R$3,Data!$A$40:$D$48,4,FALSE)*$R59),0.2)</f>
        <v>1</v>
      </c>
      <c r="AK59" s="112">
        <f>D59/(AC59*AH59)</f>
        <v>0</v>
      </c>
      <c r="AL59" s="111">
        <f>AD59*AG59*AH59*AI59</f>
        <v>0.41666666666666663</v>
      </c>
      <c r="AM59" s="111">
        <f>AE59*H59*AJ59</f>
        <v>0</v>
      </c>
      <c r="AN59" s="111">
        <f>AF59*H59*AJ59</f>
        <v>0</v>
      </c>
      <c r="AO59" s="131" t="s">
        <v>298</v>
      </c>
      <c r="AP59" s="11"/>
      <c r="AQ59" s="11">
        <f>IF(AQ$2=$A59,0,IF(HLOOKUP(AQ$2,Recipes!$H:$GI,'Production Calculator'!$A59+2,FALSE)=0,0,HLOOKUP(AQ$2,Recipes!$H:$GI,'Production Calculator'!$A59+2,FALSE)*$AK59))+IF($AO59=AQ$3,$AM59/VLOOKUP($AO59,Data!$A$50:$B$56,2,FALSE),0)</f>
        <v>0</v>
      </c>
      <c r="AR59" s="11">
        <f>IF(AR$2=$A59,0,IF(HLOOKUP(AR$2,Recipes!$H:$GI,'Production Calculator'!$A59+2,FALSE)=0,0,HLOOKUP(AR$2,Recipes!$H:$GI,'Production Calculator'!$A59+2,FALSE)*$AK59))+IF($AO59=AR$3,$AM59/VLOOKUP($AO59,Data!$A$50:$B$56,2,FALSE),0)</f>
        <v>0</v>
      </c>
      <c r="AS59" s="11">
        <f>IF(AS$2=$A59,0,IF(HLOOKUP(AS$2,Recipes!$H:$GI,'Production Calculator'!$A59+2,FALSE)=0,0,HLOOKUP(AS$2,Recipes!$H:$GI,'Production Calculator'!$A59+2,FALSE)*$AK59))+IF($AO59=AS$3,$AM59/VLOOKUP($AO59,Data!$A$50:$B$56,2,FALSE),0)</f>
        <v>0</v>
      </c>
      <c r="AT59" s="11">
        <f>IF(AT$2=$A59,0,IF(HLOOKUP(AT$2,Recipes!$H:$GI,'Production Calculator'!$A59+2,FALSE)=0,0,HLOOKUP(AT$2,Recipes!$H:$GI,'Production Calculator'!$A59+2,FALSE)*$AK59))+IF($AO59=AT$3,$AM59/VLOOKUP($AO59,Data!$A$50:$B$56,2,FALSE),0)</f>
        <v>0</v>
      </c>
      <c r="AU59" s="11">
        <f>IF(AU$2=$A59,0,IF(HLOOKUP(AU$2,Recipes!$H:$GI,'Production Calculator'!$A59+2,FALSE)=0,0,HLOOKUP(AU$2,Recipes!$H:$GI,'Production Calculator'!$A59+2,FALSE)*$AK59))+IF($AO59=AU$3,$AM59/VLOOKUP($AO59,Data!$A$50:$B$56,2,FALSE),0)</f>
        <v>0</v>
      </c>
      <c r="AV59" s="11">
        <f>IF(AV$2=$A59,0,IF(HLOOKUP(AV$2,Recipes!$H:$GI,'Production Calculator'!$A59+2,FALSE)=0,0,HLOOKUP(AV$2,Recipes!$H:$GI,'Production Calculator'!$A59+2,FALSE)*$AK59))+IF($AO59=AV$3,$AM59/VLOOKUP($AO59,Data!$A$50:$B$56,2,FALSE),0)</f>
        <v>0</v>
      </c>
      <c r="AW59" s="11">
        <f>IF(AW$2=$A59,0,IF(HLOOKUP(AW$2,Recipes!$H:$GI,'Production Calculator'!$A59+2,FALSE)=0,0,HLOOKUP(AW$2,Recipes!$H:$GI,'Production Calculator'!$A59+2,FALSE)*$AK59))+IF($AO59=AW$3,$AM59/VLOOKUP($AO59,Data!$A$50:$B$56,2,FALSE),0)</f>
        <v>0</v>
      </c>
      <c r="AX59" s="11">
        <f>IF(AX$2=$A59,0,IF(HLOOKUP(AX$2,Recipes!$H:$GI,'Production Calculator'!$A59+2,FALSE)=0,0,HLOOKUP(AX$2,Recipes!$H:$GI,'Production Calculator'!$A59+2,FALSE)*$AK59))+IF($AO59=AX$3,$AM59/VLOOKUP($AO59,Data!$A$50:$B$56,2,FALSE),0)</f>
        <v>0</v>
      </c>
      <c r="AY59" s="11">
        <f>IF(AY$2=$A59,0,IF(HLOOKUP(AY$2,Recipes!$H:$GI,'Production Calculator'!$A59+2,FALSE)=0,0,HLOOKUP(AY$2,Recipes!$H:$GI,'Production Calculator'!$A59+2,FALSE)*$AK59))+IF($AO59=AY$3,$AM59/VLOOKUP($AO59,Data!$A$50:$B$56,2,FALSE),0)</f>
        <v>0</v>
      </c>
      <c r="AZ59" s="11">
        <f>IF(AZ$2=$A59,0,IF(HLOOKUP(AZ$2,Recipes!$H:$GI,'Production Calculator'!$A59+2,FALSE)=0,0,HLOOKUP(AZ$2,Recipes!$H:$GI,'Production Calculator'!$A59+2,FALSE)*$AK59))+IF($AO59=AZ$3,$AM59/VLOOKUP($AO59,Data!$A$50:$B$56,2,FALSE),0)</f>
        <v>0</v>
      </c>
      <c r="BA59" s="11">
        <f>IF(BA$2=$A59,0,IF(HLOOKUP(BA$2,Recipes!$H:$GI,'Production Calculator'!$A59+2,FALSE)=0,0,HLOOKUP(BA$2,Recipes!$H:$GI,'Production Calculator'!$A59+2,FALSE)*$AK59))+IF($AO59=BA$3,$AM59/VLOOKUP($AO59,Data!$A$50:$B$56,2,FALSE),0)</f>
        <v>0</v>
      </c>
      <c r="BB59" s="11">
        <f>IF(BB$2=$A59,0,IF(HLOOKUP(BB$2,Recipes!$H:$GI,'Production Calculator'!$A59+2,FALSE)=0,0,HLOOKUP(BB$2,Recipes!$H:$GI,'Production Calculator'!$A59+2,FALSE)*$AK59))+IF($AO59=BB$3,$AM59/VLOOKUP($AO59,Data!$A$50:$B$56,2,FALSE),0)</f>
        <v>0</v>
      </c>
      <c r="BC59" s="11">
        <f>IF(BC$2=$A59,0,IF(HLOOKUP(BC$2,Recipes!$H:$GI,'Production Calculator'!$A59+2,FALSE)=0,0,HLOOKUP(BC$2,Recipes!$H:$GI,'Production Calculator'!$A59+2,FALSE)*$AK59))+IF($AO59=BC$3,$AM59/VLOOKUP($AO59,Data!$A$50:$B$56,2,FALSE),0)</f>
        <v>0</v>
      </c>
      <c r="BD59" s="11">
        <f>IF(BD$2=$A59,0,IF(HLOOKUP(BD$2,Recipes!$H:$GI,'Production Calculator'!$A59+2,FALSE)=0,0,HLOOKUP(BD$2,Recipes!$H:$GI,'Production Calculator'!$A59+2,FALSE)*$AK59))+IF($AO59=BD$3,$AM59/VLOOKUP($AO59,Data!$A$50:$B$56,2,FALSE),0)</f>
        <v>0</v>
      </c>
      <c r="BE59" s="11">
        <f>IF(BE$2=$A59,0,IF(HLOOKUP(BE$2,Recipes!$H:$GI,'Production Calculator'!$A59+2,FALSE)=0,0,HLOOKUP(BE$2,Recipes!$H:$GI,'Production Calculator'!$A59+2,FALSE)*$AK59))+IF($AO59=BE$3,$AM59/VLOOKUP($AO59,Data!$A$50:$B$56,2,FALSE),0)</f>
        <v>0</v>
      </c>
      <c r="BF59" s="11">
        <f>IF(BF$2=$A59,0,IF(HLOOKUP(BF$2,Recipes!$H:$GI,'Production Calculator'!$A59+2,FALSE)=0,0,HLOOKUP(BF$2,Recipes!$H:$GI,'Production Calculator'!$A59+2,FALSE)*$AK59))+IF($AO59=BF$3,$AM59/VLOOKUP($AO59,Data!$A$50:$B$56,2,FALSE),0)</f>
        <v>0</v>
      </c>
      <c r="BG59" s="11">
        <f>IF(BG$2=$A59,0,IF(HLOOKUP(BG$2,Recipes!$H:$GI,'Production Calculator'!$A59+2,FALSE)=0,0,HLOOKUP(BG$2,Recipes!$H:$GI,'Production Calculator'!$A59+2,FALSE)*$AK59))+IF($AO59=BG$3,$AM59/VLOOKUP($AO59,Data!$A$50:$B$56,2,FALSE),0)</f>
        <v>0</v>
      </c>
      <c r="BH59" s="11">
        <f>IF(BH$2=$A59,0,IF(HLOOKUP(BH$2,Recipes!$H:$GI,'Production Calculator'!$A59+2,FALSE)=0,0,HLOOKUP(BH$2,Recipes!$H:$GI,'Production Calculator'!$A59+2,FALSE)*$AK59))+IF($AO59=BH$3,$AM59/VLOOKUP($AO59,Data!$A$50:$B$56,2,FALSE),0)</f>
        <v>0</v>
      </c>
      <c r="BI59" s="11">
        <f>IF(BI$2=$A59,0,IF(HLOOKUP(BI$2,Recipes!$H:$GI,'Production Calculator'!$A59+2,FALSE)=0,0,HLOOKUP(BI$2,Recipes!$H:$GI,'Production Calculator'!$A59+2,FALSE)*$AK59))+IF($AO59=BI$3,$AM59/VLOOKUP($AO59,Data!$A$50:$B$56,2,FALSE),0)</f>
        <v>0</v>
      </c>
      <c r="BJ59" s="11">
        <f>IF(BJ$2=$A59,0,IF(HLOOKUP(BJ$2,Recipes!$H:$GI,'Production Calculator'!$A59+2,FALSE)=0,0,HLOOKUP(BJ$2,Recipes!$H:$GI,'Production Calculator'!$A59+2,FALSE)*$AK59))+IF($AO59=BJ$3,$AM59/VLOOKUP($AO59,Data!$A$50:$B$56,2,FALSE),0)</f>
        <v>0</v>
      </c>
      <c r="BK59" s="11">
        <f>IF(BK$2=$A59,0,IF(HLOOKUP(BK$2,Recipes!$H:$GI,'Production Calculator'!$A59+2,FALSE)=0,0,HLOOKUP(BK$2,Recipes!$H:$GI,'Production Calculator'!$A59+2,FALSE)*$AK59))+IF($AO59=BK$3,$AM59/VLOOKUP($AO59,Data!$A$50:$B$56,2,FALSE),0)</f>
        <v>0</v>
      </c>
      <c r="BL59" s="11">
        <f>IF(BL$2=$A59,0,IF(HLOOKUP(BL$2,Recipes!$H:$GI,'Production Calculator'!$A59+2,FALSE)=0,0,HLOOKUP(BL$2,Recipes!$H:$GI,'Production Calculator'!$A59+2,FALSE)*$AK59))+IF($AO59=BL$3,$AM59/VLOOKUP($AO59,Data!$A$50:$B$56,2,FALSE),0)</f>
        <v>0</v>
      </c>
      <c r="BM59" s="11">
        <f>IF(BM$2=$A59,0,IF(HLOOKUP(BM$2,Recipes!$H:$GI,'Production Calculator'!$A59+2,FALSE)=0,0,HLOOKUP(BM$2,Recipes!$H:$GI,'Production Calculator'!$A59+2,FALSE)*$AK59))+IF($AO59=BM$3,$AM59/VLOOKUP($AO59,Data!$A$50:$B$56,2,FALSE),0)</f>
        <v>0</v>
      </c>
      <c r="BN59" s="11">
        <f>IF(BN$2=$A59,0,IF(HLOOKUP(BN$2,Recipes!$H:$GI,'Production Calculator'!$A59+2,FALSE)=0,0,HLOOKUP(BN$2,Recipes!$H:$GI,'Production Calculator'!$A59+2,FALSE)*$AK59))+IF($AO59=BN$3,$AM59/VLOOKUP($AO59,Data!$A$50:$B$56,2,FALSE),0)</f>
        <v>0</v>
      </c>
      <c r="BO59" s="11">
        <f>IF(BO$2=$A59,0,IF(HLOOKUP(BO$2,Recipes!$H:$GI,'Production Calculator'!$A59+2,FALSE)=0,0,HLOOKUP(BO$2,Recipes!$H:$GI,'Production Calculator'!$A59+2,FALSE)*$AK59))+IF($AO59=BO$3,$AM59/VLOOKUP($AO59,Data!$A$50:$B$56,2,FALSE),0)</f>
        <v>0</v>
      </c>
      <c r="BP59" s="11">
        <f>IF(BP$2=$A59,0,IF(HLOOKUP(BP$2,Recipes!$H:$GI,'Production Calculator'!$A59+2,FALSE)=0,0,HLOOKUP(BP$2,Recipes!$H:$GI,'Production Calculator'!$A59+2,FALSE)*$AK59))+IF($AO59=BP$3,$AM59/VLOOKUP($AO59,Data!$A$50:$B$56,2,FALSE),0)</f>
        <v>0</v>
      </c>
      <c r="BQ59" s="11">
        <f>IF(BQ$2=$A59,0,IF(HLOOKUP(BQ$2,Recipes!$H:$GI,'Production Calculator'!$A59+2,FALSE)=0,0,HLOOKUP(BQ$2,Recipes!$H:$GI,'Production Calculator'!$A59+2,FALSE)*$AK59))+IF($AO59=BQ$3,$AM59/VLOOKUP($AO59,Data!$A$50:$B$56,2,FALSE),0)</f>
        <v>0</v>
      </c>
      <c r="BR59" s="11">
        <f>IF(BR$2=$A59,0,IF(HLOOKUP(BR$2,Recipes!$H:$GI,'Production Calculator'!$A59+2,FALSE)=0,0,HLOOKUP(BR$2,Recipes!$H:$GI,'Production Calculator'!$A59+2,FALSE)*$AK59))+IF($AO59=BR$3,$AM59/VLOOKUP($AO59,Data!$A$50:$B$56,2,FALSE),0)</f>
        <v>0</v>
      </c>
      <c r="BS59" s="11">
        <f>IF(BS$2=$A59,0,IF(HLOOKUP(BS$2,Recipes!$H:$GI,'Production Calculator'!$A59+2,FALSE)=0,0,HLOOKUP(BS$2,Recipes!$H:$GI,'Production Calculator'!$A59+2,FALSE)*$AK59))+IF($AO59=BS$3,$AM59/VLOOKUP($AO59,Data!$A$50:$B$56,2,FALSE),0)</f>
        <v>0</v>
      </c>
      <c r="BT59" s="11">
        <f>IF(BT$2=$A59,0,IF(HLOOKUP(BT$2,Recipes!$H:$GI,'Production Calculator'!$A59+2,FALSE)=0,0,HLOOKUP(BT$2,Recipes!$H:$GI,'Production Calculator'!$A59+2,FALSE)*$AK59))+IF($AO59=BT$3,$AM59/VLOOKUP($AO59,Data!$A$50:$B$56,2,FALSE),0)</f>
        <v>0</v>
      </c>
      <c r="BU59" s="11">
        <f>IF(BU$2=$A59,0,IF(HLOOKUP(BU$2,Recipes!$H:$GI,'Production Calculator'!$A59+2,FALSE)=0,0,HLOOKUP(BU$2,Recipes!$H:$GI,'Production Calculator'!$A59+2,FALSE)*$AK59))+IF($AO59=BU$3,$AM59/VLOOKUP($AO59,Data!$A$50:$B$56,2,FALSE),0)</f>
        <v>0</v>
      </c>
      <c r="BV59" s="11">
        <f>IF(BV$2=$A59,0,IF(HLOOKUP(BV$2,Recipes!$H:$GI,'Production Calculator'!$A59+2,FALSE)=0,0,HLOOKUP(BV$2,Recipes!$H:$GI,'Production Calculator'!$A59+2,FALSE)*$AK59))+IF($AO59=BV$3,$AM59/VLOOKUP($AO59,Data!$A$50:$B$56,2,FALSE),0)</f>
        <v>0</v>
      </c>
      <c r="BW59" s="11">
        <f>IF(BW$2=$A59,0,IF(HLOOKUP(BW$2,Recipes!$H:$GI,'Production Calculator'!$A59+2,FALSE)=0,0,HLOOKUP(BW$2,Recipes!$H:$GI,'Production Calculator'!$A59+2,FALSE)*$AK59))+IF($AO59=BW$3,$AM59/VLOOKUP($AO59,Data!$A$50:$B$56,2,FALSE),0)</f>
        <v>0</v>
      </c>
      <c r="BX59" s="11">
        <f>IF(BX$2=$A59,0,IF(HLOOKUP(BX$2,Recipes!$H:$GI,'Production Calculator'!$A59+2,FALSE)=0,0,HLOOKUP(BX$2,Recipes!$H:$GI,'Production Calculator'!$A59+2,FALSE)*$AK59))+IF($AO59=BX$3,$AM59/VLOOKUP($AO59,Data!$A$50:$B$56,2,FALSE),0)</f>
        <v>0</v>
      </c>
      <c r="BY59" s="11">
        <f>IF(BY$2=$A59,0,IF(HLOOKUP(BY$2,Recipes!$H:$GI,'Production Calculator'!$A59+2,FALSE)=0,0,HLOOKUP(BY$2,Recipes!$H:$GI,'Production Calculator'!$A59+2,FALSE)*$AK59))+IF($AO59=BY$3,$AM59/VLOOKUP($AO59,Data!$A$50:$B$56,2,FALSE),0)</f>
        <v>0</v>
      </c>
      <c r="BZ59" s="11">
        <f>IF(BZ$2=$A59,0,IF(HLOOKUP(BZ$2,Recipes!$H:$GI,'Production Calculator'!$A59+2,FALSE)=0,0,HLOOKUP(BZ$2,Recipes!$H:$GI,'Production Calculator'!$A59+2,FALSE)*$AK59))+IF($AO59=BZ$3,$AM59/VLOOKUP($AO59,Data!$A$50:$B$56,2,FALSE),0)</f>
        <v>0</v>
      </c>
      <c r="CA59" s="11">
        <f>IF(CA$2=$A59,0,IF(HLOOKUP(CA$2,Recipes!$H:$GI,'Production Calculator'!$A59+2,FALSE)=0,0,HLOOKUP(CA$2,Recipes!$H:$GI,'Production Calculator'!$A59+2,FALSE)*$AK59))+IF($AO59=CA$3,$AM59/VLOOKUP($AO59,Data!$A$50:$B$56,2,FALSE),0)</f>
        <v>0</v>
      </c>
      <c r="CB59" s="11">
        <f>IF(CB$2=$A59,0,IF(HLOOKUP(CB$2,Recipes!$H:$GI,'Production Calculator'!$A59+2,FALSE)=0,0,HLOOKUP(CB$2,Recipes!$H:$GI,'Production Calculator'!$A59+2,FALSE)*$AK59))+IF($AO59=CB$3,$AM59/VLOOKUP($AO59,Data!$A$50:$B$56,2,FALSE),0)</f>
        <v>0</v>
      </c>
      <c r="CC59" s="11">
        <f>IF(CC$2=$A59,0,IF(HLOOKUP(CC$2,Recipes!$H:$GI,'Production Calculator'!$A59+2,FALSE)=0,0,HLOOKUP(CC$2,Recipes!$H:$GI,'Production Calculator'!$A59+2,FALSE)*$AK59))+IF($AO59=CC$3,$AM59/VLOOKUP($AO59,Data!$A$50:$B$56,2,FALSE),0)</f>
        <v>0</v>
      </c>
      <c r="CD59" s="11">
        <f>IF(CD$2=$A59,0,IF(HLOOKUP(CD$2,Recipes!$H:$GI,'Production Calculator'!$A59+2,FALSE)=0,0,HLOOKUP(CD$2,Recipes!$H:$GI,'Production Calculator'!$A59+2,FALSE)*$AK59))+IF($AO59=CD$3,$AM59/VLOOKUP($AO59,Data!$A$50:$B$56,2,FALSE),0)</f>
        <v>0</v>
      </c>
      <c r="CE59" s="11">
        <f>IF(CE$2=$A59,0,IF(HLOOKUP(CE$2,Recipes!$H:$GI,'Production Calculator'!$A59+2,FALSE)=0,0,HLOOKUP(CE$2,Recipes!$H:$GI,'Production Calculator'!$A59+2,FALSE)*$AK59))+IF($AO59=CE$3,$AM59/VLOOKUP($AO59,Data!$A$50:$B$56,2,FALSE),0)</f>
        <v>0</v>
      </c>
      <c r="CF59" s="11">
        <f>IF(CF$2=$A59,0,IF(HLOOKUP(CF$2,Recipes!$H:$GI,'Production Calculator'!$A59+2,FALSE)=0,0,HLOOKUP(CF$2,Recipes!$H:$GI,'Production Calculator'!$A59+2,FALSE)*$AK59))+IF($AO59=CF$3,$AM59/VLOOKUP($AO59,Data!$A$50:$B$56,2,FALSE),0)</f>
        <v>0</v>
      </c>
      <c r="CG59" s="11">
        <f>IF(CG$2=$A59,0,IF(HLOOKUP(CG$2,Recipes!$H:$GI,'Production Calculator'!$A59+2,FALSE)=0,0,HLOOKUP(CG$2,Recipes!$H:$GI,'Production Calculator'!$A59+2,FALSE)*$AK59))+IF($AO59=CG$3,$AM59/VLOOKUP($AO59,Data!$A$50:$B$56,2,FALSE),0)</f>
        <v>0</v>
      </c>
      <c r="CH59" s="11">
        <f>IF(CH$2=$A59,0,IF(HLOOKUP(CH$2,Recipes!$H:$GI,'Production Calculator'!$A59+2,FALSE)=0,0,HLOOKUP(CH$2,Recipes!$H:$GI,'Production Calculator'!$A59+2,FALSE)*$AK59))+IF($AO59=CH$3,$AM59/VLOOKUP($AO59,Data!$A$50:$B$56,2,FALSE),0)</f>
        <v>0</v>
      </c>
      <c r="CI59" s="11">
        <f>IF(CI$2=$A59,0,IF(HLOOKUP(CI$2,Recipes!$H:$GI,'Production Calculator'!$A59+2,FALSE)=0,0,HLOOKUP(CI$2,Recipes!$H:$GI,'Production Calculator'!$A59+2,FALSE)*$AK59))+IF($AO59=CI$3,$AM59/VLOOKUP($AO59,Data!$A$50:$B$56,2,FALSE),0)</f>
        <v>0</v>
      </c>
      <c r="CJ59" s="11">
        <f>IF(CJ$2=$A59,0,IF(HLOOKUP(CJ$2,Recipes!$H:$GI,'Production Calculator'!$A59+2,FALSE)=0,0,HLOOKUP(CJ$2,Recipes!$H:$GI,'Production Calculator'!$A59+2,FALSE)*$AK59))+IF($AO59=CJ$3,$AM59/VLOOKUP($AO59,Data!$A$50:$B$56,2,FALSE),0)</f>
        <v>0</v>
      </c>
      <c r="CK59" s="11">
        <f>IF(CK$2=$A59,0,IF(HLOOKUP(CK$2,Recipes!$H:$GI,'Production Calculator'!$A59+2,FALSE)=0,0,HLOOKUP(CK$2,Recipes!$H:$GI,'Production Calculator'!$A59+2,FALSE)*$AK59))+IF($AO59=CK$3,$AM59/VLOOKUP($AO59,Data!$A$50:$B$56,2,FALSE),0)</f>
        <v>0</v>
      </c>
      <c r="CL59" s="11">
        <f>IF(CL$2=$A59,0,IF(HLOOKUP(CL$2,Recipes!$H:$GI,'Production Calculator'!$A59+2,FALSE)=0,0,HLOOKUP(CL$2,Recipes!$H:$GI,'Production Calculator'!$A59+2,FALSE)*$AK59))+IF($AO59=CL$3,$AM59/VLOOKUP($AO59,Data!$A$50:$B$56,2,FALSE),0)</f>
        <v>0</v>
      </c>
      <c r="CM59" s="11">
        <f>IF(CM$2=$A59,0,IF(HLOOKUP(CM$2,Recipes!$H:$GI,'Production Calculator'!$A59+2,FALSE)=0,0,HLOOKUP(CM$2,Recipes!$H:$GI,'Production Calculator'!$A59+2,FALSE)*$AK59))+IF($AO59=CM$3,$AM59/VLOOKUP($AO59,Data!$A$50:$B$56,2,FALSE),0)</f>
        <v>0</v>
      </c>
      <c r="CN59" s="11">
        <f>IF(CN$2=$A59,0,IF(HLOOKUP(CN$2,Recipes!$H:$GI,'Production Calculator'!$A59+2,FALSE)=0,0,HLOOKUP(CN$2,Recipes!$H:$GI,'Production Calculator'!$A59+2,FALSE)*$AK59))+IF($AO59=CN$3,$AM59/VLOOKUP($AO59,Data!$A$50:$B$56,2,FALSE),0)</f>
        <v>0</v>
      </c>
      <c r="CO59" s="11">
        <f>IF(CO$2=$A59,0,IF(HLOOKUP(CO$2,Recipes!$H:$GI,'Production Calculator'!$A59+2,FALSE)=0,0,HLOOKUP(CO$2,Recipes!$H:$GI,'Production Calculator'!$A59+2,FALSE)*$AK59))+IF($AO59=CO$3,$AM59/VLOOKUP($AO59,Data!$A$50:$B$56,2,FALSE),0)</f>
        <v>0</v>
      </c>
      <c r="CP59" s="11">
        <f>IF(CP$2=$A59,0,IF(HLOOKUP(CP$2,Recipes!$H:$GI,'Production Calculator'!$A59+2,FALSE)=0,0,HLOOKUP(CP$2,Recipes!$H:$GI,'Production Calculator'!$A59+2,FALSE)*$AK59))+IF($AO59=CP$3,$AM59/VLOOKUP($AO59,Data!$A$50:$B$56,2,FALSE),0)</f>
        <v>0</v>
      </c>
      <c r="CQ59" s="11">
        <f>IF(CQ$2=$A59,0,IF(HLOOKUP(CQ$2,Recipes!$H:$GI,'Production Calculator'!$A59+2,FALSE)=0,0,HLOOKUP(CQ$2,Recipes!$H:$GI,'Production Calculator'!$A59+2,FALSE)*$AK59))+IF($AO59=CQ$3,$AM59/VLOOKUP($AO59,Data!$A$50:$B$56,2,FALSE),0)</f>
        <v>0</v>
      </c>
      <c r="CR59" s="11">
        <f>IF(CR$2=$A59,0,IF(HLOOKUP(CR$2,Recipes!$H:$GI,'Production Calculator'!$A59+2,FALSE)=0,0,HLOOKUP(CR$2,Recipes!$H:$GI,'Production Calculator'!$A59+2,FALSE)*$AK59))+IF($AO59=CR$3,$AM59/VLOOKUP($AO59,Data!$A$50:$B$56,2,FALSE),0)</f>
        <v>0</v>
      </c>
      <c r="CS59" s="11">
        <f>IF(CS$2=$A59,0,IF(HLOOKUP(CS$2,Recipes!$H:$GI,'Production Calculator'!$A59+2,FALSE)=0,0,HLOOKUP(CS$2,Recipes!$H:$GI,'Production Calculator'!$A59+2,FALSE)*$AK59))+IF($AO59=CS$3,$AM59/VLOOKUP($AO59,Data!$A$50:$B$56,2,FALSE),0)</f>
        <v>0</v>
      </c>
      <c r="CT59" s="11">
        <f>IF(CT$2=$A59,0,IF(HLOOKUP(CT$2,Recipes!$H:$GI,'Production Calculator'!$A59+2,FALSE)=0,0,HLOOKUP(CT$2,Recipes!$H:$GI,'Production Calculator'!$A59+2,FALSE)*$AK59))+IF($AO59=CT$3,$AM59/VLOOKUP($AO59,Data!$A$50:$B$56,2,FALSE),0)</f>
        <v>0</v>
      </c>
      <c r="CU59" s="11">
        <f>IF(CU$2=$A59,0,IF(HLOOKUP(CU$2,Recipes!$H:$GI,'Production Calculator'!$A59+2,FALSE)=0,0,HLOOKUP(CU$2,Recipes!$H:$GI,'Production Calculator'!$A59+2,FALSE)*$AK59))+IF($AO59=CU$3,$AM59/VLOOKUP($AO59,Data!$A$50:$B$56,2,FALSE),0)</f>
        <v>0</v>
      </c>
      <c r="CV59" s="11">
        <f>IF(CV$2=$A59,0,IF(HLOOKUP(CV$2,Recipes!$H:$GI,'Production Calculator'!$A59+2,FALSE)=0,0,HLOOKUP(CV$2,Recipes!$H:$GI,'Production Calculator'!$A59+2,FALSE)*$AK59))+IF($AO59=CV$3,$AM59/VLOOKUP($AO59,Data!$A$50:$B$56,2,FALSE),0)</f>
        <v>0</v>
      </c>
      <c r="CW59" s="11">
        <f>IF(CW$2=$A59,0,IF(HLOOKUP(CW$2,Recipes!$H:$GI,'Production Calculator'!$A59+2,FALSE)=0,0,HLOOKUP(CW$2,Recipes!$H:$GI,'Production Calculator'!$A59+2,FALSE)*$AK59))+IF($AO59=CW$3,$AM59/VLOOKUP($AO59,Data!$A$50:$B$56,2,FALSE),0)</f>
        <v>0</v>
      </c>
      <c r="CX59" s="11">
        <f>IF(CX$2=$A59,0,IF(HLOOKUP(CX$2,Recipes!$H:$GI,'Production Calculator'!$A59+2,FALSE)=0,0,HLOOKUP(CX$2,Recipes!$H:$GI,'Production Calculator'!$A59+2,FALSE)*$AK59))+IF($AO59=CX$3,$AM59/VLOOKUP($AO59,Data!$A$50:$B$56,2,FALSE),0)</f>
        <v>0</v>
      </c>
      <c r="CY59" s="11">
        <f>IF(CY$2=$A59,0,IF(HLOOKUP(CY$2,Recipes!$H:$GI,'Production Calculator'!$A59+2,FALSE)=0,0,HLOOKUP(CY$2,Recipes!$H:$GI,'Production Calculator'!$A59+2,FALSE)*$AK59))+IF($AO59=CY$3,$AM59/VLOOKUP($AO59,Data!$A$50:$B$56,2,FALSE),0)</f>
        <v>0</v>
      </c>
      <c r="CZ59" s="11">
        <f>IF(CZ$2=$A59,0,IF(HLOOKUP(CZ$2,Recipes!$H:$GI,'Production Calculator'!$A59+2,FALSE)=0,0,HLOOKUP(CZ$2,Recipes!$H:$GI,'Production Calculator'!$A59+2,FALSE)*$AK59))+IF($AO59=CZ$3,$AM59/VLOOKUP($AO59,Data!$A$50:$B$56,2,FALSE),0)</f>
        <v>0</v>
      </c>
      <c r="DA59" s="11">
        <f>IF(DA$2=$A59,0,IF(HLOOKUP(DA$2,Recipes!$H:$GI,'Production Calculator'!$A59+2,FALSE)=0,0,HLOOKUP(DA$2,Recipes!$H:$GI,'Production Calculator'!$A59+2,FALSE)*$AK59))+IF($AO59=DA$3,$AM59/VLOOKUP($AO59,Data!$A$50:$B$56,2,FALSE),0)</f>
        <v>0</v>
      </c>
      <c r="DB59" s="11">
        <f>IF(DB$2=$A59,0,IF(HLOOKUP(DB$2,Recipes!$H:$GI,'Production Calculator'!$A59+2,FALSE)=0,0,HLOOKUP(DB$2,Recipes!$H:$GI,'Production Calculator'!$A59+2,FALSE)*$AK59))+IF($AO59=DB$3,$AM59/VLOOKUP($AO59,Data!$A$50:$B$56,2,FALSE),0)</f>
        <v>0</v>
      </c>
      <c r="DC59" s="11">
        <f>IF(DC$2=$A59,0,IF(HLOOKUP(DC$2,Recipes!$H:$GI,'Production Calculator'!$A59+2,FALSE)=0,0,HLOOKUP(DC$2,Recipes!$H:$GI,'Production Calculator'!$A59+2,FALSE)*$AK59))+IF($AO59=DC$3,$AM59/VLOOKUP($AO59,Data!$A$50:$B$56,2,FALSE),0)</f>
        <v>0</v>
      </c>
      <c r="DD59" s="11">
        <f>IF(DD$2=$A59,0,IF(HLOOKUP(DD$2,Recipes!$H:$GI,'Production Calculator'!$A59+2,FALSE)=0,0,HLOOKUP(DD$2,Recipes!$H:$GI,'Production Calculator'!$A59+2,FALSE)*$AK59))+IF($AO59=DD$3,$AM59/VLOOKUP($AO59,Data!$A$50:$B$56,2,FALSE),0)</f>
        <v>0</v>
      </c>
      <c r="DE59" s="11">
        <f>IF(DE$2=$A59,0,IF(HLOOKUP(DE$2,Recipes!$H:$GI,'Production Calculator'!$A59+2,FALSE)=0,0,HLOOKUP(DE$2,Recipes!$H:$GI,'Production Calculator'!$A59+2,FALSE)*$AK59))+IF($AO59=DE$3,$AM59/VLOOKUP($AO59,Data!$A$50:$B$56,2,FALSE),0)</f>
        <v>0</v>
      </c>
      <c r="DF59" s="11">
        <f>IF(DF$2=$A59,0,IF(HLOOKUP(DF$2,Recipes!$H:$GI,'Production Calculator'!$A59+2,FALSE)=0,0,HLOOKUP(DF$2,Recipes!$H:$GI,'Production Calculator'!$A59+2,FALSE)*$AK59))+IF($AO59=DF$3,$AM59/VLOOKUP($AO59,Data!$A$50:$B$56,2,FALSE),0)</f>
        <v>0</v>
      </c>
      <c r="DG59" s="11">
        <f>IF(DG$2=$A59,0,IF(HLOOKUP(DG$2,Recipes!$H:$GI,'Production Calculator'!$A59+2,FALSE)=0,0,HLOOKUP(DG$2,Recipes!$H:$GI,'Production Calculator'!$A59+2,FALSE)*$AK59))+IF($AO59=DG$3,$AM59/VLOOKUP($AO59,Data!$A$50:$B$56,2,FALSE),0)</f>
        <v>0</v>
      </c>
      <c r="DH59" s="11">
        <f>IF(DH$2=$A59,0,IF(HLOOKUP(DH$2,Recipes!$H:$GI,'Production Calculator'!$A59+2,FALSE)=0,0,HLOOKUP(DH$2,Recipes!$H:$GI,'Production Calculator'!$A59+2,FALSE)*$AK59))+IF($AO59=DH$3,$AM59/VLOOKUP($AO59,Data!$A$50:$B$56,2,FALSE),0)</f>
        <v>0</v>
      </c>
      <c r="DI59" s="11">
        <f>IF(DI$2=$A59,0,IF(HLOOKUP(DI$2,Recipes!$H:$GI,'Production Calculator'!$A59+2,FALSE)=0,0,HLOOKUP(DI$2,Recipes!$H:$GI,'Production Calculator'!$A59+2,FALSE)*$AK59))+IF($AO59=DI$3,$AM59/VLOOKUP($AO59,Data!$A$50:$B$56,2,FALSE),0)</f>
        <v>0</v>
      </c>
      <c r="DJ59" s="11">
        <f>IF(DJ$2=$A59,0,IF(HLOOKUP(DJ$2,Recipes!$H:$GI,'Production Calculator'!$A59+2,FALSE)=0,0,HLOOKUP(DJ$2,Recipes!$H:$GI,'Production Calculator'!$A59+2,FALSE)*$AK59))+IF($AO59=DJ$3,$AM59/VLOOKUP($AO59,Data!$A$50:$B$56,2,FALSE),0)</f>
        <v>0</v>
      </c>
      <c r="DK59" s="11">
        <f>IF(DK$2=$A59,0,IF(HLOOKUP(DK$2,Recipes!$H:$GI,'Production Calculator'!$A59+2,FALSE)=0,0,HLOOKUP(DK$2,Recipes!$H:$GI,'Production Calculator'!$A59+2,FALSE)*$AK59))+IF($AO59=DK$3,$AM59/VLOOKUP($AO59,Data!$A$50:$B$56,2,FALSE),0)</f>
        <v>0</v>
      </c>
      <c r="DL59" s="11">
        <f>IF(DL$2=$A59,0,IF(HLOOKUP(DL$2,Recipes!$H:$GI,'Production Calculator'!$A59+2,FALSE)=0,0,HLOOKUP(DL$2,Recipes!$H:$GI,'Production Calculator'!$A59+2,FALSE)*$AK59))+IF($AO59=DL$3,$AM59/VLOOKUP($AO59,Data!$A$50:$B$56,2,FALSE),0)</f>
        <v>0</v>
      </c>
      <c r="DM59" s="11">
        <f>IF(DM$2=$A59,0,IF(HLOOKUP(DM$2,Recipes!$H:$GI,'Production Calculator'!$A59+2,FALSE)=0,0,HLOOKUP(DM$2,Recipes!$H:$GI,'Production Calculator'!$A59+2,FALSE)*$AK59))+IF($AO59=DM$3,$AM59/VLOOKUP($AO59,Data!$A$50:$B$56,2,FALSE),0)</f>
        <v>0</v>
      </c>
      <c r="DN59" s="11">
        <f>IF(DN$2=$A59,0,IF(HLOOKUP(DN$2,Recipes!$H:$GI,'Production Calculator'!$A59+2,FALSE)=0,0,HLOOKUP(DN$2,Recipes!$H:$GI,'Production Calculator'!$A59+2,FALSE)*$AK59))+IF($AO59=DN$3,$AM59/VLOOKUP($AO59,Data!$A$50:$B$56,2,FALSE),0)</f>
        <v>0</v>
      </c>
      <c r="DO59" s="11">
        <f>IF(DO$2=$A59,0,IF(HLOOKUP(DO$2,Recipes!$H:$GI,'Production Calculator'!$A59+2,FALSE)=0,0,HLOOKUP(DO$2,Recipes!$H:$GI,'Production Calculator'!$A59+2,FALSE)*$AK59))+IF($AO59=DO$3,$AM59/VLOOKUP($AO59,Data!$A$50:$B$56,2,FALSE),0)</f>
        <v>0</v>
      </c>
      <c r="DP59" s="11">
        <f>IF(DP$2=$A59,0,IF(HLOOKUP(DP$2,Recipes!$H:$GI,'Production Calculator'!$A59+2,FALSE)=0,0,HLOOKUP(DP$2,Recipes!$H:$GI,'Production Calculator'!$A59+2,FALSE)*$AK59))+IF($AO59=DP$3,$AM59/VLOOKUP($AO59,Data!$A$50:$B$56,2,FALSE),0)</f>
        <v>0</v>
      </c>
      <c r="DQ59" s="11">
        <f>IF(DQ$2=$A59,0,IF(HLOOKUP(DQ$2,Recipes!$H:$GI,'Production Calculator'!$A59+2,FALSE)=0,0,HLOOKUP(DQ$2,Recipes!$H:$GI,'Production Calculator'!$A59+2,FALSE)*$AK59))+IF($AO59=DQ$3,$AM59/VLOOKUP($AO59,Data!$A$50:$B$56,2,FALSE),0)</f>
        <v>0</v>
      </c>
      <c r="DR59" s="11">
        <f>IF(DR$2=$A59,0,IF(HLOOKUP(DR$2,Recipes!$H:$GI,'Production Calculator'!$A59+2,FALSE)=0,0,HLOOKUP(DR$2,Recipes!$H:$GI,'Production Calculator'!$A59+2,FALSE)*$AK59))+IF($AO59=DR$3,$AM59/VLOOKUP($AO59,Data!$A$50:$B$56,2,FALSE),0)</f>
        <v>0</v>
      </c>
      <c r="DS59" s="11">
        <f>IF(DS$2=$A59,0,IF(HLOOKUP(DS$2,Recipes!$H:$GI,'Production Calculator'!$A59+2,FALSE)=0,0,HLOOKUP(DS$2,Recipes!$H:$GI,'Production Calculator'!$A59+2,FALSE)*$AK59))+IF($AO59=DS$3,$AM59/VLOOKUP($AO59,Data!$A$50:$B$56,2,FALSE),0)</f>
        <v>0</v>
      </c>
      <c r="DT59" s="11">
        <f>IF(DT$2=$A59,0,IF(HLOOKUP(DT$2,Recipes!$H:$GI,'Production Calculator'!$A59+2,FALSE)=0,0,HLOOKUP(DT$2,Recipes!$H:$GI,'Production Calculator'!$A59+2,FALSE)*$AK59))+IF($AO59=DT$3,$AM59/VLOOKUP($AO59,Data!$A$50:$B$56,2,FALSE),0)</f>
        <v>0</v>
      </c>
      <c r="DU59" s="11">
        <f>IF(DU$2=$A59,0,IF(HLOOKUP(DU$2,Recipes!$H:$GI,'Production Calculator'!$A59+2,FALSE)=0,0,HLOOKUP(DU$2,Recipes!$H:$GI,'Production Calculator'!$A59+2,FALSE)*$AK59))+IF($AO59=DU$3,$AM59/VLOOKUP($AO59,Data!$A$50:$B$56,2,FALSE),0)</f>
        <v>0</v>
      </c>
      <c r="DV59" s="11">
        <f>IF(DV$2=$A59,0,IF(HLOOKUP(DV$2,Recipes!$H:$GI,'Production Calculator'!$A59+2,FALSE)=0,0,HLOOKUP(DV$2,Recipes!$H:$GI,'Production Calculator'!$A59+2,FALSE)*$AK59))+IF($AO59=DV$3,$AM59/VLOOKUP($AO59,Data!$A$50:$B$56,2,FALSE),0)</f>
        <v>0</v>
      </c>
      <c r="DW59" s="11">
        <f>IF(DW$2=$A59,0,IF(HLOOKUP(DW$2,Recipes!$H:$GI,'Production Calculator'!$A59+2,FALSE)=0,0,HLOOKUP(DW$2,Recipes!$H:$GI,'Production Calculator'!$A59+2,FALSE)*$AK59))+IF($AO59=DW$3,$AM59/VLOOKUP($AO59,Data!$A$50:$B$56,2,FALSE),0)</f>
        <v>0</v>
      </c>
      <c r="DX59" s="11">
        <f>IF(DX$2=$A59,0,IF(HLOOKUP(DX$2,Recipes!$H:$GI,'Production Calculator'!$A59+2,FALSE)=0,0,HLOOKUP(DX$2,Recipes!$H:$GI,'Production Calculator'!$A59+2,FALSE)*$AK59))+IF($AO59=DX$3,$AM59/VLOOKUP($AO59,Data!$A$50:$B$56,2,FALSE),0)</f>
        <v>0</v>
      </c>
      <c r="DY59" s="11">
        <f>IF(DY$2=$A59,0,IF(HLOOKUP(DY$2,Recipes!$H:$GI,'Production Calculator'!$A59+2,FALSE)=0,0,HLOOKUP(DY$2,Recipes!$H:$GI,'Production Calculator'!$A59+2,FALSE)*$AK59))+IF($AO59=DY$3,$AM59/VLOOKUP($AO59,Data!$A$50:$B$56,2,FALSE),0)</f>
        <v>0</v>
      </c>
      <c r="DZ59" s="11">
        <f>IF(DZ$2=$A59,0,IF(HLOOKUP(DZ$2,Recipes!$H:$GI,'Production Calculator'!$A59+2,FALSE)=0,0,HLOOKUP(DZ$2,Recipes!$H:$GI,'Production Calculator'!$A59+2,FALSE)*$AK59))+IF($AO59=DZ$3,$AM59/VLOOKUP($AO59,Data!$A$50:$B$56,2,FALSE),0)</f>
        <v>0</v>
      </c>
      <c r="EA59" s="11">
        <f>IF(EA$2=$A59,0,IF(HLOOKUP(EA$2,Recipes!$H:$GI,'Production Calculator'!$A59+2,FALSE)=0,0,HLOOKUP(EA$2,Recipes!$H:$GI,'Production Calculator'!$A59+2,FALSE)*$AK59))+IF($AO59=EA$3,$AM59/VLOOKUP($AO59,Data!$A$50:$B$56,2,FALSE),0)</f>
        <v>0</v>
      </c>
      <c r="EB59" s="11">
        <f>IF(EB$2=$A59,0,IF(HLOOKUP(EB$2,Recipes!$H:$GI,'Production Calculator'!$A59+2,FALSE)=0,0,HLOOKUP(EB$2,Recipes!$H:$GI,'Production Calculator'!$A59+2,FALSE)*$AK59))+IF($AO59=EB$3,$AM59/VLOOKUP($AO59,Data!$A$50:$B$56,2,FALSE),0)</f>
        <v>0</v>
      </c>
      <c r="EC59" s="11">
        <f>IF(EC$2=$A59,0,IF(HLOOKUP(EC$2,Recipes!$H:$GI,'Production Calculator'!$A59+2,FALSE)=0,0,HLOOKUP(EC$2,Recipes!$H:$GI,'Production Calculator'!$A59+2,FALSE)*$AK59))+IF($AO59=EC$3,$AM59/VLOOKUP($AO59,Data!$A$50:$B$56,2,FALSE),0)</f>
        <v>0</v>
      </c>
      <c r="ED59" s="11">
        <f>IF(ED$2=$A59,0,IF(HLOOKUP(ED$2,Recipes!$H:$GI,'Production Calculator'!$A59+2,FALSE)=0,0,HLOOKUP(ED$2,Recipes!$H:$GI,'Production Calculator'!$A59+2,FALSE)*$AK59))+IF($AO59=ED$3,$AM59/VLOOKUP($AO59,Data!$A$50:$B$56,2,FALSE),0)</f>
        <v>0</v>
      </c>
      <c r="EE59" s="11">
        <f>IF(EE$2=$A59,0,IF(HLOOKUP(EE$2,Recipes!$H:$GI,'Production Calculator'!$A59+2,FALSE)=0,0,HLOOKUP(EE$2,Recipes!$H:$GI,'Production Calculator'!$A59+2,FALSE)*$AK59))+IF($AO59=EE$3,$AM59/VLOOKUP($AO59,Data!$A$50:$B$56,2,FALSE),0)</f>
        <v>0</v>
      </c>
      <c r="EF59" s="11">
        <f>IF(EF$2=$A59,0,IF(HLOOKUP(EF$2,Recipes!$H:$GI,'Production Calculator'!$A59+2,FALSE)=0,0,HLOOKUP(EF$2,Recipes!$H:$GI,'Production Calculator'!$A59+2,FALSE)*$AK59))+IF($AO59=EF$3,$AM59/VLOOKUP($AO59,Data!$A$50:$B$56,2,FALSE),0)</f>
        <v>0</v>
      </c>
      <c r="EG59" s="11">
        <f>IF(EG$2=$A59,0,IF(HLOOKUP(EG$2,Recipes!$H:$GI,'Production Calculator'!$A59+2,FALSE)=0,0,HLOOKUP(EG$2,Recipes!$H:$GI,'Production Calculator'!$A59+2,FALSE)*$AK59))+IF($AO59=EG$3,$AM59/VLOOKUP($AO59,Data!$A$50:$B$56,2,FALSE),0)</f>
        <v>0</v>
      </c>
      <c r="EH59" s="11">
        <f>IF(EH$2=$A59,0,IF(HLOOKUP(EH$2,Recipes!$H:$GI,'Production Calculator'!$A59+2,FALSE)=0,0,HLOOKUP(EH$2,Recipes!$H:$GI,'Production Calculator'!$A59+2,FALSE)*$AK59))+IF($AO59=EH$3,$AM59/VLOOKUP($AO59,Data!$A$50:$B$56,2,FALSE),0)</f>
        <v>0</v>
      </c>
      <c r="EI59" s="11">
        <f>IF(EI$2=$A59,0,IF(HLOOKUP(EI$2,Recipes!$H:$GI,'Production Calculator'!$A59+2,FALSE)=0,0,HLOOKUP(EI$2,Recipes!$H:$GI,'Production Calculator'!$A59+2,FALSE)*$AK59))+IF($AO59=EI$3,$AM59/VLOOKUP($AO59,Data!$A$50:$B$56,2,FALSE),0)</f>
        <v>0</v>
      </c>
      <c r="EJ59" s="11">
        <f>IF(EJ$2=$A59,0,IF(HLOOKUP(EJ$2,Recipes!$H:$GI,'Production Calculator'!$A59+2,FALSE)=0,0,HLOOKUP(EJ$2,Recipes!$H:$GI,'Production Calculator'!$A59+2,FALSE)*$AK59))+IF($AO59=EJ$3,$AM59/VLOOKUP($AO59,Data!$A$50:$B$56,2,FALSE),0)</f>
        <v>0</v>
      </c>
      <c r="EK59" s="11">
        <f>IF(EK$2=$A59,0,IF(HLOOKUP(EK$2,Recipes!$H:$GI,'Production Calculator'!$A59+2,FALSE)=0,0,HLOOKUP(EK$2,Recipes!$H:$GI,'Production Calculator'!$A59+2,FALSE)*$AK59))+IF($AO59=EK$3,$AM59/VLOOKUP($AO59,Data!$A$50:$B$56,2,FALSE),0)</f>
        <v>0</v>
      </c>
      <c r="EL59" s="11">
        <f>IF(EL$2=$A59,0,IF(HLOOKUP(EL$2,Recipes!$H:$GI,'Production Calculator'!$A59+2,FALSE)=0,0,HLOOKUP(EL$2,Recipes!$H:$GI,'Production Calculator'!$A59+2,FALSE)*$AK59))+IF($AO59=EL$3,$AM59/VLOOKUP($AO59,Data!$A$50:$B$56,2,FALSE),0)</f>
        <v>0</v>
      </c>
      <c r="EM59" s="11">
        <f>IF(EM$2=$A59,0,IF(HLOOKUP(EM$2,Recipes!$H:$GI,'Production Calculator'!$A59+2,FALSE)=0,0,HLOOKUP(EM$2,Recipes!$H:$GI,'Production Calculator'!$A59+2,FALSE)*$AK59))+IF($AO59=EM$3,$AM59/VLOOKUP($AO59,Data!$A$50:$B$56,2,FALSE),0)</f>
        <v>0</v>
      </c>
      <c r="EN59" s="11">
        <f>IF(EN$2=$A59,0,IF(HLOOKUP(EN$2,Recipes!$H:$GI,'Production Calculator'!$A59+2,FALSE)=0,0,HLOOKUP(EN$2,Recipes!$H:$GI,'Production Calculator'!$A59+2,FALSE)*$AK59))+IF($AO59=EN$3,$AM59/VLOOKUP($AO59,Data!$A$50:$B$56,2,FALSE),0)</f>
        <v>0</v>
      </c>
      <c r="EO59" s="11">
        <f>IF(EO$2=$A59,0,IF(HLOOKUP(EO$2,Recipes!$H:$GI,'Production Calculator'!$A59+2,FALSE)=0,0,HLOOKUP(EO$2,Recipes!$H:$GI,'Production Calculator'!$A59+2,FALSE)*$AK59))+IF($AO59=EO$3,$AM59/VLOOKUP($AO59,Data!$A$50:$B$56,2,FALSE),0)</f>
        <v>0</v>
      </c>
      <c r="EP59" s="11">
        <f>IF(EP$2=$A59,0,IF(HLOOKUP(EP$2,Recipes!$H:$GI,'Production Calculator'!$A59+2,FALSE)=0,0,HLOOKUP(EP$2,Recipes!$H:$GI,'Production Calculator'!$A59+2,FALSE)*$AK59))+IF($AO59=EP$3,$AM59/VLOOKUP($AO59,Data!$A$50:$B$56,2,FALSE),0)</f>
        <v>0</v>
      </c>
      <c r="EQ59" s="11">
        <f>IF(EQ$2=$A59,0,IF(HLOOKUP(EQ$2,Recipes!$H:$GI,'Production Calculator'!$A59+2,FALSE)=0,0,HLOOKUP(EQ$2,Recipes!$H:$GI,'Production Calculator'!$A59+2,FALSE)*$AK59))+IF($AO59=EQ$3,$AM59/VLOOKUP($AO59,Data!$A$50:$B$56,2,FALSE),0)</f>
        <v>0</v>
      </c>
      <c r="ER59" s="11">
        <f>IF(ER$2=$A59,0,IF(HLOOKUP(ER$2,Recipes!$H:$GI,'Production Calculator'!$A59+2,FALSE)=0,0,HLOOKUP(ER$2,Recipes!$H:$GI,'Production Calculator'!$A59+2,FALSE)*$AK59))+IF($AO59=ER$3,$AM59/VLOOKUP($AO59,Data!$A$50:$B$56,2,FALSE),0)</f>
        <v>0</v>
      </c>
      <c r="ES59" s="11">
        <f>IF(ES$2=$A59,0,IF(HLOOKUP(ES$2,Recipes!$H:$GI,'Production Calculator'!$A59+2,FALSE)=0,0,HLOOKUP(ES$2,Recipes!$H:$GI,'Production Calculator'!$A59+2,FALSE)*$AK59))+IF($AO59=ES$3,$AM59/VLOOKUP($AO59,Data!$A$50:$B$56,2,FALSE),0)</f>
        <v>0</v>
      </c>
      <c r="ET59" s="11">
        <f>IF(ET$2=$A59,0,IF(HLOOKUP(ET$2,Recipes!$H:$GI,'Production Calculator'!$A59+2,FALSE)=0,0,HLOOKUP(ET$2,Recipes!$H:$GI,'Production Calculator'!$A59+2,FALSE)*$AK59))+IF($AO59=ET$3,$AM59/VLOOKUP($AO59,Data!$A$50:$B$56,2,FALSE),0)</f>
        <v>0</v>
      </c>
      <c r="EU59" s="11">
        <f>IF(EU$2=$A59,0,IF(HLOOKUP(EU$2,Recipes!$H:$GI,'Production Calculator'!$A59+2,FALSE)=0,0,HLOOKUP(EU$2,Recipes!$H:$GI,'Production Calculator'!$A59+2,FALSE)*$AK59))+IF($AO59=EU$3,$AM59/VLOOKUP($AO59,Data!$A$50:$B$56,2,FALSE),0)</f>
        <v>0</v>
      </c>
      <c r="EV59" s="11">
        <f>IF(EV$2=$A59,0,IF(HLOOKUP(EV$2,Recipes!$H:$GI,'Production Calculator'!$A59+2,FALSE)=0,0,HLOOKUP(EV$2,Recipes!$H:$GI,'Production Calculator'!$A59+2,FALSE)*$AK59))+IF($AO59=EV$3,$AM59/VLOOKUP($AO59,Data!$A$50:$B$56,2,FALSE),0)</f>
        <v>0</v>
      </c>
      <c r="EW59" s="11">
        <f>IF(EW$2=$A59,0,IF(HLOOKUP(EW$2,Recipes!$H:$GI,'Production Calculator'!$A59+2,FALSE)=0,0,HLOOKUP(EW$2,Recipes!$H:$GI,'Production Calculator'!$A59+2,FALSE)*$AK59))+IF($AO59=EW$3,$AM59/VLOOKUP($AO59,Data!$A$50:$B$56,2,FALSE),0)</f>
        <v>0</v>
      </c>
      <c r="EX59" s="11">
        <f>IF(EX$2=$A59,0,IF(HLOOKUP(EX$2,Recipes!$H:$GI,'Production Calculator'!$A59+2,FALSE)=0,0,HLOOKUP(EX$2,Recipes!$H:$GI,'Production Calculator'!$A59+2,FALSE)*$AK59))+IF($AO59=EX$3,$AM59/VLOOKUP($AO59,Data!$A$50:$B$56,2,FALSE),0)</f>
        <v>0</v>
      </c>
      <c r="EY59" s="11">
        <f>IF(EY$2=$A59,0,IF(HLOOKUP(EY$2,Recipes!$H:$GI,'Production Calculator'!$A59+2,FALSE)=0,0,HLOOKUP(EY$2,Recipes!$H:$GI,'Production Calculator'!$A59+2,FALSE)*$AK59))+IF($AO59=EY$3,$AM59/VLOOKUP($AO59,Data!$A$50:$B$56,2,FALSE),0)</f>
        <v>0</v>
      </c>
      <c r="EZ59" s="11">
        <f>IF(EZ$2=$A59,0,IF(HLOOKUP(EZ$2,Recipes!$H:$GI,'Production Calculator'!$A59+2,FALSE)=0,0,HLOOKUP(EZ$2,Recipes!$H:$GI,'Production Calculator'!$A59+2,FALSE)*$AK59))+IF($AO59=EZ$3,$AM59/VLOOKUP($AO59,Data!$A$50:$B$56,2,FALSE),0)</f>
        <v>0</v>
      </c>
      <c r="FA59" s="11">
        <f>IF(FA$2=$A59,0,IF(HLOOKUP(FA$2,Recipes!$H:$GI,'Production Calculator'!$A59+2,FALSE)=0,0,HLOOKUP(FA$2,Recipes!$H:$GI,'Production Calculator'!$A59+2,FALSE)*$AK59))+IF($AO59=FA$3,$AM59/VLOOKUP($AO59,Data!$A$50:$B$56,2,FALSE),0)</f>
        <v>0</v>
      </c>
      <c r="FB59" s="11">
        <f>IF(FB$2=$A59,0,IF(HLOOKUP(FB$2,Recipes!$H:$GI,'Production Calculator'!$A59+2,FALSE)=0,0,HLOOKUP(FB$2,Recipes!$H:$GI,'Production Calculator'!$A59+2,FALSE)*$AK59))+IF($AO59=FB$3,$AM59/VLOOKUP($AO59,Data!$A$50:$B$56,2,FALSE),0)</f>
        <v>0</v>
      </c>
      <c r="FC59" s="11">
        <f>IF(FC$2=$A59,0,IF(HLOOKUP(FC$2,Recipes!$H:$GI,'Production Calculator'!$A59+2,FALSE)=0,0,HLOOKUP(FC$2,Recipes!$H:$GI,'Production Calculator'!$A59+2,FALSE)*$AK59))+IF($AO59=FC$3,$AM59/VLOOKUP($AO59,Data!$A$50:$B$56,2,FALSE),0)</f>
        <v>0</v>
      </c>
      <c r="FD59" s="11">
        <f>IF(FD$2=$A59,0,IF(HLOOKUP(FD$2,Recipes!$H:$GI,'Production Calculator'!$A59+2,FALSE)=0,0,HLOOKUP(FD$2,Recipes!$H:$GI,'Production Calculator'!$A59+2,FALSE)*$AK59))+IF($AO59=FD$3,$AM59/VLOOKUP($AO59,Data!$A$50:$B$56,2,FALSE),0)</f>
        <v>0</v>
      </c>
      <c r="FE59" s="11">
        <f>IF(FE$2=$A59,0,IF(HLOOKUP(FE$2,Recipes!$H:$GI,'Production Calculator'!$A59+2,FALSE)=0,0,HLOOKUP(FE$2,Recipes!$H:$GI,'Production Calculator'!$A59+2,FALSE)*$AK59))+IF($AO59=FE$3,$AM59/VLOOKUP($AO59,Data!$A$50:$B$56,2,FALSE),0)</f>
        <v>0</v>
      </c>
      <c r="FF59" s="11">
        <f>IF(FF$2=$A59,0,IF(HLOOKUP(FF$2,Recipes!$H:$GI,'Production Calculator'!$A59+2,FALSE)=0,0,HLOOKUP(FF$2,Recipes!$H:$GI,'Production Calculator'!$A59+2,FALSE)*$AK59))+IF($AO59=FF$3,$AM59/VLOOKUP($AO59,Data!$A$50:$B$56,2,FALSE),0)</f>
        <v>0</v>
      </c>
      <c r="FG59" s="11">
        <f>IF(FG$2=$A59,0,IF(HLOOKUP(FG$2,Recipes!$H:$GI,'Production Calculator'!$A59+2,FALSE)=0,0,HLOOKUP(FG$2,Recipes!$H:$GI,'Production Calculator'!$A59+2,FALSE)*$AK59))+IF($AO59=FG$3,$AM59/VLOOKUP($AO59,Data!$A$50:$B$56,2,FALSE),0)</f>
        <v>0</v>
      </c>
      <c r="FH59" s="11">
        <f>IF(FH$2=$A59,0,IF(HLOOKUP(FH$2,Recipes!$H:$GI,'Production Calculator'!$A59+2,FALSE)=0,0,HLOOKUP(FH$2,Recipes!$H:$GI,'Production Calculator'!$A59+2,FALSE)*$AK59))+IF($AO59=FH$3,$AM59/VLOOKUP($AO59,Data!$A$50:$B$56,2,FALSE),0)</f>
        <v>0</v>
      </c>
      <c r="FI59" s="11">
        <f>IF(FI$2=$A59,0,IF(HLOOKUP(FI$2,Recipes!$H:$GI,'Production Calculator'!$A59+2,FALSE)=0,0,HLOOKUP(FI$2,Recipes!$H:$GI,'Production Calculator'!$A59+2,FALSE)*$AK59))+IF($AO59=FI$3,$AM59/VLOOKUP($AO59,Data!$A$50:$B$56,2,FALSE),0)</f>
        <v>0</v>
      </c>
      <c r="FJ59" s="11">
        <f>IF(FJ$2=$A59,0,IF(HLOOKUP(FJ$2,Recipes!$H:$GI,'Production Calculator'!$A59+2,FALSE)=0,0,HLOOKUP(FJ$2,Recipes!$H:$GI,'Production Calculator'!$A59+2,FALSE)*$AK59))+IF($AO59=FJ$3,$AM59/VLOOKUP($AO59,Data!$A$50:$B$56,2,FALSE),0)</f>
        <v>0</v>
      </c>
      <c r="FK59" s="11">
        <f>IF(FK$2=$A59,0,IF(HLOOKUP(FK$2,Recipes!$H:$GI,'Production Calculator'!$A59+2,FALSE)=0,0,HLOOKUP(FK$2,Recipes!$H:$GI,'Production Calculator'!$A59+2,FALSE)*$AK59))+IF($AO59=FK$3,$AM59/VLOOKUP($AO59,Data!$A$50:$B$56,2,FALSE),0)</f>
        <v>0</v>
      </c>
      <c r="FL59" s="11">
        <f>IF(FL$2=$A59,0,IF(HLOOKUP(FL$2,Recipes!$H:$GI,'Production Calculator'!$A59+2,FALSE)=0,0,HLOOKUP(FL$2,Recipes!$H:$GI,'Production Calculator'!$A59+2,FALSE)*$AK59))+IF($AO59=FL$3,$AM59/VLOOKUP($AO59,Data!$A$50:$B$56,2,FALSE),0)</f>
        <v>0</v>
      </c>
      <c r="FM59" s="11">
        <f>IF(FM$2=$A59,0,IF(HLOOKUP(FM$2,Recipes!$H:$GI,'Production Calculator'!$A59+2,FALSE)=0,0,HLOOKUP(FM$2,Recipes!$H:$GI,'Production Calculator'!$A59+2,FALSE)*$AK59))+IF($AO59=FM$3,$AM59/VLOOKUP($AO59,Data!$A$50:$B$56,2,FALSE),0)</f>
        <v>0</v>
      </c>
      <c r="FN59" s="11">
        <f>IF(FN$2=$A59,0,IF(HLOOKUP(FN$2,Recipes!$H:$GI,'Production Calculator'!$A59+2,FALSE)=0,0,HLOOKUP(FN$2,Recipes!$H:$GI,'Production Calculator'!$A59+2,FALSE)*$AK59))+IF($AO59=FN$3,$AM59/VLOOKUP($AO59,Data!$A$50:$B$56,2,FALSE),0)</f>
        <v>0</v>
      </c>
      <c r="FO59" s="11">
        <f>IF(FO$2=$A59,0,IF(HLOOKUP(FO$2,Recipes!$H:$GI,'Production Calculator'!$A59+2,FALSE)=0,0,HLOOKUP(FO$2,Recipes!$H:$GI,'Production Calculator'!$A59+2,FALSE)*$AK59))+IF($AO59=FO$3,$AM59/VLOOKUP($AO59,Data!$A$50:$B$56,2,FALSE),0)</f>
        <v>0</v>
      </c>
      <c r="FP59" s="11">
        <f>IF(FP$2=$A59,0,IF(HLOOKUP(FP$2,Recipes!$H:$GI,'Production Calculator'!$A59+2,FALSE)=0,0,HLOOKUP(FP$2,Recipes!$H:$GI,'Production Calculator'!$A59+2,FALSE)*$AK59))+IF($AO59=FP$3,$AM59/VLOOKUP($AO59,Data!$A$50:$B$56,2,FALSE),0)</f>
        <v>0</v>
      </c>
      <c r="FQ59" s="11">
        <f>IF(FQ$2=$A59,0,IF(HLOOKUP(FQ$2,Recipes!$H:$GI,'Production Calculator'!$A59+2,FALSE)=0,0,HLOOKUP(FQ$2,Recipes!$H:$GI,'Production Calculator'!$A59+2,FALSE)*$AK59))+IF($AO59=FQ$3,$AM59/VLOOKUP($AO59,Data!$A$50:$B$56,2,FALSE),0)</f>
        <v>0</v>
      </c>
      <c r="FR59" s="11">
        <f>IF(FR$2=$A59,0,IF(HLOOKUP(FR$2,Recipes!$H:$GI,'Production Calculator'!$A59+2,FALSE)=0,0,HLOOKUP(FR$2,Recipes!$H:$GI,'Production Calculator'!$A59+2,FALSE)*$AK59))+IF($AO59=FR$3,$AM59/VLOOKUP($AO59,Data!$A$50:$B$56,2,FALSE),0)</f>
        <v>0</v>
      </c>
      <c r="FS59" s="11">
        <f>IF(FS$2=$A59,0,IF(HLOOKUP(FS$2,Recipes!$H:$GI,'Production Calculator'!$A59+2,FALSE)=0,0,HLOOKUP(FS$2,Recipes!$H:$GI,'Production Calculator'!$A59+2,FALSE)*$AK59))+IF($AO59=FS$3,$AM59/VLOOKUP($AO59,Data!$A$50:$B$56,2,FALSE),0)</f>
        <v>0</v>
      </c>
      <c r="FT59" s="11">
        <f>IF(FT$2=$A59,0,IF(HLOOKUP(FT$2,Recipes!$H:$GI,'Production Calculator'!$A59+2,FALSE)=0,0,HLOOKUP(FT$2,Recipes!$H:$GI,'Production Calculator'!$A59+2,FALSE)*$AK59))+IF($AO59=FT$3,$AM59/VLOOKUP($AO59,Data!$A$50:$B$56,2,FALSE),0)</f>
        <v>0</v>
      </c>
      <c r="FU59" s="11">
        <f>IF(FU$2=$A59,0,IF(HLOOKUP(FU$2,Recipes!$H:$GI,'Production Calculator'!$A59+2,FALSE)=0,0,HLOOKUP(FU$2,Recipes!$H:$GI,'Production Calculator'!$A59+2,FALSE)*$AK59))+IF($AO59=FU$3,$AM59/VLOOKUP($AO59,Data!$A$50:$B$56,2,FALSE),0)</f>
        <v>0</v>
      </c>
      <c r="FV59" s="11">
        <f>IF(FV$2=$A59,0,IF(HLOOKUP(FV$2,Recipes!$H:$GI,'Production Calculator'!$A59+2,FALSE)=0,0,HLOOKUP(FV$2,Recipes!$H:$GI,'Production Calculator'!$A59+2,FALSE)*$AK59))+IF($AO59=FV$3,$AM59/VLOOKUP($AO59,Data!$A$50:$B$56,2,FALSE),0)</f>
        <v>0</v>
      </c>
      <c r="FW59" s="11">
        <f>IF(FW$2=$A59,0,IF(HLOOKUP(FW$2,Recipes!$H:$GI,'Production Calculator'!$A59+2,FALSE)=0,0,HLOOKUP(FW$2,Recipes!$H:$GI,'Production Calculator'!$A59+2,FALSE)*$AK59))+IF($AO59=FW$3,$AM59/VLOOKUP($AO59,Data!$A$50:$B$56,2,FALSE),0)</f>
        <v>0</v>
      </c>
      <c r="FX59" s="11">
        <f>IF(FX$2=$A59,0,IF(HLOOKUP(FX$2,Recipes!$H:$GI,'Production Calculator'!$A59+2,FALSE)=0,0,HLOOKUP(FX$2,Recipes!$H:$GI,'Production Calculator'!$A59+2,FALSE)*$AK59))+IF($AO59=FX$3,$AM59/VLOOKUP($AO59,Data!$A$50:$B$56,2,FALSE),0)</f>
        <v>0</v>
      </c>
      <c r="FY59" s="11">
        <f>IF(FY$2=$A59,0,IF(HLOOKUP(FY$2,Recipes!$H:$GI,'Production Calculator'!$A59+2,FALSE)=0,0,HLOOKUP(FY$2,Recipes!$H:$GI,'Production Calculator'!$A59+2,FALSE)*$AK59))+IF($AO59=FY$3,$AM59/VLOOKUP($AO59,Data!$A$50:$B$56,2,FALSE),0)</f>
        <v>0</v>
      </c>
      <c r="FZ59" s="11">
        <f>IF(FZ$2=$A59,0,IF(HLOOKUP(FZ$2,Recipes!$H:$GI,'Production Calculator'!$A59+2,FALSE)=0,0,HLOOKUP(FZ$2,Recipes!$H:$GI,'Production Calculator'!$A59+2,FALSE)*$AK59))+IF($AO59=FZ$3,$AM59/VLOOKUP($AO59,Data!$A$50:$B$56,2,FALSE),0)</f>
        <v>0</v>
      </c>
      <c r="GA59" s="11">
        <f>IF(GA$2=$A59,0,IF(HLOOKUP(GA$2,Recipes!$H:$GI,'Production Calculator'!$A59+2,FALSE)=0,0,HLOOKUP(GA$2,Recipes!$H:$GI,'Production Calculator'!$A59+2,FALSE)*$AK59))+IF($AO59=GA$3,$AM59/VLOOKUP($AO59,Data!$A$50:$B$56,2,FALSE),0)</f>
        <v>0</v>
      </c>
      <c r="GB59" s="11">
        <f>IF(GB$2=$A59,0,IF(HLOOKUP(GB$2,Recipes!$H:$GI,'Production Calculator'!$A59+2,FALSE)=0,0,HLOOKUP(GB$2,Recipes!$H:$GI,'Production Calculator'!$A59+2,FALSE)*$AK59))+IF($AO59=GB$3,$AM59/VLOOKUP($AO59,Data!$A$50:$B$56,2,FALSE),0)</f>
        <v>0</v>
      </c>
      <c r="GC59" s="11">
        <f>IF(GC$2=$A59,0,IF(HLOOKUP(GC$2,Recipes!$H:$GI,'Production Calculator'!$A59+2,FALSE)=0,0,HLOOKUP(GC$2,Recipes!$H:$GI,'Production Calculator'!$A59+2,FALSE)*$AK59))+IF($AO59=GC$3,$AM59/VLOOKUP($AO59,Data!$A$50:$B$56,2,FALSE),0)</f>
        <v>0</v>
      </c>
      <c r="GD59" s="11">
        <f>IF(GD$2=$A59,0,IF(HLOOKUP(GD$2,Recipes!$H:$GI,'Production Calculator'!$A59+2,FALSE)=0,0,HLOOKUP(GD$2,Recipes!$H:$GI,'Production Calculator'!$A59+2,FALSE)*$AK59))+IF($AO59=GD$3,$AM59/VLOOKUP($AO59,Data!$A$50:$B$56,2,FALSE),0)</f>
        <v>0</v>
      </c>
      <c r="GE59" s="11">
        <f>IF(GE$2=$A59,0,IF(HLOOKUP(GE$2,Recipes!$H:$GI,'Production Calculator'!$A59+2,FALSE)=0,0,HLOOKUP(GE$2,Recipes!$H:$GI,'Production Calculator'!$A59+2,FALSE)*$AK59))+IF($AO59=GE$3,$AM59/VLOOKUP($AO59,Data!$A$50:$B$56,2,FALSE),0)</f>
        <v>0</v>
      </c>
      <c r="GF59" s="11">
        <f>IF(GF$2=$A59,0,IF(HLOOKUP(GF$2,Recipes!$H:$GI,'Production Calculator'!$A59+2,FALSE)=0,0,HLOOKUP(GF$2,Recipes!$H:$GI,'Production Calculator'!$A59+2,FALSE)*$AK59))+IF($AO59=GF$3,$AM59/VLOOKUP($AO59,Data!$A$50:$B$56,2,FALSE),0)</f>
        <v>0</v>
      </c>
      <c r="GG59" s="11">
        <f>IF(GG$2=$A59,0,IF(HLOOKUP(GG$2,Recipes!$H:$GI,'Production Calculator'!$A59+2,FALSE)=0,0,HLOOKUP(GG$2,Recipes!$H:$GI,'Production Calculator'!$A59+2,FALSE)*$AK59))+IF($AO59=GG$3,$AM59/VLOOKUP($AO59,Data!$A$50:$B$56,2,FALSE),0)</f>
        <v>0</v>
      </c>
      <c r="GH59" s="11">
        <f>IF(GH$2=$A59,0,IF(HLOOKUP(GH$2,Recipes!$H:$GI,'Production Calculator'!$A59+2,FALSE)=0,0,HLOOKUP(GH$2,Recipes!$H:$GI,'Production Calculator'!$A59+2,FALSE)*$AK59))+IF($AO59=GH$3,$AM59/VLOOKUP($AO59,Data!$A$50:$B$56,2,FALSE),0)</f>
        <v>0</v>
      </c>
      <c r="GI59" s="11">
        <f>IF(GI$2=$A59,0,IF(HLOOKUP(GI$2,Recipes!$H:$GI,'Production Calculator'!$A59+2,FALSE)=0,0,HLOOKUP(GI$2,Recipes!$H:$GI,'Production Calculator'!$A59+2,FALSE)*$AK59))+IF($AO59=GI$3,$AM59/VLOOKUP($AO59,Data!$A$50:$B$56,2,FALSE),0)</f>
        <v>0</v>
      </c>
      <c r="GJ59" s="11">
        <f>IF(GJ$2=$A59,0,IF(HLOOKUP(GJ$2,Recipes!$H:$GI,'Production Calculator'!$A59+2,FALSE)=0,0,HLOOKUP(GJ$2,Recipes!$H:$GI,'Production Calculator'!$A59+2,FALSE)*$AK59))+IF($AO59=GJ$3,$AM59/VLOOKUP($AO59,Data!$A$50:$B$56,2,FALSE),0)</f>
        <v>0</v>
      </c>
      <c r="GK59" s="11">
        <f>IF(GK$2=$A59,0,IF(HLOOKUP(GK$2,Recipes!$H:$GI,'Production Calculator'!$A59+2,FALSE)=0,0,HLOOKUP(GK$2,Recipes!$H:$GI,'Production Calculator'!$A59+2,FALSE)*$AK59))+IF($AO59=GK$3,$AM59/VLOOKUP($AO59,Data!$A$50:$B$56,2,FALSE),0)</f>
        <v>0</v>
      </c>
      <c r="GL59" s="11">
        <f>IF(GL$2=$A59,0,IF(HLOOKUP(GL$2,Recipes!$H:$GI,'Production Calculator'!$A59+2,FALSE)=0,0,HLOOKUP(GL$2,Recipes!$H:$GI,'Production Calculator'!$A59+2,FALSE)*$AK59))+IF($AO59=GL$3,$AM59/VLOOKUP($AO59,Data!$A$50:$B$56,2,FALSE),0)</f>
        <v>0</v>
      </c>
      <c r="GM59" s="11">
        <f>IF(GM$2=$A59,0,IF(HLOOKUP(GM$2,Recipes!$H:$GI,'Production Calculator'!$A59+2,FALSE)=0,0,HLOOKUP(GM$2,Recipes!$H:$GI,'Production Calculator'!$A59+2,FALSE)*$AK59))+IF($AO59=GM$3,$AM59/VLOOKUP($AO59,Data!$A$50:$B$56,2,FALSE),0)</f>
        <v>0</v>
      </c>
      <c r="GN59" s="11">
        <f>IF(GN$2=$A59,0,IF(HLOOKUP(GN$2,Recipes!$H:$GI,'Production Calculator'!$A59+2,FALSE)=0,0,HLOOKUP(GN$2,Recipes!$H:$GI,'Production Calculator'!$A59+2,FALSE)*$AK59))+IF($AO59=GN$3,$AM59/VLOOKUP($AO59,Data!$A$50:$B$56,2,FALSE),0)</f>
        <v>0</v>
      </c>
      <c r="GO59" s="11">
        <f>IF(GO$2=$A59,0,IF(HLOOKUP(GO$2,Recipes!$H:$GI,'Production Calculator'!$A59+2,FALSE)=0,0,HLOOKUP(GO$2,Recipes!$H:$GI,'Production Calculator'!$A59+2,FALSE)*$AK59))+IF($AO59=GO$3,$AM59/VLOOKUP($AO59,Data!$A$50:$B$56,2,FALSE),0)</f>
        <v>0</v>
      </c>
      <c r="GP59" s="11">
        <f>IF(GP$2=$A59,0,IF(HLOOKUP(GP$2,Recipes!$H:$GI,'Production Calculator'!$A59+2,FALSE)=0,0,HLOOKUP(GP$2,Recipes!$H:$GI,'Production Calculator'!$A59+2,FALSE)*$AK59))+IF($AO59=GP$3,$AM59/VLOOKUP($AO59,Data!$A$50:$B$56,2,FALSE),0)</f>
        <v>0</v>
      </c>
      <c r="GQ59" s="11">
        <f>IF(GQ$2=$A59,0,IF(HLOOKUP(GQ$2,Recipes!$H:$GI,'Production Calculator'!$A59+2,FALSE)=0,0,HLOOKUP(GQ$2,Recipes!$H:$GI,'Production Calculator'!$A59+2,FALSE)*$AK59))+IF($AO59=GQ$3,$AM59/VLOOKUP($AO59,Data!$A$50:$B$56,2,FALSE),0)</f>
        <v>0</v>
      </c>
      <c r="GR59" s="11">
        <f>IF(GR$2=$A59,0,IF(HLOOKUP(GR$2,Recipes!$H:$GI,'Production Calculator'!$A59+2,FALSE)=0,0,HLOOKUP(GR$2,Recipes!$H:$GI,'Production Calculator'!$A59+2,FALSE)*$AK59))+IF($AO59=GR$3,$AM59/VLOOKUP($AO59,Data!$A$50:$B$56,2,FALSE),0)</f>
        <v>0</v>
      </c>
      <c r="GS59" s="11">
        <f>IF(GS$2=$A59,0,IF(HLOOKUP(GS$2,Recipes!$H:$GI,'Production Calculator'!$A59+2,FALSE)=0,0,HLOOKUP(GS$2,Recipes!$H:$GI,'Production Calculator'!$A59+2,FALSE)*$AK59))+IF($AO59=GS$3,$AM59/VLOOKUP($AO59,Data!$A$50:$B$56,2,FALSE),0)</f>
        <v>0</v>
      </c>
      <c r="GT59" s="11">
        <f>IF(GT$2=$A59,0,IF(HLOOKUP(GT$2,Recipes!$H:$GI,'Production Calculator'!$A59+2,FALSE)=0,0,HLOOKUP(GT$2,Recipes!$H:$GI,'Production Calculator'!$A59+2,FALSE)*$AK59))+IF($AO59=GT$3,$AM59/VLOOKUP($AO59,Data!$A$50:$B$56,2,FALSE),0)</f>
        <v>0</v>
      </c>
      <c r="GU59" s="11">
        <f>IF(GU$2=$A59,0,IF(HLOOKUP(GU$2,Recipes!$H:$GI,'Production Calculator'!$A59+2,FALSE)=0,0,HLOOKUP(GU$2,Recipes!$H:$GI,'Production Calculator'!$A59+2,FALSE)*$AK59))+IF($AO59=GU$3,$AM59/VLOOKUP($AO59,Data!$A$50:$B$56,2,FALSE),0)</f>
        <v>0</v>
      </c>
      <c r="GV59" s="11">
        <f>IF(GV$2=$A59,0,IF(HLOOKUP(GV$2,Recipes!$H:$GI,'Production Calculator'!$A59+2,FALSE)=0,0,HLOOKUP(GV$2,Recipes!$H:$GI,'Production Calculator'!$A59+2,FALSE)*$AK59))+IF($AO59=GV$3,$AM59/VLOOKUP($AO59,Data!$A$50:$B$56,2,FALSE),0)</f>
        <v>0</v>
      </c>
      <c r="GW59" s="11">
        <f>IF(GW$2=$A59,0,IF(HLOOKUP(GW$2,Recipes!$H:$GI,'Production Calculator'!$A59+2,FALSE)=0,0,HLOOKUP(GW$2,Recipes!$H:$GI,'Production Calculator'!$A59+2,FALSE)*$AK59))+IF($AO59=GW$3,$AM59/VLOOKUP($AO59,Data!$A$50:$B$56,2,FALSE),0)</f>
        <v>0</v>
      </c>
      <c r="GX59" s="11">
        <f>IF(GX$2=$A59,0,IF(HLOOKUP(GX$2,Recipes!$H:$GI,'Production Calculator'!$A59+2,FALSE)=0,0,HLOOKUP(GX$2,Recipes!$H:$GI,'Production Calculator'!$A59+2,FALSE)*$AK59))+IF($AO59=GX$3,$AM59/VLOOKUP($AO59,Data!$A$50:$B$56,2,FALSE),0)</f>
        <v>0</v>
      </c>
      <c r="GY59" s="11">
        <f>IF(GY$2=$A59,0,IF(HLOOKUP(GY$2,Recipes!$H:$GI,'Production Calculator'!$A59+2,FALSE)=0,0,HLOOKUP(GY$2,Recipes!$H:$GI,'Production Calculator'!$A59+2,FALSE)*$AK59))+IF($AO59=GY$3,$AM59/VLOOKUP($AO59,Data!$A$50:$B$56,2,FALSE),0)</f>
        <v>0</v>
      </c>
      <c r="GZ59" s="11">
        <f>IF(GZ$2=$A59,0,IF(HLOOKUP(GZ$2,Recipes!$H:$GI,'Production Calculator'!$A59+2,FALSE)=0,0,HLOOKUP(GZ$2,Recipes!$H:$GI,'Production Calculator'!$A59+2,FALSE)*$AK59))+IF($AO59=GZ$3,$AM59/VLOOKUP($AO59,Data!$A$50:$B$56,2,FALSE),0)</f>
        <v>0</v>
      </c>
      <c r="HA59" s="11">
        <f>IF(HA$2=$A59,0,IF(HLOOKUP(HA$2,Recipes!$H:$GI,'Production Calculator'!$A59+2,FALSE)=0,0,HLOOKUP(HA$2,Recipes!$H:$GI,'Production Calculator'!$A59+2,FALSE)*$AK59))+IF($AO59=HA$3,$AM59/VLOOKUP($AO59,Data!$A$50:$B$56,2,FALSE),0)</f>
        <v>0</v>
      </c>
      <c r="HB59" s="11">
        <f>IF(HB$2=$A59,0,IF(HLOOKUP(HB$2,Recipes!$H:$GI,'Production Calculator'!$A59+2,FALSE)=0,0,HLOOKUP(HB$2,Recipes!$H:$GI,'Production Calculator'!$A59+2,FALSE)*$AK59))+IF($AO59=HB$3,$AM59/VLOOKUP($AO59,Data!$A$50:$B$56,2,FALSE),0)</f>
        <v>0</v>
      </c>
      <c r="HC59" s="11">
        <f>IF(HC$2=$A59,0,IF(HLOOKUP(HC$2,Recipes!$H:$GI,'Production Calculator'!$A59+2,FALSE)=0,0,HLOOKUP(HC$2,Recipes!$H:$GI,'Production Calculator'!$A59+2,FALSE)*$AK59))+IF($AO59=HC$3,$AM59/VLOOKUP($AO59,Data!$A$50:$B$56,2,FALSE),0)</f>
        <v>0</v>
      </c>
      <c r="HD59" s="11">
        <f>IF(HD$2=$A59,0,IF(HLOOKUP(HD$2,Recipes!$H:$GI,'Production Calculator'!$A59+2,FALSE)=0,0,HLOOKUP(HD$2,Recipes!$H:$GI,'Production Calculator'!$A59+2,FALSE)*$AK59))+IF($AO59=HD$3,$AM59/VLOOKUP($AO59,Data!$A$50:$B$56,2,FALSE),0)</f>
        <v>0</v>
      </c>
      <c r="HE59" s="11">
        <f>IF(HE$2=$A59,0,IF(HLOOKUP(HE$2,Recipes!$H:$GI,'Production Calculator'!$A59+2,FALSE)=0,0,HLOOKUP(HE$2,Recipes!$H:$GI,'Production Calculator'!$A59+2,FALSE)*$AK59))+IF($AO59=HE$3,$AM59/VLOOKUP($AO59,Data!$A$50:$B$56,2,FALSE),0)</f>
        <v>0</v>
      </c>
      <c r="HF59" s="11">
        <f>IF(HF$2=$A59,0,IF(HLOOKUP(HF$2,Recipes!$H:$GI,'Production Calculator'!$A59+2,FALSE)=0,0,HLOOKUP(HF$2,Recipes!$H:$GI,'Production Calculator'!$A59+2,FALSE)*$AK59))+IF($AO59=HF$3,$AM59/VLOOKUP($AO59,Data!$A$50:$B$56,2,FALSE),0)</f>
        <v>0</v>
      </c>
      <c r="HG59" s="11">
        <f>IF(HG$2=$A59,0,IF(HLOOKUP(HG$2,Recipes!$H:$GI,'Production Calculator'!$A59+2,FALSE)=0,0,HLOOKUP(HG$2,Recipes!$H:$GI,'Production Calculator'!$A59+2,FALSE)*$AK59))+IF($AO59=HG$3,$AM59/VLOOKUP($AO59,Data!$A$50:$B$56,2,FALSE),0)</f>
        <v>0</v>
      </c>
      <c r="HH59" s="11">
        <f>IF(HH$2=$A59,0,IF(HLOOKUP(HH$2,Recipes!$H:$GI,'Production Calculator'!$A59+2,FALSE)=0,0,HLOOKUP(HH$2,Recipes!$H:$GI,'Production Calculator'!$A59+2,FALSE)*$AK59))+IF($AO59=HH$3,$AM59/VLOOKUP($AO59,Data!$A$50:$B$56,2,FALSE),0)</f>
        <v>0</v>
      </c>
      <c r="HI59" s="11">
        <f>IF(HI$2=$A59,0,IF(HLOOKUP(HI$2,Recipes!$H:$GI,'Production Calculator'!$A59+2,FALSE)=0,0,HLOOKUP(HI$2,Recipes!$H:$GI,'Production Calculator'!$A59+2,FALSE)*$AK59))+IF($AO59=HI$3,$AM59/VLOOKUP($AO59,Data!$A$50:$B$56,2,FALSE),0)</f>
        <v>0</v>
      </c>
      <c r="HJ59" s="11">
        <f>IF(HJ$2=$A59,0,IF(HLOOKUP(HJ$2,Recipes!$H:$GI,'Production Calculator'!$A59+2,FALSE)=0,0,HLOOKUP(HJ$2,Recipes!$H:$GI,'Production Calculator'!$A59+2,FALSE)*$AK59))+IF($AO59=HJ$3,$AM59/VLOOKUP($AO59,Data!$A$50:$B$56,2,FALSE),0)</f>
        <v>0</v>
      </c>
      <c r="HK59" s="11">
        <f>IF(HK$2=$A59,0,IF(HLOOKUP(HK$2,Recipes!$H:$GI,'Production Calculator'!$A59+2,FALSE)=0,0,HLOOKUP(HK$2,Recipes!$H:$GI,'Production Calculator'!$A59+2,FALSE)*$AK59))+IF($AO59=HK$3,$AM59/VLOOKUP($AO59,Data!$A$50:$B$56,2,FALSE),0)</f>
        <v>0</v>
      </c>
      <c r="HL59" s="11">
        <f>IF(HL$2=$A59,0,IF(HLOOKUP(HL$2,Recipes!$H:$GI,'Production Calculator'!$A59+2,FALSE)=0,0,HLOOKUP(HL$2,Recipes!$H:$GI,'Production Calculator'!$A59+2,FALSE)*$AK59))+IF($AO59=HL$3,$AM59/VLOOKUP($AO59,Data!$A$50:$B$56,2,FALSE),0)</f>
        <v>0</v>
      </c>
      <c r="HM59" s="11">
        <f>IF(HM$2=$A59,0,IF(HLOOKUP(HM$2,Recipes!$H:$GI,'Production Calculator'!$A59+2,FALSE)=0,0,HLOOKUP(HM$2,Recipes!$H:$GI,'Production Calculator'!$A59+2,FALSE)*$AK59))+IF($AO59=HM$3,$AM59/VLOOKUP($AO59,Data!$A$50:$B$56,2,FALSE),0)</f>
        <v>0</v>
      </c>
      <c r="HN59" s="11">
        <f>IF(HN$2=$A59,0,IF(HLOOKUP(HN$2,Recipes!$H:$GI,'Production Calculator'!$A59+2,FALSE)=0,0,HLOOKUP(HN$2,Recipes!$H:$GI,'Production Calculator'!$A59+2,FALSE)*$AK59))+IF($AO59=HN$3,$AM59/VLOOKUP($AO59,Data!$A$50:$B$56,2,FALSE),0)</f>
        <v>0</v>
      </c>
      <c r="HO59" s="11">
        <f>IF(HO$2=$A59,0,IF(HLOOKUP(HO$2,Recipes!$H:$GI,'Production Calculator'!$A59+2,FALSE)=0,0,HLOOKUP(HO$2,Recipes!$H:$GI,'Production Calculator'!$A59+2,FALSE)*$AK59))+IF($AO59=HO$3,$AM59/VLOOKUP($AO59,Data!$A$50:$B$56,2,FALSE),0)</f>
        <v>0</v>
      </c>
      <c r="HP59" s="11">
        <f>IF(HP$2=$A59,0,IF(HLOOKUP(HP$2,Recipes!$H:$GI,'Production Calculator'!$A59+2,FALSE)=0,0,HLOOKUP(HP$2,Recipes!$H:$GI,'Production Calculator'!$A59+2,FALSE)*$AK59))+IF($AO59=HP$3,$AM59/VLOOKUP($AO59,Data!$A$50:$B$56,2,FALSE),0)</f>
        <v>0</v>
      </c>
      <c r="HQ59" s="11">
        <f>IF(HQ$2=$A59,0,IF(HLOOKUP(HQ$2,Recipes!$H:$GI,'Production Calculator'!$A59+2,FALSE)=0,0,HLOOKUP(HQ$2,Recipes!$H:$GI,'Production Calculator'!$A59+2,FALSE)*$AK59))+IF($AO59=HQ$3,$AM59/VLOOKUP($AO59,Data!$A$50:$B$56,2,FALSE),0)</f>
        <v>0</v>
      </c>
      <c r="HR59" s="11">
        <f>IF(HR$2=$A59,0,IF(HLOOKUP(HR$2,Recipes!$H:$GI,'Production Calculator'!$A59+2,FALSE)=0,0,HLOOKUP(HR$2,Recipes!$H:$GI,'Production Calculator'!$A59+2,FALSE)*$AK59))+IF($AO59=HR$3,$AM59/VLOOKUP($AO59,Data!$A$50:$B$56,2,FALSE),0)</f>
        <v>0</v>
      </c>
      <c r="HS59" s="121"/>
    </row>
    <row r="60" spans="1:227" x14ac:dyDescent="0.45">
      <c r="A60">
        <v>183</v>
      </c>
      <c r="B60" s="107" t="str">
        <f>VLOOKUP(A60,Recipes!A:B,2)</f>
        <v>Solid fuel (Light Oil)</v>
      </c>
      <c r="C60" s="128">
        <v>0</v>
      </c>
      <c r="D60" s="108">
        <f>HLOOKUP(A60,$AQ$2:$HR$202,$A$202-1,FALSE)+C60</f>
        <v>0</v>
      </c>
      <c r="E60" s="127" t="s">
        <v>8</v>
      </c>
      <c r="F60" s="109">
        <f>VLOOKUP(A60,Recipes!$A$3:$G$186,6,FALSE)</f>
        <v>1</v>
      </c>
      <c r="G60" s="109">
        <f>VLOOKUP(A60,Recipes!$A$3:$G$186,7,FALSE)</f>
        <v>1</v>
      </c>
      <c r="H60" s="110">
        <f>ROUNDUP(D60/AL60,0)</f>
        <v>0</v>
      </c>
      <c r="I60" s="109">
        <f>VLOOKUP(E60,Data!$A$2:$C$26,3, FALSE)</f>
        <v>2</v>
      </c>
      <c r="J60" s="149">
        <v>0</v>
      </c>
      <c r="K60" s="149">
        <v>0</v>
      </c>
      <c r="L60" s="149">
        <v>0</v>
      </c>
      <c r="M60" s="150">
        <v>0</v>
      </c>
      <c r="N60" s="150">
        <v>0</v>
      </c>
      <c r="O60" s="150">
        <v>0</v>
      </c>
      <c r="P60" s="151">
        <v>0</v>
      </c>
      <c r="Q60" s="151">
        <v>0</v>
      </c>
      <c r="R60" s="151">
        <v>0</v>
      </c>
      <c r="S60">
        <f t="shared" si="108"/>
        <v>0</v>
      </c>
      <c r="T60">
        <f t="shared" si="109"/>
        <v>0</v>
      </c>
      <c r="U60">
        <f t="shared" si="110"/>
        <v>0</v>
      </c>
      <c r="V60">
        <f t="shared" si="111"/>
        <v>0</v>
      </c>
      <c r="W60">
        <f t="shared" si="112"/>
        <v>0</v>
      </c>
      <c r="X60">
        <f t="shared" si="113"/>
        <v>0</v>
      </c>
      <c r="Y60">
        <f t="shared" si="114"/>
        <v>0</v>
      </c>
      <c r="Z60">
        <f t="shared" si="115"/>
        <v>0</v>
      </c>
      <c r="AA60">
        <f t="shared" si="116"/>
        <v>0</v>
      </c>
      <c r="AB60" s="111">
        <f>VLOOKUP($A60,Recipes!$A:$G,4)</f>
        <v>3</v>
      </c>
      <c r="AC60" s="111">
        <f>VLOOKUP($A60,Recipes!$A:$G,5)</f>
        <v>1</v>
      </c>
      <c r="AD60" s="111">
        <f>AC60/AB60</f>
        <v>0.33333333333333331</v>
      </c>
      <c r="AE60" s="111">
        <f>VLOOKUP(E60,Data!$A$2:$F$26,5,FALSE)</f>
        <v>0</v>
      </c>
      <c r="AF60" s="111">
        <f>VLOOKUP(E60,Data!$A$2:$F$26,4,FALSE)</f>
        <v>210</v>
      </c>
      <c r="AG60" s="111">
        <f>VLOOKUP(E60,Data!$A$2:$B$26,2, FALSE)</f>
        <v>1.25</v>
      </c>
      <c r="AH60" s="111">
        <f>1+VLOOKUP($J$3,Data!$A$40:$D$48,2,FALSE)*$J60+VLOOKUP($K$3,Data!$A$40:$D$48,2,FALSE)*$K60+VLOOKUP($L$3,Data!$A$40:$D$48,2,FALSE)*$L60+VLOOKUP($M$3,Data!$A$40:$D$48,2,FALSE)*$M60+VLOOKUP($N$3,Data!$A$40:$D$48,2,FALSE)*$N60+VLOOKUP($O$3,Data!$A$40:$D$48,2,FALSE)*$O60+VLOOKUP($P$3,Data!$A$40:$D$48,2,FALSE)*$P60+VLOOKUP($Q$3,Data!$A$40:$D$48,2,FALSE)*$Q60+VLOOKUP($R$3,Data!$A$40:$D$48,2,FALSE)*$R60</f>
        <v>1</v>
      </c>
      <c r="AI60" s="111">
        <f>MAX(1+VLOOKUP($J$3,Data!$A$40:$D$48,3,FALSE)*$J60+VLOOKUP($K$3,Data!$A$40:$D$48,3,FALSE)*$K60+VLOOKUP($L$3,Data!$A$40:$D$48,3,FALSE)*$L60+VLOOKUP($M$3,Data!$A$40:$D$48,3,FALSE)*$M60+VLOOKUP($N$3,Data!$A$40:$D$48,3,FALSE)*$N60+VLOOKUP($O$3,Data!$A$40:$D$48,3,FALSE)*$O60+VLOOKUP($P$3,Data!$A$40:$D$48,3,FALSE)*$P60+VLOOKUP($Q$3,Data!$A$40:$D$48,3,FALSE)*$Q60+VLOOKUP($R$3,Data!$A$40:$D$48,3,FALSE)*$R60,0)</f>
        <v>1</v>
      </c>
      <c r="AJ60" s="111">
        <f>MAX(1-(VLOOKUP($J$3,Data!$A$40:$D$48,4,FALSE)*$J60+VLOOKUP($K$3,Data!$A$40:$D$48,4,FALSE)*$K60+VLOOKUP($L$3,Data!$A$40:$D$48,4,FALSE)*$L60+VLOOKUP($M$3,Data!$A$40:$D$48,4,FALSE)*$M60+VLOOKUP($N$3,Data!$A$40:$D$48,4,FALSE)*$N60+VLOOKUP($O$3,Data!$A$40:$D$48,4,FALSE)*$O60+VLOOKUP($P$3,Data!$A$40:$D$48,4,FALSE)*$P60+VLOOKUP($Q$3,Data!$A$40:$D$48,4,FALSE)*$Q60+VLOOKUP($R$3,Data!$A$40:$D$48,4,FALSE)*$R60),0.2)</f>
        <v>1</v>
      </c>
      <c r="AK60" s="112">
        <f>D60/(AC60*AH60)</f>
        <v>0</v>
      </c>
      <c r="AL60" s="111">
        <f>AD60*AG60*AH60*AI60</f>
        <v>0.41666666666666663</v>
      </c>
      <c r="AM60" s="111">
        <f>AE60*H60*AJ60</f>
        <v>0</v>
      </c>
      <c r="AN60" s="111">
        <f>AF60*H60*AJ60</f>
        <v>0</v>
      </c>
      <c r="AO60" s="131" t="s">
        <v>298</v>
      </c>
      <c r="AP60" s="11"/>
      <c r="AQ60" s="11">
        <f>IF(AQ$2=$A60,0,IF(HLOOKUP(AQ$2,Recipes!$H:$GI,'Production Calculator'!$A60+2,FALSE)=0,0,HLOOKUP(AQ$2,Recipes!$H:$GI,'Production Calculator'!$A60+2,FALSE)*$AK60))+IF($AO60=AQ$3,$AM60/VLOOKUP($AO60,Data!$A$50:$B$56,2,FALSE),0)</f>
        <v>0</v>
      </c>
      <c r="AR60" s="11">
        <f>IF(AR$2=$A60,0,IF(HLOOKUP(AR$2,Recipes!$H:$GI,'Production Calculator'!$A60+2,FALSE)=0,0,HLOOKUP(AR$2,Recipes!$H:$GI,'Production Calculator'!$A60+2,FALSE)*$AK60))+IF($AO60=AR$3,$AM60/VLOOKUP($AO60,Data!$A$50:$B$56,2,FALSE),0)</f>
        <v>0</v>
      </c>
      <c r="AS60" s="11">
        <f>IF(AS$2=$A60,0,IF(HLOOKUP(AS$2,Recipes!$H:$GI,'Production Calculator'!$A60+2,FALSE)=0,0,HLOOKUP(AS$2,Recipes!$H:$GI,'Production Calculator'!$A60+2,FALSE)*$AK60))+IF($AO60=AS$3,$AM60/VLOOKUP($AO60,Data!$A$50:$B$56,2,FALSE),0)</f>
        <v>0</v>
      </c>
      <c r="AT60" s="11">
        <f>IF(AT$2=$A60,0,IF(HLOOKUP(AT$2,Recipes!$H:$GI,'Production Calculator'!$A60+2,FALSE)=0,0,HLOOKUP(AT$2,Recipes!$H:$GI,'Production Calculator'!$A60+2,FALSE)*$AK60))+IF($AO60=AT$3,$AM60/VLOOKUP($AO60,Data!$A$50:$B$56,2,FALSE),0)</f>
        <v>0</v>
      </c>
      <c r="AU60" s="11">
        <f>IF(AU$2=$A60,0,IF(HLOOKUP(AU$2,Recipes!$H:$GI,'Production Calculator'!$A60+2,FALSE)=0,0,HLOOKUP(AU$2,Recipes!$H:$GI,'Production Calculator'!$A60+2,FALSE)*$AK60))+IF($AO60=AU$3,$AM60/VLOOKUP($AO60,Data!$A$50:$B$56,2,FALSE),0)</f>
        <v>0</v>
      </c>
      <c r="AV60" s="11">
        <f>IF(AV$2=$A60,0,IF(HLOOKUP(AV$2,Recipes!$H:$GI,'Production Calculator'!$A60+2,FALSE)=0,0,HLOOKUP(AV$2,Recipes!$H:$GI,'Production Calculator'!$A60+2,FALSE)*$AK60))+IF($AO60=AV$3,$AM60/VLOOKUP($AO60,Data!$A$50:$B$56,2,FALSE),0)</f>
        <v>0</v>
      </c>
      <c r="AW60" s="11">
        <f>IF(AW$2=$A60,0,IF(HLOOKUP(AW$2,Recipes!$H:$GI,'Production Calculator'!$A60+2,FALSE)=0,0,HLOOKUP(AW$2,Recipes!$H:$GI,'Production Calculator'!$A60+2,FALSE)*$AK60))+IF($AO60=AW$3,$AM60/VLOOKUP($AO60,Data!$A$50:$B$56,2,FALSE),0)</f>
        <v>0</v>
      </c>
      <c r="AX60" s="11">
        <f>IF(AX$2=$A60,0,IF(HLOOKUP(AX$2,Recipes!$H:$GI,'Production Calculator'!$A60+2,FALSE)=0,0,HLOOKUP(AX$2,Recipes!$H:$GI,'Production Calculator'!$A60+2,FALSE)*$AK60))+IF($AO60=AX$3,$AM60/VLOOKUP($AO60,Data!$A$50:$B$56,2,FALSE),0)</f>
        <v>0</v>
      </c>
      <c r="AY60" s="11">
        <f>IF(AY$2=$A60,0,IF(HLOOKUP(AY$2,Recipes!$H:$GI,'Production Calculator'!$A60+2,FALSE)=0,0,HLOOKUP(AY$2,Recipes!$H:$GI,'Production Calculator'!$A60+2,FALSE)*$AK60))+IF($AO60=AY$3,$AM60/VLOOKUP($AO60,Data!$A$50:$B$56,2,FALSE),0)</f>
        <v>0</v>
      </c>
      <c r="AZ60" s="11">
        <f>IF(AZ$2=$A60,0,IF(HLOOKUP(AZ$2,Recipes!$H:$GI,'Production Calculator'!$A60+2,FALSE)=0,0,HLOOKUP(AZ$2,Recipes!$H:$GI,'Production Calculator'!$A60+2,FALSE)*$AK60))+IF($AO60=AZ$3,$AM60/VLOOKUP($AO60,Data!$A$50:$B$56,2,FALSE),0)</f>
        <v>0</v>
      </c>
      <c r="BA60" s="11">
        <f>IF(BA$2=$A60,0,IF(HLOOKUP(BA$2,Recipes!$H:$GI,'Production Calculator'!$A60+2,FALSE)=0,0,HLOOKUP(BA$2,Recipes!$H:$GI,'Production Calculator'!$A60+2,FALSE)*$AK60))+IF($AO60=BA$3,$AM60/VLOOKUP($AO60,Data!$A$50:$B$56,2,FALSE),0)</f>
        <v>0</v>
      </c>
      <c r="BB60" s="11">
        <f>IF(BB$2=$A60,0,IF(HLOOKUP(BB$2,Recipes!$H:$GI,'Production Calculator'!$A60+2,FALSE)=0,0,HLOOKUP(BB$2,Recipes!$H:$GI,'Production Calculator'!$A60+2,FALSE)*$AK60))+IF($AO60=BB$3,$AM60/VLOOKUP($AO60,Data!$A$50:$B$56,2,FALSE),0)</f>
        <v>0</v>
      </c>
      <c r="BC60" s="11">
        <f>IF(BC$2=$A60,0,IF(HLOOKUP(BC$2,Recipes!$H:$GI,'Production Calculator'!$A60+2,FALSE)=0,0,HLOOKUP(BC$2,Recipes!$H:$GI,'Production Calculator'!$A60+2,FALSE)*$AK60))+IF($AO60=BC$3,$AM60/VLOOKUP($AO60,Data!$A$50:$B$56,2,FALSE),0)</f>
        <v>0</v>
      </c>
      <c r="BD60" s="11">
        <f>IF(BD$2=$A60,0,IF(HLOOKUP(BD$2,Recipes!$H:$GI,'Production Calculator'!$A60+2,FALSE)=0,0,HLOOKUP(BD$2,Recipes!$H:$GI,'Production Calculator'!$A60+2,FALSE)*$AK60))+IF($AO60=BD$3,$AM60/VLOOKUP($AO60,Data!$A$50:$B$56,2,FALSE),0)</f>
        <v>0</v>
      </c>
      <c r="BE60" s="11">
        <f>IF(BE$2=$A60,0,IF(HLOOKUP(BE$2,Recipes!$H:$GI,'Production Calculator'!$A60+2,FALSE)=0,0,HLOOKUP(BE$2,Recipes!$H:$GI,'Production Calculator'!$A60+2,FALSE)*$AK60))+IF($AO60=BE$3,$AM60/VLOOKUP($AO60,Data!$A$50:$B$56,2,FALSE),0)</f>
        <v>0</v>
      </c>
      <c r="BF60" s="11">
        <f>IF(BF$2=$A60,0,IF(HLOOKUP(BF$2,Recipes!$H:$GI,'Production Calculator'!$A60+2,FALSE)=0,0,HLOOKUP(BF$2,Recipes!$H:$GI,'Production Calculator'!$A60+2,FALSE)*$AK60))+IF($AO60=BF$3,$AM60/VLOOKUP($AO60,Data!$A$50:$B$56,2,FALSE),0)</f>
        <v>0</v>
      </c>
      <c r="BG60" s="11">
        <f>IF(BG$2=$A60,0,IF(HLOOKUP(BG$2,Recipes!$H:$GI,'Production Calculator'!$A60+2,FALSE)=0,0,HLOOKUP(BG$2,Recipes!$H:$GI,'Production Calculator'!$A60+2,FALSE)*$AK60))+IF($AO60=BG$3,$AM60/VLOOKUP($AO60,Data!$A$50:$B$56,2,FALSE),0)</f>
        <v>0</v>
      </c>
      <c r="BH60" s="11">
        <f>IF(BH$2=$A60,0,IF(HLOOKUP(BH$2,Recipes!$H:$GI,'Production Calculator'!$A60+2,FALSE)=0,0,HLOOKUP(BH$2,Recipes!$H:$GI,'Production Calculator'!$A60+2,FALSE)*$AK60))+IF($AO60=BH$3,$AM60/VLOOKUP($AO60,Data!$A$50:$B$56,2,FALSE),0)</f>
        <v>0</v>
      </c>
      <c r="BI60" s="11">
        <f>IF(BI$2=$A60,0,IF(HLOOKUP(BI$2,Recipes!$H:$GI,'Production Calculator'!$A60+2,FALSE)=0,0,HLOOKUP(BI$2,Recipes!$H:$GI,'Production Calculator'!$A60+2,FALSE)*$AK60))+IF($AO60=BI$3,$AM60/VLOOKUP($AO60,Data!$A$50:$B$56,2,FALSE),0)</f>
        <v>0</v>
      </c>
      <c r="BJ60" s="11">
        <f>IF(BJ$2=$A60,0,IF(HLOOKUP(BJ$2,Recipes!$H:$GI,'Production Calculator'!$A60+2,FALSE)=0,0,HLOOKUP(BJ$2,Recipes!$H:$GI,'Production Calculator'!$A60+2,FALSE)*$AK60))+IF($AO60=BJ$3,$AM60/VLOOKUP($AO60,Data!$A$50:$B$56,2,FALSE),0)</f>
        <v>0</v>
      </c>
      <c r="BK60" s="11">
        <f>IF(BK$2=$A60,0,IF(HLOOKUP(BK$2,Recipes!$H:$GI,'Production Calculator'!$A60+2,FALSE)=0,0,HLOOKUP(BK$2,Recipes!$H:$GI,'Production Calculator'!$A60+2,FALSE)*$AK60))+IF($AO60=BK$3,$AM60/VLOOKUP($AO60,Data!$A$50:$B$56,2,FALSE),0)</f>
        <v>0</v>
      </c>
      <c r="BL60" s="11">
        <f>IF(BL$2=$A60,0,IF(HLOOKUP(BL$2,Recipes!$H:$GI,'Production Calculator'!$A60+2,FALSE)=0,0,HLOOKUP(BL$2,Recipes!$H:$GI,'Production Calculator'!$A60+2,FALSE)*$AK60))+IF($AO60=BL$3,$AM60/VLOOKUP($AO60,Data!$A$50:$B$56,2,FALSE),0)</f>
        <v>0</v>
      </c>
      <c r="BM60" s="11">
        <f>IF(BM$2=$A60,0,IF(HLOOKUP(BM$2,Recipes!$H:$GI,'Production Calculator'!$A60+2,FALSE)=0,0,HLOOKUP(BM$2,Recipes!$H:$GI,'Production Calculator'!$A60+2,FALSE)*$AK60))+IF($AO60=BM$3,$AM60/VLOOKUP($AO60,Data!$A$50:$B$56,2,FALSE),0)</f>
        <v>0</v>
      </c>
      <c r="BN60" s="11">
        <f>IF(BN$2=$A60,0,IF(HLOOKUP(BN$2,Recipes!$H:$GI,'Production Calculator'!$A60+2,FALSE)=0,0,HLOOKUP(BN$2,Recipes!$H:$GI,'Production Calculator'!$A60+2,FALSE)*$AK60))+IF($AO60=BN$3,$AM60/VLOOKUP($AO60,Data!$A$50:$B$56,2,FALSE),0)</f>
        <v>0</v>
      </c>
      <c r="BO60" s="11">
        <f>IF(BO$2=$A60,0,IF(HLOOKUP(BO$2,Recipes!$H:$GI,'Production Calculator'!$A60+2,FALSE)=0,0,HLOOKUP(BO$2,Recipes!$H:$GI,'Production Calculator'!$A60+2,FALSE)*$AK60))+IF($AO60=BO$3,$AM60/VLOOKUP($AO60,Data!$A$50:$B$56,2,FALSE),0)</f>
        <v>0</v>
      </c>
      <c r="BP60" s="11">
        <f>IF(BP$2=$A60,0,IF(HLOOKUP(BP$2,Recipes!$H:$GI,'Production Calculator'!$A60+2,FALSE)=0,0,HLOOKUP(BP$2,Recipes!$H:$GI,'Production Calculator'!$A60+2,FALSE)*$AK60))+IF($AO60=BP$3,$AM60/VLOOKUP($AO60,Data!$A$50:$B$56,2,FALSE),0)</f>
        <v>0</v>
      </c>
      <c r="BQ60" s="11">
        <f>IF(BQ$2=$A60,0,IF(HLOOKUP(BQ$2,Recipes!$H:$GI,'Production Calculator'!$A60+2,FALSE)=0,0,HLOOKUP(BQ$2,Recipes!$H:$GI,'Production Calculator'!$A60+2,FALSE)*$AK60))+IF($AO60=BQ$3,$AM60/VLOOKUP($AO60,Data!$A$50:$B$56,2,FALSE),0)</f>
        <v>0</v>
      </c>
      <c r="BR60" s="11">
        <f>IF(BR$2=$A60,0,IF(HLOOKUP(BR$2,Recipes!$H:$GI,'Production Calculator'!$A60+2,FALSE)=0,0,HLOOKUP(BR$2,Recipes!$H:$GI,'Production Calculator'!$A60+2,FALSE)*$AK60))+IF($AO60=BR$3,$AM60/VLOOKUP($AO60,Data!$A$50:$B$56,2,FALSE),0)</f>
        <v>0</v>
      </c>
      <c r="BS60" s="11">
        <f>IF(BS$2=$A60,0,IF(HLOOKUP(BS$2,Recipes!$H:$GI,'Production Calculator'!$A60+2,FALSE)=0,0,HLOOKUP(BS$2,Recipes!$H:$GI,'Production Calculator'!$A60+2,FALSE)*$AK60))+IF($AO60=BS$3,$AM60/VLOOKUP($AO60,Data!$A$50:$B$56,2,FALSE),0)</f>
        <v>0</v>
      </c>
      <c r="BT60" s="11">
        <f>IF(BT$2=$A60,0,IF(HLOOKUP(BT$2,Recipes!$H:$GI,'Production Calculator'!$A60+2,FALSE)=0,0,HLOOKUP(BT$2,Recipes!$H:$GI,'Production Calculator'!$A60+2,FALSE)*$AK60))+IF($AO60=BT$3,$AM60/VLOOKUP($AO60,Data!$A$50:$B$56,2,FALSE),0)</f>
        <v>0</v>
      </c>
      <c r="BU60" s="11">
        <f>IF(BU$2=$A60,0,IF(HLOOKUP(BU$2,Recipes!$H:$GI,'Production Calculator'!$A60+2,FALSE)=0,0,HLOOKUP(BU$2,Recipes!$H:$GI,'Production Calculator'!$A60+2,FALSE)*$AK60))+IF($AO60=BU$3,$AM60/VLOOKUP($AO60,Data!$A$50:$B$56,2,FALSE),0)</f>
        <v>0</v>
      </c>
      <c r="BV60" s="11">
        <f>IF(BV$2=$A60,0,IF(HLOOKUP(BV$2,Recipes!$H:$GI,'Production Calculator'!$A60+2,FALSE)=0,0,HLOOKUP(BV$2,Recipes!$H:$GI,'Production Calculator'!$A60+2,FALSE)*$AK60))+IF($AO60=BV$3,$AM60/VLOOKUP($AO60,Data!$A$50:$B$56,2,FALSE),0)</f>
        <v>0</v>
      </c>
      <c r="BW60" s="11">
        <f>IF(BW$2=$A60,0,IF(HLOOKUP(BW$2,Recipes!$H:$GI,'Production Calculator'!$A60+2,FALSE)=0,0,HLOOKUP(BW$2,Recipes!$H:$GI,'Production Calculator'!$A60+2,FALSE)*$AK60))+IF($AO60=BW$3,$AM60/VLOOKUP($AO60,Data!$A$50:$B$56,2,FALSE),0)</f>
        <v>0</v>
      </c>
      <c r="BX60" s="11">
        <f>IF(BX$2=$A60,0,IF(HLOOKUP(BX$2,Recipes!$H:$GI,'Production Calculator'!$A60+2,FALSE)=0,0,HLOOKUP(BX$2,Recipes!$H:$GI,'Production Calculator'!$A60+2,FALSE)*$AK60))+IF($AO60=BX$3,$AM60/VLOOKUP($AO60,Data!$A$50:$B$56,2,FALSE),0)</f>
        <v>0</v>
      </c>
      <c r="BY60" s="11">
        <f>IF(BY$2=$A60,0,IF(HLOOKUP(BY$2,Recipes!$H:$GI,'Production Calculator'!$A60+2,FALSE)=0,0,HLOOKUP(BY$2,Recipes!$H:$GI,'Production Calculator'!$A60+2,FALSE)*$AK60))+IF($AO60=BY$3,$AM60/VLOOKUP($AO60,Data!$A$50:$B$56,2,FALSE),0)</f>
        <v>0</v>
      </c>
      <c r="BZ60" s="11">
        <f>IF(BZ$2=$A60,0,IF(HLOOKUP(BZ$2,Recipes!$H:$GI,'Production Calculator'!$A60+2,FALSE)=0,0,HLOOKUP(BZ$2,Recipes!$H:$GI,'Production Calculator'!$A60+2,FALSE)*$AK60))+IF($AO60=BZ$3,$AM60/VLOOKUP($AO60,Data!$A$50:$B$56,2,FALSE),0)</f>
        <v>0</v>
      </c>
      <c r="CA60" s="11">
        <f>IF(CA$2=$A60,0,IF(HLOOKUP(CA$2,Recipes!$H:$GI,'Production Calculator'!$A60+2,FALSE)=0,0,HLOOKUP(CA$2,Recipes!$H:$GI,'Production Calculator'!$A60+2,FALSE)*$AK60))+IF($AO60=CA$3,$AM60/VLOOKUP($AO60,Data!$A$50:$B$56,2,FALSE),0)</f>
        <v>0</v>
      </c>
      <c r="CB60" s="11">
        <f>IF(CB$2=$A60,0,IF(HLOOKUP(CB$2,Recipes!$H:$GI,'Production Calculator'!$A60+2,FALSE)=0,0,HLOOKUP(CB$2,Recipes!$H:$GI,'Production Calculator'!$A60+2,FALSE)*$AK60))+IF($AO60=CB$3,$AM60/VLOOKUP($AO60,Data!$A$50:$B$56,2,FALSE),0)</f>
        <v>0</v>
      </c>
      <c r="CC60" s="11">
        <f>IF(CC$2=$A60,0,IF(HLOOKUP(CC$2,Recipes!$H:$GI,'Production Calculator'!$A60+2,FALSE)=0,0,HLOOKUP(CC$2,Recipes!$H:$GI,'Production Calculator'!$A60+2,FALSE)*$AK60))+IF($AO60=CC$3,$AM60/VLOOKUP($AO60,Data!$A$50:$B$56,2,FALSE),0)</f>
        <v>0</v>
      </c>
      <c r="CD60" s="11">
        <f>IF(CD$2=$A60,0,IF(HLOOKUP(CD$2,Recipes!$H:$GI,'Production Calculator'!$A60+2,FALSE)=0,0,HLOOKUP(CD$2,Recipes!$H:$GI,'Production Calculator'!$A60+2,FALSE)*$AK60))+IF($AO60=CD$3,$AM60/VLOOKUP($AO60,Data!$A$50:$B$56,2,FALSE),0)</f>
        <v>0</v>
      </c>
      <c r="CE60" s="11">
        <f>IF(CE$2=$A60,0,IF(HLOOKUP(CE$2,Recipes!$H:$GI,'Production Calculator'!$A60+2,FALSE)=0,0,HLOOKUP(CE$2,Recipes!$H:$GI,'Production Calculator'!$A60+2,FALSE)*$AK60))+IF($AO60=CE$3,$AM60/VLOOKUP($AO60,Data!$A$50:$B$56,2,FALSE),0)</f>
        <v>0</v>
      </c>
      <c r="CF60" s="11">
        <f>IF(CF$2=$A60,0,IF(HLOOKUP(CF$2,Recipes!$H:$GI,'Production Calculator'!$A60+2,FALSE)=0,0,HLOOKUP(CF$2,Recipes!$H:$GI,'Production Calculator'!$A60+2,FALSE)*$AK60))+IF($AO60=CF$3,$AM60/VLOOKUP($AO60,Data!$A$50:$B$56,2,FALSE),0)</f>
        <v>0</v>
      </c>
      <c r="CG60" s="11">
        <f>IF(CG$2=$A60,0,IF(HLOOKUP(CG$2,Recipes!$H:$GI,'Production Calculator'!$A60+2,FALSE)=0,0,HLOOKUP(CG$2,Recipes!$H:$GI,'Production Calculator'!$A60+2,FALSE)*$AK60))+IF($AO60=CG$3,$AM60/VLOOKUP($AO60,Data!$A$50:$B$56,2,FALSE),0)</f>
        <v>0</v>
      </c>
      <c r="CH60" s="11">
        <f>IF(CH$2=$A60,0,IF(HLOOKUP(CH$2,Recipes!$H:$GI,'Production Calculator'!$A60+2,FALSE)=0,0,HLOOKUP(CH$2,Recipes!$H:$GI,'Production Calculator'!$A60+2,FALSE)*$AK60))+IF($AO60=CH$3,$AM60/VLOOKUP($AO60,Data!$A$50:$B$56,2,FALSE),0)</f>
        <v>0</v>
      </c>
      <c r="CI60" s="11">
        <f>IF(CI$2=$A60,0,IF(HLOOKUP(CI$2,Recipes!$H:$GI,'Production Calculator'!$A60+2,FALSE)=0,0,HLOOKUP(CI$2,Recipes!$H:$GI,'Production Calculator'!$A60+2,FALSE)*$AK60))+IF($AO60=CI$3,$AM60/VLOOKUP($AO60,Data!$A$50:$B$56,2,FALSE),0)</f>
        <v>0</v>
      </c>
      <c r="CJ60" s="11">
        <f>IF(CJ$2=$A60,0,IF(HLOOKUP(CJ$2,Recipes!$H:$GI,'Production Calculator'!$A60+2,FALSE)=0,0,HLOOKUP(CJ$2,Recipes!$H:$GI,'Production Calculator'!$A60+2,FALSE)*$AK60))+IF($AO60=CJ$3,$AM60/VLOOKUP($AO60,Data!$A$50:$B$56,2,FALSE),0)</f>
        <v>0</v>
      </c>
      <c r="CK60" s="11">
        <f>IF(CK$2=$A60,0,IF(HLOOKUP(CK$2,Recipes!$H:$GI,'Production Calculator'!$A60+2,FALSE)=0,0,HLOOKUP(CK$2,Recipes!$H:$GI,'Production Calculator'!$A60+2,FALSE)*$AK60))+IF($AO60=CK$3,$AM60/VLOOKUP($AO60,Data!$A$50:$B$56,2,FALSE),0)</f>
        <v>0</v>
      </c>
      <c r="CL60" s="11">
        <f>IF(CL$2=$A60,0,IF(HLOOKUP(CL$2,Recipes!$H:$GI,'Production Calculator'!$A60+2,FALSE)=0,0,HLOOKUP(CL$2,Recipes!$H:$GI,'Production Calculator'!$A60+2,FALSE)*$AK60))+IF($AO60=CL$3,$AM60/VLOOKUP($AO60,Data!$A$50:$B$56,2,FALSE),0)</f>
        <v>0</v>
      </c>
      <c r="CM60" s="11">
        <f>IF(CM$2=$A60,0,IF(HLOOKUP(CM$2,Recipes!$H:$GI,'Production Calculator'!$A60+2,FALSE)=0,0,HLOOKUP(CM$2,Recipes!$H:$GI,'Production Calculator'!$A60+2,FALSE)*$AK60))+IF($AO60=CM$3,$AM60/VLOOKUP($AO60,Data!$A$50:$B$56,2,FALSE),0)</f>
        <v>0</v>
      </c>
      <c r="CN60" s="11">
        <f>IF(CN$2=$A60,0,IF(HLOOKUP(CN$2,Recipes!$H:$GI,'Production Calculator'!$A60+2,FALSE)=0,0,HLOOKUP(CN$2,Recipes!$H:$GI,'Production Calculator'!$A60+2,FALSE)*$AK60))+IF($AO60=CN$3,$AM60/VLOOKUP($AO60,Data!$A$50:$B$56,2,FALSE),0)</f>
        <v>0</v>
      </c>
      <c r="CO60" s="11">
        <f>IF(CO$2=$A60,0,IF(HLOOKUP(CO$2,Recipes!$H:$GI,'Production Calculator'!$A60+2,FALSE)=0,0,HLOOKUP(CO$2,Recipes!$H:$GI,'Production Calculator'!$A60+2,FALSE)*$AK60))+IF($AO60=CO$3,$AM60/VLOOKUP($AO60,Data!$A$50:$B$56,2,FALSE),0)</f>
        <v>0</v>
      </c>
      <c r="CP60" s="11">
        <f>IF(CP$2=$A60,0,IF(HLOOKUP(CP$2,Recipes!$H:$GI,'Production Calculator'!$A60+2,FALSE)=0,0,HLOOKUP(CP$2,Recipes!$H:$GI,'Production Calculator'!$A60+2,FALSE)*$AK60))+IF($AO60=CP$3,$AM60/VLOOKUP($AO60,Data!$A$50:$B$56,2,FALSE),0)</f>
        <v>0</v>
      </c>
      <c r="CQ60" s="11">
        <f>IF(CQ$2=$A60,0,IF(HLOOKUP(CQ$2,Recipes!$H:$GI,'Production Calculator'!$A60+2,FALSE)=0,0,HLOOKUP(CQ$2,Recipes!$H:$GI,'Production Calculator'!$A60+2,FALSE)*$AK60))+IF($AO60=CQ$3,$AM60/VLOOKUP($AO60,Data!$A$50:$B$56,2,FALSE),0)</f>
        <v>0</v>
      </c>
      <c r="CR60" s="11">
        <f>IF(CR$2=$A60,0,IF(HLOOKUP(CR$2,Recipes!$H:$GI,'Production Calculator'!$A60+2,FALSE)=0,0,HLOOKUP(CR$2,Recipes!$H:$GI,'Production Calculator'!$A60+2,FALSE)*$AK60))+IF($AO60=CR$3,$AM60/VLOOKUP($AO60,Data!$A$50:$B$56,2,FALSE),0)</f>
        <v>0</v>
      </c>
      <c r="CS60" s="11">
        <f>IF(CS$2=$A60,0,IF(HLOOKUP(CS$2,Recipes!$H:$GI,'Production Calculator'!$A60+2,FALSE)=0,0,HLOOKUP(CS$2,Recipes!$H:$GI,'Production Calculator'!$A60+2,FALSE)*$AK60))+IF($AO60=CS$3,$AM60/VLOOKUP($AO60,Data!$A$50:$B$56,2,FALSE),0)</f>
        <v>0</v>
      </c>
      <c r="CT60" s="11">
        <f>IF(CT$2=$A60,0,IF(HLOOKUP(CT$2,Recipes!$H:$GI,'Production Calculator'!$A60+2,FALSE)=0,0,HLOOKUP(CT$2,Recipes!$H:$GI,'Production Calculator'!$A60+2,FALSE)*$AK60))+IF($AO60=CT$3,$AM60/VLOOKUP($AO60,Data!$A$50:$B$56,2,FALSE),0)</f>
        <v>0</v>
      </c>
      <c r="CU60" s="11">
        <f>IF(CU$2=$A60,0,IF(HLOOKUP(CU$2,Recipes!$H:$GI,'Production Calculator'!$A60+2,FALSE)=0,0,HLOOKUP(CU$2,Recipes!$H:$GI,'Production Calculator'!$A60+2,FALSE)*$AK60))+IF($AO60=CU$3,$AM60/VLOOKUP($AO60,Data!$A$50:$B$56,2,FALSE),0)</f>
        <v>0</v>
      </c>
      <c r="CV60" s="11">
        <f>IF(CV$2=$A60,0,IF(HLOOKUP(CV$2,Recipes!$H:$GI,'Production Calculator'!$A60+2,FALSE)=0,0,HLOOKUP(CV$2,Recipes!$H:$GI,'Production Calculator'!$A60+2,FALSE)*$AK60))+IF($AO60=CV$3,$AM60/VLOOKUP($AO60,Data!$A$50:$B$56,2,FALSE),0)</f>
        <v>0</v>
      </c>
      <c r="CW60" s="11">
        <f>IF(CW$2=$A60,0,IF(HLOOKUP(CW$2,Recipes!$H:$GI,'Production Calculator'!$A60+2,FALSE)=0,0,HLOOKUP(CW$2,Recipes!$H:$GI,'Production Calculator'!$A60+2,FALSE)*$AK60))+IF($AO60=CW$3,$AM60/VLOOKUP($AO60,Data!$A$50:$B$56,2,FALSE),0)</f>
        <v>0</v>
      </c>
      <c r="CX60" s="11">
        <f>IF(CX$2=$A60,0,IF(HLOOKUP(CX$2,Recipes!$H:$GI,'Production Calculator'!$A60+2,FALSE)=0,0,HLOOKUP(CX$2,Recipes!$H:$GI,'Production Calculator'!$A60+2,FALSE)*$AK60))+IF($AO60=CX$3,$AM60/VLOOKUP($AO60,Data!$A$50:$B$56,2,FALSE),0)</f>
        <v>0</v>
      </c>
      <c r="CY60" s="11">
        <f>IF(CY$2=$A60,0,IF(HLOOKUP(CY$2,Recipes!$H:$GI,'Production Calculator'!$A60+2,FALSE)=0,0,HLOOKUP(CY$2,Recipes!$H:$GI,'Production Calculator'!$A60+2,FALSE)*$AK60))+IF($AO60=CY$3,$AM60/VLOOKUP($AO60,Data!$A$50:$B$56,2,FALSE),0)</f>
        <v>0</v>
      </c>
      <c r="CZ60" s="11">
        <f>IF(CZ$2=$A60,0,IF(HLOOKUP(CZ$2,Recipes!$H:$GI,'Production Calculator'!$A60+2,FALSE)=0,0,HLOOKUP(CZ$2,Recipes!$H:$GI,'Production Calculator'!$A60+2,FALSE)*$AK60))+IF($AO60=CZ$3,$AM60/VLOOKUP($AO60,Data!$A$50:$B$56,2,FALSE),0)</f>
        <v>0</v>
      </c>
      <c r="DA60" s="11">
        <f>IF(DA$2=$A60,0,IF(HLOOKUP(DA$2,Recipes!$H:$GI,'Production Calculator'!$A60+2,FALSE)=0,0,HLOOKUP(DA$2,Recipes!$H:$GI,'Production Calculator'!$A60+2,FALSE)*$AK60))+IF($AO60=DA$3,$AM60/VLOOKUP($AO60,Data!$A$50:$B$56,2,FALSE),0)</f>
        <v>0</v>
      </c>
      <c r="DB60" s="11">
        <f>IF(DB$2=$A60,0,IF(HLOOKUP(DB$2,Recipes!$H:$GI,'Production Calculator'!$A60+2,FALSE)=0,0,HLOOKUP(DB$2,Recipes!$H:$GI,'Production Calculator'!$A60+2,FALSE)*$AK60))+IF($AO60=DB$3,$AM60/VLOOKUP($AO60,Data!$A$50:$B$56,2,FALSE),0)</f>
        <v>0</v>
      </c>
      <c r="DC60" s="11">
        <f>IF(DC$2=$A60,0,IF(HLOOKUP(DC$2,Recipes!$H:$GI,'Production Calculator'!$A60+2,FALSE)=0,0,HLOOKUP(DC$2,Recipes!$H:$GI,'Production Calculator'!$A60+2,FALSE)*$AK60))+IF($AO60=DC$3,$AM60/VLOOKUP($AO60,Data!$A$50:$B$56,2,FALSE),0)</f>
        <v>0</v>
      </c>
      <c r="DD60" s="11">
        <f>IF(DD$2=$A60,0,IF(HLOOKUP(DD$2,Recipes!$H:$GI,'Production Calculator'!$A60+2,FALSE)=0,0,HLOOKUP(DD$2,Recipes!$H:$GI,'Production Calculator'!$A60+2,FALSE)*$AK60))+IF($AO60=DD$3,$AM60/VLOOKUP($AO60,Data!$A$50:$B$56,2,FALSE),0)</f>
        <v>0</v>
      </c>
      <c r="DE60" s="11">
        <f>IF(DE$2=$A60,0,IF(HLOOKUP(DE$2,Recipes!$H:$GI,'Production Calculator'!$A60+2,FALSE)=0,0,HLOOKUP(DE$2,Recipes!$H:$GI,'Production Calculator'!$A60+2,FALSE)*$AK60))+IF($AO60=DE$3,$AM60/VLOOKUP($AO60,Data!$A$50:$B$56,2,FALSE),0)</f>
        <v>0</v>
      </c>
      <c r="DF60" s="11">
        <f>IF(DF$2=$A60,0,IF(HLOOKUP(DF$2,Recipes!$H:$GI,'Production Calculator'!$A60+2,FALSE)=0,0,HLOOKUP(DF$2,Recipes!$H:$GI,'Production Calculator'!$A60+2,FALSE)*$AK60))+IF($AO60=DF$3,$AM60/VLOOKUP($AO60,Data!$A$50:$B$56,2,FALSE),0)</f>
        <v>0</v>
      </c>
      <c r="DG60" s="11">
        <f>IF(DG$2=$A60,0,IF(HLOOKUP(DG$2,Recipes!$H:$GI,'Production Calculator'!$A60+2,FALSE)=0,0,HLOOKUP(DG$2,Recipes!$H:$GI,'Production Calculator'!$A60+2,FALSE)*$AK60))+IF($AO60=DG$3,$AM60/VLOOKUP($AO60,Data!$A$50:$B$56,2,FALSE),0)</f>
        <v>0</v>
      </c>
      <c r="DH60" s="11">
        <f>IF(DH$2=$A60,0,IF(HLOOKUP(DH$2,Recipes!$H:$GI,'Production Calculator'!$A60+2,FALSE)=0,0,HLOOKUP(DH$2,Recipes!$H:$GI,'Production Calculator'!$A60+2,FALSE)*$AK60))+IF($AO60=DH$3,$AM60/VLOOKUP($AO60,Data!$A$50:$B$56,2,FALSE),0)</f>
        <v>0</v>
      </c>
      <c r="DI60" s="11">
        <f>IF(DI$2=$A60,0,IF(HLOOKUP(DI$2,Recipes!$H:$GI,'Production Calculator'!$A60+2,FALSE)=0,0,HLOOKUP(DI$2,Recipes!$H:$GI,'Production Calculator'!$A60+2,FALSE)*$AK60))+IF($AO60=DI$3,$AM60/VLOOKUP($AO60,Data!$A$50:$B$56,2,FALSE),0)</f>
        <v>0</v>
      </c>
      <c r="DJ60" s="11">
        <f>IF(DJ$2=$A60,0,IF(HLOOKUP(DJ$2,Recipes!$H:$GI,'Production Calculator'!$A60+2,FALSE)=0,0,HLOOKUP(DJ$2,Recipes!$H:$GI,'Production Calculator'!$A60+2,FALSE)*$AK60))+IF($AO60=DJ$3,$AM60/VLOOKUP($AO60,Data!$A$50:$B$56,2,FALSE),0)</f>
        <v>0</v>
      </c>
      <c r="DK60" s="11">
        <f>IF(DK$2=$A60,0,IF(HLOOKUP(DK$2,Recipes!$H:$GI,'Production Calculator'!$A60+2,FALSE)=0,0,HLOOKUP(DK$2,Recipes!$H:$GI,'Production Calculator'!$A60+2,FALSE)*$AK60))+IF($AO60=DK$3,$AM60/VLOOKUP($AO60,Data!$A$50:$B$56,2,FALSE),0)</f>
        <v>0</v>
      </c>
      <c r="DL60" s="11">
        <f>IF(DL$2=$A60,0,IF(HLOOKUP(DL$2,Recipes!$H:$GI,'Production Calculator'!$A60+2,FALSE)=0,0,HLOOKUP(DL$2,Recipes!$H:$GI,'Production Calculator'!$A60+2,FALSE)*$AK60))+IF($AO60=DL$3,$AM60/VLOOKUP($AO60,Data!$A$50:$B$56,2,FALSE),0)</f>
        <v>0</v>
      </c>
      <c r="DM60" s="11">
        <f>IF(DM$2=$A60,0,IF(HLOOKUP(DM$2,Recipes!$H:$GI,'Production Calculator'!$A60+2,FALSE)=0,0,HLOOKUP(DM$2,Recipes!$H:$GI,'Production Calculator'!$A60+2,FALSE)*$AK60))+IF($AO60=DM$3,$AM60/VLOOKUP($AO60,Data!$A$50:$B$56,2,FALSE),0)</f>
        <v>0</v>
      </c>
      <c r="DN60" s="11">
        <f>IF(DN$2=$A60,0,IF(HLOOKUP(DN$2,Recipes!$H:$GI,'Production Calculator'!$A60+2,FALSE)=0,0,HLOOKUP(DN$2,Recipes!$H:$GI,'Production Calculator'!$A60+2,FALSE)*$AK60))+IF($AO60=DN$3,$AM60/VLOOKUP($AO60,Data!$A$50:$B$56,2,FALSE),0)</f>
        <v>0</v>
      </c>
      <c r="DO60" s="11">
        <f>IF(DO$2=$A60,0,IF(HLOOKUP(DO$2,Recipes!$H:$GI,'Production Calculator'!$A60+2,FALSE)=0,0,HLOOKUP(DO$2,Recipes!$H:$GI,'Production Calculator'!$A60+2,FALSE)*$AK60))+IF($AO60=DO$3,$AM60/VLOOKUP($AO60,Data!$A$50:$B$56,2,FALSE),0)</f>
        <v>0</v>
      </c>
      <c r="DP60" s="11">
        <f>IF(DP$2=$A60,0,IF(HLOOKUP(DP$2,Recipes!$H:$GI,'Production Calculator'!$A60+2,FALSE)=0,0,HLOOKUP(DP$2,Recipes!$H:$GI,'Production Calculator'!$A60+2,FALSE)*$AK60))+IF($AO60=DP$3,$AM60/VLOOKUP($AO60,Data!$A$50:$B$56,2,FALSE),0)</f>
        <v>0</v>
      </c>
      <c r="DQ60" s="11">
        <f>IF(DQ$2=$A60,0,IF(HLOOKUP(DQ$2,Recipes!$H:$GI,'Production Calculator'!$A60+2,FALSE)=0,0,HLOOKUP(DQ$2,Recipes!$H:$GI,'Production Calculator'!$A60+2,FALSE)*$AK60))+IF($AO60=DQ$3,$AM60/VLOOKUP($AO60,Data!$A$50:$B$56,2,FALSE),0)</f>
        <v>0</v>
      </c>
      <c r="DR60" s="11">
        <f>IF(DR$2=$A60,0,IF(HLOOKUP(DR$2,Recipes!$H:$GI,'Production Calculator'!$A60+2,FALSE)=0,0,HLOOKUP(DR$2,Recipes!$H:$GI,'Production Calculator'!$A60+2,FALSE)*$AK60))+IF($AO60=DR$3,$AM60/VLOOKUP($AO60,Data!$A$50:$B$56,2,FALSE),0)</f>
        <v>0</v>
      </c>
      <c r="DS60" s="11">
        <f>IF(DS$2=$A60,0,IF(HLOOKUP(DS$2,Recipes!$H:$GI,'Production Calculator'!$A60+2,FALSE)=0,0,HLOOKUP(DS$2,Recipes!$H:$GI,'Production Calculator'!$A60+2,FALSE)*$AK60))+IF($AO60=DS$3,$AM60/VLOOKUP($AO60,Data!$A$50:$B$56,2,FALSE),0)</f>
        <v>0</v>
      </c>
      <c r="DT60" s="11">
        <f>IF(DT$2=$A60,0,IF(HLOOKUP(DT$2,Recipes!$H:$GI,'Production Calculator'!$A60+2,FALSE)=0,0,HLOOKUP(DT$2,Recipes!$H:$GI,'Production Calculator'!$A60+2,FALSE)*$AK60))+IF($AO60=DT$3,$AM60/VLOOKUP($AO60,Data!$A$50:$B$56,2,FALSE),0)</f>
        <v>0</v>
      </c>
      <c r="DU60" s="11">
        <f>IF(DU$2=$A60,0,IF(HLOOKUP(DU$2,Recipes!$H:$GI,'Production Calculator'!$A60+2,FALSE)=0,0,HLOOKUP(DU$2,Recipes!$H:$GI,'Production Calculator'!$A60+2,FALSE)*$AK60))+IF($AO60=DU$3,$AM60/VLOOKUP($AO60,Data!$A$50:$B$56,2,FALSE),0)</f>
        <v>0</v>
      </c>
      <c r="DV60" s="11">
        <f>IF(DV$2=$A60,0,IF(HLOOKUP(DV$2,Recipes!$H:$GI,'Production Calculator'!$A60+2,FALSE)=0,0,HLOOKUP(DV$2,Recipes!$H:$GI,'Production Calculator'!$A60+2,FALSE)*$AK60))+IF($AO60=DV$3,$AM60/VLOOKUP($AO60,Data!$A$50:$B$56,2,FALSE),0)</f>
        <v>0</v>
      </c>
      <c r="DW60" s="11">
        <f>IF(DW$2=$A60,0,IF(HLOOKUP(DW$2,Recipes!$H:$GI,'Production Calculator'!$A60+2,FALSE)=0,0,HLOOKUP(DW$2,Recipes!$H:$GI,'Production Calculator'!$A60+2,FALSE)*$AK60))+IF($AO60=DW$3,$AM60/VLOOKUP($AO60,Data!$A$50:$B$56,2,FALSE),0)</f>
        <v>0</v>
      </c>
      <c r="DX60" s="11">
        <f>IF(DX$2=$A60,0,IF(HLOOKUP(DX$2,Recipes!$H:$GI,'Production Calculator'!$A60+2,FALSE)=0,0,HLOOKUP(DX$2,Recipes!$H:$GI,'Production Calculator'!$A60+2,FALSE)*$AK60))+IF($AO60=DX$3,$AM60/VLOOKUP($AO60,Data!$A$50:$B$56,2,FALSE),0)</f>
        <v>0</v>
      </c>
      <c r="DY60" s="11">
        <f>IF(DY$2=$A60,0,IF(HLOOKUP(DY$2,Recipes!$H:$GI,'Production Calculator'!$A60+2,FALSE)=0,0,HLOOKUP(DY$2,Recipes!$H:$GI,'Production Calculator'!$A60+2,FALSE)*$AK60))+IF($AO60=DY$3,$AM60/VLOOKUP($AO60,Data!$A$50:$B$56,2,FALSE),0)</f>
        <v>0</v>
      </c>
      <c r="DZ60" s="11">
        <f>IF(DZ$2=$A60,0,IF(HLOOKUP(DZ$2,Recipes!$H:$GI,'Production Calculator'!$A60+2,FALSE)=0,0,HLOOKUP(DZ$2,Recipes!$H:$GI,'Production Calculator'!$A60+2,FALSE)*$AK60))+IF($AO60=DZ$3,$AM60/VLOOKUP($AO60,Data!$A$50:$B$56,2,FALSE),0)</f>
        <v>0</v>
      </c>
      <c r="EA60" s="11">
        <f>IF(EA$2=$A60,0,IF(HLOOKUP(EA$2,Recipes!$H:$GI,'Production Calculator'!$A60+2,FALSE)=0,0,HLOOKUP(EA$2,Recipes!$H:$GI,'Production Calculator'!$A60+2,FALSE)*$AK60))+IF($AO60=EA$3,$AM60/VLOOKUP($AO60,Data!$A$50:$B$56,2,FALSE),0)</f>
        <v>0</v>
      </c>
      <c r="EB60" s="11">
        <f>IF(EB$2=$A60,0,IF(HLOOKUP(EB$2,Recipes!$H:$GI,'Production Calculator'!$A60+2,FALSE)=0,0,HLOOKUP(EB$2,Recipes!$H:$GI,'Production Calculator'!$A60+2,FALSE)*$AK60))+IF($AO60=EB$3,$AM60/VLOOKUP($AO60,Data!$A$50:$B$56,2,FALSE),0)</f>
        <v>0</v>
      </c>
      <c r="EC60" s="11">
        <f>IF(EC$2=$A60,0,IF(HLOOKUP(EC$2,Recipes!$H:$GI,'Production Calculator'!$A60+2,FALSE)=0,0,HLOOKUP(EC$2,Recipes!$H:$GI,'Production Calculator'!$A60+2,FALSE)*$AK60))+IF($AO60=EC$3,$AM60/VLOOKUP($AO60,Data!$A$50:$B$56,2,FALSE),0)</f>
        <v>0</v>
      </c>
      <c r="ED60" s="11">
        <f>IF(ED$2=$A60,0,IF(HLOOKUP(ED$2,Recipes!$H:$GI,'Production Calculator'!$A60+2,FALSE)=0,0,HLOOKUP(ED$2,Recipes!$H:$GI,'Production Calculator'!$A60+2,FALSE)*$AK60))+IF($AO60=ED$3,$AM60/VLOOKUP($AO60,Data!$A$50:$B$56,2,FALSE),0)</f>
        <v>0</v>
      </c>
      <c r="EE60" s="11">
        <f>IF(EE$2=$A60,0,IF(HLOOKUP(EE$2,Recipes!$H:$GI,'Production Calculator'!$A60+2,FALSE)=0,0,HLOOKUP(EE$2,Recipes!$H:$GI,'Production Calculator'!$A60+2,FALSE)*$AK60))+IF($AO60=EE$3,$AM60/VLOOKUP($AO60,Data!$A$50:$B$56,2,FALSE),0)</f>
        <v>0</v>
      </c>
      <c r="EF60" s="11">
        <f>IF(EF$2=$A60,0,IF(HLOOKUP(EF$2,Recipes!$H:$GI,'Production Calculator'!$A60+2,FALSE)=0,0,HLOOKUP(EF$2,Recipes!$H:$GI,'Production Calculator'!$A60+2,FALSE)*$AK60))+IF($AO60=EF$3,$AM60/VLOOKUP($AO60,Data!$A$50:$B$56,2,FALSE),0)</f>
        <v>0</v>
      </c>
      <c r="EG60" s="11">
        <f>IF(EG$2=$A60,0,IF(HLOOKUP(EG$2,Recipes!$H:$GI,'Production Calculator'!$A60+2,FALSE)=0,0,HLOOKUP(EG$2,Recipes!$H:$GI,'Production Calculator'!$A60+2,FALSE)*$AK60))+IF($AO60=EG$3,$AM60/VLOOKUP($AO60,Data!$A$50:$B$56,2,FALSE),0)</f>
        <v>0</v>
      </c>
      <c r="EH60" s="11">
        <f>IF(EH$2=$A60,0,IF(HLOOKUP(EH$2,Recipes!$H:$GI,'Production Calculator'!$A60+2,FALSE)=0,0,HLOOKUP(EH$2,Recipes!$H:$GI,'Production Calculator'!$A60+2,FALSE)*$AK60))+IF($AO60=EH$3,$AM60/VLOOKUP($AO60,Data!$A$50:$B$56,2,FALSE),0)</f>
        <v>0</v>
      </c>
      <c r="EI60" s="11">
        <f>IF(EI$2=$A60,0,IF(HLOOKUP(EI$2,Recipes!$H:$GI,'Production Calculator'!$A60+2,FALSE)=0,0,HLOOKUP(EI$2,Recipes!$H:$GI,'Production Calculator'!$A60+2,FALSE)*$AK60))+IF($AO60=EI$3,$AM60/VLOOKUP($AO60,Data!$A$50:$B$56,2,FALSE),0)</f>
        <v>0</v>
      </c>
      <c r="EJ60" s="11">
        <f>IF(EJ$2=$A60,0,IF(HLOOKUP(EJ$2,Recipes!$H:$GI,'Production Calculator'!$A60+2,FALSE)=0,0,HLOOKUP(EJ$2,Recipes!$H:$GI,'Production Calculator'!$A60+2,FALSE)*$AK60))+IF($AO60=EJ$3,$AM60/VLOOKUP($AO60,Data!$A$50:$B$56,2,FALSE),0)</f>
        <v>0</v>
      </c>
      <c r="EK60" s="11">
        <f>IF(EK$2=$A60,0,IF(HLOOKUP(EK$2,Recipes!$H:$GI,'Production Calculator'!$A60+2,FALSE)=0,0,HLOOKUP(EK$2,Recipes!$H:$GI,'Production Calculator'!$A60+2,FALSE)*$AK60))+IF($AO60=EK$3,$AM60/VLOOKUP($AO60,Data!$A$50:$B$56,2,FALSE),0)</f>
        <v>0</v>
      </c>
      <c r="EL60" s="11">
        <f>IF(EL$2=$A60,0,IF(HLOOKUP(EL$2,Recipes!$H:$GI,'Production Calculator'!$A60+2,FALSE)=0,0,HLOOKUP(EL$2,Recipes!$H:$GI,'Production Calculator'!$A60+2,FALSE)*$AK60))+IF($AO60=EL$3,$AM60/VLOOKUP($AO60,Data!$A$50:$B$56,2,FALSE),0)</f>
        <v>0</v>
      </c>
      <c r="EM60" s="11">
        <f>IF(EM$2=$A60,0,IF(HLOOKUP(EM$2,Recipes!$H:$GI,'Production Calculator'!$A60+2,FALSE)=0,0,HLOOKUP(EM$2,Recipes!$H:$GI,'Production Calculator'!$A60+2,FALSE)*$AK60))+IF($AO60=EM$3,$AM60/VLOOKUP($AO60,Data!$A$50:$B$56,2,FALSE),0)</f>
        <v>0</v>
      </c>
      <c r="EN60" s="11">
        <f>IF(EN$2=$A60,0,IF(HLOOKUP(EN$2,Recipes!$H:$GI,'Production Calculator'!$A60+2,FALSE)=0,0,HLOOKUP(EN$2,Recipes!$H:$GI,'Production Calculator'!$A60+2,FALSE)*$AK60))+IF($AO60=EN$3,$AM60/VLOOKUP($AO60,Data!$A$50:$B$56,2,FALSE),0)</f>
        <v>0</v>
      </c>
      <c r="EO60" s="11">
        <f>IF(EO$2=$A60,0,IF(HLOOKUP(EO$2,Recipes!$H:$GI,'Production Calculator'!$A60+2,FALSE)=0,0,HLOOKUP(EO$2,Recipes!$H:$GI,'Production Calculator'!$A60+2,FALSE)*$AK60))+IF($AO60=EO$3,$AM60/VLOOKUP($AO60,Data!$A$50:$B$56,2,FALSE),0)</f>
        <v>0</v>
      </c>
      <c r="EP60" s="11">
        <f>IF(EP$2=$A60,0,IF(HLOOKUP(EP$2,Recipes!$H:$GI,'Production Calculator'!$A60+2,FALSE)=0,0,HLOOKUP(EP$2,Recipes!$H:$GI,'Production Calculator'!$A60+2,FALSE)*$AK60))+IF($AO60=EP$3,$AM60/VLOOKUP($AO60,Data!$A$50:$B$56,2,FALSE),0)</f>
        <v>0</v>
      </c>
      <c r="EQ60" s="11">
        <f>IF(EQ$2=$A60,0,IF(HLOOKUP(EQ$2,Recipes!$H:$GI,'Production Calculator'!$A60+2,FALSE)=0,0,HLOOKUP(EQ$2,Recipes!$H:$GI,'Production Calculator'!$A60+2,FALSE)*$AK60))+IF($AO60=EQ$3,$AM60/VLOOKUP($AO60,Data!$A$50:$B$56,2,FALSE),0)</f>
        <v>0</v>
      </c>
      <c r="ER60" s="11">
        <f>IF(ER$2=$A60,0,IF(HLOOKUP(ER$2,Recipes!$H:$GI,'Production Calculator'!$A60+2,FALSE)=0,0,HLOOKUP(ER$2,Recipes!$H:$GI,'Production Calculator'!$A60+2,FALSE)*$AK60))+IF($AO60=ER$3,$AM60/VLOOKUP($AO60,Data!$A$50:$B$56,2,FALSE),0)</f>
        <v>0</v>
      </c>
      <c r="ES60" s="11">
        <f>IF(ES$2=$A60,0,IF(HLOOKUP(ES$2,Recipes!$H:$GI,'Production Calculator'!$A60+2,FALSE)=0,0,HLOOKUP(ES$2,Recipes!$H:$GI,'Production Calculator'!$A60+2,FALSE)*$AK60))+IF($AO60=ES$3,$AM60/VLOOKUP($AO60,Data!$A$50:$B$56,2,FALSE),0)</f>
        <v>0</v>
      </c>
      <c r="ET60" s="11">
        <f>IF(ET$2=$A60,0,IF(HLOOKUP(ET$2,Recipes!$H:$GI,'Production Calculator'!$A60+2,FALSE)=0,0,HLOOKUP(ET$2,Recipes!$H:$GI,'Production Calculator'!$A60+2,FALSE)*$AK60))+IF($AO60=ET$3,$AM60/VLOOKUP($AO60,Data!$A$50:$B$56,2,FALSE),0)</f>
        <v>0</v>
      </c>
      <c r="EU60" s="11">
        <f>IF(EU$2=$A60,0,IF(HLOOKUP(EU$2,Recipes!$H:$GI,'Production Calculator'!$A60+2,FALSE)=0,0,HLOOKUP(EU$2,Recipes!$H:$GI,'Production Calculator'!$A60+2,FALSE)*$AK60))+IF($AO60=EU$3,$AM60/VLOOKUP($AO60,Data!$A$50:$B$56,2,FALSE),0)</f>
        <v>0</v>
      </c>
      <c r="EV60" s="11">
        <f>IF(EV$2=$A60,0,IF(HLOOKUP(EV$2,Recipes!$H:$GI,'Production Calculator'!$A60+2,FALSE)=0,0,HLOOKUP(EV$2,Recipes!$H:$GI,'Production Calculator'!$A60+2,FALSE)*$AK60))+IF($AO60=EV$3,$AM60/VLOOKUP($AO60,Data!$A$50:$B$56,2,FALSE),0)</f>
        <v>0</v>
      </c>
      <c r="EW60" s="11">
        <f>IF(EW$2=$A60,0,IF(HLOOKUP(EW$2,Recipes!$H:$GI,'Production Calculator'!$A60+2,FALSE)=0,0,HLOOKUP(EW$2,Recipes!$H:$GI,'Production Calculator'!$A60+2,FALSE)*$AK60))+IF($AO60=EW$3,$AM60/VLOOKUP($AO60,Data!$A$50:$B$56,2,FALSE),0)</f>
        <v>0</v>
      </c>
      <c r="EX60" s="11">
        <f>IF(EX$2=$A60,0,IF(HLOOKUP(EX$2,Recipes!$H:$GI,'Production Calculator'!$A60+2,FALSE)=0,0,HLOOKUP(EX$2,Recipes!$H:$GI,'Production Calculator'!$A60+2,FALSE)*$AK60))+IF($AO60=EX$3,$AM60/VLOOKUP($AO60,Data!$A$50:$B$56,2,FALSE),0)</f>
        <v>0</v>
      </c>
      <c r="EY60" s="11">
        <f>IF(EY$2=$A60,0,IF(HLOOKUP(EY$2,Recipes!$H:$GI,'Production Calculator'!$A60+2,FALSE)=0,0,HLOOKUP(EY$2,Recipes!$H:$GI,'Production Calculator'!$A60+2,FALSE)*$AK60))+IF($AO60=EY$3,$AM60/VLOOKUP($AO60,Data!$A$50:$B$56,2,FALSE),0)</f>
        <v>0</v>
      </c>
      <c r="EZ60" s="11">
        <f>IF(EZ$2=$A60,0,IF(HLOOKUP(EZ$2,Recipes!$H:$GI,'Production Calculator'!$A60+2,FALSE)=0,0,HLOOKUP(EZ$2,Recipes!$H:$GI,'Production Calculator'!$A60+2,FALSE)*$AK60))+IF($AO60=EZ$3,$AM60/VLOOKUP($AO60,Data!$A$50:$B$56,2,FALSE),0)</f>
        <v>0</v>
      </c>
      <c r="FA60" s="11">
        <f>IF(FA$2=$A60,0,IF(HLOOKUP(FA$2,Recipes!$H:$GI,'Production Calculator'!$A60+2,FALSE)=0,0,HLOOKUP(FA$2,Recipes!$H:$GI,'Production Calculator'!$A60+2,FALSE)*$AK60))+IF($AO60=FA$3,$AM60/VLOOKUP($AO60,Data!$A$50:$B$56,2,FALSE),0)</f>
        <v>0</v>
      </c>
      <c r="FB60" s="11">
        <f>IF(FB$2=$A60,0,IF(HLOOKUP(FB$2,Recipes!$H:$GI,'Production Calculator'!$A60+2,FALSE)=0,0,HLOOKUP(FB$2,Recipes!$H:$GI,'Production Calculator'!$A60+2,FALSE)*$AK60))+IF($AO60=FB$3,$AM60/VLOOKUP($AO60,Data!$A$50:$B$56,2,FALSE),0)</f>
        <v>0</v>
      </c>
      <c r="FC60" s="11">
        <f>IF(FC$2=$A60,0,IF(HLOOKUP(FC$2,Recipes!$H:$GI,'Production Calculator'!$A60+2,FALSE)=0,0,HLOOKUP(FC$2,Recipes!$H:$GI,'Production Calculator'!$A60+2,FALSE)*$AK60))+IF($AO60=FC$3,$AM60/VLOOKUP($AO60,Data!$A$50:$B$56,2,FALSE),0)</f>
        <v>0</v>
      </c>
      <c r="FD60" s="11">
        <f>IF(FD$2=$A60,0,IF(HLOOKUP(FD$2,Recipes!$H:$GI,'Production Calculator'!$A60+2,FALSE)=0,0,HLOOKUP(FD$2,Recipes!$H:$GI,'Production Calculator'!$A60+2,FALSE)*$AK60))+IF($AO60=FD$3,$AM60/VLOOKUP($AO60,Data!$A$50:$B$56,2,FALSE),0)</f>
        <v>0</v>
      </c>
      <c r="FE60" s="11">
        <f>IF(FE$2=$A60,0,IF(HLOOKUP(FE$2,Recipes!$H:$GI,'Production Calculator'!$A60+2,FALSE)=0,0,HLOOKUP(FE$2,Recipes!$H:$GI,'Production Calculator'!$A60+2,FALSE)*$AK60))+IF($AO60=FE$3,$AM60/VLOOKUP($AO60,Data!$A$50:$B$56,2,FALSE),0)</f>
        <v>0</v>
      </c>
      <c r="FF60" s="11">
        <f>IF(FF$2=$A60,0,IF(HLOOKUP(FF$2,Recipes!$H:$GI,'Production Calculator'!$A60+2,FALSE)=0,0,HLOOKUP(FF$2,Recipes!$H:$GI,'Production Calculator'!$A60+2,FALSE)*$AK60))+IF($AO60=FF$3,$AM60/VLOOKUP($AO60,Data!$A$50:$B$56,2,FALSE),0)</f>
        <v>0</v>
      </c>
      <c r="FG60" s="11">
        <f>IF(FG$2=$A60,0,IF(HLOOKUP(FG$2,Recipes!$H:$GI,'Production Calculator'!$A60+2,FALSE)=0,0,HLOOKUP(FG$2,Recipes!$H:$GI,'Production Calculator'!$A60+2,FALSE)*$AK60))+IF($AO60=FG$3,$AM60/VLOOKUP($AO60,Data!$A$50:$B$56,2,FALSE),0)</f>
        <v>0</v>
      </c>
      <c r="FH60" s="11">
        <f>IF(FH$2=$A60,0,IF(HLOOKUP(FH$2,Recipes!$H:$GI,'Production Calculator'!$A60+2,FALSE)=0,0,HLOOKUP(FH$2,Recipes!$H:$GI,'Production Calculator'!$A60+2,FALSE)*$AK60))+IF($AO60=FH$3,$AM60/VLOOKUP($AO60,Data!$A$50:$B$56,2,FALSE),0)</f>
        <v>0</v>
      </c>
      <c r="FI60" s="11">
        <f>IF(FI$2=$A60,0,IF(HLOOKUP(FI$2,Recipes!$H:$GI,'Production Calculator'!$A60+2,FALSE)=0,0,HLOOKUP(FI$2,Recipes!$H:$GI,'Production Calculator'!$A60+2,FALSE)*$AK60))+IF($AO60=FI$3,$AM60/VLOOKUP($AO60,Data!$A$50:$B$56,2,FALSE),0)</f>
        <v>0</v>
      </c>
      <c r="FJ60" s="11">
        <f>IF(FJ$2=$A60,0,IF(HLOOKUP(FJ$2,Recipes!$H:$GI,'Production Calculator'!$A60+2,FALSE)=0,0,HLOOKUP(FJ$2,Recipes!$H:$GI,'Production Calculator'!$A60+2,FALSE)*$AK60))+IF($AO60=FJ$3,$AM60/VLOOKUP($AO60,Data!$A$50:$B$56,2,FALSE),0)</f>
        <v>0</v>
      </c>
      <c r="FK60" s="11">
        <f>IF(FK$2=$A60,0,IF(HLOOKUP(FK$2,Recipes!$H:$GI,'Production Calculator'!$A60+2,FALSE)=0,0,HLOOKUP(FK$2,Recipes!$H:$GI,'Production Calculator'!$A60+2,FALSE)*$AK60))+IF($AO60=FK$3,$AM60/VLOOKUP($AO60,Data!$A$50:$B$56,2,FALSE),0)</f>
        <v>0</v>
      </c>
      <c r="FL60" s="11">
        <f>IF(FL$2=$A60,0,IF(HLOOKUP(FL$2,Recipes!$H:$GI,'Production Calculator'!$A60+2,FALSE)=0,0,HLOOKUP(FL$2,Recipes!$H:$GI,'Production Calculator'!$A60+2,FALSE)*$AK60))+IF($AO60=FL$3,$AM60/VLOOKUP($AO60,Data!$A$50:$B$56,2,FALSE),0)</f>
        <v>0</v>
      </c>
      <c r="FM60" s="11">
        <f>IF(FM$2=$A60,0,IF(HLOOKUP(FM$2,Recipes!$H:$GI,'Production Calculator'!$A60+2,FALSE)=0,0,HLOOKUP(FM$2,Recipes!$H:$GI,'Production Calculator'!$A60+2,FALSE)*$AK60))+IF($AO60=FM$3,$AM60/VLOOKUP($AO60,Data!$A$50:$B$56,2,FALSE),0)</f>
        <v>0</v>
      </c>
      <c r="FN60" s="11">
        <f>IF(FN$2=$A60,0,IF(HLOOKUP(FN$2,Recipes!$H:$GI,'Production Calculator'!$A60+2,FALSE)=0,0,HLOOKUP(FN$2,Recipes!$H:$GI,'Production Calculator'!$A60+2,FALSE)*$AK60))+IF($AO60=FN$3,$AM60/VLOOKUP($AO60,Data!$A$50:$B$56,2,FALSE),0)</f>
        <v>0</v>
      </c>
      <c r="FO60" s="11">
        <f>IF(FO$2=$A60,0,IF(HLOOKUP(FO$2,Recipes!$H:$GI,'Production Calculator'!$A60+2,FALSE)=0,0,HLOOKUP(FO$2,Recipes!$H:$GI,'Production Calculator'!$A60+2,FALSE)*$AK60))+IF($AO60=FO$3,$AM60/VLOOKUP($AO60,Data!$A$50:$B$56,2,FALSE),0)</f>
        <v>0</v>
      </c>
      <c r="FP60" s="11">
        <f>IF(FP$2=$A60,0,IF(HLOOKUP(FP$2,Recipes!$H:$GI,'Production Calculator'!$A60+2,FALSE)=0,0,HLOOKUP(FP$2,Recipes!$H:$GI,'Production Calculator'!$A60+2,FALSE)*$AK60))+IF($AO60=FP$3,$AM60/VLOOKUP($AO60,Data!$A$50:$B$56,2,FALSE),0)</f>
        <v>0</v>
      </c>
      <c r="FQ60" s="11">
        <f>IF(FQ$2=$A60,0,IF(HLOOKUP(FQ$2,Recipes!$H:$GI,'Production Calculator'!$A60+2,FALSE)=0,0,HLOOKUP(FQ$2,Recipes!$H:$GI,'Production Calculator'!$A60+2,FALSE)*$AK60))+IF($AO60=FQ$3,$AM60/VLOOKUP($AO60,Data!$A$50:$B$56,2,FALSE),0)</f>
        <v>0</v>
      </c>
      <c r="FR60" s="11">
        <f>IF(FR$2=$A60,0,IF(HLOOKUP(FR$2,Recipes!$H:$GI,'Production Calculator'!$A60+2,FALSE)=0,0,HLOOKUP(FR$2,Recipes!$H:$GI,'Production Calculator'!$A60+2,FALSE)*$AK60))+IF($AO60=FR$3,$AM60/VLOOKUP($AO60,Data!$A$50:$B$56,2,FALSE),0)</f>
        <v>0</v>
      </c>
      <c r="FS60" s="11">
        <f>IF(FS$2=$A60,0,IF(HLOOKUP(FS$2,Recipes!$H:$GI,'Production Calculator'!$A60+2,FALSE)=0,0,HLOOKUP(FS$2,Recipes!$H:$GI,'Production Calculator'!$A60+2,FALSE)*$AK60))+IF($AO60=FS$3,$AM60/VLOOKUP($AO60,Data!$A$50:$B$56,2,FALSE),0)</f>
        <v>0</v>
      </c>
      <c r="FT60" s="11">
        <f>IF(FT$2=$A60,0,IF(HLOOKUP(FT$2,Recipes!$H:$GI,'Production Calculator'!$A60+2,FALSE)=0,0,HLOOKUP(FT$2,Recipes!$H:$GI,'Production Calculator'!$A60+2,FALSE)*$AK60))+IF($AO60=FT$3,$AM60/VLOOKUP($AO60,Data!$A$50:$B$56,2,FALSE),0)</f>
        <v>0</v>
      </c>
      <c r="FU60" s="11">
        <f>IF(FU$2=$A60,0,IF(HLOOKUP(FU$2,Recipes!$H:$GI,'Production Calculator'!$A60+2,FALSE)=0,0,HLOOKUP(FU$2,Recipes!$H:$GI,'Production Calculator'!$A60+2,FALSE)*$AK60))+IF($AO60=FU$3,$AM60/VLOOKUP($AO60,Data!$A$50:$B$56,2,FALSE),0)</f>
        <v>0</v>
      </c>
      <c r="FV60" s="11">
        <f>IF(FV$2=$A60,0,IF(HLOOKUP(FV$2,Recipes!$H:$GI,'Production Calculator'!$A60+2,FALSE)=0,0,HLOOKUP(FV$2,Recipes!$H:$GI,'Production Calculator'!$A60+2,FALSE)*$AK60))+IF($AO60=FV$3,$AM60/VLOOKUP($AO60,Data!$A$50:$B$56,2,FALSE),0)</f>
        <v>0</v>
      </c>
      <c r="FW60" s="11">
        <f>IF(FW$2=$A60,0,IF(HLOOKUP(FW$2,Recipes!$H:$GI,'Production Calculator'!$A60+2,FALSE)=0,0,HLOOKUP(FW$2,Recipes!$H:$GI,'Production Calculator'!$A60+2,FALSE)*$AK60))+IF($AO60=FW$3,$AM60/VLOOKUP($AO60,Data!$A$50:$B$56,2,FALSE),0)</f>
        <v>0</v>
      </c>
      <c r="FX60" s="11">
        <f>IF(FX$2=$A60,0,IF(HLOOKUP(FX$2,Recipes!$H:$GI,'Production Calculator'!$A60+2,FALSE)=0,0,HLOOKUP(FX$2,Recipes!$H:$GI,'Production Calculator'!$A60+2,FALSE)*$AK60))+IF($AO60=FX$3,$AM60/VLOOKUP($AO60,Data!$A$50:$B$56,2,FALSE),0)</f>
        <v>0</v>
      </c>
      <c r="FY60" s="11">
        <f>IF(FY$2=$A60,0,IF(HLOOKUP(FY$2,Recipes!$H:$GI,'Production Calculator'!$A60+2,FALSE)=0,0,HLOOKUP(FY$2,Recipes!$H:$GI,'Production Calculator'!$A60+2,FALSE)*$AK60))+IF($AO60=FY$3,$AM60/VLOOKUP($AO60,Data!$A$50:$B$56,2,FALSE),0)</f>
        <v>0</v>
      </c>
      <c r="FZ60" s="11">
        <f>IF(FZ$2=$A60,0,IF(HLOOKUP(FZ$2,Recipes!$H:$GI,'Production Calculator'!$A60+2,FALSE)=0,0,HLOOKUP(FZ$2,Recipes!$H:$GI,'Production Calculator'!$A60+2,FALSE)*$AK60))+IF($AO60=FZ$3,$AM60/VLOOKUP($AO60,Data!$A$50:$B$56,2,FALSE),0)</f>
        <v>0</v>
      </c>
      <c r="GA60" s="11">
        <f>IF(GA$2=$A60,0,IF(HLOOKUP(GA$2,Recipes!$H:$GI,'Production Calculator'!$A60+2,FALSE)=0,0,HLOOKUP(GA$2,Recipes!$H:$GI,'Production Calculator'!$A60+2,FALSE)*$AK60))+IF($AO60=GA$3,$AM60/VLOOKUP($AO60,Data!$A$50:$B$56,2,FALSE),0)</f>
        <v>0</v>
      </c>
      <c r="GB60" s="11">
        <f>IF(GB$2=$A60,0,IF(HLOOKUP(GB$2,Recipes!$H:$GI,'Production Calculator'!$A60+2,FALSE)=0,0,HLOOKUP(GB$2,Recipes!$H:$GI,'Production Calculator'!$A60+2,FALSE)*$AK60))+IF($AO60=GB$3,$AM60/VLOOKUP($AO60,Data!$A$50:$B$56,2,FALSE),0)</f>
        <v>0</v>
      </c>
      <c r="GC60" s="11">
        <f>IF(GC$2=$A60,0,IF(HLOOKUP(GC$2,Recipes!$H:$GI,'Production Calculator'!$A60+2,FALSE)=0,0,HLOOKUP(GC$2,Recipes!$H:$GI,'Production Calculator'!$A60+2,FALSE)*$AK60))+IF($AO60=GC$3,$AM60/VLOOKUP($AO60,Data!$A$50:$B$56,2,FALSE),0)</f>
        <v>0</v>
      </c>
      <c r="GD60" s="11">
        <f>IF(GD$2=$A60,0,IF(HLOOKUP(GD$2,Recipes!$H:$GI,'Production Calculator'!$A60+2,FALSE)=0,0,HLOOKUP(GD$2,Recipes!$H:$GI,'Production Calculator'!$A60+2,FALSE)*$AK60))+IF($AO60=GD$3,$AM60/VLOOKUP($AO60,Data!$A$50:$B$56,2,FALSE),0)</f>
        <v>0</v>
      </c>
      <c r="GE60" s="11">
        <f>IF(GE$2=$A60,0,IF(HLOOKUP(GE$2,Recipes!$H:$GI,'Production Calculator'!$A60+2,FALSE)=0,0,HLOOKUP(GE$2,Recipes!$H:$GI,'Production Calculator'!$A60+2,FALSE)*$AK60))+IF($AO60=GE$3,$AM60/VLOOKUP($AO60,Data!$A$50:$B$56,2,FALSE),0)</f>
        <v>0</v>
      </c>
      <c r="GF60" s="11">
        <f>IF(GF$2=$A60,0,IF(HLOOKUP(GF$2,Recipes!$H:$GI,'Production Calculator'!$A60+2,FALSE)=0,0,HLOOKUP(GF$2,Recipes!$H:$GI,'Production Calculator'!$A60+2,FALSE)*$AK60))+IF($AO60=GF$3,$AM60/VLOOKUP($AO60,Data!$A$50:$B$56,2,FALSE),0)</f>
        <v>0</v>
      </c>
      <c r="GG60" s="11">
        <f>IF(GG$2=$A60,0,IF(HLOOKUP(GG$2,Recipes!$H:$GI,'Production Calculator'!$A60+2,FALSE)=0,0,HLOOKUP(GG$2,Recipes!$H:$GI,'Production Calculator'!$A60+2,FALSE)*$AK60))+IF($AO60=GG$3,$AM60/VLOOKUP($AO60,Data!$A$50:$B$56,2,FALSE),0)</f>
        <v>0</v>
      </c>
      <c r="GH60" s="11">
        <f>IF(GH$2=$A60,0,IF(HLOOKUP(GH$2,Recipes!$H:$GI,'Production Calculator'!$A60+2,FALSE)=0,0,HLOOKUP(GH$2,Recipes!$H:$GI,'Production Calculator'!$A60+2,FALSE)*$AK60))+IF($AO60=GH$3,$AM60/VLOOKUP($AO60,Data!$A$50:$B$56,2,FALSE),0)</f>
        <v>0</v>
      </c>
      <c r="GI60" s="11">
        <f>IF(GI$2=$A60,0,IF(HLOOKUP(GI$2,Recipes!$H:$GI,'Production Calculator'!$A60+2,FALSE)=0,0,HLOOKUP(GI$2,Recipes!$H:$GI,'Production Calculator'!$A60+2,FALSE)*$AK60))+IF($AO60=GI$3,$AM60/VLOOKUP($AO60,Data!$A$50:$B$56,2,FALSE),0)</f>
        <v>0</v>
      </c>
      <c r="GJ60" s="11">
        <f>IF(GJ$2=$A60,0,IF(HLOOKUP(GJ$2,Recipes!$H:$GI,'Production Calculator'!$A60+2,FALSE)=0,0,HLOOKUP(GJ$2,Recipes!$H:$GI,'Production Calculator'!$A60+2,FALSE)*$AK60))+IF($AO60=GJ$3,$AM60/VLOOKUP($AO60,Data!$A$50:$B$56,2,FALSE),0)</f>
        <v>0</v>
      </c>
      <c r="GK60" s="11">
        <f>IF(GK$2=$A60,0,IF(HLOOKUP(GK$2,Recipes!$H:$GI,'Production Calculator'!$A60+2,FALSE)=0,0,HLOOKUP(GK$2,Recipes!$H:$GI,'Production Calculator'!$A60+2,FALSE)*$AK60))+IF($AO60=GK$3,$AM60/VLOOKUP($AO60,Data!$A$50:$B$56,2,FALSE),0)</f>
        <v>0</v>
      </c>
      <c r="GL60" s="11">
        <f>IF(GL$2=$A60,0,IF(HLOOKUP(GL$2,Recipes!$H:$GI,'Production Calculator'!$A60+2,FALSE)=0,0,HLOOKUP(GL$2,Recipes!$H:$GI,'Production Calculator'!$A60+2,FALSE)*$AK60))+IF($AO60=GL$3,$AM60/VLOOKUP($AO60,Data!$A$50:$B$56,2,FALSE),0)</f>
        <v>0</v>
      </c>
      <c r="GM60" s="11">
        <f>IF(GM$2=$A60,0,IF(HLOOKUP(GM$2,Recipes!$H:$GI,'Production Calculator'!$A60+2,FALSE)=0,0,HLOOKUP(GM$2,Recipes!$H:$GI,'Production Calculator'!$A60+2,FALSE)*$AK60))+IF($AO60=GM$3,$AM60/VLOOKUP($AO60,Data!$A$50:$B$56,2,FALSE),0)</f>
        <v>0</v>
      </c>
      <c r="GN60" s="11">
        <f>IF(GN$2=$A60,0,IF(HLOOKUP(GN$2,Recipes!$H:$GI,'Production Calculator'!$A60+2,FALSE)=0,0,HLOOKUP(GN$2,Recipes!$H:$GI,'Production Calculator'!$A60+2,FALSE)*$AK60))+IF($AO60=GN$3,$AM60/VLOOKUP($AO60,Data!$A$50:$B$56,2,FALSE),0)</f>
        <v>0</v>
      </c>
      <c r="GO60" s="11">
        <f>IF(GO$2=$A60,0,IF(HLOOKUP(GO$2,Recipes!$H:$GI,'Production Calculator'!$A60+2,FALSE)=0,0,HLOOKUP(GO$2,Recipes!$H:$GI,'Production Calculator'!$A60+2,FALSE)*$AK60))+IF($AO60=GO$3,$AM60/VLOOKUP($AO60,Data!$A$50:$B$56,2,FALSE),0)</f>
        <v>0</v>
      </c>
      <c r="GP60" s="11">
        <f>IF(GP$2=$A60,0,IF(HLOOKUP(GP$2,Recipes!$H:$GI,'Production Calculator'!$A60+2,FALSE)=0,0,HLOOKUP(GP$2,Recipes!$H:$GI,'Production Calculator'!$A60+2,FALSE)*$AK60))+IF($AO60=GP$3,$AM60/VLOOKUP($AO60,Data!$A$50:$B$56,2,FALSE),0)</f>
        <v>0</v>
      </c>
      <c r="GQ60" s="11">
        <f>IF(GQ$2=$A60,0,IF(HLOOKUP(GQ$2,Recipes!$H:$GI,'Production Calculator'!$A60+2,FALSE)=0,0,HLOOKUP(GQ$2,Recipes!$H:$GI,'Production Calculator'!$A60+2,FALSE)*$AK60))+IF($AO60=GQ$3,$AM60/VLOOKUP($AO60,Data!$A$50:$B$56,2,FALSE),0)</f>
        <v>0</v>
      </c>
      <c r="GR60" s="11">
        <f>IF(GR$2=$A60,0,IF(HLOOKUP(GR$2,Recipes!$H:$GI,'Production Calculator'!$A60+2,FALSE)=0,0,HLOOKUP(GR$2,Recipes!$H:$GI,'Production Calculator'!$A60+2,FALSE)*$AK60))+IF($AO60=GR$3,$AM60/VLOOKUP($AO60,Data!$A$50:$B$56,2,FALSE),0)</f>
        <v>0</v>
      </c>
      <c r="GS60" s="11">
        <f>IF(GS$2=$A60,0,IF(HLOOKUP(GS$2,Recipes!$H:$GI,'Production Calculator'!$A60+2,FALSE)=0,0,HLOOKUP(GS$2,Recipes!$H:$GI,'Production Calculator'!$A60+2,FALSE)*$AK60))+IF($AO60=GS$3,$AM60/VLOOKUP($AO60,Data!$A$50:$B$56,2,FALSE),0)</f>
        <v>0</v>
      </c>
      <c r="GT60" s="11">
        <f>IF(GT$2=$A60,0,IF(HLOOKUP(GT$2,Recipes!$H:$GI,'Production Calculator'!$A60+2,FALSE)=0,0,HLOOKUP(GT$2,Recipes!$H:$GI,'Production Calculator'!$A60+2,FALSE)*$AK60))+IF($AO60=GT$3,$AM60/VLOOKUP($AO60,Data!$A$50:$B$56,2,FALSE),0)</f>
        <v>0</v>
      </c>
      <c r="GU60" s="11">
        <f>IF(GU$2=$A60,0,IF(HLOOKUP(GU$2,Recipes!$H:$GI,'Production Calculator'!$A60+2,FALSE)=0,0,HLOOKUP(GU$2,Recipes!$H:$GI,'Production Calculator'!$A60+2,FALSE)*$AK60))+IF($AO60=GU$3,$AM60/VLOOKUP($AO60,Data!$A$50:$B$56,2,FALSE),0)</f>
        <v>0</v>
      </c>
      <c r="GV60" s="11">
        <f>IF(GV$2=$A60,0,IF(HLOOKUP(GV$2,Recipes!$H:$GI,'Production Calculator'!$A60+2,FALSE)=0,0,HLOOKUP(GV$2,Recipes!$H:$GI,'Production Calculator'!$A60+2,FALSE)*$AK60))+IF($AO60=GV$3,$AM60/VLOOKUP($AO60,Data!$A$50:$B$56,2,FALSE),0)</f>
        <v>0</v>
      </c>
      <c r="GW60" s="11">
        <f>IF(GW$2=$A60,0,IF(HLOOKUP(GW$2,Recipes!$H:$GI,'Production Calculator'!$A60+2,FALSE)=0,0,HLOOKUP(GW$2,Recipes!$H:$GI,'Production Calculator'!$A60+2,FALSE)*$AK60))+IF($AO60=GW$3,$AM60/VLOOKUP($AO60,Data!$A$50:$B$56,2,FALSE),0)</f>
        <v>0</v>
      </c>
      <c r="GX60" s="11">
        <f>IF(GX$2=$A60,0,IF(HLOOKUP(GX$2,Recipes!$H:$GI,'Production Calculator'!$A60+2,FALSE)=0,0,HLOOKUP(GX$2,Recipes!$H:$GI,'Production Calculator'!$A60+2,FALSE)*$AK60))+IF($AO60=GX$3,$AM60/VLOOKUP($AO60,Data!$A$50:$B$56,2,FALSE),0)</f>
        <v>0</v>
      </c>
      <c r="GY60" s="11">
        <f>IF(GY$2=$A60,0,IF(HLOOKUP(GY$2,Recipes!$H:$GI,'Production Calculator'!$A60+2,FALSE)=0,0,HLOOKUP(GY$2,Recipes!$H:$GI,'Production Calculator'!$A60+2,FALSE)*$AK60))+IF($AO60=GY$3,$AM60/VLOOKUP($AO60,Data!$A$50:$B$56,2,FALSE),0)</f>
        <v>0</v>
      </c>
      <c r="GZ60" s="11">
        <f>IF(GZ$2=$A60,0,IF(HLOOKUP(GZ$2,Recipes!$H:$GI,'Production Calculator'!$A60+2,FALSE)=0,0,HLOOKUP(GZ$2,Recipes!$H:$GI,'Production Calculator'!$A60+2,FALSE)*$AK60))+IF($AO60=GZ$3,$AM60/VLOOKUP($AO60,Data!$A$50:$B$56,2,FALSE),0)</f>
        <v>0</v>
      </c>
      <c r="HA60" s="11">
        <f>IF(HA$2=$A60,0,IF(HLOOKUP(HA$2,Recipes!$H:$GI,'Production Calculator'!$A60+2,FALSE)=0,0,HLOOKUP(HA$2,Recipes!$H:$GI,'Production Calculator'!$A60+2,FALSE)*$AK60))+IF($AO60=HA$3,$AM60/VLOOKUP($AO60,Data!$A$50:$B$56,2,FALSE),0)</f>
        <v>0</v>
      </c>
      <c r="HB60" s="11">
        <f>IF(HB$2=$A60,0,IF(HLOOKUP(HB$2,Recipes!$H:$GI,'Production Calculator'!$A60+2,FALSE)=0,0,HLOOKUP(HB$2,Recipes!$H:$GI,'Production Calculator'!$A60+2,FALSE)*$AK60))+IF($AO60=HB$3,$AM60/VLOOKUP($AO60,Data!$A$50:$B$56,2,FALSE),0)</f>
        <v>0</v>
      </c>
      <c r="HC60" s="11">
        <f>IF(HC$2=$A60,0,IF(HLOOKUP(HC$2,Recipes!$H:$GI,'Production Calculator'!$A60+2,FALSE)=0,0,HLOOKUP(HC$2,Recipes!$H:$GI,'Production Calculator'!$A60+2,FALSE)*$AK60))+IF($AO60=HC$3,$AM60/VLOOKUP($AO60,Data!$A$50:$B$56,2,FALSE),0)</f>
        <v>0</v>
      </c>
      <c r="HD60" s="11">
        <f>IF(HD$2=$A60,0,IF(HLOOKUP(HD$2,Recipes!$H:$GI,'Production Calculator'!$A60+2,FALSE)=0,0,HLOOKUP(HD$2,Recipes!$H:$GI,'Production Calculator'!$A60+2,FALSE)*$AK60))+IF($AO60=HD$3,$AM60/VLOOKUP($AO60,Data!$A$50:$B$56,2,FALSE),0)</f>
        <v>0</v>
      </c>
      <c r="HE60" s="11">
        <f>IF(HE$2=$A60,0,IF(HLOOKUP(HE$2,Recipes!$H:$GI,'Production Calculator'!$A60+2,FALSE)=0,0,HLOOKUP(HE$2,Recipes!$H:$GI,'Production Calculator'!$A60+2,FALSE)*$AK60))+IF($AO60=HE$3,$AM60/VLOOKUP($AO60,Data!$A$50:$B$56,2,FALSE),0)</f>
        <v>0</v>
      </c>
      <c r="HF60" s="11">
        <f>IF(HF$2=$A60,0,IF(HLOOKUP(HF$2,Recipes!$H:$GI,'Production Calculator'!$A60+2,FALSE)=0,0,HLOOKUP(HF$2,Recipes!$H:$GI,'Production Calculator'!$A60+2,FALSE)*$AK60))+IF($AO60=HF$3,$AM60/VLOOKUP($AO60,Data!$A$50:$B$56,2,FALSE),0)</f>
        <v>0</v>
      </c>
      <c r="HG60" s="11">
        <f>IF(HG$2=$A60,0,IF(HLOOKUP(HG$2,Recipes!$H:$GI,'Production Calculator'!$A60+2,FALSE)=0,0,HLOOKUP(HG$2,Recipes!$H:$GI,'Production Calculator'!$A60+2,FALSE)*$AK60))+IF($AO60=HG$3,$AM60/VLOOKUP($AO60,Data!$A$50:$B$56,2,FALSE),0)</f>
        <v>0</v>
      </c>
      <c r="HH60" s="11">
        <f>IF(HH$2=$A60,0,IF(HLOOKUP(HH$2,Recipes!$H:$GI,'Production Calculator'!$A60+2,FALSE)=0,0,HLOOKUP(HH$2,Recipes!$H:$GI,'Production Calculator'!$A60+2,FALSE)*$AK60))+IF($AO60=HH$3,$AM60/VLOOKUP($AO60,Data!$A$50:$B$56,2,FALSE),0)</f>
        <v>0</v>
      </c>
      <c r="HI60" s="11">
        <f>IF(HI$2=$A60,0,IF(HLOOKUP(HI$2,Recipes!$H:$GI,'Production Calculator'!$A60+2,FALSE)=0,0,HLOOKUP(HI$2,Recipes!$H:$GI,'Production Calculator'!$A60+2,FALSE)*$AK60))+IF($AO60=HI$3,$AM60/VLOOKUP($AO60,Data!$A$50:$B$56,2,FALSE),0)</f>
        <v>0</v>
      </c>
      <c r="HJ60" s="11">
        <f>IF(HJ$2=$A60,0,IF(HLOOKUP(HJ$2,Recipes!$H:$GI,'Production Calculator'!$A60+2,FALSE)=0,0,HLOOKUP(HJ$2,Recipes!$H:$GI,'Production Calculator'!$A60+2,FALSE)*$AK60))+IF($AO60=HJ$3,$AM60/VLOOKUP($AO60,Data!$A$50:$B$56,2,FALSE),0)</f>
        <v>0</v>
      </c>
      <c r="HK60" s="11">
        <f>IF(HK$2=$A60,0,IF(HLOOKUP(HK$2,Recipes!$H:$GI,'Production Calculator'!$A60+2,FALSE)=0,0,HLOOKUP(HK$2,Recipes!$H:$GI,'Production Calculator'!$A60+2,FALSE)*$AK60))+IF($AO60=HK$3,$AM60/VLOOKUP($AO60,Data!$A$50:$B$56,2,FALSE),0)</f>
        <v>0</v>
      </c>
      <c r="HL60" s="11">
        <f>IF(HL$2=$A60,0,IF(HLOOKUP(HL$2,Recipes!$H:$GI,'Production Calculator'!$A60+2,FALSE)=0,0,HLOOKUP(HL$2,Recipes!$H:$GI,'Production Calculator'!$A60+2,FALSE)*$AK60))+IF($AO60=HL$3,$AM60/VLOOKUP($AO60,Data!$A$50:$B$56,2,FALSE),0)</f>
        <v>0</v>
      </c>
      <c r="HM60" s="11">
        <f>IF(HM$2=$A60,0,IF(HLOOKUP(HM$2,Recipes!$H:$GI,'Production Calculator'!$A60+2,FALSE)=0,0,HLOOKUP(HM$2,Recipes!$H:$GI,'Production Calculator'!$A60+2,FALSE)*$AK60))+IF($AO60=HM$3,$AM60/VLOOKUP($AO60,Data!$A$50:$B$56,2,FALSE),0)</f>
        <v>0</v>
      </c>
      <c r="HN60" s="11">
        <f>IF(HN$2=$A60,0,IF(HLOOKUP(HN$2,Recipes!$H:$GI,'Production Calculator'!$A60+2,FALSE)=0,0,HLOOKUP(HN$2,Recipes!$H:$GI,'Production Calculator'!$A60+2,FALSE)*$AK60))+IF($AO60=HN$3,$AM60/VLOOKUP($AO60,Data!$A$50:$B$56,2,FALSE),0)</f>
        <v>0</v>
      </c>
      <c r="HO60" s="11">
        <f>IF(HO$2=$A60,0,IF(HLOOKUP(HO$2,Recipes!$H:$GI,'Production Calculator'!$A60+2,FALSE)=0,0,HLOOKUP(HO$2,Recipes!$H:$GI,'Production Calculator'!$A60+2,FALSE)*$AK60))+IF($AO60=HO$3,$AM60/VLOOKUP($AO60,Data!$A$50:$B$56,2,FALSE),0)</f>
        <v>0</v>
      </c>
      <c r="HP60" s="11">
        <f>IF(HP$2=$A60,0,IF(HLOOKUP(HP$2,Recipes!$H:$GI,'Production Calculator'!$A60+2,FALSE)=0,0,HLOOKUP(HP$2,Recipes!$H:$GI,'Production Calculator'!$A60+2,FALSE)*$AK60))+IF($AO60=HP$3,$AM60/VLOOKUP($AO60,Data!$A$50:$B$56,2,FALSE),0)</f>
        <v>0</v>
      </c>
      <c r="HQ60" s="11">
        <f>IF(HQ$2=$A60,0,IF(HLOOKUP(HQ$2,Recipes!$H:$GI,'Production Calculator'!$A60+2,FALSE)=0,0,HLOOKUP(HQ$2,Recipes!$H:$GI,'Production Calculator'!$A60+2,FALSE)*$AK60))+IF($AO60=HQ$3,$AM60/VLOOKUP($AO60,Data!$A$50:$B$56,2,FALSE),0)</f>
        <v>0</v>
      </c>
      <c r="HR60" s="11">
        <f>IF(HR$2=$A60,0,IF(HLOOKUP(HR$2,Recipes!$H:$GI,'Production Calculator'!$A60+2,FALSE)=0,0,HLOOKUP(HR$2,Recipes!$H:$GI,'Production Calculator'!$A60+2,FALSE)*$AK60))+IF($AO60=HR$3,$AM60/VLOOKUP($AO60,Data!$A$50:$B$56,2,FALSE),0)</f>
        <v>0</v>
      </c>
      <c r="HS60" s="121"/>
    </row>
    <row r="61" spans="1:227" x14ac:dyDescent="0.45">
      <c r="A61">
        <v>184</v>
      </c>
      <c r="B61" s="107" t="str">
        <f>VLOOKUP(A61,Recipes!A:B,2)</f>
        <v>Solid fuel (Petroleum)</v>
      </c>
      <c r="C61" s="133">
        <v>0</v>
      </c>
      <c r="D61" s="108">
        <f>HLOOKUP(A61,$AQ$2:$HR$202,$A$202-1,FALSE)+C61</f>
        <v>0</v>
      </c>
      <c r="E61" s="148" t="s">
        <v>8</v>
      </c>
      <c r="F61" s="109">
        <f>VLOOKUP(A61,Recipes!$A$3:$G$186,6,FALSE)</f>
        <v>1</v>
      </c>
      <c r="G61" s="109">
        <f>VLOOKUP(A61,Recipes!$A$3:$G$186,7,FALSE)</f>
        <v>1</v>
      </c>
      <c r="H61" s="110">
        <f>ROUNDUP(D61/AL61,0)</f>
        <v>0</v>
      </c>
      <c r="I61" s="109">
        <f>VLOOKUP(E61,Data!$A$2:$C$26,3, FALSE)</f>
        <v>2</v>
      </c>
      <c r="J61" s="149">
        <v>0</v>
      </c>
      <c r="K61" s="149">
        <v>0</v>
      </c>
      <c r="L61" s="149">
        <v>0</v>
      </c>
      <c r="M61" s="150">
        <v>0</v>
      </c>
      <c r="N61" s="150">
        <v>0</v>
      </c>
      <c r="O61" s="150">
        <v>0</v>
      </c>
      <c r="P61" s="151">
        <v>0</v>
      </c>
      <c r="Q61" s="151">
        <v>0</v>
      </c>
      <c r="R61" s="151">
        <v>0</v>
      </c>
      <c r="S61">
        <f t="shared" si="108"/>
        <v>0</v>
      </c>
      <c r="T61">
        <f t="shared" si="109"/>
        <v>0</v>
      </c>
      <c r="U61">
        <f t="shared" si="110"/>
        <v>0</v>
      </c>
      <c r="V61">
        <f t="shared" si="111"/>
        <v>0</v>
      </c>
      <c r="W61">
        <f t="shared" si="112"/>
        <v>0</v>
      </c>
      <c r="X61">
        <f t="shared" si="113"/>
        <v>0</v>
      </c>
      <c r="Y61">
        <f t="shared" si="114"/>
        <v>0</v>
      </c>
      <c r="Z61">
        <f t="shared" si="115"/>
        <v>0</v>
      </c>
      <c r="AA61">
        <f t="shared" si="116"/>
        <v>0</v>
      </c>
      <c r="AB61" s="111">
        <f>VLOOKUP($A61,Recipes!$A:$G,4)</f>
        <v>3</v>
      </c>
      <c r="AC61" s="111">
        <f>VLOOKUP($A61,Recipes!$A:$G,5)</f>
        <v>1</v>
      </c>
      <c r="AD61" s="111">
        <f>AC61/AB61</f>
        <v>0.33333333333333331</v>
      </c>
      <c r="AE61" s="111">
        <f>VLOOKUP(E61,Data!$A$2:$F$26,5,FALSE)</f>
        <v>0</v>
      </c>
      <c r="AF61" s="111">
        <f>VLOOKUP(E61,Data!$A$2:$F$26,4,FALSE)</f>
        <v>210</v>
      </c>
      <c r="AG61" s="111">
        <f>VLOOKUP(E61,Data!$A$2:$B$26,2, FALSE)</f>
        <v>1.25</v>
      </c>
      <c r="AH61" s="111">
        <f>1+VLOOKUP($J$3,Data!$A$40:$D$48,2,FALSE)*$J61+VLOOKUP($K$3,Data!$A$40:$D$48,2,FALSE)*$K61+VLOOKUP($L$3,Data!$A$40:$D$48,2,FALSE)*$L61+VLOOKUP($M$3,Data!$A$40:$D$48,2,FALSE)*$M61+VLOOKUP($N$3,Data!$A$40:$D$48,2,FALSE)*$N61+VLOOKUP($O$3,Data!$A$40:$D$48,2,FALSE)*$O61+VLOOKUP($P$3,Data!$A$40:$D$48,2,FALSE)*$P61+VLOOKUP($Q$3,Data!$A$40:$D$48,2,FALSE)*$Q61+VLOOKUP($R$3,Data!$A$40:$D$48,2,FALSE)*$R61</f>
        <v>1</v>
      </c>
      <c r="AI61" s="111">
        <f>MAX(1+VLOOKUP($J$3,Data!$A$40:$D$48,3,FALSE)*$J61+VLOOKUP($K$3,Data!$A$40:$D$48,3,FALSE)*$K61+VLOOKUP($L$3,Data!$A$40:$D$48,3,FALSE)*$L61+VLOOKUP($M$3,Data!$A$40:$D$48,3,FALSE)*$M61+VLOOKUP($N$3,Data!$A$40:$D$48,3,FALSE)*$N61+VLOOKUP($O$3,Data!$A$40:$D$48,3,FALSE)*$O61+VLOOKUP($P$3,Data!$A$40:$D$48,3,FALSE)*$P61+VLOOKUP($Q$3,Data!$A$40:$D$48,3,FALSE)*$Q61+VLOOKUP($R$3,Data!$A$40:$D$48,3,FALSE)*$R61,0)</f>
        <v>1</v>
      </c>
      <c r="AJ61" s="111">
        <f>MAX(1-(VLOOKUP($J$3,Data!$A$40:$D$48,4,FALSE)*$J61+VLOOKUP($K$3,Data!$A$40:$D$48,4,FALSE)*$K61+VLOOKUP($L$3,Data!$A$40:$D$48,4,FALSE)*$L61+VLOOKUP($M$3,Data!$A$40:$D$48,4,FALSE)*$M61+VLOOKUP($N$3,Data!$A$40:$D$48,4,FALSE)*$N61+VLOOKUP($O$3,Data!$A$40:$D$48,4,FALSE)*$O61+VLOOKUP($P$3,Data!$A$40:$D$48,4,FALSE)*$P61+VLOOKUP($Q$3,Data!$A$40:$D$48,4,FALSE)*$Q61+VLOOKUP($R$3,Data!$A$40:$D$48,4,FALSE)*$R61),0.2)</f>
        <v>1</v>
      </c>
      <c r="AK61" s="112">
        <f>D61/(AC61*AH61)</f>
        <v>0</v>
      </c>
      <c r="AL61" s="111">
        <f>AD61*AG61*AH61*AI61</f>
        <v>0.41666666666666663</v>
      </c>
      <c r="AM61" s="111">
        <f>AE61*H61*AJ61</f>
        <v>0</v>
      </c>
      <c r="AN61" s="111">
        <f>AF61*H61*AJ61</f>
        <v>0</v>
      </c>
      <c r="AO61" s="131" t="s">
        <v>298</v>
      </c>
      <c r="AP61" s="11"/>
      <c r="AQ61" s="11">
        <f>IF(AQ$2=$A61,0,IF(HLOOKUP(AQ$2,Recipes!$H:$GI,'Production Calculator'!$A61+2,FALSE)=0,0,HLOOKUP(AQ$2,Recipes!$H:$GI,'Production Calculator'!$A61+2,FALSE)*$AK61))+IF($AO61=AQ$3,$AM61/VLOOKUP($AO61,Data!$A$50:$B$56,2,FALSE),0)</f>
        <v>0</v>
      </c>
      <c r="AR61" s="11">
        <f>IF(AR$2=$A61,0,IF(HLOOKUP(AR$2,Recipes!$H:$GI,'Production Calculator'!$A61+2,FALSE)=0,0,HLOOKUP(AR$2,Recipes!$H:$GI,'Production Calculator'!$A61+2,FALSE)*$AK61))+IF($AO61=AR$3,$AM61/VLOOKUP($AO61,Data!$A$50:$B$56,2,FALSE),0)</f>
        <v>0</v>
      </c>
      <c r="AS61" s="11">
        <f>IF(AS$2=$A61,0,IF(HLOOKUP(AS$2,Recipes!$H:$GI,'Production Calculator'!$A61+2,FALSE)=0,0,HLOOKUP(AS$2,Recipes!$H:$GI,'Production Calculator'!$A61+2,FALSE)*$AK61))+IF($AO61=AS$3,$AM61/VLOOKUP($AO61,Data!$A$50:$B$56,2,FALSE),0)</f>
        <v>0</v>
      </c>
      <c r="AT61" s="11">
        <f>IF(AT$2=$A61,0,IF(HLOOKUP(AT$2,Recipes!$H:$GI,'Production Calculator'!$A61+2,FALSE)=0,0,HLOOKUP(AT$2,Recipes!$H:$GI,'Production Calculator'!$A61+2,FALSE)*$AK61))+IF($AO61=AT$3,$AM61/VLOOKUP($AO61,Data!$A$50:$B$56,2,FALSE),0)</f>
        <v>0</v>
      </c>
      <c r="AU61" s="11">
        <f>IF(AU$2=$A61,0,IF(HLOOKUP(AU$2,Recipes!$H:$GI,'Production Calculator'!$A61+2,FALSE)=0,0,HLOOKUP(AU$2,Recipes!$H:$GI,'Production Calculator'!$A61+2,FALSE)*$AK61))+IF($AO61=AU$3,$AM61/VLOOKUP($AO61,Data!$A$50:$B$56,2,FALSE),0)</f>
        <v>0</v>
      </c>
      <c r="AV61" s="11">
        <f>IF(AV$2=$A61,0,IF(HLOOKUP(AV$2,Recipes!$H:$GI,'Production Calculator'!$A61+2,FALSE)=0,0,HLOOKUP(AV$2,Recipes!$H:$GI,'Production Calculator'!$A61+2,FALSE)*$AK61))+IF($AO61=AV$3,$AM61/VLOOKUP($AO61,Data!$A$50:$B$56,2,FALSE),0)</f>
        <v>0</v>
      </c>
      <c r="AW61" s="11">
        <f>IF(AW$2=$A61,0,IF(HLOOKUP(AW$2,Recipes!$H:$GI,'Production Calculator'!$A61+2,FALSE)=0,0,HLOOKUP(AW$2,Recipes!$H:$GI,'Production Calculator'!$A61+2,FALSE)*$AK61))+IF($AO61=AW$3,$AM61/VLOOKUP($AO61,Data!$A$50:$B$56,2,FALSE),0)</f>
        <v>0</v>
      </c>
      <c r="AX61" s="11">
        <f>IF(AX$2=$A61,0,IF(HLOOKUP(AX$2,Recipes!$H:$GI,'Production Calculator'!$A61+2,FALSE)=0,0,HLOOKUP(AX$2,Recipes!$H:$GI,'Production Calculator'!$A61+2,FALSE)*$AK61))+IF($AO61=AX$3,$AM61/VLOOKUP($AO61,Data!$A$50:$B$56,2,FALSE),0)</f>
        <v>0</v>
      </c>
      <c r="AY61" s="11">
        <f>IF(AY$2=$A61,0,IF(HLOOKUP(AY$2,Recipes!$H:$GI,'Production Calculator'!$A61+2,FALSE)=0,0,HLOOKUP(AY$2,Recipes!$H:$GI,'Production Calculator'!$A61+2,FALSE)*$AK61))+IF($AO61=AY$3,$AM61/VLOOKUP($AO61,Data!$A$50:$B$56,2,FALSE),0)</f>
        <v>0</v>
      </c>
      <c r="AZ61" s="11">
        <f>IF(AZ$2=$A61,0,IF(HLOOKUP(AZ$2,Recipes!$H:$GI,'Production Calculator'!$A61+2,FALSE)=0,0,HLOOKUP(AZ$2,Recipes!$H:$GI,'Production Calculator'!$A61+2,FALSE)*$AK61))+IF($AO61=AZ$3,$AM61/VLOOKUP($AO61,Data!$A$50:$B$56,2,FALSE),0)</f>
        <v>0</v>
      </c>
      <c r="BA61" s="11">
        <f>IF(BA$2=$A61,0,IF(HLOOKUP(BA$2,Recipes!$H:$GI,'Production Calculator'!$A61+2,FALSE)=0,0,HLOOKUP(BA$2,Recipes!$H:$GI,'Production Calculator'!$A61+2,FALSE)*$AK61))+IF($AO61=BA$3,$AM61/VLOOKUP($AO61,Data!$A$50:$B$56,2,FALSE),0)</f>
        <v>0</v>
      </c>
      <c r="BB61" s="11">
        <f>IF(BB$2=$A61,0,IF(HLOOKUP(BB$2,Recipes!$H:$GI,'Production Calculator'!$A61+2,FALSE)=0,0,HLOOKUP(BB$2,Recipes!$H:$GI,'Production Calculator'!$A61+2,FALSE)*$AK61))+IF($AO61=BB$3,$AM61/VLOOKUP($AO61,Data!$A$50:$B$56,2,FALSE),0)</f>
        <v>0</v>
      </c>
      <c r="BC61" s="11">
        <f>IF(BC$2=$A61,0,IF(HLOOKUP(BC$2,Recipes!$H:$GI,'Production Calculator'!$A61+2,FALSE)=0,0,HLOOKUP(BC$2,Recipes!$H:$GI,'Production Calculator'!$A61+2,FALSE)*$AK61))+IF($AO61=BC$3,$AM61/VLOOKUP($AO61,Data!$A$50:$B$56,2,FALSE),0)</f>
        <v>0</v>
      </c>
      <c r="BD61" s="11">
        <f>IF(BD$2=$A61,0,IF(HLOOKUP(BD$2,Recipes!$H:$GI,'Production Calculator'!$A61+2,FALSE)=0,0,HLOOKUP(BD$2,Recipes!$H:$GI,'Production Calculator'!$A61+2,FALSE)*$AK61))+IF($AO61=BD$3,$AM61/VLOOKUP($AO61,Data!$A$50:$B$56,2,FALSE),0)</f>
        <v>0</v>
      </c>
      <c r="BE61" s="11">
        <f>IF(BE$2=$A61,0,IF(HLOOKUP(BE$2,Recipes!$H:$GI,'Production Calculator'!$A61+2,FALSE)=0,0,HLOOKUP(BE$2,Recipes!$H:$GI,'Production Calculator'!$A61+2,FALSE)*$AK61))+IF($AO61=BE$3,$AM61/VLOOKUP($AO61,Data!$A$50:$B$56,2,FALSE),0)</f>
        <v>0</v>
      </c>
      <c r="BF61" s="11">
        <f>IF(BF$2=$A61,0,IF(HLOOKUP(BF$2,Recipes!$H:$GI,'Production Calculator'!$A61+2,FALSE)=0,0,HLOOKUP(BF$2,Recipes!$H:$GI,'Production Calculator'!$A61+2,FALSE)*$AK61))+IF($AO61=BF$3,$AM61/VLOOKUP($AO61,Data!$A$50:$B$56,2,FALSE),0)</f>
        <v>0</v>
      </c>
      <c r="BG61" s="11">
        <f>IF(BG$2=$A61,0,IF(HLOOKUP(BG$2,Recipes!$H:$GI,'Production Calculator'!$A61+2,FALSE)=0,0,HLOOKUP(BG$2,Recipes!$H:$GI,'Production Calculator'!$A61+2,FALSE)*$AK61))+IF($AO61=BG$3,$AM61/VLOOKUP($AO61,Data!$A$50:$B$56,2,FALSE),0)</f>
        <v>0</v>
      </c>
      <c r="BH61" s="11">
        <f>IF(BH$2=$A61,0,IF(HLOOKUP(BH$2,Recipes!$H:$GI,'Production Calculator'!$A61+2,FALSE)=0,0,HLOOKUP(BH$2,Recipes!$H:$GI,'Production Calculator'!$A61+2,FALSE)*$AK61))+IF($AO61=BH$3,$AM61/VLOOKUP($AO61,Data!$A$50:$B$56,2,FALSE),0)</f>
        <v>0</v>
      </c>
      <c r="BI61" s="11">
        <f>IF(BI$2=$A61,0,IF(HLOOKUP(BI$2,Recipes!$H:$GI,'Production Calculator'!$A61+2,FALSE)=0,0,HLOOKUP(BI$2,Recipes!$H:$GI,'Production Calculator'!$A61+2,FALSE)*$AK61))+IF($AO61=BI$3,$AM61/VLOOKUP($AO61,Data!$A$50:$B$56,2,FALSE),0)</f>
        <v>0</v>
      </c>
      <c r="BJ61" s="11">
        <f>IF(BJ$2=$A61,0,IF(HLOOKUP(BJ$2,Recipes!$H:$GI,'Production Calculator'!$A61+2,FALSE)=0,0,HLOOKUP(BJ$2,Recipes!$H:$GI,'Production Calculator'!$A61+2,FALSE)*$AK61))+IF($AO61=BJ$3,$AM61/VLOOKUP($AO61,Data!$A$50:$B$56,2,FALSE),0)</f>
        <v>0</v>
      </c>
      <c r="BK61" s="11">
        <f>IF(BK$2=$A61,0,IF(HLOOKUP(BK$2,Recipes!$H:$GI,'Production Calculator'!$A61+2,FALSE)=0,0,HLOOKUP(BK$2,Recipes!$H:$GI,'Production Calculator'!$A61+2,FALSE)*$AK61))+IF($AO61=BK$3,$AM61/VLOOKUP($AO61,Data!$A$50:$B$56,2,FALSE),0)</f>
        <v>0</v>
      </c>
      <c r="BL61" s="11">
        <f>IF(BL$2=$A61,0,IF(HLOOKUP(BL$2,Recipes!$H:$GI,'Production Calculator'!$A61+2,FALSE)=0,0,HLOOKUP(BL$2,Recipes!$H:$GI,'Production Calculator'!$A61+2,FALSE)*$AK61))+IF($AO61=BL$3,$AM61/VLOOKUP($AO61,Data!$A$50:$B$56,2,FALSE),0)</f>
        <v>0</v>
      </c>
      <c r="BM61" s="11">
        <f>IF(BM$2=$A61,0,IF(HLOOKUP(BM$2,Recipes!$H:$GI,'Production Calculator'!$A61+2,FALSE)=0,0,HLOOKUP(BM$2,Recipes!$H:$GI,'Production Calculator'!$A61+2,FALSE)*$AK61))+IF($AO61=BM$3,$AM61/VLOOKUP($AO61,Data!$A$50:$B$56,2,FALSE),0)</f>
        <v>0</v>
      </c>
      <c r="BN61" s="11">
        <f>IF(BN$2=$A61,0,IF(HLOOKUP(BN$2,Recipes!$H:$GI,'Production Calculator'!$A61+2,FALSE)=0,0,HLOOKUP(BN$2,Recipes!$H:$GI,'Production Calculator'!$A61+2,FALSE)*$AK61))+IF($AO61=BN$3,$AM61/VLOOKUP($AO61,Data!$A$50:$B$56,2,FALSE),0)</f>
        <v>0</v>
      </c>
      <c r="BO61" s="11">
        <f>IF(BO$2=$A61,0,IF(HLOOKUP(BO$2,Recipes!$H:$GI,'Production Calculator'!$A61+2,FALSE)=0,0,HLOOKUP(BO$2,Recipes!$H:$GI,'Production Calculator'!$A61+2,FALSE)*$AK61))+IF($AO61=BO$3,$AM61/VLOOKUP($AO61,Data!$A$50:$B$56,2,FALSE),0)</f>
        <v>0</v>
      </c>
      <c r="BP61" s="11">
        <f>IF(BP$2=$A61,0,IF(HLOOKUP(BP$2,Recipes!$H:$GI,'Production Calculator'!$A61+2,FALSE)=0,0,HLOOKUP(BP$2,Recipes!$H:$GI,'Production Calculator'!$A61+2,FALSE)*$AK61))+IF($AO61=BP$3,$AM61/VLOOKUP($AO61,Data!$A$50:$B$56,2,FALSE),0)</f>
        <v>0</v>
      </c>
      <c r="BQ61" s="11">
        <f>IF(BQ$2=$A61,0,IF(HLOOKUP(BQ$2,Recipes!$H:$GI,'Production Calculator'!$A61+2,FALSE)=0,0,HLOOKUP(BQ$2,Recipes!$H:$GI,'Production Calculator'!$A61+2,FALSE)*$AK61))+IF($AO61=BQ$3,$AM61/VLOOKUP($AO61,Data!$A$50:$B$56,2,FALSE),0)</f>
        <v>0</v>
      </c>
      <c r="BR61" s="11">
        <f>IF(BR$2=$A61,0,IF(HLOOKUP(BR$2,Recipes!$H:$GI,'Production Calculator'!$A61+2,FALSE)=0,0,HLOOKUP(BR$2,Recipes!$H:$GI,'Production Calculator'!$A61+2,FALSE)*$AK61))+IF($AO61=BR$3,$AM61/VLOOKUP($AO61,Data!$A$50:$B$56,2,FALSE),0)</f>
        <v>0</v>
      </c>
      <c r="BS61" s="11">
        <f>IF(BS$2=$A61,0,IF(HLOOKUP(BS$2,Recipes!$H:$GI,'Production Calculator'!$A61+2,FALSE)=0,0,HLOOKUP(BS$2,Recipes!$H:$GI,'Production Calculator'!$A61+2,FALSE)*$AK61))+IF($AO61=BS$3,$AM61/VLOOKUP($AO61,Data!$A$50:$B$56,2,FALSE),0)</f>
        <v>0</v>
      </c>
      <c r="BT61" s="11">
        <f>IF(BT$2=$A61,0,IF(HLOOKUP(BT$2,Recipes!$H:$GI,'Production Calculator'!$A61+2,FALSE)=0,0,HLOOKUP(BT$2,Recipes!$H:$GI,'Production Calculator'!$A61+2,FALSE)*$AK61))+IF($AO61=BT$3,$AM61/VLOOKUP($AO61,Data!$A$50:$B$56,2,FALSE),0)</f>
        <v>0</v>
      </c>
      <c r="BU61" s="11">
        <f>IF(BU$2=$A61,0,IF(HLOOKUP(BU$2,Recipes!$H:$GI,'Production Calculator'!$A61+2,FALSE)=0,0,HLOOKUP(BU$2,Recipes!$H:$GI,'Production Calculator'!$A61+2,FALSE)*$AK61))+IF($AO61=BU$3,$AM61/VLOOKUP($AO61,Data!$A$50:$B$56,2,FALSE),0)</f>
        <v>0</v>
      </c>
      <c r="BV61" s="11">
        <f>IF(BV$2=$A61,0,IF(HLOOKUP(BV$2,Recipes!$H:$GI,'Production Calculator'!$A61+2,FALSE)=0,0,HLOOKUP(BV$2,Recipes!$H:$GI,'Production Calculator'!$A61+2,FALSE)*$AK61))+IF($AO61=BV$3,$AM61/VLOOKUP($AO61,Data!$A$50:$B$56,2,FALSE),0)</f>
        <v>0</v>
      </c>
      <c r="BW61" s="11">
        <f>IF(BW$2=$A61,0,IF(HLOOKUP(BW$2,Recipes!$H:$GI,'Production Calculator'!$A61+2,FALSE)=0,0,HLOOKUP(BW$2,Recipes!$H:$GI,'Production Calculator'!$A61+2,FALSE)*$AK61))+IF($AO61=BW$3,$AM61/VLOOKUP($AO61,Data!$A$50:$B$56,2,FALSE),0)</f>
        <v>0</v>
      </c>
      <c r="BX61" s="11">
        <f>IF(BX$2=$A61,0,IF(HLOOKUP(BX$2,Recipes!$H:$GI,'Production Calculator'!$A61+2,FALSE)=0,0,HLOOKUP(BX$2,Recipes!$H:$GI,'Production Calculator'!$A61+2,FALSE)*$AK61))+IF($AO61=BX$3,$AM61/VLOOKUP($AO61,Data!$A$50:$B$56,2,FALSE),0)</f>
        <v>0</v>
      </c>
      <c r="BY61" s="11">
        <f>IF(BY$2=$A61,0,IF(HLOOKUP(BY$2,Recipes!$H:$GI,'Production Calculator'!$A61+2,FALSE)=0,0,HLOOKUP(BY$2,Recipes!$H:$GI,'Production Calculator'!$A61+2,FALSE)*$AK61))+IF($AO61=BY$3,$AM61/VLOOKUP($AO61,Data!$A$50:$B$56,2,FALSE),0)</f>
        <v>0</v>
      </c>
      <c r="BZ61" s="11">
        <f>IF(BZ$2=$A61,0,IF(HLOOKUP(BZ$2,Recipes!$H:$GI,'Production Calculator'!$A61+2,FALSE)=0,0,HLOOKUP(BZ$2,Recipes!$H:$GI,'Production Calculator'!$A61+2,FALSE)*$AK61))+IF($AO61=BZ$3,$AM61/VLOOKUP($AO61,Data!$A$50:$B$56,2,FALSE),0)</f>
        <v>0</v>
      </c>
      <c r="CA61" s="11">
        <f>IF(CA$2=$A61,0,IF(HLOOKUP(CA$2,Recipes!$H:$GI,'Production Calculator'!$A61+2,FALSE)=0,0,HLOOKUP(CA$2,Recipes!$H:$GI,'Production Calculator'!$A61+2,FALSE)*$AK61))+IF($AO61=CA$3,$AM61/VLOOKUP($AO61,Data!$A$50:$B$56,2,FALSE),0)</f>
        <v>0</v>
      </c>
      <c r="CB61" s="11">
        <f>IF(CB$2=$A61,0,IF(HLOOKUP(CB$2,Recipes!$H:$GI,'Production Calculator'!$A61+2,FALSE)=0,0,HLOOKUP(CB$2,Recipes!$H:$GI,'Production Calculator'!$A61+2,FALSE)*$AK61))+IF($AO61=CB$3,$AM61/VLOOKUP($AO61,Data!$A$50:$B$56,2,FALSE),0)</f>
        <v>0</v>
      </c>
      <c r="CC61" s="11">
        <f>IF(CC$2=$A61,0,IF(HLOOKUP(CC$2,Recipes!$H:$GI,'Production Calculator'!$A61+2,FALSE)=0,0,HLOOKUP(CC$2,Recipes!$H:$GI,'Production Calculator'!$A61+2,FALSE)*$AK61))+IF($AO61=CC$3,$AM61/VLOOKUP($AO61,Data!$A$50:$B$56,2,FALSE),0)</f>
        <v>0</v>
      </c>
      <c r="CD61" s="11">
        <f>IF(CD$2=$A61,0,IF(HLOOKUP(CD$2,Recipes!$H:$GI,'Production Calculator'!$A61+2,FALSE)=0,0,HLOOKUP(CD$2,Recipes!$H:$GI,'Production Calculator'!$A61+2,FALSE)*$AK61))+IF($AO61=CD$3,$AM61/VLOOKUP($AO61,Data!$A$50:$B$56,2,FALSE),0)</f>
        <v>0</v>
      </c>
      <c r="CE61" s="11">
        <f>IF(CE$2=$A61,0,IF(HLOOKUP(CE$2,Recipes!$H:$GI,'Production Calculator'!$A61+2,FALSE)=0,0,HLOOKUP(CE$2,Recipes!$H:$GI,'Production Calculator'!$A61+2,FALSE)*$AK61))+IF($AO61=CE$3,$AM61/VLOOKUP($AO61,Data!$A$50:$B$56,2,FALSE),0)</f>
        <v>0</v>
      </c>
      <c r="CF61" s="11">
        <f>IF(CF$2=$A61,0,IF(HLOOKUP(CF$2,Recipes!$H:$GI,'Production Calculator'!$A61+2,FALSE)=0,0,HLOOKUP(CF$2,Recipes!$H:$GI,'Production Calculator'!$A61+2,FALSE)*$AK61))+IF($AO61=CF$3,$AM61/VLOOKUP($AO61,Data!$A$50:$B$56,2,FALSE),0)</f>
        <v>0</v>
      </c>
      <c r="CG61" s="11">
        <f>IF(CG$2=$A61,0,IF(HLOOKUP(CG$2,Recipes!$H:$GI,'Production Calculator'!$A61+2,FALSE)=0,0,HLOOKUP(CG$2,Recipes!$H:$GI,'Production Calculator'!$A61+2,FALSE)*$AK61))+IF($AO61=CG$3,$AM61/VLOOKUP($AO61,Data!$A$50:$B$56,2,FALSE),0)</f>
        <v>0</v>
      </c>
      <c r="CH61" s="11">
        <f>IF(CH$2=$A61,0,IF(HLOOKUP(CH$2,Recipes!$H:$GI,'Production Calculator'!$A61+2,FALSE)=0,0,HLOOKUP(CH$2,Recipes!$H:$GI,'Production Calculator'!$A61+2,FALSE)*$AK61))+IF($AO61=CH$3,$AM61/VLOOKUP($AO61,Data!$A$50:$B$56,2,FALSE),0)</f>
        <v>0</v>
      </c>
      <c r="CI61" s="11">
        <f>IF(CI$2=$A61,0,IF(HLOOKUP(CI$2,Recipes!$H:$GI,'Production Calculator'!$A61+2,FALSE)=0,0,HLOOKUP(CI$2,Recipes!$H:$GI,'Production Calculator'!$A61+2,FALSE)*$AK61))+IF($AO61=CI$3,$AM61/VLOOKUP($AO61,Data!$A$50:$B$56,2,FALSE),0)</f>
        <v>0</v>
      </c>
      <c r="CJ61" s="11">
        <f>IF(CJ$2=$A61,0,IF(HLOOKUP(CJ$2,Recipes!$H:$GI,'Production Calculator'!$A61+2,FALSE)=0,0,HLOOKUP(CJ$2,Recipes!$H:$GI,'Production Calculator'!$A61+2,FALSE)*$AK61))+IF($AO61=CJ$3,$AM61/VLOOKUP($AO61,Data!$A$50:$B$56,2,FALSE),0)</f>
        <v>0</v>
      </c>
      <c r="CK61" s="11">
        <f>IF(CK$2=$A61,0,IF(HLOOKUP(CK$2,Recipes!$H:$GI,'Production Calculator'!$A61+2,FALSE)=0,0,HLOOKUP(CK$2,Recipes!$H:$GI,'Production Calculator'!$A61+2,FALSE)*$AK61))+IF($AO61=CK$3,$AM61/VLOOKUP($AO61,Data!$A$50:$B$56,2,FALSE),0)</f>
        <v>0</v>
      </c>
      <c r="CL61" s="11">
        <f>IF(CL$2=$A61,0,IF(HLOOKUP(CL$2,Recipes!$H:$GI,'Production Calculator'!$A61+2,FALSE)=0,0,HLOOKUP(CL$2,Recipes!$H:$GI,'Production Calculator'!$A61+2,FALSE)*$AK61))+IF($AO61=CL$3,$AM61/VLOOKUP($AO61,Data!$A$50:$B$56,2,FALSE),0)</f>
        <v>0</v>
      </c>
      <c r="CM61" s="11">
        <f>IF(CM$2=$A61,0,IF(HLOOKUP(CM$2,Recipes!$H:$GI,'Production Calculator'!$A61+2,FALSE)=0,0,HLOOKUP(CM$2,Recipes!$H:$GI,'Production Calculator'!$A61+2,FALSE)*$AK61))+IF($AO61=CM$3,$AM61/VLOOKUP($AO61,Data!$A$50:$B$56,2,FALSE),0)</f>
        <v>0</v>
      </c>
      <c r="CN61" s="11">
        <f>IF(CN$2=$A61,0,IF(HLOOKUP(CN$2,Recipes!$H:$GI,'Production Calculator'!$A61+2,FALSE)=0,0,HLOOKUP(CN$2,Recipes!$H:$GI,'Production Calculator'!$A61+2,FALSE)*$AK61))+IF($AO61=CN$3,$AM61/VLOOKUP($AO61,Data!$A$50:$B$56,2,FALSE),0)</f>
        <v>0</v>
      </c>
      <c r="CO61" s="11">
        <f>IF(CO$2=$A61,0,IF(HLOOKUP(CO$2,Recipes!$H:$GI,'Production Calculator'!$A61+2,FALSE)=0,0,HLOOKUP(CO$2,Recipes!$H:$GI,'Production Calculator'!$A61+2,FALSE)*$AK61))+IF($AO61=CO$3,$AM61/VLOOKUP($AO61,Data!$A$50:$B$56,2,FALSE),0)</f>
        <v>0</v>
      </c>
      <c r="CP61" s="11">
        <f>IF(CP$2=$A61,0,IF(HLOOKUP(CP$2,Recipes!$H:$GI,'Production Calculator'!$A61+2,FALSE)=0,0,HLOOKUP(CP$2,Recipes!$H:$GI,'Production Calculator'!$A61+2,FALSE)*$AK61))+IF($AO61=CP$3,$AM61/VLOOKUP($AO61,Data!$A$50:$B$56,2,FALSE),0)</f>
        <v>0</v>
      </c>
      <c r="CQ61" s="11">
        <f>IF(CQ$2=$A61,0,IF(HLOOKUP(CQ$2,Recipes!$H:$GI,'Production Calculator'!$A61+2,FALSE)=0,0,HLOOKUP(CQ$2,Recipes!$H:$GI,'Production Calculator'!$A61+2,FALSE)*$AK61))+IF($AO61=CQ$3,$AM61/VLOOKUP($AO61,Data!$A$50:$B$56,2,FALSE),0)</f>
        <v>0</v>
      </c>
      <c r="CR61" s="11">
        <f>IF(CR$2=$A61,0,IF(HLOOKUP(CR$2,Recipes!$H:$GI,'Production Calculator'!$A61+2,FALSE)=0,0,HLOOKUP(CR$2,Recipes!$H:$GI,'Production Calculator'!$A61+2,FALSE)*$AK61))+IF($AO61=CR$3,$AM61/VLOOKUP($AO61,Data!$A$50:$B$56,2,FALSE),0)</f>
        <v>0</v>
      </c>
      <c r="CS61" s="11">
        <f>IF(CS$2=$A61,0,IF(HLOOKUP(CS$2,Recipes!$H:$GI,'Production Calculator'!$A61+2,FALSE)=0,0,HLOOKUP(CS$2,Recipes!$H:$GI,'Production Calculator'!$A61+2,FALSE)*$AK61))+IF($AO61=CS$3,$AM61/VLOOKUP($AO61,Data!$A$50:$B$56,2,FALSE),0)</f>
        <v>0</v>
      </c>
      <c r="CT61" s="11">
        <f>IF(CT$2=$A61,0,IF(HLOOKUP(CT$2,Recipes!$H:$GI,'Production Calculator'!$A61+2,FALSE)=0,0,HLOOKUP(CT$2,Recipes!$H:$GI,'Production Calculator'!$A61+2,FALSE)*$AK61))+IF($AO61=CT$3,$AM61/VLOOKUP($AO61,Data!$A$50:$B$56,2,FALSE),0)</f>
        <v>0</v>
      </c>
      <c r="CU61" s="11">
        <f>IF(CU$2=$A61,0,IF(HLOOKUP(CU$2,Recipes!$H:$GI,'Production Calculator'!$A61+2,FALSE)=0,0,HLOOKUP(CU$2,Recipes!$H:$GI,'Production Calculator'!$A61+2,FALSE)*$AK61))+IF($AO61=CU$3,$AM61/VLOOKUP($AO61,Data!$A$50:$B$56,2,FALSE),0)</f>
        <v>0</v>
      </c>
      <c r="CV61" s="11">
        <f>IF(CV$2=$A61,0,IF(HLOOKUP(CV$2,Recipes!$H:$GI,'Production Calculator'!$A61+2,FALSE)=0,0,HLOOKUP(CV$2,Recipes!$H:$GI,'Production Calculator'!$A61+2,FALSE)*$AK61))+IF($AO61=CV$3,$AM61/VLOOKUP($AO61,Data!$A$50:$B$56,2,FALSE),0)</f>
        <v>0</v>
      </c>
      <c r="CW61" s="11">
        <f>IF(CW$2=$A61,0,IF(HLOOKUP(CW$2,Recipes!$H:$GI,'Production Calculator'!$A61+2,FALSE)=0,0,HLOOKUP(CW$2,Recipes!$H:$GI,'Production Calculator'!$A61+2,FALSE)*$AK61))+IF($AO61=CW$3,$AM61/VLOOKUP($AO61,Data!$A$50:$B$56,2,FALSE),0)</f>
        <v>0</v>
      </c>
      <c r="CX61" s="11">
        <f>IF(CX$2=$A61,0,IF(HLOOKUP(CX$2,Recipes!$H:$GI,'Production Calculator'!$A61+2,FALSE)=0,0,HLOOKUP(CX$2,Recipes!$H:$GI,'Production Calculator'!$A61+2,FALSE)*$AK61))+IF($AO61=CX$3,$AM61/VLOOKUP($AO61,Data!$A$50:$B$56,2,FALSE),0)</f>
        <v>0</v>
      </c>
      <c r="CY61" s="11">
        <f>IF(CY$2=$A61,0,IF(HLOOKUP(CY$2,Recipes!$H:$GI,'Production Calculator'!$A61+2,FALSE)=0,0,HLOOKUP(CY$2,Recipes!$H:$GI,'Production Calculator'!$A61+2,FALSE)*$AK61))+IF($AO61=CY$3,$AM61/VLOOKUP($AO61,Data!$A$50:$B$56,2,FALSE),0)</f>
        <v>0</v>
      </c>
      <c r="CZ61" s="11">
        <f>IF(CZ$2=$A61,0,IF(HLOOKUP(CZ$2,Recipes!$H:$GI,'Production Calculator'!$A61+2,FALSE)=0,0,HLOOKUP(CZ$2,Recipes!$H:$GI,'Production Calculator'!$A61+2,FALSE)*$AK61))+IF($AO61=CZ$3,$AM61/VLOOKUP($AO61,Data!$A$50:$B$56,2,FALSE),0)</f>
        <v>0</v>
      </c>
      <c r="DA61" s="11">
        <f>IF(DA$2=$A61,0,IF(HLOOKUP(DA$2,Recipes!$H:$GI,'Production Calculator'!$A61+2,FALSE)=0,0,HLOOKUP(DA$2,Recipes!$H:$GI,'Production Calculator'!$A61+2,FALSE)*$AK61))+IF($AO61=DA$3,$AM61/VLOOKUP($AO61,Data!$A$50:$B$56,2,FALSE),0)</f>
        <v>0</v>
      </c>
      <c r="DB61" s="11">
        <f>IF(DB$2=$A61,0,IF(HLOOKUP(DB$2,Recipes!$H:$GI,'Production Calculator'!$A61+2,FALSE)=0,0,HLOOKUP(DB$2,Recipes!$H:$GI,'Production Calculator'!$A61+2,FALSE)*$AK61))+IF($AO61=DB$3,$AM61/VLOOKUP($AO61,Data!$A$50:$B$56,2,FALSE),0)</f>
        <v>0</v>
      </c>
      <c r="DC61" s="11">
        <f>IF(DC$2=$A61,0,IF(HLOOKUP(DC$2,Recipes!$H:$GI,'Production Calculator'!$A61+2,FALSE)=0,0,HLOOKUP(DC$2,Recipes!$H:$GI,'Production Calculator'!$A61+2,FALSE)*$AK61))+IF($AO61=DC$3,$AM61/VLOOKUP($AO61,Data!$A$50:$B$56,2,FALSE),0)</f>
        <v>0</v>
      </c>
      <c r="DD61" s="11">
        <f>IF(DD$2=$A61,0,IF(HLOOKUP(DD$2,Recipes!$H:$GI,'Production Calculator'!$A61+2,FALSE)=0,0,HLOOKUP(DD$2,Recipes!$H:$GI,'Production Calculator'!$A61+2,FALSE)*$AK61))+IF($AO61=DD$3,$AM61/VLOOKUP($AO61,Data!$A$50:$B$56,2,FALSE),0)</f>
        <v>0</v>
      </c>
      <c r="DE61" s="11">
        <f>IF(DE$2=$A61,0,IF(HLOOKUP(DE$2,Recipes!$H:$GI,'Production Calculator'!$A61+2,FALSE)=0,0,HLOOKUP(DE$2,Recipes!$H:$GI,'Production Calculator'!$A61+2,FALSE)*$AK61))+IF($AO61=DE$3,$AM61/VLOOKUP($AO61,Data!$A$50:$B$56,2,FALSE),0)</f>
        <v>0</v>
      </c>
      <c r="DF61" s="11">
        <f>IF(DF$2=$A61,0,IF(HLOOKUP(DF$2,Recipes!$H:$GI,'Production Calculator'!$A61+2,FALSE)=0,0,HLOOKUP(DF$2,Recipes!$H:$GI,'Production Calculator'!$A61+2,FALSE)*$AK61))+IF($AO61=DF$3,$AM61/VLOOKUP($AO61,Data!$A$50:$B$56,2,FALSE),0)</f>
        <v>0</v>
      </c>
      <c r="DG61" s="11">
        <f>IF(DG$2=$A61,0,IF(HLOOKUP(DG$2,Recipes!$H:$GI,'Production Calculator'!$A61+2,FALSE)=0,0,HLOOKUP(DG$2,Recipes!$H:$GI,'Production Calculator'!$A61+2,FALSE)*$AK61))+IF($AO61=DG$3,$AM61/VLOOKUP($AO61,Data!$A$50:$B$56,2,FALSE),0)</f>
        <v>0</v>
      </c>
      <c r="DH61" s="11">
        <f>IF(DH$2=$A61,0,IF(HLOOKUP(DH$2,Recipes!$H:$GI,'Production Calculator'!$A61+2,FALSE)=0,0,HLOOKUP(DH$2,Recipes!$H:$GI,'Production Calculator'!$A61+2,FALSE)*$AK61))+IF($AO61=DH$3,$AM61/VLOOKUP($AO61,Data!$A$50:$B$56,2,FALSE),0)</f>
        <v>0</v>
      </c>
      <c r="DI61" s="11">
        <f>IF(DI$2=$A61,0,IF(HLOOKUP(DI$2,Recipes!$H:$GI,'Production Calculator'!$A61+2,FALSE)=0,0,HLOOKUP(DI$2,Recipes!$H:$GI,'Production Calculator'!$A61+2,FALSE)*$AK61))+IF($AO61=DI$3,$AM61/VLOOKUP($AO61,Data!$A$50:$B$56,2,FALSE),0)</f>
        <v>0</v>
      </c>
      <c r="DJ61" s="11">
        <f>IF(DJ$2=$A61,0,IF(HLOOKUP(DJ$2,Recipes!$H:$GI,'Production Calculator'!$A61+2,FALSE)=0,0,HLOOKUP(DJ$2,Recipes!$H:$GI,'Production Calculator'!$A61+2,FALSE)*$AK61))+IF($AO61=DJ$3,$AM61/VLOOKUP($AO61,Data!$A$50:$B$56,2,FALSE),0)</f>
        <v>0</v>
      </c>
      <c r="DK61" s="11">
        <f>IF(DK$2=$A61,0,IF(HLOOKUP(DK$2,Recipes!$H:$GI,'Production Calculator'!$A61+2,FALSE)=0,0,HLOOKUP(DK$2,Recipes!$H:$GI,'Production Calculator'!$A61+2,FALSE)*$AK61))+IF($AO61=DK$3,$AM61/VLOOKUP($AO61,Data!$A$50:$B$56,2,FALSE),0)</f>
        <v>0</v>
      </c>
      <c r="DL61" s="11">
        <f>IF(DL$2=$A61,0,IF(HLOOKUP(DL$2,Recipes!$H:$GI,'Production Calculator'!$A61+2,FALSE)=0,0,HLOOKUP(DL$2,Recipes!$H:$GI,'Production Calculator'!$A61+2,FALSE)*$AK61))+IF($AO61=DL$3,$AM61/VLOOKUP($AO61,Data!$A$50:$B$56,2,FALSE),0)</f>
        <v>0</v>
      </c>
      <c r="DM61" s="11">
        <f>IF(DM$2=$A61,0,IF(HLOOKUP(DM$2,Recipes!$H:$GI,'Production Calculator'!$A61+2,FALSE)=0,0,HLOOKUP(DM$2,Recipes!$H:$GI,'Production Calculator'!$A61+2,FALSE)*$AK61))+IF($AO61=DM$3,$AM61/VLOOKUP($AO61,Data!$A$50:$B$56,2,FALSE),0)</f>
        <v>0</v>
      </c>
      <c r="DN61" s="11">
        <f>IF(DN$2=$A61,0,IF(HLOOKUP(DN$2,Recipes!$H:$GI,'Production Calculator'!$A61+2,FALSE)=0,0,HLOOKUP(DN$2,Recipes!$H:$GI,'Production Calculator'!$A61+2,FALSE)*$AK61))+IF($AO61=DN$3,$AM61/VLOOKUP($AO61,Data!$A$50:$B$56,2,FALSE),0)</f>
        <v>0</v>
      </c>
      <c r="DO61" s="11">
        <f>IF(DO$2=$A61,0,IF(HLOOKUP(DO$2,Recipes!$H:$GI,'Production Calculator'!$A61+2,FALSE)=0,0,HLOOKUP(DO$2,Recipes!$H:$GI,'Production Calculator'!$A61+2,FALSE)*$AK61))+IF($AO61=DO$3,$AM61/VLOOKUP($AO61,Data!$A$50:$B$56,2,FALSE),0)</f>
        <v>0</v>
      </c>
      <c r="DP61" s="11">
        <f>IF(DP$2=$A61,0,IF(HLOOKUP(DP$2,Recipes!$H:$GI,'Production Calculator'!$A61+2,FALSE)=0,0,HLOOKUP(DP$2,Recipes!$H:$GI,'Production Calculator'!$A61+2,FALSE)*$AK61))+IF($AO61=DP$3,$AM61/VLOOKUP($AO61,Data!$A$50:$B$56,2,FALSE),0)</f>
        <v>0</v>
      </c>
      <c r="DQ61" s="11">
        <f>IF(DQ$2=$A61,0,IF(HLOOKUP(DQ$2,Recipes!$H:$GI,'Production Calculator'!$A61+2,FALSE)=0,0,HLOOKUP(DQ$2,Recipes!$H:$GI,'Production Calculator'!$A61+2,FALSE)*$AK61))+IF($AO61=DQ$3,$AM61/VLOOKUP($AO61,Data!$A$50:$B$56,2,FALSE),0)</f>
        <v>0</v>
      </c>
      <c r="DR61" s="11">
        <f>IF(DR$2=$A61,0,IF(HLOOKUP(DR$2,Recipes!$H:$GI,'Production Calculator'!$A61+2,FALSE)=0,0,HLOOKUP(DR$2,Recipes!$H:$GI,'Production Calculator'!$A61+2,FALSE)*$AK61))+IF($AO61=DR$3,$AM61/VLOOKUP($AO61,Data!$A$50:$B$56,2,FALSE),0)</f>
        <v>0</v>
      </c>
      <c r="DS61" s="11">
        <f>IF(DS$2=$A61,0,IF(HLOOKUP(DS$2,Recipes!$H:$GI,'Production Calculator'!$A61+2,FALSE)=0,0,HLOOKUP(DS$2,Recipes!$H:$GI,'Production Calculator'!$A61+2,FALSE)*$AK61))+IF($AO61=DS$3,$AM61/VLOOKUP($AO61,Data!$A$50:$B$56,2,FALSE),0)</f>
        <v>0</v>
      </c>
      <c r="DT61" s="11">
        <f>IF(DT$2=$A61,0,IF(HLOOKUP(DT$2,Recipes!$H:$GI,'Production Calculator'!$A61+2,FALSE)=0,0,HLOOKUP(DT$2,Recipes!$H:$GI,'Production Calculator'!$A61+2,FALSE)*$AK61))+IF($AO61=DT$3,$AM61/VLOOKUP($AO61,Data!$A$50:$B$56,2,FALSE),0)</f>
        <v>0</v>
      </c>
      <c r="DU61" s="11">
        <f>IF(DU$2=$A61,0,IF(HLOOKUP(DU$2,Recipes!$H:$GI,'Production Calculator'!$A61+2,FALSE)=0,0,HLOOKUP(DU$2,Recipes!$H:$GI,'Production Calculator'!$A61+2,FALSE)*$AK61))+IF($AO61=DU$3,$AM61/VLOOKUP($AO61,Data!$A$50:$B$56,2,FALSE),0)</f>
        <v>0</v>
      </c>
      <c r="DV61" s="11">
        <f>IF(DV$2=$A61,0,IF(HLOOKUP(DV$2,Recipes!$H:$GI,'Production Calculator'!$A61+2,FALSE)=0,0,HLOOKUP(DV$2,Recipes!$H:$GI,'Production Calculator'!$A61+2,FALSE)*$AK61))+IF($AO61=DV$3,$AM61/VLOOKUP($AO61,Data!$A$50:$B$56,2,FALSE),0)</f>
        <v>0</v>
      </c>
      <c r="DW61" s="11">
        <f>IF(DW$2=$A61,0,IF(HLOOKUP(DW$2,Recipes!$H:$GI,'Production Calculator'!$A61+2,FALSE)=0,0,HLOOKUP(DW$2,Recipes!$H:$GI,'Production Calculator'!$A61+2,FALSE)*$AK61))+IF($AO61=DW$3,$AM61/VLOOKUP($AO61,Data!$A$50:$B$56,2,FALSE),0)</f>
        <v>0</v>
      </c>
      <c r="DX61" s="11">
        <f>IF(DX$2=$A61,0,IF(HLOOKUP(DX$2,Recipes!$H:$GI,'Production Calculator'!$A61+2,FALSE)=0,0,HLOOKUP(DX$2,Recipes!$H:$GI,'Production Calculator'!$A61+2,FALSE)*$AK61))+IF($AO61=DX$3,$AM61/VLOOKUP($AO61,Data!$A$50:$B$56,2,FALSE),0)</f>
        <v>0</v>
      </c>
      <c r="DY61" s="11">
        <f>IF(DY$2=$A61,0,IF(HLOOKUP(DY$2,Recipes!$H:$GI,'Production Calculator'!$A61+2,FALSE)=0,0,HLOOKUP(DY$2,Recipes!$H:$GI,'Production Calculator'!$A61+2,FALSE)*$AK61))+IF($AO61=DY$3,$AM61/VLOOKUP($AO61,Data!$A$50:$B$56,2,FALSE),0)</f>
        <v>0</v>
      </c>
      <c r="DZ61" s="11">
        <f>IF(DZ$2=$A61,0,IF(HLOOKUP(DZ$2,Recipes!$H:$GI,'Production Calculator'!$A61+2,FALSE)=0,0,HLOOKUP(DZ$2,Recipes!$H:$GI,'Production Calculator'!$A61+2,FALSE)*$AK61))+IF($AO61=DZ$3,$AM61/VLOOKUP($AO61,Data!$A$50:$B$56,2,FALSE),0)</f>
        <v>0</v>
      </c>
      <c r="EA61" s="11">
        <f>IF(EA$2=$A61,0,IF(HLOOKUP(EA$2,Recipes!$H:$GI,'Production Calculator'!$A61+2,FALSE)=0,0,HLOOKUP(EA$2,Recipes!$H:$GI,'Production Calculator'!$A61+2,FALSE)*$AK61))+IF($AO61=EA$3,$AM61/VLOOKUP($AO61,Data!$A$50:$B$56,2,FALSE),0)</f>
        <v>0</v>
      </c>
      <c r="EB61" s="11">
        <f>IF(EB$2=$A61,0,IF(HLOOKUP(EB$2,Recipes!$H:$GI,'Production Calculator'!$A61+2,FALSE)=0,0,HLOOKUP(EB$2,Recipes!$H:$GI,'Production Calculator'!$A61+2,FALSE)*$AK61))+IF($AO61=EB$3,$AM61/VLOOKUP($AO61,Data!$A$50:$B$56,2,FALSE),0)</f>
        <v>0</v>
      </c>
      <c r="EC61" s="11">
        <f>IF(EC$2=$A61,0,IF(HLOOKUP(EC$2,Recipes!$H:$GI,'Production Calculator'!$A61+2,FALSE)=0,0,HLOOKUP(EC$2,Recipes!$H:$GI,'Production Calculator'!$A61+2,FALSE)*$AK61))+IF($AO61=EC$3,$AM61/VLOOKUP($AO61,Data!$A$50:$B$56,2,FALSE),0)</f>
        <v>0</v>
      </c>
      <c r="ED61" s="11">
        <f>IF(ED$2=$A61,0,IF(HLOOKUP(ED$2,Recipes!$H:$GI,'Production Calculator'!$A61+2,FALSE)=0,0,HLOOKUP(ED$2,Recipes!$H:$GI,'Production Calculator'!$A61+2,FALSE)*$AK61))+IF($AO61=ED$3,$AM61/VLOOKUP($AO61,Data!$A$50:$B$56,2,FALSE),0)</f>
        <v>0</v>
      </c>
      <c r="EE61" s="11">
        <f>IF(EE$2=$A61,0,IF(HLOOKUP(EE$2,Recipes!$H:$GI,'Production Calculator'!$A61+2,FALSE)=0,0,HLOOKUP(EE$2,Recipes!$H:$GI,'Production Calculator'!$A61+2,FALSE)*$AK61))+IF($AO61=EE$3,$AM61/VLOOKUP($AO61,Data!$A$50:$B$56,2,FALSE),0)</f>
        <v>0</v>
      </c>
      <c r="EF61" s="11">
        <f>IF(EF$2=$A61,0,IF(HLOOKUP(EF$2,Recipes!$H:$GI,'Production Calculator'!$A61+2,FALSE)=0,0,HLOOKUP(EF$2,Recipes!$H:$GI,'Production Calculator'!$A61+2,FALSE)*$AK61))+IF($AO61=EF$3,$AM61/VLOOKUP($AO61,Data!$A$50:$B$56,2,FALSE),0)</f>
        <v>0</v>
      </c>
      <c r="EG61" s="11">
        <f>IF(EG$2=$A61,0,IF(HLOOKUP(EG$2,Recipes!$H:$GI,'Production Calculator'!$A61+2,FALSE)=0,0,HLOOKUP(EG$2,Recipes!$H:$GI,'Production Calculator'!$A61+2,FALSE)*$AK61))+IF($AO61=EG$3,$AM61/VLOOKUP($AO61,Data!$A$50:$B$56,2,FALSE),0)</f>
        <v>0</v>
      </c>
      <c r="EH61" s="11">
        <f>IF(EH$2=$A61,0,IF(HLOOKUP(EH$2,Recipes!$H:$GI,'Production Calculator'!$A61+2,FALSE)=0,0,HLOOKUP(EH$2,Recipes!$H:$GI,'Production Calculator'!$A61+2,FALSE)*$AK61))+IF($AO61=EH$3,$AM61/VLOOKUP($AO61,Data!$A$50:$B$56,2,FALSE),0)</f>
        <v>0</v>
      </c>
      <c r="EI61" s="11">
        <f>IF(EI$2=$A61,0,IF(HLOOKUP(EI$2,Recipes!$H:$GI,'Production Calculator'!$A61+2,FALSE)=0,0,HLOOKUP(EI$2,Recipes!$H:$GI,'Production Calculator'!$A61+2,FALSE)*$AK61))+IF($AO61=EI$3,$AM61/VLOOKUP($AO61,Data!$A$50:$B$56,2,FALSE),0)</f>
        <v>0</v>
      </c>
      <c r="EJ61" s="11">
        <f>IF(EJ$2=$A61,0,IF(HLOOKUP(EJ$2,Recipes!$H:$GI,'Production Calculator'!$A61+2,FALSE)=0,0,HLOOKUP(EJ$2,Recipes!$H:$GI,'Production Calculator'!$A61+2,FALSE)*$AK61))+IF($AO61=EJ$3,$AM61/VLOOKUP($AO61,Data!$A$50:$B$56,2,FALSE),0)</f>
        <v>0</v>
      </c>
      <c r="EK61" s="11">
        <f>IF(EK$2=$A61,0,IF(HLOOKUP(EK$2,Recipes!$H:$GI,'Production Calculator'!$A61+2,FALSE)=0,0,HLOOKUP(EK$2,Recipes!$H:$GI,'Production Calculator'!$A61+2,FALSE)*$AK61))+IF($AO61=EK$3,$AM61/VLOOKUP($AO61,Data!$A$50:$B$56,2,FALSE),0)</f>
        <v>0</v>
      </c>
      <c r="EL61" s="11">
        <f>IF(EL$2=$A61,0,IF(HLOOKUP(EL$2,Recipes!$H:$GI,'Production Calculator'!$A61+2,FALSE)=0,0,HLOOKUP(EL$2,Recipes!$H:$GI,'Production Calculator'!$A61+2,FALSE)*$AK61))+IF($AO61=EL$3,$AM61/VLOOKUP($AO61,Data!$A$50:$B$56,2,FALSE),0)</f>
        <v>0</v>
      </c>
      <c r="EM61" s="11">
        <f>IF(EM$2=$A61,0,IF(HLOOKUP(EM$2,Recipes!$H:$GI,'Production Calculator'!$A61+2,FALSE)=0,0,HLOOKUP(EM$2,Recipes!$H:$GI,'Production Calculator'!$A61+2,FALSE)*$AK61))+IF($AO61=EM$3,$AM61/VLOOKUP($AO61,Data!$A$50:$B$56,2,FALSE),0)</f>
        <v>0</v>
      </c>
      <c r="EN61" s="11">
        <f>IF(EN$2=$A61,0,IF(HLOOKUP(EN$2,Recipes!$H:$GI,'Production Calculator'!$A61+2,FALSE)=0,0,HLOOKUP(EN$2,Recipes!$H:$GI,'Production Calculator'!$A61+2,FALSE)*$AK61))+IF($AO61=EN$3,$AM61/VLOOKUP($AO61,Data!$A$50:$B$56,2,FALSE),0)</f>
        <v>0</v>
      </c>
      <c r="EO61" s="11">
        <f>IF(EO$2=$A61,0,IF(HLOOKUP(EO$2,Recipes!$H:$GI,'Production Calculator'!$A61+2,FALSE)=0,0,HLOOKUP(EO$2,Recipes!$H:$GI,'Production Calculator'!$A61+2,FALSE)*$AK61))+IF($AO61=EO$3,$AM61/VLOOKUP($AO61,Data!$A$50:$B$56,2,FALSE),0)</f>
        <v>0</v>
      </c>
      <c r="EP61" s="11">
        <f>IF(EP$2=$A61,0,IF(HLOOKUP(EP$2,Recipes!$H:$GI,'Production Calculator'!$A61+2,FALSE)=0,0,HLOOKUP(EP$2,Recipes!$H:$GI,'Production Calculator'!$A61+2,FALSE)*$AK61))+IF($AO61=EP$3,$AM61/VLOOKUP($AO61,Data!$A$50:$B$56,2,FALSE),0)</f>
        <v>0</v>
      </c>
      <c r="EQ61" s="11">
        <f>IF(EQ$2=$A61,0,IF(HLOOKUP(EQ$2,Recipes!$H:$GI,'Production Calculator'!$A61+2,FALSE)=0,0,HLOOKUP(EQ$2,Recipes!$H:$GI,'Production Calculator'!$A61+2,FALSE)*$AK61))+IF($AO61=EQ$3,$AM61/VLOOKUP($AO61,Data!$A$50:$B$56,2,FALSE),0)</f>
        <v>0</v>
      </c>
      <c r="ER61" s="11">
        <f>IF(ER$2=$A61,0,IF(HLOOKUP(ER$2,Recipes!$H:$GI,'Production Calculator'!$A61+2,FALSE)=0,0,HLOOKUP(ER$2,Recipes!$H:$GI,'Production Calculator'!$A61+2,FALSE)*$AK61))+IF($AO61=ER$3,$AM61/VLOOKUP($AO61,Data!$A$50:$B$56,2,FALSE),0)</f>
        <v>0</v>
      </c>
      <c r="ES61" s="11">
        <f>IF(ES$2=$A61,0,IF(HLOOKUP(ES$2,Recipes!$H:$GI,'Production Calculator'!$A61+2,FALSE)=0,0,HLOOKUP(ES$2,Recipes!$H:$GI,'Production Calculator'!$A61+2,FALSE)*$AK61))+IF($AO61=ES$3,$AM61/VLOOKUP($AO61,Data!$A$50:$B$56,2,FALSE),0)</f>
        <v>0</v>
      </c>
      <c r="ET61" s="11">
        <f>IF(ET$2=$A61,0,IF(HLOOKUP(ET$2,Recipes!$H:$GI,'Production Calculator'!$A61+2,FALSE)=0,0,HLOOKUP(ET$2,Recipes!$H:$GI,'Production Calculator'!$A61+2,FALSE)*$AK61))+IF($AO61=ET$3,$AM61/VLOOKUP($AO61,Data!$A$50:$B$56,2,FALSE),0)</f>
        <v>0</v>
      </c>
      <c r="EU61" s="11">
        <f>IF(EU$2=$A61,0,IF(HLOOKUP(EU$2,Recipes!$H:$GI,'Production Calculator'!$A61+2,FALSE)=0,0,HLOOKUP(EU$2,Recipes!$H:$GI,'Production Calculator'!$A61+2,FALSE)*$AK61))+IF($AO61=EU$3,$AM61/VLOOKUP($AO61,Data!$A$50:$B$56,2,FALSE),0)</f>
        <v>0</v>
      </c>
      <c r="EV61" s="11">
        <f>IF(EV$2=$A61,0,IF(HLOOKUP(EV$2,Recipes!$H:$GI,'Production Calculator'!$A61+2,FALSE)=0,0,HLOOKUP(EV$2,Recipes!$H:$GI,'Production Calculator'!$A61+2,FALSE)*$AK61))+IF($AO61=EV$3,$AM61/VLOOKUP($AO61,Data!$A$50:$B$56,2,FALSE),0)</f>
        <v>0</v>
      </c>
      <c r="EW61" s="11">
        <f>IF(EW$2=$A61,0,IF(HLOOKUP(EW$2,Recipes!$H:$GI,'Production Calculator'!$A61+2,FALSE)=0,0,HLOOKUP(EW$2,Recipes!$H:$GI,'Production Calculator'!$A61+2,FALSE)*$AK61))+IF($AO61=EW$3,$AM61/VLOOKUP($AO61,Data!$A$50:$B$56,2,FALSE),0)</f>
        <v>0</v>
      </c>
      <c r="EX61" s="11">
        <f>IF(EX$2=$A61,0,IF(HLOOKUP(EX$2,Recipes!$H:$GI,'Production Calculator'!$A61+2,FALSE)=0,0,HLOOKUP(EX$2,Recipes!$H:$GI,'Production Calculator'!$A61+2,FALSE)*$AK61))+IF($AO61=EX$3,$AM61/VLOOKUP($AO61,Data!$A$50:$B$56,2,FALSE),0)</f>
        <v>0</v>
      </c>
      <c r="EY61" s="11">
        <f>IF(EY$2=$A61,0,IF(HLOOKUP(EY$2,Recipes!$H:$GI,'Production Calculator'!$A61+2,FALSE)=0,0,HLOOKUP(EY$2,Recipes!$H:$GI,'Production Calculator'!$A61+2,FALSE)*$AK61))+IF($AO61=EY$3,$AM61/VLOOKUP($AO61,Data!$A$50:$B$56,2,FALSE),0)</f>
        <v>0</v>
      </c>
      <c r="EZ61" s="11">
        <f>IF(EZ$2=$A61,0,IF(HLOOKUP(EZ$2,Recipes!$H:$GI,'Production Calculator'!$A61+2,FALSE)=0,0,HLOOKUP(EZ$2,Recipes!$H:$GI,'Production Calculator'!$A61+2,FALSE)*$AK61))+IF($AO61=EZ$3,$AM61/VLOOKUP($AO61,Data!$A$50:$B$56,2,FALSE),0)</f>
        <v>0</v>
      </c>
      <c r="FA61" s="11">
        <f>IF(FA$2=$A61,0,IF(HLOOKUP(FA$2,Recipes!$H:$GI,'Production Calculator'!$A61+2,FALSE)=0,0,HLOOKUP(FA$2,Recipes!$H:$GI,'Production Calculator'!$A61+2,FALSE)*$AK61))+IF($AO61=FA$3,$AM61/VLOOKUP($AO61,Data!$A$50:$B$56,2,FALSE),0)</f>
        <v>0</v>
      </c>
      <c r="FB61" s="11">
        <f>IF(FB$2=$A61,0,IF(HLOOKUP(FB$2,Recipes!$H:$GI,'Production Calculator'!$A61+2,FALSE)=0,0,HLOOKUP(FB$2,Recipes!$H:$GI,'Production Calculator'!$A61+2,FALSE)*$AK61))+IF($AO61=FB$3,$AM61/VLOOKUP($AO61,Data!$A$50:$B$56,2,FALSE),0)</f>
        <v>0</v>
      </c>
      <c r="FC61" s="11">
        <f>IF(FC$2=$A61,0,IF(HLOOKUP(FC$2,Recipes!$H:$GI,'Production Calculator'!$A61+2,FALSE)=0,0,HLOOKUP(FC$2,Recipes!$H:$GI,'Production Calculator'!$A61+2,FALSE)*$AK61))+IF($AO61=FC$3,$AM61/VLOOKUP($AO61,Data!$A$50:$B$56,2,FALSE),0)</f>
        <v>0</v>
      </c>
      <c r="FD61" s="11">
        <f>IF(FD$2=$A61,0,IF(HLOOKUP(FD$2,Recipes!$H:$GI,'Production Calculator'!$A61+2,FALSE)=0,0,HLOOKUP(FD$2,Recipes!$H:$GI,'Production Calculator'!$A61+2,FALSE)*$AK61))+IF($AO61=FD$3,$AM61/VLOOKUP($AO61,Data!$A$50:$B$56,2,FALSE),0)</f>
        <v>0</v>
      </c>
      <c r="FE61" s="11">
        <f>IF(FE$2=$A61,0,IF(HLOOKUP(FE$2,Recipes!$H:$GI,'Production Calculator'!$A61+2,FALSE)=0,0,HLOOKUP(FE$2,Recipes!$H:$GI,'Production Calculator'!$A61+2,FALSE)*$AK61))+IF($AO61=FE$3,$AM61/VLOOKUP($AO61,Data!$A$50:$B$56,2,FALSE),0)</f>
        <v>0</v>
      </c>
      <c r="FF61" s="11">
        <f>IF(FF$2=$A61,0,IF(HLOOKUP(FF$2,Recipes!$H:$GI,'Production Calculator'!$A61+2,FALSE)=0,0,HLOOKUP(FF$2,Recipes!$H:$GI,'Production Calculator'!$A61+2,FALSE)*$AK61))+IF($AO61=FF$3,$AM61/VLOOKUP($AO61,Data!$A$50:$B$56,2,FALSE),0)</f>
        <v>0</v>
      </c>
      <c r="FG61" s="11">
        <f>IF(FG$2=$A61,0,IF(HLOOKUP(FG$2,Recipes!$H:$GI,'Production Calculator'!$A61+2,FALSE)=0,0,HLOOKUP(FG$2,Recipes!$H:$GI,'Production Calculator'!$A61+2,FALSE)*$AK61))+IF($AO61=FG$3,$AM61/VLOOKUP($AO61,Data!$A$50:$B$56,2,FALSE),0)</f>
        <v>0</v>
      </c>
      <c r="FH61" s="11">
        <f>IF(FH$2=$A61,0,IF(HLOOKUP(FH$2,Recipes!$H:$GI,'Production Calculator'!$A61+2,FALSE)=0,0,HLOOKUP(FH$2,Recipes!$H:$GI,'Production Calculator'!$A61+2,FALSE)*$AK61))+IF($AO61=FH$3,$AM61/VLOOKUP($AO61,Data!$A$50:$B$56,2,FALSE),0)</f>
        <v>0</v>
      </c>
      <c r="FI61" s="11">
        <f>IF(FI$2=$A61,0,IF(HLOOKUP(FI$2,Recipes!$H:$GI,'Production Calculator'!$A61+2,FALSE)=0,0,HLOOKUP(FI$2,Recipes!$H:$GI,'Production Calculator'!$A61+2,FALSE)*$AK61))+IF($AO61=FI$3,$AM61/VLOOKUP($AO61,Data!$A$50:$B$56,2,FALSE),0)</f>
        <v>0</v>
      </c>
      <c r="FJ61" s="11">
        <f>IF(FJ$2=$A61,0,IF(HLOOKUP(FJ$2,Recipes!$H:$GI,'Production Calculator'!$A61+2,FALSE)=0,0,HLOOKUP(FJ$2,Recipes!$H:$GI,'Production Calculator'!$A61+2,FALSE)*$AK61))+IF($AO61=FJ$3,$AM61/VLOOKUP($AO61,Data!$A$50:$B$56,2,FALSE),0)</f>
        <v>0</v>
      </c>
      <c r="FK61" s="11">
        <f>IF(FK$2=$A61,0,IF(HLOOKUP(FK$2,Recipes!$H:$GI,'Production Calculator'!$A61+2,FALSE)=0,0,HLOOKUP(FK$2,Recipes!$H:$GI,'Production Calculator'!$A61+2,FALSE)*$AK61))+IF($AO61=FK$3,$AM61/VLOOKUP($AO61,Data!$A$50:$B$56,2,FALSE),0)</f>
        <v>0</v>
      </c>
      <c r="FL61" s="11">
        <f>IF(FL$2=$A61,0,IF(HLOOKUP(FL$2,Recipes!$H:$GI,'Production Calculator'!$A61+2,FALSE)=0,0,HLOOKUP(FL$2,Recipes!$H:$GI,'Production Calculator'!$A61+2,FALSE)*$AK61))+IF($AO61=FL$3,$AM61/VLOOKUP($AO61,Data!$A$50:$B$56,2,FALSE),0)</f>
        <v>0</v>
      </c>
      <c r="FM61" s="11">
        <f>IF(FM$2=$A61,0,IF(HLOOKUP(FM$2,Recipes!$H:$GI,'Production Calculator'!$A61+2,FALSE)=0,0,HLOOKUP(FM$2,Recipes!$H:$GI,'Production Calculator'!$A61+2,FALSE)*$AK61))+IF($AO61=FM$3,$AM61/VLOOKUP($AO61,Data!$A$50:$B$56,2,FALSE),0)</f>
        <v>0</v>
      </c>
      <c r="FN61" s="11">
        <f>IF(FN$2=$A61,0,IF(HLOOKUP(FN$2,Recipes!$H:$GI,'Production Calculator'!$A61+2,FALSE)=0,0,HLOOKUP(FN$2,Recipes!$H:$GI,'Production Calculator'!$A61+2,FALSE)*$AK61))+IF($AO61=FN$3,$AM61/VLOOKUP($AO61,Data!$A$50:$B$56,2,FALSE),0)</f>
        <v>0</v>
      </c>
      <c r="FO61" s="11">
        <f>IF(FO$2=$A61,0,IF(HLOOKUP(FO$2,Recipes!$H:$GI,'Production Calculator'!$A61+2,FALSE)=0,0,HLOOKUP(FO$2,Recipes!$H:$GI,'Production Calculator'!$A61+2,FALSE)*$AK61))+IF($AO61=FO$3,$AM61/VLOOKUP($AO61,Data!$A$50:$B$56,2,FALSE),0)</f>
        <v>0</v>
      </c>
      <c r="FP61" s="11">
        <f>IF(FP$2=$A61,0,IF(HLOOKUP(FP$2,Recipes!$H:$GI,'Production Calculator'!$A61+2,FALSE)=0,0,HLOOKUP(FP$2,Recipes!$H:$GI,'Production Calculator'!$A61+2,FALSE)*$AK61))+IF($AO61=FP$3,$AM61/VLOOKUP($AO61,Data!$A$50:$B$56,2,FALSE),0)</f>
        <v>0</v>
      </c>
      <c r="FQ61" s="11">
        <f>IF(FQ$2=$A61,0,IF(HLOOKUP(FQ$2,Recipes!$H:$GI,'Production Calculator'!$A61+2,FALSE)=0,0,HLOOKUP(FQ$2,Recipes!$H:$GI,'Production Calculator'!$A61+2,FALSE)*$AK61))+IF($AO61=FQ$3,$AM61/VLOOKUP($AO61,Data!$A$50:$B$56,2,FALSE),0)</f>
        <v>0</v>
      </c>
      <c r="FR61" s="11">
        <f>IF(FR$2=$A61,0,IF(HLOOKUP(FR$2,Recipes!$H:$GI,'Production Calculator'!$A61+2,FALSE)=0,0,HLOOKUP(FR$2,Recipes!$H:$GI,'Production Calculator'!$A61+2,FALSE)*$AK61))+IF($AO61=FR$3,$AM61/VLOOKUP($AO61,Data!$A$50:$B$56,2,FALSE),0)</f>
        <v>0</v>
      </c>
      <c r="FS61" s="11">
        <f>IF(FS$2=$A61,0,IF(HLOOKUP(FS$2,Recipes!$H:$GI,'Production Calculator'!$A61+2,FALSE)=0,0,HLOOKUP(FS$2,Recipes!$H:$GI,'Production Calculator'!$A61+2,FALSE)*$AK61))+IF($AO61=FS$3,$AM61/VLOOKUP($AO61,Data!$A$50:$B$56,2,FALSE),0)</f>
        <v>0</v>
      </c>
      <c r="FT61" s="11">
        <f>IF(FT$2=$A61,0,IF(HLOOKUP(FT$2,Recipes!$H:$GI,'Production Calculator'!$A61+2,FALSE)=0,0,HLOOKUP(FT$2,Recipes!$H:$GI,'Production Calculator'!$A61+2,FALSE)*$AK61))+IF($AO61=FT$3,$AM61/VLOOKUP($AO61,Data!$A$50:$B$56,2,FALSE),0)</f>
        <v>0</v>
      </c>
      <c r="FU61" s="11">
        <f>IF(FU$2=$A61,0,IF(HLOOKUP(FU$2,Recipes!$H:$GI,'Production Calculator'!$A61+2,FALSE)=0,0,HLOOKUP(FU$2,Recipes!$H:$GI,'Production Calculator'!$A61+2,FALSE)*$AK61))+IF($AO61=FU$3,$AM61/VLOOKUP($AO61,Data!$A$50:$B$56,2,FALSE),0)</f>
        <v>0</v>
      </c>
      <c r="FV61" s="11">
        <f>IF(FV$2=$A61,0,IF(HLOOKUP(FV$2,Recipes!$H:$GI,'Production Calculator'!$A61+2,FALSE)=0,0,HLOOKUP(FV$2,Recipes!$H:$GI,'Production Calculator'!$A61+2,FALSE)*$AK61))+IF($AO61=FV$3,$AM61/VLOOKUP($AO61,Data!$A$50:$B$56,2,FALSE),0)</f>
        <v>0</v>
      </c>
      <c r="FW61" s="11">
        <f>IF(FW$2=$A61,0,IF(HLOOKUP(FW$2,Recipes!$H:$GI,'Production Calculator'!$A61+2,FALSE)=0,0,HLOOKUP(FW$2,Recipes!$H:$GI,'Production Calculator'!$A61+2,FALSE)*$AK61))+IF($AO61=FW$3,$AM61/VLOOKUP($AO61,Data!$A$50:$B$56,2,FALSE),0)</f>
        <v>0</v>
      </c>
      <c r="FX61" s="11">
        <f>IF(FX$2=$A61,0,IF(HLOOKUP(FX$2,Recipes!$H:$GI,'Production Calculator'!$A61+2,FALSE)=0,0,HLOOKUP(FX$2,Recipes!$H:$GI,'Production Calculator'!$A61+2,FALSE)*$AK61))+IF($AO61=FX$3,$AM61/VLOOKUP($AO61,Data!$A$50:$B$56,2,FALSE),0)</f>
        <v>0</v>
      </c>
      <c r="FY61" s="11">
        <f>IF(FY$2=$A61,0,IF(HLOOKUP(FY$2,Recipes!$H:$GI,'Production Calculator'!$A61+2,FALSE)=0,0,HLOOKUP(FY$2,Recipes!$H:$GI,'Production Calculator'!$A61+2,FALSE)*$AK61))+IF($AO61=FY$3,$AM61/VLOOKUP($AO61,Data!$A$50:$B$56,2,FALSE),0)</f>
        <v>0</v>
      </c>
      <c r="FZ61" s="11">
        <f>IF(FZ$2=$A61,0,IF(HLOOKUP(FZ$2,Recipes!$H:$GI,'Production Calculator'!$A61+2,FALSE)=0,0,HLOOKUP(FZ$2,Recipes!$H:$GI,'Production Calculator'!$A61+2,FALSE)*$AK61))+IF($AO61=FZ$3,$AM61/VLOOKUP($AO61,Data!$A$50:$B$56,2,FALSE),0)</f>
        <v>0</v>
      </c>
      <c r="GA61" s="11">
        <f>IF(GA$2=$A61,0,IF(HLOOKUP(GA$2,Recipes!$H:$GI,'Production Calculator'!$A61+2,FALSE)=0,0,HLOOKUP(GA$2,Recipes!$H:$GI,'Production Calculator'!$A61+2,FALSE)*$AK61))+IF($AO61=GA$3,$AM61/VLOOKUP($AO61,Data!$A$50:$B$56,2,FALSE),0)</f>
        <v>0</v>
      </c>
      <c r="GB61" s="11">
        <f>IF(GB$2=$A61,0,IF(HLOOKUP(GB$2,Recipes!$H:$GI,'Production Calculator'!$A61+2,FALSE)=0,0,HLOOKUP(GB$2,Recipes!$H:$GI,'Production Calculator'!$A61+2,FALSE)*$AK61))+IF($AO61=GB$3,$AM61/VLOOKUP($AO61,Data!$A$50:$B$56,2,FALSE),0)</f>
        <v>0</v>
      </c>
      <c r="GC61" s="11">
        <f>IF(GC$2=$A61,0,IF(HLOOKUP(GC$2,Recipes!$H:$GI,'Production Calculator'!$A61+2,FALSE)=0,0,HLOOKUP(GC$2,Recipes!$H:$GI,'Production Calculator'!$A61+2,FALSE)*$AK61))+IF($AO61=GC$3,$AM61/VLOOKUP($AO61,Data!$A$50:$B$56,2,FALSE),0)</f>
        <v>0</v>
      </c>
      <c r="GD61" s="11">
        <f>IF(GD$2=$A61,0,IF(HLOOKUP(GD$2,Recipes!$H:$GI,'Production Calculator'!$A61+2,FALSE)=0,0,HLOOKUP(GD$2,Recipes!$H:$GI,'Production Calculator'!$A61+2,FALSE)*$AK61))+IF($AO61=GD$3,$AM61/VLOOKUP($AO61,Data!$A$50:$B$56,2,FALSE),0)</f>
        <v>0</v>
      </c>
      <c r="GE61" s="11">
        <f>IF(GE$2=$A61,0,IF(HLOOKUP(GE$2,Recipes!$H:$GI,'Production Calculator'!$A61+2,FALSE)=0,0,HLOOKUP(GE$2,Recipes!$H:$GI,'Production Calculator'!$A61+2,FALSE)*$AK61))+IF($AO61=GE$3,$AM61/VLOOKUP($AO61,Data!$A$50:$B$56,2,FALSE),0)</f>
        <v>0</v>
      </c>
      <c r="GF61" s="11">
        <f>IF(GF$2=$A61,0,IF(HLOOKUP(GF$2,Recipes!$H:$GI,'Production Calculator'!$A61+2,FALSE)=0,0,HLOOKUP(GF$2,Recipes!$H:$GI,'Production Calculator'!$A61+2,FALSE)*$AK61))+IF($AO61=GF$3,$AM61/VLOOKUP($AO61,Data!$A$50:$B$56,2,FALSE),0)</f>
        <v>0</v>
      </c>
      <c r="GG61" s="11">
        <f>IF(GG$2=$A61,0,IF(HLOOKUP(GG$2,Recipes!$H:$GI,'Production Calculator'!$A61+2,FALSE)=0,0,HLOOKUP(GG$2,Recipes!$H:$GI,'Production Calculator'!$A61+2,FALSE)*$AK61))+IF($AO61=GG$3,$AM61/VLOOKUP($AO61,Data!$A$50:$B$56,2,FALSE),0)</f>
        <v>0</v>
      </c>
      <c r="GH61" s="11">
        <f>IF(GH$2=$A61,0,IF(HLOOKUP(GH$2,Recipes!$H:$GI,'Production Calculator'!$A61+2,FALSE)=0,0,HLOOKUP(GH$2,Recipes!$H:$GI,'Production Calculator'!$A61+2,FALSE)*$AK61))+IF($AO61=GH$3,$AM61/VLOOKUP($AO61,Data!$A$50:$B$56,2,FALSE),0)</f>
        <v>0</v>
      </c>
      <c r="GI61" s="11">
        <f>IF(GI$2=$A61,0,IF(HLOOKUP(GI$2,Recipes!$H:$GI,'Production Calculator'!$A61+2,FALSE)=0,0,HLOOKUP(GI$2,Recipes!$H:$GI,'Production Calculator'!$A61+2,FALSE)*$AK61))+IF($AO61=GI$3,$AM61/VLOOKUP($AO61,Data!$A$50:$B$56,2,FALSE),0)</f>
        <v>0</v>
      </c>
      <c r="GJ61" s="11">
        <f>IF(GJ$2=$A61,0,IF(HLOOKUP(GJ$2,Recipes!$H:$GI,'Production Calculator'!$A61+2,FALSE)=0,0,HLOOKUP(GJ$2,Recipes!$H:$GI,'Production Calculator'!$A61+2,FALSE)*$AK61))+IF($AO61=GJ$3,$AM61/VLOOKUP($AO61,Data!$A$50:$B$56,2,FALSE),0)</f>
        <v>0</v>
      </c>
      <c r="GK61" s="11">
        <f>IF(GK$2=$A61,0,IF(HLOOKUP(GK$2,Recipes!$H:$GI,'Production Calculator'!$A61+2,FALSE)=0,0,HLOOKUP(GK$2,Recipes!$H:$GI,'Production Calculator'!$A61+2,FALSE)*$AK61))+IF($AO61=GK$3,$AM61/VLOOKUP($AO61,Data!$A$50:$B$56,2,FALSE),0)</f>
        <v>0</v>
      </c>
      <c r="GL61" s="11">
        <f>IF(GL$2=$A61,0,IF(HLOOKUP(GL$2,Recipes!$H:$GI,'Production Calculator'!$A61+2,FALSE)=0,0,HLOOKUP(GL$2,Recipes!$H:$GI,'Production Calculator'!$A61+2,FALSE)*$AK61))+IF($AO61=GL$3,$AM61/VLOOKUP($AO61,Data!$A$50:$B$56,2,FALSE),0)</f>
        <v>0</v>
      </c>
      <c r="GM61" s="11">
        <f>IF(GM$2=$A61,0,IF(HLOOKUP(GM$2,Recipes!$H:$GI,'Production Calculator'!$A61+2,FALSE)=0,0,HLOOKUP(GM$2,Recipes!$H:$GI,'Production Calculator'!$A61+2,FALSE)*$AK61))+IF($AO61=GM$3,$AM61/VLOOKUP($AO61,Data!$A$50:$B$56,2,FALSE),0)</f>
        <v>0</v>
      </c>
      <c r="GN61" s="11">
        <f>IF(GN$2=$A61,0,IF(HLOOKUP(GN$2,Recipes!$H:$GI,'Production Calculator'!$A61+2,FALSE)=0,0,HLOOKUP(GN$2,Recipes!$H:$GI,'Production Calculator'!$A61+2,FALSE)*$AK61))+IF($AO61=GN$3,$AM61/VLOOKUP($AO61,Data!$A$50:$B$56,2,FALSE),0)</f>
        <v>0</v>
      </c>
      <c r="GO61" s="11">
        <f>IF(GO$2=$A61,0,IF(HLOOKUP(GO$2,Recipes!$H:$GI,'Production Calculator'!$A61+2,FALSE)=0,0,HLOOKUP(GO$2,Recipes!$H:$GI,'Production Calculator'!$A61+2,FALSE)*$AK61))+IF($AO61=GO$3,$AM61/VLOOKUP($AO61,Data!$A$50:$B$56,2,FALSE),0)</f>
        <v>0</v>
      </c>
      <c r="GP61" s="11">
        <f>IF(GP$2=$A61,0,IF(HLOOKUP(GP$2,Recipes!$H:$GI,'Production Calculator'!$A61+2,FALSE)=0,0,HLOOKUP(GP$2,Recipes!$H:$GI,'Production Calculator'!$A61+2,FALSE)*$AK61))+IF($AO61=GP$3,$AM61/VLOOKUP($AO61,Data!$A$50:$B$56,2,FALSE),0)</f>
        <v>0</v>
      </c>
      <c r="GQ61" s="11">
        <f>IF(GQ$2=$A61,0,IF(HLOOKUP(GQ$2,Recipes!$H:$GI,'Production Calculator'!$A61+2,FALSE)=0,0,HLOOKUP(GQ$2,Recipes!$H:$GI,'Production Calculator'!$A61+2,FALSE)*$AK61))+IF($AO61=GQ$3,$AM61/VLOOKUP($AO61,Data!$A$50:$B$56,2,FALSE),0)</f>
        <v>0</v>
      </c>
      <c r="GR61" s="11">
        <f>IF(GR$2=$A61,0,IF(HLOOKUP(GR$2,Recipes!$H:$GI,'Production Calculator'!$A61+2,FALSE)=0,0,HLOOKUP(GR$2,Recipes!$H:$GI,'Production Calculator'!$A61+2,FALSE)*$AK61))+IF($AO61=GR$3,$AM61/VLOOKUP($AO61,Data!$A$50:$B$56,2,FALSE),0)</f>
        <v>0</v>
      </c>
      <c r="GS61" s="11">
        <f>IF(GS$2=$A61,0,IF(HLOOKUP(GS$2,Recipes!$H:$GI,'Production Calculator'!$A61+2,FALSE)=0,0,HLOOKUP(GS$2,Recipes!$H:$GI,'Production Calculator'!$A61+2,FALSE)*$AK61))+IF($AO61=GS$3,$AM61/VLOOKUP($AO61,Data!$A$50:$B$56,2,FALSE),0)</f>
        <v>0</v>
      </c>
      <c r="GT61" s="11">
        <f>IF(GT$2=$A61,0,IF(HLOOKUP(GT$2,Recipes!$H:$GI,'Production Calculator'!$A61+2,FALSE)=0,0,HLOOKUP(GT$2,Recipes!$H:$GI,'Production Calculator'!$A61+2,FALSE)*$AK61))+IF($AO61=GT$3,$AM61/VLOOKUP($AO61,Data!$A$50:$B$56,2,FALSE),0)</f>
        <v>0</v>
      </c>
      <c r="GU61" s="11">
        <f>IF(GU$2=$A61,0,IF(HLOOKUP(GU$2,Recipes!$H:$GI,'Production Calculator'!$A61+2,FALSE)=0,0,HLOOKUP(GU$2,Recipes!$H:$GI,'Production Calculator'!$A61+2,FALSE)*$AK61))+IF($AO61=GU$3,$AM61/VLOOKUP($AO61,Data!$A$50:$B$56,2,FALSE),0)</f>
        <v>0</v>
      </c>
      <c r="GV61" s="11">
        <f>IF(GV$2=$A61,0,IF(HLOOKUP(GV$2,Recipes!$H:$GI,'Production Calculator'!$A61+2,FALSE)=0,0,HLOOKUP(GV$2,Recipes!$H:$GI,'Production Calculator'!$A61+2,FALSE)*$AK61))+IF($AO61=GV$3,$AM61/VLOOKUP($AO61,Data!$A$50:$B$56,2,FALSE),0)</f>
        <v>0</v>
      </c>
      <c r="GW61" s="11">
        <f>IF(GW$2=$A61,0,IF(HLOOKUP(GW$2,Recipes!$H:$GI,'Production Calculator'!$A61+2,FALSE)=0,0,HLOOKUP(GW$2,Recipes!$H:$GI,'Production Calculator'!$A61+2,FALSE)*$AK61))+IF($AO61=GW$3,$AM61/VLOOKUP($AO61,Data!$A$50:$B$56,2,FALSE),0)</f>
        <v>0</v>
      </c>
      <c r="GX61" s="11">
        <f>IF(GX$2=$A61,0,IF(HLOOKUP(GX$2,Recipes!$H:$GI,'Production Calculator'!$A61+2,FALSE)=0,0,HLOOKUP(GX$2,Recipes!$H:$GI,'Production Calculator'!$A61+2,FALSE)*$AK61))+IF($AO61=GX$3,$AM61/VLOOKUP($AO61,Data!$A$50:$B$56,2,FALSE),0)</f>
        <v>0</v>
      </c>
      <c r="GY61" s="11">
        <f>IF(GY$2=$A61,0,IF(HLOOKUP(GY$2,Recipes!$H:$GI,'Production Calculator'!$A61+2,FALSE)=0,0,HLOOKUP(GY$2,Recipes!$H:$GI,'Production Calculator'!$A61+2,FALSE)*$AK61))+IF($AO61=GY$3,$AM61/VLOOKUP($AO61,Data!$A$50:$B$56,2,FALSE),0)</f>
        <v>0</v>
      </c>
      <c r="GZ61" s="11">
        <f>IF(GZ$2=$A61,0,IF(HLOOKUP(GZ$2,Recipes!$H:$GI,'Production Calculator'!$A61+2,FALSE)=0,0,HLOOKUP(GZ$2,Recipes!$H:$GI,'Production Calculator'!$A61+2,FALSE)*$AK61))+IF($AO61=GZ$3,$AM61/VLOOKUP($AO61,Data!$A$50:$B$56,2,FALSE),0)</f>
        <v>0</v>
      </c>
      <c r="HA61" s="11">
        <f>IF(HA$2=$A61,0,IF(HLOOKUP(HA$2,Recipes!$H:$GI,'Production Calculator'!$A61+2,FALSE)=0,0,HLOOKUP(HA$2,Recipes!$H:$GI,'Production Calculator'!$A61+2,FALSE)*$AK61))+IF($AO61=HA$3,$AM61/VLOOKUP($AO61,Data!$A$50:$B$56,2,FALSE),0)</f>
        <v>0</v>
      </c>
      <c r="HB61" s="11">
        <f>IF(HB$2=$A61,0,IF(HLOOKUP(HB$2,Recipes!$H:$GI,'Production Calculator'!$A61+2,FALSE)=0,0,HLOOKUP(HB$2,Recipes!$H:$GI,'Production Calculator'!$A61+2,FALSE)*$AK61))+IF($AO61=HB$3,$AM61/VLOOKUP($AO61,Data!$A$50:$B$56,2,FALSE),0)</f>
        <v>0</v>
      </c>
      <c r="HC61" s="11">
        <f>IF(HC$2=$A61,0,IF(HLOOKUP(HC$2,Recipes!$H:$GI,'Production Calculator'!$A61+2,FALSE)=0,0,HLOOKUP(HC$2,Recipes!$H:$GI,'Production Calculator'!$A61+2,FALSE)*$AK61))+IF($AO61=HC$3,$AM61/VLOOKUP($AO61,Data!$A$50:$B$56,2,FALSE),0)</f>
        <v>0</v>
      </c>
      <c r="HD61" s="11">
        <f>IF(HD$2=$A61,0,IF(HLOOKUP(HD$2,Recipes!$H:$GI,'Production Calculator'!$A61+2,FALSE)=0,0,HLOOKUP(HD$2,Recipes!$H:$GI,'Production Calculator'!$A61+2,FALSE)*$AK61))+IF($AO61=HD$3,$AM61/VLOOKUP($AO61,Data!$A$50:$B$56,2,FALSE),0)</f>
        <v>0</v>
      </c>
      <c r="HE61" s="11">
        <f>IF(HE$2=$A61,0,IF(HLOOKUP(HE$2,Recipes!$H:$GI,'Production Calculator'!$A61+2,FALSE)=0,0,HLOOKUP(HE$2,Recipes!$H:$GI,'Production Calculator'!$A61+2,FALSE)*$AK61))+IF($AO61=HE$3,$AM61/VLOOKUP($AO61,Data!$A$50:$B$56,2,FALSE),0)</f>
        <v>0</v>
      </c>
      <c r="HF61" s="11">
        <f>IF(HF$2=$A61,0,IF(HLOOKUP(HF$2,Recipes!$H:$GI,'Production Calculator'!$A61+2,FALSE)=0,0,HLOOKUP(HF$2,Recipes!$H:$GI,'Production Calculator'!$A61+2,FALSE)*$AK61))+IF($AO61=HF$3,$AM61/VLOOKUP($AO61,Data!$A$50:$B$56,2,FALSE),0)</f>
        <v>0</v>
      </c>
      <c r="HG61" s="11">
        <f>IF(HG$2=$A61,0,IF(HLOOKUP(HG$2,Recipes!$H:$GI,'Production Calculator'!$A61+2,FALSE)=0,0,HLOOKUP(HG$2,Recipes!$H:$GI,'Production Calculator'!$A61+2,FALSE)*$AK61))+IF($AO61=HG$3,$AM61/VLOOKUP($AO61,Data!$A$50:$B$56,2,FALSE),0)</f>
        <v>0</v>
      </c>
      <c r="HH61" s="11">
        <f>IF(HH$2=$A61,0,IF(HLOOKUP(HH$2,Recipes!$H:$GI,'Production Calculator'!$A61+2,FALSE)=0,0,HLOOKUP(HH$2,Recipes!$H:$GI,'Production Calculator'!$A61+2,FALSE)*$AK61))+IF($AO61=HH$3,$AM61/VLOOKUP($AO61,Data!$A$50:$B$56,2,FALSE),0)</f>
        <v>0</v>
      </c>
      <c r="HI61" s="11">
        <f>IF(HI$2=$A61,0,IF(HLOOKUP(HI$2,Recipes!$H:$GI,'Production Calculator'!$A61+2,FALSE)=0,0,HLOOKUP(HI$2,Recipes!$H:$GI,'Production Calculator'!$A61+2,FALSE)*$AK61))+IF($AO61=HI$3,$AM61/VLOOKUP($AO61,Data!$A$50:$B$56,2,FALSE),0)</f>
        <v>0</v>
      </c>
      <c r="HJ61" s="11">
        <f>IF(HJ$2=$A61,0,IF(HLOOKUP(HJ$2,Recipes!$H:$GI,'Production Calculator'!$A61+2,FALSE)=0,0,HLOOKUP(HJ$2,Recipes!$H:$GI,'Production Calculator'!$A61+2,FALSE)*$AK61))+IF($AO61=HJ$3,$AM61/VLOOKUP($AO61,Data!$A$50:$B$56,2,FALSE),0)</f>
        <v>0</v>
      </c>
      <c r="HK61" s="11">
        <f>IF(HK$2=$A61,0,IF(HLOOKUP(HK$2,Recipes!$H:$GI,'Production Calculator'!$A61+2,FALSE)=0,0,HLOOKUP(HK$2,Recipes!$H:$GI,'Production Calculator'!$A61+2,FALSE)*$AK61))+IF($AO61=HK$3,$AM61/VLOOKUP($AO61,Data!$A$50:$B$56,2,FALSE),0)</f>
        <v>0</v>
      </c>
      <c r="HL61" s="11">
        <f>IF(HL$2=$A61,0,IF(HLOOKUP(HL$2,Recipes!$H:$GI,'Production Calculator'!$A61+2,FALSE)=0,0,HLOOKUP(HL$2,Recipes!$H:$GI,'Production Calculator'!$A61+2,FALSE)*$AK61))+IF($AO61=HL$3,$AM61/VLOOKUP($AO61,Data!$A$50:$B$56,2,FALSE),0)</f>
        <v>0</v>
      </c>
      <c r="HM61" s="11">
        <f>IF(HM$2=$A61,0,IF(HLOOKUP(HM$2,Recipes!$H:$GI,'Production Calculator'!$A61+2,FALSE)=0,0,HLOOKUP(HM$2,Recipes!$H:$GI,'Production Calculator'!$A61+2,FALSE)*$AK61))+IF($AO61=HM$3,$AM61/VLOOKUP($AO61,Data!$A$50:$B$56,2,FALSE),0)</f>
        <v>0</v>
      </c>
      <c r="HN61" s="11">
        <f>IF(HN$2=$A61,0,IF(HLOOKUP(HN$2,Recipes!$H:$GI,'Production Calculator'!$A61+2,FALSE)=0,0,HLOOKUP(HN$2,Recipes!$H:$GI,'Production Calculator'!$A61+2,FALSE)*$AK61))+IF($AO61=HN$3,$AM61/VLOOKUP($AO61,Data!$A$50:$B$56,2,FALSE),0)</f>
        <v>0</v>
      </c>
      <c r="HO61" s="11">
        <f>IF(HO$2=$A61,0,IF(HLOOKUP(HO$2,Recipes!$H:$GI,'Production Calculator'!$A61+2,FALSE)=0,0,HLOOKUP(HO$2,Recipes!$H:$GI,'Production Calculator'!$A61+2,FALSE)*$AK61))+IF($AO61=HO$3,$AM61/VLOOKUP($AO61,Data!$A$50:$B$56,2,FALSE),0)</f>
        <v>0</v>
      </c>
      <c r="HP61" s="11">
        <f>IF(HP$2=$A61,0,IF(HLOOKUP(HP$2,Recipes!$H:$GI,'Production Calculator'!$A61+2,FALSE)=0,0,HLOOKUP(HP$2,Recipes!$H:$GI,'Production Calculator'!$A61+2,FALSE)*$AK61))+IF($AO61=HP$3,$AM61/VLOOKUP($AO61,Data!$A$50:$B$56,2,FALSE),0)</f>
        <v>0</v>
      </c>
      <c r="HQ61" s="11">
        <f>IF(HQ$2=$A61,0,IF(HLOOKUP(HQ$2,Recipes!$H:$GI,'Production Calculator'!$A61+2,FALSE)=0,0,HLOOKUP(HQ$2,Recipes!$H:$GI,'Production Calculator'!$A61+2,FALSE)*$AK61))+IF($AO61=HQ$3,$AM61/VLOOKUP($AO61,Data!$A$50:$B$56,2,FALSE),0)</f>
        <v>0</v>
      </c>
      <c r="HR61" s="11">
        <f>IF(HR$2=$A61,0,IF(HLOOKUP(HR$2,Recipes!$H:$GI,'Production Calculator'!$A61+2,FALSE)=0,0,HLOOKUP(HR$2,Recipes!$H:$GI,'Production Calculator'!$A61+2,FALSE)*$AK61))+IF($AO61=HR$3,$AM61/VLOOKUP($AO61,Data!$A$50:$B$56,2,FALSE),0)</f>
        <v>0</v>
      </c>
      <c r="HS61" s="121"/>
    </row>
    <row r="62" spans="1:227" x14ac:dyDescent="0.45">
      <c r="A62" s="77"/>
      <c r="B62" s="176" t="s">
        <v>12</v>
      </c>
      <c r="C62" s="177"/>
      <c r="D62" s="177"/>
      <c r="E62" s="177"/>
      <c r="F62" s="177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7"/>
      <c r="AE62" s="177"/>
      <c r="AF62" s="177"/>
      <c r="AG62" s="177"/>
      <c r="AH62" s="177"/>
      <c r="AI62" s="177"/>
      <c r="AJ62" s="177"/>
      <c r="AK62" s="177"/>
      <c r="AL62" s="177"/>
      <c r="AM62" s="177"/>
      <c r="AN62" s="177"/>
      <c r="AO62" s="178"/>
      <c r="AP62" s="79"/>
      <c r="AQ62" s="78"/>
      <c r="AR62" s="78"/>
      <c r="AS62" s="78"/>
      <c r="AT62" s="78"/>
      <c r="AU62" s="78"/>
      <c r="AV62" s="78"/>
      <c r="AW62" s="78"/>
      <c r="AX62" s="78"/>
      <c r="AY62" s="78"/>
      <c r="AZ62" s="78"/>
      <c r="BA62" s="78"/>
      <c r="BB62" s="78"/>
      <c r="BC62" s="78"/>
      <c r="BD62" s="78"/>
      <c r="BE62" s="78"/>
      <c r="BF62" s="78"/>
      <c r="BG62" s="78"/>
      <c r="BH62" s="78"/>
      <c r="BI62" s="78"/>
      <c r="BJ62" s="78"/>
      <c r="BK62" s="78"/>
      <c r="BL62" s="78"/>
      <c r="BM62" s="78"/>
      <c r="BN62" s="78"/>
      <c r="BO62" s="78"/>
      <c r="BP62" s="78"/>
      <c r="BQ62" s="78"/>
      <c r="BR62" s="78"/>
      <c r="BS62" s="78"/>
      <c r="BT62" s="78"/>
      <c r="BU62" s="78"/>
      <c r="BV62" s="78"/>
      <c r="BW62" s="78"/>
      <c r="BX62" s="78"/>
      <c r="BY62" s="78"/>
      <c r="BZ62" s="78"/>
      <c r="CA62" s="78"/>
      <c r="CB62" s="78"/>
      <c r="CC62" s="78"/>
      <c r="CD62" s="78"/>
      <c r="CE62" s="78"/>
      <c r="CF62" s="78"/>
      <c r="CG62" s="78"/>
      <c r="CH62" s="78"/>
      <c r="CI62" s="78"/>
      <c r="CJ62" s="78"/>
      <c r="CK62" s="78"/>
      <c r="CL62" s="78"/>
      <c r="CM62" s="78"/>
      <c r="CN62" s="78"/>
      <c r="CO62" s="78"/>
      <c r="CP62" s="78"/>
      <c r="CQ62" s="78"/>
      <c r="CR62" s="78"/>
      <c r="CS62" s="78"/>
      <c r="CT62" s="78"/>
      <c r="CU62" s="78"/>
      <c r="CV62" s="78"/>
      <c r="CW62" s="78"/>
      <c r="CX62" s="78"/>
      <c r="CY62" s="78"/>
      <c r="CZ62" s="78"/>
      <c r="DA62" s="78"/>
      <c r="DB62" s="78"/>
      <c r="DC62" s="78"/>
      <c r="DD62" s="78"/>
      <c r="DE62" s="78"/>
      <c r="DF62" s="78"/>
      <c r="DG62" s="78"/>
      <c r="DH62" s="78"/>
      <c r="DI62" s="78"/>
      <c r="DJ62" s="78"/>
      <c r="DK62" s="78"/>
      <c r="DL62" s="78"/>
      <c r="DM62" s="78"/>
      <c r="DN62" s="78"/>
      <c r="DO62" s="78"/>
      <c r="DP62" s="78"/>
      <c r="DQ62" s="78"/>
      <c r="DR62" s="78"/>
      <c r="DS62" s="78"/>
      <c r="DT62" s="78"/>
      <c r="DU62" s="78"/>
      <c r="DV62" s="78"/>
      <c r="DW62" s="78"/>
      <c r="DX62" s="78"/>
      <c r="DY62" s="78"/>
      <c r="DZ62" s="78"/>
      <c r="EA62" s="78"/>
      <c r="EB62" s="78"/>
      <c r="EC62" s="78"/>
      <c r="ED62" s="78"/>
      <c r="EE62" s="78"/>
      <c r="EF62" s="78"/>
      <c r="EG62" s="78"/>
      <c r="EH62" s="78"/>
      <c r="EI62" s="78"/>
      <c r="EJ62" s="78"/>
      <c r="EK62" s="78"/>
      <c r="EL62" s="78"/>
      <c r="EM62" s="78"/>
      <c r="EN62" s="78"/>
      <c r="EO62" s="78"/>
      <c r="EP62" s="78"/>
      <c r="EQ62" s="78"/>
      <c r="ER62" s="78"/>
      <c r="ES62" s="78"/>
      <c r="ET62" s="78"/>
      <c r="EU62" s="78"/>
      <c r="EV62" s="78"/>
      <c r="EW62" s="78"/>
      <c r="EX62" s="78"/>
      <c r="EY62" s="78"/>
      <c r="EZ62" s="78"/>
      <c r="FA62" s="78"/>
      <c r="FB62" s="78"/>
      <c r="FC62" s="78"/>
      <c r="FD62" s="78"/>
      <c r="FE62" s="78"/>
      <c r="FF62" s="78"/>
      <c r="FG62" s="78"/>
      <c r="FH62" s="78"/>
      <c r="FI62" s="78"/>
      <c r="FJ62" s="78"/>
      <c r="FK62" s="78"/>
      <c r="FL62" s="78"/>
      <c r="FM62" s="78"/>
      <c r="FN62" s="78"/>
      <c r="FO62" s="78"/>
      <c r="FP62" s="78"/>
      <c r="FQ62" s="78"/>
      <c r="FR62" s="78"/>
      <c r="FS62" s="78"/>
      <c r="FT62" s="78"/>
      <c r="FU62" s="78"/>
      <c r="FV62" s="78"/>
      <c r="FW62" s="78"/>
      <c r="FX62" s="78"/>
      <c r="FY62" s="78"/>
      <c r="FZ62" s="78"/>
      <c r="GA62" s="78"/>
      <c r="GB62" s="78"/>
      <c r="GC62" s="78"/>
      <c r="GD62" s="78"/>
      <c r="GE62" s="78"/>
      <c r="GF62" s="78"/>
      <c r="GG62" s="78"/>
      <c r="GH62" s="78"/>
      <c r="GI62" s="78"/>
      <c r="GJ62" s="78"/>
      <c r="GK62" s="78"/>
      <c r="GL62" s="78"/>
      <c r="GM62" s="78"/>
      <c r="GN62" s="78"/>
      <c r="GO62" s="78"/>
      <c r="GP62" s="78"/>
      <c r="GQ62" s="78"/>
      <c r="GR62" s="78"/>
      <c r="GS62" s="78"/>
      <c r="GT62" s="78"/>
      <c r="GU62" s="78"/>
      <c r="GV62" s="78"/>
      <c r="GW62" s="78"/>
      <c r="GX62" s="78"/>
      <c r="GY62" s="78"/>
      <c r="GZ62" s="78"/>
      <c r="HA62" s="78"/>
      <c r="HB62" s="78"/>
      <c r="HC62" s="78"/>
      <c r="HD62" s="78"/>
      <c r="HE62" s="78"/>
      <c r="HF62" s="78"/>
      <c r="HG62" s="78"/>
      <c r="HH62" s="78"/>
      <c r="HI62" s="78"/>
      <c r="HJ62" s="78"/>
      <c r="HK62" s="78"/>
      <c r="HL62" s="78"/>
      <c r="HM62" s="78"/>
      <c r="HN62" s="78"/>
      <c r="HO62" s="78"/>
      <c r="HP62" s="78"/>
      <c r="HQ62" s="78"/>
      <c r="HR62" s="78"/>
      <c r="HS62" s="121"/>
    </row>
    <row r="63" spans="1:227" x14ac:dyDescent="0.45">
      <c r="A63">
        <v>43</v>
      </c>
      <c r="B63" s="107" t="str">
        <f>VLOOKUP(A63,Recipes!A:B,2)</f>
        <v>Battery</v>
      </c>
      <c r="C63" s="134">
        <v>0</v>
      </c>
      <c r="D63" s="108">
        <f t="shared" ref="D63:D76" si="117">HLOOKUP(A63,$AQ$2:$HR$202,$A$202-1,FALSE)+C63</f>
        <v>0</v>
      </c>
      <c r="E63" s="135" t="s">
        <v>8</v>
      </c>
      <c r="F63" s="109">
        <f>VLOOKUP(A63,Recipes!$A$3:$G$186,6,FALSE)</f>
        <v>3</v>
      </c>
      <c r="G63" s="109">
        <f>VLOOKUP(A63,Recipes!$A$3:$G$186,7,FALSE)</f>
        <v>1</v>
      </c>
      <c r="H63" s="110">
        <f t="shared" ref="H63:H76" si="118">ROUNDUP(D63/AL63,0)</f>
        <v>0</v>
      </c>
      <c r="I63" s="109">
        <f>VLOOKUP(E63,Data!$A$2:$C$26,3, FALSE)</f>
        <v>2</v>
      </c>
      <c r="J63" s="149">
        <v>0</v>
      </c>
      <c r="K63" s="149">
        <v>0</v>
      </c>
      <c r="L63" s="149">
        <v>0</v>
      </c>
      <c r="M63" s="150">
        <v>0</v>
      </c>
      <c r="N63" s="150">
        <v>0</v>
      </c>
      <c r="O63" s="150">
        <v>0</v>
      </c>
      <c r="P63" s="151">
        <v>0</v>
      </c>
      <c r="Q63" s="151">
        <v>0</v>
      </c>
      <c r="R63" s="151">
        <v>0</v>
      </c>
      <c r="S63">
        <f t="shared" ref="S63" si="119">J63*$H63</f>
        <v>0</v>
      </c>
      <c r="T63">
        <f t="shared" ref="T63" si="120">K63*$H63</f>
        <v>0</v>
      </c>
      <c r="U63">
        <f t="shared" ref="U63" si="121">L63*$H63</f>
        <v>0</v>
      </c>
      <c r="V63">
        <f t="shared" ref="V63" si="122">M63*$H63</f>
        <v>0</v>
      </c>
      <c r="W63">
        <f t="shared" ref="W63" si="123">N63*$H63</f>
        <v>0</v>
      </c>
      <c r="X63">
        <f t="shared" ref="X63" si="124">O63*$H63</f>
        <v>0</v>
      </c>
      <c r="Y63">
        <f t="shared" ref="Y63" si="125">P63*$H63</f>
        <v>0</v>
      </c>
      <c r="Z63">
        <f t="shared" ref="Z63" si="126">Q63*$H63</f>
        <v>0</v>
      </c>
      <c r="AA63">
        <f t="shared" ref="AA63" si="127">R63*$H63</f>
        <v>0</v>
      </c>
      <c r="AB63" s="111">
        <f>VLOOKUP($A63,Recipes!$A:$G,4)</f>
        <v>5</v>
      </c>
      <c r="AC63" s="111">
        <f>VLOOKUP($A63,Recipes!$A:$G,5)</f>
        <v>1</v>
      </c>
      <c r="AD63" s="111">
        <f t="shared" ref="AD63:AD76" si="128">AC63/AB63</f>
        <v>0.2</v>
      </c>
      <c r="AE63" s="111">
        <f>VLOOKUP(E63,Data!$A$2:$F$26,5,FALSE)</f>
        <v>0</v>
      </c>
      <c r="AF63" s="111">
        <f>VLOOKUP(E63,Data!$A$2:$F$26,4,FALSE)</f>
        <v>210</v>
      </c>
      <c r="AG63" s="111">
        <f>VLOOKUP(E63,Data!$A$2:$B$26,2, FALSE)</f>
        <v>1.25</v>
      </c>
      <c r="AH63" s="111">
        <f>1+VLOOKUP($J$3,Data!$A$40:$D$48,2,FALSE)*$J63+VLOOKUP($K$3,Data!$A$40:$D$48,2,FALSE)*$K63+VLOOKUP($L$3,Data!$A$40:$D$48,2,FALSE)*$L63+VLOOKUP($M$3,Data!$A$40:$D$48,2,FALSE)*$M63+VLOOKUP($N$3,Data!$A$40:$D$48,2,FALSE)*$N63+VLOOKUP($O$3,Data!$A$40:$D$48,2,FALSE)*$O63+VLOOKUP($P$3,Data!$A$40:$D$48,2,FALSE)*$P63+VLOOKUP($Q$3,Data!$A$40:$D$48,2,FALSE)*$Q63+VLOOKUP($R$3,Data!$A$40:$D$48,2,FALSE)*$R63</f>
        <v>1</v>
      </c>
      <c r="AI63" s="111">
        <f>MAX(1+VLOOKUP($J$3,Data!$A$40:$D$48,3,FALSE)*$J63+VLOOKUP($K$3,Data!$A$40:$D$48,3,FALSE)*$K63+VLOOKUP($L$3,Data!$A$40:$D$48,3,FALSE)*$L63+VLOOKUP($M$3,Data!$A$40:$D$48,3,FALSE)*$M63+VLOOKUP($N$3,Data!$A$40:$D$48,3,FALSE)*$N63+VLOOKUP($O$3,Data!$A$40:$D$48,3,FALSE)*$O63+VLOOKUP($P$3,Data!$A$40:$D$48,3,FALSE)*$P63+VLOOKUP($Q$3,Data!$A$40:$D$48,3,FALSE)*$Q63+VLOOKUP($R$3,Data!$A$40:$D$48,3,FALSE)*$R63,0)</f>
        <v>1</v>
      </c>
      <c r="AJ63" s="111">
        <f>MAX(1-(VLOOKUP($J$3,Data!$A$40:$D$48,4,FALSE)*$J63+VLOOKUP($K$3,Data!$A$40:$D$48,4,FALSE)*$K63+VLOOKUP($L$3,Data!$A$40:$D$48,4,FALSE)*$L63+VLOOKUP($M$3,Data!$A$40:$D$48,4,FALSE)*$M63+VLOOKUP($N$3,Data!$A$40:$D$48,4,FALSE)*$N63+VLOOKUP($O$3,Data!$A$40:$D$48,4,FALSE)*$O63+VLOOKUP($P$3,Data!$A$40:$D$48,4,FALSE)*$P63+VLOOKUP($Q$3,Data!$A$40:$D$48,4,FALSE)*$Q63+VLOOKUP($R$3,Data!$A$40:$D$48,4,FALSE)*$R63),0.2)</f>
        <v>1</v>
      </c>
      <c r="AK63" s="112">
        <f t="shared" ref="AK63:AK76" si="129">D63/(AC63*AH63)</f>
        <v>0</v>
      </c>
      <c r="AL63" s="111">
        <f t="shared" ref="AL63:AL76" si="130">AD63*AG63*AH63*AI63</f>
        <v>0.25</v>
      </c>
      <c r="AM63" s="111">
        <f t="shared" ref="AM63:AM76" si="131">AE63*H63*AJ63</f>
        <v>0</v>
      </c>
      <c r="AN63" s="111">
        <f t="shared" ref="AN63:AN76" si="132">AF63*H63*AJ63</f>
        <v>0</v>
      </c>
      <c r="AO63" s="131" t="s">
        <v>298</v>
      </c>
      <c r="AP63" s="11"/>
      <c r="AQ63" s="11">
        <f>IF(AQ$2=$A63,0,IF(HLOOKUP(AQ$2,Recipes!$H:$GI,'Production Calculator'!$A63+2,FALSE)=0,0,HLOOKUP(AQ$2,Recipes!$H:$GI,'Production Calculator'!$A63+2,FALSE)*$AK63))+IF($AO63=AQ$3,$AM63/VLOOKUP($AO63,Data!$A$50:$B$56,2,FALSE),0)</f>
        <v>0</v>
      </c>
      <c r="AR63" s="11">
        <f>IF(AR$2=$A63,0,IF(HLOOKUP(AR$2,Recipes!$H:$GI,'Production Calculator'!$A63+2,FALSE)=0,0,HLOOKUP(AR$2,Recipes!$H:$GI,'Production Calculator'!$A63+2,FALSE)*$AK63))+IF($AO63=AR$3,$AM63/VLOOKUP($AO63,Data!$A$50:$B$56,2,FALSE),0)</f>
        <v>0</v>
      </c>
      <c r="AS63" s="11">
        <f>IF(AS$2=$A63,0,IF(HLOOKUP(AS$2,Recipes!$H:$GI,'Production Calculator'!$A63+2,FALSE)=0,0,HLOOKUP(AS$2,Recipes!$H:$GI,'Production Calculator'!$A63+2,FALSE)*$AK63))+IF($AO63=AS$3,$AM63/VLOOKUP($AO63,Data!$A$50:$B$56,2,FALSE),0)</f>
        <v>0</v>
      </c>
      <c r="AT63" s="11">
        <f>IF(AT$2=$A63,0,IF(HLOOKUP(AT$2,Recipes!$H:$GI,'Production Calculator'!$A63+2,FALSE)=0,0,HLOOKUP(AT$2,Recipes!$H:$GI,'Production Calculator'!$A63+2,FALSE)*$AK63))+IF($AO63=AT$3,$AM63/VLOOKUP($AO63,Data!$A$50:$B$56,2,FALSE),0)</f>
        <v>0</v>
      </c>
      <c r="AU63" s="11">
        <f>IF(AU$2=$A63,0,IF(HLOOKUP(AU$2,Recipes!$H:$GI,'Production Calculator'!$A63+2,FALSE)=0,0,HLOOKUP(AU$2,Recipes!$H:$GI,'Production Calculator'!$A63+2,FALSE)*$AK63))+IF($AO63=AU$3,$AM63/VLOOKUP($AO63,Data!$A$50:$B$56,2,FALSE),0)</f>
        <v>0</v>
      </c>
      <c r="AV63" s="11">
        <f>IF(AV$2=$A63,0,IF(HLOOKUP(AV$2,Recipes!$H:$GI,'Production Calculator'!$A63+2,FALSE)=0,0,HLOOKUP(AV$2,Recipes!$H:$GI,'Production Calculator'!$A63+2,FALSE)*$AK63))+IF($AO63=AV$3,$AM63/VLOOKUP($AO63,Data!$A$50:$B$56,2,FALSE),0)</f>
        <v>0</v>
      </c>
      <c r="AW63" s="11">
        <f>IF(AW$2=$A63,0,IF(HLOOKUP(AW$2,Recipes!$H:$GI,'Production Calculator'!$A63+2,FALSE)=0,0,HLOOKUP(AW$2,Recipes!$H:$GI,'Production Calculator'!$A63+2,FALSE)*$AK63))+IF($AO63=AW$3,$AM63/VLOOKUP($AO63,Data!$A$50:$B$56,2,FALSE),0)</f>
        <v>0</v>
      </c>
      <c r="AX63" s="11">
        <f>IF(AX$2=$A63,0,IF(HLOOKUP(AX$2,Recipes!$H:$GI,'Production Calculator'!$A63+2,FALSE)=0,0,HLOOKUP(AX$2,Recipes!$H:$GI,'Production Calculator'!$A63+2,FALSE)*$AK63))+IF($AO63=AX$3,$AM63/VLOOKUP($AO63,Data!$A$50:$B$56,2,FALSE),0)</f>
        <v>0</v>
      </c>
      <c r="AY63" s="11">
        <f>IF(AY$2=$A63,0,IF(HLOOKUP(AY$2,Recipes!$H:$GI,'Production Calculator'!$A63+2,FALSE)=0,0,HLOOKUP(AY$2,Recipes!$H:$GI,'Production Calculator'!$A63+2,FALSE)*$AK63))+IF($AO63=AY$3,$AM63/VLOOKUP($AO63,Data!$A$50:$B$56,2,FALSE),0)</f>
        <v>0</v>
      </c>
      <c r="AZ63" s="11">
        <f>IF(AZ$2=$A63,0,IF(HLOOKUP(AZ$2,Recipes!$H:$GI,'Production Calculator'!$A63+2,FALSE)=0,0,HLOOKUP(AZ$2,Recipes!$H:$GI,'Production Calculator'!$A63+2,FALSE)*$AK63))+IF($AO63=AZ$3,$AM63/VLOOKUP($AO63,Data!$A$50:$B$56,2,FALSE),0)</f>
        <v>0</v>
      </c>
      <c r="BA63" s="11">
        <f>IF(BA$2=$A63,0,IF(HLOOKUP(BA$2,Recipes!$H:$GI,'Production Calculator'!$A63+2,FALSE)=0,0,HLOOKUP(BA$2,Recipes!$H:$GI,'Production Calculator'!$A63+2,FALSE)*$AK63))+IF($AO63=BA$3,$AM63/VLOOKUP($AO63,Data!$A$50:$B$56,2,FALSE),0)</f>
        <v>0</v>
      </c>
      <c r="BB63" s="11">
        <f>IF(BB$2=$A63,0,IF(HLOOKUP(BB$2,Recipes!$H:$GI,'Production Calculator'!$A63+2,FALSE)=0,0,HLOOKUP(BB$2,Recipes!$H:$GI,'Production Calculator'!$A63+2,FALSE)*$AK63))+IF($AO63=BB$3,$AM63/VLOOKUP($AO63,Data!$A$50:$B$56,2,FALSE),0)</f>
        <v>0</v>
      </c>
      <c r="BC63" s="11">
        <f>IF(BC$2=$A63,0,IF(HLOOKUP(BC$2,Recipes!$H:$GI,'Production Calculator'!$A63+2,FALSE)=0,0,HLOOKUP(BC$2,Recipes!$H:$GI,'Production Calculator'!$A63+2,FALSE)*$AK63))+IF($AO63=BC$3,$AM63/VLOOKUP($AO63,Data!$A$50:$B$56,2,FALSE),0)</f>
        <v>0</v>
      </c>
      <c r="BD63" s="11">
        <f>IF(BD$2=$A63,0,IF(HLOOKUP(BD$2,Recipes!$H:$GI,'Production Calculator'!$A63+2,FALSE)=0,0,HLOOKUP(BD$2,Recipes!$H:$GI,'Production Calculator'!$A63+2,FALSE)*$AK63))+IF($AO63=BD$3,$AM63/VLOOKUP($AO63,Data!$A$50:$B$56,2,FALSE),0)</f>
        <v>0</v>
      </c>
      <c r="BE63" s="11">
        <f>IF(BE$2=$A63,0,IF(HLOOKUP(BE$2,Recipes!$H:$GI,'Production Calculator'!$A63+2,FALSE)=0,0,HLOOKUP(BE$2,Recipes!$H:$GI,'Production Calculator'!$A63+2,FALSE)*$AK63))+IF($AO63=BE$3,$AM63/VLOOKUP($AO63,Data!$A$50:$B$56,2,FALSE),0)</f>
        <v>0</v>
      </c>
      <c r="BF63" s="11">
        <f>IF(BF$2=$A63,0,IF(HLOOKUP(BF$2,Recipes!$H:$GI,'Production Calculator'!$A63+2,FALSE)=0,0,HLOOKUP(BF$2,Recipes!$H:$GI,'Production Calculator'!$A63+2,FALSE)*$AK63))+IF($AO63=BF$3,$AM63/VLOOKUP($AO63,Data!$A$50:$B$56,2,FALSE),0)</f>
        <v>0</v>
      </c>
      <c r="BG63" s="11">
        <f>IF(BG$2=$A63,0,IF(HLOOKUP(BG$2,Recipes!$H:$GI,'Production Calculator'!$A63+2,FALSE)=0,0,HLOOKUP(BG$2,Recipes!$H:$GI,'Production Calculator'!$A63+2,FALSE)*$AK63))+IF($AO63=BG$3,$AM63/VLOOKUP($AO63,Data!$A$50:$B$56,2,FALSE),0)</f>
        <v>0</v>
      </c>
      <c r="BH63" s="11">
        <f>IF(BH$2=$A63,0,IF(HLOOKUP(BH$2,Recipes!$H:$GI,'Production Calculator'!$A63+2,FALSE)=0,0,HLOOKUP(BH$2,Recipes!$H:$GI,'Production Calculator'!$A63+2,FALSE)*$AK63))+IF($AO63=BH$3,$AM63/VLOOKUP($AO63,Data!$A$50:$B$56,2,FALSE),0)</f>
        <v>0</v>
      </c>
      <c r="BI63" s="11">
        <f>IF(BI$2=$A63,0,IF(HLOOKUP(BI$2,Recipes!$H:$GI,'Production Calculator'!$A63+2,FALSE)=0,0,HLOOKUP(BI$2,Recipes!$H:$GI,'Production Calculator'!$A63+2,FALSE)*$AK63))+IF($AO63=BI$3,$AM63/VLOOKUP($AO63,Data!$A$50:$B$56,2,FALSE),0)</f>
        <v>0</v>
      </c>
      <c r="BJ63" s="11">
        <f>IF(BJ$2=$A63,0,IF(HLOOKUP(BJ$2,Recipes!$H:$GI,'Production Calculator'!$A63+2,FALSE)=0,0,HLOOKUP(BJ$2,Recipes!$H:$GI,'Production Calculator'!$A63+2,FALSE)*$AK63))+IF($AO63=BJ$3,$AM63/VLOOKUP($AO63,Data!$A$50:$B$56,2,FALSE),0)</f>
        <v>0</v>
      </c>
      <c r="BK63" s="11">
        <f>IF(BK$2=$A63,0,IF(HLOOKUP(BK$2,Recipes!$H:$GI,'Production Calculator'!$A63+2,FALSE)=0,0,HLOOKUP(BK$2,Recipes!$H:$GI,'Production Calculator'!$A63+2,FALSE)*$AK63))+IF($AO63=BK$3,$AM63/VLOOKUP($AO63,Data!$A$50:$B$56,2,FALSE),0)</f>
        <v>0</v>
      </c>
      <c r="BL63" s="11">
        <f>IF(BL$2=$A63,0,IF(HLOOKUP(BL$2,Recipes!$H:$GI,'Production Calculator'!$A63+2,FALSE)=0,0,HLOOKUP(BL$2,Recipes!$H:$GI,'Production Calculator'!$A63+2,FALSE)*$AK63))+IF($AO63=BL$3,$AM63/VLOOKUP($AO63,Data!$A$50:$B$56,2,FALSE),0)</f>
        <v>0</v>
      </c>
      <c r="BM63" s="11">
        <f>IF(BM$2=$A63,0,IF(HLOOKUP(BM$2,Recipes!$H:$GI,'Production Calculator'!$A63+2,FALSE)=0,0,HLOOKUP(BM$2,Recipes!$H:$GI,'Production Calculator'!$A63+2,FALSE)*$AK63))+IF($AO63=BM$3,$AM63/VLOOKUP($AO63,Data!$A$50:$B$56,2,FALSE),0)</f>
        <v>0</v>
      </c>
      <c r="BN63" s="11">
        <f>IF(BN$2=$A63,0,IF(HLOOKUP(BN$2,Recipes!$H:$GI,'Production Calculator'!$A63+2,FALSE)=0,0,HLOOKUP(BN$2,Recipes!$H:$GI,'Production Calculator'!$A63+2,FALSE)*$AK63))+IF($AO63=BN$3,$AM63/VLOOKUP($AO63,Data!$A$50:$B$56,2,FALSE),0)</f>
        <v>0</v>
      </c>
      <c r="BO63" s="11">
        <f>IF(BO$2=$A63,0,IF(HLOOKUP(BO$2,Recipes!$H:$GI,'Production Calculator'!$A63+2,FALSE)=0,0,HLOOKUP(BO$2,Recipes!$H:$GI,'Production Calculator'!$A63+2,FALSE)*$AK63))+IF($AO63=BO$3,$AM63/VLOOKUP($AO63,Data!$A$50:$B$56,2,FALSE),0)</f>
        <v>0</v>
      </c>
      <c r="BP63" s="11">
        <f>IF(BP$2=$A63,0,IF(HLOOKUP(BP$2,Recipes!$H:$GI,'Production Calculator'!$A63+2,FALSE)=0,0,HLOOKUP(BP$2,Recipes!$H:$GI,'Production Calculator'!$A63+2,FALSE)*$AK63))+IF($AO63=BP$3,$AM63/VLOOKUP($AO63,Data!$A$50:$B$56,2,FALSE),0)</f>
        <v>0</v>
      </c>
      <c r="BQ63" s="11">
        <f>IF(BQ$2=$A63,0,IF(HLOOKUP(BQ$2,Recipes!$H:$GI,'Production Calculator'!$A63+2,FALSE)=0,0,HLOOKUP(BQ$2,Recipes!$H:$GI,'Production Calculator'!$A63+2,FALSE)*$AK63))+IF($AO63=BQ$3,$AM63/VLOOKUP($AO63,Data!$A$50:$B$56,2,FALSE),0)</f>
        <v>0</v>
      </c>
      <c r="BR63" s="11">
        <f>IF(BR$2=$A63,0,IF(HLOOKUP(BR$2,Recipes!$H:$GI,'Production Calculator'!$A63+2,FALSE)=0,0,HLOOKUP(BR$2,Recipes!$H:$GI,'Production Calculator'!$A63+2,FALSE)*$AK63))+IF($AO63=BR$3,$AM63/VLOOKUP($AO63,Data!$A$50:$B$56,2,FALSE),0)</f>
        <v>0</v>
      </c>
      <c r="BS63" s="11">
        <f>IF(BS$2=$A63,0,IF(HLOOKUP(BS$2,Recipes!$H:$GI,'Production Calculator'!$A63+2,FALSE)=0,0,HLOOKUP(BS$2,Recipes!$H:$GI,'Production Calculator'!$A63+2,FALSE)*$AK63))+IF($AO63=BS$3,$AM63/VLOOKUP($AO63,Data!$A$50:$B$56,2,FALSE),0)</f>
        <v>0</v>
      </c>
      <c r="BT63" s="11">
        <f>IF(BT$2=$A63,0,IF(HLOOKUP(BT$2,Recipes!$H:$GI,'Production Calculator'!$A63+2,FALSE)=0,0,HLOOKUP(BT$2,Recipes!$H:$GI,'Production Calculator'!$A63+2,FALSE)*$AK63))+IF($AO63=BT$3,$AM63/VLOOKUP($AO63,Data!$A$50:$B$56,2,FALSE),0)</f>
        <v>0</v>
      </c>
      <c r="BU63" s="11">
        <f>IF(BU$2=$A63,0,IF(HLOOKUP(BU$2,Recipes!$H:$GI,'Production Calculator'!$A63+2,FALSE)=0,0,HLOOKUP(BU$2,Recipes!$H:$GI,'Production Calculator'!$A63+2,FALSE)*$AK63))+IF($AO63=BU$3,$AM63/VLOOKUP($AO63,Data!$A$50:$B$56,2,FALSE),0)</f>
        <v>0</v>
      </c>
      <c r="BV63" s="11">
        <f>IF(BV$2=$A63,0,IF(HLOOKUP(BV$2,Recipes!$H:$GI,'Production Calculator'!$A63+2,FALSE)=0,0,HLOOKUP(BV$2,Recipes!$H:$GI,'Production Calculator'!$A63+2,FALSE)*$AK63))+IF($AO63=BV$3,$AM63/VLOOKUP($AO63,Data!$A$50:$B$56,2,FALSE),0)</f>
        <v>0</v>
      </c>
      <c r="BW63" s="11">
        <f>IF(BW$2=$A63,0,IF(HLOOKUP(BW$2,Recipes!$H:$GI,'Production Calculator'!$A63+2,FALSE)=0,0,HLOOKUP(BW$2,Recipes!$H:$GI,'Production Calculator'!$A63+2,FALSE)*$AK63))+IF($AO63=BW$3,$AM63/VLOOKUP($AO63,Data!$A$50:$B$56,2,FALSE),0)</f>
        <v>0</v>
      </c>
      <c r="BX63" s="11">
        <f>IF(BX$2=$A63,0,IF(HLOOKUP(BX$2,Recipes!$H:$GI,'Production Calculator'!$A63+2,FALSE)=0,0,HLOOKUP(BX$2,Recipes!$H:$GI,'Production Calculator'!$A63+2,FALSE)*$AK63))+IF($AO63=BX$3,$AM63/VLOOKUP($AO63,Data!$A$50:$B$56,2,FALSE),0)</f>
        <v>0</v>
      </c>
      <c r="BY63" s="11">
        <f>IF(BY$2=$A63,0,IF(HLOOKUP(BY$2,Recipes!$H:$GI,'Production Calculator'!$A63+2,FALSE)=0,0,HLOOKUP(BY$2,Recipes!$H:$GI,'Production Calculator'!$A63+2,FALSE)*$AK63))+IF($AO63=BY$3,$AM63/VLOOKUP($AO63,Data!$A$50:$B$56,2,FALSE),0)</f>
        <v>0</v>
      </c>
      <c r="BZ63" s="11">
        <f>IF(BZ$2=$A63,0,IF(HLOOKUP(BZ$2,Recipes!$H:$GI,'Production Calculator'!$A63+2,FALSE)=0,0,HLOOKUP(BZ$2,Recipes!$H:$GI,'Production Calculator'!$A63+2,FALSE)*$AK63))+IF($AO63=BZ$3,$AM63/VLOOKUP($AO63,Data!$A$50:$B$56,2,FALSE),0)</f>
        <v>0</v>
      </c>
      <c r="CA63" s="11">
        <f>IF(CA$2=$A63,0,IF(HLOOKUP(CA$2,Recipes!$H:$GI,'Production Calculator'!$A63+2,FALSE)=0,0,HLOOKUP(CA$2,Recipes!$H:$GI,'Production Calculator'!$A63+2,FALSE)*$AK63))+IF($AO63=CA$3,$AM63/VLOOKUP($AO63,Data!$A$50:$B$56,2,FALSE),0)</f>
        <v>0</v>
      </c>
      <c r="CB63" s="11">
        <f>IF(CB$2=$A63,0,IF(HLOOKUP(CB$2,Recipes!$H:$GI,'Production Calculator'!$A63+2,FALSE)=0,0,HLOOKUP(CB$2,Recipes!$H:$GI,'Production Calculator'!$A63+2,FALSE)*$AK63))+IF($AO63=CB$3,$AM63/VLOOKUP($AO63,Data!$A$50:$B$56,2,FALSE),0)</f>
        <v>0</v>
      </c>
      <c r="CC63" s="11">
        <f>IF(CC$2=$A63,0,IF(HLOOKUP(CC$2,Recipes!$H:$GI,'Production Calculator'!$A63+2,FALSE)=0,0,HLOOKUP(CC$2,Recipes!$H:$GI,'Production Calculator'!$A63+2,FALSE)*$AK63))+IF($AO63=CC$3,$AM63/VLOOKUP($AO63,Data!$A$50:$B$56,2,FALSE),0)</f>
        <v>0</v>
      </c>
      <c r="CD63" s="11">
        <f>IF(CD$2=$A63,0,IF(HLOOKUP(CD$2,Recipes!$H:$GI,'Production Calculator'!$A63+2,FALSE)=0,0,HLOOKUP(CD$2,Recipes!$H:$GI,'Production Calculator'!$A63+2,FALSE)*$AK63))+IF($AO63=CD$3,$AM63/VLOOKUP($AO63,Data!$A$50:$B$56,2,FALSE),0)</f>
        <v>0</v>
      </c>
      <c r="CE63" s="11">
        <f>IF(CE$2=$A63,0,IF(HLOOKUP(CE$2,Recipes!$H:$GI,'Production Calculator'!$A63+2,FALSE)=0,0,HLOOKUP(CE$2,Recipes!$H:$GI,'Production Calculator'!$A63+2,FALSE)*$AK63))+IF($AO63=CE$3,$AM63/VLOOKUP($AO63,Data!$A$50:$B$56,2,FALSE),0)</f>
        <v>0</v>
      </c>
      <c r="CF63" s="11">
        <f>IF(CF$2=$A63,0,IF(HLOOKUP(CF$2,Recipes!$H:$GI,'Production Calculator'!$A63+2,FALSE)=0,0,HLOOKUP(CF$2,Recipes!$H:$GI,'Production Calculator'!$A63+2,FALSE)*$AK63))+IF($AO63=CF$3,$AM63/VLOOKUP($AO63,Data!$A$50:$B$56,2,FALSE),0)</f>
        <v>0</v>
      </c>
      <c r="CG63" s="11">
        <f>IF(CG$2=$A63,0,IF(HLOOKUP(CG$2,Recipes!$H:$GI,'Production Calculator'!$A63+2,FALSE)=0,0,HLOOKUP(CG$2,Recipes!$H:$GI,'Production Calculator'!$A63+2,FALSE)*$AK63))+IF($AO63=CG$3,$AM63/VLOOKUP($AO63,Data!$A$50:$B$56,2,FALSE),0)</f>
        <v>0</v>
      </c>
      <c r="CH63" s="11">
        <f>IF(CH$2=$A63,0,IF(HLOOKUP(CH$2,Recipes!$H:$GI,'Production Calculator'!$A63+2,FALSE)=0,0,HLOOKUP(CH$2,Recipes!$H:$GI,'Production Calculator'!$A63+2,FALSE)*$AK63))+IF($AO63=CH$3,$AM63/VLOOKUP($AO63,Data!$A$50:$B$56,2,FALSE),0)</f>
        <v>0</v>
      </c>
      <c r="CI63" s="11">
        <f>IF(CI$2=$A63,0,IF(HLOOKUP(CI$2,Recipes!$H:$GI,'Production Calculator'!$A63+2,FALSE)=0,0,HLOOKUP(CI$2,Recipes!$H:$GI,'Production Calculator'!$A63+2,FALSE)*$AK63))+IF($AO63=CI$3,$AM63/VLOOKUP($AO63,Data!$A$50:$B$56,2,FALSE),0)</f>
        <v>0</v>
      </c>
      <c r="CJ63" s="11">
        <f>IF(CJ$2=$A63,0,IF(HLOOKUP(CJ$2,Recipes!$H:$GI,'Production Calculator'!$A63+2,FALSE)=0,0,HLOOKUP(CJ$2,Recipes!$H:$GI,'Production Calculator'!$A63+2,FALSE)*$AK63))+IF($AO63=CJ$3,$AM63/VLOOKUP($AO63,Data!$A$50:$B$56,2,FALSE),0)</f>
        <v>0</v>
      </c>
      <c r="CK63" s="11">
        <f>IF(CK$2=$A63,0,IF(HLOOKUP(CK$2,Recipes!$H:$GI,'Production Calculator'!$A63+2,FALSE)=0,0,HLOOKUP(CK$2,Recipes!$H:$GI,'Production Calculator'!$A63+2,FALSE)*$AK63))+IF($AO63=CK$3,$AM63/VLOOKUP($AO63,Data!$A$50:$B$56,2,FALSE),0)</f>
        <v>0</v>
      </c>
      <c r="CL63" s="11">
        <f>IF(CL$2=$A63,0,IF(HLOOKUP(CL$2,Recipes!$H:$GI,'Production Calculator'!$A63+2,FALSE)=0,0,HLOOKUP(CL$2,Recipes!$H:$GI,'Production Calculator'!$A63+2,FALSE)*$AK63))+IF($AO63=CL$3,$AM63/VLOOKUP($AO63,Data!$A$50:$B$56,2,FALSE),0)</f>
        <v>0</v>
      </c>
      <c r="CM63" s="11">
        <f>IF(CM$2=$A63,0,IF(HLOOKUP(CM$2,Recipes!$H:$GI,'Production Calculator'!$A63+2,FALSE)=0,0,HLOOKUP(CM$2,Recipes!$H:$GI,'Production Calculator'!$A63+2,FALSE)*$AK63))+IF($AO63=CM$3,$AM63/VLOOKUP($AO63,Data!$A$50:$B$56,2,FALSE),0)</f>
        <v>0</v>
      </c>
      <c r="CN63" s="11">
        <f>IF(CN$2=$A63,0,IF(HLOOKUP(CN$2,Recipes!$H:$GI,'Production Calculator'!$A63+2,FALSE)=0,0,HLOOKUP(CN$2,Recipes!$H:$GI,'Production Calculator'!$A63+2,FALSE)*$AK63))+IF($AO63=CN$3,$AM63/VLOOKUP($AO63,Data!$A$50:$B$56,2,FALSE),0)</f>
        <v>0</v>
      </c>
      <c r="CO63" s="11">
        <f>IF(CO$2=$A63,0,IF(HLOOKUP(CO$2,Recipes!$H:$GI,'Production Calculator'!$A63+2,FALSE)=0,0,HLOOKUP(CO$2,Recipes!$H:$GI,'Production Calculator'!$A63+2,FALSE)*$AK63))+IF($AO63=CO$3,$AM63/VLOOKUP($AO63,Data!$A$50:$B$56,2,FALSE),0)</f>
        <v>0</v>
      </c>
      <c r="CP63" s="11">
        <f>IF(CP$2=$A63,0,IF(HLOOKUP(CP$2,Recipes!$H:$GI,'Production Calculator'!$A63+2,FALSE)=0,0,HLOOKUP(CP$2,Recipes!$H:$GI,'Production Calculator'!$A63+2,FALSE)*$AK63))+IF($AO63=CP$3,$AM63/VLOOKUP($AO63,Data!$A$50:$B$56,2,FALSE),0)</f>
        <v>0</v>
      </c>
      <c r="CQ63" s="11">
        <f>IF(CQ$2=$A63,0,IF(HLOOKUP(CQ$2,Recipes!$H:$GI,'Production Calculator'!$A63+2,FALSE)=0,0,HLOOKUP(CQ$2,Recipes!$H:$GI,'Production Calculator'!$A63+2,FALSE)*$AK63))+IF($AO63=CQ$3,$AM63/VLOOKUP($AO63,Data!$A$50:$B$56,2,FALSE),0)</f>
        <v>0</v>
      </c>
      <c r="CR63" s="11">
        <f>IF(CR$2=$A63,0,IF(HLOOKUP(CR$2,Recipes!$H:$GI,'Production Calculator'!$A63+2,FALSE)=0,0,HLOOKUP(CR$2,Recipes!$H:$GI,'Production Calculator'!$A63+2,FALSE)*$AK63))+IF($AO63=CR$3,$AM63/VLOOKUP($AO63,Data!$A$50:$B$56,2,FALSE),0)</f>
        <v>0</v>
      </c>
      <c r="CS63" s="11">
        <f>IF(CS$2=$A63,0,IF(HLOOKUP(CS$2,Recipes!$H:$GI,'Production Calculator'!$A63+2,FALSE)=0,0,HLOOKUP(CS$2,Recipes!$H:$GI,'Production Calculator'!$A63+2,FALSE)*$AK63))+IF($AO63=CS$3,$AM63/VLOOKUP($AO63,Data!$A$50:$B$56,2,FALSE),0)</f>
        <v>0</v>
      </c>
      <c r="CT63" s="11">
        <f>IF(CT$2=$A63,0,IF(HLOOKUP(CT$2,Recipes!$H:$GI,'Production Calculator'!$A63+2,FALSE)=0,0,HLOOKUP(CT$2,Recipes!$H:$GI,'Production Calculator'!$A63+2,FALSE)*$AK63))+IF($AO63=CT$3,$AM63/VLOOKUP($AO63,Data!$A$50:$B$56,2,FALSE),0)</f>
        <v>0</v>
      </c>
      <c r="CU63" s="11">
        <f>IF(CU$2=$A63,0,IF(HLOOKUP(CU$2,Recipes!$H:$GI,'Production Calculator'!$A63+2,FALSE)=0,0,HLOOKUP(CU$2,Recipes!$H:$GI,'Production Calculator'!$A63+2,FALSE)*$AK63))+IF($AO63=CU$3,$AM63/VLOOKUP($AO63,Data!$A$50:$B$56,2,FALSE),0)</f>
        <v>0</v>
      </c>
      <c r="CV63" s="11">
        <f>IF(CV$2=$A63,0,IF(HLOOKUP(CV$2,Recipes!$H:$GI,'Production Calculator'!$A63+2,FALSE)=0,0,HLOOKUP(CV$2,Recipes!$H:$GI,'Production Calculator'!$A63+2,FALSE)*$AK63))+IF($AO63=CV$3,$AM63/VLOOKUP($AO63,Data!$A$50:$B$56,2,FALSE),0)</f>
        <v>0</v>
      </c>
      <c r="CW63" s="11">
        <f>IF(CW$2=$A63,0,IF(HLOOKUP(CW$2,Recipes!$H:$GI,'Production Calculator'!$A63+2,FALSE)=0,0,HLOOKUP(CW$2,Recipes!$H:$GI,'Production Calculator'!$A63+2,FALSE)*$AK63))+IF($AO63=CW$3,$AM63/VLOOKUP($AO63,Data!$A$50:$B$56,2,FALSE),0)</f>
        <v>0</v>
      </c>
      <c r="CX63" s="11">
        <f>IF(CX$2=$A63,0,IF(HLOOKUP(CX$2,Recipes!$H:$GI,'Production Calculator'!$A63+2,FALSE)=0,0,HLOOKUP(CX$2,Recipes!$H:$GI,'Production Calculator'!$A63+2,FALSE)*$AK63))+IF($AO63=CX$3,$AM63/VLOOKUP($AO63,Data!$A$50:$B$56,2,FALSE),0)</f>
        <v>0</v>
      </c>
      <c r="CY63" s="11">
        <f>IF(CY$2=$A63,0,IF(HLOOKUP(CY$2,Recipes!$H:$GI,'Production Calculator'!$A63+2,FALSE)=0,0,HLOOKUP(CY$2,Recipes!$H:$GI,'Production Calculator'!$A63+2,FALSE)*$AK63))+IF($AO63=CY$3,$AM63/VLOOKUP($AO63,Data!$A$50:$B$56,2,FALSE),0)</f>
        <v>0</v>
      </c>
      <c r="CZ63" s="11">
        <f>IF(CZ$2=$A63,0,IF(HLOOKUP(CZ$2,Recipes!$H:$GI,'Production Calculator'!$A63+2,FALSE)=0,0,HLOOKUP(CZ$2,Recipes!$H:$GI,'Production Calculator'!$A63+2,FALSE)*$AK63))+IF($AO63=CZ$3,$AM63/VLOOKUP($AO63,Data!$A$50:$B$56,2,FALSE),0)</f>
        <v>0</v>
      </c>
      <c r="DA63" s="11">
        <f>IF(DA$2=$A63,0,IF(HLOOKUP(DA$2,Recipes!$H:$GI,'Production Calculator'!$A63+2,FALSE)=0,0,HLOOKUP(DA$2,Recipes!$H:$GI,'Production Calculator'!$A63+2,FALSE)*$AK63))+IF($AO63=DA$3,$AM63/VLOOKUP($AO63,Data!$A$50:$B$56,2,FALSE),0)</f>
        <v>0</v>
      </c>
      <c r="DB63" s="11">
        <f>IF(DB$2=$A63,0,IF(HLOOKUP(DB$2,Recipes!$H:$GI,'Production Calculator'!$A63+2,FALSE)=0,0,HLOOKUP(DB$2,Recipes!$H:$GI,'Production Calculator'!$A63+2,FALSE)*$AK63))+IF($AO63=DB$3,$AM63/VLOOKUP($AO63,Data!$A$50:$B$56,2,FALSE),0)</f>
        <v>0</v>
      </c>
      <c r="DC63" s="11">
        <f>IF(DC$2=$A63,0,IF(HLOOKUP(DC$2,Recipes!$H:$GI,'Production Calculator'!$A63+2,FALSE)=0,0,HLOOKUP(DC$2,Recipes!$H:$GI,'Production Calculator'!$A63+2,FALSE)*$AK63))+IF($AO63=DC$3,$AM63/VLOOKUP($AO63,Data!$A$50:$B$56,2,FALSE),0)</f>
        <v>0</v>
      </c>
      <c r="DD63" s="11">
        <f>IF(DD$2=$A63,0,IF(HLOOKUP(DD$2,Recipes!$H:$GI,'Production Calculator'!$A63+2,FALSE)=0,0,HLOOKUP(DD$2,Recipes!$H:$GI,'Production Calculator'!$A63+2,FALSE)*$AK63))+IF($AO63=DD$3,$AM63/VLOOKUP($AO63,Data!$A$50:$B$56,2,FALSE),0)</f>
        <v>0</v>
      </c>
      <c r="DE63" s="11">
        <f>IF(DE$2=$A63,0,IF(HLOOKUP(DE$2,Recipes!$H:$GI,'Production Calculator'!$A63+2,FALSE)=0,0,HLOOKUP(DE$2,Recipes!$H:$GI,'Production Calculator'!$A63+2,FALSE)*$AK63))+IF($AO63=DE$3,$AM63/VLOOKUP($AO63,Data!$A$50:$B$56,2,FALSE),0)</f>
        <v>0</v>
      </c>
      <c r="DF63" s="11">
        <f>IF(DF$2=$A63,0,IF(HLOOKUP(DF$2,Recipes!$H:$GI,'Production Calculator'!$A63+2,FALSE)=0,0,HLOOKUP(DF$2,Recipes!$H:$GI,'Production Calculator'!$A63+2,FALSE)*$AK63))+IF($AO63=DF$3,$AM63/VLOOKUP($AO63,Data!$A$50:$B$56,2,FALSE),0)</f>
        <v>0</v>
      </c>
      <c r="DG63" s="11">
        <f>IF(DG$2=$A63,0,IF(HLOOKUP(DG$2,Recipes!$H:$GI,'Production Calculator'!$A63+2,FALSE)=0,0,HLOOKUP(DG$2,Recipes!$H:$GI,'Production Calculator'!$A63+2,FALSE)*$AK63))+IF($AO63=DG$3,$AM63/VLOOKUP($AO63,Data!$A$50:$B$56,2,FALSE),0)</f>
        <v>0</v>
      </c>
      <c r="DH63" s="11">
        <f>IF(DH$2=$A63,0,IF(HLOOKUP(DH$2,Recipes!$H:$GI,'Production Calculator'!$A63+2,FALSE)=0,0,HLOOKUP(DH$2,Recipes!$H:$GI,'Production Calculator'!$A63+2,FALSE)*$AK63))+IF($AO63=DH$3,$AM63/VLOOKUP($AO63,Data!$A$50:$B$56,2,FALSE),0)</f>
        <v>0</v>
      </c>
      <c r="DI63" s="11">
        <f>IF(DI$2=$A63,0,IF(HLOOKUP(DI$2,Recipes!$H:$GI,'Production Calculator'!$A63+2,FALSE)=0,0,HLOOKUP(DI$2,Recipes!$H:$GI,'Production Calculator'!$A63+2,FALSE)*$AK63))+IF($AO63=DI$3,$AM63/VLOOKUP($AO63,Data!$A$50:$B$56,2,FALSE),0)</f>
        <v>0</v>
      </c>
      <c r="DJ63" s="11">
        <f>IF(DJ$2=$A63,0,IF(HLOOKUP(DJ$2,Recipes!$H:$GI,'Production Calculator'!$A63+2,FALSE)=0,0,HLOOKUP(DJ$2,Recipes!$H:$GI,'Production Calculator'!$A63+2,FALSE)*$AK63))+IF($AO63=DJ$3,$AM63/VLOOKUP($AO63,Data!$A$50:$B$56,2,FALSE),0)</f>
        <v>0</v>
      </c>
      <c r="DK63" s="11">
        <f>IF(DK$2=$A63,0,IF(HLOOKUP(DK$2,Recipes!$H:$GI,'Production Calculator'!$A63+2,FALSE)=0,0,HLOOKUP(DK$2,Recipes!$H:$GI,'Production Calculator'!$A63+2,FALSE)*$AK63))+IF($AO63=DK$3,$AM63/VLOOKUP($AO63,Data!$A$50:$B$56,2,FALSE),0)</f>
        <v>0</v>
      </c>
      <c r="DL63" s="11">
        <f>IF(DL$2=$A63,0,IF(HLOOKUP(DL$2,Recipes!$H:$GI,'Production Calculator'!$A63+2,FALSE)=0,0,HLOOKUP(DL$2,Recipes!$H:$GI,'Production Calculator'!$A63+2,FALSE)*$AK63))+IF($AO63=DL$3,$AM63/VLOOKUP($AO63,Data!$A$50:$B$56,2,FALSE),0)</f>
        <v>0</v>
      </c>
      <c r="DM63" s="11">
        <f>IF(DM$2=$A63,0,IF(HLOOKUP(DM$2,Recipes!$H:$GI,'Production Calculator'!$A63+2,FALSE)=0,0,HLOOKUP(DM$2,Recipes!$H:$GI,'Production Calculator'!$A63+2,FALSE)*$AK63))+IF($AO63=DM$3,$AM63/VLOOKUP($AO63,Data!$A$50:$B$56,2,FALSE),0)</f>
        <v>0</v>
      </c>
      <c r="DN63" s="11">
        <f>IF(DN$2=$A63,0,IF(HLOOKUP(DN$2,Recipes!$H:$GI,'Production Calculator'!$A63+2,FALSE)=0,0,HLOOKUP(DN$2,Recipes!$H:$GI,'Production Calculator'!$A63+2,FALSE)*$AK63))+IF($AO63=DN$3,$AM63/VLOOKUP($AO63,Data!$A$50:$B$56,2,FALSE),0)</f>
        <v>0</v>
      </c>
      <c r="DO63" s="11">
        <f>IF(DO$2=$A63,0,IF(HLOOKUP(DO$2,Recipes!$H:$GI,'Production Calculator'!$A63+2,FALSE)=0,0,HLOOKUP(DO$2,Recipes!$H:$GI,'Production Calculator'!$A63+2,FALSE)*$AK63))+IF($AO63=DO$3,$AM63/VLOOKUP($AO63,Data!$A$50:$B$56,2,FALSE),0)</f>
        <v>0</v>
      </c>
      <c r="DP63" s="11">
        <f>IF(DP$2=$A63,0,IF(HLOOKUP(DP$2,Recipes!$H:$GI,'Production Calculator'!$A63+2,FALSE)=0,0,HLOOKUP(DP$2,Recipes!$H:$GI,'Production Calculator'!$A63+2,FALSE)*$AK63))+IF($AO63=DP$3,$AM63/VLOOKUP($AO63,Data!$A$50:$B$56,2,FALSE),0)</f>
        <v>0</v>
      </c>
      <c r="DQ63" s="11">
        <f>IF(DQ$2=$A63,0,IF(HLOOKUP(DQ$2,Recipes!$H:$GI,'Production Calculator'!$A63+2,FALSE)=0,0,HLOOKUP(DQ$2,Recipes!$H:$GI,'Production Calculator'!$A63+2,FALSE)*$AK63))+IF($AO63=DQ$3,$AM63/VLOOKUP($AO63,Data!$A$50:$B$56,2,FALSE),0)</f>
        <v>0</v>
      </c>
      <c r="DR63" s="11">
        <f>IF(DR$2=$A63,0,IF(HLOOKUP(DR$2,Recipes!$H:$GI,'Production Calculator'!$A63+2,FALSE)=0,0,HLOOKUP(DR$2,Recipes!$H:$GI,'Production Calculator'!$A63+2,FALSE)*$AK63))+IF($AO63=DR$3,$AM63/VLOOKUP($AO63,Data!$A$50:$B$56,2,FALSE),0)</f>
        <v>0</v>
      </c>
      <c r="DS63" s="11">
        <f>IF(DS$2=$A63,0,IF(HLOOKUP(DS$2,Recipes!$H:$GI,'Production Calculator'!$A63+2,FALSE)=0,0,HLOOKUP(DS$2,Recipes!$H:$GI,'Production Calculator'!$A63+2,FALSE)*$AK63))+IF($AO63=DS$3,$AM63/VLOOKUP($AO63,Data!$A$50:$B$56,2,FALSE),0)</f>
        <v>0</v>
      </c>
      <c r="DT63" s="11">
        <f>IF(DT$2=$A63,0,IF(HLOOKUP(DT$2,Recipes!$H:$GI,'Production Calculator'!$A63+2,FALSE)=0,0,HLOOKUP(DT$2,Recipes!$H:$GI,'Production Calculator'!$A63+2,FALSE)*$AK63))+IF($AO63=DT$3,$AM63/VLOOKUP($AO63,Data!$A$50:$B$56,2,FALSE),0)</f>
        <v>0</v>
      </c>
      <c r="DU63" s="11">
        <f>IF(DU$2=$A63,0,IF(HLOOKUP(DU$2,Recipes!$H:$GI,'Production Calculator'!$A63+2,FALSE)=0,0,HLOOKUP(DU$2,Recipes!$H:$GI,'Production Calculator'!$A63+2,FALSE)*$AK63))+IF($AO63=DU$3,$AM63/VLOOKUP($AO63,Data!$A$50:$B$56,2,FALSE),0)</f>
        <v>0</v>
      </c>
      <c r="DV63" s="11">
        <f>IF(DV$2=$A63,0,IF(HLOOKUP(DV$2,Recipes!$H:$GI,'Production Calculator'!$A63+2,FALSE)=0,0,HLOOKUP(DV$2,Recipes!$H:$GI,'Production Calculator'!$A63+2,FALSE)*$AK63))+IF($AO63=DV$3,$AM63/VLOOKUP($AO63,Data!$A$50:$B$56,2,FALSE),0)</f>
        <v>0</v>
      </c>
      <c r="DW63" s="11">
        <f>IF(DW$2=$A63,0,IF(HLOOKUP(DW$2,Recipes!$H:$GI,'Production Calculator'!$A63+2,FALSE)=0,0,HLOOKUP(DW$2,Recipes!$H:$GI,'Production Calculator'!$A63+2,FALSE)*$AK63))+IF($AO63=DW$3,$AM63/VLOOKUP($AO63,Data!$A$50:$B$56,2,FALSE),0)</f>
        <v>0</v>
      </c>
      <c r="DX63" s="11">
        <f>IF(DX$2=$A63,0,IF(HLOOKUP(DX$2,Recipes!$H:$GI,'Production Calculator'!$A63+2,FALSE)=0,0,HLOOKUP(DX$2,Recipes!$H:$GI,'Production Calculator'!$A63+2,FALSE)*$AK63))+IF($AO63=DX$3,$AM63/VLOOKUP($AO63,Data!$A$50:$B$56,2,FALSE),0)</f>
        <v>0</v>
      </c>
      <c r="DY63" s="11">
        <f>IF(DY$2=$A63,0,IF(HLOOKUP(DY$2,Recipes!$H:$GI,'Production Calculator'!$A63+2,FALSE)=0,0,HLOOKUP(DY$2,Recipes!$H:$GI,'Production Calculator'!$A63+2,FALSE)*$AK63))+IF($AO63=DY$3,$AM63/VLOOKUP($AO63,Data!$A$50:$B$56,2,FALSE),0)</f>
        <v>0</v>
      </c>
      <c r="DZ63" s="11">
        <f>IF(DZ$2=$A63,0,IF(HLOOKUP(DZ$2,Recipes!$H:$GI,'Production Calculator'!$A63+2,FALSE)=0,0,HLOOKUP(DZ$2,Recipes!$H:$GI,'Production Calculator'!$A63+2,FALSE)*$AK63))+IF($AO63=DZ$3,$AM63/VLOOKUP($AO63,Data!$A$50:$B$56,2,FALSE),0)</f>
        <v>0</v>
      </c>
      <c r="EA63" s="11">
        <f>IF(EA$2=$A63,0,IF(HLOOKUP(EA$2,Recipes!$H:$GI,'Production Calculator'!$A63+2,FALSE)=0,0,HLOOKUP(EA$2,Recipes!$H:$GI,'Production Calculator'!$A63+2,FALSE)*$AK63))+IF($AO63=EA$3,$AM63/VLOOKUP($AO63,Data!$A$50:$B$56,2,FALSE),0)</f>
        <v>0</v>
      </c>
      <c r="EB63" s="11">
        <f>IF(EB$2=$A63,0,IF(HLOOKUP(EB$2,Recipes!$H:$GI,'Production Calculator'!$A63+2,FALSE)=0,0,HLOOKUP(EB$2,Recipes!$H:$GI,'Production Calculator'!$A63+2,FALSE)*$AK63))+IF($AO63=EB$3,$AM63/VLOOKUP($AO63,Data!$A$50:$B$56,2,FALSE),0)</f>
        <v>0</v>
      </c>
      <c r="EC63" s="11">
        <f>IF(EC$2=$A63,0,IF(HLOOKUP(EC$2,Recipes!$H:$GI,'Production Calculator'!$A63+2,FALSE)=0,0,HLOOKUP(EC$2,Recipes!$H:$GI,'Production Calculator'!$A63+2,FALSE)*$AK63))+IF($AO63=EC$3,$AM63/VLOOKUP($AO63,Data!$A$50:$B$56,2,FALSE),0)</f>
        <v>0</v>
      </c>
      <c r="ED63" s="11">
        <f>IF(ED$2=$A63,0,IF(HLOOKUP(ED$2,Recipes!$H:$GI,'Production Calculator'!$A63+2,FALSE)=0,0,HLOOKUP(ED$2,Recipes!$H:$GI,'Production Calculator'!$A63+2,FALSE)*$AK63))+IF($AO63=ED$3,$AM63/VLOOKUP($AO63,Data!$A$50:$B$56,2,FALSE),0)</f>
        <v>0</v>
      </c>
      <c r="EE63" s="11">
        <f>IF(EE$2=$A63,0,IF(HLOOKUP(EE$2,Recipes!$H:$GI,'Production Calculator'!$A63+2,FALSE)=0,0,HLOOKUP(EE$2,Recipes!$H:$GI,'Production Calculator'!$A63+2,FALSE)*$AK63))+IF($AO63=EE$3,$AM63/VLOOKUP($AO63,Data!$A$50:$B$56,2,FALSE),0)</f>
        <v>0</v>
      </c>
      <c r="EF63" s="11">
        <f>IF(EF$2=$A63,0,IF(HLOOKUP(EF$2,Recipes!$H:$GI,'Production Calculator'!$A63+2,FALSE)=0,0,HLOOKUP(EF$2,Recipes!$H:$GI,'Production Calculator'!$A63+2,FALSE)*$AK63))+IF($AO63=EF$3,$AM63/VLOOKUP($AO63,Data!$A$50:$B$56,2,FALSE),0)</f>
        <v>0</v>
      </c>
      <c r="EG63" s="11">
        <f>IF(EG$2=$A63,0,IF(HLOOKUP(EG$2,Recipes!$H:$GI,'Production Calculator'!$A63+2,FALSE)=0,0,HLOOKUP(EG$2,Recipes!$H:$GI,'Production Calculator'!$A63+2,FALSE)*$AK63))+IF($AO63=EG$3,$AM63/VLOOKUP($AO63,Data!$A$50:$B$56,2,FALSE),0)</f>
        <v>0</v>
      </c>
      <c r="EH63" s="11">
        <f>IF(EH$2=$A63,0,IF(HLOOKUP(EH$2,Recipes!$H:$GI,'Production Calculator'!$A63+2,FALSE)=0,0,HLOOKUP(EH$2,Recipes!$H:$GI,'Production Calculator'!$A63+2,FALSE)*$AK63))+IF($AO63=EH$3,$AM63/VLOOKUP($AO63,Data!$A$50:$B$56,2,FALSE),0)</f>
        <v>0</v>
      </c>
      <c r="EI63" s="11">
        <f>IF(EI$2=$A63,0,IF(HLOOKUP(EI$2,Recipes!$H:$GI,'Production Calculator'!$A63+2,FALSE)=0,0,HLOOKUP(EI$2,Recipes!$H:$GI,'Production Calculator'!$A63+2,FALSE)*$AK63))+IF($AO63=EI$3,$AM63/VLOOKUP($AO63,Data!$A$50:$B$56,2,FALSE),0)</f>
        <v>0</v>
      </c>
      <c r="EJ63" s="11">
        <f>IF(EJ$2=$A63,0,IF(HLOOKUP(EJ$2,Recipes!$H:$GI,'Production Calculator'!$A63+2,FALSE)=0,0,HLOOKUP(EJ$2,Recipes!$H:$GI,'Production Calculator'!$A63+2,FALSE)*$AK63))+IF($AO63=EJ$3,$AM63/VLOOKUP($AO63,Data!$A$50:$B$56,2,FALSE),0)</f>
        <v>0</v>
      </c>
      <c r="EK63" s="11">
        <f>IF(EK$2=$A63,0,IF(HLOOKUP(EK$2,Recipes!$H:$GI,'Production Calculator'!$A63+2,FALSE)=0,0,HLOOKUP(EK$2,Recipes!$H:$GI,'Production Calculator'!$A63+2,FALSE)*$AK63))+IF($AO63=EK$3,$AM63/VLOOKUP($AO63,Data!$A$50:$B$56,2,FALSE),0)</f>
        <v>0</v>
      </c>
      <c r="EL63" s="11">
        <f>IF(EL$2=$A63,0,IF(HLOOKUP(EL$2,Recipes!$H:$GI,'Production Calculator'!$A63+2,FALSE)=0,0,HLOOKUP(EL$2,Recipes!$H:$GI,'Production Calculator'!$A63+2,FALSE)*$AK63))+IF($AO63=EL$3,$AM63/VLOOKUP($AO63,Data!$A$50:$B$56,2,FALSE),0)</f>
        <v>0</v>
      </c>
      <c r="EM63" s="11">
        <f>IF(EM$2=$A63,0,IF(HLOOKUP(EM$2,Recipes!$H:$GI,'Production Calculator'!$A63+2,FALSE)=0,0,HLOOKUP(EM$2,Recipes!$H:$GI,'Production Calculator'!$A63+2,FALSE)*$AK63))+IF($AO63=EM$3,$AM63/VLOOKUP($AO63,Data!$A$50:$B$56,2,FALSE),0)</f>
        <v>0</v>
      </c>
      <c r="EN63" s="11">
        <f>IF(EN$2=$A63,0,IF(HLOOKUP(EN$2,Recipes!$H:$GI,'Production Calculator'!$A63+2,FALSE)=0,0,HLOOKUP(EN$2,Recipes!$H:$GI,'Production Calculator'!$A63+2,FALSE)*$AK63))+IF($AO63=EN$3,$AM63/VLOOKUP($AO63,Data!$A$50:$B$56,2,FALSE),0)</f>
        <v>0</v>
      </c>
      <c r="EO63" s="11">
        <f>IF(EO$2=$A63,0,IF(HLOOKUP(EO$2,Recipes!$H:$GI,'Production Calculator'!$A63+2,FALSE)=0,0,HLOOKUP(EO$2,Recipes!$H:$GI,'Production Calculator'!$A63+2,FALSE)*$AK63))+IF($AO63=EO$3,$AM63/VLOOKUP($AO63,Data!$A$50:$B$56,2,FALSE),0)</f>
        <v>0</v>
      </c>
      <c r="EP63" s="11">
        <f>IF(EP$2=$A63,0,IF(HLOOKUP(EP$2,Recipes!$H:$GI,'Production Calculator'!$A63+2,FALSE)=0,0,HLOOKUP(EP$2,Recipes!$H:$GI,'Production Calculator'!$A63+2,FALSE)*$AK63))+IF($AO63=EP$3,$AM63/VLOOKUP($AO63,Data!$A$50:$B$56,2,FALSE),0)</f>
        <v>0</v>
      </c>
      <c r="EQ63" s="11">
        <f>IF(EQ$2=$A63,0,IF(HLOOKUP(EQ$2,Recipes!$H:$GI,'Production Calculator'!$A63+2,FALSE)=0,0,HLOOKUP(EQ$2,Recipes!$H:$GI,'Production Calculator'!$A63+2,FALSE)*$AK63))+IF($AO63=EQ$3,$AM63/VLOOKUP($AO63,Data!$A$50:$B$56,2,FALSE),0)</f>
        <v>0</v>
      </c>
      <c r="ER63" s="11">
        <f>IF(ER$2=$A63,0,IF(HLOOKUP(ER$2,Recipes!$H:$GI,'Production Calculator'!$A63+2,FALSE)=0,0,HLOOKUP(ER$2,Recipes!$H:$GI,'Production Calculator'!$A63+2,FALSE)*$AK63))+IF($AO63=ER$3,$AM63/VLOOKUP($AO63,Data!$A$50:$B$56,2,FALSE),0)</f>
        <v>0</v>
      </c>
      <c r="ES63" s="11">
        <f>IF(ES$2=$A63,0,IF(HLOOKUP(ES$2,Recipes!$H:$GI,'Production Calculator'!$A63+2,FALSE)=0,0,HLOOKUP(ES$2,Recipes!$H:$GI,'Production Calculator'!$A63+2,FALSE)*$AK63))+IF($AO63=ES$3,$AM63/VLOOKUP($AO63,Data!$A$50:$B$56,2,FALSE),0)</f>
        <v>0</v>
      </c>
      <c r="ET63" s="11">
        <f>IF(ET$2=$A63,0,IF(HLOOKUP(ET$2,Recipes!$H:$GI,'Production Calculator'!$A63+2,FALSE)=0,0,HLOOKUP(ET$2,Recipes!$H:$GI,'Production Calculator'!$A63+2,FALSE)*$AK63))+IF($AO63=ET$3,$AM63/VLOOKUP($AO63,Data!$A$50:$B$56,2,FALSE),0)</f>
        <v>0</v>
      </c>
      <c r="EU63" s="11">
        <f>IF(EU$2=$A63,0,IF(HLOOKUP(EU$2,Recipes!$H:$GI,'Production Calculator'!$A63+2,FALSE)=0,0,HLOOKUP(EU$2,Recipes!$H:$GI,'Production Calculator'!$A63+2,FALSE)*$AK63))+IF($AO63=EU$3,$AM63/VLOOKUP($AO63,Data!$A$50:$B$56,2,FALSE),0)</f>
        <v>0</v>
      </c>
      <c r="EV63" s="11">
        <f>IF(EV$2=$A63,0,IF(HLOOKUP(EV$2,Recipes!$H:$GI,'Production Calculator'!$A63+2,FALSE)=0,0,HLOOKUP(EV$2,Recipes!$H:$GI,'Production Calculator'!$A63+2,FALSE)*$AK63))+IF($AO63=EV$3,$AM63/VLOOKUP($AO63,Data!$A$50:$B$56,2,FALSE),0)</f>
        <v>0</v>
      </c>
      <c r="EW63" s="11">
        <f>IF(EW$2=$A63,0,IF(HLOOKUP(EW$2,Recipes!$H:$GI,'Production Calculator'!$A63+2,FALSE)=0,0,HLOOKUP(EW$2,Recipes!$H:$GI,'Production Calculator'!$A63+2,FALSE)*$AK63))+IF($AO63=EW$3,$AM63/VLOOKUP($AO63,Data!$A$50:$B$56,2,FALSE),0)</f>
        <v>0</v>
      </c>
      <c r="EX63" s="11">
        <f>IF(EX$2=$A63,0,IF(HLOOKUP(EX$2,Recipes!$H:$GI,'Production Calculator'!$A63+2,FALSE)=0,0,HLOOKUP(EX$2,Recipes!$H:$GI,'Production Calculator'!$A63+2,FALSE)*$AK63))+IF($AO63=EX$3,$AM63/VLOOKUP($AO63,Data!$A$50:$B$56,2,FALSE),0)</f>
        <v>0</v>
      </c>
      <c r="EY63" s="11">
        <f>IF(EY$2=$A63,0,IF(HLOOKUP(EY$2,Recipes!$H:$GI,'Production Calculator'!$A63+2,FALSE)=0,0,HLOOKUP(EY$2,Recipes!$H:$GI,'Production Calculator'!$A63+2,FALSE)*$AK63))+IF($AO63=EY$3,$AM63/VLOOKUP($AO63,Data!$A$50:$B$56,2,FALSE),0)</f>
        <v>0</v>
      </c>
      <c r="EZ63" s="11">
        <f>IF(EZ$2=$A63,0,IF(HLOOKUP(EZ$2,Recipes!$H:$GI,'Production Calculator'!$A63+2,FALSE)=0,0,HLOOKUP(EZ$2,Recipes!$H:$GI,'Production Calculator'!$A63+2,FALSE)*$AK63))+IF($AO63=EZ$3,$AM63/VLOOKUP($AO63,Data!$A$50:$B$56,2,FALSE),0)</f>
        <v>0</v>
      </c>
      <c r="FA63" s="11">
        <f>IF(FA$2=$A63,0,IF(HLOOKUP(FA$2,Recipes!$H:$GI,'Production Calculator'!$A63+2,FALSE)=0,0,HLOOKUP(FA$2,Recipes!$H:$GI,'Production Calculator'!$A63+2,FALSE)*$AK63))+IF($AO63=FA$3,$AM63/VLOOKUP($AO63,Data!$A$50:$B$56,2,FALSE),0)</f>
        <v>0</v>
      </c>
      <c r="FB63" s="11">
        <f>IF(FB$2=$A63,0,IF(HLOOKUP(FB$2,Recipes!$H:$GI,'Production Calculator'!$A63+2,FALSE)=0,0,HLOOKUP(FB$2,Recipes!$H:$GI,'Production Calculator'!$A63+2,FALSE)*$AK63))+IF($AO63=FB$3,$AM63/VLOOKUP($AO63,Data!$A$50:$B$56,2,FALSE),0)</f>
        <v>0</v>
      </c>
      <c r="FC63" s="11">
        <f>IF(FC$2=$A63,0,IF(HLOOKUP(FC$2,Recipes!$H:$GI,'Production Calculator'!$A63+2,FALSE)=0,0,HLOOKUP(FC$2,Recipes!$H:$GI,'Production Calculator'!$A63+2,FALSE)*$AK63))+IF($AO63=FC$3,$AM63/VLOOKUP($AO63,Data!$A$50:$B$56,2,FALSE),0)</f>
        <v>0</v>
      </c>
      <c r="FD63" s="11">
        <f>IF(FD$2=$A63,0,IF(HLOOKUP(FD$2,Recipes!$H:$GI,'Production Calculator'!$A63+2,FALSE)=0,0,HLOOKUP(FD$2,Recipes!$H:$GI,'Production Calculator'!$A63+2,FALSE)*$AK63))+IF($AO63=FD$3,$AM63/VLOOKUP($AO63,Data!$A$50:$B$56,2,FALSE),0)</f>
        <v>0</v>
      </c>
      <c r="FE63" s="11">
        <f>IF(FE$2=$A63,0,IF(HLOOKUP(FE$2,Recipes!$H:$GI,'Production Calculator'!$A63+2,FALSE)=0,0,HLOOKUP(FE$2,Recipes!$H:$GI,'Production Calculator'!$A63+2,FALSE)*$AK63))+IF($AO63=FE$3,$AM63/VLOOKUP($AO63,Data!$A$50:$B$56,2,FALSE),0)</f>
        <v>0</v>
      </c>
      <c r="FF63" s="11">
        <f>IF(FF$2=$A63,0,IF(HLOOKUP(FF$2,Recipes!$H:$GI,'Production Calculator'!$A63+2,FALSE)=0,0,HLOOKUP(FF$2,Recipes!$H:$GI,'Production Calculator'!$A63+2,FALSE)*$AK63))+IF($AO63=FF$3,$AM63/VLOOKUP($AO63,Data!$A$50:$B$56,2,FALSE),0)</f>
        <v>0</v>
      </c>
      <c r="FG63" s="11">
        <f>IF(FG$2=$A63,0,IF(HLOOKUP(FG$2,Recipes!$H:$GI,'Production Calculator'!$A63+2,FALSE)=0,0,HLOOKUP(FG$2,Recipes!$H:$GI,'Production Calculator'!$A63+2,FALSE)*$AK63))+IF($AO63=FG$3,$AM63/VLOOKUP($AO63,Data!$A$50:$B$56,2,FALSE),0)</f>
        <v>0</v>
      </c>
      <c r="FH63" s="11">
        <f>IF(FH$2=$A63,0,IF(HLOOKUP(FH$2,Recipes!$H:$GI,'Production Calculator'!$A63+2,FALSE)=0,0,HLOOKUP(FH$2,Recipes!$H:$GI,'Production Calculator'!$A63+2,FALSE)*$AK63))+IF($AO63=FH$3,$AM63/VLOOKUP($AO63,Data!$A$50:$B$56,2,FALSE),0)</f>
        <v>0</v>
      </c>
      <c r="FI63" s="11">
        <f>IF(FI$2=$A63,0,IF(HLOOKUP(FI$2,Recipes!$H:$GI,'Production Calculator'!$A63+2,FALSE)=0,0,HLOOKUP(FI$2,Recipes!$H:$GI,'Production Calculator'!$A63+2,FALSE)*$AK63))+IF($AO63=FI$3,$AM63/VLOOKUP($AO63,Data!$A$50:$B$56,2,FALSE),0)</f>
        <v>0</v>
      </c>
      <c r="FJ63" s="11">
        <f>IF(FJ$2=$A63,0,IF(HLOOKUP(FJ$2,Recipes!$H:$GI,'Production Calculator'!$A63+2,FALSE)=0,0,HLOOKUP(FJ$2,Recipes!$H:$GI,'Production Calculator'!$A63+2,FALSE)*$AK63))+IF($AO63=FJ$3,$AM63/VLOOKUP($AO63,Data!$A$50:$B$56,2,FALSE),0)</f>
        <v>0</v>
      </c>
      <c r="FK63" s="11">
        <f>IF(FK$2=$A63,0,IF(HLOOKUP(FK$2,Recipes!$H:$GI,'Production Calculator'!$A63+2,FALSE)=0,0,HLOOKUP(FK$2,Recipes!$H:$GI,'Production Calculator'!$A63+2,FALSE)*$AK63))+IF($AO63=FK$3,$AM63/VLOOKUP($AO63,Data!$A$50:$B$56,2,FALSE),0)</f>
        <v>0</v>
      </c>
      <c r="FL63" s="11">
        <f>IF(FL$2=$A63,0,IF(HLOOKUP(FL$2,Recipes!$H:$GI,'Production Calculator'!$A63+2,FALSE)=0,0,HLOOKUP(FL$2,Recipes!$H:$GI,'Production Calculator'!$A63+2,FALSE)*$AK63))+IF($AO63=FL$3,$AM63/VLOOKUP($AO63,Data!$A$50:$B$56,2,FALSE),0)</f>
        <v>0</v>
      </c>
      <c r="FM63" s="11">
        <f>IF(FM$2=$A63,0,IF(HLOOKUP(FM$2,Recipes!$H:$GI,'Production Calculator'!$A63+2,FALSE)=0,0,HLOOKUP(FM$2,Recipes!$H:$GI,'Production Calculator'!$A63+2,FALSE)*$AK63))+IF($AO63=FM$3,$AM63/VLOOKUP($AO63,Data!$A$50:$B$56,2,FALSE),0)</f>
        <v>0</v>
      </c>
      <c r="FN63" s="11">
        <f>IF(FN$2=$A63,0,IF(HLOOKUP(FN$2,Recipes!$H:$GI,'Production Calculator'!$A63+2,FALSE)=0,0,HLOOKUP(FN$2,Recipes!$H:$GI,'Production Calculator'!$A63+2,FALSE)*$AK63))+IF($AO63=FN$3,$AM63/VLOOKUP($AO63,Data!$A$50:$B$56,2,FALSE),0)</f>
        <v>0</v>
      </c>
      <c r="FO63" s="11">
        <f>IF(FO$2=$A63,0,IF(HLOOKUP(FO$2,Recipes!$H:$GI,'Production Calculator'!$A63+2,FALSE)=0,0,HLOOKUP(FO$2,Recipes!$H:$GI,'Production Calculator'!$A63+2,FALSE)*$AK63))+IF($AO63=FO$3,$AM63/VLOOKUP($AO63,Data!$A$50:$B$56,2,FALSE),0)</f>
        <v>0</v>
      </c>
      <c r="FP63" s="11">
        <f>IF(FP$2=$A63,0,IF(HLOOKUP(FP$2,Recipes!$H:$GI,'Production Calculator'!$A63+2,FALSE)=0,0,HLOOKUP(FP$2,Recipes!$H:$GI,'Production Calculator'!$A63+2,FALSE)*$AK63))+IF($AO63=FP$3,$AM63/VLOOKUP($AO63,Data!$A$50:$B$56,2,FALSE),0)</f>
        <v>0</v>
      </c>
      <c r="FQ63" s="11">
        <f>IF(FQ$2=$A63,0,IF(HLOOKUP(FQ$2,Recipes!$H:$GI,'Production Calculator'!$A63+2,FALSE)=0,0,HLOOKUP(FQ$2,Recipes!$H:$GI,'Production Calculator'!$A63+2,FALSE)*$AK63))+IF($AO63=FQ$3,$AM63/VLOOKUP($AO63,Data!$A$50:$B$56,2,FALSE),0)</f>
        <v>0</v>
      </c>
      <c r="FR63" s="11">
        <f>IF(FR$2=$A63,0,IF(HLOOKUP(FR$2,Recipes!$H:$GI,'Production Calculator'!$A63+2,FALSE)=0,0,HLOOKUP(FR$2,Recipes!$H:$GI,'Production Calculator'!$A63+2,FALSE)*$AK63))+IF($AO63=FR$3,$AM63/VLOOKUP($AO63,Data!$A$50:$B$56,2,FALSE),0)</f>
        <v>0</v>
      </c>
      <c r="FS63" s="11">
        <f>IF(FS$2=$A63,0,IF(HLOOKUP(FS$2,Recipes!$H:$GI,'Production Calculator'!$A63+2,FALSE)=0,0,HLOOKUP(FS$2,Recipes!$H:$GI,'Production Calculator'!$A63+2,FALSE)*$AK63))+IF($AO63=FS$3,$AM63/VLOOKUP($AO63,Data!$A$50:$B$56,2,FALSE),0)</f>
        <v>0</v>
      </c>
      <c r="FT63" s="11">
        <f>IF(FT$2=$A63,0,IF(HLOOKUP(FT$2,Recipes!$H:$GI,'Production Calculator'!$A63+2,FALSE)=0,0,HLOOKUP(FT$2,Recipes!$H:$GI,'Production Calculator'!$A63+2,FALSE)*$AK63))+IF($AO63=FT$3,$AM63/VLOOKUP($AO63,Data!$A$50:$B$56,2,FALSE),0)</f>
        <v>0</v>
      </c>
      <c r="FU63" s="11">
        <f>IF(FU$2=$A63,0,IF(HLOOKUP(FU$2,Recipes!$H:$GI,'Production Calculator'!$A63+2,FALSE)=0,0,HLOOKUP(FU$2,Recipes!$H:$GI,'Production Calculator'!$A63+2,FALSE)*$AK63))+IF($AO63=FU$3,$AM63/VLOOKUP($AO63,Data!$A$50:$B$56,2,FALSE),0)</f>
        <v>0</v>
      </c>
      <c r="FV63" s="11">
        <f>IF(FV$2=$A63,0,IF(HLOOKUP(FV$2,Recipes!$H:$GI,'Production Calculator'!$A63+2,FALSE)=0,0,HLOOKUP(FV$2,Recipes!$H:$GI,'Production Calculator'!$A63+2,FALSE)*$AK63))+IF($AO63=FV$3,$AM63/VLOOKUP($AO63,Data!$A$50:$B$56,2,FALSE),0)</f>
        <v>0</v>
      </c>
      <c r="FW63" s="11">
        <f>IF(FW$2=$A63,0,IF(HLOOKUP(FW$2,Recipes!$H:$GI,'Production Calculator'!$A63+2,FALSE)=0,0,HLOOKUP(FW$2,Recipes!$H:$GI,'Production Calculator'!$A63+2,FALSE)*$AK63))+IF($AO63=FW$3,$AM63/VLOOKUP($AO63,Data!$A$50:$B$56,2,FALSE),0)</f>
        <v>0</v>
      </c>
      <c r="FX63" s="11">
        <f>IF(FX$2=$A63,0,IF(HLOOKUP(FX$2,Recipes!$H:$GI,'Production Calculator'!$A63+2,FALSE)=0,0,HLOOKUP(FX$2,Recipes!$H:$GI,'Production Calculator'!$A63+2,FALSE)*$AK63))+IF($AO63=FX$3,$AM63/VLOOKUP($AO63,Data!$A$50:$B$56,2,FALSE),0)</f>
        <v>0</v>
      </c>
      <c r="FY63" s="11">
        <f>IF(FY$2=$A63,0,IF(HLOOKUP(FY$2,Recipes!$H:$GI,'Production Calculator'!$A63+2,FALSE)=0,0,HLOOKUP(FY$2,Recipes!$H:$GI,'Production Calculator'!$A63+2,FALSE)*$AK63))+IF($AO63=FY$3,$AM63/VLOOKUP($AO63,Data!$A$50:$B$56,2,FALSE),0)</f>
        <v>0</v>
      </c>
      <c r="FZ63" s="11">
        <f>IF(FZ$2=$A63,0,IF(HLOOKUP(FZ$2,Recipes!$H:$GI,'Production Calculator'!$A63+2,FALSE)=0,0,HLOOKUP(FZ$2,Recipes!$H:$GI,'Production Calculator'!$A63+2,FALSE)*$AK63))+IF($AO63=FZ$3,$AM63/VLOOKUP($AO63,Data!$A$50:$B$56,2,FALSE),0)</f>
        <v>0</v>
      </c>
      <c r="GA63" s="11">
        <f>IF(GA$2=$A63,0,IF(HLOOKUP(GA$2,Recipes!$H:$GI,'Production Calculator'!$A63+2,FALSE)=0,0,HLOOKUP(GA$2,Recipes!$H:$GI,'Production Calculator'!$A63+2,FALSE)*$AK63))+IF($AO63=GA$3,$AM63/VLOOKUP($AO63,Data!$A$50:$B$56,2,FALSE),0)</f>
        <v>0</v>
      </c>
      <c r="GB63" s="11">
        <f>IF(GB$2=$A63,0,IF(HLOOKUP(GB$2,Recipes!$H:$GI,'Production Calculator'!$A63+2,FALSE)=0,0,HLOOKUP(GB$2,Recipes!$H:$GI,'Production Calculator'!$A63+2,FALSE)*$AK63))+IF($AO63=GB$3,$AM63/VLOOKUP($AO63,Data!$A$50:$B$56,2,FALSE),0)</f>
        <v>0</v>
      </c>
      <c r="GC63" s="11">
        <f>IF(GC$2=$A63,0,IF(HLOOKUP(GC$2,Recipes!$H:$GI,'Production Calculator'!$A63+2,FALSE)=0,0,HLOOKUP(GC$2,Recipes!$H:$GI,'Production Calculator'!$A63+2,FALSE)*$AK63))+IF($AO63=GC$3,$AM63/VLOOKUP($AO63,Data!$A$50:$B$56,2,FALSE),0)</f>
        <v>0</v>
      </c>
      <c r="GD63" s="11">
        <f>IF(GD$2=$A63,0,IF(HLOOKUP(GD$2,Recipes!$H:$GI,'Production Calculator'!$A63+2,FALSE)=0,0,HLOOKUP(GD$2,Recipes!$H:$GI,'Production Calculator'!$A63+2,FALSE)*$AK63))+IF($AO63=GD$3,$AM63/VLOOKUP($AO63,Data!$A$50:$B$56,2,FALSE),0)</f>
        <v>0</v>
      </c>
      <c r="GE63" s="11">
        <f>IF(GE$2=$A63,0,IF(HLOOKUP(GE$2,Recipes!$H:$GI,'Production Calculator'!$A63+2,FALSE)=0,0,HLOOKUP(GE$2,Recipes!$H:$GI,'Production Calculator'!$A63+2,FALSE)*$AK63))+IF($AO63=GE$3,$AM63/VLOOKUP($AO63,Data!$A$50:$B$56,2,FALSE),0)</f>
        <v>0</v>
      </c>
      <c r="GF63" s="11">
        <f>IF(GF$2=$A63,0,IF(HLOOKUP(GF$2,Recipes!$H:$GI,'Production Calculator'!$A63+2,FALSE)=0,0,HLOOKUP(GF$2,Recipes!$H:$GI,'Production Calculator'!$A63+2,FALSE)*$AK63))+IF($AO63=GF$3,$AM63/VLOOKUP($AO63,Data!$A$50:$B$56,2,FALSE),0)</f>
        <v>0</v>
      </c>
      <c r="GG63" s="11">
        <f>IF(GG$2=$A63,0,IF(HLOOKUP(GG$2,Recipes!$H:$GI,'Production Calculator'!$A63+2,FALSE)=0,0,HLOOKUP(GG$2,Recipes!$H:$GI,'Production Calculator'!$A63+2,FALSE)*$AK63))+IF($AO63=GG$3,$AM63/VLOOKUP($AO63,Data!$A$50:$B$56,2,FALSE),0)</f>
        <v>0</v>
      </c>
      <c r="GH63" s="11">
        <f>IF(GH$2=$A63,0,IF(HLOOKUP(GH$2,Recipes!$H:$GI,'Production Calculator'!$A63+2,FALSE)=0,0,HLOOKUP(GH$2,Recipes!$H:$GI,'Production Calculator'!$A63+2,FALSE)*$AK63))+IF($AO63=GH$3,$AM63/VLOOKUP($AO63,Data!$A$50:$B$56,2,FALSE),0)</f>
        <v>0</v>
      </c>
      <c r="GI63" s="11">
        <f>IF(GI$2=$A63,0,IF(HLOOKUP(GI$2,Recipes!$H:$GI,'Production Calculator'!$A63+2,FALSE)=0,0,HLOOKUP(GI$2,Recipes!$H:$GI,'Production Calculator'!$A63+2,FALSE)*$AK63))+IF($AO63=GI$3,$AM63/VLOOKUP($AO63,Data!$A$50:$B$56,2,FALSE),0)</f>
        <v>0</v>
      </c>
      <c r="GJ63" s="11">
        <f>IF(GJ$2=$A63,0,IF(HLOOKUP(GJ$2,Recipes!$H:$GI,'Production Calculator'!$A63+2,FALSE)=0,0,HLOOKUP(GJ$2,Recipes!$H:$GI,'Production Calculator'!$A63+2,FALSE)*$AK63))+IF($AO63=GJ$3,$AM63/VLOOKUP($AO63,Data!$A$50:$B$56,2,FALSE),0)</f>
        <v>0</v>
      </c>
      <c r="GK63" s="11">
        <f>IF(GK$2=$A63,0,IF(HLOOKUP(GK$2,Recipes!$H:$GI,'Production Calculator'!$A63+2,FALSE)=0,0,HLOOKUP(GK$2,Recipes!$H:$GI,'Production Calculator'!$A63+2,FALSE)*$AK63))+IF($AO63=GK$3,$AM63/VLOOKUP($AO63,Data!$A$50:$B$56,2,FALSE),0)</f>
        <v>0</v>
      </c>
      <c r="GL63" s="11">
        <f>IF(GL$2=$A63,0,IF(HLOOKUP(GL$2,Recipes!$H:$GI,'Production Calculator'!$A63+2,FALSE)=0,0,HLOOKUP(GL$2,Recipes!$H:$GI,'Production Calculator'!$A63+2,FALSE)*$AK63))+IF($AO63=GL$3,$AM63/VLOOKUP($AO63,Data!$A$50:$B$56,2,FALSE),0)</f>
        <v>0</v>
      </c>
      <c r="GM63" s="11">
        <f>IF(GM$2=$A63,0,IF(HLOOKUP(GM$2,Recipes!$H:$GI,'Production Calculator'!$A63+2,FALSE)=0,0,HLOOKUP(GM$2,Recipes!$H:$GI,'Production Calculator'!$A63+2,FALSE)*$AK63))+IF($AO63=GM$3,$AM63/VLOOKUP($AO63,Data!$A$50:$B$56,2,FALSE),0)</f>
        <v>0</v>
      </c>
      <c r="GN63" s="11">
        <f>IF(GN$2=$A63,0,IF(HLOOKUP(GN$2,Recipes!$H:$GI,'Production Calculator'!$A63+2,FALSE)=0,0,HLOOKUP(GN$2,Recipes!$H:$GI,'Production Calculator'!$A63+2,FALSE)*$AK63))+IF($AO63=GN$3,$AM63/VLOOKUP($AO63,Data!$A$50:$B$56,2,FALSE),0)</f>
        <v>0</v>
      </c>
      <c r="GO63" s="11">
        <f>IF(GO$2=$A63,0,IF(HLOOKUP(GO$2,Recipes!$H:$GI,'Production Calculator'!$A63+2,FALSE)=0,0,HLOOKUP(GO$2,Recipes!$H:$GI,'Production Calculator'!$A63+2,FALSE)*$AK63))+IF($AO63=GO$3,$AM63/VLOOKUP($AO63,Data!$A$50:$B$56,2,FALSE),0)</f>
        <v>0</v>
      </c>
      <c r="GP63" s="11">
        <f>IF(GP$2=$A63,0,IF(HLOOKUP(GP$2,Recipes!$H:$GI,'Production Calculator'!$A63+2,FALSE)=0,0,HLOOKUP(GP$2,Recipes!$H:$GI,'Production Calculator'!$A63+2,FALSE)*$AK63))+IF($AO63=GP$3,$AM63/VLOOKUP($AO63,Data!$A$50:$B$56,2,FALSE),0)</f>
        <v>0</v>
      </c>
      <c r="GQ63" s="11">
        <f>IF(GQ$2=$A63,0,IF(HLOOKUP(GQ$2,Recipes!$H:$GI,'Production Calculator'!$A63+2,FALSE)=0,0,HLOOKUP(GQ$2,Recipes!$H:$GI,'Production Calculator'!$A63+2,FALSE)*$AK63))+IF($AO63=GQ$3,$AM63/VLOOKUP($AO63,Data!$A$50:$B$56,2,FALSE),0)</f>
        <v>0</v>
      </c>
      <c r="GR63" s="11">
        <f>IF(GR$2=$A63,0,IF(HLOOKUP(GR$2,Recipes!$H:$GI,'Production Calculator'!$A63+2,FALSE)=0,0,HLOOKUP(GR$2,Recipes!$H:$GI,'Production Calculator'!$A63+2,FALSE)*$AK63))+IF($AO63=GR$3,$AM63/VLOOKUP($AO63,Data!$A$50:$B$56,2,FALSE),0)</f>
        <v>0</v>
      </c>
      <c r="GS63" s="11">
        <f>IF(GS$2=$A63,0,IF(HLOOKUP(GS$2,Recipes!$H:$GI,'Production Calculator'!$A63+2,FALSE)=0,0,HLOOKUP(GS$2,Recipes!$H:$GI,'Production Calculator'!$A63+2,FALSE)*$AK63))+IF($AO63=GS$3,$AM63/VLOOKUP($AO63,Data!$A$50:$B$56,2,FALSE),0)</f>
        <v>0</v>
      </c>
      <c r="GT63" s="11">
        <f>IF(GT$2=$A63,0,IF(HLOOKUP(GT$2,Recipes!$H:$GI,'Production Calculator'!$A63+2,FALSE)=0,0,HLOOKUP(GT$2,Recipes!$H:$GI,'Production Calculator'!$A63+2,FALSE)*$AK63))+IF($AO63=GT$3,$AM63/VLOOKUP($AO63,Data!$A$50:$B$56,2,FALSE),0)</f>
        <v>0</v>
      </c>
      <c r="GU63" s="11">
        <f>IF(GU$2=$A63,0,IF(HLOOKUP(GU$2,Recipes!$H:$GI,'Production Calculator'!$A63+2,FALSE)=0,0,HLOOKUP(GU$2,Recipes!$H:$GI,'Production Calculator'!$A63+2,FALSE)*$AK63))+IF($AO63=GU$3,$AM63/VLOOKUP($AO63,Data!$A$50:$B$56,2,FALSE),0)</f>
        <v>0</v>
      </c>
      <c r="GV63" s="11">
        <f>IF(GV$2=$A63,0,IF(HLOOKUP(GV$2,Recipes!$H:$GI,'Production Calculator'!$A63+2,FALSE)=0,0,HLOOKUP(GV$2,Recipes!$H:$GI,'Production Calculator'!$A63+2,FALSE)*$AK63))+IF($AO63=GV$3,$AM63/VLOOKUP($AO63,Data!$A$50:$B$56,2,FALSE),0)</f>
        <v>0</v>
      </c>
      <c r="GW63" s="11">
        <f>IF(GW$2=$A63,0,IF(HLOOKUP(GW$2,Recipes!$H:$GI,'Production Calculator'!$A63+2,FALSE)=0,0,HLOOKUP(GW$2,Recipes!$H:$GI,'Production Calculator'!$A63+2,FALSE)*$AK63))+IF($AO63=GW$3,$AM63/VLOOKUP($AO63,Data!$A$50:$B$56,2,FALSE),0)</f>
        <v>0</v>
      </c>
      <c r="GX63" s="11">
        <f>IF(GX$2=$A63,0,IF(HLOOKUP(GX$2,Recipes!$H:$GI,'Production Calculator'!$A63+2,FALSE)=0,0,HLOOKUP(GX$2,Recipes!$H:$GI,'Production Calculator'!$A63+2,FALSE)*$AK63))+IF($AO63=GX$3,$AM63/VLOOKUP($AO63,Data!$A$50:$B$56,2,FALSE),0)</f>
        <v>0</v>
      </c>
      <c r="GY63" s="11">
        <f>IF(GY$2=$A63,0,IF(HLOOKUP(GY$2,Recipes!$H:$GI,'Production Calculator'!$A63+2,FALSE)=0,0,HLOOKUP(GY$2,Recipes!$H:$GI,'Production Calculator'!$A63+2,FALSE)*$AK63))+IF($AO63=GY$3,$AM63/VLOOKUP($AO63,Data!$A$50:$B$56,2,FALSE),0)</f>
        <v>0</v>
      </c>
      <c r="GZ63" s="11">
        <f>IF(GZ$2=$A63,0,IF(HLOOKUP(GZ$2,Recipes!$H:$GI,'Production Calculator'!$A63+2,FALSE)=0,0,HLOOKUP(GZ$2,Recipes!$H:$GI,'Production Calculator'!$A63+2,FALSE)*$AK63))+IF($AO63=GZ$3,$AM63/VLOOKUP($AO63,Data!$A$50:$B$56,2,FALSE),0)</f>
        <v>0</v>
      </c>
      <c r="HA63" s="11">
        <f>IF(HA$2=$A63,0,IF(HLOOKUP(HA$2,Recipes!$H:$GI,'Production Calculator'!$A63+2,FALSE)=0,0,HLOOKUP(HA$2,Recipes!$H:$GI,'Production Calculator'!$A63+2,FALSE)*$AK63))+IF($AO63=HA$3,$AM63/VLOOKUP($AO63,Data!$A$50:$B$56,2,FALSE),0)</f>
        <v>0</v>
      </c>
      <c r="HB63" s="11">
        <f>IF(HB$2=$A63,0,IF(HLOOKUP(HB$2,Recipes!$H:$GI,'Production Calculator'!$A63+2,FALSE)=0,0,HLOOKUP(HB$2,Recipes!$H:$GI,'Production Calculator'!$A63+2,FALSE)*$AK63))+IF($AO63=HB$3,$AM63/VLOOKUP($AO63,Data!$A$50:$B$56,2,FALSE),0)</f>
        <v>0</v>
      </c>
      <c r="HC63" s="11">
        <f>IF(HC$2=$A63,0,IF(HLOOKUP(HC$2,Recipes!$H:$GI,'Production Calculator'!$A63+2,FALSE)=0,0,HLOOKUP(HC$2,Recipes!$H:$GI,'Production Calculator'!$A63+2,FALSE)*$AK63))+IF($AO63=HC$3,$AM63/VLOOKUP($AO63,Data!$A$50:$B$56,2,FALSE),0)</f>
        <v>0</v>
      </c>
      <c r="HD63" s="11">
        <f>IF(HD$2=$A63,0,IF(HLOOKUP(HD$2,Recipes!$H:$GI,'Production Calculator'!$A63+2,FALSE)=0,0,HLOOKUP(HD$2,Recipes!$H:$GI,'Production Calculator'!$A63+2,FALSE)*$AK63))+IF($AO63=HD$3,$AM63/VLOOKUP($AO63,Data!$A$50:$B$56,2,FALSE),0)</f>
        <v>0</v>
      </c>
      <c r="HE63" s="11">
        <f>IF(HE$2=$A63,0,IF(HLOOKUP(HE$2,Recipes!$H:$GI,'Production Calculator'!$A63+2,FALSE)=0,0,HLOOKUP(HE$2,Recipes!$H:$GI,'Production Calculator'!$A63+2,FALSE)*$AK63))+IF($AO63=HE$3,$AM63/VLOOKUP($AO63,Data!$A$50:$B$56,2,FALSE),0)</f>
        <v>0</v>
      </c>
      <c r="HF63" s="11">
        <f>IF(HF$2=$A63,0,IF(HLOOKUP(HF$2,Recipes!$H:$GI,'Production Calculator'!$A63+2,FALSE)=0,0,HLOOKUP(HF$2,Recipes!$H:$GI,'Production Calculator'!$A63+2,FALSE)*$AK63))+IF($AO63=HF$3,$AM63/VLOOKUP($AO63,Data!$A$50:$B$56,2,FALSE),0)</f>
        <v>0</v>
      </c>
      <c r="HG63" s="11">
        <f>IF(HG$2=$A63,0,IF(HLOOKUP(HG$2,Recipes!$H:$GI,'Production Calculator'!$A63+2,FALSE)=0,0,HLOOKUP(HG$2,Recipes!$H:$GI,'Production Calculator'!$A63+2,FALSE)*$AK63))+IF($AO63=HG$3,$AM63/VLOOKUP($AO63,Data!$A$50:$B$56,2,FALSE),0)</f>
        <v>0</v>
      </c>
      <c r="HH63" s="11">
        <f>IF(HH$2=$A63,0,IF(HLOOKUP(HH$2,Recipes!$H:$GI,'Production Calculator'!$A63+2,FALSE)=0,0,HLOOKUP(HH$2,Recipes!$H:$GI,'Production Calculator'!$A63+2,FALSE)*$AK63))+IF($AO63=HH$3,$AM63/VLOOKUP($AO63,Data!$A$50:$B$56,2,FALSE),0)</f>
        <v>0</v>
      </c>
      <c r="HI63" s="11">
        <f>IF(HI$2=$A63,0,IF(HLOOKUP(HI$2,Recipes!$H:$GI,'Production Calculator'!$A63+2,FALSE)=0,0,HLOOKUP(HI$2,Recipes!$H:$GI,'Production Calculator'!$A63+2,FALSE)*$AK63))+IF($AO63=HI$3,$AM63/VLOOKUP($AO63,Data!$A$50:$B$56,2,FALSE),0)</f>
        <v>0</v>
      </c>
      <c r="HJ63" s="11">
        <f>IF(HJ$2=$A63,0,IF(HLOOKUP(HJ$2,Recipes!$H:$GI,'Production Calculator'!$A63+2,FALSE)=0,0,HLOOKUP(HJ$2,Recipes!$H:$GI,'Production Calculator'!$A63+2,FALSE)*$AK63))+IF($AO63=HJ$3,$AM63/VLOOKUP($AO63,Data!$A$50:$B$56,2,FALSE),0)</f>
        <v>0</v>
      </c>
      <c r="HK63" s="11">
        <f>IF(HK$2=$A63,0,IF(HLOOKUP(HK$2,Recipes!$H:$GI,'Production Calculator'!$A63+2,FALSE)=0,0,HLOOKUP(HK$2,Recipes!$H:$GI,'Production Calculator'!$A63+2,FALSE)*$AK63))+IF($AO63=HK$3,$AM63/VLOOKUP($AO63,Data!$A$50:$B$56,2,FALSE),0)</f>
        <v>0</v>
      </c>
      <c r="HL63" s="11">
        <f>IF(HL$2=$A63,0,IF(HLOOKUP(HL$2,Recipes!$H:$GI,'Production Calculator'!$A63+2,FALSE)=0,0,HLOOKUP(HL$2,Recipes!$H:$GI,'Production Calculator'!$A63+2,FALSE)*$AK63))+IF($AO63=HL$3,$AM63/VLOOKUP($AO63,Data!$A$50:$B$56,2,FALSE),0)</f>
        <v>0</v>
      </c>
      <c r="HM63" s="11">
        <f>IF(HM$2=$A63,0,IF(HLOOKUP(HM$2,Recipes!$H:$GI,'Production Calculator'!$A63+2,FALSE)=0,0,HLOOKUP(HM$2,Recipes!$H:$GI,'Production Calculator'!$A63+2,FALSE)*$AK63))+IF($AO63=HM$3,$AM63/VLOOKUP($AO63,Data!$A$50:$B$56,2,FALSE),0)</f>
        <v>0</v>
      </c>
      <c r="HN63" s="11">
        <f>IF(HN$2=$A63,0,IF(HLOOKUP(HN$2,Recipes!$H:$GI,'Production Calculator'!$A63+2,FALSE)=0,0,HLOOKUP(HN$2,Recipes!$H:$GI,'Production Calculator'!$A63+2,FALSE)*$AK63))+IF($AO63=HN$3,$AM63/VLOOKUP($AO63,Data!$A$50:$B$56,2,FALSE),0)</f>
        <v>0</v>
      </c>
      <c r="HO63" s="11">
        <f>IF(HO$2=$A63,0,IF(HLOOKUP(HO$2,Recipes!$H:$GI,'Production Calculator'!$A63+2,FALSE)=0,0,HLOOKUP(HO$2,Recipes!$H:$GI,'Production Calculator'!$A63+2,FALSE)*$AK63))+IF($AO63=HO$3,$AM63/VLOOKUP($AO63,Data!$A$50:$B$56,2,FALSE),0)</f>
        <v>0</v>
      </c>
      <c r="HP63" s="11">
        <f>IF(HP$2=$A63,0,IF(HLOOKUP(HP$2,Recipes!$H:$GI,'Production Calculator'!$A63+2,FALSE)=0,0,HLOOKUP(HP$2,Recipes!$H:$GI,'Production Calculator'!$A63+2,FALSE)*$AK63))+IF($AO63=HP$3,$AM63/VLOOKUP($AO63,Data!$A$50:$B$56,2,FALSE),0)</f>
        <v>0</v>
      </c>
      <c r="HQ63" s="11">
        <f>IF(HQ$2=$A63,0,IF(HLOOKUP(HQ$2,Recipes!$H:$GI,'Production Calculator'!$A63+2,FALSE)=0,0,HLOOKUP(HQ$2,Recipes!$H:$GI,'Production Calculator'!$A63+2,FALSE)*$AK63))+IF($AO63=HQ$3,$AM63/VLOOKUP($AO63,Data!$A$50:$B$56,2,FALSE),0)</f>
        <v>0</v>
      </c>
      <c r="HR63" s="11">
        <f>IF(HR$2=$A63,0,IF(HLOOKUP(HR$2,Recipes!$H:$GI,'Production Calculator'!$A63+2,FALSE)=0,0,HLOOKUP(HR$2,Recipes!$H:$GI,'Production Calculator'!$A63+2,FALSE)*$AK63))+IF($AO63=HR$3,$AM63/VLOOKUP($AO63,Data!$A$50:$B$56,2,FALSE),0)</f>
        <v>0</v>
      </c>
      <c r="HS63" s="121"/>
    </row>
    <row r="64" spans="1:227" x14ac:dyDescent="0.45">
      <c r="A64">
        <v>44</v>
      </c>
      <c r="B64" s="107" t="str">
        <f>VLOOKUP(A64,Recipes!A:B,2)</f>
        <v>Copper cable</v>
      </c>
      <c r="C64" s="128">
        <v>0</v>
      </c>
      <c r="D64" s="108">
        <f t="shared" si="117"/>
        <v>0</v>
      </c>
      <c r="E64" s="127" t="s">
        <v>1</v>
      </c>
      <c r="F64" s="109">
        <f>VLOOKUP(A64,Recipes!$A$3:$G$186,6,FALSE)</f>
        <v>1</v>
      </c>
      <c r="G64" s="109">
        <f>VLOOKUP(A64,Recipes!$A$3:$G$186,7,FALSE)</f>
        <v>0</v>
      </c>
      <c r="H64" s="110">
        <f t="shared" si="118"/>
        <v>0</v>
      </c>
      <c r="I64" s="109">
        <f>VLOOKUP(E64,Data!$A$2:$C$26,3, FALSE)</f>
        <v>4</v>
      </c>
      <c r="J64" s="149">
        <v>0</v>
      </c>
      <c r="K64" s="149">
        <v>0</v>
      </c>
      <c r="L64" s="149">
        <v>0</v>
      </c>
      <c r="M64" s="150">
        <v>0</v>
      </c>
      <c r="N64" s="150">
        <v>0</v>
      </c>
      <c r="O64" s="150">
        <v>0</v>
      </c>
      <c r="P64" s="151">
        <v>0</v>
      </c>
      <c r="Q64" s="151">
        <v>0</v>
      </c>
      <c r="R64" s="151">
        <v>0</v>
      </c>
      <c r="S64">
        <f t="shared" ref="S64:S76" si="133">J64*$H64</f>
        <v>0</v>
      </c>
      <c r="T64">
        <f t="shared" ref="T64:T76" si="134">K64*$H64</f>
        <v>0</v>
      </c>
      <c r="U64">
        <f t="shared" ref="U64:U76" si="135">L64*$H64</f>
        <v>0</v>
      </c>
      <c r="V64">
        <f t="shared" ref="V64:V76" si="136">M64*$H64</f>
        <v>0</v>
      </c>
      <c r="W64">
        <f t="shared" ref="W64:W76" si="137">N64*$H64</f>
        <v>0</v>
      </c>
      <c r="X64">
        <f t="shared" ref="X64:X76" si="138">O64*$H64</f>
        <v>0</v>
      </c>
      <c r="Y64">
        <f t="shared" ref="Y64:Y76" si="139">P64*$H64</f>
        <v>0</v>
      </c>
      <c r="Z64">
        <f t="shared" ref="Z64:Z76" si="140">Q64*$H64</f>
        <v>0</v>
      </c>
      <c r="AA64">
        <f t="shared" ref="AA64:AA76" si="141">R64*$H64</f>
        <v>0</v>
      </c>
      <c r="AB64" s="111">
        <f>VLOOKUP($A64,Recipes!$A:$G,4)</f>
        <v>0.5</v>
      </c>
      <c r="AC64" s="111">
        <f>VLOOKUP($A64,Recipes!$A:$G,5)</f>
        <v>2</v>
      </c>
      <c r="AD64" s="111">
        <f t="shared" si="128"/>
        <v>4</v>
      </c>
      <c r="AE64" s="111">
        <f>VLOOKUP(E64,Data!$A$2:$F$26,5,FALSE)</f>
        <v>0</v>
      </c>
      <c r="AF64" s="111">
        <f>VLOOKUP(E64,Data!$A$2:$F$26,4,FALSE)</f>
        <v>210</v>
      </c>
      <c r="AG64" s="111">
        <f>VLOOKUP(E64,Data!$A$2:$B$26,2, FALSE)</f>
        <v>1.25</v>
      </c>
      <c r="AH64" s="111">
        <f>1+VLOOKUP($J$3,Data!$A$40:$D$48,2,FALSE)*$J64+VLOOKUP($K$3,Data!$A$40:$D$48,2,FALSE)*$K64+VLOOKUP($L$3,Data!$A$40:$D$48,2,FALSE)*$L64+VLOOKUP($M$3,Data!$A$40:$D$48,2,FALSE)*$M64+VLOOKUP($N$3,Data!$A$40:$D$48,2,FALSE)*$N64+VLOOKUP($O$3,Data!$A$40:$D$48,2,FALSE)*$O64+VLOOKUP($P$3,Data!$A$40:$D$48,2,FALSE)*$P64+VLOOKUP($Q$3,Data!$A$40:$D$48,2,FALSE)*$Q64+VLOOKUP($R$3,Data!$A$40:$D$48,2,FALSE)*$R64</f>
        <v>1</v>
      </c>
      <c r="AI64" s="111">
        <f>MAX(1+VLOOKUP($J$3,Data!$A$40:$D$48,3,FALSE)*$J64+VLOOKUP($K$3,Data!$A$40:$D$48,3,FALSE)*$K64+VLOOKUP($L$3,Data!$A$40:$D$48,3,FALSE)*$L64+VLOOKUP($M$3,Data!$A$40:$D$48,3,FALSE)*$M64+VLOOKUP($N$3,Data!$A$40:$D$48,3,FALSE)*$N64+VLOOKUP($O$3,Data!$A$40:$D$48,3,FALSE)*$O64+VLOOKUP($P$3,Data!$A$40:$D$48,3,FALSE)*$P64+VLOOKUP($Q$3,Data!$A$40:$D$48,3,FALSE)*$Q64+VLOOKUP($R$3,Data!$A$40:$D$48,3,FALSE)*$R64,0)</f>
        <v>1</v>
      </c>
      <c r="AJ64" s="111">
        <f>MAX(1-(VLOOKUP($J$3,Data!$A$40:$D$48,4,FALSE)*$J64+VLOOKUP($K$3,Data!$A$40:$D$48,4,FALSE)*$K64+VLOOKUP($L$3,Data!$A$40:$D$48,4,FALSE)*$L64+VLOOKUP($M$3,Data!$A$40:$D$48,4,FALSE)*$M64+VLOOKUP($N$3,Data!$A$40:$D$48,4,FALSE)*$N64+VLOOKUP($O$3,Data!$A$40:$D$48,4,FALSE)*$O64+VLOOKUP($P$3,Data!$A$40:$D$48,4,FALSE)*$P64+VLOOKUP($Q$3,Data!$A$40:$D$48,4,FALSE)*$Q64+VLOOKUP($R$3,Data!$A$40:$D$48,4,FALSE)*$R64),0.2)</f>
        <v>1</v>
      </c>
      <c r="AK64" s="112">
        <f t="shared" si="129"/>
        <v>0</v>
      </c>
      <c r="AL64" s="111">
        <f t="shared" si="130"/>
        <v>5</v>
      </c>
      <c r="AM64" s="111">
        <f t="shared" si="131"/>
        <v>0</v>
      </c>
      <c r="AN64" s="111">
        <f t="shared" si="132"/>
        <v>0</v>
      </c>
      <c r="AO64" s="131" t="s">
        <v>298</v>
      </c>
      <c r="AP64" s="11"/>
      <c r="AQ64" s="11">
        <f>IF(AQ$2=$A64,0,IF(HLOOKUP(AQ$2,Recipes!$H:$GI,'Production Calculator'!$A64+2,FALSE)=0,0,HLOOKUP(AQ$2,Recipes!$H:$GI,'Production Calculator'!$A64+2,FALSE)*$AK64))+IF($AO64=AQ$3,$AM64/VLOOKUP($AO64,Data!$A$50:$B$56,2,FALSE),0)</f>
        <v>0</v>
      </c>
      <c r="AR64" s="11">
        <f>IF(AR$2=$A64,0,IF(HLOOKUP(AR$2,Recipes!$H:$GI,'Production Calculator'!$A64+2,FALSE)=0,0,HLOOKUP(AR$2,Recipes!$H:$GI,'Production Calculator'!$A64+2,FALSE)*$AK64))+IF($AO64=AR$3,$AM64/VLOOKUP($AO64,Data!$A$50:$B$56,2,FALSE),0)</f>
        <v>0</v>
      </c>
      <c r="AS64" s="11">
        <f>IF(AS$2=$A64,0,IF(HLOOKUP(AS$2,Recipes!$H:$GI,'Production Calculator'!$A64+2,FALSE)=0,0,HLOOKUP(AS$2,Recipes!$H:$GI,'Production Calculator'!$A64+2,FALSE)*$AK64))+IF($AO64=AS$3,$AM64/VLOOKUP($AO64,Data!$A$50:$B$56,2,FALSE),0)</f>
        <v>0</v>
      </c>
      <c r="AT64" s="11">
        <f>IF(AT$2=$A64,0,IF(HLOOKUP(AT$2,Recipes!$H:$GI,'Production Calculator'!$A64+2,FALSE)=0,0,HLOOKUP(AT$2,Recipes!$H:$GI,'Production Calculator'!$A64+2,FALSE)*$AK64))+IF($AO64=AT$3,$AM64/VLOOKUP($AO64,Data!$A$50:$B$56,2,FALSE),0)</f>
        <v>0</v>
      </c>
      <c r="AU64" s="11">
        <f>IF(AU$2=$A64,0,IF(HLOOKUP(AU$2,Recipes!$H:$GI,'Production Calculator'!$A64+2,FALSE)=0,0,HLOOKUP(AU$2,Recipes!$H:$GI,'Production Calculator'!$A64+2,FALSE)*$AK64))+IF($AO64=AU$3,$AM64/VLOOKUP($AO64,Data!$A$50:$B$56,2,FALSE),0)</f>
        <v>0</v>
      </c>
      <c r="AV64" s="11">
        <f>IF(AV$2=$A64,0,IF(HLOOKUP(AV$2,Recipes!$H:$GI,'Production Calculator'!$A64+2,FALSE)=0,0,HLOOKUP(AV$2,Recipes!$H:$GI,'Production Calculator'!$A64+2,FALSE)*$AK64))+IF($AO64=AV$3,$AM64/VLOOKUP($AO64,Data!$A$50:$B$56,2,FALSE),0)</f>
        <v>0</v>
      </c>
      <c r="AW64" s="11">
        <f>IF(AW$2=$A64,0,IF(HLOOKUP(AW$2,Recipes!$H:$GI,'Production Calculator'!$A64+2,FALSE)=0,0,HLOOKUP(AW$2,Recipes!$H:$GI,'Production Calculator'!$A64+2,FALSE)*$AK64))+IF($AO64=AW$3,$AM64/VLOOKUP($AO64,Data!$A$50:$B$56,2,FALSE),0)</f>
        <v>0</v>
      </c>
      <c r="AX64" s="11">
        <f>IF(AX$2=$A64,0,IF(HLOOKUP(AX$2,Recipes!$H:$GI,'Production Calculator'!$A64+2,FALSE)=0,0,HLOOKUP(AX$2,Recipes!$H:$GI,'Production Calculator'!$A64+2,FALSE)*$AK64))+IF($AO64=AX$3,$AM64/VLOOKUP($AO64,Data!$A$50:$B$56,2,FALSE),0)</f>
        <v>0</v>
      </c>
      <c r="AY64" s="11">
        <f>IF(AY$2=$A64,0,IF(HLOOKUP(AY$2,Recipes!$H:$GI,'Production Calculator'!$A64+2,FALSE)=0,0,HLOOKUP(AY$2,Recipes!$H:$GI,'Production Calculator'!$A64+2,FALSE)*$AK64))+IF($AO64=AY$3,$AM64/VLOOKUP($AO64,Data!$A$50:$B$56,2,FALSE),0)</f>
        <v>0</v>
      </c>
      <c r="AZ64" s="11">
        <f>IF(AZ$2=$A64,0,IF(HLOOKUP(AZ$2,Recipes!$H:$GI,'Production Calculator'!$A64+2,FALSE)=0,0,HLOOKUP(AZ$2,Recipes!$H:$GI,'Production Calculator'!$A64+2,FALSE)*$AK64))+IF($AO64=AZ$3,$AM64/VLOOKUP($AO64,Data!$A$50:$B$56,2,FALSE),0)</f>
        <v>0</v>
      </c>
      <c r="BA64" s="11">
        <f>IF(BA$2=$A64,0,IF(HLOOKUP(BA$2,Recipes!$H:$GI,'Production Calculator'!$A64+2,FALSE)=0,0,HLOOKUP(BA$2,Recipes!$H:$GI,'Production Calculator'!$A64+2,FALSE)*$AK64))+IF($AO64=BA$3,$AM64/VLOOKUP($AO64,Data!$A$50:$B$56,2,FALSE),0)</f>
        <v>0</v>
      </c>
      <c r="BB64" s="11">
        <f>IF(BB$2=$A64,0,IF(HLOOKUP(BB$2,Recipes!$H:$GI,'Production Calculator'!$A64+2,FALSE)=0,0,HLOOKUP(BB$2,Recipes!$H:$GI,'Production Calculator'!$A64+2,FALSE)*$AK64))+IF($AO64=BB$3,$AM64/VLOOKUP($AO64,Data!$A$50:$B$56,2,FALSE),0)</f>
        <v>0</v>
      </c>
      <c r="BC64" s="11">
        <f>IF(BC$2=$A64,0,IF(HLOOKUP(BC$2,Recipes!$H:$GI,'Production Calculator'!$A64+2,FALSE)=0,0,HLOOKUP(BC$2,Recipes!$H:$GI,'Production Calculator'!$A64+2,FALSE)*$AK64))+IF($AO64=BC$3,$AM64/VLOOKUP($AO64,Data!$A$50:$B$56,2,FALSE),0)</f>
        <v>0</v>
      </c>
      <c r="BD64" s="11">
        <f>IF(BD$2=$A64,0,IF(HLOOKUP(BD$2,Recipes!$H:$GI,'Production Calculator'!$A64+2,FALSE)=0,0,HLOOKUP(BD$2,Recipes!$H:$GI,'Production Calculator'!$A64+2,FALSE)*$AK64))+IF($AO64=BD$3,$AM64/VLOOKUP($AO64,Data!$A$50:$B$56,2,FALSE),0)</f>
        <v>0</v>
      </c>
      <c r="BE64" s="11">
        <f>IF(BE$2=$A64,0,IF(HLOOKUP(BE$2,Recipes!$H:$GI,'Production Calculator'!$A64+2,FALSE)=0,0,HLOOKUP(BE$2,Recipes!$H:$GI,'Production Calculator'!$A64+2,FALSE)*$AK64))+IF($AO64=BE$3,$AM64/VLOOKUP($AO64,Data!$A$50:$B$56,2,FALSE),0)</f>
        <v>0</v>
      </c>
      <c r="BF64" s="11">
        <f>IF(BF$2=$A64,0,IF(HLOOKUP(BF$2,Recipes!$H:$GI,'Production Calculator'!$A64+2,FALSE)=0,0,HLOOKUP(BF$2,Recipes!$H:$GI,'Production Calculator'!$A64+2,FALSE)*$AK64))+IF($AO64=BF$3,$AM64/VLOOKUP($AO64,Data!$A$50:$B$56,2,FALSE),0)</f>
        <v>0</v>
      </c>
      <c r="BG64" s="11">
        <f>IF(BG$2=$A64,0,IF(HLOOKUP(BG$2,Recipes!$H:$GI,'Production Calculator'!$A64+2,FALSE)=0,0,HLOOKUP(BG$2,Recipes!$H:$GI,'Production Calculator'!$A64+2,FALSE)*$AK64))+IF($AO64=BG$3,$AM64/VLOOKUP($AO64,Data!$A$50:$B$56,2,FALSE),0)</f>
        <v>0</v>
      </c>
      <c r="BH64" s="11">
        <f>IF(BH$2=$A64,0,IF(HLOOKUP(BH$2,Recipes!$H:$GI,'Production Calculator'!$A64+2,FALSE)=0,0,HLOOKUP(BH$2,Recipes!$H:$GI,'Production Calculator'!$A64+2,FALSE)*$AK64))+IF($AO64=BH$3,$AM64/VLOOKUP($AO64,Data!$A$50:$B$56,2,FALSE),0)</f>
        <v>0</v>
      </c>
      <c r="BI64" s="11">
        <f>IF(BI$2=$A64,0,IF(HLOOKUP(BI$2,Recipes!$H:$GI,'Production Calculator'!$A64+2,FALSE)=0,0,HLOOKUP(BI$2,Recipes!$H:$GI,'Production Calculator'!$A64+2,FALSE)*$AK64))+IF($AO64=BI$3,$AM64/VLOOKUP($AO64,Data!$A$50:$B$56,2,FALSE),0)</f>
        <v>0</v>
      </c>
      <c r="BJ64" s="11">
        <f>IF(BJ$2=$A64,0,IF(HLOOKUP(BJ$2,Recipes!$H:$GI,'Production Calculator'!$A64+2,FALSE)=0,0,HLOOKUP(BJ$2,Recipes!$H:$GI,'Production Calculator'!$A64+2,FALSE)*$AK64))+IF($AO64=BJ$3,$AM64/VLOOKUP($AO64,Data!$A$50:$B$56,2,FALSE),0)</f>
        <v>0</v>
      </c>
      <c r="BK64" s="11">
        <f>IF(BK$2=$A64,0,IF(HLOOKUP(BK$2,Recipes!$H:$GI,'Production Calculator'!$A64+2,FALSE)=0,0,HLOOKUP(BK$2,Recipes!$H:$GI,'Production Calculator'!$A64+2,FALSE)*$AK64))+IF($AO64=BK$3,$AM64/VLOOKUP($AO64,Data!$A$50:$B$56,2,FALSE),0)</f>
        <v>0</v>
      </c>
      <c r="BL64" s="11">
        <f>IF(BL$2=$A64,0,IF(HLOOKUP(BL$2,Recipes!$H:$GI,'Production Calculator'!$A64+2,FALSE)=0,0,HLOOKUP(BL$2,Recipes!$H:$GI,'Production Calculator'!$A64+2,FALSE)*$AK64))+IF($AO64=BL$3,$AM64/VLOOKUP($AO64,Data!$A$50:$B$56,2,FALSE),0)</f>
        <v>0</v>
      </c>
      <c r="BM64" s="11">
        <f>IF(BM$2=$A64,0,IF(HLOOKUP(BM$2,Recipes!$H:$GI,'Production Calculator'!$A64+2,FALSE)=0,0,HLOOKUP(BM$2,Recipes!$H:$GI,'Production Calculator'!$A64+2,FALSE)*$AK64))+IF($AO64=BM$3,$AM64/VLOOKUP($AO64,Data!$A$50:$B$56,2,FALSE),0)</f>
        <v>0</v>
      </c>
      <c r="BN64" s="11">
        <f>IF(BN$2=$A64,0,IF(HLOOKUP(BN$2,Recipes!$H:$GI,'Production Calculator'!$A64+2,FALSE)=0,0,HLOOKUP(BN$2,Recipes!$H:$GI,'Production Calculator'!$A64+2,FALSE)*$AK64))+IF($AO64=BN$3,$AM64/VLOOKUP($AO64,Data!$A$50:$B$56,2,FALSE),0)</f>
        <v>0</v>
      </c>
      <c r="BO64" s="11">
        <f>IF(BO$2=$A64,0,IF(HLOOKUP(BO$2,Recipes!$H:$GI,'Production Calculator'!$A64+2,FALSE)=0,0,HLOOKUP(BO$2,Recipes!$H:$GI,'Production Calculator'!$A64+2,FALSE)*$AK64))+IF($AO64=BO$3,$AM64/VLOOKUP($AO64,Data!$A$50:$B$56,2,FALSE),0)</f>
        <v>0</v>
      </c>
      <c r="BP64" s="11">
        <f>IF(BP$2=$A64,0,IF(HLOOKUP(BP$2,Recipes!$H:$GI,'Production Calculator'!$A64+2,FALSE)=0,0,HLOOKUP(BP$2,Recipes!$H:$GI,'Production Calculator'!$A64+2,FALSE)*$AK64))+IF($AO64=BP$3,$AM64/VLOOKUP($AO64,Data!$A$50:$B$56,2,FALSE),0)</f>
        <v>0</v>
      </c>
      <c r="BQ64" s="11">
        <f>IF(BQ$2=$A64,0,IF(HLOOKUP(BQ$2,Recipes!$H:$GI,'Production Calculator'!$A64+2,FALSE)=0,0,HLOOKUP(BQ$2,Recipes!$H:$GI,'Production Calculator'!$A64+2,FALSE)*$AK64))+IF($AO64=BQ$3,$AM64/VLOOKUP($AO64,Data!$A$50:$B$56,2,FALSE),0)</f>
        <v>0</v>
      </c>
      <c r="BR64" s="11">
        <f>IF(BR$2=$A64,0,IF(HLOOKUP(BR$2,Recipes!$H:$GI,'Production Calculator'!$A64+2,FALSE)=0,0,HLOOKUP(BR$2,Recipes!$H:$GI,'Production Calculator'!$A64+2,FALSE)*$AK64))+IF($AO64=BR$3,$AM64/VLOOKUP($AO64,Data!$A$50:$B$56,2,FALSE),0)</f>
        <v>0</v>
      </c>
      <c r="BS64" s="11">
        <f>IF(BS$2=$A64,0,IF(HLOOKUP(BS$2,Recipes!$H:$GI,'Production Calculator'!$A64+2,FALSE)=0,0,HLOOKUP(BS$2,Recipes!$H:$GI,'Production Calculator'!$A64+2,FALSE)*$AK64))+IF($AO64=BS$3,$AM64/VLOOKUP($AO64,Data!$A$50:$B$56,2,FALSE),0)</f>
        <v>0</v>
      </c>
      <c r="BT64" s="11">
        <f>IF(BT$2=$A64,0,IF(HLOOKUP(BT$2,Recipes!$H:$GI,'Production Calculator'!$A64+2,FALSE)=0,0,HLOOKUP(BT$2,Recipes!$H:$GI,'Production Calculator'!$A64+2,FALSE)*$AK64))+IF($AO64=BT$3,$AM64/VLOOKUP($AO64,Data!$A$50:$B$56,2,FALSE),0)</f>
        <v>0</v>
      </c>
      <c r="BU64" s="11">
        <f>IF(BU$2=$A64,0,IF(HLOOKUP(BU$2,Recipes!$H:$GI,'Production Calculator'!$A64+2,FALSE)=0,0,HLOOKUP(BU$2,Recipes!$H:$GI,'Production Calculator'!$A64+2,FALSE)*$AK64))+IF($AO64=BU$3,$AM64/VLOOKUP($AO64,Data!$A$50:$B$56,2,FALSE),0)</f>
        <v>0</v>
      </c>
      <c r="BV64" s="11">
        <f>IF(BV$2=$A64,0,IF(HLOOKUP(BV$2,Recipes!$H:$GI,'Production Calculator'!$A64+2,FALSE)=0,0,HLOOKUP(BV$2,Recipes!$H:$GI,'Production Calculator'!$A64+2,FALSE)*$AK64))+IF($AO64=BV$3,$AM64/VLOOKUP($AO64,Data!$A$50:$B$56,2,FALSE),0)</f>
        <v>0</v>
      </c>
      <c r="BW64" s="11">
        <f>IF(BW$2=$A64,0,IF(HLOOKUP(BW$2,Recipes!$H:$GI,'Production Calculator'!$A64+2,FALSE)=0,0,HLOOKUP(BW$2,Recipes!$H:$GI,'Production Calculator'!$A64+2,FALSE)*$AK64))+IF($AO64=BW$3,$AM64/VLOOKUP($AO64,Data!$A$50:$B$56,2,FALSE),0)</f>
        <v>0</v>
      </c>
      <c r="BX64" s="11">
        <f>IF(BX$2=$A64,0,IF(HLOOKUP(BX$2,Recipes!$H:$GI,'Production Calculator'!$A64+2,FALSE)=0,0,HLOOKUP(BX$2,Recipes!$H:$GI,'Production Calculator'!$A64+2,FALSE)*$AK64))+IF($AO64=BX$3,$AM64/VLOOKUP($AO64,Data!$A$50:$B$56,2,FALSE),0)</f>
        <v>0</v>
      </c>
      <c r="BY64" s="11">
        <f>IF(BY$2=$A64,0,IF(HLOOKUP(BY$2,Recipes!$H:$GI,'Production Calculator'!$A64+2,FALSE)=0,0,HLOOKUP(BY$2,Recipes!$H:$GI,'Production Calculator'!$A64+2,FALSE)*$AK64))+IF($AO64=BY$3,$AM64/VLOOKUP($AO64,Data!$A$50:$B$56,2,FALSE),0)</f>
        <v>0</v>
      </c>
      <c r="BZ64" s="11">
        <f>IF(BZ$2=$A64,0,IF(HLOOKUP(BZ$2,Recipes!$H:$GI,'Production Calculator'!$A64+2,FALSE)=0,0,HLOOKUP(BZ$2,Recipes!$H:$GI,'Production Calculator'!$A64+2,FALSE)*$AK64))+IF($AO64=BZ$3,$AM64/VLOOKUP($AO64,Data!$A$50:$B$56,2,FALSE),0)</f>
        <v>0</v>
      </c>
      <c r="CA64" s="11">
        <f>IF(CA$2=$A64,0,IF(HLOOKUP(CA$2,Recipes!$H:$GI,'Production Calculator'!$A64+2,FALSE)=0,0,HLOOKUP(CA$2,Recipes!$H:$GI,'Production Calculator'!$A64+2,FALSE)*$AK64))+IF($AO64=CA$3,$AM64/VLOOKUP($AO64,Data!$A$50:$B$56,2,FALSE),0)</f>
        <v>0</v>
      </c>
      <c r="CB64" s="11">
        <f>IF(CB$2=$A64,0,IF(HLOOKUP(CB$2,Recipes!$H:$GI,'Production Calculator'!$A64+2,FALSE)=0,0,HLOOKUP(CB$2,Recipes!$H:$GI,'Production Calculator'!$A64+2,FALSE)*$AK64))+IF($AO64=CB$3,$AM64/VLOOKUP($AO64,Data!$A$50:$B$56,2,FALSE),0)</f>
        <v>0</v>
      </c>
      <c r="CC64" s="11">
        <f>IF(CC$2=$A64,0,IF(HLOOKUP(CC$2,Recipes!$H:$GI,'Production Calculator'!$A64+2,FALSE)=0,0,HLOOKUP(CC$2,Recipes!$H:$GI,'Production Calculator'!$A64+2,FALSE)*$AK64))+IF($AO64=CC$3,$AM64/VLOOKUP($AO64,Data!$A$50:$B$56,2,FALSE),0)</f>
        <v>0</v>
      </c>
      <c r="CD64" s="11">
        <f>IF(CD$2=$A64,0,IF(HLOOKUP(CD$2,Recipes!$H:$GI,'Production Calculator'!$A64+2,FALSE)=0,0,HLOOKUP(CD$2,Recipes!$H:$GI,'Production Calculator'!$A64+2,FALSE)*$AK64))+IF($AO64=CD$3,$AM64/VLOOKUP($AO64,Data!$A$50:$B$56,2,FALSE),0)</f>
        <v>0</v>
      </c>
      <c r="CE64" s="11">
        <f>IF(CE$2=$A64,0,IF(HLOOKUP(CE$2,Recipes!$H:$GI,'Production Calculator'!$A64+2,FALSE)=0,0,HLOOKUP(CE$2,Recipes!$H:$GI,'Production Calculator'!$A64+2,FALSE)*$AK64))+IF($AO64=CE$3,$AM64/VLOOKUP($AO64,Data!$A$50:$B$56,2,FALSE),0)</f>
        <v>0</v>
      </c>
      <c r="CF64" s="11">
        <f>IF(CF$2=$A64,0,IF(HLOOKUP(CF$2,Recipes!$H:$GI,'Production Calculator'!$A64+2,FALSE)=0,0,HLOOKUP(CF$2,Recipes!$H:$GI,'Production Calculator'!$A64+2,FALSE)*$AK64))+IF($AO64=CF$3,$AM64/VLOOKUP($AO64,Data!$A$50:$B$56,2,FALSE),0)</f>
        <v>0</v>
      </c>
      <c r="CG64" s="11">
        <f>IF(CG$2=$A64,0,IF(HLOOKUP(CG$2,Recipes!$H:$GI,'Production Calculator'!$A64+2,FALSE)=0,0,HLOOKUP(CG$2,Recipes!$H:$GI,'Production Calculator'!$A64+2,FALSE)*$AK64))+IF($AO64=CG$3,$AM64/VLOOKUP($AO64,Data!$A$50:$B$56,2,FALSE),0)</f>
        <v>0</v>
      </c>
      <c r="CH64" s="11">
        <f>IF(CH$2=$A64,0,IF(HLOOKUP(CH$2,Recipes!$H:$GI,'Production Calculator'!$A64+2,FALSE)=0,0,HLOOKUP(CH$2,Recipes!$H:$GI,'Production Calculator'!$A64+2,FALSE)*$AK64))+IF($AO64=CH$3,$AM64/VLOOKUP($AO64,Data!$A$50:$B$56,2,FALSE),0)</f>
        <v>0</v>
      </c>
      <c r="CI64" s="11">
        <f>IF(CI$2=$A64,0,IF(HLOOKUP(CI$2,Recipes!$H:$GI,'Production Calculator'!$A64+2,FALSE)=0,0,HLOOKUP(CI$2,Recipes!$H:$GI,'Production Calculator'!$A64+2,FALSE)*$AK64))+IF($AO64=CI$3,$AM64/VLOOKUP($AO64,Data!$A$50:$B$56,2,FALSE),0)</f>
        <v>0</v>
      </c>
      <c r="CJ64" s="11">
        <f>IF(CJ$2=$A64,0,IF(HLOOKUP(CJ$2,Recipes!$H:$GI,'Production Calculator'!$A64+2,FALSE)=0,0,HLOOKUP(CJ$2,Recipes!$H:$GI,'Production Calculator'!$A64+2,FALSE)*$AK64))+IF($AO64=CJ$3,$AM64/VLOOKUP($AO64,Data!$A$50:$B$56,2,FALSE),0)</f>
        <v>0</v>
      </c>
      <c r="CK64" s="11">
        <f>IF(CK$2=$A64,0,IF(HLOOKUP(CK$2,Recipes!$H:$GI,'Production Calculator'!$A64+2,FALSE)=0,0,HLOOKUP(CK$2,Recipes!$H:$GI,'Production Calculator'!$A64+2,FALSE)*$AK64))+IF($AO64=CK$3,$AM64/VLOOKUP($AO64,Data!$A$50:$B$56,2,FALSE),0)</f>
        <v>0</v>
      </c>
      <c r="CL64" s="11">
        <f>IF(CL$2=$A64,0,IF(HLOOKUP(CL$2,Recipes!$H:$GI,'Production Calculator'!$A64+2,FALSE)=0,0,HLOOKUP(CL$2,Recipes!$H:$GI,'Production Calculator'!$A64+2,FALSE)*$AK64))+IF($AO64=CL$3,$AM64/VLOOKUP($AO64,Data!$A$50:$B$56,2,FALSE),0)</f>
        <v>0</v>
      </c>
      <c r="CM64" s="11">
        <f>IF(CM$2=$A64,0,IF(HLOOKUP(CM$2,Recipes!$H:$GI,'Production Calculator'!$A64+2,FALSE)=0,0,HLOOKUP(CM$2,Recipes!$H:$GI,'Production Calculator'!$A64+2,FALSE)*$AK64))+IF($AO64=CM$3,$AM64/VLOOKUP($AO64,Data!$A$50:$B$56,2,FALSE),0)</f>
        <v>0</v>
      </c>
      <c r="CN64" s="11">
        <f>IF(CN$2=$A64,0,IF(HLOOKUP(CN$2,Recipes!$H:$GI,'Production Calculator'!$A64+2,FALSE)=0,0,HLOOKUP(CN$2,Recipes!$H:$GI,'Production Calculator'!$A64+2,FALSE)*$AK64))+IF($AO64=CN$3,$AM64/VLOOKUP($AO64,Data!$A$50:$B$56,2,FALSE),0)</f>
        <v>0</v>
      </c>
      <c r="CO64" s="11">
        <f>IF(CO$2=$A64,0,IF(HLOOKUP(CO$2,Recipes!$H:$GI,'Production Calculator'!$A64+2,FALSE)=0,0,HLOOKUP(CO$2,Recipes!$H:$GI,'Production Calculator'!$A64+2,FALSE)*$AK64))+IF($AO64=CO$3,$AM64/VLOOKUP($AO64,Data!$A$50:$B$56,2,FALSE),0)</f>
        <v>0</v>
      </c>
      <c r="CP64" s="11">
        <f>IF(CP$2=$A64,0,IF(HLOOKUP(CP$2,Recipes!$H:$GI,'Production Calculator'!$A64+2,FALSE)=0,0,HLOOKUP(CP$2,Recipes!$H:$GI,'Production Calculator'!$A64+2,FALSE)*$AK64))+IF($AO64=CP$3,$AM64/VLOOKUP($AO64,Data!$A$50:$B$56,2,FALSE),0)</f>
        <v>0</v>
      </c>
      <c r="CQ64" s="11">
        <f>IF(CQ$2=$A64,0,IF(HLOOKUP(CQ$2,Recipes!$H:$GI,'Production Calculator'!$A64+2,FALSE)=0,0,HLOOKUP(CQ$2,Recipes!$H:$GI,'Production Calculator'!$A64+2,FALSE)*$AK64))+IF($AO64=CQ$3,$AM64/VLOOKUP($AO64,Data!$A$50:$B$56,2,FALSE),0)</f>
        <v>0</v>
      </c>
      <c r="CR64" s="11">
        <f>IF(CR$2=$A64,0,IF(HLOOKUP(CR$2,Recipes!$H:$GI,'Production Calculator'!$A64+2,FALSE)=0,0,HLOOKUP(CR$2,Recipes!$H:$GI,'Production Calculator'!$A64+2,FALSE)*$AK64))+IF($AO64=CR$3,$AM64/VLOOKUP($AO64,Data!$A$50:$B$56,2,FALSE),0)</f>
        <v>0</v>
      </c>
      <c r="CS64" s="11">
        <f>IF(CS$2=$A64,0,IF(HLOOKUP(CS$2,Recipes!$H:$GI,'Production Calculator'!$A64+2,FALSE)=0,0,HLOOKUP(CS$2,Recipes!$H:$GI,'Production Calculator'!$A64+2,FALSE)*$AK64))+IF($AO64=CS$3,$AM64/VLOOKUP($AO64,Data!$A$50:$B$56,2,FALSE),0)</f>
        <v>0</v>
      </c>
      <c r="CT64" s="11">
        <f>IF(CT$2=$A64,0,IF(HLOOKUP(CT$2,Recipes!$H:$GI,'Production Calculator'!$A64+2,FALSE)=0,0,HLOOKUP(CT$2,Recipes!$H:$GI,'Production Calculator'!$A64+2,FALSE)*$AK64))+IF($AO64=CT$3,$AM64/VLOOKUP($AO64,Data!$A$50:$B$56,2,FALSE),0)</f>
        <v>0</v>
      </c>
      <c r="CU64" s="11">
        <f>IF(CU$2=$A64,0,IF(HLOOKUP(CU$2,Recipes!$H:$GI,'Production Calculator'!$A64+2,FALSE)=0,0,HLOOKUP(CU$2,Recipes!$H:$GI,'Production Calculator'!$A64+2,FALSE)*$AK64))+IF($AO64=CU$3,$AM64/VLOOKUP($AO64,Data!$A$50:$B$56,2,FALSE),0)</f>
        <v>0</v>
      </c>
      <c r="CV64" s="11">
        <f>IF(CV$2=$A64,0,IF(HLOOKUP(CV$2,Recipes!$H:$GI,'Production Calculator'!$A64+2,FALSE)=0,0,HLOOKUP(CV$2,Recipes!$H:$GI,'Production Calculator'!$A64+2,FALSE)*$AK64))+IF($AO64=CV$3,$AM64/VLOOKUP($AO64,Data!$A$50:$B$56,2,FALSE),0)</f>
        <v>0</v>
      </c>
      <c r="CW64" s="11">
        <f>IF(CW$2=$A64,0,IF(HLOOKUP(CW$2,Recipes!$H:$GI,'Production Calculator'!$A64+2,FALSE)=0,0,HLOOKUP(CW$2,Recipes!$H:$GI,'Production Calculator'!$A64+2,FALSE)*$AK64))+IF($AO64=CW$3,$AM64/VLOOKUP($AO64,Data!$A$50:$B$56,2,FALSE),0)</f>
        <v>0</v>
      </c>
      <c r="CX64" s="11">
        <f>IF(CX$2=$A64,0,IF(HLOOKUP(CX$2,Recipes!$H:$GI,'Production Calculator'!$A64+2,FALSE)=0,0,HLOOKUP(CX$2,Recipes!$H:$GI,'Production Calculator'!$A64+2,FALSE)*$AK64))+IF($AO64=CX$3,$AM64/VLOOKUP($AO64,Data!$A$50:$B$56,2,FALSE),0)</f>
        <v>0</v>
      </c>
      <c r="CY64" s="11">
        <f>IF(CY$2=$A64,0,IF(HLOOKUP(CY$2,Recipes!$H:$GI,'Production Calculator'!$A64+2,FALSE)=0,0,HLOOKUP(CY$2,Recipes!$H:$GI,'Production Calculator'!$A64+2,FALSE)*$AK64))+IF($AO64=CY$3,$AM64/VLOOKUP($AO64,Data!$A$50:$B$56,2,FALSE),0)</f>
        <v>0</v>
      </c>
      <c r="CZ64" s="11">
        <f>IF(CZ$2=$A64,0,IF(HLOOKUP(CZ$2,Recipes!$H:$GI,'Production Calculator'!$A64+2,FALSE)=0,0,HLOOKUP(CZ$2,Recipes!$H:$GI,'Production Calculator'!$A64+2,FALSE)*$AK64))+IF($AO64=CZ$3,$AM64/VLOOKUP($AO64,Data!$A$50:$B$56,2,FALSE),0)</f>
        <v>0</v>
      </c>
      <c r="DA64" s="11">
        <f>IF(DA$2=$A64,0,IF(HLOOKUP(DA$2,Recipes!$H:$GI,'Production Calculator'!$A64+2,FALSE)=0,0,HLOOKUP(DA$2,Recipes!$H:$GI,'Production Calculator'!$A64+2,FALSE)*$AK64))+IF($AO64=DA$3,$AM64/VLOOKUP($AO64,Data!$A$50:$B$56,2,FALSE),0)</f>
        <v>0</v>
      </c>
      <c r="DB64" s="11">
        <f>IF(DB$2=$A64,0,IF(HLOOKUP(DB$2,Recipes!$H:$GI,'Production Calculator'!$A64+2,FALSE)=0,0,HLOOKUP(DB$2,Recipes!$H:$GI,'Production Calculator'!$A64+2,FALSE)*$AK64))+IF($AO64=DB$3,$AM64/VLOOKUP($AO64,Data!$A$50:$B$56,2,FALSE),0)</f>
        <v>0</v>
      </c>
      <c r="DC64" s="11">
        <f>IF(DC$2=$A64,0,IF(HLOOKUP(DC$2,Recipes!$H:$GI,'Production Calculator'!$A64+2,FALSE)=0,0,HLOOKUP(DC$2,Recipes!$H:$GI,'Production Calculator'!$A64+2,FALSE)*$AK64))+IF($AO64=DC$3,$AM64/VLOOKUP($AO64,Data!$A$50:$B$56,2,FALSE),0)</f>
        <v>0</v>
      </c>
      <c r="DD64" s="11">
        <f>IF(DD$2=$A64,0,IF(HLOOKUP(DD$2,Recipes!$H:$GI,'Production Calculator'!$A64+2,FALSE)=0,0,HLOOKUP(DD$2,Recipes!$H:$GI,'Production Calculator'!$A64+2,FALSE)*$AK64))+IF($AO64=DD$3,$AM64/VLOOKUP($AO64,Data!$A$50:$B$56,2,FALSE),0)</f>
        <v>0</v>
      </c>
      <c r="DE64" s="11">
        <f>IF(DE$2=$A64,0,IF(HLOOKUP(DE$2,Recipes!$H:$GI,'Production Calculator'!$A64+2,FALSE)=0,0,HLOOKUP(DE$2,Recipes!$H:$GI,'Production Calculator'!$A64+2,FALSE)*$AK64))+IF($AO64=DE$3,$AM64/VLOOKUP($AO64,Data!$A$50:$B$56,2,FALSE),0)</f>
        <v>0</v>
      </c>
      <c r="DF64" s="11">
        <f>IF(DF$2=$A64,0,IF(HLOOKUP(DF$2,Recipes!$H:$GI,'Production Calculator'!$A64+2,FALSE)=0,0,HLOOKUP(DF$2,Recipes!$H:$GI,'Production Calculator'!$A64+2,FALSE)*$AK64))+IF($AO64=DF$3,$AM64/VLOOKUP($AO64,Data!$A$50:$B$56,2,FALSE),0)</f>
        <v>0</v>
      </c>
      <c r="DG64" s="11">
        <f>IF(DG$2=$A64,0,IF(HLOOKUP(DG$2,Recipes!$H:$GI,'Production Calculator'!$A64+2,FALSE)=0,0,HLOOKUP(DG$2,Recipes!$H:$GI,'Production Calculator'!$A64+2,FALSE)*$AK64))+IF($AO64=DG$3,$AM64/VLOOKUP($AO64,Data!$A$50:$B$56,2,FALSE),0)</f>
        <v>0</v>
      </c>
      <c r="DH64" s="11">
        <f>IF(DH$2=$A64,0,IF(HLOOKUP(DH$2,Recipes!$H:$GI,'Production Calculator'!$A64+2,FALSE)=0,0,HLOOKUP(DH$2,Recipes!$H:$GI,'Production Calculator'!$A64+2,FALSE)*$AK64))+IF($AO64=DH$3,$AM64/VLOOKUP($AO64,Data!$A$50:$B$56,2,FALSE),0)</f>
        <v>0</v>
      </c>
      <c r="DI64" s="11">
        <f>IF(DI$2=$A64,0,IF(HLOOKUP(DI$2,Recipes!$H:$GI,'Production Calculator'!$A64+2,FALSE)=0,0,HLOOKUP(DI$2,Recipes!$H:$GI,'Production Calculator'!$A64+2,FALSE)*$AK64))+IF($AO64=DI$3,$AM64/VLOOKUP($AO64,Data!$A$50:$B$56,2,FALSE),0)</f>
        <v>0</v>
      </c>
      <c r="DJ64" s="11">
        <f>IF(DJ$2=$A64,0,IF(HLOOKUP(DJ$2,Recipes!$H:$GI,'Production Calculator'!$A64+2,FALSE)=0,0,HLOOKUP(DJ$2,Recipes!$H:$GI,'Production Calculator'!$A64+2,FALSE)*$AK64))+IF($AO64=DJ$3,$AM64/VLOOKUP($AO64,Data!$A$50:$B$56,2,FALSE),0)</f>
        <v>0</v>
      </c>
      <c r="DK64" s="11">
        <f>IF(DK$2=$A64,0,IF(HLOOKUP(DK$2,Recipes!$H:$GI,'Production Calculator'!$A64+2,FALSE)=0,0,HLOOKUP(DK$2,Recipes!$H:$GI,'Production Calculator'!$A64+2,FALSE)*$AK64))+IF($AO64=DK$3,$AM64/VLOOKUP($AO64,Data!$A$50:$B$56,2,FALSE),0)</f>
        <v>0</v>
      </c>
      <c r="DL64" s="11">
        <f>IF(DL$2=$A64,0,IF(HLOOKUP(DL$2,Recipes!$H:$GI,'Production Calculator'!$A64+2,FALSE)=0,0,HLOOKUP(DL$2,Recipes!$H:$GI,'Production Calculator'!$A64+2,FALSE)*$AK64))+IF($AO64=DL$3,$AM64/VLOOKUP($AO64,Data!$A$50:$B$56,2,FALSE),0)</f>
        <v>0</v>
      </c>
      <c r="DM64" s="11">
        <f>IF(DM$2=$A64,0,IF(HLOOKUP(DM$2,Recipes!$H:$GI,'Production Calculator'!$A64+2,FALSE)=0,0,HLOOKUP(DM$2,Recipes!$H:$GI,'Production Calculator'!$A64+2,FALSE)*$AK64))+IF($AO64=DM$3,$AM64/VLOOKUP($AO64,Data!$A$50:$B$56,2,FALSE),0)</f>
        <v>0</v>
      </c>
      <c r="DN64" s="11">
        <f>IF(DN$2=$A64,0,IF(HLOOKUP(DN$2,Recipes!$H:$GI,'Production Calculator'!$A64+2,FALSE)=0,0,HLOOKUP(DN$2,Recipes!$H:$GI,'Production Calculator'!$A64+2,FALSE)*$AK64))+IF($AO64=DN$3,$AM64/VLOOKUP($AO64,Data!$A$50:$B$56,2,FALSE),0)</f>
        <v>0</v>
      </c>
      <c r="DO64" s="11">
        <f>IF(DO$2=$A64,0,IF(HLOOKUP(DO$2,Recipes!$H:$GI,'Production Calculator'!$A64+2,FALSE)=0,0,HLOOKUP(DO$2,Recipes!$H:$GI,'Production Calculator'!$A64+2,FALSE)*$AK64))+IF($AO64=DO$3,$AM64/VLOOKUP($AO64,Data!$A$50:$B$56,2,FALSE),0)</f>
        <v>0</v>
      </c>
      <c r="DP64" s="11">
        <f>IF(DP$2=$A64,0,IF(HLOOKUP(DP$2,Recipes!$H:$GI,'Production Calculator'!$A64+2,FALSE)=0,0,HLOOKUP(DP$2,Recipes!$H:$GI,'Production Calculator'!$A64+2,FALSE)*$AK64))+IF($AO64=DP$3,$AM64/VLOOKUP($AO64,Data!$A$50:$B$56,2,FALSE),0)</f>
        <v>0</v>
      </c>
      <c r="DQ64" s="11">
        <f>IF(DQ$2=$A64,0,IF(HLOOKUP(DQ$2,Recipes!$H:$GI,'Production Calculator'!$A64+2,FALSE)=0,0,HLOOKUP(DQ$2,Recipes!$H:$GI,'Production Calculator'!$A64+2,FALSE)*$AK64))+IF($AO64=DQ$3,$AM64/VLOOKUP($AO64,Data!$A$50:$B$56,2,FALSE),0)</f>
        <v>0</v>
      </c>
      <c r="DR64" s="11">
        <f>IF(DR$2=$A64,0,IF(HLOOKUP(DR$2,Recipes!$H:$GI,'Production Calculator'!$A64+2,FALSE)=0,0,HLOOKUP(DR$2,Recipes!$H:$GI,'Production Calculator'!$A64+2,FALSE)*$AK64))+IF($AO64=DR$3,$AM64/VLOOKUP($AO64,Data!$A$50:$B$56,2,FALSE),0)</f>
        <v>0</v>
      </c>
      <c r="DS64" s="11">
        <f>IF(DS$2=$A64,0,IF(HLOOKUP(DS$2,Recipes!$H:$GI,'Production Calculator'!$A64+2,FALSE)=0,0,HLOOKUP(DS$2,Recipes!$H:$GI,'Production Calculator'!$A64+2,FALSE)*$AK64))+IF($AO64=DS$3,$AM64/VLOOKUP($AO64,Data!$A$50:$B$56,2,FALSE),0)</f>
        <v>0</v>
      </c>
      <c r="DT64" s="11">
        <f>IF(DT$2=$A64,0,IF(HLOOKUP(DT$2,Recipes!$H:$GI,'Production Calculator'!$A64+2,FALSE)=0,0,HLOOKUP(DT$2,Recipes!$H:$GI,'Production Calculator'!$A64+2,FALSE)*$AK64))+IF($AO64=DT$3,$AM64/VLOOKUP($AO64,Data!$A$50:$B$56,2,FALSE),0)</f>
        <v>0</v>
      </c>
      <c r="DU64" s="11">
        <f>IF(DU$2=$A64,0,IF(HLOOKUP(DU$2,Recipes!$H:$GI,'Production Calculator'!$A64+2,FALSE)=0,0,HLOOKUP(DU$2,Recipes!$H:$GI,'Production Calculator'!$A64+2,FALSE)*$AK64))+IF($AO64=DU$3,$AM64/VLOOKUP($AO64,Data!$A$50:$B$56,2,FALSE),0)</f>
        <v>0</v>
      </c>
      <c r="DV64" s="11">
        <f>IF(DV$2=$A64,0,IF(HLOOKUP(DV$2,Recipes!$H:$GI,'Production Calculator'!$A64+2,FALSE)=0,0,HLOOKUP(DV$2,Recipes!$H:$GI,'Production Calculator'!$A64+2,FALSE)*$AK64))+IF($AO64=DV$3,$AM64/VLOOKUP($AO64,Data!$A$50:$B$56,2,FALSE),0)</f>
        <v>0</v>
      </c>
      <c r="DW64" s="11">
        <f>IF(DW$2=$A64,0,IF(HLOOKUP(DW$2,Recipes!$H:$GI,'Production Calculator'!$A64+2,FALSE)=0,0,HLOOKUP(DW$2,Recipes!$H:$GI,'Production Calculator'!$A64+2,FALSE)*$AK64))+IF($AO64=DW$3,$AM64/VLOOKUP($AO64,Data!$A$50:$B$56,2,FALSE),0)</f>
        <v>0</v>
      </c>
      <c r="DX64" s="11">
        <f>IF(DX$2=$A64,0,IF(HLOOKUP(DX$2,Recipes!$H:$GI,'Production Calculator'!$A64+2,FALSE)=0,0,HLOOKUP(DX$2,Recipes!$H:$GI,'Production Calculator'!$A64+2,FALSE)*$AK64))+IF($AO64=DX$3,$AM64/VLOOKUP($AO64,Data!$A$50:$B$56,2,FALSE),0)</f>
        <v>0</v>
      </c>
      <c r="DY64" s="11">
        <f>IF(DY$2=$A64,0,IF(HLOOKUP(DY$2,Recipes!$H:$GI,'Production Calculator'!$A64+2,FALSE)=0,0,HLOOKUP(DY$2,Recipes!$H:$GI,'Production Calculator'!$A64+2,FALSE)*$AK64))+IF($AO64=DY$3,$AM64/VLOOKUP($AO64,Data!$A$50:$B$56,2,FALSE),0)</f>
        <v>0</v>
      </c>
      <c r="DZ64" s="11">
        <f>IF(DZ$2=$A64,0,IF(HLOOKUP(DZ$2,Recipes!$H:$GI,'Production Calculator'!$A64+2,FALSE)=0,0,HLOOKUP(DZ$2,Recipes!$H:$GI,'Production Calculator'!$A64+2,FALSE)*$AK64))+IF($AO64=DZ$3,$AM64/VLOOKUP($AO64,Data!$A$50:$B$56,2,FALSE),0)</f>
        <v>0</v>
      </c>
      <c r="EA64" s="11">
        <f>IF(EA$2=$A64,0,IF(HLOOKUP(EA$2,Recipes!$H:$GI,'Production Calculator'!$A64+2,FALSE)=0,0,HLOOKUP(EA$2,Recipes!$H:$GI,'Production Calculator'!$A64+2,FALSE)*$AK64))+IF($AO64=EA$3,$AM64/VLOOKUP($AO64,Data!$A$50:$B$56,2,FALSE),0)</f>
        <v>0</v>
      </c>
      <c r="EB64" s="11">
        <f>IF(EB$2=$A64,0,IF(HLOOKUP(EB$2,Recipes!$H:$GI,'Production Calculator'!$A64+2,FALSE)=0,0,HLOOKUP(EB$2,Recipes!$H:$GI,'Production Calculator'!$A64+2,FALSE)*$AK64))+IF($AO64=EB$3,$AM64/VLOOKUP($AO64,Data!$A$50:$B$56,2,FALSE),0)</f>
        <v>0</v>
      </c>
      <c r="EC64" s="11">
        <f>IF(EC$2=$A64,0,IF(HLOOKUP(EC$2,Recipes!$H:$GI,'Production Calculator'!$A64+2,FALSE)=0,0,HLOOKUP(EC$2,Recipes!$H:$GI,'Production Calculator'!$A64+2,FALSE)*$AK64))+IF($AO64=EC$3,$AM64/VLOOKUP($AO64,Data!$A$50:$B$56,2,FALSE),0)</f>
        <v>0</v>
      </c>
      <c r="ED64" s="11">
        <f>IF(ED$2=$A64,0,IF(HLOOKUP(ED$2,Recipes!$H:$GI,'Production Calculator'!$A64+2,FALSE)=0,0,HLOOKUP(ED$2,Recipes!$H:$GI,'Production Calculator'!$A64+2,FALSE)*$AK64))+IF($AO64=ED$3,$AM64/VLOOKUP($AO64,Data!$A$50:$B$56,2,FALSE),0)</f>
        <v>0</v>
      </c>
      <c r="EE64" s="11">
        <f>IF(EE$2=$A64,0,IF(HLOOKUP(EE$2,Recipes!$H:$GI,'Production Calculator'!$A64+2,FALSE)=0,0,HLOOKUP(EE$2,Recipes!$H:$GI,'Production Calculator'!$A64+2,FALSE)*$AK64))+IF($AO64=EE$3,$AM64/VLOOKUP($AO64,Data!$A$50:$B$56,2,FALSE),0)</f>
        <v>0</v>
      </c>
      <c r="EF64" s="11">
        <f>IF(EF$2=$A64,0,IF(HLOOKUP(EF$2,Recipes!$H:$GI,'Production Calculator'!$A64+2,FALSE)=0,0,HLOOKUP(EF$2,Recipes!$H:$GI,'Production Calculator'!$A64+2,FALSE)*$AK64))+IF($AO64=EF$3,$AM64/VLOOKUP($AO64,Data!$A$50:$B$56,2,FALSE),0)</f>
        <v>0</v>
      </c>
      <c r="EG64" s="11">
        <f>IF(EG$2=$A64,0,IF(HLOOKUP(EG$2,Recipes!$H:$GI,'Production Calculator'!$A64+2,FALSE)=0,0,HLOOKUP(EG$2,Recipes!$H:$GI,'Production Calculator'!$A64+2,FALSE)*$AK64))+IF($AO64=EG$3,$AM64/VLOOKUP($AO64,Data!$A$50:$B$56,2,FALSE),0)</f>
        <v>0</v>
      </c>
      <c r="EH64" s="11">
        <f>IF(EH$2=$A64,0,IF(HLOOKUP(EH$2,Recipes!$H:$GI,'Production Calculator'!$A64+2,FALSE)=0,0,HLOOKUP(EH$2,Recipes!$H:$GI,'Production Calculator'!$A64+2,FALSE)*$AK64))+IF($AO64=EH$3,$AM64/VLOOKUP($AO64,Data!$A$50:$B$56,2,FALSE),0)</f>
        <v>0</v>
      </c>
      <c r="EI64" s="11">
        <f>IF(EI$2=$A64,0,IF(HLOOKUP(EI$2,Recipes!$H:$GI,'Production Calculator'!$A64+2,FALSE)=0,0,HLOOKUP(EI$2,Recipes!$H:$GI,'Production Calculator'!$A64+2,FALSE)*$AK64))+IF($AO64=EI$3,$AM64/VLOOKUP($AO64,Data!$A$50:$B$56,2,FALSE),0)</f>
        <v>0</v>
      </c>
      <c r="EJ64" s="11">
        <f>IF(EJ$2=$A64,0,IF(HLOOKUP(EJ$2,Recipes!$H:$GI,'Production Calculator'!$A64+2,FALSE)=0,0,HLOOKUP(EJ$2,Recipes!$H:$GI,'Production Calculator'!$A64+2,FALSE)*$AK64))+IF($AO64=EJ$3,$AM64/VLOOKUP($AO64,Data!$A$50:$B$56,2,FALSE),0)</f>
        <v>0</v>
      </c>
      <c r="EK64" s="11">
        <f>IF(EK$2=$A64,0,IF(HLOOKUP(EK$2,Recipes!$H:$GI,'Production Calculator'!$A64+2,FALSE)=0,0,HLOOKUP(EK$2,Recipes!$H:$GI,'Production Calculator'!$A64+2,FALSE)*$AK64))+IF($AO64=EK$3,$AM64/VLOOKUP($AO64,Data!$A$50:$B$56,2,FALSE),0)</f>
        <v>0</v>
      </c>
      <c r="EL64" s="11">
        <f>IF(EL$2=$A64,0,IF(HLOOKUP(EL$2,Recipes!$H:$GI,'Production Calculator'!$A64+2,FALSE)=0,0,HLOOKUP(EL$2,Recipes!$H:$GI,'Production Calculator'!$A64+2,FALSE)*$AK64))+IF($AO64=EL$3,$AM64/VLOOKUP($AO64,Data!$A$50:$B$56,2,FALSE),0)</f>
        <v>0</v>
      </c>
      <c r="EM64" s="11">
        <f>IF(EM$2=$A64,0,IF(HLOOKUP(EM$2,Recipes!$H:$GI,'Production Calculator'!$A64+2,FALSE)=0,0,HLOOKUP(EM$2,Recipes!$H:$GI,'Production Calculator'!$A64+2,FALSE)*$AK64))+IF($AO64=EM$3,$AM64/VLOOKUP($AO64,Data!$A$50:$B$56,2,FALSE),0)</f>
        <v>0</v>
      </c>
      <c r="EN64" s="11">
        <f>IF(EN$2=$A64,0,IF(HLOOKUP(EN$2,Recipes!$H:$GI,'Production Calculator'!$A64+2,FALSE)=0,0,HLOOKUP(EN$2,Recipes!$H:$GI,'Production Calculator'!$A64+2,FALSE)*$AK64))+IF($AO64=EN$3,$AM64/VLOOKUP($AO64,Data!$A$50:$B$56,2,FALSE),0)</f>
        <v>0</v>
      </c>
      <c r="EO64" s="11">
        <f>IF(EO$2=$A64,0,IF(HLOOKUP(EO$2,Recipes!$H:$GI,'Production Calculator'!$A64+2,FALSE)=0,0,HLOOKUP(EO$2,Recipes!$H:$GI,'Production Calculator'!$A64+2,FALSE)*$AK64))+IF($AO64=EO$3,$AM64/VLOOKUP($AO64,Data!$A$50:$B$56,2,FALSE),0)</f>
        <v>0</v>
      </c>
      <c r="EP64" s="11">
        <f>IF(EP$2=$A64,0,IF(HLOOKUP(EP$2,Recipes!$H:$GI,'Production Calculator'!$A64+2,FALSE)=0,0,HLOOKUP(EP$2,Recipes!$H:$GI,'Production Calculator'!$A64+2,FALSE)*$AK64))+IF($AO64=EP$3,$AM64/VLOOKUP($AO64,Data!$A$50:$B$56,2,FALSE),0)</f>
        <v>0</v>
      </c>
      <c r="EQ64" s="11">
        <f>IF(EQ$2=$A64,0,IF(HLOOKUP(EQ$2,Recipes!$H:$GI,'Production Calculator'!$A64+2,FALSE)=0,0,HLOOKUP(EQ$2,Recipes!$H:$GI,'Production Calculator'!$A64+2,FALSE)*$AK64))+IF($AO64=EQ$3,$AM64/VLOOKUP($AO64,Data!$A$50:$B$56,2,FALSE),0)</f>
        <v>0</v>
      </c>
      <c r="ER64" s="11">
        <f>IF(ER$2=$A64,0,IF(HLOOKUP(ER$2,Recipes!$H:$GI,'Production Calculator'!$A64+2,FALSE)=0,0,HLOOKUP(ER$2,Recipes!$H:$GI,'Production Calculator'!$A64+2,FALSE)*$AK64))+IF($AO64=ER$3,$AM64/VLOOKUP($AO64,Data!$A$50:$B$56,2,FALSE),0)</f>
        <v>0</v>
      </c>
      <c r="ES64" s="11">
        <f>IF(ES$2=$A64,0,IF(HLOOKUP(ES$2,Recipes!$H:$GI,'Production Calculator'!$A64+2,FALSE)=0,0,HLOOKUP(ES$2,Recipes!$H:$GI,'Production Calculator'!$A64+2,FALSE)*$AK64))+IF($AO64=ES$3,$AM64/VLOOKUP($AO64,Data!$A$50:$B$56,2,FALSE),0)</f>
        <v>0</v>
      </c>
      <c r="ET64" s="11">
        <f>IF(ET$2=$A64,0,IF(HLOOKUP(ET$2,Recipes!$H:$GI,'Production Calculator'!$A64+2,FALSE)=0,0,HLOOKUP(ET$2,Recipes!$H:$GI,'Production Calculator'!$A64+2,FALSE)*$AK64))+IF($AO64=ET$3,$AM64/VLOOKUP($AO64,Data!$A$50:$B$56,2,FALSE),0)</f>
        <v>0</v>
      </c>
      <c r="EU64" s="11">
        <f>IF(EU$2=$A64,0,IF(HLOOKUP(EU$2,Recipes!$H:$GI,'Production Calculator'!$A64+2,FALSE)=0,0,HLOOKUP(EU$2,Recipes!$H:$GI,'Production Calculator'!$A64+2,FALSE)*$AK64))+IF($AO64=EU$3,$AM64/VLOOKUP($AO64,Data!$A$50:$B$56,2,FALSE),0)</f>
        <v>0</v>
      </c>
      <c r="EV64" s="11">
        <f>IF(EV$2=$A64,0,IF(HLOOKUP(EV$2,Recipes!$H:$GI,'Production Calculator'!$A64+2,FALSE)=0,0,HLOOKUP(EV$2,Recipes!$H:$GI,'Production Calculator'!$A64+2,FALSE)*$AK64))+IF($AO64=EV$3,$AM64/VLOOKUP($AO64,Data!$A$50:$B$56,2,FALSE),0)</f>
        <v>0</v>
      </c>
      <c r="EW64" s="11">
        <f>IF(EW$2=$A64,0,IF(HLOOKUP(EW$2,Recipes!$H:$GI,'Production Calculator'!$A64+2,FALSE)=0,0,HLOOKUP(EW$2,Recipes!$H:$GI,'Production Calculator'!$A64+2,FALSE)*$AK64))+IF($AO64=EW$3,$AM64/VLOOKUP($AO64,Data!$A$50:$B$56,2,FALSE),0)</f>
        <v>0</v>
      </c>
      <c r="EX64" s="11">
        <f>IF(EX$2=$A64,0,IF(HLOOKUP(EX$2,Recipes!$H:$GI,'Production Calculator'!$A64+2,FALSE)=0,0,HLOOKUP(EX$2,Recipes!$H:$GI,'Production Calculator'!$A64+2,FALSE)*$AK64))+IF($AO64=EX$3,$AM64/VLOOKUP($AO64,Data!$A$50:$B$56,2,FALSE),0)</f>
        <v>0</v>
      </c>
      <c r="EY64" s="11">
        <f>IF(EY$2=$A64,0,IF(HLOOKUP(EY$2,Recipes!$H:$GI,'Production Calculator'!$A64+2,FALSE)=0,0,HLOOKUP(EY$2,Recipes!$H:$GI,'Production Calculator'!$A64+2,FALSE)*$AK64))+IF($AO64=EY$3,$AM64/VLOOKUP($AO64,Data!$A$50:$B$56,2,FALSE),0)</f>
        <v>0</v>
      </c>
      <c r="EZ64" s="11">
        <f>IF(EZ$2=$A64,0,IF(HLOOKUP(EZ$2,Recipes!$H:$GI,'Production Calculator'!$A64+2,FALSE)=0,0,HLOOKUP(EZ$2,Recipes!$H:$GI,'Production Calculator'!$A64+2,FALSE)*$AK64))+IF($AO64=EZ$3,$AM64/VLOOKUP($AO64,Data!$A$50:$B$56,2,FALSE),0)</f>
        <v>0</v>
      </c>
      <c r="FA64" s="11">
        <f>IF(FA$2=$A64,0,IF(HLOOKUP(FA$2,Recipes!$H:$GI,'Production Calculator'!$A64+2,FALSE)=0,0,HLOOKUP(FA$2,Recipes!$H:$GI,'Production Calculator'!$A64+2,FALSE)*$AK64))+IF($AO64=FA$3,$AM64/VLOOKUP($AO64,Data!$A$50:$B$56,2,FALSE),0)</f>
        <v>0</v>
      </c>
      <c r="FB64" s="11">
        <f>IF(FB$2=$A64,0,IF(HLOOKUP(FB$2,Recipes!$H:$GI,'Production Calculator'!$A64+2,FALSE)=0,0,HLOOKUP(FB$2,Recipes!$H:$GI,'Production Calculator'!$A64+2,FALSE)*$AK64))+IF($AO64=FB$3,$AM64/VLOOKUP($AO64,Data!$A$50:$B$56,2,FALSE),0)</f>
        <v>0</v>
      </c>
      <c r="FC64" s="11">
        <f>IF(FC$2=$A64,0,IF(HLOOKUP(FC$2,Recipes!$H:$GI,'Production Calculator'!$A64+2,FALSE)=0,0,HLOOKUP(FC$2,Recipes!$H:$GI,'Production Calculator'!$A64+2,FALSE)*$AK64))+IF($AO64=FC$3,$AM64/VLOOKUP($AO64,Data!$A$50:$B$56,2,FALSE),0)</f>
        <v>0</v>
      </c>
      <c r="FD64" s="11">
        <f>IF(FD$2=$A64,0,IF(HLOOKUP(FD$2,Recipes!$H:$GI,'Production Calculator'!$A64+2,FALSE)=0,0,HLOOKUP(FD$2,Recipes!$H:$GI,'Production Calculator'!$A64+2,FALSE)*$AK64))+IF($AO64=FD$3,$AM64/VLOOKUP($AO64,Data!$A$50:$B$56,2,FALSE),0)</f>
        <v>0</v>
      </c>
      <c r="FE64" s="11">
        <f>IF(FE$2=$A64,0,IF(HLOOKUP(FE$2,Recipes!$H:$GI,'Production Calculator'!$A64+2,FALSE)=0,0,HLOOKUP(FE$2,Recipes!$H:$GI,'Production Calculator'!$A64+2,FALSE)*$AK64))+IF($AO64=FE$3,$AM64/VLOOKUP($AO64,Data!$A$50:$B$56,2,FALSE),0)</f>
        <v>0</v>
      </c>
      <c r="FF64" s="11">
        <f>IF(FF$2=$A64,0,IF(HLOOKUP(FF$2,Recipes!$H:$GI,'Production Calculator'!$A64+2,FALSE)=0,0,HLOOKUP(FF$2,Recipes!$H:$GI,'Production Calculator'!$A64+2,FALSE)*$AK64))+IF($AO64=FF$3,$AM64/VLOOKUP($AO64,Data!$A$50:$B$56,2,FALSE),0)</f>
        <v>0</v>
      </c>
      <c r="FG64" s="11">
        <f>IF(FG$2=$A64,0,IF(HLOOKUP(FG$2,Recipes!$H:$GI,'Production Calculator'!$A64+2,FALSE)=0,0,HLOOKUP(FG$2,Recipes!$H:$GI,'Production Calculator'!$A64+2,FALSE)*$AK64))+IF($AO64=FG$3,$AM64/VLOOKUP($AO64,Data!$A$50:$B$56,2,FALSE),0)</f>
        <v>0</v>
      </c>
      <c r="FH64" s="11">
        <f>IF(FH$2=$A64,0,IF(HLOOKUP(FH$2,Recipes!$H:$GI,'Production Calculator'!$A64+2,FALSE)=0,0,HLOOKUP(FH$2,Recipes!$H:$GI,'Production Calculator'!$A64+2,FALSE)*$AK64))+IF($AO64=FH$3,$AM64/VLOOKUP($AO64,Data!$A$50:$B$56,2,FALSE),0)</f>
        <v>0</v>
      </c>
      <c r="FI64" s="11">
        <f>IF(FI$2=$A64,0,IF(HLOOKUP(FI$2,Recipes!$H:$GI,'Production Calculator'!$A64+2,FALSE)=0,0,HLOOKUP(FI$2,Recipes!$H:$GI,'Production Calculator'!$A64+2,FALSE)*$AK64))+IF($AO64=FI$3,$AM64/VLOOKUP($AO64,Data!$A$50:$B$56,2,FALSE),0)</f>
        <v>0</v>
      </c>
      <c r="FJ64" s="11">
        <f>IF(FJ$2=$A64,0,IF(HLOOKUP(FJ$2,Recipes!$H:$GI,'Production Calculator'!$A64+2,FALSE)=0,0,HLOOKUP(FJ$2,Recipes!$H:$GI,'Production Calculator'!$A64+2,FALSE)*$AK64))+IF($AO64=FJ$3,$AM64/VLOOKUP($AO64,Data!$A$50:$B$56,2,FALSE),0)</f>
        <v>0</v>
      </c>
      <c r="FK64" s="11">
        <f>IF(FK$2=$A64,0,IF(HLOOKUP(FK$2,Recipes!$H:$GI,'Production Calculator'!$A64+2,FALSE)=0,0,HLOOKUP(FK$2,Recipes!$H:$GI,'Production Calculator'!$A64+2,FALSE)*$AK64))+IF($AO64=FK$3,$AM64/VLOOKUP($AO64,Data!$A$50:$B$56,2,FALSE),0)</f>
        <v>0</v>
      </c>
      <c r="FL64" s="11">
        <f>IF(FL$2=$A64,0,IF(HLOOKUP(FL$2,Recipes!$H:$GI,'Production Calculator'!$A64+2,FALSE)=0,0,HLOOKUP(FL$2,Recipes!$H:$GI,'Production Calculator'!$A64+2,FALSE)*$AK64))+IF($AO64=FL$3,$AM64/VLOOKUP($AO64,Data!$A$50:$B$56,2,FALSE),0)</f>
        <v>0</v>
      </c>
      <c r="FM64" s="11">
        <f>IF(FM$2=$A64,0,IF(HLOOKUP(FM$2,Recipes!$H:$GI,'Production Calculator'!$A64+2,FALSE)=0,0,HLOOKUP(FM$2,Recipes!$H:$GI,'Production Calculator'!$A64+2,FALSE)*$AK64))+IF($AO64=FM$3,$AM64/VLOOKUP($AO64,Data!$A$50:$B$56,2,FALSE),0)</f>
        <v>0</v>
      </c>
      <c r="FN64" s="11">
        <f>IF(FN$2=$A64,0,IF(HLOOKUP(FN$2,Recipes!$H:$GI,'Production Calculator'!$A64+2,FALSE)=0,0,HLOOKUP(FN$2,Recipes!$H:$GI,'Production Calculator'!$A64+2,FALSE)*$AK64))+IF($AO64=FN$3,$AM64/VLOOKUP($AO64,Data!$A$50:$B$56,2,FALSE),0)</f>
        <v>0</v>
      </c>
      <c r="FO64" s="11">
        <f>IF(FO$2=$A64,0,IF(HLOOKUP(FO$2,Recipes!$H:$GI,'Production Calculator'!$A64+2,FALSE)=0,0,HLOOKUP(FO$2,Recipes!$H:$GI,'Production Calculator'!$A64+2,FALSE)*$AK64))+IF($AO64=FO$3,$AM64/VLOOKUP($AO64,Data!$A$50:$B$56,2,FALSE),0)</f>
        <v>0</v>
      </c>
      <c r="FP64" s="11">
        <f>IF(FP$2=$A64,0,IF(HLOOKUP(FP$2,Recipes!$H:$GI,'Production Calculator'!$A64+2,FALSE)=0,0,HLOOKUP(FP$2,Recipes!$H:$GI,'Production Calculator'!$A64+2,FALSE)*$AK64))+IF($AO64=FP$3,$AM64/VLOOKUP($AO64,Data!$A$50:$B$56,2,FALSE),0)</f>
        <v>0</v>
      </c>
      <c r="FQ64" s="11">
        <f>IF(FQ$2=$A64,0,IF(HLOOKUP(FQ$2,Recipes!$H:$GI,'Production Calculator'!$A64+2,FALSE)=0,0,HLOOKUP(FQ$2,Recipes!$H:$GI,'Production Calculator'!$A64+2,FALSE)*$AK64))+IF($AO64=FQ$3,$AM64/VLOOKUP($AO64,Data!$A$50:$B$56,2,FALSE),0)</f>
        <v>0</v>
      </c>
      <c r="FR64" s="11">
        <f>IF(FR$2=$A64,0,IF(HLOOKUP(FR$2,Recipes!$H:$GI,'Production Calculator'!$A64+2,FALSE)=0,0,HLOOKUP(FR$2,Recipes!$H:$GI,'Production Calculator'!$A64+2,FALSE)*$AK64))+IF($AO64=FR$3,$AM64/VLOOKUP($AO64,Data!$A$50:$B$56,2,FALSE),0)</f>
        <v>0</v>
      </c>
      <c r="FS64" s="11">
        <f>IF(FS$2=$A64,0,IF(HLOOKUP(FS$2,Recipes!$H:$GI,'Production Calculator'!$A64+2,FALSE)=0,0,HLOOKUP(FS$2,Recipes!$H:$GI,'Production Calculator'!$A64+2,FALSE)*$AK64))+IF($AO64=FS$3,$AM64/VLOOKUP($AO64,Data!$A$50:$B$56,2,FALSE),0)</f>
        <v>0</v>
      </c>
      <c r="FT64" s="11">
        <f>IF(FT$2=$A64,0,IF(HLOOKUP(FT$2,Recipes!$H:$GI,'Production Calculator'!$A64+2,FALSE)=0,0,HLOOKUP(FT$2,Recipes!$H:$GI,'Production Calculator'!$A64+2,FALSE)*$AK64))+IF($AO64=FT$3,$AM64/VLOOKUP($AO64,Data!$A$50:$B$56,2,FALSE),0)</f>
        <v>0</v>
      </c>
      <c r="FU64" s="11">
        <f>IF(FU$2=$A64,0,IF(HLOOKUP(FU$2,Recipes!$H:$GI,'Production Calculator'!$A64+2,FALSE)=0,0,HLOOKUP(FU$2,Recipes!$H:$GI,'Production Calculator'!$A64+2,FALSE)*$AK64))+IF($AO64=FU$3,$AM64/VLOOKUP($AO64,Data!$A$50:$B$56,2,FALSE),0)</f>
        <v>0</v>
      </c>
      <c r="FV64" s="11">
        <f>IF(FV$2=$A64,0,IF(HLOOKUP(FV$2,Recipes!$H:$GI,'Production Calculator'!$A64+2,FALSE)=0,0,HLOOKUP(FV$2,Recipes!$H:$GI,'Production Calculator'!$A64+2,FALSE)*$AK64))+IF($AO64=FV$3,$AM64/VLOOKUP($AO64,Data!$A$50:$B$56,2,FALSE),0)</f>
        <v>0</v>
      </c>
      <c r="FW64" s="11">
        <f>IF(FW$2=$A64,0,IF(HLOOKUP(FW$2,Recipes!$H:$GI,'Production Calculator'!$A64+2,FALSE)=0,0,HLOOKUP(FW$2,Recipes!$H:$GI,'Production Calculator'!$A64+2,FALSE)*$AK64))+IF($AO64=FW$3,$AM64/VLOOKUP($AO64,Data!$A$50:$B$56,2,FALSE),0)</f>
        <v>0</v>
      </c>
      <c r="FX64" s="11">
        <f>IF(FX$2=$A64,0,IF(HLOOKUP(FX$2,Recipes!$H:$GI,'Production Calculator'!$A64+2,FALSE)=0,0,HLOOKUP(FX$2,Recipes!$H:$GI,'Production Calculator'!$A64+2,FALSE)*$AK64))+IF($AO64=FX$3,$AM64/VLOOKUP($AO64,Data!$A$50:$B$56,2,FALSE),0)</f>
        <v>0</v>
      </c>
      <c r="FY64" s="11">
        <f>IF(FY$2=$A64,0,IF(HLOOKUP(FY$2,Recipes!$H:$GI,'Production Calculator'!$A64+2,FALSE)=0,0,HLOOKUP(FY$2,Recipes!$H:$GI,'Production Calculator'!$A64+2,FALSE)*$AK64))+IF($AO64=FY$3,$AM64/VLOOKUP($AO64,Data!$A$50:$B$56,2,FALSE),0)</f>
        <v>0</v>
      </c>
      <c r="FZ64" s="11">
        <f>IF(FZ$2=$A64,0,IF(HLOOKUP(FZ$2,Recipes!$H:$GI,'Production Calculator'!$A64+2,FALSE)=0,0,HLOOKUP(FZ$2,Recipes!$H:$GI,'Production Calculator'!$A64+2,FALSE)*$AK64))+IF($AO64=FZ$3,$AM64/VLOOKUP($AO64,Data!$A$50:$B$56,2,FALSE),0)</f>
        <v>0</v>
      </c>
      <c r="GA64" s="11">
        <f>IF(GA$2=$A64,0,IF(HLOOKUP(GA$2,Recipes!$H:$GI,'Production Calculator'!$A64+2,FALSE)=0,0,HLOOKUP(GA$2,Recipes!$H:$GI,'Production Calculator'!$A64+2,FALSE)*$AK64))+IF($AO64=GA$3,$AM64/VLOOKUP($AO64,Data!$A$50:$B$56,2,FALSE),0)</f>
        <v>0</v>
      </c>
      <c r="GB64" s="11">
        <f>IF(GB$2=$A64,0,IF(HLOOKUP(GB$2,Recipes!$H:$GI,'Production Calculator'!$A64+2,FALSE)=0,0,HLOOKUP(GB$2,Recipes!$H:$GI,'Production Calculator'!$A64+2,FALSE)*$AK64))+IF($AO64=GB$3,$AM64/VLOOKUP($AO64,Data!$A$50:$B$56,2,FALSE),0)</f>
        <v>0</v>
      </c>
      <c r="GC64" s="11">
        <f>IF(GC$2=$A64,0,IF(HLOOKUP(GC$2,Recipes!$H:$GI,'Production Calculator'!$A64+2,FALSE)=0,0,HLOOKUP(GC$2,Recipes!$H:$GI,'Production Calculator'!$A64+2,FALSE)*$AK64))+IF($AO64=GC$3,$AM64/VLOOKUP($AO64,Data!$A$50:$B$56,2,FALSE),0)</f>
        <v>0</v>
      </c>
      <c r="GD64" s="11">
        <f>IF(GD$2=$A64,0,IF(HLOOKUP(GD$2,Recipes!$H:$GI,'Production Calculator'!$A64+2,FALSE)=0,0,HLOOKUP(GD$2,Recipes!$H:$GI,'Production Calculator'!$A64+2,FALSE)*$AK64))+IF($AO64=GD$3,$AM64/VLOOKUP($AO64,Data!$A$50:$B$56,2,FALSE),0)</f>
        <v>0</v>
      </c>
      <c r="GE64" s="11">
        <f>IF(GE$2=$A64,0,IF(HLOOKUP(GE$2,Recipes!$H:$GI,'Production Calculator'!$A64+2,FALSE)=0,0,HLOOKUP(GE$2,Recipes!$H:$GI,'Production Calculator'!$A64+2,FALSE)*$AK64))+IF($AO64=GE$3,$AM64/VLOOKUP($AO64,Data!$A$50:$B$56,2,FALSE),0)</f>
        <v>0</v>
      </c>
      <c r="GF64" s="11">
        <f>IF(GF$2=$A64,0,IF(HLOOKUP(GF$2,Recipes!$H:$GI,'Production Calculator'!$A64+2,FALSE)=0,0,HLOOKUP(GF$2,Recipes!$H:$GI,'Production Calculator'!$A64+2,FALSE)*$AK64))+IF($AO64=GF$3,$AM64/VLOOKUP($AO64,Data!$A$50:$B$56,2,FALSE),0)</f>
        <v>0</v>
      </c>
      <c r="GG64" s="11">
        <f>IF(GG$2=$A64,0,IF(HLOOKUP(GG$2,Recipes!$H:$GI,'Production Calculator'!$A64+2,FALSE)=0,0,HLOOKUP(GG$2,Recipes!$H:$GI,'Production Calculator'!$A64+2,FALSE)*$AK64))+IF($AO64=GG$3,$AM64/VLOOKUP($AO64,Data!$A$50:$B$56,2,FALSE),0)</f>
        <v>0</v>
      </c>
      <c r="GH64" s="11">
        <f>IF(GH$2=$A64,0,IF(HLOOKUP(GH$2,Recipes!$H:$GI,'Production Calculator'!$A64+2,FALSE)=0,0,HLOOKUP(GH$2,Recipes!$H:$GI,'Production Calculator'!$A64+2,FALSE)*$AK64))+IF($AO64=GH$3,$AM64/VLOOKUP($AO64,Data!$A$50:$B$56,2,FALSE),0)</f>
        <v>0</v>
      </c>
      <c r="GI64" s="11">
        <f>IF(GI$2=$A64,0,IF(HLOOKUP(GI$2,Recipes!$H:$GI,'Production Calculator'!$A64+2,FALSE)=0,0,HLOOKUP(GI$2,Recipes!$H:$GI,'Production Calculator'!$A64+2,FALSE)*$AK64))+IF($AO64=GI$3,$AM64/VLOOKUP($AO64,Data!$A$50:$B$56,2,FALSE),0)</f>
        <v>0</v>
      </c>
      <c r="GJ64" s="11">
        <f>IF(GJ$2=$A64,0,IF(HLOOKUP(GJ$2,Recipes!$H:$GI,'Production Calculator'!$A64+2,FALSE)=0,0,HLOOKUP(GJ$2,Recipes!$H:$GI,'Production Calculator'!$A64+2,FALSE)*$AK64))+IF($AO64=GJ$3,$AM64/VLOOKUP($AO64,Data!$A$50:$B$56,2,FALSE),0)</f>
        <v>0</v>
      </c>
      <c r="GK64" s="11">
        <f>IF(GK$2=$A64,0,IF(HLOOKUP(GK$2,Recipes!$H:$GI,'Production Calculator'!$A64+2,FALSE)=0,0,HLOOKUP(GK$2,Recipes!$H:$GI,'Production Calculator'!$A64+2,FALSE)*$AK64))+IF($AO64=GK$3,$AM64/VLOOKUP($AO64,Data!$A$50:$B$56,2,FALSE),0)</f>
        <v>0</v>
      </c>
      <c r="GL64" s="11">
        <f>IF(GL$2=$A64,0,IF(HLOOKUP(GL$2,Recipes!$H:$GI,'Production Calculator'!$A64+2,FALSE)=0,0,HLOOKUP(GL$2,Recipes!$H:$GI,'Production Calculator'!$A64+2,FALSE)*$AK64))+IF($AO64=GL$3,$AM64/VLOOKUP($AO64,Data!$A$50:$B$56,2,FALSE),0)</f>
        <v>0</v>
      </c>
      <c r="GM64" s="11">
        <f>IF(GM$2=$A64,0,IF(HLOOKUP(GM$2,Recipes!$H:$GI,'Production Calculator'!$A64+2,FALSE)=0,0,HLOOKUP(GM$2,Recipes!$H:$GI,'Production Calculator'!$A64+2,FALSE)*$AK64))+IF($AO64=GM$3,$AM64/VLOOKUP($AO64,Data!$A$50:$B$56,2,FALSE),0)</f>
        <v>0</v>
      </c>
      <c r="GN64" s="11">
        <f>IF(GN$2=$A64,0,IF(HLOOKUP(GN$2,Recipes!$H:$GI,'Production Calculator'!$A64+2,FALSE)=0,0,HLOOKUP(GN$2,Recipes!$H:$GI,'Production Calculator'!$A64+2,FALSE)*$AK64))+IF($AO64=GN$3,$AM64/VLOOKUP($AO64,Data!$A$50:$B$56,2,FALSE),0)</f>
        <v>0</v>
      </c>
      <c r="GO64" s="11">
        <f>IF(GO$2=$A64,0,IF(HLOOKUP(GO$2,Recipes!$H:$GI,'Production Calculator'!$A64+2,FALSE)=0,0,HLOOKUP(GO$2,Recipes!$H:$GI,'Production Calculator'!$A64+2,FALSE)*$AK64))+IF($AO64=GO$3,$AM64/VLOOKUP($AO64,Data!$A$50:$B$56,2,FALSE),0)</f>
        <v>0</v>
      </c>
      <c r="GP64" s="11">
        <f>IF(GP$2=$A64,0,IF(HLOOKUP(GP$2,Recipes!$H:$GI,'Production Calculator'!$A64+2,FALSE)=0,0,HLOOKUP(GP$2,Recipes!$H:$GI,'Production Calculator'!$A64+2,FALSE)*$AK64))+IF($AO64=GP$3,$AM64/VLOOKUP($AO64,Data!$A$50:$B$56,2,FALSE),0)</f>
        <v>0</v>
      </c>
      <c r="GQ64" s="11">
        <f>IF(GQ$2=$A64,0,IF(HLOOKUP(GQ$2,Recipes!$H:$GI,'Production Calculator'!$A64+2,FALSE)=0,0,HLOOKUP(GQ$2,Recipes!$H:$GI,'Production Calculator'!$A64+2,FALSE)*$AK64))+IF($AO64=GQ$3,$AM64/VLOOKUP($AO64,Data!$A$50:$B$56,2,FALSE),0)</f>
        <v>0</v>
      </c>
      <c r="GR64" s="11">
        <f>IF(GR$2=$A64,0,IF(HLOOKUP(GR$2,Recipes!$H:$GI,'Production Calculator'!$A64+2,FALSE)=0,0,HLOOKUP(GR$2,Recipes!$H:$GI,'Production Calculator'!$A64+2,FALSE)*$AK64))+IF($AO64=GR$3,$AM64/VLOOKUP($AO64,Data!$A$50:$B$56,2,FALSE),0)</f>
        <v>0</v>
      </c>
      <c r="GS64" s="11">
        <f>IF(GS$2=$A64,0,IF(HLOOKUP(GS$2,Recipes!$H:$GI,'Production Calculator'!$A64+2,FALSE)=0,0,HLOOKUP(GS$2,Recipes!$H:$GI,'Production Calculator'!$A64+2,FALSE)*$AK64))+IF($AO64=GS$3,$AM64/VLOOKUP($AO64,Data!$A$50:$B$56,2,FALSE),0)</f>
        <v>0</v>
      </c>
      <c r="GT64" s="11">
        <f>IF(GT$2=$A64,0,IF(HLOOKUP(GT$2,Recipes!$H:$GI,'Production Calculator'!$A64+2,FALSE)=0,0,HLOOKUP(GT$2,Recipes!$H:$GI,'Production Calculator'!$A64+2,FALSE)*$AK64))+IF($AO64=GT$3,$AM64/VLOOKUP($AO64,Data!$A$50:$B$56,2,FALSE),0)</f>
        <v>0</v>
      </c>
      <c r="GU64" s="11">
        <f>IF(GU$2=$A64,0,IF(HLOOKUP(GU$2,Recipes!$H:$GI,'Production Calculator'!$A64+2,FALSE)=0,0,HLOOKUP(GU$2,Recipes!$H:$GI,'Production Calculator'!$A64+2,FALSE)*$AK64))+IF($AO64=GU$3,$AM64/VLOOKUP($AO64,Data!$A$50:$B$56,2,FALSE),0)</f>
        <v>0</v>
      </c>
      <c r="GV64" s="11">
        <f>IF(GV$2=$A64,0,IF(HLOOKUP(GV$2,Recipes!$H:$GI,'Production Calculator'!$A64+2,FALSE)=0,0,HLOOKUP(GV$2,Recipes!$H:$GI,'Production Calculator'!$A64+2,FALSE)*$AK64))+IF($AO64=GV$3,$AM64/VLOOKUP($AO64,Data!$A$50:$B$56,2,FALSE),0)</f>
        <v>0</v>
      </c>
      <c r="GW64" s="11">
        <f>IF(GW$2=$A64,0,IF(HLOOKUP(GW$2,Recipes!$H:$GI,'Production Calculator'!$A64+2,FALSE)=0,0,HLOOKUP(GW$2,Recipes!$H:$GI,'Production Calculator'!$A64+2,FALSE)*$AK64))+IF($AO64=GW$3,$AM64/VLOOKUP($AO64,Data!$A$50:$B$56,2,FALSE),0)</f>
        <v>0</v>
      </c>
      <c r="GX64" s="11">
        <f>IF(GX$2=$A64,0,IF(HLOOKUP(GX$2,Recipes!$H:$GI,'Production Calculator'!$A64+2,FALSE)=0,0,HLOOKUP(GX$2,Recipes!$H:$GI,'Production Calculator'!$A64+2,FALSE)*$AK64))+IF($AO64=GX$3,$AM64/VLOOKUP($AO64,Data!$A$50:$B$56,2,FALSE),0)</f>
        <v>0</v>
      </c>
      <c r="GY64" s="11">
        <f>IF(GY$2=$A64,0,IF(HLOOKUP(GY$2,Recipes!$H:$GI,'Production Calculator'!$A64+2,FALSE)=0,0,HLOOKUP(GY$2,Recipes!$H:$GI,'Production Calculator'!$A64+2,FALSE)*$AK64))+IF($AO64=GY$3,$AM64/VLOOKUP($AO64,Data!$A$50:$B$56,2,FALSE),0)</f>
        <v>0</v>
      </c>
      <c r="GZ64" s="11">
        <f>IF(GZ$2=$A64,0,IF(HLOOKUP(GZ$2,Recipes!$H:$GI,'Production Calculator'!$A64+2,FALSE)=0,0,HLOOKUP(GZ$2,Recipes!$H:$GI,'Production Calculator'!$A64+2,FALSE)*$AK64))+IF($AO64=GZ$3,$AM64/VLOOKUP($AO64,Data!$A$50:$B$56,2,FALSE),0)</f>
        <v>0</v>
      </c>
      <c r="HA64" s="11">
        <f>IF(HA$2=$A64,0,IF(HLOOKUP(HA$2,Recipes!$H:$GI,'Production Calculator'!$A64+2,FALSE)=0,0,HLOOKUP(HA$2,Recipes!$H:$GI,'Production Calculator'!$A64+2,FALSE)*$AK64))+IF($AO64=HA$3,$AM64/VLOOKUP($AO64,Data!$A$50:$B$56,2,FALSE),0)</f>
        <v>0</v>
      </c>
      <c r="HB64" s="11">
        <f>IF(HB$2=$A64,0,IF(HLOOKUP(HB$2,Recipes!$H:$GI,'Production Calculator'!$A64+2,FALSE)=0,0,HLOOKUP(HB$2,Recipes!$H:$GI,'Production Calculator'!$A64+2,FALSE)*$AK64))+IF($AO64=HB$3,$AM64/VLOOKUP($AO64,Data!$A$50:$B$56,2,FALSE),0)</f>
        <v>0</v>
      </c>
      <c r="HC64" s="11">
        <f>IF(HC$2=$A64,0,IF(HLOOKUP(HC$2,Recipes!$H:$GI,'Production Calculator'!$A64+2,FALSE)=0,0,HLOOKUP(HC$2,Recipes!$H:$GI,'Production Calculator'!$A64+2,FALSE)*$AK64))+IF($AO64=HC$3,$AM64/VLOOKUP($AO64,Data!$A$50:$B$56,2,FALSE),0)</f>
        <v>0</v>
      </c>
      <c r="HD64" s="11">
        <f>IF(HD$2=$A64,0,IF(HLOOKUP(HD$2,Recipes!$H:$GI,'Production Calculator'!$A64+2,FALSE)=0,0,HLOOKUP(HD$2,Recipes!$H:$GI,'Production Calculator'!$A64+2,FALSE)*$AK64))+IF($AO64=HD$3,$AM64/VLOOKUP($AO64,Data!$A$50:$B$56,2,FALSE),0)</f>
        <v>0</v>
      </c>
      <c r="HE64" s="11">
        <f>IF(HE$2=$A64,0,IF(HLOOKUP(HE$2,Recipes!$H:$GI,'Production Calculator'!$A64+2,FALSE)=0,0,HLOOKUP(HE$2,Recipes!$H:$GI,'Production Calculator'!$A64+2,FALSE)*$AK64))+IF($AO64=HE$3,$AM64/VLOOKUP($AO64,Data!$A$50:$B$56,2,FALSE),0)</f>
        <v>0</v>
      </c>
      <c r="HF64" s="11">
        <f>IF(HF$2=$A64,0,IF(HLOOKUP(HF$2,Recipes!$H:$GI,'Production Calculator'!$A64+2,FALSE)=0,0,HLOOKUP(HF$2,Recipes!$H:$GI,'Production Calculator'!$A64+2,FALSE)*$AK64))+IF($AO64=HF$3,$AM64/VLOOKUP($AO64,Data!$A$50:$B$56,2,FALSE),0)</f>
        <v>0</v>
      </c>
      <c r="HG64" s="11">
        <f>IF(HG$2=$A64,0,IF(HLOOKUP(HG$2,Recipes!$H:$GI,'Production Calculator'!$A64+2,FALSE)=0,0,HLOOKUP(HG$2,Recipes!$H:$GI,'Production Calculator'!$A64+2,FALSE)*$AK64))+IF($AO64=HG$3,$AM64/VLOOKUP($AO64,Data!$A$50:$B$56,2,FALSE),0)</f>
        <v>0</v>
      </c>
      <c r="HH64" s="11">
        <f>IF(HH$2=$A64,0,IF(HLOOKUP(HH$2,Recipes!$H:$GI,'Production Calculator'!$A64+2,FALSE)=0,0,HLOOKUP(HH$2,Recipes!$H:$GI,'Production Calculator'!$A64+2,FALSE)*$AK64))+IF($AO64=HH$3,$AM64/VLOOKUP($AO64,Data!$A$50:$B$56,2,FALSE),0)</f>
        <v>0</v>
      </c>
      <c r="HI64" s="11">
        <f>IF(HI$2=$A64,0,IF(HLOOKUP(HI$2,Recipes!$H:$GI,'Production Calculator'!$A64+2,FALSE)=0,0,HLOOKUP(HI$2,Recipes!$H:$GI,'Production Calculator'!$A64+2,FALSE)*$AK64))+IF($AO64=HI$3,$AM64/VLOOKUP($AO64,Data!$A$50:$B$56,2,FALSE),0)</f>
        <v>0</v>
      </c>
      <c r="HJ64" s="11">
        <f>IF(HJ$2=$A64,0,IF(HLOOKUP(HJ$2,Recipes!$H:$GI,'Production Calculator'!$A64+2,FALSE)=0,0,HLOOKUP(HJ$2,Recipes!$H:$GI,'Production Calculator'!$A64+2,FALSE)*$AK64))+IF($AO64=HJ$3,$AM64/VLOOKUP($AO64,Data!$A$50:$B$56,2,FALSE),0)</f>
        <v>0</v>
      </c>
      <c r="HK64" s="11">
        <f>IF(HK$2=$A64,0,IF(HLOOKUP(HK$2,Recipes!$H:$GI,'Production Calculator'!$A64+2,FALSE)=0,0,HLOOKUP(HK$2,Recipes!$H:$GI,'Production Calculator'!$A64+2,FALSE)*$AK64))+IF($AO64=HK$3,$AM64/VLOOKUP($AO64,Data!$A$50:$B$56,2,FALSE),0)</f>
        <v>0</v>
      </c>
      <c r="HL64" s="11">
        <f>IF(HL$2=$A64,0,IF(HLOOKUP(HL$2,Recipes!$H:$GI,'Production Calculator'!$A64+2,FALSE)=0,0,HLOOKUP(HL$2,Recipes!$H:$GI,'Production Calculator'!$A64+2,FALSE)*$AK64))+IF($AO64=HL$3,$AM64/VLOOKUP($AO64,Data!$A$50:$B$56,2,FALSE),0)</f>
        <v>0</v>
      </c>
      <c r="HM64" s="11">
        <f>IF(HM$2=$A64,0,IF(HLOOKUP(HM$2,Recipes!$H:$GI,'Production Calculator'!$A64+2,FALSE)=0,0,HLOOKUP(HM$2,Recipes!$H:$GI,'Production Calculator'!$A64+2,FALSE)*$AK64))+IF($AO64=HM$3,$AM64/VLOOKUP($AO64,Data!$A$50:$B$56,2,FALSE),0)</f>
        <v>0</v>
      </c>
      <c r="HN64" s="11">
        <f>IF(HN$2=$A64,0,IF(HLOOKUP(HN$2,Recipes!$H:$GI,'Production Calculator'!$A64+2,FALSE)=0,0,HLOOKUP(HN$2,Recipes!$H:$GI,'Production Calculator'!$A64+2,FALSE)*$AK64))+IF($AO64=HN$3,$AM64/VLOOKUP($AO64,Data!$A$50:$B$56,2,FALSE),0)</f>
        <v>0</v>
      </c>
      <c r="HO64" s="11">
        <f>IF(HO$2=$A64,0,IF(HLOOKUP(HO$2,Recipes!$H:$GI,'Production Calculator'!$A64+2,FALSE)=0,0,HLOOKUP(HO$2,Recipes!$H:$GI,'Production Calculator'!$A64+2,FALSE)*$AK64))+IF($AO64=HO$3,$AM64/VLOOKUP($AO64,Data!$A$50:$B$56,2,FALSE),0)</f>
        <v>0</v>
      </c>
      <c r="HP64" s="11">
        <f>IF(HP$2=$A64,0,IF(HLOOKUP(HP$2,Recipes!$H:$GI,'Production Calculator'!$A64+2,FALSE)=0,0,HLOOKUP(HP$2,Recipes!$H:$GI,'Production Calculator'!$A64+2,FALSE)*$AK64))+IF($AO64=HP$3,$AM64/VLOOKUP($AO64,Data!$A$50:$B$56,2,FALSE),0)</f>
        <v>0</v>
      </c>
      <c r="HQ64" s="11">
        <f>IF(HQ$2=$A64,0,IF(HLOOKUP(HQ$2,Recipes!$H:$GI,'Production Calculator'!$A64+2,FALSE)=0,0,HLOOKUP(HQ$2,Recipes!$H:$GI,'Production Calculator'!$A64+2,FALSE)*$AK64))+IF($AO64=HQ$3,$AM64/VLOOKUP($AO64,Data!$A$50:$B$56,2,FALSE),0)</f>
        <v>0</v>
      </c>
      <c r="HR64" s="11">
        <f>IF(HR$2=$A64,0,IF(HLOOKUP(HR$2,Recipes!$H:$GI,'Production Calculator'!$A64+2,FALSE)=0,0,HLOOKUP(HR$2,Recipes!$H:$GI,'Production Calculator'!$A64+2,FALSE)*$AK64))+IF($AO64=HR$3,$AM64/VLOOKUP($AO64,Data!$A$50:$B$56,2,FALSE),0)</f>
        <v>0</v>
      </c>
      <c r="HS64" s="121"/>
    </row>
    <row r="65" spans="1:227" x14ac:dyDescent="0.45">
      <c r="A65">
        <v>42</v>
      </c>
      <c r="B65" s="107" t="str">
        <f>VLOOKUP(A65,Recipes!A:B,2)</f>
        <v>Advanced Circuit</v>
      </c>
      <c r="C65" s="128">
        <v>0</v>
      </c>
      <c r="D65" s="108">
        <f t="shared" si="117"/>
        <v>0</v>
      </c>
      <c r="E65" s="127" t="s">
        <v>1</v>
      </c>
      <c r="F65" s="109">
        <f>VLOOKUP(A65,Recipes!$A$3:$G$186,6,FALSE)</f>
        <v>3</v>
      </c>
      <c r="G65" s="109">
        <f>VLOOKUP(A65,Recipes!$A$3:$G$186,7,FALSE)</f>
        <v>0</v>
      </c>
      <c r="H65" s="110">
        <f t="shared" si="118"/>
        <v>0</v>
      </c>
      <c r="I65" s="109">
        <f>VLOOKUP(E65,Data!$A$2:$C$26,3, FALSE)</f>
        <v>4</v>
      </c>
      <c r="J65" s="149">
        <v>0</v>
      </c>
      <c r="K65" s="149">
        <v>0</v>
      </c>
      <c r="L65" s="149">
        <v>0</v>
      </c>
      <c r="M65" s="150">
        <v>0</v>
      </c>
      <c r="N65" s="150">
        <v>0</v>
      </c>
      <c r="O65" s="150">
        <v>0</v>
      </c>
      <c r="P65" s="151">
        <v>0</v>
      </c>
      <c r="Q65" s="151">
        <v>0</v>
      </c>
      <c r="R65" s="151">
        <v>0</v>
      </c>
      <c r="S65">
        <f t="shared" si="133"/>
        <v>0</v>
      </c>
      <c r="T65">
        <f t="shared" si="134"/>
        <v>0</v>
      </c>
      <c r="U65">
        <f t="shared" si="135"/>
        <v>0</v>
      </c>
      <c r="V65">
        <f t="shared" si="136"/>
        <v>0</v>
      </c>
      <c r="W65">
        <f t="shared" si="137"/>
        <v>0</v>
      </c>
      <c r="X65">
        <f t="shared" si="138"/>
        <v>0</v>
      </c>
      <c r="Y65">
        <f t="shared" si="139"/>
        <v>0</v>
      </c>
      <c r="Z65">
        <f t="shared" si="140"/>
        <v>0</v>
      </c>
      <c r="AA65">
        <f t="shared" si="141"/>
        <v>0</v>
      </c>
      <c r="AB65" s="111">
        <f>VLOOKUP($A65,Recipes!$A:$G,4)</f>
        <v>8</v>
      </c>
      <c r="AC65" s="111">
        <f>VLOOKUP($A65,Recipes!$A:$G,5)</f>
        <v>1</v>
      </c>
      <c r="AD65" s="111">
        <f t="shared" si="128"/>
        <v>0.125</v>
      </c>
      <c r="AE65" s="111">
        <f>VLOOKUP(E65,Data!$A$2:$F$26,5,FALSE)</f>
        <v>0</v>
      </c>
      <c r="AF65" s="111">
        <f>VLOOKUP(E65,Data!$A$2:$F$26,4,FALSE)</f>
        <v>210</v>
      </c>
      <c r="AG65" s="111">
        <f>VLOOKUP(E65,Data!$A$2:$B$26,2, FALSE)</f>
        <v>1.25</v>
      </c>
      <c r="AH65" s="111">
        <f>1+VLOOKUP($J$3,Data!$A$40:$D$48,2,FALSE)*$J65+VLOOKUP($K$3,Data!$A$40:$D$48,2,FALSE)*$K65+VLOOKUP($L$3,Data!$A$40:$D$48,2,FALSE)*$L65+VLOOKUP($M$3,Data!$A$40:$D$48,2,FALSE)*$M65+VLOOKUP($N$3,Data!$A$40:$D$48,2,FALSE)*$N65+VLOOKUP($O$3,Data!$A$40:$D$48,2,FALSE)*$O65+VLOOKUP($P$3,Data!$A$40:$D$48,2,FALSE)*$P65+VLOOKUP($Q$3,Data!$A$40:$D$48,2,FALSE)*$Q65+VLOOKUP($R$3,Data!$A$40:$D$48,2,FALSE)*$R65</f>
        <v>1</v>
      </c>
      <c r="AI65" s="111">
        <f>MAX(1+VLOOKUP($J$3,Data!$A$40:$D$48,3,FALSE)*$J65+VLOOKUP($K$3,Data!$A$40:$D$48,3,FALSE)*$K65+VLOOKUP($L$3,Data!$A$40:$D$48,3,FALSE)*$L65+VLOOKUP($M$3,Data!$A$40:$D$48,3,FALSE)*$M65+VLOOKUP($N$3,Data!$A$40:$D$48,3,FALSE)*$N65+VLOOKUP($O$3,Data!$A$40:$D$48,3,FALSE)*$O65+VLOOKUP($P$3,Data!$A$40:$D$48,3,FALSE)*$P65+VLOOKUP($Q$3,Data!$A$40:$D$48,3,FALSE)*$Q65+VLOOKUP($R$3,Data!$A$40:$D$48,3,FALSE)*$R65,0)</f>
        <v>1</v>
      </c>
      <c r="AJ65" s="111">
        <f>MAX(1-(VLOOKUP($J$3,Data!$A$40:$D$48,4,FALSE)*$J65+VLOOKUP($K$3,Data!$A$40:$D$48,4,FALSE)*$K65+VLOOKUP($L$3,Data!$A$40:$D$48,4,FALSE)*$L65+VLOOKUP($M$3,Data!$A$40:$D$48,4,FALSE)*$M65+VLOOKUP($N$3,Data!$A$40:$D$48,4,FALSE)*$N65+VLOOKUP($O$3,Data!$A$40:$D$48,4,FALSE)*$O65+VLOOKUP($P$3,Data!$A$40:$D$48,4,FALSE)*$P65+VLOOKUP($Q$3,Data!$A$40:$D$48,4,FALSE)*$Q65+VLOOKUP($R$3,Data!$A$40:$D$48,4,FALSE)*$R65),0.2)</f>
        <v>1</v>
      </c>
      <c r="AK65" s="112">
        <f t="shared" si="129"/>
        <v>0</v>
      </c>
      <c r="AL65" s="111">
        <f t="shared" si="130"/>
        <v>0.15625</v>
      </c>
      <c r="AM65" s="111">
        <f t="shared" si="131"/>
        <v>0</v>
      </c>
      <c r="AN65" s="111">
        <f t="shared" si="132"/>
        <v>0</v>
      </c>
      <c r="AO65" s="131" t="s">
        <v>298</v>
      </c>
      <c r="AP65" s="11"/>
      <c r="AQ65" s="11">
        <f>IF(AQ$2=$A65,0,IF(HLOOKUP(AQ$2,Recipes!$H:$GI,'Production Calculator'!$A65+2,FALSE)=0,0,HLOOKUP(AQ$2,Recipes!$H:$GI,'Production Calculator'!$A65+2,FALSE)*$AK65))+IF($AO65=AQ$3,$AM65/VLOOKUP($AO65,Data!$A$50:$B$56,2,FALSE),0)</f>
        <v>0</v>
      </c>
      <c r="AR65" s="11">
        <f>IF(AR$2=$A65,0,IF(HLOOKUP(AR$2,Recipes!$H:$GI,'Production Calculator'!$A65+2,FALSE)=0,0,HLOOKUP(AR$2,Recipes!$H:$GI,'Production Calculator'!$A65+2,FALSE)*$AK65))+IF($AO65=AR$3,$AM65/VLOOKUP($AO65,Data!$A$50:$B$56,2,FALSE),0)</f>
        <v>0</v>
      </c>
      <c r="AS65" s="11">
        <f>IF(AS$2=$A65,0,IF(HLOOKUP(AS$2,Recipes!$H:$GI,'Production Calculator'!$A65+2,FALSE)=0,0,HLOOKUP(AS$2,Recipes!$H:$GI,'Production Calculator'!$A65+2,FALSE)*$AK65))+IF($AO65=AS$3,$AM65/VLOOKUP($AO65,Data!$A$50:$B$56,2,FALSE),0)</f>
        <v>0</v>
      </c>
      <c r="AT65" s="11">
        <f>IF(AT$2=$A65,0,IF(HLOOKUP(AT$2,Recipes!$H:$GI,'Production Calculator'!$A65+2,FALSE)=0,0,HLOOKUP(AT$2,Recipes!$H:$GI,'Production Calculator'!$A65+2,FALSE)*$AK65))+IF($AO65=AT$3,$AM65/VLOOKUP($AO65,Data!$A$50:$B$56,2,FALSE),0)</f>
        <v>0</v>
      </c>
      <c r="AU65" s="11">
        <f>IF(AU$2=$A65,0,IF(HLOOKUP(AU$2,Recipes!$H:$GI,'Production Calculator'!$A65+2,FALSE)=0,0,HLOOKUP(AU$2,Recipes!$H:$GI,'Production Calculator'!$A65+2,FALSE)*$AK65))+IF($AO65=AU$3,$AM65/VLOOKUP($AO65,Data!$A$50:$B$56,2,FALSE),0)</f>
        <v>0</v>
      </c>
      <c r="AV65" s="11">
        <f>IF(AV$2=$A65,0,IF(HLOOKUP(AV$2,Recipes!$H:$GI,'Production Calculator'!$A65+2,FALSE)=0,0,HLOOKUP(AV$2,Recipes!$H:$GI,'Production Calculator'!$A65+2,FALSE)*$AK65))+IF($AO65=AV$3,$AM65/VLOOKUP($AO65,Data!$A$50:$B$56,2,FALSE),0)</f>
        <v>0</v>
      </c>
      <c r="AW65" s="11">
        <f>IF(AW$2=$A65,0,IF(HLOOKUP(AW$2,Recipes!$H:$GI,'Production Calculator'!$A65+2,FALSE)=0,0,HLOOKUP(AW$2,Recipes!$H:$GI,'Production Calculator'!$A65+2,FALSE)*$AK65))+IF($AO65=AW$3,$AM65/VLOOKUP($AO65,Data!$A$50:$B$56,2,FALSE),0)</f>
        <v>0</v>
      </c>
      <c r="AX65" s="11">
        <f>IF(AX$2=$A65,0,IF(HLOOKUP(AX$2,Recipes!$H:$GI,'Production Calculator'!$A65+2,FALSE)=0,0,HLOOKUP(AX$2,Recipes!$H:$GI,'Production Calculator'!$A65+2,FALSE)*$AK65))+IF($AO65=AX$3,$AM65/VLOOKUP($AO65,Data!$A$50:$B$56,2,FALSE),0)</f>
        <v>0</v>
      </c>
      <c r="AY65" s="11">
        <f>IF(AY$2=$A65,0,IF(HLOOKUP(AY$2,Recipes!$H:$GI,'Production Calculator'!$A65+2,FALSE)=0,0,HLOOKUP(AY$2,Recipes!$H:$GI,'Production Calculator'!$A65+2,FALSE)*$AK65))+IF($AO65=AY$3,$AM65/VLOOKUP($AO65,Data!$A$50:$B$56,2,FALSE),0)</f>
        <v>0</v>
      </c>
      <c r="AZ65" s="11">
        <f>IF(AZ$2=$A65,0,IF(HLOOKUP(AZ$2,Recipes!$H:$GI,'Production Calculator'!$A65+2,FALSE)=0,0,HLOOKUP(AZ$2,Recipes!$H:$GI,'Production Calculator'!$A65+2,FALSE)*$AK65))+IF($AO65=AZ$3,$AM65/VLOOKUP($AO65,Data!$A$50:$B$56,2,FALSE),0)</f>
        <v>0</v>
      </c>
      <c r="BA65" s="11">
        <f>IF(BA$2=$A65,0,IF(HLOOKUP(BA$2,Recipes!$H:$GI,'Production Calculator'!$A65+2,FALSE)=0,0,HLOOKUP(BA$2,Recipes!$H:$GI,'Production Calculator'!$A65+2,FALSE)*$AK65))+IF($AO65=BA$3,$AM65/VLOOKUP($AO65,Data!$A$50:$B$56,2,FALSE),0)</f>
        <v>0</v>
      </c>
      <c r="BB65" s="11">
        <f>IF(BB$2=$A65,0,IF(HLOOKUP(BB$2,Recipes!$H:$GI,'Production Calculator'!$A65+2,FALSE)=0,0,HLOOKUP(BB$2,Recipes!$H:$GI,'Production Calculator'!$A65+2,FALSE)*$AK65))+IF($AO65=BB$3,$AM65/VLOOKUP($AO65,Data!$A$50:$B$56,2,FALSE),0)</f>
        <v>0</v>
      </c>
      <c r="BC65" s="11">
        <f>IF(BC$2=$A65,0,IF(HLOOKUP(BC$2,Recipes!$H:$GI,'Production Calculator'!$A65+2,FALSE)=0,0,HLOOKUP(BC$2,Recipes!$H:$GI,'Production Calculator'!$A65+2,FALSE)*$AK65))+IF($AO65=BC$3,$AM65/VLOOKUP($AO65,Data!$A$50:$B$56,2,FALSE),0)</f>
        <v>0</v>
      </c>
      <c r="BD65" s="11">
        <f>IF(BD$2=$A65,0,IF(HLOOKUP(BD$2,Recipes!$H:$GI,'Production Calculator'!$A65+2,FALSE)=0,0,HLOOKUP(BD$2,Recipes!$H:$GI,'Production Calculator'!$A65+2,FALSE)*$AK65))+IF($AO65=BD$3,$AM65/VLOOKUP($AO65,Data!$A$50:$B$56,2,FALSE),0)</f>
        <v>0</v>
      </c>
      <c r="BE65" s="11">
        <f>IF(BE$2=$A65,0,IF(HLOOKUP(BE$2,Recipes!$H:$GI,'Production Calculator'!$A65+2,FALSE)=0,0,HLOOKUP(BE$2,Recipes!$H:$GI,'Production Calculator'!$A65+2,FALSE)*$AK65))+IF($AO65=BE$3,$AM65/VLOOKUP($AO65,Data!$A$50:$B$56,2,FALSE),0)</f>
        <v>0</v>
      </c>
      <c r="BF65" s="11">
        <f>IF(BF$2=$A65,0,IF(HLOOKUP(BF$2,Recipes!$H:$GI,'Production Calculator'!$A65+2,FALSE)=0,0,HLOOKUP(BF$2,Recipes!$H:$GI,'Production Calculator'!$A65+2,FALSE)*$AK65))+IF($AO65=BF$3,$AM65/VLOOKUP($AO65,Data!$A$50:$B$56,2,FALSE),0)</f>
        <v>0</v>
      </c>
      <c r="BG65" s="11">
        <f>IF(BG$2=$A65,0,IF(HLOOKUP(BG$2,Recipes!$H:$GI,'Production Calculator'!$A65+2,FALSE)=0,0,HLOOKUP(BG$2,Recipes!$H:$GI,'Production Calculator'!$A65+2,FALSE)*$AK65))+IF($AO65=BG$3,$AM65/VLOOKUP($AO65,Data!$A$50:$B$56,2,FALSE),0)</f>
        <v>0</v>
      </c>
      <c r="BH65" s="11">
        <f>IF(BH$2=$A65,0,IF(HLOOKUP(BH$2,Recipes!$H:$GI,'Production Calculator'!$A65+2,FALSE)=0,0,HLOOKUP(BH$2,Recipes!$H:$GI,'Production Calculator'!$A65+2,FALSE)*$AK65))+IF($AO65=BH$3,$AM65/VLOOKUP($AO65,Data!$A$50:$B$56,2,FALSE),0)</f>
        <v>0</v>
      </c>
      <c r="BI65" s="11">
        <f>IF(BI$2=$A65,0,IF(HLOOKUP(BI$2,Recipes!$H:$GI,'Production Calculator'!$A65+2,FALSE)=0,0,HLOOKUP(BI$2,Recipes!$H:$GI,'Production Calculator'!$A65+2,FALSE)*$AK65))+IF($AO65=BI$3,$AM65/VLOOKUP($AO65,Data!$A$50:$B$56,2,FALSE),0)</f>
        <v>0</v>
      </c>
      <c r="BJ65" s="11">
        <f>IF(BJ$2=$A65,0,IF(HLOOKUP(BJ$2,Recipes!$H:$GI,'Production Calculator'!$A65+2,FALSE)=0,0,HLOOKUP(BJ$2,Recipes!$H:$GI,'Production Calculator'!$A65+2,FALSE)*$AK65))+IF($AO65=BJ$3,$AM65/VLOOKUP($AO65,Data!$A$50:$B$56,2,FALSE),0)</f>
        <v>0</v>
      </c>
      <c r="BK65" s="11">
        <f>IF(BK$2=$A65,0,IF(HLOOKUP(BK$2,Recipes!$H:$GI,'Production Calculator'!$A65+2,FALSE)=0,0,HLOOKUP(BK$2,Recipes!$H:$GI,'Production Calculator'!$A65+2,FALSE)*$AK65))+IF($AO65=BK$3,$AM65/VLOOKUP($AO65,Data!$A$50:$B$56,2,FALSE),0)</f>
        <v>0</v>
      </c>
      <c r="BL65" s="11">
        <f>IF(BL$2=$A65,0,IF(HLOOKUP(BL$2,Recipes!$H:$GI,'Production Calculator'!$A65+2,FALSE)=0,0,HLOOKUP(BL$2,Recipes!$H:$GI,'Production Calculator'!$A65+2,FALSE)*$AK65))+IF($AO65=BL$3,$AM65/VLOOKUP($AO65,Data!$A$50:$B$56,2,FALSE),0)</f>
        <v>0</v>
      </c>
      <c r="BM65" s="11">
        <f>IF(BM$2=$A65,0,IF(HLOOKUP(BM$2,Recipes!$H:$GI,'Production Calculator'!$A65+2,FALSE)=0,0,HLOOKUP(BM$2,Recipes!$H:$GI,'Production Calculator'!$A65+2,FALSE)*$AK65))+IF($AO65=BM$3,$AM65/VLOOKUP($AO65,Data!$A$50:$B$56,2,FALSE),0)</f>
        <v>0</v>
      </c>
      <c r="BN65" s="11">
        <f>IF(BN$2=$A65,0,IF(HLOOKUP(BN$2,Recipes!$H:$GI,'Production Calculator'!$A65+2,FALSE)=0,0,HLOOKUP(BN$2,Recipes!$H:$GI,'Production Calculator'!$A65+2,FALSE)*$AK65))+IF($AO65=BN$3,$AM65/VLOOKUP($AO65,Data!$A$50:$B$56,2,FALSE),0)</f>
        <v>0</v>
      </c>
      <c r="BO65" s="11">
        <f>IF(BO$2=$A65,0,IF(HLOOKUP(BO$2,Recipes!$H:$GI,'Production Calculator'!$A65+2,FALSE)=0,0,HLOOKUP(BO$2,Recipes!$H:$GI,'Production Calculator'!$A65+2,FALSE)*$AK65))+IF($AO65=BO$3,$AM65/VLOOKUP($AO65,Data!$A$50:$B$56,2,FALSE),0)</f>
        <v>0</v>
      </c>
      <c r="BP65" s="11">
        <f>IF(BP$2=$A65,0,IF(HLOOKUP(BP$2,Recipes!$H:$GI,'Production Calculator'!$A65+2,FALSE)=0,0,HLOOKUP(BP$2,Recipes!$H:$GI,'Production Calculator'!$A65+2,FALSE)*$AK65))+IF($AO65=BP$3,$AM65/VLOOKUP($AO65,Data!$A$50:$B$56,2,FALSE),0)</f>
        <v>0</v>
      </c>
      <c r="BQ65" s="11">
        <f>IF(BQ$2=$A65,0,IF(HLOOKUP(BQ$2,Recipes!$H:$GI,'Production Calculator'!$A65+2,FALSE)=0,0,HLOOKUP(BQ$2,Recipes!$H:$GI,'Production Calculator'!$A65+2,FALSE)*$AK65))+IF($AO65=BQ$3,$AM65/VLOOKUP($AO65,Data!$A$50:$B$56,2,FALSE),0)</f>
        <v>0</v>
      </c>
      <c r="BR65" s="11">
        <f>IF(BR$2=$A65,0,IF(HLOOKUP(BR$2,Recipes!$H:$GI,'Production Calculator'!$A65+2,FALSE)=0,0,HLOOKUP(BR$2,Recipes!$H:$GI,'Production Calculator'!$A65+2,FALSE)*$AK65))+IF($AO65=BR$3,$AM65/VLOOKUP($AO65,Data!$A$50:$B$56,2,FALSE),0)</f>
        <v>0</v>
      </c>
      <c r="BS65" s="11">
        <f>IF(BS$2=$A65,0,IF(HLOOKUP(BS$2,Recipes!$H:$GI,'Production Calculator'!$A65+2,FALSE)=0,0,HLOOKUP(BS$2,Recipes!$H:$GI,'Production Calculator'!$A65+2,FALSE)*$AK65))+IF($AO65=BS$3,$AM65/VLOOKUP($AO65,Data!$A$50:$B$56,2,FALSE),0)</f>
        <v>0</v>
      </c>
      <c r="BT65" s="11">
        <f>IF(BT$2=$A65,0,IF(HLOOKUP(BT$2,Recipes!$H:$GI,'Production Calculator'!$A65+2,FALSE)=0,0,HLOOKUP(BT$2,Recipes!$H:$GI,'Production Calculator'!$A65+2,FALSE)*$AK65))+IF($AO65=BT$3,$AM65/VLOOKUP($AO65,Data!$A$50:$B$56,2,FALSE),0)</f>
        <v>0</v>
      </c>
      <c r="BU65" s="11">
        <f>IF(BU$2=$A65,0,IF(HLOOKUP(BU$2,Recipes!$H:$GI,'Production Calculator'!$A65+2,FALSE)=0,0,HLOOKUP(BU$2,Recipes!$H:$GI,'Production Calculator'!$A65+2,FALSE)*$AK65))+IF($AO65=BU$3,$AM65/VLOOKUP($AO65,Data!$A$50:$B$56,2,FALSE),0)</f>
        <v>0</v>
      </c>
      <c r="BV65" s="11">
        <f>IF(BV$2=$A65,0,IF(HLOOKUP(BV$2,Recipes!$H:$GI,'Production Calculator'!$A65+2,FALSE)=0,0,HLOOKUP(BV$2,Recipes!$H:$GI,'Production Calculator'!$A65+2,FALSE)*$AK65))+IF($AO65=BV$3,$AM65/VLOOKUP($AO65,Data!$A$50:$B$56,2,FALSE),0)</f>
        <v>0</v>
      </c>
      <c r="BW65" s="11">
        <f>IF(BW$2=$A65,0,IF(HLOOKUP(BW$2,Recipes!$H:$GI,'Production Calculator'!$A65+2,FALSE)=0,0,HLOOKUP(BW$2,Recipes!$H:$GI,'Production Calculator'!$A65+2,FALSE)*$AK65))+IF($AO65=BW$3,$AM65/VLOOKUP($AO65,Data!$A$50:$B$56,2,FALSE),0)</f>
        <v>0</v>
      </c>
      <c r="BX65" s="11">
        <f>IF(BX$2=$A65,0,IF(HLOOKUP(BX$2,Recipes!$H:$GI,'Production Calculator'!$A65+2,FALSE)=0,0,HLOOKUP(BX$2,Recipes!$H:$GI,'Production Calculator'!$A65+2,FALSE)*$AK65))+IF($AO65=BX$3,$AM65/VLOOKUP($AO65,Data!$A$50:$B$56,2,FALSE),0)</f>
        <v>0</v>
      </c>
      <c r="BY65" s="11">
        <f>IF(BY$2=$A65,0,IF(HLOOKUP(BY$2,Recipes!$H:$GI,'Production Calculator'!$A65+2,FALSE)=0,0,HLOOKUP(BY$2,Recipes!$H:$GI,'Production Calculator'!$A65+2,FALSE)*$AK65))+IF($AO65=BY$3,$AM65/VLOOKUP($AO65,Data!$A$50:$B$56,2,FALSE),0)</f>
        <v>0</v>
      </c>
      <c r="BZ65" s="11">
        <f>IF(BZ$2=$A65,0,IF(HLOOKUP(BZ$2,Recipes!$H:$GI,'Production Calculator'!$A65+2,FALSE)=0,0,HLOOKUP(BZ$2,Recipes!$H:$GI,'Production Calculator'!$A65+2,FALSE)*$AK65))+IF($AO65=BZ$3,$AM65/VLOOKUP($AO65,Data!$A$50:$B$56,2,FALSE),0)</f>
        <v>0</v>
      </c>
      <c r="CA65" s="11">
        <f>IF(CA$2=$A65,0,IF(HLOOKUP(CA$2,Recipes!$H:$GI,'Production Calculator'!$A65+2,FALSE)=0,0,HLOOKUP(CA$2,Recipes!$H:$GI,'Production Calculator'!$A65+2,FALSE)*$AK65))+IF($AO65=CA$3,$AM65/VLOOKUP($AO65,Data!$A$50:$B$56,2,FALSE),0)</f>
        <v>0</v>
      </c>
      <c r="CB65" s="11">
        <f>IF(CB$2=$A65,0,IF(HLOOKUP(CB$2,Recipes!$H:$GI,'Production Calculator'!$A65+2,FALSE)=0,0,HLOOKUP(CB$2,Recipes!$H:$GI,'Production Calculator'!$A65+2,FALSE)*$AK65))+IF($AO65=CB$3,$AM65/VLOOKUP($AO65,Data!$A$50:$B$56,2,FALSE),0)</f>
        <v>0</v>
      </c>
      <c r="CC65" s="11">
        <f>IF(CC$2=$A65,0,IF(HLOOKUP(CC$2,Recipes!$H:$GI,'Production Calculator'!$A65+2,FALSE)=0,0,HLOOKUP(CC$2,Recipes!$H:$GI,'Production Calculator'!$A65+2,FALSE)*$AK65))+IF($AO65=CC$3,$AM65/VLOOKUP($AO65,Data!$A$50:$B$56,2,FALSE),0)</f>
        <v>0</v>
      </c>
      <c r="CD65" s="11">
        <f>IF(CD$2=$A65,0,IF(HLOOKUP(CD$2,Recipes!$H:$GI,'Production Calculator'!$A65+2,FALSE)=0,0,HLOOKUP(CD$2,Recipes!$H:$GI,'Production Calculator'!$A65+2,FALSE)*$AK65))+IF($AO65=CD$3,$AM65/VLOOKUP($AO65,Data!$A$50:$B$56,2,FALSE),0)</f>
        <v>0</v>
      </c>
      <c r="CE65" s="11">
        <f>IF(CE$2=$A65,0,IF(HLOOKUP(CE$2,Recipes!$H:$GI,'Production Calculator'!$A65+2,FALSE)=0,0,HLOOKUP(CE$2,Recipes!$H:$GI,'Production Calculator'!$A65+2,FALSE)*$AK65))+IF($AO65=CE$3,$AM65/VLOOKUP($AO65,Data!$A$50:$B$56,2,FALSE),0)</f>
        <v>0</v>
      </c>
      <c r="CF65" s="11">
        <f>IF(CF$2=$A65,0,IF(HLOOKUP(CF$2,Recipes!$H:$GI,'Production Calculator'!$A65+2,FALSE)=0,0,HLOOKUP(CF$2,Recipes!$H:$GI,'Production Calculator'!$A65+2,FALSE)*$AK65))+IF($AO65=CF$3,$AM65/VLOOKUP($AO65,Data!$A$50:$B$56,2,FALSE),0)</f>
        <v>0</v>
      </c>
      <c r="CG65" s="11">
        <f>IF(CG$2=$A65,0,IF(HLOOKUP(CG$2,Recipes!$H:$GI,'Production Calculator'!$A65+2,FALSE)=0,0,HLOOKUP(CG$2,Recipes!$H:$GI,'Production Calculator'!$A65+2,FALSE)*$AK65))+IF($AO65=CG$3,$AM65/VLOOKUP($AO65,Data!$A$50:$B$56,2,FALSE),0)</f>
        <v>0</v>
      </c>
      <c r="CH65" s="11">
        <f>IF(CH$2=$A65,0,IF(HLOOKUP(CH$2,Recipes!$H:$GI,'Production Calculator'!$A65+2,FALSE)=0,0,HLOOKUP(CH$2,Recipes!$H:$GI,'Production Calculator'!$A65+2,FALSE)*$AK65))+IF($AO65=CH$3,$AM65/VLOOKUP($AO65,Data!$A$50:$B$56,2,FALSE),0)</f>
        <v>0</v>
      </c>
      <c r="CI65" s="11">
        <f>IF(CI$2=$A65,0,IF(HLOOKUP(CI$2,Recipes!$H:$GI,'Production Calculator'!$A65+2,FALSE)=0,0,HLOOKUP(CI$2,Recipes!$H:$GI,'Production Calculator'!$A65+2,FALSE)*$AK65))+IF($AO65=CI$3,$AM65/VLOOKUP($AO65,Data!$A$50:$B$56,2,FALSE),0)</f>
        <v>0</v>
      </c>
      <c r="CJ65" s="11">
        <f>IF(CJ$2=$A65,0,IF(HLOOKUP(CJ$2,Recipes!$H:$GI,'Production Calculator'!$A65+2,FALSE)=0,0,HLOOKUP(CJ$2,Recipes!$H:$GI,'Production Calculator'!$A65+2,FALSE)*$AK65))+IF($AO65=CJ$3,$AM65/VLOOKUP($AO65,Data!$A$50:$B$56,2,FALSE),0)</f>
        <v>0</v>
      </c>
      <c r="CK65" s="11">
        <f>IF(CK$2=$A65,0,IF(HLOOKUP(CK$2,Recipes!$H:$GI,'Production Calculator'!$A65+2,FALSE)=0,0,HLOOKUP(CK$2,Recipes!$H:$GI,'Production Calculator'!$A65+2,FALSE)*$AK65))+IF($AO65=CK$3,$AM65/VLOOKUP($AO65,Data!$A$50:$B$56,2,FALSE),0)</f>
        <v>0</v>
      </c>
      <c r="CL65" s="11">
        <f>IF(CL$2=$A65,0,IF(HLOOKUP(CL$2,Recipes!$H:$GI,'Production Calculator'!$A65+2,FALSE)=0,0,HLOOKUP(CL$2,Recipes!$H:$GI,'Production Calculator'!$A65+2,FALSE)*$AK65))+IF($AO65=CL$3,$AM65/VLOOKUP($AO65,Data!$A$50:$B$56,2,FALSE),0)</f>
        <v>0</v>
      </c>
      <c r="CM65" s="11">
        <f>IF(CM$2=$A65,0,IF(HLOOKUP(CM$2,Recipes!$H:$GI,'Production Calculator'!$A65+2,FALSE)=0,0,HLOOKUP(CM$2,Recipes!$H:$GI,'Production Calculator'!$A65+2,FALSE)*$AK65))+IF($AO65=CM$3,$AM65/VLOOKUP($AO65,Data!$A$50:$B$56,2,FALSE),0)</f>
        <v>0</v>
      </c>
      <c r="CN65" s="11">
        <f>IF(CN$2=$A65,0,IF(HLOOKUP(CN$2,Recipes!$H:$GI,'Production Calculator'!$A65+2,FALSE)=0,0,HLOOKUP(CN$2,Recipes!$H:$GI,'Production Calculator'!$A65+2,FALSE)*$AK65))+IF($AO65=CN$3,$AM65/VLOOKUP($AO65,Data!$A$50:$B$56,2,FALSE),0)</f>
        <v>0</v>
      </c>
      <c r="CO65" s="11">
        <f>IF(CO$2=$A65,0,IF(HLOOKUP(CO$2,Recipes!$H:$GI,'Production Calculator'!$A65+2,FALSE)=0,0,HLOOKUP(CO$2,Recipes!$H:$GI,'Production Calculator'!$A65+2,FALSE)*$AK65))+IF($AO65=CO$3,$AM65/VLOOKUP($AO65,Data!$A$50:$B$56,2,FALSE),0)</f>
        <v>0</v>
      </c>
      <c r="CP65" s="11">
        <f>IF(CP$2=$A65,0,IF(HLOOKUP(CP$2,Recipes!$H:$GI,'Production Calculator'!$A65+2,FALSE)=0,0,HLOOKUP(CP$2,Recipes!$H:$GI,'Production Calculator'!$A65+2,FALSE)*$AK65))+IF($AO65=CP$3,$AM65/VLOOKUP($AO65,Data!$A$50:$B$56,2,FALSE),0)</f>
        <v>0</v>
      </c>
      <c r="CQ65" s="11">
        <f>IF(CQ$2=$A65,0,IF(HLOOKUP(CQ$2,Recipes!$H:$GI,'Production Calculator'!$A65+2,FALSE)=0,0,HLOOKUP(CQ$2,Recipes!$H:$GI,'Production Calculator'!$A65+2,FALSE)*$AK65))+IF($AO65=CQ$3,$AM65/VLOOKUP($AO65,Data!$A$50:$B$56,2,FALSE),0)</f>
        <v>0</v>
      </c>
      <c r="CR65" s="11">
        <f>IF(CR$2=$A65,0,IF(HLOOKUP(CR$2,Recipes!$H:$GI,'Production Calculator'!$A65+2,FALSE)=0,0,HLOOKUP(CR$2,Recipes!$H:$GI,'Production Calculator'!$A65+2,FALSE)*$AK65))+IF($AO65=CR$3,$AM65/VLOOKUP($AO65,Data!$A$50:$B$56,2,FALSE),0)</f>
        <v>0</v>
      </c>
      <c r="CS65" s="11">
        <f>IF(CS$2=$A65,0,IF(HLOOKUP(CS$2,Recipes!$H:$GI,'Production Calculator'!$A65+2,FALSE)=0,0,HLOOKUP(CS$2,Recipes!$H:$GI,'Production Calculator'!$A65+2,FALSE)*$AK65))+IF($AO65=CS$3,$AM65/VLOOKUP($AO65,Data!$A$50:$B$56,2,FALSE),0)</f>
        <v>0</v>
      </c>
      <c r="CT65" s="11">
        <f>IF(CT$2=$A65,0,IF(HLOOKUP(CT$2,Recipes!$H:$GI,'Production Calculator'!$A65+2,FALSE)=0,0,HLOOKUP(CT$2,Recipes!$H:$GI,'Production Calculator'!$A65+2,FALSE)*$AK65))+IF($AO65=CT$3,$AM65/VLOOKUP($AO65,Data!$A$50:$B$56,2,FALSE),0)</f>
        <v>0</v>
      </c>
      <c r="CU65" s="11">
        <f>IF(CU$2=$A65,0,IF(HLOOKUP(CU$2,Recipes!$H:$GI,'Production Calculator'!$A65+2,FALSE)=0,0,HLOOKUP(CU$2,Recipes!$H:$GI,'Production Calculator'!$A65+2,FALSE)*$AK65))+IF($AO65=CU$3,$AM65/VLOOKUP($AO65,Data!$A$50:$B$56,2,FALSE),0)</f>
        <v>0</v>
      </c>
      <c r="CV65" s="11">
        <f>IF(CV$2=$A65,0,IF(HLOOKUP(CV$2,Recipes!$H:$GI,'Production Calculator'!$A65+2,FALSE)=0,0,HLOOKUP(CV$2,Recipes!$H:$GI,'Production Calculator'!$A65+2,FALSE)*$AK65))+IF($AO65=CV$3,$AM65/VLOOKUP($AO65,Data!$A$50:$B$56,2,FALSE),0)</f>
        <v>0</v>
      </c>
      <c r="CW65" s="11">
        <f>IF(CW$2=$A65,0,IF(HLOOKUP(CW$2,Recipes!$H:$GI,'Production Calculator'!$A65+2,FALSE)=0,0,HLOOKUP(CW$2,Recipes!$H:$GI,'Production Calculator'!$A65+2,FALSE)*$AK65))+IF($AO65=CW$3,$AM65/VLOOKUP($AO65,Data!$A$50:$B$56,2,FALSE),0)</f>
        <v>0</v>
      </c>
      <c r="CX65" s="11">
        <f>IF(CX$2=$A65,0,IF(HLOOKUP(CX$2,Recipes!$H:$GI,'Production Calculator'!$A65+2,FALSE)=0,0,HLOOKUP(CX$2,Recipes!$H:$GI,'Production Calculator'!$A65+2,FALSE)*$AK65))+IF($AO65=CX$3,$AM65/VLOOKUP($AO65,Data!$A$50:$B$56,2,FALSE),0)</f>
        <v>0</v>
      </c>
      <c r="CY65" s="11">
        <f>IF(CY$2=$A65,0,IF(HLOOKUP(CY$2,Recipes!$H:$GI,'Production Calculator'!$A65+2,FALSE)=0,0,HLOOKUP(CY$2,Recipes!$H:$GI,'Production Calculator'!$A65+2,FALSE)*$AK65))+IF($AO65=CY$3,$AM65/VLOOKUP($AO65,Data!$A$50:$B$56,2,FALSE),0)</f>
        <v>0</v>
      </c>
      <c r="CZ65" s="11">
        <f>IF(CZ$2=$A65,0,IF(HLOOKUP(CZ$2,Recipes!$H:$GI,'Production Calculator'!$A65+2,FALSE)=0,0,HLOOKUP(CZ$2,Recipes!$H:$GI,'Production Calculator'!$A65+2,FALSE)*$AK65))+IF($AO65=CZ$3,$AM65/VLOOKUP($AO65,Data!$A$50:$B$56,2,FALSE),0)</f>
        <v>0</v>
      </c>
      <c r="DA65" s="11">
        <f>IF(DA$2=$A65,0,IF(HLOOKUP(DA$2,Recipes!$H:$GI,'Production Calculator'!$A65+2,FALSE)=0,0,HLOOKUP(DA$2,Recipes!$H:$GI,'Production Calculator'!$A65+2,FALSE)*$AK65))+IF($AO65=DA$3,$AM65/VLOOKUP($AO65,Data!$A$50:$B$56,2,FALSE),0)</f>
        <v>0</v>
      </c>
      <c r="DB65" s="11">
        <f>IF(DB$2=$A65,0,IF(HLOOKUP(DB$2,Recipes!$H:$GI,'Production Calculator'!$A65+2,FALSE)=0,0,HLOOKUP(DB$2,Recipes!$H:$GI,'Production Calculator'!$A65+2,FALSE)*$AK65))+IF($AO65=DB$3,$AM65/VLOOKUP($AO65,Data!$A$50:$B$56,2,FALSE),0)</f>
        <v>0</v>
      </c>
      <c r="DC65" s="11">
        <f>IF(DC$2=$A65,0,IF(HLOOKUP(DC$2,Recipes!$H:$GI,'Production Calculator'!$A65+2,FALSE)=0,0,HLOOKUP(DC$2,Recipes!$H:$GI,'Production Calculator'!$A65+2,FALSE)*$AK65))+IF($AO65=DC$3,$AM65/VLOOKUP($AO65,Data!$A$50:$B$56,2,FALSE),0)</f>
        <v>0</v>
      </c>
      <c r="DD65" s="11">
        <f>IF(DD$2=$A65,0,IF(HLOOKUP(DD$2,Recipes!$H:$GI,'Production Calculator'!$A65+2,FALSE)=0,0,HLOOKUP(DD$2,Recipes!$H:$GI,'Production Calculator'!$A65+2,FALSE)*$AK65))+IF($AO65=DD$3,$AM65/VLOOKUP($AO65,Data!$A$50:$B$56,2,FALSE),0)</f>
        <v>0</v>
      </c>
      <c r="DE65" s="11">
        <f>IF(DE$2=$A65,0,IF(HLOOKUP(DE$2,Recipes!$H:$GI,'Production Calculator'!$A65+2,FALSE)=0,0,HLOOKUP(DE$2,Recipes!$H:$GI,'Production Calculator'!$A65+2,FALSE)*$AK65))+IF($AO65=DE$3,$AM65/VLOOKUP($AO65,Data!$A$50:$B$56,2,FALSE),0)</f>
        <v>0</v>
      </c>
      <c r="DF65" s="11">
        <f>IF(DF$2=$A65,0,IF(HLOOKUP(DF$2,Recipes!$H:$GI,'Production Calculator'!$A65+2,FALSE)=0,0,HLOOKUP(DF$2,Recipes!$H:$GI,'Production Calculator'!$A65+2,FALSE)*$AK65))+IF($AO65=DF$3,$AM65/VLOOKUP($AO65,Data!$A$50:$B$56,2,FALSE),0)</f>
        <v>0</v>
      </c>
      <c r="DG65" s="11">
        <f>IF(DG$2=$A65,0,IF(HLOOKUP(DG$2,Recipes!$H:$GI,'Production Calculator'!$A65+2,FALSE)=0,0,HLOOKUP(DG$2,Recipes!$H:$GI,'Production Calculator'!$A65+2,FALSE)*$AK65))+IF($AO65=DG$3,$AM65/VLOOKUP($AO65,Data!$A$50:$B$56,2,FALSE),0)</f>
        <v>0</v>
      </c>
      <c r="DH65" s="11">
        <f>IF(DH$2=$A65,0,IF(HLOOKUP(DH$2,Recipes!$H:$GI,'Production Calculator'!$A65+2,FALSE)=0,0,HLOOKUP(DH$2,Recipes!$H:$GI,'Production Calculator'!$A65+2,FALSE)*$AK65))+IF($AO65=DH$3,$AM65/VLOOKUP($AO65,Data!$A$50:$B$56,2,FALSE),0)</f>
        <v>0</v>
      </c>
      <c r="DI65" s="11">
        <f>IF(DI$2=$A65,0,IF(HLOOKUP(DI$2,Recipes!$H:$GI,'Production Calculator'!$A65+2,FALSE)=0,0,HLOOKUP(DI$2,Recipes!$H:$GI,'Production Calculator'!$A65+2,FALSE)*$AK65))+IF($AO65=DI$3,$AM65/VLOOKUP($AO65,Data!$A$50:$B$56,2,FALSE),0)</f>
        <v>0</v>
      </c>
      <c r="DJ65" s="11">
        <f>IF(DJ$2=$A65,0,IF(HLOOKUP(DJ$2,Recipes!$H:$GI,'Production Calculator'!$A65+2,FALSE)=0,0,HLOOKUP(DJ$2,Recipes!$H:$GI,'Production Calculator'!$A65+2,FALSE)*$AK65))+IF($AO65=DJ$3,$AM65/VLOOKUP($AO65,Data!$A$50:$B$56,2,FALSE),0)</f>
        <v>0</v>
      </c>
      <c r="DK65" s="11">
        <f>IF(DK$2=$A65,0,IF(HLOOKUP(DK$2,Recipes!$H:$GI,'Production Calculator'!$A65+2,FALSE)=0,0,HLOOKUP(DK$2,Recipes!$H:$GI,'Production Calculator'!$A65+2,FALSE)*$AK65))+IF($AO65=DK$3,$AM65/VLOOKUP($AO65,Data!$A$50:$B$56,2,FALSE),0)</f>
        <v>0</v>
      </c>
      <c r="DL65" s="11">
        <f>IF(DL$2=$A65,0,IF(HLOOKUP(DL$2,Recipes!$H:$GI,'Production Calculator'!$A65+2,FALSE)=0,0,HLOOKUP(DL$2,Recipes!$H:$GI,'Production Calculator'!$A65+2,FALSE)*$AK65))+IF($AO65=DL$3,$AM65/VLOOKUP($AO65,Data!$A$50:$B$56,2,FALSE),0)</f>
        <v>0</v>
      </c>
      <c r="DM65" s="11">
        <f>IF(DM$2=$A65,0,IF(HLOOKUP(DM$2,Recipes!$H:$GI,'Production Calculator'!$A65+2,FALSE)=0,0,HLOOKUP(DM$2,Recipes!$H:$GI,'Production Calculator'!$A65+2,FALSE)*$AK65))+IF($AO65=DM$3,$AM65/VLOOKUP($AO65,Data!$A$50:$B$56,2,FALSE),0)</f>
        <v>0</v>
      </c>
      <c r="DN65" s="11">
        <f>IF(DN$2=$A65,0,IF(HLOOKUP(DN$2,Recipes!$H:$GI,'Production Calculator'!$A65+2,FALSE)=0,0,HLOOKUP(DN$2,Recipes!$H:$GI,'Production Calculator'!$A65+2,FALSE)*$AK65))+IF($AO65=DN$3,$AM65/VLOOKUP($AO65,Data!$A$50:$B$56,2,FALSE),0)</f>
        <v>0</v>
      </c>
      <c r="DO65" s="11">
        <f>IF(DO$2=$A65,0,IF(HLOOKUP(DO$2,Recipes!$H:$GI,'Production Calculator'!$A65+2,FALSE)=0,0,HLOOKUP(DO$2,Recipes!$H:$GI,'Production Calculator'!$A65+2,FALSE)*$AK65))+IF($AO65=DO$3,$AM65/VLOOKUP($AO65,Data!$A$50:$B$56,2,FALSE),0)</f>
        <v>0</v>
      </c>
      <c r="DP65" s="11">
        <f>IF(DP$2=$A65,0,IF(HLOOKUP(DP$2,Recipes!$H:$GI,'Production Calculator'!$A65+2,FALSE)=0,0,HLOOKUP(DP$2,Recipes!$H:$GI,'Production Calculator'!$A65+2,FALSE)*$AK65))+IF($AO65=DP$3,$AM65/VLOOKUP($AO65,Data!$A$50:$B$56,2,FALSE),0)</f>
        <v>0</v>
      </c>
      <c r="DQ65" s="11">
        <f>IF(DQ$2=$A65,0,IF(HLOOKUP(DQ$2,Recipes!$H:$GI,'Production Calculator'!$A65+2,FALSE)=0,0,HLOOKUP(DQ$2,Recipes!$H:$GI,'Production Calculator'!$A65+2,FALSE)*$AK65))+IF($AO65=DQ$3,$AM65/VLOOKUP($AO65,Data!$A$50:$B$56,2,FALSE),0)</f>
        <v>0</v>
      </c>
      <c r="DR65" s="11">
        <f>IF(DR$2=$A65,0,IF(HLOOKUP(DR$2,Recipes!$H:$GI,'Production Calculator'!$A65+2,FALSE)=0,0,HLOOKUP(DR$2,Recipes!$H:$GI,'Production Calculator'!$A65+2,FALSE)*$AK65))+IF($AO65=DR$3,$AM65/VLOOKUP($AO65,Data!$A$50:$B$56,2,FALSE),0)</f>
        <v>0</v>
      </c>
      <c r="DS65" s="11">
        <f>IF(DS$2=$A65,0,IF(HLOOKUP(DS$2,Recipes!$H:$GI,'Production Calculator'!$A65+2,FALSE)=0,0,HLOOKUP(DS$2,Recipes!$H:$GI,'Production Calculator'!$A65+2,FALSE)*$AK65))+IF($AO65=DS$3,$AM65/VLOOKUP($AO65,Data!$A$50:$B$56,2,FALSE),0)</f>
        <v>0</v>
      </c>
      <c r="DT65" s="11">
        <f>IF(DT$2=$A65,0,IF(HLOOKUP(DT$2,Recipes!$H:$GI,'Production Calculator'!$A65+2,FALSE)=0,0,HLOOKUP(DT$2,Recipes!$H:$GI,'Production Calculator'!$A65+2,FALSE)*$AK65))+IF($AO65=DT$3,$AM65/VLOOKUP($AO65,Data!$A$50:$B$56,2,FALSE),0)</f>
        <v>0</v>
      </c>
      <c r="DU65" s="11">
        <f>IF(DU$2=$A65,0,IF(HLOOKUP(DU$2,Recipes!$H:$GI,'Production Calculator'!$A65+2,FALSE)=0,0,HLOOKUP(DU$2,Recipes!$H:$GI,'Production Calculator'!$A65+2,FALSE)*$AK65))+IF($AO65=DU$3,$AM65/VLOOKUP($AO65,Data!$A$50:$B$56,2,FALSE),0)</f>
        <v>0</v>
      </c>
      <c r="DV65" s="11">
        <f>IF(DV$2=$A65,0,IF(HLOOKUP(DV$2,Recipes!$H:$GI,'Production Calculator'!$A65+2,FALSE)=0,0,HLOOKUP(DV$2,Recipes!$H:$GI,'Production Calculator'!$A65+2,FALSE)*$AK65))+IF($AO65=DV$3,$AM65/VLOOKUP($AO65,Data!$A$50:$B$56,2,FALSE),0)</f>
        <v>0</v>
      </c>
      <c r="DW65" s="11">
        <f>IF(DW$2=$A65,0,IF(HLOOKUP(DW$2,Recipes!$H:$GI,'Production Calculator'!$A65+2,FALSE)=0,0,HLOOKUP(DW$2,Recipes!$H:$GI,'Production Calculator'!$A65+2,FALSE)*$AK65))+IF($AO65=DW$3,$AM65/VLOOKUP($AO65,Data!$A$50:$B$56,2,FALSE),0)</f>
        <v>0</v>
      </c>
      <c r="DX65" s="11">
        <f>IF(DX$2=$A65,0,IF(HLOOKUP(DX$2,Recipes!$H:$GI,'Production Calculator'!$A65+2,FALSE)=0,0,HLOOKUP(DX$2,Recipes!$H:$GI,'Production Calculator'!$A65+2,FALSE)*$AK65))+IF($AO65=DX$3,$AM65/VLOOKUP($AO65,Data!$A$50:$B$56,2,FALSE),0)</f>
        <v>0</v>
      </c>
      <c r="DY65" s="11">
        <f>IF(DY$2=$A65,0,IF(HLOOKUP(DY$2,Recipes!$H:$GI,'Production Calculator'!$A65+2,FALSE)=0,0,HLOOKUP(DY$2,Recipes!$H:$GI,'Production Calculator'!$A65+2,FALSE)*$AK65))+IF($AO65=DY$3,$AM65/VLOOKUP($AO65,Data!$A$50:$B$56,2,FALSE),0)</f>
        <v>0</v>
      </c>
      <c r="DZ65" s="11">
        <f>IF(DZ$2=$A65,0,IF(HLOOKUP(DZ$2,Recipes!$H:$GI,'Production Calculator'!$A65+2,FALSE)=0,0,HLOOKUP(DZ$2,Recipes!$H:$GI,'Production Calculator'!$A65+2,FALSE)*$AK65))+IF($AO65=DZ$3,$AM65/VLOOKUP($AO65,Data!$A$50:$B$56,2,FALSE),0)</f>
        <v>0</v>
      </c>
      <c r="EA65" s="11">
        <f>IF(EA$2=$A65,0,IF(HLOOKUP(EA$2,Recipes!$H:$GI,'Production Calculator'!$A65+2,FALSE)=0,0,HLOOKUP(EA$2,Recipes!$H:$GI,'Production Calculator'!$A65+2,FALSE)*$AK65))+IF($AO65=EA$3,$AM65/VLOOKUP($AO65,Data!$A$50:$B$56,2,FALSE),0)</f>
        <v>0</v>
      </c>
      <c r="EB65" s="11">
        <f>IF(EB$2=$A65,0,IF(HLOOKUP(EB$2,Recipes!$H:$GI,'Production Calculator'!$A65+2,FALSE)=0,0,HLOOKUP(EB$2,Recipes!$H:$GI,'Production Calculator'!$A65+2,FALSE)*$AK65))+IF($AO65=EB$3,$AM65/VLOOKUP($AO65,Data!$A$50:$B$56,2,FALSE),0)</f>
        <v>0</v>
      </c>
      <c r="EC65" s="11">
        <f>IF(EC$2=$A65,0,IF(HLOOKUP(EC$2,Recipes!$H:$GI,'Production Calculator'!$A65+2,FALSE)=0,0,HLOOKUP(EC$2,Recipes!$H:$GI,'Production Calculator'!$A65+2,FALSE)*$AK65))+IF($AO65=EC$3,$AM65/VLOOKUP($AO65,Data!$A$50:$B$56,2,FALSE),0)</f>
        <v>0</v>
      </c>
      <c r="ED65" s="11">
        <f>IF(ED$2=$A65,0,IF(HLOOKUP(ED$2,Recipes!$H:$GI,'Production Calculator'!$A65+2,FALSE)=0,0,HLOOKUP(ED$2,Recipes!$H:$GI,'Production Calculator'!$A65+2,FALSE)*$AK65))+IF($AO65=ED$3,$AM65/VLOOKUP($AO65,Data!$A$50:$B$56,2,FALSE),0)</f>
        <v>0</v>
      </c>
      <c r="EE65" s="11">
        <f>IF(EE$2=$A65,0,IF(HLOOKUP(EE$2,Recipes!$H:$GI,'Production Calculator'!$A65+2,FALSE)=0,0,HLOOKUP(EE$2,Recipes!$H:$GI,'Production Calculator'!$A65+2,FALSE)*$AK65))+IF($AO65=EE$3,$AM65/VLOOKUP($AO65,Data!$A$50:$B$56,2,FALSE),0)</f>
        <v>0</v>
      </c>
      <c r="EF65" s="11">
        <f>IF(EF$2=$A65,0,IF(HLOOKUP(EF$2,Recipes!$H:$GI,'Production Calculator'!$A65+2,FALSE)=0,0,HLOOKUP(EF$2,Recipes!$H:$GI,'Production Calculator'!$A65+2,FALSE)*$AK65))+IF($AO65=EF$3,$AM65/VLOOKUP($AO65,Data!$A$50:$B$56,2,FALSE),0)</f>
        <v>0</v>
      </c>
      <c r="EG65" s="11">
        <f>IF(EG$2=$A65,0,IF(HLOOKUP(EG$2,Recipes!$H:$GI,'Production Calculator'!$A65+2,FALSE)=0,0,HLOOKUP(EG$2,Recipes!$H:$GI,'Production Calculator'!$A65+2,FALSE)*$AK65))+IF($AO65=EG$3,$AM65/VLOOKUP($AO65,Data!$A$50:$B$56,2,FALSE),0)</f>
        <v>0</v>
      </c>
      <c r="EH65" s="11">
        <f>IF(EH$2=$A65,0,IF(HLOOKUP(EH$2,Recipes!$H:$GI,'Production Calculator'!$A65+2,FALSE)=0,0,HLOOKUP(EH$2,Recipes!$H:$GI,'Production Calculator'!$A65+2,FALSE)*$AK65))+IF($AO65=EH$3,$AM65/VLOOKUP($AO65,Data!$A$50:$B$56,2,FALSE),0)</f>
        <v>0</v>
      </c>
      <c r="EI65" s="11">
        <f>IF(EI$2=$A65,0,IF(HLOOKUP(EI$2,Recipes!$H:$GI,'Production Calculator'!$A65+2,FALSE)=0,0,HLOOKUP(EI$2,Recipes!$H:$GI,'Production Calculator'!$A65+2,FALSE)*$AK65))+IF($AO65=EI$3,$AM65/VLOOKUP($AO65,Data!$A$50:$B$56,2,FALSE),0)</f>
        <v>0</v>
      </c>
      <c r="EJ65" s="11">
        <f>IF(EJ$2=$A65,0,IF(HLOOKUP(EJ$2,Recipes!$H:$GI,'Production Calculator'!$A65+2,FALSE)=0,0,HLOOKUP(EJ$2,Recipes!$H:$GI,'Production Calculator'!$A65+2,FALSE)*$AK65))+IF($AO65=EJ$3,$AM65/VLOOKUP($AO65,Data!$A$50:$B$56,2,FALSE),0)</f>
        <v>0</v>
      </c>
      <c r="EK65" s="11">
        <f>IF(EK$2=$A65,0,IF(HLOOKUP(EK$2,Recipes!$H:$GI,'Production Calculator'!$A65+2,FALSE)=0,0,HLOOKUP(EK$2,Recipes!$H:$GI,'Production Calculator'!$A65+2,FALSE)*$AK65))+IF($AO65=EK$3,$AM65/VLOOKUP($AO65,Data!$A$50:$B$56,2,FALSE),0)</f>
        <v>0</v>
      </c>
      <c r="EL65" s="11">
        <f>IF(EL$2=$A65,0,IF(HLOOKUP(EL$2,Recipes!$H:$GI,'Production Calculator'!$A65+2,FALSE)=0,0,HLOOKUP(EL$2,Recipes!$H:$GI,'Production Calculator'!$A65+2,FALSE)*$AK65))+IF($AO65=EL$3,$AM65/VLOOKUP($AO65,Data!$A$50:$B$56,2,FALSE),0)</f>
        <v>0</v>
      </c>
      <c r="EM65" s="11">
        <f>IF(EM$2=$A65,0,IF(HLOOKUP(EM$2,Recipes!$H:$GI,'Production Calculator'!$A65+2,FALSE)=0,0,HLOOKUP(EM$2,Recipes!$H:$GI,'Production Calculator'!$A65+2,FALSE)*$AK65))+IF($AO65=EM$3,$AM65/VLOOKUP($AO65,Data!$A$50:$B$56,2,FALSE),0)</f>
        <v>0</v>
      </c>
      <c r="EN65" s="11">
        <f>IF(EN$2=$A65,0,IF(HLOOKUP(EN$2,Recipes!$H:$GI,'Production Calculator'!$A65+2,FALSE)=0,0,HLOOKUP(EN$2,Recipes!$H:$GI,'Production Calculator'!$A65+2,FALSE)*$AK65))+IF($AO65=EN$3,$AM65/VLOOKUP($AO65,Data!$A$50:$B$56,2,FALSE),0)</f>
        <v>0</v>
      </c>
      <c r="EO65" s="11">
        <f>IF(EO$2=$A65,0,IF(HLOOKUP(EO$2,Recipes!$H:$GI,'Production Calculator'!$A65+2,FALSE)=0,0,HLOOKUP(EO$2,Recipes!$H:$GI,'Production Calculator'!$A65+2,FALSE)*$AK65))+IF($AO65=EO$3,$AM65/VLOOKUP($AO65,Data!$A$50:$B$56,2,FALSE),0)</f>
        <v>0</v>
      </c>
      <c r="EP65" s="11">
        <f>IF(EP$2=$A65,0,IF(HLOOKUP(EP$2,Recipes!$H:$GI,'Production Calculator'!$A65+2,FALSE)=0,0,HLOOKUP(EP$2,Recipes!$H:$GI,'Production Calculator'!$A65+2,FALSE)*$AK65))+IF($AO65=EP$3,$AM65/VLOOKUP($AO65,Data!$A$50:$B$56,2,FALSE),0)</f>
        <v>0</v>
      </c>
      <c r="EQ65" s="11">
        <f>IF(EQ$2=$A65,0,IF(HLOOKUP(EQ$2,Recipes!$H:$GI,'Production Calculator'!$A65+2,FALSE)=0,0,HLOOKUP(EQ$2,Recipes!$H:$GI,'Production Calculator'!$A65+2,FALSE)*$AK65))+IF($AO65=EQ$3,$AM65/VLOOKUP($AO65,Data!$A$50:$B$56,2,FALSE),0)</f>
        <v>0</v>
      </c>
      <c r="ER65" s="11">
        <f>IF(ER$2=$A65,0,IF(HLOOKUP(ER$2,Recipes!$H:$GI,'Production Calculator'!$A65+2,FALSE)=0,0,HLOOKUP(ER$2,Recipes!$H:$GI,'Production Calculator'!$A65+2,FALSE)*$AK65))+IF($AO65=ER$3,$AM65/VLOOKUP($AO65,Data!$A$50:$B$56,2,FALSE),0)</f>
        <v>0</v>
      </c>
      <c r="ES65" s="11">
        <f>IF(ES$2=$A65,0,IF(HLOOKUP(ES$2,Recipes!$H:$GI,'Production Calculator'!$A65+2,FALSE)=0,0,HLOOKUP(ES$2,Recipes!$H:$GI,'Production Calculator'!$A65+2,FALSE)*$AK65))+IF($AO65=ES$3,$AM65/VLOOKUP($AO65,Data!$A$50:$B$56,2,FALSE),0)</f>
        <v>0</v>
      </c>
      <c r="ET65" s="11">
        <f>IF(ET$2=$A65,0,IF(HLOOKUP(ET$2,Recipes!$H:$GI,'Production Calculator'!$A65+2,FALSE)=0,0,HLOOKUP(ET$2,Recipes!$H:$GI,'Production Calculator'!$A65+2,FALSE)*$AK65))+IF($AO65=ET$3,$AM65/VLOOKUP($AO65,Data!$A$50:$B$56,2,FALSE),0)</f>
        <v>0</v>
      </c>
      <c r="EU65" s="11">
        <f>IF(EU$2=$A65,0,IF(HLOOKUP(EU$2,Recipes!$H:$GI,'Production Calculator'!$A65+2,FALSE)=0,0,HLOOKUP(EU$2,Recipes!$H:$GI,'Production Calculator'!$A65+2,FALSE)*$AK65))+IF($AO65=EU$3,$AM65/VLOOKUP($AO65,Data!$A$50:$B$56,2,FALSE),0)</f>
        <v>0</v>
      </c>
      <c r="EV65" s="11">
        <f>IF(EV$2=$A65,0,IF(HLOOKUP(EV$2,Recipes!$H:$GI,'Production Calculator'!$A65+2,FALSE)=0,0,HLOOKUP(EV$2,Recipes!$H:$GI,'Production Calculator'!$A65+2,FALSE)*$AK65))+IF($AO65=EV$3,$AM65/VLOOKUP($AO65,Data!$A$50:$B$56,2,FALSE),0)</f>
        <v>0</v>
      </c>
      <c r="EW65" s="11">
        <f>IF(EW$2=$A65,0,IF(HLOOKUP(EW$2,Recipes!$H:$GI,'Production Calculator'!$A65+2,FALSE)=0,0,HLOOKUP(EW$2,Recipes!$H:$GI,'Production Calculator'!$A65+2,FALSE)*$AK65))+IF($AO65=EW$3,$AM65/VLOOKUP($AO65,Data!$A$50:$B$56,2,FALSE),0)</f>
        <v>0</v>
      </c>
      <c r="EX65" s="11">
        <f>IF(EX$2=$A65,0,IF(HLOOKUP(EX$2,Recipes!$H:$GI,'Production Calculator'!$A65+2,FALSE)=0,0,HLOOKUP(EX$2,Recipes!$H:$GI,'Production Calculator'!$A65+2,FALSE)*$AK65))+IF($AO65=EX$3,$AM65/VLOOKUP($AO65,Data!$A$50:$B$56,2,FALSE),0)</f>
        <v>0</v>
      </c>
      <c r="EY65" s="11">
        <f>IF(EY$2=$A65,0,IF(HLOOKUP(EY$2,Recipes!$H:$GI,'Production Calculator'!$A65+2,FALSE)=0,0,HLOOKUP(EY$2,Recipes!$H:$GI,'Production Calculator'!$A65+2,FALSE)*$AK65))+IF($AO65=EY$3,$AM65/VLOOKUP($AO65,Data!$A$50:$B$56,2,FALSE),0)</f>
        <v>0</v>
      </c>
      <c r="EZ65" s="11">
        <f>IF(EZ$2=$A65,0,IF(HLOOKUP(EZ$2,Recipes!$H:$GI,'Production Calculator'!$A65+2,FALSE)=0,0,HLOOKUP(EZ$2,Recipes!$H:$GI,'Production Calculator'!$A65+2,FALSE)*$AK65))+IF($AO65=EZ$3,$AM65/VLOOKUP($AO65,Data!$A$50:$B$56,2,FALSE),0)</f>
        <v>0</v>
      </c>
      <c r="FA65" s="11">
        <f>IF(FA$2=$A65,0,IF(HLOOKUP(FA$2,Recipes!$H:$GI,'Production Calculator'!$A65+2,FALSE)=0,0,HLOOKUP(FA$2,Recipes!$H:$GI,'Production Calculator'!$A65+2,FALSE)*$AK65))+IF($AO65=FA$3,$AM65/VLOOKUP($AO65,Data!$A$50:$B$56,2,FALSE),0)</f>
        <v>0</v>
      </c>
      <c r="FB65" s="11">
        <f>IF(FB$2=$A65,0,IF(HLOOKUP(FB$2,Recipes!$H:$GI,'Production Calculator'!$A65+2,FALSE)=0,0,HLOOKUP(FB$2,Recipes!$H:$GI,'Production Calculator'!$A65+2,FALSE)*$AK65))+IF($AO65=FB$3,$AM65/VLOOKUP($AO65,Data!$A$50:$B$56,2,FALSE),0)</f>
        <v>0</v>
      </c>
      <c r="FC65" s="11">
        <f>IF(FC$2=$A65,0,IF(HLOOKUP(FC$2,Recipes!$H:$GI,'Production Calculator'!$A65+2,FALSE)=0,0,HLOOKUP(FC$2,Recipes!$H:$GI,'Production Calculator'!$A65+2,FALSE)*$AK65))+IF($AO65=FC$3,$AM65/VLOOKUP($AO65,Data!$A$50:$B$56,2,FALSE),0)</f>
        <v>0</v>
      </c>
      <c r="FD65" s="11">
        <f>IF(FD$2=$A65,0,IF(HLOOKUP(FD$2,Recipes!$H:$GI,'Production Calculator'!$A65+2,FALSE)=0,0,HLOOKUP(FD$2,Recipes!$H:$GI,'Production Calculator'!$A65+2,FALSE)*$AK65))+IF($AO65=FD$3,$AM65/VLOOKUP($AO65,Data!$A$50:$B$56,2,FALSE),0)</f>
        <v>0</v>
      </c>
      <c r="FE65" s="11">
        <f>IF(FE$2=$A65,0,IF(HLOOKUP(FE$2,Recipes!$H:$GI,'Production Calculator'!$A65+2,FALSE)=0,0,HLOOKUP(FE$2,Recipes!$H:$GI,'Production Calculator'!$A65+2,FALSE)*$AK65))+IF($AO65=FE$3,$AM65/VLOOKUP($AO65,Data!$A$50:$B$56,2,FALSE),0)</f>
        <v>0</v>
      </c>
      <c r="FF65" s="11">
        <f>IF(FF$2=$A65,0,IF(HLOOKUP(FF$2,Recipes!$H:$GI,'Production Calculator'!$A65+2,FALSE)=0,0,HLOOKUP(FF$2,Recipes!$H:$GI,'Production Calculator'!$A65+2,FALSE)*$AK65))+IF($AO65=FF$3,$AM65/VLOOKUP($AO65,Data!$A$50:$B$56,2,FALSE),0)</f>
        <v>0</v>
      </c>
      <c r="FG65" s="11">
        <f>IF(FG$2=$A65,0,IF(HLOOKUP(FG$2,Recipes!$H:$GI,'Production Calculator'!$A65+2,FALSE)=0,0,HLOOKUP(FG$2,Recipes!$H:$GI,'Production Calculator'!$A65+2,FALSE)*$AK65))+IF($AO65=FG$3,$AM65/VLOOKUP($AO65,Data!$A$50:$B$56,2,FALSE),0)</f>
        <v>0</v>
      </c>
      <c r="FH65" s="11">
        <f>IF(FH$2=$A65,0,IF(HLOOKUP(FH$2,Recipes!$H:$GI,'Production Calculator'!$A65+2,FALSE)=0,0,HLOOKUP(FH$2,Recipes!$H:$GI,'Production Calculator'!$A65+2,FALSE)*$AK65))+IF($AO65=FH$3,$AM65/VLOOKUP($AO65,Data!$A$50:$B$56,2,FALSE),0)</f>
        <v>0</v>
      </c>
      <c r="FI65" s="11">
        <f>IF(FI$2=$A65,0,IF(HLOOKUP(FI$2,Recipes!$H:$GI,'Production Calculator'!$A65+2,FALSE)=0,0,HLOOKUP(FI$2,Recipes!$H:$GI,'Production Calculator'!$A65+2,FALSE)*$AK65))+IF($AO65=FI$3,$AM65/VLOOKUP($AO65,Data!$A$50:$B$56,2,FALSE),0)</f>
        <v>0</v>
      </c>
      <c r="FJ65" s="11">
        <f>IF(FJ$2=$A65,0,IF(HLOOKUP(FJ$2,Recipes!$H:$GI,'Production Calculator'!$A65+2,FALSE)=0,0,HLOOKUP(FJ$2,Recipes!$H:$GI,'Production Calculator'!$A65+2,FALSE)*$AK65))+IF($AO65=FJ$3,$AM65/VLOOKUP($AO65,Data!$A$50:$B$56,2,FALSE),0)</f>
        <v>0</v>
      </c>
      <c r="FK65" s="11">
        <f>IF(FK$2=$A65,0,IF(HLOOKUP(FK$2,Recipes!$H:$GI,'Production Calculator'!$A65+2,FALSE)=0,0,HLOOKUP(FK$2,Recipes!$H:$GI,'Production Calculator'!$A65+2,FALSE)*$AK65))+IF($AO65=FK$3,$AM65/VLOOKUP($AO65,Data!$A$50:$B$56,2,FALSE),0)</f>
        <v>0</v>
      </c>
      <c r="FL65" s="11">
        <f>IF(FL$2=$A65,0,IF(HLOOKUP(FL$2,Recipes!$H:$GI,'Production Calculator'!$A65+2,FALSE)=0,0,HLOOKUP(FL$2,Recipes!$H:$GI,'Production Calculator'!$A65+2,FALSE)*$AK65))+IF($AO65=FL$3,$AM65/VLOOKUP($AO65,Data!$A$50:$B$56,2,FALSE),0)</f>
        <v>0</v>
      </c>
      <c r="FM65" s="11">
        <f>IF(FM$2=$A65,0,IF(HLOOKUP(FM$2,Recipes!$H:$GI,'Production Calculator'!$A65+2,FALSE)=0,0,HLOOKUP(FM$2,Recipes!$H:$GI,'Production Calculator'!$A65+2,FALSE)*$AK65))+IF($AO65=FM$3,$AM65/VLOOKUP($AO65,Data!$A$50:$B$56,2,FALSE),0)</f>
        <v>0</v>
      </c>
      <c r="FN65" s="11">
        <f>IF(FN$2=$A65,0,IF(HLOOKUP(FN$2,Recipes!$H:$GI,'Production Calculator'!$A65+2,FALSE)=0,0,HLOOKUP(FN$2,Recipes!$H:$GI,'Production Calculator'!$A65+2,FALSE)*$AK65))+IF($AO65=FN$3,$AM65/VLOOKUP($AO65,Data!$A$50:$B$56,2,FALSE),0)</f>
        <v>0</v>
      </c>
      <c r="FO65" s="11">
        <f>IF(FO$2=$A65,0,IF(HLOOKUP(FO$2,Recipes!$H:$GI,'Production Calculator'!$A65+2,FALSE)=0,0,HLOOKUP(FO$2,Recipes!$H:$GI,'Production Calculator'!$A65+2,FALSE)*$AK65))+IF($AO65=FO$3,$AM65/VLOOKUP($AO65,Data!$A$50:$B$56,2,FALSE),0)</f>
        <v>0</v>
      </c>
      <c r="FP65" s="11">
        <f>IF(FP$2=$A65,0,IF(HLOOKUP(FP$2,Recipes!$H:$GI,'Production Calculator'!$A65+2,FALSE)=0,0,HLOOKUP(FP$2,Recipes!$H:$GI,'Production Calculator'!$A65+2,FALSE)*$AK65))+IF($AO65=FP$3,$AM65/VLOOKUP($AO65,Data!$A$50:$B$56,2,FALSE),0)</f>
        <v>0</v>
      </c>
      <c r="FQ65" s="11">
        <f>IF(FQ$2=$A65,0,IF(HLOOKUP(FQ$2,Recipes!$H:$GI,'Production Calculator'!$A65+2,FALSE)=0,0,HLOOKUP(FQ$2,Recipes!$H:$GI,'Production Calculator'!$A65+2,FALSE)*$AK65))+IF($AO65=FQ$3,$AM65/VLOOKUP($AO65,Data!$A$50:$B$56,2,FALSE),0)</f>
        <v>0</v>
      </c>
      <c r="FR65" s="11">
        <f>IF(FR$2=$A65,0,IF(HLOOKUP(FR$2,Recipes!$H:$GI,'Production Calculator'!$A65+2,FALSE)=0,0,HLOOKUP(FR$2,Recipes!$H:$GI,'Production Calculator'!$A65+2,FALSE)*$AK65))+IF($AO65=FR$3,$AM65/VLOOKUP($AO65,Data!$A$50:$B$56,2,FALSE),0)</f>
        <v>0</v>
      </c>
      <c r="FS65" s="11">
        <f>IF(FS$2=$A65,0,IF(HLOOKUP(FS$2,Recipes!$H:$GI,'Production Calculator'!$A65+2,FALSE)=0,0,HLOOKUP(FS$2,Recipes!$H:$GI,'Production Calculator'!$A65+2,FALSE)*$AK65))+IF($AO65=FS$3,$AM65/VLOOKUP($AO65,Data!$A$50:$B$56,2,FALSE),0)</f>
        <v>0</v>
      </c>
      <c r="FT65" s="11">
        <f>IF(FT$2=$A65,0,IF(HLOOKUP(FT$2,Recipes!$H:$GI,'Production Calculator'!$A65+2,FALSE)=0,0,HLOOKUP(FT$2,Recipes!$H:$GI,'Production Calculator'!$A65+2,FALSE)*$AK65))+IF($AO65=FT$3,$AM65/VLOOKUP($AO65,Data!$A$50:$B$56,2,FALSE),0)</f>
        <v>0</v>
      </c>
      <c r="FU65" s="11">
        <f>IF(FU$2=$A65,0,IF(HLOOKUP(FU$2,Recipes!$H:$GI,'Production Calculator'!$A65+2,FALSE)=0,0,HLOOKUP(FU$2,Recipes!$H:$GI,'Production Calculator'!$A65+2,FALSE)*$AK65))+IF($AO65=FU$3,$AM65/VLOOKUP($AO65,Data!$A$50:$B$56,2,FALSE),0)</f>
        <v>0</v>
      </c>
      <c r="FV65" s="11">
        <f>IF(FV$2=$A65,0,IF(HLOOKUP(FV$2,Recipes!$H:$GI,'Production Calculator'!$A65+2,FALSE)=0,0,HLOOKUP(FV$2,Recipes!$H:$GI,'Production Calculator'!$A65+2,FALSE)*$AK65))+IF($AO65=FV$3,$AM65/VLOOKUP($AO65,Data!$A$50:$B$56,2,FALSE),0)</f>
        <v>0</v>
      </c>
      <c r="FW65" s="11">
        <f>IF(FW$2=$A65,0,IF(HLOOKUP(FW$2,Recipes!$H:$GI,'Production Calculator'!$A65+2,FALSE)=0,0,HLOOKUP(FW$2,Recipes!$H:$GI,'Production Calculator'!$A65+2,FALSE)*$AK65))+IF($AO65=FW$3,$AM65/VLOOKUP($AO65,Data!$A$50:$B$56,2,FALSE),0)</f>
        <v>0</v>
      </c>
      <c r="FX65" s="11">
        <f>IF(FX$2=$A65,0,IF(HLOOKUP(FX$2,Recipes!$H:$GI,'Production Calculator'!$A65+2,FALSE)=0,0,HLOOKUP(FX$2,Recipes!$H:$GI,'Production Calculator'!$A65+2,FALSE)*$AK65))+IF($AO65=FX$3,$AM65/VLOOKUP($AO65,Data!$A$50:$B$56,2,FALSE),0)</f>
        <v>0</v>
      </c>
      <c r="FY65" s="11">
        <f>IF(FY$2=$A65,0,IF(HLOOKUP(FY$2,Recipes!$H:$GI,'Production Calculator'!$A65+2,FALSE)=0,0,HLOOKUP(FY$2,Recipes!$H:$GI,'Production Calculator'!$A65+2,FALSE)*$AK65))+IF($AO65=FY$3,$AM65/VLOOKUP($AO65,Data!$A$50:$B$56,2,FALSE),0)</f>
        <v>0</v>
      </c>
      <c r="FZ65" s="11">
        <f>IF(FZ$2=$A65,0,IF(HLOOKUP(FZ$2,Recipes!$H:$GI,'Production Calculator'!$A65+2,FALSE)=0,0,HLOOKUP(FZ$2,Recipes!$H:$GI,'Production Calculator'!$A65+2,FALSE)*$AK65))+IF($AO65=FZ$3,$AM65/VLOOKUP($AO65,Data!$A$50:$B$56,2,FALSE),0)</f>
        <v>0</v>
      </c>
      <c r="GA65" s="11">
        <f>IF(GA$2=$A65,0,IF(HLOOKUP(GA$2,Recipes!$H:$GI,'Production Calculator'!$A65+2,FALSE)=0,0,HLOOKUP(GA$2,Recipes!$H:$GI,'Production Calculator'!$A65+2,FALSE)*$AK65))+IF($AO65=GA$3,$AM65/VLOOKUP($AO65,Data!$A$50:$B$56,2,FALSE),0)</f>
        <v>0</v>
      </c>
      <c r="GB65" s="11">
        <f>IF(GB$2=$A65,0,IF(HLOOKUP(GB$2,Recipes!$H:$GI,'Production Calculator'!$A65+2,FALSE)=0,0,HLOOKUP(GB$2,Recipes!$H:$GI,'Production Calculator'!$A65+2,FALSE)*$AK65))+IF($AO65=GB$3,$AM65/VLOOKUP($AO65,Data!$A$50:$B$56,2,FALSE),0)</f>
        <v>0</v>
      </c>
      <c r="GC65" s="11">
        <f>IF(GC$2=$A65,0,IF(HLOOKUP(GC$2,Recipes!$H:$GI,'Production Calculator'!$A65+2,FALSE)=0,0,HLOOKUP(GC$2,Recipes!$H:$GI,'Production Calculator'!$A65+2,FALSE)*$AK65))+IF($AO65=GC$3,$AM65/VLOOKUP($AO65,Data!$A$50:$B$56,2,FALSE),0)</f>
        <v>0</v>
      </c>
      <c r="GD65" s="11">
        <f>IF(GD$2=$A65,0,IF(HLOOKUP(GD$2,Recipes!$H:$GI,'Production Calculator'!$A65+2,FALSE)=0,0,HLOOKUP(GD$2,Recipes!$H:$GI,'Production Calculator'!$A65+2,FALSE)*$AK65))+IF($AO65=GD$3,$AM65/VLOOKUP($AO65,Data!$A$50:$B$56,2,FALSE),0)</f>
        <v>0</v>
      </c>
      <c r="GE65" s="11">
        <f>IF(GE$2=$A65,0,IF(HLOOKUP(GE$2,Recipes!$H:$GI,'Production Calculator'!$A65+2,FALSE)=0,0,HLOOKUP(GE$2,Recipes!$H:$GI,'Production Calculator'!$A65+2,FALSE)*$AK65))+IF($AO65=GE$3,$AM65/VLOOKUP($AO65,Data!$A$50:$B$56,2,FALSE),0)</f>
        <v>0</v>
      </c>
      <c r="GF65" s="11">
        <f>IF(GF$2=$A65,0,IF(HLOOKUP(GF$2,Recipes!$H:$GI,'Production Calculator'!$A65+2,FALSE)=0,0,HLOOKUP(GF$2,Recipes!$H:$GI,'Production Calculator'!$A65+2,FALSE)*$AK65))+IF($AO65=GF$3,$AM65/VLOOKUP($AO65,Data!$A$50:$B$56,2,FALSE),0)</f>
        <v>0</v>
      </c>
      <c r="GG65" s="11">
        <f>IF(GG$2=$A65,0,IF(HLOOKUP(GG$2,Recipes!$H:$GI,'Production Calculator'!$A65+2,FALSE)=0,0,HLOOKUP(GG$2,Recipes!$H:$GI,'Production Calculator'!$A65+2,FALSE)*$AK65))+IF($AO65=GG$3,$AM65/VLOOKUP($AO65,Data!$A$50:$B$56,2,FALSE),0)</f>
        <v>0</v>
      </c>
      <c r="GH65" s="11">
        <f>IF(GH$2=$A65,0,IF(HLOOKUP(GH$2,Recipes!$H:$GI,'Production Calculator'!$A65+2,FALSE)=0,0,HLOOKUP(GH$2,Recipes!$H:$GI,'Production Calculator'!$A65+2,FALSE)*$AK65))+IF($AO65=GH$3,$AM65/VLOOKUP($AO65,Data!$A$50:$B$56,2,FALSE),0)</f>
        <v>0</v>
      </c>
      <c r="GI65" s="11">
        <f>IF(GI$2=$A65,0,IF(HLOOKUP(GI$2,Recipes!$H:$GI,'Production Calculator'!$A65+2,FALSE)=0,0,HLOOKUP(GI$2,Recipes!$H:$GI,'Production Calculator'!$A65+2,FALSE)*$AK65))+IF($AO65=GI$3,$AM65/VLOOKUP($AO65,Data!$A$50:$B$56,2,FALSE),0)</f>
        <v>0</v>
      </c>
      <c r="GJ65" s="11">
        <f>IF(GJ$2=$A65,0,IF(HLOOKUP(GJ$2,Recipes!$H:$GI,'Production Calculator'!$A65+2,FALSE)=0,0,HLOOKUP(GJ$2,Recipes!$H:$GI,'Production Calculator'!$A65+2,FALSE)*$AK65))+IF($AO65=GJ$3,$AM65/VLOOKUP($AO65,Data!$A$50:$B$56,2,FALSE),0)</f>
        <v>0</v>
      </c>
      <c r="GK65" s="11">
        <f>IF(GK$2=$A65,0,IF(HLOOKUP(GK$2,Recipes!$H:$GI,'Production Calculator'!$A65+2,FALSE)=0,0,HLOOKUP(GK$2,Recipes!$H:$GI,'Production Calculator'!$A65+2,FALSE)*$AK65))+IF($AO65=GK$3,$AM65/VLOOKUP($AO65,Data!$A$50:$B$56,2,FALSE),0)</f>
        <v>0</v>
      </c>
      <c r="GL65" s="11">
        <f>IF(GL$2=$A65,0,IF(HLOOKUP(GL$2,Recipes!$H:$GI,'Production Calculator'!$A65+2,FALSE)=0,0,HLOOKUP(GL$2,Recipes!$H:$GI,'Production Calculator'!$A65+2,FALSE)*$AK65))+IF($AO65=GL$3,$AM65/VLOOKUP($AO65,Data!$A$50:$B$56,2,FALSE),0)</f>
        <v>0</v>
      </c>
      <c r="GM65" s="11">
        <f>IF(GM$2=$A65,0,IF(HLOOKUP(GM$2,Recipes!$H:$GI,'Production Calculator'!$A65+2,FALSE)=0,0,HLOOKUP(GM$2,Recipes!$H:$GI,'Production Calculator'!$A65+2,FALSE)*$AK65))+IF($AO65=GM$3,$AM65/VLOOKUP($AO65,Data!$A$50:$B$56,2,FALSE),0)</f>
        <v>0</v>
      </c>
      <c r="GN65" s="11">
        <f>IF(GN$2=$A65,0,IF(HLOOKUP(GN$2,Recipes!$H:$GI,'Production Calculator'!$A65+2,FALSE)=0,0,HLOOKUP(GN$2,Recipes!$H:$GI,'Production Calculator'!$A65+2,FALSE)*$AK65))+IF($AO65=GN$3,$AM65/VLOOKUP($AO65,Data!$A$50:$B$56,2,FALSE),0)</f>
        <v>0</v>
      </c>
      <c r="GO65" s="11">
        <f>IF(GO$2=$A65,0,IF(HLOOKUP(GO$2,Recipes!$H:$GI,'Production Calculator'!$A65+2,FALSE)=0,0,HLOOKUP(GO$2,Recipes!$H:$GI,'Production Calculator'!$A65+2,FALSE)*$AK65))+IF($AO65=GO$3,$AM65/VLOOKUP($AO65,Data!$A$50:$B$56,2,FALSE),0)</f>
        <v>0</v>
      </c>
      <c r="GP65" s="11">
        <f>IF(GP$2=$A65,0,IF(HLOOKUP(GP$2,Recipes!$H:$GI,'Production Calculator'!$A65+2,FALSE)=0,0,HLOOKUP(GP$2,Recipes!$H:$GI,'Production Calculator'!$A65+2,FALSE)*$AK65))+IF($AO65=GP$3,$AM65/VLOOKUP($AO65,Data!$A$50:$B$56,2,FALSE),0)</f>
        <v>0</v>
      </c>
      <c r="GQ65" s="11">
        <f>IF(GQ$2=$A65,0,IF(HLOOKUP(GQ$2,Recipes!$H:$GI,'Production Calculator'!$A65+2,FALSE)=0,0,HLOOKUP(GQ$2,Recipes!$H:$GI,'Production Calculator'!$A65+2,FALSE)*$AK65))+IF($AO65=GQ$3,$AM65/VLOOKUP($AO65,Data!$A$50:$B$56,2,FALSE),0)</f>
        <v>0</v>
      </c>
      <c r="GR65" s="11">
        <f>IF(GR$2=$A65,0,IF(HLOOKUP(GR$2,Recipes!$H:$GI,'Production Calculator'!$A65+2,FALSE)=0,0,HLOOKUP(GR$2,Recipes!$H:$GI,'Production Calculator'!$A65+2,FALSE)*$AK65))+IF($AO65=GR$3,$AM65/VLOOKUP($AO65,Data!$A$50:$B$56,2,FALSE),0)</f>
        <v>0</v>
      </c>
      <c r="GS65" s="11">
        <f>IF(GS$2=$A65,0,IF(HLOOKUP(GS$2,Recipes!$H:$GI,'Production Calculator'!$A65+2,FALSE)=0,0,HLOOKUP(GS$2,Recipes!$H:$GI,'Production Calculator'!$A65+2,FALSE)*$AK65))+IF($AO65=GS$3,$AM65/VLOOKUP($AO65,Data!$A$50:$B$56,2,FALSE),0)</f>
        <v>0</v>
      </c>
      <c r="GT65" s="11">
        <f>IF(GT$2=$A65,0,IF(HLOOKUP(GT$2,Recipes!$H:$GI,'Production Calculator'!$A65+2,FALSE)=0,0,HLOOKUP(GT$2,Recipes!$H:$GI,'Production Calculator'!$A65+2,FALSE)*$AK65))+IF($AO65=GT$3,$AM65/VLOOKUP($AO65,Data!$A$50:$B$56,2,FALSE),0)</f>
        <v>0</v>
      </c>
      <c r="GU65" s="11">
        <f>IF(GU$2=$A65,0,IF(HLOOKUP(GU$2,Recipes!$H:$GI,'Production Calculator'!$A65+2,FALSE)=0,0,HLOOKUP(GU$2,Recipes!$H:$GI,'Production Calculator'!$A65+2,FALSE)*$AK65))+IF($AO65=GU$3,$AM65/VLOOKUP($AO65,Data!$A$50:$B$56,2,FALSE),0)</f>
        <v>0</v>
      </c>
      <c r="GV65" s="11">
        <f>IF(GV$2=$A65,0,IF(HLOOKUP(GV$2,Recipes!$H:$GI,'Production Calculator'!$A65+2,FALSE)=0,0,HLOOKUP(GV$2,Recipes!$H:$GI,'Production Calculator'!$A65+2,FALSE)*$AK65))+IF($AO65=GV$3,$AM65/VLOOKUP($AO65,Data!$A$50:$B$56,2,FALSE),0)</f>
        <v>0</v>
      </c>
      <c r="GW65" s="11">
        <f>IF(GW$2=$A65,0,IF(HLOOKUP(GW$2,Recipes!$H:$GI,'Production Calculator'!$A65+2,FALSE)=0,0,HLOOKUP(GW$2,Recipes!$H:$GI,'Production Calculator'!$A65+2,FALSE)*$AK65))+IF($AO65=GW$3,$AM65/VLOOKUP($AO65,Data!$A$50:$B$56,2,FALSE),0)</f>
        <v>0</v>
      </c>
      <c r="GX65" s="11">
        <f>IF(GX$2=$A65,0,IF(HLOOKUP(GX$2,Recipes!$H:$GI,'Production Calculator'!$A65+2,FALSE)=0,0,HLOOKUP(GX$2,Recipes!$H:$GI,'Production Calculator'!$A65+2,FALSE)*$AK65))+IF($AO65=GX$3,$AM65/VLOOKUP($AO65,Data!$A$50:$B$56,2,FALSE),0)</f>
        <v>0</v>
      </c>
      <c r="GY65" s="11">
        <f>IF(GY$2=$A65,0,IF(HLOOKUP(GY$2,Recipes!$H:$GI,'Production Calculator'!$A65+2,FALSE)=0,0,HLOOKUP(GY$2,Recipes!$H:$GI,'Production Calculator'!$A65+2,FALSE)*$AK65))+IF($AO65=GY$3,$AM65/VLOOKUP($AO65,Data!$A$50:$B$56,2,FALSE),0)</f>
        <v>0</v>
      </c>
      <c r="GZ65" s="11">
        <f>IF(GZ$2=$A65,0,IF(HLOOKUP(GZ$2,Recipes!$H:$GI,'Production Calculator'!$A65+2,FALSE)=0,0,HLOOKUP(GZ$2,Recipes!$H:$GI,'Production Calculator'!$A65+2,FALSE)*$AK65))+IF($AO65=GZ$3,$AM65/VLOOKUP($AO65,Data!$A$50:$B$56,2,FALSE),0)</f>
        <v>0</v>
      </c>
      <c r="HA65" s="11">
        <f>IF(HA$2=$A65,0,IF(HLOOKUP(HA$2,Recipes!$H:$GI,'Production Calculator'!$A65+2,FALSE)=0,0,HLOOKUP(HA$2,Recipes!$H:$GI,'Production Calculator'!$A65+2,FALSE)*$AK65))+IF($AO65=HA$3,$AM65/VLOOKUP($AO65,Data!$A$50:$B$56,2,FALSE),0)</f>
        <v>0</v>
      </c>
      <c r="HB65" s="11">
        <f>IF(HB$2=$A65,0,IF(HLOOKUP(HB$2,Recipes!$H:$GI,'Production Calculator'!$A65+2,FALSE)=0,0,HLOOKUP(HB$2,Recipes!$H:$GI,'Production Calculator'!$A65+2,FALSE)*$AK65))+IF($AO65=HB$3,$AM65/VLOOKUP($AO65,Data!$A$50:$B$56,2,FALSE),0)</f>
        <v>0</v>
      </c>
      <c r="HC65" s="11">
        <f>IF(HC$2=$A65,0,IF(HLOOKUP(HC$2,Recipes!$H:$GI,'Production Calculator'!$A65+2,FALSE)=0,0,HLOOKUP(HC$2,Recipes!$H:$GI,'Production Calculator'!$A65+2,FALSE)*$AK65))+IF($AO65=HC$3,$AM65/VLOOKUP($AO65,Data!$A$50:$B$56,2,FALSE),0)</f>
        <v>0</v>
      </c>
      <c r="HD65" s="11">
        <f>IF(HD$2=$A65,0,IF(HLOOKUP(HD$2,Recipes!$H:$GI,'Production Calculator'!$A65+2,FALSE)=0,0,HLOOKUP(HD$2,Recipes!$H:$GI,'Production Calculator'!$A65+2,FALSE)*$AK65))+IF($AO65=HD$3,$AM65/VLOOKUP($AO65,Data!$A$50:$B$56,2,FALSE),0)</f>
        <v>0</v>
      </c>
      <c r="HE65" s="11">
        <f>IF(HE$2=$A65,0,IF(HLOOKUP(HE$2,Recipes!$H:$GI,'Production Calculator'!$A65+2,FALSE)=0,0,HLOOKUP(HE$2,Recipes!$H:$GI,'Production Calculator'!$A65+2,FALSE)*$AK65))+IF($AO65=HE$3,$AM65/VLOOKUP($AO65,Data!$A$50:$B$56,2,FALSE),0)</f>
        <v>0</v>
      </c>
      <c r="HF65" s="11">
        <f>IF(HF$2=$A65,0,IF(HLOOKUP(HF$2,Recipes!$H:$GI,'Production Calculator'!$A65+2,FALSE)=0,0,HLOOKUP(HF$2,Recipes!$H:$GI,'Production Calculator'!$A65+2,FALSE)*$AK65))+IF($AO65=HF$3,$AM65/VLOOKUP($AO65,Data!$A$50:$B$56,2,FALSE),0)</f>
        <v>0</v>
      </c>
      <c r="HG65" s="11">
        <f>IF(HG$2=$A65,0,IF(HLOOKUP(HG$2,Recipes!$H:$GI,'Production Calculator'!$A65+2,FALSE)=0,0,HLOOKUP(HG$2,Recipes!$H:$GI,'Production Calculator'!$A65+2,FALSE)*$AK65))+IF($AO65=HG$3,$AM65/VLOOKUP($AO65,Data!$A$50:$B$56,2,FALSE),0)</f>
        <v>0</v>
      </c>
      <c r="HH65" s="11">
        <f>IF(HH$2=$A65,0,IF(HLOOKUP(HH$2,Recipes!$H:$GI,'Production Calculator'!$A65+2,FALSE)=0,0,HLOOKUP(HH$2,Recipes!$H:$GI,'Production Calculator'!$A65+2,FALSE)*$AK65))+IF($AO65=HH$3,$AM65/VLOOKUP($AO65,Data!$A$50:$B$56,2,FALSE),0)</f>
        <v>0</v>
      </c>
      <c r="HI65" s="11">
        <f>IF(HI$2=$A65,0,IF(HLOOKUP(HI$2,Recipes!$H:$GI,'Production Calculator'!$A65+2,FALSE)=0,0,HLOOKUP(HI$2,Recipes!$H:$GI,'Production Calculator'!$A65+2,FALSE)*$AK65))+IF($AO65=HI$3,$AM65/VLOOKUP($AO65,Data!$A$50:$B$56,2,FALSE),0)</f>
        <v>0</v>
      </c>
      <c r="HJ65" s="11">
        <f>IF(HJ$2=$A65,0,IF(HLOOKUP(HJ$2,Recipes!$H:$GI,'Production Calculator'!$A65+2,FALSE)=0,0,HLOOKUP(HJ$2,Recipes!$H:$GI,'Production Calculator'!$A65+2,FALSE)*$AK65))+IF($AO65=HJ$3,$AM65/VLOOKUP($AO65,Data!$A$50:$B$56,2,FALSE),0)</f>
        <v>0</v>
      </c>
      <c r="HK65" s="11">
        <f>IF(HK$2=$A65,0,IF(HLOOKUP(HK$2,Recipes!$H:$GI,'Production Calculator'!$A65+2,FALSE)=0,0,HLOOKUP(HK$2,Recipes!$H:$GI,'Production Calculator'!$A65+2,FALSE)*$AK65))+IF($AO65=HK$3,$AM65/VLOOKUP($AO65,Data!$A$50:$B$56,2,FALSE),0)</f>
        <v>0</v>
      </c>
      <c r="HL65" s="11">
        <f>IF(HL$2=$A65,0,IF(HLOOKUP(HL$2,Recipes!$H:$GI,'Production Calculator'!$A65+2,FALSE)=0,0,HLOOKUP(HL$2,Recipes!$H:$GI,'Production Calculator'!$A65+2,FALSE)*$AK65))+IF($AO65=HL$3,$AM65/VLOOKUP($AO65,Data!$A$50:$B$56,2,FALSE),0)</f>
        <v>0</v>
      </c>
      <c r="HM65" s="11">
        <f>IF(HM$2=$A65,0,IF(HLOOKUP(HM$2,Recipes!$H:$GI,'Production Calculator'!$A65+2,FALSE)=0,0,HLOOKUP(HM$2,Recipes!$H:$GI,'Production Calculator'!$A65+2,FALSE)*$AK65))+IF($AO65=HM$3,$AM65/VLOOKUP($AO65,Data!$A$50:$B$56,2,FALSE),0)</f>
        <v>0</v>
      </c>
      <c r="HN65" s="11">
        <f>IF(HN$2=$A65,0,IF(HLOOKUP(HN$2,Recipes!$H:$GI,'Production Calculator'!$A65+2,FALSE)=0,0,HLOOKUP(HN$2,Recipes!$H:$GI,'Production Calculator'!$A65+2,FALSE)*$AK65))+IF($AO65=HN$3,$AM65/VLOOKUP($AO65,Data!$A$50:$B$56,2,FALSE),0)</f>
        <v>0</v>
      </c>
      <c r="HO65" s="11">
        <f>IF(HO$2=$A65,0,IF(HLOOKUP(HO$2,Recipes!$H:$GI,'Production Calculator'!$A65+2,FALSE)=0,0,HLOOKUP(HO$2,Recipes!$H:$GI,'Production Calculator'!$A65+2,FALSE)*$AK65))+IF($AO65=HO$3,$AM65/VLOOKUP($AO65,Data!$A$50:$B$56,2,FALSE),0)</f>
        <v>0</v>
      </c>
      <c r="HP65" s="11">
        <f>IF(HP$2=$A65,0,IF(HLOOKUP(HP$2,Recipes!$H:$GI,'Production Calculator'!$A65+2,FALSE)=0,0,HLOOKUP(HP$2,Recipes!$H:$GI,'Production Calculator'!$A65+2,FALSE)*$AK65))+IF($AO65=HP$3,$AM65/VLOOKUP($AO65,Data!$A$50:$B$56,2,FALSE),0)</f>
        <v>0</v>
      </c>
      <c r="HQ65" s="11">
        <f>IF(HQ$2=$A65,0,IF(HLOOKUP(HQ$2,Recipes!$H:$GI,'Production Calculator'!$A65+2,FALSE)=0,0,HLOOKUP(HQ$2,Recipes!$H:$GI,'Production Calculator'!$A65+2,FALSE)*$AK65))+IF($AO65=HQ$3,$AM65/VLOOKUP($AO65,Data!$A$50:$B$56,2,FALSE),0)</f>
        <v>0</v>
      </c>
      <c r="HR65" s="11">
        <f>IF(HR$2=$A65,0,IF(HLOOKUP(HR$2,Recipes!$H:$GI,'Production Calculator'!$A65+2,FALSE)=0,0,HLOOKUP(HR$2,Recipes!$H:$GI,'Production Calculator'!$A65+2,FALSE)*$AK65))+IF($AO65=HR$3,$AM65/VLOOKUP($AO65,Data!$A$50:$B$56,2,FALSE),0)</f>
        <v>0</v>
      </c>
      <c r="HS65" s="121"/>
    </row>
    <row r="66" spans="1:227" x14ac:dyDescent="0.45">
      <c r="A66">
        <v>45</v>
      </c>
      <c r="B66" s="107" t="str">
        <f>VLOOKUP(A66,Recipes!A:B,2)</f>
        <v>Electric engine unit</v>
      </c>
      <c r="C66" s="128">
        <v>0</v>
      </c>
      <c r="D66" s="108">
        <f t="shared" si="117"/>
        <v>0</v>
      </c>
      <c r="E66" s="127" t="s">
        <v>1</v>
      </c>
      <c r="F66" s="109">
        <f>VLOOKUP(A66,Recipes!$A$3:$G$186,6,FALSE)</f>
        <v>3</v>
      </c>
      <c r="G66" s="109">
        <f>VLOOKUP(A66,Recipes!$A$3:$G$186,7,FALSE)</f>
        <v>1</v>
      </c>
      <c r="H66" s="110">
        <f t="shared" si="118"/>
        <v>0</v>
      </c>
      <c r="I66" s="109">
        <f>VLOOKUP(E66,Data!$A$2:$C$26,3, FALSE)</f>
        <v>4</v>
      </c>
      <c r="J66" s="149">
        <v>0</v>
      </c>
      <c r="K66" s="149">
        <v>0</v>
      </c>
      <c r="L66" s="149">
        <v>0</v>
      </c>
      <c r="M66" s="150">
        <v>0</v>
      </c>
      <c r="N66" s="150">
        <v>0</v>
      </c>
      <c r="O66" s="150">
        <v>0</v>
      </c>
      <c r="P66" s="151">
        <v>0</v>
      </c>
      <c r="Q66" s="151">
        <v>0</v>
      </c>
      <c r="R66" s="151">
        <v>0</v>
      </c>
      <c r="S66">
        <f t="shared" si="133"/>
        <v>0</v>
      </c>
      <c r="T66">
        <f t="shared" si="134"/>
        <v>0</v>
      </c>
      <c r="U66">
        <f t="shared" si="135"/>
        <v>0</v>
      </c>
      <c r="V66">
        <f t="shared" si="136"/>
        <v>0</v>
      </c>
      <c r="W66">
        <f t="shared" si="137"/>
        <v>0</v>
      </c>
      <c r="X66">
        <f t="shared" si="138"/>
        <v>0</v>
      </c>
      <c r="Y66">
        <f t="shared" si="139"/>
        <v>0</v>
      </c>
      <c r="Z66">
        <f t="shared" si="140"/>
        <v>0</v>
      </c>
      <c r="AA66">
        <f t="shared" si="141"/>
        <v>0</v>
      </c>
      <c r="AB66" s="111">
        <f>VLOOKUP($A66,Recipes!$A:$G,4)</f>
        <v>20</v>
      </c>
      <c r="AC66" s="111">
        <f>VLOOKUP($A66,Recipes!$A:$G,5)</f>
        <v>1</v>
      </c>
      <c r="AD66" s="111">
        <f t="shared" si="128"/>
        <v>0.05</v>
      </c>
      <c r="AE66" s="111">
        <f>VLOOKUP(E66,Data!$A$2:$F$26,5,FALSE)</f>
        <v>0</v>
      </c>
      <c r="AF66" s="111">
        <f>VLOOKUP(E66,Data!$A$2:$F$26,4,FALSE)</f>
        <v>210</v>
      </c>
      <c r="AG66" s="111">
        <f>VLOOKUP(E66,Data!$A$2:$B$26,2, FALSE)</f>
        <v>1.25</v>
      </c>
      <c r="AH66" s="111">
        <f>1+VLOOKUP($J$3,Data!$A$40:$D$48,2,FALSE)*$J66+VLOOKUP($K$3,Data!$A$40:$D$48,2,FALSE)*$K66+VLOOKUP($L$3,Data!$A$40:$D$48,2,FALSE)*$L66+VLOOKUP($M$3,Data!$A$40:$D$48,2,FALSE)*$M66+VLOOKUP($N$3,Data!$A$40:$D$48,2,FALSE)*$N66+VLOOKUP($O$3,Data!$A$40:$D$48,2,FALSE)*$O66+VLOOKUP($P$3,Data!$A$40:$D$48,2,FALSE)*$P66+VLOOKUP($Q$3,Data!$A$40:$D$48,2,FALSE)*$Q66+VLOOKUP($R$3,Data!$A$40:$D$48,2,FALSE)*$R66</f>
        <v>1</v>
      </c>
      <c r="AI66" s="111">
        <f>MAX(1+VLOOKUP($J$3,Data!$A$40:$D$48,3,FALSE)*$J66+VLOOKUP($K$3,Data!$A$40:$D$48,3,FALSE)*$K66+VLOOKUP($L$3,Data!$A$40:$D$48,3,FALSE)*$L66+VLOOKUP($M$3,Data!$A$40:$D$48,3,FALSE)*$M66+VLOOKUP($N$3,Data!$A$40:$D$48,3,FALSE)*$N66+VLOOKUP($O$3,Data!$A$40:$D$48,3,FALSE)*$O66+VLOOKUP($P$3,Data!$A$40:$D$48,3,FALSE)*$P66+VLOOKUP($Q$3,Data!$A$40:$D$48,3,FALSE)*$Q66+VLOOKUP($R$3,Data!$A$40:$D$48,3,FALSE)*$R66,0)</f>
        <v>1</v>
      </c>
      <c r="AJ66" s="111">
        <f>MAX(1-(VLOOKUP($J$3,Data!$A$40:$D$48,4,FALSE)*$J66+VLOOKUP($K$3,Data!$A$40:$D$48,4,FALSE)*$K66+VLOOKUP($L$3,Data!$A$40:$D$48,4,FALSE)*$L66+VLOOKUP($M$3,Data!$A$40:$D$48,4,FALSE)*$M66+VLOOKUP($N$3,Data!$A$40:$D$48,4,FALSE)*$N66+VLOOKUP($O$3,Data!$A$40:$D$48,4,FALSE)*$O66+VLOOKUP($P$3,Data!$A$40:$D$48,4,FALSE)*$P66+VLOOKUP($Q$3,Data!$A$40:$D$48,4,FALSE)*$Q66+VLOOKUP($R$3,Data!$A$40:$D$48,4,FALSE)*$R66),0.2)</f>
        <v>1</v>
      </c>
      <c r="AK66" s="112">
        <f t="shared" si="129"/>
        <v>0</v>
      </c>
      <c r="AL66" s="111">
        <f t="shared" si="130"/>
        <v>6.25E-2</v>
      </c>
      <c r="AM66" s="111">
        <f t="shared" si="131"/>
        <v>0</v>
      </c>
      <c r="AN66" s="111">
        <f t="shared" si="132"/>
        <v>0</v>
      </c>
      <c r="AO66" s="131" t="s">
        <v>298</v>
      </c>
      <c r="AP66" s="11"/>
      <c r="AQ66" s="11">
        <f>IF(AQ$2=$A66,0,IF(HLOOKUP(AQ$2,Recipes!$H:$GI,'Production Calculator'!$A66+2,FALSE)=0,0,HLOOKUP(AQ$2,Recipes!$H:$GI,'Production Calculator'!$A66+2,FALSE)*$AK66))+IF($AO66=AQ$3,$AM66/VLOOKUP($AO66,Data!$A$50:$B$56,2,FALSE),0)</f>
        <v>0</v>
      </c>
      <c r="AR66" s="11">
        <f>IF(AR$2=$A66,0,IF(HLOOKUP(AR$2,Recipes!$H:$GI,'Production Calculator'!$A66+2,FALSE)=0,0,HLOOKUP(AR$2,Recipes!$H:$GI,'Production Calculator'!$A66+2,FALSE)*$AK66))+IF($AO66=AR$3,$AM66/VLOOKUP($AO66,Data!$A$50:$B$56,2,FALSE),0)</f>
        <v>0</v>
      </c>
      <c r="AS66" s="11">
        <f>IF(AS$2=$A66,0,IF(HLOOKUP(AS$2,Recipes!$H:$GI,'Production Calculator'!$A66+2,FALSE)=0,0,HLOOKUP(AS$2,Recipes!$H:$GI,'Production Calculator'!$A66+2,FALSE)*$AK66))+IF($AO66=AS$3,$AM66/VLOOKUP($AO66,Data!$A$50:$B$56,2,FALSE),0)</f>
        <v>0</v>
      </c>
      <c r="AT66" s="11">
        <f>IF(AT$2=$A66,0,IF(HLOOKUP(AT$2,Recipes!$H:$GI,'Production Calculator'!$A66+2,FALSE)=0,0,HLOOKUP(AT$2,Recipes!$H:$GI,'Production Calculator'!$A66+2,FALSE)*$AK66))+IF($AO66=AT$3,$AM66/VLOOKUP($AO66,Data!$A$50:$B$56,2,FALSE),0)</f>
        <v>0</v>
      </c>
      <c r="AU66" s="11">
        <f>IF(AU$2=$A66,0,IF(HLOOKUP(AU$2,Recipes!$H:$GI,'Production Calculator'!$A66+2,FALSE)=0,0,HLOOKUP(AU$2,Recipes!$H:$GI,'Production Calculator'!$A66+2,FALSE)*$AK66))+IF($AO66=AU$3,$AM66/VLOOKUP($AO66,Data!$A$50:$B$56,2,FALSE),0)</f>
        <v>0</v>
      </c>
      <c r="AV66" s="11">
        <f>IF(AV$2=$A66,0,IF(HLOOKUP(AV$2,Recipes!$H:$GI,'Production Calculator'!$A66+2,FALSE)=0,0,HLOOKUP(AV$2,Recipes!$H:$GI,'Production Calculator'!$A66+2,FALSE)*$AK66))+IF($AO66=AV$3,$AM66/VLOOKUP($AO66,Data!$A$50:$B$56,2,FALSE),0)</f>
        <v>0</v>
      </c>
      <c r="AW66" s="11">
        <f>IF(AW$2=$A66,0,IF(HLOOKUP(AW$2,Recipes!$H:$GI,'Production Calculator'!$A66+2,FALSE)=0,0,HLOOKUP(AW$2,Recipes!$H:$GI,'Production Calculator'!$A66+2,FALSE)*$AK66))+IF($AO66=AW$3,$AM66/VLOOKUP($AO66,Data!$A$50:$B$56,2,FALSE),0)</f>
        <v>0</v>
      </c>
      <c r="AX66" s="11">
        <f>IF(AX$2=$A66,0,IF(HLOOKUP(AX$2,Recipes!$H:$GI,'Production Calculator'!$A66+2,FALSE)=0,0,HLOOKUP(AX$2,Recipes!$H:$GI,'Production Calculator'!$A66+2,FALSE)*$AK66))+IF($AO66=AX$3,$AM66/VLOOKUP($AO66,Data!$A$50:$B$56,2,FALSE),0)</f>
        <v>0</v>
      </c>
      <c r="AY66" s="11">
        <f>IF(AY$2=$A66,0,IF(HLOOKUP(AY$2,Recipes!$H:$GI,'Production Calculator'!$A66+2,FALSE)=0,0,HLOOKUP(AY$2,Recipes!$H:$GI,'Production Calculator'!$A66+2,FALSE)*$AK66))+IF($AO66=AY$3,$AM66/VLOOKUP($AO66,Data!$A$50:$B$56,2,FALSE),0)</f>
        <v>0</v>
      </c>
      <c r="AZ66" s="11">
        <f>IF(AZ$2=$A66,0,IF(HLOOKUP(AZ$2,Recipes!$H:$GI,'Production Calculator'!$A66+2,FALSE)=0,0,HLOOKUP(AZ$2,Recipes!$H:$GI,'Production Calculator'!$A66+2,FALSE)*$AK66))+IF($AO66=AZ$3,$AM66/VLOOKUP($AO66,Data!$A$50:$B$56,2,FALSE),0)</f>
        <v>0</v>
      </c>
      <c r="BA66" s="11">
        <f>IF(BA$2=$A66,0,IF(HLOOKUP(BA$2,Recipes!$H:$GI,'Production Calculator'!$A66+2,FALSE)=0,0,HLOOKUP(BA$2,Recipes!$H:$GI,'Production Calculator'!$A66+2,FALSE)*$AK66))+IF($AO66=BA$3,$AM66/VLOOKUP($AO66,Data!$A$50:$B$56,2,FALSE),0)</f>
        <v>0</v>
      </c>
      <c r="BB66" s="11">
        <f>IF(BB$2=$A66,0,IF(HLOOKUP(BB$2,Recipes!$H:$GI,'Production Calculator'!$A66+2,FALSE)=0,0,HLOOKUP(BB$2,Recipes!$H:$GI,'Production Calculator'!$A66+2,FALSE)*$AK66))+IF($AO66=BB$3,$AM66/VLOOKUP($AO66,Data!$A$50:$B$56,2,FALSE),0)</f>
        <v>0</v>
      </c>
      <c r="BC66" s="11">
        <f>IF(BC$2=$A66,0,IF(HLOOKUP(BC$2,Recipes!$H:$GI,'Production Calculator'!$A66+2,FALSE)=0,0,HLOOKUP(BC$2,Recipes!$H:$GI,'Production Calculator'!$A66+2,FALSE)*$AK66))+IF($AO66=BC$3,$AM66/VLOOKUP($AO66,Data!$A$50:$B$56,2,FALSE),0)</f>
        <v>0</v>
      </c>
      <c r="BD66" s="11">
        <f>IF(BD$2=$A66,0,IF(HLOOKUP(BD$2,Recipes!$H:$GI,'Production Calculator'!$A66+2,FALSE)=0,0,HLOOKUP(BD$2,Recipes!$H:$GI,'Production Calculator'!$A66+2,FALSE)*$AK66))+IF($AO66=BD$3,$AM66/VLOOKUP($AO66,Data!$A$50:$B$56,2,FALSE),0)</f>
        <v>0</v>
      </c>
      <c r="BE66" s="11">
        <f>IF(BE$2=$A66,0,IF(HLOOKUP(BE$2,Recipes!$H:$GI,'Production Calculator'!$A66+2,FALSE)=0,0,HLOOKUP(BE$2,Recipes!$H:$GI,'Production Calculator'!$A66+2,FALSE)*$AK66))+IF($AO66=BE$3,$AM66/VLOOKUP($AO66,Data!$A$50:$B$56,2,FALSE),0)</f>
        <v>0</v>
      </c>
      <c r="BF66" s="11">
        <f>IF(BF$2=$A66,0,IF(HLOOKUP(BF$2,Recipes!$H:$GI,'Production Calculator'!$A66+2,FALSE)=0,0,HLOOKUP(BF$2,Recipes!$H:$GI,'Production Calculator'!$A66+2,FALSE)*$AK66))+IF($AO66=BF$3,$AM66/VLOOKUP($AO66,Data!$A$50:$B$56,2,FALSE),0)</f>
        <v>0</v>
      </c>
      <c r="BG66" s="11">
        <f>IF(BG$2=$A66,0,IF(HLOOKUP(BG$2,Recipes!$H:$GI,'Production Calculator'!$A66+2,FALSE)=0,0,HLOOKUP(BG$2,Recipes!$H:$GI,'Production Calculator'!$A66+2,FALSE)*$AK66))+IF($AO66=BG$3,$AM66/VLOOKUP($AO66,Data!$A$50:$B$56,2,FALSE),0)</f>
        <v>0</v>
      </c>
      <c r="BH66" s="11">
        <f>IF(BH$2=$A66,0,IF(HLOOKUP(BH$2,Recipes!$H:$GI,'Production Calculator'!$A66+2,FALSE)=0,0,HLOOKUP(BH$2,Recipes!$H:$GI,'Production Calculator'!$A66+2,FALSE)*$AK66))+IF($AO66=BH$3,$AM66/VLOOKUP($AO66,Data!$A$50:$B$56,2,FALSE),0)</f>
        <v>0</v>
      </c>
      <c r="BI66" s="11">
        <f>IF(BI$2=$A66,0,IF(HLOOKUP(BI$2,Recipes!$H:$GI,'Production Calculator'!$A66+2,FALSE)=0,0,HLOOKUP(BI$2,Recipes!$H:$GI,'Production Calculator'!$A66+2,FALSE)*$AK66))+IF($AO66=BI$3,$AM66/VLOOKUP($AO66,Data!$A$50:$B$56,2,FALSE),0)</f>
        <v>0</v>
      </c>
      <c r="BJ66" s="11">
        <f>IF(BJ$2=$A66,0,IF(HLOOKUP(BJ$2,Recipes!$H:$GI,'Production Calculator'!$A66+2,FALSE)=0,0,HLOOKUP(BJ$2,Recipes!$H:$GI,'Production Calculator'!$A66+2,FALSE)*$AK66))+IF($AO66=BJ$3,$AM66/VLOOKUP($AO66,Data!$A$50:$B$56,2,FALSE),0)</f>
        <v>0</v>
      </c>
      <c r="BK66" s="11">
        <f>IF(BK$2=$A66,0,IF(HLOOKUP(BK$2,Recipes!$H:$GI,'Production Calculator'!$A66+2,FALSE)=0,0,HLOOKUP(BK$2,Recipes!$H:$GI,'Production Calculator'!$A66+2,FALSE)*$AK66))+IF($AO66=BK$3,$AM66/VLOOKUP($AO66,Data!$A$50:$B$56,2,FALSE),0)</f>
        <v>0</v>
      </c>
      <c r="BL66" s="11">
        <f>IF(BL$2=$A66,0,IF(HLOOKUP(BL$2,Recipes!$H:$GI,'Production Calculator'!$A66+2,FALSE)=0,0,HLOOKUP(BL$2,Recipes!$H:$GI,'Production Calculator'!$A66+2,FALSE)*$AK66))+IF($AO66=BL$3,$AM66/VLOOKUP($AO66,Data!$A$50:$B$56,2,FALSE),0)</f>
        <v>0</v>
      </c>
      <c r="BM66" s="11">
        <f>IF(BM$2=$A66,0,IF(HLOOKUP(BM$2,Recipes!$H:$GI,'Production Calculator'!$A66+2,FALSE)=0,0,HLOOKUP(BM$2,Recipes!$H:$GI,'Production Calculator'!$A66+2,FALSE)*$AK66))+IF($AO66=BM$3,$AM66/VLOOKUP($AO66,Data!$A$50:$B$56,2,FALSE),0)</f>
        <v>0</v>
      </c>
      <c r="BN66" s="11">
        <f>IF(BN$2=$A66,0,IF(HLOOKUP(BN$2,Recipes!$H:$GI,'Production Calculator'!$A66+2,FALSE)=0,0,HLOOKUP(BN$2,Recipes!$H:$GI,'Production Calculator'!$A66+2,FALSE)*$AK66))+IF($AO66=BN$3,$AM66/VLOOKUP($AO66,Data!$A$50:$B$56,2,FALSE),0)</f>
        <v>0</v>
      </c>
      <c r="BO66" s="11">
        <f>IF(BO$2=$A66,0,IF(HLOOKUP(BO$2,Recipes!$H:$GI,'Production Calculator'!$A66+2,FALSE)=0,0,HLOOKUP(BO$2,Recipes!$H:$GI,'Production Calculator'!$A66+2,FALSE)*$AK66))+IF($AO66=BO$3,$AM66/VLOOKUP($AO66,Data!$A$50:$B$56,2,FALSE),0)</f>
        <v>0</v>
      </c>
      <c r="BP66" s="11">
        <f>IF(BP$2=$A66,0,IF(HLOOKUP(BP$2,Recipes!$H:$GI,'Production Calculator'!$A66+2,FALSE)=0,0,HLOOKUP(BP$2,Recipes!$H:$GI,'Production Calculator'!$A66+2,FALSE)*$AK66))+IF($AO66=BP$3,$AM66/VLOOKUP($AO66,Data!$A$50:$B$56,2,FALSE),0)</f>
        <v>0</v>
      </c>
      <c r="BQ66" s="11">
        <f>IF(BQ$2=$A66,0,IF(HLOOKUP(BQ$2,Recipes!$H:$GI,'Production Calculator'!$A66+2,FALSE)=0,0,HLOOKUP(BQ$2,Recipes!$H:$GI,'Production Calculator'!$A66+2,FALSE)*$AK66))+IF($AO66=BQ$3,$AM66/VLOOKUP($AO66,Data!$A$50:$B$56,2,FALSE),0)</f>
        <v>0</v>
      </c>
      <c r="BR66" s="11">
        <f>IF(BR$2=$A66,0,IF(HLOOKUP(BR$2,Recipes!$H:$GI,'Production Calculator'!$A66+2,FALSE)=0,0,HLOOKUP(BR$2,Recipes!$H:$GI,'Production Calculator'!$A66+2,FALSE)*$AK66))+IF($AO66=BR$3,$AM66/VLOOKUP($AO66,Data!$A$50:$B$56,2,FALSE),0)</f>
        <v>0</v>
      </c>
      <c r="BS66" s="11">
        <f>IF(BS$2=$A66,0,IF(HLOOKUP(BS$2,Recipes!$H:$GI,'Production Calculator'!$A66+2,FALSE)=0,0,HLOOKUP(BS$2,Recipes!$H:$GI,'Production Calculator'!$A66+2,FALSE)*$AK66))+IF($AO66=BS$3,$AM66/VLOOKUP($AO66,Data!$A$50:$B$56,2,FALSE),0)</f>
        <v>0</v>
      </c>
      <c r="BT66" s="11">
        <f>IF(BT$2=$A66,0,IF(HLOOKUP(BT$2,Recipes!$H:$GI,'Production Calculator'!$A66+2,FALSE)=0,0,HLOOKUP(BT$2,Recipes!$H:$GI,'Production Calculator'!$A66+2,FALSE)*$AK66))+IF($AO66=BT$3,$AM66/VLOOKUP($AO66,Data!$A$50:$B$56,2,FALSE),0)</f>
        <v>0</v>
      </c>
      <c r="BU66" s="11">
        <f>IF(BU$2=$A66,0,IF(HLOOKUP(BU$2,Recipes!$H:$GI,'Production Calculator'!$A66+2,FALSE)=0,0,HLOOKUP(BU$2,Recipes!$H:$GI,'Production Calculator'!$A66+2,FALSE)*$AK66))+IF($AO66=BU$3,$AM66/VLOOKUP($AO66,Data!$A$50:$B$56,2,FALSE),0)</f>
        <v>0</v>
      </c>
      <c r="BV66" s="11">
        <f>IF(BV$2=$A66,0,IF(HLOOKUP(BV$2,Recipes!$H:$GI,'Production Calculator'!$A66+2,FALSE)=0,0,HLOOKUP(BV$2,Recipes!$H:$GI,'Production Calculator'!$A66+2,FALSE)*$AK66))+IF($AO66=BV$3,$AM66/VLOOKUP($AO66,Data!$A$50:$B$56,2,FALSE),0)</f>
        <v>0</v>
      </c>
      <c r="BW66" s="11">
        <f>IF(BW$2=$A66,0,IF(HLOOKUP(BW$2,Recipes!$H:$GI,'Production Calculator'!$A66+2,FALSE)=0,0,HLOOKUP(BW$2,Recipes!$H:$GI,'Production Calculator'!$A66+2,FALSE)*$AK66))+IF($AO66=BW$3,$AM66/VLOOKUP($AO66,Data!$A$50:$B$56,2,FALSE),0)</f>
        <v>0</v>
      </c>
      <c r="BX66" s="11">
        <f>IF(BX$2=$A66,0,IF(HLOOKUP(BX$2,Recipes!$H:$GI,'Production Calculator'!$A66+2,FALSE)=0,0,HLOOKUP(BX$2,Recipes!$H:$GI,'Production Calculator'!$A66+2,FALSE)*$AK66))+IF($AO66=BX$3,$AM66/VLOOKUP($AO66,Data!$A$50:$B$56,2,FALSE),0)</f>
        <v>0</v>
      </c>
      <c r="BY66" s="11">
        <f>IF(BY$2=$A66,0,IF(HLOOKUP(BY$2,Recipes!$H:$GI,'Production Calculator'!$A66+2,FALSE)=0,0,HLOOKUP(BY$2,Recipes!$H:$GI,'Production Calculator'!$A66+2,FALSE)*$AK66))+IF($AO66=BY$3,$AM66/VLOOKUP($AO66,Data!$A$50:$B$56,2,FALSE),0)</f>
        <v>0</v>
      </c>
      <c r="BZ66" s="11">
        <f>IF(BZ$2=$A66,0,IF(HLOOKUP(BZ$2,Recipes!$H:$GI,'Production Calculator'!$A66+2,FALSE)=0,0,HLOOKUP(BZ$2,Recipes!$H:$GI,'Production Calculator'!$A66+2,FALSE)*$AK66))+IF($AO66=BZ$3,$AM66/VLOOKUP($AO66,Data!$A$50:$B$56,2,FALSE),0)</f>
        <v>0</v>
      </c>
      <c r="CA66" s="11">
        <f>IF(CA$2=$A66,0,IF(HLOOKUP(CA$2,Recipes!$H:$GI,'Production Calculator'!$A66+2,FALSE)=0,0,HLOOKUP(CA$2,Recipes!$H:$GI,'Production Calculator'!$A66+2,FALSE)*$AK66))+IF($AO66=CA$3,$AM66/VLOOKUP($AO66,Data!$A$50:$B$56,2,FALSE),0)</f>
        <v>0</v>
      </c>
      <c r="CB66" s="11">
        <f>IF(CB$2=$A66,0,IF(HLOOKUP(CB$2,Recipes!$H:$GI,'Production Calculator'!$A66+2,FALSE)=0,0,HLOOKUP(CB$2,Recipes!$H:$GI,'Production Calculator'!$A66+2,FALSE)*$AK66))+IF($AO66=CB$3,$AM66/VLOOKUP($AO66,Data!$A$50:$B$56,2,FALSE),0)</f>
        <v>0</v>
      </c>
      <c r="CC66" s="11">
        <f>IF(CC$2=$A66,0,IF(HLOOKUP(CC$2,Recipes!$H:$GI,'Production Calculator'!$A66+2,FALSE)=0,0,HLOOKUP(CC$2,Recipes!$H:$GI,'Production Calculator'!$A66+2,FALSE)*$AK66))+IF($AO66=CC$3,$AM66/VLOOKUP($AO66,Data!$A$50:$B$56,2,FALSE),0)</f>
        <v>0</v>
      </c>
      <c r="CD66" s="11">
        <f>IF(CD$2=$A66,0,IF(HLOOKUP(CD$2,Recipes!$H:$GI,'Production Calculator'!$A66+2,FALSE)=0,0,HLOOKUP(CD$2,Recipes!$H:$GI,'Production Calculator'!$A66+2,FALSE)*$AK66))+IF($AO66=CD$3,$AM66/VLOOKUP($AO66,Data!$A$50:$B$56,2,FALSE),0)</f>
        <v>0</v>
      </c>
      <c r="CE66" s="11">
        <f>IF(CE$2=$A66,0,IF(HLOOKUP(CE$2,Recipes!$H:$GI,'Production Calculator'!$A66+2,FALSE)=0,0,HLOOKUP(CE$2,Recipes!$H:$GI,'Production Calculator'!$A66+2,FALSE)*$AK66))+IF($AO66=CE$3,$AM66/VLOOKUP($AO66,Data!$A$50:$B$56,2,FALSE),0)</f>
        <v>0</v>
      </c>
      <c r="CF66" s="11">
        <f>IF(CF$2=$A66,0,IF(HLOOKUP(CF$2,Recipes!$H:$GI,'Production Calculator'!$A66+2,FALSE)=0,0,HLOOKUP(CF$2,Recipes!$H:$GI,'Production Calculator'!$A66+2,FALSE)*$AK66))+IF($AO66=CF$3,$AM66/VLOOKUP($AO66,Data!$A$50:$B$56,2,FALSE),0)</f>
        <v>0</v>
      </c>
      <c r="CG66" s="11">
        <f>IF(CG$2=$A66,0,IF(HLOOKUP(CG$2,Recipes!$H:$GI,'Production Calculator'!$A66+2,FALSE)=0,0,HLOOKUP(CG$2,Recipes!$H:$GI,'Production Calculator'!$A66+2,FALSE)*$AK66))+IF($AO66=CG$3,$AM66/VLOOKUP($AO66,Data!$A$50:$B$56,2,FALSE),0)</f>
        <v>0</v>
      </c>
      <c r="CH66" s="11">
        <f>IF(CH$2=$A66,0,IF(HLOOKUP(CH$2,Recipes!$H:$GI,'Production Calculator'!$A66+2,FALSE)=0,0,HLOOKUP(CH$2,Recipes!$H:$GI,'Production Calculator'!$A66+2,FALSE)*$AK66))+IF($AO66=CH$3,$AM66/VLOOKUP($AO66,Data!$A$50:$B$56,2,FALSE),0)</f>
        <v>0</v>
      </c>
      <c r="CI66" s="11">
        <f>IF(CI$2=$A66,0,IF(HLOOKUP(CI$2,Recipes!$H:$GI,'Production Calculator'!$A66+2,FALSE)=0,0,HLOOKUP(CI$2,Recipes!$H:$GI,'Production Calculator'!$A66+2,FALSE)*$AK66))+IF($AO66=CI$3,$AM66/VLOOKUP($AO66,Data!$A$50:$B$56,2,FALSE),0)</f>
        <v>0</v>
      </c>
      <c r="CJ66" s="11">
        <f>IF(CJ$2=$A66,0,IF(HLOOKUP(CJ$2,Recipes!$H:$GI,'Production Calculator'!$A66+2,FALSE)=0,0,HLOOKUP(CJ$2,Recipes!$H:$GI,'Production Calculator'!$A66+2,FALSE)*$AK66))+IF($AO66=CJ$3,$AM66/VLOOKUP($AO66,Data!$A$50:$B$56,2,FALSE),0)</f>
        <v>0</v>
      </c>
      <c r="CK66" s="11">
        <f>IF(CK$2=$A66,0,IF(HLOOKUP(CK$2,Recipes!$H:$GI,'Production Calculator'!$A66+2,FALSE)=0,0,HLOOKUP(CK$2,Recipes!$H:$GI,'Production Calculator'!$A66+2,FALSE)*$AK66))+IF($AO66=CK$3,$AM66/VLOOKUP($AO66,Data!$A$50:$B$56,2,FALSE),0)</f>
        <v>0</v>
      </c>
      <c r="CL66" s="11">
        <f>IF(CL$2=$A66,0,IF(HLOOKUP(CL$2,Recipes!$H:$GI,'Production Calculator'!$A66+2,FALSE)=0,0,HLOOKUP(CL$2,Recipes!$H:$GI,'Production Calculator'!$A66+2,FALSE)*$AK66))+IF($AO66=CL$3,$AM66/VLOOKUP($AO66,Data!$A$50:$B$56,2,FALSE),0)</f>
        <v>0</v>
      </c>
      <c r="CM66" s="11">
        <f>IF(CM$2=$A66,0,IF(HLOOKUP(CM$2,Recipes!$H:$GI,'Production Calculator'!$A66+2,FALSE)=0,0,HLOOKUP(CM$2,Recipes!$H:$GI,'Production Calculator'!$A66+2,FALSE)*$AK66))+IF($AO66=CM$3,$AM66/VLOOKUP($AO66,Data!$A$50:$B$56,2,FALSE),0)</f>
        <v>0</v>
      </c>
      <c r="CN66" s="11">
        <f>IF(CN$2=$A66,0,IF(HLOOKUP(CN$2,Recipes!$H:$GI,'Production Calculator'!$A66+2,FALSE)=0,0,HLOOKUP(CN$2,Recipes!$H:$GI,'Production Calculator'!$A66+2,FALSE)*$AK66))+IF($AO66=CN$3,$AM66/VLOOKUP($AO66,Data!$A$50:$B$56,2,FALSE),0)</f>
        <v>0</v>
      </c>
      <c r="CO66" s="11">
        <f>IF(CO$2=$A66,0,IF(HLOOKUP(CO$2,Recipes!$H:$GI,'Production Calculator'!$A66+2,FALSE)=0,0,HLOOKUP(CO$2,Recipes!$H:$GI,'Production Calculator'!$A66+2,FALSE)*$AK66))+IF($AO66=CO$3,$AM66/VLOOKUP($AO66,Data!$A$50:$B$56,2,FALSE),0)</f>
        <v>0</v>
      </c>
      <c r="CP66" s="11">
        <f>IF(CP$2=$A66,0,IF(HLOOKUP(CP$2,Recipes!$H:$GI,'Production Calculator'!$A66+2,FALSE)=0,0,HLOOKUP(CP$2,Recipes!$H:$GI,'Production Calculator'!$A66+2,FALSE)*$AK66))+IF($AO66=CP$3,$AM66/VLOOKUP($AO66,Data!$A$50:$B$56,2,FALSE),0)</f>
        <v>0</v>
      </c>
      <c r="CQ66" s="11">
        <f>IF(CQ$2=$A66,0,IF(HLOOKUP(CQ$2,Recipes!$H:$GI,'Production Calculator'!$A66+2,FALSE)=0,0,HLOOKUP(CQ$2,Recipes!$H:$GI,'Production Calculator'!$A66+2,FALSE)*$AK66))+IF($AO66=CQ$3,$AM66/VLOOKUP($AO66,Data!$A$50:$B$56,2,FALSE),0)</f>
        <v>0</v>
      </c>
      <c r="CR66" s="11">
        <f>IF(CR$2=$A66,0,IF(HLOOKUP(CR$2,Recipes!$H:$GI,'Production Calculator'!$A66+2,FALSE)=0,0,HLOOKUP(CR$2,Recipes!$H:$GI,'Production Calculator'!$A66+2,FALSE)*$AK66))+IF($AO66=CR$3,$AM66/VLOOKUP($AO66,Data!$A$50:$B$56,2,FALSE),0)</f>
        <v>0</v>
      </c>
      <c r="CS66" s="11">
        <f>IF(CS$2=$A66,0,IF(HLOOKUP(CS$2,Recipes!$H:$GI,'Production Calculator'!$A66+2,FALSE)=0,0,HLOOKUP(CS$2,Recipes!$H:$GI,'Production Calculator'!$A66+2,FALSE)*$AK66))+IF($AO66=CS$3,$AM66/VLOOKUP($AO66,Data!$A$50:$B$56,2,FALSE),0)</f>
        <v>0</v>
      </c>
      <c r="CT66" s="11">
        <f>IF(CT$2=$A66,0,IF(HLOOKUP(CT$2,Recipes!$H:$GI,'Production Calculator'!$A66+2,FALSE)=0,0,HLOOKUP(CT$2,Recipes!$H:$GI,'Production Calculator'!$A66+2,FALSE)*$AK66))+IF($AO66=CT$3,$AM66/VLOOKUP($AO66,Data!$A$50:$B$56,2,FALSE),0)</f>
        <v>0</v>
      </c>
      <c r="CU66" s="11">
        <f>IF(CU$2=$A66,0,IF(HLOOKUP(CU$2,Recipes!$H:$GI,'Production Calculator'!$A66+2,FALSE)=0,0,HLOOKUP(CU$2,Recipes!$H:$GI,'Production Calculator'!$A66+2,FALSE)*$AK66))+IF($AO66=CU$3,$AM66/VLOOKUP($AO66,Data!$A$50:$B$56,2,FALSE),0)</f>
        <v>0</v>
      </c>
      <c r="CV66" s="11">
        <f>IF(CV$2=$A66,0,IF(HLOOKUP(CV$2,Recipes!$H:$GI,'Production Calculator'!$A66+2,FALSE)=0,0,HLOOKUP(CV$2,Recipes!$H:$GI,'Production Calculator'!$A66+2,FALSE)*$AK66))+IF($AO66=CV$3,$AM66/VLOOKUP($AO66,Data!$A$50:$B$56,2,FALSE),0)</f>
        <v>0</v>
      </c>
      <c r="CW66" s="11">
        <f>IF(CW$2=$A66,0,IF(HLOOKUP(CW$2,Recipes!$H:$GI,'Production Calculator'!$A66+2,FALSE)=0,0,HLOOKUP(CW$2,Recipes!$H:$GI,'Production Calculator'!$A66+2,FALSE)*$AK66))+IF($AO66=CW$3,$AM66/VLOOKUP($AO66,Data!$A$50:$B$56,2,FALSE),0)</f>
        <v>0</v>
      </c>
      <c r="CX66" s="11">
        <f>IF(CX$2=$A66,0,IF(HLOOKUP(CX$2,Recipes!$H:$GI,'Production Calculator'!$A66+2,FALSE)=0,0,HLOOKUP(CX$2,Recipes!$H:$GI,'Production Calculator'!$A66+2,FALSE)*$AK66))+IF($AO66=CX$3,$AM66/VLOOKUP($AO66,Data!$A$50:$B$56,2,FALSE),0)</f>
        <v>0</v>
      </c>
      <c r="CY66" s="11">
        <f>IF(CY$2=$A66,0,IF(HLOOKUP(CY$2,Recipes!$H:$GI,'Production Calculator'!$A66+2,FALSE)=0,0,HLOOKUP(CY$2,Recipes!$H:$GI,'Production Calculator'!$A66+2,FALSE)*$AK66))+IF($AO66=CY$3,$AM66/VLOOKUP($AO66,Data!$A$50:$B$56,2,FALSE),0)</f>
        <v>0</v>
      </c>
      <c r="CZ66" s="11">
        <f>IF(CZ$2=$A66,0,IF(HLOOKUP(CZ$2,Recipes!$H:$GI,'Production Calculator'!$A66+2,FALSE)=0,0,HLOOKUP(CZ$2,Recipes!$H:$GI,'Production Calculator'!$A66+2,FALSE)*$AK66))+IF($AO66=CZ$3,$AM66/VLOOKUP($AO66,Data!$A$50:$B$56,2,FALSE),0)</f>
        <v>0</v>
      </c>
      <c r="DA66" s="11">
        <f>IF(DA$2=$A66,0,IF(HLOOKUP(DA$2,Recipes!$H:$GI,'Production Calculator'!$A66+2,FALSE)=0,0,HLOOKUP(DA$2,Recipes!$H:$GI,'Production Calculator'!$A66+2,FALSE)*$AK66))+IF($AO66=DA$3,$AM66/VLOOKUP($AO66,Data!$A$50:$B$56,2,FALSE),0)</f>
        <v>0</v>
      </c>
      <c r="DB66" s="11">
        <f>IF(DB$2=$A66,0,IF(HLOOKUP(DB$2,Recipes!$H:$GI,'Production Calculator'!$A66+2,FALSE)=0,0,HLOOKUP(DB$2,Recipes!$H:$GI,'Production Calculator'!$A66+2,FALSE)*$AK66))+IF($AO66=DB$3,$AM66/VLOOKUP($AO66,Data!$A$50:$B$56,2,FALSE),0)</f>
        <v>0</v>
      </c>
      <c r="DC66" s="11">
        <f>IF(DC$2=$A66,0,IF(HLOOKUP(DC$2,Recipes!$H:$GI,'Production Calculator'!$A66+2,FALSE)=0,0,HLOOKUP(DC$2,Recipes!$H:$GI,'Production Calculator'!$A66+2,FALSE)*$AK66))+IF($AO66=DC$3,$AM66/VLOOKUP($AO66,Data!$A$50:$B$56,2,FALSE),0)</f>
        <v>0</v>
      </c>
      <c r="DD66" s="11">
        <f>IF(DD$2=$A66,0,IF(HLOOKUP(DD$2,Recipes!$H:$GI,'Production Calculator'!$A66+2,FALSE)=0,0,HLOOKUP(DD$2,Recipes!$H:$GI,'Production Calculator'!$A66+2,FALSE)*$AK66))+IF($AO66=DD$3,$AM66/VLOOKUP($AO66,Data!$A$50:$B$56,2,FALSE),0)</f>
        <v>0</v>
      </c>
      <c r="DE66" s="11">
        <f>IF(DE$2=$A66,0,IF(HLOOKUP(DE$2,Recipes!$H:$GI,'Production Calculator'!$A66+2,FALSE)=0,0,HLOOKUP(DE$2,Recipes!$H:$GI,'Production Calculator'!$A66+2,FALSE)*$AK66))+IF($AO66=DE$3,$AM66/VLOOKUP($AO66,Data!$A$50:$B$56,2,FALSE),0)</f>
        <v>0</v>
      </c>
      <c r="DF66" s="11">
        <f>IF(DF$2=$A66,0,IF(HLOOKUP(DF$2,Recipes!$H:$GI,'Production Calculator'!$A66+2,FALSE)=0,0,HLOOKUP(DF$2,Recipes!$H:$GI,'Production Calculator'!$A66+2,FALSE)*$AK66))+IF($AO66=DF$3,$AM66/VLOOKUP($AO66,Data!$A$50:$B$56,2,FALSE),0)</f>
        <v>0</v>
      </c>
      <c r="DG66" s="11">
        <f>IF(DG$2=$A66,0,IF(HLOOKUP(DG$2,Recipes!$H:$GI,'Production Calculator'!$A66+2,FALSE)=0,0,HLOOKUP(DG$2,Recipes!$H:$GI,'Production Calculator'!$A66+2,FALSE)*$AK66))+IF($AO66=DG$3,$AM66/VLOOKUP($AO66,Data!$A$50:$B$56,2,FALSE),0)</f>
        <v>0</v>
      </c>
      <c r="DH66" s="11">
        <f>IF(DH$2=$A66,0,IF(HLOOKUP(DH$2,Recipes!$H:$GI,'Production Calculator'!$A66+2,FALSE)=0,0,HLOOKUP(DH$2,Recipes!$H:$GI,'Production Calculator'!$A66+2,FALSE)*$AK66))+IF($AO66=DH$3,$AM66/VLOOKUP($AO66,Data!$A$50:$B$56,2,FALSE),0)</f>
        <v>0</v>
      </c>
      <c r="DI66" s="11">
        <f>IF(DI$2=$A66,0,IF(HLOOKUP(DI$2,Recipes!$H:$GI,'Production Calculator'!$A66+2,FALSE)=0,0,HLOOKUP(DI$2,Recipes!$H:$GI,'Production Calculator'!$A66+2,FALSE)*$AK66))+IF($AO66=DI$3,$AM66/VLOOKUP($AO66,Data!$A$50:$B$56,2,FALSE),0)</f>
        <v>0</v>
      </c>
      <c r="DJ66" s="11">
        <f>IF(DJ$2=$A66,0,IF(HLOOKUP(DJ$2,Recipes!$H:$GI,'Production Calculator'!$A66+2,FALSE)=0,0,HLOOKUP(DJ$2,Recipes!$H:$GI,'Production Calculator'!$A66+2,FALSE)*$AK66))+IF($AO66=DJ$3,$AM66/VLOOKUP($AO66,Data!$A$50:$B$56,2,FALSE),0)</f>
        <v>0</v>
      </c>
      <c r="DK66" s="11">
        <f>IF(DK$2=$A66,0,IF(HLOOKUP(DK$2,Recipes!$H:$GI,'Production Calculator'!$A66+2,FALSE)=0,0,HLOOKUP(DK$2,Recipes!$H:$GI,'Production Calculator'!$A66+2,FALSE)*$AK66))+IF($AO66=DK$3,$AM66/VLOOKUP($AO66,Data!$A$50:$B$56,2,FALSE),0)</f>
        <v>0</v>
      </c>
      <c r="DL66" s="11">
        <f>IF(DL$2=$A66,0,IF(HLOOKUP(DL$2,Recipes!$H:$GI,'Production Calculator'!$A66+2,FALSE)=0,0,HLOOKUP(DL$2,Recipes!$H:$GI,'Production Calculator'!$A66+2,FALSE)*$AK66))+IF($AO66=DL$3,$AM66/VLOOKUP($AO66,Data!$A$50:$B$56,2,FALSE),0)</f>
        <v>0</v>
      </c>
      <c r="DM66" s="11">
        <f>IF(DM$2=$A66,0,IF(HLOOKUP(DM$2,Recipes!$H:$GI,'Production Calculator'!$A66+2,FALSE)=0,0,HLOOKUP(DM$2,Recipes!$H:$GI,'Production Calculator'!$A66+2,FALSE)*$AK66))+IF($AO66=DM$3,$AM66/VLOOKUP($AO66,Data!$A$50:$B$56,2,FALSE),0)</f>
        <v>0</v>
      </c>
      <c r="DN66" s="11">
        <f>IF(DN$2=$A66,0,IF(HLOOKUP(DN$2,Recipes!$H:$GI,'Production Calculator'!$A66+2,FALSE)=0,0,HLOOKUP(DN$2,Recipes!$H:$GI,'Production Calculator'!$A66+2,FALSE)*$AK66))+IF($AO66=DN$3,$AM66/VLOOKUP($AO66,Data!$A$50:$B$56,2,FALSE),0)</f>
        <v>0</v>
      </c>
      <c r="DO66" s="11">
        <f>IF(DO$2=$A66,0,IF(HLOOKUP(DO$2,Recipes!$H:$GI,'Production Calculator'!$A66+2,FALSE)=0,0,HLOOKUP(DO$2,Recipes!$H:$GI,'Production Calculator'!$A66+2,FALSE)*$AK66))+IF($AO66=DO$3,$AM66/VLOOKUP($AO66,Data!$A$50:$B$56,2,FALSE),0)</f>
        <v>0</v>
      </c>
      <c r="DP66" s="11">
        <f>IF(DP$2=$A66,0,IF(HLOOKUP(DP$2,Recipes!$H:$GI,'Production Calculator'!$A66+2,FALSE)=0,0,HLOOKUP(DP$2,Recipes!$H:$GI,'Production Calculator'!$A66+2,FALSE)*$AK66))+IF($AO66=DP$3,$AM66/VLOOKUP($AO66,Data!$A$50:$B$56,2,FALSE),0)</f>
        <v>0</v>
      </c>
      <c r="DQ66" s="11">
        <f>IF(DQ$2=$A66,0,IF(HLOOKUP(DQ$2,Recipes!$H:$GI,'Production Calculator'!$A66+2,FALSE)=0,0,HLOOKUP(DQ$2,Recipes!$H:$GI,'Production Calculator'!$A66+2,FALSE)*$AK66))+IF($AO66=DQ$3,$AM66/VLOOKUP($AO66,Data!$A$50:$B$56,2,FALSE),0)</f>
        <v>0</v>
      </c>
      <c r="DR66" s="11">
        <f>IF(DR$2=$A66,0,IF(HLOOKUP(DR$2,Recipes!$H:$GI,'Production Calculator'!$A66+2,FALSE)=0,0,HLOOKUP(DR$2,Recipes!$H:$GI,'Production Calculator'!$A66+2,FALSE)*$AK66))+IF($AO66=DR$3,$AM66/VLOOKUP($AO66,Data!$A$50:$B$56,2,FALSE),0)</f>
        <v>0</v>
      </c>
      <c r="DS66" s="11">
        <f>IF(DS$2=$A66,0,IF(HLOOKUP(DS$2,Recipes!$H:$GI,'Production Calculator'!$A66+2,FALSE)=0,0,HLOOKUP(DS$2,Recipes!$H:$GI,'Production Calculator'!$A66+2,FALSE)*$AK66))+IF($AO66=DS$3,$AM66/VLOOKUP($AO66,Data!$A$50:$B$56,2,FALSE),0)</f>
        <v>0</v>
      </c>
      <c r="DT66" s="11">
        <f>IF(DT$2=$A66,0,IF(HLOOKUP(DT$2,Recipes!$H:$GI,'Production Calculator'!$A66+2,FALSE)=0,0,HLOOKUP(DT$2,Recipes!$H:$GI,'Production Calculator'!$A66+2,FALSE)*$AK66))+IF($AO66=DT$3,$AM66/VLOOKUP($AO66,Data!$A$50:$B$56,2,FALSE),0)</f>
        <v>0</v>
      </c>
      <c r="DU66" s="11">
        <f>IF(DU$2=$A66,0,IF(HLOOKUP(DU$2,Recipes!$H:$GI,'Production Calculator'!$A66+2,FALSE)=0,0,HLOOKUP(DU$2,Recipes!$H:$GI,'Production Calculator'!$A66+2,FALSE)*$AK66))+IF($AO66=DU$3,$AM66/VLOOKUP($AO66,Data!$A$50:$B$56,2,FALSE),0)</f>
        <v>0</v>
      </c>
      <c r="DV66" s="11">
        <f>IF(DV$2=$A66,0,IF(HLOOKUP(DV$2,Recipes!$H:$GI,'Production Calculator'!$A66+2,FALSE)=0,0,HLOOKUP(DV$2,Recipes!$H:$GI,'Production Calculator'!$A66+2,FALSE)*$AK66))+IF($AO66=DV$3,$AM66/VLOOKUP($AO66,Data!$A$50:$B$56,2,FALSE),0)</f>
        <v>0</v>
      </c>
      <c r="DW66" s="11">
        <f>IF(DW$2=$A66,0,IF(HLOOKUP(DW$2,Recipes!$H:$GI,'Production Calculator'!$A66+2,FALSE)=0,0,HLOOKUP(DW$2,Recipes!$H:$GI,'Production Calculator'!$A66+2,FALSE)*$AK66))+IF($AO66=DW$3,$AM66/VLOOKUP($AO66,Data!$A$50:$B$56,2,FALSE),0)</f>
        <v>0</v>
      </c>
      <c r="DX66" s="11">
        <f>IF(DX$2=$A66,0,IF(HLOOKUP(DX$2,Recipes!$H:$GI,'Production Calculator'!$A66+2,FALSE)=0,0,HLOOKUP(DX$2,Recipes!$H:$GI,'Production Calculator'!$A66+2,FALSE)*$AK66))+IF($AO66=DX$3,$AM66/VLOOKUP($AO66,Data!$A$50:$B$56,2,FALSE),0)</f>
        <v>0</v>
      </c>
      <c r="DY66" s="11">
        <f>IF(DY$2=$A66,0,IF(HLOOKUP(DY$2,Recipes!$H:$GI,'Production Calculator'!$A66+2,FALSE)=0,0,HLOOKUP(DY$2,Recipes!$H:$GI,'Production Calculator'!$A66+2,FALSE)*$AK66))+IF($AO66=DY$3,$AM66/VLOOKUP($AO66,Data!$A$50:$B$56,2,FALSE),0)</f>
        <v>0</v>
      </c>
      <c r="DZ66" s="11">
        <f>IF(DZ$2=$A66,0,IF(HLOOKUP(DZ$2,Recipes!$H:$GI,'Production Calculator'!$A66+2,FALSE)=0,0,HLOOKUP(DZ$2,Recipes!$H:$GI,'Production Calculator'!$A66+2,FALSE)*$AK66))+IF($AO66=DZ$3,$AM66/VLOOKUP($AO66,Data!$A$50:$B$56,2,FALSE),0)</f>
        <v>0</v>
      </c>
      <c r="EA66" s="11">
        <f>IF(EA$2=$A66,0,IF(HLOOKUP(EA$2,Recipes!$H:$GI,'Production Calculator'!$A66+2,FALSE)=0,0,HLOOKUP(EA$2,Recipes!$H:$GI,'Production Calculator'!$A66+2,FALSE)*$AK66))+IF($AO66=EA$3,$AM66/VLOOKUP($AO66,Data!$A$50:$B$56,2,FALSE),0)</f>
        <v>0</v>
      </c>
      <c r="EB66" s="11">
        <f>IF(EB$2=$A66,0,IF(HLOOKUP(EB$2,Recipes!$H:$GI,'Production Calculator'!$A66+2,FALSE)=0,0,HLOOKUP(EB$2,Recipes!$H:$GI,'Production Calculator'!$A66+2,FALSE)*$AK66))+IF($AO66=EB$3,$AM66/VLOOKUP($AO66,Data!$A$50:$B$56,2,FALSE),0)</f>
        <v>0</v>
      </c>
      <c r="EC66" s="11">
        <f>IF(EC$2=$A66,0,IF(HLOOKUP(EC$2,Recipes!$H:$GI,'Production Calculator'!$A66+2,FALSE)=0,0,HLOOKUP(EC$2,Recipes!$H:$GI,'Production Calculator'!$A66+2,FALSE)*$AK66))+IF($AO66=EC$3,$AM66/VLOOKUP($AO66,Data!$A$50:$B$56,2,FALSE),0)</f>
        <v>0</v>
      </c>
      <c r="ED66" s="11">
        <f>IF(ED$2=$A66,0,IF(HLOOKUP(ED$2,Recipes!$H:$GI,'Production Calculator'!$A66+2,FALSE)=0,0,HLOOKUP(ED$2,Recipes!$H:$GI,'Production Calculator'!$A66+2,FALSE)*$AK66))+IF($AO66=ED$3,$AM66/VLOOKUP($AO66,Data!$A$50:$B$56,2,FALSE),0)</f>
        <v>0</v>
      </c>
      <c r="EE66" s="11">
        <f>IF(EE$2=$A66,0,IF(HLOOKUP(EE$2,Recipes!$H:$GI,'Production Calculator'!$A66+2,FALSE)=0,0,HLOOKUP(EE$2,Recipes!$H:$GI,'Production Calculator'!$A66+2,FALSE)*$AK66))+IF($AO66=EE$3,$AM66/VLOOKUP($AO66,Data!$A$50:$B$56,2,FALSE),0)</f>
        <v>0</v>
      </c>
      <c r="EF66" s="11">
        <f>IF(EF$2=$A66,0,IF(HLOOKUP(EF$2,Recipes!$H:$GI,'Production Calculator'!$A66+2,FALSE)=0,0,HLOOKUP(EF$2,Recipes!$H:$GI,'Production Calculator'!$A66+2,FALSE)*$AK66))+IF($AO66=EF$3,$AM66/VLOOKUP($AO66,Data!$A$50:$B$56,2,FALSE),0)</f>
        <v>0</v>
      </c>
      <c r="EG66" s="11">
        <f>IF(EG$2=$A66,0,IF(HLOOKUP(EG$2,Recipes!$H:$GI,'Production Calculator'!$A66+2,FALSE)=0,0,HLOOKUP(EG$2,Recipes!$H:$GI,'Production Calculator'!$A66+2,FALSE)*$AK66))+IF($AO66=EG$3,$AM66/VLOOKUP($AO66,Data!$A$50:$B$56,2,FALSE),0)</f>
        <v>0</v>
      </c>
      <c r="EH66" s="11">
        <f>IF(EH$2=$A66,0,IF(HLOOKUP(EH$2,Recipes!$H:$GI,'Production Calculator'!$A66+2,FALSE)=0,0,HLOOKUP(EH$2,Recipes!$H:$GI,'Production Calculator'!$A66+2,FALSE)*$AK66))+IF($AO66=EH$3,$AM66/VLOOKUP($AO66,Data!$A$50:$B$56,2,FALSE),0)</f>
        <v>0</v>
      </c>
      <c r="EI66" s="11">
        <f>IF(EI$2=$A66,0,IF(HLOOKUP(EI$2,Recipes!$H:$GI,'Production Calculator'!$A66+2,FALSE)=0,0,HLOOKUP(EI$2,Recipes!$H:$GI,'Production Calculator'!$A66+2,FALSE)*$AK66))+IF($AO66=EI$3,$AM66/VLOOKUP($AO66,Data!$A$50:$B$56,2,FALSE),0)</f>
        <v>0</v>
      </c>
      <c r="EJ66" s="11">
        <f>IF(EJ$2=$A66,0,IF(HLOOKUP(EJ$2,Recipes!$H:$GI,'Production Calculator'!$A66+2,FALSE)=0,0,HLOOKUP(EJ$2,Recipes!$H:$GI,'Production Calculator'!$A66+2,FALSE)*$AK66))+IF($AO66=EJ$3,$AM66/VLOOKUP($AO66,Data!$A$50:$B$56,2,FALSE),0)</f>
        <v>0</v>
      </c>
      <c r="EK66" s="11">
        <f>IF(EK$2=$A66,0,IF(HLOOKUP(EK$2,Recipes!$H:$GI,'Production Calculator'!$A66+2,FALSE)=0,0,HLOOKUP(EK$2,Recipes!$H:$GI,'Production Calculator'!$A66+2,FALSE)*$AK66))+IF($AO66=EK$3,$AM66/VLOOKUP($AO66,Data!$A$50:$B$56,2,FALSE),0)</f>
        <v>0</v>
      </c>
      <c r="EL66" s="11">
        <f>IF(EL$2=$A66,0,IF(HLOOKUP(EL$2,Recipes!$H:$GI,'Production Calculator'!$A66+2,FALSE)=0,0,HLOOKUP(EL$2,Recipes!$H:$GI,'Production Calculator'!$A66+2,FALSE)*$AK66))+IF($AO66=EL$3,$AM66/VLOOKUP($AO66,Data!$A$50:$B$56,2,FALSE),0)</f>
        <v>0</v>
      </c>
      <c r="EM66" s="11">
        <f>IF(EM$2=$A66,0,IF(HLOOKUP(EM$2,Recipes!$H:$GI,'Production Calculator'!$A66+2,FALSE)=0,0,HLOOKUP(EM$2,Recipes!$H:$GI,'Production Calculator'!$A66+2,FALSE)*$AK66))+IF($AO66=EM$3,$AM66/VLOOKUP($AO66,Data!$A$50:$B$56,2,FALSE),0)</f>
        <v>0</v>
      </c>
      <c r="EN66" s="11">
        <f>IF(EN$2=$A66,0,IF(HLOOKUP(EN$2,Recipes!$H:$GI,'Production Calculator'!$A66+2,FALSE)=0,0,HLOOKUP(EN$2,Recipes!$H:$GI,'Production Calculator'!$A66+2,FALSE)*$AK66))+IF($AO66=EN$3,$AM66/VLOOKUP($AO66,Data!$A$50:$B$56,2,FALSE),0)</f>
        <v>0</v>
      </c>
      <c r="EO66" s="11">
        <f>IF(EO$2=$A66,0,IF(HLOOKUP(EO$2,Recipes!$H:$GI,'Production Calculator'!$A66+2,FALSE)=0,0,HLOOKUP(EO$2,Recipes!$H:$GI,'Production Calculator'!$A66+2,FALSE)*$AK66))+IF($AO66=EO$3,$AM66/VLOOKUP($AO66,Data!$A$50:$B$56,2,FALSE),0)</f>
        <v>0</v>
      </c>
      <c r="EP66" s="11">
        <f>IF(EP$2=$A66,0,IF(HLOOKUP(EP$2,Recipes!$H:$GI,'Production Calculator'!$A66+2,FALSE)=0,0,HLOOKUP(EP$2,Recipes!$H:$GI,'Production Calculator'!$A66+2,FALSE)*$AK66))+IF($AO66=EP$3,$AM66/VLOOKUP($AO66,Data!$A$50:$B$56,2,FALSE),0)</f>
        <v>0</v>
      </c>
      <c r="EQ66" s="11">
        <f>IF(EQ$2=$A66,0,IF(HLOOKUP(EQ$2,Recipes!$H:$GI,'Production Calculator'!$A66+2,FALSE)=0,0,HLOOKUP(EQ$2,Recipes!$H:$GI,'Production Calculator'!$A66+2,FALSE)*$AK66))+IF($AO66=EQ$3,$AM66/VLOOKUP($AO66,Data!$A$50:$B$56,2,FALSE),0)</f>
        <v>0</v>
      </c>
      <c r="ER66" s="11">
        <f>IF(ER$2=$A66,0,IF(HLOOKUP(ER$2,Recipes!$H:$GI,'Production Calculator'!$A66+2,FALSE)=0,0,HLOOKUP(ER$2,Recipes!$H:$GI,'Production Calculator'!$A66+2,FALSE)*$AK66))+IF($AO66=ER$3,$AM66/VLOOKUP($AO66,Data!$A$50:$B$56,2,FALSE),0)</f>
        <v>0</v>
      </c>
      <c r="ES66" s="11">
        <f>IF(ES$2=$A66,0,IF(HLOOKUP(ES$2,Recipes!$H:$GI,'Production Calculator'!$A66+2,FALSE)=0,0,HLOOKUP(ES$2,Recipes!$H:$GI,'Production Calculator'!$A66+2,FALSE)*$AK66))+IF($AO66=ES$3,$AM66/VLOOKUP($AO66,Data!$A$50:$B$56,2,FALSE),0)</f>
        <v>0</v>
      </c>
      <c r="ET66" s="11">
        <f>IF(ET$2=$A66,0,IF(HLOOKUP(ET$2,Recipes!$H:$GI,'Production Calculator'!$A66+2,FALSE)=0,0,HLOOKUP(ET$2,Recipes!$H:$GI,'Production Calculator'!$A66+2,FALSE)*$AK66))+IF($AO66=ET$3,$AM66/VLOOKUP($AO66,Data!$A$50:$B$56,2,FALSE),0)</f>
        <v>0</v>
      </c>
      <c r="EU66" s="11">
        <f>IF(EU$2=$A66,0,IF(HLOOKUP(EU$2,Recipes!$H:$GI,'Production Calculator'!$A66+2,FALSE)=0,0,HLOOKUP(EU$2,Recipes!$H:$GI,'Production Calculator'!$A66+2,FALSE)*$AK66))+IF($AO66=EU$3,$AM66/VLOOKUP($AO66,Data!$A$50:$B$56,2,FALSE),0)</f>
        <v>0</v>
      </c>
      <c r="EV66" s="11">
        <f>IF(EV$2=$A66,0,IF(HLOOKUP(EV$2,Recipes!$H:$GI,'Production Calculator'!$A66+2,FALSE)=0,0,HLOOKUP(EV$2,Recipes!$H:$GI,'Production Calculator'!$A66+2,FALSE)*$AK66))+IF($AO66=EV$3,$AM66/VLOOKUP($AO66,Data!$A$50:$B$56,2,FALSE),0)</f>
        <v>0</v>
      </c>
      <c r="EW66" s="11">
        <f>IF(EW$2=$A66,0,IF(HLOOKUP(EW$2,Recipes!$H:$GI,'Production Calculator'!$A66+2,FALSE)=0,0,HLOOKUP(EW$2,Recipes!$H:$GI,'Production Calculator'!$A66+2,FALSE)*$AK66))+IF($AO66=EW$3,$AM66/VLOOKUP($AO66,Data!$A$50:$B$56,2,FALSE),0)</f>
        <v>0</v>
      </c>
      <c r="EX66" s="11">
        <f>IF(EX$2=$A66,0,IF(HLOOKUP(EX$2,Recipes!$H:$GI,'Production Calculator'!$A66+2,FALSE)=0,0,HLOOKUP(EX$2,Recipes!$H:$GI,'Production Calculator'!$A66+2,FALSE)*$AK66))+IF($AO66=EX$3,$AM66/VLOOKUP($AO66,Data!$A$50:$B$56,2,FALSE),0)</f>
        <v>0</v>
      </c>
      <c r="EY66" s="11">
        <f>IF(EY$2=$A66,0,IF(HLOOKUP(EY$2,Recipes!$H:$GI,'Production Calculator'!$A66+2,FALSE)=0,0,HLOOKUP(EY$2,Recipes!$H:$GI,'Production Calculator'!$A66+2,FALSE)*$AK66))+IF($AO66=EY$3,$AM66/VLOOKUP($AO66,Data!$A$50:$B$56,2,FALSE),0)</f>
        <v>0</v>
      </c>
      <c r="EZ66" s="11">
        <f>IF(EZ$2=$A66,0,IF(HLOOKUP(EZ$2,Recipes!$H:$GI,'Production Calculator'!$A66+2,FALSE)=0,0,HLOOKUP(EZ$2,Recipes!$H:$GI,'Production Calculator'!$A66+2,FALSE)*$AK66))+IF($AO66=EZ$3,$AM66/VLOOKUP($AO66,Data!$A$50:$B$56,2,FALSE),0)</f>
        <v>0</v>
      </c>
      <c r="FA66" s="11">
        <f>IF(FA$2=$A66,0,IF(HLOOKUP(FA$2,Recipes!$H:$GI,'Production Calculator'!$A66+2,FALSE)=0,0,HLOOKUP(FA$2,Recipes!$H:$GI,'Production Calculator'!$A66+2,FALSE)*$AK66))+IF($AO66=FA$3,$AM66/VLOOKUP($AO66,Data!$A$50:$B$56,2,FALSE),0)</f>
        <v>0</v>
      </c>
      <c r="FB66" s="11">
        <f>IF(FB$2=$A66,0,IF(HLOOKUP(FB$2,Recipes!$H:$GI,'Production Calculator'!$A66+2,FALSE)=0,0,HLOOKUP(FB$2,Recipes!$H:$GI,'Production Calculator'!$A66+2,FALSE)*$AK66))+IF($AO66=FB$3,$AM66/VLOOKUP($AO66,Data!$A$50:$B$56,2,FALSE),0)</f>
        <v>0</v>
      </c>
      <c r="FC66" s="11">
        <f>IF(FC$2=$A66,0,IF(HLOOKUP(FC$2,Recipes!$H:$GI,'Production Calculator'!$A66+2,FALSE)=0,0,HLOOKUP(FC$2,Recipes!$H:$GI,'Production Calculator'!$A66+2,FALSE)*$AK66))+IF($AO66=FC$3,$AM66/VLOOKUP($AO66,Data!$A$50:$B$56,2,FALSE),0)</f>
        <v>0</v>
      </c>
      <c r="FD66" s="11">
        <f>IF(FD$2=$A66,0,IF(HLOOKUP(FD$2,Recipes!$H:$GI,'Production Calculator'!$A66+2,FALSE)=0,0,HLOOKUP(FD$2,Recipes!$H:$GI,'Production Calculator'!$A66+2,FALSE)*$AK66))+IF($AO66=FD$3,$AM66/VLOOKUP($AO66,Data!$A$50:$B$56,2,FALSE),0)</f>
        <v>0</v>
      </c>
      <c r="FE66" s="11">
        <f>IF(FE$2=$A66,0,IF(HLOOKUP(FE$2,Recipes!$H:$GI,'Production Calculator'!$A66+2,FALSE)=0,0,HLOOKUP(FE$2,Recipes!$H:$GI,'Production Calculator'!$A66+2,FALSE)*$AK66))+IF($AO66=FE$3,$AM66/VLOOKUP($AO66,Data!$A$50:$B$56,2,FALSE),0)</f>
        <v>0</v>
      </c>
      <c r="FF66" s="11">
        <f>IF(FF$2=$A66,0,IF(HLOOKUP(FF$2,Recipes!$H:$GI,'Production Calculator'!$A66+2,FALSE)=0,0,HLOOKUP(FF$2,Recipes!$H:$GI,'Production Calculator'!$A66+2,FALSE)*$AK66))+IF($AO66=FF$3,$AM66/VLOOKUP($AO66,Data!$A$50:$B$56,2,FALSE),0)</f>
        <v>0</v>
      </c>
      <c r="FG66" s="11">
        <f>IF(FG$2=$A66,0,IF(HLOOKUP(FG$2,Recipes!$H:$GI,'Production Calculator'!$A66+2,FALSE)=0,0,HLOOKUP(FG$2,Recipes!$H:$GI,'Production Calculator'!$A66+2,FALSE)*$AK66))+IF($AO66=FG$3,$AM66/VLOOKUP($AO66,Data!$A$50:$B$56,2,FALSE),0)</f>
        <v>0</v>
      </c>
      <c r="FH66" s="11">
        <f>IF(FH$2=$A66,0,IF(HLOOKUP(FH$2,Recipes!$H:$GI,'Production Calculator'!$A66+2,FALSE)=0,0,HLOOKUP(FH$2,Recipes!$H:$GI,'Production Calculator'!$A66+2,FALSE)*$AK66))+IF($AO66=FH$3,$AM66/VLOOKUP($AO66,Data!$A$50:$B$56,2,FALSE),0)</f>
        <v>0</v>
      </c>
      <c r="FI66" s="11">
        <f>IF(FI$2=$A66,0,IF(HLOOKUP(FI$2,Recipes!$H:$GI,'Production Calculator'!$A66+2,FALSE)=0,0,HLOOKUP(FI$2,Recipes!$H:$GI,'Production Calculator'!$A66+2,FALSE)*$AK66))+IF($AO66=FI$3,$AM66/VLOOKUP($AO66,Data!$A$50:$B$56,2,FALSE),0)</f>
        <v>0</v>
      </c>
      <c r="FJ66" s="11">
        <f>IF(FJ$2=$A66,0,IF(HLOOKUP(FJ$2,Recipes!$H:$GI,'Production Calculator'!$A66+2,FALSE)=0,0,HLOOKUP(FJ$2,Recipes!$H:$GI,'Production Calculator'!$A66+2,FALSE)*$AK66))+IF($AO66=FJ$3,$AM66/VLOOKUP($AO66,Data!$A$50:$B$56,2,FALSE),0)</f>
        <v>0</v>
      </c>
      <c r="FK66" s="11">
        <f>IF(FK$2=$A66,0,IF(HLOOKUP(FK$2,Recipes!$H:$GI,'Production Calculator'!$A66+2,FALSE)=0,0,HLOOKUP(FK$2,Recipes!$H:$GI,'Production Calculator'!$A66+2,FALSE)*$AK66))+IF($AO66=FK$3,$AM66/VLOOKUP($AO66,Data!$A$50:$B$56,2,FALSE),0)</f>
        <v>0</v>
      </c>
      <c r="FL66" s="11">
        <f>IF(FL$2=$A66,0,IF(HLOOKUP(FL$2,Recipes!$H:$GI,'Production Calculator'!$A66+2,FALSE)=0,0,HLOOKUP(FL$2,Recipes!$H:$GI,'Production Calculator'!$A66+2,FALSE)*$AK66))+IF($AO66=FL$3,$AM66/VLOOKUP($AO66,Data!$A$50:$B$56,2,FALSE),0)</f>
        <v>0</v>
      </c>
      <c r="FM66" s="11">
        <f>IF(FM$2=$A66,0,IF(HLOOKUP(FM$2,Recipes!$H:$GI,'Production Calculator'!$A66+2,FALSE)=0,0,HLOOKUP(FM$2,Recipes!$H:$GI,'Production Calculator'!$A66+2,FALSE)*$AK66))+IF($AO66=FM$3,$AM66/VLOOKUP($AO66,Data!$A$50:$B$56,2,FALSE),0)</f>
        <v>0</v>
      </c>
      <c r="FN66" s="11">
        <f>IF(FN$2=$A66,0,IF(HLOOKUP(FN$2,Recipes!$H:$GI,'Production Calculator'!$A66+2,FALSE)=0,0,HLOOKUP(FN$2,Recipes!$H:$GI,'Production Calculator'!$A66+2,FALSE)*$AK66))+IF($AO66=FN$3,$AM66/VLOOKUP($AO66,Data!$A$50:$B$56,2,FALSE),0)</f>
        <v>0</v>
      </c>
      <c r="FO66" s="11">
        <f>IF(FO$2=$A66,0,IF(HLOOKUP(FO$2,Recipes!$H:$GI,'Production Calculator'!$A66+2,FALSE)=0,0,HLOOKUP(FO$2,Recipes!$H:$GI,'Production Calculator'!$A66+2,FALSE)*$AK66))+IF($AO66=FO$3,$AM66/VLOOKUP($AO66,Data!$A$50:$B$56,2,FALSE),0)</f>
        <v>0</v>
      </c>
      <c r="FP66" s="11">
        <f>IF(FP$2=$A66,0,IF(HLOOKUP(FP$2,Recipes!$H:$GI,'Production Calculator'!$A66+2,FALSE)=0,0,HLOOKUP(FP$2,Recipes!$H:$GI,'Production Calculator'!$A66+2,FALSE)*$AK66))+IF($AO66=FP$3,$AM66/VLOOKUP($AO66,Data!$A$50:$B$56,2,FALSE),0)</f>
        <v>0</v>
      </c>
      <c r="FQ66" s="11">
        <f>IF(FQ$2=$A66,0,IF(HLOOKUP(FQ$2,Recipes!$H:$GI,'Production Calculator'!$A66+2,FALSE)=0,0,HLOOKUP(FQ$2,Recipes!$H:$GI,'Production Calculator'!$A66+2,FALSE)*$AK66))+IF($AO66=FQ$3,$AM66/VLOOKUP($AO66,Data!$A$50:$B$56,2,FALSE),0)</f>
        <v>0</v>
      </c>
      <c r="FR66" s="11">
        <f>IF(FR$2=$A66,0,IF(HLOOKUP(FR$2,Recipes!$H:$GI,'Production Calculator'!$A66+2,FALSE)=0,0,HLOOKUP(FR$2,Recipes!$H:$GI,'Production Calculator'!$A66+2,FALSE)*$AK66))+IF($AO66=FR$3,$AM66/VLOOKUP($AO66,Data!$A$50:$B$56,2,FALSE),0)</f>
        <v>0</v>
      </c>
      <c r="FS66" s="11">
        <f>IF(FS$2=$A66,0,IF(HLOOKUP(FS$2,Recipes!$H:$GI,'Production Calculator'!$A66+2,FALSE)=0,0,HLOOKUP(FS$2,Recipes!$H:$GI,'Production Calculator'!$A66+2,FALSE)*$AK66))+IF($AO66=FS$3,$AM66/VLOOKUP($AO66,Data!$A$50:$B$56,2,FALSE),0)</f>
        <v>0</v>
      </c>
      <c r="FT66" s="11">
        <f>IF(FT$2=$A66,0,IF(HLOOKUP(FT$2,Recipes!$H:$GI,'Production Calculator'!$A66+2,FALSE)=0,0,HLOOKUP(FT$2,Recipes!$H:$GI,'Production Calculator'!$A66+2,FALSE)*$AK66))+IF($AO66=FT$3,$AM66/VLOOKUP($AO66,Data!$A$50:$B$56,2,FALSE),0)</f>
        <v>0</v>
      </c>
      <c r="FU66" s="11">
        <f>IF(FU$2=$A66,0,IF(HLOOKUP(FU$2,Recipes!$H:$GI,'Production Calculator'!$A66+2,FALSE)=0,0,HLOOKUP(FU$2,Recipes!$H:$GI,'Production Calculator'!$A66+2,FALSE)*$AK66))+IF($AO66=FU$3,$AM66/VLOOKUP($AO66,Data!$A$50:$B$56,2,FALSE),0)</f>
        <v>0</v>
      </c>
      <c r="FV66" s="11">
        <f>IF(FV$2=$A66,0,IF(HLOOKUP(FV$2,Recipes!$H:$GI,'Production Calculator'!$A66+2,FALSE)=0,0,HLOOKUP(FV$2,Recipes!$H:$GI,'Production Calculator'!$A66+2,FALSE)*$AK66))+IF($AO66=FV$3,$AM66/VLOOKUP($AO66,Data!$A$50:$B$56,2,FALSE),0)</f>
        <v>0</v>
      </c>
      <c r="FW66" s="11">
        <f>IF(FW$2=$A66,0,IF(HLOOKUP(FW$2,Recipes!$H:$GI,'Production Calculator'!$A66+2,FALSE)=0,0,HLOOKUP(FW$2,Recipes!$H:$GI,'Production Calculator'!$A66+2,FALSE)*$AK66))+IF($AO66=FW$3,$AM66/VLOOKUP($AO66,Data!$A$50:$B$56,2,FALSE),0)</f>
        <v>0</v>
      </c>
      <c r="FX66" s="11">
        <f>IF(FX$2=$A66,0,IF(HLOOKUP(FX$2,Recipes!$H:$GI,'Production Calculator'!$A66+2,FALSE)=0,0,HLOOKUP(FX$2,Recipes!$H:$GI,'Production Calculator'!$A66+2,FALSE)*$AK66))+IF($AO66=FX$3,$AM66/VLOOKUP($AO66,Data!$A$50:$B$56,2,FALSE),0)</f>
        <v>0</v>
      </c>
      <c r="FY66" s="11">
        <f>IF(FY$2=$A66,0,IF(HLOOKUP(FY$2,Recipes!$H:$GI,'Production Calculator'!$A66+2,FALSE)=0,0,HLOOKUP(FY$2,Recipes!$H:$GI,'Production Calculator'!$A66+2,FALSE)*$AK66))+IF($AO66=FY$3,$AM66/VLOOKUP($AO66,Data!$A$50:$B$56,2,FALSE),0)</f>
        <v>0</v>
      </c>
      <c r="FZ66" s="11">
        <f>IF(FZ$2=$A66,0,IF(HLOOKUP(FZ$2,Recipes!$H:$GI,'Production Calculator'!$A66+2,FALSE)=0,0,HLOOKUP(FZ$2,Recipes!$H:$GI,'Production Calculator'!$A66+2,FALSE)*$AK66))+IF($AO66=FZ$3,$AM66/VLOOKUP($AO66,Data!$A$50:$B$56,2,FALSE),0)</f>
        <v>0</v>
      </c>
      <c r="GA66" s="11">
        <f>IF(GA$2=$A66,0,IF(HLOOKUP(GA$2,Recipes!$H:$GI,'Production Calculator'!$A66+2,FALSE)=0,0,HLOOKUP(GA$2,Recipes!$H:$GI,'Production Calculator'!$A66+2,FALSE)*$AK66))+IF($AO66=GA$3,$AM66/VLOOKUP($AO66,Data!$A$50:$B$56,2,FALSE),0)</f>
        <v>0</v>
      </c>
      <c r="GB66" s="11">
        <f>IF(GB$2=$A66,0,IF(HLOOKUP(GB$2,Recipes!$H:$GI,'Production Calculator'!$A66+2,FALSE)=0,0,HLOOKUP(GB$2,Recipes!$H:$GI,'Production Calculator'!$A66+2,FALSE)*$AK66))+IF($AO66=GB$3,$AM66/VLOOKUP($AO66,Data!$A$50:$B$56,2,FALSE),0)</f>
        <v>0</v>
      </c>
      <c r="GC66" s="11">
        <f>IF(GC$2=$A66,0,IF(HLOOKUP(GC$2,Recipes!$H:$GI,'Production Calculator'!$A66+2,FALSE)=0,0,HLOOKUP(GC$2,Recipes!$H:$GI,'Production Calculator'!$A66+2,FALSE)*$AK66))+IF($AO66=GC$3,$AM66/VLOOKUP($AO66,Data!$A$50:$B$56,2,FALSE),0)</f>
        <v>0</v>
      </c>
      <c r="GD66" s="11">
        <f>IF(GD$2=$A66,0,IF(HLOOKUP(GD$2,Recipes!$H:$GI,'Production Calculator'!$A66+2,FALSE)=0,0,HLOOKUP(GD$2,Recipes!$H:$GI,'Production Calculator'!$A66+2,FALSE)*$AK66))+IF($AO66=GD$3,$AM66/VLOOKUP($AO66,Data!$A$50:$B$56,2,FALSE),0)</f>
        <v>0</v>
      </c>
      <c r="GE66" s="11">
        <f>IF(GE$2=$A66,0,IF(HLOOKUP(GE$2,Recipes!$H:$GI,'Production Calculator'!$A66+2,FALSE)=0,0,HLOOKUP(GE$2,Recipes!$H:$GI,'Production Calculator'!$A66+2,FALSE)*$AK66))+IF($AO66=GE$3,$AM66/VLOOKUP($AO66,Data!$A$50:$B$56,2,FALSE),0)</f>
        <v>0</v>
      </c>
      <c r="GF66" s="11">
        <f>IF(GF$2=$A66,0,IF(HLOOKUP(GF$2,Recipes!$H:$GI,'Production Calculator'!$A66+2,FALSE)=0,0,HLOOKUP(GF$2,Recipes!$H:$GI,'Production Calculator'!$A66+2,FALSE)*$AK66))+IF($AO66=GF$3,$AM66/VLOOKUP($AO66,Data!$A$50:$B$56,2,FALSE),0)</f>
        <v>0</v>
      </c>
      <c r="GG66" s="11">
        <f>IF(GG$2=$A66,0,IF(HLOOKUP(GG$2,Recipes!$H:$GI,'Production Calculator'!$A66+2,FALSE)=0,0,HLOOKUP(GG$2,Recipes!$H:$GI,'Production Calculator'!$A66+2,FALSE)*$AK66))+IF($AO66=GG$3,$AM66/VLOOKUP($AO66,Data!$A$50:$B$56,2,FALSE),0)</f>
        <v>0</v>
      </c>
      <c r="GH66" s="11">
        <f>IF(GH$2=$A66,0,IF(HLOOKUP(GH$2,Recipes!$H:$GI,'Production Calculator'!$A66+2,FALSE)=0,0,HLOOKUP(GH$2,Recipes!$H:$GI,'Production Calculator'!$A66+2,FALSE)*$AK66))+IF($AO66=GH$3,$AM66/VLOOKUP($AO66,Data!$A$50:$B$56,2,FALSE),0)</f>
        <v>0</v>
      </c>
      <c r="GI66" s="11">
        <f>IF(GI$2=$A66,0,IF(HLOOKUP(GI$2,Recipes!$H:$GI,'Production Calculator'!$A66+2,FALSE)=0,0,HLOOKUP(GI$2,Recipes!$H:$GI,'Production Calculator'!$A66+2,FALSE)*$AK66))+IF($AO66=GI$3,$AM66/VLOOKUP($AO66,Data!$A$50:$B$56,2,FALSE),0)</f>
        <v>0</v>
      </c>
      <c r="GJ66" s="11">
        <f>IF(GJ$2=$A66,0,IF(HLOOKUP(GJ$2,Recipes!$H:$GI,'Production Calculator'!$A66+2,FALSE)=0,0,HLOOKUP(GJ$2,Recipes!$H:$GI,'Production Calculator'!$A66+2,FALSE)*$AK66))+IF($AO66=GJ$3,$AM66/VLOOKUP($AO66,Data!$A$50:$B$56,2,FALSE),0)</f>
        <v>0</v>
      </c>
      <c r="GK66" s="11">
        <f>IF(GK$2=$A66,0,IF(HLOOKUP(GK$2,Recipes!$H:$GI,'Production Calculator'!$A66+2,FALSE)=0,0,HLOOKUP(GK$2,Recipes!$H:$GI,'Production Calculator'!$A66+2,FALSE)*$AK66))+IF($AO66=GK$3,$AM66/VLOOKUP($AO66,Data!$A$50:$B$56,2,FALSE),0)</f>
        <v>0</v>
      </c>
      <c r="GL66" s="11">
        <f>IF(GL$2=$A66,0,IF(HLOOKUP(GL$2,Recipes!$H:$GI,'Production Calculator'!$A66+2,FALSE)=0,0,HLOOKUP(GL$2,Recipes!$H:$GI,'Production Calculator'!$A66+2,FALSE)*$AK66))+IF($AO66=GL$3,$AM66/VLOOKUP($AO66,Data!$A$50:$B$56,2,FALSE),0)</f>
        <v>0</v>
      </c>
      <c r="GM66" s="11">
        <f>IF(GM$2=$A66,0,IF(HLOOKUP(GM$2,Recipes!$H:$GI,'Production Calculator'!$A66+2,FALSE)=0,0,HLOOKUP(GM$2,Recipes!$H:$GI,'Production Calculator'!$A66+2,FALSE)*$AK66))+IF($AO66=GM$3,$AM66/VLOOKUP($AO66,Data!$A$50:$B$56,2,FALSE),0)</f>
        <v>0</v>
      </c>
      <c r="GN66" s="11">
        <f>IF(GN$2=$A66,0,IF(HLOOKUP(GN$2,Recipes!$H:$GI,'Production Calculator'!$A66+2,FALSE)=0,0,HLOOKUP(GN$2,Recipes!$H:$GI,'Production Calculator'!$A66+2,FALSE)*$AK66))+IF($AO66=GN$3,$AM66/VLOOKUP($AO66,Data!$A$50:$B$56,2,FALSE),0)</f>
        <v>0</v>
      </c>
      <c r="GO66" s="11">
        <f>IF(GO$2=$A66,0,IF(HLOOKUP(GO$2,Recipes!$H:$GI,'Production Calculator'!$A66+2,FALSE)=0,0,HLOOKUP(GO$2,Recipes!$H:$GI,'Production Calculator'!$A66+2,FALSE)*$AK66))+IF($AO66=GO$3,$AM66/VLOOKUP($AO66,Data!$A$50:$B$56,2,FALSE),0)</f>
        <v>0</v>
      </c>
      <c r="GP66" s="11">
        <f>IF(GP$2=$A66,0,IF(HLOOKUP(GP$2,Recipes!$H:$GI,'Production Calculator'!$A66+2,FALSE)=0,0,HLOOKUP(GP$2,Recipes!$H:$GI,'Production Calculator'!$A66+2,FALSE)*$AK66))+IF($AO66=GP$3,$AM66/VLOOKUP($AO66,Data!$A$50:$B$56,2,FALSE),0)</f>
        <v>0</v>
      </c>
      <c r="GQ66" s="11">
        <f>IF(GQ$2=$A66,0,IF(HLOOKUP(GQ$2,Recipes!$H:$GI,'Production Calculator'!$A66+2,FALSE)=0,0,HLOOKUP(GQ$2,Recipes!$H:$GI,'Production Calculator'!$A66+2,FALSE)*$AK66))+IF($AO66=GQ$3,$AM66/VLOOKUP($AO66,Data!$A$50:$B$56,2,FALSE),0)</f>
        <v>0</v>
      </c>
      <c r="GR66" s="11">
        <f>IF(GR$2=$A66,0,IF(HLOOKUP(GR$2,Recipes!$H:$GI,'Production Calculator'!$A66+2,FALSE)=0,0,HLOOKUP(GR$2,Recipes!$H:$GI,'Production Calculator'!$A66+2,FALSE)*$AK66))+IF($AO66=GR$3,$AM66/VLOOKUP($AO66,Data!$A$50:$B$56,2,FALSE),0)</f>
        <v>0</v>
      </c>
      <c r="GS66" s="11">
        <f>IF(GS$2=$A66,0,IF(HLOOKUP(GS$2,Recipes!$H:$GI,'Production Calculator'!$A66+2,FALSE)=0,0,HLOOKUP(GS$2,Recipes!$H:$GI,'Production Calculator'!$A66+2,FALSE)*$AK66))+IF($AO66=GS$3,$AM66/VLOOKUP($AO66,Data!$A$50:$B$56,2,FALSE),0)</f>
        <v>0</v>
      </c>
      <c r="GT66" s="11">
        <f>IF(GT$2=$A66,0,IF(HLOOKUP(GT$2,Recipes!$H:$GI,'Production Calculator'!$A66+2,FALSE)=0,0,HLOOKUP(GT$2,Recipes!$H:$GI,'Production Calculator'!$A66+2,FALSE)*$AK66))+IF($AO66=GT$3,$AM66/VLOOKUP($AO66,Data!$A$50:$B$56,2,FALSE),0)</f>
        <v>0</v>
      </c>
      <c r="GU66" s="11">
        <f>IF(GU$2=$A66,0,IF(HLOOKUP(GU$2,Recipes!$H:$GI,'Production Calculator'!$A66+2,FALSE)=0,0,HLOOKUP(GU$2,Recipes!$H:$GI,'Production Calculator'!$A66+2,FALSE)*$AK66))+IF($AO66=GU$3,$AM66/VLOOKUP($AO66,Data!$A$50:$B$56,2,FALSE),0)</f>
        <v>0</v>
      </c>
      <c r="GV66" s="11">
        <f>IF(GV$2=$A66,0,IF(HLOOKUP(GV$2,Recipes!$H:$GI,'Production Calculator'!$A66+2,FALSE)=0,0,HLOOKUP(GV$2,Recipes!$H:$GI,'Production Calculator'!$A66+2,FALSE)*$AK66))+IF($AO66=GV$3,$AM66/VLOOKUP($AO66,Data!$A$50:$B$56,2,FALSE),0)</f>
        <v>0</v>
      </c>
      <c r="GW66" s="11">
        <f>IF(GW$2=$A66,0,IF(HLOOKUP(GW$2,Recipes!$H:$GI,'Production Calculator'!$A66+2,FALSE)=0,0,HLOOKUP(GW$2,Recipes!$H:$GI,'Production Calculator'!$A66+2,FALSE)*$AK66))+IF($AO66=GW$3,$AM66/VLOOKUP($AO66,Data!$A$50:$B$56,2,FALSE),0)</f>
        <v>0</v>
      </c>
      <c r="GX66" s="11">
        <f>IF(GX$2=$A66,0,IF(HLOOKUP(GX$2,Recipes!$H:$GI,'Production Calculator'!$A66+2,FALSE)=0,0,HLOOKUP(GX$2,Recipes!$H:$GI,'Production Calculator'!$A66+2,FALSE)*$AK66))+IF($AO66=GX$3,$AM66/VLOOKUP($AO66,Data!$A$50:$B$56,2,FALSE),0)</f>
        <v>0</v>
      </c>
      <c r="GY66" s="11">
        <f>IF(GY$2=$A66,0,IF(HLOOKUP(GY$2,Recipes!$H:$GI,'Production Calculator'!$A66+2,FALSE)=0,0,HLOOKUP(GY$2,Recipes!$H:$GI,'Production Calculator'!$A66+2,FALSE)*$AK66))+IF($AO66=GY$3,$AM66/VLOOKUP($AO66,Data!$A$50:$B$56,2,FALSE),0)</f>
        <v>0</v>
      </c>
      <c r="GZ66" s="11">
        <f>IF(GZ$2=$A66,0,IF(HLOOKUP(GZ$2,Recipes!$H:$GI,'Production Calculator'!$A66+2,FALSE)=0,0,HLOOKUP(GZ$2,Recipes!$H:$GI,'Production Calculator'!$A66+2,FALSE)*$AK66))+IF($AO66=GZ$3,$AM66/VLOOKUP($AO66,Data!$A$50:$B$56,2,FALSE),0)</f>
        <v>0</v>
      </c>
      <c r="HA66" s="11">
        <f>IF(HA$2=$A66,0,IF(HLOOKUP(HA$2,Recipes!$H:$GI,'Production Calculator'!$A66+2,FALSE)=0,0,HLOOKUP(HA$2,Recipes!$H:$GI,'Production Calculator'!$A66+2,FALSE)*$AK66))+IF($AO66=HA$3,$AM66/VLOOKUP($AO66,Data!$A$50:$B$56,2,FALSE),0)</f>
        <v>0</v>
      </c>
      <c r="HB66" s="11">
        <f>IF(HB$2=$A66,0,IF(HLOOKUP(HB$2,Recipes!$H:$GI,'Production Calculator'!$A66+2,FALSE)=0,0,HLOOKUP(HB$2,Recipes!$H:$GI,'Production Calculator'!$A66+2,FALSE)*$AK66))+IF($AO66=HB$3,$AM66/VLOOKUP($AO66,Data!$A$50:$B$56,2,FALSE),0)</f>
        <v>0</v>
      </c>
      <c r="HC66" s="11">
        <f>IF(HC$2=$A66,0,IF(HLOOKUP(HC$2,Recipes!$H:$GI,'Production Calculator'!$A66+2,FALSE)=0,0,HLOOKUP(HC$2,Recipes!$H:$GI,'Production Calculator'!$A66+2,FALSE)*$AK66))+IF($AO66=HC$3,$AM66/VLOOKUP($AO66,Data!$A$50:$B$56,2,FALSE),0)</f>
        <v>0</v>
      </c>
      <c r="HD66" s="11">
        <f>IF(HD$2=$A66,0,IF(HLOOKUP(HD$2,Recipes!$H:$GI,'Production Calculator'!$A66+2,FALSE)=0,0,HLOOKUP(HD$2,Recipes!$H:$GI,'Production Calculator'!$A66+2,FALSE)*$AK66))+IF($AO66=HD$3,$AM66/VLOOKUP($AO66,Data!$A$50:$B$56,2,FALSE),0)</f>
        <v>0</v>
      </c>
      <c r="HE66" s="11">
        <f>IF(HE$2=$A66,0,IF(HLOOKUP(HE$2,Recipes!$H:$GI,'Production Calculator'!$A66+2,FALSE)=0,0,HLOOKUP(HE$2,Recipes!$H:$GI,'Production Calculator'!$A66+2,FALSE)*$AK66))+IF($AO66=HE$3,$AM66/VLOOKUP($AO66,Data!$A$50:$B$56,2,FALSE),0)</f>
        <v>0</v>
      </c>
      <c r="HF66" s="11">
        <f>IF(HF$2=$A66,0,IF(HLOOKUP(HF$2,Recipes!$H:$GI,'Production Calculator'!$A66+2,FALSE)=0,0,HLOOKUP(HF$2,Recipes!$H:$GI,'Production Calculator'!$A66+2,FALSE)*$AK66))+IF($AO66=HF$3,$AM66/VLOOKUP($AO66,Data!$A$50:$B$56,2,FALSE),0)</f>
        <v>0</v>
      </c>
      <c r="HG66" s="11">
        <f>IF(HG$2=$A66,0,IF(HLOOKUP(HG$2,Recipes!$H:$GI,'Production Calculator'!$A66+2,FALSE)=0,0,HLOOKUP(HG$2,Recipes!$H:$GI,'Production Calculator'!$A66+2,FALSE)*$AK66))+IF($AO66=HG$3,$AM66/VLOOKUP($AO66,Data!$A$50:$B$56,2,FALSE),0)</f>
        <v>0</v>
      </c>
      <c r="HH66" s="11">
        <f>IF(HH$2=$A66,0,IF(HLOOKUP(HH$2,Recipes!$H:$GI,'Production Calculator'!$A66+2,FALSE)=0,0,HLOOKUP(HH$2,Recipes!$H:$GI,'Production Calculator'!$A66+2,FALSE)*$AK66))+IF($AO66=HH$3,$AM66/VLOOKUP($AO66,Data!$A$50:$B$56,2,FALSE),0)</f>
        <v>0</v>
      </c>
      <c r="HI66" s="11">
        <f>IF(HI$2=$A66,0,IF(HLOOKUP(HI$2,Recipes!$H:$GI,'Production Calculator'!$A66+2,FALSE)=0,0,HLOOKUP(HI$2,Recipes!$H:$GI,'Production Calculator'!$A66+2,FALSE)*$AK66))+IF($AO66=HI$3,$AM66/VLOOKUP($AO66,Data!$A$50:$B$56,2,FALSE),0)</f>
        <v>0</v>
      </c>
      <c r="HJ66" s="11">
        <f>IF(HJ$2=$A66,0,IF(HLOOKUP(HJ$2,Recipes!$H:$GI,'Production Calculator'!$A66+2,FALSE)=0,0,HLOOKUP(HJ$2,Recipes!$H:$GI,'Production Calculator'!$A66+2,FALSE)*$AK66))+IF($AO66=HJ$3,$AM66/VLOOKUP($AO66,Data!$A$50:$B$56,2,FALSE),0)</f>
        <v>0</v>
      </c>
      <c r="HK66" s="11">
        <f>IF(HK$2=$A66,0,IF(HLOOKUP(HK$2,Recipes!$H:$GI,'Production Calculator'!$A66+2,FALSE)=0,0,HLOOKUP(HK$2,Recipes!$H:$GI,'Production Calculator'!$A66+2,FALSE)*$AK66))+IF($AO66=HK$3,$AM66/VLOOKUP($AO66,Data!$A$50:$B$56,2,FALSE),0)</f>
        <v>0</v>
      </c>
      <c r="HL66" s="11">
        <f>IF(HL$2=$A66,0,IF(HLOOKUP(HL$2,Recipes!$H:$GI,'Production Calculator'!$A66+2,FALSE)=0,0,HLOOKUP(HL$2,Recipes!$H:$GI,'Production Calculator'!$A66+2,FALSE)*$AK66))+IF($AO66=HL$3,$AM66/VLOOKUP($AO66,Data!$A$50:$B$56,2,FALSE),0)</f>
        <v>0</v>
      </c>
      <c r="HM66" s="11">
        <f>IF(HM$2=$A66,0,IF(HLOOKUP(HM$2,Recipes!$H:$GI,'Production Calculator'!$A66+2,FALSE)=0,0,HLOOKUP(HM$2,Recipes!$H:$GI,'Production Calculator'!$A66+2,FALSE)*$AK66))+IF($AO66=HM$3,$AM66/VLOOKUP($AO66,Data!$A$50:$B$56,2,FALSE),0)</f>
        <v>0</v>
      </c>
      <c r="HN66" s="11">
        <f>IF(HN$2=$A66,0,IF(HLOOKUP(HN$2,Recipes!$H:$GI,'Production Calculator'!$A66+2,FALSE)=0,0,HLOOKUP(HN$2,Recipes!$H:$GI,'Production Calculator'!$A66+2,FALSE)*$AK66))+IF($AO66=HN$3,$AM66/VLOOKUP($AO66,Data!$A$50:$B$56,2,FALSE),0)</f>
        <v>0</v>
      </c>
      <c r="HO66" s="11">
        <f>IF(HO$2=$A66,0,IF(HLOOKUP(HO$2,Recipes!$H:$GI,'Production Calculator'!$A66+2,FALSE)=0,0,HLOOKUP(HO$2,Recipes!$H:$GI,'Production Calculator'!$A66+2,FALSE)*$AK66))+IF($AO66=HO$3,$AM66/VLOOKUP($AO66,Data!$A$50:$B$56,2,FALSE),0)</f>
        <v>0</v>
      </c>
      <c r="HP66" s="11">
        <f>IF(HP$2=$A66,0,IF(HLOOKUP(HP$2,Recipes!$H:$GI,'Production Calculator'!$A66+2,FALSE)=0,0,HLOOKUP(HP$2,Recipes!$H:$GI,'Production Calculator'!$A66+2,FALSE)*$AK66))+IF($AO66=HP$3,$AM66/VLOOKUP($AO66,Data!$A$50:$B$56,2,FALSE),0)</f>
        <v>0</v>
      </c>
      <c r="HQ66" s="11">
        <f>IF(HQ$2=$A66,0,IF(HLOOKUP(HQ$2,Recipes!$H:$GI,'Production Calculator'!$A66+2,FALSE)=0,0,HLOOKUP(HQ$2,Recipes!$H:$GI,'Production Calculator'!$A66+2,FALSE)*$AK66))+IF($AO66=HQ$3,$AM66/VLOOKUP($AO66,Data!$A$50:$B$56,2,FALSE),0)</f>
        <v>0</v>
      </c>
      <c r="HR66" s="11">
        <f>IF(HR$2=$A66,0,IF(HLOOKUP(HR$2,Recipes!$H:$GI,'Production Calculator'!$A66+2,FALSE)=0,0,HLOOKUP(HR$2,Recipes!$H:$GI,'Production Calculator'!$A66+2,FALSE)*$AK66))+IF($AO66=HR$3,$AM66/VLOOKUP($AO66,Data!$A$50:$B$56,2,FALSE),0)</f>
        <v>0</v>
      </c>
      <c r="HS66" s="121"/>
    </row>
    <row r="67" spans="1:227" x14ac:dyDescent="0.45">
      <c r="A67">
        <v>46</v>
      </c>
      <c r="B67" s="107" t="str">
        <f>VLOOKUP(A67,Recipes!A:B,2)</f>
        <v>Electronic circuit</v>
      </c>
      <c r="C67" s="128">
        <v>0</v>
      </c>
      <c r="D67" s="108">
        <f t="shared" si="117"/>
        <v>0</v>
      </c>
      <c r="E67" s="127" t="s">
        <v>1</v>
      </c>
      <c r="F67" s="109">
        <f>VLOOKUP(A67,Recipes!$A$3:$G$186,6,FALSE)</f>
        <v>2</v>
      </c>
      <c r="G67" s="109">
        <f>VLOOKUP(A67,Recipes!$A$3:$G$186,7,FALSE)</f>
        <v>0</v>
      </c>
      <c r="H67" s="110">
        <f t="shared" si="118"/>
        <v>0</v>
      </c>
      <c r="I67" s="109">
        <f>VLOOKUP(E67,Data!$A$2:$C$26,3, FALSE)</f>
        <v>4</v>
      </c>
      <c r="J67" s="149">
        <v>0</v>
      </c>
      <c r="K67" s="149">
        <v>0</v>
      </c>
      <c r="L67" s="149">
        <v>0</v>
      </c>
      <c r="M67" s="150">
        <v>0</v>
      </c>
      <c r="N67" s="150">
        <v>0</v>
      </c>
      <c r="O67" s="150">
        <v>0</v>
      </c>
      <c r="P67" s="151">
        <v>0</v>
      </c>
      <c r="Q67" s="151">
        <v>0</v>
      </c>
      <c r="R67" s="151">
        <v>0</v>
      </c>
      <c r="S67">
        <f t="shared" si="133"/>
        <v>0</v>
      </c>
      <c r="T67">
        <f t="shared" si="134"/>
        <v>0</v>
      </c>
      <c r="U67">
        <f t="shared" si="135"/>
        <v>0</v>
      </c>
      <c r="V67">
        <f t="shared" si="136"/>
        <v>0</v>
      </c>
      <c r="W67">
        <f t="shared" si="137"/>
        <v>0</v>
      </c>
      <c r="X67">
        <f t="shared" si="138"/>
        <v>0</v>
      </c>
      <c r="Y67">
        <f t="shared" si="139"/>
        <v>0</v>
      </c>
      <c r="Z67">
        <f t="shared" si="140"/>
        <v>0</v>
      </c>
      <c r="AA67">
        <f t="shared" si="141"/>
        <v>0</v>
      </c>
      <c r="AB67" s="111">
        <f>VLOOKUP($A67,Recipes!$A:$G,4)</f>
        <v>0.5</v>
      </c>
      <c r="AC67" s="111">
        <f>VLOOKUP($A67,Recipes!$A:$G,5)</f>
        <v>1</v>
      </c>
      <c r="AD67" s="111">
        <f t="shared" si="128"/>
        <v>2</v>
      </c>
      <c r="AE67" s="111">
        <f>VLOOKUP(E67,Data!$A$2:$F$26,5,FALSE)</f>
        <v>0</v>
      </c>
      <c r="AF67" s="111">
        <f>VLOOKUP(E67,Data!$A$2:$F$26,4,FALSE)</f>
        <v>210</v>
      </c>
      <c r="AG67" s="111">
        <f>VLOOKUP(E67,Data!$A$2:$B$26,2, FALSE)</f>
        <v>1.25</v>
      </c>
      <c r="AH67" s="111">
        <f>1+VLOOKUP($J$3,Data!$A$40:$D$48,2,FALSE)*$J67+VLOOKUP($K$3,Data!$A$40:$D$48,2,FALSE)*$K67+VLOOKUP($L$3,Data!$A$40:$D$48,2,FALSE)*$L67+VLOOKUP($M$3,Data!$A$40:$D$48,2,FALSE)*$M67+VLOOKUP($N$3,Data!$A$40:$D$48,2,FALSE)*$N67+VLOOKUP($O$3,Data!$A$40:$D$48,2,FALSE)*$O67+VLOOKUP($P$3,Data!$A$40:$D$48,2,FALSE)*$P67+VLOOKUP($Q$3,Data!$A$40:$D$48,2,FALSE)*$Q67+VLOOKUP($R$3,Data!$A$40:$D$48,2,FALSE)*$R67</f>
        <v>1</v>
      </c>
      <c r="AI67" s="111">
        <f>MAX(1+VLOOKUP($J$3,Data!$A$40:$D$48,3,FALSE)*$J67+VLOOKUP($K$3,Data!$A$40:$D$48,3,FALSE)*$K67+VLOOKUP($L$3,Data!$A$40:$D$48,3,FALSE)*$L67+VLOOKUP($M$3,Data!$A$40:$D$48,3,FALSE)*$M67+VLOOKUP($N$3,Data!$A$40:$D$48,3,FALSE)*$N67+VLOOKUP($O$3,Data!$A$40:$D$48,3,FALSE)*$O67+VLOOKUP($P$3,Data!$A$40:$D$48,3,FALSE)*$P67+VLOOKUP($Q$3,Data!$A$40:$D$48,3,FALSE)*$Q67+VLOOKUP($R$3,Data!$A$40:$D$48,3,FALSE)*$R67,0)</f>
        <v>1</v>
      </c>
      <c r="AJ67" s="111">
        <f>MAX(1-(VLOOKUP($J$3,Data!$A$40:$D$48,4,FALSE)*$J67+VLOOKUP($K$3,Data!$A$40:$D$48,4,FALSE)*$K67+VLOOKUP($L$3,Data!$A$40:$D$48,4,FALSE)*$L67+VLOOKUP($M$3,Data!$A$40:$D$48,4,FALSE)*$M67+VLOOKUP($N$3,Data!$A$40:$D$48,4,FALSE)*$N67+VLOOKUP($O$3,Data!$A$40:$D$48,4,FALSE)*$O67+VLOOKUP($P$3,Data!$A$40:$D$48,4,FALSE)*$P67+VLOOKUP($Q$3,Data!$A$40:$D$48,4,FALSE)*$Q67+VLOOKUP($R$3,Data!$A$40:$D$48,4,FALSE)*$R67),0.2)</f>
        <v>1</v>
      </c>
      <c r="AK67" s="112">
        <f t="shared" si="129"/>
        <v>0</v>
      </c>
      <c r="AL67" s="111">
        <f t="shared" si="130"/>
        <v>2.5</v>
      </c>
      <c r="AM67" s="111">
        <f t="shared" si="131"/>
        <v>0</v>
      </c>
      <c r="AN67" s="111">
        <f t="shared" si="132"/>
        <v>0</v>
      </c>
      <c r="AO67" s="131" t="s">
        <v>298</v>
      </c>
      <c r="AP67" s="11"/>
      <c r="AQ67" s="11">
        <f>IF(AQ$2=$A67,0,IF(HLOOKUP(AQ$2,Recipes!$H:$GI,'Production Calculator'!$A67+2,FALSE)=0,0,HLOOKUP(AQ$2,Recipes!$H:$GI,'Production Calculator'!$A67+2,FALSE)*$AK67))+IF($AO67=AQ$3,$AM67/VLOOKUP($AO67,Data!$A$50:$B$56,2,FALSE),0)</f>
        <v>0</v>
      </c>
      <c r="AR67" s="11">
        <f>IF(AR$2=$A67,0,IF(HLOOKUP(AR$2,Recipes!$H:$GI,'Production Calculator'!$A67+2,FALSE)=0,0,HLOOKUP(AR$2,Recipes!$H:$GI,'Production Calculator'!$A67+2,FALSE)*$AK67))+IF($AO67=AR$3,$AM67/VLOOKUP($AO67,Data!$A$50:$B$56,2,FALSE),0)</f>
        <v>0</v>
      </c>
      <c r="AS67" s="11">
        <f>IF(AS$2=$A67,0,IF(HLOOKUP(AS$2,Recipes!$H:$GI,'Production Calculator'!$A67+2,FALSE)=0,0,HLOOKUP(AS$2,Recipes!$H:$GI,'Production Calculator'!$A67+2,FALSE)*$AK67))+IF($AO67=AS$3,$AM67/VLOOKUP($AO67,Data!$A$50:$B$56,2,FALSE),0)</f>
        <v>0</v>
      </c>
      <c r="AT67" s="11">
        <f>IF(AT$2=$A67,0,IF(HLOOKUP(AT$2,Recipes!$H:$GI,'Production Calculator'!$A67+2,FALSE)=0,0,HLOOKUP(AT$2,Recipes!$H:$GI,'Production Calculator'!$A67+2,FALSE)*$AK67))+IF($AO67=AT$3,$AM67/VLOOKUP($AO67,Data!$A$50:$B$56,2,FALSE),0)</f>
        <v>0</v>
      </c>
      <c r="AU67" s="11">
        <f>IF(AU$2=$A67,0,IF(HLOOKUP(AU$2,Recipes!$H:$GI,'Production Calculator'!$A67+2,FALSE)=0,0,HLOOKUP(AU$2,Recipes!$H:$GI,'Production Calculator'!$A67+2,FALSE)*$AK67))+IF($AO67=AU$3,$AM67/VLOOKUP($AO67,Data!$A$50:$B$56,2,FALSE),0)</f>
        <v>0</v>
      </c>
      <c r="AV67" s="11">
        <f>IF(AV$2=$A67,0,IF(HLOOKUP(AV$2,Recipes!$H:$GI,'Production Calculator'!$A67+2,FALSE)=0,0,HLOOKUP(AV$2,Recipes!$H:$GI,'Production Calculator'!$A67+2,FALSE)*$AK67))+IF($AO67=AV$3,$AM67/VLOOKUP($AO67,Data!$A$50:$B$56,2,FALSE),0)</f>
        <v>0</v>
      </c>
      <c r="AW67" s="11">
        <f>IF(AW$2=$A67,0,IF(HLOOKUP(AW$2,Recipes!$H:$GI,'Production Calculator'!$A67+2,FALSE)=0,0,HLOOKUP(AW$2,Recipes!$H:$GI,'Production Calculator'!$A67+2,FALSE)*$AK67))+IF($AO67=AW$3,$AM67/VLOOKUP($AO67,Data!$A$50:$B$56,2,FALSE),0)</f>
        <v>0</v>
      </c>
      <c r="AX67" s="11">
        <f>IF(AX$2=$A67,0,IF(HLOOKUP(AX$2,Recipes!$H:$GI,'Production Calculator'!$A67+2,FALSE)=0,0,HLOOKUP(AX$2,Recipes!$H:$GI,'Production Calculator'!$A67+2,FALSE)*$AK67))+IF($AO67=AX$3,$AM67/VLOOKUP($AO67,Data!$A$50:$B$56,2,FALSE),0)</f>
        <v>0</v>
      </c>
      <c r="AY67" s="11">
        <f>IF(AY$2=$A67,0,IF(HLOOKUP(AY$2,Recipes!$H:$GI,'Production Calculator'!$A67+2,FALSE)=0,0,HLOOKUP(AY$2,Recipes!$H:$GI,'Production Calculator'!$A67+2,FALSE)*$AK67))+IF($AO67=AY$3,$AM67/VLOOKUP($AO67,Data!$A$50:$B$56,2,FALSE),0)</f>
        <v>0</v>
      </c>
      <c r="AZ67" s="11">
        <f>IF(AZ$2=$A67,0,IF(HLOOKUP(AZ$2,Recipes!$H:$GI,'Production Calculator'!$A67+2,FALSE)=0,0,HLOOKUP(AZ$2,Recipes!$H:$GI,'Production Calculator'!$A67+2,FALSE)*$AK67))+IF($AO67=AZ$3,$AM67/VLOOKUP($AO67,Data!$A$50:$B$56,2,FALSE),0)</f>
        <v>0</v>
      </c>
      <c r="BA67" s="11">
        <f>IF(BA$2=$A67,0,IF(HLOOKUP(BA$2,Recipes!$H:$GI,'Production Calculator'!$A67+2,FALSE)=0,0,HLOOKUP(BA$2,Recipes!$H:$GI,'Production Calculator'!$A67+2,FALSE)*$AK67))+IF($AO67=BA$3,$AM67/VLOOKUP($AO67,Data!$A$50:$B$56,2,FALSE),0)</f>
        <v>0</v>
      </c>
      <c r="BB67" s="11">
        <f>IF(BB$2=$A67,0,IF(HLOOKUP(BB$2,Recipes!$H:$GI,'Production Calculator'!$A67+2,FALSE)=0,0,HLOOKUP(BB$2,Recipes!$H:$GI,'Production Calculator'!$A67+2,FALSE)*$AK67))+IF($AO67=BB$3,$AM67/VLOOKUP($AO67,Data!$A$50:$B$56,2,FALSE),0)</f>
        <v>0</v>
      </c>
      <c r="BC67" s="11">
        <f>IF(BC$2=$A67,0,IF(HLOOKUP(BC$2,Recipes!$H:$GI,'Production Calculator'!$A67+2,FALSE)=0,0,HLOOKUP(BC$2,Recipes!$H:$GI,'Production Calculator'!$A67+2,FALSE)*$AK67))+IF($AO67=BC$3,$AM67/VLOOKUP($AO67,Data!$A$50:$B$56,2,FALSE),0)</f>
        <v>0</v>
      </c>
      <c r="BD67" s="11">
        <f>IF(BD$2=$A67,0,IF(HLOOKUP(BD$2,Recipes!$H:$GI,'Production Calculator'!$A67+2,FALSE)=0,0,HLOOKUP(BD$2,Recipes!$H:$GI,'Production Calculator'!$A67+2,FALSE)*$AK67))+IF($AO67=BD$3,$AM67/VLOOKUP($AO67,Data!$A$50:$B$56,2,FALSE),0)</f>
        <v>0</v>
      </c>
      <c r="BE67" s="11">
        <f>IF(BE$2=$A67,0,IF(HLOOKUP(BE$2,Recipes!$H:$GI,'Production Calculator'!$A67+2,FALSE)=0,0,HLOOKUP(BE$2,Recipes!$H:$GI,'Production Calculator'!$A67+2,FALSE)*$AK67))+IF($AO67=BE$3,$AM67/VLOOKUP($AO67,Data!$A$50:$B$56,2,FALSE),0)</f>
        <v>0</v>
      </c>
      <c r="BF67" s="11">
        <f>IF(BF$2=$A67,0,IF(HLOOKUP(BF$2,Recipes!$H:$GI,'Production Calculator'!$A67+2,FALSE)=0,0,HLOOKUP(BF$2,Recipes!$H:$GI,'Production Calculator'!$A67+2,FALSE)*$AK67))+IF($AO67=BF$3,$AM67/VLOOKUP($AO67,Data!$A$50:$B$56,2,FALSE),0)</f>
        <v>0</v>
      </c>
      <c r="BG67" s="11">
        <f>IF(BG$2=$A67,0,IF(HLOOKUP(BG$2,Recipes!$H:$GI,'Production Calculator'!$A67+2,FALSE)=0,0,HLOOKUP(BG$2,Recipes!$H:$GI,'Production Calculator'!$A67+2,FALSE)*$AK67))+IF($AO67=BG$3,$AM67/VLOOKUP($AO67,Data!$A$50:$B$56,2,FALSE),0)</f>
        <v>0</v>
      </c>
      <c r="BH67" s="11">
        <f>IF(BH$2=$A67,0,IF(HLOOKUP(BH$2,Recipes!$H:$GI,'Production Calculator'!$A67+2,FALSE)=0,0,HLOOKUP(BH$2,Recipes!$H:$GI,'Production Calculator'!$A67+2,FALSE)*$AK67))+IF($AO67=BH$3,$AM67/VLOOKUP($AO67,Data!$A$50:$B$56,2,FALSE),0)</f>
        <v>0</v>
      </c>
      <c r="BI67" s="11">
        <f>IF(BI$2=$A67,0,IF(HLOOKUP(BI$2,Recipes!$H:$GI,'Production Calculator'!$A67+2,FALSE)=0,0,HLOOKUP(BI$2,Recipes!$H:$GI,'Production Calculator'!$A67+2,FALSE)*$AK67))+IF($AO67=BI$3,$AM67/VLOOKUP($AO67,Data!$A$50:$B$56,2,FALSE),0)</f>
        <v>0</v>
      </c>
      <c r="BJ67" s="11">
        <f>IF(BJ$2=$A67,0,IF(HLOOKUP(BJ$2,Recipes!$H:$GI,'Production Calculator'!$A67+2,FALSE)=0,0,HLOOKUP(BJ$2,Recipes!$H:$GI,'Production Calculator'!$A67+2,FALSE)*$AK67))+IF($AO67=BJ$3,$AM67/VLOOKUP($AO67,Data!$A$50:$B$56,2,FALSE),0)</f>
        <v>0</v>
      </c>
      <c r="BK67" s="11">
        <f>IF(BK$2=$A67,0,IF(HLOOKUP(BK$2,Recipes!$H:$GI,'Production Calculator'!$A67+2,FALSE)=0,0,HLOOKUP(BK$2,Recipes!$H:$GI,'Production Calculator'!$A67+2,FALSE)*$AK67))+IF($AO67=BK$3,$AM67/VLOOKUP($AO67,Data!$A$50:$B$56,2,FALSE),0)</f>
        <v>0</v>
      </c>
      <c r="BL67" s="11">
        <f>IF(BL$2=$A67,0,IF(HLOOKUP(BL$2,Recipes!$H:$GI,'Production Calculator'!$A67+2,FALSE)=0,0,HLOOKUP(BL$2,Recipes!$H:$GI,'Production Calculator'!$A67+2,FALSE)*$AK67))+IF($AO67=BL$3,$AM67/VLOOKUP($AO67,Data!$A$50:$B$56,2,FALSE),0)</f>
        <v>0</v>
      </c>
      <c r="BM67" s="11">
        <f>IF(BM$2=$A67,0,IF(HLOOKUP(BM$2,Recipes!$H:$GI,'Production Calculator'!$A67+2,FALSE)=0,0,HLOOKUP(BM$2,Recipes!$H:$GI,'Production Calculator'!$A67+2,FALSE)*$AK67))+IF($AO67=BM$3,$AM67/VLOOKUP($AO67,Data!$A$50:$B$56,2,FALSE),0)</f>
        <v>0</v>
      </c>
      <c r="BN67" s="11">
        <f>IF(BN$2=$A67,0,IF(HLOOKUP(BN$2,Recipes!$H:$GI,'Production Calculator'!$A67+2,FALSE)=0,0,HLOOKUP(BN$2,Recipes!$H:$GI,'Production Calculator'!$A67+2,FALSE)*$AK67))+IF($AO67=BN$3,$AM67/VLOOKUP($AO67,Data!$A$50:$B$56,2,FALSE),0)</f>
        <v>0</v>
      </c>
      <c r="BO67" s="11">
        <f>IF(BO$2=$A67,0,IF(HLOOKUP(BO$2,Recipes!$H:$GI,'Production Calculator'!$A67+2,FALSE)=0,0,HLOOKUP(BO$2,Recipes!$H:$GI,'Production Calculator'!$A67+2,FALSE)*$AK67))+IF($AO67=BO$3,$AM67/VLOOKUP($AO67,Data!$A$50:$B$56,2,FALSE),0)</f>
        <v>0</v>
      </c>
      <c r="BP67" s="11">
        <f>IF(BP$2=$A67,0,IF(HLOOKUP(BP$2,Recipes!$H:$GI,'Production Calculator'!$A67+2,FALSE)=0,0,HLOOKUP(BP$2,Recipes!$H:$GI,'Production Calculator'!$A67+2,FALSE)*$AK67))+IF($AO67=BP$3,$AM67/VLOOKUP($AO67,Data!$A$50:$B$56,2,FALSE),0)</f>
        <v>0</v>
      </c>
      <c r="BQ67" s="11">
        <f>IF(BQ$2=$A67,0,IF(HLOOKUP(BQ$2,Recipes!$H:$GI,'Production Calculator'!$A67+2,FALSE)=0,0,HLOOKUP(BQ$2,Recipes!$H:$GI,'Production Calculator'!$A67+2,FALSE)*$AK67))+IF($AO67=BQ$3,$AM67/VLOOKUP($AO67,Data!$A$50:$B$56,2,FALSE),0)</f>
        <v>0</v>
      </c>
      <c r="BR67" s="11">
        <f>IF(BR$2=$A67,0,IF(HLOOKUP(BR$2,Recipes!$H:$GI,'Production Calculator'!$A67+2,FALSE)=0,0,HLOOKUP(BR$2,Recipes!$H:$GI,'Production Calculator'!$A67+2,FALSE)*$AK67))+IF($AO67=BR$3,$AM67/VLOOKUP($AO67,Data!$A$50:$B$56,2,FALSE),0)</f>
        <v>0</v>
      </c>
      <c r="BS67" s="11">
        <f>IF(BS$2=$A67,0,IF(HLOOKUP(BS$2,Recipes!$H:$GI,'Production Calculator'!$A67+2,FALSE)=0,0,HLOOKUP(BS$2,Recipes!$H:$GI,'Production Calculator'!$A67+2,FALSE)*$AK67))+IF($AO67=BS$3,$AM67/VLOOKUP($AO67,Data!$A$50:$B$56,2,FALSE),0)</f>
        <v>0</v>
      </c>
      <c r="BT67" s="11">
        <f>IF(BT$2=$A67,0,IF(HLOOKUP(BT$2,Recipes!$H:$GI,'Production Calculator'!$A67+2,FALSE)=0,0,HLOOKUP(BT$2,Recipes!$H:$GI,'Production Calculator'!$A67+2,FALSE)*$AK67))+IF($AO67=BT$3,$AM67/VLOOKUP($AO67,Data!$A$50:$B$56,2,FALSE),0)</f>
        <v>0</v>
      </c>
      <c r="BU67" s="11">
        <f>IF(BU$2=$A67,0,IF(HLOOKUP(BU$2,Recipes!$H:$GI,'Production Calculator'!$A67+2,FALSE)=0,0,HLOOKUP(BU$2,Recipes!$H:$GI,'Production Calculator'!$A67+2,FALSE)*$AK67))+IF($AO67=BU$3,$AM67/VLOOKUP($AO67,Data!$A$50:$B$56,2,FALSE),0)</f>
        <v>0</v>
      </c>
      <c r="BV67" s="11">
        <f>IF(BV$2=$A67,0,IF(HLOOKUP(BV$2,Recipes!$H:$GI,'Production Calculator'!$A67+2,FALSE)=0,0,HLOOKUP(BV$2,Recipes!$H:$GI,'Production Calculator'!$A67+2,FALSE)*$AK67))+IF($AO67=BV$3,$AM67/VLOOKUP($AO67,Data!$A$50:$B$56,2,FALSE),0)</f>
        <v>0</v>
      </c>
      <c r="BW67" s="11">
        <f>IF(BW$2=$A67,0,IF(HLOOKUP(BW$2,Recipes!$H:$GI,'Production Calculator'!$A67+2,FALSE)=0,0,HLOOKUP(BW$2,Recipes!$H:$GI,'Production Calculator'!$A67+2,FALSE)*$AK67))+IF($AO67=BW$3,$AM67/VLOOKUP($AO67,Data!$A$50:$B$56,2,FALSE),0)</f>
        <v>0</v>
      </c>
      <c r="BX67" s="11">
        <f>IF(BX$2=$A67,0,IF(HLOOKUP(BX$2,Recipes!$H:$GI,'Production Calculator'!$A67+2,FALSE)=0,0,HLOOKUP(BX$2,Recipes!$H:$GI,'Production Calculator'!$A67+2,FALSE)*$AK67))+IF($AO67=BX$3,$AM67/VLOOKUP($AO67,Data!$A$50:$B$56,2,FALSE),0)</f>
        <v>0</v>
      </c>
      <c r="BY67" s="11">
        <f>IF(BY$2=$A67,0,IF(HLOOKUP(BY$2,Recipes!$H:$GI,'Production Calculator'!$A67+2,FALSE)=0,0,HLOOKUP(BY$2,Recipes!$H:$GI,'Production Calculator'!$A67+2,FALSE)*$AK67))+IF($AO67=BY$3,$AM67/VLOOKUP($AO67,Data!$A$50:$B$56,2,FALSE),0)</f>
        <v>0</v>
      </c>
      <c r="BZ67" s="11">
        <f>IF(BZ$2=$A67,0,IF(HLOOKUP(BZ$2,Recipes!$H:$GI,'Production Calculator'!$A67+2,FALSE)=0,0,HLOOKUP(BZ$2,Recipes!$H:$GI,'Production Calculator'!$A67+2,FALSE)*$AK67))+IF($AO67=BZ$3,$AM67/VLOOKUP($AO67,Data!$A$50:$B$56,2,FALSE),0)</f>
        <v>0</v>
      </c>
      <c r="CA67" s="11">
        <f>IF(CA$2=$A67,0,IF(HLOOKUP(CA$2,Recipes!$H:$GI,'Production Calculator'!$A67+2,FALSE)=0,0,HLOOKUP(CA$2,Recipes!$H:$GI,'Production Calculator'!$A67+2,FALSE)*$AK67))+IF($AO67=CA$3,$AM67/VLOOKUP($AO67,Data!$A$50:$B$56,2,FALSE),0)</f>
        <v>0</v>
      </c>
      <c r="CB67" s="11">
        <f>IF(CB$2=$A67,0,IF(HLOOKUP(CB$2,Recipes!$H:$GI,'Production Calculator'!$A67+2,FALSE)=0,0,HLOOKUP(CB$2,Recipes!$H:$GI,'Production Calculator'!$A67+2,FALSE)*$AK67))+IF($AO67=CB$3,$AM67/VLOOKUP($AO67,Data!$A$50:$B$56,2,FALSE),0)</f>
        <v>0</v>
      </c>
      <c r="CC67" s="11">
        <f>IF(CC$2=$A67,0,IF(HLOOKUP(CC$2,Recipes!$H:$GI,'Production Calculator'!$A67+2,FALSE)=0,0,HLOOKUP(CC$2,Recipes!$H:$GI,'Production Calculator'!$A67+2,FALSE)*$AK67))+IF($AO67=CC$3,$AM67/VLOOKUP($AO67,Data!$A$50:$B$56,2,FALSE),0)</f>
        <v>0</v>
      </c>
      <c r="CD67" s="11">
        <f>IF(CD$2=$A67,0,IF(HLOOKUP(CD$2,Recipes!$H:$GI,'Production Calculator'!$A67+2,FALSE)=0,0,HLOOKUP(CD$2,Recipes!$H:$GI,'Production Calculator'!$A67+2,FALSE)*$AK67))+IF($AO67=CD$3,$AM67/VLOOKUP($AO67,Data!$A$50:$B$56,2,FALSE),0)</f>
        <v>0</v>
      </c>
      <c r="CE67" s="11">
        <f>IF(CE$2=$A67,0,IF(HLOOKUP(CE$2,Recipes!$H:$GI,'Production Calculator'!$A67+2,FALSE)=0,0,HLOOKUP(CE$2,Recipes!$H:$GI,'Production Calculator'!$A67+2,FALSE)*$AK67))+IF($AO67=CE$3,$AM67/VLOOKUP($AO67,Data!$A$50:$B$56,2,FALSE),0)</f>
        <v>0</v>
      </c>
      <c r="CF67" s="11">
        <f>IF(CF$2=$A67,0,IF(HLOOKUP(CF$2,Recipes!$H:$GI,'Production Calculator'!$A67+2,FALSE)=0,0,HLOOKUP(CF$2,Recipes!$H:$GI,'Production Calculator'!$A67+2,FALSE)*$AK67))+IF($AO67=CF$3,$AM67/VLOOKUP($AO67,Data!$A$50:$B$56,2,FALSE),0)</f>
        <v>0</v>
      </c>
      <c r="CG67" s="11">
        <f>IF(CG$2=$A67,0,IF(HLOOKUP(CG$2,Recipes!$H:$GI,'Production Calculator'!$A67+2,FALSE)=0,0,HLOOKUP(CG$2,Recipes!$H:$GI,'Production Calculator'!$A67+2,FALSE)*$AK67))+IF($AO67=CG$3,$AM67/VLOOKUP($AO67,Data!$A$50:$B$56,2,FALSE),0)</f>
        <v>0</v>
      </c>
      <c r="CH67" s="11">
        <f>IF(CH$2=$A67,0,IF(HLOOKUP(CH$2,Recipes!$H:$GI,'Production Calculator'!$A67+2,FALSE)=0,0,HLOOKUP(CH$2,Recipes!$H:$GI,'Production Calculator'!$A67+2,FALSE)*$AK67))+IF($AO67=CH$3,$AM67/VLOOKUP($AO67,Data!$A$50:$B$56,2,FALSE),0)</f>
        <v>0</v>
      </c>
      <c r="CI67" s="11">
        <f>IF(CI$2=$A67,0,IF(HLOOKUP(CI$2,Recipes!$H:$GI,'Production Calculator'!$A67+2,FALSE)=0,0,HLOOKUP(CI$2,Recipes!$H:$GI,'Production Calculator'!$A67+2,FALSE)*$AK67))+IF($AO67=CI$3,$AM67/VLOOKUP($AO67,Data!$A$50:$B$56,2,FALSE),0)</f>
        <v>0</v>
      </c>
      <c r="CJ67" s="11">
        <f>IF(CJ$2=$A67,0,IF(HLOOKUP(CJ$2,Recipes!$H:$GI,'Production Calculator'!$A67+2,FALSE)=0,0,HLOOKUP(CJ$2,Recipes!$H:$GI,'Production Calculator'!$A67+2,FALSE)*$AK67))+IF($AO67=CJ$3,$AM67/VLOOKUP($AO67,Data!$A$50:$B$56,2,FALSE),0)</f>
        <v>0</v>
      </c>
      <c r="CK67" s="11">
        <f>IF(CK$2=$A67,0,IF(HLOOKUP(CK$2,Recipes!$H:$GI,'Production Calculator'!$A67+2,FALSE)=0,0,HLOOKUP(CK$2,Recipes!$H:$GI,'Production Calculator'!$A67+2,FALSE)*$AK67))+IF($AO67=CK$3,$AM67/VLOOKUP($AO67,Data!$A$50:$B$56,2,FALSE),0)</f>
        <v>0</v>
      </c>
      <c r="CL67" s="11">
        <f>IF(CL$2=$A67,0,IF(HLOOKUP(CL$2,Recipes!$H:$GI,'Production Calculator'!$A67+2,FALSE)=0,0,HLOOKUP(CL$2,Recipes!$H:$GI,'Production Calculator'!$A67+2,FALSE)*$AK67))+IF($AO67=CL$3,$AM67/VLOOKUP($AO67,Data!$A$50:$B$56,2,FALSE),0)</f>
        <v>0</v>
      </c>
      <c r="CM67" s="11">
        <f>IF(CM$2=$A67,0,IF(HLOOKUP(CM$2,Recipes!$H:$GI,'Production Calculator'!$A67+2,FALSE)=0,0,HLOOKUP(CM$2,Recipes!$H:$GI,'Production Calculator'!$A67+2,FALSE)*$AK67))+IF($AO67=CM$3,$AM67/VLOOKUP($AO67,Data!$A$50:$B$56,2,FALSE),0)</f>
        <v>0</v>
      </c>
      <c r="CN67" s="11">
        <f>IF(CN$2=$A67,0,IF(HLOOKUP(CN$2,Recipes!$H:$GI,'Production Calculator'!$A67+2,FALSE)=0,0,HLOOKUP(CN$2,Recipes!$H:$GI,'Production Calculator'!$A67+2,FALSE)*$AK67))+IF($AO67=CN$3,$AM67/VLOOKUP($AO67,Data!$A$50:$B$56,2,FALSE),0)</f>
        <v>0</v>
      </c>
      <c r="CO67" s="11">
        <f>IF(CO$2=$A67,0,IF(HLOOKUP(CO$2,Recipes!$H:$GI,'Production Calculator'!$A67+2,FALSE)=0,0,HLOOKUP(CO$2,Recipes!$H:$GI,'Production Calculator'!$A67+2,FALSE)*$AK67))+IF($AO67=CO$3,$AM67/VLOOKUP($AO67,Data!$A$50:$B$56,2,FALSE),0)</f>
        <v>0</v>
      </c>
      <c r="CP67" s="11">
        <f>IF(CP$2=$A67,0,IF(HLOOKUP(CP$2,Recipes!$H:$GI,'Production Calculator'!$A67+2,FALSE)=0,0,HLOOKUP(CP$2,Recipes!$H:$GI,'Production Calculator'!$A67+2,FALSE)*$AK67))+IF($AO67=CP$3,$AM67/VLOOKUP($AO67,Data!$A$50:$B$56,2,FALSE),0)</f>
        <v>0</v>
      </c>
      <c r="CQ67" s="11">
        <f>IF(CQ$2=$A67,0,IF(HLOOKUP(CQ$2,Recipes!$H:$GI,'Production Calculator'!$A67+2,FALSE)=0,0,HLOOKUP(CQ$2,Recipes!$H:$GI,'Production Calculator'!$A67+2,FALSE)*$AK67))+IF($AO67=CQ$3,$AM67/VLOOKUP($AO67,Data!$A$50:$B$56,2,FALSE),0)</f>
        <v>0</v>
      </c>
      <c r="CR67" s="11">
        <f>IF(CR$2=$A67,0,IF(HLOOKUP(CR$2,Recipes!$H:$GI,'Production Calculator'!$A67+2,FALSE)=0,0,HLOOKUP(CR$2,Recipes!$H:$GI,'Production Calculator'!$A67+2,FALSE)*$AK67))+IF($AO67=CR$3,$AM67/VLOOKUP($AO67,Data!$A$50:$B$56,2,FALSE),0)</f>
        <v>0</v>
      </c>
      <c r="CS67" s="11">
        <f>IF(CS$2=$A67,0,IF(HLOOKUP(CS$2,Recipes!$H:$GI,'Production Calculator'!$A67+2,FALSE)=0,0,HLOOKUP(CS$2,Recipes!$H:$GI,'Production Calculator'!$A67+2,FALSE)*$AK67))+IF($AO67=CS$3,$AM67/VLOOKUP($AO67,Data!$A$50:$B$56,2,FALSE),0)</f>
        <v>0</v>
      </c>
      <c r="CT67" s="11">
        <f>IF(CT$2=$A67,0,IF(HLOOKUP(CT$2,Recipes!$H:$GI,'Production Calculator'!$A67+2,FALSE)=0,0,HLOOKUP(CT$2,Recipes!$H:$GI,'Production Calculator'!$A67+2,FALSE)*$AK67))+IF($AO67=CT$3,$AM67/VLOOKUP($AO67,Data!$A$50:$B$56,2,FALSE),0)</f>
        <v>0</v>
      </c>
      <c r="CU67" s="11">
        <f>IF(CU$2=$A67,0,IF(HLOOKUP(CU$2,Recipes!$H:$GI,'Production Calculator'!$A67+2,FALSE)=0,0,HLOOKUP(CU$2,Recipes!$H:$GI,'Production Calculator'!$A67+2,FALSE)*$AK67))+IF($AO67=CU$3,$AM67/VLOOKUP($AO67,Data!$A$50:$B$56,2,FALSE),0)</f>
        <v>0</v>
      </c>
      <c r="CV67" s="11">
        <f>IF(CV$2=$A67,0,IF(HLOOKUP(CV$2,Recipes!$H:$GI,'Production Calculator'!$A67+2,FALSE)=0,0,HLOOKUP(CV$2,Recipes!$H:$GI,'Production Calculator'!$A67+2,FALSE)*$AK67))+IF($AO67=CV$3,$AM67/VLOOKUP($AO67,Data!$A$50:$B$56,2,FALSE),0)</f>
        <v>0</v>
      </c>
      <c r="CW67" s="11">
        <f>IF(CW$2=$A67,0,IF(HLOOKUP(CW$2,Recipes!$H:$GI,'Production Calculator'!$A67+2,FALSE)=0,0,HLOOKUP(CW$2,Recipes!$H:$GI,'Production Calculator'!$A67+2,FALSE)*$AK67))+IF($AO67=CW$3,$AM67/VLOOKUP($AO67,Data!$A$50:$B$56,2,FALSE),0)</f>
        <v>0</v>
      </c>
      <c r="CX67" s="11">
        <f>IF(CX$2=$A67,0,IF(HLOOKUP(CX$2,Recipes!$H:$GI,'Production Calculator'!$A67+2,FALSE)=0,0,HLOOKUP(CX$2,Recipes!$H:$GI,'Production Calculator'!$A67+2,FALSE)*$AK67))+IF($AO67=CX$3,$AM67/VLOOKUP($AO67,Data!$A$50:$B$56,2,FALSE),0)</f>
        <v>0</v>
      </c>
      <c r="CY67" s="11">
        <f>IF(CY$2=$A67,0,IF(HLOOKUP(CY$2,Recipes!$H:$GI,'Production Calculator'!$A67+2,FALSE)=0,0,HLOOKUP(CY$2,Recipes!$H:$GI,'Production Calculator'!$A67+2,FALSE)*$AK67))+IF($AO67=CY$3,$AM67/VLOOKUP($AO67,Data!$A$50:$B$56,2,FALSE),0)</f>
        <v>0</v>
      </c>
      <c r="CZ67" s="11">
        <f>IF(CZ$2=$A67,0,IF(HLOOKUP(CZ$2,Recipes!$H:$GI,'Production Calculator'!$A67+2,FALSE)=0,0,HLOOKUP(CZ$2,Recipes!$H:$GI,'Production Calculator'!$A67+2,FALSE)*$AK67))+IF($AO67=CZ$3,$AM67/VLOOKUP($AO67,Data!$A$50:$B$56,2,FALSE),0)</f>
        <v>0</v>
      </c>
      <c r="DA67" s="11">
        <f>IF(DA$2=$A67,0,IF(HLOOKUP(DA$2,Recipes!$H:$GI,'Production Calculator'!$A67+2,FALSE)=0,0,HLOOKUP(DA$2,Recipes!$H:$GI,'Production Calculator'!$A67+2,FALSE)*$AK67))+IF($AO67=DA$3,$AM67/VLOOKUP($AO67,Data!$A$50:$B$56,2,FALSE),0)</f>
        <v>0</v>
      </c>
      <c r="DB67" s="11">
        <f>IF(DB$2=$A67,0,IF(HLOOKUP(DB$2,Recipes!$H:$GI,'Production Calculator'!$A67+2,FALSE)=0,0,HLOOKUP(DB$2,Recipes!$H:$GI,'Production Calculator'!$A67+2,FALSE)*$AK67))+IF($AO67=DB$3,$AM67/VLOOKUP($AO67,Data!$A$50:$B$56,2,FALSE),0)</f>
        <v>0</v>
      </c>
      <c r="DC67" s="11">
        <f>IF(DC$2=$A67,0,IF(HLOOKUP(DC$2,Recipes!$H:$GI,'Production Calculator'!$A67+2,FALSE)=0,0,HLOOKUP(DC$2,Recipes!$H:$GI,'Production Calculator'!$A67+2,FALSE)*$AK67))+IF($AO67=DC$3,$AM67/VLOOKUP($AO67,Data!$A$50:$B$56,2,FALSE),0)</f>
        <v>0</v>
      </c>
      <c r="DD67" s="11">
        <f>IF(DD$2=$A67,0,IF(HLOOKUP(DD$2,Recipes!$H:$GI,'Production Calculator'!$A67+2,FALSE)=0,0,HLOOKUP(DD$2,Recipes!$H:$GI,'Production Calculator'!$A67+2,FALSE)*$AK67))+IF($AO67=DD$3,$AM67/VLOOKUP($AO67,Data!$A$50:$B$56,2,FALSE),0)</f>
        <v>0</v>
      </c>
      <c r="DE67" s="11">
        <f>IF(DE$2=$A67,0,IF(HLOOKUP(DE$2,Recipes!$H:$GI,'Production Calculator'!$A67+2,FALSE)=0,0,HLOOKUP(DE$2,Recipes!$H:$GI,'Production Calculator'!$A67+2,FALSE)*$AK67))+IF($AO67=DE$3,$AM67/VLOOKUP($AO67,Data!$A$50:$B$56,2,FALSE),0)</f>
        <v>0</v>
      </c>
      <c r="DF67" s="11">
        <f>IF(DF$2=$A67,0,IF(HLOOKUP(DF$2,Recipes!$H:$GI,'Production Calculator'!$A67+2,FALSE)=0,0,HLOOKUP(DF$2,Recipes!$H:$GI,'Production Calculator'!$A67+2,FALSE)*$AK67))+IF($AO67=DF$3,$AM67/VLOOKUP($AO67,Data!$A$50:$B$56,2,FALSE),0)</f>
        <v>0</v>
      </c>
      <c r="DG67" s="11">
        <f>IF(DG$2=$A67,0,IF(HLOOKUP(DG$2,Recipes!$H:$GI,'Production Calculator'!$A67+2,FALSE)=0,0,HLOOKUP(DG$2,Recipes!$H:$GI,'Production Calculator'!$A67+2,FALSE)*$AK67))+IF($AO67=DG$3,$AM67/VLOOKUP($AO67,Data!$A$50:$B$56,2,FALSE),0)</f>
        <v>0</v>
      </c>
      <c r="DH67" s="11">
        <f>IF(DH$2=$A67,0,IF(HLOOKUP(DH$2,Recipes!$H:$GI,'Production Calculator'!$A67+2,FALSE)=0,0,HLOOKUP(DH$2,Recipes!$H:$GI,'Production Calculator'!$A67+2,FALSE)*$AK67))+IF($AO67=DH$3,$AM67/VLOOKUP($AO67,Data!$A$50:$B$56,2,FALSE),0)</f>
        <v>0</v>
      </c>
      <c r="DI67" s="11">
        <f>IF(DI$2=$A67,0,IF(HLOOKUP(DI$2,Recipes!$H:$GI,'Production Calculator'!$A67+2,FALSE)=0,0,HLOOKUP(DI$2,Recipes!$H:$GI,'Production Calculator'!$A67+2,FALSE)*$AK67))+IF($AO67=DI$3,$AM67/VLOOKUP($AO67,Data!$A$50:$B$56,2,FALSE),0)</f>
        <v>0</v>
      </c>
      <c r="DJ67" s="11">
        <f>IF(DJ$2=$A67,0,IF(HLOOKUP(DJ$2,Recipes!$H:$GI,'Production Calculator'!$A67+2,FALSE)=0,0,HLOOKUP(DJ$2,Recipes!$H:$GI,'Production Calculator'!$A67+2,FALSE)*$AK67))+IF($AO67=DJ$3,$AM67/VLOOKUP($AO67,Data!$A$50:$B$56,2,FALSE),0)</f>
        <v>0</v>
      </c>
      <c r="DK67" s="11">
        <f>IF(DK$2=$A67,0,IF(HLOOKUP(DK$2,Recipes!$H:$GI,'Production Calculator'!$A67+2,FALSE)=0,0,HLOOKUP(DK$2,Recipes!$H:$GI,'Production Calculator'!$A67+2,FALSE)*$AK67))+IF($AO67=DK$3,$AM67/VLOOKUP($AO67,Data!$A$50:$B$56,2,FALSE),0)</f>
        <v>0</v>
      </c>
      <c r="DL67" s="11">
        <f>IF(DL$2=$A67,0,IF(HLOOKUP(DL$2,Recipes!$H:$GI,'Production Calculator'!$A67+2,FALSE)=0,0,HLOOKUP(DL$2,Recipes!$H:$GI,'Production Calculator'!$A67+2,FALSE)*$AK67))+IF($AO67=DL$3,$AM67/VLOOKUP($AO67,Data!$A$50:$B$56,2,FALSE),0)</f>
        <v>0</v>
      </c>
      <c r="DM67" s="11">
        <f>IF(DM$2=$A67,0,IF(HLOOKUP(DM$2,Recipes!$H:$GI,'Production Calculator'!$A67+2,FALSE)=0,0,HLOOKUP(DM$2,Recipes!$H:$GI,'Production Calculator'!$A67+2,FALSE)*$AK67))+IF($AO67=DM$3,$AM67/VLOOKUP($AO67,Data!$A$50:$B$56,2,FALSE),0)</f>
        <v>0</v>
      </c>
      <c r="DN67" s="11">
        <f>IF(DN$2=$A67,0,IF(HLOOKUP(DN$2,Recipes!$H:$GI,'Production Calculator'!$A67+2,FALSE)=0,0,HLOOKUP(DN$2,Recipes!$H:$GI,'Production Calculator'!$A67+2,FALSE)*$AK67))+IF($AO67=DN$3,$AM67/VLOOKUP($AO67,Data!$A$50:$B$56,2,FALSE),0)</f>
        <v>0</v>
      </c>
      <c r="DO67" s="11">
        <f>IF(DO$2=$A67,0,IF(HLOOKUP(DO$2,Recipes!$H:$GI,'Production Calculator'!$A67+2,FALSE)=0,0,HLOOKUP(DO$2,Recipes!$H:$GI,'Production Calculator'!$A67+2,FALSE)*$AK67))+IF($AO67=DO$3,$AM67/VLOOKUP($AO67,Data!$A$50:$B$56,2,FALSE),0)</f>
        <v>0</v>
      </c>
      <c r="DP67" s="11">
        <f>IF(DP$2=$A67,0,IF(HLOOKUP(DP$2,Recipes!$H:$GI,'Production Calculator'!$A67+2,FALSE)=0,0,HLOOKUP(DP$2,Recipes!$H:$GI,'Production Calculator'!$A67+2,FALSE)*$AK67))+IF($AO67=DP$3,$AM67/VLOOKUP($AO67,Data!$A$50:$B$56,2,FALSE),0)</f>
        <v>0</v>
      </c>
      <c r="DQ67" s="11">
        <f>IF(DQ$2=$A67,0,IF(HLOOKUP(DQ$2,Recipes!$H:$GI,'Production Calculator'!$A67+2,FALSE)=0,0,HLOOKUP(DQ$2,Recipes!$H:$GI,'Production Calculator'!$A67+2,FALSE)*$AK67))+IF($AO67=DQ$3,$AM67/VLOOKUP($AO67,Data!$A$50:$B$56,2,FALSE),0)</f>
        <v>0</v>
      </c>
      <c r="DR67" s="11">
        <f>IF(DR$2=$A67,0,IF(HLOOKUP(DR$2,Recipes!$H:$GI,'Production Calculator'!$A67+2,FALSE)=0,0,HLOOKUP(DR$2,Recipes!$H:$GI,'Production Calculator'!$A67+2,FALSE)*$AK67))+IF($AO67=DR$3,$AM67/VLOOKUP($AO67,Data!$A$50:$B$56,2,FALSE),0)</f>
        <v>0</v>
      </c>
      <c r="DS67" s="11">
        <f>IF(DS$2=$A67,0,IF(HLOOKUP(DS$2,Recipes!$H:$GI,'Production Calculator'!$A67+2,FALSE)=0,0,HLOOKUP(DS$2,Recipes!$H:$GI,'Production Calculator'!$A67+2,FALSE)*$AK67))+IF($AO67=DS$3,$AM67/VLOOKUP($AO67,Data!$A$50:$B$56,2,FALSE),0)</f>
        <v>0</v>
      </c>
      <c r="DT67" s="11">
        <f>IF(DT$2=$A67,0,IF(HLOOKUP(DT$2,Recipes!$H:$GI,'Production Calculator'!$A67+2,FALSE)=0,0,HLOOKUP(DT$2,Recipes!$H:$GI,'Production Calculator'!$A67+2,FALSE)*$AK67))+IF($AO67=DT$3,$AM67/VLOOKUP($AO67,Data!$A$50:$B$56,2,FALSE),0)</f>
        <v>0</v>
      </c>
      <c r="DU67" s="11">
        <f>IF(DU$2=$A67,0,IF(HLOOKUP(DU$2,Recipes!$H:$GI,'Production Calculator'!$A67+2,FALSE)=0,0,HLOOKUP(DU$2,Recipes!$H:$GI,'Production Calculator'!$A67+2,FALSE)*$AK67))+IF($AO67=DU$3,$AM67/VLOOKUP($AO67,Data!$A$50:$B$56,2,FALSE),0)</f>
        <v>0</v>
      </c>
      <c r="DV67" s="11">
        <f>IF(DV$2=$A67,0,IF(HLOOKUP(DV$2,Recipes!$H:$GI,'Production Calculator'!$A67+2,FALSE)=0,0,HLOOKUP(DV$2,Recipes!$H:$GI,'Production Calculator'!$A67+2,FALSE)*$AK67))+IF($AO67=DV$3,$AM67/VLOOKUP($AO67,Data!$A$50:$B$56,2,FALSE),0)</f>
        <v>0</v>
      </c>
      <c r="DW67" s="11">
        <f>IF(DW$2=$A67,0,IF(HLOOKUP(DW$2,Recipes!$H:$GI,'Production Calculator'!$A67+2,FALSE)=0,0,HLOOKUP(DW$2,Recipes!$H:$GI,'Production Calculator'!$A67+2,FALSE)*$AK67))+IF($AO67=DW$3,$AM67/VLOOKUP($AO67,Data!$A$50:$B$56,2,FALSE),0)</f>
        <v>0</v>
      </c>
      <c r="DX67" s="11">
        <f>IF(DX$2=$A67,0,IF(HLOOKUP(DX$2,Recipes!$H:$GI,'Production Calculator'!$A67+2,FALSE)=0,0,HLOOKUP(DX$2,Recipes!$H:$GI,'Production Calculator'!$A67+2,FALSE)*$AK67))+IF($AO67=DX$3,$AM67/VLOOKUP($AO67,Data!$A$50:$B$56,2,FALSE),0)</f>
        <v>0</v>
      </c>
      <c r="DY67" s="11">
        <f>IF(DY$2=$A67,0,IF(HLOOKUP(DY$2,Recipes!$H:$GI,'Production Calculator'!$A67+2,FALSE)=0,0,HLOOKUP(DY$2,Recipes!$H:$GI,'Production Calculator'!$A67+2,FALSE)*$AK67))+IF($AO67=DY$3,$AM67/VLOOKUP($AO67,Data!$A$50:$B$56,2,FALSE),0)</f>
        <v>0</v>
      </c>
      <c r="DZ67" s="11">
        <f>IF(DZ$2=$A67,0,IF(HLOOKUP(DZ$2,Recipes!$H:$GI,'Production Calculator'!$A67+2,FALSE)=0,0,HLOOKUP(DZ$2,Recipes!$H:$GI,'Production Calculator'!$A67+2,FALSE)*$AK67))+IF($AO67=DZ$3,$AM67/VLOOKUP($AO67,Data!$A$50:$B$56,2,FALSE),0)</f>
        <v>0</v>
      </c>
      <c r="EA67" s="11">
        <f>IF(EA$2=$A67,0,IF(HLOOKUP(EA$2,Recipes!$H:$GI,'Production Calculator'!$A67+2,FALSE)=0,0,HLOOKUP(EA$2,Recipes!$H:$GI,'Production Calculator'!$A67+2,FALSE)*$AK67))+IF($AO67=EA$3,$AM67/VLOOKUP($AO67,Data!$A$50:$B$56,2,FALSE),0)</f>
        <v>0</v>
      </c>
      <c r="EB67" s="11">
        <f>IF(EB$2=$A67,0,IF(HLOOKUP(EB$2,Recipes!$H:$GI,'Production Calculator'!$A67+2,FALSE)=0,0,HLOOKUP(EB$2,Recipes!$H:$GI,'Production Calculator'!$A67+2,FALSE)*$AK67))+IF($AO67=EB$3,$AM67/VLOOKUP($AO67,Data!$A$50:$B$56,2,FALSE),0)</f>
        <v>0</v>
      </c>
      <c r="EC67" s="11">
        <f>IF(EC$2=$A67,0,IF(HLOOKUP(EC$2,Recipes!$H:$GI,'Production Calculator'!$A67+2,FALSE)=0,0,HLOOKUP(EC$2,Recipes!$H:$GI,'Production Calculator'!$A67+2,FALSE)*$AK67))+IF($AO67=EC$3,$AM67/VLOOKUP($AO67,Data!$A$50:$B$56,2,FALSE),0)</f>
        <v>0</v>
      </c>
      <c r="ED67" s="11">
        <f>IF(ED$2=$A67,0,IF(HLOOKUP(ED$2,Recipes!$H:$GI,'Production Calculator'!$A67+2,FALSE)=0,0,HLOOKUP(ED$2,Recipes!$H:$GI,'Production Calculator'!$A67+2,FALSE)*$AK67))+IF($AO67=ED$3,$AM67/VLOOKUP($AO67,Data!$A$50:$B$56,2,FALSE),0)</f>
        <v>0</v>
      </c>
      <c r="EE67" s="11">
        <f>IF(EE$2=$A67,0,IF(HLOOKUP(EE$2,Recipes!$H:$GI,'Production Calculator'!$A67+2,FALSE)=0,0,HLOOKUP(EE$2,Recipes!$H:$GI,'Production Calculator'!$A67+2,FALSE)*$AK67))+IF($AO67=EE$3,$AM67/VLOOKUP($AO67,Data!$A$50:$B$56,2,FALSE),0)</f>
        <v>0</v>
      </c>
      <c r="EF67" s="11">
        <f>IF(EF$2=$A67,0,IF(HLOOKUP(EF$2,Recipes!$H:$GI,'Production Calculator'!$A67+2,FALSE)=0,0,HLOOKUP(EF$2,Recipes!$H:$GI,'Production Calculator'!$A67+2,FALSE)*$AK67))+IF($AO67=EF$3,$AM67/VLOOKUP($AO67,Data!$A$50:$B$56,2,FALSE),0)</f>
        <v>0</v>
      </c>
      <c r="EG67" s="11">
        <f>IF(EG$2=$A67,0,IF(HLOOKUP(EG$2,Recipes!$H:$GI,'Production Calculator'!$A67+2,FALSE)=0,0,HLOOKUP(EG$2,Recipes!$H:$GI,'Production Calculator'!$A67+2,FALSE)*$AK67))+IF($AO67=EG$3,$AM67/VLOOKUP($AO67,Data!$A$50:$B$56,2,FALSE),0)</f>
        <v>0</v>
      </c>
      <c r="EH67" s="11">
        <f>IF(EH$2=$A67,0,IF(HLOOKUP(EH$2,Recipes!$H:$GI,'Production Calculator'!$A67+2,FALSE)=0,0,HLOOKUP(EH$2,Recipes!$H:$GI,'Production Calculator'!$A67+2,FALSE)*$AK67))+IF($AO67=EH$3,$AM67/VLOOKUP($AO67,Data!$A$50:$B$56,2,FALSE),0)</f>
        <v>0</v>
      </c>
      <c r="EI67" s="11">
        <f>IF(EI$2=$A67,0,IF(HLOOKUP(EI$2,Recipes!$H:$GI,'Production Calculator'!$A67+2,FALSE)=0,0,HLOOKUP(EI$2,Recipes!$H:$GI,'Production Calculator'!$A67+2,FALSE)*$AK67))+IF($AO67=EI$3,$AM67/VLOOKUP($AO67,Data!$A$50:$B$56,2,FALSE),0)</f>
        <v>0</v>
      </c>
      <c r="EJ67" s="11">
        <f>IF(EJ$2=$A67,0,IF(HLOOKUP(EJ$2,Recipes!$H:$GI,'Production Calculator'!$A67+2,FALSE)=0,0,HLOOKUP(EJ$2,Recipes!$H:$GI,'Production Calculator'!$A67+2,FALSE)*$AK67))+IF($AO67=EJ$3,$AM67/VLOOKUP($AO67,Data!$A$50:$B$56,2,FALSE),0)</f>
        <v>0</v>
      </c>
      <c r="EK67" s="11">
        <f>IF(EK$2=$A67,0,IF(HLOOKUP(EK$2,Recipes!$H:$GI,'Production Calculator'!$A67+2,FALSE)=0,0,HLOOKUP(EK$2,Recipes!$H:$GI,'Production Calculator'!$A67+2,FALSE)*$AK67))+IF($AO67=EK$3,$AM67/VLOOKUP($AO67,Data!$A$50:$B$56,2,FALSE),0)</f>
        <v>0</v>
      </c>
      <c r="EL67" s="11">
        <f>IF(EL$2=$A67,0,IF(HLOOKUP(EL$2,Recipes!$H:$GI,'Production Calculator'!$A67+2,FALSE)=0,0,HLOOKUP(EL$2,Recipes!$H:$GI,'Production Calculator'!$A67+2,FALSE)*$AK67))+IF($AO67=EL$3,$AM67/VLOOKUP($AO67,Data!$A$50:$B$56,2,FALSE),0)</f>
        <v>0</v>
      </c>
      <c r="EM67" s="11">
        <f>IF(EM$2=$A67,0,IF(HLOOKUP(EM$2,Recipes!$H:$GI,'Production Calculator'!$A67+2,FALSE)=0,0,HLOOKUP(EM$2,Recipes!$H:$GI,'Production Calculator'!$A67+2,FALSE)*$AK67))+IF($AO67=EM$3,$AM67/VLOOKUP($AO67,Data!$A$50:$B$56,2,FALSE),0)</f>
        <v>0</v>
      </c>
      <c r="EN67" s="11">
        <f>IF(EN$2=$A67,0,IF(HLOOKUP(EN$2,Recipes!$H:$GI,'Production Calculator'!$A67+2,FALSE)=0,0,HLOOKUP(EN$2,Recipes!$H:$GI,'Production Calculator'!$A67+2,FALSE)*$AK67))+IF($AO67=EN$3,$AM67/VLOOKUP($AO67,Data!$A$50:$B$56,2,FALSE),0)</f>
        <v>0</v>
      </c>
      <c r="EO67" s="11">
        <f>IF(EO$2=$A67,0,IF(HLOOKUP(EO$2,Recipes!$H:$GI,'Production Calculator'!$A67+2,FALSE)=0,0,HLOOKUP(EO$2,Recipes!$H:$GI,'Production Calculator'!$A67+2,FALSE)*$AK67))+IF($AO67=EO$3,$AM67/VLOOKUP($AO67,Data!$A$50:$B$56,2,FALSE),0)</f>
        <v>0</v>
      </c>
      <c r="EP67" s="11">
        <f>IF(EP$2=$A67,0,IF(HLOOKUP(EP$2,Recipes!$H:$GI,'Production Calculator'!$A67+2,FALSE)=0,0,HLOOKUP(EP$2,Recipes!$H:$GI,'Production Calculator'!$A67+2,FALSE)*$AK67))+IF($AO67=EP$3,$AM67/VLOOKUP($AO67,Data!$A$50:$B$56,2,FALSE),0)</f>
        <v>0</v>
      </c>
      <c r="EQ67" s="11">
        <f>IF(EQ$2=$A67,0,IF(HLOOKUP(EQ$2,Recipes!$H:$GI,'Production Calculator'!$A67+2,FALSE)=0,0,HLOOKUP(EQ$2,Recipes!$H:$GI,'Production Calculator'!$A67+2,FALSE)*$AK67))+IF($AO67=EQ$3,$AM67/VLOOKUP($AO67,Data!$A$50:$B$56,2,FALSE),0)</f>
        <v>0</v>
      </c>
      <c r="ER67" s="11">
        <f>IF(ER$2=$A67,0,IF(HLOOKUP(ER$2,Recipes!$H:$GI,'Production Calculator'!$A67+2,FALSE)=0,0,HLOOKUP(ER$2,Recipes!$H:$GI,'Production Calculator'!$A67+2,FALSE)*$AK67))+IF($AO67=ER$3,$AM67/VLOOKUP($AO67,Data!$A$50:$B$56,2,FALSE),0)</f>
        <v>0</v>
      </c>
      <c r="ES67" s="11">
        <f>IF(ES$2=$A67,0,IF(HLOOKUP(ES$2,Recipes!$H:$GI,'Production Calculator'!$A67+2,FALSE)=0,0,HLOOKUP(ES$2,Recipes!$H:$GI,'Production Calculator'!$A67+2,FALSE)*$AK67))+IF($AO67=ES$3,$AM67/VLOOKUP($AO67,Data!$A$50:$B$56,2,FALSE),0)</f>
        <v>0</v>
      </c>
      <c r="ET67" s="11">
        <f>IF(ET$2=$A67,0,IF(HLOOKUP(ET$2,Recipes!$H:$GI,'Production Calculator'!$A67+2,FALSE)=0,0,HLOOKUP(ET$2,Recipes!$H:$GI,'Production Calculator'!$A67+2,FALSE)*$AK67))+IF($AO67=ET$3,$AM67/VLOOKUP($AO67,Data!$A$50:$B$56,2,FALSE),0)</f>
        <v>0</v>
      </c>
      <c r="EU67" s="11">
        <f>IF(EU$2=$A67,0,IF(HLOOKUP(EU$2,Recipes!$H:$GI,'Production Calculator'!$A67+2,FALSE)=0,0,HLOOKUP(EU$2,Recipes!$H:$GI,'Production Calculator'!$A67+2,FALSE)*$AK67))+IF($AO67=EU$3,$AM67/VLOOKUP($AO67,Data!$A$50:$B$56,2,FALSE),0)</f>
        <v>0</v>
      </c>
      <c r="EV67" s="11">
        <f>IF(EV$2=$A67,0,IF(HLOOKUP(EV$2,Recipes!$H:$GI,'Production Calculator'!$A67+2,FALSE)=0,0,HLOOKUP(EV$2,Recipes!$H:$GI,'Production Calculator'!$A67+2,FALSE)*$AK67))+IF($AO67=EV$3,$AM67/VLOOKUP($AO67,Data!$A$50:$B$56,2,FALSE),0)</f>
        <v>0</v>
      </c>
      <c r="EW67" s="11">
        <f>IF(EW$2=$A67,0,IF(HLOOKUP(EW$2,Recipes!$H:$GI,'Production Calculator'!$A67+2,FALSE)=0,0,HLOOKUP(EW$2,Recipes!$H:$GI,'Production Calculator'!$A67+2,FALSE)*$AK67))+IF($AO67=EW$3,$AM67/VLOOKUP($AO67,Data!$A$50:$B$56,2,FALSE),0)</f>
        <v>0</v>
      </c>
      <c r="EX67" s="11">
        <f>IF(EX$2=$A67,0,IF(HLOOKUP(EX$2,Recipes!$H:$GI,'Production Calculator'!$A67+2,FALSE)=0,0,HLOOKUP(EX$2,Recipes!$H:$GI,'Production Calculator'!$A67+2,FALSE)*$AK67))+IF($AO67=EX$3,$AM67/VLOOKUP($AO67,Data!$A$50:$B$56,2,FALSE),0)</f>
        <v>0</v>
      </c>
      <c r="EY67" s="11">
        <f>IF(EY$2=$A67,0,IF(HLOOKUP(EY$2,Recipes!$H:$GI,'Production Calculator'!$A67+2,FALSE)=0,0,HLOOKUP(EY$2,Recipes!$H:$GI,'Production Calculator'!$A67+2,FALSE)*$AK67))+IF($AO67=EY$3,$AM67/VLOOKUP($AO67,Data!$A$50:$B$56,2,FALSE),0)</f>
        <v>0</v>
      </c>
      <c r="EZ67" s="11">
        <f>IF(EZ$2=$A67,0,IF(HLOOKUP(EZ$2,Recipes!$H:$GI,'Production Calculator'!$A67+2,FALSE)=0,0,HLOOKUP(EZ$2,Recipes!$H:$GI,'Production Calculator'!$A67+2,FALSE)*$AK67))+IF($AO67=EZ$3,$AM67/VLOOKUP($AO67,Data!$A$50:$B$56,2,FALSE),0)</f>
        <v>0</v>
      </c>
      <c r="FA67" s="11">
        <f>IF(FA$2=$A67,0,IF(HLOOKUP(FA$2,Recipes!$H:$GI,'Production Calculator'!$A67+2,FALSE)=0,0,HLOOKUP(FA$2,Recipes!$H:$GI,'Production Calculator'!$A67+2,FALSE)*$AK67))+IF($AO67=FA$3,$AM67/VLOOKUP($AO67,Data!$A$50:$B$56,2,FALSE),0)</f>
        <v>0</v>
      </c>
      <c r="FB67" s="11">
        <f>IF(FB$2=$A67,0,IF(HLOOKUP(FB$2,Recipes!$H:$GI,'Production Calculator'!$A67+2,FALSE)=0,0,HLOOKUP(FB$2,Recipes!$H:$GI,'Production Calculator'!$A67+2,FALSE)*$AK67))+IF($AO67=FB$3,$AM67/VLOOKUP($AO67,Data!$A$50:$B$56,2,FALSE),0)</f>
        <v>0</v>
      </c>
      <c r="FC67" s="11">
        <f>IF(FC$2=$A67,0,IF(HLOOKUP(FC$2,Recipes!$H:$GI,'Production Calculator'!$A67+2,FALSE)=0,0,HLOOKUP(FC$2,Recipes!$H:$GI,'Production Calculator'!$A67+2,FALSE)*$AK67))+IF($AO67=FC$3,$AM67/VLOOKUP($AO67,Data!$A$50:$B$56,2,FALSE),0)</f>
        <v>0</v>
      </c>
      <c r="FD67" s="11">
        <f>IF(FD$2=$A67,0,IF(HLOOKUP(FD$2,Recipes!$H:$GI,'Production Calculator'!$A67+2,FALSE)=0,0,HLOOKUP(FD$2,Recipes!$H:$GI,'Production Calculator'!$A67+2,FALSE)*$AK67))+IF($AO67=FD$3,$AM67/VLOOKUP($AO67,Data!$A$50:$B$56,2,FALSE),0)</f>
        <v>0</v>
      </c>
      <c r="FE67" s="11">
        <f>IF(FE$2=$A67,0,IF(HLOOKUP(FE$2,Recipes!$H:$GI,'Production Calculator'!$A67+2,FALSE)=0,0,HLOOKUP(FE$2,Recipes!$H:$GI,'Production Calculator'!$A67+2,FALSE)*$AK67))+IF($AO67=FE$3,$AM67/VLOOKUP($AO67,Data!$A$50:$B$56,2,FALSE),0)</f>
        <v>0</v>
      </c>
      <c r="FF67" s="11">
        <f>IF(FF$2=$A67,0,IF(HLOOKUP(FF$2,Recipes!$H:$GI,'Production Calculator'!$A67+2,FALSE)=0,0,HLOOKUP(FF$2,Recipes!$H:$GI,'Production Calculator'!$A67+2,FALSE)*$AK67))+IF($AO67=FF$3,$AM67/VLOOKUP($AO67,Data!$A$50:$B$56,2,FALSE),0)</f>
        <v>0</v>
      </c>
      <c r="FG67" s="11">
        <f>IF(FG$2=$A67,0,IF(HLOOKUP(FG$2,Recipes!$H:$GI,'Production Calculator'!$A67+2,FALSE)=0,0,HLOOKUP(FG$2,Recipes!$H:$GI,'Production Calculator'!$A67+2,FALSE)*$AK67))+IF($AO67=FG$3,$AM67/VLOOKUP($AO67,Data!$A$50:$B$56,2,FALSE),0)</f>
        <v>0</v>
      </c>
      <c r="FH67" s="11">
        <f>IF(FH$2=$A67,0,IF(HLOOKUP(FH$2,Recipes!$H:$GI,'Production Calculator'!$A67+2,FALSE)=0,0,HLOOKUP(FH$2,Recipes!$H:$GI,'Production Calculator'!$A67+2,FALSE)*$AK67))+IF($AO67=FH$3,$AM67/VLOOKUP($AO67,Data!$A$50:$B$56,2,FALSE),0)</f>
        <v>0</v>
      </c>
      <c r="FI67" s="11">
        <f>IF(FI$2=$A67,0,IF(HLOOKUP(FI$2,Recipes!$H:$GI,'Production Calculator'!$A67+2,FALSE)=0,0,HLOOKUP(FI$2,Recipes!$H:$GI,'Production Calculator'!$A67+2,FALSE)*$AK67))+IF($AO67=FI$3,$AM67/VLOOKUP($AO67,Data!$A$50:$B$56,2,FALSE),0)</f>
        <v>0</v>
      </c>
      <c r="FJ67" s="11">
        <f>IF(FJ$2=$A67,0,IF(HLOOKUP(FJ$2,Recipes!$H:$GI,'Production Calculator'!$A67+2,FALSE)=0,0,HLOOKUP(FJ$2,Recipes!$H:$GI,'Production Calculator'!$A67+2,FALSE)*$AK67))+IF($AO67=FJ$3,$AM67/VLOOKUP($AO67,Data!$A$50:$B$56,2,FALSE),0)</f>
        <v>0</v>
      </c>
      <c r="FK67" s="11">
        <f>IF(FK$2=$A67,0,IF(HLOOKUP(FK$2,Recipes!$H:$GI,'Production Calculator'!$A67+2,FALSE)=0,0,HLOOKUP(FK$2,Recipes!$H:$GI,'Production Calculator'!$A67+2,FALSE)*$AK67))+IF($AO67=FK$3,$AM67/VLOOKUP($AO67,Data!$A$50:$B$56,2,FALSE),0)</f>
        <v>0</v>
      </c>
      <c r="FL67" s="11">
        <f>IF(FL$2=$A67,0,IF(HLOOKUP(FL$2,Recipes!$H:$GI,'Production Calculator'!$A67+2,FALSE)=0,0,HLOOKUP(FL$2,Recipes!$H:$GI,'Production Calculator'!$A67+2,FALSE)*$AK67))+IF($AO67=FL$3,$AM67/VLOOKUP($AO67,Data!$A$50:$B$56,2,FALSE),0)</f>
        <v>0</v>
      </c>
      <c r="FM67" s="11">
        <f>IF(FM$2=$A67,0,IF(HLOOKUP(FM$2,Recipes!$H:$GI,'Production Calculator'!$A67+2,FALSE)=0,0,HLOOKUP(FM$2,Recipes!$H:$GI,'Production Calculator'!$A67+2,FALSE)*$AK67))+IF($AO67=FM$3,$AM67/VLOOKUP($AO67,Data!$A$50:$B$56,2,FALSE),0)</f>
        <v>0</v>
      </c>
      <c r="FN67" s="11">
        <f>IF(FN$2=$A67,0,IF(HLOOKUP(FN$2,Recipes!$H:$GI,'Production Calculator'!$A67+2,FALSE)=0,0,HLOOKUP(FN$2,Recipes!$H:$GI,'Production Calculator'!$A67+2,FALSE)*$AK67))+IF($AO67=FN$3,$AM67/VLOOKUP($AO67,Data!$A$50:$B$56,2,FALSE),0)</f>
        <v>0</v>
      </c>
      <c r="FO67" s="11">
        <f>IF(FO$2=$A67,0,IF(HLOOKUP(FO$2,Recipes!$H:$GI,'Production Calculator'!$A67+2,FALSE)=0,0,HLOOKUP(FO$2,Recipes!$H:$GI,'Production Calculator'!$A67+2,FALSE)*$AK67))+IF($AO67=FO$3,$AM67/VLOOKUP($AO67,Data!$A$50:$B$56,2,FALSE),0)</f>
        <v>0</v>
      </c>
      <c r="FP67" s="11">
        <f>IF(FP$2=$A67,0,IF(HLOOKUP(FP$2,Recipes!$H:$GI,'Production Calculator'!$A67+2,FALSE)=0,0,HLOOKUP(FP$2,Recipes!$H:$GI,'Production Calculator'!$A67+2,FALSE)*$AK67))+IF($AO67=FP$3,$AM67/VLOOKUP($AO67,Data!$A$50:$B$56,2,FALSE),0)</f>
        <v>0</v>
      </c>
      <c r="FQ67" s="11">
        <f>IF(FQ$2=$A67,0,IF(HLOOKUP(FQ$2,Recipes!$H:$GI,'Production Calculator'!$A67+2,FALSE)=0,0,HLOOKUP(FQ$2,Recipes!$H:$GI,'Production Calculator'!$A67+2,FALSE)*$AK67))+IF($AO67=FQ$3,$AM67/VLOOKUP($AO67,Data!$A$50:$B$56,2,FALSE),0)</f>
        <v>0</v>
      </c>
      <c r="FR67" s="11">
        <f>IF(FR$2=$A67,0,IF(HLOOKUP(FR$2,Recipes!$H:$GI,'Production Calculator'!$A67+2,FALSE)=0,0,HLOOKUP(FR$2,Recipes!$H:$GI,'Production Calculator'!$A67+2,FALSE)*$AK67))+IF($AO67=FR$3,$AM67/VLOOKUP($AO67,Data!$A$50:$B$56,2,FALSE),0)</f>
        <v>0</v>
      </c>
      <c r="FS67" s="11">
        <f>IF(FS$2=$A67,0,IF(HLOOKUP(FS$2,Recipes!$H:$GI,'Production Calculator'!$A67+2,FALSE)=0,0,HLOOKUP(FS$2,Recipes!$H:$GI,'Production Calculator'!$A67+2,FALSE)*$AK67))+IF($AO67=FS$3,$AM67/VLOOKUP($AO67,Data!$A$50:$B$56,2,FALSE),0)</f>
        <v>0</v>
      </c>
      <c r="FT67" s="11">
        <f>IF(FT$2=$A67,0,IF(HLOOKUP(FT$2,Recipes!$H:$GI,'Production Calculator'!$A67+2,FALSE)=0,0,HLOOKUP(FT$2,Recipes!$H:$GI,'Production Calculator'!$A67+2,FALSE)*$AK67))+IF($AO67=FT$3,$AM67/VLOOKUP($AO67,Data!$A$50:$B$56,2,FALSE),0)</f>
        <v>0</v>
      </c>
      <c r="FU67" s="11">
        <f>IF(FU$2=$A67,0,IF(HLOOKUP(FU$2,Recipes!$H:$GI,'Production Calculator'!$A67+2,FALSE)=0,0,HLOOKUP(FU$2,Recipes!$H:$GI,'Production Calculator'!$A67+2,FALSE)*$AK67))+IF($AO67=FU$3,$AM67/VLOOKUP($AO67,Data!$A$50:$B$56,2,FALSE),0)</f>
        <v>0</v>
      </c>
      <c r="FV67" s="11">
        <f>IF(FV$2=$A67,0,IF(HLOOKUP(FV$2,Recipes!$H:$GI,'Production Calculator'!$A67+2,FALSE)=0,0,HLOOKUP(FV$2,Recipes!$H:$GI,'Production Calculator'!$A67+2,FALSE)*$AK67))+IF($AO67=FV$3,$AM67/VLOOKUP($AO67,Data!$A$50:$B$56,2,FALSE),0)</f>
        <v>0</v>
      </c>
      <c r="FW67" s="11">
        <f>IF(FW$2=$A67,0,IF(HLOOKUP(FW$2,Recipes!$H:$GI,'Production Calculator'!$A67+2,FALSE)=0,0,HLOOKUP(FW$2,Recipes!$H:$GI,'Production Calculator'!$A67+2,FALSE)*$AK67))+IF($AO67=FW$3,$AM67/VLOOKUP($AO67,Data!$A$50:$B$56,2,FALSE),0)</f>
        <v>0</v>
      </c>
      <c r="FX67" s="11">
        <f>IF(FX$2=$A67,0,IF(HLOOKUP(FX$2,Recipes!$H:$GI,'Production Calculator'!$A67+2,FALSE)=0,0,HLOOKUP(FX$2,Recipes!$H:$GI,'Production Calculator'!$A67+2,FALSE)*$AK67))+IF($AO67=FX$3,$AM67/VLOOKUP($AO67,Data!$A$50:$B$56,2,FALSE),0)</f>
        <v>0</v>
      </c>
      <c r="FY67" s="11">
        <f>IF(FY$2=$A67,0,IF(HLOOKUP(FY$2,Recipes!$H:$GI,'Production Calculator'!$A67+2,FALSE)=0,0,HLOOKUP(FY$2,Recipes!$H:$GI,'Production Calculator'!$A67+2,FALSE)*$AK67))+IF($AO67=FY$3,$AM67/VLOOKUP($AO67,Data!$A$50:$B$56,2,FALSE),0)</f>
        <v>0</v>
      </c>
      <c r="FZ67" s="11">
        <f>IF(FZ$2=$A67,0,IF(HLOOKUP(FZ$2,Recipes!$H:$GI,'Production Calculator'!$A67+2,FALSE)=0,0,HLOOKUP(FZ$2,Recipes!$H:$GI,'Production Calculator'!$A67+2,FALSE)*$AK67))+IF($AO67=FZ$3,$AM67/VLOOKUP($AO67,Data!$A$50:$B$56,2,FALSE),0)</f>
        <v>0</v>
      </c>
      <c r="GA67" s="11">
        <f>IF(GA$2=$A67,0,IF(HLOOKUP(GA$2,Recipes!$H:$GI,'Production Calculator'!$A67+2,FALSE)=0,0,HLOOKUP(GA$2,Recipes!$H:$GI,'Production Calculator'!$A67+2,FALSE)*$AK67))+IF($AO67=GA$3,$AM67/VLOOKUP($AO67,Data!$A$50:$B$56,2,FALSE),0)</f>
        <v>0</v>
      </c>
      <c r="GB67" s="11">
        <f>IF(GB$2=$A67,0,IF(HLOOKUP(GB$2,Recipes!$H:$GI,'Production Calculator'!$A67+2,FALSE)=0,0,HLOOKUP(GB$2,Recipes!$H:$GI,'Production Calculator'!$A67+2,FALSE)*$AK67))+IF($AO67=GB$3,$AM67/VLOOKUP($AO67,Data!$A$50:$B$56,2,FALSE),0)</f>
        <v>0</v>
      </c>
      <c r="GC67" s="11">
        <f>IF(GC$2=$A67,0,IF(HLOOKUP(GC$2,Recipes!$H:$GI,'Production Calculator'!$A67+2,FALSE)=0,0,HLOOKUP(GC$2,Recipes!$H:$GI,'Production Calculator'!$A67+2,FALSE)*$AK67))+IF($AO67=GC$3,$AM67/VLOOKUP($AO67,Data!$A$50:$B$56,2,FALSE),0)</f>
        <v>0</v>
      </c>
      <c r="GD67" s="11">
        <f>IF(GD$2=$A67,0,IF(HLOOKUP(GD$2,Recipes!$H:$GI,'Production Calculator'!$A67+2,FALSE)=0,0,HLOOKUP(GD$2,Recipes!$H:$GI,'Production Calculator'!$A67+2,FALSE)*$AK67))+IF($AO67=GD$3,$AM67/VLOOKUP($AO67,Data!$A$50:$B$56,2,FALSE),0)</f>
        <v>0</v>
      </c>
      <c r="GE67" s="11">
        <f>IF(GE$2=$A67,0,IF(HLOOKUP(GE$2,Recipes!$H:$GI,'Production Calculator'!$A67+2,FALSE)=0,0,HLOOKUP(GE$2,Recipes!$H:$GI,'Production Calculator'!$A67+2,FALSE)*$AK67))+IF($AO67=GE$3,$AM67/VLOOKUP($AO67,Data!$A$50:$B$56,2,FALSE),0)</f>
        <v>0</v>
      </c>
      <c r="GF67" s="11">
        <f>IF(GF$2=$A67,0,IF(HLOOKUP(GF$2,Recipes!$H:$GI,'Production Calculator'!$A67+2,FALSE)=0,0,HLOOKUP(GF$2,Recipes!$H:$GI,'Production Calculator'!$A67+2,FALSE)*$AK67))+IF($AO67=GF$3,$AM67/VLOOKUP($AO67,Data!$A$50:$B$56,2,FALSE),0)</f>
        <v>0</v>
      </c>
      <c r="GG67" s="11">
        <f>IF(GG$2=$A67,0,IF(HLOOKUP(GG$2,Recipes!$H:$GI,'Production Calculator'!$A67+2,FALSE)=0,0,HLOOKUP(GG$2,Recipes!$H:$GI,'Production Calculator'!$A67+2,FALSE)*$AK67))+IF($AO67=GG$3,$AM67/VLOOKUP($AO67,Data!$A$50:$B$56,2,FALSE),0)</f>
        <v>0</v>
      </c>
      <c r="GH67" s="11">
        <f>IF(GH$2=$A67,0,IF(HLOOKUP(GH$2,Recipes!$H:$GI,'Production Calculator'!$A67+2,FALSE)=0,0,HLOOKUP(GH$2,Recipes!$H:$GI,'Production Calculator'!$A67+2,FALSE)*$AK67))+IF($AO67=GH$3,$AM67/VLOOKUP($AO67,Data!$A$50:$B$56,2,FALSE),0)</f>
        <v>0</v>
      </c>
      <c r="GI67" s="11">
        <f>IF(GI$2=$A67,0,IF(HLOOKUP(GI$2,Recipes!$H:$GI,'Production Calculator'!$A67+2,FALSE)=0,0,HLOOKUP(GI$2,Recipes!$H:$GI,'Production Calculator'!$A67+2,FALSE)*$AK67))+IF($AO67=GI$3,$AM67/VLOOKUP($AO67,Data!$A$50:$B$56,2,FALSE),0)</f>
        <v>0</v>
      </c>
      <c r="GJ67" s="11">
        <f>IF(GJ$2=$A67,0,IF(HLOOKUP(GJ$2,Recipes!$H:$GI,'Production Calculator'!$A67+2,FALSE)=0,0,HLOOKUP(GJ$2,Recipes!$H:$GI,'Production Calculator'!$A67+2,FALSE)*$AK67))+IF($AO67=GJ$3,$AM67/VLOOKUP($AO67,Data!$A$50:$B$56,2,FALSE),0)</f>
        <v>0</v>
      </c>
      <c r="GK67" s="11">
        <f>IF(GK$2=$A67,0,IF(HLOOKUP(GK$2,Recipes!$H:$GI,'Production Calculator'!$A67+2,FALSE)=0,0,HLOOKUP(GK$2,Recipes!$H:$GI,'Production Calculator'!$A67+2,FALSE)*$AK67))+IF($AO67=GK$3,$AM67/VLOOKUP($AO67,Data!$A$50:$B$56,2,FALSE),0)</f>
        <v>0</v>
      </c>
      <c r="GL67" s="11">
        <f>IF(GL$2=$A67,0,IF(HLOOKUP(GL$2,Recipes!$H:$GI,'Production Calculator'!$A67+2,FALSE)=0,0,HLOOKUP(GL$2,Recipes!$H:$GI,'Production Calculator'!$A67+2,FALSE)*$AK67))+IF($AO67=GL$3,$AM67/VLOOKUP($AO67,Data!$A$50:$B$56,2,FALSE),0)</f>
        <v>0</v>
      </c>
      <c r="GM67" s="11">
        <f>IF(GM$2=$A67,0,IF(HLOOKUP(GM$2,Recipes!$H:$GI,'Production Calculator'!$A67+2,FALSE)=0,0,HLOOKUP(GM$2,Recipes!$H:$GI,'Production Calculator'!$A67+2,FALSE)*$AK67))+IF($AO67=GM$3,$AM67/VLOOKUP($AO67,Data!$A$50:$B$56,2,FALSE),0)</f>
        <v>0</v>
      </c>
      <c r="GN67" s="11">
        <f>IF(GN$2=$A67,0,IF(HLOOKUP(GN$2,Recipes!$H:$GI,'Production Calculator'!$A67+2,FALSE)=0,0,HLOOKUP(GN$2,Recipes!$H:$GI,'Production Calculator'!$A67+2,FALSE)*$AK67))+IF($AO67=GN$3,$AM67/VLOOKUP($AO67,Data!$A$50:$B$56,2,FALSE),0)</f>
        <v>0</v>
      </c>
      <c r="GO67" s="11">
        <f>IF(GO$2=$A67,0,IF(HLOOKUP(GO$2,Recipes!$H:$GI,'Production Calculator'!$A67+2,FALSE)=0,0,HLOOKUP(GO$2,Recipes!$H:$GI,'Production Calculator'!$A67+2,FALSE)*$AK67))+IF($AO67=GO$3,$AM67/VLOOKUP($AO67,Data!$A$50:$B$56,2,FALSE),0)</f>
        <v>0</v>
      </c>
      <c r="GP67" s="11">
        <f>IF(GP$2=$A67,0,IF(HLOOKUP(GP$2,Recipes!$H:$GI,'Production Calculator'!$A67+2,FALSE)=0,0,HLOOKUP(GP$2,Recipes!$H:$GI,'Production Calculator'!$A67+2,FALSE)*$AK67))+IF($AO67=GP$3,$AM67/VLOOKUP($AO67,Data!$A$50:$B$56,2,FALSE),0)</f>
        <v>0</v>
      </c>
      <c r="GQ67" s="11">
        <f>IF(GQ$2=$A67,0,IF(HLOOKUP(GQ$2,Recipes!$H:$GI,'Production Calculator'!$A67+2,FALSE)=0,0,HLOOKUP(GQ$2,Recipes!$H:$GI,'Production Calculator'!$A67+2,FALSE)*$AK67))+IF($AO67=GQ$3,$AM67/VLOOKUP($AO67,Data!$A$50:$B$56,2,FALSE),0)</f>
        <v>0</v>
      </c>
      <c r="GR67" s="11">
        <f>IF(GR$2=$A67,0,IF(HLOOKUP(GR$2,Recipes!$H:$GI,'Production Calculator'!$A67+2,FALSE)=0,0,HLOOKUP(GR$2,Recipes!$H:$GI,'Production Calculator'!$A67+2,FALSE)*$AK67))+IF($AO67=GR$3,$AM67/VLOOKUP($AO67,Data!$A$50:$B$56,2,FALSE),0)</f>
        <v>0</v>
      </c>
      <c r="GS67" s="11">
        <f>IF(GS$2=$A67,0,IF(HLOOKUP(GS$2,Recipes!$H:$GI,'Production Calculator'!$A67+2,FALSE)=0,0,HLOOKUP(GS$2,Recipes!$H:$GI,'Production Calculator'!$A67+2,FALSE)*$AK67))+IF($AO67=GS$3,$AM67/VLOOKUP($AO67,Data!$A$50:$B$56,2,FALSE),0)</f>
        <v>0</v>
      </c>
      <c r="GT67" s="11">
        <f>IF(GT$2=$A67,0,IF(HLOOKUP(GT$2,Recipes!$H:$GI,'Production Calculator'!$A67+2,FALSE)=0,0,HLOOKUP(GT$2,Recipes!$H:$GI,'Production Calculator'!$A67+2,FALSE)*$AK67))+IF($AO67=GT$3,$AM67/VLOOKUP($AO67,Data!$A$50:$B$56,2,FALSE),0)</f>
        <v>0</v>
      </c>
      <c r="GU67" s="11">
        <f>IF(GU$2=$A67,0,IF(HLOOKUP(GU$2,Recipes!$H:$GI,'Production Calculator'!$A67+2,FALSE)=0,0,HLOOKUP(GU$2,Recipes!$H:$GI,'Production Calculator'!$A67+2,FALSE)*$AK67))+IF($AO67=GU$3,$AM67/VLOOKUP($AO67,Data!$A$50:$B$56,2,FALSE),0)</f>
        <v>0</v>
      </c>
      <c r="GV67" s="11">
        <f>IF(GV$2=$A67,0,IF(HLOOKUP(GV$2,Recipes!$H:$GI,'Production Calculator'!$A67+2,FALSE)=0,0,HLOOKUP(GV$2,Recipes!$H:$GI,'Production Calculator'!$A67+2,FALSE)*$AK67))+IF($AO67=GV$3,$AM67/VLOOKUP($AO67,Data!$A$50:$B$56,2,FALSE),0)</f>
        <v>0</v>
      </c>
      <c r="GW67" s="11">
        <f>IF(GW$2=$A67,0,IF(HLOOKUP(GW$2,Recipes!$H:$GI,'Production Calculator'!$A67+2,FALSE)=0,0,HLOOKUP(GW$2,Recipes!$H:$GI,'Production Calculator'!$A67+2,FALSE)*$AK67))+IF($AO67=GW$3,$AM67/VLOOKUP($AO67,Data!$A$50:$B$56,2,FALSE),0)</f>
        <v>0</v>
      </c>
      <c r="GX67" s="11">
        <f>IF(GX$2=$A67,0,IF(HLOOKUP(GX$2,Recipes!$H:$GI,'Production Calculator'!$A67+2,FALSE)=0,0,HLOOKUP(GX$2,Recipes!$H:$GI,'Production Calculator'!$A67+2,FALSE)*$AK67))+IF($AO67=GX$3,$AM67/VLOOKUP($AO67,Data!$A$50:$B$56,2,FALSE),0)</f>
        <v>0</v>
      </c>
      <c r="GY67" s="11">
        <f>IF(GY$2=$A67,0,IF(HLOOKUP(GY$2,Recipes!$H:$GI,'Production Calculator'!$A67+2,FALSE)=0,0,HLOOKUP(GY$2,Recipes!$H:$GI,'Production Calculator'!$A67+2,FALSE)*$AK67))+IF($AO67=GY$3,$AM67/VLOOKUP($AO67,Data!$A$50:$B$56,2,FALSE),0)</f>
        <v>0</v>
      </c>
      <c r="GZ67" s="11">
        <f>IF(GZ$2=$A67,0,IF(HLOOKUP(GZ$2,Recipes!$H:$GI,'Production Calculator'!$A67+2,FALSE)=0,0,HLOOKUP(GZ$2,Recipes!$H:$GI,'Production Calculator'!$A67+2,FALSE)*$AK67))+IF($AO67=GZ$3,$AM67/VLOOKUP($AO67,Data!$A$50:$B$56,2,FALSE),0)</f>
        <v>0</v>
      </c>
      <c r="HA67" s="11">
        <f>IF(HA$2=$A67,0,IF(HLOOKUP(HA$2,Recipes!$H:$GI,'Production Calculator'!$A67+2,FALSE)=0,0,HLOOKUP(HA$2,Recipes!$H:$GI,'Production Calculator'!$A67+2,FALSE)*$AK67))+IF($AO67=HA$3,$AM67/VLOOKUP($AO67,Data!$A$50:$B$56,2,FALSE),0)</f>
        <v>0</v>
      </c>
      <c r="HB67" s="11">
        <f>IF(HB$2=$A67,0,IF(HLOOKUP(HB$2,Recipes!$H:$GI,'Production Calculator'!$A67+2,FALSE)=0,0,HLOOKUP(HB$2,Recipes!$H:$GI,'Production Calculator'!$A67+2,FALSE)*$AK67))+IF($AO67=HB$3,$AM67/VLOOKUP($AO67,Data!$A$50:$B$56,2,FALSE),0)</f>
        <v>0</v>
      </c>
      <c r="HC67" s="11">
        <f>IF(HC$2=$A67,0,IF(HLOOKUP(HC$2,Recipes!$H:$GI,'Production Calculator'!$A67+2,FALSE)=0,0,HLOOKUP(HC$2,Recipes!$H:$GI,'Production Calculator'!$A67+2,FALSE)*$AK67))+IF($AO67=HC$3,$AM67/VLOOKUP($AO67,Data!$A$50:$B$56,2,FALSE),0)</f>
        <v>0</v>
      </c>
      <c r="HD67" s="11">
        <f>IF(HD$2=$A67,0,IF(HLOOKUP(HD$2,Recipes!$H:$GI,'Production Calculator'!$A67+2,FALSE)=0,0,HLOOKUP(HD$2,Recipes!$H:$GI,'Production Calculator'!$A67+2,FALSE)*$AK67))+IF($AO67=HD$3,$AM67/VLOOKUP($AO67,Data!$A$50:$B$56,2,FALSE),0)</f>
        <v>0</v>
      </c>
      <c r="HE67" s="11">
        <f>IF(HE$2=$A67,0,IF(HLOOKUP(HE$2,Recipes!$H:$GI,'Production Calculator'!$A67+2,FALSE)=0,0,HLOOKUP(HE$2,Recipes!$H:$GI,'Production Calculator'!$A67+2,FALSE)*$AK67))+IF($AO67=HE$3,$AM67/VLOOKUP($AO67,Data!$A$50:$B$56,2,FALSE),0)</f>
        <v>0</v>
      </c>
      <c r="HF67" s="11">
        <f>IF(HF$2=$A67,0,IF(HLOOKUP(HF$2,Recipes!$H:$GI,'Production Calculator'!$A67+2,FALSE)=0,0,HLOOKUP(HF$2,Recipes!$H:$GI,'Production Calculator'!$A67+2,FALSE)*$AK67))+IF($AO67=HF$3,$AM67/VLOOKUP($AO67,Data!$A$50:$B$56,2,FALSE),0)</f>
        <v>0</v>
      </c>
      <c r="HG67" s="11">
        <f>IF(HG$2=$A67,0,IF(HLOOKUP(HG$2,Recipes!$H:$GI,'Production Calculator'!$A67+2,FALSE)=0,0,HLOOKUP(HG$2,Recipes!$H:$GI,'Production Calculator'!$A67+2,FALSE)*$AK67))+IF($AO67=HG$3,$AM67/VLOOKUP($AO67,Data!$A$50:$B$56,2,FALSE),0)</f>
        <v>0</v>
      </c>
      <c r="HH67" s="11">
        <f>IF(HH$2=$A67,0,IF(HLOOKUP(HH$2,Recipes!$H:$GI,'Production Calculator'!$A67+2,FALSE)=0,0,HLOOKUP(HH$2,Recipes!$H:$GI,'Production Calculator'!$A67+2,FALSE)*$AK67))+IF($AO67=HH$3,$AM67/VLOOKUP($AO67,Data!$A$50:$B$56,2,FALSE),0)</f>
        <v>0</v>
      </c>
      <c r="HI67" s="11">
        <f>IF(HI$2=$A67,0,IF(HLOOKUP(HI$2,Recipes!$H:$GI,'Production Calculator'!$A67+2,FALSE)=0,0,HLOOKUP(HI$2,Recipes!$H:$GI,'Production Calculator'!$A67+2,FALSE)*$AK67))+IF($AO67=HI$3,$AM67/VLOOKUP($AO67,Data!$A$50:$B$56,2,FALSE),0)</f>
        <v>0</v>
      </c>
      <c r="HJ67" s="11">
        <f>IF(HJ$2=$A67,0,IF(HLOOKUP(HJ$2,Recipes!$H:$GI,'Production Calculator'!$A67+2,FALSE)=0,0,HLOOKUP(HJ$2,Recipes!$H:$GI,'Production Calculator'!$A67+2,FALSE)*$AK67))+IF($AO67=HJ$3,$AM67/VLOOKUP($AO67,Data!$A$50:$B$56,2,FALSE),0)</f>
        <v>0</v>
      </c>
      <c r="HK67" s="11">
        <f>IF(HK$2=$A67,0,IF(HLOOKUP(HK$2,Recipes!$H:$GI,'Production Calculator'!$A67+2,FALSE)=0,0,HLOOKUP(HK$2,Recipes!$H:$GI,'Production Calculator'!$A67+2,FALSE)*$AK67))+IF($AO67=HK$3,$AM67/VLOOKUP($AO67,Data!$A$50:$B$56,2,FALSE),0)</f>
        <v>0</v>
      </c>
      <c r="HL67" s="11">
        <f>IF(HL$2=$A67,0,IF(HLOOKUP(HL$2,Recipes!$H:$GI,'Production Calculator'!$A67+2,FALSE)=0,0,HLOOKUP(HL$2,Recipes!$H:$GI,'Production Calculator'!$A67+2,FALSE)*$AK67))+IF($AO67=HL$3,$AM67/VLOOKUP($AO67,Data!$A$50:$B$56,2,FALSE),0)</f>
        <v>0</v>
      </c>
      <c r="HM67" s="11">
        <f>IF(HM$2=$A67,0,IF(HLOOKUP(HM$2,Recipes!$H:$GI,'Production Calculator'!$A67+2,FALSE)=0,0,HLOOKUP(HM$2,Recipes!$H:$GI,'Production Calculator'!$A67+2,FALSE)*$AK67))+IF($AO67=HM$3,$AM67/VLOOKUP($AO67,Data!$A$50:$B$56,2,FALSE),0)</f>
        <v>0</v>
      </c>
      <c r="HN67" s="11">
        <f>IF(HN$2=$A67,0,IF(HLOOKUP(HN$2,Recipes!$H:$GI,'Production Calculator'!$A67+2,FALSE)=0,0,HLOOKUP(HN$2,Recipes!$H:$GI,'Production Calculator'!$A67+2,FALSE)*$AK67))+IF($AO67=HN$3,$AM67/VLOOKUP($AO67,Data!$A$50:$B$56,2,FALSE),0)</f>
        <v>0</v>
      </c>
      <c r="HO67" s="11">
        <f>IF(HO$2=$A67,0,IF(HLOOKUP(HO$2,Recipes!$H:$GI,'Production Calculator'!$A67+2,FALSE)=0,0,HLOOKUP(HO$2,Recipes!$H:$GI,'Production Calculator'!$A67+2,FALSE)*$AK67))+IF($AO67=HO$3,$AM67/VLOOKUP($AO67,Data!$A$50:$B$56,2,FALSE),0)</f>
        <v>0</v>
      </c>
      <c r="HP67" s="11">
        <f>IF(HP$2=$A67,0,IF(HLOOKUP(HP$2,Recipes!$H:$GI,'Production Calculator'!$A67+2,FALSE)=0,0,HLOOKUP(HP$2,Recipes!$H:$GI,'Production Calculator'!$A67+2,FALSE)*$AK67))+IF($AO67=HP$3,$AM67/VLOOKUP($AO67,Data!$A$50:$B$56,2,FALSE),0)</f>
        <v>0</v>
      </c>
      <c r="HQ67" s="11">
        <f>IF(HQ$2=$A67,0,IF(HLOOKUP(HQ$2,Recipes!$H:$GI,'Production Calculator'!$A67+2,FALSE)=0,0,HLOOKUP(HQ$2,Recipes!$H:$GI,'Production Calculator'!$A67+2,FALSE)*$AK67))+IF($AO67=HQ$3,$AM67/VLOOKUP($AO67,Data!$A$50:$B$56,2,FALSE),0)</f>
        <v>0</v>
      </c>
      <c r="HR67" s="11">
        <f>IF(HR$2=$A67,0,IF(HLOOKUP(HR$2,Recipes!$H:$GI,'Production Calculator'!$A67+2,FALSE)=0,0,HLOOKUP(HR$2,Recipes!$H:$GI,'Production Calculator'!$A67+2,FALSE)*$AK67))+IF($AO67=HR$3,$AM67/VLOOKUP($AO67,Data!$A$50:$B$56,2,FALSE),0)</f>
        <v>0</v>
      </c>
      <c r="HS67" s="121"/>
    </row>
    <row r="68" spans="1:227" x14ac:dyDescent="0.45">
      <c r="A68">
        <v>47</v>
      </c>
      <c r="B68" s="107" t="str">
        <f>VLOOKUP(A68,Recipes!A:B,2)</f>
        <v>Engine unit</v>
      </c>
      <c r="C68" s="128">
        <v>0</v>
      </c>
      <c r="D68" s="108">
        <f t="shared" si="117"/>
        <v>0</v>
      </c>
      <c r="E68" s="127" t="s">
        <v>1</v>
      </c>
      <c r="F68" s="109">
        <f>VLOOKUP(A68,Recipes!$A$3:$G$186,6,FALSE)</f>
        <v>3</v>
      </c>
      <c r="G68" s="109">
        <f>VLOOKUP(A68,Recipes!$A$3:$G$186,7,FALSE)</f>
        <v>0</v>
      </c>
      <c r="H68" s="110">
        <f t="shared" si="118"/>
        <v>0</v>
      </c>
      <c r="I68" s="109">
        <f>VLOOKUP(E68,Data!$A$2:$C$26,3, FALSE)</f>
        <v>4</v>
      </c>
      <c r="J68" s="149">
        <v>0</v>
      </c>
      <c r="K68" s="149">
        <v>0</v>
      </c>
      <c r="L68" s="149">
        <v>0</v>
      </c>
      <c r="M68" s="150">
        <v>0</v>
      </c>
      <c r="N68" s="150">
        <v>0</v>
      </c>
      <c r="O68" s="150">
        <v>0</v>
      </c>
      <c r="P68" s="151">
        <v>0</v>
      </c>
      <c r="Q68" s="151">
        <v>0</v>
      </c>
      <c r="R68" s="151">
        <v>0</v>
      </c>
      <c r="S68">
        <f t="shared" si="133"/>
        <v>0</v>
      </c>
      <c r="T68">
        <f t="shared" si="134"/>
        <v>0</v>
      </c>
      <c r="U68">
        <f t="shared" si="135"/>
        <v>0</v>
      </c>
      <c r="V68">
        <f t="shared" si="136"/>
        <v>0</v>
      </c>
      <c r="W68">
        <f t="shared" si="137"/>
        <v>0</v>
      </c>
      <c r="X68">
        <f t="shared" si="138"/>
        <v>0</v>
      </c>
      <c r="Y68">
        <f t="shared" si="139"/>
        <v>0</v>
      </c>
      <c r="Z68">
        <f t="shared" si="140"/>
        <v>0</v>
      </c>
      <c r="AA68">
        <f t="shared" si="141"/>
        <v>0</v>
      </c>
      <c r="AB68" s="111">
        <f>VLOOKUP($A68,Recipes!$A:$G,4)</f>
        <v>20</v>
      </c>
      <c r="AC68" s="111">
        <f>VLOOKUP($A68,Recipes!$A:$G,5)</f>
        <v>1</v>
      </c>
      <c r="AD68" s="111">
        <f t="shared" si="128"/>
        <v>0.05</v>
      </c>
      <c r="AE68" s="111">
        <f>VLOOKUP(E68,Data!$A$2:$F$26,5,FALSE)</f>
        <v>0</v>
      </c>
      <c r="AF68" s="111">
        <f>VLOOKUP(E68,Data!$A$2:$F$26,4,FALSE)</f>
        <v>210</v>
      </c>
      <c r="AG68" s="111">
        <f>VLOOKUP(E68,Data!$A$2:$B$26,2, FALSE)</f>
        <v>1.25</v>
      </c>
      <c r="AH68" s="111">
        <f>1+VLOOKUP($J$3,Data!$A$40:$D$48,2,FALSE)*$J68+VLOOKUP($K$3,Data!$A$40:$D$48,2,FALSE)*$K68+VLOOKUP($L$3,Data!$A$40:$D$48,2,FALSE)*$L68+VLOOKUP($M$3,Data!$A$40:$D$48,2,FALSE)*$M68+VLOOKUP($N$3,Data!$A$40:$D$48,2,FALSE)*$N68+VLOOKUP($O$3,Data!$A$40:$D$48,2,FALSE)*$O68+VLOOKUP($P$3,Data!$A$40:$D$48,2,FALSE)*$P68+VLOOKUP($Q$3,Data!$A$40:$D$48,2,FALSE)*$Q68+VLOOKUP($R$3,Data!$A$40:$D$48,2,FALSE)*$R68</f>
        <v>1</v>
      </c>
      <c r="AI68" s="111">
        <f>MAX(1+VLOOKUP($J$3,Data!$A$40:$D$48,3,FALSE)*$J68+VLOOKUP($K$3,Data!$A$40:$D$48,3,FALSE)*$K68+VLOOKUP($L$3,Data!$A$40:$D$48,3,FALSE)*$L68+VLOOKUP($M$3,Data!$A$40:$D$48,3,FALSE)*$M68+VLOOKUP($N$3,Data!$A$40:$D$48,3,FALSE)*$N68+VLOOKUP($O$3,Data!$A$40:$D$48,3,FALSE)*$O68+VLOOKUP($P$3,Data!$A$40:$D$48,3,FALSE)*$P68+VLOOKUP($Q$3,Data!$A$40:$D$48,3,FALSE)*$Q68+VLOOKUP($R$3,Data!$A$40:$D$48,3,FALSE)*$R68,0)</f>
        <v>1</v>
      </c>
      <c r="AJ68" s="111">
        <f>MAX(1-(VLOOKUP($J$3,Data!$A$40:$D$48,4,FALSE)*$J68+VLOOKUP($K$3,Data!$A$40:$D$48,4,FALSE)*$K68+VLOOKUP($L$3,Data!$A$40:$D$48,4,FALSE)*$L68+VLOOKUP($M$3,Data!$A$40:$D$48,4,FALSE)*$M68+VLOOKUP($N$3,Data!$A$40:$D$48,4,FALSE)*$N68+VLOOKUP($O$3,Data!$A$40:$D$48,4,FALSE)*$O68+VLOOKUP($P$3,Data!$A$40:$D$48,4,FALSE)*$P68+VLOOKUP($Q$3,Data!$A$40:$D$48,4,FALSE)*$Q68+VLOOKUP($R$3,Data!$A$40:$D$48,4,FALSE)*$R68),0.2)</f>
        <v>1</v>
      </c>
      <c r="AK68" s="112">
        <f t="shared" si="129"/>
        <v>0</v>
      </c>
      <c r="AL68" s="111">
        <f t="shared" si="130"/>
        <v>6.25E-2</v>
      </c>
      <c r="AM68" s="111">
        <f t="shared" si="131"/>
        <v>0</v>
      </c>
      <c r="AN68" s="111">
        <f t="shared" si="132"/>
        <v>0</v>
      </c>
      <c r="AO68" s="131" t="s">
        <v>298</v>
      </c>
      <c r="AP68" s="11"/>
      <c r="AQ68" s="11">
        <f>IF(AQ$2=$A68,0,IF(HLOOKUP(AQ$2,Recipes!$H:$GI,'Production Calculator'!$A68+2,FALSE)=0,0,HLOOKUP(AQ$2,Recipes!$H:$GI,'Production Calculator'!$A68+2,FALSE)*$AK68))+IF($AO68=AQ$3,$AM68/VLOOKUP($AO68,Data!$A$50:$B$56,2,FALSE),0)</f>
        <v>0</v>
      </c>
      <c r="AR68" s="11">
        <f>IF(AR$2=$A68,0,IF(HLOOKUP(AR$2,Recipes!$H:$GI,'Production Calculator'!$A68+2,FALSE)=0,0,HLOOKUP(AR$2,Recipes!$H:$GI,'Production Calculator'!$A68+2,FALSE)*$AK68))+IF($AO68=AR$3,$AM68/VLOOKUP($AO68,Data!$A$50:$B$56,2,FALSE),0)</f>
        <v>0</v>
      </c>
      <c r="AS68" s="11">
        <f>IF(AS$2=$A68,0,IF(HLOOKUP(AS$2,Recipes!$H:$GI,'Production Calculator'!$A68+2,FALSE)=0,0,HLOOKUP(AS$2,Recipes!$H:$GI,'Production Calculator'!$A68+2,FALSE)*$AK68))+IF($AO68=AS$3,$AM68/VLOOKUP($AO68,Data!$A$50:$B$56,2,FALSE),0)</f>
        <v>0</v>
      </c>
      <c r="AT68" s="11">
        <f>IF(AT$2=$A68,0,IF(HLOOKUP(AT$2,Recipes!$H:$GI,'Production Calculator'!$A68+2,FALSE)=0,0,HLOOKUP(AT$2,Recipes!$H:$GI,'Production Calculator'!$A68+2,FALSE)*$AK68))+IF($AO68=AT$3,$AM68/VLOOKUP($AO68,Data!$A$50:$B$56,2,FALSE),0)</f>
        <v>0</v>
      </c>
      <c r="AU68" s="11">
        <f>IF(AU$2=$A68,0,IF(HLOOKUP(AU$2,Recipes!$H:$GI,'Production Calculator'!$A68+2,FALSE)=0,0,HLOOKUP(AU$2,Recipes!$H:$GI,'Production Calculator'!$A68+2,FALSE)*$AK68))+IF($AO68=AU$3,$AM68/VLOOKUP($AO68,Data!$A$50:$B$56,2,FALSE),0)</f>
        <v>0</v>
      </c>
      <c r="AV68" s="11">
        <f>IF(AV$2=$A68,0,IF(HLOOKUP(AV$2,Recipes!$H:$GI,'Production Calculator'!$A68+2,FALSE)=0,0,HLOOKUP(AV$2,Recipes!$H:$GI,'Production Calculator'!$A68+2,FALSE)*$AK68))+IF($AO68=AV$3,$AM68/VLOOKUP($AO68,Data!$A$50:$B$56,2,FALSE),0)</f>
        <v>0</v>
      </c>
      <c r="AW68" s="11">
        <f>IF(AW$2=$A68,0,IF(HLOOKUP(AW$2,Recipes!$H:$GI,'Production Calculator'!$A68+2,FALSE)=0,0,HLOOKUP(AW$2,Recipes!$H:$GI,'Production Calculator'!$A68+2,FALSE)*$AK68))+IF($AO68=AW$3,$AM68/VLOOKUP($AO68,Data!$A$50:$B$56,2,FALSE),0)</f>
        <v>0</v>
      </c>
      <c r="AX68" s="11">
        <f>IF(AX$2=$A68,0,IF(HLOOKUP(AX$2,Recipes!$H:$GI,'Production Calculator'!$A68+2,FALSE)=0,0,HLOOKUP(AX$2,Recipes!$H:$GI,'Production Calculator'!$A68+2,FALSE)*$AK68))+IF($AO68=AX$3,$AM68/VLOOKUP($AO68,Data!$A$50:$B$56,2,FALSE),0)</f>
        <v>0</v>
      </c>
      <c r="AY68" s="11">
        <f>IF(AY$2=$A68,0,IF(HLOOKUP(AY$2,Recipes!$H:$GI,'Production Calculator'!$A68+2,FALSE)=0,0,HLOOKUP(AY$2,Recipes!$H:$GI,'Production Calculator'!$A68+2,FALSE)*$AK68))+IF($AO68=AY$3,$AM68/VLOOKUP($AO68,Data!$A$50:$B$56,2,FALSE),0)</f>
        <v>0</v>
      </c>
      <c r="AZ68" s="11">
        <f>IF(AZ$2=$A68,0,IF(HLOOKUP(AZ$2,Recipes!$H:$GI,'Production Calculator'!$A68+2,FALSE)=0,0,HLOOKUP(AZ$2,Recipes!$H:$GI,'Production Calculator'!$A68+2,FALSE)*$AK68))+IF($AO68=AZ$3,$AM68/VLOOKUP($AO68,Data!$A$50:$B$56,2,FALSE),0)</f>
        <v>0</v>
      </c>
      <c r="BA68" s="11">
        <f>IF(BA$2=$A68,0,IF(HLOOKUP(BA$2,Recipes!$H:$GI,'Production Calculator'!$A68+2,FALSE)=0,0,HLOOKUP(BA$2,Recipes!$H:$GI,'Production Calculator'!$A68+2,FALSE)*$AK68))+IF($AO68=BA$3,$AM68/VLOOKUP($AO68,Data!$A$50:$B$56,2,FALSE),0)</f>
        <v>0</v>
      </c>
      <c r="BB68" s="11">
        <f>IF(BB$2=$A68,0,IF(HLOOKUP(BB$2,Recipes!$H:$GI,'Production Calculator'!$A68+2,FALSE)=0,0,HLOOKUP(BB$2,Recipes!$H:$GI,'Production Calculator'!$A68+2,FALSE)*$AK68))+IF($AO68=BB$3,$AM68/VLOOKUP($AO68,Data!$A$50:$B$56,2,FALSE),0)</f>
        <v>0</v>
      </c>
      <c r="BC68" s="11">
        <f>IF(BC$2=$A68,0,IF(HLOOKUP(BC$2,Recipes!$H:$GI,'Production Calculator'!$A68+2,FALSE)=0,0,HLOOKUP(BC$2,Recipes!$H:$GI,'Production Calculator'!$A68+2,FALSE)*$AK68))+IF($AO68=BC$3,$AM68/VLOOKUP($AO68,Data!$A$50:$B$56,2,FALSE),0)</f>
        <v>0</v>
      </c>
      <c r="BD68" s="11">
        <f>IF(BD$2=$A68,0,IF(HLOOKUP(BD$2,Recipes!$H:$GI,'Production Calculator'!$A68+2,FALSE)=0,0,HLOOKUP(BD$2,Recipes!$H:$GI,'Production Calculator'!$A68+2,FALSE)*$AK68))+IF($AO68=BD$3,$AM68/VLOOKUP($AO68,Data!$A$50:$B$56,2,FALSE),0)</f>
        <v>0</v>
      </c>
      <c r="BE68" s="11">
        <f>IF(BE$2=$A68,0,IF(HLOOKUP(BE$2,Recipes!$H:$GI,'Production Calculator'!$A68+2,FALSE)=0,0,HLOOKUP(BE$2,Recipes!$H:$GI,'Production Calculator'!$A68+2,FALSE)*$AK68))+IF($AO68=BE$3,$AM68/VLOOKUP($AO68,Data!$A$50:$B$56,2,FALSE),0)</f>
        <v>0</v>
      </c>
      <c r="BF68" s="11">
        <f>IF(BF$2=$A68,0,IF(HLOOKUP(BF$2,Recipes!$H:$GI,'Production Calculator'!$A68+2,FALSE)=0,0,HLOOKUP(BF$2,Recipes!$H:$GI,'Production Calculator'!$A68+2,FALSE)*$AK68))+IF($AO68=BF$3,$AM68/VLOOKUP($AO68,Data!$A$50:$B$56,2,FALSE),0)</f>
        <v>0</v>
      </c>
      <c r="BG68" s="11">
        <f>IF(BG$2=$A68,0,IF(HLOOKUP(BG$2,Recipes!$H:$GI,'Production Calculator'!$A68+2,FALSE)=0,0,HLOOKUP(BG$2,Recipes!$H:$GI,'Production Calculator'!$A68+2,FALSE)*$AK68))+IF($AO68=BG$3,$AM68/VLOOKUP($AO68,Data!$A$50:$B$56,2,FALSE),0)</f>
        <v>0</v>
      </c>
      <c r="BH68" s="11">
        <f>IF(BH$2=$A68,0,IF(HLOOKUP(BH$2,Recipes!$H:$GI,'Production Calculator'!$A68+2,FALSE)=0,0,HLOOKUP(BH$2,Recipes!$H:$GI,'Production Calculator'!$A68+2,FALSE)*$AK68))+IF($AO68=BH$3,$AM68/VLOOKUP($AO68,Data!$A$50:$B$56,2,FALSE),0)</f>
        <v>0</v>
      </c>
      <c r="BI68" s="11">
        <f>IF(BI$2=$A68,0,IF(HLOOKUP(BI$2,Recipes!$H:$GI,'Production Calculator'!$A68+2,FALSE)=0,0,HLOOKUP(BI$2,Recipes!$H:$GI,'Production Calculator'!$A68+2,FALSE)*$AK68))+IF($AO68=BI$3,$AM68/VLOOKUP($AO68,Data!$A$50:$B$56,2,FALSE),0)</f>
        <v>0</v>
      </c>
      <c r="BJ68" s="11">
        <f>IF(BJ$2=$A68,0,IF(HLOOKUP(BJ$2,Recipes!$H:$GI,'Production Calculator'!$A68+2,FALSE)=0,0,HLOOKUP(BJ$2,Recipes!$H:$GI,'Production Calculator'!$A68+2,FALSE)*$AK68))+IF($AO68=BJ$3,$AM68/VLOOKUP($AO68,Data!$A$50:$B$56,2,FALSE),0)</f>
        <v>0</v>
      </c>
      <c r="BK68" s="11">
        <f>IF(BK$2=$A68,0,IF(HLOOKUP(BK$2,Recipes!$H:$GI,'Production Calculator'!$A68+2,FALSE)=0,0,HLOOKUP(BK$2,Recipes!$H:$GI,'Production Calculator'!$A68+2,FALSE)*$AK68))+IF($AO68=BK$3,$AM68/VLOOKUP($AO68,Data!$A$50:$B$56,2,FALSE),0)</f>
        <v>0</v>
      </c>
      <c r="BL68" s="11">
        <f>IF(BL$2=$A68,0,IF(HLOOKUP(BL$2,Recipes!$H:$GI,'Production Calculator'!$A68+2,FALSE)=0,0,HLOOKUP(BL$2,Recipes!$H:$GI,'Production Calculator'!$A68+2,FALSE)*$AK68))+IF($AO68=BL$3,$AM68/VLOOKUP($AO68,Data!$A$50:$B$56,2,FALSE),0)</f>
        <v>0</v>
      </c>
      <c r="BM68" s="11">
        <f>IF(BM$2=$A68,0,IF(HLOOKUP(BM$2,Recipes!$H:$GI,'Production Calculator'!$A68+2,FALSE)=0,0,HLOOKUP(BM$2,Recipes!$H:$GI,'Production Calculator'!$A68+2,FALSE)*$AK68))+IF($AO68=BM$3,$AM68/VLOOKUP($AO68,Data!$A$50:$B$56,2,FALSE),0)</f>
        <v>0</v>
      </c>
      <c r="BN68" s="11">
        <f>IF(BN$2=$A68,0,IF(HLOOKUP(BN$2,Recipes!$H:$GI,'Production Calculator'!$A68+2,FALSE)=0,0,HLOOKUP(BN$2,Recipes!$H:$GI,'Production Calculator'!$A68+2,FALSE)*$AK68))+IF($AO68=BN$3,$AM68/VLOOKUP($AO68,Data!$A$50:$B$56,2,FALSE),0)</f>
        <v>0</v>
      </c>
      <c r="BO68" s="11">
        <f>IF(BO$2=$A68,0,IF(HLOOKUP(BO$2,Recipes!$H:$GI,'Production Calculator'!$A68+2,FALSE)=0,0,HLOOKUP(BO$2,Recipes!$H:$GI,'Production Calculator'!$A68+2,FALSE)*$AK68))+IF($AO68=BO$3,$AM68/VLOOKUP($AO68,Data!$A$50:$B$56,2,FALSE),0)</f>
        <v>0</v>
      </c>
      <c r="BP68" s="11">
        <f>IF(BP$2=$A68,0,IF(HLOOKUP(BP$2,Recipes!$H:$GI,'Production Calculator'!$A68+2,FALSE)=0,0,HLOOKUP(BP$2,Recipes!$H:$GI,'Production Calculator'!$A68+2,FALSE)*$AK68))+IF($AO68=BP$3,$AM68/VLOOKUP($AO68,Data!$A$50:$B$56,2,FALSE),0)</f>
        <v>0</v>
      </c>
      <c r="BQ68" s="11">
        <f>IF(BQ$2=$A68,0,IF(HLOOKUP(BQ$2,Recipes!$H:$GI,'Production Calculator'!$A68+2,FALSE)=0,0,HLOOKUP(BQ$2,Recipes!$H:$GI,'Production Calculator'!$A68+2,FALSE)*$AK68))+IF($AO68=BQ$3,$AM68/VLOOKUP($AO68,Data!$A$50:$B$56,2,FALSE),0)</f>
        <v>0</v>
      </c>
      <c r="BR68" s="11">
        <f>IF(BR$2=$A68,0,IF(HLOOKUP(BR$2,Recipes!$H:$GI,'Production Calculator'!$A68+2,FALSE)=0,0,HLOOKUP(BR$2,Recipes!$H:$GI,'Production Calculator'!$A68+2,FALSE)*$AK68))+IF($AO68=BR$3,$AM68/VLOOKUP($AO68,Data!$A$50:$B$56,2,FALSE),0)</f>
        <v>0</v>
      </c>
      <c r="BS68" s="11">
        <f>IF(BS$2=$A68,0,IF(HLOOKUP(BS$2,Recipes!$H:$GI,'Production Calculator'!$A68+2,FALSE)=0,0,HLOOKUP(BS$2,Recipes!$H:$GI,'Production Calculator'!$A68+2,FALSE)*$AK68))+IF($AO68=BS$3,$AM68/VLOOKUP($AO68,Data!$A$50:$B$56,2,FALSE),0)</f>
        <v>0</v>
      </c>
      <c r="BT68" s="11">
        <f>IF(BT$2=$A68,0,IF(HLOOKUP(BT$2,Recipes!$H:$GI,'Production Calculator'!$A68+2,FALSE)=0,0,HLOOKUP(BT$2,Recipes!$H:$GI,'Production Calculator'!$A68+2,FALSE)*$AK68))+IF($AO68=BT$3,$AM68/VLOOKUP($AO68,Data!$A$50:$B$56,2,FALSE),0)</f>
        <v>0</v>
      </c>
      <c r="BU68" s="11">
        <f>IF(BU$2=$A68,0,IF(HLOOKUP(BU$2,Recipes!$H:$GI,'Production Calculator'!$A68+2,FALSE)=0,0,HLOOKUP(BU$2,Recipes!$H:$GI,'Production Calculator'!$A68+2,FALSE)*$AK68))+IF($AO68=BU$3,$AM68/VLOOKUP($AO68,Data!$A$50:$B$56,2,FALSE),0)</f>
        <v>0</v>
      </c>
      <c r="BV68" s="11">
        <f>IF(BV$2=$A68,0,IF(HLOOKUP(BV$2,Recipes!$H:$GI,'Production Calculator'!$A68+2,FALSE)=0,0,HLOOKUP(BV$2,Recipes!$H:$GI,'Production Calculator'!$A68+2,FALSE)*$AK68))+IF($AO68=BV$3,$AM68/VLOOKUP($AO68,Data!$A$50:$B$56,2,FALSE),0)</f>
        <v>0</v>
      </c>
      <c r="BW68" s="11">
        <f>IF(BW$2=$A68,0,IF(HLOOKUP(BW$2,Recipes!$H:$GI,'Production Calculator'!$A68+2,FALSE)=0,0,HLOOKUP(BW$2,Recipes!$H:$GI,'Production Calculator'!$A68+2,FALSE)*$AK68))+IF($AO68=BW$3,$AM68/VLOOKUP($AO68,Data!$A$50:$B$56,2,FALSE),0)</f>
        <v>0</v>
      </c>
      <c r="BX68" s="11">
        <f>IF(BX$2=$A68,0,IF(HLOOKUP(BX$2,Recipes!$H:$GI,'Production Calculator'!$A68+2,FALSE)=0,0,HLOOKUP(BX$2,Recipes!$H:$GI,'Production Calculator'!$A68+2,FALSE)*$AK68))+IF($AO68=BX$3,$AM68/VLOOKUP($AO68,Data!$A$50:$B$56,2,FALSE),0)</f>
        <v>0</v>
      </c>
      <c r="BY68" s="11">
        <f>IF(BY$2=$A68,0,IF(HLOOKUP(BY$2,Recipes!$H:$GI,'Production Calculator'!$A68+2,FALSE)=0,0,HLOOKUP(BY$2,Recipes!$H:$GI,'Production Calculator'!$A68+2,FALSE)*$AK68))+IF($AO68=BY$3,$AM68/VLOOKUP($AO68,Data!$A$50:$B$56,2,FALSE),0)</f>
        <v>0</v>
      </c>
      <c r="BZ68" s="11">
        <f>IF(BZ$2=$A68,0,IF(HLOOKUP(BZ$2,Recipes!$H:$GI,'Production Calculator'!$A68+2,FALSE)=0,0,HLOOKUP(BZ$2,Recipes!$H:$GI,'Production Calculator'!$A68+2,FALSE)*$AK68))+IF($AO68=BZ$3,$AM68/VLOOKUP($AO68,Data!$A$50:$B$56,2,FALSE),0)</f>
        <v>0</v>
      </c>
      <c r="CA68" s="11">
        <f>IF(CA$2=$A68,0,IF(HLOOKUP(CA$2,Recipes!$H:$GI,'Production Calculator'!$A68+2,FALSE)=0,0,HLOOKUP(CA$2,Recipes!$H:$GI,'Production Calculator'!$A68+2,FALSE)*$AK68))+IF($AO68=CA$3,$AM68/VLOOKUP($AO68,Data!$A$50:$B$56,2,FALSE),0)</f>
        <v>0</v>
      </c>
      <c r="CB68" s="11">
        <f>IF(CB$2=$A68,0,IF(HLOOKUP(CB$2,Recipes!$H:$GI,'Production Calculator'!$A68+2,FALSE)=0,0,HLOOKUP(CB$2,Recipes!$H:$GI,'Production Calculator'!$A68+2,FALSE)*$AK68))+IF($AO68=CB$3,$AM68/VLOOKUP($AO68,Data!$A$50:$B$56,2,FALSE),0)</f>
        <v>0</v>
      </c>
      <c r="CC68" s="11">
        <f>IF(CC$2=$A68,0,IF(HLOOKUP(CC$2,Recipes!$H:$GI,'Production Calculator'!$A68+2,FALSE)=0,0,HLOOKUP(CC$2,Recipes!$H:$GI,'Production Calculator'!$A68+2,FALSE)*$AK68))+IF($AO68=CC$3,$AM68/VLOOKUP($AO68,Data!$A$50:$B$56,2,FALSE),0)</f>
        <v>0</v>
      </c>
      <c r="CD68" s="11">
        <f>IF(CD$2=$A68,0,IF(HLOOKUP(CD$2,Recipes!$H:$GI,'Production Calculator'!$A68+2,FALSE)=0,0,HLOOKUP(CD$2,Recipes!$H:$GI,'Production Calculator'!$A68+2,FALSE)*$AK68))+IF($AO68=CD$3,$AM68/VLOOKUP($AO68,Data!$A$50:$B$56,2,FALSE),0)</f>
        <v>0</v>
      </c>
      <c r="CE68" s="11">
        <f>IF(CE$2=$A68,0,IF(HLOOKUP(CE$2,Recipes!$H:$GI,'Production Calculator'!$A68+2,FALSE)=0,0,HLOOKUP(CE$2,Recipes!$H:$GI,'Production Calculator'!$A68+2,FALSE)*$AK68))+IF($AO68=CE$3,$AM68/VLOOKUP($AO68,Data!$A$50:$B$56,2,FALSE),0)</f>
        <v>0</v>
      </c>
      <c r="CF68" s="11">
        <f>IF(CF$2=$A68,0,IF(HLOOKUP(CF$2,Recipes!$H:$GI,'Production Calculator'!$A68+2,FALSE)=0,0,HLOOKUP(CF$2,Recipes!$H:$GI,'Production Calculator'!$A68+2,FALSE)*$AK68))+IF($AO68=CF$3,$AM68/VLOOKUP($AO68,Data!$A$50:$B$56,2,FALSE),0)</f>
        <v>0</v>
      </c>
      <c r="CG68" s="11">
        <f>IF(CG$2=$A68,0,IF(HLOOKUP(CG$2,Recipes!$H:$GI,'Production Calculator'!$A68+2,FALSE)=0,0,HLOOKUP(CG$2,Recipes!$H:$GI,'Production Calculator'!$A68+2,FALSE)*$AK68))+IF($AO68=CG$3,$AM68/VLOOKUP($AO68,Data!$A$50:$B$56,2,FALSE),0)</f>
        <v>0</v>
      </c>
      <c r="CH68" s="11">
        <f>IF(CH$2=$A68,0,IF(HLOOKUP(CH$2,Recipes!$H:$GI,'Production Calculator'!$A68+2,FALSE)=0,0,HLOOKUP(CH$2,Recipes!$H:$GI,'Production Calculator'!$A68+2,FALSE)*$AK68))+IF($AO68=CH$3,$AM68/VLOOKUP($AO68,Data!$A$50:$B$56,2,FALSE),0)</f>
        <v>0</v>
      </c>
      <c r="CI68" s="11">
        <f>IF(CI$2=$A68,0,IF(HLOOKUP(CI$2,Recipes!$H:$GI,'Production Calculator'!$A68+2,FALSE)=0,0,HLOOKUP(CI$2,Recipes!$H:$GI,'Production Calculator'!$A68+2,FALSE)*$AK68))+IF($AO68=CI$3,$AM68/VLOOKUP($AO68,Data!$A$50:$B$56,2,FALSE),0)</f>
        <v>0</v>
      </c>
      <c r="CJ68" s="11">
        <f>IF(CJ$2=$A68,0,IF(HLOOKUP(CJ$2,Recipes!$H:$GI,'Production Calculator'!$A68+2,FALSE)=0,0,HLOOKUP(CJ$2,Recipes!$H:$GI,'Production Calculator'!$A68+2,FALSE)*$AK68))+IF($AO68=CJ$3,$AM68/VLOOKUP($AO68,Data!$A$50:$B$56,2,FALSE),0)</f>
        <v>0</v>
      </c>
      <c r="CK68" s="11">
        <f>IF(CK$2=$A68,0,IF(HLOOKUP(CK$2,Recipes!$H:$GI,'Production Calculator'!$A68+2,FALSE)=0,0,HLOOKUP(CK$2,Recipes!$H:$GI,'Production Calculator'!$A68+2,FALSE)*$AK68))+IF($AO68=CK$3,$AM68/VLOOKUP($AO68,Data!$A$50:$B$56,2,FALSE),0)</f>
        <v>0</v>
      </c>
      <c r="CL68" s="11">
        <f>IF(CL$2=$A68,0,IF(HLOOKUP(CL$2,Recipes!$H:$GI,'Production Calculator'!$A68+2,FALSE)=0,0,HLOOKUP(CL$2,Recipes!$H:$GI,'Production Calculator'!$A68+2,FALSE)*$AK68))+IF($AO68=CL$3,$AM68/VLOOKUP($AO68,Data!$A$50:$B$56,2,FALSE),0)</f>
        <v>0</v>
      </c>
      <c r="CM68" s="11">
        <f>IF(CM$2=$A68,0,IF(HLOOKUP(CM$2,Recipes!$H:$GI,'Production Calculator'!$A68+2,FALSE)=0,0,HLOOKUP(CM$2,Recipes!$H:$GI,'Production Calculator'!$A68+2,FALSE)*$AK68))+IF($AO68=CM$3,$AM68/VLOOKUP($AO68,Data!$A$50:$B$56,2,FALSE),0)</f>
        <v>0</v>
      </c>
      <c r="CN68" s="11">
        <f>IF(CN$2=$A68,0,IF(HLOOKUP(CN$2,Recipes!$H:$GI,'Production Calculator'!$A68+2,FALSE)=0,0,HLOOKUP(CN$2,Recipes!$H:$GI,'Production Calculator'!$A68+2,FALSE)*$AK68))+IF($AO68=CN$3,$AM68/VLOOKUP($AO68,Data!$A$50:$B$56,2,FALSE),0)</f>
        <v>0</v>
      </c>
      <c r="CO68" s="11">
        <f>IF(CO$2=$A68,0,IF(HLOOKUP(CO$2,Recipes!$H:$GI,'Production Calculator'!$A68+2,FALSE)=0,0,HLOOKUP(CO$2,Recipes!$H:$GI,'Production Calculator'!$A68+2,FALSE)*$AK68))+IF($AO68=CO$3,$AM68/VLOOKUP($AO68,Data!$A$50:$B$56,2,FALSE),0)</f>
        <v>0</v>
      </c>
      <c r="CP68" s="11">
        <f>IF(CP$2=$A68,0,IF(HLOOKUP(CP$2,Recipes!$H:$GI,'Production Calculator'!$A68+2,FALSE)=0,0,HLOOKUP(CP$2,Recipes!$H:$GI,'Production Calculator'!$A68+2,FALSE)*$AK68))+IF($AO68=CP$3,$AM68/VLOOKUP($AO68,Data!$A$50:$B$56,2,FALSE),0)</f>
        <v>0</v>
      </c>
      <c r="CQ68" s="11">
        <f>IF(CQ$2=$A68,0,IF(HLOOKUP(CQ$2,Recipes!$H:$GI,'Production Calculator'!$A68+2,FALSE)=0,0,HLOOKUP(CQ$2,Recipes!$H:$GI,'Production Calculator'!$A68+2,FALSE)*$AK68))+IF($AO68=CQ$3,$AM68/VLOOKUP($AO68,Data!$A$50:$B$56,2,FALSE),0)</f>
        <v>0</v>
      </c>
      <c r="CR68" s="11">
        <f>IF(CR$2=$A68,0,IF(HLOOKUP(CR$2,Recipes!$H:$GI,'Production Calculator'!$A68+2,FALSE)=0,0,HLOOKUP(CR$2,Recipes!$H:$GI,'Production Calculator'!$A68+2,FALSE)*$AK68))+IF($AO68=CR$3,$AM68/VLOOKUP($AO68,Data!$A$50:$B$56,2,FALSE),0)</f>
        <v>0</v>
      </c>
      <c r="CS68" s="11">
        <f>IF(CS$2=$A68,0,IF(HLOOKUP(CS$2,Recipes!$H:$GI,'Production Calculator'!$A68+2,FALSE)=0,0,HLOOKUP(CS$2,Recipes!$H:$GI,'Production Calculator'!$A68+2,FALSE)*$AK68))+IF($AO68=CS$3,$AM68/VLOOKUP($AO68,Data!$A$50:$B$56,2,FALSE),0)</f>
        <v>0</v>
      </c>
      <c r="CT68" s="11">
        <f>IF(CT$2=$A68,0,IF(HLOOKUP(CT$2,Recipes!$H:$GI,'Production Calculator'!$A68+2,FALSE)=0,0,HLOOKUP(CT$2,Recipes!$H:$GI,'Production Calculator'!$A68+2,FALSE)*$AK68))+IF($AO68=CT$3,$AM68/VLOOKUP($AO68,Data!$A$50:$B$56,2,FALSE),0)</f>
        <v>0</v>
      </c>
      <c r="CU68" s="11">
        <f>IF(CU$2=$A68,0,IF(HLOOKUP(CU$2,Recipes!$H:$GI,'Production Calculator'!$A68+2,FALSE)=0,0,HLOOKUP(CU$2,Recipes!$H:$GI,'Production Calculator'!$A68+2,FALSE)*$AK68))+IF($AO68=CU$3,$AM68/VLOOKUP($AO68,Data!$A$50:$B$56,2,FALSE),0)</f>
        <v>0</v>
      </c>
      <c r="CV68" s="11">
        <f>IF(CV$2=$A68,0,IF(HLOOKUP(CV$2,Recipes!$H:$GI,'Production Calculator'!$A68+2,FALSE)=0,0,HLOOKUP(CV$2,Recipes!$H:$GI,'Production Calculator'!$A68+2,FALSE)*$AK68))+IF($AO68=CV$3,$AM68/VLOOKUP($AO68,Data!$A$50:$B$56,2,FALSE),0)</f>
        <v>0</v>
      </c>
      <c r="CW68" s="11">
        <f>IF(CW$2=$A68,0,IF(HLOOKUP(CW$2,Recipes!$H:$GI,'Production Calculator'!$A68+2,FALSE)=0,0,HLOOKUP(CW$2,Recipes!$H:$GI,'Production Calculator'!$A68+2,FALSE)*$AK68))+IF($AO68=CW$3,$AM68/VLOOKUP($AO68,Data!$A$50:$B$56,2,FALSE),0)</f>
        <v>0</v>
      </c>
      <c r="CX68" s="11">
        <f>IF(CX$2=$A68,0,IF(HLOOKUP(CX$2,Recipes!$H:$GI,'Production Calculator'!$A68+2,FALSE)=0,0,HLOOKUP(CX$2,Recipes!$H:$GI,'Production Calculator'!$A68+2,FALSE)*$AK68))+IF($AO68=CX$3,$AM68/VLOOKUP($AO68,Data!$A$50:$B$56,2,FALSE),0)</f>
        <v>0</v>
      </c>
      <c r="CY68" s="11">
        <f>IF(CY$2=$A68,0,IF(HLOOKUP(CY$2,Recipes!$H:$GI,'Production Calculator'!$A68+2,FALSE)=0,0,HLOOKUP(CY$2,Recipes!$H:$GI,'Production Calculator'!$A68+2,FALSE)*$AK68))+IF($AO68=CY$3,$AM68/VLOOKUP($AO68,Data!$A$50:$B$56,2,FALSE),0)</f>
        <v>0</v>
      </c>
      <c r="CZ68" s="11">
        <f>IF(CZ$2=$A68,0,IF(HLOOKUP(CZ$2,Recipes!$H:$GI,'Production Calculator'!$A68+2,FALSE)=0,0,HLOOKUP(CZ$2,Recipes!$H:$GI,'Production Calculator'!$A68+2,FALSE)*$AK68))+IF($AO68=CZ$3,$AM68/VLOOKUP($AO68,Data!$A$50:$B$56,2,FALSE),0)</f>
        <v>0</v>
      </c>
      <c r="DA68" s="11">
        <f>IF(DA$2=$A68,0,IF(HLOOKUP(DA$2,Recipes!$H:$GI,'Production Calculator'!$A68+2,FALSE)=0,0,HLOOKUP(DA$2,Recipes!$H:$GI,'Production Calculator'!$A68+2,FALSE)*$AK68))+IF($AO68=DA$3,$AM68/VLOOKUP($AO68,Data!$A$50:$B$56,2,FALSE),0)</f>
        <v>0</v>
      </c>
      <c r="DB68" s="11">
        <f>IF(DB$2=$A68,0,IF(HLOOKUP(DB$2,Recipes!$H:$GI,'Production Calculator'!$A68+2,FALSE)=0,0,HLOOKUP(DB$2,Recipes!$H:$GI,'Production Calculator'!$A68+2,FALSE)*$AK68))+IF($AO68=DB$3,$AM68/VLOOKUP($AO68,Data!$A$50:$B$56,2,FALSE),0)</f>
        <v>0</v>
      </c>
      <c r="DC68" s="11">
        <f>IF(DC$2=$A68,0,IF(HLOOKUP(DC$2,Recipes!$H:$GI,'Production Calculator'!$A68+2,FALSE)=0,0,HLOOKUP(DC$2,Recipes!$H:$GI,'Production Calculator'!$A68+2,FALSE)*$AK68))+IF($AO68=DC$3,$AM68/VLOOKUP($AO68,Data!$A$50:$B$56,2,FALSE),0)</f>
        <v>0</v>
      </c>
      <c r="DD68" s="11">
        <f>IF(DD$2=$A68,0,IF(HLOOKUP(DD$2,Recipes!$H:$GI,'Production Calculator'!$A68+2,FALSE)=0,0,HLOOKUP(DD$2,Recipes!$H:$GI,'Production Calculator'!$A68+2,FALSE)*$AK68))+IF($AO68=DD$3,$AM68/VLOOKUP($AO68,Data!$A$50:$B$56,2,FALSE),0)</f>
        <v>0</v>
      </c>
      <c r="DE68" s="11">
        <f>IF(DE$2=$A68,0,IF(HLOOKUP(DE$2,Recipes!$H:$GI,'Production Calculator'!$A68+2,FALSE)=0,0,HLOOKUP(DE$2,Recipes!$H:$GI,'Production Calculator'!$A68+2,FALSE)*$AK68))+IF($AO68=DE$3,$AM68/VLOOKUP($AO68,Data!$A$50:$B$56,2,FALSE),0)</f>
        <v>0</v>
      </c>
      <c r="DF68" s="11">
        <f>IF(DF$2=$A68,0,IF(HLOOKUP(DF$2,Recipes!$H:$GI,'Production Calculator'!$A68+2,FALSE)=0,0,HLOOKUP(DF$2,Recipes!$H:$GI,'Production Calculator'!$A68+2,FALSE)*$AK68))+IF($AO68=DF$3,$AM68/VLOOKUP($AO68,Data!$A$50:$B$56,2,FALSE),0)</f>
        <v>0</v>
      </c>
      <c r="DG68" s="11">
        <f>IF(DG$2=$A68,0,IF(HLOOKUP(DG$2,Recipes!$H:$GI,'Production Calculator'!$A68+2,FALSE)=0,0,HLOOKUP(DG$2,Recipes!$H:$GI,'Production Calculator'!$A68+2,FALSE)*$AK68))+IF($AO68=DG$3,$AM68/VLOOKUP($AO68,Data!$A$50:$B$56,2,FALSE),0)</f>
        <v>0</v>
      </c>
      <c r="DH68" s="11">
        <f>IF(DH$2=$A68,0,IF(HLOOKUP(DH$2,Recipes!$H:$GI,'Production Calculator'!$A68+2,FALSE)=0,0,HLOOKUP(DH$2,Recipes!$H:$GI,'Production Calculator'!$A68+2,FALSE)*$AK68))+IF($AO68=DH$3,$AM68/VLOOKUP($AO68,Data!$A$50:$B$56,2,FALSE),0)</f>
        <v>0</v>
      </c>
      <c r="DI68" s="11">
        <f>IF(DI$2=$A68,0,IF(HLOOKUP(DI$2,Recipes!$H:$GI,'Production Calculator'!$A68+2,FALSE)=0,0,HLOOKUP(DI$2,Recipes!$H:$GI,'Production Calculator'!$A68+2,FALSE)*$AK68))+IF($AO68=DI$3,$AM68/VLOOKUP($AO68,Data!$A$50:$B$56,2,FALSE),0)</f>
        <v>0</v>
      </c>
      <c r="DJ68" s="11">
        <f>IF(DJ$2=$A68,0,IF(HLOOKUP(DJ$2,Recipes!$H:$GI,'Production Calculator'!$A68+2,FALSE)=0,0,HLOOKUP(DJ$2,Recipes!$H:$GI,'Production Calculator'!$A68+2,FALSE)*$AK68))+IF($AO68=DJ$3,$AM68/VLOOKUP($AO68,Data!$A$50:$B$56,2,FALSE),0)</f>
        <v>0</v>
      </c>
      <c r="DK68" s="11">
        <f>IF(DK$2=$A68,0,IF(HLOOKUP(DK$2,Recipes!$H:$GI,'Production Calculator'!$A68+2,FALSE)=0,0,HLOOKUP(DK$2,Recipes!$H:$GI,'Production Calculator'!$A68+2,FALSE)*$AK68))+IF($AO68=DK$3,$AM68/VLOOKUP($AO68,Data!$A$50:$B$56,2,FALSE),0)</f>
        <v>0</v>
      </c>
      <c r="DL68" s="11">
        <f>IF(DL$2=$A68,0,IF(HLOOKUP(DL$2,Recipes!$H:$GI,'Production Calculator'!$A68+2,FALSE)=0,0,HLOOKUP(DL$2,Recipes!$H:$GI,'Production Calculator'!$A68+2,FALSE)*$AK68))+IF($AO68=DL$3,$AM68/VLOOKUP($AO68,Data!$A$50:$B$56,2,FALSE),0)</f>
        <v>0</v>
      </c>
      <c r="DM68" s="11">
        <f>IF(DM$2=$A68,0,IF(HLOOKUP(DM$2,Recipes!$H:$GI,'Production Calculator'!$A68+2,FALSE)=0,0,HLOOKUP(DM$2,Recipes!$H:$GI,'Production Calculator'!$A68+2,FALSE)*$AK68))+IF($AO68=DM$3,$AM68/VLOOKUP($AO68,Data!$A$50:$B$56,2,FALSE),0)</f>
        <v>0</v>
      </c>
      <c r="DN68" s="11">
        <f>IF(DN$2=$A68,0,IF(HLOOKUP(DN$2,Recipes!$H:$GI,'Production Calculator'!$A68+2,FALSE)=0,0,HLOOKUP(DN$2,Recipes!$H:$GI,'Production Calculator'!$A68+2,FALSE)*$AK68))+IF($AO68=DN$3,$AM68/VLOOKUP($AO68,Data!$A$50:$B$56,2,FALSE),0)</f>
        <v>0</v>
      </c>
      <c r="DO68" s="11">
        <f>IF(DO$2=$A68,0,IF(HLOOKUP(DO$2,Recipes!$H:$GI,'Production Calculator'!$A68+2,FALSE)=0,0,HLOOKUP(DO$2,Recipes!$H:$GI,'Production Calculator'!$A68+2,FALSE)*$AK68))+IF($AO68=DO$3,$AM68/VLOOKUP($AO68,Data!$A$50:$B$56,2,FALSE),0)</f>
        <v>0</v>
      </c>
      <c r="DP68" s="11">
        <f>IF(DP$2=$A68,0,IF(HLOOKUP(DP$2,Recipes!$H:$GI,'Production Calculator'!$A68+2,FALSE)=0,0,HLOOKUP(DP$2,Recipes!$H:$GI,'Production Calculator'!$A68+2,FALSE)*$AK68))+IF($AO68=DP$3,$AM68/VLOOKUP($AO68,Data!$A$50:$B$56,2,FALSE),0)</f>
        <v>0</v>
      </c>
      <c r="DQ68" s="11">
        <f>IF(DQ$2=$A68,0,IF(HLOOKUP(DQ$2,Recipes!$H:$GI,'Production Calculator'!$A68+2,FALSE)=0,0,HLOOKUP(DQ$2,Recipes!$H:$GI,'Production Calculator'!$A68+2,FALSE)*$AK68))+IF($AO68=DQ$3,$AM68/VLOOKUP($AO68,Data!$A$50:$B$56,2,FALSE),0)</f>
        <v>0</v>
      </c>
      <c r="DR68" s="11">
        <f>IF(DR$2=$A68,0,IF(HLOOKUP(DR$2,Recipes!$H:$GI,'Production Calculator'!$A68+2,FALSE)=0,0,HLOOKUP(DR$2,Recipes!$H:$GI,'Production Calculator'!$A68+2,FALSE)*$AK68))+IF($AO68=DR$3,$AM68/VLOOKUP($AO68,Data!$A$50:$B$56,2,FALSE),0)</f>
        <v>0</v>
      </c>
      <c r="DS68" s="11">
        <f>IF(DS$2=$A68,0,IF(HLOOKUP(DS$2,Recipes!$H:$GI,'Production Calculator'!$A68+2,FALSE)=0,0,HLOOKUP(DS$2,Recipes!$H:$GI,'Production Calculator'!$A68+2,FALSE)*$AK68))+IF($AO68=DS$3,$AM68/VLOOKUP($AO68,Data!$A$50:$B$56,2,FALSE),0)</f>
        <v>0</v>
      </c>
      <c r="DT68" s="11">
        <f>IF(DT$2=$A68,0,IF(HLOOKUP(DT$2,Recipes!$H:$GI,'Production Calculator'!$A68+2,FALSE)=0,0,HLOOKUP(DT$2,Recipes!$H:$GI,'Production Calculator'!$A68+2,FALSE)*$AK68))+IF($AO68=DT$3,$AM68/VLOOKUP($AO68,Data!$A$50:$B$56,2,FALSE),0)</f>
        <v>0</v>
      </c>
      <c r="DU68" s="11">
        <f>IF(DU$2=$A68,0,IF(HLOOKUP(DU$2,Recipes!$H:$GI,'Production Calculator'!$A68+2,FALSE)=0,0,HLOOKUP(DU$2,Recipes!$H:$GI,'Production Calculator'!$A68+2,FALSE)*$AK68))+IF($AO68=DU$3,$AM68/VLOOKUP($AO68,Data!$A$50:$B$56,2,FALSE),0)</f>
        <v>0</v>
      </c>
      <c r="DV68" s="11">
        <f>IF(DV$2=$A68,0,IF(HLOOKUP(DV$2,Recipes!$H:$GI,'Production Calculator'!$A68+2,FALSE)=0,0,HLOOKUP(DV$2,Recipes!$H:$GI,'Production Calculator'!$A68+2,FALSE)*$AK68))+IF($AO68=DV$3,$AM68/VLOOKUP($AO68,Data!$A$50:$B$56,2,FALSE),0)</f>
        <v>0</v>
      </c>
      <c r="DW68" s="11">
        <f>IF(DW$2=$A68,0,IF(HLOOKUP(DW$2,Recipes!$H:$GI,'Production Calculator'!$A68+2,FALSE)=0,0,HLOOKUP(DW$2,Recipes!$H:$GI,'Production Calculator'!$A68+2,FALSE)*$AK68))+IF($AO68=DW$3,$AM68/VLOOKUP($AO68,Data!$A$50:$B$56,2,FALSE),0)</f>
        <v>0</v>
      </c>
      <c r="DX68" s="11">
        <f>IF(DX$2=$A68,0,IF(HLOOKUP(DX$2,Recipes!$H:$GI,'Production Calculator'!$A68+2,FALSE)=0,0,HLOOKUP(DX$2,Recipes!$H:$GI,'Production Calculator'!$A68+2,FALSE)*$AK68))+IF($AO68=DX$3,$AM68/VLOOKUP($AO68,Data!$A$50:$B$56,2,FALSE),0)</f>
        <v>0</v>
      </c>
      <c r="DY68" s="11">
        <f>IF(DY$2=$A68,0,IF(HLOOKUP(DY$2,Recipes!$H:$GI,'Production Calculator'!$A68+2,FALSE)=0,0,HLOOKUP(DY$2,Recipes!$H:$GI,'Production Calculator'!$A68+2,FALSE)*$AK68))+IF($AO68=DY$3,$AM68/VLOOKUP($AO68,Data!$A$50:$B$56,2,FALSE),0)</f>
        <v>0</v>
      </c>
      <c r="DZ68" s="11">
        <f>IF(DZ$2=$A68,0,IF(HLOOKUP(DZ$2,Recipes!$H:$GI,'Production Calculator'!$A68+2,FALSE)=0,0,HLOOKUP(DZ$2,Recipes!$H:$GI,'Production Calculator'!$A68+2,FALSE)*$AK68))+IF($AO68=DZ$3,$AM68/VLOOKUP($AO68,Data!$A$50:$B$56,2,FALSE),0)</f>
        <v>0</v>
      </c>
      <c r="EA68" s="11">
        <f>IF(EA$2=$A68,0,IF(HLOOKUP(EA$2,Recipes!$H:$GI,'Production Calculator'!$A68+2,FALSE)=0,0,HLOOKUP(EA$2,Recipes!$H:$GI,'Production Calculator'!$A68+2,FALSE)*$AK68))+IF($AO68=EA$3,$AM68/VLOOKUP($AO68,Data!$A$50:$B$56,2,FALSE),0)</f>
        <v>0</v>
      </c>
      <c r="EB68" s="11">
        <f>IF(EB$2=$A68,0,IF(HLOOKUP(EB$2,Recipes!$H:$GI,'Production Calculator'!$A68+2,FALSE)=0,0,HLOOKUP(EB$2,Recipes!$H:$GI,'Production Calculator'!$A68+2,FALSE)*$AK68))+IF($AO68=EB$3,$AM68/VLOOKUP($AO68,Data!$A$50:$B$56,2,FALSE),0)</f>
        <v>0</v>
      </c>
      <c r="EC68" s="11">
        <f>IF(EC$2=$A68,0,IF(HLOOKUP(EC$2,Recipes!$H:$GI,'Production Calculator'!$A68+2,FALSE)=0,0,HLOOKUP(EC$2,Recipes!$H:$GI,'Production Calculator'!$A68+2,FALSE)*$AK68))+IF($AO68=EC$3,$AM68/VLOOKUP($AO68,Data!$A$50:$B$56,2,FALSE),0)</f>
        <v>0</v>
      </c>
      <c r="ED68" s="11">
        <f>IF(ED$2=$A68,0,IF(HLOOKUP(ED$2,Recipes!$H:$GI,'Production Calculator'!$A68+2,FALSE)=0,0,HLOOKUP(ED$2,Recipes!$H:$GI,'Production Calculator'!$A68+2,FALSE)*$AK68))+IF($AO68=ED$3,$AM68/VLOOKUP($AO68,Data!$A$50:$B$56,2,FALSE),0)</f>
        <v>0</v>
      </c>
      <c r="EE68" s="11">
        <f>IF(EE$2=$A68,0,IF(HLOOKUP(EE$2,Recipes!$H:$GI,'Production Calculator'!$A68+2,FALSE)=0,0,HLOOKUP(EE$2,Recipes!$H:$GI,'Production Calculator'!$A68+2,FALSE)*$AK68))+IF($AO68=EE$3,$AM68/VLOOKUP($AO68,Data!$A$50:$B$56,2,FALSE),0)</f>
        <v>0</v>
      </c>
      <c r="EF68" s="11">
        <f>IF(EF$2=$A68,0,IF(HLOOKUP(EF$2,Recipes!$H:$GI,'Production Calculator'!$A68+2,FALSE)=0,0,HLOOKUP(EF$2,Recipes!$H:$GI,'Production Calculator'!$A68+2,FALSE)*$AK68))+IF($AO68=EF$3,$AM68/VLOOKUP($AO68,Data!$A$50:$B$56,2,FALSE),0)</f>
        <v>0</v>
      </c>
      <c r="EG68" s="11">
        <f>IF(EG$2=$A68,0,IF(HLOOKUP(EG$2,Recipes!$H:$GI,'Production Calculator'!$A68+2,FALSE)=0,0,HLOOKUP(EG$2,Recipes!$H:$GI,'Production Calculator'!$A68+2,FALSE)*$AK68))+IF($AO68=EG$3,$AM68/VLOOKUP($AO68,Data!$A$50:$B$56,2,FALSE),0)</f>
        <v>0</v>
      </c>
      <c r="EH68" s="11">
        <f>IF(EH$2=$A68,0,IF(HLOOKUP(EH$2,Recipes!$H:$GI,'Production Calculator'!$A68+2,FALSE)=0,0,HLOOKUP(EH$2,Recipes!$H:$GI,'Production Calculator'!$A68+2,FALSE)*$AK68))+IF($AO68=EH$3,$AM68/VLOOKUP($AO68,Data!$A$50:$B$56,2,FALSE),0)</f>
        <v>0</v>
      </c>
      <c r="EI68" s="11">
        <f>IF(EI$2=$A68,0,IF(HLOOKUP(EI$2,Recipes!$H:$GI,'Production Calculator'!$A68+2,FALSE)=0,0,HLOOKUP(EI$2,Recipes!$H:$GI,'Production Calculator'!$A68+2,FALSE)*$AK68))+IF($AO68=EI$3,$AM68/VLOOKUP($AO68,Data!$A$50:$B$56,2,FALSE),0)</f>
        <v>0</v>
      </c>
      <c r="EJ68" s="11">
        <f>IF(EJ$2=$A68,0,IF(HLOOKUP(EJ$2,Recipes!$H:$GI,'Production Calculator'!$A68+2,FALSE)=0,0,HLOOKUP(EJ$2,Recipes!$H:$GI,'Production Calculator'!$A68+2,FALSE)*$AK68))+IF($AO68=EJ$3,$AM68/VLOOKUP($AO68,Data!$A$50:$B$56,2,FALSE),0)</f>
        <v>0</v>
      </c>
      <c r="EK68" s="11">
        <f>IF(EK$2=$A68,0,IF(HLOOKUP(EK$2,Recipes!$H:$GI,'Production Calculator'!$A68+2,FALSE)=0,0,HLOOKUP(EK$2,Recipes!$H:$GI,'Production Calculator'!$A68+2,FALSE)*$AK68))+IF($AO68=EK$3,$AM68/VLOOKUP($AO68,Data!$A$50:$B$56,2,FALSE),0)</f>
        <v>0</v>
      </c>
      <c r="EL68" s="11">
        <f>IF(EL$2=$A68,0,IF(HLOOKUP(EL$2,Recipes!$H:$GI,'Production Calculator'!$A68+2,FALSE)=0,0,HLOOKUP(EL$2,Recipes!$H:$GI,'Production Calculator'!$A68+2,FALSE)*$AK68))+IF($AO68=EL$3,$AM68/VLOOKUP($AO68,Data!$A$50:$B$56,2,FALSE),0)</f>
        <v>0</v>
      </c>
      <c r="EM68" s="11">
        <f>IF(EM$2=$A68,0,IF(HLOOKUP(EM$2,Recipes!$H:$GI,'Production Calculator'!$A68+2,FALSE)=0,0,HLOOKUP(EM$2,Recipes!$H:$GI,'Production Calculator'!$A68+2,FALSE)*$AK68))+IF($AO68=EM$3,$AM68/VLOOKUP($AO68,Data!$A$50:$B$56,2,FALSE),0)</f>
        <v>0</v>
      </c>
      <c r="EN68" s="11">
        <f>IF(EN$2=$A68,0,IF(HLOOKUP(EN$2,Recipes!$H:$GI,'Production Calculator'!$A68+2,FALSE)=0,0,HLOOKUP(EN$2,Recipes!$H:$GI,'Production Calculator'!$A68+2,FALSE)*$AK68))+IF($AO68=EN$3,$AM68/VLOOKUP($AO68,Data!$A$50:$B$56,2,FALSE),0)</f>
        <v>0</v>
      </c>
      <c r="EO68" s="11">
        <f>IF(EO$2=$A68,0,IF(HLOOKUP(EO$2,Recipes!$H:$GI,'Production Calculator'!$A68+2,FALSE)=0,0,HLOOKUP(EO$2,Recipes!$H:$GI,'Production Calculator'!$A68+2,FALSE)*$AK68))+IF($AO68=EO$3,$AM68/VLOOKUP($AO68,Data!$A$50:$B$56,2,FALSE),0)</f>
        <v>0</v>
      </c>
      <c r="EP68" s="11">
        <f>IF(EP$2=$A68,0,IF(HLOOKUP(EP$2,Recipes!$H:$GI,'Production Calculator'!$A68+2,FALSE)=0,0,HLOOKUP(EP$2,Recipes!$H:$GI,'Production Calculator'!$A68+2,FALSE)*$AK68))+IF($AO68=EP$3,$AM68/VLOOKUP($AO68,Data!$A$50:$B$56,2,FALSE),0)</f>
        <v>0</v>
      </c>
      <c r="EQ68" s="11">
        <f>IF(EQ$2=$A68,0,IF(HLOOKUP(EQ$2,Recipes!$H:$GI,'Production Calculator'!$A68+2,FALSE)=0,0,HLOOKUP(EQ$2,Recipes!$H:$GI,'Production Calculator'!$A68+2,FALSE)*$AK68))+IF($AO68=EQ$3,$AM68/VLOOKUP($AO68,Data!$A$50:$B$56,2,FALSE),0)</f>
        <v>0</v>
      </c>
      <c r="ER68" s="11">
        <f>IF(ER$2=$A68,0,IF(HLOOKUP(ER$2,Recipes!$H:$GI,'Production Calculator'!$A68+2,FALSE)=0,0,HLOOKUP(ER$2,Recipes!$H:$GI,'Production Calculator'!$A68+2,FALSE)*$AK68))+IF($AO68=ER$3,$AM68/VLOOKUP($AO68,Data!$A$50:$B$56,2,FALSE),0)</f>
        <v>0</v>
      </c>
      <c r="ES68" s="11">
        <f>IF(ES$2=$A68,0,IF(HLOOKUP(ES$2,Recipes!$H:$GI,'Production Calculator'!$A68+2,FALSE)=0,0,HLOOKUP(ES$2,Recipes!$H:$GI,'Production Calculator'!$A68+2,FALSE)*$AK68))+IF($AO68=ES$3,$AM68/VLOOKUP($AO68,Data!$A$50:$B$56,2,FALSE),0)</f>
        <v>0</v>
      </c>
      <c r="ET68" s="11">
        <f>IF(ET$2=$A68,0,IF(HLOOKUP(ET$2,Recipes!$H:$GI,'Production Calculator'!$A68+2,FALSE)=0,0,HLOOKUP(ET$2,Recipes!$H:$GI,'Production Calculator'!$A68+2,FALSE)*$AK68))+IF($AO68=ET$3,$AM68/VLOOKUP($AO68,Data!$A$50:$B$56,2,FALSE),0)</f>
        <v>0</v>
      </c>
      <c r="EU68" s="11">
        <f>IF(EU$2=$A68,0,IF(HLOOKUP(EU$2,Recipes!$H:$GI,'Production Calculator'!$A68+2,FALSE)=0,0,HLOOKUP(EU$2,Recipes!$H:$GI,'Production Calculator'!$A68+2,FALSE)*$AK68))+IF($AO68=EU$3,$AM68/VLOOKUP($AO68,Data!$A$50:$B$56,2,FALSE),0)</f>
        <v>0</v>
      </c>
      <c r="EV68" s="11">
        <f>IF(EV$2=$A68,0,IF(HLOOKUP(EV$2,Recipes!$H:$GI,'Production Calculator'!$A68+2,FALSE)=0,0,HLOOKUP(EV$2,Recipes!$H:$GI,'Production Calculator'!$A68+2,FALSE)*$AK68))+IF($AO68=EV$3,$AM68/VLOOKUP($AO68,Data!$A$50:$B$56,2,FALSE),0)</f>
        <v>0</v>
      </c>
      <c r="EW68" s="11">
        <f>IF(EW$2=$A68,0,IF(HLOOKUP(EW$2,Recipes!$H:$GI,'Production Calculator'!$A68+2,FALSE)=0,0,HLOOKUP(EW$2,Recipes!$H:$GI,'Production Calculator'!$A68+2,FALSE)*$AK68))+IF($AO68=EW$3,$AM68/VLOOKUP($AO68,Data!$A$50:$B$56,2,FALSE),0)</f>
        <v>0</v>
      </c>
      <c r="EX68" s="11">
        <f>IF(EX$2=$A68,0,IF(HLOOKUP(EX$2,Recipes!$H:$GI,'Production Calculator'!$A68+2,FALSE)=0,0,HLOOKUP(EX$2,Recipes!$H:$GI,'Production Calculator'!$A68+2,FALSE)*$AK68))+IF($AO68=EX$3,$AM68/VLOOKUP($AO68,Data!$A$50:$B$56,2,FALSE),0)</f>
        <v>0</v>
      </c>
      <c r="EY68" s="11">
        <f>IF(EY$2=$A68,0,IF(HLOOKUP(EY$2,Recipes!$H:$GI,'Production Calculator'!$A68+2,FALSE)=0,0,HLOOKUP(EY$2,Recipes!$H:$GI,'Production Calculator'!$A68+2,FALSE)*$AK68))+IF($AO68=EY$3,$AM68/VLOOKUP($AO68,Data!$A$50:$B$56,2,FALSE),0)</f>
        <v>0</v>
      </c>
      <c r="EZ68" s="11">
        <f>IF(EZ$2=$A68,0,IF(HLOOKUP(EZ$2,Recipes!$H:$GI,'Production Calculator'!$A68+2,FALSE)=0,0,HLOOKUP(EZ$2,Recipes!$H:$GI,'Production Calculator'!$A68+2,FALSE)*$AK68))+IF($AO68=EZ$3,$AM68/VLOOKUP($AO68,Data!$A$50:$B$56,2,FALSE),0)</f>
        <v>0</v>
      </c>
      <c r="FA68" s="11">
        <f>IF(FA$2=$A68,0,IF(HLOOKUP(FA$2,Recipes!$H:$GI,'Production Calculator'!$A68+2,FALSE)=0,0,HLOOKUP(FA$2,Recipes!$H:$GI,'Production Calculator'!$A68+2,FALSE)*$AK68))+IF($AO68=FA$3,$AM68/VLOOKUP($AO68,Data!$A$50:$B$56,2,FALSE),0)</f>
        <v>0</v>
      </c>
      <c r="FB68" s="11">
        <f>IF(FB$2=$A68,0,IF(HLOOKUP(FB$2,Recipes!$H:$GI,'Production Calculator'!$A68+2,FALSE)=0,0,HLOOKUP(FB$2,Recipes!$H:$GI,'Production Calculator'!$A68+2,FALSE)*$AK68))+IF($AO68=FB$3,$AM68/VLOOKUP($AO68,Data!$A$50:$B$56,2,FALSE),0)</f>
        <v>0</v>
      </c>
      <c r="FC68" s="11">
        <f>IF(FC$2=$A68,0,IF(HLOOKUP(FC$2,Recipes!$H:$GI,'Production Calculator'!$A68+2,FALSE)=0,0,HLOOKUP(FC$2,Recipes!$H:$GI,'Production Calculator'!$A68+2,FALSE)*$AK68))+IF($AO68=FC$3,$AM68/VLOOKUP($AO68,Data!$A$50:$B$56,2,FALSE),0)</f>
        <v>0</v>
      </c>
      <c r="FD68" s="11">
        <f>IF(FD$2=$A68,0,IF(HLOOKUP(FD$2,Recipes!$H:$GI,'Production Calculator'!$A68+2,FALSE)=0,0,HLOOKUP(FD$2,Recipes!$H:$GI,'Production Calculator'!$A68+2,FALSE)*$AK68))+IF($AO68=FD$3,$AM68/VLOOKUP($AO68,Data!$A$50:$B$56,2,FALSE),0)</f>
        <v>0</v>
      </c>
      <c r="FE68" s="11">
        <f>IF(FE$2=$A68,0,IF(HLOOKUP(FE$2,Recipes!$H:$GI,'Production Calculator'!$A68+2,FALSE)=0,0,HLOOKUP(FE$2,Recipes!$H:$GI,'Production Calculator'!$A68+2,FALSE)*$AK68))+IF($AO68=FE$3,$AM68/VLOOKUP($AO68,Data!$A$50:$B$56,2,FALSE),0)</f>
        <v>0</v>
      </c>
      <c r="FF68" s="11">
        <f>IF(FF$2=$A68,0,IF(HLOOKUP(FF$2,Recipes!$H:$GI,'Production Calculator'!$A68+2,FALSE)=0,0,HLOOKUP(FF$2,Recipes!$H:$GI,'Production Calculator'!$A68+2,FALSE)*$AK68))+IF($AO68=FF$3,$AM68/VLOOKUP($AO68,Data!$A$50:$B$56,2,FALSE),0)</f>
        <v>0</v>
      </c>
      <c r="FG68" s="11">
        <f>IF(FG$2=$A68,0,IF(HLOOKUP(FG$2,Recipes!$H:$GI,'Production Calculator'!$A68+2,FALSE)=0,0,HLOOKUP(FG$2,Recipes!$H:$GI,'Production Calculator'!$A68+2,FALSE)*$AK68))+IF($AO68=FG$3,$AM68/VLOOKUP($AO68,Data!$A$50:$B$56,2,FALSE),0)</f>
        <v>0</v>
      </c>
      <c r="FH68" s="11">
        <f>IF(FH$2=$A68,0,IF(HLOOKUP(FH$2,Recipes!$H:$GI,'Production Calculator'!$A68+2,FALSE)=0,0,HLOOKUP(FH$2,Recipes!$H:$GI,'Production Calculator'!$A68+2,FALSE)*$AK68))+IF($AO68=FH$3,$AM68/VLOOKUP($AO68,Data!$A$50:$B$56,2,FALSE),0)</f>
        <v>0</v>
      </c>
      <c r="FI68" s="11">
        <f>IF(FI$2=$A68,0,IF(HLOOKUP(FI$2,Recipes!$H:$GI,'Production Calculator'!$A68+2,FALSE)=0,0,HLOOKUP(FI$2,Recipes!$H:$GI,'Production Calculator'!$A68+2,FALSE)*$AK68))+IF($AO68=FI$3,$AM68/VLOOKUP($AO68,Data!$A$50:$B$56,2,FALSE),0)</f>
        <v>0</v>
      </c>
      <c r="FJ68" s="11">
        <f>IF(FJ$2=$A68,0,IF(HLOOKUP(FJ$2,Recipes!$H:$GI,'Production Calculator'!$A68+2,FALSE)=0,0,HLOOKUP(FJ$2,Recipes!$H:$GI,'Production Calculator'!$A68+2,FALSE)*$AK68))+IF($AO68=FJ$3,$AM68/VLOOKUP($AO68,Data!$A$50:$B$56,2,FALSE),0)</f>
        <v>0</v>
      </c>
      <c r="FK68" s="11">
        <f>IF(FK$2=$A68,0,IF(HLOOKUP(FK$2,Recipes!$H:$GI,'Production Calculator'!$A68+2,FALSE)=0,0,HLOOKUP(FK$2,Recipes!$H:$GI,'Production Calculator'!$A68+2,FALSE)*$AK68))+IF($AO68=FK$3,$AM68/VLOOKUP($AO68,Data!$A$50:$B$56,2,FALSE),0)</f>
        <v>0</v>
      </c>
      <c r="FL68" s="11">
        <f>IF(FL$2=$A68,0,IF(HLOOKUP(FL$2,Recipes!$H:$GI,'Production Calculator'!$A68+2,FALSE)=0,0,HLOOKUP(FL$2,Recipes!$H:$GI,'Production Calculator'!$A68+2,FALSE)*$AK68))+IF($AO68=FL$3,$AM68/VLOOKUP($AO68,Data!$A$50:$B$56,2,FALSE),0)</f>
        <v>0</v>
      </c>
      <c r="FM68" s="11">
        <f>IF(FM$2=$A68,0,IF(HLOOKUP(FM$2,Recipes!$H:$GI,'Production Calculator'!$A68+2,FALSE)=0,0,HLOOKUP(FM$2,Recipes!$H:$GI,'Production Calculator'!$A68+2,FALSE)*$AK68))+IF($AO68=FM$3,$AM68/VLOOKUP($AO68,Data!$A$50:$B$56,2,FALSE),0)</f>
        <v>0</v>
      </c>
      <c r="FN68" s="11">
        <f>IF(FN$2=$A68,0,IF(HLOOKUP(FN$2,Recipes!$H:$GI,'Production Calculator'!$A68+2,FALSE)=0,0,HLOOKUP(FN$2,Recipes!$H:$GI,'Production Calculator'!$A68+2,FALSE)*$AK68))+IF($AO68=FN$3,$AM68/VLOOKUP($AO68,Data!$A$50:$B$56,2,FALSE),0)</f>
        <v>0</v>
      </c>
      <c r="FO68" s="11">
        <f>IF(FO$2=$A68,0,IF(HLOOKUP(FO$2,Recipes!$H:$GI,'Production Calculator'!$A68+2,FALSE)=0,0,HLOOKUP(FO$2,Recipes!$H:$GI,'Production Calculator'!$A68+2,FALSE)*$AK68))+IF($AO68=FO$3,$AM68/VLOOKUP($AO68,Data!$A$50:$B$56,2,FALSE),0)</f>
        <v>0</v>
      </c>
      <c r="FP68" s="11">
        <f>IF(FP$2=$A68,0,IF(HLOOKUP(FP$2,Recipes!$H:$GI,'Production Calculator'!$A68+2,FALSE)=0,0,HLOOKUP(FP$2,Recipes!$H:$GI,'Production Calculator'!$A68+2,FALSE)*$AK68))+IF($AO68=FP$3,$AM68/VLOOKUP($AO68,Data!$A$50:$B$56,2,FALSE),0)</f>
        <v>0</v>
      </c>
      <c r="FQ68" s="11">
        <f>IF(FQ$2=$A68,0,IF(HLOOKUP(FQ$2,Recipes!$H:$GI,'Production Calculator'!$A68+2,FALSE)=0,0,HLOOKUP(FQ$2,Recipes!$H:$GI,'Production Calculator'!$A68+2,FALSE)*$AK68))+IF($AO68=FQ$3,$AM68/VLOOKUP($AO68,Data!$A$50:$B$56,2,FALSE),0)</f>
        <v>0</v>
      </c>
      <c r="FR68" s="11">
        <f>IF(FR$2=$A68,0,IF(HLOOKUP(FR$2,Recipes!$H:$GI,'Production Calculator'!$A68+2,FALSE)=0,0,HLOOKUP(FR$2,Recipes!$H:$GI,'Production Calculator'!$A68+2,FALSE)*$AK68))+IF($AO68=FR$3,$AM68/VLOOKUP($AO68,Data!$A$50:$B$56,2,FALSE),0)</f>
        <v>0</v>
      </c>
      <c r="FS68" s="11">
        <f>IF(FS$2=$A68,0,IF(HLOOKUP(FS$2,Recipes!$H:$GI,'Production Calculator'!$A68+2,FALSE)=0,0,HLOOKUP(FS$2,Recipes!$H:$GI,'Production Calculator'!$A68+2,FALSE)*$AK68))+IF($AO68=FS$3,$AM68/VLOOKUP($AO68,Data!$A$50:$B$56,2,FALSE),0)</f>
        <v>0</v>
      </c>
      <c r="FT68" s="11">
        <f>IF(FT$2=$A68,0,IF(HLOOKUP(FT$2,Recipes!$H:$GI,'Production Calculator'!$A68+2,FALSE)=0,0,HLOOKUP(FT$2,Recipes!$H:$GI,'Production Calculator'!$A68+2,FALSE)*$AK68))+IF($AO68=FT$3,$AM68/VLOOKUP($AO68,Data!$A$50:$B$56,2,FALSE),0)</f>
        <v>0</v>
      </c>
      <c r="FU68" s="11">
        <f>IF(FU$2=$A68,0,IF(HLOOKUP(FU$2,Recipes!$H:$GI,'Production Calculator'!$A68+2,FALSE)=0,0,HLOOKUP(FU$2,Recipes!$H:$GI,'Production Calculator'!$A68+2,FALSE)*$AK68))+IF($AO68=FU$3,$AM68/VLOOKUP($AO68,Data!$A$50:$B$56,2,FALSE),0)</f>
        <v>0</v>
      </c>
      <c r="FV68" s="11">
        <f>IF(FV$2=$A68,0,IF(HLOOKUP(FV$2,Recipes!$H:$GI,'Production Calculator'!$A68+2,FALSE)=0,0,HLOOKUP(FV$2,Recipes!$H:$GI,'Production Calculator'!$A68+2,FALSE)*$AK68))+IF($AO68=FV$3,$AM68/VLOOKUP($AO68,Data!$A$50:$B$56,2,FALSE),0)</f>
        <v>0</v>
      </c>
      <c r="FW68" s="11">
        <f>IF(FW$2=$A68,0,IF(HLOOKUP(FW$2,Recipes!$H:$GI,'Production Calculator'!$A68+2,FALSE)=0,0,HLOOKUP(FW$2,Recipes!$H:$GI,'Production Calculator'!$A68+2,FALSE)*$AK68))+IF($AO68=FW$3,$AM68/VLOOKUP($AO68,Data!$A$50:$B$56,2,FALSE),0)</f>
        <v>0</v>
      </c>
      <c r="FX68" s="11">
        <f>IF(FX$2=$A68,0,IF(HLOOKUP(FX$2,Recipes!$H:$GI,'Production Calculator'!$A68+2,FALSE)=0,0,HLOOKUP(FX$2,Recipes!$H:$GI,'Production Calculator'!$A68+2,FALSE)*$AK68))+IF($AO68=FX$3,$AM68/VLOOKUP($AO68,Data!$A$50:$B$56,2,FALSE),0)</f>
        <v>0</v>
      </c>
      <c r="FY68" s="11">
        <f>IF(FY$2=$A68,0,IF(HLOOKUP(FY$2,Recipes!$H:$GI,'Production Calculator'!$A68+2,FALSE)=0,0,HLOOKUP(FY$2,Recipes!$H:$GI,'Production Calculator'!$A68+2,FALSE)*$AK68))+IF($AO68=FY$3,$AM68/VLOOKUP($AO68,Data!$A$50:$B$56,2,FALSE),0)</f>
        <v>0</v>
      </c>
      <c r="FZ68" s="11">
        <f>IF(FZ$2=$A68,0,IF(HLOOKUP(FZ$2,Recipes!$H:$GI,'Production Calculator'!$A68+2,FALSE)=0,0,HLOOKUP(FZ$2,Recipes!$H:$GI,'Production Calculator'!$A68+2,FALSE)*$AK68))+IF($AO68=FZ$3,$AM68/VLOOKUP($AO68,Data!$A$50:$B$56,2,FALSE),0)</f>
        <v>0</v>
      </c>
      <c r="GA68" s="11">
        <f>IF(GA$2=$A68,0,IF(HLOOKUP(GA$2,Recipes!$H:$GI,'Production Calculator'!$A68+2,FALSE)=0,0,HLOOKUP(GA$2,Recipes!$H:$GI,'Production Calculator'!$A68+2,FALSE)*$AK68))+IF($AO68=GA$3,$AM68/VLOOKUP($AO68,Data!$A$50:$B$56,2,FALSE),0)</f>
        <v>0</v>
      </c>
      <c r="GB68" s="11">
        <f>IF(GB$2=$A68,0,IF(HLOOKUP(GB$2,Recipes!$H:$GI,'Production Calculator'!$A68+2,FALSE)=0,0,HLOOKUP(GB$2,Recipes!$H:$GI,'Production Calculator'!$A68+2,FALSE)*$AK68))+IF($AO68=GB$3,$AM68/VLOOKUP($AO68,Data!$A$50:$B$56,2,FALSE),0)</f>
        <v>0</v>
      </c>
      <c r="GC68" s="11">
        <f>IF(GC$2=$A68,0,IF(HLOOKUP(GC$2,Recipes!$H:$GI,'Production Calculator'!$A68+2,FALSE)=0,0,HLOOKUP(GC$2,Recipes!$H:$GI,'Production Calculator'!$A68+2,FALSE)*$AK68))+IF($AO68=GC$3,$AM68/VLOOKUP($AO68,Data!$A$50:$B$56,2,FALSE),0)</f>
        <v>0</v>
      </c>
      <c r="GD68" s="11">
        <f>IF(GD$2=$A68,0,IF(HLOOKUP(GD$2,Recipes!$H:$GI,'Production Calculator'!$A68+2,FALSE)=0,0,HLOOKUP(GD$2,Recipes!$H:$GI,'Production Calculator'!$A68+2,FALSE)*$AK68))+IF($AO68=GD$3,$AM68/VLOOKUP($AO68,Data!$A$50:$B$56,2,FALSE),0)</f>
        <v>0</v>
      </c>
      <c r="GE68" s="11">
        <f>IF(GE$2=$A68,0,IF(HLOOKUP(GE$2,Recipes!$H:$GI,'Production Calculator'!$A68+2,FALSE)=0,0,HLOOKUP(GE$2,Recipes!$H:$GI,'Production Calculator'!$A68+2,FALSE)*$AK68))+IF($AO68=GE$3,$AM68/VLOOKUP($AO68,Data!$A$50:$B$56,2,FALSE),0)</f>
        <v>0</v>
      </c>
      <c r="GF68" s="11">
        <f>IF(GF$2=$A68,0,IF(HLOOKUP(GF$2,Recipes!$H:$GI,'Production Calculator'!$A68+2,FALSE)=0,0,HLOOKUP(GF$2,Recipes!$H:$GI,'Production Calculator'!$A68+2,FALSE)*$AK68))+IF($AO68=GF$3,$AM68/VLOOKUP($AO68,Data!$A$50:$B$56,2,FALSE),0)</f>
        <v>0</v>
      </c>
      <c r="GG68" s="11">
        <f>IF(GG$2=$A68,0,IF(HLOOKUP(GG$2,Recipes!$H:$GI,'Production Calculator'!$A68+2,FALSE)=0,0,HLOOKUP(GG$2,Recipes!$H:$GI,'Production Calculator'!$A68+2,FALSE)*$AK68))+IF($AO68=GG$3,$AM68/VLOOKUP($AO68,Data!$A$50:$B$56,2,FALSE),0)</f>
        <v>0</v>
      </c>
      <c r="GH68" s="11">
        <f>IF(GH$2=$A68,0,IF(HLOOKUP(GH$2,Recipes!$H:$GI,'Production Calculator'!$A68+2,FALSE)=0,0,HLOOKUP(GH$2,Recipes!$H:$GI,'Production Calculator'!$A68+2,FALSE)*$AK68))+IF($AO68=GH$3,$AM68/VLOOKUP($AO68,Data!$A$50:$B$56,2,FALSE),0)</f>
        <v>0</v>
      </c>
      <c r="GI68" s="11">
        <f>IF(GI$2=$A68,0,IF(HLOOKUP(GI$2,Recipes!$H:$GI,'Production Calculator'!$A68+2,FALSE)=0,0,HLOOKUP(GI$2,Recipes!$H:$GI,'Production Calculator'!$A68+2,FALSE)*$AK68))+IF($AO68=GI$3,$AM68/VLOOKUP($AO68,Data!$A$50:$B$56,2,FALSE),0)</f>
        <v>0</v>
      </c>
      <c r="GJ68" s="11">
        <f>IF(GJ$2=$A68,0,IF(HLOOKUP(GJ$2,Recipes!$H:$GI,'Production Calculator'!$A68+2,FALSE)=0,0,HLOOKUP(GJ$2,Recipes!$H:$GI,'Production Calculator'!$A68+2,FALSE)*$AK68))+IF($AO68=GJ$3,$AM68/VLOOKUP($AO68,Data!$A$50:$B$56,2,FALSE),0)</f>
        <v>0</v>
      </c>
      <c r="GK68" s="11">
        <f>IF(GK$2=$A68,0,IF(HLOOKUP(GK$2,Recipes!$H:$GI,'Production Calculator'!$A68+2,FALSE)=0,0,HLOOKUP(GK$2,Recipes!$H:$GI,'Production Calculator'!$A68+2,FALSE)*$AK68))+IF($AO68=GK$3,$AM68/VLOOKUP($AO68,Data!$A$50:$B$56,2,FALSE),0)</f>
        <v>0</v>
      </c>
      <c r="GL68" s="11">
        <f>IF(GL$2=$A68,0,IF(HLOOKUP(GL$2,Recipes!$H:$GI,'Production Calculator'!$A68+2,FALSE)=0,0,HLOOKUP(GL$2,Recipes!$H:$GI,'Production Calculator'!$A68+2,FALSE)*$AK68))+IF($AO68=GL$3,$AM68/VLOOKUP($AO68,Data!$A$50:$B$56,2,FALSE),0)</f>
        <v>0</v>
      </c>
      <c r="GM68" s="11">
        <f>IF(GM$2=$A68,0,IF(HLOOKUP(GM$2,Recipes!$H:$GI,'Production Calculator'!$A68+2,FALSE)=0,0,HLOOKUP(GM$2,Recipes!$H:$GI,'Production Calculator'!$A68+2,FALSE)*$AK68))+IF($AO68=GM$3,$AM68/VLOOKUP($AO68,Data!$A$50:$B$56,2,FALSE),0)</f>
        <v>0</v>
      </c>
      <c r="GN68" s="11">
        <f>IF(GN$2=$A68,0,IF(HLOOKUP(GN$2,Recipes!$H:$GI,'Production Calculator'!$A68+2,FALSE)=0,0,HLOOKUP(GN$2,Recipes!$H:$GI,'Production Calculator'!$A68+2,FALSE)*$AK68))+IF($AO68=GN$3,$AM68/VLOOKUP($AO68,Data!$A$50:$B$56,2,FALSE),0)</f>
        <v>0</v>
      </c>
      <c r="GO68" s="11">
        <f>IF(GO$2=$A68,0,IF(HLOOKUP(GO$2,Recipes!$H:$GI,'Production Calculator'!$A68+2,FALSE)=0,0,HLOOKUP(GO$2,Recipes!$H:$GI,'Production Calculator'!$A68+2,FALSE)*$AK68))+IF($AO68=GO$3,$AM68/VLOOKUP($AO68,Data!$A$50:$B$56,2,FALSE),0)</f>
        <v>0</v>
      </c>
      <c r="GP68" s="11">
        <f>IF(GP$2=$A68,0,IF(HLOOKUP(GP$2,Recipes!$H:$GI,'Production Calculator'!$A68+2,FALSE)=0,0,HLOOKUP(GP$2,Recipes!$H:$GI,'Production Calculator'!$A68+2,FALSE)*$AK68))+IF($AO68=GP$3,$AM68/VLOOKUP($AO68,Data!$A$50:$B$56,2,FALSE),0)</f>
        <v>0</v>
      </c>
      <c r="GQ68" s="11">
        <f>IF(GQ$2=$A68,0,IF(HLOOKUP(GQ$2,Recipes!$H:$GI,'Production Calculator'!$A68+2,FALSE)=0,0,HLOOKUP(GQ$2,Recipes!$H:$GI,'Production Calculator'!$A68+2,FALSE)*$AK68))+IF($AO68=GQ$3,$AM68/VLOOKUP($AO68,Data!$A$50:$B$56,2,FALSE),0)</f>
        <v>0</v>
      </c>
      <c r="GR68" s="11">
        <f>IF(GR$2=$A68,0,IF(HLOOKUP(GR$2,Recipes!$H:$GI,'Production Calculator'!$A68+2,FALSE)=0,0,HLOOKUP(GR$2,Recipes!$H:$GI,'Production Calculator'!$A68+2,FALSE)*$AK68))+IF($AO68=GR$3,$AM68/VLOOKUP($AO68,Data!$A$50:$B$56,2,FALSE),0)</f>
        <v>0</v>
      </c>
      <c r="GS68" s="11">
        <f>IF(GS$2=$A68,0,IF(HLOOKUP(GS$2,Recipes!$H:$GI,'Production Calculator'!$A68+2,FALSE)=0,0,HLOOKUP(GS$2,Recipes!$H:$GI,'Production Calculator'!$A68+2,FALSE)*$AK68))+IF($AO68=GS$3,$AM68/VLOOKUP($AO68,Data!$A$50:$B$56,2,FALSE),0)</f>
        <v>0</v>
      </c>
      <c r="GT68" s="11">
        <f>IF(GT$2=$A68,0,IF(HLOOKUP(GT$2,Recipes!$H:$GI,'Production Calculator'!$A68+2,FALSE)=0,0,HLOOKUP(GT$2,Recipes!$H:$GI,'Production Calculator'!$A68+2,FALSE)*$AK68))+IF($AO68=GT$3,$AM68/VLOOKUP($AO68,Data!$A$50:$B$56,2,FALSE),0)</f>
        <v>0</v>
      </c>
      <c r="GU68" s="11">
        <f>IF(GU$2=$A68,0,IF(HLOOKUP(GU$2,Recipes!$H:$GI,'Production Calculator'!$A68+2,FALSE)=0,0,HLOOKUP(GU$2,Recipes!$H:$GI,'Production Calculator'!$A68+2,FALSE)*$AK68))+IF($AO68=GU$3,$AM68/VLOOKUP($AO68,Data!$A$50:$B$56,2,FALSE),0)</f>
        <v>0</v>
      </c>
      <c r="GV68" s="11">
        <f>IF(GV$2=$A68,0,IF(HLOOKUP(GV$2,Recipes!$H:$GI,'Production Calculator'!$A68+2,FALSE)=0,0,HLOOKUP(GV$2,Recipes!$H:$GI,'Production Calculator'!$A68+2,FALSE)*$AK68))+IF($AO68=GV$3,$AM68/VLOOKUP($AO68,Data!$A$50:$B$56,2,FALSE),0)</f>
        <v>0</v>
      </c>
      <c r="GW68" s="11">
        <f>IF(GW$2=$A68,0,IF(HLOOKUP(GW$2,Recipes!$H:$GI,'Production Calculator'!$A68+2,FALSE)=0,0,HLOOKUP(GW$2,Recipes!$H:$GI,'Production Calculator'!$A68+2,FALSE)*$AK68))+IF($AO68=GW$3,$AM68/VLOOKUP($AO68,Data!$A$50:$B$56,2,FALSE),0)</f>
        <v>0</v>
      </c>
      <c r="GX68" s="11">
        <f>IF(GX$2=$A68,0,IF(HLOOKUP(GX$2,Recipes!$H:$GI,'Production Calculator'!$A68+2,FALSE)=0,0,HLOOKUP(GX$2,Recipes!$H:$GI,'Production Calculator'!$A68+2,FALSE)*$AK68))+IF($AO68=GX$3,$AM68/VLOOKUP($AO68,Data!$A$50:$B$56,2,FALSE),0)</f>
        <v>0</v>
      </c>
      <c r="GY68" s="11">
        <f>IF(GY$2=$A68,0,IF(HLOOKUP(GY$2,Recipes!$H:$GI,'Production Calculator'!$A68+2,FALSE)=0,0,HLOOKUP(GY$2,Recipes!$H:$GI,'Production Calculator'!$A68+2,FALSE)*$AK68))+IF($AO68=GY$3,$AM68/VLOOKUP($AO68,Data!$A$50:$B$56,2,FALSE),0)</f>
        <v>0</v>
      </c>
      <c r="GZ68" s="11">
        <f>IF(GZ$2=$A68,0,IF(HLOOKUP(GZ$2,Recipes!$H:$GI,'Production Calculator'!$A68+2,FALSE)=0,0,HLOOKUP(GZ$2,Recipes!$H:$GI,'Production Calculator'!$A68+2,FALSE)*$AK68))+IF($AO68=GZ$3,$AM68/VLOOKUP($AO68,Data!$A$50:$B$56,2,FALSE),0)</f>
        <v>0</v>
      </c>
      <c r="HA68" s="11">
        <f>IF(HA$2=$A68,0,IF(HLOOKUP(HA$2,Recipes!$H:$GI,'Production Calculator'!$A68+2,FALSE)=0,0,HLOOKUP(HA$2,Recipes!$H:$GI,'Production Calculator'!$A68+2,FALSE)*$AK68))+IF($AO68=HA$3,$AM68/VLOOKUP($AO68,Data!$A$50:$B$56,2,FALSE),0)</f>
        <v>0</v>
      </c>
      <c r="HB68" s="11">
        <f>IF(HB$2=$A68,0,IF(HLOOKUP(HB$2,Recipes!$H:$GI,'Production Calculator'!$A68+2,FALSE)=0,0,HLOOKUP(HB$2,Recipes!$H:$GI,'Production Calculator'!$A68+2,FALSE)*$AK68))+IF($AO68=HB$3,$AM68/VLOOKUP($AO68,Data!$A$50:$B$56,2,FALSE),0)</f>
        <v>0</v>
      </c>
      <c r="HC68" s="11">
        <f>IF(HC$2=$A68,0,IF(HLOOKUP(HC$2,Recipes!$H:$GI,'Production Calculator'!$A68+2,FALSE)=0,0,HLOOKUP(HC$2,Recipes!$H:$GI,'Production Calculator'!$A68+2,FALSE)*$AK68))+IF($AO68=HC$3,$AM68/VLOOKUP($AO68,Data!$A$50:$B$56,2,FALSE),0)</f>
        <v>0</v>
      </c>
      <c r="HD68" s="11">
        <f>IF(HD$2=$A68,0,IF(HLOOKUP(HD$2,Recipes!$H:$GI,'Production Calculator'!$A68+2,FALSE)=0,0,HLOOKUP(HD$2,Recipes!$H:$GI,'Production Calculator'!$A68+2,FALSE)*$AK68))+IF($AO68=HD$3,$AM68/VLOOKUP($AO68,Data!$A$50:$B$56,2,FALSE),0)</f>
        <v>0</v>
      </c>
      <c r="HE68" s="11">
        <f>IF(HE$2=$A68,0,IF(HLOOKUP(HE$2,Recipes!$H:$GI,'Production Calculator'!$A68+2,FALSE)=0,0,HLOOKUP(HE$2,Recipes!$H:$GI,'Production Calculator'!$A68+2,FALSE)*$AK68))+IF($AO68=HE$3,$AM68/VLOOKUP($AO68,Data!$A$50:$B$56,2,FALSE),0)</f>
        <v>0</v>
      </c>
      <c r="HF68" s="11">
        <f>IF(HF$2=$A68,0,IF(HLOOKUP(HF$2,Recipes!$H:$GI,'Production Calculator'!$A68+2,FALSE)=0,0,HLOOKUP(HF$2,Recipes!$H:$GI,'Production Calculator'!$A68+2,FALSE)*$AK68))+IF($AO68=HF$3,$AM68/VLOOKUP($AO68,Data!$A$50:$B$56,2,FALSE),0)</f>
        <v>0</v>
      </c>
      <c r="HG68" s="11">
        <f>IF(HG$2=$A68,0,IF(HLOOKUP(HG$2,Recipes!$H:$GI,'Production Calculator'!$A68+2,FALSE)=0,0,HLOOKUP(HG$2,Recipes!$H:$GI,'Production Calculator'!$A68+2,FALSE)*$AK68))+IF($AO68=HG$3,$AM68/VLOOKUP($AO68,Data!$A$50:$B$56,2,FALSE),0)</f>
        <v>0</v>
      </c>
      <c r="HH68" s="11">
        <f>IF(HH$2=$A68,0,IF(HLOOKUP(HH$2,Recipes!$H:$GI,'Production Calculator'!$A68+2,FALSE)=0,0,HLOOKUP(HH$2,Recipes!$H:$GI,'Production Calculator'!$A68+2,FALSE)*$AK68))+IF($AO68=HH$3,$AM68/VLOOKUP($AO68,Data!$A$50:$B$56,2,FALSE),0)</f>
        <v>0</v>
      </c>
      <c r="HI68" s="11">
        <f>IF(HI$2=$A68,0,IF(HLOOKUP(HI$2,Recipes!$H:$GI,'Production Calculator'!$A68+2,FALSE)=0,0,HLOOKUP(HI$2,Recipes!$H:$GI,'Production Calculator'!$A68+2,FALSE)*$AK68))+IF($AO68=HI$3,$AM68/VLOOKUP($AO68,Data!$A$50:$B$56,2,FALSE),0)</f>
        <v>0</v>
      </c>
      <c r="HJ68" s="11">
        <f>IF(HJ$2=$A68,0,IF(HLOOKUP(HJ$2,Recipes!$H:$GI,'Production Calculator'!$A68+2,FALSE)=0,0,HLOOKUP(HJ$2,Recipes!$H:$GI,'Production Calculator'!$A68+2,FALSE)*$AK68))+IF($AO68=HJ$3,$AM68/VLOOKUP($AO68,Data!$A$50:$B$56,2,FALSE),0)</f>
        <v>0</v>
      </c>
      <c r="HK68" s="11">
        <f>IF(HK$2=$A68,0,IF(HLOOKUP(HK$2,Recipes!$H:$GI,'Production Calculator'!$A68+2,FALSE)=0,0,HLOOKUP(HK$2,Recipes!$H:$GI,'Production Calculator'!$A68+2,FALSE)*$AK68))+IF($AO68=HK$3,$AM68/VLOOKUP($AO68,Data!$A$50:$B$56,2,FALSE),0)</f>
        <v>0</v>
      </c>
      <c r="HL68" s="11">
        <f>IF(HL$2=$A68,0,IF(HLOOKUP(HL$2,Recipes!$H:$GI,'Production Calculator'!$A68+2,FALSE)=0,0,HLOOKUP(HL$2,Recipes!$H:$GI,'Production Calculator'!$A68+2,FALSE)*$AK68))+IF($AO68=HL$3,$AM68/VLOOKUP($AO68,Data!$A$50:$B$56,2,FALSE),0)</f>
        <v>0</v>
      </c>
      <c r="HM68" s="11">
        <f>IF(HM$2=$A68,0,IF(HLOOKUP(HM$2,Recipes!$H:$GI,'Production Calculator'!$A68+2,FALSE)=0,0,HLOOKUP(HM$2,Recipes!$H:$GI,'Production Calculator'!$A68+2,FALSE)*$AK68))+IF($AO68=HM$3,$AM68/VLOOKUP($AO68,Data!$A$50:$B$56,2,FALSE),0)</f>
        <v>0</v>
      </c>
      <c r="HN68" s="11">
        <f>IF(HN$2=$A68,0,IF(HLOOKUP(HN$2,Recipes!$H:$GI,'Production Calculator'!$A68+2,FALSE)=0,0,HLOOKUP(HN$2,Recipes!$H:$GI,'Production Calculator'!$A68+2,FALSE)*$AK68))+IF($AO68=HN$3,$AM68/VLOOKUP($AO68,Data!$A$50:$B$56,2,FALSE),0)</f>
        <v>0</v>
      </c>
      <c r="HO68" s="11">
        <f>IF(HO$2=$A68,0,IF(HLOOKUP(HO$2,Recipes!$H:$GI,'Production Calculator'!$A68+2,FALSE)=0,0,HLOOKUP(HO$2,Recipes!$H:$GI,'Production Calculator'!$A68+2,FALSE)*$AK68))+IF($AO68=HO$3,$AM68/VLOOKUP($AO68,Data!$A$50:$B$56,2,FALSE),0)</f>
        <v>0</v>
      </c>
      <c r="HP68" s="11">
        <f>IF(HP$2=$A68,0,IF(HLOOKUP(HP$2,Recipes!$H:$GI,'Production Calculator'!$A68+2,FALSE)=0,0,HLOOKUP(HP$2,Recipes!$H:$GI,'Production Calculator'!$A68+2,FALSE)*$AK68))+IF($AO68=HP$3,$AM68/VLOOKUP($AO68,Data!$A$50:$B$56,2,FALSE),0)</f>
        <v>0</v>
      </c>
      <c r="HQ68" s="11">
        <f>IF(HQ$2=$A68,0,IF(HLOOKUP(HQ$2,Recipes!$H:$GI,'Production Calculator'!$A68+2,FALSE)=0,0,HLOOKUP(HQ$2,Recipes!$H:$GI,'Production Calculator'!$A68+2,FALSE)*$AK68))+IF($AO68=HQ$3,$AM68/VLOOKUP($AO68,Data!$A$50:$B$56,2,FALSE),0)</f>
        <v>0</v>
      </c>
      <c r="HR68" s="11">
        <f>IF(HR$2=$A68,0,IF(HLOOKUP(HR$2,Recipes!$H:$GI,'Production Calculator'!$A68+2,FALSE)=0,0,HLOOKUP(HR$2,Recipes!$H:$GI,'Production Calculator'!$A68+2,FALSE)*$AK68))+IF($AO68=HR$3,$AM68/VLOOKUP($AO68,Data!$A$50:$B$56,2,FALSE),0)</f>
        <v>0</v>
      </c>
      <c r="HS68" s="121"/>
    </row>
    <row r="69" spans="1:227" x14ac:dyDescent="0.45">
      <c r="A69">
        <v>48</v>
      </c>
      <c r="B69" s="107" t="str">
        <f>VLOOKUP(A69,Recipes!A:B,2)</f>
        <v>Explosives</v>
      </c>
      <c r="C69" s="128">
        <v>0</v>
      </c>
      <c r="D69" s="108">
        <f t="shared" si="117"/>
        <v>0</v>
      </c>
      <c r="E69" s="127" t="s">
        <v>8</v>
      </c>
      <c r="F69" s="109">
        <f>VLOOKUP(A69,Recipes!$A$3:$G$186,6,FALSE)</f>
        <v>3</v>
      </c>
      <c r="G69" s="109">
        <f>VLOOKUP(A69,Recipes!$A$3:$G$186,7,FALSE)</f>
        <v>0</v>
      </c>
      <c r="H69" s="110">
        <f t="shared" si="118"/>
        <v>0</v>
      </c>
      <c r="I69" s="109">
        <f>VLOOKUP(E69,Data!$A$2:$C$26,3, FALSE)</f>
        <v>2</v>
      </c>
      <c r="J69" s="149">
        <v>0</v>
      </c>
      <c r="K69" s="149">
        <v>0</v>
      </c>
      <c r="L69" s="149">
        <v>0</v>
      </c>
      <c r="M69" s="150">
        <v>0</v>
      </c>
      <c r="N69" s="150">
        <v>0</v>
      </c>
      <c r="O69" s="150">
        <v>0</v>
      </c>
      <c r="P69" s="151">
        <v>0</v>
      </c>
      <c r="Q69" s="151">
        <v>0</v>
      </c>
      <c r="R69" s="151">
        <v>0</v>
      </c>
      <c r="S69">
        <f t="shared" si="133"/>
        <v>0</v>
      </c>
      <c r="T69">
        <f t="shared" si="134"/>
        <v>0</v>
      </c>
      <c r="U69">
        <f t="shared" si="135"/>
        <v>0</v>
      </c>
      <c r="V69">
        <f t="shared" si="136"/>
        <v>0</v>
      </c>
      <c r="W69">
        <f t="shared" si="137"/>
        <v>0</v>
      </c>
      <c r="X69">
        <f t="shared" si="138"/>
        <v>0</v>
      </c>
      <c r="Y69">
        <f t="shared" si="139"/>
        <v>0</v>
      </c>
      <c r="Z69">
        <f t="shared" si="140"/>
        <v>0</v>
      </c>
      <c r="AA69">
        <f t="shared" si="141"/>
        <v>0</v>
      </c>
      <c r="AB69" s="111">
        <f>VLOOKUP($A69,Recipes!$A:$G,4)</f>
        <v>5</v>
      </c>
      <c r="AC69" s="111">
        <f>VLOOKUP($A69,Recipes!$A:$G,5)</f>
        <v>1</v>
      </c>
      <c r="AD69" s="111">
        <f t="shared" si="128"/>
        <v>0.2</v>
      </c>
      <c r="AE69" s="111">
        <f>VLOOKUP(E69,Data!$A$2:$F$26,5,FALSE)</f>
        <v>0</v>
      </c>
      <c r="AF69" s="111">
        <f>VLOOKUP(E69,Data!$A$2:$F$26,4,FALSE)</f>
        <v>210</v>
      </c>
      <c r="AG69" s="111">
        <f>VLOOKUP(E69,Data!$A$2:$B$26,2, FALSE)</f>
        <v>1.25</v>
      </c>
      <c r="AH69" s="111">
        <f>1+VLOOKUP($J$3,Data!$A$40:$D$48,2,FALSE)*$J69+VLOOKUP($K$3,Data!$A$40:$D$48,2,FALSE)*$K69+VLOOKUP($L$3,Data!$A$40:$D$48,2,FALSE)*$L69+VLOOKUP($M$3,Data!$A$40:$D$48,2,FALSE)*$M69+VLOOKUP($N$3,Data!$A$40:$D$48,2,FALSE)*$N69+VLOOKUP($O$3,Data!$A$40:$D$48,2,FALSE)*$O69+VLOOKUP($P$3,Data!$A$40:$D$48,2,FALSE)*$P69+VLOOKUP($Q$3,Data!$A$40:$D$48,2,FALSE)*$Q69+VLOOKUP($R$3,Data!$A$40:$D$48,2,FALSE)*$R69</f>
        <v>1</v>
      </c>
      <c r="AI69" s="111">
        <f>MAX(1+VLOOKUP($J$3,Data!$A$40:$D$48,3,FALSE)*$J69+VLOOKUP($K$3,Data!$A$40:$D$48,3,FALSE)*$K69+VLOOKUP($L$3,Data!$A$40:$D$48,3,FALSE)*$L69+VLOOKUP($M$3,Data!$A$40:$D$48,3,FALSE)*$M69+VLOOKUP($N$3,Data!$A$40:$D$48,3,FALSE)*$N69+VLOOKUP($O$3,Data!$A$40:$D$48,3,FALSE)*$O69+VLOOKUP($P$3,Data!$A$40:$D$48,3,FALSE)*$P69+VLOOKUP($Q$3,Data!$A$40:$D$48,3,FALSE)*$Q69+VLOOKUP($R$3,Data!$A$40:$D$48,3,FALSE)*$R69,0)</f>
        <v>1</v>
      </c>
      <c r="AJ69" s="111">
        <f>MAX(1-(VLOOKUP($J$3,Data!$A$40:$D$48,4,FALSE)*$J69+VLOOKUP($K$3,Data!$A$40:$D$48,4,FALSE)*$K69+VLOOKUP($L$3,Data!$A$40:$D$48,4,FALSE)*$L69+VLOOKUP($M$3,Data!$A$40:$D$48,4,FALSE)*$M69+VLOOKUP($N$3,Data!$A$40:$D$48,4,FALSE)*$N69+VLOOKUP($O$3,Data!$A$40:$D$48,4,FALSE)*$O69+VLOOKUP($P$3,Data!$A$40:$D$48,4,FALSE)*$P69+VLOOKUP($Q$3,Data!$A$40:$D$48,4,FALSE)*$Q69+VLOOKUP($R$3,Data!$A$40:$D$48,4,FALSE)*$R69),0.2)</f>
        <v>1</v>
      </c>
      <c r="AK69" s="112">
        <f t="shared" si="129"/>
        <v>0</v>
      </c>
      <c r="AL69" s="111">
        <f t="shared" si="130"/>
        <v>0.25</v>
      </c>
      <c r="AM69" s="111">
        <f t="shared" si="131"/>
        <v>0</v>
      </c>
      <c r="AN69" s="111">
        <f t="shared" si="132"/>
        <v>0</v>
      </c>
      <c r="AO69" s="131" t="s">
        <v>298</v>
      </c>
      <c r="AP69" s="11"/>
      <c r="AQ69" s="11">
        <f>IF(AQ$2=$A69,0,IF(HLOOKUP(AQ$2,Recipes!$H:$GI,'Production Calculator'!$A69+2,FALSE)=0,0,HLOOKUP(AQ$2,Recipes!$H:$GI,'Production Calculator'!$A69+2,FALSE)*$AK69))+IF($AO69=AQ$3,$AM69/VLOOKUP($AO69,Data!$A$50:$B$56,2,FALSE),0)</f>
        <v>0</v>
      </c>
      <c r="AR69" s="11">
        <f>IF(AR$2=$A69,0,IF(HLOOKUP(AR$2,Recipes!$H:$GI,'Production Calculator'!$A69+2,FALSE)=0,0,HLOOKUP(AR$2,Recipes!$H:$GI,'Production Calculator'!$A69+2,FALSE)*$AK69))+IF($AO69=AR$3,$AM69/VLOOKUP($AO69,Data!$A$50:$B$56,2,FALSE),0)</f>
        <v>0</v>
      </c>
      <c r="AS69" s="11">
        <f>IF(AS$2=$A69,0,IF(HLOOKUP(AS$2,Recipes!$H:$GI,'Production Calculator'!$A69+2,FALSE)=0,0,HLOOKUP(AS$2,Recipes!$H:$GI,'Production Calculator'!$A69+2,FALSE)*$AK69))+IF($AO69=AS$3,$AM69/VLOOKUP($AO69,Data!$A$50:$B$56,2,FALSE),0)</f>
        <v>0</v>
      </c>
      <c r="AT69" s="11">
        <f>IF(AT$2=$A69,0,IF(HLOOKUP(AT$2,Recipes!$H:$GI,'Production Calculator'!$A69+2,FALSE)=0,0,HLOOKUP(AT$2,Recipes!$H:$GI,'Production Calculator'!$A69+2,FALSE)*$AK69))+IF($AO69=AT$3,$AM69/VLOOKUP($AO69,Data!$A$50:$B$56,2,FALSE),0)</f>
        <v>0</v>
      </c>
      <c r="AU69" s="11">
        <f>IF(AU$2=$A69,0,IF(HLOOKUP(AU$2,Recipes!$H:$GI,'Production Calculator'!$A69+2,FALSE)=0,0,HLOOKUP(AU$2,Recipes!$H:$GI,'Production Calculator'!$A69+2,FALSE)*$AK69))+IF($AO69=AU$3,$AM69/VLOOKUP($AO69,Data!$A$50:$B$56,2,FALSE),0)</f>
        <v>0</v>
      </c>
      <c r="AV69" s="11">
        <f>IF(AV$2=$A69,0,IF(HLOOKUP(AV$2,Recipes!$H:$GI,'Production Calculator'!$A69+2,FALSE)=0,0,HLOOKUP(AV$2,Recipes!$H:$GI,'Production Calculator'!$A69+2,FALSE)*$AK69))+IF($AO69=AV$3,$AM69/VLOOKUP($AO69,Data!$A$50:$B$56,2,FALSE),0)</f>
        <v>0</v>
      </c>
      <c r="AW69" s="11">
        <f>IF(AW$2=$A69,0,IF(HLOOKUP(AW$2,Recipes!$H:$GI,'Production Calculator'!$A69+2,FALSE)=0,0,HLOOKUP(AW$2,Recipes!$H:$GI,'Production Calculator'!$A69+2,FALSE)*$AK69))+IF($AO69=AW$3,$AM69/VLOOKUP($AO69,Data!$A$50:$B$56,2,FALSE),0)</f>
        <v>0</v>
      </c>
      <c r="AX69" s="11">
        <f>IF(AX$2=$A69,0,IF(HLOOKUP(AX$2,Recipes!$H:$GI,'Production Calculator'!$A69+2,FALSE)=0,0,HLOOKUP(AX$2,Recipes!$H:$GI,'Production Calculator'!$A69+2,FALSE)*$AK69))+IF($AO69=AX$3,$AM69/VLOOKUP($AO69,Data!$A$50:$B$56,2,FALSE),0)</f>
        <v>0</v>
      </c>
      <c r="AY69" s="11">
        <f>IF(AY$2=$A69,0,IF(HLOOKUP(AY$2,Recipes!$H:$GI,'Production Calculator'!$A69+2,FALSE)=0,0,HLOOKUP(AY$2,Recipes!$H:$GI,'Production Calculator'!$A69+2,FALSE)*$AK69))+IF($AO69=AY$3,$AM69/VLOOKUP($AO69,Data!$A$50:$B$56,2,FALSE),0)</f>
        <v>0</v>
      </c>
      <c r="AZ69" s="11">
        <f>IF(AZ$2=$A69,0,IF(HLOOKUP(AZ$2,Recipes!$H:$GI,'Production Calculator'!$A69+2,FALSE)=0,0,HLOOKUP(AZ$2,Recipes!$H:$GI,'Production Calculator'!$A69+2,FALSE)*$AK69))+IF($AO69=AZ$3,$AM69/VLOOKUP($AO69,Data!$A$50:$B$56,2,FALSE),0)</f>
        <v>0</v>
      </c>
      <c r="BA69" s="11">
        <f>IF(BA$2=$A69,0,IF(HLOOKUP(BA$2,Recipes!$H:$GI,'Production Calculator'!$A69+2,FALSE)=0,0,HLOOKUP(BA$2,Recipes!$H:$GI,'Production Calculator'!$A69+2,FALSE)*$AK69))+IF($AO69=BA$3,$AM69/VLOOKUP($AO69,Data!$A$50:$B$56,2,FALSE),0)</f>
        <v>0</v>
      </c>
      <c r="BB69" s="11">
        <f>IF(BB$2=$A69,0,IF(HLOOKUP(BB$2,Recipes!$H:$GI,'Production Calculator'!$A69+2,FALSE)=0,0,HLOOKUP(BB$2,Recipes!$H:$GI,'Production Calculator'!$A69+2,FALSE)*$AK69))+IF($AO69=BB$3,$AM69/VLOOKUP($AO69,Data!$A$50:$B$56,2,FALSE),0)</f>
        <v>0</v>
      </c>
      <c r="BC69" s="11">
        <f>IF(BC$2=$A69,0,IF(HLOOKUP(BC$2,Recipes!$H:$GI,'Production Calculator'!$A69+2,FALSE)=0,0,HLOOKUP(BC$2,Recipes!$H:$GI,'Production Calculator'!$A69+2,FALSE)*$AK69))+IF($AO69=BC$3,$AM69/VLOOKUP($AO69,Data!$A$50:$B$56,2,FALSE),0)</f>
        <v>0</v>
      </c>
      <c r="BD69" s="11">
        <f>IF(BD$2=$A69,0,IF(HLOOKUP(BD$2,Recipes!$H:$GI,'Production Calculator'!$A69+2,FALSE)=0,0,HLOOKUP(BD$2,Recipes!$H:$GI,'Production Calculator'!$A69+2,FALSE)*$AK69))+IF($AO69=BD$3,$AM69/VLOOKUP($AO69,Data!$A$50:$B$56,2,FALSE),0)</f>
        <v>0</v>
      </c>
      <c r="BE69" s="11">
        <f>IF(BE$2=$A69,0,IF(HLOOKUP(BE$2,Recipes!$H:$GI,'Production Calculator'!$A69+2,FALSE)=0,0,HLOOKUP(BE$2,Recipes!$H:$GI,'Production Calculator'!$A69+2,FALSE)*$AK69))+IF($AO69=BE$3,$AM69/VLOOKUP($AO69,Data!$A$50:$B$56,2,FALSE),0)</f>
        <v>0</v>
      </c>
      <c r="BF69" s="11">
        <f>IF(BF$2=$A69,0,IF(HLOOKUP(BF$2,Recipes!$H:$GI,'Production Calculator'!$A69+2,FALSE)=0,0,HLOOKUP(BF$2,Recipes!$H:$GI,'Production Calculator'!$A69+2,FALSE)*$AK69))+IF($AO69=BF$3,$AM69/VLOOKUP($AO69,Data!$A$50:$B$56,2,FALSE),0)</f>
        <v>0</v>
      </c>
      <c r="BG69" s="11">
        <f>IF(BG$2=$A69,0,IF(HLOOKUP(BG$2,Recipes!$H:$GI,'Production Calculator'!$A69+2,FALSE)=0,0,HLOOKUP(BG$2,Recipes!$H:$GI,'Production Calculator'!$A69+2,FALSE)*$AK69))+IF($AO69=BG$3,$AM69/VLOOKUP($AO69,Data!$A$50:$B$56,2,FALSE),0)</f>
        <v>0</v>
      </c>
      <c r="BH69" s="11">
        <f>IF(BH$2=$A69,0,IF(HLOOKUP(BH$2,Recipes!$H:$GI,'Production Calculator'!$A69+2,FALSE)=0,0,HLOOKUP(BH$2,Recipes!$H:$GI,'Production Calculator'!$A69+2,FALSE)*$AK69))+IF($AO69=BH$3,$AM69/VLOOKUP($AO69,Data!$A$50:$B$56,2,FALSE),0)</f>
        <v>0</v>
      </c>
      <c r="BI69" s="11">
        <f>IF(BI$2=$A69,0,IF(HLOOKUP(BI$2,Recipes!$H:$GI,'Production Calculator'!$A69+2,FALSE)=0,0,HLOOKUP(BI$2,Recipes!$H:$GI,'Production Calculator'!$A69+2,FALSE)*$AK69))+IF($AO69=BI$3,$AM69/VLOOKUP($AO69,Data!$A$50:$B$56,2,FALSE),0)</f>
        <v>0</v>
      </c>
      <c r="BJ69" s="11">
        <f>IF(BJ$2=$A69,0,IF(HLOOKUP(BJ$2,Recipes!$H:$GI,'Production Calculator'!$A69+2,FALSE)=0,0,HLOOKUP(BJ$2,Recipes!$H:$GI,'Production Calculator'!$A69+2,FALSE)*$AK69))+IF($AO69=BJ$3,$AM69/VLOOKUP($AO69,Data!$A$50:$B$56,2,FALSE),0)</f>
        <v>0</v>
      </c>
      <c r="BK69" s="11">
        <f>IF(BK$2=$A69,0,IF(HLOOKUP(BK$2,Recipes!$H:$GI,'Production Calculator'!$A69+2,FALSE)=0,0,HLOOKUP(BK$2,Recipes!$H:$GI,'Production Calculator'!$A69+2,FALSE)*$AK69))+IF($AO69=BK$3,$AM69/VLOOKUP($AO69,Data!$A$50:$B$56,2,FALSE),0)</f>
        <v>0</v>
      </c>
      <c r="BL69" s="11">
        <f>IF(BL$2=$A69,0,IF(HLOOKUP(BL$2,Recipes!$H:$GI,'Production Calculator'!$A69+2,FALSE)=0,0,HLOOKUP(BL$2,Recipes!$H:$GI,'Production Calculator'!$A69+2,FALSE)*$AK69))+IF($AO69=BL$3,$AM69/VLOOKUP($AO69,Data!$A$50:$B$56,2,FALSE),0)</f>
        <v>0</v>
      </c>
      <c r="BM69" s="11">
        <f>IF(BM$2=$A69,0,IF(HLOOKUP(BM$2,Recipes!$H:$GI,'Production Calculator'!$A69+2,FALSE)=0,0,HLOOKUP(BM$2,Recipes!$H:$GI,'Production Calculator'!$A69+2,FALSE)*$AK69))+IF($AO69=BM$3,$AM69/VLOOKUP($AO69,Data!$A$50:$B$56,2,FALSE),0)</f>
        <v>0</v>
      </c>
      <c r="BN69" s="11">
        <f>IF(BN$2=$A69,0,IF(HLOOKUP(BN$2,Recipes!$H:$GI,'Production Calculator'!$A69+2,FALSE)=0,0,HLOOKUP(BN$2,Recipes!$H:$GI,'Production Calculator'!$A69+2,FALSE)*$AK69))+IF($AO69=BN$3,$AM69/VLOOKUP($AO69,Data!$A$50:$B$56,2,FALSE),0)</f>
        <v>0</v>
      </c>
      <c r="BO69" s="11">
        <f>IF(BO$2=$A69,0,IF(HLOOKUP(BO$2,Recipes!$H:$GI,'Production Calculator'!$A69+2,FALSE)=0,0,HLOOKUP(BO$2,Recipes!$H:$GI,'Production Calculator'!$A69+2,FALSE)*$AK69))+IF($AO69=BO$3,$AM69/VLOOKUP($AO69,Data!$A$50:$B$56,2,FALSE),0)</f>
        <v>0</v>
      </c>
      <c r="BP69" s="11">
        <f>IF(BP$2=$A69,0,IF(HLOOKUP(BP$2,Recipes!$H:$GI,'Production Calculator'!$A69+2,FALSE)=0,0,HLOOKUP(BP$2,Recipes!$H:$GI,'Production Calculator'!$A69+2,FALSE)*$AK69))+IF($AO69=BP$3,$AM69/VLOOKUP($AO69,Data!$A$50:$B$56,2,FALSE),0)</f>
        <v>0</v>
      </c>
      <c r="BQ69" s="11">
        <f>IF(BQ$2=$A69,0,IF(HLOOKUP(BQ$2,Recipes!$H:$GI,'Production Calculator'!$A69+2,FALSE)=0,0,HLOOKUP(BQ$2,Recipes!$H:$GI,'Production Calculator'!$A69+2,FALSE)*$AK69))+IF($AO69=BQ$3,$AM69/VLOOKUP($AO69,Data!$A$50:$B$56,2,FALSE),0)</f>
        <v>0</v>
      </c>
      <c r="BR69" s="11">
        <f>IF(BR$2=$A69,0,IF(HLOOKUP(BR$2,Recipes!$H:$GI,'Production Calculator'!$A69+2,FALSE)=0,0,HLOOKUP(BR$2,Recipes!$H:$GI,'Production Calculator'!$A69+2,FALSE)*$AK69))+IF($AO69=BR$3,$AM69/VLOOKUP($AO69,Data!$A$50:$B$56,2,FALSE),0)</f>
        <v>0</v>
      </c>
      <c r="BS69" s="11">
        <f>IF(BS$2=$A69,0,IF(HLOOKUP(BS$2,Recipes!$H:$GI,'Production Calculator'!$A69+2,FALSE)=0,0,HLOOKUP(BS$2,Recipes!$H:$GI,'Production Calculator'!$A69+2,FALSE)*$AK69))+IF($AO69=BS$3,$AM69/VLOOKUP($AO69,Data!$A$50:$B$56,2,FALSE),0)</f>
        <v>0</v>
      </c>
      <c r="BT69" s="11">
        <f>IF(BT$2=$A69,0,IF(HLOOKUP(BT$2,Recipes!$H:$GI,'Production Calculator'!$A69+2,FALSE)=0,0,HLOOKUP(BT$2,Recipes!$H:$GI,'Production Calculator'!$A69+2,FALSE)*$AK69))+IF($AO69=BT$3,$AM69/VLOOKUP($AO69,Data!$A$50:$B$56,2,FALSE),0)</f>
        <v>0</v>
      </c>
      <c r="BU69" s="11">
        <f>IF(BU$2=$A69,0,IF(HLOOKUP(BU$2,Recipes!$H:$GI,'Production Calculator'!$A69+2,FALSE)=0,0,HLOOKUP(BU$2,Recipes!$H:$GI,'Production Calculator'!$A69+2,FALSE)*$AK69))+IF($AO69=BU$3,$AM69/VLOOKUP($AO69,Data!$A$50:$B$56,2,FALSE),0)</f>
        <v>0</v>
      </c>
      <c r="BV69" s="11">
        <f>IF(BV$2=$A69,0,IF(HLOOKUP(BV$2,Recipes!$H:$GI,'Production Calculator'!$A69+2,FALSE)=0,0,HLOOKUP(BV$2,Recipes!$H:$GI,'Production Calculator'!$A69+2,FALSE)*$AK69))+IF($AO69=BV$3,$AM69/VLOOKUP($AO69,Data!$A$50:$B$56,2,FALSE),0)</f>
        <v>0</v>
      </c>
      <c r="BW69" s="11">
        <f>IF(BW$2=$A69,0,IF(HLOOKUP(BW$2,Recipes!$H:$GI,'Production Calculator'!$A69+2,FALSE)=0,0,HLOOKUP(BW$2,Recipes!$H:$GI,'Production Calculator'!$A69+2,FALSE)*$AK69))+IF($AO69=BW$3,$AM69/VLOOKUP($AO69,Data!$A$50:$B$56,2,FALSE),0)</f>
        <v>0</v>
      </c>
      <c r="BX69" s="11">
        <f>IF(BX$2=$A69,0,IF(HLOOKUP(BX$2,Recipes!$H:$GI,'Production Calculator'!$A69+2,FALSE)=0,0,HLOOKUP(BX$2,Recipes!$H:$GI,'Production Calculator'!$A69+2,FALSE)*$AK69))+IF($AO69=BX$3,$AM69/VLOOKUP($AO69,Data!$A$50:$B$56,2,FALSE),0)</f>
        <v>0</v>
      </c>
      <c r="BY69" s="11">
        <f>IF(BY$2=$A69,0,IF(HLOOKUP(BY$2,Recipes!$H:$GI,'Production Calculator'!$A69+2,FALSE)=0,0,HLOOKUP(BY$2,Recipes!$H:$GI,'Production Calculator'!$A69+2,FALSE)*$AK69))+IF($AO69=BY$3,$AM69/VLOOKUP($AO69,Data!$A$50:$B$56,2,FALSE),0)</f>
        <v>0</v>
      </c>
      <c r="BZ69" s="11">
        <f>IF(BZ$2=$A69,0,IF(HLOOKUP(BZ$2,Recipes!$H:$GI,'Production Calculator'!$A69+2,FALSE)=0,0,HLOOKUP(BZ$2,Recipes!$H:$GI,'Production Calculator'!$A69+2,FALSE)*$AK69))+IF($AO69=BZ$3,$AM69/VLOOKUP($AO69,Data!$A$50:$B$56,2,FALSE),0)</f>
        <v>0</v>
      </c>
      <c r="CA69" s="11">
        <f>IF(CA$2=$A69,0,IF(HLOOKUP(CA$2,Recipes!$H:$GI,'Production Calculator'!$A69+2,FALSE)=0,0,HLOOKUP(CA$2,Recipes!$H:$GI,'Production Calculator'!$A69+2,FALSE)*$AK69))+IF($AO69=CA$3,$AM69/VLOOKUP($AO69,Data!$A$50:$B$56,2,FALSE),0)</f>
        <v>0</v>
      </c>
      <c r="CB69" s="11">
        <f>IF(CB$2=$A69,0,IF(HLOOKUP(CB$2,Recipes!$H:$GI,'Production Calculator'!$A69+2,FALSE)=0,0,HLOOKUP(CB$2,Recipes!$H:$GI,'Production Calculator'!$A69+2,FALSE)*$AK69))+IF($AO69=CB$3,$AM69/VLOOKUP($AO69,Data!$A$50:$B$56,2,FALSE),0)</f>
        <v>0</v>
      </c>
      <c r="CC69" s="11">
        <f>IF(CC$2=$A69,0,IF(HLOOKUP(CC$2,Recipes!$H:$GI,'Production Calculator'!$A69+2,FALSE)=0,0,HLOOKUP(CC$2,Recipes!$H:$GI,'Production Calculator'!$A69+2,FALSE)*$AK69))+IF($AO69=CC$3,$AM69/VLOOKUP($AO69,Data!$A$50:$B$56,2,FALSE),0)</f>
        <v>0</v>
      </c>
      <c r="CD69" s="11">
        <f>IF(CD$2=$A69,0,IF(HLOOKUP(CD$2,Recipes!$H:$GI,'Production Calculator'!$A69+2,FALSE)=0,0,HLOOKUP(CD$2,Recipes!$H:$GI,'Production Calculator'!$A69+2,FALSE)*$AK69))+IF($AO69=CD$3,$AM69/VLOOKUP($AO69,Data!$A$50:$B$56,2,FALSE),0)</f>
        <v>0</v>
      </c>
      <c r="CE69" s="11">
        <f>IF(CE$2=$A69,0,IF(HLOOKUP(CE$2,Recipes!$H:$GI,'Production Calculator'!$A69+2,FALSE)=0,0,HLOOKUP(CE$2,Recipes!$H:$GI,'Production Calculator'!$A69+2,FALSE)*$AK69))+IF($AO69=CE$3,$AM69/VLOOKUP($AO69,Data!$A$50:$B$56,2,FALSE),0)</f>
        <v>0</v>
      </c>
      <c r="CF69" s="11">
        <f>IF(CF$2=$A69,0,IF(HLOOKUP(CF$2,Recipes!$H:$GI,'Production Calculator'!$A69+2,FALSE)=0,0,HLOOKUP(CF$2,Recipes!$H:$GI,'Production Calculator'!$A69+2,FALSE)*$AK69))+IF($AO69=CF$3,$AM69/VLOOKUP($AO69,Data!$A$50:$B$56,2,FALSE),0)</f>
        <v>0</v>
      </c>
      <c r="CG69" s="11">
        <f>IF(CG$2=$A69,0,IF(HLOOKUP(CG$2,Recipes!$H:$GI,'Production Calculator'!$A69+2,FALSE)=0,0,HLOOKUP(CG$2,Recipes!$H:$GI,'Production Calculator'!$A69+2,FALSE)*$AK69))+IF($AO69=CG$3,$AM69/VLOOKUP($AO69,Data!$A$50:$B$56,2,FALSE),0)</f>
        <v>0</v>
      </c>
      <c r="CH69" s="11">
        <f>IF(CH$2=$A69,0,IF(HLOOKUP(CH$2,Recipes!$H:$GI,'Production Calculator'!$A69+2,FALSE)=0,0,HLOOKUP(CH$2,Recipes!$H:$GI,'Production Calculator'!$A69+2,FALSE)*$AK69))+IF($AO69=CH$3,$AM69/VLOOKUP($AO69,Data!$A$50:$B$56,2,FALSE),0)</f>
        <v>0</v>
      </c>
      <c r="CI69" s="11">
        <f>IF(CI$2=$A69,0,IF(HLOOKUP(CI$2,Recipes!$H:$GI,'Production Calculator'!$A69+2,FALSE)=0,0,HLOOKUP(CI$2,Recipes!$H:$GI,'Production Calculator'!$A69+2,FALSE)*$AK69))+IF($AO69=CI$3,$AM69/VLOOKUP($AO69,Data!$A$50:$B$56,2,FALSE),0)</f>
        <v>0</v>
      </c>
      <c r="CJ69" s="11">
        <f>IF(CJ$2=$A69,0,IF(HLOOKUP(CJ$2,Recipes!$H:$GI,'Production Calculator'!$A69+2,FALSE)=0,0,HLOOKUP(CJ$2,Recipes!$H:$GI,'Production Calculator'!$A69+2,FALSE)*$AK69))+IF($AO69=CJ$3,$AM69/VLOOKUP($AO69,Data!$A$50:$B$56,2,FALSE),0)</f>
        <v>0</v>
      </c>
      <c r="CK69" s="11">
        <f>IF(CK$2=$A69,0,IF(HLOOKUP(CK$2,Recipes!$H:$GI,'Production Calculator'!$A69+2,FALSE)=0,0,HLOOKUP(CK$2,Recipes!$H:$GI,'Production Calculator'!$A69+2,FALSE)*$AK69))+IF($AO69=CK$3,$AM69/VLOOKUP($AO69,Data!$A$50:$B$56,2,FALSE),0)</f>
        <v>0</v>
      </c>
      <c r="CL69" s="11">
        <f>IF(CL$2=$A69,0,IF(HLOOKUP(CL$2,Recipes!$H:$GI,'Production Calculator'!$A69+2,FALSE)=0,0,HLOOKUP(CL$2,Recipes!$H:$GI,'Production Calculator'!$A69+2,FALSE)*$AK69))+IF($AO69=CL$3,$AM69/VLOOKUP($AO69,Data!$A$50:$B$56,2,FALSE),0)</f>
        <v>0</v>
      </c>
      <c r="CM69" s="11">
        <f>IF(CM$2=$A69,0,IF(HLOOKUP(CM$2,Recipes!$H:$GI,'Production Calculator'!$A69+2,FALSE)=0,0,HLOOKUP(CM$2,Recipes!$H:$GI,'Production Calculator'!$A69+2,FALSE)*$AK69))+IF($AO69=CM$3,$AM69/VLOOKUP($AO69,Data!$A$50:$B$56,2,FALSE),0)</f>
        <v>0</v>
      </c>
      <c r="CN69" s="11">
        <f>IF(CN$2=$A69,0,IF(HLOOKUP(CN$2,Recipes!$H:$GI,'Production Calculator'!$A69+2,FALSE)=0,0,HLOOKUP(CN$2,Recipes!$H:$GI,'Production Calculator'!$A69+2,FALSE)*$AK69))+IF($AO69=CN$3,$AM69/VLOOKUP($AO69,Data!$A$50:$B$56,2,FALSE),0)</f>
        <v>0</v>
      </c>
      <c r="CO69" s="11">
        <f>IF(CO$2=$A69,0,IF(HLOOKUP(CO$2,Recipes!$H:$GI,'Production Calculator'!$A69+2,FALSE)=0,0,HLOOKUP(CO$2,Recipes!$H:$GI,'Production Calculator'!$A69+2,FALSE)*$AK69))+IF($AO69=CO$3,$AM69/VLOOKUP($AO69,Data!$A$50:$B$56,2,FALSE),0)</f>
        <v>0</v>
      </c>
      <c r="CP69" s="11">
        <f>IF(CP$2=$A69,0,IF(HLOOKUP(CP$2,Recipes!$H:$GI,'Production Calculator'!$A69+2,FALSE)=0,0,HLOOKUP(CP$2,Recipes!$H:$GI,'Production Calculator'!$A69+2,FALSE)*$AK69))+IF($AO69=CP$3,$AM69/VLOOKUP($AO69,Data!$A$50:$B$56,2,FALSE),0)</f>
        <v>0</v>
      </c>
      <c r="CQ69" s="11">
        <f>IF(CQ$2=$A69,0,IF(HLOOKUP(CQ$2,Recipes!$H:$GI,'Production Calculator'!$A69+2,FALSE)=0,0,HLOOKUP(CQ$2,Recipes!$H:$GI,'Production Calculator'!$A69+2,FALSE)*$AK69))+IF($AO69=CQ$3,$AM69/VLOOKUP($AO69,Data!$A$50:$B$56,2,FALSE),0)</f>
        <v>0</v>
      </c>
      <c r="CR69" s="11">
        <f>IF(CR$2=$A69,0,IF(HLOOKUP(CR$2,Recipes!$H:$GI,'Production Calculator'!$A69+2,FALSE)=0,0,HLOOKUP(CR$2,Recipes!$H:$GI,'Production Calculator'!$A69+2,FALSE)*$AK69))+IF($AO69=CR$3,$AM69/VLOOKUP($AO69,Data!$A$50:$B$56,2,FALSE),0)</f>
        <v>0</v>
      </c>
      <c r="CS69" s="11">
        <f>IF(CS$2=$A69,0,IF(HLOOKUP(CS$2,Recipes!$H:$GI,'Production Calculator'!$A69+2,FALSE)=0,0,HLOOKUP(CS$2,Recipes!$H:$GI,'Production Calculator'!$A69+2,FALSE)*$AK69))+IF($AO69=CS$3,$AM69/VLOOKUP($AO69,Data!$A$50:$B$56,2,FALSE),0)</f>
        <v>0</v>
      </c>
      <c r="CT69" s="11">
        <f>IF(CT$2=$A69,0,IF(HLOOKUP(CT$2,Recipes!$H:$GI,'Production Calculator'!$A69+2,FALSE)=0,0,HLOOKUP(CT$2,Recipes!$H:$GI,'Production Calculator'!$A69+2,FALSE)*$AK69))+IF($AO69=CT$3,$AM69/VLOOKUP($AO69,Data!$A$50:$B$56,2,FALSE),0)</f>
        <v>0</v>
      </c>
      <c r="CU69" s="11">
        <f>IF(CU$2=$A69,0,IF(HLOOKUP(CU$2,Recipes!$H:$GI,'Production Calculator'!$A69+2,FALSE)=0,0,HLOOKUP(CU$2,Recipes!$H:$GI,'Production Calculator'!$A69+2,FALSE)*$AK69))+IF($AO69=CU$3,$AM69/VLOOKUP($AO69,Data!$A$50:$B$56,2,FALSE),0)</f>
        <v>0</v>
      </c>
      <c r="CV69" s="11">
        <f>IF(CV$2=$A69,0,IF(HLOOKUP(CV$2,Recipes!$H:$GI,'Production Calculator'!$A69+2,FALSE)=0,0,HLOOKUP(CV$2,Recipes!$H:$GI,'Production Calculator'!$A69+2,FALSE)*$AK69))+IF($AO69=CV$3,$AM69/VLOOKUP($AO69,Data!$A$50:$B$56,2,FALSE),0)</f>
        <v>0</v>
      </c>
      <c r="CW69" s="11">
        <f>IF(CW$2=$A69,0,IF(HLOOKUP(CW$2,Recipes!$H:$GI,'Production Calculator'!$A69+2,FALSE)=0,0,HLOOKUP(CW$2,Recipes!$H:$GI,'Production Calculator'!$A69+2,FALSE)*$AK69))+IF($AO69=CW$3,$AM69/VLOOKUP($AO69,Data!$A$50:$B$56,2,FALSE),0)</f>
        <v>0</v>
      </c>
      <c r="CX69" s="11">
        <f>IF(CX$2=$A69,0,IF(HLOOKUP(CX$2,Recipes!$H:$GI,'Production Calculator'!$A69+2,FALSE)=0,0,HLOOKUP(CX$2,Recipes!$H:$GI,'Production Calculator'!$A69+2,FALSE)*$AK69))+IF($AO69=CX$3,$AM69/VLOOKUP($AO69,Data!$A$50:$B$56,2,FALSE),0)</f>
        <v>0</v>
      </c>
      <c r="CY69" s="11">
        <f>IF(CY$2=$A69,0,IF(HLOOKUP(CY$2,Recipes!$H:$GI,'Production Calculator'!$A69+2,FALSE)=0,0,HLOOKUP(CY$2,Recipes!$H:$GI,'Production Calculator'!$A69+2,FALSE)*$AK69))+IF($AO69=CY$3,$AM69/VLOOKUP($AO69,Data!$A$50:$B$56,2,FALSE),0)</f>
        <v>0</v>
      </c>
      <c r="CZ69" s="11">
        <f>IF(CZ$2=$A69,0,IF(HLOOKUP(CZ$2,Recipes!$H:$GI,'Production Calculator'!$A69+2,FALSE)=0,0,HLOOKUP(CZ$2,Recipes!$H:$GI,'Production Calculator'!$A69+2,FALSE)*$AK69))+IF($AO69=CZ$3,$AM69/VLOOKUP($AO69,Data!$A$50:$B$56,2,FALSE),0)</f>
        <v>0</v>
      </c>
      <c r="DA69" s="11">
        <f>IF(DA$2=$A69,0,IF(HLOOKUP(DA$2,Recipes!$H:$GI,'Production Calculator'!$A69+2,FALSE)=0,0,HLOOKUP(DA$2,Recipes!$H:$GI,'Production Calculator'!$A69+2,FALSE)*$AK69))+IF($AO69=DA$3,$AM69/VLOOKUP($AO69,Data!$A$50:$B$56,2,FALSE),0)</f>
        <v>0</v>
      </c>
      <c r="DB69" s="11">
        <f>IF(DB$2=$A69,0,IF(HLOOKUP(DB$2,Recipes!$H:$GI,'Production Calculator'!$A69+2,FALSE)=0,0,HLOOKUP(DB$2,Recipes!$H:$GI,'Production Calculator'!$A69+2,FALSE)*$AK69))+IF($AO69=DB$3,$AM69/VLOOKUP($AO69,Data!$A$50:$B$56,2,FALSE),0)</f>
        <v>0</v>
      </c>
      <c r="DC69" s="11">
        <f>IF(DC$2=$A69,0,IF(HLOOKUP(DC$2,Recipes!$H:$GI,'Production Calculator'!$A69+2,FALSE)=0,0,HLOOKUP(DC$2,Recipes!$H:$GI,'Production Calculator'!$A69+2,FALSE)*$AK69))+IF($AO69=DC$3,$AM69/VLOOKUP($AO69,Data!$A$50:$B$56,2,FALSE),0)</f>
        <v>0</v>
      </c>
      <c r="DD69" s="11">
        <f>IF(DD$2=$A69,0,IF(HLOOKUP(DD$2,Recipes!$H:$GI,'Production Calculator'!$A69+2,FALSE)=0,0,HLOOKUP(DD$2,Recipes!$H:$GI,'Production Calculator'!$A69+2,FALSE)*$AK69))+IF($AO69=DD$3,$AM69/VLOOKUP($AO69,Data!$A$50:$B$56,2,FALSE),0)</f>
        <v>0</v>
      </c>
      <c r="DE69" s="11">
        <f>IF(DE$2=$A69,0,IF(HLOOKUP(DE$2,Recipes!$H:$GI,'Production Calculator'!$A69+2,FALSE)=0,0,HLOOKUP(DE$2,Recipes!$H:$GI,'Production Calculator'!$A69+2,FALSE)*$AK69))+IF($AO69=DE$3,$AM69/VLOOKUP($AO69,Data!$A$50:$B$56,2,FALSE),0)</f>
        <v>0</v>
      </c>
      <c r="DF69" s="11">
        <f>IF(DF$2=$A69,0,IF(HLOOKUP(DF$2,Recipes!$H:$GI,'Production Calculator'!$A69+2,FALSE)=0,0,HLOOKUP(DF$2,Recipes!$H:$GI,'Production Calculator'!$A69+2,FALSE)*$AK69))+IF($AO69=DF$3,$AM69/VLOOKUP($AO69,Data!$A$50:$B$56,2,FALSE),0)</f>
        <v>0</v>
      </c>
      <c r="DG69" s="11">
        <f>IF(DG$2=$A69,0,IF(HLOOKUP(DG$2,Recipes!$H:$GI,'Production Calculator'!$A69+2,FALSE)=0,0,HLOOKUP(DG$2,Recipes!$H:$GI,'Production Calculator'!$A69+2,FALSE)*$AK69))+IF($AO69=DG$3,$AM69/VLOOKUP($AO69,Data!$A$50:$B$56,2,FALSE),0)</f>
        <v>0</v>
      </c>
      <c r="DH69" s="11">
        <f>IF(DH$2=$A69,0,IF(HLOOKUP(DH$2,Recipes!$H:$GI,'Production Calculator'!$A69+2,FALSE)=0,0,HLOOKUP(DH$2,Recipes!$H:$GI,'Production Calculator'!$A69+2,FALSE)*$AK69))+IF($AO69=DH$3,$AM69/VLOOKUP($AO69,Data!$A$50:$B$56,2,FALSE),0)</f>
        <v>0</v>
      </c>
      <c r="DI69" s="11">
        <f>IF(DI$2=$A69,0,IF(HLOOKUP(DI$2,Recipes!$H:$GI,'Production Calculator'!$A69+2,FALSE)=0,0,HLOOKUP(DI$2,Recipes!$H:$GI,'Production Calculator'!$A69+2,FALSE)*$AK69))+IF($AO69=DI$3,$AM69/VLOOKUP($AO69,Data!$A$50:$B$56,2,FALSE),0)</f>
        <v>0</v>
      </c>
      <c r="DJ69" s="11">
        <f>IF(DJ$2=$A69,0,IF(HLOOKUP(DJ$2,Recipes!$H:$GI,'Production Calculator'!$A69+2,FALSE)=0,0,HLOOKUP(DJ$2,Recipes!$H:$GI,'Production Calculator'!$A69+2,FALSE)*$AK69))+IF($AO69=DJ$3,$AM69/VLOOKUP($AO69,Data!$A$50:$B$56,2,FALSE),0)</f>
        <v>0</v>
      </c>
      <c r="DK69" s="11">
        <f>IF(DK$2=$A69,0,IF(HLOOKUP(DK$2,Recipes!$H:$GI,'Production Calculator'!$A69+2,FALSE)=0,0,HLOOKUP(DK$2,Recipes!$H:$GI,'Production Calculator'!$A69+2,FALSE)*$AK69))+IF($AO69=DK$3,$AM69/VLOOKUP($AO69,Data!$A$50:$B$56,2,FALSE),0)</f>
        <v>0</v>
      </c>
      <c r="DL69" s="11">
        <f>IF(DL$2=$A69,0,IF(HLOOKUP(DL$2,Recipes!$H:$GI,'Production Calculator'!$A69+2,FALSE)=0,0,HLOOKUP(DL$2,Recipes!$H:$GI,'Production Calculator'!$A69+2,FALSE)*$AK69))+IF($AO69=DL$3,$AM69/VLOOKUP($AO69,Data!$A$50:$B$56,2,FALSE),0)</f>
        <v>0</v>
      </c>
      <c r="DM69" s="11">
        <f>IF(DM$2=$A69,0,IF(HLOOKUP(DM$2,Recipes!$H:$GI,'Production Calculator'!$A69+2,FALSE)=0,0,HLOOKUP(DM$2,Recipes!$H:$GI,'Production Calculator'!$A69+2,FALSE)*$AK69))+IF($AO69=DM$3,$AM69/VLOOKUP($AO69,Data!$A$50:$B$56,2,FALSE),0)</f>
        <v>0</v>
      </c>
      <c r="DN69" s="11">
        <f>IF(DN$2=$A69,0,IF(HLOOKUP(DN$2,Recipes!$H:$GI,'Production Calculator'!$A69+2,FALSE)=0,0,HLOOKUP(DN$2,Recipes!$H:$GI,'Production Calculator'!$A69+2,FALSE)*$AK69))+IF($AO69=DN$3,$AM69/VLOOKUP($AO69,Data!$A$50:$B$56,2,FALSE),0)</f>
        <v>0</v>
      </c>
      <c r="DO69" s="11">
        <f>IF(DO$2=$A69,0,IF(HLOOKUP(DO$2,Recipes!$H:$GI,'Production Calculator'!$A69+2,FALSE)=0,0,HLOOKUP(DO$2,Recipes!$H:$GI,'Production Calculator'!$A69+2,FALSE)*$AK69))+IF($AO69=DO$3,$AM69/VLOOKUP($AO69,Data!$A$50:$B$56,2,FALSE),0)</f>
        <v>0</v>
      </c>
      <c r="DP69" s="11">
        <f>IF(DP$2=$A69,0,IF(HLOOKUP(DP$2,Recipes!$H:$GI,'Production Calculator'!$A69+2,FALSE)=0,0,HLOOKUP(DP$2,Recipes!$H:$GI,'Production Calculator'!$A69+2,FALSE)*$AK69))+IF($AO69=DP$3,$AM69/VLOOKUP($AO69,Data!$A$50:$B$56,2,FALSE),0)</f>
        <v>0</v>
      </c>
      <c r="DQ69" s="11">
        <f>IF(DQ$2=$A69,0,IF(HLOOKUP(DQ$2,Recipes!$H:$GI,'Production Calculator'!$A69+2,FALSE)=0,0,HLOOKUP(DQ$2,Recipes!$H:$GI,'Production Calculator'!$A69+2,FALSE)*$AK69))+IF($AO69=DQ$3,$AM69/VLOOKUP($AO69,Data!$A$50:$B$56,2,FALSE),0)</f>
        <v>0</v>
      </c>
      <c r="DR69" s="11">
        <f>IF(DR$2=$A69,0,IF(HLOOKUP(DR$2,Recipes!$H:$GI,'Production Calculator'!$A69+2,FALSE)=0,0,HLOOKUP(DR$2,Recipes!$H:$GI,'Production Calculator'!$A69+2,FALSE)*$AK69))+IF($AO69=DR$3,$AM69/VLOOKUP($AO69,Data!$A$50:$B$56,2,FALSE),0)</f>
        <v>0</v>
      </c>
      <c r="DS69" s="11">
        <f>IF(DS$2=$A69,0,IF(HLOOKUP(DS$2,Recipes!$H:$GI,'Production Calculator'!$A69+2,FALSE)=0,0,HLOOKUP(DS$2,Recipes!$H:$GI,'Production Calculator'!$A69+2,FALSE)*$AK69))+IF($AO69=DS$3,$AM69/VLOOKUP($AO69,Data!$A$50:$B$56,2,FALSE),0)</f>
        <v>0</v>
      </c>
      <c r="DT69" s="11">
        <f>IF(DT$2=$A69,0,IF(HLOOKUP(DT$2,Recipes!$H:$GI,'Production Calculator'!$A69+2,FALSE)=0,0,HLOOKUP(DT$2,Recipes!$H:$GI,'Production Calculator'!$A69+2,FALSE)*$AK69))+IF($AO69=DT$3,$AM69/VLOOKUP($AO69,Data!$A$50:$B$56,2,FALSE),0)</f>
        <v>0</v>
      </c>
      <c r="DU69" s="11">
        <f>IF(DU$2=$A69,0,IF(HLOOKUP(DU$2,Recipes!$H:$GI,'Production Calculator'!$A69+2,FALSE)=0,0,HLOOKUP(DU$2,Recipes!$H:$GI,'Production Calculator'!$A69+2,FALSE)*$AK69))+IF($AO69=DU$3,$AM69/VLOOKUP($AO69,Data!$A$50:$B$56,2,FALSE),0)</f>
        <v>0</v>
      </c>
      <c r="DV69" s="11">
        <f>IF(DV$2=$A69,0,IF(HLOOKUP(DV$2,Recipes!$H:$GI,'Production Calculator'!$A69+2,FALSE)=0,0,HLOOKUP(DV$2,Recipes!$H:$GI,'Production Calculator'!$A69+2,FALSE)*$AK69))+IF($AO69=DV$3,$AM69/VLOOKUP($AO69,Data!$A$50:$B$56,2,FALSE),0)</f>
        <v>0</v>
      </c>
      <c r="DW69" s="11">
        <f>IF(DW$2=$A69,0,IF(HLOOKUP(DW$2,Recipes!$H:$GI,'Production Calculator'!$A69+2,FALSE)=0,0,HLOOKUP(DW$2,Recipes!$H:$GI,'Production Calculator'!$A69+2,FALSE)*$AK69))+IF($AO69=DW$3,$AM69/VLOOKUP($AO69,Data!$A$50:$B$56,2,FALSE),0)</f>
        <v>0</v>
      </c>
      <c r="DX69" s="11">
        <f>IF(DX$2=$A69,0,IF(HLOOKUP(DX$2,Recipes!$H:$GI,'Production Calculator'!$A69+2,FALSE)=0,0,HLOOKUP(DX$2,Recipes!$H:$GI,'Production Calculator'!$A69+2,FALSE)*$AK69))+IF($AO69=DX$3,$AM69/VLOOKUP($AO69,Data!$A$50:$B$56,2,FALSE),0)</f>
        <v>0</v>
      </c>
      <c r="DY69" s="11">
        <f>IF(DY$2=$A69,0,IF(HLOOKUP(DY$2,Recipes!$H:$GI,'Production Calculator'!$A69+2,FALSE)=0,0,HLOOKUP(DY$2,Recipes!$H:$GI,'Production Calculator'!$A69+2,FALSE)*$AK69))+IF($AO69=DY$3,$AM69/VLOOKUP($AO69,Data!$A$50:$B$56,2,FALSE),0)</f>
        <v>0</v>
      </c>
      <c r="DZ69" s="11">
        <f>IF(DZ$2=$A69,0,IF(HLOOKUP(DZ$2,Recipes!$H:$GI,'Production Calculator'!$A69+2,FALSE)=0,0,HLOOKUP(DZ$2,Recipes!$H:$GI,'Production Calculator'!$A69+2,FALSE)*$AK69))+IF($AO69=DZ$3,$AM69/VLOOKUP($AO69,Data!$A$50:$B$56,2,FALSE),0)</f>
        <v>0</v>
      </c>
      <c r="EA69" s="11">
        <f>IF(EA$2=$A69,0,IF(HLOOKUP(EA$2,Recipes!$H:$GI,'Production Calculator'!$A69+2,FALSE)=0,0,HLOOKUP(EA$2,Recipes!$H:$GI,'Production Calculator'!$A69+2,FALSE)*$AK69))+IF($AO69=EA$3,$AM69/VLOOKUP($AO69,Data!$A$50:$B$56,2,FALSE),0)</f>
        <v>0</v>
      </c>
      <c r="EB69" s="11">
        <f>IF(EB$2=$A69,0,IF(HLOOKUP(EB$2,Recipes!$H:$GI,'Production Calculator'!$A69+2,FALSE)=0,0,HLOOKUP(EB$2,Recipes!$H:$GI,'Production Calculator'!$A69+2,FALSE)*$AK69))+IF($AO69=EB$3,$AM69/VLOOKUP($AO69,Data!$A$50:$B$56,2,FALSE),0)</f>
        <v>0</v>
      </c>
      <c r="EC69" s="11">
        <f>IF(EC$2=$A69,0,IF(HLOOKUP(EC$2,Recipes!$H:$GI,'Production Calculator'!$A69+2,FALSE)=0,0,HLOOKUP(EC$2,Recipes!$H:$GI,'Production Calculator'!$A69+2,FALSE)*$AK69))+IF($AO69=EC$3,$AM69/VLOOKUP($AO69,Data!$A$50:$B$56,2,FALSE),0)</f>
        <v>0</v>
      </c>
      <c r="ED69" s="11">
        <f>IF(ED$2=$A69,0,IF(HLOOKUP(ED$2,Recipes!$H:$GI,'Production Calculator'!$A69+2,FALSE)=0,0,HLOOKUP(ED$2,Recipes!$H:$GI,'Production Calculator'!$A69+2,FALSE)*$AK69))+IF($AO69=ED$3,$AM69/VLOOKUP($AO69,Data!$A$50:$B$56,2,FALSE),0)</f>
        <v>0</v>
      </c>
      <c r="EE69" s="11">
        <f>IF(EE$2=$A69,0,IF(HLOOKUP(EE$2,Recipes!$H:$GI,'Production Calculator'!$A69+2,FALSE)=0,0,HLOOKUP(EE$2,Recipes!$H:$GI,'Production Calculator'!$A69+2,FALSE)*$AK69))+IF($AO69=EE$3,$AM69/VLOOKUP($AO69,Data!$A$50:$B$56,2,FALSE),0)</f>
        <v>0</v>
      </c>
      <c r="EF69" s="11">
        <f>IF(EF$2=$A69,0,IF(HLOOKUP(EF$2,Recipes!$H:$GI,'Production Calculator'!$A69+2,FALSE)=0,0,HLOOKUP(EF$2,Recipes!$H:$GI,'Production Calculator'!$A69+2,FALSE)*$AK69))+IF($AO69=EF$3,$AM69/VLOOKUP($AO69,Data!$A$50:$B$56,2,FALSE),0)</f>
        <v>0</v>
      </c>
      <c r="EG69" s="11">
        <f>IF(EG$2=$A69,0,IF(HLOOKUP(EG$2,Recipes!$H:$GI,'Production Calculator'!$A69+2,FALSE)=0,0,HLOOKUP(EG$2,Recipes!$H:$GI,'Production Calculator'!$A69+2,FALSE)*$AK69))+IF($AO69=EG$3,$AM69/VLOOKUP($AO69,Data!$A$50:$B$56,2,FALSE),0)</f>
        <v>0</v>
      </c>
      <c r="EH69" s="11">
        <f>IF(EH$2=$A69,0,IF(HLOOKUP(EH$2,Recipes!$H:$GI,'Production Calculator'!$A69+2,FALSE)=0,0,HLOOKUP(EH$2,Recipes!$H:$GI,'Production Calculator'!$A69+2,FALSE)*$AK69))+IF($AO69=EH$3,$AM69/VLOOKUP($AO69,Data!$A$50:$B$56,2,FALSE),0)</f>
        <v>0</v>
      </c>
      <c r="EI69" s="11">
        <f>IF(EI$2=$A69,0,IF(HLOOKUP(EI$2,Recipes!$H:$GI,'Production Calculator'!$A69+2,FALSE)=0,0,HLOOKUP(EI$2,Recipes!$H:$GI,'Production Calculator'!$A69+2,FALSE)*$AK69))+IF($AO69=EI$3,$AM69/VLOOKUP($AO69,Data!$A$50:$B$56,2,FALSE),0)</f>
        <v>0</v>
      </c>
      <c r="EJ69" s="11">
        <f>IF(EJ$2=$A69,0,IF(HLOOKUP(EJ$2,Recipes!$H:$GI,'Production Calculator'!$A69+2,FALSE)=0,0,HLOOKUP(EJ$2,Recipes!$H:$GI,'Production Calculator'!$A69+2,FALSE)*$AK69))+IF($AO69=EJ$3,$AM69/VLOOKUP($AO69,Data!$A$50:$B$56,2,FALSE),0)</f>
        <v>0</v>
      </c>
      <c r="EK69" s="11">
        <f>IF(EK$2=$A69,0,IF(HLOOKUP(EK$2,Recipes!$H:$GI,'Production Calculator'!$A69+2,FALSE)=0,0,HLOOKUP(EK$2,Recipes!$H:$GI,'Production Calculator'!$A69+2,FALSE)*$AK69))+IF($AO69=EK$3,$AM69/VLOOKUP($AO69,Data!$A$50:$B$56,2,FALSE),0)</f>
        <v>0</v>
      </c>
      <c r="EL69" s="11">
        <f>IF(EL$2=$A69,0,IF(HLOOKUP(EL$2,Recipes!$H:$GI,'Production Calculator'!$A69+2,FALSE)=0,0,HLOOKUP(EL$2,Recipes!$H:$GI,'Production Calculator'!$A69+2,FALSE)*$AK69))+IF($AO69=EL$3,$AM69/VLOOKUP($AO69,Data!$A$50:$B$56,2,FALSE),0)</f>
        <v>0</v>
      </c>
      <c r="EM69" s="11">
        <f>IF(EM$2=$A69,0,IF(HLOOKUP(EM$2,Recipes!$H:$GI,'Production Calculator'!$A69+2,FALSE)=0,0,HLOOKUP(EM$2,Recipes!$H:$GI,'Production Calculator'!$A69+2,FALSE)*$AK69))+IF($AO69=EM$3,$AM69/VLOOKUP($AO69,Data!$A$50:$B$56,2,FALSE),0)</f>
        <v>0</v>
      </c>
      <c r="EN69" s="11">
        <f>IF(EN$2=$A69,0,IF(HLOOKUP(EN$2,Recipes!$H:$GI,'Production Calculator'!$A69+2,FALSE)=0,0,HLOOKUP(EN$2,Recipes!$H:$GI,'Production Calculator'!$A69+2,FALSE)*$AK69))+IF($AO69=EN$3,$AM69/VLOOKUP($AO69,Data!$A$50:$B$56,2,FALSE),0)</f>
        <v>0</v>
      </c>
      <c r="EO69" s="11">
        <f>IF(EO$2=$A69,0,IF(HLOOKUP(EO$2,Recipes!$H:$GI,'Production Calculator'!$A69+2,FALSE)=0,0,HLOOKUP(EO$2,Recipes!$H:$GI,'Production Calculator'!$A69+2,FALSE)*$AK69))+IF($AO69=EO$3,$AM69/VLOOKUP($AO69,Data!$A$50:$B$56,2,FALSE),0)</f>
        <v>0</v>
      </c>
      <c r="EP69" s="11">
        <f>IF(EP$2=$A69,0,IF(HLOOKUP(EP$2,Recipes!$H:$GI,'Production Calculator'!$A69+2,FALSE)=0,0,HLOOKUP(EP$2,Recipes!$H:$GI,'Production Calculator'!$A69+2,FALSE)*$AK69))+IF($AO69=EP$3,$AM69/VLOOKUP($AO69,Data!$A$50:$B$56,2,FALSE),0)</f>
        <v>0</v>
      </c>
      <c r="EQ69" s="11">
        <f>IF(EQ$2=$A69,0,IF(HLOOKUP(EQ$2,Recipes!$H:$GI,'Production Calculator'!$A69+2,FALSE)=0,0,HLOOKUP(EQ$2,Recipes!$H:$GI,'Production Calculator'!$A69+2,FALSE)*$AK69))+IF($AO69=EQ$3,$AM69/VLOOKUP($AO69,Data!$A$50:$B$56,2,FALSE),0)</f>
        <v>0</v>
      </c>
      <c r="ER69" s="11">
        <f>IF(ER$2=$A69,0,IF(HLOOKUP(ER$2,Recipes!$H:$GI,'Production Calculator'!$A69+2,FALSE)=0,0,HLOOKUP(ER$2,Recipes!$H:$GI,'Production Calculator'!$A69+2,FALSE)*$AK69))+IF($AO69=ER$3,$AM69/VLOOKUP($AO69,Data!$A$50:$B$56,2,FALSE),0)</f>
        <v>0</v>
      </c>
      <c r="ES69" s="11">
        <f>IF(ES$2=$A69,0,IF(HLOOKUP(ES$2,Recipes!$H:$GI,'Production Calculator'!$A69+2,FALSE)=0,0,HLOOKUP(ES$2,Recipes!$H:$GI,'Production Calculator'!$A69+2,FALSE)*$AK69))+IF($AO69=ES$3,$AM69/VLOOKUP($AO69,Data!$A$50:$B$56,2,FALSE),0)</f>
        <v>0</v>
      </c>
      <c r="ET69" s="11">
        <f>IF(ET$2=$A69,0,IF(HLOOKUP(ET$2,Recipes!$H:$GI,'Production Calculator'!$A69+2,FALSE)=0,0,HLOOKUP(ET$2,Recipes!$H:$GI,'Production Calculator'!$A69+2,FALSE)*$AK69))+IF($AO69=ET$3,$AM69/VLOOKUP($AO69,Data!$A$50:$B$56,2,FALSE),0)</f>
        <v>0</v>
      </c>
      <c r="EU69" s="11">
        <f>IF(EU$2=$A69,0,IF(HLOOKUP(EU$2,Recipes!$H:$GI,'Production Calculator'!$A69+2,FALSE)=0,0,HLOOKUP(EU$2,Recipes!$H:$GI,'Production Calculator'!$A69+2,FALSE)*$AK69))+IF($AO69=EU$3,$AM69/VLOOKUP($AO69,Data!$A$50:$B$56,2,FALSE),0)</f>
        <v>0</v>
      </c>
      <c r="EV69" s="11">
        <f>IF(EV$2=$A69,0,IF(HLOOKUP(EV$2,Recipes!$H:$GI,'Production Calculator'!$A69+2,FALSE)=0,0,HLOOKUP(EV$2,Recipes!$H:$GI,'Production Calculator'!$A69+2,FALSE)*$AK69))+IF($AO69=EV$3,$AM69/VLOOKUP($AO69,Data!$A$50:$B$56,2,FALSE),0)</f>
        <v>0</v>
      </c>
      <c r="EW69" s="11">
        <f>IF(EW$2=$A69,0,IF(HLOOKUP(EW$2,Recipes!$H:$GI,'Production Calculator'!$A69+2,FALSE)=0,0,HLOOKUP(EW$2,Recipes!$H:$GI,'Production Calculator'!$A69+2,FALSE)*$AK69))+IF($AO69=EW$3,$AM69/VLOOKUP($AO69,Data!$A$50:$B$56,2,FALSE),0)</f>
        <v>0</v>
      </c>
      <c r="EX69" s="11">
        <f>IF(EX$2=$A69,0,IF(HLOOKUP(EX$2,Recipes!$H:$GI,'Production Calculator'!$A69+2,FALSE)=0,0,HLOOKUP(EX$2,Recipes!$H:$GI,'Production Calculator'!$A69+2,FALSE)*$AK69))+IF($AO69=EX$3,$AM69/VLOOKUP($AO69,Data!$A$50:$B$56,2,FALSE),0)</f>
        <v>0</v>
      </c>
      <c r="EY69" s="11">
        <f>IF(EY$2=$A69,0,IF(HLOOKUP(EY$2,Recipes!$H:$GI,'Production Calculator'!$A69+2,FALSE)=0,0,HLOOKUP(EY$2,Recipes!$H:$GI,'Production Calculator'!$A69+2,FALSE)*$AK69))+IF($AO69=EY$3,$AM69/VLOOKUP($AO69,Data!$A$50:$B$56,2,FALSE),0)</f>
        <v>0</v>
      </c>
      <c r="EZ69" s="11">
        <f>IF(EZ$2=$A69,0,IF(HLOOKUP(EZ$2,Recipes!$H:$GI,'Production Calculator'!$A69+2,FALSE)=0,0,HLOOKUP(EZ$2,Recipes!$H:$GI,'Production Calculator'!$A69+2,FALSE)*$AK69))+IF($AO69=EZ$3,$AM69/VLOOKUP($AO69,Data!$A$50:$B$56,2,FALSE),0)</f>
        <v>0</v>
      </c>
      <c r="FA69" s="11">
        <f>IF(FA$2=$A69,0,IF(HLOOKUP(FA$2,Recipes!$H:$GI,'Production Calculator'!$A69+2,FALSE)=0,0,HLOOKUP(FA$2,Recipes!$H:$GI,'Production Calculator'!$A69+2,FALSE)*$AK69))+IF($AO69=FA$3,$AM69/VLOOKUP($AO69,Data!$A$50:$B$56,2,FALSE),0)</f>
        <v>0</v>
      </c>
      <c r="FB69" s="11">
        <f>IF(FB$2=$A69,0,IF(HLOOKUP(FB$2,Recipes!$H:$GI,'Production Calculator'!$A69+2,FALSE)=0,0,HLOOKUP(FB$2,Recipes!$H:$GI,'Production Calculator'!$A69+2,FALSE)*$AK69))+IF($AO69=FB$3,$AM69/VLOOKUP($AO69,Data!$A$50:$B$56,2,FALSE),0)</f>
        <v>0</v>
      </c>
      <c r="FC69" s="11">
        <f>IF(FC$2=$A69,0,IF(HLOOKUP(FC$2,Recipes!$H:$GI,'Production Calculator'!$A69+2,FALSE)=0,0,HLOOKUP(FC$2,Recipes!$H:$GI,'Production Calculator'!$A69+2,FALSE)*$AK69))+IF($AO69=FC$3,$AM69/VLOOKUP($AO69,Data!$A$50:$B$56,2,FALSE),0)</f>
        <v>0</v>
      </c>
      <c r="FD69" s="11">
        <f>IF(FD$2=$A69,0,IF(HLOOKUP(FD$2,Recipes!$H:$GI,'Production Calculator'!$A69+2,FALSE)=0,0,HLOOKUP(FD$2,Recipes!$H:$GI,'Production Calculator'!$A69+2,FALSE)*$AK69))+IF($AO69=FD$3,$AM69/VLOOKUP($AO69,Data!$A$50:$B$56,2,FALSE),0)</f>
        <v>0</v>
      </c>
      <c r="FE69" s="11">
        <f>IF(FE$2=$A69,0,IF(HLOOKUP(FE$2,Recipes!$H:$GI,'Production Calculator'!$A69+2,FALSE)=0,0,HLOOKUP(FE$2,Recipes!$H:$GI,'Production Calculator'!$A69+2,FALSE)*$AK69))+IF($AO69=FE$3,$AM69/VLOOKUP($AO69,Data!$A$50:$B$56,2,FALSE),0)</f>
        <v>0</v>
      </c>
      <c r="FF69" s="11">
        <f>IF(FF$2=$A69,0,IF(HLOOKUP(FF$2,Recipes!$H:$GI,'Production Calculator'!$A69+2,FALSE)=0,0,HLOOKUP(FF$2,Recipes!$H:$GI,'Production Calculator'!$A69+2,FALSE)*$AK69))+IF($AO69=FF$3,$AM69/VLOOKUP($AO69,Data!$A$50:$B$56,2,FALSE),0)</f>
        <v>0</v>
      </c>
      <c r="FG69" s="11">
        <f>IF(FG$2=$A69,0,IF(HLOOKUP(FG$2,Recipes!$H:$GI,'Production Calculator'!$A69+2,FALSE)=0,0,HLOOKUP(FG$2,Recipes!$H:$GI,'Production Calculator'!$A69+2,FALSE)*$AK69))+IF($AO69=FG$3,$AM69/VLOOKUP($AO69,Data!$A$50:$B$56,2,FALSE),0)</f>
        <v>0</v>
      </c>
      <c r="FH69" s="11">
        <f>IF(FH$2=$A69,0,IF(HLOOKUP(FH$2,Recipes!$H:$GI,'Production Calculator'!$A69+2,FALSE)=0,0,HLOOKUP(FH$2,Recipes!$H:$GI,'Production Calculator'!$A69+2,FALSE)*$AK69))+IF($AO69=FH$3,$AM69/VLOOKUP($AO69,Data!$A$50:$B$56,2,FALSE),0)</f>
        <v>0</v>
      </c>
      <c r="FI69" s="11">
        <f>IF(FI$2=$A69,0,IF(HLOOKUP(FI$2,Recipes!$H:$GI,'Production Calculator'!$A69+2,FALSE)=0,0,HLOOKUP(FI$2,Recipes!$H:$GI,'Production Calculator'!$A69+2,FALSE)*$AK69))+IF($AO69=FI$3,$AM69/VLOOKUP($AO69,Data!$A$50:$B$56,2,FALSE),0)</f>
        <v>0</v>
      </c>
      <c r="FJ69" s="11">
        <f>IF(FJ$2=$A69,0,IF(HLOOKUP(FJ$2,Recipes!$H:$GI,'Production Calculator'!$A69+2,FALSE)=0,0,HLOOKUP(FJ$2,Recipes!$H:$GI,'Production Calculator'!$A69+2,FALSE)*$AK69))+IF($AO69=FJ$3,$AM69/VLOOKUP($AO69,Data!$A$50:$B$56,2,FALSE),0)</f>
        <v>0</v>
      </c>
      <c r="FK69" s="11">
        <f>IF(FK$2=$A69,0,IF(HLOOKUP(FK$2,Recipes!$H:$GI,'Production Calculator'!$A69+2,FALSE)=0,0,HLOOKUP(FK$2,Recipes!$H:$GI,'Production Calculator'!$A69+2,FALSE)*$AK69))+IF($AO69=FK$3,$AM69/VLOOKUP($AO69,Data!$A$50:$B$56,2,FALSE),0)</f>
        <v>0</v>
      </c>
      <c r="FL69" s="11">
        <f>IF(FL$2=$A69,0,IF(HLOOKUP(FL$2,Recipes!$H:$GI,'Production Calculator'!$A69+2,FALSE)=0,0,HLOOKUP(FL$2,Recipes!$H:$GI,'Production Calculator'!$A69+2,FALSE)*$AK69))+IF($AO69=FL$3,$AM69/VLOOKUP($AO69,Data!$A$50:$B$56,2,FALSE),0)</f>
        <v>0</v>
      </c>
      <c r="FM69" s="11">
        <f>IF(FM$2=$A69,0,IF(HLOOKUP(FM$2,Recipes!$H:$GI,'Production Calculator'!$A69+2,FALSE)=0,0,HLOOKUP(FM$2,Recipes!$H:$GI,'Production Calculator'!$A69+2,FALSE)*$AK69))+IF($AO69=FM$3,$AM69/VLOOKUP($AO69,Data!$A$50:$B$56,2,FALSE),0)</f>
        <v>0</v>
      </c>
      <c r="FN69" s="11">
        <f>IF(FN$2=$A69,0,IF(HLOOKUP(FN$2,Recipes!$H:$GI,'Production Calculator'!$A69+2,FALSE)=0,0,HLOOKUP(FN$2,Recipes!$H:$GI,'Production Calculator'!$A69+2,FALSE)*$AK69))+IF($AO69=FN$3,$AM69/VLOOKUP($AO69,Data!$A$50:$B$56,2,FALSE),0)</f>
        <v>0</v>
      </c>
      <c r="FO69" s="11">
        <f>IF(FO$2=$A69,0,IF(HLOOKUP(FO$2,Recipes!$H:$GI,'Production Calculator'!$A69+2,FALSE)=0,0,HLOOKUP(FO$2,Recipes!$H:$GI,'Production Calculator'!$A69+2,FALSE)*$AK69))+IF($AO69=FO$3,$AM69/VLOOKUP($AO69,Data!$A$50:$B$56,2,FALSE),0)</f>
        <v>0</v>
      </c>
      <c r="FP69" s="11">
        <f>IF(FP$2=$A69,0,IF(HLOOKUP(FP$2,Recipes!$H:$GI,'Production Calculator'!$A69+2,FALSE)=0,0,HLOOKUP(FP$2,Recipes!$H:$GI,'Production Calculator'!$A69+2,FALSE)*$AK69))+IF($AO69=FP$3,$AM69/VLOOKUP($AO69,Data!$A$50:$B$56,2,FALSE),0)</f>
        <v>0</v>
      </c>
      <c r="FQ69" s="11">
        <f>IF(FQ$2=$A69,0,IF(HLOOKUP(FQ$2,Recipes!$H:$GI,'Production Calculator'!$A69+2,FALSE)=0,0,HLOOKUP(FQ$2,Recipes!$H:$GI,'Production Calculator'!$A69+2,FALSE)*$AK69))+IF($AO69=FQ$3,$AM69/VLOOKUP($AO69,Data!$A$50:$B$56,2,FALSE),0)</f>
        <v>0</v>
      </c>
      <c r="FR69" s="11">
        <f>IF(FR$2=$A69,0,IF(HLOOKUP(FR$2,Recipes!$H:$GI,'Production Calculator'!$A69+2,FALSE)=0,0,HLOOKUP(FR$2,Recipes!$H:$GI,'Production Calculator'!$A69+2,FALSE)*$AK69))+IF($AO69=FR$3,$AM69/VLOOKUP($AO69,Data!$A$50:$B$56,2,FALSE),0)</f>
        <v>0</v>
      </c>
      <c r="FS69" s="11">
        <f>IF(FS$2=$A69,0,IF(HLOOKUP(FS$2,Recipes!$H:$GI,'Production Calculator'!$A69+2,FALSE)=0,0,HLOOKUP(FS$2,Recipes!$H:$GI,'Production Calculator'!$A69+2,FALSE)*$AK69))+IF($AO69=FS$3,$AM69/VLOOKUP($AO69,Data!$A$50:$B$56,2,FALSE),0)</f>
        <v>0</v>
      </c>
      <c r="FT69" s="11">
        <f>IF(FT$2=$A69,0,IF(HLOOKUP(FT$2,Recipes!$H:$GI,'Production Calculator'!$A69+2,FALSE)=0,0,HLOOKUP(FT$2,Recipes!$H:$GI,'Production Calculator'!$A69+2,FALSE)*$AK69))+IF($AO69=FT$3,$AM69/VLOOKUP($AO69,Data!$A$50:$B$56,2,FALSE),0)</f>
        <v>0</v>
      </c>
      <c r="FU69" s="11">
        <f>IF(FU$2=$A69,0,IF(HLOOKUP(FU$2,Recipes!$H:$GI,'Production Calculator'!$A69+2,FALSE)=0,0,HLOOKUP(FU$2,Recipes!$H:$GI,'Production Calculator'!$A69+2,FALSE)*$AK69))+IF($AO69=FU$3,$AM69/VLOOKUP($AO69,Data!$A$50:$B$56,2,FALSE),0)</f>
        <v>0</v>
      </c>
      <c r="FV69" s="11">
        <f>IF(FV$2=$A69,0,IF(HLOOKUP(FV$2,Recipes!$H:$GI,'Production Calculator'!$A69+2,FALSE)=0,0,HLOOKUP(FV$2,Recipes!$H:$GI,'Production Calculator'!$A69+2,FALSE)*$AK69))+IF($AO69=FV$3,$AM69/VLOOKUP($AO69,Data!$A$50:$B$56,2,FALSE),0)</f>
        <v>0</v>
      </c>
      <c r="FW69" s="11">
        <f>IF(FW$2=$A69,0,IF(HLOOKUP(FW$2,Recipes!$H:$GI,'Production Calculator'!$A69+2,FALSE)=0,0,HLOOKUP(FW$2,Recipes!$H:$GI,'Production Calculator'!$A69+2,FALSE)*$AK69))+IF($AO69=FW$3,$AM69/VLOOKUP($AO69,Data!$A$50:$B$56,2,FALSE),0)</f>
        <v>0</v>
      </c>
      <c r="FX69" s="11">
        <f>IF(FX$2=$A69,0,IF(HLOOKUP(FX$2,Recipes!$H:$GI,'Production Calculator'!$A69+2,FALSE)=0,0,HLOOKUP(FX$2,Recipes!$H:$GI,'Production Calculator'!$A69+2,FALSE)*$AK69))+IF($AO69=FX$3,$AM69/VLOOKUP($AO69,Data!$A$50:$B$56,2,FALSE),0)</f>
        <v>0</v>
      </c>
      <c r="FY69" s="11">
        <f>IF(FY$2=$A69,0,IF(HLOOKUP(FY$2,Recipes!$H:$GI,'Production Calculator'!$A69+2,FALSE)=0,0,HLOOKUP(FY$2,Recipes!$H:$GI,'Production Calculator'!$A69+2,FALSE)*$AK69))+IF($AO69=FY$3,$AM69/VLOOKUP($AO69,Data!$A$50:$B$56,2,FALSE),0)</f>
        <v>0</v>
      </c>
      <c r="FZ69" s="11">
        <f>IF(FZ$2=$A69,0,IF(HLOOKUP(FZ$2,Recipes!$H:$GI,'Production Calculator'!$A69+2,FALSE)=0,0,HLOOKUP(FZ$2,Recipes!$H:$GI,'Production Calculator'!$A69+2,FALSE)*$AK69))+IF($AO69=FZ$3,$AM69/VLOOKUP($AO69,Data!$A$50:$B$56,2,FALSE),0)</f>
        <v>0</v>
      </c>
      <c r="GA69" s="11">
        <f>IF(GA$2=$A69,0,IF(HLOOKUP(GA$2,Recipes!$H:$GI,'Production Calculator'!$A69+2,FALSE)=0,0,HLOOKUP(GA$2,Recipes!$H:$GI,'Production Calculator'!$A69+2,FALSE)*$AK69))+IF($AO69=GA$3,$AM69/VLOOKUP($AO69,Data!$A$50:$B$56,2,FALSE),0)</f>
        <v>0</v>
      </c>
      <c r="GB69" s="11">
        <f>IF(GB$2=$A69,0,IF(HLOOKUP(GB$2,Recipes!$H:$GI,'Production Calculator'!$A69+2,FALSE)=0,0,HLOOKUP(GB$2,Recipes!$H:$GI,'Production Calculator'!$A69+2,FALSE)*$AK69))+IF($AO69=GB$3,$AM69/VLOOKUP($AO69,Data!$A$50:$B$56,2,FALSE),0)</f>
        <v>0</v>
      </c>
      <c r="GC69" s="11">
        <f>IF(GC$2=$A69,0,IF(HLOOKUP(GC$2,Recipes!$H:$GI,'Production Calculator'!$A69+2,FALSE)=0,0,HLOOKUP(GC$2,Recipes!$H:$GI,'Production Calculator'!$A69+2,FALSE)*$AK69))+IF($AO69=GC$3,$AM69/VLOOKUP($AO69,Data!$A$50:$B$56,2,FALSE),0)</f>
        <v>0</v>
      </c>
      <c r="GD69" s="11">
        <f>IF(GD$2=$A69,0,IF(HLOOKUP(GD$2,Recipes!$H:$GI,'Production Calculator'!$A69+2,FALSE)=0,0,HLOOKUP(GD$2,Recipes!$H:$GI,'Production Calculator'!$A69+2,FALSE)*$AK69))+IF($AO69=GD$3,$AM69/VLOOKUP($AO69,Data!$A$50:$B$56,2,FALSE),0)</f>
        <v>0</v>
      </c>
      <c r="GE69" s="11">
        <f>IF(GE$2=$A69,0,IF(HLOOKUP(GE$2,Recipes!$H:$GI,'Production Calculator'!$A69+2,FALSE)=0,0,HLOOKUP(GE$2,Recipes!$H:$GI,'Production Calculator'!$A69+2,FALSE)*$AK69))+IF($AO69=GE$3,$AM69/VLOOKUP($AO69,Data!$A$50:$B$56,2,FALSE),0)</f>
        <v>0</v>
      </c>
      <c r="GF69" s="11">
        <f>IF(GF$2=$A69,0,IF(HLOOKUP(GF$2,Recipes!$H:$GI,'Production Calculator'!$A69+2,FALSE)=0,0,HLOOKUP(GF$2,Recipes!$H:$GI,'Production Calculator'!$A69+2,FALSE)*$AK69))+IF($AO69=GF$3,$AM69/VLOOKUP($AO69,Data!$A$50:$B$56,2,FALSE),0)</f>
        <v>0</v>
      </c>
      <c r="GG69" s="11">
        <f>IF(GG$2=$A69,0,IF(HLOOKUP(GG$2,Recipes!$H:$GI,'Production Calculator'!$A69+2,FALSE)=0,0,HLOOKUP(GG$2,Recipes!$H:$GI,'Production Calculator'!$A69+2,FALSE)*$AK69))+IF($AO69=GG$3,$AM69/VLOOKUP($AO69,Data!$A$50:$B$56,2,FALSE),0)</f>
        <v>0</v>
      </c>
      <c r="GH69" s="11">
        <f>IF(GH$2=$A69,0,IF(HLOOKUP(GH$2,Recipes!$H:$GI,'Production Calculator'!$A69+2,FALSE)=0,0,HLOOKUP(GH$2,Recipes!$H:$GI,'Production Calculator'!$A69+2,FALSE)*$AK69))+IF($AO69=GH$3,$AM69/VLOOKUP($AO69,Data!$A$50:$B$56,2,FALSE),0)</f>
        <v>0</v>
      </c>
      <c r="GI69" s="11">
        <f>IF(GI$2=$A69,0,IF(HLOOKUP(GI$2,Recipes!$H:$GI,'Production Calculator'!$A69+2,FALSE)=0,0,HLOOKUP(GI$2,Recipes!$H:$GI,'Production Calculator'!$A69+2,FALSE)*$AK69))+IF($AO69=GI$3,$AM69/VLOOKUP($AO69,Data!$A$50:$B$56,2,FALSE),0)</f>
        <v>0</v>
      </c>
      <c r="GJ69" s="11">
        <f>IF(GJ$2=$A69,0,IF(HLOOKUP(GJ$2,Recipes!$H:$GI,'Production Calculator'!$A69+2,FALSE)=0,0,HLOOKUP(GJ$2,Recipes!$H:$GI,'Production Calculator'!$A69+2,FALSE)*$AK69))+IF($AO69=GJ$3,$AM69/VLOOKUP($AO69,Data!$A$50:$B$56,2,FALSE),0)</f>
        <v>0</v>
      </c>
      <c r="GK69" s="11">
        <f>IF(GK$2=$A69,0,IF(HLOOKUP(GK$2,Recipes!$H:$GI,'Production Calculator'!$A69+2,FALSE)=0,0,HLOOKUP(GK$2,Recipes!$H:$GI,'Production Calculator'!$A69+2,FALSE)*$AK69))+IF($AO69=GK$3,$AM69/VLOOKUP($AO69,Data!$A$50:$B$56,2,FALSE),0)</f>
        <v>0</v>
      </c>
      <c r="GL69" s="11">
        <f>IF(GL$2=$A69,0,IF(HLOOKUP(GL$2,Recipes!$H:$GI,'Production Calculator'!$A69+2,FALSE)=0,0,HLOOKUP(GL$2,Recipes!$H:$GI,'Production Calculator'!$A69+2,FALSE)*$AK69))+IF($AO69=GL$3,$AM69/VLOOKUP($AO69,Data!$A$50:$B$56,2,FALSE),0)</f>
        <v>0</v>
      </c>
      <c r="GM69" s="11">
        <f>IF(GM$2=$A69,0,IF(HLOOKUP(GM$2,Recipes!$H:$GI,'Production Calculator'!$A69+2,FALSE)=0,0,HLOOKUP(GM$2,Recipes!$H:$GI,'Production Calculator'!$A69+2,FALSE)*$AK69))+IF($AO69=GM$3,$AM69/VLOOKUP($AO69,Data!$A$50:$B$56,2,FALSE),0)</f>
        <v>0</v>
      </c>
      <c r="GN69" s="11">
        <f>IF(GN$2=$A69,0,IF(HLOOKUP(GN$2,Recipes!$H:$GI,'Production Calculator'!$A69+2,FALSE)=0,0,HLOOKUP(GN$2,Recipes!$H:$GI,'Production Calculator'!$A69+2,FALSE)*$AK69))+IF($AO69=GN$3,$AM69/VLOOKUP($AO69,Data!$A$50:$B$56,2,FALSE),0)</f>
        <v>0</v>
      </c>
      <c r="GO69" s="11">
        <f>IF(GO$2=$A69,0,IF(HLOOKUP(GO$2,Recipes!$H:$GI,'Production Calculator'!$A69+2,FALSE)=0,0,HLOOKUP(GO$2,Recipes!$H:$GI,'Production Calculator'!$A69+2,FALSE)*$AK69))+IF($AO69=GO$3,$AM69/VLOOKUP($AO69,Data!$A$50:$B$56,2,FALSE),0)</f>
        <v>0</v>
      </c>
      <c r="GP69" s="11">
        <f>IF(GP$2=$A69,0,IF(HLOOKUP(GP$2,Recipes!$H:$GI,'Production Calculator'!$A69+2,FALSE)=0,0,HLOOKUP(GP$2,Recipes!$H:$GI,'Production Calculator'!$A69+2,FALSE)*$AK69))+IF($AO69=GP$3,$AM69/VLOOKUP($AO69,Data!$A$50:$B$56,2,FALSE),0)</f>
        <v>0</v>
      </c>
      <c r="GQ69" s="11">
        <f>IF(GQ$2=$A69,0,IF(HLOOKUP(GQ$2,Recipes!$H:$GI,'Production Calculator'!$A69+2,FALSE)=0,0,HLOOKUP(GQ$2,Recipes!$H:$GI,'Production Calculator'!$A69+2,FALSE)*$AK69))+IF($AO69=GQ$3,$AM69/VLOOKUP($AO69,Data!$A$50:$B$56,2,FALSE),0)</f>
        <v>0</v>
      </c>
      <c r="GR69" s="11">
        <f>IF(GR$2=$A69,0,IF(HLOOKUP(GR$2,Recipes!$H:$GI,'Production Calculator'!$A69+2,FALSE)=0,0,HLOOKUP(GR$2,Recipes!$H:$GI,'Production Calculator'!$A69+2,FALSE)*$AK69))+IF($AO69=GR$3,$AM69/VLOOKUP($AO69,Data!$A$50:$B$56,2,FALSE),0)</f>
        <v>0</v>
      </c>
      <c r="GS69" s="11">
        <f>IF(GS$2=$A69,0,IF(HLOOKUP(GS$2,Recipes!$H:$GI,'Production Calculator'!$A69+2,FALSE)=0,0,HLOOKUP(GS$2,Recipes!$H:$GI,'Production Calculator'!$A69+2,FALSE)*$AK69))+IF($AO69=GS$3,$AM69/VLOOKUP($AO69,Data!$A$50:$B$56,2,FALSE),0)</f>
        <v>0</v>
      </c>
      <c r="GT69" s="11">
        <f>IF(GT$2=$A69,0,IF(HLOOKUP(GT$2,Recipes!$H:$GI,'Production Calculator'!$A69+2,FALSE)=0,0,HLOOKUP(GT$2,Recipes!$H:$GI,'Production Calculator'!$A69+2,FALSE)*$AK69))+IF($AO69=GT$3,$AM69/VLOOKUP($AO69,Data!$A$50:$B$56,2,FALSE),0)</f>
        <v>0</v>
      </c>
      <c r="GU69" s="11">
        <f>IF(GU$2=$A69,0,IF(HLOOKUP(GU$2,Recipes!$H:$GI,'Production Calculator'!$A69+2,FALSE)=0,0,HLOOKUP(GU$2,Recipes!$H:$GI,'Production Calculator'!$A69+2,FALSE)*$AK69))+IF($AO69=GU$3,$AM69/VLOOKUP($AO69,Data!$A$50:$B$56,2,FALSE),0)</f>
        <v>0</v>
      </c>
      <c r="GV69" s="11">
        <f>IF(GV$2=$A69,0,IF(HLOOKUP(GV$2,Recipes!$H:$GI,'Production Calculator'!$A69+2,FALSE)=0,0,HLOOKUP(GV$2,Recipes!$H:$GI,'Production Calculator'!$A69+2,FALSE)*$AK69))+IF($AO69=GV$3,$AM69/VLOOKUP($AO69,Data!$A$50:$B$56,2,FALSE),0)</f>
        <v>0</v>
      </c>
      <c r="GW69" s="11">
        <f>IF(GW$2=$A69,0,IF(HLOOKUP(GW$2,Recipes!$H:$GI,'Production Calculator'!$A69+2,FALSE)=0,0,HLOOKUP(GW$2,Recipes!$H:$GI,'Production Calculator'!$A69+2,FALSE)*$AK69))+IF($AO69=GW$3,$AM69/VLOOKUP($AO69,Data!$A$50:$B$56,2,FALSE),0)</f>
        <v>0</v>
      </c>
      <c r="GX69" s="11">
        <f>IF(GX$2=$A69,0,IF(HLOOKUP(GX$2,Recipes!$H:$GI,'Production Calculator'!$A69+2,FALSE)=0,0,HLOOKUP(GX$2,Recipes!$H:$GI,'Production Calculator'!$A69+2,FALSE)*$AK69))+IF($AO69=GX$3,$AM69/VLOOKUP($AO69,Data!$A$50:$B$56,2,FALSE),0)</f>
        <v>0</v>
      </c>
      <c r="GY69" s="11">
        <f>IF(GY$2=$A69,0,IF(HLOOKUP(GY$2,Recipes!$H:$GI,'Production Calculator'!$A69+2,FALSE)=0,0,HLOOKUP(GY$2,Recipes!$H:$GI,'Production Calculator'!$A69+2,FALSE)*$AK69))+IF($AO69=GY$3,$AM69/VLOOKUP($AO69,Data!$A$50:$B$56,2,FALSE),0)</f>
        <v>0</v>
      </c>
      <c r="GZ69" s="11">
        <f>IF(GZ$2=$A69,0,IF(HLOOKUP(GZ$2,Recipes!$H:$GI,'Production Calculator'!$A69+2,FALSE)=0,0,HLOOKUP(GZ$2,Recipes!$H:$GI,'Production Calculator'!$A69+2,FALSE)*$AK69))+IF($AO69=GZ$3,$AM69/VLOOKUP($AO69,Data!$A$50:$B$56,2,FALSE),0)</f>
        <v>0</v>
      </c>
      <c r="HA69" s="11">
        <f>IF(HA$2=$A69,0,IF(HLOOKUP(HA$2,Recipes!$H:$GI,'Production Calculator'!$A69+2,FALSE)=0,0,HLOOKUP(HA$2,Recipes!$H:$GI,'Production Calculator'!$A69+2,FALSE)*$AK69))+IF($AO69=HA$3,$AM69/VLOOKUP($AO69,Data!$A$50:$B$56,2,FALSE),0)</f>
        <v>0</v>
      </c>
      <c r="HB69" s="11">
        <f>IF(HB$2=$A69,0,IF(HLOOKUP(HB$2,Recipes!$H:$GI,'Production Calculator'!$A69+2,FALSE)=0,0,HLOOKUP(HB$2,Recipes!$H:$GI,'Production Calculator'!$A69+2,FALSE)*$AK69))+IF($AO69=HB$3,$AM69/VLOOKUP($AO69,Data!$A$50:$B$56,2,FALSE),0)</f>
        <v>0</v>
      </c>
      <c r="HC69" s="11">
        <f>IF(HC$2=$A69,0,IF(HLOOKUP(HC$2,Recipes!$H:$GI,'Production Calculator'!$A69+2,FALSE)=0,0,HLOOKUP(HC$2,Recipes!$H:$GI,'Production Calculator'!$A69+2,FALSE)*$AK69))+IF($AO69=HC$3,$AM69/VLOOKUP($AO69,Data!$A$50:$B$56,2,FALSE),0)</f>
        <v>0</v>
      </c>
      <c r="HD69" s="11">
        <f>IF(HD$2=$A69,0,IF(HLOOKUP(HD$2,Recipes!$H:$GI,'Production Calculator'!$A69+2,FALSE)=0,0,HLOOKUP(HD$2,Recipes!$H:$GI,'Production Calculator'!$A69+2,FALSE)*$AK69))+IF($AO69=HD$3,$AM69/VLOOKUP($AO69,Data!$A$50:$B$56,2,FALSE),0)</f>
        <v>0</v>
      </c>
      <c r="HE69" s="11">
        <f>IF(HE$2=$A69,0,IF(HLOOKUP(HE$2,Recipes!$H:$GI,'Production Calculator'!$A69+2,FALSE)=0,0,HLOOKUP(HE$2,Recipes!$H:$GI,'Production Calculator'!$A69+2,FALSE)*$AK69))+IF($AO69=HE$3,$AM69/VLOOKUP($AO69,Data!$A$50:$B$56,2,FALSE),0)</f>
        <v>0</v>
      </c>
      <c r="HF69" s="11">
        <f>IF(HF$2=$A69,0,IF(HLOOKUP(HF$2,Recipes!$H:$GI,'Production Calculator'!$A69+2,FALSE)=0,0,HLOOKUP(HF$2,Recipes!$H:$GI,'Production Calculator'!$A69+2,FALSE)*$AK69))+IF($AO69=HF$3,$AM69/VLOOKUP($AO69,Data!$A$50:$B$56,2,FALSE),0)</f>
        <v>0</v>
      </c>
      <c r="HG69" s="11">
        <f>IF(HG$2=$A69,0,IF(HLOOKUP(HG$2,Recipes!$H:$GI,'Production Calculator'!$A69+2,FALSE)=0,0,HLOOKUP(HG$2,Recipes!$H:$GI,'Production Calculator'!$A69+2,FALSE)*$AK69))+IF($AO69=HG$3,$AM69/VLOOKUP($AO69,Data!$A$50:$B$56,2,FALSE),0)</f>
        <v>0</v>
      </c>
      <c r="HH69" s="11">
        <f>IF(HH$2=$A69,0,IF(HLOOKUP(HH$2,Recipes!$H:$GI,'Production Calculator'!$A69+2,FALSE)=0,0,HLOOKUP(HH$2,Recipes!$H:$GI,'Production Calculator'!$A69+2,FALSE)*$AK69))+IF($AO69=HH$3,$AM69/VLOOKUP($AO69,Data!$A$50:$B$56,2,FALSE),0)</f>
        <v>0</v>
      </c>
      <c r="HI69" s="11">
        <f>IF(HI$2=$A69,0,IF(HLOOKUP(HI$2,Recipes!$H:$GI,'Production Calculator'!$A69+2,FALSE)=0,0,HLOOKUP(HI$2,Recipes!$H:$GI,'Production Calculator'!$A69+2,FALSE)*$AK69))+IF($AO69=HI$3,$AM69/VLOOKUP($AO69,Data!$A$50:$B$56,2,FALSE),0)</f>
        <v>0</v>
      </c>
      <c r="HJ69" s="11">
        <f>IF(HJ$2=$A69,0,IF(HLOOKUP(HJ$2,Recipes!$H:$GI,'Production Calculator'!$A69+2,FALSE)=0,0,HLOOKUP(HJ$2,Recipes!$H:$GI,'Production Calculator'!$A69+2,FALSE)*$AK69))+IF($AO69=HJ$3,$AM69/VLOOKUP($AO69,Data!$A$50:$B$56,2,FALSE),0)</f>
        <v>0</v>
      </c>
      <c r="HK69" s="11">
        <f>IF(HK$2=$A69,0,IF(HLOOKUP(HK$2,Recipes!$H:$GI,'Production Calculator'!$A69+2,FALSE)=0,0,HLOOKUP(HK$2,Recipes!$H:$GI,'Production Calculator'!$A69+2,FALSE)*$AK69))+IF($AO69=HK$3,$AM69/VLOOKUP($AO69,Data!$A$50:$B$56,2,FALSE),0)</f>
        <v>0</v>
      </c>
      <c r="HL69" s="11">
        <f>IF(HL$2=$A69,0,IF(HLOOKUP(HL$2,Recipes!$H:$GI,'Production Calculator'!$A69+2,FALSE)=0,0,HLOOKUP(HL$2,Recipes!$H:$GI,'Production Calculator'!$A69+2,FALSE)*$AK69))+IF($AO69=HL$3,$AM69/VLOOKUP($AO69,Data!$A$50:$B$56,2,FALSE),0)</f>
        <v>0</v>
      </c>
      <c r="HM69" s="11">
        <f>IF(HM$2=$A69,0,IF(HLOOKUP(HM$2,Recipes!$H:$GI,'Production Calculator'!$A69+2,FALSE)=0,0,HLOOKUP(HM$2,Recipes!$H:$GI,'Production Calculator'!$A69+2,FALSE)*$AK69))+IF($AO69=HM$3,$AM69/VLOOKUP($AO69,Data!$A$50:$B$56,2,FALSE),0)</f>
        <v>0</v>
      </c>
      <c r="HN69" s="11">
        <f>IF(HN$2=$A69,0,IF(HLOOKUP(HN$2,Recipes!$H:$GI,'Production Calculator'!$A69+2,FALSE)=0,0,HLOOKUP(HN$2,Recipes!$H:$GI,'Production Calculator'!$A69+2,FALSE)*$AK69))+IF($AO69=HN$3,$AM69/VLOOKUP($AO69,Data!$A$50:$B$56,2,FALSE),0)</f>
        <v>0</v>
      </c>
      <c r="HO69" s="11">
        <f>IF(HO$2=$A69,0,IF(HLOOKUP(HO$2,Recipes!$H:$GI,'Production Calculator'!$A69+2,FALSE)=0,0,HLOOKUP(HO$2,Recipes!$H:$GI,'Production Calculator'!$A69+2,FALSE)*$AK69))+IF($AO69=HO$3,$AM69/VLOOKUP($AO69,Data!$A$50:$B$56,2,FALSE),0)</f>
        <v>0</v>
      </c>
      <c r="HP69" s="11">
        <f>IF(HP$2=$A69,0,IF(HLOOKUP(HP$2,Recipes!$H:$GI,'Production Calculator'!$A69+2,FALSE)=0,0,HLOOKUP(HP$2,Recipes!$H:$GI,'Production Calculator'!$A69+2,FALSE)*$AK69))+IF($AO69=HP$3,$AM69/VLOOKUP($AO69,Data!$A$50:$B$56,2,FALSE),0)</f>
        <v>0</v>
      </c>
      <c r="HQ69" s="11">
        <f>IF(HQ$2=$A69,0,IF(HLOOKUP(HQ$2,Recipes!$H:$GI,'Production Calculator'!$A69+2,FALSE)=0,0,HLOOKUP(HQ$2,Recipes!$H:$GI,'Production Calculator'!$A69+2,FALSE)*$AK69))+IF($AO69=HQ$3,$AM69/VLOOKUP($AO69,Data!$A$50:$B$56,2,FALSE),0)</f>
        <v>0</v>
      </c>
      <c r="HR69" s="11">
        <f>IF(HR$2=$A69,0,IF(HLOOKUP(HR$2,Recipes!$H:$GI,'Production Calculator'!$A69+2,FALSE)=0,0,HLOOKUP(HR$2,Recipes!$H:$GI,'Production Calculator'!$A69+2,FALSE)*$AK69))+IF($AO69=HR$3,$AM69/VLOOKUP($AO69,Data!$A$50:$B$56,2,FALSE),0)</f>
        <v>0</v>
      </c>
      <c r="HS69" s="121"/>
    </row>
    <row r="70" spans="1:227" x14ac:dyDescent="0.45">
      <c r="A70">
        <v>49</v>
      </c>
      <c r="B70" s="107" t="str">
        <f>VLOOKUP(A70,Recipes!A:B,2)</f>
        <v>Flying robot frame</v>
      </c>
      <c r="C70" s="128">
        <v>0</v>
      </c>
      <c r="D70" s="108">
        <f t="shared" si="117"/>
        <v>0</v>
      </c>
      <c r="E70" s="127" t="s">
        <v>1</v>
      </c>
      <c r="F70" s="109">
        <f>VLOOKUP(A70,Recipes!$A$3:$G$186,6,FALSE)</f>
        <v>4</v>
      </c>
      <c r="G70" s="109">
        <f>VLOOKUP(A70,Recipes!$A$3:$G$186,7,FALSE)</f>
        <v>0</v>
      </c>
      <c r="H70" s="110">
        <f t="shared" si="118"/>
        <v>0</v>
      </c>
      <c r="I70" s="109">
        <f>VLOOKUP(E70,Data!$A$2:$C$26,3, FALSE)</f>
        <v>4</v>
      </c>
      <c r="J70" s="149">
        <v>0</v>
      </c>
      <c r="K70" s="149">
        <v>0</v>
      </c>
      <c r="L70" s="149">
        <v>0</v>
      </c>
      <c r="M70" s="150">
        <v>0</v>
      </c>
      <c r="N70" s="150">
        <v>0</v>
      </c>
      <c r="O70" s="150">
        <v>0</v>
      </c>
      <c r="P70" s="151">
        <v>0</v>
      </c>
      <c r="Q70" s="151">
        <v>0</v>
      </c>
      <c r="R70" s="151">
        <v>0</v>
      </c>
      <c r="S70">
        <f t="shared" si="133"/>
        <v>0</v>
      </c>
      <c r="T70">
        <f t="shared" si="134"/>
        <v>0</v>
      </c>
      <c r="U70">
        <f t="shared" si="135"/>
        <v>0</v>
      </c>
      <c r="V70">
        <f t="shared" si="136"/>
        <v>0</v>
      </c>
      <c r="W70">
        <f t="shared" si="137"/>
        <v>0</v>
      </c>
      <c r="X70">
        <f t="shared" si="138"/>
        <v>0</v>
      </c>
      <c r="Y70">
        <f t="shared" si="139"/>
        <v>0</v>
      </c>
      <c r="Z70">
        <f t="shared" si="140"/>
        <v>0</v>
      </c>
      <c r="AA70">
        <f t="shared" si="141"/>
        <v>0</v>
      </c>
      <c r="AB70" s="111">
        <f>VLOOKUP($A70,Recipes!$A:$G,4)</f>
        <v>20</v>
      </c>
      <c r="AC70" s="111">
        <f>VLOOKUP($A70,Recipes!$A:$G,5)</f>
        <v>1</v>
      </c>
      <c r="AD70" s="111">
        <f t="shared" si="128"/>
        <v>0.05</v>
      </c>
      <c r="AE70" s="111">
        <f>VLOOKUP(E70,Data!$A$2:$F$26,5,FALSE)</f>
        <v>0</v>
      </c>
      <c r="AF70" s="111">
        <f>VLOOKUP(E70,Data!$A$2:$F$26,4,FALSE)</f>
        <v>210</v>
      </c>
      <c r="AG70" s="111">
        <f>VLOOKUP(E70,Data!$A$2:$B$26,2, FALSE)</f>
        <v>1.25</v>
      </c>
      <c r="AH70" s="111">
        <f>1+VLOOKUP($J$3,Data!$A$40:$D$48,2,FALSE)*$J70+VLOOKUP($K$3,Data!$A$40:$D$48,2,FALSE)*$K70+VLOOKUP($L$3,Data!$A$40:$D$48,2,FALSE)*$L70+VLOOKUP($M$3,Data!$A$40:$D$48,2,FALSE)*$M70+VLOOKUP($N$3,Data!$A$40:$D$48,2,FALSE)*$N70+VLOOKUP($O$3,Data!$A$40:$D$48,2,FALSE)*$O70+VLOOKUP($P$3,Data!$A$40:$D$48,2,FALSE)*$P70+VLOOKUP($Q$3,Data!$A$40:$D$48,2,FALSE)*$Q70+VLOOKUP($R$3,Data!$A$40:$D$48,2,FALSE)*$R70</f>
        <v>1</v>
      </c>
      <c r="AI70" s="111">
        <f>MAX(1+VLOOKUP($J$3,Data!$A$40:$D$48,3,FALSE)*$J70+VLOOKUP($K$3,Data!$A$40:$D$48,3,FALSE)*$K70+VLOOKUP($L$3,Data!$A$40:$D$48,3,FALSE)*$L70+VLOOKUP($M$3,Data!$A$40:$D$48,3,FALSE)*$M70+VLOOKUP($N$3,Data!$A$40:$D$48,3,FALSE)*$N70+VLOOKUP($O$3,Data!$A$40:$D$48,3,FALSE)*$O70+VLOOKUP($P$3,Data!$A$40:$D$48,3,FALSE)*$P70+VLOOKUP($Q$3,Data!$A$40:$D$48,3,FALSE)*$Q70+VLOOKUP($R$3,Data!$A$40:$D$48,3,FALSE)*$R70,0)</f>
        <v>1</v>
      </c>
      <c r="AJ70" s="111">
        <f>MAX(1-(VLOOKUP($J$3,Data!$A$40:$D$48,4,FALSE)*$J70+VLOOKUP($K$3,Data!$A$40:$D$48,4,FALSE)*$K70+VLOOKUP($L$3,Data!$A$40:$D$48,4,FALSE)*$L70+VLOOKUP($M$3,Data!$A$40:$D$48,4,FALSE)*$M70+VLOOKUP($N$3,Data!$A$40:$D$48,4,FALSE)*$N70+VLOOKUP($O$3,Data!$A$40:$D$48,4,FALSE)*$O70+VLOOKUP($P$3,Data!$A$40:$D$48,4,FALSE)*$P70+VLOOKUP($Q$3,Data!$A$40:$D$48,4,FALSE)*$Q70+VLOOKUP($R$3,Data!$A$40:$D$48,4,FALSE)*$R70),0.2)</f>
        <v>1</v>
      </c>
      <c r="AK70" s="112">
        <f t="shared" si="129"/>
        <v>0</v>
      </c>
      <c r="AL70" s="111">
        <f t="shared" si="130"/>
        <v>6.25E-2</v>
      </c>
      <c r="AM70" s="111">
        <f t="shared" si="131"/>
        <v>0</v>
      </c>
      <c r="AN70" s="111">
        <f t="shared" si="132"/>
        <v>0</v>
      </c>
      <c r="AO70" s="131" t="s">
        <v>298</v>
      </c>
      <c r="AP70" s="11"/>
      <c r="AQ70" s="11">
        <f>IF(AQ$2=$A70,0,IF(HLOOKUP(AQ$2,Recipes!$H:$GI,'Production Calculator'!$A70+2,FALSE)=0,0,HLOOKUP(AQ$2,Recipes!$H:$GI,'Production Calculator'!$A70+2,FALSE)*$AK70))+IF($AO70=AQ$3,$AM70/VLOOKUP($AO70,Data!$A$50:$B$56,2,FALSE),0)</f>
        <v>0</v>
      </c>
      <c r="AR70" s="11">
        <f>IF(AR$2=$A70,0,IF(HLOOKUP(AR$2,Recipes!$H:$GI,'Production Calculator'!$A70+2,FALSE)=0,0,HLOOKUP(AR$2,Recipes!$H:$GI,'Production Calculator'!$A70+2,FALSE)*$AK70))+IF($AO70=AR$3,$AM70/VLOOKUP($AO70,Data!$A$50:$B$56,2,FALSE),0)</f>
        <v>0</v>
      </c>
      <c r="AS70" s="11">
        <f>IF(AS$2=$A70,0,IF(HLOOKUP(AS$2,Recipes!$H:$GI,'Production Calculator'!$A70+2,FALSE)=0,0,HLOOKUP(AS$2,Recipes!$H:$GI,'Production Calculator'!$A70+2,FALSE)*$AK70))+IF($AO70=AS$3,$AM70/VLOOKUP($AO70,Data!$A$50:$B$56,2,FALSE),0)</f>
        <v>0</v>
      </c>
      <c r="AT70" s="11">
        <f>IF(AT$2=$A70,0,IF(HLOOKUP(AT$2,Recipes!$H:$GI,'Production Calculator'!$A70+2,FALSE)=0,0,HLOOKUP(AT$2,Recipes!$H:$GI,'Production Calculator'!$A70+2,FALSE)*$AK70))+IF($AO70=AT$3,$AM70/VLOOKUP($AO70,Data!$A$50:$B$56,2,FALSE),0)</f>
        <v>0</v>
      </c>
      <c r="AU70" s="11">
        <f>IF(AU$2=$A70,0,IF(HLOOKUP(AU$2,Recipes!$H:$GI,'Production Calculator'!$A70+2,FALSE)=0,0,HLOOKUP(AU$2,Recipes!$H:$GI,'Production Calculator'!$A70+2,FALSE)*$AK70))+IF($AO70=AU$3,$AM70/VLOOKUP($AO70,Data!$A$50:$B$56,2,FALSE),0)</f>
        <v>0</v>
      </c>
      <c r="AV70" s="11">
        <f>IF(AV$2=$A70,0,IF(HLOOKUP(AV$2,Recipes!$H:$GI,'Production Calculator'!$A70+2,FALSE)=0,0,HLOOKUP(AV$2,Recipes!$H:$GI,'Production Calculator'!$A70+2,FALSE)*$AK70))+IF($AO70=AV$3,$AM70/VLOOKUP($AO70,Data!$A$50:$B$56,2,FALSE),0)</f>
        <v>0</v>
      </c>
      <c r="AW70" s="11">
        <f>IF(AW$2=$A70,0,IF(HLOOKUP(AW$2,Recipes!$H:$GI,'Production Calculator'!$A70+2,FALSE)=0,0,HLOOKUP(AW$2,Recipes!$H:$GI,'Production Calculator'!$A70+2,FALSE)*$AK70))+IF($AO70=AW$3,$AM70/VLOOKUP($AO70,Data!$A$50:$B$56,2,FALSE),0)</f>
        <v>0</v>
      </c>
      <c r="AX70" s="11">
        <f>IF(AX$2=$A70,0,IF(HLOOKUP(AX$2,Recipes!$H:$GI,'Production Calculator'!$A70+2,FALSE)=0,0,HLOOKUP(AX$2,Recipes!$H:$GI,'Production Calculator'!$A70+2,FALSE)*$AK70))+IF($AO70=AX$3,$AM70/VLOOKUP($AO70,Data!$A$50:$B$56,2,FALSE),0)</f>
        <v>0</v>
      </c>
      <c r="AY70" s="11">
        <f>IF(AY$2=$A70,0,IF(HLOOKUP(AY$2,Recipes!$H:$GI,'Production Calculator'!$A70+2,FALSE)=0,0,HLOOKUP(AY$2,Recipes!$H:$GI,'Production Calculator'!$A70+2,FALSE)*$AK70))+IF($AO70=AY$3,$AM70/VLOOKUP($AO70,Data!$A$50:$B$56,2,FALSE),0)</f>
        <v>0</v>
      </c>
      <c r="AZ70" s="11">
        <f>IF(AZ$2=$A70,0,IF(HLOOKUP(AZ$2,Recipes!$H:$GI,'Production Calculator'!$A70+2,FALSE)=0,0,HLOOKUP(AZ$2,Recipes!$H:$GI,'Production Calculator'!$A70+2,FALSE)*$AK70))+IF($AO70=AZ$3,$AM70/VLOOKUP($AO70,Data!$A$50:$B$56,2,FALSE),0)</f>
        <v>0</v>
      </c>
      <c r="BA70" s="11">
        <f>IF(BA$2=$A70,0,IF(HLOOKUP(BA$2,Recipes!$H:$GI,'Production Calculator'!$A70+2,FALSE)=0,0,HLOOKUP(BA$2,Recipes!$H:$GI,'Production Calculator'!$A70+2,FALSE)*$AK70))+IF($AO70=BA$3,$AM70/VLOOKUP($AO70,Data!$A$50:$B$56,2,FALSE),0)</f>
        <v>0</v>
      </c>
      <c r="BB70" s="11">
        <f>IF(BB$2=$A70,0,IF(HLOOKUP(BB$2,Recipes!$H:$GI,'Production Calculator'!$A70+2,FALSE)=0,0,HLOOKUP(BB$2,Recipes!$H:$GI,'Production Calculator'!$A70+2,FALSE)*$AK70))+IF($AO70=BB$3,$AM70/VLOOKUP($AO70,Data!$A$50:$B$56,2,FALSE),0)</f>
        <v>0</v>
      </c>
      <c r="BC70" s="11">
        <f>IF(BC$2=$A70,0,IF(HLOOKUP(BC$2,Recipes!$H:$GI,'Production Calculator'!$A70+2,FALSE)=0,0,HLOOKUP(BC$2,Recipes!$H:$GI,'Production Calculator'!$A70+2,FALSE)*$AK70))+IF($AO70=BC$3,$AM70/VLOOKUP($AO70,Data!$A$50:$B$56,2,FALSE),0)</f>
        <v>0</v>
      </c>
      <c r="BD70" s="11">
        <f>IF(BD$2=$A70,0,IF(HLOOKUP(BD$2,Recipes!$H:$GI,'Production Calculator'!$A70+2,FALSE)=0,0,HLOOKUP(BD$2,Recipes!$H:$GI,'Production Calculator'!$A70+2,FALSE)*$AK70))+IF($AO70=BD$3,$AM70/VLOOKUP($AO70,Data!$A$50:$B$56,2,FALSE),0)</f>
        <v>0</v>
      </c>
      <c r="BE70" s="11">
        <f>IF(BE$2=$A70,0,IF(HLOOKUP(BE$2,Recipes!$H:$GI,'Production Calculator'!$A70+2,FALSE)=0,0,HLOOKUP(BE$2,Recipes!$H:$GI,'Production Calculator'!$A70+2,FALSE)*$AK70))+IF($AO70=BE$3,$AM70/VLOOKUP($AO70,Data!$A$50:$B$56,2,FALSE),0)</f>
        <v>0</v>
      </c>
      <c r="BF70" s="11">
        <f>IF(BF$2=$A70,0,IF(HLOOKUP(BF$2,Recipes!$H:$GI,'Production Calculator'!$A70+2,FALSE)=0,0,HLOOKUP(BF$2,Recipes!$H:$GI,'Production Calculator'!$A70+2,FALSE)*$AK70))+IF($AO70=BF$3,$AM70/VLOOKUP($AO70,Data!$A$50:$B$56,2,FALSE),0)</f>
        <v>0</v>
      </c>
      <c r="BG70" s="11">
        <f>IF(BG$2=$A70,0,IF(HLOOKUP(BG$2,Recipes!$H:$GI,'Production Calculator'!$A70+2,FALSE)=0,0,HLOOKUP(BG$2,Recipes!$H:$GI,'Production Calculator'!$A70+2,FALSE)*$AK70))+IF($AO70=BG$3,$AM70/VLOOKUP($AO70,Data!$A$50:$B$56,2,FALSE),0)</f>
        <v>0</v>
      </c>
      <c r="BH70" s="11">
        <f>IF(BH$2=$A70,0,IF(HLOOKUP(BH$2,Recipes!$H:$GI,'Production Calculator'!$A70+2,FALSE)=0,0,HLOOKUP(BH$2,Recipes!$H:$GI,'Production Calculator'!$A70+2,FALSE)*$AK70))+IF($AO70=BH$3,$AM70/VLOOKUP($AO70,Data!$A$50:$B$56,2,FALSE),0)</f>
        <v>0</v>
      </c>
      <c r="BI70" s="11">
        <f>IF(BI$2=$A70,0,IF(HLOOKUP(BI$2,Recipes!$H:$GI,'Production Calculator'!$A70+2,FALSE)=0,0,HLOOKUP(BI$2,Recipes!$H:$GI,'Production Calculator'!$A70+2,FALSE)*$AK70))+IF($AO70=BI$3,$AM70/VLOOKUP($AO70,Data!$A$50:$B$56,2,FALSE),0)</f>
        <v>0</v>
      </c>
      <c r="BJ70" s="11">
        <f>IF(BJ$2=$A70,0,IF(HLOOKUP(BJ$2,Recipes!$H:$GI,'Production Calculator'!$A70+2,FALSE)=0,0,HLOOKUP(BJ$2,Recipes!$H:$GI,'Production Calculator'!$A70+2,FALSE)*$AK70))+IF($AO70=BJ$3,$AM70/VLOOKUP($AO70,Data!$A$50:$B$56,2,FALSE),0)</f>
        <v>0</v>
      </c>
      <c r="BK70" s="11">
        <f>IF(BK$2=$A70,0,IF(HLOOKUP(BK$2,Recipes!$H:$GI,'Production Calculator'!$A70+2,FALSE)=0,0,HLOOKUP(BK$2,Recipes!$H:$GI,'Production Calculator'!$A70+2,FALSE)*$AK70))+IF($AO70=BK$3,$AM70/VLOOKUP($AO70,Data!$A$50:$B$56,2,FALSE),0)</f>
        <v>0</v>
      </c>
      <c r="BL70" s="11">
        <f>IF(BL$2=$A70,0,IF(HLOOKUP(BL$2,Recipes!$H:$GI,'Production Calculator'!$A70+2,FALSE)=0,0,HLOOKUP(BL$2,Recipes!$H:$GI,'Production Calculator'!$A70+2,FALSE)*$AK70))+IF($AO70=BL$3,$AM70/VLOOKUP($AO70,Data!$A$50:$B$56,2,FALSE),0)</f>
        <v>0</v>
      </c>
      <c r="BM70" s="11">
        <f>IF(BM$2=$A70,0,IF(HLOOKUP(BM$2,Recipes!$H:$GI,'Production Calculator'!$A70+2,FALSE)=0,0,HLOOKUP(BM$2,Recipes!$H:$GI,'Production Calculator'!$A70+2,FALSE)*$AK70))+IF($AO70=BM$3,$AM70/VLOOKUP($AO70,Data!$A$50:$B$56,2,FALSE),0)</f>
        <v>0</v>
      </c>
      <c r="BN70" s="11">
        <f>IF(BN$2=$A70,0,IF(HLOOKUP(BN$2,Recipes!$H:$GI,'Production Calculator'!$A70+2,FALSE)=0,0,HLOOKUP(BN$2,Recipes!$H:$GI,'Production Calculator'!$A70+2,FALSE)*$AK70))+IF($AO70=BN$3,$AM70/VLOOKUP($AO70,Data!$A$50:$B$56,2,FALSE),0)</f>
        <v>0</v>
      </c>
      <c r="BO70" s="11">
        <f>IF(BO$2=$A70,0,IF(HLOOKUP(BO$2,Recipes!$H:$GI,'Production Calculator'!$A70+2,FALSE)=0,0,HLOOKUP(BO$2,Recipes!$H:$GI,'Production Calculator'!$A70+2,FALSE)*$AK70))+IF($AO70=BO$3,$AM70/VLOOKUP($AO70,Data!$A$50:$B$56,2,FALSE),0)</f>
        <v>0</v>
      </c>
      <c r="BP70" s="11">
        <f>IF(BP$2=$A70,0,IF(HLOOKUP(BP$2,Recipes!$H:$GI,'Production Calculator'!$A70+2,FALSE)=0,0,HLOOKUP(BP$2,Recipes!$H:$GI,'Production Calculator'!$A70+2,FALSE)*$AK70))+IF($AO70=BP$3,$AM70/VLOOKUP($AO70,Data!$A$50:$B$56,2,FALSE),0)</f>
        <v>0</v>
      </c>
      <c r="BQ70" s="11">
        <f>IF(BQ$2=$A70,0,IF(HLOOKUP(BQ$2,Recipes!$H:$GI,'Production Calculator'!$A70+2,FALSE)=0,0,HLOOKUP(BQ$2,Recipes!$H:$GI,'Production Calculator'!$A70+2,FALSE)*$AK70))+IF($AO70=BQ$3,$AM70/VLOOKUP($AO70,Data!$A$50:$B$56,2,FALSE),0)</f>
        <v>0</v>
      </c>
      <c r="BR70" s="11">
        <f>IF(BR$2=$A70,0,IF(HLOOKUP(BR$2,Recipes!$H:$GI,'Production Calculator'!$A70+2,FALSE)=0,0,HLOOKUP(BR$2,Recipes!$H:$GI,'Production Calculator'!$A70+2,FALSE)*$AK70))+IF($AO70=BR$3,$AM70/VLOOKUP($AO70,Data!$A$50:$B$56,2,FALSE),0)</f>
        <v>0</v>
      </c>
      <c r="BS70" s="11">
        <f>IF(BS$2=$A70,0,IF(HLOOKUP(BS$2,Recipes!$H:$GI,'Production Calculator'!$A70+2,FALSE)=0,0,HLOOKUP(BS$2,Recipes!$H:$GI,'Production Calculator'!$A70+2,FALSE)*$AK70))+IF($AO70=BS$3,$AM70/VLOOKUP($AO70,Data!$A$50:$B$56,2,FALSE),0)</f>
        <v>0</v>
      </c>
      <c r="BT70" s="11">
        <f>IF(BT$2=$A70,0,IF(HLOOKUP(BT$2,Recipes!$H:$GI,'Production Calculator'!$A70+2,FALSE)=0,0,HLOOKUP(BT$2,Recipes!$H:$GI,'Production Calculator'!$A70+2,FALSE)*$AK70))+IF($AO70=BT$3,$AM70/VLOOKUP($AO70,Data!$A$50:$B$56,2,FALSE),0)</f>
        <v>0</v>
      </c>
      <c r="BU70" s="11">
        <f>IF(BU$2=$A70,0,IF(HLOOKUP(BU$2,Recipes!$H:$GI,'Production Calculator'!$A70+2,FALSE)=0,0,HLOOKUP(BU$2,Recipes!$H:$GI,'Production Calculator'!$A70+2,FALSE)*$AK70))+IF($AO70=BU$3,$AM70/VLOOKUP($AO70,Data!$A$50:$B$56,2,FALSE),0)</f>
        <v>0</v>
      </c>
      <c r="BV70" s="11">
        <f>IF(BV$2=$A70,0,IF(HLOOKUP(BV$2,Recipes!$H:$GI,'Production Calculator'!$A70+2,FALSE)=0,0,HLOOKUP(BV$2,Recipes!$H:$GI,'Production Calculator'!$A70+2,FALSE)*$AK70))+IF($AO70=BV$3,$AM70/VLOOKUP($AO70,Data!$A$50:$B$56,2,FALSE),0)</f>
        <v>0</v>
      </c>
      <c r="BW70" s="11">
        <f>IF(BW$2=$A70,0,IF(HLOOKUP(BW$2,Recipes!$H:$GI,'Production Calculator'!$A70+2,FALSE)=0,0,HLOOKUP(BW$2,Recipes!$H:$GI,'Production Calculator'!$A70+2,FALSE)*$AK70))+IF($AO70=BW$3,$AM70/VLOOKUP($AO70,Data!$A$50:$B$56,2,FALSE),0)</f>
        <v>0</v>
      </c>
      <c r="BX70" s="11">
        <f>IF(BX$2=$A70,0,IF(HLOOKUP(BX$2,Recipes!$H:$GI,'Production Calculator'!$A70+2,FALSE)=0,0,HLOOKUP(BX$2,Recipes!$H:$GI,'Production Calculator'!$A70+2,FALSE)*$AK70))+IF($AO70=BX$3,$AM70/VLOOKUP($AO70,Data!$A$50:$B$56,2,FALSE),0)</f>
        <v>0</v>
      </c>
      <c r="BY70" s="11">
        <f>IF(BY$2=$A70,0,IF(HLOOKUP(BY$2,Recipes!$H:$GI,'Production Calculator'!$A70+2,FALSE)=0,0,HLOOKUP(BY$2,Recipes!$H:$GI,'Production Calculator'!$A70+2,FALSE)*$AK70))+IF($AO70=BY$3,$AM70/VLOOKUP($AO70,Data!$A$50:$B$56,2,FALSE),0)</f>
        <v>0</v>
      </c>
      <c r="BZ70" s="11">
        <f>IF(BZ$2=$A70,0,IF(HLOOKUP(BZ$2,Recipes!$H:$GI,'Production Calculator'!$A70+2,FALSE)=0,0,HLOOKUP(BZ$2,Recipes!$H:$GI,'Production Calculator'!$A70+2,FALSE)*$AK70))+IF($AO70=BZ$3,$AM70/VLOOKUP($AO70,Data!$A$50:$B$56,2,FALSE),0)</f>
        <v>0</v>
      </c>
      <c r="CA70" s="11">
        <f>IF(CA$2=$A70,0,IF(HLOOKUP(CA$2,Recipes!$H:$GI,'Production Calculator'!$A70+2,FALSE)=0,0,HLOOKUP(CA$2,Recipes!$H:$GI,'Production Calculator'!$A70+2,FALSE)*$AK70))+IF($AO70=CA$3,$AM70/VLOOKUP($AO70,Data!$A$50:$B$56,2,FALSE),0)</f>
        <v>0</v>
      </c>
      <c r="CB70" s="11">
        <f>IF(CB$2=$A70,0,IF(HLOOKUP(CB$2,Recipes!$H:$GI,'Production Calculator'!$A70+2,FALSE)=0,0,HLOOKUP(CB$2,Recipes!$H:$GI,'Production Calculator'!$A70+2,FALSE)*$AK70))+IF($AO70=CB$3,$AM70/VLOOKUP($AO70,Data!$A$50:$B$56,2,FALSE),0)</f>
        <v>0</v>
      </c>
      <c r="CC70" s="11">
        <f>IF(CC$2=$A70,0,IF(HLOOKUP(CC$2,Recipes!$H:$GI,'Production Calculator'!$A70+2,FALSE)=0,0,HLOOKUP(CC$2,Recipes!$H:$GI,'Production Calculator'!$A70+2,FALSE)*$AK70))+IF($AO70=CC$3,$AM70/VLOOKUP($AO70,Data!$A$50:$B$56,2,FALSE),0)</f>
        <v>0</v>
      </c>
      <c r="CD70" s="11">
        <f>IF(CD$2=$A70,0,IF(HLOOKUP(CD$2,Recipes!$H:$GI,'Production Calculator'!$A70+2,FALSE)=0,0,HLOOKUP(CD$2,Recipes!$H:$GI,'Production Calculator'!$A70+2,FALSE)*$AK70))+IF($AO70=CD$3,$AM70/VLOOKUP($AO70,Data!$A$50:$B$56,2,FALSE),0)</f>
        <v>0</v>
      </c>
      <c r="CE70" s="11">
        <f>IF(CE$2=$A70,0,IF(HLOOKUP(CE$2,Recipes!$H:$GI,'Production Calculator'!$A70+2,FALSE)=0,0,HLOOKUP(CE$2,Recipes!$H:$GI,'Production Calculator'!$A70+2,FALSE)*$AK70))+IF($AO70=CE$3,$AM70/VLOOKUP($AO70,Data!$A$50:$B$56,2,FALSE),0)</f>
        <v>0</v>
      </c>
      <c r="CF70" s="11">
        <f>IF(CF$2=$A70,0,IF(HLOOKUP(CF$2,Recipes!$H:$GI,'Production Calculator'!$A70+2,FALSE)=0,0,HLOOKUP(CF$2,Recipes!$H:$GI,'Production Calculator'!$A70+2,FALSE)*$AK70))+IF($AO70=CF$3,$AM70/VLOOKUP($AO70,Data!$A$50:$B$56,2,FALSE),0)</f>
        <v>0</v>
      </c>
      <c r="CG70" s="11">
        <f>IF(CG$2=$A70,0,IF(HLOOKUP(CG$2,Recipes!$H:$GI,'Production Calculator'!$A70+2,FALSE)=0,0,HLOOKUP(CG$2,Recipes!$H:$GI,'Production Calculator'!$A70+2,FALSE)*$AK70))+IF($AO70=CG$3,$AM70/VLOOKUP($AO70,Data!$A$50:$B$56,2,FALSE),0)</f>
        <v>0</v>
      </c>
      <c r="CH70" s="11">
        <f>IF(CH$2=$A70,0,IF(HLOOKUP(CH$2,Recipes!$H:$GI,'Production Calculator'!$A70+2,FALSE)=0,0,HLOOKUP(CH$2,Recipes!$H:$GI,'Production Calculator'!$A70+2,FALSE)*$AK70))+IF($AO70=CH$3,$AM70/VLOOKUP($AO70,Data!$A$50:$B$56,2,FALSE),0)</f>
        <v>0</v>
      </c>
      <c r="CI70" s="11">
        <f>IF(CI$2=$A70,0,IF(HLOOKUP(CI$2,Recipes!$H:$GI,'Production Calculator'!$A70+2,FALSE)=0,0,HLOOKUP(CI$2,Recipes!$H:$GI,'Production Calculator'!$A70+2,FALSE)*$AK70))+IF($AO70=CI$3,$AM70/VLOOKUP($AO70,Data!$A$50:$B$56,2,FALSE),0)</f>
        <v>0</v>
      </c>
      <c r="CJ70" s="11">
        <f>IF(CJ$2=$A70,0,IF(HLOOKUP(CJ$2,Recipes!$H:$GI,'Production Calculator'!$A70+2,FALSE)=0,0,HLOOKUP(CJ$2,Recipes!$H:$GI,'Production Calculator'!$A70+2,FALSE)*$AK70))+IF($AO70=CJ$3,$AM70/VLOOKUP($AO70,Data!$A$50:$B$56,2,FALSE),0)</f>
        <v>0</v>
      </c>
      <c r="CK70" s="11">
        <f>IF(CK$2=$A70,0,IF(HLOOKUP(CK$2,Recipes!$H:$GI,'Production Calculator'!$A70+2,FALSE)=0,0,HLOOKUP(CK$2,Recipes!$H:$GI,'Production Calculator'!$A70+2,FALSE)*$AK70))+IF($AO70=CK$3,$AM70/VLOOKUP($AO70,Data!$A$50:$B$56,2,FALSE),0)</f>
        <v>0</v>
      </c>
      <c r="CL70" s="11">
        <f>IF(CL$2=$A70,0,IF(HLOOKUP(CL$2,Recipes!$H:$GI,'Production Calculator'!$A70+2,FALSE)=0,0,HLOOKUP(CL$2,Recipes!$H:$GI,'Production Calculator'!$A70+2,FALSE)*$AK70))+IF($AO70=CL$3,$AM70/VLOOKUP($AO70,Data!$A$50:$B$56,2,FALSE),0)</f>
        <v>0</v>
      </c>
      <c r="CM70" s="11">
        <f>IF(CM$2=$A70,0,IF(HLOOKUP(CM$2,Recipes!$H:$GI,'Production Calculator'!$A70+2,FALSE)=0,0,HLOOKUP(CM$2,Recipes!$H:$GI,'Production Calculator'!$A70+2,FALSE)*$AK70))+IF($AO70=CM$3,$AM70/VLOOKUP($AO70,Data!$A$50:$B$56,2,FALSE),0)</f>
        <v>0</v>
      </c>
      <c r="CN70" s="11">
        <f>IF(CN$2=$A70,0,IF(HLOOKUP(CN$2,Recipes!$H:$GI,'Production Calculator'!$A70+2,FALSE)=0,0,HLOOKUP(CN$2,Recipes!$H:$GI,'Production Calculator'!$A70+2,FALSE)*$AK70))+IF($AO70=CN$3,$AM70/VLOOKUP($AO70,Data!$A$50:$B$56,2,FALSE),0)</f>
        <v>0</v>
      </c>
      <c r="CO70" s="11">
        <f>IF(CO$2=$A70,0,IF(HLOOKUP(CO$2,Recipes!$H:$GI,'Production Calculator'!$A70+2,FALSE)=0,0,HLOOKUP(CO$2,Recipes!$H:$GI,'Production Calculator'!$A70+2,FALSE)*$AK70))+IF($AO70=CO$3,$AM70/VLOOKUP($AO70,Data!$A$50:$B$56,2,FALSE),0)</f>
        <v>0</v>
      </c>
      <c r="CP70" s="11">
        <f>IF(CP$2=$A70,0,IF(HLOOKUP(CP$2,Recipes!$H:$GI,'Production Calculator'!$A70+2,FALSE)=0,0,HLOOKUP(CP$2,Recipes!$H:$GI,'Production Calculator'!$A70+2,FALSE)*$AK70))+IF($AO70=CP$3,$AM70/VLOOKUP($AO70,Data!$A$50:$B$56,2,FALSE),0)</f>
        <v>0</v>
      </c>
      <c r="CQ70" s="11">
        <f>IF(CQ$2=$A70,0,IF(HLOOKUP(CQ$2,Recipes!$H:$GI,'Production Calculator'!$A70+2,FALSE)=0,0,HLOOKUP(CQ$2,Recipes!$H:$GI,'Production Calculator'!$A70+2,FALSE)*$AK70))+IF($AO70=CQ$3,$AM70/VLOOKUP($AO70,Data!$A$50:$B$56,2,FALSE),0)</f>
        <v>0</v>
      </c>
      <c r="CR70" s="11">
        <f>IF(CR$2=$A70,0,IF(HLOOKUP(CR$2,Recipes!$H:$GI,'Production Calculator'!$A70+2,FALSE)=0,0,HLOOKUP(CR$2,Recipes!$H:$GI,'Production Calculator'!$A70+2,FALSE)*$AK70))+IF($AO70=CR$3,$AM70/VLOOKUP($AO70,Data!$A$50:$B$56,2,FALSE),0)</f>
        <v>0</v>
      </c>
      <c r="CS70" s="11">
        <f>IF(CS$2=$A70,0,IF(HLOOKUP(CS$2,Recipes!$H:$GI,'Production Calculator'!$A70+2,FALSE)=0,0,HLOOKUP(CS$2,Recipes!$H:$GI,'Production Calculator'!$A70+2,FALSE)*$AK70))+IF($AO70=CS$3,$AM70/VLOOKUP($AO70,Data!$A$50:$B$56,2,FALSE),0)</f>
        <v>0</v>
      </c>
      <c r="CT70" s="11">
        <f>IF(CT$2=$A70,0,IF(HLOOKUP(CT$2,Recipes!$H:$GI,'Production Calculator'!$A70+2,FALSE)=0,0,HLOOKUP(CT$2,Recipes!$H:$GI,'Production Calculator'!$A70+2,FALSE)*$AK70))+IF($AO70=CT$3,$AM70/VLOOKUP($AO70,Data!$A$50:$B$56,2,FALSE),0)</f>
        <v>0</v>
      </c>
      <c r="CU70" s="11">
        <f>IF(CU$2=$A70,0,IF(HLOOKUP(CU$2,Recipes!$H:$GI,'Production Calculator'!$A70+2,FALSE)=0,0,HLOOKUP(CU$2,Recipes!$H:$GI,'Production Calculator'!$A70+2,FALSE)*$AK70))+IF($AO70=CU$3,$AM70/VLOOKUP($AO70,Data!$A$50:$B$56,2,FALSE),0)</f>
        <v>0</v>
      </c>
      <c r="CV70" s="11">
        <f>IF(CV$2=$A70,0,IF(HLOOKUP(CV$2,Recipes!$H:$GI,'Production Calculator'!$A70+2,FALSE)=0,0,HLOOKUP(CV$2,Recipes!$H:$GI,'Production Calculator'!$A70+2,FALSE)*$AK70))+IF($AO70=CV$3,$AM70/VLOOKUP($AO70,Data!$A$50:$B$56,2,FALSE),0)</f>
        <v>0</v>
      </c>
      <c r="CW70" s="11">
        <f>IF(CW$2=$A70,0,IF(HLOOKUP(CW$2,Recipes!$H:$GI,'Production Calculator'!$A70+2,FALSE)=0,0,HLOOKUP(CW$2,Recipes!$H:$GI,'Production Calculator'!$A70+2,FALSE)*$AK70))+IF($AO70=CW$3,$AM70/VLOOKUP($AO70,Data!$A$50:$B$56,2,FALSE),0)</f>
        <v>0</v>
      </c>
      <c r="CX70" s="11">
        <f>IF(CX$2=$A70,0,IF(HLOOKUP(CX$2,Recipes!$H:$GI,'Production Calculator'!$A70+2,FALSE)=0,0,HLOOKUP(CX$2,Recipes!$H:$GI,'Production Calculator'!$A70+2,FALSE)*$AK70))+IF($AO70=CX$3,$AM70/VLOOKUP($AO70,Data!$A$50:$B$56,2,FALSE),0)</f>
        <v>0</v>
      </c>
      <c r="CY70" s="11">
        <f>IF(CY$2=$A70,0,IF(HLOOKUP(CY$2,Recipes!$H:$GI,'Production Calculator'!$A70+2,FALSE)=0,0,HLOOKUP(CY$2,Recipes!$H:$GI,'Production Calculator'!$A70+2,FALSE)*$AK70))+IF($AO70=CY$3,$AM70/VLOOKUP($AO70,Data!$A$50:$B$56,2,FALSE),0)</f>
        <v>0</v>
      </c>
      <c r="CZ70" s="11">
        <f>IF(CZ$2=$A70,0,IF(HLOOKUP(CZ$2,Recipes!$H:$GI,'Production Calculator'!$A70+2,FALSE)=0,0,HLOOKUP(CZ$2,Recipes!$H:$GI,'Production Calculator'!$A70+2,FALSE)*$AK70))+IF($AO70=CZ$3,$AM70/VLOOKUP($AO70,Data!$A$50:$B$56,2,FALSE),0)</f>
        <v>0</v>
      </c>
      <c r="DA70" s="11">
        <f>IF(DA$2=$A70,0,IF(HLOOKUP(DA$2,Recipes!$H:$GI,'Production Calculator'!$A70+2,FALSE)=0,0,HLOOKUP(DA$2,Recipes!$H:$GI,'Production Calculator'!$A70+2,FALSE)*$AK70))+IF($AO70=DA$3,$AM70/VLOOKUP($AO70,Data!$A$50:$B$56,2,FALSE),0)</f>
        <v>0</v>
      </c>
      <c r="DB70" s="11">
        <f>IF(DB$2=$A70,0,IF(HLOOKUP(DB$2,Recipes!$H:$GI,'Production Calculator'!$A70+2,FALSE)=0,0,HLOOKUP(DB$2,Recipes!$H:$GI,'Production Calculator'!$A70+2,FALSE)*$AK70))+IF($AO70=DB$3,$AM70/VLOOKUP($AO70,Data!$A$50:$B$56,2,FALSE),0)</f>
        <v>0</v>
      </c>
      <c r="DC70" s="11">
        <f>IF(DC$2=$A70,0,IF(HLOOKUP(DC$2,Recipes!$H:$GI,'Production Calculator'!$A70+2,FALSE)=0,0,HLOOKUP(DC$2,Recipes!$H:$GI,'Production Calculator'!$A70+2,FALSE)*$AK70))+IF($AO70=DC$3,$AM70/VLOOKUP($AO70,Data!$A$50:$B$56,2,FALSE),0)</f>
        <v>0</v>
      </c>
      <c r="DD70" s="11">
        <f>IF(DD$2=$A70,0,IF(HLOOKUP(DD$2,Recipes!$H:$GI,'Production Calculator'!$A70+2,FALSE)=0,0,HLOOKUP(DD$2,Recipes!$H:$GI,'Production Calculator'!$A70+2,FALSE)*$AK70))+IF($AO70=DD$3,$AM70/VLOOKUP($AO70,Data!$A$50:$B$56,2,FALSE),0)</f>
        <v>0</v>
      </c>
      <c r="DE70" s="11">
        <f>IF(DE$2=$A70,0,IF(HLOOKUP(DE$2,Recipes!$H:$GI,'Production Calculator'!$A70+2,FALSE)=0,0,HLOOKUP(DE$2,Recipes!$H:$GI,'Production Calculator'!$A70+2,FALSE)*$AK70))+IF($AO70=DE$3,$AM70/VLOOKUP($AO70,Data!$A$50:$B$56,2,FALSE),0)</f>
        <v>0</v>
      </c>
      <c r="DF70" s="11">
        <f>IF(DF$2=$A70,0,IF(HLOOKUP(DF$2,Recipes!$H:$GI,'Production Calculator'!$A70+2,FALSE)=0,0,HLOOKUP(DF$2,Recipes!$H:$GI,'Production Calculator'!$A70+2,FALSE)*$AK70))+IF($AO70=DF$3,$AM70/VLOOKUP($AO70,Data!$A$50:$B$56,2,FALSE),0)</f>
        <v>0</v>
      </c>
      <c r="DG70" s="11">
        <f>IF(DG$2=$A70,0,IF(HLOOKUP(DG$2,Recipes!$H:$GI,'Production Calculator'!$A70+2,FALSE)=0,0,HLOOKUP(DG$2,Recipes!$H:$GI,'Production Calculator'!$A70+2,FALSE)*$AK70))+IF($AO70=DG$3,$AM70/VLOOKUP($AO70,Data!$A$50:$B$56,2,FALSE),0)</f>
        <v>0</v>
      </c>
      <c r="DH70" s="11">
        <f>IF(DH$2=$A70,0,IF(HLOOKUP(DH$2,Recipes!$H:$GI,'Production Calculator'!$A70+2,FALSE)=0,0,HLOOKUP(DH$2,Recipes!$H:$GI,'Production Calculator'!$A70+2,FALSE)*$AK70))+IF($AO70=DH$3,$AM70/VLOOKUP($AO70,Data!$A$50:$B$56,2,FALSE),0)</f>
        <v>0</v>
      </c>
      <c r="DI70" s="11">
        <f>IF(DI$2=$A70,0,IF(HLOOKUP(DI$2,Recipes!$H:$GI,'Production Calculator'!$A70+2,FALSE)=0,0,HLOOKUP(DI$2,Recipes!$H:$GI,'Production Calculator'!$A70+2,FALSE)*$AK70))+IF($AO70=DI$3,$AM70/VLOOKUP($AO70,Data!$A$50:$B$56,2,FALSE),0)</f>
        <v>0</v>
      </c>
      <c r="DJ70" s="11">
        <f>IF(DJ$2=$A70,0,IF(HLOOKUP(DJ$2,Recipes!$H:$GI,'Production Calculator'!$A70+2,FALSE)=0,0,HLOOKUP(DJ$2,Recipes!$H:$GI,'Production Calculator'!$A70+2,FALSE)*$AK70))+IF($AO70=DJ$3,$AM70/VLOOKUP($AO70,Data!$A$50:$B$56,2,FALSE),0)</f>
        <v>0</v>
      </c>
      <c r="DK70" s="11">
        <f>IF(DK$2=$A70,0,IF(HLOOKUP(DK$2,Recipes!$H:$GI,'Production Calculator'!$A70+2,FALSE)=0,0,HLOOKUP(DK$2,Recipes!$H:$GI,'Production Calculator'!$A70+2,FALSE)*$AK70))+IF($AO70=DK$3,$AM70/VLOOKUP($AO70,Data!$A$50:$B$56,2,FALSE),0)</f>
        <v>0</v>
      </c>
      <c r="DL70" s="11">
        <f>IF(DL$2=$A70,0,IF(HLOOKUP(DL$2,Recipes!$H:$GI,'Production Calculator'!$A70+2,FALSE)=0,0,HLOOKUP(DL$2,Recipes!$H:$GI,'Production Calculator'!$A70+2,FALSE)*$AK70))+IF($AO70=DL$3,$AM70/VLOOKUP($AO70,Data!$A$50:$B$56,2,FALSE),0)</f>
        <v>0</v>
      </c>
      <c r="DM70" s="11">
        <f>IF(DM$2=$A70,0,IF(HLOOKUP(DM$2,Recipes!$H:$GI,'Production Calculator'!$A70+2,FALSE)=0,0,HLOOKUP(DM$2,Recipes!$H:$GI,'Production Calculator'!$A70+2,FALSE)*$AK70))+IF($AO70=DM$3,$AM70/VLOOKUP($AO70,Data!$A$50:$B$56,2,FALSE),0)</f>
        <v>0</v>
      </c>
      <c r="DN70" s="11">
        <f>IF(DN$2=$A70,0,IF(HLOOKUP(DN$2,Recipes!$H:$GI,'Production Calculator'!$A70+2,FALSE)=0,0,HLOOKUP(DN$2,Recipes!$H:$GI,'Production Calculator'!$A70+2,FALSE)*$AK70))+IF($AO70=DN$3,$AM70/VLOOKUP($AO70,Data!$A$50:$B$56,2,FALSE),0)</f>
        <v>0</v>
      </c>
      <c r="DO70" s="11">
        <f>IF(DO$2=$A70,0,IF(HLOOKUP(DO$2,Recipes!$H:$GI,'Production Calculator'!$A70+2,FALSE)=0,0,HLOOKUP(DO$2,Recipes!$H:$GI,'Production Calculator'!$A70+2,FALSE)*$AK70))+IF($AO70=DO$3,$AM70/VLOOKUP($AO70,Data!$A$50:$B$56,2,FALSE),0)</f>
        <v>0</v>
      </c>
      <c r="DP70" s="11">
        <f>IF(DP$2=$A70,0,IF(HLOOKUP(DP$2,Recipes!$H:$GI,'Production Calculator'!$A70+2,FALSE)=0,0,HLOOKUP(DP$2,Recipes!$H:$GI,'Production Calculator'!$A70+2,FALSE)*$AK70))+IF($AO70=DP$3,$AM70/VLOOKUP($AO70,Data!$A$50:$B$56,2,FALSE),0)</f>
        <v>0</v>
      </c>
      <c r="DQ70" s="11">
        <f>IF(DQ$2=$A70,0,IF(HLOOKUP(DQ$2,Recipes!$H:$GI,'Production Calculator'!$A70+2,FALSE)=0,0,HLOOKUP(DQ$2,Recipes!$H:$GI,'Production Calculator'!$A70+2,FALSE)*$AK70))+IF($AO70=DQ$3,$AM70/VLOOKUP($AO70,Data!$A$50:$B$56,2,FALSE),0)</f>
        <v>0</v>
      </c>
      <c r="DR70" s="11">
        <f>IF(DR$2=$A70,0,IF(HLOOKUP(DR$2,Recipes!$H:$GI,'Production Calculator'!$A70+2,FALSE)=0,0,HLOOKUP(DR$2,Recipes!$H:$GI,'Production Calculator'!$A70+2,FALSE)*$AK70))+IF($AO70=DR$3,$AM70/VLOOKUP($AO70,Data!$A$50:$B$56,2,FALSE),0)</f>
        <v>0</v>
      </c>
      <c r="DS70" s="11">
        <f>IF(DS$2=$A70,0,IF(HLOOKUP(DS$2,Recipes!$H:$GI,'Production Calculator'!$A70+2,FALSE)=0,0,HLOOKUP(DS$2,Recipes!$H:$GI,'Production Calculator'!$A70+2,FALSE)*$AK70))+IF($AO70=DS$3,$AM70/VLOOKUP($AO70,Data!$A$50:$B$56,2,FALSE),0)</f>
        <v>0</v>
      </c>
      <c r="DT70" s="11">
        <f>IF(DT$2=$A70,0,IF(HLOOKUP(DT$2,Recipes!$H:$GI,'Production Calculator'!$A70+2,FALSE)=0,0,HLOOKUP(DT$2,Recipes!$H:$GI,'Production Calculator'!$A70+2,FALSE)*$AK70))+IF($AO70=DT$3,$AM70/VLOOKUP($AO70,Data!$A$50:$B$56,2,FALSE),0)</f>
        <v>0</v>
      </c>
      <c r="DU70" s="11">
        <f>IF(DU$2=$A70,0,IF(HLOOKUP(DU$2,Recipes!$H:$GI,'Production Calculator'!$A70+2,FALSE)=0,0,HLOOKUP(DU$2,Recipes!$H:$GI,'Production Calculator'!$A70+2,FALSE)*$AK70))+IF($AO70=DU$3,$AM70/VLOOKUP($AO70,Data!$A$50:$B$56,2,FALSE),0)</f>
        <v>0</v>
      </c>
      <c r="DV70" s="11">
        <f>IF(DV$2=$A70,0,IF(HLOOKUP(DV$2,Recipes!$H:$GI,'Production Calculator'!$A70+2,FALSE)=0,0,HLOOKUP(DV$2,Recipes!$H:$GI,'Production Calculator'!$A70+2,FALSE)*$AK70))+IF($AO70=DV$3,$AM70/VLOOKUP($AO70,Data!$A$50:$B$56,2,FALSE),0)</f>
        <v>0</v>
      </c>
      <c r="DW70" s="11">
        <f>IF(DW$2=$A70,0,IF(HLOOKUP(DW$2,Recipes!$H:$GI,'Production Calculator'!$A70+2,FALSE)=0,0,HLOOKUP(DW$2,Recipes!$H:$GI,'Production Calculator'!$A70+2,FALSE)*$AK70))+IF($AO70=DW$3,$AM70/VLOOKUP($AO70,Data!$A$50:$B$56,2,FALSE),0)</f>
        <v>0</v>
      </c>
      <c r="DX70" s="11">
        <f>IF(DX$2=$A70,0,IF(HLOOKUP(DX$2,Recipes!$H:$GI,'Production Calculator'!$A70+2,FALSE)=0,0,HLOOKUP(DX$2,Recipes!$H:$GI,'Production Calculator'!$A70+2,FALSE)*$AK70))+IF($AO70=DX$3,$AM70/VLOOKUP($AO70,Data!$A$50:$B$56,2,FALSE),0)</f>
        <v>0</v>
      </c>
      <c r="DY70" s="11">
        <f>IF(DY$2=$A70,0,IF(HLOOKUP(DY$2,Recipes!$H:$GI,'Production Calculator'!$A70+2,FALSE)=0,0,HLOOKUP(DY$2,Recipes!$H:$GI,'Production Calculator'!$A70+2,FALSE)*$AK70))+IF($AO70=DY$3,$AM70/VLOOKUP($AO70,Data!$A$50:$B$56,2,FALSE),0)</f>
        <v>0</v>
      </c>
      <c r="DZ70" s="11">
        <f>IF(DZ$2=$A70,0,IF(HLOOKUP(DZ$2,Recipes!$H:$GI,'Production Calculator'!$A70+2,FALSE)=0,0,HLOOKUP(DZ$2,Recipes!$H:$GI,'Production Calculator'!$A70+2,FALSE)*$AK70))+IF($AO70=DZ$3,$AM70/VLOOKUP($AO70,Data!$A$50:$B$56,2,FALSE),0)</f>
        <v>0</v>
      </c>
      <c r="EA70" s="11">
        <f>IF(EA$2=$A70,0,IF(HLOOKUP(EA$2,Recipes!$H:$GI,'Production Calculator'!$A70+2,FALSE)=0,0,HLOOKUP(EA$2,Recipes!$H:$GI,'Production Calculator'!$A70+2,FALSE)*$AK70))+IF($AO70=EA$3,$AM70/VLOOKUP($AO70,Data!$A$50:$B$56,2,FALSE),0)</f>
        <v>0</v>
      </c>
      <c r="EB70" s="11">
        <f>IF(EB$2=$A70,0,IF(HLOOKUP(EB$2,Recipes!$H:$GI,'Production Calculator'!$A70+2,FALSE)=0,0,HLOOKUP(EB$2,Recipes!$H:$GI,'Production Calculator'!$A70+2,FALSE)*$AK70))+IF($AO70=EB$3,$AM70/VLOOKUP($AO70,Data!$A$50:$B$56,2,FALSE),0)</f>
        <v>0</v>
      </c>
      <c r="EC70" s="11">
        <f>IF(EC$2=$A70,0,IF(HLOOKUP(EC$2,Recipes!$H:$GI,'Production Calculator'!$A70+2,FALSE)=0,0,HLOOKUP(EC$2,Recipes!$H:$GI,'Production Calculator'!$A70+2,FALSE)*$AK70))+IF($AO70=EC$3,$AM70/VLOOKUP($AO70,Data!$A$50:$B$56,2,FALSE),0)</f>
        <v>0</v>
      </c>
      <c r="ED70" s="11">
        <f>IF(ED$2=$A70,0,IF(HLOOKUP(ED$2,Recipes!$H:$GI,'Production Calculator'!$A70+2,FALSE)=0,0,HLOOKUP(ED$2,Recipes!$H:$GI,'Production Calculator'!$A70+2,FALSE)*$AK70))+IF($AO70=ED$3,$AM70/VLOOKUP($AO70,Data!$A$50:$B$56,2,FALSE),0)</f>
        <v>0</v>
      </c>
      <c r="EE70" s="11">
        <f>IF(EE$2=$A70,0,IF(HLOOKUP(EE$2,Recipes!$H:$GI,'Production Calculator'!$A70+2,FALSE)=0,0,HLOOKUP(EE$2,Recipes!$H:$GI,'Production Calculator'!$A70+2,FALSE)*$AK70))+IF($AO70=EE$3,$AM70/VLOOKUP($AO70,Data!$A$50:$B$56,2,FALSE),0)</f>
        <v>0</v>
      </c>
      <c r="EF70" s="11">
        <f>IF(EF$2=$A70,0,IF(HLOOKUP(EF$2,Recipes!$H:$GI,'Production Calculator'!$A70+2,FALSE)=0,0,HLOOKUP(EF$2,Recipes!$H:$GI,'Production Calculator'!$A70+2,FALSE)*$AK70))+IF($AO70=EF$3,$AM70/VLOOKUP($AO70,Data!$A$50:$B$56,2,FALSE),0)</f>
        <v>0</v>
      </c>
      <c r="EG70" s="11">
        <f>IF(EG$2=$A70,0,IF(HLOOKUP(EG$2,Recipes!$H:$GI,'Production Calculator'!$A70+2,FALSE)=0,0,HLOOKUP(EG$2,Recipes!$H:$GI,'Production Calculator'!$A70+2,FALSE)*$AK70))+IF($AO70=EG$3,$AM70/VLOOKUP($AO70,Data!$A$50:$B$56,2,FALSE),0)</f>
        <v>0</v>
      </c>
      <c r="EH70" s="11">
        <f>IF(EH$2=$A70,0,IF(HLOOKUP(EH$2,Recipes!$H:$GI,'Production Calculator'!$A70+2,FALSE)=0,0,HLOOKUP(EH$2,Recipes!$H:$GI,'Production Calculator'!$A70+2,FALSE)*$AK70))+IF($AO70=EH$3,$AM70/VLOOKUP($AO70,Data!$A$50:$B$56,2,FALSE),0)</f>
        <v>0</v>
      </c>
      <c r="EI70" s="11">
        <f>IF(EI$2=$A70,0,IF(HLOOKUP(EI$2,Recipes!$H:$GI,'Production Calculator'!$A70+2,FALSE)=0,0,HLOOKUP(EI$2,Recipes!$H:$GI,'Production Calculator'!$A70+2,FALSE)*$AK70))+IF($AO70=EI$3,$AM70/VLOOKUP($AO70,Data!$A$50:$B$56,2,FALSE),0)</f>
        <v>0</v>
      </c>
      <c r="EJ70" s="11">
        <f>IF(EJ$2=$A70,0,IF(HLOOKUP(EJ$2,Recipes!$H:$GI,'Production Calculator'!$A70+2,FALSE)=0,0,HLOOKUP(EJ$2,Recipes!$H:$GI,'Production Calculator'!$A70+2,FALSE)*$AK70))+IF($AO70=EJ$3,$AM70/VLOOKUP($AO70,Data!$A$50:$B$56,2,FALSE),0)</f>
        <v>0</v>
      </c>
      <c r="EK70" s="11">
        <f>IF(EK$2=$A70,0,IF(HLOOKUP(EK$2,Recipes!$H:$GI,'Production Calculator'!$A70+2,FALSE)=0,0,HLOOKUP(EK$2,Recipes!$H:$GI,'Production Calculator'!$A70+2,FALSE)*$AK70))+IF($AO70=EK$3,$AM70/VLOOKUP($AO70,Data!$A$50:$B$56,2,FALSE),0)</f>
        <v>0</v>
      </c>
      <c r="EL70" s="11">
        <f>IF(EL$2=$A70,0,IF(HLOOKUP(EL$2,Recipes!$H:$GI,'Production Calculator'!$A70+2,FALSE)=0,0,HLOOKUP(EL$2,Recipes!$H:$GI,'Production Calculator'!$A70+2,FALSE)*$AK70))+IF($AO70=EL$3,$AM70/VLOOKUP($AO70,Data!$A$50:$B$56,2,FALSE),0)</f>
        <v>0</v>
      </c>
      <c r="EM70" s="11">
        <f>IF(EM$2=$A70,0,IF(HLOOKUP(EM$2,Recipes!$H:$GI,'Production Calculator'!$A70+2,FALSE)=0,0,HLOOKUP(EM$2,Recipes!$H:$GI,'Production Calculator'!$A70+2,FALSE)*$AK70))+IF($AO70=EM$3,$AM70/VLOOKUP($AO70,Data!$A$50:$B$56,2,FALSE),0)</f>
        <v>0</v>
      </c>
      <c r="EN70" s="11">
        <f>IF(EN$2=$A70,0,IF(HLOOKUP(EN$2,Recipes!$H:$GI,'Production Calculator'!$A70+2,FALSE)=0,0,HLOOKUP(EN$2,Recipes!$H:$GI,'Production Calculator'!$A70+2,FALSE)*$AK70))+IF($AO70=EN$3,$AM70/VLOOKUP($AO70,Data!$A$50:$B$56,2,FALSE),0)</f>
        <v>0</v>
      </c>
      <c r="EO70" s="11">
        <f>IF(EO$2=$A70,0,IF(HLOOKUP(EO$2,Recipes!$H:$GI,'Production Calculator'!$A70+2,FALSE)=0,0,HLOOKUP(EO$2,Recipes!$H:$GI,'Production Calculator'!$A70+2,FALSE)*$AK70))+IF($AO70=EO$3,$AM70/VLOOKUP($AO70,Data!$A$50:$B$56,2,FALSE),0)</f>
        <v>0</v>
      </c>
      <c r="EP70" s="11">
        <f>IF(EP$2=$A70,0,IF(HLOOKUP(EP$2,Recipes!$H:$GI,'Production Calculator'!$A70+2,FALSE)=0,0,HLOOKUP(EP$2,Recipes!$H:$GI,'Production Calculator'!$A70+2,FALSE)*$AK70))+IF($AO70=EP$3,$AM70/VLOOKUP($AO70,Data!$A$50:$B$56,2,FALSE),0)</f>
        <v>0</v>
      </c>
      <c r="EQ70" s="11">
        <f>IF(EQ$2=$A70,0,IF(HLOOKUP(EQ$2,Recipes!$H:$GI,'Production Calculator'!$A70+2,FALSE)=0,0,HLOOKUP(EQ$2,Recipes!$H:$GI,'Production Calculator'!$A70+2,FALSE)*$AK70))+IF($AO70=EQ$3,$AM70/VLOOKUP($AO70,Data!$A$50:$B$56,2,FALSE),0)</f>
        <v>0</v>
      </c>
      <c r="ER70" s="11">
        <f>IF(ER$2=$A70,0,IF(HLOOKUP(ER$2,Recipes!$H:$GI,'Production Calculator'!$A70+2,FALSE)=0,0,HLOOKUP(ER$2,Recipes!$H:$GI,'Production Calculator'!$A70+2,FALSE)*$AK70))+IF($AO70=ER$3,$AM70/VLOOKUP($AO70,Data!$A$50:$B$56,2,FALSE),0)</f>
        <v>0</v>
      </c>
      <c r="ES70" s="11">
        <f>IF(ES$2=$A70,0,IF(HLOOKUP(ES$2,Recipes!$H:$GI,'Production Calculator'!$A70+2,FALSE)=0,0,HLOOKUP(ES$2,Recipes!$H:$GI,'Production Calculator'!$A70+2,FALSE)*$AK70))+IF($AO70=ES$3,$AM70/VLOOKUP($AO70,Data!$A$50:$B$56,2,FALSE),0)</f>
        <v>0</v>
      </c>
      <c r="ET70" s="11">
        <f>IF(ET$2=$A70,0,IF(HLOOKUP(ET$2,Recipes!$H:$GI,'Production Calculator'!$A70+2,FALSE)=0,0,HLOOKUP(ET$2,Recipes!$H:$GI,'Production Calculator'!$A70+2,FALSE)*$AK70))+IF($AO70=ET$3,$AM70/VLOOKUP($AO70,Data!$A$50:$B$56,2,FALSE),0)</f>
        <v>0</v>
      </c>
      <c r="EU70" s="11">
        <f>IF(EU$2=$A70,0,IF(HLOOKUP(EU$2,Recipes!$H:$GI,'Production Calculator'!$A70+2,FALSE)=0,0,HLOOKUP(EU$2,Recipes!$H:$GI,'Production Calculator'!$A70+2,FALSE)*$AK70))+IF($AO70=EU$3,$AM70/VLOOKUP($AO70,Data!$A$50:$B$56,2,FALSE),0)</f>
        <v>0</v>
      </c>
      <c r="EV70" s="11">
        <f>IF(EV$2=$A70,0,IF(HLOOKUP(EV$2,Recipes!$H:$GI,'Production Calculator'!$A70+2,FALSE)=0,0,HLOOKUP(EV$2,Recipes!$H:$GI,'Production Calculator'!$A70+2,FALSE)*$AK70))+IF($AO70=EV$3,$AM70/VLOOKUP($AO70,Data!$A$50:$B$56,2,FALSE),0)</f>
        <v>0</v>
      </c>
      <c r="EW70" s="11">
        <f>IF(EW$2=$A70,0,IF(HLOOKUP(EW$2,Recipes!$H:$GI,'Production Calculator'!$A70+2,FALSE)=0,0,HLOOKUP(EW$2,Recipes!$H:$GI,'Production Calculator'!$A70+2,FALSE)*$AK70))+IF($AO70=EW$3,$AM70/VLOOKUP($AO70,Data!$A$50:$B$56,2,FALSE),0)</f>
        <v>0</v>
      </c>
      <c r="EX70" s="11">
        <f>IF(EX$2=$A70,0,IF(HLOOKUP(EX$2,Recipes!$H:$GI,'Production Calculator'!$A70+2,FALSE)=0,0,HLOOKUP(EX$2,Recipes!$H:$GI,'Production Calculator'!$A70+2,FALSE)*$AK70))+IF($AO70=EX$3,$AM70/VLOOKUP($AO70,Data!$A$50:$B$56,2,FALSE),0)</f>
        <v>0</v>
      </c>
      <c r="EY70" s="11">
        <f>IF(EY$2=$A70,0,IF(HLOOKUP(EY$2,Recipes!$H:$GI,'Production Calculator'!$A70+2,FALSE)=0,0,HLOOKUP(EY$2,Recipes!$H:$GI,'Production Calculator'!$A70+2,FALSE)*$AK70))+IF($AO70=EY$3,$AM70/VLOOKUP($AO70,Data!$A$50:$B$56,2,FALSE),0)</f>
        <v>0</v>
      </c>
      <c r="EZ70" s="11">
        <f>IF(EZ$2=$A70,0,IF(HLOOKUP(EZ$2,Recipes!$H:$GI,'Production Calculator'!$A70+2,FALSE)=0,0,HLOOKUP(EZ$2,Recipes!$H:$GI,'Production Calculator'!$A70+2,FALSE)*$AK70))+IF($AO70=EZ$3,$AM70/VLOOKUP($AO70,Data!$A$50:$B$56,2,FALSE),0)</f>
        <v>0</v>
      </c>
      <c r="FA70" s="11">
        <f>IF(FA$2=$A70,0,IF(HLOOKUP(FA$2,Recipes!$H:$GI,'Production Calculator'!$A70+2,FALSE)=0,0,HLOOKUP(FA$2,Recipes!$H:$GI,'Production Calculator'!$A70+2,FALSE)*$AK70))+IF($AO70=FA$3,$AM70/VLOOKUP($AO70,Data!$A$50:$B$56,2,FALSE),0)</f>
        <v>0</v>
      </c>
      <c r="FB70" s="11">
        <f>IF(FB$2=$A70,0,IF(HLOOKUP(FB$2,Recipes!$H:$GI,'Production Calculator'!$A70+2,FALSE)=0,0,HLOOKUP(FB$2,Recipes!$H:$GI,'Production Calculator'!$A70+2,FALSE)*$AK70))+IF($AO70=FB$3,$AM70/VLOOKUP($AO70,Data!$A$50:$B$56,2,FALSE),0)</f>
        <v>0</v>
      </c>
      <c r="FC70" s="11">
        <f>IF(FC$2=$A70,0,IF(HLOOKUP(FC$2,Recipes!$H:$GI,'Production Calculator'!$A70+2,FALSE)=0,0,HLOOKUP(FC$2,Recipes!$H:$GI,'Production Calculator'!$A70+2,FALSE)*$AK70))+IF($AO70=FC$3,$AM70/VLOOKUP($AO70,Data!$A$50:$B$56,2,FALSE),0)</f>
        <v>0</v>
      </c>
      <c r="FD70" s="11">
        <f>IF(FD$2=$A70,0,IF(HLOOKUP(FD$2,Recipes!$H:$GI,'Production Calculator'!$A70+2,FALSE)=0,0,HLOOKUP(FD$2,Recipes!$H:$GI,'Production Calculator'!$A70+2,FALSE)*$AK70))+IF($AO70=FD$3,$AM70/VLOOKUP($AO70,Data!$A$50:$B$56,2,FALSE),0)</f>
        <v>0</v>
      </c>
      <c r="FE70" s="11">
        <f>IF(FE$2=$A70,0,IF(HLOOKUP(FE$2,Recipes!$H:$GI,'Production Calculator'!$A70+2,FALSE)=0,0,HLOOKUP(FE$2,Recipes!$H:$GI,'Production Calculator'!$A70+2,FALSE)*$AK70))+IF($AO70=FE$3,$AM70/VLOOKUP($AO70,Data!$A$50:$B$56,2,FALSE),0)</f>
        <v>0</v>
      </c>
      <c r="FF70" s="11">
        <f>IF(FF$2=$A70,0,IF(HLOOKUP(FF$2,Recipes!$H:$GI,'Production Calculator'!$A70+2,FALSE)=0,0,HLOOKUP(FF$2,Recipes!$H:$GI,'Production Calculator'!$A70+2,FALSE)*$AK70))+IF($AO70=FF$3,$AM70/VLOOKUP($AO70,Data!$A$50:$B$56,2,FALSE),0)</f>
        <v>0</v>
      </c>
      <c r="FG70" s="11">
        <f>IF(FG$2=$A70,0,IF(HLOOKUP(FG$2,Recipes!$H:$GI,'Production Calculator'!$A70+2,FALSE)=0,0,HLOOKUP(FG$2,Recipes!$H:$GI,'Production Calculator'!$A70+2,FALSE)*$AK70))+IF($AO70=FG$3,$AM70/VLOOKUP($AO70,Data!$A$50:$B$56,2,FALSE),0)</f>
        <v>0</v>
      </c>
      <c r="FH70" s="11">
        <f>IF(FH$2=$A70,0,IF(HLOOKUP(FH$2,Recipes!$H:$GI,'Production Calculator'!$A70+2,FALSE)=0,0,HLOOKUP(FH$2,Recipes!$H:$GI,'Production Calculator'!$A70+2,FALSE)*$AK70))+IF($AO70=FH$3,$AM70/VLOOKUP($AO70,Data!$A$50:$B$56,2,FALSE),0)</f>
        <v>0</v>
      </c>
      <c r="FI70" s="11">
        <f>IF(FI$2=$A70,0,IF(HLOOKUP(FI$2,Recipes!$H:$GI,'Production Calculator'!$A70+2,FALSE)=0,0,HLOOKUP(FI$2,Recipes!$H:$GI,'Production Calculator'!$A70+2,FALSE)*$AK70))+IF($AO70=FI$3,$AM70/VLOOKUP($AO70,Data!$A$50:$B$56,2,FALSE),0)</f>
        <v>0</v>
      </c>
      <c r="FJ70" s="11">
        <f>IF(FJ$2=$A70,0,IF(HLOOKUP(FJ$2,Recipes!$H:$GI,'Production Calculator'!$A70+2,FALSE)=0,0,HLOOKUP(FJ$2,Recipes!$H:$GI,'Production Calculator'!$A70+2,FALSE)*$AK70))+IF($AO70=FJ$3,$AM70/VLOOKUP($AO70,Data!$A$50:$B$56,2,FALSE),0)</f>
        <v>0</v>
      </c>
      <c r="FK70" s="11">
        <f>IF(FK$2=$A70,0,IF(HLOOKUP(FK$2,Recipes!$H:$GI,'Production Calculator'!$A70+2,FALSE)=0,0,HLOOKUP(FK$2,Recipes!$H:$GI,'Production Calculator'!$A70+2,FALSE)*$AK70))+IF($AO70=FK$3,$AM70/VLOOKUP($AO70,Data!$A$50:$B$56,2,FALSE),0)</f>
        <v>0</v>
      </c>
      <c r="FL70" s="11">
        <f>IF(FL$2=$A70,0,IF(HLOOKUP(FL$2,Recipes!$H:$GI,'Production Calculator'!$A70+2,FALSE)=0,0,HLOOKUP(FL$2,Recipes!$H:$GI,'Production Calculator'!$A70+2,FALSE)*$AK70))+IF($AO70=FL$3,$AM70/VLOOKUP($AO70,Data!$A$50:$B$56,2,FALSE),0)</f>
        <v>0</v>
      </c>
      <c r="FM70" s="11">
        <f>IF(FM$2=$A70,0,IF(HLOOKUP(FM$2,Recipes!$H:$GI,'Production Calculator'!$A70+2,FALSE)=0,0,HLOOKUP(FM$2,Recipes!$H:$GI,'Production Calculator'!$A70+2,FALSE)*$AK70))+IF($AO70=FM$3,$AM70/VLOOKUP($AO70,Data!$A$50:$B$56,2,FALSE),0)</f>
        <v>0</v>
      </c>
      <c r="FN70" s="11">
        <f>IF(FN$2=$A70,0,IF(HLOOKUP(FN$2,Recipes!$H:$GI,'Production Calculator'!$A70+2,FALSE)=0,0,HLOOKUP(FN$2,Recipes!$H:$GI,'Production Calculator'!$A70+2,FALSE)*$AK70))+IF($AO70=FN$3,$AM70/VLOOKUP($AO70,Data!$A$50:$B$56,2,FALSE),0)</f>
        <v>0</v>
      </c>
      <c r="FO70" s="11">
        <f>IF(FO$2=$A70,0,IF(HLOOKUP(FO$2,Recipes!$H:$GI,'Production Calculator'!$A70+2,FALSE)=0,0,HLOOKUP(FO$2,Recipes!$H:$GI,'Production Calculator'!$A70+2,FALSE)*$AK70))+IF($AO70=FO$3,$AM70/VLOOKUP($AO70,Data!$A$50:$B$56,2,FALSE),0)</f>
        <v>0</v>
      </c>
      <c r="FP70" s="11">
        <f>IF(FP$2=$A70,0,IF(HLOOKUP(FP$2,Recipes!$H:$GI,'Production Calculator'!$A70+2,FALSE)=0,0,HLOOKUP(FP$2,Recipes!$H:$GI,'Production Calculator'!$A70+2,FALSE)*$AK70))+IF($AO70=FP$3,$AM70/VLOOKUP($AO70,Data!$A$50:$B$56,2,FALSE),0)</f>
        <v>0</v>
      </c>
      <c r="FQ70" s="11">
        <f>IF(FQ$2=$A70,0,IF(HLOOKUP(FQ$2,Recipes!$H:$GI,'Production Calculator'!$A70+2,FALSE)=0,0,HLOOKUP(FQ$2,Recipes!$H:$GI,'Production Calculator'!$A70+2,FALSE)*$AK70))+IF($AO70=FQ$3,$AM70/VLOOKUP($AO70,Data!$A$50:$B$56,2,FALSE),0)</f>
        <v>0</v>
      </c>
      <c r="FR70" s="11">
        <f>IF(FR$2=$A70,0,IF(HLOOKUP(FR$2,Recipes!$H:$GI,'Production Calculator'!$A70+2,FALSE)=0,0,HLOOKUP(FR$2,Recipes!$H:$GI,'Production Calculator'!$A70+2,FALSE)*$AK70))+IF($AO70=FR$3,$AM70/VLOOKUP($AO70,Data!$A$50:$B$56,2,FALSE),0)</f>
        <v>0</v>
      </c>
      <c r="FS70" s="11">
        <f>IF(FS$2=$A70,0,IF(HLOOKUP(FS$2,Recipes!$H:$GI,'Production Calculator'!$A70+2,FALSE)=0,0,HLOOKUP(FS$2,Recipes!$H:$GI,'Production Calculator'!$A70+2,FALSE)*$AK70))+IF($AO70=FS$3,$AM70/VLOOKUP($AO70,Data!$A$50:$B$56,2,FALSE),0)</f>
        <v>0</v>
      </c>
      <c r="FT70" s="11">
        <f>IF(FT$2=$A70,0,IF(HLOOKUP(FT$2,Recipes!$H:$GI,'Production Calculator'!$A70+2,FALSE)=0,0,HLOOKUP(FT$2,Recipes!$H:$GI,'Production Calculator'!$A70+2,FALSE)*$AK70))+IF($AO70=FT$3,$AM70/VLOOKUP($AO70,Data!$A$50:$B$56,2,FALSE),0)</f>
        <v>0</v>
      </c>
      <c r="FU70" s="11">
        <f>IF(FU$2=$A70,0,IF(HLOOKUP(FU$2,Recipes!$H:$GI,'Production Calculator'!$A70+2,FALSE)=0,0,HLOOKUP(FU$2,Recipes!$H:$GI,'Production Calculator'!$A70+2,FALSE)*$AK70))+IF($AO70=FU$3,$AM70/VLOOKUP($AO70,Data!$A$50:$B$56,2,FALSE),0)</f>
        <v>0</v>
      </c>
      <c r="FV70" s="11">
        <f>IF(FV$2=$A70,0,IF(HLOOKUP(FV$2,Recipes!$H:$GI,'Production Calculator'!$A70+2,FALSE)=0,0,HLOOKUP(FV$2,Recipes!$H:$GI,'Production Calculator'!$A70+2,FALSE)*$AK70))+IF($AO70=FV$3,$AM70/VLOOKUP($AO70,Data!$A$50:$B$56,2,FALSE),0)</f>
        <v>0</v>
      </c>
      <c r="FW70" s="11">
        <f>IF(FW$2=$A70,0,IF(HLOOKUP(FW$2,Recipes!$H:$GI,'Production Calculator'!$A70+2,FALSE)=0,0,HLOOKUP(FW$2,Recipes!$H:$GI,'Production Calculator'!$A70+2,FALSE)*$AK70))+IF($AO70=FW$3,$AM70/VLOOKUP($AO70,Data!$A$50:$B$56,2,FALSE),0)</f>
        <v>0</v>
      </c>
      <c r="FX70" s="11">
        <f>IF(FX$2=$A70,0,IF(HLOOKUP(FX$2,Recipes!$H:$GI,'Production Calculator'!$A70+2,FALSE)=0,0,HLOOKUP(FX$2,Recipes!$H:$GI,'Production Calculator'!$A70+2,FALSE)*$AK70))+IF($AO70=FX$3,$AM70/VLOOKUP($AO70,Data!$A$50:$B$56,2,FALSE),0)</f>
        <v>0</v>
      </c>
      <c r="FY70" s="11">
        <f>IF(FY$2=$A70,0,IF(HLOOKUP(FY$2,Recipes!$H:$GI,'Production Calculator'!$A70+2,FALSE)=0,0,HLOOKUP(FY$2,Recipes!$H:$GI,'Production Calculator'!$A70+2,FALSE)*$AK70))+IF($AO70=FY$3,$AM70/VLOOKUP($AO70,Data!$A$50:$B$56,2,FALSE),0)</f>
        <v>0</v>
      </c>
      <c r="FZ70" s="11">
        <f>IF(FZ$2=$A70,0,IF(HLOOKUP(FZ$2,Recipes!$H:$GI,'Production Calculator'!$A70+2,FALSE)=0,0,HLOOKUP(FZ$2,Recipes!$H:$GI,'Production Calculator'!$A70+2,FALSE)*$AK70))+IF($AO70=FZ$3,$AM70/VLOOKUP($AO70,Data!$A$50:$B$56,2,FALSE),0)</f>
        <v>0</v>
      </c>
      <c r="GA70" s="11">
        <f>IF(GA$2=$A70,0,IF(HLOOKUP(GA$2,Recipes!$H:$GI,'Production Calculator'!$A70+2,FALSE)=0,0,HLOOKUP(GA$2,Recipes!$H:$GI,'Production Calculator'!$A70+2,FALSE)*$AK70))+IF($AO70=GA$3,$AM70/VLOOKUP($AO70,Data!$A$50:$B$56,2,FALSE),0)</f>
        <v>0</v>
      </c>
      <c r="GB70" s="11">
        <f>IF(GB$2=$A70,0,IF(HLOOKUP(GB$2,Recipes!$H:$GI,'Production Calculator'!$A70+2,FALSE)=0,0,HLOOKUP(GB$2,Recipes!$H:$GI,'Production Calculator'!$A70+2,FALSE)*$AK70))+IF($AO70=GB$3,$AM70/VLOOKUP($AO70,Data!$A$50:$B$56,2,FALSE),0)</f>
        <v>0</v>
      </c>
      <c r="GC70" s="11">
        <f>IF(GC$2=$A70,0,IF(HLOOKUP(GC$2,Recipes!$H:$GI,'Production Calculator'!$A70+2,FALSE)=0,0,HLOOKUP(GC$2,Recipes!$H:$GI,'Production Calculator'!$A70+2,FALSE)*$AK70))+IF($AO70=GC$3,$AM70/VLOOKUP($AO70,Data!$A$50:$B$56,2,FALSE),0)</f>
        <v>0</v>
      </c>
      <c r="GD70" s="11">
        <f>IF(GD$2=$A70,0,IF(HLOOKUP(GD$2,Recipes!$H:$GI,'Production Calculator'!$A70+2,FALSE)=0,0,HLOOKUP(GD$2,Recipes!$H:$GI,'Production Calculator'!$A70+2,FALSE)*$AK70))+IF($AO70=GD$3,$AM70/VLOOKUP($AO70,Data!$A$50:$B$56,2,FALSE),0)</f>
        <v>0</v>
      </c>
      <c r="GE70" s="11">
        <f>IF(GE$2=$A70,0,IF(HLOOKUP(GE$2,Recipes!$H:$GI,'Production Calculator'!$A70+2,FALSE)=0,0,HLOOKUP(GE$2,Recipes!$H:$GI,'Production Calculator'!$A70+2,FALSE)*$AK70))+IF($AO70=GE$3,$AM70/VLOOKUP($AO70,Data!$A$50:$B$56,2,FALSE),0)</f>
        <v>0</v>
      </c>
      <c r="GF70" s="11">
        <f>IF(GF$2=$A70,0,IF(HLOOKUP(GF$2,Recipes!$H:$GI,'Production Calculator'!$A70+2,FALSE)=0,0,HLOOKUP(GF$2,Recipes!$H:$GI,'Production Calculator'!$A70+2,FALSE)*$AK70))+IF($AO70=GF$3,$AM70/VLOOKUP($AO70,Data!$A$50:$B$56,2,FALSE),0)</f>
        <v>0</v>
      </c>
      <c r="GG70" s="11">
        <f>IF(GG$2=$A70,0,IF(HLOOKUP(GG$2,Recipes!$H:$GI,'Production Calculator'!$A70+2,FALSE)=0,0,HLOOKUP(GG$2,Recipes!$H:$GI,'Production Calculator'!$A70+2,FALSE)*$AK70))+IF($AO70=GG$3,$AM70/VLOOKUP($AO70,Data!$A$50:$B$56,2,FALSE),0)</f>
        <v>0</v>
      </c>
      <c r="GH70" s="11">
        <f>IF(GH$2=$A70,0,IF(HLOOKUP(GH$2,Recipes!$H:$GI,'Production Calculator'!$A70+2,FALSE)=0,0,HLOOKUP(GH$2,Recipes!$H:$GI,'Production Calculator'!$A70+2,FALSE)*$AK70))+IF($AO70=GH$3,$AM70/VLOOKUP($AO70,Data!$A$50:$B$56,2,FALSE),0)</f>
        <v>0</v>
      </c>
      <c r="GI70" s="11">
        <f>IF(GI$2=$A70,0,IF(HLOOKUP(GI$2,Recipes!$H:$GI,'Production Calculator'!$A70+2,FALSE)=0,0,HLOOKUP(GI$2,Recipes!$H:$GI,'Production Calculator'!$A70+2,FALSE)*$AK70))+IF($AO70=GI$3,$AM70/VLOOKUP($AO70,Data!$A$50:$B$56,2,FALSE),0)</f>
        <v>0</v>
      </c>
      <c r="GJ70" s="11">
        <f>IF(GJ$2=$A70,0,IF(HLOOKUP(GJ$2,Recipes!$H:$GI,'Production Calculator'!$A70+2,FALSE)=0,0,HLOOKUP(GJ$2,Recipes!$H:$GI,'Production Calculator'!$A70+2,FALSE)*$AK70))+IF($AO70=GJ$3,$AM70/VLOOKUP($AO70,Data!$A$50:$B$56,2,FALSE),0)</f>
        <v>0</v>
      </c>
      <c r="GK70" s="11">
        <f>IF(GK$2=$A70,0,IF(HLOOKUP(GK$2,Recipes!$H:$GI,'Production Calculator'!$A70+2,FALSE)=0,0,HLOOKUP(GK$2,Recipes!$H:$GI,'Production Calculator'!$A70+2,FALSE)*$AK70))+IF($AO70=GK$3,$AM70/VLOOKUP($AO70,Data!$A$50:$B$56,2,FALSE),0)</f>
        <v>0</v>
      </c>
      <c r="GL70" s="11">
        <f>IF(GL$2=$A70,0,IF(HLOOKUP(GL$2,Recipes!$H:$GI,'Production Calculator'!$A70+2,FALSE)=0,0,HLOOKUP(GL$2,Recipes!$H:$GI,'Production Calculator'!$A70+2,FALSE)*$AK70))+IF($AO70=GL$3,$AM70/VLOOKUP($AO70,Data!$A$50:$B$56,2,FALSE),0)</f>
        <v>0</v>
      </c>
      <c r="GM70" s="11">
        <f>IF(GM$2=$A70,0,IF(HLOOKUP(GM$2,Recipes!$H:$GI,'Production Calculator'!$A70+2,FALSE)=0,0,HLOOKUP(GM$2,Recipes!$H:$GI,'Production Calculator'!$A70+2,FALSE)*$AK70))+IF($AO70=GM$3,$AM70/VLOOKUP($AO70,Data!$A$50:$B$56,2,FALSE),0)</f>
        <v>0</v>
      </c>
      <c r="GN70" s="11">
        <f>IF(GN$2=$A70,0,IF(HLOOKUP(GN$2,Recipes!$H:$GI,'Production Calculator'!$A70+2,FALSE)=0,0,HLOOKUP(GN$2,Recipes!$H:$GI,'Production Calculator'!$A70+2,FALSE)*$AK70))+IF($AO70=GN$3,$AM70/VLOOKUP($AO70,Data!$A$50:$B$56,2,FALSE),0)</f>
        <v>0</v>
      </c>
      <c r="GO70" s="11">
        <f>IF(GO$2=$A70,0,IF(HLOOKUP(GO$2,Recipes!$H:$GI,'Production Calculator'!$A70+2,FALSE)=0,0,HLOOKUP(GO$2,Recipes!$H:$GI,'Production Calculator'!$A70+2,FALSE)*$AK70))+IF($AO70=GO$3,$AM70/VLOOKUP($AO70,Data!$A$50:$B$56,2,FALSE),0)</f>
        <v>0</v>
      </c>
      <c r="GP70" s="11">
        <f>IF(GP$2=$A70,0,IF(HLOOKUP(GP$2,Recipes!$H:$GI,'Production Calculator'!$A70+2,FALSE)=0,0,HLOOKUP(GP$2,Recipes!$H:$GI,'Production Calculator'!$A70+2,FALSE)*$AK70))+IF($AO70=GP$3,$AM70/VLOOKUP($AO70,Data!$A$50:$B$56,2,FALSE),0)</f>
        <v>0</v>
      </c>
      <c r="GQ70" s="11">
        <f>IF(GQ$2=$A70,0,IF(HLOOKUP(GQ$2,Recipes!$H:$GI,'Production Calculator'!$A70+2,FALSE)=0,0,HLOOKUP(GQ$2,Recipes!$H:$GI,'Production Calculator'!$A70+2,FALSE)*$AK70))+IF($AO70=GQ$3,$AM70/VLOOKUP($AO70,Data!$A$50:$B$56,2,FALSE),0)</f>
        <v>0</v>
      </c>
      <c r="GR70" s="11">
        <f>IF(GR$2=$A70,0,IF(HLOOKUP(GR$2,Recipes!$H:$GI,'Production Calculator'!$A70+2,FALSE)=0,0,HLOOKUP(GR$2,Recipes!$H:$GI,'Production Calculator'!$A70+2,FALSE)*$AK70))+IF($AO70=GR$3,$AM70/VLOOKUP($AO70,Data!$A$50:$B$56,2,FALSE),0)</f>
        <v>0</v>
      </c>
      <c r="GS70" s="11">
        <f>IF(GS$2=$A70,0,IF(HLOOKUP(GS$2,Recipes!$H:$GI,'Production Calculator'!$A70+2,FALSE)=0,0,HLOOKUP(GS$2,Recipes!$H:$GI,'Production Calculator'!$A70+2,FALSE)*$AK70))+IF($AO70=GS$3,$AM70/VLOOKUP($AO70,Data!$A$50:$B$56,2,FALSE),0)</f>
        <v>0</v>
      </c>
      <c r="GT70" s="11">
        <f>IF(GT$2=$A70,0,IF(HLOOKUP(GT$2,Recipes!$H:$GI,'Production Calculator'!$A70+2,FALSE)=0,0,HLOOKUP(GT$2,Recipes!$H:$GI,'Production Calculator'!$A70+2,FALSE)*$AK70))+IF($AO70=GT$3,$AM70/VLOOKUP($AO70,Data!$A$50:$B$56,2,FALSE),0)</f>
        <v>0</v>
      </c>
      <c r="GU70" s="11">
        <f>IF(GU$2=$A70,0,IF(HLOOKUP(GU$2,Recipes!$H:$GI,'Production Calculator'!$A70+2,FALSE)=0,0,HLOOKUP(GU$2,Recipes!$H:$GI,'Production Calculator'!$A70+2,FALSE)*$AK70))+IF($AO70=GU$3,$AM70/VLOOKUP($AO70,Data!$A$50:$B$56,2,FALSE),0)</f>
        <v>0</v>
      </c>
      <c r="GV70" s="11">
        <f>IF(GV$2=$A70,0,IF(HLOOKUP(GV$2,Recipes!$H:$GI,'Production Calculator'!$A70+2,FALSE)=0,0,HLOOKUP(GV$2,Recipes!$H:$GI,'Production Calculator'!$A70+2,FALSE)*$AK70))+IF($AO70=GV$3,$AM70/VLOOKUP($AO70,Data!$A$50:$B$56,2,FALSE),0)</f>
        <v>0</v>
      </c>
      <c r="GW70" s="11">
        <f>IF(GW$2=$A70,0,IF(HLOOKUP(GW$2,Recipes!$H:$GI,'Production Calculator'!$A70+2,FALSE)=0,0,HLOOKUP(GW$2,Recipes!$H:$GI,'Production Calculator'!$A70+2,FALSE)*$AK70))+IF($AO70=GW$3,$AM70/VLOOKUP($AO70,Data!$A$50:$B$56,2,FALSE),0)</f>
        <v>0</v>
      </c>
      <c r="GX70" s="11">
        <f>IF(GX$2=$A70,0,IF(HLOOKUP(GX$2,Recipes!$H:$GI,'Production Calculator'!$A70+2,FALSE)=0,0,HLOOKUP(GX$2,Recipes!$H:$GI,'Production Calculator'!$A70+2,FALSE)*$AK70))+IF($AO70=GX$3,$AM70/VLOOKUP($AO70,Data!$A$50:$B$56,2,FALSE),0)</f>
        <v>0</v>
      </c>
      <c r="GY70" s="11">
        <f>IF(GY$2=$A70,0,IF(HLOOKUP(GY$2,Recipes!$H:$GI,'Production Calculator'!$A70+2,FALSE)=0,0,HLOOKUP(GY$2,Recipes!$H:$GI,'Production Calculator'!$A70+2,FALSE)*$AK70))+IF($AO70=GY$3,$AM70/VLOOKUP($AO70,Data!$A$50:$B$56,2,FALSE),0)</f>
        <v>0</v>
      </c>
      <c r="GZ70" s="11">
        <f>IF(GZ$2=$A70,0,IF(HLOOKUP(GZ$2,Recipes!$H:$GI,'Production Calculator'!$A70+2,FALSE)=0,0,HLOOKUP(GZ$2,Recipes!$H:$GI,'Production Calculator'!$A70+2,FALSE)*$AK70))+IF($AO70=GZ$3,$AM70/VLOOKUP($AO70,Data!$A$50:$B$56,2,FALSE),0)</f>
        <v>0</v>
      </c>
      <c r="HA70" s="11">
        <f>IF(HA$2=$A70,0,IF(HLOOKUP(HA$2,Recipes!$H:$GI,'Production Calculator'!$A70+2,FALSE)=0,0,HLOOKUP(HA$2,Recipes!$H:$GI,'Production Calculator'!$A70+2,FALSE)*$AK70))+IF($AO70=HA$3,$AM70/VLOOKUP($AO70,Data!$A$50:$B$56,2,FALSE),0)</f>
        <v>0</v>
      </c>
      <c r="HB70" s="11">
        <f>IF(HB$2=$A70,0,IF(HLOOKUP(HB$2,Recipes!$H:$GI,'Production Calculator'!$A70+2,FALSE)=0,0,HLOOKUP(HB$2,Recipes!$H:$GI,'Production Calculator'!$A70+2,FALSE)*$AK70))+IF($AO70=HB$3,$AM70/VLOOKUP($AO70,Data!$A$50:$B$56,2,FALSE),0)</f>
        <v>0</v>
      </c>
      <c r="HC70" s="11">
        <f>IF(HC$2=$A70,0,IF(HLOOKUP(HC$2,Recipes!$H:$GI,'Production Calculator'!$A70+2,FALSE)=0,0,HLOOKUP(HC$2,Recipes!$H:$GI,'Production Calculator'!$A70+2,FALSE)*$AK70))+IF($AO70=HC$3,$AM70/VLOOKUP($AO70,Data!$A$50:$B$56,2,FALSE),0)</f>
        <v>0</v>
      </c>
      <c r="HD70" s="11">
        <f>IF(HD$2=$A70,0,IF(HLOOKUP(HD$2,Recipes!$H:$GI,'Production Calculator'!$A70+2,FALSE)=0,0,HLOOKUP(HD$2,Recipes!$H:$GI,'Production Calculator'!$A70+2,FALSE)*$AK70))+IF($AO70=HD$3,$AM70/VLOOKUP($AO70,Data!$A$50:$B$56,2,FALSE),0)</f>
        <v>0</v>
      </c>
      <c r="HE70" s="11">
        <f>IF(HE$2=$A70,0,IF(HLOOKUP(HE$2,Recipes!$H:$GI,'Production Calculator'!$A70+2,FALSE)=0,0,HLOOKUP(HE$2,Recipes!$H:$GI,'Production Calculator'!$A70+2,FALSE)*$AK70))+IF($AO70=HE$3,$AM70/VLOOKUP($AO70,Data!$A$50:$B$56,2,FALSE),0)</f>
        <v>0</v>
      </c>
      <c r="HF70" s="11">
        <f>IF(HF$2=$A70,0,IF(HLOOKUP(HF$2,Recipes!$H:$GI,'Production Calculator'!$A70+2,FALSE)=0,0,HLOOKUP(HF$2,Recipes!$H:$GI,'Production Calculator'!$A70+2,FALSE)*$AK70))+IF($AO70=HF$3,$AM70/VLOOKUP($AO70,Data!$A$50:$B$56,2,FALSE),0)</f>
        <v>0</v>
      </c>
      <c r="HG70" s="11">
        <f>IF(HG$2=$A70,0,IF(HLOOKUP(HG$2,Recipes!$H:$GI,'Production Calculator'!$A70+2,FALSE)=0,0,HLOOKUP(HG$2,Recipes!$H:$GI,'Production Calculator'!$A70+2,FALSE)*$AK70))+IF($AO70=HG$3,$AM70/VLOOKUP($AO70,Data!$A$50:$B$56,2,FALSE),0)</f>
        <v>0</v>
      </c>
      <c r="HH70" s="11">
        <f>IF(HH$2=$A70,0,IF(HLOOKUP(HH$2,Recipes!$H:$GI,'Production Calculator'!$A70+2,FALSE)=0,0,HLOOKUP(HH$2,Recipes!$H:$GI,'Production Calculator'!$A70+2,FALSE)*$AK70))+IF($AO70=HH$3,$AM70/VLOOKUP($AO70,Data!$A$50:$B$56,2,FALSE),0)</f>
        <v>0</v>
      </c>
      <c r="HI70" s="11">
        <f>IF(HI$2=$A70,0,IF(HLOOKUP(HI$2,Recipes!$H:$GI,'Production Calculator'!$A70+2,FALSE)=0,0,HLOOKUP(HI$2,Recipes!$H:$GI,'Production Calculator'!$A70+2,FALSE)*$AK70))+IF($AO70=HI$3,$AM70/VLOOKUP($AO70,Data!$A$50:$B$56,2,FALSE),0)</f>
        <v>0</v>
      </c>
      <c r="HJ70" s="11">
        <f>IF(HJ$2=$A70,0,IF(HLOOKUP(HJ$2,Recipes!$H:$GI,'Production Calculator'!$A70+2,FALSE)=0,0,HLOOKUP(HJ$2,Recipes!$H:$GI,'Production Calculator'!$A70+2,FALSE)*$AK70))+IF($AO70=HJ$3,$AM70/VLOOKUP($AO70,Data!$A$50:$B$56,2,FALSE),0)</f>
        <v>0</v>
      </c>
      <c r="HK70" s="11">
        <f>IF(HK$2=$A70,0,IF(HLOOKUP(HK$2,Recipes!$H:$GI,'Production Calculator'!$A70+2,FALSE)=0,0,HLOOKUP(HK$2,Recipes!$H:$GI,'Production Calculator'!$A70+2,FALSE)*$AK70))+IF($AO70=HK$3,$AM70/VLOOKUP($AO70,Data!$A$50:$B$56,2,FALSE),0)</f>
        <v>0</v>
      </c>
      <c r="HL70" s="11">
        <f>IF(HL$2=$A70,0,IF(HLOOKUP(HL$2,Recipes!$H:$GI,'Production Calculator'!$A70+2,FALSE)=0,0,HLOOKUP(HL$2,Recipes!$H:$GI,'Production Calculator'!$A70+2,FALSE)*$AK70))+IF($AO70=HL$3,$AM70/VLOOKUP($AO70,Data!$A$50:$B$56,2,FALSE),0)</f>
        <v>0</v>
      </c>
      <c r="HM70" s="11">
        <f>IF(HM$2=$A70,0,IF(HLOOKUP(HM$2,Recipes!$H:$GI,'Production Calculator'!$A70+2,FALSE)=0,0,HLOOKUP(HM$2,Recipes!$H:$GI,'Production Calculator'!$A70+2,FALSE)*$AK70))+IF($AO70=HM$3,$AM70/VLOOKUP($AO70,Data!$A$50:$B$56,2,FALSE),0)</f>
        <v>0</v>
      </c>
      <c r="HN70" s="11">
        <f>IF(HN$2=$A70,0,IF(HLOOKUP(HN$2,Recipes!$H:$GI,'Production Calculator'!$A70+2,FALSE)=0,0,HLOOKUP(HN$2,Recipes!$H:$GI,'Production Calculator'!$A70+2,FALSE)*$AK70))+IF($AO70=HN$3,$AM70/VLOOKUP($AO70,Data!$A$50:$B$56,2,FALSE),0)</f>
        <v>0</v>
      </c>
      <c r="HO70" s="11">
        <f>IF(HO$2=$A70,0,IF(HLOOKUP(HO$2,Recipes!$H:$GI,'Production Calculator'!$A70+2,FALSE)=0,0,HLOOKUP(HO$2,Recipes!$H:$GI,'Production Calculator'!$A70+2,FALSE)*$AK70))+IF($AO70=HO$3,$AM70/VLOOKUP($AO70,Data!$A$50:$B$56,2,FALSE),0)</f>
        <v>0</v>
      </c>
      <c r="HP70" s="11">
        <f>IF(HP$2=$A70,0,IF(HLOOKUP(HP$2,Recipes!$H:$GI,'Production Calculator'!$A70+2,FALSE)=0,0,HLOOKUP(HP$2,Recipes!$H:$GI,'Production Calculator'!$A70+2,FALSE)*$AK70))+IF($AO70=HP$3,$AM70/VLOOKUP($AO70,Data!$A$50:$B$56,2,FALSE),0)</f>
        <v>0</v>
      </c>
      <c r="HQ70" s="11">
        <f>IF(HQ$2=$A70,0,IF(HLOOKUP(HQ$2,Recipes!$H:$GI,'Production Calculator'!$A70+2,FALSE)=0,0,HLOOKUP(HQ$2,Recipes!$H:$GI,'Production Calculator'!$A70+2,FALSE)*$AK70))+IF($AO70=HQ$3,$AM70/VLOOKUP($AO70,Data!$A$50:$B$56,2,FALSE),0)</f>
        <v>0</v>
      </c>
      <c r="HR70" s="11">
        <f>IF(HR$2=$A70,0,IF(HLOOKUP(HR$2,Recipes!$H:$GI,'Production Calculator'!$A70+2,FALSE)=0,0,HLOOKUP(HR$2,Recipes!$H:$GI,'Production Calculator'!$A70+2,FALSE)*$AK70))+IF($AO70=HR$3,$AM70/VLOOKUP($AO70,Data!$A$50:$B$56,2,FALSE),0)</f>
        <v>0</v>
      </c>
      <c r="HS70" s="121"/>
    </row>
    <row r="71" spans="1:227" x14ac:dyDescent="0.45">
      <c r="A71">
        <v>50</v>
      </c>
      <c r="B71" s="107" t="str">
        <f>VLOOKUP(A71,Recipes!A:B,2)</f>
        <v>Iron gear wheel</v>
      </c>
      <c r="C71" s="128">
        <v>0</v>
      </c>
      <c r="D71" s="108">
        <f t="shared" si="117"/>
        <v>0</v>
      </c>
      <c r="E71" s="127" t="s">
        <v>1</v>
      </c>
      <c r="F71" s="109">
        <f>VLOOKUP(A71,Recipes!$A$3:$G$186,6,FALSE)</f>
        <v>1</v>
      </c>
      <c r="G71" s="109">
        <f>VLOOKUP(A71,Recipes!$A$3:$G$186,7,FALSE)</f>
        <v>0</v>
      </c>
      <c r="H71" s="110">
        <f t="shared" si="118"/>
        <v>0</v>
      </c>
      <c r="I71" s="109">
        <f>VLOOKUP(E71,Data!$A$2:$C$26,3, FALSE)</f>
        <v>4</v>
      </c>
      <c r="J71" s="149">
        <v>0</v>
      </c>
      <c r="K71" s="149">
        <v>0</v>
      </c>
      <c r="L71" s="149">
        <v>0</v>
      </c>
      <c r="M71" s="150">
        <v>0</v>
      </c>
      <c r="N71" s="150">
        <v>0</v>
      </c>
      <c r="O71" s="150">
        <v>0</v>
      </c>
      <c r="P71" s="151">
        <v>0</v>
      </c>
      <c r="Q71" s="151">
        <v>0</v>
      </c>
      <c r="R71" s="151">
        <v>0</v>
      </c>
      <c r="S71">
        <f t="shared" si="133"/>
        <v>0</v>
      </c>
      <c r="T71">
        <f t="shared" si="134"/>
        <v>0</v>
      </c>
      <c r="U71">
        <f t="shared" si="135"/>
        <v>0</v>
      </c>
      <c r="V71">
        <f t="shared" si="136"/>
        <v>0</v>
      </c>
      <c r="W71">
        <f t="shared" si="137"/>
        <v>0</v>
      </c>
      <c r="X71">
        <f t="shared" si="138"/>
        <v>0</v>
      </c>
      <c r="Y71">
        <f t="shared" si="139"/>
        <v>0</v>
      </c>
      <c r="Z71">
        <f t="shared" si="140"/>
        <v>0</v>
      </c>
      <c r="AA71">
        <f t="shared" si="141"/>
        <v>0</v>
      </c>
      <c r="AB71" s="111">
        <f>VLOOKUP($A71,Recipes!$A:$G,4)</f>
        <v>0.5</v>
      </c>
      <c r="AC71" s="111">
        <f>VLOOKUP($A71,Recipes!$A:$G,5)</f>
        <v>1</v>
      </c>
      <c r="AD71" s="111">
        <f t="shared" si="128"/>
        <v>2</v>
      </c>
      <c r="AE71" s="111">
        <f>VLOOKUP(E71,Data!$A$2:$F$26,5,FALSE)</f>
        <v>0</v>
      </c>
      <c r="AF71" s="111">
        <f>VLOOKUP(E71,Data!$A$2:$F$26,4,FALSE)</f>
        <v>210</v>
      </c>
      <c r="AG71" s="111">
        <f>VLOOKUP(E71,Data!$A$2:$B$26,2, FALSE)</f>
        <v>1.25</v>
      </c>
      <c r="AH71" s="111">
        <f>1+VLOOKUP($J$3,Data!$A$40:$D$48,2,FALSE)*$J71+VLOOKUP($K$3,Data!$A$40:$D$48,2,FALSE)*$K71+VLOOKUP($L$3,Data!$A$40:$D$48,2,FALSE)*$L71+VLOOKUP($M$3,Data!$A$40:$D$48,2,FALSE)*$M71+VLOOKUP($N$3,Data!$A$40:$D$48,2,FALSE)*$N71+VLOOKUP($O$3,Data!$A$40:$D$48,2,FALSE)*$O71+VLOOKUP($P$3,Data!$A$40:$D$48,2,FALSE)*$P71+VLOOKUP($Q$3,Data!$A$40:$D$48,2,FALSE)*$Q71+VLOOKUP($R$3,Data!$A$40:$D$48,2,FALSE)*$R71</f>
        <v>1</v>
      </c>
      <c r="AI71" s="111">
        <f>MAX(1+VLOOKUP($J$3,Data!$A$40:$D$48,3,FALSE)*$J71+VLOOKUP($K$3,Data!$A$40:$D$48,3,FALSE)*$K71+VLOOKUP($L$3,Data!$A$40:$D$48,3,FALSE)*$L71+VLOOKUP($M$3,Data!$A$40:$D$48,3,FALSE)*$M71+VLOOKUP($N$3,Data!$A$40:$D$48,3,FALSE)*$N71+VLOOKUP($O$3,Data!$A$40:$D$48,3,FALSE)*$O71+VLOOKUP($P$3,Data!$A$40:$D$48,3,FALSE)*$P71+VLOOKUP($Q$3,Data!$A$40:$D$48,3,FALSE)*$Q71+VLOOKUP($R$3,Data!$A$40:$D$48,3,FALSE)*$R71,0)</f>
        <v>1</v>
      </c>
      <c r="AJ71" s="111">
        <f>MAX(1-(VLOOKUP($J$3,Data!$A$40:$D$48,4,FALSE)*$J71+VLOOKUP($K$3,Data!$A$40:$D$48,4,FALSE)*$K71+VLOOKUP($L$3,Data!$A$40:$D$48,4,FALSE)*$L71+VLOOKUP($M$3,Data!$A$40:$D$48,4,FALSE)*$M71+VLOOKUP($N$3,Data!$A$40:$D$48,4,FALSE)*$N71+VLOOKUP($O$3,Data!$A$40:$D$48,4,FALSE)*$O71+VLOOKUP($P$3,Data!$A$40:$D$48,4,FALSE)*$P71+VLOOKUP($Q$3,Data!$A$40:$D$48,4,FALSE)*$Q71+VLOOKUP($R$3,Data!$A$40:$D$48,4,FALSE)*$R71),0.2)</f>
        <v>1</v>
      </c>
      <c r="AK71" s="112">
        <f t="shared" si="129"/>
        <v>0</v>
      </c>
      <c r="AL71" s="111">
        <f t="shared" si="130"/>
        <v>2.5</v>
      </c>
      <c r="AM71" s="111">
        <f t="shared" si="131"/>
        <v>0</v>
      </c>
      <c r="AN71" s="111">
        <f t="shared" si="132"/>
        <v>0</v>
      </c>
      <c r="AO71" s="131" t="s">
        <v>298</v>
      </c>
      <c r="AP71" s="11"/>
      <c r="AQ71" s="11">
        <f>IF(AQ$2=$A71,0,IF(HLOOKUP(AQ$2,Recipes!$H:$GI,'Production Calculator'!$A71+2,FALSE)=0,0,HLOOKUP(AQ$2,Recipes!$H:$GI,'Production Calculator'!$A71+2,FALSE)*$AK71))+IF($AO71=AQ$3,$AM71/VLOOKUP($AO71,Data!$A$50:$B$56,2,FALSE),0)</f>
        <v>0</v>
      </c>
      <c r="AR71" s="11">
        <f>IF(AR$2=$A71,0,IF(HLOOKUP(AR$2,Recipes!$H:$GI,'Production Calculator'!$A71+2,FALSE)=0,0,HLOOKUP(AR$2,Recipes!$H:$GI,'Production Calculator'!$A71+2,FALSE)*$AK71))+IF($AO71=AR$3,$AM71/VLOOKUP($AO71,Data!$A$50:$B$56,2,FALSE),0)</f>
        <v>0</v>
      </c>
      <c r="AS71" s="11">
        <f>IF(AS$2=$A71,0,IF(HLOOKUP(AS$2,Recipes!$H:$GI,'Production Calculator'!$A71+2,FALSE)=0,0,HLOOKUP(AS$2,Recipes!$H:$GI,'Production Calculator'!$A71+2,FALSE)*$AK71))+IF($AO71=AS$3,$AM71/VLOOKUP($AO71,Data!$A$50:$B$56,2,FALSE),0)</f>
        <v>0</v>
      </c>
      <c r="AT71" s="11">
        <f>IF(AT$2=$A71,0,IF(HLOOKUP(AT$2,Recipes!$H:$GI,'Production Calculator'!$A71+2,FALSE)=0,0,HLOOKUP(AT$2,Recipes!$H:$GI,'Production Calculator'!$A71+2,FALSE)*$AK71))+IF($AO71=AT$3,$AM71/VLOOKUP($AO71,Data!$A$50:$B$56,2,FALSE),0)</f>
        <v>0</v>
      </c>
      <c r="AU71" s="11">
        <f>IF(AU$2=$A71,0,IF(HLOOKUP(AU$2,Recipes!$H:$GI,'Production Calculator'!$A71+2,FALSE)=0,0,HLOOKUP(AU$2,Recipes!$H:$GI,'Production Calculator'!$A71+2,FALSE)*$AK71))+IF($AO71=AU$3,$AM71/VLOOKUP($AO71,Data!$A$50:$B$56,2,FALSE),0)</f>
        <v>0</v>
      </c>
      <c r="AV71" s="11">
        <f>IF(AV$2=$A71,0,IF(HLOOKUP(AV$2,Recipes!$H:$GI,'Production Calculator'!$A71+2,FALSE)=0,0,HLOOKUP(AV$2,Recipes!$H:$GI,'Production Calculator'!$A71+2,FALSE)*$AK71))+IF($AO71=AV$3,$AM71/VLOOKUP($AO71,Data!$A$50:$B$56,2,FALSE),0)</f>
        <v>0</v>
      </c>
      <c r="AW71" s="11">
        <f>IF(AW$2=$A71,0,IF(HLOOKUP(AW$2,Recipes!$H:$GI,'Production Calculator'!$A71+2,FALSE)=0,0,HLOOKUP(AW$2,Recipes!$H:$GI,'Production Calculator'!$A71+2,FALSE)*$AK71))+IF($AO71=AW$3,$AM71/VLOOKUP($AO71,Data!$A$50:$B$56,2,FALSE),0)</f>
        <v>0</v>
      </c>
      <c r="AX71" s="11">
        <f>IF(AX$2=$A71,0,IF(HLOOKUP(AX$2,Recipes!$H:$GI,'Production Calculator'!$A71+2,FALSE)=0,0,HLOOKUP(AX$2,Recipes!$H:$GI,'Production Calculator'!$A71+2,FALSE)*$AK71))+IF($AO71=AX$3,$AM71/VLOOKUP($AO71,Data!$A$50:$B$56,2,FALSE),0)</f>
        <v>0</v>
      </c>
      <c r="AY71" s="11">
        <f>IF(AY$2=$A71,0,IF(HLOOKUP(AY$2,Recipes!$H:$GI,'Production Calculator'!$A71+2,FALSE)=0,0,HLOOKUP(AY$2,Recipes!$H:$GI,'Production Calculator'!$A71+2,FALSE)*$AK71))+IF($AO71=AY$3,$AM71/VLOOKUP($AO71,Data!$A$50:$B$56,2,FALSE),0)</f>
        <v>0</v>
      </c>
      <c r="AZ71" s="11">
        <f>IF(AZ$2=$A71,0,IF(HLOOKUP(AZ$2,Recipes!$H:$GI,'Production Calculator'!$A71+2,FALSE)=0,0,HLOOKUP(AZ$2,Recipes!$H:$GI,'Production Calculator'!$A71+2,FALSE)*$AK71))+IF($AO71=AZ$3,$AM71/VLOOKUP($AO71,Data!$A$50:$B$56,2,FALSE),0)</f>
        <v>0</v>
      </c>
      <c r="BA71" s="11">
        <f>IF(BA$2=$A71,0,IF(HLOOKUP(BA$2,Recipes!$H:$GI,'Production Calculator'!$A71+2,FALSE)=0,0,HLOOKUP(BA$2,Recipes!$H:$GI,'Production Calculator'!$A71+2,FALSE)*$AK71))+IF($AO71=BA$3,$AM71/VLOOKUP($AO71,Data!$A$50:$B$56,2,FALSE),0)</f>
        <v>0</v>
      </c>
      <c r="BB71" s="11">
        <f>IF(BB$2=$A71,0,IF(HLOOKUP(BB$2,Recipes!$H:$GI,'Production Calculator'!$A71+2,FALSE)=0,0,HLOOKUP(BB$2,Recipes!$H:$GI,'Production Calculator'!$A71+2,FALSE)*$AK71))+IF($AO71=BB$3,$AM71/VLOOKUP($AO71,Data!$A$50:$B$56,2,FALSE),0)</f>
        <v>0</v>
      </c>
      <c r="BC71" s="11">
        <f>IF(BC$2=$A71,0,IF(HLOOKUP(BC$2,Recipes!$H:$GI,'Production Calculator'!$A71+2,FALSE)=0,0,HLOOKUP(BC$2,Recipes!$H:$GI,'Production Calculator'!$A71+2,FALSE)*$AK71))+IF($AO71=BC$3,$AM71/VLOOKUP($AO71,Data!$A$50:$B$56,2,FALSE),0)</f>
        <v>0</v>
      </c>
      <c r="BD71" s="11">
        <f>IF(BD$2=$A71,0,IF(HLOOKUP(BD$2,Recipes!$H:$GI,'Production Calculator'!$A71+2,FALSE)=0,0,HLOOKUP(BD$2,Recipes!$H:$GI,'Production Calculator'!$A71+2,FALSE)*$AK71))+IF($AO71=BD$3,$AM71/VLOOKUP($AO71,Data!$A$50:$B$56,2,FALSE),0)</f>
        <v>0</v>
      </c>
      <c r="BE71" s="11">
        <f>IF(BE$2=$A71,0,IF(HLOOKUP(BE$2,Recipes!$H:$GI,'Production Calculator'!$A71+2,FALSE)=0,0,HLOOKUP(BE$2,Recipes!$H:$GI,'Production Calculator'!$A71+2,FALSE)*$AK71))+IF($AO71=BE$3,$AM71/VLOOKUP($AO71,Data!$A$50:$B$56,2,FALSE),0)</f>
        <v>0</v>
      </c>
      <c r="BF71" s="11">
        <f>IF(BF$2=$A71,0,IF(HLOOKUP(BF$2,Recipes!$H:$GI,'Production Calculator'!$A71+2,FALSE)=0,0,HLOOKUP(BF$2,Recipes!$H:$GI,'Production Calculator'!$A71+2,FALSE)*$AK71))+IF($AO71=BF$3,$AM71/VLOOKUP($AO71,Data!$A$50:$B$56,2,FALSE),0)</f>
        <v>0</v>
      </c>
      <c r="BG71" s="11">
        <f>IF(BG$2=$A71,0,IF(HLOOKUP(BG$2,Recipes!$H:$GI,'Production Calculator'!$A71+2,FALSE)=0,0,HLOOKUP(BG$2,Recipes!$H:$GI,'Production Calculator'!$A71+2,FALSE)*$AK71))+IF($AO71=BG$3,$AM71/VLOOKUP($AO71,Data!$A$50:$B$56,2,FALSE),0)</f>
        <v>0</v>
      </c>
      <c r="BH71" s="11">
        <f>IF(BH$2=$A71,0,IF(HLOOKUP(BH$2,Recipes!$H:$GI,'Production Calculator'!$A71+2,FALSE)=0,0,HLOOKUP(BH$2,Recipes!$H:$GI,'Production Calculator'!$A71+2,FALSE)*$AK71))+IF($AO71=BH$3,$AM71/VLOOKUP($AO71,Data!$A$50:$B$56,2,FALSE),0)</f>
        <v>0</v>
      </c>
      <c r="BI71" s="11">
        <f>IF(BI$2=$A71,0,IF(HLOOKUP(BI$2,Recipes!$H:$GI,'Production Calculator'!$A71+2,FALSE)=0,0,HLOOKUP(BI$2,Recipes!$H:$GI,'Production Calculator'!$A71+2,FALSE)*$AK71))+IF($AO71=BI$3,$AM71/VLOOKUP($AO71,Data!$A$50:$B$56,2,FALSE),0)</f>
        <v>0</v>
      </c>
      <c r="BJ71" s="11">
        <f>IF(BJ$2=$A71,0,IF(HLOOKUP(BJ$2,Recipes!$H:$GI,'Production Calculator'!$A71+2,FALSE)=0,0,HLOOKUP(BJ$2,Recipes!$H:$GI,'Production Calculator'!$A71+2,FALSE)*$AK71))+IF($AO71=BJ$3,$AM71/VLOOKUP($AO71,Data!$A$50:$B$56,2,FALSE),0)</f>
        <v>0</v>
      </c>
      <c r="BK71" s="11">
        <f>IF(BK$2=$A71,0,IF(HLOOKUP(BK$2,Recipes!$H:$GI,'Production Calculator'!$A71+2,FALSE)=0,0,HLOOKUP(BK$2,Recipes!$H:$GI,'Production Calculator'!$A71+2,FALSE)*$AK71))+IF($AO71=BK$3,$AM71/VLOOKUP($AO71,Data!$A$50:$B$56,2,FALSE),0)</f>
        <v>0</v>
      </c>
      <c r="BL71" s="11">
        <f>IF(BL$2=$A71,0,IF(HLOOKUP(BL$2,Recipes!$H:$GI,'Production Calculator'!$A71+2,FALSE)=0,0,HLOOKUP(BL$2,Recipes!$H:$GI,'Production Calculator'!$A71+2,FALSE)*$AK71))+IF($AO71=BL$3,$AM71/VLOOKUP($AO71,Data!$A$50:$B$56,2,FALSE),0)</f>
        <v>0</v>
      </c>
      <c r="BM71" s="11">
        <f>IF(BM$2=$A71,0,IF(HLOOKUP(BM$2,Recipes!$H:$GI,'Production Calculator'!$A71+2,FALSE)=0,0,HLOOKUP(BM$2,Recipes!$H:$GI,'Production Calculator'!$A71+2,FALSE)*$AK71))+IF($AO71=BM$3,$AM71/VLOOKUP($AO71,Data!$A$50:$B$56,2,FALSE),0)</f>
        <v>0</v>
      </c>
      <c r="BN71" s="11">
        <f>IF(BN$2=$A71,0,IF(HLOOKUP(BN$2,Recipes!$H:$GI,'Production Calculator'!$A71+2,FALSE)=0,0,HLOOKUP(BN$2,Recipes!$H:$GI,'Production Calculator'!$A71+2,FALSE)*$AK71))+IF($AO71=BN$3,$AM71/VLOOKUP($AO71,Data!$A$50:$B$56,2,FALSE),0)</f>
        <v>0</v>
      </c>
      <c r="BO71" s="11">
        <f>IF(BO$2=$A71,0,IF(HLOOKUP(BO$2,Recipes!$H:$GI,'Production Calculator'!$A71+2,FALSE)=0,0,HLOOKUP(BO$2,Recipes!$H:$GI,'Production Calculator'!$A71+2,FALSE)*$AK71))+IF($AO71=BO$3,$AM71/VLOOKUP($AO71,Data!$A$50:$B$56,2,FALSE),0)</f>
        <v>0</v>
      </c>
      <c r="BP71" s="11">
        <f>IF(BP$2=$A71,0,IF(HLOOKUP(BP$2,Recipes!$H:$GI,'Production Calculator'!$A71+2,FALSE)=0,0,HLOOKUP(BP$2,Recipes!$H:$GI,'Production Calculator'!$A71+2,FALSE)*$AK71))+IF($AO71=BP$3,$AM71/VLOOKUP($AO71,Data!$A$50:$B$56,2,FALSE),0)</f>
        <v>0</v>
      </c>
      <c r="BQ71" s="11">
        <f>IF(BQ$2=$A71,0,IF(HLOOKUP(BQ$2,Recipes!$H:$GI,'Production Calculator'!$A71+2,FALSE)=0,0,HLOOKUP(BQ$2,Recipes!$H:$GI,'Production Calculator'!$A71+2,FALSE)*$AK71))+IF($AO71=BQ$3,$AM71/VLOOKUP($AO71,Data!$A$50:$B$56,2,FALSE),0)</f>
        <v>0</v>
      </c>
      <c r="BR71" s="11">
        <f>IF(BR$2=$A71,0,IF(HLOOKUP(BR$2,Recipes!$H:$GI,'Production Calculator'!$A71+2,FALSE)=0,0,HLOOKUP(BR$2,Recipes!$H:$GI,'Production Calculator'!$A71+2,FALSE)*$AK71))+IF($AO71=BR$3,$AM71/VLOOKUP($AO71,Data!$A$50:$B$56,2,FALSE),0)</f>
        <v>0</v>
      </c>
      <c r="BS71" s="11">
        <f>IF(BS$2=$A71,0,IF(HLOOKUP(BS$2,Recipes!$H:$GI,'Production Calculator'!$A71+2,FALSE)=0,0,HLOOKUP(BS$2,Recipes!$H:$GI,'Production Calculator'!$A71+2,FALSE)*$AK71))+IF($AO71=BS$3,$AM71/VLOOKUP($AO71,Data!$A$50:$B$56,2,FALSE),0)</f>
        <v>0</v>
      </c>
      <c r="BT71" s="11">
        <f>IF(BT$2=$A71,0,IF(HLOOKUP(BT$2,Recipes!$H:$GI,'Production Calculator'!$A71+2,FALSE)=0,0,HLOOKUP(BT$2,Recipes!$H:$GI,'Production Calculator'!$A71+2,FALSE)*$AK71))+IF($AO71=BT$3,$AM71/VLOOKUP($AO71,Data!$A$50:$B$56,2,FALSE),0)</f>
        <v>0</v>
      </c>
      <c r="BU71" s="11">
        <f>IF(BU$2=$A71,0,IF(HLOOKUP(BU$2,Recipes!$H:$GI,'Production Calculator'!$A71+2,FALSE)=0,0,HLOOKUP(BU$2,Recipes!$H:$GI,'Production Calculator'!$A71+2,FALSE)*$AK71))+IF($AO71=BU$3,$AM71/VLOOKUP($AO71,Data!$A$50:$B$56,2,FALSE),0)</f>
        <v>0</v>
      </c>
      <c r="BV71" s="11">
        <f>IF(BV$2=$A71,0,IF(HLOOKUP(BV$2,Recipes!$H:$GI,'Production Calculator'!$A71+2,FALSE)=0,0,HLOOKUP(BV$2,Recipes!$H:$GI,'Production Calculator'!$A71+2,FALSE)*$AK71))+IF($AO71=BV$3,$AM71/VLOOKUP($AO71,Data!$A$50:$B$56,2,FALSE),0)</f>
        <v>0</v>
      </c>
      <c r="BW71" s="11">
        <f>IF(BW$2=$A71,0,IF(HLOOKUP(BW$2,Recipes!$H:$GI,'Production Calculator'!$A71+2,FALSE)=0,0,HLOOKUP(BW$2,Recipes!$H:$GI,'Production Calculator'!$A71+2,FALSE)*$AK71))+IF($AO71=BW$3,$AM71/VLOOKUP($AO71,Data!$A$50:$B$56,2,FALSE),0)</f>
        <v>0</v>
      </c>
      <c r="BX71" s="11">
        <f>IF(BX$2=$A71,0,IF(HLOOKUP(BX$2,Recipes!$H:$GI,'Production Calculator'!$A71+2,FALSE)=0,0,HLOOKUP(BX$2,Recipes!$H:$GI,'Production Calculator'!$A71+2,FALSE)*$AK71))+IF($AO71=BX$3,$AM71/VLOOKUP($AO71,Data!$A$50:$B$56,2,FALSE),0)</f>
        <v>0</v>
      </c>
      <c r="BY71" s="11">
        <f>IF(BY$2=$A71,0,IF(HLOOKUP(BY$2,Recipes!$H:$GI,'Production Calculator'!$A71+2,FALSE)=0,0,HLOOKUP(BY$2,Recipes!$H:$GI,'Production Calculator'!$A71+2,FALSE)*$AK71))+IF($AO71=BY$3,$AM71/VLOOKUP($AO71,Data!$A$50:$B$56,2,FALSE),0)</f>
        <v>0</v>
      </c>
      <c r="BZ71" s="11">
        <f>IF(BZ$2=$A71,0,IF(HLOOKUP(BZ$2,Recipes!$H:$GI,'Production Calculator'!$A71+2,FALSE)=0,0,HLOOKUP(BZ$2,Recipes!$H:$GI,'Production Calculator'!$A71+2,FALSE)*$AK71))+IF($AO71=BZ$3,$AM71/VLOOKUP($AO71,Data!$A$50:$B$56,2,FALSE),0)</f>
        <v>0</v>
      </c>
      <c r="CA71" s="11">
        <f>IF(CA$2=$A71,0,IF(HLOOKUP(CA$2,Recipes!$H:$GI,'Production Calculator'!$A71+2,FALSE)=0,0,HLOOKUP(CA$2,Recipes!$H:$GI,'Production Calculator'!$A71+2,FALSE)*$AK71))+IF($AO71=CA$3,$AM71/VLOOKUP($AO71,Data!$A$50:$B$56,2,FALSE),0)</f>
        <v>0</v>
      </c>
      <c r="CB71" s="11">
        <f>IF(CB$2=$A71,0,IF(HLOOKUP(CB$2,Recipes!$H:$GI,'Production Calculator'!$A71+2,FALSE)=0,0,HLOOKUP(CB$2,Recipes!$H:$GI,'Production Calculator'!$A71+2,FALSE)*$AK71))+IF($AO71=CB$3,$AM71/VLOOKUP($AO71,Data!$A$50:$B$56,2,FALSE),0)</f>
        <v>0</v>
      </c>
      <c r="CC71" s="11">
        <f>IF(CC$2=$A71,0,IF(HLOOKUP(CC$2,Recipes!$H:$GI,'Production Calculator'!$A71+2,FALSE)=0,0,HLOOKUP(CC$2,Recipes!$H:$GI,'Production Calculator'!$A71+2,FALSE)*$AK71))+IF($AO71=CC$3,$AM71/VLOOKUP($AO71,Data!$A$50:$B$56,2,FALSE),0)</f>
        <v>0</v>
      </c>
      <c r="CD71" s="11">
        <f>IF(CD$2=$A71,0,IF(HLOOKUP(CD$2,Recipes!$H:$GI,'Production Calculator'!$A71+2,FALSE)=0,0,HLOOKUP(CD$2,Recipes!$H:$GI,'Production Calculator'!$A71+2,FALSE)*$AK71))+IF($AO71=CD$3,$AM71/VLOOKUP($AO71,Data!$A$50:$B$56,2,FALSE),0)</f>
        <v>0</v>
      </c>
      <c r="CE71" s="11">
        <f>IF(CE$2=$A71,0,IF(HLOOKUP(CE$2,Recipes!$H:$GI,'Production Calculator'!$A71+2,FALSE)=0,0,HLOOKUP(CE$2,Recipes!$H:$GI,'Production Calculator'!$A71+2,FALSE)*$AK71))+IF($AO71=CE$3,$AM71/VLOOKUP($AO71,Data!$A$50:$B$56,2,FALSE),0)</f>
        <v>0</v>
      </c>
      <c r="CF71" s="11">
        <f>IF(CF$2=$A71,0,IF(HLOOKUP(CF$2,Recipes!$H:$GI,'Production Calculator'!$A71+2,FALSE)=0,0,HLOOKUP(CF$2,Recipes!$H:$GI,'Production Calculator'!$A71+2,FALSE)*$AK71))+IF($AO71=CF$3,$AM71/VLOOKUP($AO71,Data!$A$50:$B$56,2,FALSE),0)</f>
        <v>0</v>
      </c>
      <c r="CG71" s="11">
        <f>IF(CG$2=$A71,0,IF(HLOOKUP(CG$2,Recipes!$H:$GI,'Production Calculator'!$A71+2,FALSE)=0,0,HLOOKUP(CG$2,Recipes!$H:$GI,'Production Calculator'!$A71+2,FALSE)*$AK71))+IF($AO71=CG$3,$AM71/VLOOKUP($AO71,Data!$A$50:$B$56,2,FALSE),0)</f>
        <v>0</v>
      </c>
      <c r="CH71" s="11">
        <f>IF(CH$2=$A71,0,IF(HLOOKUP(CH$2,Recipes!$H:$GI,'Production Calculator'!$A71+2,FALSE)=0,0,HLOOKUP(CH$2,Recipes!$H:$GI,'Production Calculator'!$A71+2,FALSE)*$AK71))+IF($AO71=CH$3,$AM71/VLOOKUP($AO71,Data!$A$50:$B$56,2,FALSE),0)</f>
        <v>0</v>
      </c>
      <c r="CI71" s="11">
        <f>IF(CI$2=$A71,0,IF(HLOOKUP(CI$2,Recipes!$H:$GI,'Production Calculator'!$A71+2,FALSE)=0,0,HLOOKUP(CI$2,Recipes!$H:$GI,'Production Calculator'!$A71+2,FALSE)*$AK71))+IF($AO71=CI$3,$AM71/VLOOKUP($AO71,Data!$A$50:$B$56,2,FALSE),0)</f>
        <v>0</v>
      </c>
      <c r="CJ71" s="11">
        <f>IF(CJ$2=$A71,0,IF(HLOOKUP(CJ$2,Recipes!$H:$GI,'Production Calculator'!$A71+2,FALSE)=0,0,HLOOKUP(CJ$2,Recipes!$H:$GI,'Production Calculator'!$A71+2,FALSE)*$AK71))+IF($AO71=CJ$3,$AM71/VLOOKUP($AO71,Data!$A$50:$B$56,2,FALSE),0)</f>
        <v>0</v>
      </c>
      <c r="CK71" s="11">
        <f>IF(CK$2=$A71,0,IF(HLOOKUP(CK$2,Recipes!$H:$GI,'Production Calculator'!$A71+2,FALSE)=0,0,HLOOKUP(CK$2,Recipes!$H:$GI,'Production Calculator'!$A71+2,FALSE)*$AK71))+IF($AO71=CK$3,$AM71/VLOOKUP($AO71,Data!$A$50:$B$56,2,FALSE),0)</f>
        <v>0</v>
      </c>
      <c r="CL71" s="11">
        <f>IF(CL$2=$A71,0,IF(HLOOKUP(CL$2,Recipes!$H:$GI,'Production Calculator'!$A71+2,FALSE)=0,0,HLOOKUP(CL$2,Recipes!$H:$GI,'Production Calculator'!$A71+2,FALSE)*$AK71))+IF($AO71=CL$3,$AM71/VLOOKUP($AO71,Data!$A$50:$B$56,2,FALSE),0)</f>
        <v>0</v>
      </c>
      <c r="CM71" s="11">
        <f>IF(CM$2=$A71,0,IF(HLOOKUP(CM$2,Recipes!$H:$GI,'Production Calculator'!$A71+2,FALSE)=0,0,HLOOKUP(CM$2,Recipes!$H:$GI,'Production Calculator'!$A71+2,FALSE)*$AK71))+IF($AO71=CM$3,$AM71/VLOOKUP($AO71,Data!$A$50:$B$56,2,FALSE),0)</f>
        <v>0</v>
      </c>
      <c r="CN71" s="11">
        <f>IF(CN$2=$A71,0,IF(HLOOKUP(CN$2,Recipes!$H:$GI,'Production Calculator'!$A71+2,FALSE)=0,0,HLOOKUP(CN$2,Recipes!$H:$GI,'Production Calculator'!$A71+2,FALSE)*$AK71))+IF($AO71=CN$3,$AM71/VLOOKUP($AO71,Data!$A$50:$B$56,2,FALSE),0)</f>
        <v>0</v>
      </c>
      <c r="CO71" s="11">
        <f>IF(CO$2=$A71,0,IF(HLOOKUP(CO$2,Recipes!$H:$GI,'Production Calculator'!$A71+2,FALSE)=0,0,HLOOKUP(CO$2,Recipes!$H:$GI,'Production Calculator'!$A71+2,FALSE)*$AK71))+IF($AO71=CO$3,$AM71/VLOOKUP($AO71,Data!$A$50:$B$56,2,FALSE),0)</f>
        <v>0</v>
      </c>
      <c r="CP71" s="11">
        <f>IF(CP$2=$A71,0,IF(HLOOKUP(CP$2,Recipes!$H:$GI,'Production Calculator'!$A71+2,FALSE)=0,0,HLOOKUP(CP$2,Recipes!$H:$GI,'Production Calculator'!$A71+2,FALSE)*$AK71))+IF($AO71=CP$3,$AM71/VLOOKUP($AO71,Data!$A$50:$B$56,2,FALSE),0)</f>
        <v>0</v>
      </c>
      <c r="CQ71" s="11">
        <f>IF(CQ$2=$A71,0,IF(HLOOKUP(CQ$2,Recipes!$H:$GI,'Production Calculator'!$A71+2,FALSE)=0,0,HLOOKUP(CQ$2,Recipes!$H:$GI,'Production Calculator'!$A71+2,FALSE)*$AK71))+IF($AO71=CQ$3,$AM71/VLOOKUP($AO71,Data!$A$50:$B$56,2,FALSE),0)</f>
        <v>0</v>
      </c>
      <c r="CR71" s="11">
        <f>IF(CR$2=$A71,0,IF(HLOOKUP(CR$2,Recipes!$H:$GI,'Production Calculator'!$A71+2,FALSE)=0,0,HLOOKUP(CR$2,Recipes!$H:$GI,'Production Calculator'!$A71+2,FALSE)*$AK71))+IF($AO71=CR$3,$AM71/VLOOKUP($AO71,Data!$A$50:$B$56,2,FALSE),0)</f>
        <v>0</v>
      </c>
      <c r="CS71" s="11">
        <f>IF(CS$2=$A71,0,IF(HLOOKUP(CS$2,Recipes!$H:$GI,'Production Calculator'!$A71+2,FALSE)=0,0,HLOOKUP(CS$2,Recipes!$H:$GI,'Production Calculator'!$A71+2,FALSE)*$AK71))+IF($AO71=CS$3,$AM71/VLOOKUP($AO71,Data!$A$50:$B$56,2,FALSE),0)</f>
        <v>0</v>
      </c>
      <c r="CT71" s="11">
        <f>IF(CT$2=$A71,0,IF(HLOOKUP(CT$2,Recipes!$H:$GI,'Production Calculator'!$A71+2,FALSE)=0,0,HLOOKUP(CT$2,Recipes!$H:$GI,'Production Calculator'!$A71+2,FALSE)*$AK71))+IF($AO71=CT$3,$AM71/VLOOKUP($AO71,Data!$A$50:$B$56,2,FALSE),0)</f>
        <v>0</v>
      </c>
      <c r="CU71" s="11">
        <f>IF(CU$2=$A71,0,IF(HLOOKUP(CU$2,Recipes!$H:$GI,'Production Calculator'!$A71+2,FALSE)=0,0,HLOOKUP(CU$2,Recipes!$H:$GI,'Production Calculator'!$A71+2,FALSE)*$AK71))+IF($AO71=CU$3,$AM71/VLOOKUP($AO71,Data!$A$50:$B$56,2,FALSE),0)</f>
        <v>0</v>
      </c>
      <c r="CV71" s="11">
        <f>IF(CV$2=$A71,0,IF(HLOOKUP(CV$2,Recipes!$H:$GI,'Production Calculator'!$A71+2,FALSE)=0,0,HLOOKUP(CV$2,Recipes!$H:$GI,'Production Calculator'!$A71+2,FALSE)*$AK71))+IF($AO71=CV$3,$AM71/VLOOKUP($AO71,Data!$A$50:$B$56,2,FALSE),0)</f>
        <v>0</v>
      </c>
      <c r="CW71" s="11">
        <f>IF(CW$2=$A71,0,IF(HLOOKUP(CW$2,Recipes!$H:$GI,'Production Calculator'!$A71+2,FALSE)=0,0,HLOOKUP(CW$2,Recipes!$H:$GI,'Production Calculator'!$A71+2,FALSE)*$AK71))+IF($AO71=CW$3,$AM71/VLOOKUP($AO71,Data!$A$50:$B$56,2,FALSE),0)</f>
        <v>0</v>
      </c>
      <c r="CX71" s="11">
        <f>IF(CX$2=$A71,0,IF(HLOOKUP(CX$2,Recipes!$H:$GI,'Production Calculator'!$A71+2,FALSE)=0,0,HLOOKUP(CX$2,Recipes!$H:$GI,'Production Calculator'!$A71+2,FALSE)*$AK71))+IF($AO71=CX$3,$AM71/VLOOKUP($AO71,Data!$A$50:$B$56,2,FALSE),0)</f>
        <v>0</v>
      </c>
      <c r="CY71" s="11">
        <f>IF(CY$2=$A71,0,IF(HLOOKUP(CY$2,Recipes!$H:$GI,'Production Calculator'!$A71+2,FALSE)=0,0,HLOOKUP(CY$2,Recipes!$H:$GI,'Production Calculator'!$A71+2,FALSE)*$AK71))+IF($AO71=CY$3,$AM71/VLOOKUP($AO71,Data!$A$50:$B$56,2,FALSE),0)</f>
        <v>0</v>
      </c>
      <c r="CZ71" s="11">
        <f>IF(CZ$2=$A71,0,IF(HLOOKUP(CZ$2,Recipes!$H:$GI,'Production Calculator'!$A71+2,FALSE)=0,0,HLOOKUP(CZ$2,Recipes!$H:$GI,'Production Calculator'!$A71+2,FALSE)*$AK71))+IF($AO71=CZ$3,$AM71/VLOOKUP($AO71,Data!$A$50:$B$56,2,FALSE),0)</f>
        <v>0</v>
      </c>
      <c r="DA71" s="11">
        <f>IF(DA$2=$A71,0,IF(HLOOKUP(DA$2,Recipes!$H:$GI,'Production Calculator'!$A71+2,FALSE)=0,0,HLOOKUP(DA$2,Recipes!$H:$GI,'Production Calculator'!$A71+2,FALSE)*$AK71))+IF($AO71=DA$3,$AM71/VLOOKUP($AO71,Data!$A$50:$B$56,2,FALSE),0)</f>
        <v>0</v>
      </c>
      <c r="DB71" s="11">
        <f>IF(DB$2=$A71,0,IF(HLOOKUP(DB$2,Recipes!$H:$GI,'Production Calculator'!$A71+2,FALSE)=0,0,HLOOKUP(DB$2,Recipes!$H:$GI,'Production Calculator'!$A71+2,FALSE)*$AK71))+IF($AO71=DB$3,$AM71/VLOOKUP($AO71,Data!$A$50:$B$56,2,FALSE),0)</f>
        <v>0</v>
      </c>
      <c r="DC71" s="11">
        <f>IF(DC$2=$A71,0,IF(HLOOKUP(DC$2,Recipes!$H:$GI,'Production Calculator'!$A71+2,FALSE)=0,0,HLOOKUP(DC$2,Recipes!$H:$GI,'Production Calculator'!$A71+2,FALSE)*$AK71))+IF($AO71=DC$3,$AM71/VLOOKUP($AO71,Data!$A$50:$B$56,2,FALSE),0)</f>
        <v>0</v>
      </c>
      <c r="DD71" s="11">
        <f>IF(DD$2=$A71,0,IF(HLOOKUP(DD$2,Recipes!$H:$GI,'Production Calculator'!$A71+2,FALSE)=0,0,HLOOKUP(DD$2,Recipes!$H:$GI,'Production Calculator'!$A71+2,FALSE)*$AK71))+IF($AO71=DD$3,$AM71/VLOOKUP($AO71,Data!$A$50:$B$56,2,FALSE),0)</f>
        <v>0</v>
      </c>
      <c r="DE71" s="11">
        <f>IF(DE$2=$A71,0,IF(HLOOKUP(DE$2,Recipes!$H:$GI,'Production Calculator'!$A71+2,FALSE)=0,0,HLOOKUP(DE$2,Recipes!$H:$GI,'Production Calculator'!$A71+2,FALSE)*$AK71))+IF($AO71=DE$3,$AM71/VLOOKUP($AO71,Data!$A$50:$B$56,2,FALSE),0)</f>
        <v>0</v>
      </c>
      <c r="DF71" s="11">
        <f>IF(DF$2=$A71,0,IF(HLOOKUP(DF$2,Recipes!$H:$GI,'Production Calculator'!$A71+2,FALSE)=0,0,HLOOKUP(DF$2,Recipes!$H:$GI,'Production Calculator'!$A71+2,FALSE)*$AK71))+IF($AO71=DF$3,$AM71/VLOOKUP($AO71,Data!$A$50:$B$56,2,FALSE),0)</f>
        <v>0</v>
      </c>
      <c r="DG71" s="11">
        <f>IF(DG$2=$A71,0,IF(HLOOKUP(DG$2,Recipes!$H:$GI,'Production Calculator'!$A71+2,FALSE)=0,0,HLOOKUP(DG$2,Recipes!$H:$GI,'Production Calculator'!$A71+2,FALSE)*$AK71))+IF($AO71=DG$3,$AM71/VLOOKUP($AO71,Data!$A$50:$B$56,2,FALSE),0)</f>
        <v>0</v>
      </c>
      <c r="DH71" s="11">
        <f>IF(DH$2=$A71,0,IF(HLOOKUP(DH$2,Recipes!$H:$GI,'Production Calculator'!$A71+2,FALSE)=0,0,HLOOKUP(DH$2,Recipes!$H:$GI,'Production Calculator'!$A71+2,FALSE)*$AK71))+IF($AO71=DH$3,$AM71/VLOOKUP($AO71,Data!$A$50:$B$56,2,FALSE),0)</f>
        <v>0</v>
      </c>
      <c r="DI71" s="11">
        <f>IF(DI$2=$A71,0,IF(HLOOKUP(DI$2,Recipes!$H:$GI,'Production Calculator'!$A71+2,FALSE)=0,0,HLOOKUP(DI$2,Recipes!$H:$GI,'Production Calculator'!$A71+2,FALSE)*$AK71))+IF($AO71=DI$3,$AM71/VLOOKUP($AO71,Data!$A$50:$B$56,2,FALSE),0)</f>
        <v>0</v>
      </c>
      <c r="DJ71" s="11">
        <f>IF(DJ$2=$A71,0,IF(HLOOKUP(DJ$2,Recipes!$H:$GI,'Production Calculator'!$A71+2,FALSE)=0,0,HLOOKUP(DJ$2,Recipes!$H:$GI,'Production Calculator'!$A71+2,FALSE)*$AK71))+IF($AO71=DJ$3,$AM71/VLOOKUP($AO71,Data!$A$50:$B$56,2,FALSE),0)</f>
        <v>0</v>
      </c>
      <c r="DK71" s="11">
        <f>IF(DK$2=$A71,0,IF(HLOOKUP(DK$2,Recipes!$H:$GI,'Production Calculator'!$A71+2,FALSE)=0,0,HLOOKUP(DK$2,Recipes!$H:$GI,'Production Calculator'!$A71+2,FALSE)*$AK71))+IF($AO71=DK$3,$AM71/VLOOKUP($AO71,Data!$A$50:$B$56,2,FALSE),0)</f>
        <v>0</v>
      </c>
      <c r="DL71" s="11">
        <f>IF(DL$2=$A71,0,IF(HLOOKUP(DL$2,Recipes!$H:$GI,'Production Calculator'!$A71+2,FALSE)=0,0,HLOOKUP(DL$2,Recipes!$H:$GI,'Production Calculator'!$A71+2,FALSE)*$AK71))+IF($AO71=DL$3,$AM71/VLOOKUP($AO71,Data!$A$50:$B$56,2,FALSE),0)</f>
        <v>0</v>
      </c>
      <c r="DM71" s="11">
        <f>IF(DM$2=$A71,0,IF(HLOOKUP(DM$2,Recipes!$H:$GI,'Production Calculator'!$A71+2,FALSE)=0,0,HLOOKUP(DM$2,Recipes!$H:$GI,'Production Calculator'!$A71+2,FALSE)*$AK71))+IF($AO71=DM$3,$AM71/VLOOKUP($AO71,Data!$A$50:$B$56,2,FALSE),0)</f>
        <v>0</v>
      </c>
      <c r="DN71" s="11">
        <f>IF(DN$2=$A71,0,IF(HLOOKUP(DN$2,Recipes!$H:$GI,'Production Calculator'!$A71+2,FALSE)=0,0,HLOOKUP(DN$2,Recipes!$H:$GI,'Production Calculator'!$A71+2,FALSE)*$AK71))+IF($AO71=DN$3,$AM71/VLOOKUP($AO71,Data!$A$50:$B$56,2,FALSE),0)</f>
        <v>0</v>
      </c>
      <c r="DO71" s="11">
        <f>IF(DO$2=$A71,0,IF(HLOOKUP(DO$2,Recipes!$H:$GI,'Production Calculator'!$A71+2,FALSE)=0,0,HLOOKUP(DO$2,Recipes!$H:$GI,'Production Calculator'!$A71+2,FALSE)*$AK71))+IF($AO71=DO$3,$AM71/VLOOKUP($AO71,Data!$A$50:$B$56,2,FALSE),0)</f>
        <v>0</v>
      </c>
      <c r="DP71" s="11">
        <f>IF(DP$2=$A71,0,IF(HLOOKUP(DP$2,Recipes!$H:$GI,'Production Calculator'!$A71+2,FALSE)=0,0,HLOOKUP(DP$2,Recipes!$H:$GI,'Production Calculator'!$A71+2,FALSE)*$AK71))+IF($AO71=DP$3,$AM71/VLOOKUP($AO71,Data!$A$50:$B$56,2,FALSE),0)</f>
        <v>0</v>
      </c>
      <c r="DQ71" s="11">
        <f>IF(DQ$2=$A71,0,IF(HLOOKUP(DQ$2,Recipes!$H:$GI,'Production Calculator'!$A71+2,FALSE)=0,0,HLOOKUP(DQ$2,Recipes!$H:$GI,'Production Calculator'!$A71+2,FALSE)*$AK71))+IF($AO71=DQ$3,$AM71/VLOOKUP($AO71,Data!$A$50:$B$56,2,FALSE),0)</f>
        <v>0</v>
      </c>
      <c r="DR71" s="11">
        <f>IF(DR$2=$A71,0,IF(HLOOKUP(DR$2,Recipes!$H:$GI,'Production Calculator'!$A71+2,FALSE)=0,0,HLOOKUP(DR$2,Recipes!$H:$GI,'Production Calculator'!$A71+2,FALSE)*$AK71))+IF($AO71=DR$3,$AM71/VLOOKUP($AO71,Data!$A$50:$B$56,2,FALSE),0)</f>
        <v>0</v>
      </c>
      <c r="DS71" s="11">
        <f>IF(DS$2=$A71,0,IF(HLOOKUP(DS$2,Recipes!$H:$GI,'Production Calculator'!$A71+2,FALSE)=0,0,HLOOKUP(DS$2,Recipes!$H:$GI,'Production Calculator'!$A71+2,FALSE)*$AK71))+IF($AO71=DS$3,$AM71/VLOOKUP($AO71,Data!$A$50:$B$56,2,FALSE),0)</f>
        <v>0</v>
      </c>
      <c r="DT71" s="11">
        <f>IF(DT$2=$A71,0,IF(HLOOKUP(DT$2,Recipes!$H:$GI,'Production Calculator'!$A71+2,FALSE)=0,0,HLOOKUP(DT$2,Recipes!$H:$GI,'Production Calculator'!$A71+2,FALSE)*$AK71))+IF($AO71=DT$3,$AM71/VLOOKUP($AO71,Data!$A$50:$B$56,2,FALSE),0)</f>
        <v>0</v>
      </c>
      <c r="DU71" s="11">
        <f>IF(DU$2=$A71,0,IF(HLOOKUP(DU$2,Recipes!$H:$GI,'Production Calculator'!$A71+2,FALSE)=0,0,HLOOKUP(DU$2,Recipes!$H:$GI,'Production Calculator'!$A71+2,FALSE)*$AK71))+IF($AO71=DU$3,$AM71/VLOOKUP($AO71,Data!$A$50:$B$56,2,FALSE),0)</f>
        <v>0</v>
      </c>
      <c r="DV71" s="11">
        <f>IF(DV$2=$A71,0,IF(HLOOKUP(DV$2,Recipes!$H:$GI,'Production Calculator'!$A71+2,FALSE)=0,0,HLOOKUP(DV$2,Recipes!$H:$GI,'Production Calculator'!$A71+2,FALSE)*$AK71))+IF($AO71=DV$3,$AM71/VLOOKUP($AO71,Data!$A$50:$B$56,2,FALSE),0)</f>
        <v>0</v>
      </c>
      <c r="DW71" s="11">
        <f>IF(DW$2=$A71,0,IF(HLOOKUP(DW$2,Recipes!$H:$GI,'Production Calculator'!$A71+2,FALSE)=0,0,HLOOKUP(DW$2,Recipes!$H:$GI,'Production Calculator'!$A71+2,FALSE)*$AK71))+IF($AO71=DW$3,$AM71/VLOOKUP($AO71,Data!$A$50:$B$56,2,FALSE),0)</f>
        <v>0</v>
      </c>
      <c r="DX71" s="11">
        <f>IF(DX$2=$A71,0,IF(HLOOKUP(DX$2,Recipes!$H:$GI,'Production Calculator'!$A71+2,FALSE)=0,0,HLOOKUP(DX$2,Recipes!$H:$GI,'Production Calculator'!$A71+2,FALSE)*$AK71))+IF($AO71=DX$3,$AM71/VLOOKUP($AO71,Data!$A$50:$B$56,2,FALSE),0)</f>
        <v>0</v>
      </c>
      <c r="DY71" s="11">
        <f>IF(DY$2=$A71,0,IF(HLOOKUP(DY$2,Recipes!$H:$GI,'Production Calculator'!$A71+2,FALSE)=0,0,HLOOKUP(DY$2,Recipes!$H:$GI,'Production Calculator'!$A71+2,FALSE)*$AK71))+IF($AO71=DY$3,$AM71/VLOOKUP($AO71,Data!$A$50:$B$56,2,FALSE),0)</f>
        <v>0</v>
      </c>
      <c r="DZ71" s="11">
        <f>IF(DZ$2=$A71,0,IF(HLOOKUP(DZ$2,Recipes!$H:$GI,'Production Calculator'!$A71+2,FALSE)=0,0,HLOOKUP(DZ$2,Recipes!$H:$GI,'Production Calculator'!$A71+2,FALSE)*$AK71))+IF($AO71=DZ$3,$AM71/VLOOKUP($AO71,Data!$A$50:$B$56,2,FALSE),0)</f>
        <v>0</v>
      </c>
      <c r="EA71" s="11">
        <f>IF(EA$2=$A71,0,IF(HLOOKUP(EA$2,Recipes!$H:$GI,'Production Calculator'!$A71+2,FALSE)=0,0,HLOOKUP(EA$2,Recipes!$H:$GI,'Production Calculator'!$A71+2,FALSE)*$AK71))+IF($AO71=EA$3,$AM71/VLOOKUP($AO71,Data!$A$50:$B$56,2,FALSE),0)</f>
        <v>0</v>
      </c>
      <c r="EB71" s="11">
        <f>IF(EB$2=$A71,0,IF(HLOOKUP(EB$2,Recipes!$H:$GI,'Production Calculator'!$A71+2,FALSE)=0,0,HLOOKUP(EB$2,Recipes!$H:$GI,'Production Calculator'!$A71+2,FALSE)*$AK71))+IF($AO71=EB$3,$AM71/VLOOKUP($AO71,Data!$A$50:$B$56,2,FALSE),0)</f>
        <v>0</v>
      </c>
      <c r="EC71" s="11">
        <f>IF(EC$2=$A71,0,IF(HLOOKUP(EC$2,Recipes!$H:$GI,'Production Calculator'!$A71+2,FALSE)=0,0,HLOOKUP(EC$2,Recipes!$H:$GI,'Production Calculator'!$A71+2,FALSE)*$AK71))+IF($AO71=EC$3,$AM71/VLOOKUP($AO71,Data!$A$50:$B$56,2,FALSE),0)</f>
        <v>0</v>
      </c>
      <c r="ED71" s="11">
        <f>IF(ED$2=$A71,0,IF(HLOOKUP(ED$2,Recipes!$H:$GI,'Production Calculator'!$A71+2,FALSE)=0,0,HLOOKUP(ED$2,Recipes!$H:$GI,'Production Calculator'!$A71+2,FALSE)*$AK71))+IF($AO71=ED$3,$AM71/VLOOKUP($AO71,Data!$A$50:$B$56,2,FALSE),0)</f>
        <v>0</v>
      </c>
      <c r="EE71" s="11">
        <f>IF(EE$2=$A71,0,IF(HLOOKUP(EE$2,Recipes!$H:$GI,'Production Calculator'!$A71+2,FALSE)=0,0,HLOOKUP(EE$2,Recipes!$H:$GI,'Production Calculator'!$A71+2,FALSE)*$AK71))+IF($AO71=EE$3,$AM71/VLOOKUP($AO71,Data!$A$50:$B$56,2,FALSE),0)</f>
        <v>0</v>
      </c>
      <c r="EF71" s="11">
        <f>IF(EF$2=$A71,0,IF(HLOOKUP(EF$2,Recipes!$H:$GI,'Production Calculator'!$A71+2,FALSE)=0,0,HLOOKUP(EF$2,Recipes!$H:$GI,'Production Calculator'!$A71+2,FALSE)*$AK71))+IF($AO71=EF$3,$AM71/VLOOKUP($AO71,Data!$A$50:$B$56,2,FALSE),0)</f>
        <v>0</v>
      </c>
      <c r="EG71" s="11">
        <f>IF(EG$2=$A71,0,IF(HLOOKUP(EG$2,Recipes!$H:$GI,'Production Calculator'!$A71+2,FALSE)=0,0,HLOOKUP(EG$2,Recipes!$H:$GI,'Production Calculator'!$A71+2,FALSE)*$AK71))+IF($AO71=EG$3,$AM71/VLOOKUP($AO71,Data!$A$50:$B$56,2,FALSE),0)</f>
        <v>0</v>
      </c>
      <c r="EH71" s="11">
        <f>IF(EH$2=$A71,0,IF(HLOOKUP(EH$2,Recipes!$H:$GI,'Production Calculator'!$A71+2,FALSE)=0,0,HLOOKUP(EH$2,Recipes!$H:$GI,'Production Calculator'!$A71+2,FALSE)*$AK71))+IF($AO71=EH$3,$AM71/VLOOKUP($AO71,Data!$A$50:$B$56,2,FALSE),0)</f>
        <v>0</v>
      </c>
      <c r="EI71" s="11">
        <f>IF(EI$2=$A71,0,IF(HLOOKUP(EI$2,Recipes!$H:$GI,'Production Calculator'!$A71+2,FALSE)=0,0,HLOOKUP(EI$2,Recipes!$H:$GI,'Production Calculator'!$A71+2,FALSE)*$AK71))+IF($AO71=EI$3,$AM71/VLOOKUP($AO71,Data!$A$50:$B$56,2,FALSE),0)</f>
        <v>0</v>
      </c>
      <c r="EJ71" s="11">
        <f>IF(EJ$2=$A71,0,IF(HLOOKUP(EJ$2,Recipes!$H:$GI,'Production Calculator'!$A71+2,FALSE)=0,0,HLOOKUP(EJ$2,Recipes!$H:$GI,'Production Calculator'!$A71+2,FALSE)*$AK71))+IF($AO71=EJ$3,$AM71/VLOOKUP($AO71,Data!$A$50:$B$56,2,FALSE),0)</f>
        <v>0</v>
      </c>
      <c r="EK71" s="11">
        <f>IF(EK$2=$A71,0,IF(HLOOKUP(EK$2,Recipes!$H:$GI,'Production Calculator'!$A71+2,FALSE)=0,0,HLOOKUP(EK$2,Recipes!$H:$GI,'Production Calculator'!$A71+2,FALSE)*$AK71))+IF($AO71=EK$3,$AM71/VLOOKUP($AO71,Data!$A$50:$B$56,2,FALSE),0)</f>
        <v>0</v>
      </c>
      <c r="EL71" s="11">
        <f>IF(EL$2=$A71,0,IF(HLOOKUP(EL$2,Recipes!$H:$GI,'Production Calculator'!$A71+2,FALSE)=0,0,HLOOKUP(EL$2,Recipes!$H:$GI,'Production Calculator'!$A71+2,FALSE)*$AK71))+IF($AO71=EL$3,$AM71/VLOOKUP($AO71,Data!$A$50:$B$56,2,FALSE),0)</f>
        <v>0</v>
      </c>
      <c r="EM71" s="11">
        <f>IF(EM$2=$A71,0,IF(HLOOKUP(EM$2,Recipes!$H:$GI,'Production Calculator'!$A71+2,FALSE)=0,0,HLOOKUP(EM$2,Recipes!$H:$GI,'Production Calculator'!$A71+2,FALSE)*$AK71))+IF($AO71=EM$3,$AM71/VLOOKUP($AO71,Data!$A$50:$B$56,2,FALSE),0)</f>
        <v>0</v>
      </c>
      <c r="EN71" s="11">
        <f>IF(EN$2=$A71,0,IF(HLOOKUP(EN$2,Recipes!$H:$GI,'Production Calculator'!$A71+2,FALSE)=0,0,HLOOKUP(EN$2,Recipes!$H:$GI,'Production Calculator'!$A71+2,FALSE)*$AK71))+IF($AO71=EN$3,$AM71/VLOOKUP($AO71,Data!$A$50:$B$56,2,FALSE),0)</f>
        <v>0</v>
      </c>
      <c r="EO71" s="11">
        <f>IF(EO$2=$A71,0,IF(HLOOKUP(EO$2,Recipes!$H:$GI,'Production Calculator'!$A71+2,FALSE)=0,0,HLOOKUP(EO$2,Recipes!$H:$GI,'Production Calculator'!$A71+2,FALSE)*$AK71))+IF($AO71=EO$3,$AM71/VLOOKUP($AO71,Data!$A$50:$B$56,2,FALSE),0)</f>
        <v>0</v>
      </c>
      <c r="EP71" s="11">
        <f>IF(EP$2=$A71,0,IF(HLOOKUP(EP$2,Recipes!$H:$GI,'Production Calculator'!$A71+2,FALSE)=0,0,HLOOKUP(EP$2,Recipes!$H:$GI,'Production Calculator'!$A71+2,FALSE)*$AK71))+IF($AO71=EP$3,$AM71/VLOOKUP($AO71,Data!$A$50:$B$56,2,FALSE),0)</f>
        <v>0</v>
      </c>
      <c r="EQ71" s="11">
        <f>IF(EQ$2=$A71,0,IF(HLOOKUP(EQ$2,Recipes!$H:$GI,'Production Calculator'!$A71+2,FALSE)=0,0,HLOOKUP(EQ$2,Recipes!$H:$GI,'Production Calculator'!$A71+2,FALSE)*$AK71))+IF($AO71=EQ$3,$AM71/VLOOKUP($AO71,Data!$A$50:$B$56,2,FALSE),0)</f>
        <v>0</v>
      </c>
      <c r="ER71" s="11">
        <f>IF(ER$2=$A71,0,IF(HLOOKUP(ER$2,Recipes!$H:$GI,'Production Calculator'!$A71+2,FALSE)=0,0,HLOOKUP(ER$2,Recipes!$H:$GI,'Production Calculator'!$A71+2,FALSE)*$AK71))+IF($AO71=ER$3,$AM71/VLOOKUP($AO71,Data!$A$50:$B$56,2,FALSE),0)</f>
        <v>0</v>
      </c>
      <c r="ES71" s="11">
        <f>IF(ES$2=$A71,0,IF(HLOOKUP(ES$2,Recipes!$H:$GI,'Production Calculator'!$A71+2,FALSE)=0,0,HLOOKUP(ES$2,Recipes!$H:$GI,'Production Calculator'!$A71+2,FALSE)*$AK71))+IF($AO71=ES$3,$AM71/VLOOKUP($AO71,Data!$A$50:$B$56,2,FALSE),0)</f>
        <v>0</v>
      </c>
      <c r="ET71" s="11">
        <f>IF(ET$2=$A71,0,IF(HLOOKUP(ET$2,Recipes!$H:$GI,'Production Calculator'!$A71+2,FALSE)=0,0,HLOOKUP(ET$2,Recipes!$H:$GI,'Production Calculator'!$A71+2,FALSE)*$AK71))+IF($AO71=ET$3,$AM71/VLOOKUP($AO71,Data!$A$50:$B$56,2,FALSE),0)</f>
        <v>0</v>
      </c>
      <c r="EU71" s="11">
        <f>IF(EU$2=$A71,0,IF(HLOOKUP(EU$2,Recipes!$H:$GI,'Production Calculator'!$A71+2,FALSE)=0,0,HLOOKUP(EU$2,Recipes!$H:$GI,'Production Calculator'!$A71+2,FALSE)*$AK71))+IF($AO71=EU$3,$AM71/VLOOKUP($AO71,Data!$A$50:$B$56,2,FALSE),0)</f>
        <v>0</v>
      </c>
      <c r="EV71" s="11">
        <f>IF(EV$2=$A71,0,IF(HLOOKUP(EV$2,Recipes!$H:$GI,'Production Calculator'!$A71+2,FALSE)=0,0,HLOOKUP(EV$2,Recipes!$H:$GI,'Production Calculator'!$A71+2,FALSE)*$AK71))+IF($AO71=EV$3,$AM71/VLOOKUP($AO71,Data!$A$50:$B$56,2,FALSE),0)</f>
        <v>0</v>
      </c>
      <c r="EW71" s="11">
        <f>IF(EW$2=$A71,0,IF(HLOOKUP(EW$2,Recipes!$H:$GI,'Production Calculator'!$A71+2,FALSE)=0,0,HLOOKUP(EW$2,Recipes!$H:$GI,'Production Calculator'!$A71+2,FALSE)*$AK71))+IF($AO71=EW$3,$AM71/VLOOKUP($AO71,Data!$A$50:$B$56,2,FALSE),0)</f>
        <v>0</v>
      </c>
      <c r="EX71" s="11">
        <f>IF(EX$2=$A71,0,IF(HLOOKUP(EX$2,Recipes!$H:$GI,'Production Calculator'!$A71+2,FALSE)=0,0,HLOOKUP(EX$2,Recipes!$H:$GI,'Production Calculator'!$A71+2,FALSE)*$AK71))+IF($AO71=EX$3,$AM71/VLOOKUP($AO71,Data!$A$50:$B$56,2,FALSE),0)</f>
        <v>0</v>
      </c>
      <c r="EY71" s="11">
        <f>IF(EY$2=$A71,0,IF(HLOOKUP(EY$2,Recipes!$H:$GI,'Production Calculator'!$A71+2,FALSE)=0,0,HLOOKUP(EY$2,Recipes!$H:$GI,'Production Calculator'!$A71+2,FALSE)*$AK71))+IF($AO71=EY$3,$AM71/VLOOKUP($AO71,Data!$A$50:$B$56,2,FALSE),0)</f>
        <v>0</v>
      </c>
      <c r="EZ71" s="11">
        <f>IF(EZ$2=$A71,0,IF(HLOOKUP(EZ$2,Recipes!$H:$GI,'Production Calculator'!$A71+2,FALSE)=0,0,HLOOKUP(EZ$2,Recipes!$H:$GI,'Production Calculator'!$A71+2,FALSE)*$AK71))+IF($AO71=EZ$3,$AM71/VLOOKUP($AO71,Data!$A$50:$B$56,2,FALSE),0)</f>
        <v>0</v>
      </c>
      <c r="FA71" s="11">
        <f>IF(FA$2=$A71,0,IF(HLOOKUP(FA$2,Recipes!$H:$GI,'Production Calculator'!$A71+2,FALSE)=0,0,HLOOKUP(FA$2,Recipes!$H:$GI,'Production Calculator'!$A71+2,FALSE)*$AK71))+IF($AO71=FA$3,$AM71/VLOOKUP($AO71,Data!$A$50:$B$56,2,FALSE),0)</f>
        <v>0</v>
      </c>
      <c r="FB71" s="11">
        <f>IF(FB$2=$A71,0,IF(HLOOKUP(FB$2,Recipes!$H:$GI,'Production Calculator'!$A71+2,FALSE)=0,0,HLOOKUP(FB$2,Recipes!$H:$GI,'Production Calculator'!$A71+2,FALSE)*$AK71))+IF($AO71=FB$3,$AM71/VLOOKUP($AO71,Data!$A$50:$B$56,2,FALSE),0)</f>
        <v>0</v>
      </c>
      <c r="FC71" s="11">
        <f>IF(FC$2=$A71,0,IF(HLOOKUP(FC$2,Recipes!$H:$GI,'Production Calculator'!$A71+2,FALSE)=0,0,HLOOKUP(FC$2,Recipes!$H:$GI,'Production Calculator'!$A71+2,FALSE)*$AK71))+IF($AO71=FC$3,$AM71/VLOOKUP($AO71,Data!$A$50:$B$56,2,FALSE),0)</f>
        <v>0</v>
      </c>
      <c r="FD71" s="11">
        <f>IF(FD$2=$A71,0,IF(HLOOKUP(FD$2,Recipes!$H:$GI,'Production Calculator'!$A71+2,FALSE)=0,0,HLOOKUP(FD$2,Recipes!$H:$GI,'Production Calculator'!$A71+2,FALSE)*$AK71))+IF($AO71=FD$3,$AM71/VLOOKUP($AO71,Data!$A$50:$B$56,2,FALSE),0)</f>
        <v>0</v>
      </c>
      <c r="FE71" s="11">
        <f>IF(FE$2=$A71,0,IF(HLOOKUP(FE$2,Recipes!$H:$GI,'Production Calculator'!$A71+2,FALSE)=0,0,HLOOKUP(FE$2,Recipes!$H:$GI,'Production Calculator'!$A71+2,FALSE)*$AK71))+IF($AO71=FE$3,$AM71/VLOOKUP($AO71,Data!$A$50:$B$56,2,FALSE),0)</f>
        <v>0</v>
      </c>
      <c r="FF71" s="11">
        <f>IF(FF$2=$A71,0,IF(HLOOKUP(FF$2,Recipes!$H:$GI,'Production Calculator'!$A71+2,FALSE)=0,0,HLOOKUP(FF$2,Recipes!$H:$GI,'Production Calculator'!$A71+2,FALSE)*$AK71))+IF($AO71=FF$3,$AM71/VLOOKUP($AO71,Data!$A$50:$B$56,2,FALSE),0)</f>
        <v>0</v>
      </c>
      <c r="FG71" s="11">
        <f>IF(FG$2=$A71,0,IF(HLOOKUP(FG$2,Recipes!$H:$GI,'Production Calculator'!$A71+2,FALSE)=0,0,HLOOKUP(FG$2,Recipes!$H:$GI,'Production Calculator'!$A71+2,FALSE)*$AK71))+IF($AO71=FG$3,$AM71/VLOOKUP($AO71,Data!$A$50:$B$56,2,FALSE),0)</f>
        <v>0</v>
      </c>
      <c r="FH71" s="11">
        <f>IF(FH$2=$A71,0,IF(HLOOKUP(FH$2,Recipes!$H:$GI,'Production Calculator'!$A71+2,FALSE)=0,0,HLOOKUP(FH$2,Recipes!$H:$GI,'Production Calculator'!$A71+2,FALSE)*$AK71))+IF($AO71=FH$3,$AM71/VLOOKUP($AO71,Data!$A$50:$B$56,2,FALSE),0)</f>
        <v>0</v>
      </c>
      <c r="FI71" s="11">
        <f>IF(FI$2=$A71,0,IF(HLOOKUP(FI$2,Recipes!$H:$GI,'Production Calculator'!$A71+2,FALSE)=0,0,HLOOKUP(FI$2,Recipes!$H:$GI,'Production Calculator'!$A71+2,FALSE)*$AK71))+IF($AO71=FI$3,$AM71/VLOOKUP($AO71,Data!$A$50:$B$56,2,FALSE),0)</f>
        <v>0</v>
      </c>
      <c r="FJ71" s="11">
        <f>IF(FJ$2=$A71,0,IF(HLOOKUP(FJ$2,Recipes!$H:$GI,'Production Calculator'!$A71+2,FALSE)=0,0,HLOOKUP(FJ$2,Recipes!$H:$GI,'Production Calculator'!$A71+2,FALSE)*$AK71))+IF($AO71=FJ$3,$AM71/VLOOKUP($AO71,Data!$A$50:$B$56,2,FALSE),0)</f>
        <v>0</v>
      </c>
      <c r="FK71" s="11">
        <f>IF(FK$2=$A71,0,IF(HLOOKUP(FK$2,Recipes!$H:$GI,'Production Calculator'!$A71+2,FALSE)=0,0,HLOOKUP(FK$2,Recipes!$H:$GI,'Production Calculator'!$A71+2,FALSE)*$AK71))+IF($AO71=FK$3,$AM71/VLOOKUP($AO71,Data!$A$50:$B$56,2,FALSE),0)</f>
        <v>0</v>
      </c>
      <c r="FL71" s="11">
        <f>IF(FL$2=$A71,0,IF(HLOOKUP(FL$2,Recipes!$H:$GI,'Production Calculator'!$A71+2,FALSE)=0,0,HLOOKUP(FL$2,Recipes!$H:$GI,'Production Calculator'!$A71+2,FALSE)*$AK71))+IF($AO71=FL$3,$AM71/VLOOKUP($AO71,Data!$A$50:$B$56,2,FALSE),0)</f>
        <v>0</v>
      </c>
      <c r="FM71" s="11">
        <f>IF(FM$2=$A71,0,IF(HLOOKUP(FM$2,Recipes!$H:$GI,'Production Calculator'!$A71+2,FALSE)=0,0,HLOOKUP(FM$2,Recipes!$H:$GI,'Production Calculator'!$A71+2,FALSE)*$AK71))+IF($AO71=FM$3,$AM71/VLOOKUP($AO71,Data!$A$50:$B$56,2,FALSE),0)</f>
        <v>0</v>
      </c>
      <c r="FN71" s="11">
        <f>IF(FN$2=$A71,0,IF(HLOOKUP(FN$2,Recipes!$H:$GI,'Production Calculator'!$A71+2,FALSE)=0,0,HLOOKUP(FN$2,Recipes!$H:$GI,'Production Calculator'!$A71+2,FALSE)*$AK71))+IF($AO71=FN$3,$AM71/VLOOKUP($AO71,Data!$A$50:$B$56,2,FALSE),0)</f>
        <v>0</v>
      </c>
      <c r="FO71" s="11">
        <f>IF(FO$2=$A71,0,IF(HLOOKUP(FO$2,Recipes!$H:$GI,'Production Calculator'!$A71+2,FALSE)=0,0,HLOOKUP(FO$2,Recipes!$H:$GI,'Production Calculator'!$A71+2,FALSE)*$AK71))+IF($AO71=FO$3,$AM71/VLOOKUP($AO71,Data!$A$50:$B$56,2,FALSE),0)</f>
        <v>0</v>
      </c>
      <c r="FP71" s="11">
        <f>IF(FP$2=$A71,0,IF(HLOOKUP(FP$2,Recipes!$H:$GI,'Production Calculator'!$A71+2,FALSE)=0,0,HLOOKUP(FP$2,Recipes!$H:$GI,'Production Calculator'!$A71+2,FALSE)*$AK71))+IF($AO71=FP$3,$AM71/VLOOKUP($AO71,Data!$A$50:$B$56,2,FALSE),0)</f>
        <v>0</v>
      </c>
      <c r="FQ71" s="11">
        <f>IF(FQ$2=$A71,0,IF(HLOOKUP(FQ$2,Recipes!$H:$GI,'Production Calculator'!$A71+2,FALSE)=0,0,HLOOKUP(FQ$2,Recipes!$H:$GI,'Production Calculator'!$A71+2,FALSE)*$AK71))+IF($AO71=FQ$3,$AM71/VLOOKUP($AO71,Data!$A$50:$B$56,2,FALSE),0)</f>
        <v>0</v>
      </c>
      <c r="FR71" s="11">
        <f>IF(FR$2=$A71,0,IF(HLOOKUP(FR$2,Recipes!$H:$GI,'Production Calculator'!$A71+2,FALSE)=0,0,HLOOKUP(FR$2,Recipes!$H:$GI,'Production Calculator'!$A71+2,FALSE)*$AK71))+IF($AO71=FR$3,$AM71/VLOOKUP($AO71,Data!$A$50:$B$56,2,FALSE),0)</f>
        <v>0</v>
      </c>
      <c r="FS71" s="11">
        <f>IF(FS$2=$A71,0,IF(HLOOKUP(FS$2,Recipes!$H:$GI,'Production Calculator'!$A71+2,FALSE)=0,0,HLOOKUP(FS$2,Recipes!$H:$GI,'Production Calculator'!$A71+2,FALSE)*$AK71))+IF($AO71=FS$3,$AM71/VLOOKUP($AO71,Data!$A$50:$B$56,2,FALSE),0)</f>
        <v>0</v>
      </c>
      <c r="FT71" s="11">
        <f>IF(FT$2=$A71,0,IF(HLOOKUP(FT$2,Recipes!$H:$GI,'Production Calculator'!$A71+2,FALSE)=0,0,HLOOKUP(FT$2,Recipes!$H:$GI,'Production Calculator'!$A71+2,FALSE)*$AK71))+IF($AO71=FT$3,$AM71/VLOOKUP($AO71,Data!$A$50:$B$56,2,FALSE),0)</f>
        <v>0</v>
      </c>
      <c r="FU71" s="11">
        <f>IF(FU$2=$A71,0,IF(HLOOKUP(FU$2,Recipes!$H:$GI,'Production Calculator'!$A71+2,FALSE)=0,0,HLOOKUP(FU$2,Recipes!$H:$GI,'Production Calculator'!$A71+2,FALSE)*$AK71))+IF($AO71=FU$3,$AM71/VLOOKUP($AO71,Data!$A$50:$B$56,2,FALSE),0)</f>
        <v>0</v>
      </c>
      <c r="FV71" s="11">
        <f>IF(FV$2=$A71,0,IF(HLOOKUP(FV$2,Recipes!$H:$GI,'Production Calculator'!$A71+2,FALSE)=0,0,HLOOKUP(FV$2,Recipes!$H:$GI,'Production Calculator'!$A71+2,FALSE)*$AK71))+IF($AO71=FV$3,$AM71/VLOOKUP($AO71,Data!$A$50:$B$56,2,FALSE),0)</f>
        <v>0</v>
      </c>
      <c r="FW71" s="11">
        <f>IF(FW$2=$A71,0,IF(HLOOKUP(FW$2,Recipes!$H:$GI,'Production Calculator'!$A71+2,FALSE)=0,0,HLOOKUP(FW$2,Recipes!$H:$GI,'Production Calculator'!$A71+2,FALSE)*$AK71))+IF($AO71=FW$3,$AM71/VLOOKUP($AO71,Data!$A$50:$B$56,2,FALSE),0)</f>
        <v>0</v>
      </c>
      <c r="FX71" s="11">
        <f>IF(FX$2=$A71,0,IF(HLOOKUP(FX$2,Recipes!$H:$GI,'Production Calculator'!$A71+2,FALSE)=0,0,HLOOKUP(FX$2,Recipes!$H:$GI,'Production Calculator'!$A71+2,FALSE)*$AK71))+IF($AO71=FX$3,$AM71/VLOOKUP($AO71,Data!$A$50:$B$56,2,FALSE),0)</f>
        <v>0</v>
      </c>
      <c r="FY71" s="11">
        <f>IF(FY$2=$A71,0,IF(HLOOKUP(FY$2,Recipes!$H:$GI,'Production Calculator'!$A71+2,FALSE)=0,0,HLOOKUP(FY$2,Recipes!$H:$GI,'Production Calculator'!$A71+2,FALSE)*$AK71))+IF($AO71=FY$3,$AM71/VLOOKUP($AO71,Data!$A$50:$B$56,2,FALSE),0)</f>
        <v>0</v>
      </c>
      <c r="FZ71" s="11">
        <f>IF(FZ$2=$A71,0,IF(HLOOKUP(FZ$2,Recipes!$H:$GI,'Production Calculator'!$A71+2,FALSE)=0,0,HLOOKUP(FZ$2,Recipes!$H:$GI,'Production Calculator'!$A71+2,FALSE)*$AK71))+IF($AO71=FZ$3,$AM71/VLOOKUP($AO71,Data!$A$50:$B$56,2,FALSE),0)</f>
        <v>0</v>
      </c>
      <c r="GA71" s="11">
        <f>IF(GA$2=$A71,0,IF(HLOOKUP(GA$2,Recipes!$H:$GI,'Production Calculator'!$A71+2,FALSE)=0,0,HLOOKUP(GA$2,Recipes!$H:$GI,'Production Calculator'!$A71+2,FALSE)*$AK71))+IF($AO71=GA$3,$AM71/VLOOKUP($AO71,Data!$A$50:$B$56,2,FALSE),0)</f>
        <v>0</v>
      </c>
      <c r="GB71" s="11">
        <f>IF(GB$2=$A71,0,IF(HLOOKUP(GB$2,Recipes!$H:$GI,'Production Calculator'!$A71+2,FALSE)=0,0,HLOOKUP(GB$2,Recipes!$H:$GI,'Production Calculator'!$A71+2,FALSE)*$AK71))+IF($AO71=GB$3,$AM71/VLOOKUP($AO71,Data!$A$50:$B$56,2,FALSE),0)</f>
        <v>0</v>
      </c>
      <c r="GC71" s="11">
        <f>IF(GC$2=$A71,0,IF(HLOOKUP(GC$2,Recipes!$H:$GI,'Production Calculator'!$A71+2,FALSE)=0,0,HLOOKUP(GC$2,Recipes!$H:$GI,'Production Calculator'!$A71+2,FALSE)*$AK71))+IF($AO71=GC$3,$AM71/VLOOKUP($AO71,Data!$A$50:$B$56,2,FALSE),0)</f>
        <v>0</v>
      </c>
      <c r="GD71" s="11">
        <f>IF(GD$2=$A71,0,IF(HLOOKUP(GD$2,Recipes!$H:$GI,'Production Calculator'!$A71+2,FALSE)=0,0,HLOOKUP(GD$2,Recipes!$H:$GI,'Production Calculator'!$A71+2,FALSE)*$AK71))+IF($AO71=GD$3,$AM71/VLOOKUP($AO71,Data!$A$50:$B$56,2,FALSE),0)</f>
        <v>0</v>
      </c>
      <c r="GE71" s="11">
        <f>IF(GE$2=$A71,0,IF(HLOOKUP(GE$2,Recipes!$H:$GI,'Production Calculator'!$A71+2,FALSE)=0,0,HLOOKUP(GE$2,Recipes!$H:$GI,'Production Calculator'!$A71+2,FALSE)*$AK71))+IF($AO71=GE$3,$AM71/VLOOKUP($AO71,Data!$A$50:$B$56,2,FALSE),0)</f>
        <v>0</v>
      </c>
      <c r="GF71" s="11">
        <f>IF(GF$2=$A71,0,IF(HLOOKUP(GF$2,Recipes!$H:$GI,'Production Calculator'!$A71+2,FALSE)=0,0,HLOOKUP(GF$2,Recipes!$H:$GI,'Production Calculator'!$A71+2,FALSE)*$AK71))+IF($AO71=GF$3,$AM71/VLOOKUP($AO71,Data!$A$50:$B$56,2,FALSE),0)</f>
        <v>0</v>
      </c>
      <c r="GG71" s="11">
        <f>IF(GG$2=$A71,0,IF(HLOOKUP(GG$2,Recipes!$H:$GI,'Production Calculator'!$A71+2,FALSE)=0,0,HLOOKUP(GG$2,Recipes!$H:$GI,'Production Calculator'!$A71+2,FALSE)*$AK71))+IF($AO71=GG$3,$AM71/VLOOKUP($AO71,Data!$A$50:$B$56,2,FALSE),0)</f>
        <v>0</v>
      </c>
      <c r="GH71" s="11">
        <f>IF(GH$2=$A71,0,IF(HLOOKUP(GH$2,Recipes!$H:$GI,'Production Calculator'!$A71+2,FALSE)=0,0,HLOOKUP(GH$2,Recipes!$H:$GI,'Production Calculator'!$A71+2,FALSE)*$AK71))+IF($AO71=GH$3,$AM71/VLOOKUP($AO71,Data!$A$50:$B$56,2,FALSE),0)</f>
        <v>0</v>
      </c>
      <c r="GI71" s="11">
        <f>IF(GI$2=$A71,0,IF(HLOOKUP(GI$2,Recipes!$H:$GI,'Production Calculator'!$A71+2,FALSE)=0,0,HLOOKUP(GI$2,Recipes!$H:$GI,'Production Calculator'!$A71+2,FALSE)*$AK71))+IF($AO71=GI$3,$AM71/VLOOKUP($AO71,Data!$A$50:$B$56,2,FALSE),0)</f>
        <v>0</v>
      </c>
      <c r="GJ71" s="11">
        <f>IF(GJ$2=$A71,0,IF(HLOOKUP(GJ$2,Recipes!$H:$GI,'Production Calculator'!$A71+2,FALSE)=0,0,HLOOKUP(GJ$2,Recipes!$H:$GI,'Production Calculator'!$A71+2,FALSE)*$AK71))+IF($AO71=GJ$3,$AM71/VLOOKUP($AO71,Data!$A$50:$B$56,2,FALSE),0)</f>
        <v>0</v>
      </c>
      <c r="GK71" s="11">
        <f>IF(GK$2=$A71,0,IF(HLOOKUP(GK$2,Recipes!$H:$GI,'Production Calculator'!$A71+2,FALSE)=0,0,HLOOKUP(GK$2,Recipes!$H:$GI,'Production Calculator'!$A71+2,FALSE)*$AK71))+IF($AO71=GK$3,$AM71/VLOOKUP($AO71,Data!$A$50:$B$56,2,FALSE),0)</f>
        <v>0</v>
      </c>
      <c r="GL71" s="11">
        <f>IF(GL$2=$A71,0,IF(HLOOKUP(GL$2,Recipes!$H:$GI,'Production Calculator'!$A71+2,FALSE)=0,0,HLOOKUP(GL$2,Recipes!$H:$GI,'Production Calculator'!$A71+2,FALSE)*$AK71))+IF($AO71=GL$3,$AM71/VLOOKUP($AO71,Data!$A$50:$B$56,2,FALSE),0)</f>
        <v>0</v>
      </c>
      <c r="GM71" s="11">
        <f>IF(GM$2=$A71,0,IF(HLOOKUP(GM$2,Recipes!$H:$GI,'Production Calculator'!$A71+2,FALSE)=0,0,HLOOKUP(GM$2,Recipes!$H:$GI,'Production Calculator'!$A71+2,FALSE)*$AK71))+IF($AO71=GM$3,$AM71/VLOOKUP($AO71,Data!$A$50:$B$56,2,FALSE),0)</f>
        <v>0</v>
      </c>
      <c r="GN71" s="11">
        <f>IF(GN$2=$A71,0,IF(HLOOKUP(GN$2,Recipes!$H:$GI,'Production Calculator'!$A71+2,FALSE)=0,0,HLOOKUP(GN$2,Recipes!$H:$GI,'Production Calculator'!$A71+2,FALSE)*$AK71))+IF($AO71=GN$3,$AM71/VLOOKUP($AO71,Data!$A$50:$B$56,2,FALSE),0)</f>
        <v>0</v>
      </c>
      <c r="GO71" s="11">
        <f>IF(GO$2=$A71,0,IF(HLOOKUP(GO$2,Recipes!$H:$GI,'Production Calculator'!$A71+2,FALSE)=0,0,HLOOKUP(GO$2,Recipes!$H:$GI,'Production Calculator'!$A71+2,FALSE)*$AK71))+IF($AO71=GO$3,$AM71/VLOOKUP($AO71,Data!$A$50:$B$56,2,FALSE),0)</f>
        <v>0</v>
      </c>
      <c r="GP71" s="11">
        <f>IF(GP$2=$A71,0,IF(HLOOKUP(GP$2,Recipes!$H:$GI,'Production Calculator'!$A71+2,FALSE)=0,0,HLOOKUP(GP$2,Recipes!$H:$GI,'Production Calculator'!$A71+2,FALSE)*$AK71))+IF($AO71=GP$3,$AM71/VLOOKUP($AO71,Data!$A$50:$B$56,2,FALSE),0)</f>
        <v>0</v>
      </c>
      <c r="GQ71" s="11">
        <f>IF(GQ$2=$A71,0,IF(HLOOKUP(GQ$2,Recipes!$H:$GI,'Production Calculator'!$A71+2,FALSE)=0,0,HLOOKUP(GQ$2,Recipes!$H:$GI,'Production Calculator'!$A71+2,FALSE)*$AK71))+IF($AO71=GQ$3,$AM71/VLOOKUP($AO71,Data!$A$50:$B$56,2,FALSE),0)</f>
        <v>0</v>
      </c>
      <c r="GR71" s="11">
        <f>IF(GR$2=$A71,0,IF(HLOOKUP(GR$2,Recipes!$H:$GI,'Production Calculator'!$A71+2,FALSE)=0,0,HLOOKUP(GR$2,Recipes!$H:$GI,'Production Calculator'!$A71+2,FALSE)*$AK71))+IF($AO71=GR$3,$AM71/VLOOKUP($AO71,Data!$A$50:$B$56,2,FALSE),0)</f>
        <v>0</v>
      </c>
      <c r="GS71" s="11">
        <f>IF(GS$2=$A71,0,IF(HLOOKUP(GS$2,Recipes!$H:$GI,'Production Calculator'!$A71+2,FALSE)=0,0,HLOOKUP(GS$2,Recipes!$H:$GI,'Production Calculator'!$A71+2,FALSE)*$AK71))+IF($AO71=GS$3,$AM71/VLOOKUP($AO71,Data!$A$50:$B$56,2,FALSE),0)</f>
        <v>0</v>
      </c>
      <c r="GT71" s="11">
        <f>IF(GT$2=$A71,0,IF(HLOOKUP(GT$2,Recipes!$H:$GI,'Production Calculator'!$A71+2,FALSE)=0,0,HLOOKUP(GT$2,Recipes!$H:$GI,'Production Calculator'!$A71+2,FALSE)*$AK71))+IF($AO71=GT$3,$AM71/VLOOKUP($AO71,Data!$A$50:$B$56,2,FALSE),0)</f>
        <v>0</v>
      </c>
      <c r="GU71" s="11">
        <f>IF(GU$2=$A71,0,IF(HLOOKUP(GU$2,Recipes!$H:$GI,'Production Calculator'!$A71+2,FALSE)=0,0,HLOOKUP(GU$2,Recipes!$H:$GI,'Production Calculator'!$A71+2,FALSE)*$AK71))+IF($AO71=GU$3,$AM71/VLOOKUP($AO71,Data!$A$50:$B$56,2,FALSE),0)</f>
        <v>0</v>
      </c>
      <c r="GV71" s="11">
        <f>IF(GV$2=$A71,0,IF(HLOOKUP(GV$2,Recipes!$H:$GI,'Production Calculator'!$A71+2,FALSE)=0,0,HLOOKUP(GV$2,Recipes!$H:$GI,'Production Calculator'!$A71+2,FALSE)*$AK71))+IF($AO71=GV$3,$AM71/VLOOKUP($AO71,Data!$A$50:$B$56,2,FALSE),0)</f>
        <v>0</v>
      </c>
      <c r="GW71" s="11">
        <f>IF(GW$2=$A71,0,IF(HLOOKUP(GW$2,Recipes!$H:$GI,'Production Calculator'!$A71+2,FALSE)=0,0,HLOOKUP(GW$2,Recipes!$H:$GI,'Production Calculator'!$A71+2,FALSE)*$AK71))+IF($AO71=GW$3,$AM71/VLOOKUP($AO71,Data!$A$50:$B$56,2,FALSE),0)</f>
        <v>0</v>
      </c>
      <c r="GX71" s="11">
        <f>IF(GX$2=$A71,0,IF(HLOOKUP(GX$2,Recipes!$H:$GI,'Production Calculator'!$A71+2,FALSE)=0,0,HLOOKUP(GX$2,Recipes!$H:$GI,'Production Calculator'!$A71+2,FALSE)*$AK71))+IF($AO71=GX$3,$AM71/VLOOKUP($AO71,Data!$A$50:$B$56,2,FALSE),0)</f>
        <v>0</v>
      </c>
      <c r="GY71" s="11">
        <f>IF(GY$2=$A71,0,IF(HLOOKUP(GY$2,Recipes!$H:$GI,'Production Calculator'!$A71+2,FALSE)=0,0,HLOOKUP(GY$2,Recipes!$H:$GI,'Production Calculator'!$A71+2,FALSE)*$AK71))+IF($AO71=GY$3,$AM71/VLOOKUP($AO71,Data!$A$50:$B$56,2,FALSE),0)</f>
        <v>0</v>
      </c>
      <c r="GZ71" s="11">
        <f>IF(GZ$2=$A71,0,IF(HLOOKUP(GZ$2,Recipes!$H:$GI,'Production Calculator'!$A71+2,FALSE)=0,0,HLOOKUP(GZ$2,Recipes!$H:$GI,'Production Calculator'!$A71+2,FALSE)*$AK71))+IF($AO71=GZ$3,$AM71/VLOOKUP($AO71,Data!$A$50:$B$56,2,FALSE),0)</f>
        <v>0</v>
      </c>
      <c r="HA71" s="11">
        <f>IF(HA$2=$A71,0,IF(HLOOKUP(HA$2,Recipes!$H:$GI,'Production Calculator'!$A71+2,FALSE)=0,0,HLOOKUP(HA$2,Recipes!$H:$GI,'Production Calculator'!$A71+2,FALSE)*$AK71))+IF($AO71=HA$3,$AM71/VLOOKUP($AO71,Data!$A$50:$B$56,2,FALSE),0)</f>
        <v>0</v>
      </c>
      <c r="HB71" s="11">
        <f>IF(HB$2=$A71,0,IF(HLOOKUP(HB$2,Recipes!$H:$GI,'Production Calculator'!$A71+2,FALSE)=0,0,HLOOKUP(HB$2,Recipes!$H:$GI,'Production Calculator'!$A71+2,FALSE)*$AK71))+IF($AO71=HB$3,$AM71/VLOOKUP($AO71,Data!$A$50:$B$56,2,FALSE),0)</f>
        <v>0</v>
      </c>
      <c r="HC71" s="11">
        <f>IF(HC$2=$A71,0,IF(HLOOKUP(HC$2,Recipes!$H:$GI,'Production Calculator'!$A71+2,FALSE)=0,0,HLOOKUP(HC$2,Recipes!$H:$GI,'Production Calculator'!$A71+2,FALSE)*$AK71))+IF($AO71=HC$3,$AM71/VLOOKUP($AO71,Data!$A$50:$B$56,2,FALSE),0)</f>
        <v>0</v>
      </c>
      <c r="HD71" s="11">
        <f>IF(HD$2=$A71,0,IF(HLOOKUP(HD$2,Recipes!$H:$GI,'Production Calculator'!$A71+2,FALSE)=0,0,HLOOKUP(HD$2,Recipes!$H:$GI,'Production Calculator'!$A71+2,FALSE)*$AK71))+IF($AO71=HD$3,$AM71/VLOOKUP($AO71,Data!$A$50:$B$56,2,FALSE),0)</f>
        <v>0</v>
      </c>
      <c r="HE71" s="11">
        <f>IF(HE$2=$A71,0,IF(HLOOKUP(HE$2,Recipes!$H:$GI,'Production Calculator'!$A71+2,FALSE)=0,0,HLOOKUP(HE$2,Recipes!$H:$GI,'Production Calculator'!$A71+2,FALSE)*$AK71))+IF($AO71=HE$3,$AM71/VLOOKUP($AO71,Data!$A$50:$B$56,2,FALSE),0)</f>
        <v>0</v>
      </c>
      <c r="HF71" s="11">
        <f>IF(HF$2=$A71,0,IF(HLOOKUP(HF$2,Recipes!$H:$GI,'Production Calculator'!$A71+2,FALSE)=0,0,HLOOKUP(HF$2,Recipes!$H:$GI,'Production Calculator'!$A71+2,FALSE)*$AK71))+IF($AO71=HF$3,$AM71/VLOOKUP($AO71,Data!$A$50:$B$56,2,FALSE),0)</f>
        <v>0</v>
      </c>
      <c r="HG71" s="11">
        <f>IF(HG$2=$A71,0,IF(HLOOKUP(HG$2,Recipes!$H:$GI,'Production Calculator'!$A71+2,FALSE)=0,0,HLOOKUP(HG$2,Recipes!$H:$GI,'Production Calculator'!$A71+2,FALSE)*$AK71))+IF($AO71=HG$3,$AM71/VLOOKUP($AO71,Data!$A$50:$B$56,2,FALSE),0)</f>
        <v>0</v>
      </c>
      <c r="HH71" s="11">
        <f>IF(HH$2=$A71,0,IF(HLOOKUP(HH$2,Recipes!$H:$GI,'Production Calculator'!$A71+2,FALSE)=0,0,HLOOKUP(HH$2,Recipes!$H:$GI,'Production Calculator'!$A71+2,FALSE)*$AK71))+IF($AO71=HH$3,$AM71/VLOOKUP($AO71,Data!$A$50:$B$56,2,FALSE),0)</f>
        <v>0</v>
      </c>
      <c r="HI71" s="11">
        <f>IF(HI$2=$A71,0,IF(HLOOKUP(HI$2,Recipes!$H:$GI,'Production Calculator'!$A71+2,FALSE)=0,0,HLOOKUP(HI$2,Recipes!$H:$GI,'Production Calculator'!$A71+2,FALSE)*$AK71))+IF($AO71=HI$3,$AM71/VLOOKUP($AO71,Data!$A$50:$B$56,2,FALSE),0)</f>
        <v>0</v>
      </c>
      <c r="HJ71" s="11">
        <f>IF(HJ$2=$A71,0,IF(HLOOKUP(HJ$2,Recipes!$H:$GI,'Production Calculator'!$A71+2,FALSE)=0,0,HLOOKUP(HJ$2,Recipes!$H:$GI,'Production Calculator'!$A71+2,FALSE)*$AK71))+IF($AO71=HJ$3,$AM71/VLOOKUP($AO71,Data!$A$50:$B$56,2,FALSE),0)</f>
        <v>0</v>
      </c>
      <c r="HK71" s="11">
        <f>IF(HK$2=$A71,0,IF(HLOOKUP(HK$2,Recipes!$H:$GI,'Production Calculator'!$A71+2,FALSE)=0,0,HLOOKUP(HK$2,Recipes!$H:$GI,'Production Calculator'!$A71+2,FALSE)*$AK71))+IF($AO71=HK$3,$AM71/VLOOKUP($AO71,Data!$A$50:$B$56,2,FALSE),0)</f>
        <v>0</v>
      </c>
      <c r="HL71" s="11">
        <f>IF(HL$2=$A71,0,IF(HLOOKUP(HL$2,Recipes!$H:$GI,'Production Calculator'!$A71+2,FALSE)=0,0,HLOOKUP(HL$2,Recipes!$H:$GI,'Production Calculator'!$A71+2,FALSE)*$AK71))+IF($AO71=HL$3,$AM71/VLOOKUP($AO71,Data!$A$50:$B$56,2,FALSE),0)</f>
        <v>0</v>
      </c>
      <c r="HM71" s="11">
        <f>IF(HM$2=$A71,0,IF(HLOOKUP(HM$2,Recipes!$H:$GI,'Production Calculator'!$A71+2,FALSE)=0,0,HLOOKUP(HM$2,Recipes!$H:$GI,'Production Calculator'!$A71+2,FALSE)*$AK71))+IF($AO71=HM$3,$AM71/VLOOKUP($AO71,Data!$A$50:$B$56,2,FALSE),0)</f>
        <v>0</v>
      </c>
      <c r="HN71" s="11">
        <f>IF(HN$2=$A71,0,IF(HLOOKUP(HN$2,Recipes!$H:$GI,'Production Calculator'!$A71+2,FALSE)=0,0,HLOOKUP(HN$2,Recipes!$H:$GI,'Production Calculator'!$A71+2,FALSE)*$AK71))+IF($AO71=HN$3,$AM71/VLOOKUP($AO71,Data!$A$50:$B$56,2,FALSE),0)</f>
        <v>0</v>
      </c>
      <c r="HO71" s="11">
        <f>IF(HO$2=$A71,0,IF(HLOOKUP(HO$2,Recipes!$H:$GI,'Production Calculator'!$A71+2,FALSE)=0,0,HLOOKUP(HO$2,Recipes!$H:$GI,'Production Calculator'!$A71+2,FALSE)*$AK71))+IF($AO71=HO$3,$AM71/VLOOKUP($AO71,Data!$A$50:$B$56,2,FALSE),0)</f>
        <v>0</v>
      </c>
      <c r="HP71" s="11">
        <f>IF(HP$2=$A71,0,IF(HLOOKUP(HP$2,Recipes!$H:$GI,'Production Calculator'!$A71+2,FALSE)=0,0,HLOOKUP(HP$2,Recipes!$H:$GI,'Production Calculator'!$A71+2,FALSE)*$AK71))+IF($AO71=HP$3,$AM71/VLOOKUP($AO71,Data!$A$50:$B$56,2,FALSE),0)</f>
        <v>0</v>
      </c>
      <c r="HQ71" s="11">
        <f>IF(HQ$2=$A71,0,IF(HLOOKUP(HQ$2,Recipes!$H:$GI,'Production Calculator'!$A71+2,FALSE)=0,0,HLOOKUP(HQ$2,Recipes!$H:$GI,'Production Calculator'!$A71+2,FALSE)*$AK71))+IF($AO71=HQ$3,$AM71/VLOOKUP($AO71,Data!$A$50:$B$56,2,FALSE),0)</f>
        <v>0</v>
      </c>
      <c r="HR71" s="11">
        <f>IF(HR$2=$A71,0,IF(HLOOKUP(HR$2,Recipes!$H:$GI,'Production Calculator'!$A71+2,FALSE)=0,0,HLOOKUP(HR$2,Recipes!$H:$GI,'Production Calculator'!$A71+2,FALSE)*$AK71))+IF($AO71=HR$3,$AM71/VLOOKUP($AO71,Data!$A$50:$B$56,2,FALSE),0)</f>
        <v>0</v>
      </c>
      <c r="HS71" s="121"/>
    </row>
    <row r="72" spans="1:227" x14ac:dyDescent="0.45">
      <c r="A72">
        <v>51</v>
      </c>
      <c r="B72" s="107" t="str">
        <f>VLOOKUP(A72,Recipes!A:B,2)</f>
        <v>Iron stick</v>
      </c>
      <c r="C72" s="128">
        <v>0</v>
      </c>
      <c r="D72" s="108">
        <f t="shared" si="117"/>
        <v>0</v>
      </c>
      <c r="E72" s="127" t="s">
        <v>1</v>
      </c>
      <c r="F72" s="109">
        <f>VLOOKUP(A72,Recipes!$A$3:$G$186,6,FALSE)</f>
        <v>1</v>
      </c>
      <c r="G72" s="109">
        <f>VLOOKUP(A72,Recipes!$A$3:$G$186,7,FALSE)</f>
        <v>0</v>
      </c>
      <c r="H72" s="110">
        <f t="shared" si="118"/>
        <v>0</v>
      </c>
      <c r="I72" s="109">
        <f>VLOOKUP(E72,Data!$A$2:$C$26,3, FALSE)</f>
        <v>4</v>
      </c>
      <c r="J72" s="149">
        <v>0</v>
      </c>
      <c r="K72" s="149">
        <v>0</v>
      </c>
      <c r="L72" s="149">
        <v>0</v>
      </c>
      <c r="M72" s="150">
        <v>0</v>
      </c>
      <c r="N72" s="150">
        <v>0</v>
      </c>
      <c r="O72" s="150">
        <v>0</v>
      </c>
      <c r="P72" s="151">
        <v>0</v>
      </c>
      <c r="Q72" s="151">
        <v>0</v>
      </c>
      <c r="R72" s="151">
        <v>0</v>
      </c>
      <c r="S72">
        <f t="shared" si="133"/>
        <v>0</v>
      </c>
      <c r="T72">
        <f t="shared" si="134"/>
        <v>0</v>
      </c>
      <c r="U72">
        <f t="shared" si="135"/>
        <v>0</v>
      </c>
      <c r="V72">
        <f t="shared" si="136"/>
        <v>0</v>
      </c>
      <c r="W72">
        <f t="shared" si="137"/>
        <v>0</v>
      </c>
      <c r="X72">
        <f t="shared" si="138"/>
        <v>0</v>
      </c>
      <c r="Y72">
        <f t="shared" si="139"/>
        <v>0</v>
      </c>
      <c r="Z72">
        <f t="shared" si="140"/>
        <v>0</v>
      </c>
      <c r="AA72">
        <f t="shared" si="141"/>
        <v>0</v>
      </c>
      <c r="AB72" s="111">
        <f>VLOOKUP($A72,Recipes!$A:$G,4)</f>
        <v>0.5</v>
      </c>
      <c r="AC72" s="111">
        <f>VLOOKUP($A72,Recipes!$A:$G,5)</f>
        <v>2</v>
      </c>
      <c r="AD72" s="111">
        <f t="shared" si="128"/>
        <v>4</v>
      </c>
      <c r="AE72" s="111">
        <f>VLOOKUP(E72,Data!$A$2:$F$26,5,FALSE)</f>
        <v>0</v>
      </c>
      <c r="AF72" s="111">
        <f>VLOOKUP(E72,Data!$A$2:$F$26,4,FALSE)</f>
        <v>210</v>
      </c>
      <c r="AG72" s="111">
        <f>VLOOKUP(E72,Data!$A$2:$B$26,2, FALSE)</f>
        <v>1.25</v>
      </c>
      <c r="AH72" s="111">
        <f>1+VLOOKUP($J$3,Data!$A$40:$D$48,2,FALSE)*$J72+VLOOKUP($K$3,Data!$A$40:$D$48,2,FALSE)*$K72+VLOOKUP($L$3,Data!$A$40:$D$48,2,FALSE)*$L72+VLOOKUP($M$3,Data!$A$40:$D$48,2,FALSE)*$M72+VLOOKUP($N$3,Data!$A$40:$D$48,2,FALSE)*$N72+VLOOKUP($O$3,Data!$A$40:$D$48,2,FALSE)*$O72+VLOOKUP($P$3,Data!$A$40:$D$48,2,FALSE)*$P72+VLOOKUP($Q$3,Data!$A$40:$D$48,2,FALSE)*$Q72+VLOOKUP($R$3,Data!$A$40:$D$48,2,FALSE)*$R72</f>
        <v>1</v>
      </c>
      <c r="AI72" s="111">
        <f>MAX(1+VLOOKUP($J$3,Data!$A$40:$D$48,3,FALSE)*$J72+VLOOKUP($K$3,Data!$A$40:$D$48,3,FALSE)*$K72+VLOOKUP($L$3,Data!$A$40:$D$48,3,FALSE)*$L72+VLOOKUP($M$3,Data!$A$40:$D$48,3,FALSE)*$M72+VLOOKUP($N$3,Data!$A$40:$D$48,3,FALSE)*$N72+VLOOKUP($O$3,Data!$A$40:$D$48,3,FALSE)*$O72+VLOOKUP($P$3,Data!$A$40:$D$48,3,FALSE)*$P72+VLOOKUP($Q$3,Data!$A$40:$D$48,3,FALSE)*$Q72+VLOOKUP($R$3,Data!$A$40:$D$48,3,FALSE)*$R72,0)</f>
        <v>1</v>
      </c>
      <c r="AJ72" s="111">
        <f>MAX(1-(VLOOKUP($J$3,Data!$A$40:$D$48,4,FALSE)*$J72+VLOOKUP($K$3,Data!$A$40:$D$48,4,FALSE)*$K72+VLOOKUP($L$3,Data!$A$40:$D$48,4,FALSE)*$L72+VLOOKUP($M$3,Data!$A$40:$D$48,4,FALSE)*$M72+VLOOKUP($N$3,Data!$A$40:$D$48,4,FALSE)*$N72+VLOOKUP($O$3,Data!$A$40:$D$48,4,FALSE)*$O72+VLOOKUP($P$3,Data!$A$40:$D$48,4,FALSE)*$P72+VLOOKUP($Q$3,Data!$A$40:$D$48,4,FALSE)*$Q72+VLOOKUP($R$3,Data!$A$40:$D$48,4,FALSE)*$R72),0.2)</f>
        <v>1</v>
      </c>
      <c r="AK72" s="112">
        <f t="shared" si="129"/>
        <v>0</v>
      </c>
      <c r="AL72" s="111">
        <f t="shared" si="130"/>
        <v>5</v>
      </c>
      <c r="AM72" s="111">
        <f t="shared" si="131"/>
        <v>0</v>
      </c>
      <c r="AN72" s="111">
        <f t="shared" si="132"/>
        <v>0</v>
      </c>
      <c r="AO72" s="131" t="s">
        <v>298</v>
      </c>
      <c r="AP72" s="11"/>
      <c r="AQ72" s="11">
        <f>IF(AQ$2=$A72,0,IF(HLOOKUP(AQ$2,Recipes!$H:$GI,'Production Calculator'!$A72+2,FALSE)=0,0,HLOOKUP(AQ$2,Recipes!$H:$GI,'Production Calculator'!$A72+2,FALSE)*$AK72))+IF($AO72=AQ$3,$AM72/VLOOKUP($AO72,Data!$A$50:$B$56,2,FALSE),0)</f>
        <v>0</v>
      </c>
      <c r="AR72" s="11">
        <f>IF(AR$2=$A72,0,IF(HLOOKUP(AR$2,Recipes!$H:$GI,'Production Calculator'!$A72+2,FALSE)=0,0,HLOOKUP(AR$2,Recipes!$H:$GI,'Production Calculator'!$A72+2,FALSE)*$AK72))+IF($AO72=AR$3,$AM72/VLOOKUP($AO72,Data!$A$50:$B$56,2,FALSE),0)</f>
        <v>0</v>
      </c>
      <c r="AS72" s="11">
        <f>IF(AS$2=$A72,0,IF(HLOOKUP(AS$2,Recipes!$H:$GI,'Production Calculator'!$A72+2,FALSE)=0,0,HLOOKUP(AS$2,Recipes!$H:$GI,'Production Calculator'!$A72+2,FALSE)*$AK72))+IF($AO72=AS$3,$AM72/VLOOKUP($AO72,Data!$A$50:$B$56,2,FALSE),0)</f>
        <v>0</v>
      </c>
      <c r="AT72" s="11">
        <f>IF(AT$2=$A72,0,IF(HLOOKUP(AT$2,Recipes!$H:$GI,'Production Calculator'!$A72+2,FALSE)=0,0,HLOOKUP(AT$2,Recipes!$H:$GI,'Production Calculator'!$A72+2,FALSE)*$AK72))+IF($AO72=AT$3,$AM72/VLOOKUP($AO72,Data!$A$50:$B$56,2,FALSE),0)</f>
        <v>0</v>
      </c>
      <c r="AU72" s="11">
        <f>IF(AU$2=$A72,0,IF(HLOOKUP(AU$2,Recipes!$H:$GI,'Production Calculator'!$A72+2,FALSE)=0,0,HLOOKUP(AU$2,Recipes!$H:$GI,'Production Calculator'!$A72+2,FALSE)*$AK72))+IF($AO72=AU$3,$AM72/VLOOKUP($AO72,Data!$A$50:$B$56,2,FALSE),0)</f>
        <v>0</v>
      </c>
      <c r="AV72" s="11">
        <f>IF(AV$2=$A72,0,IF(HLOOKUP(AV$2,Recipes!$H:$GI,'Production Calculator'!$A72+2,FALSE)=0,0,HLOOKUP(AV$2,Recipes!$H:$GI,'Production Calculator'!$A72+2,FALSE)*$AK72))+IF($AO72=AV$3,$AM72/VLOOKUP($AO72,Data!$A$50:$B$56,2,FALSE),0)</f>
        <v>0</v>
      </c>
      <c r="AW72" s="11">
        <f>IF(AW$2=$A72,0,IF(HLOOKUP(AW$2,Recipes!$H:$GI,'Production Calculator'!$A72+2,FALSE)=0,0,HLOOKUP(AW$2,Recipes!$H:$GI,'Production Calculator'!$A72+2,FALSE)*$AK72))+IF($AO72=AW$3,$AM72/VLOOKUP($AO72,Data!$A$50:$B$56,2,FALSE),0)</f>
        <v>0</v>
      </c>
      <c r="AX72" s="11">
        <f>IF(AX$2=$A72,0,IF(HLOOKUP(AX$2,Recipes!$H:$GI,'Production Calculator'!$A72+2,FALSE)=0,0,HLOOKUP(AX$2,Recipes!$H:$GI,'Production Calculator'!$A72+2,FALSE)*$AK72))+IF($AO72=AX$3,$AM72/VLOOKUP($AO72,Data!$A$50:$B$56,2,FALSE),0)</f>
        <v>0</v>
      </c>
      <c r="AY72" s="11">
        <f>IF(AY$2=$A72,0,IF(HLOOKUP(AY$2,Recipes!$H:$GI,'Production Calculator'!$A72+2,FALSE)=0,0,HLOOKUP(AY$2,Recipes!$H:$GI,'Production Calculator'!$A72+2,FALSE)*$AK72))+IF($AO72=AY$3,$AM72/VLOOKUP($AO72,Data!$A$50:$B$56,2,FALSE),0)</f>
        <v>0</v>
      </c>
      <c r="AZ72" s="11">
        <f>IF(AZ$2=$A72,0,IF(HLOOKUP(AZ$2,Recipes!$H:$GI,'Production Calculator'!$A72+2,FALSE)=0,0,HLOOKUP(AZ$2,Recipes!$H:$GI,'Production Calculator'!$A72+2,FALSE)*$AK72))+IF($AO72=AZ$3,$AM72/VLOOKUP($AO72,Data!$A$50:$B$56,2,FALSE),0)</f>
        <v>0</v>
      </c>
      <c r="BA72" s="11">
        <f>IF(BA$2=$A72,0,IF(HLOOKUP(BA$2,Recipes!$H:$GI,'Production Calculator'!$A72+2,FALSE)=0,0,HLOOKUP(BA$2,Recipes!$H:$GI,'Production Calculator'!$A72+2,FALSE)*$AK72))+IF($AO72=BA$3,$AM72/VLOOKUP($AO72,Data!$A$50:$B$56,2,FALSE),0)</f>
        <v>0</v>
      </c>
      <c r="BB72" s="11">
        <f>IF(BB$2=$A72,0,IF(HLOOKUP(BB$2,Recipes!$H:$GI,'Production Calculator'!$A72+2,FALSE)=0,0,HLOOKUP(BB$2,Recipes!$H:$GI,'Production Calculator'!$A72+2,FALSE)*$AK72))+IF($AO72=BB$3,$AM72/VLOOKUP($AO72,Data!$A$50:$B$56,2,FALSE),0)</f>
        <v>0</v>
      </c>
      <c r="BC72" s="11">
        <f>IF(BC$2=$A72,0,IF(HLOOKUP(BC$2,Recipes!$H:$GI,'Production Calculator'!$A72+2,FALSE)=0,0,HLOOKUP(BC$2,Recipes!$H:$GI,'Production Calculator'!$A72+2,FALSE)*$AK72))+IF($AO72=BC$3,$AM72/VLOOKUP($AO72,Data!$A$50:$B$56,2,FALSE),0)</f>
        <v>0</v>
      </c>
      <c r="BD72" s="11">
        <f>IF(BD$2=$A72,0,IF(HLOOKUP(BD$2,Recipes!$H:$GI,'Production Calculator'!$A72+2,FALSE)=0,0,HLOOKUP(BD$2,Recipes!$H:$GI,'Production Calculator'!$A72+2,FALSE)*$AK72))+IF($AO72=BD$3,$AM72/VLOOKUP($AO72,Data!$A$50:$B$56,2,FALSE),0)</f>
        <v>0</v>
      </c>
      <c r="BE72" s="11">
        <f>IF(BE$2=$A72,0,IF(HLOOKUP(BE$2,Recipes!$H:$GI,'Production Calculator'!$A72+2,FALSE)=0,0,HLOOKUP(BE$2,Recipes!$H:$GI,'Production Calculator'!$A72+2,FALSE)*$AK72))+IF($AO72=BE$3,$AM72/VLOOKUP($AO72,Data!$A$50:$B$56,2,FALSE),0)</f>
        <v>0</v>
      </c>
      <c r="BF72" s="11">
        <f>IF(BF$2=$A72,0,IF(HLOOKUP(BF$2,Recipes!$H:$GI,'Production Calculator'!$A72+2,FALSE)=0,0,HLOOKUP(BF$2,Recipes!$H:$GI,'Production Calculator'!$A72+2,FALSE)*$AK72))+IF($AO72=BF$3,$AM72/VLOOKUP($AO72,Data!$A$50:$B$56,2,FALSE),0)</f>
        <v>0</v>
      </c>
      <c r="BG72" s="11">
        <f>IF(BG$2=$A72,0,IF(HLOOKUP(BG$2,Recipes!$H:$GI,'Production Calculator'!$A72+2,FALSE)=0,0,HLOOKUP(BG$2,Recipes!$H:$GI,'Production Calculator'!$A72+2,FALSE)*$AK72))+IF($AO72=BG$3,$AM72/VLOOKUP($AO72,Data!$A$50:$B$56,2,FALSE),0)</f>
        <v>0</v>
      </c>
      <c r="BH72" s="11">
        <f>IF(BH$2=$A72,0,IF(HLOOKUP(BH$2,Recipes!$H:$GI,'Production Calculator'!$A72+2,FALSE)=0,0,HLOOKUP(BH$2,Recipes!$H:$GI,'Production Calculator'!$A72+2,FALSE)*$AK72))+IF($AO72=BH$3,$AM72/VLOOKUP($AO72,Data!$A$50:$B$56,2,FALSE),0)</f>
        <v>0</v>
      </c>
      <c r="BI72" s="11">
        <f>IF(BI$2=$A72,0,IF(HLOOKUP(BI$2,Recipes!$H:$GI,'Production Calculator'!$A72+2,FALSE)=0,0,HLOOKUP(BI$2,Recipes!$H:$GI,'Production Calculator'!$A72+2,FALSE)*$AK72))+IF($AO72=BI$3,$AM72/VLOOKUP($AO72,Data!$A$50:$B$56,2,FALSE),0)</f>
        <v>0</v>
      </c>
      <c r="BJ72" s="11">
        <f>IF(BJ$2=$A72,0,IF(HLOOKUP(BJ$2,Recipes!$H:$GI,'Production Calculator'!$A72+2,FALSE)=0,0,HLOOKUP(BJ$2,Recipes!$H:$GI,'Production Calculator'!$A72+2,FALSE)*$AK72))+IF($AO72=BJ$3,$AM72/VLOOKUP($AO72,Data!$A$50:$B$56,2,FALSE),0)</f>
        <v>0</v>
      </c>
      <c r="BK72" s="11">
        <f>IF(BK$2=$A72,0,IF(HLOOKUP(BK$2,Recipes!$H:$GI,'Production Calculator'!$A72+2,FALSE)=0,0,HLOOKUP(BK$2,Recipes!$H:$GI,'Production Calculator'!$A72+2,FALSE)*$AK72))+IF($AO72=BK$3,$AM72/VLOOKUP($AO72,Data!$A$50:$B$56,2,FALSE),0)</f>
        <v>0</v>
      </c>
      <c r="BL72" s="11">
        <f>IF(BL$2=$A72,0,IF(HLOOKUP(BL$2,Recipes!$H:$GI,'Production Calculator'!$A72+2,FALSE)=0,0,HLOOKUP(BL$2,Recipes!$H:$GI,'Production Calculator'!$A72+2,FALSE)*$AK72))+IF($AO72=BL$3,$AM72/VLOOKUP($AO72,Data!$A$50:$B$56,2,FALSE),0)</f>
        <v>0</v>
      </c>
      <c r="BM72" s="11">
        <f>IF(BM$2=$A72,0,IF(HLOOKUP(BM$2,Recipes!$H:$GI,'Production Calculator'!$A72+2,FALSE)=0,0,HLOOKUP(BM$2,Recipes!$H:$GI,'Production Calculator'!$A72+2,FALSE)*$AK72))+IF($AO72=BM$3,$AM72/VLOOKUP($AO72,Data!$A$50:$B$56,2,FALSE),0)</f>
        <v>0</v>
      </c>
      <c r="BN72" s="11">
        <f>IF(BN$2=$A72,0,IF(HLOOKUP(BN$2,Recipes!$H:$GI,'Production Calculator'!$A72+2,FALSE)=0,0,HLOOKUP(BN$2,Recipes!$H:$GI,'Production Calculator'!$A72+2,FALSE)*$AK72))+IF($AO72=BN$3,$AM72/VLOOKUP($AO72,Data!$A$50:$B$56,2,FALSE),0)</f>
        <v>0</v>
      </c>
      <c r="BO72" s="11">
        <f>IF(BO$2=$A72,0,IF(HLOOKUP(BO$2,Recipes!$H:$GI,'Production Calculator'!$A72+2,FALSE)=0,0,HLOOKUP(BO$2,Recipes!$H:$GI,'Production Calculator'!$A72+2,FALSE)*$AK72))+IF($AO72=BO$3,$AM72/VLOOKUP($AO72,Data!$A$50:$B$56,2,FALSE),0)</f>
        <v>0</v>
      </c>
      <c r="BP72" s="11">
        <f>IF(BP$2=$A72,0,IF(HLOOKUP(BP$2,Recipes!$H:$GI,'Production Calculator'!$A72+2,FALSE)=0,0,HLOOKUP(BP$2,Recipes!$H:$GI,'Production Calculator'!$A72+2,FALSE)*$AK72))+IF($AO72=BP$3,$AM72/VLOOKUP($AO72,Data!$A$50:$B$56,2,FALSE),0)</f>
        <v>0</v>
      </c>
      <c r="BQ72" s="11">
        <f>IF(BQ$2=$A72,0,IF(HLOOKUP(BQ$2,Recipes!$H:$GI,'Production Calculator'!$A72+2,FALSE)=0,0,HLOOKUP(BQ$2,Recipes!$H:$GI,'Production Calculator'!$A72+2,FALSE)*$AK72))+IF($AO72=BQ$3,$AM72/VLOOKUP($AO72,Data!$A$50:$B$56,2,FALSE),0)</f>
        <v>0</v>
      </c>
      <c r="BR72" s="11">
        <f>IF(BR$2=$A72,0,IF(HLOOKUP(BR$2,Recipes!$H:$GI,'Production Calculator'!$A72+2,FALSE)=0,0,HLOOKUP(BR$2,Recipes!$H:$GI,'Production Calculator'!$A72+2,FALSE)*$AK72))+IF($AO72=BR$3,$AM72/VLOOKUP($AO72,Data!$A$50:$B$56,2,FALSE),0)</f>
        <v>0</v>
      </c>
      <c r="BS72" s="11">
        <f>IF(BS$2=$A72,0,IF(HLOOKUP(BS$2,Recipes!$H:$GI,'Production Calculator'!$A72+2,FALSE)=0,0,HLOOKUP(BS$2,Recipes!$H:$GI,'Production Calculator'!$A72+2,FALSE)*$AK72))+IF($AO72=BS$3,$AM72/VLOOKUP($AO72,Data!$A$50:$B$56,2,FALSE),0)</f>
        <v>0</v>
      </c>
      <c r="BT72" s="11">
        <f>IF(BT$2=$A72,0,IF(HLOOKUP(BT$2,Recipes!$H:$GI,'Production Calculator'!$A72+2,FALSE)=0,0,HLOOKUP(BT$2,Recipes!$H:$GI,'Production Calculator'!$A72+2,FALSE)*$AK72))+IF($AO72=BT$3,$AM72/VLOOKUP($AO72,Data!$A$50:$B$56,2,FALSE),0)</f>
        <v>0</v>
      </c>
      <c r="BU72" s="11">
        <f>IF(BU$2=$A72,0,IF(HLOOKUP(BU$2,Recipes!$H:$GI,'Production Calculator'!$A72+2,FALSE)=0,0,HLOOKUP(BU$2,Recipes!$H:$GI,'Production Calculator'!$A72+2,FALSE)*$AK72))+IF($AO72=BU$3,$AM72/VLOOKUP($AO72,Data!$A$50:$B$56,2,FALSE),0)</f>
        <v>0</v>
      </c>
      <c r="BV72" s="11">
        <f>IF(BV$2=$A72,0,IF(HLOOKUP(BV$2,Recipes!$H:$GI,'Production Calculator'!$A72+2,FALSE)=0,0,HLOOKUP(BV$2,Recipes!$H:$GI,'Production Calculator'!$A72+2,FALSE)*$AK72))+IF($AO72=BV$3,$AM72/VLOOKUP($AO72,Data!$A$50:$B$56,2,FALSE),0)</f>
        <v>0</v>
      </c>
      <c r="BW72" s="11">
        <f>IF(BW$2=$A72,0,IF(HLOOKUP(BW$2,Recipes!$H:$GI,'Production Calculator'!$A72+2,FALSE)=0,0,HLOOKUP(BW$2,Recipes!$H:$GI,'Production Calculator'!$A72+2,FALSE)*$AK72))+IF($AO72=BW$3,$AM72/VLOOKUP($AO72,Data!$A$50:$B$56,2,FALSE),0)</f>
        <v>0</v>
      </c>
      <c r="BX72" s="11">
        <f>IF(BX$2=$A72,0,IF(HLOOKUP(BX$2,Recipes!$H:$GI,'Production Calculator'!$A72+2,FALSE)=0,0,HLOOKUP(BX$2,Recipes!$H:$GI,'Production Calculator'!$A72+2,FALSE)*$AK72))+IF($AO72=BX$3,$AM72/VLOOKUP($AO72,Data!$A$50:$B$56,2,FALSE),0)</f>
        <v>0</v>
      </c>
      <c r="BY72" s="11">
        <f>IF(BY$2=$A72,0,IF(HLOOKUP(BY$2,Recipes!$H:$GI,'Production Calculator'!$A72+2,FALSE)=0,0,HLOOKUP(BY$2,Recipes!$H:$GI,'Production Calculator'!$A72+2,FALSE)*$AK72))+IF($AO72=BY$3,$AM72/VLOOKUP($AO72,Data!$A$50:$B$56,2,FALSE),0)</f>
        <v>0</v>
      </c>
      <c r="BZ72" s="11">
        <f>IF(BZ$2=$A72,0,IF(HLOOKUP(BZ$2,Recipes!$H:$GI,'Production Calculator'!$A72+2,FALSE)=0,0,HLOOKUP(BZ$2,Recipes!$H:$GI,'Production Calculator'!$A72+2,FALSE)*$AK72))+IF($AO72=BZ$3,$AM72/VLOOKUP($AO72,Data!$A$50:$B$56,2,FALSE),0)</f>
        <v>0</v>
      </c>
      <c r="CA72" s="11">
        <f>IF(CA$2=$A72,0,IF(HLOOKUP(CA$2,Recipes!$H:$GI,'Production Calculator'!$A72+2,FALSE)=0,0,HLOOKUP(CA$2,Recipes!$H:$GI,'Production Calculator'!$A72+2,FALSE)*$AK72))+IF($AO72=CA$3,$AM72/VLOOKUP($AO72,Data!$A$50:$B$56,2,FALSE),0)</f>
        <v>0</v>
      </c>
      <c r="CB72" s="11">
        <f>IF(CB$2=$A72,0,IF(HLOOKUP(CB$2,Recipes!$H:$GI,'Production Calculator'!$A72+2,FALSE)=0,0,HLOOKUP(CB$2,Recipes!$H:$GI,'Production Calculator'!$A72+2,FALSE)*$AK72))+IF($AO72=CB$3,$AM72/VLOOKUP($AO72,Data!$A$50:$B$56,2,FALSE),0)</f>
        <v>0</v>
      </c>
      <c r="CC72" s="11">
        <f>IF(CC$2=$A72,0,IF(HLOOKUP(CC$2,Recipes!$H:$GI,'Production Calculator'!$A72+2,FALSE)=0,0,HLOOKUP(CC$2,Recipes!$H:$GI,'Production Calculator'!$A72+2,FALSE)*$AK72))+IF($AO72=CC$3,$AM72/VLOOKUP($AO72,Data!$A$50:$B$56,2,FALSE),0)</f>
        <v>0</v>
      </c>
      <c r="CD72" s="11">
        <f>IF(CD$2=$A72,0,IF(HLOOKUP(CD$2,Recipes!$H:$GI,'Production Calculator'!$A72+2,FALSE)=0,0,HLOOKUP(CD$2,Recipes!$H:$GI,'Production Calculator'!$A72+2,FALSE)*$AK72))+IF($AO72=CD$3,$AM72/VLOOKUP($AO72,Data!$A$50:$B$56,2,FALSE),0)</f>
        <v>0</v>
      </c>
      <c r="CE72" s="11">
        <f>IF(CE$2=$A72,0,IF(HLOOKUP(CE$2,Recipes!$H:$GI,'Production Calculator'!$A72+2,FALSE)=0,0,HLOOKUP(CE$2,Recipes!$H:$GI,'Production Calculator'!$A72+2,FALSE)*$AK72))+IF($AO72=CE$3,$AM72/VLOOKUP($AO72,Data!$A$50:$B$56,2,FALSE),0)</f>
        <v>0</v>
      </c>
      <c r="CF72" s="11">
        <f>IF(CF$2=$A72,0,IF(HLOOKUP(CF$2,Recipes!$H:$GI,'Production Calculator'!$A72+2,FALSE)=0,0,HLOOKUP(CF$2,Recipes!$H:$GI,'Production Calculator'!$A72+2,FALSE)*$AK72))+IF($AO72=CF$3,$AM72/VLOOKUP($AO72,Data!$A$50:$B$56,2,FALSE),0)</f>
        <v>0</v>
      </c>
      <c r="CG72" s="11">
        <f>IF(CG$2=$A72,0,IF(HLOOKUP(CG$2,Recipes!$H:$GI,'Production Calculator'!$A72+2,FALSE)=0,0,HLOOKUP(CG$2,Recipes!$H:$GI,'Production Calculator'!$A72+2,FALSE)*$AK72))+IF($AO72=CG$3,$AM72/VLOOKUP($AO72,Data!$A$50:$B$56,2,FALSE),0)</f>
        <v>0</v>
      </c>
      <c r="CH72" s="11">
        <f>IF(CH$2=$A72,0,IF(HLOOKUP(CH$2,Recipes!$H:$GI,'Production Calculator'!$A72+2,FALSE)=0,0,HLOOKUP(CH$2,Recipes!$H:$GI,'Production Calculator'!$A72+2,FALSE)*$AK72))+IF($AO72=CH$3,$AM72/VLOOKUP($AO72,Data!$A$50:$B$56,2,FALSE),0)</f>
        <v>0</v>
      </c>
      <c r="CI72" s="11">
        <f>IF(CI$2=$A72,0,IF(HLOOKUP(CI$2,Recipes!$H:$GI,'Production Calculator'!$A72+2,FALSE)=0,0,HLOOKUP(CI$2,Recipes!$H:$GI,'Production Calculator'!$A72+2,FALSE)*$AK72))+IF($AO72=CI$3,$AM72/VLOOKUP($AO72,Data!$A$50:$B$56,2,FALSE),0)</f>
        <v>0</v>
      </c>
      <c r="CJ72" s="11">
        <f>IF(CJ$2=$A72,0,IF(HLOOKUP(CJ$2,Recipes!$H:$GI,'Production Calculator'!$A72+2,FALSE)=0,0,HLOOKUP(CJ$2,Recipes!$H:$GI,'Production Calculator'!$A72+2,FALSE)*$AK72))+IF($AO72=CJ$3,$AM72/VLOOKUP($AO72,Data!$A$50:$B$56,2,FALSE),0)</f>
        <v>0</v>
      </c>
      <c r="CK72" s="11">
        <f>IF(CK$2=$A72,0,IF(HLOOKUP(CK$2,Recipes!$H:$GI,'Production Calculator'!$A72+2,FALSE)=0,0,HLOOKUP(CK$2,Recipes!$H:$GI,'Production Calculator'!$A72+2,FALSE)*$AK72))+IF($AO72=CK$3,$AM72/VLOOKUP($AO72,Data!$A$50:$B$56,2,FALSE),0)</f>
        <v>0</v>
      </c>
      <c r="CL72" s="11">
        <f>IF(CL$2=$A72,0,IF(HLOOKUP(CL$2,Recipes!$H:$GI,'Production Calculator'!$A72+2,FALSE)=0,0,HLOOKUP(CL$2,Recipes!$H:$GI,'Production Calculator'!$A72+2,FALSE)*$AK72))+IF($AO72=CL$3,$AM72/VLOOKUP($AO72,Data!$A$50:$B$56,2,FALSE),0)</f>
        <v>0</v>
      </c>
      <c r="CM72" s="11">
        <f>IF(CM$2=$A72,0,IF(HLOOKUP(CM$2,Recipes!$H:$GI,'Production Calculator'!$A72+2,FALSE)=0,0,HLOOKUP(CM$2,Recipes!$H:$GI,'Production Calculator'!$A72+2,FALSE)*$AK72))+IF($AO72=CM$3,$AM72/VLOOKUP($AO72,Data!$A$50:$B$56,2,FALSE),0)</f>
        <v>0</v>
      </c>
      <c r="CN72" s="11">
        <f>IF(CN$2=$A72,0,IF(HLOOKUP(CN$2,Recipes!$H:$GI,'Production Calculator'!$A72+2,FALSE)=0,0,HLOOKUP(CN$2,Recipes!$H:$GI,'Production Calculator'!$A72+2,FALSE)*$AK72))+IF($AO72=CN$3,$AM72/VLOOKUP($AO72,Data!$A$50:$B$56,2,FALSE),0)</f>
        <v>0</v>
      </c>
      <c r="CO72" s="11">
        <f>IF(CO$2=$A72,0,IF(HLOOKUP(CO$2,Recipes!$H:$GI,'Production Calculator'!$A72+2,FALSE)=0,0,HLOOKUP(CO$2,Recipes!$H:$GI,'Production Calculator'!$A72+2,FALSE)*$AK72))+IF($AO72=CO$3,$AM72/VLOOKUP($AO72,Data!$A$50:$B$56,2,FALSE),0)</f>
        <v>0</v>
      </c>
      <c r="CP72" s="11">
        <f>IF(CP$2=$A72,0,IF(HLOOKUP(CP$2,Recipes!$H:$GI,'Production Calculator'!$A72+2,FALSE)=0,0,HLOOKUP(CP$2,Recipes!$H:$GI,'Production Calculator'!$A72+2,FALSE)*$AK72))+IF($AO72=CP$3,$AM72/VLOOKUP($AO72,Data!$A$50:$B$56,2,FALSE),0)</f>
        <v>0</v>
      </c>
      <c r="CQ72" s="11">
        <f>IF(CQ$2=$A72,0,IF(HLOOKUP(CQ$2,Recipes!$H:$GI,'Production Calculator'!$A72+2,FALSE)=0,0,HLOOKUP(CQ$2,Recipes!$H:$GI,'Production Calculator'!$A72+2,FALSE)*$AK72))+IF($AO72=CQ$3,$AM72/VLOOKUP($AO72,Data!$A$50:$B$56,2,FALSE),0)</f>
        <v>0</v>
      </c>
      <c r="CR72" s="11">
        <f>IF(CR$2=$A72,0,IF(HLOOKUP(CR$2,Recipes!$H:$GI,'Production Calculator'!$A72+2,FALSE)=0,0,HLOOKUP(CR$2,Recipes!$H:$GI,'Production Calculator'!$A72+2,FALSE)*$AK72))+IF($AO72=CR$3,$AM72/VLOOKUP($AO72,Data!$A$50:$B$56,2,FALSE),0)</f>
        <v>0</v>
      </c>
      <c r="CS72" s="11">
        <f>IF(CS$2=$A72,0,IF(HLOOKUP(CS$2,Recipes!$H:$GI,'Production Calculator'!$A72+2,FALSE)=0,0,HLOOKUP(CS$2,Recipes!$H:$GI,'Production Calculator'!$A72+2,FALSE)*$AK72))+IF($AO72=CS$3,$AM72/VLOOKUP($AO72,Data!$A$50:$B$56,2,FALSE),0)</f>
        <v>0</v>
      </c>
      <c r="CT72" s="11">
        <f>IF(CT$2=$A72,0,IF(HLOOKUP(CT$2,Recipes!$H:$GI,'Production Calculator'!$A72+2,FALSE)=0,0,HLOOKUP(CT$2,Recipes!$H:$GI,'Production Calculator'!$A72+2,FALSE)*$AK72))+IF($AO72=CT$3,$AM72/VLOOKUP($AO72,Data!$A$50:$B$56,2,FALSE),0)</f>
        <v>0</v>
      </c>
      <c r="CU72" s="11">
        <f>IF(CU$2=$A72,0,IF(HLOOKUP(CU$2,Recipes!$H:$GI,'Production Calculator'!$A72+2,FALSE)=0,0,HLOOKUP(CU$2,Recipes!$H:$GI,'Production Calculator'!$A72+2,FALSE)*$AK72))+IF($AO72=CU$3,$AM72/VLOOKUP($AO72,Data!$A$50:$B$56,2,FALSE),0)</f>
        <v>0</v>
      </c>
      <c r="CV72" s="11">
        <f>IF(CV$2=$A72,0,IF(HLOOKUP(CV$2,Recipes!$H:$GI,'Production Calculator'!$A72+2,FALSE)=0,0,HLOOKUP(CV$2,Recipes!$H:$GI,'Production Calculator'!$A72+2,FALSE)*$AK72))+IF($AO72=CV$3,$AM72/VLOOKUP($AO72,Data!$A$50:$B$56,2,FALSE),0)</f>
        <v>0</v>
      </c>
      <c r="CW72" s="11">
        <f>IF(CW$2=$A72,0,IF(HLOOKUP(CW$2,Recipes!$H:$GI,'Production Calculator'!$A72+2,FALSE)=0,0,HLOOKUP(CW$2,Recipes!$H:$GI,'Production Calculator'!$A72+2,FALSE)*$AK72))+IF($AO72=CW$3,$AM72/VLOOKUP($AO72,Data!$A$50:$B$56,2,FALSE),0)</f>
        <v>0</v>
      </c>
      <c r="CX72" s="11">
        <f>IF(CX$2=$A72,0,IF(HLOOKUP(CX$2,Recipes!$H:$GI,'Production Calculator'!$A72+2,FALSE)=0,0,HLOOKUP(CX$2,Recipes!$H:$GI,'Production Calculator'!$A72+2,FALSE)*$AK72))+IF($AO72=CX$3,$AM72/VLOOKUP($AO72,Data!$A$50:$B$56,2,FALSE),0)</f>
        <v>0</v>
      </c>
      <c r="CY72" s="11">
        <f>IF(CY$2=$A72,0,IF(HLOOKUP(CY$2,Recipes!$H:$GI,'Production Calculator'!$A72+2,FALSE)=0,0,HLOOKUP(CY$2,Recipes!$H:$GI,'Production Calculator'!$A72+2,FALSE)*$AK72))+IF($AO72=CY$3,$AM72/VLOOKUP($AO72,Data!$A$50:$B$56,2,FALSE),0)</f>
        <v>0</v>
      </c>
      <c r="CZ72" s="11">
        <f>IF(CZ$2=$A72,0,IF(HLOOKUP(CZ$2,Recipes!$H:$GI,'Production Calculator'!$A72+2,FALSE)=0,0,HLOOKUP(CZ$2,Recipes!$H:$GI,'Production Calculator'!$A72+2,FALSE)*$AK72))+IF($AO72=CZ$3,$AM72/VLOOKUP($AO72,Data!$A$50:$B$56,2,FALSE),0)</f>
        <v>0</v>
      </c>
      <c r="DA72" s="11">
        <f>IF(DA$2=$A72,0,IF(HLOOKUP(DA$2,Recipes!$H:$GI,'Production Calculator'!$A72+2,FALSE)=0,0,HLOOKUP(DA$2,Recipes!$H:$GI,'Production Calculator'!$A72+2,FALSE)*$AK72))+IF($AO72=DA$3,$AM72/VLOOKUP($AO72,Data!$A$50:$B$56,2,FALSE),0)</f>
        <v>0</v>
      </c>
      <c r="DB72" s="11">
        <f>IF(DB$2=$A72,0,IF(HLOOKUP(DB$2,Recipes!$H:$GI,'Production Calculator'!$A72+2,FALSE)=0,0,HLOOKUP(DB$2,Recipes!$H:$GI,'Production Calculator'!$A72+2,FALSE)*$AK72))+IF($AO72=DB$3,$AM72/VLOOKUP($AO72,Data!$A$50:$B$56,2,FALSE),0)</f>
        <v>0</v>
      </c>
      <c r="DC72" s="11">
        <f>IF(DC$2=$A72,0,IF(HLOOKUP(DC$2,Recipes!$H:$GI,'Production Calculator'!$A72+2,FALSE)=0,0,HLOOKUP(DC$2,Recipes!$H:$GI,'Production Calculator'!$A72+2,FALSE)*$AK72))+IF($AO72=DC$3,$AM72/VLOOKUP($AO72,Data!$A$50:$B$56,2,FALSE),0)</f>
        <v>0</v>
      </c>
      <c r="DD72" s="11">
        <f>IF(DD$2=$A72,0,IF(HLOOKUP(DD$2,Recipes!$H:$GI,'Production Calculator'!$A72+2,FALSE)=0,0,HLOOKUP(DD$2,Recipes!$H:$GI,'Production Calculator'!$A72+2,FALSE)*$AK72))+IF($AO72=DD$3,$AM72/VLOOKUP($AO72,Data!$A$50:$B$56,2,FALSE),0)</f>
        <v>0</v>
      </c>
      <c r="DE72" s="11">
        <f>IF(DE$2=$A72,0,IF(HLOOKUP(DE$2,Recipes!$H:$GI,'Production Calculator'!$A72+2,FALSE)=0,0,HLOOKUP(DE$2,Recipes!$H:$GI,'Production Calculator'!$A72+2,FALSE)*$AK72))+IF($AO72=DE$3,$AM72/VLOOKUP($AO72,Data!$A$50:$B$56,2,FALSE),0)</f>
        <v>0</v>
      </c>
      <c r="DF72" s="11">
        <f>IF(DF$2=$A72,0,IF(HLOOKUP(DF$2,Recipes!$H:$GI,'Production Calculator'!$A72+2,FALSE)=0,0,HLOOKUP(DF$2,Recipes!$H:$GI,'Production Calculator'!$A72+2,FALSE)*$AK72))+IF($AO72=DF$3,$AM72/VLOOKUP($AO72,Data!$A$50:$B$56,2,FALSE),0)</f>
        <v>0</v>
      </c>
      <c r="DG72" s="11">
        <f>IF(DG$2=$A72,0,IF(HLOOKUP(DG$2,Recipes!$H:$GI,'Production Calculator'!$A72+2,FALSE)=0,0,HLOOKUP(DG$2,Recipes!$H:$GI,'Production Calculator'!$A72+2,FALSE)*$AK72))+IF($AO72=DG$3,$AM72/VLOOKUP($AO72,Data!$A$50:$B$56,2,FALSE),0)</f>
        <v>0</v>
      </c>
      <c r="DH72" s="11">
        <f>IF(DH$2=$A72,0,IF(HLOOKUP(DH$2,Recipes!$H:$GI,'Production Calculator'!$A72+2,FALSE)=0,0,HLOOKUP(DH$2,Recipes!$H:$GI,'Production Calculator'!$A72+2,FALSE)*$AK72))+IF($AO72=DH$3,$AM72/VLOOKUP($AO72,Data!$A$50:$B$56,2,FALSE),0)</f>
        <v>0</v>
      </c>
      <c r="DI72" s="11">
        <f>IF(DI$2=$A72,0,IF(HLOOKUP(DI$2,Recipes!$H:$GI,'Production Calculator'!$A72+2,FALSE)=0,0,HLOOKUP(DI$2,Recipes!$H:$GI,'Production Calculator'!$A72+2,FALSE)*$AK72))+IF($AO72=DI$3,$AM72/VLOOKUP($AO72,Data!$A$50:$B$56,2,FALSE),0)</f>
        <v>0</v>
      </c>
      <c r="DJ72" s="11">
        <f>IF(DJ$2=$A72,0,IF(HLOOKUP(DJ$2,Recipes!$H:$GI,'Production Calculator'!$A72+2,FALSE)=0,0,HLOOKUP(DJ$2,Recipes!$H:$GI,'Production Calculator'!$A72+2,FALSE)*$AK72))+IF($AO72=DJ$3,$AM72/VLOOKUP($AO72,Data!$A$50:$B$56,2,FALSE),0)</f>
        <v>0</v>
      </c>
      <c r="DK72" s="11">
        <f>IF(DK$2=$A72,0,IF(HLOOKUP(DK$2,Recipes!$H:$GI,'Production Calculator'!$A72+2,FALSE)=0,0,HLOOKUP(DK$2,Recipes!$H:$GI,'Production Calculator'!$A72+2,FALSE)*$AK72))+IF($AO72=DK$3,$AM72/VLOOKUP($AO72,Data!$A$50:$B$56,2,FALSE),0)</f>
        <v>0</v>
      </c>
      <c r="DL72" s="11">
        <f>IF(DL$2=$A72,0,IF(HLOOKUP(DL$2,Recipes!$H:$GI,'Production Calculator'!$A72+2,FALSE)=0,0,HLOOKUP(DL$2,Recipes!$H:$GI,'Production Calculator'!$A72+2,FALSE)*$AK72))+IF($AO72=DL$3,$AM72/VLOOKUP($AO72,Data!$A$50:$B$56,2,FALSE),0)</f>
        <v>0</v>
      </c>
      <c r="DM72" s="11">
        <f>IF(DM$2=$A72,0,IF(HLOOKUP(DM$2,Recipes!$H:$GI,'Production Calculator'!$A72+2,FALSE)=0,0,HLOOKUP(DM$2,Recipes!$H:$GI,'Production Calculator'!$A72+2,FALSE)*$AK72))+IF($AO72=DM$3,$AM72/VLOOKUP($AO72,Data!$A$50:$B$56,2,FALSE),0)</f>
        <v>0</v>
      </c>
      <c r="DN72" s="11">
        <f>IF(DN$2=$A72,0,IF(HLOOKUP(DN$2,Recipes!$H:$GI,'Production Calculator'!$A72+2,FALSE)=0,0,HLOOKUP(DN$2,Recipes!$H:$GI,'Production Calculator'!$A72+2,FALSE)*$AK72))+IF($AO72=DN$3,$AM72/VLOOKUP($AO72,Data!$A$50:$B$56,2,FALSE),0)</f>
        <v>0</v>
      </c>
      <c r="DO72" s="11">
        <f>IF(DO$2=$A72,0,IF(HLOOKUP(DO$2,Recipes!$H:$GI,'Production Calculator'!$A72+2,FALSE)=0,0,HLOOKUP(DO$2,Recipes!$H:$GI,'Production Calculator'!$A72+2,FALSE)*$AK72))+IF($AO72=DO$3,$AM72/VLOOKUP($AO72,Data!$A$50:$B$56,2,FALSE),0)</f>
        <v>0</v>
      </c>
      <c r="DP72" s="11">
        <f>IF(DP$2=$A72,0,IF(HLOOKUP(DP$2,Recipes!$H:$GI,'Production Calculator'!$A72+2,FALSE)=0,0,HLOOKUP(DP$2,Recipes!$H:$GI,'Production Calculator'!$A72+2,FALSE)*$AK72))+IF($AO72=DP$3,$AM72/VLOOKUP($AO72,Data!$A$50:$B$56,2,FALSE),0)</f>
        <v>0</v>
      </c>
      <c r="DQ72" s="11">
        <f>IF(DQ$2=$A72,0,IF(HLOOKUP(DQ$2,Recipes!$H:$GI,'Production Calculator'!$A72+2,FALSE)=0,0,HLOOKUP(DQ$2,Recipes!$H:$GI,'Production Calculator'!$A72+2,FALSE)*$AK72))+IF($AO72=DQ$3,$AM72/VLOOKUP($AO72,Data!$A$50:$B$56,2,FALSE),0)</f>
        <v>0</v>
      </c>
      <c r="DR72" s="11">
        <f>IF(DR$2=$A72,0,IF(HLOOKUP(DR$2,Recipes!$H:$GI,'Production Calculator'!$A72+2,FALSE)=0,0,HLOOKUP(DR$2,Recipes!$H:$GI,'Production Calculator'!$A72+2,FALSE)*$AK72))+IF($AO72=DR$3,$AM72/VLOOKUP($AO72,Data!$A$50:$B$56,2,FALSE),0)</f>
        <v>0</v>
      </c>
      <c r="DS72" s="11">
        <f>IF(DS$2=$A72,0,IF(HLOOKUP(DS$2,Recipes!$H:$GI,'Production Calculator'!$A72+2,FALSE)=0,0,HLOOKUP(DS$2,Recipes!$H:$GI,'Production Calculator'!$A72+2,FALSE)*$AK72))+IF($AO72=DS$3,$AM72/VLOOKUP($AO72,Data!$A$50:$B$56,2,FALSE),0)</f>
        <v>0</v>
      </c>
      <c r="DT72" s="11">
        <f>IF(DT$2=$A72,0,IF(HLOOKUP(DT$2,Recipes!$H:$GI,'Production Calculator'!$A72+2,FALSE)=0,0,HLOOKUP(DT$2,Recipes!$H:$GI,'Production Calculator'!$A72+2,FALSE)*$AK72))+IF($AO72=DT$3,$AM72/VLOOKUP($AO72,Data!$A$50:$B$56,2,FALSE),0)</f>
        <v>0</v>
      </c>
      <c r="DU72" s="11">
        <f>IF(DU$2=$A72,0,IF(HLOOKUP(DU$2,Recipes!$H:$GI,'Production Calculator'!$A72+2,FALSE)=0,0,HLOOKUP(DU$2,Recipes!$H:$GI,'Production Calculator'!$A72+2,FALSE)*$AK72))+IF($AO72=DU$3,$AM72/VLOOKUP($AO72,Data!$A$50:$B$56,2,FALSE),0)</f>
        <v>0</v>
      </c>
      <c r="DV72" s="11">
        <f>IF(DV$2=$A72,0,IF(HLOOKUP(DV$2,Recipes!$H:$GI,'Production Calculator'!$A72+2,FALSE)=0,0,HLOOKUP(DV$2,Recipes!$H:$GI,'Production Calculator'!$A72+2,FALSE)*$AK72))+IF($AO72=DV$3,$AM72/VLOOKUP($AO72,Data!$A$50:$B$56,2,FALSE),0)</f>
        <v>0</v>
      </c>
      <c r="DW72" s="11">
        <f>IF(DW$2=$A72,0,IF(HLOOKUP(DW$2,Recipes!$H:$GI,'Production Calculator'!$A72+2,FALSE)=0,0,HLOOKUP(DW$2,Recipes!$H:$GI,'Production Calculator'!$A72+2,FALSE)*$AK72))+IF($AO72=DW$3,$AM72/VLOOKUP($AO72,Data!$A$50:$B$56,2,FALSE),0)</f>
        <v>0</v>
      </c>
      <c r="DX72" s="11">
        <f>IF(DX$2=$A72,0,IF(HLOOKUP(DX$2,Recipes!$H:$GI,'Production Calculator'!$A72+2,FALSE)=0,0,HLOOKUP(DX$2,Recipes!$H:$GI,'Production Calculator'!$A72+2,FALSE)*$AK72))+IF($AO72=DX$3,$AM72/VLOOKUP($AO72,Data!$A$50:$B$56,2,FALSE),0)</f>
        <v>0</v>
      </c>
      <c r="DY72" s="11">
        <f>IF(DY$2=$A72,0,IF(HLOOKUP(DY$2,Recipes!$H:$GI,'Production Calculator'!$A72+2,FALSE)=0,0,HLOOKUP(DY$2,Recipes!$H:$GI,'Production Calculator'!$A72+2,FALSE)*$AK72))+IF($AO72=DY$3,$AM72/VLOOKUP($AO72,Data!$A$50:$B$56,2,FALSE),0)</f>
        <v>0</v>
      </c>
      <c r="DZ72" s="11">
        <f>IF(DZ$2=$A72,0,IF(HLOOKUP(DZ$2,Recipes!$H:$GI,'Production Calculator'!$A72+2,FALSE)=0,0,HLOOKUP(DZ$2,Recipes!$H:$GI,'Production Calculator'!$A72+2,FALSE)*$AK72))+IF($AO72=DZ$3,$AM72/VLOOKUP($AO72,Data!$A$50:$B$56,2,FALSE),0)</f>
        <v>0</v>
      </c>
      <c r="EA72" s="11">
        <f>IF(EA$2=$A72,0,IF(HLOOKUP(EA$2,Recipes!$H:$GI,'Production Calculator'!$A72+2,FALSE)=0,0,HLOOKUP(EA$2,Recipes!$H:$GI,'Production Calculator'!$A72+2,FALSE)*$AK72))+IF($AO72=EA$3,$AM72/VLOOKUP($AO72,Data!$A$50:$B$56,2,FALSE),0)</f>
        <v>0</v>
      </c>
      <c r="EB72" s="11">
        <f>IF(EB$2=$A72,0,IF(HLOOKUP(EB$2,Recipes!$H:$GI,'Production Calculator'!$A72+2,FALSE)=0,0,HLOOKUP(EB$2,Recipes!$H:$GI,'Production Calculator'!$A72+2,FALSE)*$AK72))+IF($AO72=EB$3,$AM72/VLOOKUP($AO72,Data!$A$50:$B$56,2,FALSE),0)</f>
        <v>0</v>
      </c>
      <c r="EC72" s="11">
        <f>IF(EC$2=$A72,0,IF(HLOOKUP(EC$2,Recipes!$H:$GI,'Production Calculator'!$A72+2,FALSE)=0,0,HLOOKUP(EC$2,Recipes!$H:$GI,'Production Calculator'!$A72+2,FALSE)*$AK72))+IF($AO72=EC$3,$AM72/VLOOKUP($AO72,Data!$A$50:$B$56,2,FALSE),0)</f>
        <v>0</v>
      </c>
      <c r="ED72" s="11">
        <f>IF(ED$2=$A72,0,IF(HLOOKUP(ED$2,Recipes!$H:$GI,'Production Calculator'!$A72+2,FALSE)=0,0,HLOOKUP(ED$2,Recipes!$H:$GI,'Production Calculator'!$A72+2,FALSE)*$AK72))+IF($AO72=ED$3,$AM72/VLOOKUP($AO72,Data!$A$50:$B$56,2,FALSE),0)</f>
        <v>0</v>
      </c>
      <c r="EE72" s="11">
        <f>IF(EE$2=$A72,0,IF(HLOOKUP(EE$2,Recipes!$H:$GI,'Production Calculator'!$A72+2,FALSE)=0,0,HLOOKUP(EE$2,Recipes!$H:$GI,'Production Calculator'!$A72+2,FALSE)*$AK72))+IF($AO72=EE$3,$AM72/VLOOKUP($AO72,Data!$A$50:$B$56,2,FALSE),0)</f>
        <v>0</v>
      </c>
      <c r="EF72" s="11">
        <f>IF(EF$2=$A72,0,IF(HLOOKUP(EF$2,Recipes!$H:$GI,'Production Calculator'!$A72+2,FALSE)=0,0,HLOOKUP(EF$2,Recipes!$H:$GI,'Production Calculator'!$A72+2,FALSE)*$AK72))+IF($AO72=EF$3,$AM72/VLOOKUP($AO72,Data!$A$50:$B$56,2,FALSE),0)</f>
        <v>0</v>
      </c>
      <c r="EG72" s="11">
        <f>IF(EG$2=$A72,0,IF(HLOOKUP(EG$2,Recipes!$H:$GI,'Production Calculator'!$A72+2,FALSE)=0,0,HLOOKUP(EG$2,Recipes!$H:$GI,'Production Calculator'!$A72+2,FALSE)*$AK72))+IF($AO72=EG$3,$AM72/VLOOKUP($AO72,Data!$A$50:$B$56,2,FALSE),0)</f>
        <v>0</v>
      </c>
      <c r="EH72" s="11">
        <f>IF(EH$2=$A72,0,IF(HLOOKUP(EH$2,Recipes!$H:$GI,'Production Calculator'!$A72+2,FALSE)=0,0,HLOOKUP(EH$2,Recipes!$H:$GI,'Production Calculator'!$A72+2,FALSE)*$AK72))+IF($AO72=EH$3,$AM72/VLOOKUP($AO72,Data!$A$50:$B$56,2,FALSE),0)</f>
        <v>0</v>
      </c>
      <c r="EI72" s="11">
        <f>IF(EI$2=$A72,0,IF(HLOOKUP(EI$2,Recipes!$H:$GI,'Production Calculator'!$A72+2,FALSE)=0,0,HLOOKUP(EI$2,Recipes!$H:$GI,'Production Calculator'!$A72+2,FALSE)*$AK72))+IF($AO72=EI$3,$AM72/VLOOKUP($AO72,Data!$A$50:$B$56,2,FALSE),0)</f>
        <v>0</v>
      </c>
      <c r="EJ72" s="11">
        <f>IF(EJ$2=$A72,0,IF(HLOOKUP(EJ$2,Recipes!$H:$GI,'Production Calculator'!$A72+2,FALSE)=0,0,HLOOKUP(EJ$2,Recipes!$H:$GI,'Production Calculator'!$A72+2,FALSE)*$AK72))+IF($AO72=EJ$3,$AM72/VLOOKUP($AO72,Data!$A$50:$B$56,2,FALSE),0)</f>
        <v>0</v>
      </c>
      <c r="EK72" s="11">
        <f>IF(EK$2=$A72,0,IF(HLOOKUP(EK$2,Recipes!$H:$GI,'Production Calculator'!$A72+2,FALSE)=0,0,HLOOKUP(EK$2,Recipes!$H:$GI,'Production Calculator'!$A72+2,FALSE)*$AK72))+IF($AO72=EK$3,$AM72/VLOOKUP($AO72,Data!$A$50:$B$56,2,FALSE),0)</f>
        <v>0</v>
      </c>
      <c r="EL72" s="11">
        <f>IF(EL$2=$A72,0,IF(HLOOKUP(EL$2,Recipes!$H:$GI,'Production Calculator'!$A72+2,FALSE)=0,0,HLOOKUP(EL$2,Recipes!$H:$GI,'Production Calculator'!$A72+2,FALSE)*$AK72))+IF($AO72=EL$3,$AM72/VLOOKUP($AO72,Data!$A$50:$B$56,2,FALSE),0)</f>
        <v>0</v>
      </c>
      <c r="EM72" s="11">
        <f>IF(EM$2=$A72,0,IF(HLOOKUP(EM$2,Recipes!$H:$GI,'Production Calculator'!$A72+2,FALSE)=0,0,HLOOKUP(EM$2,Recipes!$H:$GI,'Production Calculator'!$A72+2,FALSE)*$AK72))+IF($AO72=EM$3,$AM72/VLOOKUP($AO72,Data!$A$50:$B$56,2,FALSE),0)</f>
        <v>0</v>
      </c>
      <c r="EN72" s="11">
        <f>IF(EN$2=$A72,0,IF(HLOOKUP(EN$2,Recipes!$H:$GI,'Production Calculator'!$A72+2,FALSE)=0,0,HLOOKUP(EN$2,Recipes!$H:$GI,'Production Calculator'!$A72+2,FALSE)*$AK72))+IF($AO72=EN$3,$AM72/VLOOKUP($AO72,Data!$A$50:$B$56,2,FALSE),0)</f>
        <v>0</v>
      </c>
      <c r="EO72" s="11">
        <f>IF(EO$2=$A72,0,IF(HLOOKUP(EO$2,Recipes!$H:$GI,'Production Calculator'!$A72+2,FALSE)=0,0,HLOOKUP(EO$2,Recipes!$H:$GI,'Production Calculator'!$A72+2,FALSE)*$AK72))+IF($AO72=EO$3,$AM72/VLOOKUP($AO72,Data!$A$50:$B$56,2,FALSE),0)</f>
        <v>0</v>
      </c>
      <c r="EP72" s="11">
        <f>IF(EP$2=$A72,0,IF(HLOOKUP(EP$2,Recipes!$H:$GI,'Production Calculator'!$A72+2,FALSE)=0,0,HLOOKUP(EP$2,Recipes!$H:$GI,'Production Calculator'!$A72+2,FALSE)*$AK72))+IF($AO72=EP$3,$AM72/VLOOKUP($AO72,Data!$A$50:$B$56,2,FALSE),0)</f>
        <v>0</v>
      </c>
      <c r="EQ72" s="11">
        <f>IF(EQ$2=$A72,0,IF(HLOOKUP(EQ$2,Recipes!$H:$GI,'Production Calculator'!$A72+2,FALSE)=0,0,HLOOKUP(EQ$2,Recipes!$H:$GI,'Production Calculator'!$A72+2,FALSE)*$AK72))+IF($AO72=EQ$3,$AM72/VLOOKUP($AO72,Data!$A$50:$B$56,2,FALSE),0)</f>
        <v>0</v>
      </c>
      <c r="ER72" s="11">
        <f>IF(ER$2=$A72,0,IF(HLOOKUP(ER$2,Recipes!$H:$GI,'Production Calculator'!$A72+2,FALSE)=0,0,HLOOKUP(ER$2,Recipes!$H:$GI,'Production Calculator'!$A72+2,FALSE)*$AK72))+IF($AO72=ER$3,$AM72/VLOOKUP($AO72,Data!$A$50:$B$56,2,FALSE),0)</f>
        <v>0</v>
      </c>
      <c r="ES72" s="11">
        <f>IF(ES$2=$A72,0,IF(HLOOKUP(ES$2,Recipes!$H:$GI,'Production Calculator'!$A72+2,FALSE)=0,0,HLOOKUP(ES$2,Recipes!$H:$GI,'Production Calculator'!$A72+2,FALSE)*$AK72))+IF($AO72=ES$3,$AM72/VLOOKUP($AO72,Data!$A$50:$B$56,2,FALSE),0)</f>
        <v>0</v>
      </c>
      <c r="ET72" s="11">
        <f>IF(ET$2=$A72,0,IF(HLOOKUP(ET$2,Recipes!$H:$GI,'Production Calculator'!$A72+2,FALSE)=0,0,HLOOKUP(ET$2,Recipes!$H:$GI,'Production Calculator'!$A72+2,FALSE)*$AK72))+IF($AO72=ET$3,$AM72/VLOOKUP($AO72,Data!$A$50:$B$56,2,FALSE),0)</f>
        <v>0</v>
      </c>
      <c r="EU72" s="11">
        <f>IF(EU$2=$A72,0,IF(HLOOKUP(EU$2,Recipes!$H:$GI,'Production Calculator'!$A72+2,FALSE)=0,0,HLOOKUP(EU$2,Recipes!$H:$GI,'Production Calculator'!$A72+2,FALSE)*$AK72))+IF($AO72=EU$3,$AM72/VLOOKUP($AO72,Data!$A$50:$B$56,2,FALSE),0)</f>
        <v>0</v>
      </c>
      <c r="EV72" s="11">
        <f>IF(EV$2=$A72,0,IF(HLOOKUP(EV$2,Recipes!$H:$GI,'Production Calculator'!$A72+2,FALSE)=0,0,HLOOKUP(EV$2,Recipes!$H:$GI,'Production Calculator'!$A72+2,FALSE)*$AK72))+IF($AO72=EV$3,$AM72/VLOOKUP($AO72,Data!$A$50:$B$56,2,FALSE),0)</f>
        <v>0</v>
      </c>
      <c r="EW72" s="11">
        <f>IF(EW$2=$A72,0,IF(HLOOKUP(EW$2,Recipes!$H:$GI,'Production Calculator'!$A72+2,FALSE)=0,0,HLOOKUP(EW$2,Recipes!$H:$GI,'Production Calculator'!$A72+2,FALSE)*$AK72))+IF($AO72=EW$3,$AM72/VLOOKUP($AO72,Data!$A$50:$B$56,2,FALSE),0)</f>
        <v>0</v>
      </c>
      <c r="EX72" s="11">
        <f>IF(EX$2=$A72,0,IF(HLOOKUP(EX$2,Recipes!$H:$GI,'Production Calculator'!$A72+2,FALSE)=0,0,HLOOKUP(EX$2,Recipes!$H:$GI,'Production Calculator'!$A72+2,FALSE)*$AK72))+IF($AO72=EX$3,$AM72/VLOOKUP($AO72,Data!$A$50:$B$56,2,FALSE),0)</f>
        <v>0</v>
      </c>
      <c r="EY72" s="11">
        <f>IF(EY$2=$A72,0,IF(HLOOKUP(EY$2,Recipes!$H:$GI,'Production Calculator'!$A72+2,FALSE)=0,0,HLOOKUP(EY$2,Recipes!$H:$GI,'Production Calculator'!$A72+2,FALSE)*$AK72))+IF($AO72=EY$3,$AM72/VLOOKUP($AO72,Data!$A$50:$B$56,2,FALSE),0)</f>
        <v>0</v>
      </c>
      <c r="EZ72" s="11">
        <f>IF(EZ$2=$A72,0,IF(HLOOKUP(EZ$2,Recipes!$H:$GI,'Production Calculator'!$A72+2,FALSE)=0,0,HLOOKUP(EZ$2,Recipes!$H:$GI,'Production Calculator'!$A72+2,FALSE)*$AK72))+IF($AO72=EZ$3,$AM72/VLOOKUP($AO72,Data!$A$50:$B$56,2,FALSE),0)</f>
        <v>0</v>
      </c>
      <c r="FA72" s="11">
        <f>IF(FA$2=$A72,0,IF(HLOOKUP(FA$2,Recipes!$H:$GI,'Production Calculator'!$A72+2,FALSE)=0,0,HLOOKUP(FA$2,Recipes!$H:$GI,'Production Calculator'!$A72+2,FALSE)*$AK72))+IF($AO72=FA$3,$AM72/VLOOKUP($AO72,Data!$A$50:$B$56,2,FALSE),0)</f>
        <v>0</v>
      </c>
      <c r="FB72" s="11">
        <f>IF(FB$2=$A72,0,IF(HLOOKUP(FB$2,Recipes!$H:$GI,'Production Calculator'!$A72+2,FALSE)=0,0,HLOOKUP(FB$2,Recipes!$H:$GI,'Production Calculator'!$A72+2,FALSE)*$AK72))+IF($AO72=FB$3,$AM72/VLOOKUP($AO72,Data!$A$50:$B$56,2,FALSE),0)</f>
        <v>0</v>
      </c>
      <c r="FC72" s="11">
        <f>IF(FC$2=$A72,0,IF(HLOOKUP(FC$2,Recipes!$H:$GI,'Production Calculator'!$A72+2,FALSE)=0,0,HLOOKUP(FC$2,Recipes!$H:$GI,'Production Calculator'!$A72+2,FALSE)*$AK72))+IF($AO72=FC$3,$AM72/VLOOKUP($AO72,Data!$A$50:$B$56,2,FALSE),0)</f>
        <v>0</v>
      </c>
      <c r="FD72" s="11">
        <f>IF(FD$2=$A72,0,IF(HLOOKUP(FD$2,Recipes!$H:$GI,'Production Calculator'!$A72+2,FALSE)=0,0,HLOOKUP(FD$2,Recipes!$H:$GI,'Production Calculator'!$A72+2,FALSE)*$AK72))+IF($AO72=FD$3,$AM72/VLOOKUP($AO72,Data!$A$50:$B$56,2,FALSE),0)</f>
        <v>0</v>
      </c>
      <c r="FE72" s="11">
        <f>IF(FE$2=$A72,0,IF(HLOOKUP(FE$2,Recipes!$H:$GI,'Production Calculator'!$A72+2,FALSE)=0,0,HLOOKUP(FE$2,Recipes!$H:$GI,'Production Calculator'!$A72+2,FALSE)*$AK72))+IF($AO72=FE$3,$AM72/VLOOKUP($AO72,Data!$A$50:$B$56,2,FALSE),0)</f>
        <v>0</v>
      </c>
      <c r="FF72" s="11">
        <f>IF(FF$2=$A72,0,IF(HLOOKUP(FF$2,Recipes!$H:$GI,'Production Calculator'!$A72+2,FALSE)=0,0,HLOOKUP(FF$2,Recipes!$H:$GI,'Production Calculator'!$A72+2,FALSE)*$AK72))+IF($AO72=FF$3,$AM72/VLOOKUP($AO72,Data!$A$50:$B$56,2,FALSE),0)</f>
        <v>0</v>
      </c>
      <c r="FG72" s="11">
        <f>IF(FG$2=$A72,0,IF(HLOOKUP(FG$2,Recipes!$H:$GI,'Production Calculator'!$A72+2,FALSE)=0,0,HLOOKUP(FG$2,Recipes!$H:$GI,'Production Calculator'!$A72+2,FALSE)*$AK72))+IF($AO72=FG$3,$AM72/VLOOKUP($AO72,Data!$A$50:$B$56,2,FALSE),0)</f>
        <v>0</v>
      </c>
      <c r="FH72" s="11">
        <f>IF(FH$2=$A72,0,IF(HLOOKUP(FH$2,Recipes!$H:$GI,'Production Calculator'!$A72+2,FALSE)=0,0,HLOOKUP(FH$2,Recipes!$H:$GI,'Production Calculator'!$A72+2,FALSE)*$AK72))+IF($AO72=FH$3,$AM72/VLOOKUP($AO72,Data!$A$50:$B$56,2,FALSE),0)</f>
        <v>0</v>
      </c>
      <c r="FI72" s="11">
        <f>IF(FI$2=$A72,0,IF(HLOOKUP(FI$2,Recipes!$H:$GI,'Production Calculator'!$A72+2,FALSE)=0,0,HLOOKUP(FI$2,Recipes!$H:$GI,'Production Calculator'!$A72+2,FALSE)*$AK72))+IF($AO72=FI$3,$AM72/VLOOKUP($AO72,Data!$A$50:$B$56,2,FALSE),0)</f>
        <v>0</v>
      </c>
      <c r="FJ72" s="11">
        <f>IF(FJ$2=$A72,0,IF(HLOOKUP(FJ$2,Recipes!$H:$GI,'Production Calculator'!$A72+2,FALSE)=0,0,HLOOKUP(FJ$2,Recipes!$H:$GI,'Production Calculator'!$A72+2,FALSE)*$AK72))+IF($AO72=FJ$3,$AM72/VLOOKUP($AO72,Data!$A$50:$B$56,2,FALSE),0)</f>
        <v>0</v>
      </c>
      <c r="FK72" s="11">
        <f>IF(FK$2=$A72,0,IF(HLOOKUP(FK$2,Recipes!$H:$GI,'Production Calculator'!$A72+2,FALSE)=0,0,HLOOKUP(FK$2,Recipes!$H:$GI,'Production Calculator'!$A72+2,FALSE)*$AK72))+IF($AO72=FK$3,$AM72/VLOOKUP($AO72,Data!$A$50:$B$56,2,FALSE),0)</f>
        <v>0</v>
      </c>
      <c r="FL72" s="11">
        <f>IF(FL$2=$A72,0,IF(HLOOKUP(FL$2,Recipes!$H:$GI,'Production Calculator'!$A72+2,FALSE)=0,0,HLOOKUP(FL$2,Recipes!$H:$GI,'Production Calculator'!$A72+2,FALSE)*$AK72))+IF($AO72=FL$3,$AM72/VLOOKUP($AO72,Data!$A$50:$B$56,2,FALSE),0)</f>
        <v>0</v>
      </c>
      <c r="FM72" s="11">
        <f>IF(FM$2=$A72,0,IF(HLOOKUP(FM$2,Recipes!$H:$GI,'Production Calculator'!$A72+2,FALSE)=0,0,HLOOKUP(FM$2,Recipes!$H:$GI,'Production Calculator'!$A72+2,FALSE)*$AK72))+IF($AO72=FM$3,$AM72/VLOOKUP($AO72,Data!$A$50:$B$56,2,FALSE),0)</f>
        <v>0</v>
      </c>
      <c r="FN72" s="11">
        <f>IF(FN$2=$A72,0,IF(HLOOKUP(FN$2,Recipes!$H:$GI,'Production Calculator'!$A72+2,FALSE)=0,0,HLOOKUP(FN$2,Recipes!$H:$GI,'Production Calculator'!$A72+2,FALSE)*$AK72))+IF($AO72=FN$3,$AM72/VLOOKUP($AO72,Data!$A$50:$B$56,2,FALSE),0)</f>
        <v>0</v>
      </c>
      <c r="FO72" s="11">
        <f>IF(FO$2=$A72,0,IF(HLOOKUP(FO$2,Recipes!$H:$GI,'Production Calculator'!$A72+2,FALSE)=0,0,HLOOKUP(FO$2,Recipes!$H:$GI,'Production Calculator'!$A72+2,FALSE)*$AK72))+IF($AO72=FO$3,$AM72/VLOOKUP($AO72,Data!$A$50:$B$56,2,FALSE),0)</f>
        <v>0</v>
      </c>
      <c r="FP72" s="11">
        <f>IF(FP$2=$A72,0,IF(HLOOKUP(FP$2,Recipes!$H:$GI,'Production Calculator'!$A72+2,FALSE)=0,0,HLOOKUP(FP$2,Recipes!$H:$GI,'Production Calculator'!$A72+2,FALSE)*$AK72))+IF($AO72=FP$3,$AM72/VLOOKUP($AO72,Data!$A$50:$B$56,2,FALSE),0)</f>
        <v>0</v>
      </c>
      <c r="FQ72" s="11">
        <f>IF(FQ$2=$A72,0,IF(HLOOKUP(FQ$2,Recipes!$H:$GI,'Production Calculator'!$A72+2,FALSE)=0,0,HLOOKUP(FQ$2,Recipes!$H:$GI,'Production Calculator'!$A72+2,FALSE)*$AK72))+IF($AO72=FQ$3,$AM72/VLOOKUP($AO72,Data!$A$50:$B$56,2,FALSE),0)</f>
        <v>0</v>
      </c>
      <c r="FR72" s="11">
        <f>IF(FR$2=$A72,0,IF(HLOOKUP(FR$2,Recipes!$H:$GI,'Production Calculator'!$A72+2,FALSE)=0,0,HLOOKUP(FR$2,Recipes!$H:$GI,'Production Calculator'!$A72+2,FALSE)*$AK72))+IF($AO72=FR$3,$AM72/VLOOKUP($AO72,Data!$A$50:$B$56,2,FALSE),0)</f>
        <v>0</v>
      </c>
      <c r="FS72" s="11">
        <f>IF(FS$2=$A72,0,IF(HLOOKUP(FS$2,Recipes!$H:$GI,'Production Calculator'!$A72+2,FALSE)=0,0,HLOOKUP(FS$2,Recipes!$H:$GI,'Production Calculator'!$A72+2,FALSE)*$AK72))+IF($AO72=FS$3,$AM72/VLOOKUP($AO72,Data!$A$50:$B$56,2,FALSE),0)</f>
        <v>0</v>
      </c>
      <c r="FT72" s="11">
        <f>IF(FT$2=$A72,0,IF(HLOOKUP(FT$2,Recipes!$H:$GI,'Production Calculator'!$A72+2,FALSE)=0,0,HLOOKUP(FT$2,Recipes!$H:$GI,'Production Calculator'!$A72+2,FALSE)*$AK72))+IF($AO72=FT$3,$AM72/VLOOKUP($AO72,Data!$A$50:$B$56,2,FALSE),0)</f>
        <v>0</v>
      </c>
      <c r="FU72" s="11">
        <f>IF(FU$2=$A72,0,IF(HLOOKUP(FU$2,Recipes!$H:$GI,'Production Calculator'!$A72+2,FALSE)=0,0,HLOOKUP(FU$2,Recipes!$H:$GI,'Production Calculator'!$A72+2,FALSE)*$AK72))+IF($AO72=FU$3,$AM72/VLOOKUP($AO72,Data!$A$50:$B$56,2,FALSE),0)</f>
        <v>0</v>
      </c>
      <c r="FV72" s="11">
        <f>IF(FV$2=$A72,0,IF(HLOOKUP(FV$2,Recipes!$H:$GI,'Production Calculator'!$A72+2,FALSE)=0,0,HLOOKUP(FV$2,Recipes!$H:$GI,'Production Calculator'!$A72+2,FALSE)*$AK72))+IF($AO72=FV$3,$AM72/VLOOKUP($AO72,Data!$A$50:$B$56,2,FALSE),0)</f>
        <v>0</v>
      </c>
      <c r="FW72" s="11">
        <f>IF(FW$2=$A72,0,IF(HLOOKUP(FW$2,Recipes!$H:$GI,'Production Calculator'!$A72+2,FALSE)=0,0,HLOOKUP(FW$2,Recipes!$H:$GI,'Production Calculator'!$A72+2,FALSE)*$AK72))+IF($AO72=FW$3,$AM72/VLOOKUP($AO72,Data!$A$50:$B$56,2,FALSE),0)</f>
        <v>0</v>
      </c>
      <c r="FX72" s="11">
        <f>IF(FX$2=$A72,0,IF(HLOOKUP(FX$2,Recipes!$H:$GI,'Production Calculator'!$A72+2,FALSE)=0,0,HLOOKUP(FX$2,Recipes!$H:$GI,'Production Calculator'!$A72+2,FALSE)*$AK72))+IF($AO72=FX$3,$AM72/VLOOKUP($AO72,Data!$A$50:$B$56,2,FALSE),0)</f>
        <v>0</v>
      </c>
      <c r="FY72" s="11">
        <f>IF(FY$2=$A72,0,IF(HLOOKUP(FY$2,Recipes!$H:$GI,'Production Calculator'!$A72+2,FALSE)=0,0,HLOOKUP(FY$2,Recipes!$H:$GI,'Production Calculator'!$A72+2,FALSE)*$AK72))+IF($AO72=FY$3,$AM72/VLOOKUP($AO72,Data!$A$50:$B$56,2,FALSE),0)</f>
        <v>0</v>
      </c>
      <c r="FZ72" s="11">
        <f>IF(FZ$2=$A72,0,IF(HLOOKUP(FZ$2,Recipes!$H:$GI,'Production Calculator'!$A72+2,FALSE)=0,0,HLOOKUP(FZ$2,Recipes!$H:$GI,'Production Calculator'!$A72+2,FALSE)*$AK72))+IF($AO72=FZ$3,$AM72/VLOOKUP($AO72,Data!$A$50:$B$56,2,FALSE),0)</f>
        <v>0</v>
      </c>
      <c r="GA72" s="11">
        <f>IF(GA$2=$A72,0,IF(HLOOKUP(GA$2,Recipes!$H:$GI,'Production Calculator'!$A72+2,FALSE)=0,0,HLOOKUP(GA$2,Recipes!$H:$GI,'Production Calculator'!$A72+2,FALSE)*$AK72))+IF($AO72=GA$3,$AM72/VLOOKUP($AO72,Data!$A$50:$B$56,2,FALSE),0)</f>
        <v>0</v>
      </c>
      <c r="GB72" s="11">
        <f>IF(GB$2=$A72,0,IF(HLOOKUP(GB$2,Recipes!$H:$GI,'Production Calculator'!$A72+2,FALSE)=0,0,HLOOKUP(GB$2,Recipes!$H:$GI,'Production Calculator'!$A72+2,FALSE)*$AK72))+IF($AO72=GB$3,$AM72/VLOOKUP($AO72,Data!$A$50:$B$56,2,FALSE),0)</f>
        <v>0</v>
      </c>
      <c r="GC72" s="11">
        <f>IF(GC$2=$A72,0,IF(HLOOKUP(GC$2,Recipes!$H:$GI,'Production Calculator'!$A72+2,FALSE)=0,0,HLOOKUP(GC$2,Recipes!$H:$GI,'Production Calculator'!$A72+2,FALSE)*$AK72))+IF($AO72=GC$3,$AM72/VLOOKUP($AO72,Data!$A$50:$B$56,2,FALSE),0)</f>
        <v>0</v>
      </c>
      <c r="GD72" s="11">
        <f>IF(GD$2=$A72,0,IF(HLOOKUP(GD$2,Recipes!$H:$GI,'Production Calculator'!$A72+2,FALSE)=0,0,HLOOKUP(GD$2,Recipes!$H:$GI,'Production Calculator'!$A72+2,FALSE)*$AK72))+IF($AO72=GD$3,$AM72/VLOOKUP($AO72,Data!$A$50:$B$56,2,FALSE),0)</f>
        <v>0</v>
      </c>
      <c r="GE72" s="11">
        <f>IF(GE$2=$A72,0,IF(HLOOKUP(GE$2,Recipes!$H:$GI,'Production Calculator'!$A72+2,FALSE)=0,0,HLOOKUP(GE$2,Recipes!$H:$GI,'Production Calculator'!$A72+2,FALSE)*$AK72))+IF($AO72=GE$3,$AM72/VLOOKUP($AO72,Data!$A$50:$B$56,2,FALSE),0)</f>
        <v>0</v>
      </c>
      <c r="GF72" s="11">
        <f>IF(GF$2=$A72,0,IF(HLOOKUP(GF$2,Recipes!$H:$GI,'Production Calculator'!$A72+2,FALSE)=0,0,HLOOKUP(GF$2,Recipes!$H:$GI,'Production Calculator'!$A72+2,FALSE)*$AK72))+IF($AO72=GF$3,$AM72/VLOOKUP($AO72,Data!$A$50:$B$56,2,FALSE),0)</f>
        <v>0</v>
      </c>
      <c r="GG72" s="11">
        <f>IF(GG$2=$A72,0,IF(HLOOKUP(GG$2,Recipes!$H:$GI,'Production Calculator'!$A72+2,FALSE)=0,0,HLOOKUP(GG$2,Recipes!$H:$GI,'Production Calculator'!$A72+2,FALSE)*$AK72))+IF($AO72=GG$3,$AM72/VLOOKUP($AO72,Data!$A$50:$B$56,2,FALSE),0)</f>
        <v>0</v>
      </c>
      <c r="GH72" s="11">
        <f>IF(GH$2=$A72,0,IF(HLOOKUP(GH$2,Recipes!$H:$GI,'Production Calculator'!$A72+2,FALSE)=0,0,HLOOKUP(GH$2,Recipes!$H:$GI,'Production Calculator'!$A72+2,FALSE)*$AK72))+IF($AO72=GH$3,$AM72/VLOOKUP($AO72,Data!$A$50:$B$56,2,FALSE),0)</f>
        <v>0</v>
      </c>
      <c r="GI72" s="11">
        <f>IF(GI$2=$A72,0,IF(HLOOKUP(GI$2,Recipes!$H:$GI,'Production Calculator'!$A72+2,FALSE)=0,0,HLOOKUP(GI$2,Recipes!$H:$GI,'Production Calculator'!$A72+2,FALSE)*$AK72))+IF($AO72=GI$3,$AM72/VLOOKUP($AO72,Data!$A$50:$B$56,2,FALSE),0)</f>
        <v>0</v>
      </c>
      <c r="GJ72" s="11">
        <f>IF(GJ$2=$A72,0,IF(HLOOKUP(GJ$2,Recipes!$H:$GI,'Production Calculator'!$A72+2,FALSE)=0,0,HLOOKUP(GJ$2,Recipes!$H:$GI,'Production Calculator'!$A72+2,FALSE)*$AK72))+IF($AO72=GJ$3,$AM72/VLOOKUP($AO72,Data!$A$50:$B$56,2,FALSE),0)</f>
        <v>0</v>
      </c>
      <c r="GK72" s="11">
        <f>IF(GK$2=$A72,0,IF(HLOOKUP(GK$2,Recipes!$H:$GI,'Production Calculator'!$A72+2,FALSE)=0,0,HLOOKUP(GK$2,Recipes!$H:$GI,'Production Calculator'!$A72+2,FALSE)*$AK72))+IF($AO72=GK$3,$AM72/VLOOKUP($AO72,Data!$A$50:$B$56,2,FALSE),0)</f>
        <v>0</v>
      </c>
      <c r="GL72" s="11">
        <f>IF(GL$2=$A72,0,IF(HLOOKUP(GL$2,Recipes!$H:$GI,'Production Calculator'!$A72+2,FALSE)=0,0,HLOOKUP(GL$2,Recipes!$H:$GI,'Production Calculator'!$A72+2,FALSE)*$AK72))+IF($AO72=GL$3,$AM72/VLOOKUP($AO72,Data!$A$50:$B$56,2,FALSE),0)</f>
        <v>0</v>
      </c>
      <c r="GM72" s="11">
        <f>IF(GM$2=$A72,0,IF(HLOOKUP(GM$2,Recipes!$H:$GI,'Production Calculator'!$A72+2,FALSE)=0,0,HLOOKUP(GM$2,Recipes!$H:$GI,'Production Calculator'!$A72+2,FALSE)*$AK72))+IF($AO72=GM$3,$AM72/VLOOKUP($AO72,Data!$A$50:$B$56,2,FALSE),0)</f>
        <v>0</v>
      </c>
      <c r="GN72" s="11">
        <f>IF(GN$2=$A72,0,IF(HLOOKUP(GN$2,Recipes!$H:$GI,'Production Calculator'!$A72+2,FALSE)=0,0,HLOOKUP(GN$2,Recipes!$H:$GI,'Production Calculator'!$A72+2,FALSE)*$AK72))+IF($AO72=GN$3,$AM72/VLOOKUP($AO72,Data!$A$50:$B$56,2,FALSE),0)</f>
        <v>0</v>
      </c>
      <c r="GO72" s="11">
        <f>IF(GO$2=$A72,0,IF(HLOOKUP(GO$2,Recipes!$H:$GI,'Production Calculator'!$A72+2,FALSE)=0,0,HLOOKUP(GO$2,Recipes!$H:$GI,'Production Calculator'!$A72+2,FALSE)*$AK72))+IF($AO72=GO$3,$AM72/VLOOKUP($AO72,Data!$A$50:$B$56,2,FALSE),0)</f>
        <v>0</v>
      </c>
      <c r="GP72" s="11">
        <f>IF(GP$2=$A72,0,IF(HLOOKUP(GP$2,Recipes!$H:$GI,'Production Calculator'!$A72+2,FALSE)=0,0,HLOOKUP(GP$2,Recipes!$H:$GI,'Production Calculator'!$A72+2,FALSE)*$AK72))+IF($AO72=GP$3,$AM72/VLOOKUP($AO72,Data!$A$50:$B$56,2,FALSE),0)</f>
        <v>0</v>
      </c>
      <c r="GQ72" s="11">
        <f>IF(GQ$2=$A72,0,IF(HLOOKUP(GQ$2,Recipes!$H:$GI,'Production Calculator'!$A72+2,FALSE)=0,0,HLOOKUP(GQ$2,Recipes!$H:$GI,'Production Calculator'!$A72+2,FALSE)*$AK72))+IF($AO72=GQ$3,$AM72/VLOOKUP($AO72,Data!$A$50:$B$56,2,FALSE),0)</f>
        <v>0</v>
      </c>
      <c r="GR72" s="11">
        <f>IF(GR$2=$A72,0,IF(HLOOKUP(GR$2,Recipes!$H:$GI,'Production Calculator'!$A72+2,FALSE)=0,0,HLOOKUP(GR$2,Recipes!$H:$GI,'Production Calculator'!$A72+2,FALSE)*$AK72))+IF($AO72=GR$3,$AM72/VLOOKUP($AO72,Data!$A$50:$B$56,2,FALSE),0)</f>
        <v>0</v>
      </c>
      <c r="GS72" s="11">
        <f>IF(GS$2=$A72,0,IF(HLOOKUP(GS$2,Recipes!$H:$GI,'Production Calculator'!$A72+2,FALSE)=0,0,HLOOKUP(GS$2,Recipes!$H:$GI,'Production Calculator'!$A72+2,FALSE)*$AK72))+IF($AO72=GS$3,$AM72/VLOOKUP($AO72,Data!$A$50:$B$56,2,FALSE),0)</f>
        <v>0</v>
      </c>
      <c r="GT72" s="11">
        <f>IF(GT$2=$A72,0,IF(HLOOKUP(GT$2,Recipes!$H:$GI,'Production Calculator'!$A72+2,FALSE)=0,0,HLOOKUP(GT$2,Recipes!$H:$GI,'Production Calculator'!$A72+2,FALSE)*$AK72))+IF($AO72=GT$3,$AM72/VLOOKUP($AO72,Data!$A$50:$B$56,2,FALSE),0)</f>
        <v>0</v>
      </c>
      <c r="GU72" s="11">
        <f>IF(GU$2=$A72,0,IF(HLOOKUP(GU$2,Recipes!$H:$GI,'Production Calculator'!$A72+2,FALSE)=0,0,HLOOKUP(GU$2,Recipes!$H:$GI,'Production Calculator'!$A72+2,FALSE)*$AK72))+IF($AO72=GU$3,$AM72/VLOOKUP($AO72,Data!$A$50:$B$56,2,FALSE),0)</f>
        <v>0</v>
      </c>
      <c r="GV72" s="11">
        <f>IF(GV$2=$A72,0,IF(HLOOKUP(GV$2,Recipes!$H:$GI,'Production Calculator'!$A72+2,FALSE)=0,0,HLOOKUP(GV$2,Recipes!$H:$GI,'Production Calculator'!$A72+2,FALSE)*$AK72))+IF($AO72=GV$3,$AM72/VLOOKUP($AO72,Data!$A$50:$B$56,2,FALSE),0)</f>
        <v>0</v>
      </c>
      <c r="GW72" s="11">
        <f>IF(GW$2=$A72,0,IF(HLOOKUP(GW$2,Recipes!$H:$GI,'Production Calculator'!$A72+2,FALSE)=0,0,HLOOKUP(GW$2,Recipes!$H:$GI,'Production Calculator'!$A72+2,FALSE)*$AK72))+IF($AO72=GW$3,$AM72/VLOOKUP($AO72,Data!$A$50:$B$56,2,FALSE),0)</f>
        <v>0</v>
      </c>
      <c r="GX72" s="11">
        <f>IF(GX$2=$A72,0,IF(HLOOKUP(GX$2,Recipes!$H:$GI,'Production Calculator'!$A72+2,FALSE)=0,0,HLOOKUP(GX$2,Recipes!$H:$GI,'Production Calculator'!$A72+2,FALSE)*$AK72))+IF($AO72=GX$3,$AM72/VLOOKUP($AO72,Data!$A$50:$B$56,2,FALSE),0)</f>
        <v>0</v>
      </c>
      <c r="GY72" s="11">
        <f>IF(GY$2=$A72,0,IF(HLOOKUP(GY$2,Recipes!$H:$GI,'Production Calculator'!$A72+2,FALSE)=0,0,HLOOKUP(GY$2,Recipes!$H:$GI,'Production Calculator'!$A72+2,FALSE)*$AK72))+IF($AO72=GY$3,$AM72/VLOOKUP($AO72,Data!$A$50:$B$56,2,FALSE),0)</f>
        <v>0</v>
      </c>
      <c r="GZ72" s="11">
        <f>IF(GZ$2=$A72,0,IF(HLOOKUP(GZ$2,Recipes!$H:$GI,'Production Calculator'!$A72+2,FALSE)=0,0,HLOOKUP(GZ$2,Recipes!$H:$GI,'Production Calculator'!$A72+2,FALSE)*$AK72))+IF($AO72=GZ$3,$AM72/VLOOKUP($AO72,Data!$A$50:$B$56,2,FALSE),0)</f>
        <v>0</v>
      </c>
      <c r="HA72" s="11">
        <f>IF(HA$2=$A72,0,IF(HLOOKUP(HA$2,Recipes!$H:$GI,'Production Calculator'!$A72+2,FALSE)=0,0,HLOOKUP(HA$2,Recipes!$H:$GI,'Production Calculator'!$A72+2,FALSE)*$AK72))+IF($AO72=HA$3,$AM72/VLOOKUP($AO72,Data!$A$50:$B$56,2,FALSE),0)</f>
        <v>0</v>
      </c>
      <c r="HB72" s="11">
        <f>IF(HB$2=$A72,0,IF(HLOOKUP(HB$2,Recipes!$H:$GI,'Production Calculator'!$A72+2,FALSE)=0,0,HLOOKUP(HB$2,Recipes!$H:$GI,'Production Calculator'!$A72+2,FALSE)*$AK72))+IF($AO72=HB$3,$AM72/VLOOKUP($AO72,Data!$A$50:$B$56,2,FALSE),0)</f>
        <v>0</v>
      </c>
      <c r="HC72" s="11">
        <f>IF(HC$2=$A72,0,IF(HLOOKUP(HC$2,Recipes!$H:$GI,'Production Calculator'!$A72+2,FALSE)=0,0,HLOOKUP(HC$2,Recipes!$H:$GI,'Production Calculator'!$A72+2,FALSE)*$AK72))+IF($AO72=HC$3,$AM72/VLOOKUP($AO72,Data!$A$50:$B$56,2,FALSE),0)</f>
        <v>0</v>
      </c>
      <c r="HD72" s="11">
        <f>IF(HD$2=$A72,0,IF(HLOOKUP(HD$2,Recipes!$H:$GI,'Production Calculator'!$A72+2,FALSE)=0,0,HLOOKUP(HD$2,Recipes!$H:$GI,'Production Calculator'!$A72+2,FALSE)*$AK72))+IF($AO72=HD$3,$AM72/VLOOKUP($AO72,Data!$A$50:$B$56,2,FALSE),0)</f>
        <v>0</v>
      </c>
      <c r="HE72" s="11">
        <f>IF(HE$2=$A72,0,IF(HLOOKUP(HE$2,Recipes!$H:$GI,'Production Calculator'!$A72+2,FALSE)=0,0,HLOOKUP(HE$2,Recipes!$H:$GI,'Production Calculator'!$A72+2,FALSE)*$AK72))+IF($AO72=HE$3,$AM72/VLOOKUP($AO72,Data!$A$50:$B$56,2,FALSE),0)</f>
        <v>0</v>
      </c>
      <c r="HF72" s="11">
        <f>IF(HF$2=$A72,0,IF(HLOOKUP(HF$2,Recipes!$H:$GI,'Production Calculator'!$A72+2,FALSE)=0,0,HLOOKUP(HF$2,Recipes!$H:$GI,'Production Calculator'!$A72+2,FALSE)*$AK72))+IF($AO72=HF$3,$AM72/VLOOKUP($AO72,Data!$A$50:$B$56,2,FALSE),0)</f>
        <v>0</v>
      </c>
      <c r="HG72" s="11">
        <f>IF(HG$2=$A72,0,IF(HLOOKUP(HG$2,Recipes!$H:$GI,'Production Calculator'!$A72+2,FALSE)=0,0,HLOOKUP(HG$2,Recipes!$H:$GI,'Production Calculator'!$A72+2,FALSE)*$AK72))+IF($AO72=HG$3,$AM72/VLOOKUP($AO72,Data!$A$50:$B$56,2,FALSE),0)</f>
        <v>0</v>
      </c>
      <c r="HH72" s="11">
        <f>IF(HH$2=$A72,0,IF(HLOOKUP(HH$2,Recipes!$H:$GI,'Production Calculator'!$A72+2,FALSE)=0,0,HLOOKUP(HH$2,Recipes!$H:$GI,'Production Calculator'!$A72+2,FALSE)*$AK72))+IF($AO72=HH$3,$AM72/VLOOKUP($AO72,Data!$A$50:$B$56,2,FALSE),0)</f>
        <v>0</v>
      </c>
      <c r="HI72" s="11">
        <f>IF(HI$2=$A72,0,IF(HLOOKUP(HI$2,Recipes!$H:$GI,'Production Calculator'!$A72+2,FALSE)=0,0,HLOOKUP(HI$2,Recipes!$H:$GI,'Production Calculator'!$A72+2,FALSE)*$AK72))+IF($AO72=HI$3,$AM72/VLOOKUP($AO72,Data!$A$50:$B$56,2,FALSE),0)</f>
        <v>0</v>
      </c>
      <c r="HJ72" s="11">
        <f>IF(HJ$2=$A72,0,IF(HLOOKUP(HJ$2,Recipes!$H:$GI,'Production Calculator'!$A72+2,FALSE)=0,0,HLOOKUP(HJ$2,Recipes!$H:$GI,'Production Calculator'!$A72+2,FALSE)*$AK72))+IF($AO72=HJ$3,$AM72/VLOOKUP($AO72,Data!$A$50:$B$56,2,FALSE),0)</f>
        <v>0</v>
      </c>
      <c r="HK72" s="11">
        <f>IF(HK$2=$A72,0,IF(HLOOKUP(HK$2,Recipes!$H:$GI,'Production Calculator'!$A72+2,FALSE)=0,0,HLOOKUP(HK$2,Recipes!$H:$GI,'Production Calculator'!$A72+2,FALSE)*$AK72))+IF($AO72=HK$3,$AM72/VLOOKUP($AO72,Data!$A$50:$B$56,2,FALSE),0)</f>
        <v>0</v>
      </c>
      <c r="HL72" s="11">
        <f>IF(HL$2=$A72,0,IF(HLOOKUP(HL$2,Recipes!$H:$GI,'Production Calculator'!$A72+2,FALSE)=0,0,HLOOKUP(HL$2,Recipes!$H:$GI,'Production Calculator'!$A72+2,FALSE)*$AK72))+IF($AO72=HL$3,$AM72/VLOOKUP($AO72,Data!$A$50:$B$56,2,FALSE),0)</f>
        <v>0</v>
      </c>
      <c r="HM72" s="11">
        <f>IF(HM$2=$A72,0,IF(HLOOKUP(HM$2,Recipes!$H:$GI,'Production Calculator'!$A72+2,FALSE)=0,0,HLOOKUP(HM$2,Recipes!$H:$GI,'Production Calculator'!$A72+2,FALSE)*$AK72))+IF($AO72=HM$3,$AM72/VLOOKUP($AO72,Data!$A$50:$B$56,2,FALSE),0)</f>
        <v>0</v>
      </c>
      <c r="HN72" s="11">
        <f>IF(HN$2=$A72,0,IF(HLOOKUP(HN$2,Recipes!$H:$GI,'Production Calculator'!$A72+2,FALSE)=0,0,HLOOKUP(HN$2,Recipes!$H:$GI,'Production Calculator'!$A72+2,FALSE)*$AK72))+IF($AO72=HN$3,$AM72/VLOOKUP($AO72,Data!$A$50:$B$56,2,FALSE),0)</f>
        <v>0</v>
      </c>
      <c r="HO72" s="11">
        <f>IF(HO$2=$A72,0,IF(HLOOKUP(HO$2,Recipes!$H:$GI,'Production Calculator'!$A72+2,FALSE)=0,0,HLOOKUP(HO$2,Recipes!$H:$GI,'Production Calculator'!$A72+2,FALSE)*$AK72))+IF($AO72=HO$3,$AM72/VLOOKUP($AO72,Data!$A$50:$B$56,2,FALSE),0)</f>
        <v>0</v>
      </c>
      <c r="HP72" s="11">
        <f>IF(HP$2=$A72,0,IF(HLOOKUP(HP$2,Recipes!$H:$GI,'Production Calculator'!$A72+2,FALSE)=0,0,HLOOKUP(HP$2,Recipes!$H:$GI,'Production Calculator'!$A72+2,FALSE)*$AK72))+IF($AO72=HP$3,$AM72/VLOOKUP($AO72,Data!$A$50:$B$56,2,FALSE),0)</f>
        <v>0</v>
      </c>
      <c r="HQ72" s="11">
        <f>IF(HQ$2=$A72,0,IF(HLOOKUP(HQ$2,Recipes!$H:$GI,'Production Calculator'!$A72+2,FALSE)=0,0,HLOOKUP(HQ$2,Recipes!$H:$GI,'Production Calculator'!$A72+2,FALSE)*$AK72))+IF($AO72=HQ$3,$AM72/VLOOKUP($AO72,Data!$A$50:$B$56,2,FALSE),0)</f>
        <v>0</v>
      </c>
      <c r="HR72" s="11">
        <f>IF(HR$2=$A72,0,IF(HLOOKUP(HR$2,Recipes!$H:$GI,'Production Calculator'!$A72+2,FALSE)=0,0,HLOOKUP(HR$2,Recipes!$H:$GI,'Production Calculator'!$A72+2,FALSE)*$AK72))+IF($AO72=HR$3,$AM72/VLOOKUP($AO72,Data!$A$50:$B$56,2,FALSE),0)</f>
        <v>0</v>
      </c>
      <c r="HS72" s="121"/>
    </row>
    <row r="73" spans="1:227" x14ac:dyDescent="0.45">
      <c r="A73">
        <v>52</v>
      </c>
      <c r="B73" s="107" t="str">
        <f>VLOOKUP(A73,Recipes!A:B,2)</f>
        <v>Plastic bar</v>
      </c>
      <c r="C73" s="128">
        <v>0</v>
      </c>
      <c r="D73" s="108">
        <f t="shared" si="117"/>
        <v>0</v>
      </c>
      <c r="E73" s="127" t="s">
        <v>8</v>
      </c>
      <c r="F73" s="109">
        <f>VLOOKUP(A73,Recipes!$A$3:$G$186,6,FALSE)</f>
        <v>2</v>
      </c>
      <c r="G73" s="109">
        <f>VLOOKUP(A73,Recipes!$A$3:$G$186,7,FALSE)</f>
        <v>1</v>
      </c>
      <c r="H73" s="110">
        <f t="shared" si="118"/>
        <v>0</v>
      </c>
      <c r="I73" s="109">
        <f>VLOOKUP(E73,Data!$A$2:$C$26,3, FALSE)</f>
        <v>2</v>
      </c>
      <c r="J73" s="149">
        <v>0</v>
      </c>
      <c r="K73" s="149">
        <v>0</v>
      </c>
      <c r="L73" s="149">
        <v>0</v>
      </c>
      <c r="M73" s="150">
        <v>0</v>
      </c>
      <c r="N73" s="150">
        <v>0</v>
      </c>
      <c r="O73" s="150">
        <v>0</v>
      </c>
      <c r="P73" s="151">
        <v>0</v>
      </c>
      <c r="Q73" s="151">
        <v>0</v>
      </c>
      <c r="R73" s="151">
        <v>0</v>
      </c>
      <c r="S73">
        <f t="shared" si="133"/>
        <v>0</v>
      </c>
      <c r="T73">
        <f t="shared" si="134"/>
        <v>0</v>
      </c>
      <c r="U73">
        <f t="shared" si="135"/>
        <v>0</v>
      </c>
      <c r="V73">
        <f t="shared" si="136"/>
        <v>0</v>
      </c>
      <c r="W73">
        <f t="shared" si="137"/>
        <v>0</v>
      </c>
      <c r="X73">
        <f t="shared" si="138"/>
        <v>0</v>
      </c>
      <c r="Y73">
        <f t="shared" si="139"/>
        <v>0</v>
      </c>
      <c r="Z73">
        <f t="shared" si="140"/>
        <v>0</v>
      </c>
      <c r="AA73">
        <f t="shared" si="141"/>
        <v>0</v>
      </c>
      <c r="AB73" s="111">
        <f>VLOOKUP($A73,Recipes!$A:$G,4)</f>
        <v>1</v>
      </c>
      <c r="AC73" s="111">
        <f>VLOOKUP($A73,Recipes!$A:$G,5)</f>
        <v>2</v>
      </c>
      <c r="AD73" s="111">
        <f t="shared" si="128"/>
        <v>2</v>
      </c>
      <c r="AE73" s="111">
        <f>VLOOKUP(E73,Data!$A$2:$F$26,5,FALSE)</f>
        <v>0</v>
      </c>
      <c r="AF73" s="111">
        <f>VLOOKUP(E73,Data!$A$2:$F$26,4,FALSE)</f>
        <v>210</v>
      </c>
      <c r="AG73" s="111">
        <f>VLOOKUP(E73,Data!$A$2:$B$26,2, FALSE)</f>
        <v>1.25</v>
      </c>
      <c r="AH73" s="111">
        <f>1+VLOOKUP($J$3,Data!$A$40:$D$48,2,FALSE)*$J73+VLOOKUP($K$3,Data!$A$40:$D$48,2,FALSE)*$K73+VLOOKUP($L$3,Data!$A$40:$D$48,2,FALSE)*$L73+VLOOKUP($M$3,Data!$A$40:$D$48,2,FALSE)*$M73+VLOOKUP($N$3,Data!$A$40:$D$48,2,FALSE)*$N73+VLOOKUP($O$3,Data!$A$40:$D$48,2,FALSE)*$O73+VLOOKUP($P$3,Data!$A$40:$D$48,2,FALSE)*$P73+VLOOKUP($Q$3,Data!$A$40:$D$48,2,FALSE)*$Q73+VLOOKUP($R$3,Data!$A$40:$D$48,2,FALSE)*$R73</f>
        <v>1</v>
      </c>
      <c r="AI73" s="111">
        <f>MAX(1+VLOOKUP($J$3,Data!$A$40:$D$48,3,FALSE)*$J73+VLOOKUP($K$3,Data!$A$40:$D$48,3,FALSE)*$K73+VLOOKUP($L$3,Data!$A$40:$D$48,3,FALSE)*$L73+VLOOKUP($M$3,Data!$A$40:$D$48,3,FALSE)*$M73+VLOOKUP($N$3,Data!$A$40:$D$48,3,FALSE)*$N73+VLOOKUP($O$3,Data!$A$40:$D$48,3,FALSE)*$O73+VLOOKUP($P$3,Data!$A$40:$D$48,3,FALSE)*$P73+VLOOKUP($Q$3,Data!$A$40:$D$48,3,FALSE)*$Q73+VLOOKUP($R$3,Data!$A$40:$D$48,3,FALSE)*$R73,0)</f>
        <v>1</v>
      </c>
      <c r="AJ73" s="111">
        <f>MAX(1-(VLOOKUP($J$3,Data!$A$40:$D$48,4,FALSE)*$J73+VLOOKUP($K$3,Data!$A$40:$D$48,4,FALSE)*$K73+VLOOKUP($L$3,Data!$A$40:$D$48,4,FALSE)*$L73+VLOOKUP($M$3,Data!$A$40:$D$48,4,FALSE)*$M73+VLOOKUP($N$3,Data!$A$40:$D$48,4,FALSE)*$N73+VLOOKUP($O$3,Data!$A$40:$D$48,4,FALSE)*$O73+VLOOKUP($P$3,Data!$A$40:$D$48,4,FALSE)*$P73+VLOOKUP($Q$3,Data!$A$40:$D$48,4,FALSE)*$Q73+VLOOKUP($R$3,Data!$A$40:$D$48,4,FALSE)*$R73),0.2)</f>
        <v>1</v>
      </c>
      <c r="AK73" s="112">
        <f t="shared" si="129"/>
        <v>0</v>
      </c>
      <c r="AL73" s="111">
        <f t="shared" si="130"/>
        <v>2.5</v>
      </c>
      <c r="AM73" s="111">
        <f t="shared" si="131"/>
        <v>0</v>
      </c>
      <c r="AN73" s="111">
        <f t="shared" si="132"/>
        <v>0</v>
      </c>
      <c r="AO73" s="131" t="s">
        <v>298</v>
      </c>
      <c r="AP73" s="11"/>
      <c r="AQ73" s="11">
        <f>IF(AQ$2=$A73,0,IF(HLOOKUP(AQ$2,Recipes!$H:$GI,'Production Calculator'!$A73+2,FALSE)=0,0,HLOOKUP(AQ$2,Recipes!$H:$GI,'Production Calculator'!$A73+2,FALSE)*$AK73))+IF($AO73=AQ$3,$AM73/VLOOKUP($AO73,Data!$A$50:$B$56,2,FALSE),0)</f>
        <v>0</v>
      </c>
      <c r="AR73" s="11">
        <f>IF(AR$2=$A73,0,IF(HLOOKUP(AR$2,Recipes!$H:$GI,'Production Calculator'!$A73+2,FALSE)=0,0,HLOOKUP(AR$2,Recipes!$H:$GI,'Production Calculator'!$A73+2,FALSE)*$AK73))+IF($AO73=AR$3,$AM73/VLOOKUP($AO73,Data!$A$50:$B$56,2,FALSE),0)</f>
        <v>0</v>
      </c>
      <c r="AS73" s="11">
        <f>IF(AS$2=$A73,0,IF(HLOOKUP(AS$2,Recipes!$H:$GI,'Production Calculator'!$A73+2,FALSE)=0,0,HLOOKUP(AS$2,Recipes!$H:$GI,'Production Calculator'!$A73+2,FALSE)*$AK73))+IF($AO73=AS$3,$AM73/VLOOKUP($AO73,Data!$A$50:$B$56,2,FALSE),0)</f>
        <v>0</v>
      </c>
      <c r="AT73" s="11">
        <f>IF(AT$2=$A73,0,IF(HLOOKUP(AT$2,Recipes!$H:$GI,'Production Calculator'!$A73+2,FALSE)=0,0,HLOOKUP(AT$2,Recipes!$H:$GI,'Production Calculator'!$A73+2,FALSE)*$AK73))+IF($AO73=AT$3,$AM73/VLOOKUP($AO73,Data!$A$50:$B$56,2,FALSE),0)</f>
        <v>0</v>
      </c>
      <c r="AU73" s="11">
        <f>IF(AU$2=$A73,0,IF(HLOOKUP(AU$2,Recipes!$H:$GI,'Production Calculator'!$A73+2,FALSE)=0,0,HLOOKUP(AU$2,Recipes!$H:$GI,'Production Calculator'!$A73+2,FALSE)*$AK73))+IF($AO73=AU$3,$AM73/VLOOKUP($AO73,Data!$A$50:$B$56,2,FALSE),0)</f>
        <v>0</v>
      </c>
      <c r="AV73" s="11">
        <f>IF(AV$2=$A73,0,IF(HLOOKUP(AV$2,Recipes!$H:$GI,'Production Calculator'!$A73+2,FALSE)=0,0,HLOOKUP(AV$2,Recipes!$H:$GI,'Production Calculator'!$A73+2,FALSE)*$AK73))+IF($AO73=AV$3,$AM73/VLOOKUP($AO73,Data!$A$50:$B$56,2,FALSE),0)</f>
        <v>0</v>
      </c>
      <c r="AW73" s="11">
        <f>IF(AW$2=$A73,0,IF(HLOOKUP(AW$2,Recipes!$H:$GI,'Production Calculator'!$A73+2,FALSE)=0,0,HLOOKUP(AW$2,Recipes!$H:$GI,'Production Calculator'!$A73+2,FALSE)*$AK73))+IF($AO73=AW$3,$AM73/VLOOKUP($AO73,Data!$A$50:$B$56,2,FALSE),0)</f>
        <v>0</v>
      </c>
      <c r="AX73" s="11">
        <f>IF(AX$2=$A73,0,IF(HLOOKUP(AX$2,Recipes!$H:$GI,'Production Calculator'!$A73+2,FALSE)=0,0,HLOOKUP(AX$2,Recipes!$H:$GI,'Production Calculator'!$A73+2,FALSE)*$AK73))+IF($AO73=AX$3,$AM73/VLOOKUP($AO73,Data!$A$50:$B$56,2,FALSE),0)</f>
        <v>0</v>
      </c>
      <c r="AY73" s="11">
        <f>IF(AY$2=$A73,0,IF(HLOOKUP(AY$2,Recipes!$H:$GI,'Production Calculator'!$A73+2,FALSE)=0,0,HLOOKUP(AY$2,Recipes!$H:$GI,'Production Calculator'!$A73+2,FALSE)*$AK73))+IF($AO73=AY$3,$AM73/VLOOKUP($AO73,Data!$A$50:$B$56,2,FALSE),0)</f>
        <v>0</v>
      </c>
      <c r="AZ73" s="11">
        <f>IF(AZ$2=$A73,0,IF(HLOOKUP(AZ$2,Recipes!$H:$GI,'Production Calculator'!$A73+2,FALSE)=0,0,HLOOKUP(AZ$2,Recipes!$H:$GI,'Production Calculator'!$A73+2,FALSE)*$AK73))+IF($AO73=AZ$3,$AM73/VLOOKUP($AO73,Data!$A$50:$B$56,2,FALSE),0)</f>
        <v>0</v>
      </c>
      <c r="BA73" s="11">
        <f>IF(BA$2=$A73,0,IF(HLOOKUP(BA$2,Recipes!$H:$GI,'Production Calculator'!$A73+2,FALSE)=0,0,HLOOKUP(BA$2,Recipes!$H:$GI,'Production Calculator'!$A73+2,FALSE)*$AK73))+IF($AO73=BA$3,$AM73/VLOOKUP($AO73,Data!$A$50:$B$56,2,FALSE),0)</f>
        <v>0</v>
      </c>
      <c r="BB73" s="11">
        <f>IF(BB$2=$A73,0,IF(HLOOKUP(BB$2,Recipes!$H:$GI,'Production Calculator'!$A73+2,FALSE)=0,0,HLOOKUP(BB$2,Recipes!$H:$GI,'Production Calculator'!$A73+2,FALSE)*$AK73))+IF($AO73=BB$3,$AM73/VLOOKUP($AO73,Data!$A$50:$B$56,2,FALSE),0)</f>
        <v>0</v>
      </c>
      <c r="BC73" s="11">
        <f>IF(BC$2=$A73,0,IF(HLOOKUP(BC$2,Recipes!$H:$GI,'Production Calculator'!$A73+2,FALSE)=0,0,HLOOKUP(BC$2,Recipes!$H:$GI,'Production Calculator'!$A73+2,FALSE)*$AK73))+IF($AO73=BC$3,$AM73/VLOOKUP($AO73,Data!$A$50:$B$56,2,FALSE),0)</f>
        <v>0</v>
      </c>
      <c r="BD73" s="11">
        <f>IF(BD$2=$A73,0,IF(HLOOKUP(BD$2,Recipes!$H:$GI,'Production Calculator'!$A73+2,FALSE)=0,0,HLOOKUP(BD$2,Recipes!$H:$GI,'Production Calculator'!$A73+2,FALSE)*$AK73))+IF($AO73=BD$3,$AM73/VLOOKUP($AO73,Data!$A$50:$B$56,2,FALSE),0)</f>
        <v>0</v>
      </c>
      <c r="BE73" s="11">
        <f>IF(BE$2=$A73,0,IF(HLOOKUP(BE$2,Recipes!$H:$GI,'Production Calculator'!$A73+2,FALSE)=0,0,HLOOKUP(BE$2,Recipes!$H:$GI,'Production Calculator'!$A73+2,FALSE)*$AK73))+IF($AO73=BE$3,$AM73/VLOOKUP($AO73,Data!$A$50:$B$56,2,FALSE),0)</f>
        <v>0</v>
      </c>
      <c r="BF73" s="11">
        <f>IF(BF$2=$A73,0,IF(HLOOKUP(BF$2,Recipes!$H:$GI,'Production Calculator'!$A73+2,FALSE)=0,0,HLOOKUP(BF$2,Recipes!$H:$GI,'Production Calculator'!$A73+2,FALSE)*$AK73))+IF($AO73=BF$3,$AM73/VLOOKUP($AO73,Data!$A$50:$B$56,2,FALSE),0)</f>
        <v>0</v>
      </c>
      <c r="BG73" s="11">
        <f>IF(BG$2=$A73,0,IF(HLOOKUP(BG$2,Recipes!$H:$GI,'Production Calculator'!$A73+2,FALSE)=0,0,HLOOKUP(BG$2,Recipes!$H:$GI,'Production Calculator'!$A73+2,FALSE)*$AK73))+IF($AO73=BG$3,$AM73/VLOOKUP($AO73,Data!$A$50:$B$56,2,FALSE),0)</f>
        <v>0</v>
      </c>
      <c r="BH73" s="11">
        <f>IF(BH$2=$A73,0,IF(HLOOKUP(BH$2,Recipes!$H:$GI,'Production Calculator'!$A73+2,FALSE)=0,0,HLOOKUP(BH$2,Recipes!$H:$GI,'Production Calculator'!$A73+2,FALSE)*$AK73))+IF($AO73=BH$3,$AM73/VLOOKUP($AO73,Data!$A$50:$B$56,2,FALSE),0)</f>
        <v>0</v>
      </c>
      <c r="BI73" s="11">
        <f>IF(BI$2=$A73,0,IF(HLOOKUP(BI$2,Recipes!$H:$GI,'Production Calculator'!$A73+2,FALSE)=0,0,HLOOKUP(BI$2,Recipes!$H:$GI,'Production Calculator'!$A73+2,FALSE)*$AK73))+IF($AO73=BI$3,$AM73/VLOOKUP($AO73,Data!$A$50:$B$56,2,FALSE),0)</f>
        <v>0</v>
      </c>
      <c r="BJ73" s="11">
        <f>IF(BJ$2=$A73,0,IF(HLOOKUP(BJ$2,Recipes!$H:$GI,'Production Calculator'!$A73+2,FALSE)=0,0,HLOOKUP(BJ$2,Recipes!$H:$GI,'Production Calculator'!$A73+2,FALSE)*$AK73))+IF($AO73=BJ$3,$AM73/VLOOKUP($AO73,Data!$A$50:$B$56,2,FALSE),0)</f>
        <v>0</v>
      </c>
      <c r="BK73" s="11">
        <f>IF(BK$2=$A73,0,IF(HLOOKUP(BK$2,Recipes!$H:$GI,'Production Calculator'!$A73+2,FALSE)=0,0,HLOOKUP(BK$2,Recipes!$H:$GI,'Production Calculator'!$A73+2,FALSE)*$AK73))+IF($AO73=BK$3,$AM73/VLOOKUP($AO73,Data!$A$50:$B$56,2,FALSE),0)</f>
        <v>0</v>
      </c>
      <c r="BL73" s="11">
        <f>IF(BL$2=$A73,0,IF(HLOOKUP(BL$2,Recipes!$H:$GI,'Production Calculator'!$A73+2,FALSE)=0,0,HLOOKUP(BL$2,Recipes!$H:$GI,'Production Calculator'!$A73+2,FALSE)*$AK73))+IF($AO73=BL$3,$AM73/VLOOKUP($AO73,Data!$A$50:$B$56,2,FALSE),0)</f>
        <v>0</v>
      </c>
      <c r="BM73" s="11">
        <f>IF(BM$2=$A73,0,IF(HLOOKUP(BM$2,Recipes!$H:$GI,'Production Calculator'!$A73+2,FALSE)=0,0,HLOOKUP(BM$2,Recipes!$H:$GI,'Production Calculator'!$A73+2,FALSE)*$AK73))+IF($AO73=BM$3,$AM73/VLOOKUP($AO73,Data!$A$50:$B$56,2,FALSE),0)</f>
        <v>0</v>
      </c>
      <c r="BN73" s="11">
        <f>IF(BN$2=$A73,0,IF(HLOOKUP(BN$2,Recipes!$H:$GI,'Production Calculator'!$A73+2,FALSE)=0,0,HLOOKUP(BN$2,Recipes!$H:$GI,'Production Calculator'!$A73+2,FALSE)*$AK73))+IF($AO73=BN$3,$AM73/VLOOKUP($AO73,Data!$A$50:$B$56,2,FALSE),0)</f>
        <v>0</v>
      </c>
      <c r="BO73" s="11">
        <f>IF(BO$2=$A73,0,IF(HLOOKUP(BO$2,Recipes!$H:$GI,'Production Calculator'!$A73+2,FALSE)=0,0,HLOOKUP(BO$2,Recipes!$H:$GI,'Production Calculator'!$A73+2,FALSE)*$AK73))+IF($AO73=BO$3,$AM73/VLOOKUP($AO73,Data!$A$50:$B$56,2,FALSE),0)</f>
        <v>0</v>
      </c>
      <c r="BP73" s="11">
        <f>IF(BP$2=$A73,0,IF(HLOOKUP(BP$2,Recipes!$H:$GI,'Production Calculator'!$A73+2,FALSE)=0,0,HLOOKUP(BP$2,Recipes!$H:$GI,'Production Calculator'!$A73+2,FALSE)*$AK73))+IF($AO73=BP$3,$AM73/VLOOKUP($AO73,Data!$A$50:$B$56,2,FALSE),0)</f>
        <v>0</v>
      </c>
      <c r="BQ73" s="11">
        <f>IF(BQ$2=$A73,0,IF(HLOOKUP(BQ$2,Recipes!$H:$GI,'Production Calculator'!$A73+2,FALSE)=0,0,HLOOKUP(BQ$2,Recipes!$H:$GI,'Production Calculator'!$A73+2,FALSE)*$AK73))+IF($AO73=BQ$3,$AM73/VLOOKUP($AO73,Data!$A$50:$B$56,2,FALSE),0)</f>
        <v>0</v>
      </c>
      <c r="BR73" s="11">
        <f>IF(BR$2=$A73,0,IF(HLOOKUP(BR$2,Recipes!$H:$GI,'Production Calculator'!$A73+2,FALSE)=0,0,HLOOKUP(BR$2,Recipes!$H:$GI,'Production Calculator'!$A73+2,FALSE)*$AK73))+IF($AO73=BR$3,$AM73/VLOOKUP($AO73,Data!$A$50:$B$56,2,FALSE),0)</f>
        <v>0</v>
      </c>
      <c r="BS73" s="11">
        <f>IF(BS$2=$A73,0,IF(HLOOKUP(BS$2,Recipes!$H:$GI,'Production Calculator'!$A73+2,FALSE)=0,0,HLOOKUP(BS$2,Recipes!$H:$GI,'Production Calculator'!$A73+2,FALSE)*$AK73))+IF($AO73=BS$3,$AM73/VLOOKUP($AO73,Data!$A$50:$B$56,2,FALSE),0)</f>
        <v>0</v>
      </c>
      <c r="BT73" s="11">
        <f>IF(BT$2=$A73,0,IF(HLOOKUP(BT$2,Recipes!$H:$GI,'Production Calculator'!$A73+2,FALSE)=0,0,HLOOKUP(BT$2,Recipes!$H:$GI,'Production Calculator'!$A73+2,FALSE)*$AK73))+IF($AO73=BT$3,$AM73/VLOOKUP($AO73,Data!$A$50:$B$56,2,FALSE),0)</f>
        <v>0</v>
      </c>
      <c r="BU73" s="11">
        <f>IF(BU$2=$A73,0,IF(HLOOKUP(BU$2,Recipes!$H:$GI,'Production Calculator'!$A73+2,FALSE)=0,0,HLOOKUP(BU$2,Recipes!$H:$GI,'Production Calculator'!$A73+2,FALSE)*$AK73))+IF($AO73=BU$3,$AM73/VLOOKUP($AO73,Data!$A$50:$B$56,2,FALSE),0)</f>
        <v>0</v>
      </c>
      <c r="BV73" s="11">
        <f>IF(BV$2=$A73,0,IF(HLOOKUP(BV$2,Recipes!$H:$GI,'Production Calculator'!$A73+2,FALSE)=0,0,HLOOKUP(BV$2,Recipes!$H:$GI,'Production Calculator'!$A73+2,FALSE)*$AK73))+IF($AO73=BV$3,$AM73/VLOOKUP($AO73,Data!$A$50:$B$56,2,FALSE),0)</f>
        <v>0</v>
      </c>
      <c r="BW73" s="11">
        <f>IF(BW$2=$A73,0,IF(HLOOKUP(BW$2,Recipes!$H:$GI,'Production Calculator'!$A73+2,FALSE)=0,0,HLOOKUP(BW$2,Recipes!$H:$GI,'Production Calculator'!$A73+2,FALSE)*$AK73))+IF($AO73=BW$3,$AM73/VLOOKUP($AO73,Data!$A$50:$B$56,2,FALSE),0)</f>
        <v>0</v>
      </c>
      <c r="BX73" s="11">
        <f>IF(BX$2=$A73,0,IF(HLOOKUP(BX$2,Recipes!$H:$GI,'Production Calculator'!$A73+2,FALSE)=0,0,HLOOKUP(BX$2,Recipes!$H:$GI,'Production Calculator'!$A73+2,FALSE)*$AK73))+IF($AO73=BX$3,$AM73/VLOOKUP($AO73,Data!$A$50:$B$56,2,FALSE),0)</f>
        <v>0</v>
      </c>
      <c r="BY73" s="11">
        <f>IF(BY$2=$A73,0,IF(HLOOKUP(BY$2,Recipes!$H:$GI,'Production Calculator'!$A73+2,FALSE)=0,0,HLOOKUP(BY$2,Recipes!$H:$GI,'Production Calculator'!$A73+2,FALSE)*$AK73))+IF($AO73=BY$3,$AM73/VLOOKUP($AO73,Data!$A$50:$B$56,2,FALSE),0)</f>
        <v>0</v>
      </c>
      <c r="BZ73" s="11">
        <f>IF(BZ$2=$A73,0,IF(HLOOKUP(BZ$2,Recipes!$H:$GI,'Production Calculator'!$A73+2,FALSE)=0,0,HLOOKUP(BZ$2,Recipes!$H:$GI,'Production Calculator'!$A73+2,FALSE)*$AK73))+IF($AO73=BZ$3,$AM73/VLOOKUP($AO73,Data!$A$50:$B$56,2,FALSE),0)</f>
        <v>0</v>
      </c>
      <c r="CA73" s="11">
        <f>IF(CA$2=$A73,0,IF(HLOOKUP(CA$2,Recipes!$H:$GI,'Production Calculator'!$A73+2,FALSE)=0,0,HLOOKUP(CA$2,Recipes!$H:$GI,'Production Calculator'!$A73+2,FALSE)*$AK73))+IF($AO73=CA$3,$AM73/VLOOKUP($AO73,Data!$A$50:$B$56,2,FALSE),0)</f>
        <v>0</v>
      </c>
      <c r="CB73" s="11">
        <f>IF(CB$2=$A73,0,IF(HLOOKUP(CB$2,Recipes!$H:$GI,'Production Calculator'!$A73+2,FALSE)=0,0,HLOOKUP(CB$2,Recipes!$H:$GI,'Production Calculator'!$A73+2,FALSE)*$AK73))+IF($AO73=CB$3,$AM73/VLOOKUP($AO73,Data!$A$50:$B$56,2,FALSE),0)</f>
        <v>0</v>
      </c>
      <c r="CC73" s="11">
        <f>IF(CC$2=$A73,0,IF(HLOOKUP(CC$2,Recipes!$H:$GI,'Production Calculator'!$A73+2,FALSE)=0,0,HLOOKUP(CC$2,Recipes!$H:$GI,'Production Calculator'!$A73+2,FALSE)*$AK73))+IF($AO73=CC$3,$AM73/VLOOKUP($AO73,Data!$A$50:$B$56,2,FALSE),0)</f>
        <v>0</v>
      </c>
      <c r="CD73" s="11">
        <f>IF(CD$2=$A73,0,IF(HLOOKUP(CD$2,Recipes!$H:$GI,'Production Calculator'!$A73+2,FALSE)=0,0,HLOOKUP(CD$2,Recipes!$H:$GI,'Production Calculator'!$A73+2,FALSE)*$AK73))+IF($AO73=CD$3,$AM73/VLOOKUP($AO73,Data!$A$50:$B$56,2,FALSE),0)</f>
        <v>0</v>
      </c>
      <c r="CE73" s="11">
        <f>IF(CE$2=$A73,0,IF(HLOOKUP(CE$2,Recipes!$H:$GI,'Production Calculator'!$A73+2,FALSE)=0,0,HLOOKUP(CE$2,Recipes!$H:$GI,'Production Calculator'!$A73+2,FALSE)*$AK73))+IF($AO73=CE$3,$AM73/VLOOKUP($AO73,Data!$A$50:$B$56,2,FALSE),0)</f>
        <v>0</v>
      </c>
      <c r="CF73" s="11">
        <f>IF(CF$2=$A73,0,IF(HLOOKUP(CF$2,Recipes!$H:$GI,'Production Calculator'!$A73+2,FALSE)=0,0,HLOOKUP(CF$2,Recipes!$H:$GI,'Production Calculator'!$A73+2,FALSE)*$AK73))+IF($AO73=CF$3,$AM73/VLOOKUP($AO73,Data!$A$50:$B$56,2,FALSE),0)</f>
        <v>0</v>
      </c>
      <c r="CG73" s="11">
        <f>IF(CG$2=$A73,0,IF(HLOOKUP(CG$2,Recipes!$H:$GI,'Production Calculator'!$A73+2,FALSE)=0,0,HLOOKUP(CG$2,Recipes!$H:$GI,'Production Calculator'!$A73+2,FALSE)*$AK73))+IF($AO73=CG$3,$AM73/VLOOKUP($AO73,Data!$A$50:$B$56,2,FALSE),0)</f>
        <v>0</v>
      </c>
      <c r="CH73" s="11">
        <f>IF(CH$2=$A73,0,IF(HLOOKUP(CH$2,Recipes!$H:$GI,'Production Calculator'!$A73+2,FALSE)=0,0,HLOOKUP(CH$2,Recipes!$H:$GI,'Production Calculator'!$A73+2,FALSE)*$AK73))+IF($AO73=CH$3,$AM73/VLOOKUP($AO73,Data!$A$50:$B$56,2,FALSE),0)</f>
        <v>0</v>
      </c>
      <c r="CI73" s="11">
        <f>IF(CI$2=$A73,0,IF(HLOOKUP(CI$2,Recipes!$H:$GI,'Production Calculator'!$A73+2,FALSE)=0,0,HLOOKUP(CI$2,Recipes!$H:$GI,'Production Calculator'!$A73+2,FALSE)*$AK73))+IF($AO73=CI$3,$AM73/VLOOKUP($AO73,Data!$A$50:$B$56,2,FALSE),0)</f>
        <v>0</v>
      </c>
      <c r="CJ73" s="11">
        <f>IF(CJ$2=$A73,0,IF(HLOOKUP(CJ$2,Recipes!$H:$GI,'Production Calculator'!$A73+2,FALSE)=0,0,HLOOKUP(CJ$2,Recipes!$H:$GI,'Production Calculator'!$A73+2,FALSE)*$AK73))+IF($AO73=CJ$3,$AM73/VLOOKUP($AO73,Data!$A$50:$B$56,2,FALSE),0)</f>
        <v>0</v>
      </c>
      <c r="CK73" s="11">
        <f>IF(CK$2=$A73,0,IF(HLOOKUP(CK$2,Recipes!$H:$GI,'Production Calculator'!$A73+2,FALSE)=0,0,HLOOKUP(CK$2,Recipes!$H:$GI,'Production Calculator'!$A73+2,FALSE)*$AK73))+IF($AO73=CK$3,$AM73/VLOOKUP($AO73,Data!$A$50:$B$56,2,FALSE),0)</f>
        <v>0</v>
      </c>
      <c r="CL73" s="11">
        <f>IF(CL$2=$A73,0,IF(HLOOKUP(CL$2,Recipes!$H:$GI,'Production Calculator'!$A73+2,FALSE)=0,0,HLOOKUP(CL$2,Recipes!$H:$GI,'Production Calculator'!$A73+2,FALSE)*$AK73))+IF($AO73=CL$3,$AM73/VLOOKUP($AO73,Data!$A$50:$B$56,2,FALSE),0)</f>
        <v>0</v>
      </c>
      <c r="CM73" s="11">
        <f>IF(CM$2=$A73,0,IF(HLOOKUP(CM$2,Recipes!$H:$GI,'Production Calculator'!$A73+2,FALSE)=0,0,HLOOKUP(CM$2,Recipes!$H:$GI,'Production Calculator'!$A73+2,FALSE)*$AK73))+IF($AO73=CM$3,$AM73/VLOOKUP($AO73,Data!$A$50:$B$56,2,FALSE),0)</f>
        <v>0</v>
      </c>
      <c r="CN73" s="11">
        <f>IF(CN$2=$A73,0,IF(HLOOKUP(CN$2,Recipes!$H:$GI,'Production Calculator'!$A73+2,FALSE)=0,0,HLOOKUP(CN$2,Recipes!$H:$GI,'Production Calculator'!$A73+2,FALSE)*$AK73))+IF($AO73=CN$3,$AM73/VLOOKUP($AO73,Data!$A$50:$B$56,2,FALSE),0)</f>
        <v>0</v>
      </c>
      <c r="CO73" s="11">
        <f>IF(CO$2=$A73,0,IF(HLOOKUP(CO$2,Recipes!$H:$GI,'Production Calculator'!$A73+2,FALSE)=0,0,HLOOKUP(CO$2,Recipes!$H:$GI,'Production Calculator'!$A73+2,FALSE)*$AK73))+IF($AO73=CO$3,$AM73/VLOOKUP($AO73,Data!$A$50:$B$56,2,FALSE),0)</f>
        <v>0</v>
      </c>
      <c r="CP73" s="11">
        <f>IF(CP$2=$A73,0,IF(HLOOKUP(CP$2,Recipes!$H:$GI,'Production Calculator'!$A73+2,FALSE)=0,0,HLOOKUP(CP$2,Recipes!$H:$GI,'Production Calculator'!$A73+2,FALSE)*$AK73))+IF($AO73=CP$3,$AM73/VLOOKUP($AO73,Data!$A$50:$B$56,2,FALSE),0)</f>
        <v>0</v>
      </c>
      <c r="CQ73" s="11">
        <f>IF(CQ$2=$A73,0,IF(HLOOKUP(CQ$2,Recipes!$H:$GI,'Production Calculator'!$A73+2,FALSE)=0,0,HLOOKUP(CQ$2,Recipes!$H:$GI,'Production Calculator'!$A73+2,FALSE)*$AK73))+IF($AO73=CQ$3,$AM73/VLOOKUP($AO73,Data!$A$50:$B$56,2,FALSE),0)</f>
        <v>0</v>
      </c>
      <c r="CR73" s="11">
        <f>IF(CR$2=$A73,0,IF(HLOOKUP(CR$2,Recipes!$H:$GI,'Production Calculator'!$A73+2,FALSE)=0,0,HLOOKUP(CR$2,Recipes!$H:$GI,'Production Calculator'!$A73+2,FALSE)*$AK73))+IF($AO73=CR$3,$AM73/VLOOKUP($AO73,Data!$A$50:$B$56,2,FALSE),0)</f>
        <v>0</v>
      </c>
      <c r="CS73" s="11">
        <f>IF(CS$2=$A73,0,IF(HLOOKUP(CS$2,Recipes!$H:$GI,'Production Calculator'!$A73+2,FALSE)=0,0,HLOOKUP(CS$2,Recipes!$H:$GI,'Production Calculator'!$A73+2,FALSE)*$AK73))+IF($AO73=CS$3,$AM73/VLOOKUP($AO73,Data!$A$50:$B$56,2,FALSE),0)</f>
        <v>0</v>
      </c>
      <c r="CT73" s="11">
        <f>IF(CT$2=$A73,0,IF(HLOOKUP(CT$2,Recipes!$H:$GI,'Production Calculator'!$A73+2,FALSE)=0,0,HLOOKUP(CT$2,Recipes!$H:$GI,'Production Calculator'!$A73+2,FALSE)*$AK73))+IF($AO73=CT$3,$AM73/VLOOKUP($AO73,Data!$A$50:$B$56,2,FALSE),0)</f>
        <v>0</v>
      </c>
      <c r="CU73" s="11">
        <f>IF(CU$2=$A73,0,IF(HLOOKUP(CU$2,Recipes!$H:$GI,'Production Calculator'!$A73+2,FALSE)=0,0,HLOOKUP(CU$2,Recipes!$H:$GI,'Production Calculator'!$A73+2,FALSE)*$AK73))+IF($AO73=CU$3,$AM73/VLOOKUP($AO73,Data!$A$50:$B$56,2,FALSE),0)</f>
        <v>0</v>
      </c>
      <c r="CV73" s="11">
        <f>IF(CV$2=$A73,0,IF(HLOOKUP(CV$2,Recipes!$H:$GI,'Production Calculator'!$A73+2,FALSE)=0,0,HLOOKUP(CV$2,Recipes!$H:$GI,'Production Calculator'!$A73+2,FALSE)*$AK73))+IF($AO73=CV$3,$AM73/VLOOKUP($AO73,Data!$A$50:$B$56,2,FALSE),0)</f>
        <v>0</v>
      </c>
      <c r="CW73" s="11">
        <f>IF(CW$2=$A73,0,IF(HLOOKUP(CW$2,Recipes!$H:$GI,'Production Calculator'!$A73+2,FALSE)=0,0,HLOOKUP(CW$2,Recipes!$H:$GI,'Production Calculator'!$A73+2,FALSE)*$AK73))+IF($AO73=CW$3,$AM73/VLOOKUP($AO73,Data!$A$50:$B$56,2,FALSE),0)</f>
        <v>0</v>
      </c>
      <c r="CX73" s="11">
        <f>IF(CX$2=$A73,0,IF(HLOOKUP(CX$2,Recipes!$H:$GI,'Production Calculator'!$A73+2,FALSE)=0,0,HLOOKUP(CX$2,Recipes!$H:$GI,'Production Calculator'!$A73+2,FALSE)*$AK73))+IF($AO73=CX$3,$AM73/VLOOKUP($AO73,Data!$A$50:$B$56,2,FALSE),0)</f>
        <v>0</v>
      </c>
      <c r="CY73" s="11">
        <f>IF(CY$2=$A73,0,IF(HLOOKUP(CY$2,Recipes!$H:$GI,'Production Calculator'!$A73+2,FALSE)=0,0,HLOOKUP(CY$2,Recipes!$H:$GI,'Production Calculator'!$A73+2,FALSE)*$AK73))+IF($AO73=CY$3,$AM73/VLOOKUP($AO73,Data!$A$50:$B$56,2,FALSE),0)</f>
        <v>0</v>
      </c>
      <c r="CZ73" s="11">
        <f>IF(CZ$2=$A73,0,IF(HLOOKUP(CZ$2,Recipes!$H:$GI,'Production Calculator'!$A73+2,FALSE)=0,0,HLOOKUP(CZ$2,Recipes!$H:$GI,'Production Calculator'!$A73+2,FALSE)*$AK73))+IF($AO73=CZ$3,$AM73/VLOOKUP($AO73,Data!$A$50:$B$56,2,FALSE),0)</f>
        <v>0</v>
      </c>
      <c r="DA73" s="11">
        <f>IF(DA$2=$A73,0,IF(HLOOKUP(DA$2,Recipes!$H:$GI,'Production Calculator'!$A73+2,FALSE)=0,0,HLOOKUP(DA$2,Recipes!$H:$GI,'Production Calculator'!$A73+2,FALSE)*$AK73))+IF($AO73=DA$3,$AM73/VLOOKUP($AO73,Data!$A$50:$B$56,2,FALSE),0)</f>
        <v>0</v>
      </c>
      <c r="DB73" s="11">
        <f>IF(DB$2=$A73,0,IF(HLOOKUP(DB$2,Recipes!$H:$GI,'Production Calculator'!$A73+2,FALSE)=0,0,HLOOKUP(DB$2,Recipes!$H:$GI,'Production Calculator'!$A73+2,FALSE)*$AK73))+IF($AO73=DB$3,$AM73/VLOOKUP($AO73,Data!$A$50:$B$56,2,FALSE),0)</f>
        <v>0</v>
      </c>
      <c r="DC73" s="11">
        <f>IF(DC$2=$A73,0,IF(HLOOKUP(DC$2,Recipes!$H:$GI,'Production Calculator'!$A73+2,FALSE)=0,0,HLOOKUP(DC$2,Recipes!$H:$GI,'Production Calculator'!$A73+2,FALSE)*$AK73))+IF($AO73=DC$3,$AM73/VLOOKUP($AO73,Data!$A$50:$B$56,2,FALSE),0)</f>
        <v>0</v>
      </c>
      <c r="DD73" s="11">
        <f>IF(DD$2=$A73,0,IF(HLOOKUP(DD$2,Recipes!$H:$GI,'Production Calculator'!$A73+2,FALSE)=0,0,HLOOKUP(DD$2,Recipes!$H:$GI,'Production Calculator'!$A73+2,FALSE)*$AK73))+IF($AO73=DD$3,$AM73/VLOOKUP($AO73,Data!$A$50:$B$56,2,FALSE),0)</f>
        <v>0</v>
      </c>
      <c r="DE73" s="11">
        <f>IF(DE$2=$A73,0,IF(HLOOKUP(DE$2,Recipes!$H:$GI,'Production Calculator'!$A73+2,FALSE)=0,0,HLOOKUP(DE$2,Recipes!$H:$GI,'Production Calculator'!$A73+2,FALSE)*$AK73))+IF($AO73=DE$3,$AM73/VLOOKUP($AO73,Data!$A$50:$B$56,2,FALSE),0)</f>
        <v>0</v>
      </c>
      <c r="DF73" s="11">
        <f>IF(DF$2=$A73,0,IF(HLOOKUP(DF$2,Recipes!$H:$GI,'Production Calculator'!$A73+2,FALSE)=0,0,HLOOKUP(DF$2,Recipes!$H:$GI,'Production Calculator'!$A73+2,FALSE)*$AK73))+IF($AO73=DF$3,$AM73/VLOOKUP($AO73,Data!$A$50:$B$56,2,FALSE),0)</f>
        <v>0</v>
      </c>
      <c r="DG73" s="11">
        <f>IF(DG$2=$A73,0,IF(HLOOKUP(DG$2,Recipes!$H:$GI,'Production Calculator'!$A73+2,FALSE)=0,0,HLOOKUP(DG$2,Recipes!$H:$GI,'Production Calculator'!$A73+2,FALSE)*$AK73))+IF($AO73=DG$3,$AM73/VLOOKUP($AO73,Data!$A$50:$B$56,2,FALSE),0)</f>
        <v>0</v>
      </c>
      <c r="DH73" s="11">
        <f>IF(DH$2=$A73,0,IF(HLOOKUP(DH$2,Recipes!$H:$GI,'Production Calculator'!$A73+2,FALSE)=0,0,HLOOKUP(DH$2,Recipes!$H:$GI,'Production Calculator'!$A73+2,FALSE)*$AK73))+IF($AO73=DH$3,$AM73/VLOOKUP($AO73,Data!$A$50:$B$56,2,FALSE),0)</f>
        <v>0</v>
      </c>
      <c r="DI73" s="11">
        <f>IF(DI$2=$A73,0,IF(HLOOKUP(DI$2,Recipes!$H:$GI,'Production Calculator'!$A73+2,FALSE)=0,0,HLOOKUP(DI$2,Recipes!$H:$GI,'Production Calculator'!$A73+2,FALSE)*$AK73))+IF($AO73=DI$3,$AM73/VLOOKUP($AO73,Data!$A$50:$B$56,2,FALSE),0)</f>
        <v>0</v>
      </c>
      <c r="DJ73" s="11">
        <f>IF(DJ$2=$A73,0,IF(HLOOKUP(DJ$2,Recipes!$H:$GI,'Production Calculator'!$A73+2,FALSE)=0,0,HLOOKUP(DJ$2,Recipes!$H:$GI,'Production Calculator'!$A73+2,FALSE)*$AK73))+IF($AO73=DJ$3,$AM73/VLOOKUP($AO73,Data!$A$50:$B$56,2,FALSE),0)</f>
        <v>0</v>
      </c>
      <c r="DK73" s="11">
        <f>IF(DK$2=$A73,0,IF(HLOOKUP(DK$2,Recipes!$H:$GI,'Production Calculator'!$A73+2,FALSE)=0,0,HLOOKUP(DK$2,Recipes!$H:$GI,'Production Calculator'!$A73+2,FALSE)*$AK73))+IF($AO73=DK$3,$AM73/VLOOKUP($AO73,Data!$A$50:$B$56,2,FALSE),0)</f>
        <v>0</v>
      </c>
      <c r="DL73" s="11">
        <f>IF(DL$2=$A73,0,IF(HLOOKUP(DL$2,Recipes!$H:$GI,'Production Calculator'!$A73+2,FALSE)=0,0,HLOOKUP(DL$2,Recipes!$H:$GI,'Production Calculator'!$A73+2,FALSE)*$AK73))+IF($AO73=DL$3,$AM73/VLOOKUP($AO73,Data!$A$50:$B$56,2,FALSE),0)</f>
        <v>0</v>
      </c>
      <c r="DM73" s="11">
        <f>IF(DM$2=$A73,0,IF(HLOOKUP(DM$2,Recipes!$H:$GI,'Production Calculator'!$A73+2,FALSE)=0,0,HLOOKUP(DM$2,Recipes!$H:$GI,'Production Calculator'!$A73+2,FALSE)*$AK73))+IF($AO73=DM$3,$AM73/VLOOKUP($AO73,Data!$A$50:$B$56,2,FALSE),0)</f>
        <v>0</v>
      </c>
      <c r="DN73" s="11">
        <f>IF(DN$2=$A73,0,IF(HLOOKUP(DN$2,Recipes!$H:$GI,'Production Calculator'!$A73+2,FALSE)=0,0,HLOOKUP(DN$2,Recipes!$H:$GI,'Production Calculator'!$A73+2,FALSE)*$AK73))+IF($AO73=DN$3,$AM73/VLOOKUP($AO73,Data!$A$50:$B$56,2,FALSE),0)</f>
        <v>0</v>
      </c>
      <c r="DO73" s="11">
        <f>IF(DO$2=$A73,0,IF(HLOOKUP(DO$2,Recipes!$H:$GI,'Production Calculator'!$A73+2,FALSE)=0,0,HLOOKUP(DO$2,Recipes!$H:$GI,'Production Calculator'!$A73+2,FALSE)*$AK73))+IF($AO73=DO$3,$AM73/VLOOKUP($AO73,Data!$A$50:$B$56,2,FALSE),0)</f>
        <v>0</v>
      </c>
      <c r="DP73" s="11">
        <f>IF(DP$2=$A73,0,IF(HLOOKUP(DP$2,Recipes!$H:$GI,'Production Calculator'!$A73+2,FALSE)=0,0,HLOOKUP(DP$2,Recipes!$H:$GI,'Production Calculator'!$A73+2,FALSE)*$AK73))+IF($AO73=DP$3,$AM73/VLOOKUP($AO73,Data!$A$50:$B$56,2,FALSE),0)</f>
        <v>0</v>
      </c>
      <c r="DQ73" s="11">
        <f>IF(DQ$2=$A73,0,IF(HLOOKUP(DQ$2,Recipes!$H:$GI,'Production Calculator'!$A73+2,FALSE)=0,0,HLOOKUP(DQ$2,Recipes!$H:$GI,'Production Calculator'!$A73+2,FALSE)*$AK73))+IF($AO73=DQ$3,$AM73/VLOOKUP($AO73,Data!$A$50:$B$56,2,FALSE),0)</f>
        <v>0</v>
      </c>
      <c r="DR73" s="11">
        <f>IF(DR$2=$A73,0,IF(HLOOKUP(DR$2,Recipes!$H:$GI,'Production Calculator'!$A73+2,FALSE)=0,0,HLOOKUP(DR$2,Recipes!$H:$GI,'Production Calculator'!$A73+2,FALSE)*$AK73))+IF($AO73=DR$3,$AM73/VLOOKUP($AO73,Data!$A$50:$B$56,2,FALSE),0)</f>
        <v>0</v>
      </c>
      <c r="DS73" s="11">
        <f>IF(DS$2=$A73,0,IF(HLOOKUP(DS$2,Recipes!$H:$GI,'Production Calculator'!$A73+2,FALSE)=0,0,HLOOKUP(DS$2,Recipes!$H:$GI,'Production Calculator'!$A73+2,FALSE)*$AK73))+IF($AO73=DS$3,$AM73/VLOOKUP($AO73,Data!$A$50:$B$56,2,FALSE),0)</f>
        <v>0</v>
      </c>
      <c r="DT73" s="11">
        <f>IF(DT$2=$A73,0,IF(HLOOKUP(DT$2,Recipes!$H:$GI,'Production Calculator'!$A73+2,FALSE)=0,0,HLOOKUP(DT$2,Recipes!$H:$GI,'Production Calculator'!$A73+2,FALSE)*$AK73))+IF($AO73=DT$3,$AM73/VLOOKUP($AO73,Data!$A$50:$B$56,2,FALSE),0)</f>
        <v>0</v>
      </c>
      <c r="DU73" s="11">
        <f>IF(DU$2=$A73,0,IF(HLOOKUP(DU$2,Recipes!$H:$GI,'Production Calculator'!$A73+2,FALSE)=0,0,HLOOKUP(DU$2,Recipes!$H:$GI,'Production Calculator'!$A73+2,FALSE)*$AK73))+IF($AO73=DU$3,$AM73/VLOOKUP($AO73,Data!$A$50:$B$56,2,FALSE),0)</f>
        <v>0</v>
      </c>
      <c r="DV73" s="11">
        <f>IF(DV$2=$A73,0,IF(HLOOKUP(DV$2,Recipes!$H:$GI,'Production Calculator'!$A73+2,FALSE)=0,0,HLOOKUP(DV$2,Recipes!$H:$GI,'Production Calculator'!$A73+2,FALSE)*$AK73))+IF($AO73=DV$3,$AM73/VLOOKUP($AO73,Data!$A$50:$B$56,2,FALSE),0)</f>
        <v>0</v>
      </c>
      <c r="DW73" s="11">
        <f>IF(DW$2=$A73,0,IF(HLOOKUP(DW$2,Recipes!$H:$GI,'Production Calculator'!$A73+2,FALSE)=0,0,HLOOKUP(DW$2,Recipes!$H:$GI,'Production Calculator'!$A73+2,FALSE)*$AK73))+IF($AO73=DW$3,$AM73/VLOOKUP($AO73,Data!$A$50:$B$56,2,FALSE),0)</f>
        <v>0</v>
      </c>
      <c r="DX73" s="11">
        <f>IF(DX$2=$A73,0,IF(HLOOKUP(DX$2,Recipes!$H:$GI,'Production Calculator'!$A73+2,FALSE)=0,0,HLOOKUP(DX$2,Recipes!$H:$GI,'Production Calculator'!$A73+2,FALSE)*$AK73))+IF($AO73=DX$3,$AM73/VLOOKUP($AO73,Data!$A$50:$B$56,2,FALSE),0)</f>
        <v>0</v>
      </c>
      <c r="DY73" s="11">
        <f>IF(DY$2=$A73,0,IF(HLOOKUP(DY$2,Recipes!$H:$GI,'Production Calculator'!$A73+2,FALSE)=0,0,HLOOKUP(DY$2,Recipes!$H:$GI,'Production Calculator'!$A73+2,FALSE)*$AK73))+IF($AO73=DY$3,$AM73/VLOOKUP($AO73,Data!$A$50:$B$56,2,FALSE),0)</f>
        <v>0</v>
      </c>
      <c r="DZ73" s="11">
        <f>IF(DZ$2=$A73,0,IF(HLOOKUP(DZ$2,Recipes!$H:$GI,'Production Calculator'!$A73+2,FALSE)=0,0,HLOOKUP(DZ$2,Recipes!$H:$GI,'Production Calculator'!$A73+2,FALSE)*$AK73))+IF($AO73=DZ$3,$AM73/VLOOKUP($AO73,Data!$A$50:$B$56,2,FALSE),0)</f>
        <v>0</v>
      </c>
      <c r="EA73" s="11">
        <f>IF(EA$2=$A73,0,IF(HLOOKUP(EA$2,Recipes!$H:$GI,'Production Calculator'!$A73+2,FALSE)=0,0,HLOOKUP(EA$2,Recipes!$H:$GI,'Production Calculator'!$A73+2,FALSE)*$AK73))+IF($AO73=EA$3,$AM73/VLOOKUP($AO73,Data!$A$50:$B$56,2,FALSE),0)</f>
        <v>0</v>
      </c>
      <c r="EB73" s="11">
        <f>IF(EB$2=$A73,0,IF(HLOOKUP(EB$2,Recipes!$H:$GI,'Production Calculator'!$A73+2,FALSE)=0,0,HLOOKUP(EB$2,Recipes!$H:$GI,'Production Calculator'!$A73+2,FALSE)*$AK73))+IF($AO73=EB$3,$AM73/VLOOKUP($AO73,Data!$A$50:$B$56,2,FALSE),0)</f>
        <v>0</v>
      </c>
      <c r="EC73" s="11">
        <f>IF(EC$2=$A73,0,IF(HLOOKUP(EC$2,Recipes!$H:$GI,'Production Calculator'!$A73+2,FALSE)=0,0,HLOOKUP(EC$2,Recipes!$H:$GI,'Production Calculator'!$A73+2,FALSE)*$AK73))+IF($AO73=EC$3,$AM73/VLOOKUP($AO73,Data!$A$50:$B$56,2,FALSE),0)</f>
        <v>0</v>
      </c>
      <c r="ED73" s="11">
        <f>IF(ED$2=$A73,0,IF(HLOOKUP(ED$2,Recipes!$H:$GI,'Production Calculator'!$A73+2,FALSE)=0,0,HLOOKUP(ED$2,Recipes!$H:$GI,'Production Calculator'!$A73+2,FALSE)*$AK73))+IF($AO73=ED$3,$AM73/VLOOKUP($AO73,Data!$A$50:$B$56,2,FALSE),0)</f>
        <v>0</v>
      </c>
      <c r="EE73" s="11">
        <f>IF(EE$2=$A73,0,IF(HLOOKUP(EE$2,Recipes!$H:$GI,'Production Calculator'!$A73+2,FALSE)=0,0,HLOOKUP(EE$2,Recipes!$H:$GI,'Production Calculator'!$A73+2,FALSE)*$AK73))+IF($AO73=EE$3,$AM73/VLOOKUP($AO73,Data!$A$50:$B$56,2,FALSE),0)</f>
        <v>0</v>
      </c>
      <c r="EF73" s="11">
        <f>IF(EF$2=$A73,0,IF(HLOOKUP(EF$2,Recipes!$H:$GI,'Production Calculator'!$A73+2,FALSE)=0,0,HLOOKUP(EF$2,Recipes!$H:$GI,'Production Calculator'!$A73+2,FALSE)*$AK73))+IF($AO73=EF$3,$AM73/VLOOKUP($AO73,Data!$A$50:$B$56,2,FALSE),0)</f>
        <v>0</v>
      </c>
      <c r="EG73" s="11">
        <f>IF(EG$2=$A73,0,IF(HLOOKUP(EG$2,Recipes!$H:$GI,'Production Calculator'!$A73+2,FALSE)=0,0,HLOOKUP(EG$2,Recipes!$H:$GI,'Production Calculator'!$A73+2,FALSE)*$AK73))+IF($AO73=EG$3,$AM73/VLOOKUP($AO73,Data!$A$50:$B$56,2,FALSE),0)</f>
        <v>0</v>
      </c>
      <c r="EH73" s="11">
        <f>IF(EH$2=$A73,0,IF(HLOOKUP(EH$2,Recipes!$H:$GI,'Production Calculator'!$A73+2,FALSE)=0,0,HLOOKUP(EH$2,Recipes!$H:$GI,'Production Calculator'!$A73+2,FALSE)*$AK73))+IF($AO73=EH$3,$AM73/VLOOKUP($AO73,Data!$A$50:$B$56,2,FALSE),0)</f>
        <v>0</v>
      </c>
      <c r="EI73" s="11">
        <f>IF(EI$2=$A73,0,IF(HLOOKUP(EI$2,Recipes!$H:$GI,'Production Calculator'!$A73+2,FALSE)=0,0,HLOOKUP(EI$2,Recipes!$H:$GI,'Production Calculator'!$A73+2,FALSE)*$AK73))+IF($AO73=EI$3,$AM73/VLOOKUP($AO73,Data!$A$50:$B$56,2,FALSE),0)</f>
        <v>0</v>
      </c>
      <c r="EJ73" s="11">
        <f>IF(EJ$2=$A73,0,IF(HLOOKUP(EJ$2,Recipes!$H:$GI,'Production Calculator'!$A73+2,FALSE)=0,0,HLOOKUP(EJ$2,Recipes!$H:$GI,'Production Calculator'!$A73+2,FALSE)*$AK73))+IF($AO73=EJ$3,$AM73/VLOOKUP($AO73,Data!$A$50:$B$56,2,FALSE),0)</f>
        <v>0</v>
      </c>
      <c r="EK73" s="11">
        <f>IF(EK$2=$A73,0,IF(HLOOKUP(EK$2,Recipes!$H:$GI,'Production Calculator'!$A73+2,FALSE)=0,0,HLOOKUP(EK$2,Recipes!$H:$GI,'Production Calculator'!$A73+2,FALSE)*$AK73))+IF($AO73=EK$3,$AM73/VLOOKUP($AO73,Data!$A$50:$B$56,2,FALSE),0)</f>
        <v>0</v>
      </c>
      <c r="EL73" s="11">
        <f>IF(EL$2=$A73,0,IF(HLOOKUP(EL$2,Recipes!$H:$GI,'Production Calculator'!$A73+2,FALSE)=0,0,HLOOKUP(EL$2,Recipes!$H:$GI,'Production Calculator'!$A73+2,FALSE)*$AK73))+IF($AO73=EL$3,$AM73/VLOOKUP($AO73,Data!$A$50:$B$56,2,FALSE),0)</f>
        <v>0</v>
      </c>
      <c r="EM73" s="11">
        <f>IF(EM$2=$A73,0,IF(HLOOKUP(EM$2,Recipes!$H:$GI,'Production Calculator'!$A73+2,FALSE)=0,0,HLOOKUP(EM$2,Recipes!$H:$GI,'Production Calculator'!$A73+2,FALSE)*$AK73))+IF($AO73=EM$3,$AM73/VLOOKUP($AO73,Data!$A$50:$B$56,2,FALSE),0)</f>
        <v>0</v>
      </c>
      <c r="EN73" s="11">
        <f>IF(EN$2=$A73,0,IF(HLOOKUP(EN$2,Recipes!$H:$GI,'Production Calculator'!$A73+2,FALSE)=0,0,HLOOKUP(EN$2,Recipes!$H:$GI,'Production Calculator'!$A73+2,FALSE)*$AK73))+IF($AO73=EN$3,$AM73/VLOOKUP($AO73,Data!$A$50:$B$56,2,FALSE),0)</f>
        <v>0</v>
      </c>
      <c r="EO73" s="11">
        <f>IF(EO$2=$A73,0,IF(HLOOKUP(EO$2,Recipes!$H:$GI,'Production Calculator'!$A73+2,FALSE)=0,0,HLOOKUP(EO$2,Recipes!$H:$GI,'Production Calculator'!$A73+2,FALSE)*$AK73))+IF($AO73=EO$3,$AM73/VLOOKUP($AO73,Data!$A$50:$B$56,2,FALSE),0)</f>
        <v>0</v>
      </c>
      <c r="EP73" s="11">
        <f>IF(EP$2=$A73,0,IF(HLOOKUP(EP$2,Recipes!$H:$GI,'Production Calculator'!$A73+2,FALSE)=0,0,HLOOKUP(EP$2,Recipes!$H:$GI,'Production Calculator'!$A73+2,FALSE)*$AK73))+IF($AO73=EP$3,$AM73/VLOOKUP($AO73,Data!$A$50:$B$56,2,FALSE),0)</f>
        <v>0</v>
      </c>
      <c r="EQ73" s="11">
        <f>IF(EQ$2=$A73,0,IF(HLOOKUP(EQ$2,Recipes!$H:$GI,'Production Calculator'!$A73+2,FALSE)=0,0,HLOOKUP(EQ$2,Recipes!$H:$GI,'Production Calculator'!$A73+2,FALSE)*$AK73))+IF($AO73=EQ$3,$AM73/VLOOKUP($AO73,Data!$A$50:$B$56,2,FALSE),0)</f>
        <v>0</v>
      </c>
      <c r="ER73" s="11">
        <f>IF(ER$2=$A73,0,IF(HLOOKUP(ER$2,Recipes!$H:$GI,'Production Calculator'!$A73+2,FALSE)=0,0,HLOOKUP(ER$2,Recipes!$H:$GI,'Production Calculator'!$A73+2,FALSE)*$AK73))+IF($AO73=ER$3,$AM73/VLOOKUP($AO73,Data!$A$50:$B$56,2,FALSE),0)</f>
        <v>0</v>
      </c>
      <c r="ES73" s="11">
        <f>IF(ES$2=$A73,0,IF(HLOOKUP(ES$2,Recipes!$H:$GI,'Production Calculator'!$A73+2,FALSE)=0,0,HLOOKUP(ES$2,Recipes!$H:$GI,'Production Calculator'!$A73+2,FALSE)*$AK73))+IF($AO73=ES$3,$AM73/VLOOKUP($AO73,Data!$A$50:$B$56,2,FALSE),0)</f>
        <v>0</v>
      </c>
      <c r="ET73" s="11">
        <f>IF(ET$2=$A73,0,IF(HLOOKUP(ET$2,Recipes!$H:$GI,'Production Calculator'!$A73+2,FALSE)=0,0,HLOOKUP(ET$2,Recipes!$H:$GI,'Production Calculator'!$A73+2,FALSE)*$AK73))+IF($AO73=ET$3,$AM73/VLOOKUP($AO73,Data!$A$50:$B$56,2,FALSE),0)</f>
        <v>0</v>
      </c>
      <c r="EU73" s="11">
        <f>IF(EU$2=$A73,0,IF(HLOOKUP(EU$2,Recipes!$H:$GI,'Production Calculator'!$A73+2,FALSE)=0,0,HLOOKUP(EU$2,Recipes!$H:$GI,'Production Calculator'!$A73+2,FALSE)*$AK73))+IF($AO73=EU$3,$AM73/VLOOKUP($AO73,Data!$A$50:$B$56,2,FALSE),0)</f>
        <v>0</v>
      </c>
      <c r="EV73" s="11">
        <f>IF(EV$2=$A73,0,IF(HLOOKUP(EV$2,Recipes!$H:$GI,'Production Calculator'!$A73+2,FALSE)=0,0,HLOOKUP(EV$2,Recipes!$H:$GI,'Production Calculator'!$A73+2,FALSE)*$AK73))+IF($AO73=EV$3,$AM73/VLOOKUP($AO73,Data!$A$50:$B$56,2,FALSE),0)</f>
        <v>0</v>
      </c>
      <c r="EW73" s="11">
        <f>IF(EW$2=$A73,0,IF(HLOOKUP(EW$2,Recipes!$H:$GI,'Production Calculator'!$A73+2,FALSE)=0,0,HLOOKUP(EW$2,Recipes!$H:$GI,'Production Calculator'!$A73+2,FALSE)*$AK73))+IF($AO73=EW$3,$AM73/VLOOKUP($AO73,Data!$A$50:$B$56,2,FALSE),0)</f>
        <v>0</v>
      </c>
      <c r="EX73" s="11">
        <f>IF(EX$2=$A73,0,IF(HLOOKUP(EX$2,Recipes!$H:$GI,'Production Calculator'!$A73+2,FALSE)=0,0,HLOOKUP(EX$2,Recipes!$H:$GI,'Production Calculator'!$A73+2,FALSE)*$AK73))+IF($AO73=EX$3,$AM73/VLOOKUP($AO73,Data!$A$50:$B$56,2,FALSE),0)</f>
        <v>0</v>
      </c>
      <c r="EY73" s="11">
        <f>IF(EY$2=$A73,0,IF(HLOOKUP(EY$2,Recipes!$H:$GI,'Production Calculator'!$A73+2,FALSE)=0,0,HLOOKUP(EY$2,Recipes!$H:$GI,'Production Calculator'!$A73+2,FALSE)*$AK73))+IF($AO73=EY$3,$AM73/VLOOKUP($AO73,Data!$A$50:$B$56,2,FALSE),0)</f>
        <v>0</v>
      </c>
      <c r="EZ73" s="11">
        <f>IF(EZ$2=$A73,0,IF(HLOOKUP(EZ$2,Recipes!$H:$GI,'Production Calculator'!$A73+2,FALSE)=0,0,HLOOKUP(EZ$2,Recipes!$H:$GI,'Production Calculator'!$A73+2,FALSE)*$AK73))+IF($AO73=EZ$3,$AM73/VLOOKUP($AO73,Data!$A$50:$B$56,2,FALSE),0)</f>
        <v>0</v>
      </c>
      <c r="FA73" s="11">
        <f>IF(FA$2=$A73,0,IF(HLOOKUP(FA$2,Recipes!$H:$GI,'Production Calculator'!$A73+2,FALSE)=0,0,HLOOKUP(FA$2,Recipes!$H:$GI,'Production Calculator'!$A73+2,FALSE)*$AK73))+IF($AO73=FA$3,$AM73/VLOOKUP($AO73,Data!$A$50:$B$56,2,FALSE),0)</f>
        <v>0</v>
      </c>
      <c r="FB73" s="11">
        <f>IF(FB$2=$A73,0,IF(HLOOKUP(FB$2,Recipes!$H:$GI,'Production Calculator'!$A73+2,FALSE)=0,0,HLOOKUP(FB$2,Recipes!$H:$GI,'Production Calculator'!$A73+2,FALSE)*$AK73))+IF($AO73=FB$3,$AM73/VLOOKUP($AO73,Data!$A$50:$B$56,2,FALSE),0)</f>
        <v>0</v>
      </c>
      <c r="FC73" s="11">
        <f>IF(FC$2=$A73,0,IF(HLOOKUP(FC$2,Recipes!$H:$GI,'Production Calculator'!$A73+2,FALSE)=0,0,HLOOKUP(FC$2,Recipes!$H:$GI,'Production Calculator'!$A73+2,FALSE)*$AK73))+IF($AO73=FC$3,$AM73/VLOOKUP($AO73,Data!$A$50:$B$56,2,FALSE),0)</f>
        <v>0</v>
      </c>
      <c r="FD73" s="11">
        <f>IF(FD$2=$A73,0,IF(HLOOKUP(FD$2,Recipes!$H:$GI,'Production Calculator'!$A73+2,FALSE)=0,0,HLOOKUP(FD$2,Recipes!$H:$GI,'Production Calculator'!$A73+2,FALSE)*$AK73))+IF($AO73=FD$3,$AM73/VLOOKUP($AO73,Data!$A$50:$B$56,2,FALSE),0)</f>
        <v>0</v>
      </c>
      <c r="FE73" s="11">
        <f>IF(FE$2=$A73,0,IF(HLOOKUP(FE$2,Recipes!$H:$GI,'Production Calculator'!$A73+2,FALSE)=0,0,HLOOKUP(FE$2,Recipes!$H:$GI,'Production Calculator'!$A73+2,FALSE)*$AK73))+IF($AO73=FE$3,$AM73/VLOOKUP($AO73,Data!$A$50:$B$56,2,FALSE),0)</f>
        <v>0</v>
      </c>
      <c r="FF73" s="11">
        <f>IF(FF$2=$A73,0,IF(HLOOKUP(FF$2,Recipes!$H:$GI,'Production Calculator'!$A73+2,FALSE)=0,0,HLOOKUP(FF$2,Recipes!$H:$GI,'Production Calculator'!$A73+2,FALSE)*$AK73))+IF($AO73=FF$3,$AM73/VLOOKUP($AO73,Data!$A$50:$B$56,2,FALSE),0)</f>
        <v>0</v>
      </c>
      <c r="FG73" s="11">
        <f>IF(FG$2=$A73,0,IF(HLOOKUP(FG$2,Recipes!$H:$GI,'Production Calculator'!$A73+2,FALSE)=0,0,HLOOKUP(FG$2,Recipes!$H:$GI,'Production Calculator'!$A73+2,FALSE)*$AK73))+IF($AO73=FG$3,$AM73/VLOOKUP($AO73,Data!$A$50:$B$56,2,FALSE),0)</f>
        <v>0</v>
      </c>
      <c r="FH73" s="11">
        <f>IF(FH$2=$A73,0,IF(HLOOKUP(FH$2,Recipes!$H:$GI,'Production Calculator'!$A73+2,FALSE)=0,0,HLOOKUP(FH$2,Recipes!$H:$GI,'Production Calculator'!$A73+2,FALSE)*$AK73))+IF($AO73=FH$3,$AM73/VLOOKUP($AO73,Data!$A$50:$B$56,2,FALSE),0)</f>
        <v>0</v>
      </c>
      <c r="FI73" s="11">
        <f>IF(FI$2=$A73,0,IF(HLOOKUP(FI$2,Recipes!$H:$GI,'Production Calculator'!$A73+2,FALSE)=0,0,HLOOKUP(FI$2,Recipes!$H:$GI,'Production Calculator'!$A73+2,FALSE)*$AK73))+IF($AO73=FI$3,$AM73/VLOOKUP($AO73,Data!$A$50:$B$56,2,FALSE),0)</f>
        <v>0</v>
      </c>
      <c r="FJ73" s="11">
        <f>IF(FJ$2=$A73,0,IF(HLOOKUP(FJ$2,Recipes!$H:$GI,'Production Calculator'!$A73+2,FALSE)=0,0,HLOOKUP(FJ$2,Recipes!$H:$GI,'Production Calculator'!$A73+2,FALSE)*$AK73))+IF($AO73=FJ$3,$AM73/VLOOKUP($AO73,Data!$A$50:$B$56,2,FALSE),0)</f>
        <v>0</v>
      </c>
      <c r="FK73" s="11">
        <f>IF(FK$2=$A73,0,IF(HLOOKUP(FK$2,Recipes!$H:$GI,'Production Calculator'!$A73+2,FALSE)=0,0,HLOOKUP(FK$2,Recipes!$H:$GI,'Production Calculator'!$A73+2,FALSE)*$AK73))+IF($AO73=FK$3,$AM73/VLOOKUP($AO73,Data!$A$50:$B$56,2,FALSE),0)</f>
        <v>0</v>
      </c>
      <c r="FL73" s="11">
        <f>IF(FL$2=$A73,0,IF(HLOOKUP(FL$2,Recipes!$H:$GI,'Production Calculator'!$A73+2,FALSE)=0,0,HLOOKUP(FL$2,Recipes!$H:$GI,'Production Calculator'!$A73+2,FALSE)*$AK73))+IF($AO73=FL$3,$AM73/VLOOKUP($AO73,Data!$A$50:$B$56,2,FALSE),0)</f>
        <v>0</v>
      </c>
      <c r="FM73" s="11">
        <f>IF(FM$2=$A73,0,IF(HLOOKUP(FM$2,Recipes!$H:$GI,'Production Calculator'!$A73+2,FALSE)=0,0,HLOOKUP(FM$2,Recipes!$H:$GI,'Production Calculator'!$A73+2,FALSE)*$AK73))+IF($AO73=FM$3,$AM73/VLOOKUP($AO73,Data!$A$50:$B$56,2,FALSE),0)</f>
        <v>0</v>
      </c>
      <c r="FN73" s="11">
        <f>IF(FN$2=$A73,0,IF(HLOOKUP(FN$2,Recipes!$H:$GI,'Production Calculator'!$A73+2,FALSE)=0,0,HLOOKUP(FN$2,Recipes!$H:$GI,'Production Calculator'!$A73+2,FALSE)*$AK73))+IF($AO73=FN$3,$AM73/VLOOKUP($AO73,Data!$A$50:$B$56,2,FALSE),0)</f>
        <v>0</v>
      </c>
      <c r="FO73" s="11">
        <f>IF(FO$2=$A73,0,IF(HLOOKUP(FO$2,Recipes!$H:$GI,'Production Calculator'!$A73+2,FALSE)=0,0,HLOOKUP(FO$2,Recipes!$H:$GI,'Production Calculator'!$A73+2,FALSE)*$AK73))+IF($AO73=FO$3,$AM73/VLOOKUP($AO73,Data!$A$50:$B$56,2,FALSE),0)</f>
        <v>0</v>
      </c>
      <c r="FP73" s="11">
        <f>IF(FP$2=$A73,0,IF(HLOOKUP(FP$2,Recipes!$H:$GI,'Production Calculator'!$A73+2,FALSE)=0,0,HLOOKUP(FP$2,Recipes!$H:$GI,'Production Calculator'!$A73+2,FALSE)*$AK73))+IF($AO73=FP$3,$AM73/VLOOKUP($AO73,Data!$A$50:$B$56,2,FALSE),0)</f>
        <v>0</v>
      </c>
      <c r="FQ73" s="11">
        <f>IF(FQ$2=$A73,0,IF(HLOOKUP(FQ$2,Recipes!$H:$GI,'Production Calculator'!$A73+2,FALSE)=0,0,HLOOKUP(FQ$2,Recipes!$H:$GI,'Production Calculator'!$A73+2,FALSE)*$AK73))+IF($AO73=FQ$3,$AM73/VLOOKUP($AO73,Data!$A$50:$B$56,2,FALSE),0)</f>
        <v>0</v>
      </c>
      <c r="FR73" s="11">
        <f>IF(FR$2=$A73,0,IF(HLOOKUP(FR$2,Recipes!$H:$GI,'Production Calculator'!$A73+2,FALSE)=0,0,HLOOKUP(FR$2,Recipes!$H:$GI,'Production Calculator'!$A73+2,FALSE)*$AK73))+IF($AO73=FR$3,$AM73/VLOOKUP($AO73,Data!$A$50:$B$56,2,FALSE),0)</f>
        <v>0</v>
      </c>
      <c r="FS73" s="11">
        <f>IF(FS$2=$A73,0,IF(HLOOKUP(FS$2,Recipes!$H:$GI,'Production Calculator'!$A73+2,FALSE)=0,0,HLOOKUP(FS$2,Recipes!$H:$GI,'Production Calculator'!$A73+2,FALSE)*$AK73))+IF($AO73=FS$3,$AM73/VLOOKUP($AO73,Data!$A$50:$B$56,2,FALSE),0)</f>
        <v>0</v>
      </c>
      <c r="FT73" s="11">
        <f>IF(FT$2=$A73,0,IF(HLOOKUP(FT$2,Recipes!$H:$GI,'Production Calculator'!$A73+2,FALSE)=0,0,HLOOKUP(FT$2,Recipes!$H:$GI,'Production Calculator'!$A73+2,FALSE)*$AK73))+IF($AO73=FT$3,$AM73/VLOOKUP($AO73,Data!$A$50:$B$56,2,FALSE),0)</f>
        <v>0</v>
      </c>
      <c r="FU73" s="11">
        <f>IF(FU$2=$A73,0,IF(HLOOKUP(FU$2,Recipes!$H:$GI,'Production Calculator'!$A73+2,FALSE)=0,0,HLOOKUP(FU$2,Recipes!$H:$GI,'Production Calculator'!$A73+2,FALSE)*$AK73))+IF($AO73=FU$3,$AM73/VLOOKUP($AO73,Data!$A$50:$B$56,2,FALSE),0)</f>
        <v>0</v>
      </c>
      <c r="FV73" s="11">
        <f>IF(FV$2=$A73,0,IF(HLOOKUP(FV$2,Recipes!$H:$GI,'Production Calculator'!$A73+2,FALSE)=0,0,HLOOKUP(FV$2,Recipes!$H:$GI,'Production Calculator'!$A73+2,FALSE)*$AK73))+IF($AO73=FV$3,$AM73/VLOOKUP($AO73,Data!$A$50:$B$56,2,FALSE),0)</f>
        <v>0</v>
      </c>
      <c r="FW73" s="11">
        <f>IF(FW$2=$A73,0,IF(HLOOKUP(FW$2,Recipes!$H:$GI,'Production Calculator'!$A73+2,FALSE)=0,0,HLOOKUP(FW$2,Recipes!$H:$GI,'Production Calculator'!$A73+2,FALSE)*$AK73))+IF($AO73=FW$3,$AM73/VLOOKUP($AO73,Data!$A$50:$B$56,2,FALSE),0)</f>
        <v>0</v>
      </c>
      <c r="FX73" s="11">
        <f>IF(FX$2=$A73,0,IF(HLOOKUP(FX$2,Recipes!$H:$GI,'Production Calculator'!$A73+2,FALSE)=0,0,HLOOKUP(FX$2,Recipes!$H:$GI,'Production Calculator'!$A73+2,FALSE)*$AK73))+IF($AO73=FX$3,$AM73/VLOOKUP($AO73,Data!$A$50:$B$56,2,FALSE),0)</f>
        <v>0</v>
      </c>
      <c r="FY73" s="11">
        <f>IF(FY$2=$A73,0,IF(HLOOKUP(FY$2,Recipes!$H:$GI,'Production Calculator'!$A73+2,FALSE)=0,0,HLOOKUP(FY$2,Recipes!$H:$GI,'Production Calculator'!$A73+2,FALSE)*$AK73))+IF($AO73=FY$3,$AM73/VLOOKUP($AO73,Data!$A$50:$B$56,2,FALSE),0)</f>
        <v>0</v>
      </c>
      <c r="FZ73" s="11">
        <f>IF(FZ$2=$A73,0,IF(HLOOKUP(FZ$2,Recipes!$H:$GI,'Production Calculator'!$A73+2,FALSE)=0,0,HLOOKUP(FZ$2,Recipes!$H:$GI,'Production Calculator'!$A73+2,FALSE)*$AK73))+IF($AO73=FZ$3,$AM73/VLOOKUP($AO73,Data!$A$50:$B$56,2,FALSE),0)</f>
        <v>0</v>
      </c>
      <c r="GA73" s="11">
        <f>IF(GA$2=$A73,0,IF(HLOOKUP(GA$2,Recipes!$H:$GI,'Production Calculator'!$A73+2,FALSE)=0,0,HLOOKUP(GA$2,Recipes!$H:$GI,'Production Calculator'!$A73+2,FALSE)*$AK73))+IF($AO73=GA$3,$AM73/VLOOKUP($AO73,Data!$A$50:$B$56,2,FALSE),0)</f>
        <v>0</v>
      </c>
      <c r="GB73" s="11">
        <f>IF(GB$2=$A73,0,IF(HLOOKUP(GB$2,Recipes!$H:$GI,'Production Calculator'!$A73+2,FALSE)=0,0,HLOOKUP(GB$2,Recipes!$H:$GI,'Production Calculator'!$A73+2,FALSE)*$AK73))+IF($AO73=GB$3,$AM73/VLOOKUP($AO73,Data!$A$50:$B$56,2,FALSE),0)</f>
        <v>0</v>
      </c>
      <c r="GC73" s="11">
        <f>IF(GC$2=$A73,0,IF(HLOOKUP(GC$2,Recipes!$H:$GI,'Production Calculator'!$A73+2,FALSE)=0,0,HLOOKUP(GC$2,Recipes!$H:$GI,'Production Calculator'!$A73+2,FALSE)*$AK73))+IF($AO73=GC$3,$AM73/VLOOKUP($AO73,Data!$A$50:$B$56,2,FALSE),0)</f>
        <v>0</v>
      </c>
      <c r="GD73" s="11">
        <f>IF(GD$2=$A73,0,IF(HLOOKUP(GD$2,Recipes!$H:$GI,'Production Calculator'!$A73+2,FALSE)=0,0,HLOOKUP(GD$2,Recipes!$H:$GI,'Production Calculator'!$A73+2,FALSE)*$AK73))+IF($AO73=GD$3,$AM73/VLOOKUP($AO73,Data!$A$50:$B$56,2,FALSE),0)</f>
        <v>0</v>
      </c>
      <c r="GE73" s="11">
        <f>IF(GE$2=$A73,0,IF(HLOOKUP(GE$2,Recipes!$H:$GI,'Production Calculator'!$A73+2,FALSE)=0,0,HLOOKUP(GE$2,Recipes!$H:$GI,'Production Calculator'!$A73+2,FALSE)*$AK73))+IF($AO73=GE$3,$AM73/VLOOKUP($AO73,Data!$A$50:$B$56,2,FALSE),0)</f>
        <v>0</v>
      </c>
      <c r="GF73" s="11">
        <f>IF(GF$2=$A73,0,IF(HLOOKUP(GF$2,Recipes!$H:$GI,'Production Calculator'!$A73+2,FALSE)=0,0,HLOOKUP(GF$2,Recipes!$H:$GI,'Production Calculator'!$A73+2,FALSE)*$AK73))+IF($AO73=GF$3,$AM73/VLOOKUP($AO73,Data!$A$50:$B$56,2,FALSE),0)</f>
        <v>0</v>
      </c>
      <c r="GG73" s="11">
        <f>IF(GG$2=$A73,0,IF(HLOOKUP(GG$2,Recipes!$H:$GI,'Production Calculator'!$A73+2,FALSE)=0,0,HLOOKUP(GG$2,Recipes!$H:$GI,'Production Calculator'!$A73+2,FALSE)*$AK73))+IF($AO73=GG$3,$AM73/VLOOKUP($AO73,Data!$A$50:$B$56,2,FALSE),0)</f>
        <v>0</v>
      </c>
      <c r="GH73" s="11">
        <f>IF(GH$2=$A73,0,IF(HLOOKUP(GH$2,Recipes!$H:$GI,'Production Calculator'!$A73+2,FALSE)=0,0,HLOOKUP(GH$2,Recipes!$H:$GI,'Production Calculator'!$A73+2,FALSE)*$AK73))+IF($AO73=GH$3,$AM73/VLOOKUP($AO73,Data!$A$50:$B$56,2,FALSE),0)</f>
        <v>0</v>
      </c>
      <c r="GI73" s="11">
        <f>IF(GI$2=$A73,0,IF(HLOOKUP(GI$2,Recipes!$H:$GI,'Production Calculator'!$A73+2,FALSE)=0,0,HLOOKUP(GI$2,Recipes!$H:$GI,'Production Calculator'!$A73+2,FALSE)*$AK73))+IF($AO73=GI$3,$AM73/VLOOKUP($AO73,Data!$A$50:$B$56,2,FALSE),0)</f>
        <v>0</v>
      </c>
      <c r="GJ73" s="11">
        <f>IF(GJ$2=$A73,0,IF(HLOOKUP(GJ$2,Recipes!$H:$GI,'Production Calculator'!$A73+2,FALSE)=0,0,HLOOKUP(GJ$2,Recipes!$H:$GI,'Production Calculator'!$A73+2,FALSE)*$AK73))+IF($AO73=GJ$3,$AM73/VLOOKUP($AO73,Data!$A$50:$B$56,2,FALSE),0)</f>
        <v>0</v>
      </c>
      <c r="GK73" s="11">
        <f>IF(GK$2=$A73,0,IF(HLOOKUP(GK$2,Recipes!$H:$GI,'Production Calculator'!$A73+2,FALSE)=0,0,HLOOKUP(GK$2,Recipes!$H:$GI,'Production Calculator'!$A73+2,FALSE)*$AK73))+IF($AO73=GK$3,$AM73/VLOOKUP($AO73,Data!$A$50:$B$56,2,FALSE),0)</f>
        <v>0</v>
      </c>
      <c r="GL73" s="11">
        <f>IF(GL$2=$A73,0,IF(HLOOKUP(GL$2,Recipes!$H:$GI,'Production Calculator'!$A73+2,FALSE)=0,0,HLOOKUP(GL$2,Recipes!$H:$GI,'Production Calculator'!$A73+2,FALSE)*$AK73))+IF($AO73=GL$3,$AM73/VLOOKUP($AO73,Data!$A$50:$B$56,2,FALSE),0)</f>
        <v>0</v>
      </c>
      <c r="GM73" s="11">
        <f>IF(GM$2=$A73,0,IF(HLOOKUP(GM$2,Recipes!$H:$GI,'Production Calculator'!$A73+2,FALSE)=0,0,HLOOKUP(GM$2,Recipes!$H:$GI,'Production Calculator'!$A73+2,FALSE)*$AK73))+IF($AO73=GM$3,$AM73/VLOOKUP($AO73,Data!$A$50:$B$56,2,FALSE),0)</f>
        <v>0</v>
      </c>
      <c r="GN73" s="11">
        <f>IF(GN$2=$A73,0,IF(HLOOKUP(GN$2,Recipes!$H:$GI,'Production Calculator'!$A73+2,FALSE)=0,0,HLOOKUP(GN$2,Recipes!$H:$GI,'Production Calculator'!$A73+2,FALSE)*$AK73))+IF($AO73=GN$3,$AM73/VLOOKUP($AO73,Data!$A$50:$B$56,2,FALSE),0)</f>
        <v>0</v>
      </c>
      <c r="GO73" s="11">
        <f>IF(GO$2=$A73,0,IF(HLOOKUP(GO$2,Recipes!$H:$GI,'Production Calculator'!$A73+2,FALSE)=0,0,HLOOKUP(GO$2,Recipes!$H:$GI,'Production Calculator'!$A73+2,FALSE)*$AK73))+IF($AO73=GO$3,$AM73/VLOOKUP($AO73,Data!$A$50:$B$56,2,FALSE),0)</f>
        <v>0</v>
      </c>
      <c r="GP73" s="11">
        <f>IF(GP$2=$A73,0,IF(HLOOKUP(GP$2,Recipes!$H:$GI,'Production Calculator'!$A73+2,FALSE)=0,0,HLOOKUP(GP$2,Recipes!$H:$GI,'Production Calculator'!$A73+2,FALSE)*$AK73))+IF($AO73=GP$3,$AM73/VLOOKUP($AO73,Data!$A$50:$B$56,2,FALSE),0)</f>
        <v>0</v>
      </c>
      <c r="GQ73" s="11">
        <f>IF(GQ$2=$A73,0,IF(HLOOKUP(GQ$2,Recipes!$H:$GI,'Production Calculator'!$A73+2,FALSE)=0,0,HLOOKUP(GQ$2,Recipes!$H:$GI,'Production Calculator'!$A73+2,FALSE)*$AK73))+IF($AO73=GQ$3,$AM73/VLOOKUP($AO73,Data!$A$50:$B$56,2,FALSE),0)</f>
        <v>0</v>
      </c>
      <c r="GR73" s="11">
        <f>IF(GR$2=$A73,0,IF(HLOOKUP(GR$2,Recipes!$H:$GI,'Production Calculator'!$A73+2,FALSE)=0,0,HLOOKUP(GR$2,Recipes!$H:$GI,'Production Calculator'!$A73+2,FALSE)*$AK73))+IF($AO73=GR$3,$AM73/VLOOKUP($AO73,Data!$A$50:$B$56,2,FALSE),0)</f>
        <v>0</v>
      </c>
      <c r="GS73" s="11">
        <f>IF(GS$2=$A73,0,IF(HLOOKUP(GS$2,Recipes!$H:$GI,'Production Calculator'!$A73+2,FALSE)=0,0,HLOOKUP(GS$2,Recipes!$H:$GI,'Production Calculator'!$A73+2,FALSE)*$AK73))+IF($AO73=GS$3,$AM73/VLOOKUP($AO73,Data!$A$50:$B$56,2,FALSE),0)</f>
        <v>0</v>
      </c>
      <c r="GT73" s="11">
        <f>IF(GT$2=$A73,0,IF(HLOOKUP(GT$2,Recipes!$H:$GI,'Production Calculator'!$A73+2,FALSE)=0,0,HLOOKUP(GT$2,Recipes!$H:$GI,'Production Calculator'!$A73+2,FALSE)*$AK73))+IF($AO73=GT$3,$AM73/VLOOKUP($AO73,Data!$A$50:$B$56,2,FALSE),0)</f>
        <v>0</v>
      </c>
      <c r="GU73" s="11">
        <f>IF(GU$2=$A73,0,IF(HLOOKUP(GU$2,Recipes!$H:$GI,'Production Calculator'!$A73+2,FALSE)=0,0,HLOOKUP(GU$2,Recipes!$H:$GI,'Production Calculator'!$A73+2,FALSE)*$AK73))+IF($AO73=GU$3,$AM73/VLOOKUP($AO73,Data!$A$50:$B$56,2,FALSE),0)</f>
        <v>0</v>
      </c>
      <c r="GV73" s="11">
        <f>IF(GV$2=$A73,0,IF(HLOOKUP(GV$2,Recipes!$H:$GI,'Production Calculator'!$A73+2,FALSE)=0,0,HLOOKUP(GV$2,Recipes!$H:$GI,'Production Calculator'!$A73+2,FALSE)*$AK73))+IF($AO73=GV$3,$AM73/VLOOKUP($AO73,Data!$A$50:$B$56,2,FALSE),0)</f>
        <v>0</v>
      </c>
      <c r="GW73" s="11">
        <f>IF(GW$2=$A73,0,IF(HLOOKUP(GW$2,Recipes!$H:$GI,'Production Calculator'!$A73+2,FALSE)=0,0,HLOOKUP(GW$2,Recipes!$H:$GI,'Production Calculator'!$A73+2,FALSE)*$AK73))+IF($AO73=GW$3,$AM73/VLOOKUP($AO73,Data!$A$50:$B$56,2,FALSE),0)</f>
        <v>0</v>
      </c>
      <c r="GX73" s="11">
        <f>IF(GX$2=$A73,0,IF(HLOOKUP(GX$2,Recipes!$H:$GI,'Production Calculator'!$A73+2,FALSE)=0,0,HLOOKUP(GX$2,Recipes!$H:$GI,'Production Calculator'!$A73+2,FALSE)*$AK73))+IF($AO73=GX$3,$AM73/VLOOKUP($AO73,Data!$A$50:$B$56,2,FALSE),0)</f>
        <v>0</v>
      </c>
      <c r="GY73" s="11">
        <f>IF(GY$2=$A73,0,IF(HLOOKUP(GY$2,Recipes!$H:$GI,'Production Calculator'!$A73+2,FALSE)=0,0,HLOOKUP(GY$2,Recipes!$H:$GI,'Production Calculator'!$A73+2,FALSE)*$AK73))+IF($AO73=GY$3,$AM73/VLOOKUP($AO73,Data!$A$50:$B$56,2,FALSE),0)</f>
        <v>0</v>
      </c>
      <c r="GZ73" s="11">
        <f>IF(GZ$2=$A73,0,IF(HLOOKUP(GZ$2,Recipes!$H:$GI,'Production Calculator'!$A73+2,FALSE)=0,0,HLOOKUP(GZ$2,Recipes!$H:$GI,'Production Calculator'!$A73+2,FALSE)*$AK73))+IF($AO73=GZ$3,$AM73/VLOOKUP($AO73,Data!$A$50:$B$56,2,FALSE),0)</f>
        <v>0</v>
      </c>
      <c r="HA73" s="11">
        <f>IF(HA$2=$A73,0,IF(HLOOKUP(HA$2,Recipes!$H:$GI,'Production Calculator'!$A73+2,FALSE)=0,0,HLOOKUP(HA$2,Recipes!$H:$GI,'Production Calculator'!$A73+2,FALSE)*$AK73))+IF($AO73=HA$3,$AM73/VLOOKUP($AO73,Data!$A$50:$B$56,2,FALSE),0)</f>
        <v>0</v>
      </c>
      <c r="HB73" s="11">
        <f>IF(HB$2=$A73,0,IF(HLOOKUP(HB$2,Recipes!$H:$GI,'Production Calculator'!$A73+2,FALSE)=0,0,HLOOKUP(HB$2,Recipes!$H:$GI,'Production Calculator'!$A73+2,FALSE)*$AK73))+IF($AO73=HB$3,$AM73/VLOOKUP($AO73,Data!$A$50:$B$56,2,FALSE),0)</f>
        <v>0</v>
      </c>
      <c r="HC73" s="11">
        <f>IF(HC$2=$A73,0,IF(HLOOKUP(HC$2,Recipes!$H:$GI,'Production Calculator'!$A73+2,FALSE)=0,0,HLOOKUP(HC$2,Recipes!$H:$GI,'Production Calculator'!$A73+2,FALSE)*$AK73))+IF($AO73=HC$3,$AM73/VLOOKUP($AO73,Data!$A$50:$B$56,2,FALSE),0)</f>
        <v>0</v>
      </c>
      <c r="HD73" s="11">
        <f>IF(HD$2=$A73,0,IF(HLOOKUP(HD$2,Recipes!$H:$GI,'Production Calculator'!$A73+2,FALSE)=0,0,HLOOKUP(HD$2,Recipes!$H:$GI,'Production Calculator'!$A73+2,FALSE)*$AK73))+IF($AO73=HD$3,$AM73/VLOOKUP($AO73,Data!$A$50:$B$56,2,FALSE),0)</f>
        <v>0</v>
      </c>
      <c r="HE73" s="11">
        <f>IF(HE$2=$A73,0,IF(HLOOKUP(HE$2,Recipes!$H:$GI,'Production Calculator'!$A73+2,FALSE)=0,0,HLOOKUP(HE$2,Recipes!$H:$GI,'Production Calculator'!$A73+2,FALSE)*$AK73))+IF($AO73=HE$3,$AM73/VLOOKUP($AO73,Data!$A$50:$B$56,2,FALSE),0)</f>
        <v>0</v>
      </c>
      <c r="HF73" s="11">
        <f>IF(HF$2=$A73,0,IF(HLOOKUP(HF$2,Recipes!$H:$GI,'Production Calculator'!$A73+2,FALSE)=0,0,HLOOKUP(HF$2,Recipes!$H:$GI,'Production Calculator'!$A73+2,FALSE)*$AK73))+IF($AO73=HF$3,$AM73/VLOOKUP($AO73,Data!$A$50:$B$56,2,FALSE),0)</f>
        <v>0</v>
      </c>
      <c r="HG73" s="11">
        <f>IF(HG$2=$A73,0,IF(HLOOKUP(HG$2,Recipes!$H:$GI,'Production Calculator'!$A73+2,FALSE)=0,0,HLOOKUP(HG$2,Recipes!$H:$GI,'Production Calculator'!$A73+2,FALSE)*$AK73))+IF($AO73=HG$3,$AM73/VLOOKUP($AO73,Data!$A$50:$B$56,2,FALSE),0)</f>
        <v>0</v>
      </c>
      <c r="HH73" s="11">
        <f>IF(HH$2=$A73,0,IF(HLOOKUP(HH$2,Recipes!$H:$GI,'Production Calculator'!$A73+2,FALSE)=0,0,HLOOKUP(HH$2,Recipes!$H:$GI,'Production Calculator'!$A73+2,FALSE)*$AK73))+IF($AO73=HH$3,$AM73/VLOOKUP($AO73,Data!$A$50:$B$56,2,FALSE),0)</f>
        <v>0</v>
      </c>
      <c r="HI73" s="11">
        <f>IF(HI$2=$A73,0,IF(HLOOKUP(HI$2,Recipes!$H:$GI,'Production Calculator'!$A73+2,FALSE)=0,0,HLOOKUP(HI$2,Recipes!$H:$GI,'Production Calculator'!$A73+2,FALSE)*$AK73))+IF($AO73=HI$3,$AM73/VLOOKUP($AO73,Data!$A$50:$B$56,2,FALSE),0)</f>
        <v>0</v>
      </c>
      <c r="HJ73" s="11">
        <f>IF(HJ$2=$A73,0,IF(HLOOKUP(HJ$2,Recipes!$H:$GI,'Production Calculator'!$A73+2,FALSE)=0,0,HLOOKUP(HJ$2,Recipes!$H:$GI,'Production Calculator'!$A73+2,FALSE)*$AK73))+IF($AO73=HJ$3,$AM73/VLOOKUP($AO73,Data!$A$50:$B$56,2,FALSE),0)</f>
        <v>0</v>
      </c>
      <c r="HK73" s="11">
        <f>IF(HK$2=$A73,0,IF(HLOOKUP(HK$2,Recipes!$H:$GI,'Production Calculator'!$A73+2,FALSE)=0,0,HLOOKUP(HK$2,Recipes!$H:$GI,'Production Calculator'!$A73+2,FALSE)*$AK73))+IF($AO73=HK$3,$AM73/VLOOKUP($AO73,Data!$A$50:$B$56,2,FALSE),0)</f>
        <v>0</v>
      </c>
      <c r="HL73" s="11">
        <f>IF(HL$2=$A73,0,IF(HLOOKUP(HL$2,Recipes!$H:$GI,'Production Calculator'!$A73+2,FALSE)=0,0,HLOOKUP(HL$2,Recipes!$H:$GI,'Production Calculator'!$A73+2,FALSE)*$AK73))+IF($AO73=HL$3,$AM73/VLOOKUP($AO73,Data!$A$50:$B$56,2,FALSE),0)</f>
        <v>0</v>
      </c>
      <c r="HM73" s="11">
        <f>IF(HM$2=$A73,0,IF(HLOOKUP(HM$2,Recipes!$H:$GI,'Production Calculator'!$A73+2,FALSE)=0,0,HLOOKUP(HM$2,Recipes!$H:$GI,'Production Calculator'!$A73+2,FALSE)*$AK73))+IF($AO73=HM$3,$AM73/VLOOKUP($AO73,Data!$A$50:$B$56,2,FALSE),0)</f>
        <v>0</v>
      </c>
      <c r="HN73" s="11">
        <f>IF(HN$2=$A73,0,IF(HLOOKUP(HN$2,Recipes!$H:$GI,'Production Calculator'!$A73+2,FALSE)=0,0,HLOOKUP(HN$2,Recipes!$H:$GI,'Production Calculator'!$A73+2,FALSE)*$AK73))+IF($AO73=HN$3,$AM73/VLOOKUP($AO73,Data!$A$50:$B$56,2,FALSE),0)</f>
        <v>0</v>
      </c>
      <c r="HO73" s="11">
        <f>IF(HO$2=$A73,0,IF(HLOOKUP(HO$2,Recipes!$H:$GI,'Production Calculator'!$A73+2,FALSE)=0,0,HLOOKUP(HO$2,Recipes!$H:$GI,'Production Calculator'!$A73+2,FALSE)*$AK73))+IF($AO73=HO$3,$AM73/VLOOKUP($AO73,Data!$A$50:$B$56,2,FALSE),0)</f>
        <v>0</v>
      </c>
      <c r="HP73" s="11">
        <f>IF(HP$2=$A73,0,IF(HLOOKUP(HP$2,Recipes!$H:$GI,'Production Calculator'!$A73+2,FALSE)=0,0,HLOOKUP(HP$2,Recipes!$H:$GI,'Production Calculator'!$A73+2,FALSE)*$AK73))+IF($AO73=HP$3,$AM73/VLOOKUP($AO73,Data!$A$50:$B$56,2,FALSE),0)</f>
        <v>0</v>
      </c>
      <c r="HQ73" s="11">
        <f>IF(HQ$2=$A73,0,IF(HLOOKUP(HQ$2,Recipes!$H:$GI,'Production Calculator'!$A73+2,FALSE)=0,0,HLOOKUP(HQ$2,Recipes!$H:$GI,'Production Calculator'!$A73+2,FALSE)*$AK73))+IF($AO73=HQ$3,$AM73/VLOOKUP($AO73,Data!$A$50:$B$56,2,FALSE),0)</f>
        <v>0</v>
      </c>
      <c r="HR73" s="11">
        <f>IF(HR$2=$A73,0,IF(HLOOKUP(HR$2,Recipes!$H:$GI,'Production Calculator'!$A73+2,FALSE)=0,0,HLOOKUP(HR$2,Recipes!$H:$GI,'Production Calculator'!$A73+2,FALSE)*$AK73))+IF($AO73=HR$3,$AM73/VLOOKUP($AO73,Data!$A$50:$B$56,2,FALSE),0)</f>
        <v>0</v>
      </c>
      <c r="HS73" s="121"/>
    </row>
    <row r="74" spans="1:227" x14ac:dyDescent="0.45">
      <c r="A74">
        <v>53</v>
      </c>
      <c r="B74" s="107" t="str">
        <f>VLOOKUP(A74,Recipes!A:B,2)</f>
        <v>Processing unit</v>
      </c>
      <c r="C74" s="128">
        <v>0</v>
      </c>
      <c r="D74" s="108">
        <f t="shared" si="117"/>
        <v>0</v>
      </c>
      <c r="E74" s="127" t="s">
        <v>1</v>
      </c>
      <c r="F74" s="109">
        <f>VLOOKUP(A74,Recipes!$A$3:$G$186,6,FALSE)</f>
        <v>3</v>
      </c>
      <c r="G74" s="109">
        <f>VLOOKUP(A74,Recipes!$A$3:$G$186,7,FALSE)</f>
        <v>1</v>
      </c>
      <c r="H74" s="110">
        <f t="shared" si="118"/>
        <v>0</v>
      </c>
      <c r="I74" s="109">
        <f>VLOOKUP(E74,Data!$A$2:$C$26,3, FALSE)</f>
        <v>4</v>
      </c>
      <c r="J74" s="149">
        <v>0</v>
      </c>
      <c r="K74" s="149">
        <v>0</v>
      </c>
      <c r="L74" s="149">
        <v>0</v>
      </c>
      <c r="M74" s="150">
        <v>0</v>
      </c>
      <c r="N74" s="150">
        <v>0</v>
      </c>
      <c r="O74" s="150">
        <v>0</v>
      </c>
      <c r="P74" s="151">
        <v>0</v>
      </c>
      <c r="Q74" s="151">
        <v>0</v>
      </c>
      <c r="R74" s="151">
        <v>0</v>
      </c>
      <c r="S74">
        <f t="shared" si="133"/>
        <v>0</v>
      </c>
      <c r="T74">
        <f t="shared" si="134"/>
        <v>0</v>
      </c>
      <c r="U74">
        <f t="shared" si="135"/>
        <v>0</v>
      </c>
      <c r="V74">
        <f t="shared" si="136"/>
        <v>0</v>
      </c>
      <c r="W74">
        <f t="shared" si="137"/>
        <v>0</v>
      </c>
      <c r="X74">
        <f t="shared" si="138"/>
        <v>0</v>
      </c>
      <c r="Y74">
        <f t="shared" si="139"/>
        <v>0</v>
      </c>
      <c r="Z74">
        <f t="shared" si="140"/>
        <v>0</v>
      </c>
      <c r="AA74">
        <f t="shared" si="141"/>
        <v>0</v>
      </c>
      <c r="AB74" s="111">
        <f>VLOOKUP($A74,Recipes!$A:$G,4)</f>
        <v>15</v>
      </c>
      <c r="AC74" s="111">
        <f>VLOOKUP($A74,Recipes!$A:$G,5)</f>
        <v>1</v>
      </c>
      <c r="AD74" s="111">
        <f t="shared" si="128"/>
        <v>6.6666666666666666E-2</v>
      </c>
      <c r="AE74" s="111">
        <f>VLOOKUP(E74,Data!$A$2:$F$26,5,FALSE)</f>
        <v>0</v>
      </c>
      <c r="AF74" s="111">
        <f>VLOOKUP(E74,Data!$A$2:$F$26,4,FALSE)</f>
        <v>210</v>
      </c>
      <c r="AG74" s="111">
        <f>VLOOKUP(E74,Data!$A$2:$B$26,2, FALSE)</f>
        <v>1.25</v>
      </c>
      <c r="AH74" s="111">
        <f>1+VLOOKUP($J$3,Data!$A$40:$D$48,2,FALSE)*$J74+VLOOKUP($K$3,Data!$A$40:$D$48,2,FALSE)*$K74+VLOOKUP($L$3,Data!$A$40:$D$48,2,FALSE)*$L74+VLOOKUP($M$3,Data!$A$40:$D$48,2,FALSE)*$M74+VLOOKUP($N$3,Data!$A$40:$D$48,2,FALSE)*$N74+VLOOKUP($O$3,Data!$A$40:$D$48,2,FALSE)*$O74+VLOOKUP($P$3,Data!$A$40:$D$48,2,FALSE)*$P74+VLOOKUP($Q$3,Data!$A$40:$D$48,2,FALSE)*$Q74+VLOOKUP($R$3,Data!$A$40:$D$48,2,FALSE)*$R74</f>
        <v>1</v>
      </c>
      <c r="AI74" s="111">
        <f>MAX(1+VLOOKUP($J$3,Data!$A$40:$D$48,3,FALSE)*$J74+VLOOKUP($K$3,Data!$A$40:$D$48,3,FALSE)*$K74+VLOOKUP($L$3,Data!$A$40:$D$48,3,FALSE)*$L74+VLOOKUP($M$3,Data!$A$40:$D$48,3,FALSE)*$M74+VLOOKUP($N$3,Data!$A$40:$D$48,3,FALSE)*$N74+VLOOKUP($O$3,Data!$A$40:$D$48,3,FALSE)*$O74+VLOOKUP($P$3,Data!$A$40:$D$48,3,FALSE)*$P74+VLOOKUP($Q$3,Data!$A$40:$D$48,3,FALSE)*$Q74+VLOOKUP($R$3,Data!$A$40:$D$48,3,FALSE)*$R74,0)</f>
        <v>1</v>
      </c>
      <c r="AJ74" s="111">
        <f>MAX(1-(VLOOKUP($J$3,Data!$A$40:$D$48,4,FALSE)*$J74+VLOOKUP($K$3,Data!$A$40:$D$48,4,FALSE)*$K74+VLOOKUP($L$3,Data!$A$40:$D$48,4,FALSE)*$L74+VLOOKUP($M$3,Data!$A$40:$D$48,4,FALSE)*$M74+VLOOKUP($N$3,Data!$A$40:$D$48,4,FALSE)*$N74+VLOOKUP($O$3,Data!$A$40:$D$48,4,FALSE)*$O74+VLOOKUP($P$3,Data!$A$40:$D$48,4,FALSE)*$P74+VLOOKUP($Q$3,Data!$A$40:$D$48,4,FALSE)*$Q74+VLOOKUP($R$3,Data!$A$40:$D$48,4,FALSE)*$R74),0.2)</f>
        <v>1</v>
      </c>
      <c r="AK74" s="112">
        <f t="shared" si="129"/>
        <v>0</v>
      </c>
      <c r="AL74" s="111">
        <f t="shared" si="130"/>
        <v>8.3333333333333329E-2</v>
      </c>
      <c r="AM74" s="111">
        <f t="shared" si="131"/>
        <v>0</v>
      </c>
      <c r="AN74" s="111">
        <f t="shared" si="132"/>
        <v>0</v>
      </c>
      <c r="AO74" s="131" t="s">
        <v>298</v>
      </c>
      <c r="AP74" s="11"/>
      <c r="AQ74" s="11">
        <f>IF(AQ$2=$A74,0,IF(HLOOKUP(AQ$2,Recipes!$H:$GI,'Production Calculator'!$A74+2,FALSE)=0,0,HLOOKUP(AQ$2,Recipes!$H:$GI,'Production Calculator'!$A74+2,FALSE)*$AK74))+IF($AO74=AQ$3,$AM74/VLOOKUP($AO74,Data!$A$50:$B$56,2,FALSE),0)</f>
        <v>0</v>
      </c>
      <c r="AR74" s="11">
        <f>IF(AR$2=$A74,0,IF(HLOOKUP(AR$2,Recipes!$H:$GI,'Production Calculator'!$A74+2,FALSE)=0,0,HLOOKUP(AR$2,Recipes!$H:$GI,'Production Calculator'!$A74+2,FALSE)*$AK74))+IF($AO74=AR$3,$AM74/VLOOKUP($AO74,Data!$A$50:$B$56,2,FALSE),0)</f>
        <v>0</v>
      </c>
      <c r="AS74" s="11">
        <f>IF(AS$2=$A74,0,IF(HLOOKUP(AS$2,Recipes!$H:$GI,'Production Calculator'!$A74+2,FALSE)=0,0,HLOOKUP(AS$2,Recipes!$H:$GI,'Production Calculator'!$A74+2,FALSE)*$AK74))+IF($AO74=AS$3,$AM74/VLOOKUP($AO74,Data!$A$50:$B$56,2,FALSE),0)</f>
        <v>0</v>
      </c>
      <c r="AT74" s="11">
        <f>IF(AT$2=$A74,0,IF(HLOOKUP(AT$2,Recipes!$H:$GI,'Production Calculator'!$A74+2,FALSE)=0,0,HLOOKUP(AT$2,Recipes!$H:$GI,'Production Calculator'!$A74+2,FALSE)*$AK74))+IF($AO74=AT$3,$AM74/VLOOKUP($AO74,Data!$A$50:$B$56,2,FALSE),0)</f>
        <v>0</v>
      </c>
      <c r="AU74" s="11">
        <f>IF(AU$2=$A74,0,IF(HLOOKUP(AU$2,Recipes!$H:$GI,'Production Calculator'!$A74+2,FALSE)=0,0,HLOOKUP(AU$2,Recipes!$H:$GI,'Production Calculator'!$A74+2,FALSE)*$AK74))+IF($AO74=AU$3,$AM74/VLOOKUP($AO74,Data!$A$50:$B$56,2,FALSE),0)</f>
        <v>0</v>
      </c>
      <c r="AV74" s="11">
        <f>IF(AV$2=$A74,0,IF(HLOOKUP(AV$2,Recipes!$H:$GI,'Production Calculator'!$A74+2,FALSE)=0,0,HLOOKUP(AV$2,Recipes!$H:$GI,'Production Calculator'!$A74+2,FALSE)*$AK74))+IF($AO74=AV$3,$AM74/VLOOKUP($AO74,Data!$A$50:$B$56,2,FALSE),0)</f>
        <v>0</v>
      </c>
      <c r="AW74" s="11">
        <f>IF(AW$2=$A74,0,IF(HLOOKUP(AW$2,Recipes!$H:$GI,'Production Calculator'!$A74+2,FALSE)=0,0,HLOOKUP(AW$2,Recipes!$H:$GI,'Production Calculator'!$A74+2,FALSE)*$AK74))+IF($AO74=AW$3,$AM74/VLOOKUP($AO74,Data!$A$50:$B$56,2,FALSE),0)</f>
        <v>0</v>
      </c>
      <c r="AX74" s="11">
        <f>IF(AX$2=$A74,0,IF(HLOOKUP(AX$2,Recipes!$H:$GI,'Production Calculator'!$A74+2,FALSE)=0,0,HLOOKUP(AX$2,Recipes!$H:$GI,'Production Calculator'!$A74+2,FALSE)*$AK74))+IF($AO74=AX$3,$AM74/VLOOKUP($AO74,Data!$A$50:$B$56,2,FALSE),0)</f>
        <v>0</v>
      </c>
      <c r="AY74" s="11">
        <f>IF(AY$2=$A74,0,IF(HLOOKUP(AY$2,Recipes!$H:$GI,'Production Calculator'!$A74+2,FALSE)=0,0,HLOOKUP(AY$2,Recipes!$H:$GI,'Production Calculator'!$A74+2,FALSE)*$AK74))+IF($AO74=AY$3,$AM74/VLOOKUP($AO74,Data!$A$50:$B$56,2,FALSE),0)</f>
        <v>0</v>
      </c>
      <c r="AZ74" s="11">
        <f>IF(AZ$2=$A74,0,IF(HLOOKUP(AZ$2,Recipes!$H:$GI,'Production Calculator'!$A74+2,FALSE)=0,0,HLOOKUP(AZ$2,Recipes!$H:$GI,'Production Calculator'!$A74+2,FALSE)*$AK74))+IF($AO74=AZ$3,$AM74/VLOOKUP($AO74,Data!$A$50:$B$56,2,FALSE),0)</f>
        <v>0</v>
      </c>
      <c r="BA74" s="11">
        <f>IF(BA$2=$A74,0,IF(HLOOKUP(BA$2,Recipes!$H:$GI,'Production Calculator'!$A74+2,FALSE)=0,0,HLOOKUP(BA$2,Recipes!$H:$GI,'Production Calculator'!$A74+2,FALSE)*$AK74))+IF($AO74=BA$3,$AM74/VLOOKUP($AO74,Data!$A$50:$B$56,2,FALSE),0)</f>
        <v>0</v>
      </c>
      <c r="BB74" s="11">
        <f>IF(BB$2=$A74,0,IF(HLOOKUP(BB$2,Recipes!$H:$GI,'Production Calculator'!$A74+2,FALSE)=0,0,HLOOKUP(BB$2,Recipes!$H:$GI,'Production Calculator'!$A74+2,FALSE)*$AK74))+IF($AO74=BB$3,$AM74/VLOOKUP($AO74,Data!$A$50:$B$56,2,FALSE),0)</f>
        <v>0</v>
      </c>
      <c r="BC74" s="11">
        <f>IF(BC$2=$A74,0,IF(HLOOKUP(BC$2,Recipes!$H:$GI,'Production Calculator'!$A74+2,FALSE)=0,0,HLOOKUP(BC$2,Recipes!$H:$GI,'Production Calculator'!$A74+2,FALSE)*$AK74))+IF($AO74=BC$3,$AM74/VLOOKUP($AO74,Data!$A$50:$B$56,2,FALSE),0)</f>
        <v>0</v>
      </c>
      <c r="BD74" s="11">
        <f>IF(BD$2=$A74,0,IF(HLOOKUP(BD$2,Recipes!$H:$GI,'Production Calculator'!$A74+2,FALSE)=0,0,HLOOKUP(BD$2,Recipes!$H:$GI,'Production Calculator'!$A74+2,FALSE)*$AK74))+IF($AO74=BD$3,$AM74/VLOOKUP($AO74,Data!$A$50:$B$56,2,FALSE),0)</f>
        <v>0</v>
      </c>
      <c r="BE74" s="11">
        <f>IF(BE$2=$A74,0,IF(HLOOKUP(BE$2,Recipes!$H:$GI,'Production Calculator'!$A74+2,FALSE)=0,0,HLOOKUP(BE$2,Recipes!$H:$GI,'Production Calculator'!$A74+2,FALSE)*$AK74))+IF($AO74=BE$3,$AM74/VLOOKUP($AO74,Data!$A$50:$B$56,2,FALSE),0)</f>
        <v>0</v>
      </c>
      <c r="BF74" s="11">
        <f>IF(BF$2=$A74,0,IF(HLOOKUP(BF$2,Recipes!$H:$GI,'Production Calculator'!$A74+2,FALSE)=0,0,HLOOKUP(BF$2,Recipes!$H:$GI,'Production Calculator'!$A74+2,FALSE)*$AK74))+IF($AO74=BF$3,$AM74/VLOOKUP($AO74,Data!$A$50:$B$56,2,FALSE),0)</f>
        <v>0</v>
      </c>
      <c r="BG74" s="11">
        <f>IF(BG$2=$A74,0,IF(HLOOKUP(BG$2,Recipes!$H:$GI,'Production Calculator'!$A74+2,FALSE)=0,0,HLOOKUP(BG$2,Recipes!$H:$GI,'Production Calculator'!$A74+2,FALSE)*$AK74))+IF($AO74=BG$3,$AM74/VLOOKUP($AO74,Data!$A$50:$B$56,2,FALSE),0)</f>
        <v>0</v>
      </c>
      <c r="BH74" s="11">
        <f>IF(BH$2=$A74,0,IF(HLOOKUP(BH$2,Recipes!$H:$GI,'Production Calculator'!$A74+2,FALSE)=0,0,HLOOKUP(BH$2,Recipes!$H:$GI,'Production Calculator'!$A74+2,FALSE)*$AK74))+IF($AO74=BH$3,$AM74/VLOOKUP($AO74,Data!$A$50:$B$56,2,FALSE),0)</f>
        <v>0</v>
      </c>
      <c r="BI74" s="11">
        <f>IF(BI$2=$A74,0,IF(HLOOKUP(BI$2,Recipes!$H:$GI,'Production Calculator'!$A74+2,FALSE)=0,0,HLOOKUP(BI$2,Recipes!$H:$GI,'Production Calculator'!$A74+2,FALSE)*$AK74))+IF($AO74=BI$3,$AM74/VLOOKUP($AO74,Data!$A$50:$B$56,2,FALSE),0)</f>
        <v>0</v>
      </c>
      <c r="BJ74" s="11">
        <f>IF(BJ$2=$A74,0,IF(HLOOKUP(BJ$2,Recipes!$H:$GI,'Production Calculator'!$A74+2,FALSE)=0,0,HLOOKUP(BJ$2,Recipes!$H:$GI,'Production Calculator'!$A74+2,FALSE)*$AK74))+IF($AO74=BJ$3,$AM74/VLOOKUP($AO74,Data!$A$50:$B$56,2,FALSE),0)</f>
        <v>0</v>
      </c>
      <c r="BK74" s="11">
        <f>IF(BK$2=$A74,0,IF(HLOOKUP(BK$2,Recipes!$H:$GI,'Production Calculator'!$A74+2,FALSE)=0,0,HLOOKUP(BK$2,Recipes!$H:$GI,'Production Calculator'!$A74+2,FALSE)*$AK74))+IF($AO74=BK$3,$AM74/VLOOKUP($AO74,Data!$A$50:$B$56,2,FALSE),0)</f>
        <v>0</v>
      </c>
      <c r="BL74" s="11">
        <f>IF(BL$2=$A74,0,IF(HLOOKUP(BL$2,Recipes!$H:$GI,'Production Calculator'!$A74+2,FALSE)=0,0,HLOOKUP(BL$2,Recipes!$H:$GI,'Production Calculator'!$A74+2,FALSE)*$AK74))+IF($AO74=BL$3,$AM74/VLOOKUP($AO74,Data!$A$50:$B$56,2,FALSE),0)</f>
        <v>0</v>
      </c>
      <c r="BM74" s="11">
        <f>IF(BM$2=$A74,0,IF(HLOOKUP(BM$2,Recipes!$H:$GI,'Production Calculator'!$A74+2,FALSE)=0,0,HLOOKUP(BM$2,Recipes!$H:$GI,'Production Calculator'!$A74+2,FALSE)*$AK74))+IF($AO74=BM$3,$AM74/VLOOKUP($AO74,Data!$A$50:$B$56,2,FALSE),0)</f>
        <v>0</v>
      </c>
      <c r="BN74" s="11">
        <f>IF(BN$2=$A74,0,IF(HLOOKUP(BN$2,Recipes!$H:$GI,'Production Calculator'!$A74+2,FALSE)=0,0,HLOOKUP(BN$2,Recipes!$H:$GI,'Production Calculator'!$A74+2,FALSE)*$AK74))+IF($AO74=BN$3,$AM74/VLOOKUP($AO74,Data!$A$50:$B$56,2,FALSE),0)</f>
        <v>0</v>
      </c>
      <c r="BO74" s="11">
        <f>IF(BO$2=$A74,0,IF(HLOOKUP(BO$2,Recipes!$H:$GI,'Production Calculator'!$A74+2,FALSE)=0,0,HLOOKUP(BO$2,Recipes!$H:$GI,'Production Calculator'!$A74+2,FALSE)*$AK74))+IF($AO74=BO$3,$AM74/VLOOKUP($AO74,Data!$A$50:$B$56,2,FALSE),0)</f>
        <v>0</v>
      </c>
      <c r="BP74" s="11">
        <f>IF(BP$2=$A74,0,IF(HLOOKUP(BP$2,Recipes!$H:$GI,'Production Calculator'!$A74+2,FALSE)=0,0,HLOOKUP(BP$2,Recipes!$H:$GI,'Production Calculator'!$A74+2,FALSE)*$AK74))+IF($AO74=BP$3,$AM74/VLOOKUP($AO74,Data!$A$50:$B$56,2,FALSE),0)</f>
        <v>0</v>
      </c>
      <c r="BQ74" s="11">
        <f>IF(BQ$2=$A74,0,IF(HLOOKUP(BQ$2,Recipes!$H:$GI,'Production Calculator'!$A74+2,FALSE)=0,0,HLOOKUP(BQ$2,Recipes!$H:$GI,'Production Calculator'!$A74+2,FALSE)*$AK74))+IF($AO74=BQ$3,$AM74/VLOOKUP($AO74,Data!$A$50:$B$56,2,FALSE),0)</f>
        <v>0</v>
      </c>
      <c r="BR74" s="11">
        <f>IF(BR$2=$A74,0,IF(HLOOKUP(BR$2,Recipes!$H:$GI,'Production Calculator'!$A74+2,FALSE)=0,0,HLOOKUP(BR$2,Recipes!$H:$GI,'Production Calculator'!$A74+2,FALSE)*$AK74))+IF($AO74=BR$3,$AM74/VLOOKUP($AO74,Data!$A$50:$B$56,2,FALSE),0)</f>
        <v>0</v>
      </c>
      <c r="BS74" s="11">
        <f>IF(BS$2=$A74,0,IF(HLOOKUP(BS$2,Recipes!$H:$GI,'Production Calculator'!$A74+2,FALSE)=0,0,HLOOKUP(BS$2,Recipes!$H:$GI,'Production Calculator'!$A74+2,FALSE)*$AK74))+IF($AO74=BS$3,$AM74/VLOOKUP($AO74,Data!$A$50:$B$56,2,FALSE),0)</f>
        <v>0</v>
      </c>
      <c r="BT74" s="11">
        <f>IF(BT$2=$A74,0,IF(HLOOKUP(BT$2,Recipes!$H:$GI,'Production Calculator'!$A74+2,FALSE)=0,0,HLOOKUP(BT$2,Recipes!$H:$GI,'Production Calculator'!$A74+2,FALSE)*$AK74))+IF($AO74=BT$3,$AM74/VLOOKUP($AO74,Data!$A$50:$B$56,2,FALSE),0)</f>
        <v>0</v>
      </c>
      <c r="BU74" s="11">
        <f>IF(BU$2=$A74,0,IF(HLOOKUP(BU$2,Recipes!$H:$GI,'Production Calculator'!$A74+2,FALSE)=0,0,HLOOKUP(BU$2,Recipes!$H:$GI,'Production Calculator'!$A74+2,FALSE)*$AK74))+IF($AO74=BU$3,$AM74/VLOOKUP($AO74,Data!$A$50:$B$56,2,FALSE),0)</f>
        <v>0</v>
      </c>
      <c r="BV74" s="11">
        <f>IF(BV$2=$A74,0,IF(HLOOKUP(BV$2,Recipes!$H:$GI,'Production Calculator'!$A74+2,FALSE)=0,0,HLOOKUP(BV$2,Recipes!$H:$GI,'Production Calculator'!$A74+2,FALSE)*$AK74))+IF($AO74=BV$3,$AM74/VLOOKUP($AO74,Data!$A$50:$B$56,2,FALSE),0)</f>
        <v>0</v>
      </c>
      <c r="BW74" s="11">
        <f>IF(BW$2=$A74,0,IF(HLOOKUP(BW$2,Recipes!$H:$GI,'Production Calculator'!$A74+2,FALSE)=0,0,HLOOKUP(BW$2,Recipes!$H:$GI,'Production Calculator'!$A74+2,FALSE)*$AK74))+IF($AO74=BW$3,$AM74/VLOOKUP($AO74,Data!$A$50:$B$56,2,FALSE),0)</f>
        <v>0</v>
      </c>
      <c r="BX74" s="11">
        <f>IF(BX$2=$A74,0,IF(HLOOKUP(BX$2,Recipes!$H:$GI,'Production Calculator'!$A74+2,FALSE)=0,0,HLOOKUP(BX$2,Recipes!$H:$GI,'Production Calculator'!$A74+2,FALSE)*$AK74))+IF($AO74=BX$3,$AM74/VLOOKUP($AO74,Data!$A$50:$B$56,2,FALSE),0)</f>
        <v>0</v>
      </c>
      <c r="BY74" s="11">
        <f>IF(BY$2=$A74,0,IF(HLOOKUP(BY$2,Recipes!$H:$GI,'Production Calculator'!$A74+2,FALSE)=0,0,HLOOKUP(BY$2,Recipes!$H:$GI,'Production Calculator'!$A74+2,FALSE)*$AK74))+IF($AO74=BY$3,$AM74/VLOOKUP($AO74,Data!$A$50:$B$56,2,FALSE),0)</f>
        <v>0</v>
      </c>
      <c r="BZ74" s="11">
        <f>IF(BZ$2=$A74,0,IF(HLOOKUP(BZ$2,Recipes!$H:$GI,'Production Calculator'!$A74+2,FALSE)=0,0,HLOOKUP(BZ$2,Recipes!$H:$GI,'Production Calculator'!$A74+2,FALSE)*$AK74))+IF($AO74=BZ$3,$AM74/VLOOKUP($AO74,Data!$A$50:$B$56,2,FALSE),0)</f>
        <v>0</v>
      </c>
      <c r="CA74" s="11">
        <f>IF(CA$2=$A74,0,IF(HLOOKUP(CA$2,Recipes!$H:$GI,'Production Calculator'!$A74+2,FALSE)=0,0,HLOOKUP(CA$2,Recipes!$H:$GI,'Production Calculator'!$A74+2,FALSE)*$AK74))+IF($AO74=CA$3,$AM74/VLOOKUP($AO74,Data!$A$50:$B$56,2,FALSE),0)</f>
        <v>0</v>
      </c>
      <c r="CB74" s="11">
        <f>IF(CB$2=$A74,0,IF(HLOOKUP(CB$2,Recipes!$H:$GI,'Production Calculator'!$A74+2,FALSE)=0,0,HLOOKUP(CB$2,Recipes!$H:$GI,'Production Calculator'!$A74+2,FALSE)*$AK74))+IF($AO74=CB$3,$AM74/VLOOKUP($AO74,Data!$A$50:$B$56,2,FALSE),0)</f>
        <v>0</v>
      </c>
      <c r="CC74" s="11">
        <f>IF(CC$2=$A74,0,IF(HLOOKUP(CC$2,Recipes!$H:$GI,'Production Calculator'!$A74+2,FALSE)=0,0,HLOOKUP(CC$2,Recipes!$H:$GI,'Production Calculator'!$A74+2,FALSE)*$AK74))+IF($AO74=CC$3,$AM74/VLOOKUP($AO74,Data!$A$50:$B$56,2,FALSE),0)</f>
        <v>0</v>
      </c>
      <c r="CD74" s="11">
        <f>IF(CD$2=$A74,0,IF(HLOOKUP(CD$2,Recipes!$H:$GI,'Production Calculator'!$A74+2,FALSE)=0,0,HLOOKUP(CD$2,Recipes!$H:$GI,'Production Calculator'!$A74+2,FALSE)*$AK74))+IF($AO74=CD$3,$AM74/VLOOKUP($AO74,Data!$A$50:$B$56,2,FALSE),0)</f>
        <v>0</v>
      </c>
      <c r="CE74" s="11">
        <f>IF(CE$2=$A74,0,IF(HLOOKUP(CE$2,Recipes!$H:$GI,'Production Calculator'!$A74+2,FALSE)=0,0,HLOOKUP(CE$2,Recipes!$H:$GI,'Production Calculator'!$A74+2,FALSE)*$AK74))+IF($AO74=CE$3,$AM74/VLOOKUP($AO74,Data!$A$50:$B$56,2,FALSE),0)</f>
        <v>0</v>
      </c>
      <c r="CF74" s="11">
        <f>IF(CF$2=$A74,0,IF(HLOOKUP(CF$2,Recipes!$H:$GI,'Production Calculator'!$A74+2,FALSE)=0,0,HLOOKUP(CF$2,Recipes!$H:$GI,'Production Calculator'!$A74+2,FALSE)*$AK74))+IF($AO74=CF$3,$AM74/VLOOKUP($AO74,Data!$A$50:$B$56,2,FALSE),0)</f>
        <v>0</v>
      </c>
      <c r="CG74" s="11">
        <f>IF(CG$2=$A74,0,IF(HLOOKUP(CG$2,Recipes!$H:$GI,'Production Calculator'!$A74+2,FALSE)=0,0,HLOOKUP(CG$2,Recipes!$H:$GI,'Production Calculator'!$A74+2,FALSE)*$AK74))+IF($AO74=CG$3,$AM74/VLOOKUP($AO74,Data!$A$50:$B$56,2,FALSE),0)</f>
        <v>0</v>
      </c>
      <c r="CH74" s="11">
        <f>IF(CH$2=$A74,0,IF(HLOOKUP(CH$2,Recipes!$H:$GI,'Production Calculator'!$A74+2,FALSE)=0,0,HLOOKUP(CH$2,Recipes!$H:$GI,'Production Calculator'!$A74+2,FALSE)*$AK74))+IF($AO74=CH$3,$AM74/VLOOKUP($AO74,Data!$A$50:$B$56,2,FALSE),0)</f>
        <v>0</v>
      </c>
      <c r="CI74" s="11">
        <f>IF(CI$2=$A74,0,IF(HLOOKUP(CI$2,Recipes!$H:$GI,'Production Calculator'!$A74+2,FALSE)=0,0,HLOOKUP(CI$2,Recipes!$H:$GI,'Production Calculator'!$A74+2,FALSE)*$AK74))+IF($AO74=CI$3,$AM74/VLOOKUP($AO74,Data!$A$50:$B$56,2,FALSE),0)</f>
        <v>0</v>
      </c>
      <c r="CJ74" s="11">
        <f>IF(CJ$2=$A74,0,IF(HLOOKUP(CJ$2,Recipes!$H:$GI,'Production Calculator'!$A74+2,FALSE)=0,0,HLOOKUP(CJ$2,Recipes!$H:$GI,'Production Calculator'!$A74+2,FALSE)*$AK74))+IF($AO74=CJ$3,$AM74/VLOOKUP($AO74,Data!$A$50:$B$56,2,FALSE),0)</f>
        <v>0</v>
      </c>
      <c r="CK74" s="11">
        <f>IF(CK$2=$A74,0,IF(HLOOKUP(CK$2,Recipes!$H:$GI,'Production Calculator'!$A74+2,FALSE)=0,0,HLOOKUP(CK$2,Recipes!$H:$GI,'Production Calculator'!$A74+2,FALSE)*$AK74))+IF($AO74=CK$3,$AM74/VLOOKUP($AO74,Data!$A$50:$B$56,2,FALSE),0)</f>
        <v>0</v>
      </c>
      <c r="CL74" s="11">
        <f>IF(CL$2=$A74,0,IF(HLOOKUP(CL$2,Recipes!$H:$GI,'Production Calculator'!$A74+2,FALSE)=0,0,HLOOKUP(CL$2,Recipes!$H:$GI,'Production Calculator'!$A74+2,FALSE)*$AK74))+IF($AO74=CL$3,$AM74/VLOOKUP($AO74,Data!$A$50:$B$56,2,FALSE),0)</f>
        <v>0</v>
      </c>
      <c r="CM74" s="11">
        <f>IF(CM$2=$A74,0,IF(HLOOKUP(CM$2,Recipes!$H:$GI,'Production Calculator'!$A74+2,FALSE)=0,0,HLOOKUP(CM$2,Recipes!$H:$GI,'Production Calculator'!$A74+2,FALSE)*$AK74))+IF($AO74=CM$3,$AM74/VLOOKUP($AO74,Data!$A$50:$B$56,2,FALSE),0)</f>
        <v>0</v>
      </c>
      <c r="CN74" s="11">
        <f>IF(CN$2=$A74,0,IF(HLOOKUP(CN$2,Recipes!$H:$GI,'Production Calculator'!$A74+2,FALSE)=0,0,HLOOKUP(CN$2,Recipes!$H:$GI,'Production Calculator'!$A74+2,FALSE)*$AK74))+IF($AO74=CN$3,$AM74/VLOOKUP($AO74,Data!$A$50:$B$56,2,FALSE),0)</f>
        <v>0</v>
      </c>
      <c r="CO74" s="11">
        <f>IF(CO$2=$A74,0,IF(HLOOKUP(CO$2,Recipes!$H:$GI,'Production Calculator'!$A74+2,FALSE)=0,0,HLOOKUP(CO$2,Recipes!$H:$GI,'Production Calculator'!$A74+2,FALSE)*$AK74))+IF($AO74=CO$3,$AM74/VLOOKUP($AO74,Data!$A$50:$B$56,2,FALSE),0)</f>
        <v>0</v>
      </c>
      <c r="CP74" s="11">
        <f>IF(CP$2=$A74,0,IF(HLOOKUP(CP$2,Recipes!$H:$GI,'Production Calculator'!$A74+2,FALSE)=0,0,HLOOKUP(CP$2,Recipes!$H:$GI,'Production Calculator'!$A74+2,FALSE)*$AK74))+IF($AO74=CP$3,$AM74/VLOOKUP($AO74,Data!$A$50:$B$56,2,FALSE),0)</f>
        <v>0</v>
      </c>
      <c r="CQ74" s="11">
        <f>IF(CQ$2=$A74,0,IF(HLOOKUP(CQ$2,Recipes!$H:$GI,'Production Calculator'!$A74+2,FALSE)=0,0,HLOOKUP(CQ$2,Recipes!$H:$GI,'Production Calculator'!$A74+2,FALSE)*$AK74))+IF($AO74=CQ$3,$AM74/VLOOKUP($AO74,Data!$A$50:$B$56,2,FALSE),0)</f>
        <v>0</v>
      </c>
      <c r="CR74" s="11">
        <f>IF(CR$2=$A74,0,IF(HLOOKUP(CR$2,Recipes!$H:$GI,'Production Calculator'!$A74+2,FALSE)=0,0,HLOOKUP(CR$2,Recipes!$H:$GI,'Production Calculator'!$A74+2,FALSE)*$AK74))+IF($AO74=CR$3,$AM74/VLOOKUP($AO74,Data!$A$50:$B$56,2,FALSE),0)</f>
        <v>0</v>
      </c>
      <c r="CS74" s="11">
        <f>IF(CS$2=$A74,0,IF(HLOOKUP(CS$2,Recipes!$H:$GI,'Production Calculator'!$A74+2,FALSE)=0,0,HLOOKUP(CS$2,Recipes!$H:$GI,'Production Calculator'!$A74+2,FALSE)*$AK74))+IF($AO74=CS$3,$AM74/VLOOKUP($AO74,Data!$A$50:$B$56,2,FALSE),0)</f>
        <v>0</v>
      </c>
      <c r="CT74" s="11">
        <f>IF(CT$2=$A74,0,IF(HLOOKUP(CT$2,Recipes!$H:$GI,'Production Calculator'!$A74+2,FALSE)=0,0,HLOOKUP(CT$2,Recipes!$H:$GI,'Production Calculator'!$A74+2,FALSE)*$AK74))+IF($AO74=CT$3,$AM74/VLOOKUP($AO74,Data!$A$50:$B$56,2,FALSE),0)</f>
        <v>0</v>
      </c>
      <c r="CU74" s="11">
        <f>IF(CU$2=$A74,0,IF(HLOOKUP(CU$2,Recipes!$H:$GI,'Production Calculator'!$A74+2,FALSE)=0,0,HLOOKUP(CU$2,Recipes!$H:$GI,'Production Calculator'!$A74+2,FALSE)*$AK74))+IF($AO74=CU$3,$AM74/VLOOKUP($AO74,Data!$A$50:$B$56,2,FALSE),0)</f>
        <v>0</v>
      </c>
      <c r="CV74" s="11">
        <f>IF(CV$2=$A74,0,IF(HLOOKUP(CV$2,Recipes!$H:$GI,'Production Calculator'!$A74+2,FALSE)=0,0,HLOOKUP(CV$2,Recipes!$H:$GI,'Production Calculator'!$A74+2,FALSE)*$AK74))+IF($AO74=CV$3,$AM74/VLOOKUP($AO74,Data!$A$50:$B$56,2,FALSE),0)</f>
        <v>0</v>
      </c>
      <c r="CW74" s="11">
        <f>IF(CW$2=$A74,0,IF(HLOOKUP(CW$2,Recipes!$H:$GI,'Production Calculator'!$A74+2,FALSE)=0,0,HLOOKUP(CW$2,Recipes!$H:$GI,'Production Calculator'!$A74+2,FALSE)*$AK74))+IF($AO74=CW$3,$AM74/VLOOKUP($AO74,Data!$A$50:$B$56,2,FALSE),0)</f>
        <v>0</v>
      </c>
      <c r="CX74" s="11">
        <f>IF(CX$2=$A74,0,IF(HLOOKUP(CX$2,Recipes!$H:$GI,'Production Calculator'!$A74+2,FALSE)=0,0,HLOOKUP(CX$2,Recipes!$H:$GI,'Production Calculator'!$A74+2,FALSE)*$AK74))+IF($AO74=CX$3,$AM74/VLOOKUP($AO74,Data!$A$50:$B$56,2,FALSE),0)</f>
        <v>0</v>
      </c>
      <c r="CY74" s="11">
        <f>IF(CY$2=$A74,0,IF(HLOOKUP(CY$2,Recipes!$H:$GI,'Production Calculator'!$A74+2,FALSE)=0,0,HLOOKUP(CY$2,Recipes!$H:$GI,'Production Calculator'!$A74+2,FALSE)*$AK74))+IF($AO74=CY$3,$AM74/VLOOKUP($AO74,Data!$A$50:$B$56,2,FALSE),0)</f>
        <v>0</v>
      </c>
      <c r="CZ74" s="11">
        <f>IF(CZ$2=$A74,0,IF(HLOOKUP(CZ$2,Recipes!$H:$GI,'Production Calculator'!$A74+2,FALSE)=0,0,HLOOKUP(CZ$2,Recipes!$H:$GI,'Production Calculator'!$A74+2,FALSE)*$AK74))+IF($AO74=CZ$3,$AM74/VLOOKUP($AO74,Data!$A$50:$B$56,2,FALSE),0)</f>
        <v>0</v>
      </c>
      <c r="DA74" s="11">
        <f>IF(DA$2=$A74,0,IF(HLOOKUP(DA$2,Recipes!$H:$GI,'Production Calculator'!$A74+2,FALSE)=0,0,HLOOKUP(DA$2,Recipes!$H:$GI,'Production Calculator'!$A74+2,FALSE)*$AK74))+IF($AO74=DA$3,$AM74/VLOOKUP($AO74,Data!$A$50:$B$56,2,FALSE),0)</f>
        <v>0</v>
      </c>
      <c r="DB74" s="11">
        <f>IF(DB$2=$A74,0,IF(HLOOKUP(DB$2,Recipes!$H:$GI,'Production Calculator'!$A74+2,FALSE)=0,0,HLOOKUP(DB$2,Recipes!$H:$GI,'Production Calculator'!$A74+2,FALSE)*$AK74))+IF($AO74=DB$3,$AM74/VLOOKUP($AO74,Data!$A$50:$B$56,2,FALSE),0)</f>
        <v>0</v>
      </c>
      <c r="DC74" s="11">
        <f>IF(DC$2=$A74,0,IF(HLOOKUP(DC$2,Recipes!$H:$GI,'Production Calculator'!$A74+2,FALSE)=0,0,HLOOKUP(DC$2,Recipes!$H:$GI,'Production Calculator'!$A74+2,FALSE)*$AK74))+IF($AO74=DC$3,$AM74/VLOOKUP($AO74,Data!$A$50:$B$56,2,FALSE),0)</f>
        <v>0</v>
      </c>
      <c r="DD74" s="11">
        <f>IF(DD$2=$A74,0,IF(HLOOKUP(DD$2,Recipes!$H:$GI,'Production Calculator'!$A74+2,FALSE)=0,0,HLOOKUP(DD$2,Recipes!$H:$GI,'Production Calculator'!$A74+2,FALSE)*$AK74))+IF($AO74=DD$3,$AM74/VLOOKUP($AO74,Data!$A$50:$B$56,2,FALSE),0)</f>
        <v>0</v>
      </c>
      <c r="DE74" s="11">
        <f>IF(DE$2=$A74,0,IF(HLOOKUP(DE$2,Recipes!$H:$GI,'Production Calculator'!$A74+2,FALSE)=0,0,HLOOKUP(DE$2,Recipes!$H:$GI,'Production Calculator'!$A74+2,FALSE)*$AK74))+IF($AO74=DE$3,$AM74/VLOOKUP($AO74,Data!$A$50:$B$56,2,FALSE),0)</f>
        <v>0</v>
      </c>
      <c r="DF74" s="11">
        <f>IF(DF$2=$A74,0,IF(HLOOKUP(DF$2,Recipes!$H:$GI,'Production Calculator'!$A74+2,FALSE)=0,0,HLOOKUP(DF$2,Recipes!$H:$GI,'Production Calculator'!$A74+2,FALSE)*$AK74))+IF($AO74=DF$3,$AM74/VLOOKUP($AO74,Data!$A$50:$B$56,2,FALSE),0)</f>
        <v>0</v>
      </c>
      <c r="DG74" s="11">
        <f>IF(DG$2=$A74,0,IF(HLOOKUP(DG$2,Recipes!$H:$GI,'Production Calculator'!$A74+2,FALSE)=0,0,HLOOKUP(DG$2,Recipes!$H:$GI,'Production Calculator'!$A74+2,FALSE)*$AK74))+IF($AO74=DG$3,$AM74/VLOOKUP($AO74,Data!$A$50:$B$56,2,FALSE),0)</f>
        <v>0</v>
      </c>
      <c r="DH74" s="11">
        <f>IF(DH$2=$A74,0,IF(HLOOKUP(DH$2,Recipes!$H:$GI,'Production Calculator'!$A74+2,FALSE)=0,0,HLOOKUP(DH$2,Recipes!$H:$GI,'Production Calculator'!$A74+2,FALSE)*$AK74))+IF($AO74=DH$3,$AM74/VLOOKUP($AO74,Data!$A$50:$B$56,2,FALSE),0)</f>
        <v>0</v>
      </c>
      <c r="DI74" s="11">
        <f>IF(DI$2=$A74,0,IF(HLOOKUP(DI$2,Recipes!$H:$GI,'Production Calculator'!$A74+2,FALSE)=0,0,HLOOKUP(DI$2,Recipes!$H:$GI,'Production Calculator'!$A74+2,FALSE)*$AK74))+IF($AO74=DI$3,$AM74/VLOOKUP($AO74,Data!$A$50:$B$56,2,FALSE),0)</f>
        <v>0</v>
      </c>
      <c r="DJ74" s="11">
        <f>IF(DJ$2=$A74,0,IF(HLOOKUP(DJ$2,Recipes!$H:$GI,'Production Calculator'!$A74+2,FALSE)=0,0,HLOOKUP(DJ$2,Recipes!$H:$GI,'Production Calculator'!$A74+2,FALSE)*$AK74))+IF($AO74=DJ$3,$AM74/VLOOKUP($AO74,Data!$A$50:$B$56,2,FALSE),0)</f>
        <v>0</v>
      </c>
      <c r="DK74" s="11">
        <f>IF(DK$2=$A74,0,IF(HLOOKUP(DK$2,Recipes!$H:$GI,'Production Calculator'!$A74+2,FALSE)=0,0,HLOOKUP(DK$2,Recipes!$H:$GI,'Production Calculator'!$A74+2,FALSE)*$AK74))+IF($AO74=DK$3,$AM74/VLOOKUP($AO74,Data!$A$50:$B$56,2,FALSE),0)</f>
        <v>0</v>
      </c>
      <c r="DL74" s="11">
        <f>IF(DL$2=$A74,0,IF(HLOOKUP(DL$2,Recipes!$H:$GI,'Production Calculator'!$A74+2,FALSE)=0,0,HLOOKUP(DL$2,Recipes!$H:$GI,'Production Calculator'!$A74+2,FALSE)*$AK74))+IF($AO74=DL$3,$AM74/VLOOKUP($AO74,Data!$A$50:$B$56,2,FALSE),0)</f>
        <v>0</v>
      </c>
      <c r="DM74" s="11">
        <f>IF(DM$2=$A74,0,IF(HLOOKUP(DM$2,Recipes!$H:$GI,'Production Calculator'!$A74+2,FALSE)=0,0,HLOOKUP(DM$2,Recipes!$H:$GI,'Production Calculator'!$A74+2,FALSE)*$AK74))+IF($AO74=DM$3,$AM74/VLOOKUP($AO74,Data!$A$50:$B$56,2,FALSE),0)</f>
        <v>0</v>
      </c>
      <c r="DN74" s="11">
        <f>IF(DN$2=$A74,0,IF(HLOOKUP(DN$2,Recipes!$H:$GI,'Production Calculator'!$A74+2,FALSE)=0,0,HLOOKUP(DN$2,Recipes!$H:$GI,'Production Calculator'!$A74+2,FALSE)*$AK74))+IF($AO74=DN$3,$AM74/VLOOKUP($AO74,Data!$A$50:$B$56,2,FALSE),0)</f>
        <v>0</v>
      </c>
      <c r="DO74" s="11">
        <f>IF(DO$2=$A74,0,IF(HLOOKUP(DO$2,Recipes!$H:$GI,'Production Calculator'!$A74+2,FALSE)=0,0,HLOOKUP(DO$2,Recipes!$H:$GI,'Production Calculator'!$A74+2,FALSE)*$AK74))+IF($AO74=DO$3,$AM74/VLOOKUP($AO74,Data!$A$50:$B$56,2,FALSE),0)</f>
        <v>0</v>
      </c>
      <c r="DP74" s="11">
        <f>IF(DP$2=$A74,0,IF(HLOOKUP(DP$2,Recipes!$H:$GI,'Production Calculator'!$A74+2,FALSE)=0,0,HLOOKUP(DP$2,Recipes!$H:$GI,'Production Calculator'!$A74+2,FALSE)*$AK74))+IF($AO74=DP$3,$AM74/VLOOKUP($AO74,Data!$A$50:$B$56,2,FALSE),0)</f>
        <v>0</v>
      </c>
      <c r="DQ74" s="11">
        <f>IF(DQ$2=$A74,0,IF(HLOOKUP(DQ$2,Recipes!$H:$GI,'Production Calculator'!$A74+2,FALSE)=0,0,HLOOKUP(DQ$2,Recipes!$H:$GI,'Production Calculator'!$A74+2,FALSE)*$AK74))+IF($AO74=DQ$3,$AM74/VLOOKUP($AO74,Data!$A$50:$B$56,2,FALSE),0)</f>
        <v>0</v>
      </c>
      <c r="DR74" s="11">
        <f>IF(DR$2=$A74,0,IF(HLOOKUP(DR$2,Recipes!$H:$GI,'Production Calculator'!$A74+2,FALSE)=0,0,HLOOKUP(DR$2,Recipes!$H:$GI,'Production Calculator'!$A74+2,FALSE)*$AK74))+IF($AO74=DR$3,$AM74/VLOOKUP($AO74,Data!$A$50:$B$56,2,FALSE),0)</f>
        <v>0</v>
      </c>
      <c r="DS74" s="11">
        <f>IF(DS$2=$A74,0,IF(HLOOKUP(DS$2,Recipes!$H:$GI,'Production Calculator'!$A74+2,FALSE)=0,0,HLOOKUP(DS$2,Recipes!$H:$GI,'Production Calculator'!$A74+2,FALSE)*$AK74))+IF($AO74=DS$3,$AM74/VLOOKUP($AO74,Data!$A$50:$B$56,2,FALSE),0)</f>
        <v>0</v>
      </c>
      <c r="DT74" s="11">
        <f>IF(DT$2=$A74,0,IF(HLOOKUP(DT$2,Recipes!$H:$GI,'Production Calculator'!$A74+2,FALSE)=0,0,HLOOKUP(DT$2,Recipes!$H:$GI,'Production Calculator'!$A74+2,FALSE)*$AK74))+IF($AO74=DT$3,$AM74/VLOOKUP($AO74,Data!$A$50:$B$56,2,FALSE),0)</f>
        <v>0</v>
      </c>
      <c r="DU74" s="11">
        <f>IF(DU$2=$A74,0,IF(HLOOKUP(DU$2,Recipes!$H:$GI,'Production Calculator'!$A74+2,FALSE)=0,0,HLOOKUP(DU$2,Recipes!$H:$GI,'Production Calculator'!$A74+2,FALSE)*$AK74))+IF($AO74=DU$3,$AM74/VLOOKUP($AO74,Data!$A$50:$B$56,2,FALSE),0)</f>
        <v>0</v>
      </c>
      <c r="DV74" s="11">
        <f>IF(DV$2=$A74,0,IF(HLOOKUP(DV$2,Recipes!$H:$GI,'Production Calculator'!$A74+2,FALSE)=0,0,HLOOKUP(DV$2,Recipes!$H:$GI,'Production Calculator'!$A74+2,FALSE)*$AK74))+IF($AO74=DV$3,$AM74/VLOOKUP($AO74,Data!$A$50:$B$56,2,FALSE),0)</f>
        <v>0</v>
      </c>
      <c r="DW74" s="11">
        <f>IF(DW$2=$A74,0,IF(HLOOKUP(DW$2,Recipes!$H:$GI,'Production Calculator'!$A74+2,FALSE)=0,0,HLOOKUP(DW$2,Recipes!$H:$GI,'Production Calculator'!$A74+2,FALSE)*$AK74))+IF($AO74=DW$3,$AM74/VLOOKUP($AO74,Data!$A$50:$B$56,2,FALSE),0)</f>
        <v>0</v>
      </c>
      <c r="DX74" s="11">
        <f>IF(DX$2=$A74,0,IF(HLOOKUP(DX$2,Recipes!$H:$GI,'Production Calculator'!$A74+2,FALSE)=0,0,HLOOKUP(DX$2,Recipes!$H:$GI,'Production Calculator'!$A74+2,FALSE)*$AK74))+IF($AO74=DX$3,$AM74/VLOOKUP($AO74,Data!$A$50:$B$56,2,FALSE),0)</f>
        <v>0</v>
      </c>
      <c r="DY74" s="11">
        <f>IF(DY$2=$A74,0,IF(HLOOKUP(DY$2,Recipes!$H:$GI,'Production Calculator'!$A74+2,FALSE)=0,0,HLOOKUP(DY$2,Recipes!$H:$GI,'Production Calculator'!$A74+2,FALSE)*$AK74))+IF($AO74=DY$3,$AM74/VLOOKUP($AO74,Data!$A$50:$B$56,2,FALSE),0)</f>
        <v>0</v>
      </c>
      <c r="DZ74" s="11">
        <f>IF(DZ$2=$A74,0,IF(HLOOKUP(DZ$2,Recipes!$H:$GI,'Production Calculator'!$A74+2,FALSE)=0,0,HLOOKUP(DZ$2,Recipes!$H:$GI,'Production Calculator'!$A74+2,FALSE)*$AK74))+IF($AO74=DZ$3,$AM74/VLOOKUP($AO74,Data!$A$50:$B$56,2,FALSE),0)</f>
        <v>0</v>
      </c>
      <c r="EA74" s="11">
        <f>IF(EA$2=$A74,0,IF(HLOOKUP(EA$2,Recipes!$H:$GI,'Production Calculator'!$A74+2,FALSE)=0,0,HLOOKUP(EA$2,Recipes!$H:$GI,'Production Calculator'!$A74+2,FALSE)*$AK74))+IF($AO74=EA$3,$AM74/VLOOKUP($AO74,Data!$A$50:$B$56,2,FALSE),0)</f>
        <v>0</v>
      </c>
      <c r="EB74" s="11">
        <f>IF(EB$2=$A74,0,IF(HLOOKUP(EB$2,Recipes!$H:$GI,'Production Calculator'!$A74+2,FALSE)=0,0,HLOOKUP(EB$2,Recipes!$H:$GI,'Production Calculator'!$A74+2,FALSE)*$AK74))+IF($AO74=EB$3,$AM74/VLOOKUP($AO74,Data!$A$50:$B$56,2,FALSE),0)</f>
        <v>0</v>
      </c>
      <c r="EC74" s="11">
        <f>IF(EC$2=$A74,0,IF(HLOOKUP(EC$2,Recipes!$H:$GI,'Production Calculator'!$A74+2,FALSE)=0,0,HLOOKUP(EC$2,Recipes!$H:$GI,'Production Calculator'!$A74+2,FALSE)*$AK74))+IF($AO74=EC$3,$AM74/VLOOKUP($AO74,Data!$A$50:$B$56,2,FALSE),0)</f>
        <v>0</v>
      </c>
      <c r="ED74" s="11">
        <f>IF(ED$2=$A74,0,IF(HLOOKUP(ED$2,Recipes!$H:$GI,'Production Calculator'!$A74+2,FALSE)=0,0,HLOOKUP(ED$2,Recipes!$H:$GI,'Production Calculator'!$A74+2,FALSE)*$AK74))+IF($AO74=ED$3,$AM74/VLOOKUP($AO74,Data!$A$50:$B$56,2,FALSE),0)</f>
        <v>0</v>
      </c>
      <c r="EE74" s="11">
        <f>IF(EE$2=$A74,0,IF(HLOOKUP(EE$2,Recipes!$H:$GI,'Production Calculator'!$A74+2,FALSE)=0,0,HLOOKUP(EE$2,Recipes!$H:$GI,'Production Calculator'!$A74+2,FALSE)*$AK74))+IF($AO74=EE$3,$AM74/VLOOKUP($AO74,Data!$A$50:$B$56,2,FALSE),0)</f>
        <v>0</v>
      </c>
      <c r="EF74" s="11">
        <f>IF(EF$2=$A74,0,IF(HLOOKUP(EF$2,Recipes!$H:$GI,'Production Calculator'!$A74+2,FALSE)=0,0,HLOOKUP(EF$2,Recipes!$H:$GI,'Production Calculator'!$A74+2,FALSE)*$AK74))+IF($AO74=EF$3,$AM74/VLOOKUP($AO74,Data!$A$50:$B$56,2,FALSE),0)</f>
        <v>0</v>
      </c>
      <c r="EG74" s="11">
        <f>IF(EG$2=$A74,0,IF(HLOOKUP(EG$2,Recipes!$H:$GI,'Production Calculator'!$A74+2,FALSE)=0,0,HLOOKUP(EG$2,Recipes!$H:$GI,'Production Calculator'!$A74+2,FALSE)*$AK74))+IF($AO74=EG$3,$AM74/VLOOKUP($AO74,Data!$A$50:$B$56,2,FALSE),0)</f>
        <v>0</v>
      </c>
      <c r="EH74" s="11">
        <f>IF(EH$2=$A74,0,IF(HLOOKUP(EH$2,Recipes!$H:$GI,'Production Calculator'!$A74+2,FALSE)=0,0,HLOOKUP(EH$2,Recipes!$H:$GI,'Production Calculator'!$A74+2,FALSE)*$AK74))+IF($AO74=EH$3,$AM74/VLOOKUP($AO74,Data!$A$50:$B$56,2,FALSE),0)</f>
        <v>0</v>
      </c>
      <c r="EI74" s="11">
        <f>IF(EI$2=$A74,0,IF(HLOOKUP(EI$2,Recipes!$H:$GI,'Production Calculator'!$A74+2,FALSE)=0,0,HLOOKUP(EI$2,Recipes!$H:$GI,'Production Calculator'!$A74+2,FALSE)*$AK74))+IF($AO74=EI$3,$AM74/VLOOKUP($AO74,Data!$A$50:$B$56,2,FALSE),0)</f>
        <v>0</v>
      </c>
      <c r="EJ74" s="11">
        <f>IF(EJ$2=$A74,0,IF(HLOOKUP(EJ$2,Recipes!$H:$GI,'Production Calculator'!$A74+2,FALSE)=0,0,HLOOKUP(EJ$2,Recipes!$H:$GI,'Production Calculator'!$A74+2,FALSE)*$AK74))+IF($AO74=EJ$3,$AM74/VLOOKUP($AO74,Data!$A$50:$B$56,2,FALSE),0)</f>
        <v>0</v>
      </c>
      <c r="EK74" s="11">
        <f>IF(EK$2=$A74,0,IF(HLOOKUP(EK$2,Recipes!$H:$GI,'Production Calculator'!$A74+2,FALSE)=0,0,HLOOKUP(EK$2,Recipes!$H:$GI,'Production Calculator'!$A74+2,FALSE)*$AK74))+IF($AO74=EK$3,$AM74/VLOOKUP($AO74,Data!$A$50:$B$56,2,FALSE),0)</f>
        <v>0</v>
      </c>
      <c r="EL74" s="11">
        <f>IF(EL$2=$A74,0,IF(HLOOKUP(EL$2,Recipes!$H:$GI,'Production Calculator'!$A74+2,FALSE)=0,0,HLOOKUP(EL$2,Recipes!$H:$GI,'Production Calculator'!$A74+2,FALSE)*$AK74))+IF($AO74=EL$3,$AM74/VLOOKUP($AO74,Data!$A$50:$B$56,2,FALSE),0)</f>
        <v>0</v>
      </c>
      <c r="EM74" s="11">
        <f>IF(EM$2=$A74,0,IF(HLOOKUP(EM$2,Recipes!$H:$GI,'Production Calculator'!$A74+2,FALSE)=0,0,HLOOKUP(EM$2,Recipes!$H:$GI,'Production Calculator'!$A74+2,FALSE)*$AK74))+IF($AO74=EM$3,$AM74/VLOOKUP($AO74,Data!$A$50:$B$56,2,FALSE),0)</f>
        <v>0</v>
      </c>
      <c r="EN74" s="11">
        <f>IF(EN$2=$A74,0,IF(HLOOKUP(EN$2,Recipes!$H:$GI,'Production Calculator'!$A74+2,FALSE)=0,0,HLOOKUP(EN$2,Recipes!$H:$GI,'Production Calculator'!$A74+2,FALSE)*$AK74))+IF($AO74=EN$3,$AM74/VLOOKUP($AO74,Data!$A$50:$B$56,2,FALSE),0)</f>
        <v>0</v>
      </c>
      <c r="EO74" s="11">
        <f>IF(EO$2=$A74,0,IF(HLOOKUP(EO$2,Recipes!$H:$GI,'Production Calculator'!$A74+2,FALSE)=0,0,HLOOKUP(EO$2,Recipes!$H:$GI,'Production Calculator'!$A74+2,FALSE)*$AK74))+IF($AO74=EO$3,$AM74/VLOOKUP($AO74,Data!$A$50:$B$56,2,FALSE),0)</f>
        <v>0</v>
      </c>
      <c r="EP74" s="11">
        <f>IF(EP$2=$A74,0,IF(HLOOKUP(EP$2,Recipes!$H:$GI,'Production Calculator'!$A74+2,FALSE)=0,0,HLOOKUP(EP$2,Recipes!$H:$GI,'Production Calculator'!$A74+2,FALSE)*$AK74))+IF($AO74=EP$3,$AM74/VLOOKUP($AO74,Data!$A$50:$B$56,2,FALSE),0)</f>
        <v>0</v>
      </c>
      <c r="EQ74" s="11">
        <f>IF(EQ$2=$A74,0,IF(HLOOKUP(EQ$2,Recipes!$H:$GI,'Production Calculator'!$A74+2,FALSE)=0,0,HLOOKUP(EQ$2,Recipes!$H:$GI,'Production Calculator'!$A74+2,FALSE)*$AK74))+IF($AO74=EQ$3,$AM74/VLOOKUP($AO74,Data!$A$50:$B$56,2,FALSE),0)</f>
        <v>0</v>
      </c>
      <c r="ER74" s="11">
        <f>IF(ER$2=$A74,0,IF(HLOOKUP(ER$2,Recipes!$H:$GI,'Production Calculator'!$A74+2,FALSE)=0,0,HLOOKUP(ER$2,Recipes!$H:$GI,'Production Calculator'!$A74+2,FALSE)*$AK74))+IF($AO74=ER$3,$AM74/VLOOKUP($AO74,Data!$A$50:$B$56,2,FALSE),0)</f>
        <v>0</v>
      </c>
      <c r="ES74" s="11">
        <f>IF(ES$2=$A74,0,IF(HLOOKUP(ES$2,Recipes!$H:$GI,'Production Calculator'!$A74+2,FALSE)=0,0,HLOOKUP(ES$2,Recipes!$H:$GI,'Production Calculator'!$A74+2,FALSE)*$AK74))+IF($AO74=ES$3,$AM74/VLOOKUP($AO74,Data!$A$50:$B$56,2,FALSE),0)</f>
        <v>0</v>
      </c>
      <c r="ET74" s="11">
        <f>IF(ET$2=$A74,0,IF(HLOOKUP(ET$2,Recipes!$H:$GI,'Production Calculator'!$A74+2,FALSE)=0,0,HLOOKUP(ET$2,Recipes!$H:$GI,'Production Calculator'!$A74+2,FALSE)*$AK74))+IF($AO74=ET$3,$AM74/VLOOKUP($AO74,Data!$A$50:$B$56,2,FALSE),0)</f>
        <v>0</v>
      </c>
      <c r="EU74" s="11">
        <f>IF(EU$2=$A74,0,IF(HLOOKUP(EU$2,Recipes!$H:$GI,'Production Calculator'!$A74+2,FALSE)=0,0,HLOOKUP(EU$2,Recipes!$H:$GI,'Production Calculator'!$A74+2,FALSE)*$AK74))+IF($AO74=EU$3,$AM74/VLOOKUP($AO74,Data!$A$50:$B$56,2,FALSE),0)</f>
        <v>0</v>
      </c>
      <c r="EV74" s="11">
        <f>IF(EV$2=$A74,0,IF(HLOOKUP(EV$2,Recipes!$H:$GI,'Production Calculator'!$A74+2,FALSE)=0,0,HLOOKUP(EV$2,Recipes!$H:$GI,'Production Calculator'!$A74+2,FALSE)*$AK74))+IF($AO74=EV$3,$AM74/VLOOKUP($AO74,Data!$A$50:$B$56,2,FALSE),0)</f>
        <v>0</v>
      </c>
      <c r="EW74" s="11">
        <f>IF(EW$2=$A74,0,IF(HLOOKUP(EW$2,Recipes!$H:$GI,'Production Calculator'!$A74+2,FALSE)=0,0,HLOOKUP(EW$2,Recipes!$H:$GI,'Production Calculator'!$A74+2,FALSE)*$AK74))+IF($AO74=EW$3,$AM74/VLOOKUP($AO74,Data!$A$50:$B$56,2,FALSE),0)</f>
        <v>0</v>
      </c>
      <c r="EX74" s="11">
        <f>IF(EX$2=$A74,0,IF(HLOOKUP(EX$2,Recipes!$H:$GI,'Production Calculator'!$A74+2,FALSE)=0,0,HLOOKUP(EX$2,Recipes!$H:$GI,'Production Calculator'!$A74+2,FALSE)*$AK74))+IF($AO74=EX$3,$AM74/VLOOKUP($AO74,Data!$A$50:$B$56,2,FALSE),0)</f>
        <v>0</v>
      </c>
      <c r="EY74" s="11">
        <f>IF(EY$2=$A74,0,IF(HLOOKUP(EY$2,Recipes!$H:$GI,'Production Calculator'!$A74+2,FALSE)=0,0,HLOOKUP(EY$2,Recipes!$H:$GI,'Production Calculator'!$A74+2,FALSE)*$AK74))+IF($AO74=EY$3,$AM74/VLOOKUP($AO74,Data!$A$50:$B$56,2,FALSE),0)</f>
        <v>0</v>
      </c>
      <c r="EZ74" s="11">
        <f>IF(EZ$2=$A74,0,IF(HLOOKUP(EZ$2,Recipes!$H:$GI,'Production Calculator'!$A74+2,FALSE)=0,0,HLOOKUP(EZ$2,Recipes!$H:$GI,'Production Calculator'!$A74+2,FALSE)*$AK74))+IF($AO74=EZ$3,$AM74/VLOOKUP($AO74,Data!$A$50:$B$56,2,FALSE),0)</f>
        <v>0</v>
      </c>
      <c r="FA74" s="11">
        <f>IF(FA$2=$A74,0,IF(HLOOKUP(FA$2,Recipes!$H:$GI,'Production Calculator'!$A74+2,FALSE)=0,0,HLOOKUP(FA$2,Recipes!$H:$GI,'Production Calculator'!$A74+2,FALSE)*$AK74))+IF($AO74=FA$3,$AM74/VLOOKUP($AO74,Data!$A$50:$B$56,2,FALSE),0)</f>
        <v>0</v>
      </c>
      <c r="FB74" s="11">
        <f>IF(FB$2=$A74,0,IF(HLOOKUP(FB$2,Recipes!$H:$GI,'Production Calculator'!$A74+2,FALSE)=0,0,HLOOKUP(FB$2,Recipes!$H:$GI,'Production Calculator'!$A74+2,FALSE)*$AK74))+IF($AO74=FB$3,$AM74/VLOOKUP($AO74,Data!$A$50:$B$56,2,FALSE),0)</f>
        <v>0</v>
      </c>
      <c r="FC74" s="11">
        <f>IF(FC$2=$A74,0,IF(HLOOKUP(FC$2,Recipes!$H:$GI,'Production Calculator'!$A74+2,FALSE)=0,0,HLOOKUP(FC$2,Recipes!$H:$GI,'Production Calculator'!$A74+2,FALSE)*$AK74))+IF($AO74=FC$3,$AM74/VLOOKUP($AO74,Data!$A$50:$B$56,2,FALSE),0)</f>
        <v>0</v>
      </c>
      <c r="FD74" s="11">
        <f>IF(FD$2=$A74,0,IF(HLOOKUP(FD$2,Recipes!$H:$GI,'Production Calculator'!$A74+2,FALSE)=0,0,HLOOKUP(FD$2,Recipes!$H:$GI,'Production Calculator'!$A74+2,FALSE)*$AK74))+IF($AO74=FD$3,$AM74/VLOOKUP($AO74,Data!$A$50:$B$56,2,FALSE),0)</f>
        <v>0</v>
      </c>
      <c r="FE74" s="11">
        <f>IF(FE$2=$A74,0,IF(HLOOKUP(FE$2,Recipes!$H:$GI,'Production Calculator'!$A74+2,FALSE)=0,0,HLOOKUP(FE$2,Recipes!$H:$GI,'Production Calculator'!$A74+2,FALSE)*$AK74))+IF($AO74=FE$3,$AM74/VLOOKUP($AO74,Data!$A$50:$B$56,2,FALSE),0)</f>
        <v>0</v>
      </c>
      <c r="FF74" s="11">
        <f>IF(FF$2=$A74,0,IF(HLOOKUP(FF$2,Recipes!$H:$GI,'Production Calculator'!$A74+2,FALSE)=0,0,HLOOKUP(FF$2,Recipes!$H:$GI,'Production Calculator'!$A74+2,FALSE)*$AK74))+IF($AO74=FF$3,$AM74/VLOOKUP($AO74,Data!$A$50:$B$56,2,FALSE),0)</f>
        <v>0</v>
      </c>
      <c r="FG74" s="11">
        <f>IF(FG$2=$A74,0,IF(HLOOKUP(FG$2,Recipes!$H:$GI,'Production Calculator'!$A74+2,FALSE)=0,0,HLOOKUP(FG$2,Recipes!$H:$GI,'Production Calculator'!$A74+2,FALSE)*$AK74))+IF($AO74=FG$3,$AM74/VLOOKUP($AO74,Data!$A$50:$B$56,2,FALSE),0)</f>
        <v>0</v>
      </c>
      <c r="FH74" s="11">
        <f>IF(FH$2=$A74,0,IF(HLOOKUP(FH$2,Recipes!$H:$GI,'Production Calculator'!$A74+2,FALSE)=0,0,HLOOKUP(FH$2,Recipes!$H:$GI,'Production Calculator'!$A74+2,FALSE)*$AK74))+IF($AO74=FH$3,$AM74/VLOOKUP($AO74,Data!$A$50:$B$56,2,FALSE),0)</f>
        <v>0</v>
      </c>
      <c r="FI74" s="11">
        <f>IF(FI$2=$A74,0,IF(HLOOKUP(FI$2,Recipes!$H:$GI,'Production Calculator'!$A74+2,FALSE)=0,0,HLOOKUP(FI$2,Recipes!$H:$GI,'Production Calculator'!$A74+2,FALSE)*$AK74))+IF($AO74=FI$3,$AM74/VLOOKUP($AO74,Data!$A$50:$B$56,2,FALSE),0)</f>
        <v>0</v>
      </c>
      <c r="FJ74" s="11">
        <f>IF(FJ$2=$A74,0,IF(HLOOKUP(FJ$2,Recipes!$H:$GI,'Production Calculator'!$A74+2,FALSE)=0,0,HLOOKUP(FJ$2,Recipes!$H:$GI,'Production Calculator'!$A74+2,FALSE)*$AK74))+IF($AO74=FJ$3,$AM74/VLOOKUP($AO74,Data!$A$50:$B$56,2,FALSE),0)</f>
        <v>0</v>
      </c>
      <c r="FK74" s="11">
        <f>IF(FK$2=$A74,0,IF(HLOOKUP(FK$2,Recipes!$H:$GI,'Production Calculator'!$A74+2,FALSE)=0,0,HLOOKUP(FK$2,Recipes!$H:$GI,'Production Calculator'!$A74+2,FALSE)*$AK74))+IF($AO74=FK$3,$AM74/VLOOKUP($AO74,Data!$A$50:$B$56,2,FALSE),0)</f>
        <v>0</v>
      </c>
      <c r="FL74" s="11">
        <f>IF(FL$2=$A74,0,IF(HLOOKUP(FL$2,Recipes!$H:$GI,'Production Calculator'!$A74+2,FALSE)=0,0,HLOOKUP(FL$2,Recipes!$H:$GI,'Production Calculator'!$A74+2,FALSE)*$AK74))+IF($AO74=FL$3,$AM74/VLOOKUP($AO74,Data!$A$50:$B$56,2,FALSE),0)</f>
        <v>0</v>
      </c>
      <c r="FM74" s="11">
        <f>IF(FM$2=$A74,0,IF(HLOOKUP(FM$2,Recipes!$H:$GI,'Production Calculator'!$A74+2,FALSE)=0,0,HLOOKUP(FM$2,Recipes!$H:$GI,'Production Calculator'!$A74+2,FALSE)*$AK74))+IF($AO74=FM$3,$AM74/VLOOKUP($AO74,Data!$A$50:$B$56,2,FALSE),0)</f>
        <v>0</v>
      </c>
      <c r="FN74" s="11">
        <f>IF(FN$2=$A74,0,IF(HLOOKUP(FN$2,Recipes!$H:$GI,'Production Calculator'!$A74+2,FALSE)=0,0,HLOOKUP(FN$2,Recipes!$H:$GI,'Production Calculator'!$A74+2,FALSE)*$AK74))+IF($AO74=FN$3,$AM74/VLOOKUP($AO74,Data!$A$50:$B$56,2,FALSE),0)</f>
        <v>0</v>
      </c>
      <c r="FO74" s="11">
        <f>IF(FO$2=$A74,0,IF(HLOOKUP(FO$2,Recipes!$H:$GI,'Production Calculator'!$A74+2,FALSE)=0,0,HLOOKUP(FO$2,Recipes!$H:$GI,'Production Calculator'!$A74+2,FALSE)*$AK74))+IF($AO74=FO$3,$AM74/VLOOKUP($AO74,Data!$A$50:$B$56,2,FALSE),0)</f>
        <v>0</v>
      </c>
      <c r="FP74" s="11">
        <f>IF(FP$2=$A74,0,IF(HLOOKUP(FP$2,Recipes!$H:$GI,'Production Calculator'!$A74+2,FALSE)=0,0,HLOOKUP(FP$2,Recipes!$H:$GI,'Production Calculator'!$A74+2,FALSE)*$AK74))+IF($AO74=FP$3,$AM74/VLOOKUP($AO74,Data!$A$50:$B$56,2,FALSE),0)</f>
        <v>0</v>
      </c>
      <c r="FQ74" s="11">
        <f>IF(FQ$2=$A74,0,IF(HLOOKUP(FQ$2,Recipes!$H:$GI,'Production Calculator'!$A74+2,FALSE)=0,0,HLOOKUP(FQ$2,Recipes!$H:$GI,'Production Calculator'!$A74+2,FALSE)*$AK74))+IF($AO74=FQ$3,$AM74/VLOOKUP($AO74,Data!$A$50:$B$56,2,FALSE),0)</f>
        <v>0</v>
      </c>
      <c r="FR74" s="11">
        <f>IF(FR$2=$A74,0,IF(HLOOKUP(FR$2,Recipes!$H:$GI,'Production Calculator'!$A74+2,FALSE)=0,0,HLOOKUP(FR$2,Recipes!$H:$GI,'Production Calculator'!$A74+2,FALSE)*$AK74))+IF($AO74=FR$3,$AM74/VLOOKUP($AO74,Data!$A$50:$B$56,2,FALSE),0)</f>
        <v>0</v>
      </c>
      <c r="FS74" s="11">
        <f>IF(FS$2=$A74,0,IF(HLOOKUP(FS$2,Recipes!$H:$GI,'Production Calculator'!$A74+2,FALSE)=0,0,HLOOKUP(FS$2,Recipes!$H:$GI,'Production Calculator'!$A74+2,FALSE)*$AK74))+IF($AO74=FS$3,$AM74/VLOOKUP($AO74,Data!$A$50:$B$56,2,FALSE),0)</f>
        <v>0</v>
      </c>
      <c r="FT74" s="11">
        <f>IF(FT$2=$A74,0,IF(HLOOKUP(FT$2,Recipes!$H:$GI,'Production Calculator'!$A74+2,FALSE)=0,0,HLOOKUP(FT$2,Recipes!$H:$GI,'Production Calculator'!$A74+2,FALSE)*$AK74))+IF($AO74=FT$3,$AM74/VLOOKUP($AO74,Data!$A$50:$B$56,2,FALSE),0)</f>
        <v>0</v>
      </c>
      <c r="FU74" s="11">
        <f>IF(FU$2=$A74,0,IF(HLOOKUP(FU$2,Recipes!$H:$GI,'Production Calculator'!$A74+2,FALSE)=0,0,HLOOKUP(FU$2,Recipes!$H:$GI,'Production Calculator'!$A74+2,FALSE)*$AK74))+IF($AO74=FU$3,$AM74/VLOOKUP($AO74,Data!$A$50:$B$56,2,FALSE),0)</f>
        <v>0</v>
      </c>
      <c r="FV74" s="11">
        <f>IF(FV$2=$A74,0,IF(HLOOKUP(FV$2,Recipes!$H:$GI,'Production Calculator'!$A74+2,FALSE)=0,0,HLOOKUP(FV$2,Recipes!$H:$GI,'Production Calculator'!$A74+2,FALSE)*$AK74))+IF($AO74=FV$3,$AM74/VLOOKUP($AO74,Data!$A$50:$B$56,2,FALSE),0)</f>
        <v>0</v>
      </c>
      <c r="FW74" s="11">
        <f>IF(FW$2=$A74,0,IF(HLOOKUP(FW$2,Recipes!$H:$GI,'Production Calculator'!$A74+2,FALSE)=0,0,HLOOKUP(FW$2,Recipes!$H:$GI,'Production Calculator'!$A74+2,FALSE)*$AK74))+IF($AO74=FW$3,$AM74/VLOOKUP($AO74,Data!$A$50:$B$56,2,FALSE),0)</f>
        <v>0</v>
      </c>
      <c r="FX74" s="11">
        <f>IF(FX$2=$A74,0,IF(HLOOKUP(FX$2,Recipes!$H:$GI,'Production Calculator'!$A74+2,FALSE)=0,0,HLOOKUP(FX$2,Recipes!$H:$GI,'Production Calculator'!$A74+2,FALSE)*$AK74))+IF($AO74=FX$3,$AM74/VLOOKUP($AO74,Data!$A$50:$B$56,2,FALSE),0)</f>
        <v>0</v>
      </c>
      <c r="FY74" s="11">
        <f>IF(FY$2=$A74,0,IF(HLOOKUP(FY$2,Recipes!$H:$GI,'Production Calculator'!$A74+2,FALSE)=0,0,HLOOKUP(FY$2,Recipes!$H:$GI,'Production Calculator'!$A74+2,FALSE)*$AK74))+IF($AO74=FY$3,$AM74/VLOOKUP($AO74,Data!$A$50:$B$56,2,FALSE),0)</f>
        <v>0</v>
      </c>
      <c r="FZ74" s="11">
        <f>IF(FZ$2=$A74,0,IF(HLOOKUP(FZ$2,Recipes!$H:$GI,'Production Calculator'!$A74+2,FALSE)=0,0,HLOOKUP(FZ$2,Recipes!$H:$GI,'Production Calculator'!$A74+2,FALSE)*$AK74))+IF($AO74=FZ$3,$AM74/VLOOKUP($AO74,Data!$A$50:$B$56,2,FALSE),0)</f>
        <v>0</v>
      </c>
      <c r="GA74" s="11">
        <f>IF(GA$2=$A74,0,IF(HLOOKUP(GA$2,Recipes!$H:$GI,'Production Calculator'!$A74+2,FALSE)=0,0,HLOOKUP(GA$2,Recipes!$H:$GI,'Production Calculator'!$A74+2,FALSE)*$AK74))+IF($AO74=GA$3,$AM74/VLOOKUP($AO74,Data!$A$50:$B$56,2,FALSE),0)</f>
        <v>0</v>
      </c>
      <c r="GB74" s="11">
        <f>IF(GB$2=$A74,0,IF(HLOOKUP(GB$2,Recipes!$H:$GI,'Production Calculator'!$A74+2,FALSE)=0,0,HLOOKUP(GB$2,Recipes!$H:$GI,'Production Calculator'!$A74+2,FALSE)*$AK74))+IF($AO74=GB$3,$AM74/VLOOKUP($AO74,Data!$A$50:$B$56,2,FALSE),0)</f>
        <v>0</v>
      </c>
      <c r="GC74" s="11">
        <f>IF(GC$2=$A74,0,IF(HLOOKUP(GC$2,Recipes!$H:$GI,'Production Calculator'!$A74+2,FALSE)=0,0,HLOOKUP(GC$2,Recipes!$H:$GI,'Production Calculator'!$A74+2,FALSE)*$AK74))+IF($AO74=GC$3,$AM74/VLOOKUP($AO74,Data!$A$50:$B$56,2,FALSE),0)</f>
        <v>0</v>
      </c>
      <c r="GD74" s="11">
        <f>IF(GD$2=$A74,0,IF(HLOOKUP(GD$2,Recipes!$H:$GI,'Production Calculator'!$A74+2,FALSE)=0,0,HLOOKUP(GD$2,Recipes!$H:$GI,'Production Calculator'!$A74+2,FALSE)*$AK74))+IF($AO74=GD$3,$AM74/VLOOKUP($AO74,Data!$A$50:$B$56,2,FALSE),0)</f>
        <v>0</v>
      </c>
      <c r="GE74" s="11">
        <f>IF(GE$2=$A74,0,IF(HLOOKUP(GE$2,Recipes!$H:$GI,'Production Calculator'!$A74+2,FALSE)=0,0,HLOOKUP(GE$2,Recipes!$H:$GI,'Production Calculator'!$A74+2,FALSE)*$AK74))+IF($AO74=GE$3,$AM74/VLOOKUP($AO74,Data!$A$50:$B$56,2,FALSE),0)</f>
        <v>0</v>
      </c>
      <c r="GF74" s="11">
        <f>IF(GF$2=$A74,0,IF(HLOOKUP(GF$2,Recipes!$H:$GI,'Production Calculator'!$A74+2,FALSE)=0,0,HLOOKUP(GF$2,Recipes!$H:$GI,'Production Calculator'!$A74+2,FALSE)*$AK74))+IF($AO74=GF$3,$AM74/VLOOKUP($AO74,Data!$A$50:$B$56,2,FALSE),0)</f>
        <v>0</v>
      </c>
      <c r="GG74" s="11">
        <f>IF(GG$2=$A74,0,IF(HLOOKUP(GG$2,Recipes!$H:$GI,'Production Calculator'!$A74+2,FALSE)=0,0,HLOOKUP(GG$2,Recipes!$H:$GI,'Production Calculator'!$A74+2,FALSE)*$AK74))+IF($AO74=GG$3,$AM74/VLOOKUP($AO74,Data!$A$50:$B$56,2,FALSE),0)</f>
        <v>0</v>
      </c>
      <c r="GH74" s="11">
        <f>IF(GH$2=$A74,0,IF(HLOOKUP(GH$2,Recipes!$H:$GI,'Production Calculator'!$A74+2,FALSE)=0,0,HLOOKUP(GH$2,Recipes!$H:$GI,'Production Calculator'!$A74+2,FALSE)*$AK74))+IF($AO74=GH$3,$AM74/VLOOKUP($AO74,Data!$A$50:$B$56,2,FALSE),0)</f>
        <v>0</v>
      </c>
      <c r="GI74" s="11">
        <f>IF(GI$2=$A74,0,IF(HLOOKUP(GI$2,Recipes!$H:$GI,'Production Calculator'!$A74+2,FALSE)=0,0,HLOOKUP(GI$2,Recipes!$H:$GI,'Production Calculator'!$A74+2,FALSE)*$AK74))+IF($AO74=GI$3,$AM74/VLOOKUP($AO74,Data!$A$50:$B$56,2,FALSE),0)</f>
        <v>0</v>
      </c>
      <c r="GJ74" s="11">
        <f>IF(GJ$2=$A74,0,IF(HLOOKUP(GJ$2,Recipes!$H:$GI,'Production Calculator'!$A74+2,FALSE)=0,0,HLOOKUP(GJ$2,Recipes!$H:$GI,'Production Calculator'!$A74+2,FALSE)*$AK74))+IF($AO74=GJ$3,$AM74/VLOOKUP($AO74,Data!$A$50:$B$56,2,FALSE),0)</f>
        <v>0</v>
      </c>
      <c r="GK74" s="11">
        <f>IF(GK$2=$A74,0,IF(HLOOKUP(GK$2,Recipes!$H:$GI,'Production Calculator'!$A74+2,FALSE)=0,0,HLOOKUP(GK$2,Recipes!$H:$GI,'Production Calculator'!$A74+2,FALSE)*$AK74))+IF($AO74=GK$3,$AM74/VLOOKUP($AO74,Data!$A$50:$B$56,2,FALSE),0)</f>
        <v>0</v>
      </c>
      <c r="GL74" s="11">
        <f>IF(GL$2=$A74,0,IF(HLOOKUP(GL$2,Recipes!$H:$GI,'Production Calculator'!$A74+2,FALSE)=0,0,HLOOKUP(GL$2,Recipes!$H:$GI,'Production Calculator'!$A74+2,FALSE)*$AK74))+IF($AO74=GL$3,$AM74/VLOOKUP($AO74,Data!$A$50:$B$56,2,FALSE),0)</f>
        <v>0</v>
      </c>
      <c r="GM74" s="11">
        <f>IF(GM$2=$A74,0,IF(HLOOKUP(GM$2,Recipes!$H:$GI,'Production Calculator'!$A74+2,FALSE)=0,0,HLOOKUP(GM$2,Recipes!$H:$GI,'Production Calculator'!$A74+2,FALSE)*$AK74))+IF($AO74=GM$3,$AM74/VLOOKUP($AO74,Data!$A$50:$B$56,2,FALSE),0)</f>
        <v>0</v>
      </c>
      <c r="GN74" s="11">
        <f>IF(GN$2=$A74,0,IF(HLOOKUP(GN$2,Recipes!$H:$GI,'Production Calculator'!$A74+2,FALSE)=0,0,HLOOKUP(GN$2,Recipes!$H:$GI,'Production Calculator'!$A74+2,FALSE)*$AK74))+IF($AO74=GN$3,$AM74/VLOOKUP($AO74,Data!$A$50:$B$56,2,FALSE),0)</f>
        <v>0</v>
      </c>
      <c r="GO74" s="11">
        <f>IF(GO$2=$A74,0,IF(HLOOKUP(GO$2,Recipes!$H:$GI,'Production Calculator'!$A74+2,FALSE)=0,0,HLOOKUP(GO$2,Recipes!$H:$GI,'Production Calculator'!$A74+2,FALSE)*$AK74))+IF($AO74=GO$3,$AM74/VLOOKUP($AO74,Data!$A$50:$B$56,2,FALSE),0)</f>
        <v>0</v>
      </c>
      <c r="GP74" s="11">
        <f>IF(GP$2=$A74,0,IF(HLOOKUP(GP$2,Recipes!$H:$GI,'Production Calculator'!$A74+2,FALSE)=0,0,HLOOKUP(GP$2,Recipes!$H:$GI,'Production Calculator'!$A74+2,FALSE)*$AK74))+IF($AO74=GP$3,$AM74/VLOOKUP($AO74,Data!$A$50:$B$56,2,FALSE),0)</f>
        <v>0</v>
      </c>
      <c r="GQ74" s="11">
        <f>IF(GQ$2=$A74,0,IF(HLOOKUP(GQ$2,Recipes!$H:$GI,'Production Calculator'!$A74+2,FALSE)=0,0,HLOOKUP(GQ$2,Recipes!$H:$GI,'Production Calculator'!$A74+2,FALSE)*$AK74))+IF($AO74=GQ$3,$AM74/VLOOKUP($AO74,Data!$A$50:$B$56,2,FALSE),0)</f>
        <v>0</v>
      </c>
      <c r="GR74" s="11">
        <f>IF(GR$2=$A74,0,IF(HLOOKUP(GR$2,Recipes!$H:$GI,'Production Calculator'!$A74+2,FALSE)=0,0,HLOOKUP(GR$2,Recipes!$H:$GI,'Production Calculator'!$A74+2,FALSE)*$AK74))+IF($AO74=GR$3,$AM74/VLOOKUP($AO74,Data!$A$50:$B$56,2,FALSE),0)</f>
        <v>0</v>
      </c>
      <c r="GS74" s="11">
        <f>IF(GS$2=$A74,0,IF(HLOOKUP(GS$2,Recipes!$H:$GI,'Production Calculator'!$A74+2,FALSE)=0,0,HLOOKUP(GS$2,Recipes!$H:$GI,'Production Calculator'!$A74+2,FALSE)*$AK74))+IF($AO74=GS$3,$AM74/VLOOKUP($AO74,Data!$A$50:$B$56,2,FALSE),0)</f>
        <v>0</v>
      </c>
      <c r="GT74" s="11">
        <f>IF(GT$2=$A74,0,IF(HLOOKUP(GT$2,Recipes!$H:$GI,'Production Calculator'!$A74+2,FALSE)=0,0,HLOOKUP(GT$2,Recipes!$H:$GI,'Production Calculator'!$A74+2,FALSE)*$AK74))+IF($AO74=GT$3,$AM74/VLOOKUP($AO74,Data!$A$50:$B$56,2,FALSE),0)</f>
        <v>0</v>
      </c>
      <c r="GU74" s="11">
        <f>IF(GU$2=$A74,0,IF(HLOOKUP(GU$2,Recipes!$H:$GI,'Production Calculator'!$A74+2,FALSE)=0,0,HLOOKUP(GU$2,Recipes!$H:$GI,'Production Calculator'!$A74+2,FALSE)*$AK74))+IF($AO74=GU$3,$AM74/VLOOKUP($AO74,Data!$A$50:$B$56,2,FALSE),0)</f>
        <v>0</v>
      </c>
      <c r="GV74" s="11">
        <f>IF(GV$2=$A74,0,IF(HLOOKUP(GV$2,Recipes!$H:$GI,'Production Calculator'!$A74+2,FALSE)=0,0,HLOOKUP(GV$2,Recipes!$H:$GI,'Production Calculator'!$A74+2,FALSE)*$AK74))+IF($AO74=GV$3,$AM74/VLOOKUP($AO74,Data!$A$50:$B$56,2,FALSE),0)</f>
        <v>0</v>
      </c>
      <c r="GW74" s="11">
        <f>IF(GW$2=$A74,0,IF(HLOOKUP(GW$2,Recipes!$H:$GI,'Production Calculator'!$A74+2,FALSE)=0,0,HLOOKUP(GW$2,Recipes!$H:$GI,'Production Calculator'!$A74+2,FALSE)*$AK74))+IF($AO74=GW$3,$AM74/VLOOKUP($AO74,Data!$A$50:$B$56,2,FALSE),0)</f>
        <v>0</v>
      </c>
      <c r="GX74" s="11">
        <f>IF(GX$2=$A74,0,IF(HLOOKUP(GX$2,Recipes!$H:$GI,'Production Calculator'!$A74+2,FALSE)=0,0,HLOOKUP(GX$2,Recipes!$H:$GI,'Production Calculator'!$A74+2,FALSE)*$AK74))+IF($AO74=GX$3,$AM74/VLOOKUP($AO74,Data!$A$50:$B$56,2,FALSE),0)</f>
        <v>0</v>
      </c>
      <c r="GY74" s="11">
        <f>IF(GY$2=$A74,0,IF(HLOOKUP(GY$2,Recipes!$H:$GI,'Production Calculator'!$A74+2,FALSE)=0,0,HLOOKUP(GY$2,Recipes!$H:$GI,'Production Calculator'!$A74+2,FALSE)*$AK74))+IF($AO74=GY$3,$AM74/VLOOKUP($AO74,Data!$A$50:$B$56,2,FALSE),0)</f>
        <v>0</v>
      </c>
      <c r="GZ74" s="11">
        <f>IF(GZ$2=$A74,0,IF(HLOOKUP(GZ$2,Recipes!$H:$GI,'Production Calculator'!$A74+2,FALSE)=0,0,HLOOKUP(GZ$2,Recipes!$H:$GI,'Production Calculator'!$A74+2,FALSE)*$AK74))+IF($AO74=GZ$3,$AM74/VLOOKUP($AO74,Data!$A$50:$B$56,2,FALSE),0)</f>
        <v>0</v>
      </c>
      <c r="HA74" s="11">
        <f>IF(HA$2=$A74,0,IF(HLOOKUP(HA$2,Recipes!$H:$GI,'Production Calculator'!$A74+2,FALSE)=0,0,HLOOKUP(HA$2,Recipes!$H:$GI,'Production Calculator'!$A74+2,FALSE)*$AK74))+IF($AO74=HA$3,$AM74/VLOOKUP($AO74,Data!$A$50:$B$56,2,FALSE),0)</f>
        <v>0</v>
      </c>
      <c r="HB74" s="11">
        <f>IF(HB$2=$A74,0,IF(HLOOKUP(HB$2,Recipes!$H:$GI,'Production Calculator'!$A74+2,FALSE)=0,0,HLOOKUP(HB$2,Recipes!$H:$GI,'Production Calculator'!$A74+2,FALSE)*$AK74))+IF($AO74=HB$3,$AM74/VLOOKUP($AO74,Data!$A$50:$B$56,2,FALSE),0)</f>
        <v>0</v>
      </c>
      <c r="HC74" s="11">
        <f>IF(HC$2=$A74,0,IF(HLOOKUP(HC$2,Recipes!$H:$GI,'Production Calculator'!$A74+2,FALSE)=0,0,HLOOKUP(HC$2,Recipes!$H:$GI,'Production Calculator'!$A74+2,FALSE)*$AK74))+IF($AO74=HC$3,$AM74/VLOOKUP($AO74,Data!$A$50:$B$56,2,FALSE),0)</f>
        <v>0</v>
      </c>
      <c r="HD74" s="11">
        <f>IF(HD$2=$A74,0,IF(HLOOKUP(HD$2,Recipes!$H:$GI,'Production Calculator'!$A74+2,FALSE)=0,0,HLOOKUP(HD$2,Recipes!$H:$GI,'Production Calculator'!$A74+2,FALSE)*$AK74))+IF($AO74=HD$3,$AM74/VLOOKUP($AO74,Data!$A$50:$B$56,2,FALSE),0)</f>
        <v>0</v>
      </c>
      <c r="HE74" s="11">
        <f>IF(HE$2=$A74,0,IF(HLOOKUP(HE$2,Recipes!$H:$GI,'Production Calculator'!$A74+2,FALSE)=0,0,HLOOKUP(HE$2,Recipes!$H:$GI,'Production Calculator'!$A74+2,FALSE)*$AK74))+IF($AO74=HE$3,$AM74/VLOOKUP($AO74,Data!$A$50:$B$56,2,FALSE),0)</f>
        <v>0</v>
      </c>
      <c r="HF74" s="11">
        <f>IF(HF$2=$A74,0,IF(HLOOKUP(HF$2,Recipes!$H:$GI,'Production Calculator'!$A74+2,FALSE)=0,0,HLOOKUP(HF$2,Recipes!$H:$GI,'Production Calculator'!$A74+2,FALSE)*$AK74))+IF($AO74=HF$3,$AM74/VLOOKUP($AO74,Data!$A$50:$B$56,2,FALSE),0)</f>
        <v>0</v>
      </c>
      <c r="HG74" s="11">
        <f>IF(HG$2=$A74,0,IF(HLOOKUP(HG$2,Recipes!$H:$GI,'Production Calculator'!$A74+2,FALSE)=0,0,HLOOKUP(HG$2,Recipes!$H:$GI,'Production Calculator'!$A74+2,FALSE)*$AK74))+IF($AO74=HG$3,$AM74/VLOOKUP($AO74,Data!$A$50:$B$56,2,FALSE),0)</f>
        <v>0</v>
      </c>
      <c r="HH74" s="11">
        <f>IF(HH$2=$A74,0,IF(HLOOKUP(HH$2,Recipes!$H:$GI,'Production Calculator'!$A74+2,FALSE)=0,0,HLOOKUP(HH$2,Recipes!$H:$GI,'Production Calculator'!$A74+2,FALSE)*$AK74))+IF($AO74=HH$3,$AM74/VLOOKUP($AO74,Data!$A$50:$B$56,2,FALSE),0)</f>
        <v>0</v>
      </c>
      <c r="HI74" s="11">
        <f>IF(HI$2=$A74,0,IF(HLOOKUP(HI$2,Recipes!$H:$GI,'Production Calculator'!$A74+2,FALSE)=0,0,HLOOKUP(HI$2,Recipes!$H:$GI,'Production Calculator'!$A74+2,FALSE)*$AK74))+IF($AO74=HI$3,$AM74/VLOOKUP($AO74,Data!$A$50:$B$56,2,FALSE),0)</f>
        <v>0</v>
      </c>
      <c r="HJ74" s="11">
        <f>IF(HJ$2=$A74,0,IF(HLOOKUP(HJ$2,Recipes!$H:$GI,'Production Calculator'!$A74+2,FALSE)=0,0,HLOOKUP(HJ$2,Recipes!$H:$GI,'Production Calculator'!$A74+2,FALSE)*$AK74))+IF($AO74=HJ$3,$AM74/VLOOKUP($AO74,Data!$A$50:$B$56,2,FALSE),0)</f>
        <v>0</v>
      </c>
      <c r="HK74" s="11">
        <f>IF(HK$2=$A74,0,IF(HLOOKUP(HK$2,Recipes!$H:$GI,'Production Calculator'!$A74+2,FALSE)=0,0,HLOOKUP(HK$2,Recipes!$H:$GI,'Production Calculator'!$A74+2,FALSE)*$AK74))+IF($AO74=HK$3,$AM74/VLOOKUP($AO74,Data!$A$50:$B$56,2,FALSE),0)</f>
        <v>0</v>
      </c>
      <c r="HL74" s="11">
        <f>IF(HL$2=$A74,0,IF(HLOOKUP(HL$2,Recipes!$H:$GI,'Production Calculator'!$A74+2,FALSE)=0,0,HLOOKUP(HL$2,Recipes!$H:$GI,'Production Calculator'!$A74+2,FALSE)*$AK74))+IF($AO74=HL$3,$AM74/VLOOKUP($AO74,Data!$A$50:$B$56,2,FALSE),0)</f>
        <v>0</v>
      </c>
      <c r="HM74" s="11">
        <f>IF(HM$2=$A74,0,IF(HLOOKUP(HM$2,Recipes!$H:$GI,'Production Calculator'!$A74+2,FALSE)=0,0,HLOOKUP(HM$2,Recipes!$H:$GI,'Production Calculator'!$A74+2,FALSE)*$AK74))+IF($AO74=HM$3,$AM74/VLOOKUP($AO74,Data!$A$50:$B$56,2,FALSE),0)</f>
        <v>0</v>
      </c>
      <c r="HN74" s="11">
        <f>IF(HN$2=$A74,0,IF(HLOOKUP(HN$2,Recipes!$H:$GI,'Production Calculator'!$A74+2,FALSE)=0,0,HLOOKUP(HN$2,Recipes!$H:$GI,'Production Calculator'!$A74+2,FALSE)*$AK74))+IF($AO74=HN$3,$AM74/VLOOKUP($AO74,Data!$A$50:$B$56,2,FALSE),0)</f>
        <v>0</v>
      </c>
      <c r="HO74" s="11">
        <f>IF(HO$2=$A74,0,IF(HLOOKUP(HO$2,Recipes!$H:$GI,'Production Calculator'!$A74+2,FALSE)=0,0,HLOOKUP(HO$2,Recipes!$H:$GI,'Production Calculator'!$A74+2,FALSE)*$AK74))+IF($AO74=HO$3,$AM74/VLOOKUP($AO74,Data!$A$50:$B$56,2,FALSE),0)</f>
        <v>0</v>
      </c>
      <c r="HP74" s="11">
        <f>IF(HP$2=$A74,0,IF(HLOOKUP(HP$2,Recipes!$H:$GI,'Production Calculator'!$A74+2,FALSE)=0,0,HLOOKUP(HP$2,Recipes!$H:$GI,'Production Calculator'!$A74+2,FALSE)*$AK74))+IF($AO74=HP$3,$AM74/VLOOKUP($AO74,Data!$A$50:$B$56,2,FALSE),0)</f>
        <v>0</v>
      </c>
      <c r="HQ74" s="11">
        <f>IF(HQ$2=$A74,0,IF(HLOOKUP(HQ$2,Recipes!$H:$GI,'Production Calculator'!$A74+2,FALSE)=0,0,HLOOKUP(HQ$2,Recipes!$H:$GI,'Production Calculator'!$A74+2,FALSE)*$AK74))+IF($AO74=HQ$3,$AM74/VLOOKUP($AO74,Data!$A$50:$B$56,2,FALSE),0)</f>
        <v>0</v>
      </c>
      <c r="HR74" s="11">
        <f>IF(HR$2=$A74,0,IF(HLOOKUP(HR$2,Recipes!$H:$GI,'Production Calculator'!$A74+2,FALSE)=0,0,HLOOKUP(HR$2,Recipes!$H:$GI,'Production Calculator'!$A74+2,FALSE)*$AK74))+IF($AO74=HR$3,$AM74/VLOOKUP($AO74,Data!$A$50:$B$56,2,FALSE),0)</f>
        <v>0</v>
      </c>
      <c r="HS74" s="121"/>
    </row>
    <row r="75" spans="1:227" x14ac:dyDescent="0.45">
      <c r="A75">
        <v>54</v>
      </c>
      <c r="B75" s="107" t="str">
        <f>VLOOKUP(A75,Recipes!A:B,2)</f>
        <v>Sulfur</v>
      </c>
      <c r="C75" s="128">
        <v>0</v>
      </c>
      <c r="D75" s="108">
        <f t="shared" si="117"/>
        <v>0</v>
      </c>
      <c r="E75" s="127" t="s">
        <v>8</v>
      </c>
      <c r="F75" s="109">
        <f>VLOOKUP(A75,Recipes!$A$3:$G$186,6,FALSE)</f>
        <v>2</v>
      </c>
      <c r="G75" s="109">
        <f>VLOOKUP(A75,Recipes!$A$3:$G$186,7,FALSE)</f>
        <v>1</v>
      </c>
      <c r="H75" s="110">
        <f t="shared" si="118"/>
        <v>0</v>
      </c>
      <c r="I75" s="109">
        <f>VLOOKUP(E75,Data!$A$2:$C$26,3, FALSE)</f>
        <v>2</v>
      </c>
      <c r="J75" s="149">
        <v>0</v>
      </c>
      <c r="K75" s="149">
        <v>0</v>
      </c>
      <c r="L75" s="149">
        <v>0</v>
      </c>
      <c r="M75" s="150">
        <v>0</v>
      </c>
      <c r="N75" s="150">
        <v>0</v>
      </c>
      <c r="O75" s="150">
        <v>0</v>
      </c>
      <c r="P75" s="151">
        <v>0</v>
      </c>
      <c r="Q75" s="151">
        <v>0</v>
      </c>
      <c r="R75" s="151">
        <v>0</v>
      </c>
      <c r="S75">
        <f t="shared" si="133"/>
        <v>0</v>
      </c>
      <c r="T75">
        <f t="shared" si="134"/>
        <v>0</v>
      </c>
      <c r="U75">
        <f t="shared" si="135"/>
        <v>0</v>
      </c>
      <c r="V75">
        <f t="shared" si="136"/>
        <v>0</v>
      </c>
      <c r="W75">
        <f t="shared" si="137"/>
        <v>0</v>
      </c>
      <c r="X75">
        <f t="shared" si="138"/>
        <v>0</v>
      </c>
      <c r="Y75">
        <f t="shared" si="139"/>
        <v>0</v>
      </c>
      <c r="Z75">
        <f t="shared" si="140"/>
        <v>0</v>
      </c>
      <c r="AA75">
        <f t="shared" si="141"/>
        <v>0</v>
      </c>
      <c r="AB75" s="111">
        <f>VLOOKUP($A75,Recipes!$A:$G,4)</f>
        <v>1</v>
      </c>
      <c r="AC75" s="111">
        <f>VLOOKUP($A75,Recipes!$A:$G,5)</f>
        <v>2</v>
      </c>
      <c r="AD75" s="111">
        <f t="shared" si="128"/>
        <v>2</v>
      </c>
      <c r="AE75" s="111">
        <f>VLOOKUP(E75,Data!$A$2:$F$26,5,FALSE)</f>
        <v>0</v>
      </c>
      <c r="AF75" s="111">
        <f>VLOOKUP(E75,Data!$A$2:$F$26,4,FALSE)</f>
        <v>210</v>
      </c>
      <c r="AG75" s="111">
        <f>VLOOKUP(E75,Data!$A$2:$B$26,2, FALSE)</f>
        <v>1.25</v>
      </c>
      <c r="AH75" s="111">
        <f>1+VLOOKUP($J$3,Data!$A$40:$D$48,2,FALSE)*$J75+VLOOKUP($K$3,Data!$A$40:$D$48,2,FALSE)*$K75+VLOOKUP($L$3,Data!$A$40:$D$48,2,FALSE)*$L75+VLOOKUP($M$3,Data!$A$40:$D$48,2,FALSE)*$M75+VLOOKUP($N$3,Data!$A$40:$D$48,2,FALSE)*$N75+VLOOKUP($O$3,Data!$A$40:$D$48,2,FALSE)*$O75+VLOOKUP($P$3,Data!$A$40:$D$48,2,FALSE)*$P75+VLOOKUP($Q$3,Data!$A$40:$D$48,2,FALSE)*$Q75+VLOOKUP($R$3,Data!$A$40:$D$48,2,FALSE)*$R75</f>
        <v>1</v>
      </c>
      <c r="AI75" s="111">
        <f>MAX(1+VLOOKUP($J$3,Data!$A$40:$D$48,3,FALSE)*$J75+VLOOKUP($K$3,Data!$A$40:$D$48,3,FALSE)*$K75+VLOOKUP($L$3,Data!$A$40:$D$48,3,FALSE)*$L75+VLOOKUP($M$3,Data!$A$40:$D$48,3,FALSE)*$M75+VLOOKUP($N$3,Data!$A$40:$D$48,3,FALSE)*$N75+VLOOKUP($O$3,Data!$A$40:$D$48,3,FALSE)*$O75+VLOOKUP($P$3,Data!$A$40:$D$48,3,FALSE)*$P75+VLOOKUP($Q$3,Data!$A$40:$D$48,3,FALSE)*$Q75+VLOOKUP($R$3,Data!$A$40:$D$48,3,FALSE)*$R75,0)</f>
        <v>1</v>
      </c>
      <c r="AJ75" s="111">
        <f>MAX(1-(VLOOKUP($J$3,Data!$A$40:$D$48,4,FALSE)*$J75+VLOOKUP($K$3,Data!$A$40:$D$48,4,FALSE)*$K75+VLOOKUP($L$3,Data!$A$40:$D$48,4,FALSE)*$L75+VLOOKUP($M$3,Data!$A$40:$D$48,4,FALSE)*$M75+VLOOKUP($N$3,Data!$A$40:$D$48,4,FALSE)*$N75+VLOOKUP($O$3,Data!$A$40:$D$48,4,FALSE)*$O75+VLOOKUP($P$3,Data!$A$40:$D$48,4,FALSE)*$P75+VLOOKUP($Q$3,Data!$A$40:$D$48,4,FALSE)*$Q75+VLOOKUP($R$3,Data!$A$40:$D$48,4,FALSE)*$R75),0.2)</f>
        <v>1</v>
      </c>
      <c r="AK75" s="112">
        <f t="shared" si="129"/>
        <v>0</v>
      </c>
      <c r="AL75" s="111">
        <f t="shared" si="130"/>
        <v>2.5</v>
      </c>
      <c r="AM75" s="111">
        <f t="shared" si="131"/>
        <v>0</v>
      </c>
      <c r="AN75" s="111">
        <f t="shared" si="132"/>
        <v>0</v>
      </c>
      <c r="AO75" s="131" t="s">
        <v>298</v>
      </c>
      <c r="AP75" s="11"/>
      <c r="AQ75" s="11">
        <f>IF(AQ$2=$A75,0,IF(HLOOKUP(AQ$2,Recipes!$H:$GI,'Production Calculator'!$A75+2,FALSE)=0,0,HLOOKUP(AQ$2,Recipes!$H:$GI,'Production Calculator'!$A75+2,FALSE)*$AK75))+IF($AO75=AQ$3,$AM75/VLOOKUP($AO75,Data!$A$50:$B$56,2,FALSE),0)</f>
        <v>0</v>
      </c>
      <c r="AR75" s="11">
        <f>IF(AR$2=$A75,0,IF(HLOOKUP(AR$2,Recipes!$H:$GI,'Production Calculator'!$A75+2,FALSE)=0,0,HLOOKUP(AR$2,Recipes!$H:$GI,'Production Calculator'!$A75+2,FALSE)*$AK75))+IF($AO75=AR$3,$AM75/VLOOKUP($AO75,Data!$A$50:$B$56,2,FALSE),0)</f>
        <v>0</v>
      </c>
      <c r="AS75" s="11">
        <f>IF(AS$2=$A75,0,IF(HLOOKUP(AS$2,Recipes!$H:$GI,'Production Calculator'!$A75+2,FALSE)=0,0,HLOOKUP(AS$2,Recipes!$H:$GI,'Production Calculator'!$A75+2,FALSE)*$AK75))+IF($AO75=AS$3,$AM75/VLOOKUP($AO75,Data!$A$50:$B$56,2,FALSE),0)</f>
        <v>0</v>
      </c>
      <c r="AT75" s="11">
        <f>IF(AT$2=$A75,0,IF(HLOOKUP(AT$2,Recipes!$H:$GI,'Production Calculator'!$A75+2,FALSE)=0,0,HLOOKUP(AT$2,Recipes!$H:$GI,'Production Calculator'!$A75+2,FALSE)*$AK75))+IF($AO75=AT$3,$AM75/VLOOKUP($AO75,Data!$A$50:$B$56,2,FALSE),0)</f>
        <v>0</v>
      </c>
      <c r="AU75" s="11">
        <f>IF(AU$2=$A75,0,IF(HLOOKUP(AU$2,Recipes!$H:$GI,'Production Calculator'!$A75+2,FALSE)=0,0,HLOOKUP(AU$2,Recipes!$H:$GI,'Production Calculator'!$A75+2,FALSE)*$AK75))+IF($AO75=AU$3,$AM75/VLOOKUP($AO75,Data!$A$50:$B$56,2,FALSE),0)</f>
        <v>0</v>
      </c>
      <c r="AV75" s="11">
        <f>IF(AV$2=$A75,0,IF(HLOOKUP(AV$2,Recipes!$H:$GI,'Production Calculator'!$A75+2,FALSE)=0,0,HLOOKUP(AV$2,Recipes!$H:$GI,'Production Calculator'!$A75+2,FALSE)*$AK75))+IF($AO75=AV$3,$AM75/VLOOKUP($AO75,Data!$A$50:$B$56,2,FALSE),0)</f>
        <v>0</v>
      </c>
      <c r="AW75" s="11">
        <f>IF(AW$2=$A75,0,IF(HLOOKUP(AW$2,Recipes!$H:$GI,'Production Calculator'!$A75+2,FALSE)=0,0,HLOOKUP(AW$2,Recipes!$H:$GI,'Production Calculator'!$A75+2,FALSE)*$AK75))+IF($AO75=AW$3,$AM75/VLOOKUP($AO75,Data!$A$50:$B$56,2,FALSE),0)</f>
        <v>0</v>
      </c>
      <c r="AX75" s="11">
        <f>IF(AX$2=$A75,0,IF(HLOOKUP(AX$2,Recipes!$H:$GI,'Production Calculator'!$A75+2,FALSE)=0,0,HLOOKUP(AX$2,Recipes!$H:$GI,'Production Calculator'!$A75+2,FALSE)*$AK75))+IF($AO75=AX$3,$AM75/VLOOKUP($AO75,Data!$A$50:$B$56,2,FALSE),0)</f>
        <v>0</v>
      </c>
      <c r="AY75" s="11">
        <f>IF(AY$2=$A75,0,IF(HLOOKUP(AY$2,Recipes!$H:$GI,'Production Calculator'!$A75+2,FALSE)=0,0,HLOOKUP(AY$2,Recipes!$H:$GI,'Production Calculator'!$A75+2,FALSE)*$AK75))+IF($AO75=AY$3,$AM75/VLOOKUP($AO75,Data!$A$50:$B$56,2,FALSE),0)</f>
        <v>0</v>
      </c>
      <c r="AZ75" s="11">
        <f>IF(AZ$2=$A75,0,IF(HLOOKUP(AZ$2,Recipes!$H:$GI,'Production Calculator'!$A75+2,FALSE)=0,0,HLOOKUP(AZ$2,Recipes!$H:$GI,'Production Calculator'!$A75+2,FALSE)*$AK75))+IF($AO75=AZ$3,$AM75/VLOOKUP($AO75,Data!$A$50:$B$56,2,FALSE),0)</f>
        <v>0</v>
      </c>
      <c r="BA75" s="11">
        <f>IF(BA$2=$A75,0,IF(HLOOKUP(BA$2,Recipes!$H:$GI,'Production Calculator'!$A75+2,FALSE)=0,0,HLOOKUP(BA$2,Recipes!$H:$GI,'Production Calculator'!$A75+2,FALSE)*$AK75))+IF($AO75=BA$3,$AM75/VLOOKUP($AO75,Data!$A$50:$B$56,2,FALSE),0)</f>
        <v>0</v>
      </c>
      <c r="BB75" s="11">
        <f>IF(BB$2=$A75,0,IF(HLOOKUP(BB$2,Recipes!$H:$GI,'Production Calculator'!$A75+2,FALSE)=0,0,HLOOKUP(BB$2,Recipes!$H:$GI,'Production Calculator'!$A75+2,FALSE)*$AK75))+IF($AO75=BB$3,$AM75/VLOOKUP($AO75,Data!$A$50:$B$56,2,FALSE),0)</f>
        <v>0</v>
      </c>
      <c r="BC75" s="11">
        <f>IF(BC$2=$A75,0,IF(HLOOKUP(BC$2,Recipes!$H:$GI,'Production Calculator'!$A75+2,FALSE)=0,0,HLOOKUP(BC$2,Recipes!$H:$GI,'Production Calculator'!$A75+2,FALSE)*$AK75))+IF($AO75=BC$3,$AM75/VLOOKUP($AO75,Data!$A$50:$B$56,2,FALSE),0)</f>
        <v>0</v>
      </c>
      <c r="BD75" s="11">
        <f>IF(BD$2=$A75,0,IF(HLOOKUP(BD$2,Recipes!$H:$GI,'Production Calculator'!$A75+2,FALSE)=0,0,HLOOKUP(BD$2,Recipes!$H:$GI,'Production Calculator'!$A75+2,FALSE)*$AK75))+IF($AO75=BD$3,$AM75/VLOOKUP($AO75,Data!$A$50:$B$56,2,FALSE),0)</f>
        <v>0</v>
      </c>
      <c r="BE75" s="11">
        <f>IF(BE$2=$A75,0,IF(HLOOKUP(BE$2,Recipes!$H:$GI,'Production Calculator'!$A75+2,FALSE)=0,0,HLOOKUP(BE$2,Recipes!$H:$GI,'Production Calculator'!$A75+2,FALSE)*$AK75))+IF($AO75=BE$3,$AM75/VLOOKUP($AO75,Data!$A$50:$B$56,2,FALSE),0)</f>
        <v>0</v>
      </c>
      <c r="BF75" s="11">
        <f>IF(BF$2=$A75,0,IF(HLOOKUP(BF$2,Recipes!$H:$GI,'Production Calculator'!$A75+2,FALSE)=0,0,HLOOKUP(BF$2,Recipes!$H:$GI,'Production Calculator'!$A75+2,FALSE)*$AK75))+IF($AO75=BF$3,$AM75/VLOOKUP($AO75,Data!$A$50:$B$56,2,FALSE),0)</f>
        <v>0</v>
      </c>
      <c r="BG75" s="11">
        <f>IF(BG$2=$A75,0,IF(HLOOKUP(BG$2,Recipes!$H:$GI,'Production Calculator'!$A75+2,FALSE)=0,0,HLOOKUP(BG$2,Recipes!$H:$GI,'Production Calculator'!$A75+2,FALSE)*$AK75))+IF($AO75=BG$3,$AM75/VLOOKUP($AO75,Data!$A$50:$B$56,2,FALSE),0)</f>
        <v>0</v>
      </c>
      <c r="BH75" s="11">
        <f>IF(BH$2=$A75,0,IF(HLOOKUP(BH$2,Recipes!$H:$GI,'Production Calculator'!$A75+2,FALSE)=0,0,HLOOKUP(BH$2,Recipes!$H:$GI,'Production Calculator'!$A75+2,FALSE)*$AK75))+IF($AO75=BH$3,$AM75/VLOOKUP($AO75,Data!$A$50:$B$56,2,FALSE),0)</f>
        <v>0</v>
      </c>
      <c r="BI75" s="11">
        <f>IF(BI$2=$A75,0,IF(HLOOKUP(BI$2,Recipes!$H:$GI,'Production Calculator'!$A75+2,FALSE)=0,0,HLOOKUP(BI$2,Recipes!$H:$GI,'Production Calculator'!$A75+2,FALSE)*$AK75))+IF($AO75=BI$3,$AM75/VLOOKUP($AO75,Data!$A$50:$B$56,2,FALSE),0)</f>
        <v>0</v>
      </c>
      <c r="BJ75" s="11">
        <f>IF(BJ$2=$A75,0,IF(HLOOKUP(BJ$2,Recipes!$H:$GI,'Production Calculator'!$A75+2,FALSE)=0,0,HLOOKUP(BJ$2,Recipes!$H:$GI,'Production Calculator'!$A75+2,FALSE)*$AK75))+IF($AO75=BJ$3,$AM75/VLOOKUP($AO75,Data!$A$50:$B$56,2,FALSE),0)</f>
        <v>0</v>
      </c>
      <c r="BK75" s="11">
        <f>IF(BK$2=$A75,0,IF(HLOOKUP(BK$2,Recipes!$H:$GI,'Production Calculator'!$A75+2,FALSE)=0,0,HLOOKUP(BK$2,Recipes!$H:$GI,'Production Calculator'!$A75+2,FALSE)*$AK75))+IF($AO75=BK$3,$AM75/VLOOKUP($AO75,Data!$A$50:$B$56,2,FALSE),0)</f>
        <v>0</v>
      </c>
      <c r="BL75" s="11">
        <f>IF(BL$2=$A75,0,IF(HLOOKUP(BL$2,Recipes!$H:$GI,'Production Calculator'!$A75+2,FALSE)=0,0,HLOOKUP(BL$2,Recipes!$H:$GI,'Production Calculator'!$A75+2,FALSE)*$AK75))+IF($AO75=BL$3,$AM75/VLOOKUP($AO75,Data!$A$50:$B$56,2,FALSE),0)</f>
        <v>0</v>
      </c>
      <c r="BM75" s="11">
        <f>IF(BM$2=$A75,0,IF(HLOOKUP(BM$2,Recipes!$H:$GI,'Production Calculator'!$A75+2,FALSE)=0,0,HLOOKUP(BM$2,Recipes!$H:$GI,'Production Calculator'!$A75+2,FALSE)*$AK75))+IF($AO75=BM$3,$AM75/VLOOKUP($AO75,Data!$A$50:$B$56,2,FALSE),0)</f>
        <v>0</v>
      </c>
      <c r="BN75" s="11">
        <f>IF(BN$2=$A75,0,IF(HLOOKUP(BN$2,Recipes!$H:$GI,'Production Calculator'!$A75+2,FALSE)=0,0,HLOOKUP(BN$2,Recipes!$H:$GI,'Production Calculator'!$A75+2,FALSE)*$AK75))+IF($AO75=BN$3,$AM75/VLOOKUP($AO75,Data!$A$50:$B$56,2,FALSE),0)</f>
        <v>0</v>
      </c>
      <c r="BO75" s="11">
        <f>IF(BO$2=$A75,0,IF(HLOOKUP(BO$2,Recipes!$H:$GI,'Production Calculator'!$A75+2,FALSE)=0,0,HLOOKUP(BO$2,Recipes!$H:$GI,'Production Calculator'!$A75+2,FALSE)*$AK75))+IF($AO75=BO$3,$AM75/VLOOKUP($AO75,Data!$A$50:$B$56,2,FALSE),0)</f>
        <v>0</v>
      </c>
      <c r="BP75" s="11">
        <f>IF(BP$2=$A75,0,IF(HLOOKUP(BP$2,Recipes!$H:$GI,'Production Calculator'!$A75+2,FALSE)=0,0,HLOOKUP(BP$2,Recipes!$H:$GI,'Production Calculator'!$A75+2,FALSE)*$AK75))+IF($AO75=BP$3,$AM75/VLOOKUP($AO75,Data!$A$50:$B$56,2,FALSE),0)</f>
        <v>0</v>
      </c>
      <c r="BQ75" s="11">
        <f>IF(BQ$2=$A75,0,IF(HLOOKUP(BQ$2,Recipes!$H:$GI,'Production Calculator'!$A75+2,FALSE)=0,0,HLOOKUP(BQ$2,Recipes!$H:$GI,'Production Calculator'!$A75+2,FALSE)*$AK75))+IF($AO75=BQ$3,$AM75/VLOOKUP($AO75,Data!$A$50:$B$56,2,FALSE),0)</f>
        <v>0</v>
      </c>
      <c r="BR75" s="11">
        <f>IF(BR$2=$A75,0,IF(HLOOKUP(BR$2,Recipes!$H:$GI,'Production Calculator'!$A75+2,FALSE)=0,0,HLOOKUP(BR$2,Recipes!$H:$GI,'Production Calculator'!$A75+2,FALSE)*$AK75))+IF($AO75=BR$3,$AM75/VLOOKUP($AO75,Data!$A$50:$B$56,2,FALSE),0)</f>
        <v>0</v>
      </c>
      <c r="BS75" s="11">
        <f>IF(BS$2=$A75,0,IF(HLOOKUP(BS$2,Recipes!$H:$GI,'Production Calculator'!$A75+2,FALSE)=0,0,HLOOKUP(BS$2,Recipes!$H:$GI,'Production Calculator'!$A75+2,FALSE)*$AK75))+IF($AO75=BS$3,$AM75/VLOOKUP($AO75,Data!$A$50:$B$56,2,FALSE),0)</f>
        <v>0</v>
      </c>
      <c r="BT75" s="11">
        <f>IF(BT$2=$A75,0,IF(HLOOKUP(BT$2,Recipes!$H:$GI,'Production Calculator'!$A75+2,FALSE)=0,0,HLOOKUP(BT$2,Recipes!$H:$GI,'Production Calculator'!$A75+2,FALSE)*$AK75))+IF($AO75=BT$3,$AM75/VLOOKUP($AO75,Data!$A$50:$B$56,2,FALSE),0)</f>
        <v>0</v>
      </c>
      <c r="BU75" s="11">
        <f>IF(BU$2=$A75,0,IF(HLOOKUP(BU$2,Recipes!$H:$GI,'Production Calculator'!$A75+2,FALSE)=0,0,HLOOKUP(BU$2,Recipes!$H:$GI,'Production Calculator'!$A75+2,FALSE)*$AK75))+IF($AO75=BU$3,$AM75/VLOOKUP($AO75,Data!$A$50:$B$56,2,FALSE),0)</f>
        <v>0</v>
      </c>
      <c r="BV75" s="11">
        <f>IF(BV$2=$A75,0,IF(HLOOKUP(BV$2,Recipes!$H:$GI,'Production Calculator'!$A75+2,FALSE)=0,0,HLOOKUP(BV$2,Recipes!$H:$GI,'Production Calculator'!$A75+2,FALSE)*$AK75))+IF($AO75=BV$3,$AM75/VLOOKUP($AO75,Data!$A$50:$B$56,2,FALSE),0)</f>
        <v>0</v>
      </c>
      <c r="BW75" s="11">
        <f>IF(BW$2=$A75,0,IF(HLOOKUP(BW$2,Recipes!$H:$GI,'Production Calculator'!$A75+2,FALSE)=0,0,HLOOKUP(BW$2,Recipes!$H:$GI,'Production Calculator'!$A75+2,FALSE)*$AK75))+IF($AO75=BW$3,$AM75/VLOOKUP($AO75,Data!$A$50:$B$56,2,FALSE),0)</f>
        <v>0</v>
      </c>
      <c r="BX75" s="11">
        <f>IF(BX$2=$A75,0,IF(HLOOKUP(BX$2,Recipes!$H:$GI,'Production Calculator'!$A75+2,FALSE)=0,0,HLOOKUP(BX$2,Recipes!$H:$GI,'Production Calculator'!$A75+2,FALSE)*$AK75))+IF($AO75=BX$3,$AM75/VLOOKUP($AO75,Data!$A$50:$B$56,2,FALSE),0)</f>
        <v>0</v>
      </c>
      <c r="BY75" s="11">
        <f>IF(BY$2=$A75,0,IF(HLOOKUP(BY$2,Recipes!$H:$GI,'Production Calculator'!$A75+2,FALSE)=0,0,HLOOKUP(BY$2,Recipes!$H:$GI,'Production Calculator'!$A75+2,FALSE)*$AK75))+IF($AO75=BY$3,$AM75/VLOOKUP($AO75,Data!$A$50:$B$56,2,FALSE),0)</f>
        <v>0</v>
      </c>
      <c r="BZ75" s="11">
        <f>IF(BZ$2=$A75,0,IF(HLOOKUP(BZ$2,Recipes!$H:$GI,'Production Calculator'!$A75+2,FALSE)=0,0,HLOOKUP(BZ$2,Recipes!$H:$GI,'Production Calculator'!$A75+2,FALSE)*$AK75))+IF($AO75=BZ$3,$AM75/VLOOKUP($AO75,Data!$A$50:$B$56,2,FALSE),0)</f>
        <v>0</v>
      </c>
      <c r="CA75" s="11">
        <f>IF(CA$2=$A75,0,IF(HLOOKUP(CA$2,Recipes!$H:$GI,'Production Calculator'!$A75+2,FALSE)=0,0,HLOOKUP(CA$2,Recipes!$H:$GI,'Production Calculator'!$A75+2,FALSE)*$AK75))+IF($AO75=CA$3,$AM75/VLOOKUP($AO75,Data!$A$50:$B$56,2,FALSE),0)</f>
        <v>0</v>
      </c>
      <c r="CB75" s="11">
        <f>IF(CB$2=$A75,0,IF(HLOOKUP(CB$2,Recipes!$H:$GI,'Production Calculator'!$A75+2,FALSE)=0,0,HLOOKUP(CB$2,Recipes!$H:$GI,'Production Calculator'!$A75+2,FALSE)*$AK75))+IF($AO75=CB$3,$AM75/VLOOKUP($AO75,Data!$A$50:$B$56,2,FALSE),0)</f>
        <v>0</v>
      </c>
      <c r="CC75" s="11">
        <f>IF(CC$2=$A75,0,IF(HLOOKUP(CC$2,Recipes!$H:$GI,'Production Calculator'!$A75+2,FALSE)=0,0,HLOOKUP(CC$2,Recipes!$H:$GI,'Production Calculator'!$A75+2,FALSE)*$AK75))+IF($AO75=CC$3,$AM75/VLOOKUP($AO75,Data!$A$50:$B$56,2,FALSE),0)</f>
        <v>0</v>
      </c>
      <c r="CD75" s="11">
        <f>IF(CD$2=$A75,0,IF(HLOOKUP(CD$2,Recipes!$H:$GI,'Production Calculator'!$A75+2,FALSE)=0,0,HLOOKUP(CD$2,Recipes!$H:$GI,'Production Calculator'!$A75+2,FALSE)*$AK75))+IF($AO75=CD$3,$AM75/VLOOKUP($AO75,Data!$A$50:$B$56,2,FALSE),0)</f>
        <v>0</v>
      </c>
      <c r="CE75" s="11">
        <f>IF(CE$2=$A75,0,IF(HLOOKUP(CE$2,Recipes!$H:$GI,'Production Calculator'!$A75+2,FALSE)=0,0,HLOOKUP(CE$2,Recipes!$H:$GI,'Production Calculator'!$A75+2,FALSE)*$AK75))+IF($AO75=CE$3,$AM75/VLOOKUP($AO75,Data!$A$50:$B$56,2,FALSE),0)</f>
        <v>0</v>
      </c>
      <c r="CF75" s="11">
        <f>IF(CF$2=$A75,0,IF(HLOOKUP(CF$2,Recipes!$H:$GI,'Production Calculator'!$A75+2,FALSE)=0,0,HLOOKUP(CF$2,Recipes!$H:$GI,'Production Calculator'!$A75+2,FALSE)*$AK75))+IF($AO75=CF$3,$AM75/VLOOKUP($AO75,Data!$A$50:$B$56,2,FALSE),0)</f>
        <v>0</v>
      </c>
      <c r="CG75" s="11">
        <f>IF(CG$2=$A75,0,IF(HLOOKUP(CG$2,Recipes!$H:$GI,'Production Calculator'!$A75+2,FALSE)=0,0,HLOOKUP(CG$2,Recipes!$H:$GI,'Production Calculator'!$A75+2,FALSE)*$AK75))+IF($AO75=CG$3,$AM75/VLOOKUP($AO75,Data!$A$50:$B$56,2,FALSE),0)</f>
        <v>0</v>
      </c>
      <c r="CH75" s="11">
        <f>IF(CH$2=$A75,0,IF(HLOOKUP(CH$2,Recipes!$H:$GI,'Production Calculator'!$A75+2,FALSE)=0,0,HLOOKUP(CH$2,Recipes!$H:$GI,'Production Calculator'!$A75+2,FALSE)*$AK75))+IF($AO75=CH$3,$AM75/VLOOKUP($AO75,Data!$A$50:$B$56,2,FALSE),0)</f>
        <v>0</v>
      </c>
      <c r="CI75" s="11">
        <f>IF(CI$2=$A75,0,IF(HLOOKUP(CI$2,Recipes!$H:$GI,'Production Calculator'!$A75+2,FALSE)=0,0,HLOOKUP(CI$2,Recipes!$H:$GI,'Production Calculator'!$A75+2,FALSE)*$AK75))+IF($AO75=CI$3,$AM75/VLOOKUP($AO75,Data!$A$50:$B$56,2,FALSE),0)</f>
        <v>0</v>
      </c>
      <c r="CJ75" s="11">
        <f>IF(CJ$2=$A75,0,IF(HLOOKUP(CJ$2,Recipes!$H:$GI,'Production Calculator'!$A75+2,FALSE)=0,0,HLOOKUP(CJ$2,Recipes!$H:$GI,'Production Calculator'!$A75+2,FALSE)*$AK75))+IF($AO75=CJ$3,$AM75/VLOOKUP($AO75,Data!$A$50:$B$56,2,FALSE),0)</f>
        <v>0</v>
      </c>
      <c r="CK75" s="11">
        <f>IF(CK$2=$A75,0,IF(HLOOKUP(CK$2,Recipes!$H:$GI,'Production Calculator'!$A75+2,FALSE)=0,0,HLOOKUP(CK$2,Recipes!$H:$GI,'Production Calculator'!$A75+2,FALSE)*$AK75))+IF($AO75=CK$3,$AM75/VLOOKUP($AO75,Data!$A$50:$B$56,2,FALSE),0)</f>
        <v>0</v>
      </c>
      <c r="CL75" s="11">
        <f>IF(CL$2=$A75,0,IF(HLOOKUP(CL$2,Recipes!$H:$GI,'Production Calculator'!$A75+2,FALSE)=0,0,HLOOKUP(CL$2,Recipes!$H:$GI,'Production Calculator'!$A75+2,FALSE)*$AK75))+IF($AO75=CL$3,$AM75/VLOOKUP($AO75,Data!$A$50:$B$56,2,FALSE),0)</f>
        <v>0</v>
      </c>
      <c r="CM75" s="11">
        <f>IF(CM$2=$A75,0,IF(HLOOKUP(CM$2,Recipes!$H:$GI,'Production Calculator'!$A75+2,FALSE)=0,0,HLOOKUP(CM$2,Recipes!$H:$GI,'Production Calculator'!$A75+2,FALSE)*$AK75))+IF($AO75=CM$3,$AM75/VLOOKUP($AO75,Data!$A$50:$B$56,2,FALSE),0)</f>
        <v>0</v>
      </c>
      <c r="CN75" s="11">
        <f>IF(CN$2=$A75,0,IF(HLOOKUP(CN$2,Recipes!$H:$GI,'Production Calculator'!$A75+2,FALSE)=0,0,HLOOKUP(CN$2,Recipes!$H:$GI,'Production Calculator'!$A75+2,FALSE)*$AK75))+IF($AO75=CN$3,$AM75/VLOOKUP($AO75,Data!$A$50:$B$56,2,FALSE),0)</f>
        <v>0</v>
      </c>
      <c r="CO75" s="11">
        <f>IF(CO$2=$A75,0,IF(HLOOKUP(CO$2,Recipes!$H:$GI,'Production Calculator'!$A75+2,FALSE)=0,0,HLOOKUP(CO$2,Recipes!$H:$GI,'Production Calculator'!$A75+2,FALSE)*$AK75))+IF($AO75=CO$3,$AM75/VLOOKUP($AO75,Data!$A$50:$B$56,2,FALSE),0)</f>
        <v>0</v>
      </c>
      <c r="CP75" s="11">
        <f>IF(CP$2=$A75,0,IF(HLOOKUP(CP$2,Recipes!$H:$GI,'Production Calculator'!$A75+2,FALSE)=0,0,HLOOKUP(CP$2,Recipes!$H:$GI,'Production Calculator'!$A75+2,FALSE)*$AK75))+IF($AO75=CP$3,$AM75/VLOOKUP($AO75,Data!$A$50:$B$56,2,FALSE),0)</f>
        <v>0</v>
      </c>
      <c r="CQ75" s="11">
        <f>IF(CQ$2=$A75,0,IF(HLOOKUP(CQ$2,Recipes!$H:$GI,'Production Calculator'!$A75+2,FALSE)=0,0,HLOOKUP(CQ$2,Recipes!$H:$GI,'Production Calculator'!$A75+2,FALSE)*$AK75))+IF($AO75=CQ$3,$AM75/VLOOKUP($AO75,Data!$A$50:$B$56,2,FALSE),0)</f>
        <v>0</v>
      </c>
      <c r="CR75" s="11">
        <f>IF(CR$2=$A75,0,IF(HLOOKUP(CR$2,Recipes!$H:$GI,'Production Calculator'!$A75+2,FALSE)=0,0,HLOOKUP(CR$2,Recipes!$H:$GI,'Production Calculator'!$A75+2,FALSE)*$AK75))+IF($AO75=CR$3,$AM75/VLOOKUP($AO75,Data!$A$50:$B$56,2,FALSE),0)</f>
        <v>0</v>
      </c>
      <c r="CS75" s="11">
        <f>IF(CS$2=$A75,0,IF(HLOOKUP(CS$2,Recipes!$H:$GI,'Production Calculator'!$A75+2,FALSE)=0,0,HLOOKUP(CS$2,Recipes!$H:$GI,'Production Calculator'!$A75+2,FALSE)*$AK75))+IF($AO75=CS$3,$AM75/VLOOKUP($AO75,Data!$A$50:$B$56,2,FALSE),0)</f>
        <v>0</v>
      </c>
      <c r="CT75" s="11">
        <f>IF(CT$2=$A75,0,IF(HLOOKUP(CT$2,Recipes!$H:$GI,'Production Calculator'!$A75+2,FALSE)=0,0,HLOOKUP(CT$2,Recipes!$H:$GI,'Production Calculator'!$A75+2,FALSE)*$AK75))+IF($AO75=CT$3,$AM75/VLOOKUP($AO75,Data!$A$50:$B$56,2,FALSE),0)</f>
        <v>0</v>
      </c>
      <c r="CU75" s="11">
        <f>IF(CU$2=$A75,0,IF(HLOOKUP(CU$2,Recipes!$H:$GI,'Production Calculator'!$A75+2,FALSE)=0,0,HLOOKUP(CU$2,Recipes!$H:$GI,'Production Calculator'!$A75+2,FALSE)*$AK75))+IF($AO75=CU$3,$AM75/VLOOKUP($AO75,Data!$A$50:$B$56,2,FALSE),0)</f>
        <v>0</v>
      </c>
      <c r="CV75" s="11">
        <f>IF(CV$2=$A75,0,IF(HLOOKUP(CV$2,Recipes!$H:$GI,'Production Calculator'!$A75+2,FALSE)=0,0,HLOOKUP(CV$2,Recipes!$H:$GI,'Production Calculator'!$A75+2,FALSE)*$AK75))+IF($AO75=CV$3,$AM75/VLOOKUP($AO75,Data!$A$50:$B$56,2,FALSE),0)</f>
        <v>0</v>
      </c>
      <c r="CW75" s="11">
        <f>IF(CW$2=$A75,0,IF(HLOOKUP(CW$2,Recipes!$H:$GI,'Production Calculator'!$A75+2,FALSE)=0,0,HLOOKUP(CW$2,Recipes!$H:$GI,'Production Calculator'!$A75+2,FALSE)*$AK75))+IF($AO75=CW$3,$AM75/VLOOKUP($AO75,Data!$A$50:$B$56,2,FALSE),0)</f>
        <v>0</v>
      </c>
      <c r="CX75" s="11">
        <f>IF(CX$2=$A75,0,IF(HLOOKUP(CX$2,Recipes!$H:$GI,'Production Calculator'!$A75+2,FALSE)=0,0,HLOOKUP(CX$2,Recipes!$H:$GI,'Production Calculator'!$A75+2,FALSE)*$AK75))+IF($AO75=CX$3,$AM75/VLOOKUP($AO75,Data!$A$50:$B$56,2,FALSE),0)</f>
        <v>0</v>
      </c>
      <c r="CY75" s="11">
        <f>IF(CY$2=$A75,0,IF(HLOOKUP(CY$2,Recipes!$H:$GI,'Production Calculator'!$A75+2,FALSE)=0,0,HLOOKUP(CY$2,Recipes!$H:$GI,'Production Calculator'!$A75+2,FALSE)*$AK75))+IF($AO75=CY$3,$AM75/VLOOKUP($AO75,Data!$A$50:$B$56,2,FALSE),0)</f>
        <v>0</v>
      </c>
      <c r="CZ75" s="11">
        <f>IF(CZ$2=$A75,0,IF(HLOOKUP(CZ$2,Recipes!$H:$GI,'Production Calculator'!$A75+2,FALSE)=0,0,HLOOKUP(CZ$2,Recipes!$H:$GI,'Production Calculator'!$A75+2,FALSE)*$AK75))+IF($AO75=CZ$3,$AM75/VLOOKUP($AO75,Data!$A$50:$B$56,2,FALSE),0)</f>
        <v>0</v>
      </c>
      <c r="DA75" s="11">
        <f>IF(DA$2=$A75,0,IF(HLOOKUP(DA$2,Recipes!$H:$GI,'Production Calculator'!$A75+2,FALSE)=0,0,HLOOKUP(DA$2,Recipes!$H:$GI,'Production Calculator'!$A75+2,FALSE)*$AK75))+IF($AO75=DA$3,$AM75/VLOOKUP($AO75,Data!$A$50:$B$56,2,FALSE),0)</f>
        <v>0</v>
      </c>
      <c r="DB75" s="11">
        <f>IF(DB$2=$A75,0,IF(HLOOKUP(DB$2,Recipes!$H:$GI,'Production Calculator'!$A75+2,FALSE)=0,0,HLOOKUP(DB$2,Recipes!$H:$GI,'Production Calculator'!$A75+2,FALSE)*$AK75))+IF($AO75=DB$3,$AM75/VLOOKUP($AO75,Data!$A$50:$B$56,2,FALSE),0)</f>
        <v>0</v>
      </c>
      <c r="DC75" s="11">
        <f>IF(DC$2=$A75,0,IF(HLOOKUP(DC$2,Recipes!$H:$GI,'Production Calculator'!$A75+2,FALSE)=0,0,HLOOKUP(DC$2,Recipes!$H:$GI,'Production Calculator'!$A75+2,FALSE)*$AK75))+IF($AO75=DC$3,$AM75/VLOOKUP($AO75,Data!$A$50:$B$56,2,FALSE),0)</f>
        <v>0</v>
      </c>
      <c r="DD75" s="11">
        <f>IF(DD$2=$A75,0,IF(HLOOKUP(DD$2,Recipes!$H:$GI,'Production Calculator'!$A75+2,FALSE)=0,0,HLOOKUP(DD$2,Recipes!$H:$GI,'Production Calculator'!$A75+2,FALSE)*$AK75))+IF($AO75=DD$3,$AM75/VLOOKUP($AO75,Data!$A$50:$B$56,2,FALSE),0)</f>
        <v>0</v>
      </c>
      <c r="DE75" s="11">
        <f>IF(DE$2=$A75,0,IF(HLOOKUP(DE$2,Recipes!$H:$GI,'Production Calculator'!$A75+2,FALSE)=0,0,HLOOKUP(DE$2,Recipes!$H:$GI,'Production Calculator'!$A75+2,FALSE)*$AK75))+IF($AO75=DE$3,$AM75/VLOOKUP($AO75,Data!$A$50:$B$56,2,FALSE),0)</f>
        <v>0</v>
      </c>
      <c r="DF75" s="11">
        <f>IF(DF$2=$A75,0,IF(HLOOKUP(DF$2,Recipes!$H:$GI,'Production Calculator'!$A75+2,FALSE)=0,0,HLOOKUP(DF$2,Recipes!$H:$GI,'Production Calculator'!$A75+2,FALSE)*$AK75))+IF($AO75=DF$3,$AM75/VLOOKUP($AO75,Data!$A$50:$B$56,2,FALSE),0)</f>
        <v>0</v>
      </c>
      <c r="DG75" s="11">
        <f>IF(DG$2=$A75,0,IF(HLOOKUP(DG$2,Recipes!$H:$GI,'Production Calculator'!$A75+2,FALSE)=0,0,HLOOKUP(DG$2,Recipes!$H:$GI,'Production Calculator'!$A75+2,FALSE)*$AK75))+IF($AO75=DG$3,$AM75/VLOOKUP($AO75,Data!$A$50:$B$56,2,FALSE),0)</f>
        <v>0</v>
      </c>
      <c r="DH75" s="11">
        <f>IF(DH$2=$A75,0,IF(HLOOKUP(DH$2,Recipes!$H:$GI,'Production Calculator'!$A75+2,FALSE)=0,0,HLOOKUP(DH$2,Recipes!$H:$GI,'Production Calculator'!$A75+2,FALSE)*$AK75))+IF($AO75=DH$3,$AM75/VLOOKUP($AO75,Data!$A$50:$B$56,2,FALSE),0)</f>
        <v>0</v>
      </c>
      <c r="DI75" s="11">
        <f>IF(DI$2=$A75,0,IF(HLOOKUP(DI$2,Recipes!$H:$GI,'Production Calculator'!$A75+2,FALSE)=0,0,HLOOKUP(DI$2,Recipes!$H:$GI,'Production Calculator'!$A75+2,FALSE)*$AK75))+IF($AO75=DI$3,$AM75/VLOOKUP($AO75,Data!$A$50:$B$56,2,FALSE),0)</f>
        <v>0</v>
      </c>
      <c r="DJ75" s="11">
        <f>IF(DJ$2=$A75,0,IF(HLOOKUP(DJ$2,Recipes!$H:$GI,'Production Calculator'!$A75+2,FALSE)=0,0,HLOOKUP(DJ$2,Recipes!$H:$GI,'Production Calculator'!$A75+2,FALSE)*$AK75))+IF($AO75=DJ$3,$AM75/VLOOKUP($AO75,Data!$A$50:$B$56,2,FALSE),0)</f>
        <v>0</v>
      </c>
      <c r="DK75" s="11">
        <f>IF(DK$2=$A75,0,IF(HLOOKUP(DK$2,Recipes!$H:$GI,'Production Calculator'!$A75+2,FALSE)=0,0,HLOOKUP(DK$2,Recipes!$H:$GI,'Production Calculator'!$A75+2,FALSE)*$AK75))+IF($AO75=DK$3,$AM75/VLOOKUP($AO75,Data!$A$50:$B$56,2,FALSE),0)</f>
        <v>0</v>
      </c>
      <c r="DL75" s="11">
        <f>IF(DL$2=$A75,0,IF(HLOOKUP(DL$2,Recipes!$H:$GI,'Production Calculator'!$A75+2,FALSE)=0,0,HLOOKUP(DL$2,Recipes!$H:$GI,'Production Calculator'!$A75+2,FALSE)*$AK75))+IF($AO75=DL$3,$AM75/VLOOKUP($AO75,Data!$A$50:$B$56,2,FALSE),0)</f>
        <v>0</v>
      </c>
      <c r="DM75" s="11">
        <f>IF(DM$2=$A75,0,IF(HLOOKUP(DM$2,Recipes!$H:$GI,'Production Calculator'!$A75+2,FALSE)=0,0,HLOOKUP(DM$2,Recipes!$H:$GI,'Production Calculator'!$A75+2,FALSE)*$AK75))+IF($AO75=DM$3,$AM75/VLOOKUP($AO75,Data!$A$50:$B$56,2,FALSE),0)</f>
        <v>0</v>
      </c>
      <c r="DN75" s="11">
        <f>IF(DN$2=$A75,0,IF(HLOOKUP(DN$2,Recipes!$H:$GI,'Production Calculator'!$A75+2,FALSE)=0,0,HLOOKUP(DN$2,Recipes!$H:$GI,'Production Calculator'!$A75+2,FALSE)*$AK75))+IF($AO75=DN$3,$AM75/VLOOKUP($AO75,Data!$A$50:$B$56,2,FALSE),0)</f>
        <v>0</v>
      </c>
      <c r="DO75" s="11">
        <f>IF(DO$2=$A75,0,IF(HLOOKUP(DO$2,Recipes!$H:$GI,'Production Calculator'!$A75+2,FALSE)=0,0,HLOOKUP(DO$2,Recipes!$H:$GI,'Production Calculator'!$A75+2,FALSE)*$AK75))+IF($AO75=DO$3,$AM75/VLOOKUP($AO75,Data!$A$50:$B$56,2,FALSE),0)</f>
        <v>0</v>
      </c>
      <c r="DP75" s="11">
        <f>IF(DP$2=$A75,0,IF(HLOOKUP(DP$2,Recipes!$H:$GI,'Production Calculator'!$A75+2,FALSE)=0,0,HLOOKUP(DP$2,Recipes!$H:$GI,'Production Calculator'!$A75+2,FALSE)*$AK75))+IF($AO75=DP$3,$AM75/VLOOKUP($AO75,Data!$A$50:$B$56,2,FALSE),0)</f>
        <v>0</v>
      </c>
      <c r="DQ75" s="11">
        <f>IF(DQ$2=$A75,0,IF(HLOOKUP(DQ$2,Recipes!$H:$GI,'Production Calculator'!$A75+2,FALSE)=0,0,HLOOKUP(DQ$2,Recipes!$H:$GI,'Production Calculator'!$A75+2,FALSE)*$AK75))+IF($AO75=DQ$3,$AM75/VLOOKUP($AO75,Data!$A$50:$B$56,2,FALSE),0)</f>
        <v>0</v>
      </c>
      <c r="DR75" s="11">
        <f>IF(DR$2=$A75,0,IF(HLOOKUP(DR$2,Recipes!$H:$GI,'Production Calculator'!$A75+2,FALSE)=0,0,HLOOKUP(DR$2,Recipes!$H:$GI,'Production Calculator'!$A75+2,FALSE)*$AK75))+IF($AO75=DR$3,$AM75/VLOOKUP($AO75,Data!$A$50:$B$56,2,FALSE),0)</f>
        <v>0</v>
      </c>
      <c r="DS75" s="11">
        <f>IF(DS$2=$A75,0,IF(HLOOKUP(DS$2,Recipes!$H:$GI,'Production Calculator'!$A75+2,FALSE)=0,0,HLOOKUP(DS$2,Recipes!$H:$GI,'Production Calculator'!$A75+2,FALSE)*$AK75))+IF($AO75=DS$3,$AM75/VLOOKUP($AO75,Data!$A$50:$B$56,2,FALSE),0)</f>
        <v>0</v>
      </c>
      <c r="DT75" s="11">
        <f>IF(DT$2=$A75,0,IF(HLOOKUP(DT$2,Recipes!$H:$GI,'Production Calculator'!$A75+2,FALSE)=0,0,HLOOKUP(DT$2,Recipes!$H:$GI,'Production Calculator'!$A75+2,FALSE)*$AK75))+IF($AO75=DT$3,$AM75/VLOOKUP($AO75,Data!$A$50:$B$56,2,FALSE),0)</f>
        <v>0</v>
      </c>
      <c r="DU75" s="11">
        <f>IF(DU$2=$A75,0,IF(HLOOKUP(DU$2,Recipes!$H:$GI,'Production Calculator'!$A75+2,FALSE)=0,0,HLOOKUP(DU$2,Recipes!$H:$GI,'Production Calculator'!$A75+2,FALSE)*$AK75))+IF($AO75=DU$3,$AM75/VLOOKUP($AO75,Data!$A$50:$B$56,2,FALSE),0)</f>
        <v>0</v>
      </c>
      <c r="DV75" s="11">
        <f>IF(DV$2=$A75,0,IF(HLOOKUP(DV$2,Recipes!$H:$GI,'Production Calculator'!$A75+2,FALSE)=0,0,HLOOKUP(DV$2,Recipes!$H:$GI,'Production Calculator'!$A75+2,FALSE)*$AK75))+IF($AO75=DV$3,$AM75/VLOOKUP($AO75,Data!$A$50:$B$56,2,FALSE),0)</f>
        <v>0</v>
      </c>
      <c r="DW75" s="11">
        <f>IF(DW$2=$A75,0,IF(HLOOKUP(DW$2,Recipes!$H:$GI,'Production Calculator'!$A75+2,FALSE)=0,0,HLOOKUP(DW$2,Recipes!$H:$GI,'Production Calculator'!$A75+2,FALSE)*$AK75))+IF($AO75=DW$3,$AM75/VLOOKUP($AO75,Data!$A$50:$B$56,2,FALSE),0)</f>
        <v>0</v>
      </c>
      <c r="DX75" s="11">
        <f>IF(DX$2=$A75,0,IF(HLOOKUP(DX$2,Recipes!$H:$GI,'Production Calculator'!$A75+2,FALSE)=0,0,HLOOKUP(DX$2,Recipes!$H:$GI,'Production Calculator'!$A75+2,FALSE)*$AK75))+IF($AO75=DX$3,$AM75/VLOOKUP($AO75,Data!$A$50:$B$56,2,FALSE),0)</f>
        <v>0</v>
      </c>
      <c r="DY75" s="11">
        <f>IF(DY$2=$A75,0,IF(HLOOKUP(DY$2,Recipes!$H:$GI,'Production Calculator'!$A75+2,FALSE)=0,0,HLOOKUP(DY$2,Recipes!$H:$GI,'Production Calculator'!$A75+2,FALSE)*$AK75))+IF($AO75=DY$3,$AM75/VLOOKUP($AO75,Data!$A$50:$B$56,2,FALSE),0)</f>
        <v>0</v>
      </c>
      <c r="DZ75" s="11">
        <f>IF(DZ$2=$A75,0,IF(HLOOKUP(DZ$2,Recipes!$H:$GI,'Production Calculator'!$A75+2,FALSE)=0,0,HLOOKUP(DZ$2,Recipes!$H:$GI,'Production Calculator'!$A75+2,FALSE)*$AK75))+IF($AO75=DZ$3,$AM75/VLOOKUP($AO75,Data!$A$50:$B$56,2,FALSE),0)</f>
        <v>0</v>
      </c>
      <c r="EA75" s="11">
        <f>IF(EA$2=$A75,0,IF(HLOOKUP(EA$2,Recipes!$H:$GI,'Production Calculator'!$A75+2,FALSE)=0,0,HLOOKUP(EA$2,Recipes!$H:$GI,'Production Calculator'!$A75+2,FALSE)*$AK75))+IF($AO75=EA$3,$AM75/VLOOKUP($AO75,Data!$A$50:$B$56,2,FALSE),0)</f>
        <v>0</v>
      </c>
      <c r="EB75" s="11">
        <f>IF(EB$2=$A75,0,IF(HLOOKUP(EB$2,Recipes!$H:$GI,'Production Calculator'!$A75+2,FALSE)=0,0,HLOOKUP(EB$2,Recipes!$H:$GI,'Production Calculator'!$A75+2,FALSE)*$AK75))+IF($AO75=EB$3,$AM75/VLOOKUP($AO75,Data!$A$50:$B$56,2,FALSE),0)</f>
        <v>0</v>
      </c>
      <c r="EC75" s="11">
        <f>IF(EC$2=$A75,0,IF(HLOOKUP(EC$2,Recipes!$H:$GI,'Production Calculator'!$A75+2,FALSE)=0,0,HLOOKUP(EC$2,Recipes!$H:$GI,'Production Calculator'!$A75+2,FALSE)*$AK75))+IF($AO75=EC$3,$AM75/VLOOKUP($AO75,Data!$A$50:$B$56,2,FALSE),0)</f>
        <v>0</v>
      </c>
      <c r="ED75" s="11">
        <f>IF(ED$2=$A75,0,IF(HLOOKUP(ED$2,Recipes!$H:$GI,'Production Calculator'!$A75+2,FALSE)=0,0,HLOOKUP(ED$2,Recipes!$H:$GI,'Production Calculator'!$A75+2,FALSE)*$AK75))+IF($AO75=ED$3,$AM75/VLOOKUP($AO75,Data!$A$50:$B$56,2,FALSE),0)</f>
        <v>0</v>
      </c>
      <c r="EE75" s="11">
        <f>IF(EE$2=$A75,0,IF(HLOOKUP(EE$2,Recipes!$H:$GI,'Production Calculator'!$A75+2,FALSE)=0,0,HLOOKUP(EE$2,Recipes!$H:$GI,'Production Calculator'!$A75+2,FALSE)*$AK75))+IF($AO75=EE$3,$AM75/VLOOKUP($AO75,Data!$A$50:$B$56,2,FALSE),0)</f>
        <v>0</v>
      </c>
      <c r="EF75" s="11">
        <f>IF(EF$2=$A75,0,IF(HLOOKUP(EF$2,Recipes!$H:$GI,'Production Calculator'!$A75+2,FALSE)=0,0,HLOOKUP(EF$2,Recipes!$H:$GI,'Production Calculator'!$A75+2,FALSE)*$AK75))+IF($AO75=EF$3,$AM75/VLOOKUP($AO75,Data!$A$50:$B$56,2,FALSE),0)</f>
        <v>0</v>
      </c>
      <c r="EG75" s="11">
        <f>IF(EG$2=$A75,0,IF(HLOOKUP(EG$2,Recipes!$H:$GI,'Production Calculator'!$A75+2,FALSE)=0,0,HLOOKUP(EG$2,Recipes!$H:$GI,'Production Calculator'!$A75+2,FALSE)*$AK75))+IF($AO75=EG$3,$AM75/VLOOKUP($AO75,Data!$A$50:$B$56,2,FALSE),0)</f>
        <v>0</v>
      </c>
      <c r="EH75" s="11">
        <f>IF(EH$2=$A75,0,IF(HLOOKUP(EH$2,Recipes!$H:$GI,'Production Calculator'!$A75+2,FALSE)=0,0,HLOOKUP(EH$2,Recipes!$H:$GI,'Production Calculator'!$A75+2,FALSE)*$AK75))+IF($AO75=EH$3,$AM75/VLOOKUP($AO75,Data!$A$50:$B$56,2,FALSE),0)</f>
        <v>0</v>
      </c>
      <c r="EI75" s="11">
        <f>IF(EI$2=$A75,0,IF(HLOOKUP(EI$2,Recipes!$H:$GI,'Production Calculator'!$A75+2,FALSE)=0,0,HLOOKUP(EI$2,Recipes!$H:$GI,'Production Calculator'!$A75+2,FALSE)*$AK75))+IF($AO75=EI$3,$AM75/VLOOKUP($AO75,Data!$A$50:$B$56,2,FALSE),0)</f>
        <v>0</v>
      </c>
      <c r="EJ75" s="11">
        <f>IF(EJ$2=$A75,0,IF(HLOOKUP(EJ$2,Recipes!$H:$GI,'Production Calculator'!$A75+2,FALSE)=0,0,HLOOKUP(EJ$2,Recipes!$H:$GI,'Production Calculator'!$A75+2,FALSE)*$AK75))+IF($AO75=EJ$3,$AM75/VLOOKUP($AO75,Data!$A$50:$B$56,2,FALSE),0)</f>
        <v>0</v>
      </c>
      <c r="EK75" s="11">
        <f>IF(EK$2=$A75,0,IF(HLOOKUP(EK$2,Recipes!$H:$GI,'Production Calculator'!$A75+2,FALSE)=0,0,HLOOKUP(EK$2,Recipes!$H:$GI,'Production Calculator'!$A75+2,FALSE)*$AK75))+IF($AO75=EK$3,$AM75/VLOOKUP($AO75,Data!$A$50:$B$56,2,FALSE),0)</f>
        <v>0</v>
      </c>
      <c r="EL75" s="11">
        <f>IF(EL$2=$A75,0,IF(HLOOKUP(EL$2,Recipes!$H:$GI,'Production Calculator'!$A75+2,FALSE)=0,0,HLOOKUP(EL$2,Recipes!$H:$GI,'Production Calculator'!$A75+2,FALSE)*$AK75))+IF($AO75=EL$3,$AM75/VLOOKUP($AO75,Data!$A$50:$B$56,2,FALSE),0)</f>
        <v>0</v>
      </c>
      <c r="EM75" s="11">
        <f>IF(EM$2=$A75,0,IF(HLOOKUP(EM$2,Recipes!$H:$GI,'Production Calculator'!$A75+2,FALSE)=0,0,HLOOKUP(EM$2,Recipes!$H:$GI,'Production Calculator'!$A75+2,FALSE)*$AK75))+IF($AO75=EM$3,$AM75/VLOOKUP($AO75,Data!$A$50:$B$56,2,FALSE),0)</f>
        <v>0</v>
      </c>
      <c r="EN75" s="11">
        <f>IF(EN$2=$A75,0,IF(HLOOKUP(EN$2,Recipes!$H:$GI,'Production Calculator'!$A75+2,FALSE)=0,0,HLOOKUP(EN$2,Recipes!$H:$GI,'Production Calculator'!$A75+2,FALSE)*$AK75))+IF($AO75=EN$3,$AM75/VLOOKUP($AO75,Data!$A$50:$B$56,2,FALSE),0)</f>
        <v>0</v>
      </c>
      <c r="EO75" s="11">
        <f>IF(EO$2=$A75,0,IF(HLOOKUP(EO$2,Recipes!$H:$GI,'Production Calculator'!$A75+2,FALSE)=0,0,HLOOKUP(EO$2,Recipes!$H:$GI,'Production Calculator'!$A75+2,FALSE)*$AK75))+IF($AO75=EO$3,$AM75/VLOOKUP($AO75,Data!$A$50:$B$56,2,FALSE),0)</f>
        <v>0</v>
      </c>
      <c r="EP75" s="11">
        <f>IF(EP$2=$A75,0,IF(HLOOKUP(EP$2,Recipes!$H:$GI,'Production Calculator'!$A75+2,FALSE)=0,0,HLOOKUP(EP$2,Recipes!$H:$GI,'Production Calculator'!$A75+2,FALSE)*$AK75))+IF($AO75=EP$3,$AM75/VLOOKUP($AO75,Data!$A$50:$B$56,2,FALSE),0)</f>
        <v>0</v>
      </c>
      <c r="EQ75" s="11">
        <f>IF(EQ$2=$A75,0,IF(HLOOKUP(EQ$2,Recipes!$H:$GI,'Production Calculator'!$A75+2,FALSE)=0,0,HLOOKUP(EQ$2,Recipes!$H:$GI,'Production Calculator'!$A75+2,FALSE)*$AK75))+IF($AO75=EQ$3,$AM75/VLOOKUP($AO75,Data!$A$50:$B$56,2,FALSE),0)</f>
        <v>0</v>
      </c>
      <c r="ER75" s="11">
        <f>IF(ER$2=$A75,0,IF(HLOOKUP(ER$2,Recipes!$H:$GI,'Production Calculator'!$A75+2,FALSE)=0,0,HLOOKUP(ER$2,Recipes!$H:$GI,'Production Calculator'!$A75+2,FALSE)*$AK75))+IF($AO75=ER$3,$AM75/VLOOKUP($AO75,Data!$A$50:$B$56,2,FALSE),0)</f>
        <v>0</v>
      </c>
      <c r="ES75" s="11">
        <f>IF(ES$2=$A75,0,IF(HLOOKUP(ES$2,Recipes!$H:$GI,'Production Calculator'!$A75+2,FALSE)=0,0,HLOOKUP(ES$2,Recipes!$H:$GI,'Production Calculator'!$A75+2,FALSE)*$AK75))+IF($AO75=ES$3,$AM75/VLOOKUP($AO75,Data!$A$50:$B$56,2,FALSE),0)</f>
        <v>0</v>
      </c>
      <c r="ET75" s="11">
        <f>IF(ET$2=$A75,0,IF(HLOOKUP(ET$2,Recipes!$H:$GI,'Production Calculator'!$A75+2,FALSE)=0,0,HLOOKUP(ET$2,Recipes!$H:$GI,'Production Calculator'!$A75+2,FALSE)*$AK75))+IF($AO75=ET$3,$AM75/VLOOKUP($AO75,Data!$A$50:$B$56,2,FALSE),0)</f>
        <v>0</v>
      </c>
      <c r="EU75" s="11">
        <f>IF(EU$2=$A75,0,IF(HLOOKUP(EU$2,Recipes!$H:$GI,'Production Calculator'!$A75+2,FALSE)=0,0,HLOOKUP(EU$2,Recipes!$H:$GI,'Production Calculator'!$A75+2,FALSE)*$AK75))+IF($AO75=EU$3,$AM75/VLOOKUP($AO75,Data!$A$50:$B$56,2,FALSE),0)</f>
        <v>0</v>
      </c>
      <c r="EV75" s="11">
        <f>IF(EV$2=$A75,0,IF(HLOOKUP(EV$2,Recipes!$H:$GI,'Production Calculator'!$A75+2,FALSE)=0,0,HLOOKUP(EV$2,Recipes!$H:$GI,'Production Calculator'!$A75+2,FALSE)*$AK75))+IF($AO75=EV$3,$AM75/VLOOKUP($AO75,Data!$A$50:$B$56,2,FALSE),0)</f>
        <v>0</v>
      </c>
      <c r="EW75" s="11">
        <f>IF(EW$2=$A75,0,IF(HLOOKUP(EW$2,Recipes!$H:$GI,'Production Calculator'!$A75+2,FALSE)=0,0,HLOOKUP(EW$2,Recipes!$H:$GI,'Production Calculator'!$A75+2,FALSE)*$AK75))+IF($AO75=EW$3,$AM75/VLOOKUP($AO75,Data!$A$50:$B$56,2,FALSE),0)</f>
        <v>0</v>
      </c>
      <c r="EX75" s="11">
        <f>IF(EX$2=$A75,0,IF(HLOOKUP(EX$2,Recipes!$H:$GI,'Production Calculator'!$A75+2,FALSE)=0,0,HLOOKUP(EX$2,Recipes!$H:$GI,'Production Calculator'!$A75+2,FALSE)*$AK75))+IF($AO75=EX$3,$AM75/VLOOKUP($AO75,Data!$A$50:$B$56,2,FALSE),0)</f>
        <v>0</v>
      </c>
      <c r="EY75" s="11">
        <f>IF(EY$2=$A75,0,IF(HLOOKUP(EY$2,Recipes!$H:$GI,'Production Calculator'!$A75+2,FALSE)=0,0,HLOOKUP(EY$2,Recipes!$H:$GI,'Production Calculator'!$A75+2,FALSE)*$AK75))+IF($AO75=EY$3,$AM75/VLOOKUP($AO75,Data!$A$50:$B$56,2,FALSE),0)</f>
        <v>0</v>
      </c>
      <c r="EZ75" s="11">
        <f>IF(EZ$2=$A75,0,IF(HLOOKUP(EZ$2,Recipes!$H:$GI,'Production Calculator'!$A75+2,FALSE)=0,0,HLOOKUP(EZ$2,Recipes!$H:$GI,'Production Calculator'!$A75+2,FALSE)*$AK75))+IF($AO75=EZ$3,$AM75/VLOOKUP($AO75,Data!$A$50:$B$56,2,FALSE),0)</f>
        <v>0</v>
      </c>
      <c r="FA75" s="11">
        <f>IF(FA$2=$A75,0,IF(HLOOKUP(FA$2,Recipes!$H:$GI,'Production Calculator'!$A75+2,FALSE)=0,0,HLOOKUP(FA$2,Recipes!$H:$GI,'Production Calculator'!$A75+2,FALSE)*$AK75))+IF($AO75=FA$3,$AM75/VLOOKUP($AO75,Data!$A$50:$B$56,2,FALSE),0)</f>
        <v>0</v>
      </c>
      <c r="FB75" s="11">
        <f>IF(FB$2=$A75,0,IF(HLOOKUP(FB$2,Recipes!$H:$GI,'Production Calculator'!$A75+2,FALSE)=0,0,HLOOKUP(FB$2,Recipes!$H:$GI,'Production Calculator'!$A75+2,FALSE)*$AK75))+IF($AO75=FB$3,$AM75/VLOOKUP($AO75,Data!$A$50:$B$56,2,FALSE),0)</f>
        <v>0</v>
      </c>
      <c r="FC75" s="11">
        <f>IF(FC$2=$A75,0,IF(HLOOKUP(FC$2,Recipes!$H:$GI,'Production Calculator'!$A75+2,FALSE)=0,0,HLOOKUP(FC$2,Recipes!$H:$GI,'Production Calculator'!$A75+2,FALSE)*$AK75))+IF($AO75=FC$3,$AM75/VLOOKUP($AO75,Data!$A$50:$B$56,2,FALSE),0)</f>
        <v>0</v>
      </c>
      <c r="FD75" s="11">
        <f>IF(FD$2=$A75,0,IF(HLOOKUP(FD$2,Recipes!$H:$GI,'Production Calculator'!$A75+2,FALSE)=0,0,HLOOKUP(FD$2,Recipes!$H:$GI,'Production Calculator'!$A75+2,FALSE)*$AK75))+IF($AO75=FD$3,$AM75/VLOOKUP($AO75,Data!$A$50:$B$56,2,FALSE),0)</f>
        <v>0</v>
      </c>
      <c r="FE75" s="11">
        <f>IF(FE$2=$A75,0,IF(HLOOKUP(FE$2,Recipes!$H:$GI,'Production Calculator'!$A75+2,FALSE)=0,0,HLOOKUP(FE$2,Recipes!$H:$GI,'Production Calculator'!$A75+2,FALSE)*$AK75))+IF($AO75=FE$3,$AM75/VLOOKUP($AO75,Data!$A$50:$B$56,2,FALSE),0)</f>
        <v>0</v>
      </c>
      <c r="FF75" s="11">
        <f>IF(FF$2=$A75,0,IF(HLOOKUP(FF$2,Recipes!$H:$GI,'Production Calculator'!$A75+2,FALSE)=0,0,HLOOKUP(FF$2,Recipes!$H:$GI,'Production Calculator'!$A75+2,FALSE)*$AK75))+IF($AO75=FF$3,$AM75/VLOOKUP($AO75,Data!$A$50:$B$56,2,FALSE),0)</f>
        <v>0</v>
      </c>
      <c r="FG75" s="11">
        <f>IF(FG$2=$A75,0,IF(HLOOKUP(FG$2,Recipes!$H:$GI,'Production Calculator'!$A75+2,FALSE)=0,0,HLOOKUP(FG$2,Recipes!$H:$GI,'Production Calculator'!$A75+2,FALSE)*$AK75))+IF($AO75=FG$3,$AM75/VLOOKUP($AO75,Data!$A$50:$B$56,2,FALSE),0)</f>
        <v>0</v>
      </c>
      <c r="FH75" s="11">
        <f>IF(FH$2=$A75,0,IF(HLOOKUP(FH$2,Recipes!$H:$GI,'Production Calculator'!$A75+2,FALSE)=0,0,HLOOKUP(FH$2,Recipes!$H:$GI,'Production Calculator'!$A75+2,FALSE)*$AK75))+IF($AO75=FH$3,$AM75/VLOOKUP($AO75,Data!$A$50:$B$56,2,FALSE),0)</f>
        <v>0</v>
      </c>
      <c r="FI75" s="11">
        <f>IF(FI$2=$A75,0,IF(HLOOKUP(FI$2,Recipes!$H:$GI,'Production Calculator'!$A75+2,FALSE)=0,0,HLOOKUP(FI$2,Recipes!$H:$GI,'Production Calculator'!$A75+2,FALSE)*$AK75))+IF($AO75=FI$3,$AM75/VLOOKUP($AO75,Data!$A$50:$B$56,2,FALSE),0)</f>
        <v>0</v>
      </c>
      <c r="FJ75" s="11">
        <f>IF(FJ$2=$A75,0,IF(HLOOKUP(FJ$2,Recipes!$H:$GI,'Production Calculator'!$A75+2,FALSE)=0,0,HLOOKUP(FJ$2,Recipes!$H:$GI,'Production Calculator'!$A75+2,FALSE)*$AK75))+IF($AO75=FJ$3,$AM75/VLOOKUP($AO75,Data!$A$50:$B$56,2,FALSE),0)</f>
        <v>0</v>
      </c>
      <c r="FK75" s="11">
        <f>IF(FK$2=$A75,0,IF(HLOOKUP(FK$2,Recipes!$H:$GI,'Production Calculator'!$A75+2,FALSE)=0,0,HLOOKUP(FK$2,Recipes!$H:$GI,'Production Calculator'!$A75+2,FALSE)*$AK75))+IF($AO75=FK$3,$AM75/VLOOKUP($AO75,Data!$A$50:$B$56,2,FALSE),0)</f>
        <v>0</v>
      </c>
      <c r="FL75" s="11">
        <f>IF(FL$2=$A75,0,IF(HLOOKUP(FL$2,Recipes!$H:$GI,'Production Calculator'!$A75+2,FALSE)=0,0,HLOOKUP(FL$2,Recipes!$H:$GI,'Production Calculator'!$A75+2,FALSE)*$AK75))+IF($AO75=FL$3,$AM75/VLOOKUP($AO75,Data!$A$50:$B$56,2,FALSE),0)</f>
        <v>0</v>
      </c>
      <c r="FM75" s="11">
        <f>IF(FM$2=$A75,0,IF(HLOOKUP(FM$2,Recipes!$H:$GI,'Production Calculator'!$A75+2,FALSE)=0,0,HLOOKUP(FM$2,Recipes!$H:$GI,'Production Calculator'!$A75+2,FALSE)*$AK75))+IF($AO75=FM$3,$AM75/VLOOKUP($AO75,Data!$A$50:$B$56,2,FALSE),0)</f>
        <v>0</v>
      </c>
      <c r="FN75" s="11">
        <f>IF(FN$2=$A75,0,IF(HLOOKUP(FN$2,Recipes!$H:$GI,'Production Calculator'!$A75+2,FALSE)=0,0,HLOOKUP(FN$2,Recipes!$H:$GI,'Production Calculator'!$A75+2,FALSE)*$AK75))+IF($AO75=FN$3,$AM75/VLOOKUP($AO75,Data!$A$50:$B$56,2,FALSE),0)</f>
        <v>0</v>
      </c>
      <c r="FO75" s="11">
        <f>IF(FO$2=$A75,0,IF(HLOOKUP(FO$2,Recipes!$H:$GI,'Production Calculator'!$A75+2,FALSE)=0,0,HLOOKUP(FO$2,Recipes!$H:$GI,'Production Calculator'!$A75+2,FALSE)*$AK75))+IF($AO75=FO$3,$AM75/VLOOKUP($AO75,Data!$A$50:$B$56,2,FALSE),0)</f>
        <v>0</v>
      </c>
      <c r="FP75" s="11">
        <f>IF(FP$2=$A75,0,IF(HLOOKUP(FP$2,Recipes!$H:$GI,'Production Calculator'!$A75+2,FALSE)=0,0,HLOOKUP(FP$2,Recipes!$H:$GI,'Production Calculator'!$A75+2,FALSE)*$AK75))+IF($AO75=FP$3,$AM75/VLOOKUP($AO75,Data!$A$50:$B$56,2,FALSE),0)</f>
        <v>0</v>
      </c>
      <c r="FQ75" s="11">
        <f>IF(FQ$2=$A75,0,IF(HLOOKUP(FQ$2,Recipes!$H:$GI,'Production Calculator'!$A75+2,FALSE)=0,0,HLOOKUP(FQ$2,Recipes!$H:$GI,'Production Calculator'!$A75+2,FALSE)*$AK75))+IF($AO75=FQ$3,$AM75/VLOOKUP($AO75,Data!$A$50:$B$56,2,FALSE),0)</f>
        <v>0</v>
      </c>
      <c r="FR75" s="11">
        <f>IF(FR$2=$A75,0,IF(HLOOKUP(FR$2,Recipes!$H:$GI,'Production Calculator'!$A75+2,FALSE)=0,0,HLOOKUP(FR$2,Recipes!$H:$GI,'Production Calculator'!$A75+2,FALSE)*$AK75))+IF($AO75=FR$3,$AM75/VLOOKUP($AO75,Data!$A$50:$B$56,2,FALSE),0)</f>
        <v>0</v>
      </c>
      <c r="FS75" s="11">
        <f>IF(FS$2=$A75,0,IF(HLOOKUP(FS$2,Recipes!$H:$GI,'Production Calculator'!$A75+2,FALSE)=0,0,HLOOKUP(FS$2,Recipes!$H:$GI,'Production Calculator'!$A75+2,FALSE)*$AK75))+IF($AO75=FS$3,$AM75/VLOOKUP($AO75,Data!$A$50:$B$56,2,FALSE),0)</f>
        <v>0</v>
      </c>
      <c r="FT75" s="11">
        <f>IF(FT$2=$A75,0,IF(HLOOKUP(FT$2,Recipes!$H:$GI,'Production Calculator'!$A75+2,FALSE)=0,0,HLOOKUP(FT$2,Recipes!$H:$GI,'Production Calculator'!$A75+2,FALSE)*$AK75))+IF($AO75=FT$3,$AM75/VLOOKUP($AO75,Data!$A$50:$B$56,2,FALSE),0)</f>
        <v>0</v>
      </c>
      <c r="FU75" s="11">
        <f>IF(FU$2=$A75,0,IF(HLOOKUP(FU$2,Recipes!$H:$GI,'Production Calculator'!$A75+2,FALSE)=0,0,HLOOKUP(FU$2,Recipes!$H:$GI,'Production Calculator'!$A75+2,FALSE)*$AK75))+IF($AO75=FU$3,$AM75/VLOOKUP($AO75,Data!$A$50:$B$56,2,FALSE),0)</f>
        <v>0</v>
      </c>
      <c r="FV75" s="11">
        <f>IF(FV$2=$A75,0,IF(HLOOKUP(FV$2,Recipes!$H:$GI,'Production Calculator'!$A75+2,FALSE)=0,0,HLOOKUP(FV$2,Recipes!$H:$GI,'Production Calculator'!$A75+2,FALSE)*$AK75))+IF($AO75=FV$3,$AM75/VLOOKUP($AO75,Data!$A$50:$B$56,2,FALSE),0)</f>
        <v>0</v>
      </c>
      <c r="FW75" s="11">
        <f>IF(FW$2=$A75,0,IF(HLOOKUP(FW$2,Recipes!$H:$GI,'Production Calculator'!$A75+2,FALSE)=0,0,HLOOKUP(FW$2,Recipes!$H:$GI,'Production Calculator'!$A75+2,FALSE)*$AK75))+IF($AO75=FW$3,$AM75/VLOOKUP($AO75,Data!$A$50:$B$56,2,FALSE),0)</f>
        <v>0</v>
      </c>
      <c r="FX75" s="11">
        <f>IF(FX$2=$A75,0,IF(HLOOKUP(FX$2,Recipes!$H:$GI,'Production Calculator'!$A75+2,FALSE)=0,0,HLOOKUP(FX$2,Recipes!$H:$GI,'Production Calculator'!$A75+2,FALSE)*$AK75))+IF($AO75=FX$3,$AM75/VLOOKUP($AO75,Data!$A$50:$B$56,2,FALSE),0)</f>
        <v>0</v>
      </c>
      <c r="FY75" s="11">
        <f>IF(FY$2=$A75,0,IF(HLOOKUP(FY$2,Recipes!$H:$GI,'Production Calculator'!$A75+2,FALSE)=0,0,HLOOKUP(FY$2,Recipes!$H:$GI,'Production Calculator'!$A75+2,FALSE)*$AK75))+IF($AO75=FY$3,$AM75/VLOOKUP($AO75,Data!$A$50:$B$56,2,FALSE),0)</f>
        <v>0</v>
      </c>
      <c r="FZ75" s="11">
        <f>IF(FZ$2=$A75,0,IF(HLOOKUP(FZ$2,Recipes!$H:$GI,'Production Calculator'!$A75+2,FALSE)=0,0,HLOOKUP(FZ$2,Recipes!$H:$GI,'Production Calculator'!$A75+2,FALSE)*$AK75))+IF($AO75=FZ$3,$AM75/VLOOKUP($AO75,Data!$A$50:$B$56,2,FALSE),0)</f>
        <v>0</v>
      </c>
      <c r="GA75" s="11">
        <f>IF(GA$2=$A75,0,IF(HLOOKUP(GA$2,Recipes!$H:$GI,'Production Calculator'!$A75+2,FALSE)=0,0,HLOOKUP(GA$2,Recipes!$H:$GI,'Production Calculator'!$A75+2,FALSE)*$AK75))+IF($AO75=GA$3,$AM75/VLOOKUP($AO75,Data!$A$50:$B$56,2,FALSE),0)</f>
        <v>0</v>
      </c>
      <c r="GB75" s="11">
        <f>IF(GB$2=$A75,0,IF(HLOOKUP(GB$2,Recipes!$H:$GI,'Production Calculator'!$A75+2,FALSE)=0,0,HLOOKUP(GB$2,Recipes!$H:$GI,'Production Calculator'!$A75+2,FALSE)*$AK75))+IF($AO75=GB$3,$AM75/VLOOKUP($AO75,Data!$A$50:$B$56,2,FALSE),0)</f>
        <v>0</v>
      </c>
      <c r="GC75" s="11">
        <f>IF(GC$2=$A75,0,IF(HLOOKUP(GC$2,Recipes!$H:$GI,'Production Calculator'!$A75+2,FALSE)=0,0,HLOOKUP(GC$2,Recipes!$H:$GI,'Production Calculator'!$A75+2,FALSE)*$AK75))+IF($AO75=GC$3,$AM75/VLOOKUP($AO75,Data!$A$50:$B$56,2,FALSE),0)</f>
        <v>0</v>
      </c>
      <c r="GD75" s="11">
        <f>IF(GD$2=$A75,0,IF(HLOOKUP(GD$2,Recipes!$H:$GI,'Production Calculator'!$A75+2,FALSE)=0,0,HLOOKUP(GD$2,Recipes!$H:$GI,'Production Calculator'!$A75+2,FALSE)*$AK75))+IF($AO75=GD$3,$AM75/VLOOKUP($AO75,Data!$A$50:$B$56,2,FALSE),0)</f>
        <v>0</v>
      </c>
      <c r="GE75" s="11">
        <f>IF(GE$2=$A75,0,IF(HLOOKUP(GE$2,Recipes!$H:$GI,'Production Calculator'!$A75+2,FALSE)=0,0,HLOOKUP(GE$2,Recipes!$H:$GI,'Production Calculator'!$A75+2,FALSE)*$AK75))+IF($AO75=GE$3,$AM75/VLOOKUP($AO75,Data!$A$50:$B$56,2,FALSE),0)</f>
        <v>0</v>
      </c>
      <c r="GF75" s="11">
        <f>IF(GF$2=$A75,0,IF(HLOOKUP(GF$2,Recipes!$H:$GI,'Production Calculator'!$A75+2,FALSE)=0,0,HLOOKUP(GF$2,Recipes!$H:$GI,'Production Calculator'!$A75+2,FALSE)*$AK75))+IF($AO75=GF$3,$AM75/VLOOKUP($AO75,Data!$A$50:$B$56,2,FALSE),0)</f>
        <v>0</v>
      </c>
      <c r="GG75" s="11">
        <f>IF(GG$2=$A75,0,IF(HLOOKUP(GG$2,Recipes!$H:$GI,'Production Calculator'!$A75+2,FALSE)=0,0,HLOOKUP(GG$2,Recipes!$H:$GI,'Production Calculator'!$A75+2,FALSE)*$AK75))+IF($AO75=GG$3,$AM75/VLOOKUP($AO75,Data!$A$50:$B$56,2,FALSE),0)</f>
        <v>0</v>
      </c>
      <c r="GH75" s="11">
        <f>IF(GH$2=$A75,0,IF(HLOOKUP(GH$2,Recipes!$H:$GI,'Production Calculator'!$A75+2,FALSE)=0,0,HLOOKUP(GH$2,Recipes!$H:$GI,'Production Calculator'!$A75+2,FALSE)*$AK75))+IF($AO75=GH$3,$AM75/VLOOKUP($AO75,Data!$A$50:$B$56,2,FALSE),0)</f>
        <v>0</v>
      </c>
      <c r="GI75" s="11">
        <f>IF(GI$2=$A75,0,IF(HLOOKUP(GI$2,Recipes!$H:$GI,'Production Calculator'!$A75+2,FALSE)=0,0,HLOOKUP(GI$2,Recipes!$H:$GI,'Production Calculator'!$A75+2,FALSE)*$AK75))+IF($AO75=GI$3,$AM75/VLOOKUP($AO75,Data!$A$50:$B$56,2,FALSE),0)</f>
        <v>0</v>
      </c>
      <c r="GJ75" s="11">
        <f>IF(GJ$2=$A75,0,IF(HLOOKUP(GJ$2,Recipes!$H:$GI,'Production Calculator'!$A75+2,FALSE)=0,0,HLOOKUP(GJ$2,Recipes!$H:$GI,'Production Calculator'!$A75+2,FALSE)*$AK75))+IF($AO75=GJ$3,$AM75/VLOOKUP($AO75,Data!$A$50:$B$56,2,FALSE),0)</f>
        <v>0</v>
      </c>
      <c r="GK75" s="11">
        <f>IF(GK$2=$A75,0,IF(HLOOKUP(GK$2,Recipes!$H:$GI,'Production Calculator'!$A75+2,FALSE)=0,0,HLOOKUP(GK$2,Recipes!$H:$GI,'Production Calculator'!$A75+2,FALSE)*$AK75))+IF($AO75=GK$3,$AM75/VLOOKUP($AO75,Data!$A$50:$B$56,2,FALSE),0)</f>
        <v>0</v>
      </c>
      <c r="GL75" s="11">
        <f>IF(GL$2=$A75,0,IF(HLOOKUP(GL$2,Recipes!$H:$GI,'Production Calculator'!$A75+2,FALSE)=0,0,HLOOKUP(GL$2,Recipes!$H:$GI,'Production Calculator'!$A75+2,FALSE)*$AK75))+IF($AO75=GL$3,$AM75/VLOOKUP($AO75,Data!$A$50:$B$56,2,FALSE),0)</f>
        <v>0</v>
      </c>
      <c r="GM75" s="11">
        <f>IF(GM$2=$A75,0,IF(HLOOKUP(GM$2,Recipes!$H:$GI,'Production Calculator'!$A75+2,FALSE)=0,0,HLOOKUP(GM$2,Recipes!$H:$GI,'Production Calculator'!$A75+2,FALSE)*$AK75))+IF($AO75=GM$3,$AM75/VLOOKUP($AO75,Data!$A$50:$B$56,2,FALSE),0)</f>
        <v>0</v>
      </c>
      <c r="GN75" s="11">
        <f>IF(GN$2=$A75,0,IF(HLOOKUP(GN$2,Recipes!$H:$GI,'Production Calculator'!$A75+2,FALSE)=0,0,HLOOKUP(GN$2,Recipes!$H:$GI,'Production Calculator'!$A75+2,FALSE)*$AK75))+IF($AO75=GN$3,$AM75/VLOOKUP($AO75,Data!$A$50:$B$56,2,FALSE),0)</f>
        <v>0</v>
      </c>
      <c r="GO75" s="11">
        <f>IF(GO$2=$A75,0,IF(HLOOKUP(GO$2,Recipes!$H:$GI,'Production Calculator'!$A75+2,FALSE)=0,0,HLOOKUP(GO$2,Recipes!$H:$GI,'Production Calculator'!$A75+2,FALSE)*$AK75))+IF($AO75=GO$3,$AM75/VLOOKUP($AO75,Data!$A$50:$B$56,2,FALSE),0)</f>
        <v>0</v>
      </c>
      <c r="GP75" s="11">
        <f>IF(GP$2=$A75,0,IF(HLOOKUP(GP$2,Recipes!$H:$GI,'Production Calculator'!$A75+2,FALSE)=0,0,HLOOKUP(GP$2,Recipes!$H:$GI,'Production Calculator'!$A75+2,FALSE)*$AK75))+IF($AO75=GP$3,$AM75/VLOOKUP($AO75,Data!$A$50:$B$56,2,FALSE),0)</f>
        <v>0</v>
      </c>
      <c r="GQ75" s="11">
        <f>IF(GQ$2=$A75,0,IF(HLOOKUP(GQ$2,Recipes!$H:$GI,'Production Calculator'!$A75+2,FALSE)=0,0,HLOOKUP(GQ$2,Recipes!$H:$GI,'Production Calculator'!$A75+2,FALSE)*$AK75))+IF($AO75=GQ$3,$AM75/VLOOKUP($AO75,Data!$A$50:$B$56,2,FALSE),0)</f>
        <v>0</v>
      </c>
      <c r="GR75" s="11">
        <f>IF(GR$2=$A75,0,IF(HLOOKUP(GR$2,Recipes!$H:$GI,'Production Calculator'!$A75+2,FALSE)=0,0,HLOOKUP(GR$2,Recipes!$H:$GI,'Production Calculator'!$A75+2,FALSE)*$AK75))+IF($AO75=GR$3,$AM75/VLOOKUP($AO75,Data!$A$50:$B$56,2,FALSE),0)</f>
        <v>0</v>
      </c>
      <c r="GS75" s="11">
        <f>IF(GS$2=$A75,0,IF(HLOOKUP(GS$2,Recipes!$H:$GI,'Production Calculator'!$A75+2,FALSE)=0,0,HLOOKUP(GS$2,Recipes!$H:$GI,'Production Calculator'!$A75+2,FALSE)*$AK75))+IF($AO75=GS$3,$AM75/VLOOKUP($AO75,Data!$A$50:$B$56,2,FALSE),0)</f>
        <v>0</v>
      </c>
      <c r="GT75" s="11">
        <f>IF(GT$2=$A75,0,IF(HLOOKUP(GT$2,Recipes!$H:$GI,'Production Calculator'!$A75+2,FALSE)=0,0,HLOOKUP(GT$2,Recipes!$H:$GI,'Production Calculator'!$A75+2,FALSE)*$AK75))+IF($AO75=GT$3,$AM75/VLOOKUP($AO75,Data!$A$50:$B$56,2,FALSE),0)</f>
        <v>0</v>
      </c>
      <c r="GU75" s="11">
        <f>IF(GU$2=$A75,0,IF(HLOOKUP(GU$2,Recipes!$H:$GI,'Production Calculator'!$A75+2,FALSE)=0,0,HLOOKUP(GU$2,Recipes!$H:$GI,'Production Calculator'!$A75+2,FALSE)*$AK75))+IF($AO75=GU$3,$AM75/VLOOKUP($AO75,Data!$A$50:$B$56,2,FALSE),0)</f>
        <v>0</v>
      </c>
      <c r="GV75" s="11">
        <f>IF(GV$2=$A75,0,IF(HLOOKUP(GV$2,Recipes!$H:$GI,'Production Calculator'!$A75+2,FALSE)=0,0,HLOOKUP(GV$2,Recipes!$H:$GI,'Production Calculator'!$A75+2,FALSE)*$AK75))+IF($AO75=GV$3,$AM75/VLOOKUP($AO75,Data!$A$50:$B$56,2,FALSE),0)</f>
        <v>0</v>
      </c>
      <c r="GW75" s="11">
        <f>IF(GW$2=$A75,0,IF(HLOOKUP(GW$2,Recipes!$H:$GI,'Production Calculator'!$A75+2,FALSE)=0,0,HLOOKUP(GW$2,Recipes!$H:$GI,'Production Calculator'!$A75+2,FALSE)*$AK75))+IF($AO75=GW$3,$AM75/VLOOKUP($AO75,Data!$A$50:$B$56,2,FALSE),0)</f>
        <v>0</v>
      </c>
      <c r="GX75" s="11">
        <f>IF(GX$2=$A75,0,IF(HLOOKUP(GX$2,Recipes!$H:$GI,'Production Calculator'!$A75+2,FALSE)=0,0,HLOOKUP(GX$2,Recipes!$H:$GI,'Production Calculator'!$A75+2,FALSE)*$AK75))+IF($AO75=GX$3,$AM75/VLOOKUP($AO75,Data!$A$50:$B$56,2,FALSE),0)</f>
        <v>0</v>
      </c>
      <c r="GY75" s="11">
        <f>IF(GY$2=$A75,0,IF(HLOOKUP(GY$2,Recipes!$H:$GI,'Production Calculator'!$A75+2,FALSE)=0,0,HLOOKUP(GY$2,Recipes!$H:$GI,'Production Calculator'!$A75+2,FALSE)*$AK75))+IF($AO75=GY$3,$AM75/VLOOKUP($AO75,Data!$A$50:$B$56,2,FALSE),0)</f>
        <v>0</v>
      </c>
      <c r="GZ75" s="11">
        <f>IF(GZ$2=$A75,0,IF(HLOOKUP(GZ$2,Recipes!$H:$GI,'Production Calculator'!$A75+2,FALSE)=0,0,HLOOKUP(GZ$2,Recipes!$H:$GI,'Production Calculator'!$A75+2,FALSE)*$AK75))+IF($AO75=GZ$3,$AM75/VLOOKUP($AO75,Data!$A$50:$B$56,2,FALSE),0)</f>
        <v>0</v>
      </c>
      <c r="HA75" s="11">
        <f>IF(HA$2=$A75,0,IF(HLOOKUP(HA$2,Recipes!$H:$GI,'Production Calculator'!$A75+2,FALSE)=0,0,HLOOKUP(HA$2,Recipes!$H:$GI,'Production Calculator'!$A75+2,FALSE)*$AK75))+IF($AO75=HA$3,$AM75/VLOOKUP($AO75,Data!$A$50:$B$56,2,FALSE),0)</f>
        <v>0</v>
      </c>
      <c r="HB75" s="11">
        <f>IF(HB$2=$A75,0,IF(HLOOKUP(HB$2,Recipes!$H:$GI,'Production Calculator'!$A75+2,FALSE)=0,0,HLOOKUP(HB$2,Recipes!$H:$GI,'Production Calculator'!$A75+2,FALSE)*$AK75))+IF($AO75=HB$3,$AM75/VLOOKUP($AO75,Data!$A$50:$B$56,2,FALSE),0)</f>
        <v>0</v>
      </c>
      <c r="HC75" s="11">
        <f>IF(HC$2=$A75,0,IF(HLOOKUP(HC$2,Recipes!$H:$GI,'Production Calculator'!$A75+2,FALSE)=0,0,HLOOKUP(HC$2,Recipes!$H:$GI,'Production Calculator'!$A75+2,FALSE)*$AK75))+IF($AO75=HC$3,$AM75/VLOOKUP($AO75,Data!$A$50:$B$56,2,FALSE),0)</f>
        <v>0</v>
      </c>
      <c r="HD75" s="11">
        <f>IF(HD$2=$A75,0,IF(HLOOKUP(HD$2,Recipes!$H:$GI,'Production Calculator'!$A75+2,FALSE)=0,0,HLOOKUP(HD$2,Recipes!$H:$GI,'Production Calculator'!$A75+2,FALSE)*$AK75))+IF($AO75=HD$3,$AM75/VLOOKUP($AO75,Data!$A$50:$B$56,2,FALSE),0)</f>
        <v>0</v>
      </c>
      <c r="HE75" s="11">
        <f>IF(HE$2=$A75,0,IF(HLOOKUP(HE$2,Recipes!$H:$GI,'Production Calculator'!$A75+2,FALSE)=0,0,HLOOKUP(HE$2,Recipes!$H:$GI,'Production Calculator'!$A75+2,FALSE)*$AK75))+IF($AO75=HE$3,$AM75/VLOOKUP($AO75,Data!$A$50:$B$56,2,FALSE),0)</f>
        <v>0</v>
      </c>
      <c r="HF75" s="11">
        <f>IF(HF$2=$A75,0,IF(HLOOKUP(HF$2,Recipes!$H:$GI,'Production Calculator'!$A75+2,FALSE)=0,0,HLOOKUP(HF$2,Recipes!$H:$GI,'Production Calculator'!$A75+2,FALSE)*$AK75))+IF($AO75=HF$3,$AM75/VLOOKUP($AO75,Data!$A$50:$B$56,2,FALSE),0)</f>
        <v>0</v>
      </c>
      <c r="HG75" s="11">
        <f>IF(HG$2=$A75,0,IF(HLOOKUP(HG$2,Recipes!$H:$GI,'Production Calculator'!$A75+2,FALSE)=0,0,HLOOKUP(HG$2,Recipes!$H:$GI,'Production Calculator'!$A75+2,FALSE)*$AK75))+IF($AO75=HG$3,$AM75/VLOOKUP($AO75,Data!$A$50:$B$56,2,FALSE),0)</f>
        <v>0</v>
      </c>
      <c r="HH75" s="11">
        <f>IF(HH$2=$A75,0,IF(HLOOKUP(HH$2,Recipes!$H:$GI,'Production Calculator'!$A75+2,FALSE)=0,0,HLOOKUP(HH$2,Recipes!$H:$GI,'Production Calculator'!$A75+2,FALSE)*$AK75))+IF($AO75=HH$3,$AM75/VLOOKUP($AO75,Data!$A$50:$B$56,2,FALSE),0)</f>
        <v>0</v>
      </c>
      <c r="HI75" s="11">
        <f>IF(HI$2=$A75,0,IF(HLOOKUP(HI$2,Recipes!$H:$GI,'Production Calculator'!$A75+2,FALSE)=0,0,HLOOKUP(HI$2,Recipes!$H:$GI,'Production Calculator'!$A75+2,FALSE)*$AK75))+IF($AO75=HI$3,$AM75/VLOOKUP($AO75,Data!$A$50:$B$56,2,FALSE),0)</f>
        <v>0</v>
      </c>
      <c r="HJ75" s="11">
        <f>IF(HJ$2=$A75,0,IF(HLOOKUP(HJ$2,Recipes!$H:$GI,'Production Calculator'!$A75+2,FALSE)=0,0,HLOOKUP(HJ$2,Recipes!$H:$GI,'Production Calculator'!$A75+2,FALSE)*$AK75))+IF($AO75=HJ$3,$AM75/VLOOKUP($AO75,Data!$A$50:$B$56,2,FALSE),0)</f>
        <v>0</v>
      </c>
      <c r="HK75" s="11">
        <f>IF(HK$2=$A75,0,IF(HLOOKUP(HK$2,Recipes!$H:$GI,'Production Calculator'!$A75+2,FALSE)=0,0,HLOOKUP(HK$2,Recipes!$H:$GI,'Production Calculator'!$A75+2,FALSE)*$AK75))+IF($AO75=HK$3,$AM75/VLOOKUP($AO75,Data!$A$50:$B$56,2,FALSE),0)</f>
        <v>0</v>
      </c>
      <c r="HL75" s="11">
        <f>IF(HL$2=$A75,0,IF(HLOOKUP(HL$2,Recipes!$H:$GI,'Production Calculator'!$A75+2,FALSE)=0,0,HLOOKUP(HL$2,Recipes!$H:$GI,'Production Calculator'!$A75+2,FALSE)*$AK75))+IF($AO75=HL$3,$AM75/VLOOKUP($AO75,Data!$A$50:$B$56,2,FALSE),0)</f>
        <v>0</v>
      </c>
      <c r="HM75" s="11">
        <f>IF(HM$2=$A75,0,IF(HLOOKUP(HM$2,Recipes!$H:$GI,'Production Calculator'!$A75+2,FALSE)=0,0,HLOOKUP(HM$2,Recipes!$H:$GI,'Production Calculator'!$A75+2,FALSE)*$AK75))+IF($AO75=HM$3,$AM75/VLOOKUP($AO75,Data!$A$50:$B$56,2,FALSE),0)</f>
        <v>0</v>
      </c>
      <c r="HN75" s="11">
        <f>IF(HN$2=$A75,0,IF(HLOOKUP(HN$2,Recipes!$H:$GI,'Production Calculator'!$A75+2,FALSE)=0,0,HLOOKUP(HN$2,Recipes!$H:$GI,'Production Calculator'!$A75+2,FALSE)*$AK75))+IF($AO75=HN$3,$AM75/VLOOKUP($AO75,Data!$A$50:$B$56,2,FALSE),0)</f>
        <v>0</v>
      </c>
      <c r="HO75" s="11">
        <f>IF(HO$2=$A75,0,IF(HLOOKUP(HO$2,Recipes!$H:$GI,'Production Calculator'!$A75+2,FALSE)=0,0,HLOOKUP(HO$2,Recipes!$H:$GI,'Production Calculator'!$A75+2,FALSE)*$AK75))+IF($AO75=HO$3,$AM75/VLOOKUP($AO75,Data!$A$50:$B$56,2,FALSE),0)</f>
        <v>0</v>
      </c>
      <c r="HP75" s="11">
        <f>IF(HP$2=$A75,0,IF(HLOOKUP(HP$2,Recipes!$H:$GI,'Production Calculator'!$A75+2,FALSE)=0,0,HLOOKUP(HP$2,Recipes!$H:$GI,'Production Calculator'!$A75+2,FALSE)*$AK75))+IF($AO75=HP$3,$AM75/VLOOKUP($AO75,Data!$A$50:$B$56,2,FALSE),0)</f>
        <v>0</v>
      </c>
      <c r="HQ75" s="11">
        <f>IF(HQ$2=$A75,0,IF(HLOOKUP(HQ$2,Recipes!$H:$GI,'Production Calculator'!$A75+2,FALSE)=0,0,HLOOKUP(HQ$2,Recipes!$H:$GI,'Production Calculator'!$A75+2,FALSE)*$AK75))+IF($AO75=HQ$3,$AM75/VLOOKUP($AO75,Data!$A$50:$B$56,2,FALSE),0)</f>
        <v>0</v>
      </c>
      <c r="HR75" s="11">
        <f>IF(HR$2=$A75,0,IF(HLOOKUP(HR$2,Recipes!$H:$GI,'Production Calculator'!$A75+2,FALSE)=0,0,HLOOKUP(HR$2,Recipes!$H:$GI,'Production Calculator'!$A75+2,FALSE)*$AK75))+IF($AO75=HR$3,$AM75/VLOOKUP($AO75,Data!$A$50:$B$56,2,FALSE),0)</f>
        <v>0</v>
      </c>
      <c r="HS75" s="121"/>
    </row>
    <row r="76" spans="1:227" x14ac:dyDescent="0.45">
      <c r="A76">
        <v>55</v>
      </c>
      <c r="B76" s="107" t="str">
        <f>VLOOKUP(A76,Recipes!A:B,2)</f>
        <v>Wood</v>
      </c>
      <c r="C76" s="133">
        <v>0</v>
      </c>
      <c r="D76" s="108">
        <f t="shared" si="117"/>
        <v>0</v>
      </c>
      <c r="E76" s="148" t="s">
        <v>1</v>
      </c>
      <c r="F76" s="109">
        <f>VLOOKUP(A76,Recipes!$A$3:$G$186,6,FALSE)</f>
        <v>1</v>
      </c>
      <c r="G76" s="109">
        <f>VLOOKUP(A76,Recipes!$A$3:$G$186,7,FALSE)</f>
        <v>0</v>
      </c>
      <c r="H76" s="110">
        <f t="shared" si="118"/>
        <v>0</v>
      </c>
      <c r="I76" s="109">
        <f>VLOOKUP(E76,Data!$A$2:$C$26,3, FALSE)</f>
        <v>4</v>
      </c>
      <c r="J76" s="149">
        <v>0</v>
      </c>
      <c r="K76" s="149">
        <v>0</v>
      </c>
      <c r="L76" s="149">
        <v>0</v>
      </c>
      <c r="M76" s="150">
        <v>0</v>
      </c>
      <c r="N76" s="150">
        <v>0</v>
      </c>
      <c r="O76" s="150">
        <v>0</v>
      </c>
      <c r="P76" s="151">
        <v>0</v>
      </c>
      <c r="Q76" s="151">
        <v>0</v>
      </c>
      <c r="R76" s="151">
        <v>0</v>
      </c>
      <c r="S76">
        <f t="shared" si="133"/>
        <v>0</v>
      </c>
      <c r="T76">
        <f t="shared" si="134"/>
        <v>0</v>
      </c>
      <c r="U76">
        <f t="shared" si="135"/>
        <v>0</v>
      </c>
      <c r="V76">
        <f t="shared" si="136"/>
        <v>0</v>
      </c>
      <c r="W76">
        <f t="shared" si="137"/>
        <v>0</v>
      </c>
      <c r="X76">
        <f t="shared" si="138"/>
        <v>0</v>
      </c>
      <c r="Y76">
        <f t="shared" si="139"/>
        <v>0</v>
      </c>
      <c r="Z76">
        <f t="shared" si="140"/>
        <v>0</v>
      </c>
      <c r="AA76">
        <f t="shared" si="141"/>
        <v>0</v>
      </c>
      <c r="AB76" s="111">
        <f>VLOOKUP($A76,Recipes!$A:$G,4)</f>
        <v>0.5</v>
      </c>
      <c r="AC76" s="111">
        <f>VLOOKUP($A76,Recipes!$A:$G,5)</f>
        <v>2</v>
      </c>
      <c r="AD76" s="111">
        <f t="shared" si="128"/>
        <v>4</v>
      </c>
      <c r="AE76" s="111">
        <f>VLOOKUP(E76,Data!$A$2:$F$26,5,FALSE)</f>
        <v>0</v>
      </c>
      <c r="AF76" s="111">
        <f>VLOOKUP(E76,Data!$A$2:$F$26,4,FALSE)</f>
        <v>210</v>
      </c>
      <c r="AG76" s="111">
        <f>VLOOKUP(E76,Data!$A$2:$B$26,2, FALSE)</f>
        <v>1.25</v>
      </c>
      <c r="AH76" s="111">
        <f>1+VLOOKUP($J$3,Data!$A$40:$D$48,2,FALSE)*$J76+VLOOKUP($K$3,Data!$A$40:$D$48,2,FALSE)*$K76+VLOOKUP($L$3,Data!$A$40:$D$48,2,FALSE)*$L76+VLOOKUP($M$3,Data!$A$40:$D$48,2,FALSE)*$M76+VLOOKUP($N$3,Data!$A$40:$D$48,2,FALSE)*$N76+VLOOKUP($O$3,Data!$A$40:$D$48,2,FALSE)*$O76+VLOOKUP($P$3,Data!$A$40:$D$48,2,FALSE)*$P76+VLOOKUP($Q$3,Data!$A$40:$D$48,2,FALSE)*$Q76+VLOOKUP($R$3,Data!$A$40:$D$48,2,FALSE)*$R76</f>
        <v>1</v>
      </c>
      <c r="AI76" s="111">
        <f>MAX(1+VLOOKUP($J$3,Data!$A$40:$D$48,3,FALSE)*$J76+VLOOKUP($K$3,Data!$A$40:$D$48,3,FALSE)*$K76+VLOOKUP($L$3,Data!$A$40:$D$48,3,FALSE)*$L76+VLOOKUP($M$3,Data!$A$40:$D$48,3,FALSE)*$M76+VLOOKUP($N$3,Data!$A$40:$D$48,3,FALSE)*$N76+VLOOKUP($O$3,Data!$A$40:$D$48,3,FALSE)*$O76+VLOOKUP($P$3,Data!$A$40:$D$48,3,FALSE)*$P76+VLOOKUP($Q$3,Data!$A$40:$D$48,3,FALSE)*$Q76+VLOOKUP($R$3,Data!$A$40:$D$48,3,FALSE)*$R76,0)</f>
        <v>1</v>
      </c>
      <c r="AJ76" s="111">
        <f>MAX(1-(VLOOKUP($J$3,Data!$A$40:$D$48,4,FALSE)*$J76+VLOOKUP($K$3,Data!$A$40:$D$48,4,FALSE)*$K76+VLOOKUP($L$3,Data!$A$40:$D$48,4,FALSE)*$L76+VLOOKUP($M$3,Data!$A$40:$D$48,4,FALSE)*$M76+VLOOKUP($N$3,Data!$A$40:$D$48,4,FALSE)*$N76+VLOOKUP($O$3,Data!$A$40:$D$48,4,FALSE)*$O76+VLOOKUP($P$3,Data!$A$40:$D$48,4,FALSE)*$P76+VLOOKUP($Q$3,Data!$A$40:$D$48,4,FALSE)*$Q76+VLOOKUP($R$3,Data!$A$40:$D$48,4,FALSE)*$R76),0.2)</f>
        <v>1</v>
      </c>
      <c r="AK76" s="112">
        <f t="shared" si="129"/>
        <v>0</v>
      </c>
      <c r="AL76" s="111">
        <f t="shared" si="130"/>
        <v>5</v>
      </c>
      <c r="AM76" s="111">
        <f t="shared" si="131"/>
        <v>0</v>
      </c>
      <c r="AN76" s="111">
        <f t="shared" si="132"/>
        <v>0</v>
      </c>
      <c r="AO76" s="131" t="s">
        <v>298</v>
      </c>
      <c r="AP76" s="11"/>
      <c r="AQ76" s="11">
        <f>IF(AQ$2=$A76,0,IF(HLOOKUP(AQ$2,Recipes!$H:$GI,'Production Calculator'!$A76+2,FALSE)=0,0,HLOOKUP(AQ$2,Recipes!$H:$GI,'Production Calculator'!$A76+2,FALSE)*$AK76))+IF($AO76=AQ$3,$AM76/VLOOKUP($AO76,Data!$A$50:$B$56,2,FALSE),0)</f>
        <v>0</v>
      </c>
      <c r="AR76" s="11">
        <f>IF(AR$2=$A76,0,IF(HLOOKUP(AR$2,Recipes!$H:$GI,'Production Calculator'!$A76+2,FALSE)=0,0,HLOOKUP(AR$2,Recipes!$H:$GI,'Production Calculator'!$A76+2,FALSE)*$AK76))+IF($AO76=AR$3,$AM76/VLOOKUP($AO76,Data!$A$50:$B$56,2,FALSE),0)</f>
        <v>0</v>
      </c>
      <c r="AS76" s="11">
        <f>IF(AS$2=$A76,0,IF(HLOOKUP(AS$2,Recipes!$H:$GI,'Production Calculator'!$A76+2,FALSE)=0,0,HLOOKUP(AS$2,Recipes!$H:$GI,'Production Calculator'!$A76+2,FALSE)*$AK76))+IF($AO76=AS$3,$AM76/VLOOKUP($AO76,Data!$A$50:$B$56,2,FALSE),0)</f>
        <v>0</v>
      </c>
      <c r="AT76" s="11">
        <f>IF(AT$2=$A76,0,IF(HLOOKUP(AT$2,Recipes!$H:$GI,'Production Calculator'!$A76+2,FALSE)=0,0,HLOOKUP(AT$2,Recipes!$H:$GI,'Production Calculator'!$A76+2,FALSE)*$AK76))+IF($AO76=AT$3,$AM76/VLOOKUP($AO76,Data!$A$50:$B$56,2,FALSE),0)</f>
        <v>0</v>
      </c>
      <c r="AU76" s="11">
        <f>IF(AU$2=$A76,0,IF(HLOOKUP(AU$2,Recipes!$H:$GI,'Production Calculator'!$A76+2,FALSE)=0,0,HLOOKUP(AU$2,Recipes!$H:$GI,'Production Calculator'!$A76+2,FALSE)*$AK76))+IF($AO76=AU$3,$AM76/VLOOKUP($AO76,Data!$A$50:$B$56,2,FALSE),0)</f>
        <v>0</v>
      </c>
      <c r="AV76" s="11">
        <f>IF(AV$2=$A76,0,IF(HLOOKUP(AV$2,Recipes!$H:$GI,'Production Calculator'!$A76+2,FALSE)=0,0,HLOOKUP(AV$2,Recipes!$H:$GI,'Production Calculator'!$A76+2,FALSE)*$AK76))+IF($AO76=AV$3,$AM76/VLOOKUP($AO76,Data!$A$50:$B$56,2,FALSE),0)</f>
        <v>0</v>
      </c>
      <c r="AW76" s="11">
        <f>IF(AW$2=$A76,0,IF(HLOOKUP(AW$2,Recipes!$H:$GI,'Production Calculator'!$A76+2,FALSE)=0,0,HLOOKUP(AW$2,Recipes!$H:$GI,'Production Calculator'!$A76+2,FALSE)*$AK76))+IF($AO76=AW$3,$AM76/VLOOKUP($AO76,Data!$A$50:$B$56,2,FALSE),0)</f>
        <v>0</v>
      </c>
      <c r="AX76" s="11">
        <f>IF(AX$2=$A76,0,IF(HLOOKUP(AX$2,Recipes!$H:$GI,'Production Calculator'!$A76+2,FALSE)=0,0,HLOOKUP(AX$2,Recipes!$H:$GI,'Production Calculator'!$A76+2,FALSE)*$AK76))+IF($AO76=AX$3,$AM76/VLOOKUP($AO76,Data!$A$50:$B$56,2,FALSE),0)</f>
        <v>0</v>
      </c>
      <c r="AY76" s="11">
        <f>IF(AY$2=$A76,0,IF(HLOOKUP(AY$2,Recipes!$H:$GI,'Production Calculator'!$A76+2,FALSE)=0,0,HLOOKUP(AY$2,Recipes!$H:$GI,'Production Calculator'!$A76+2,FALSE)*$AK76))+IF($AO76=AY$3,$AM76/VLOOKUP($AO76,Data!$A$50:$B$56,2,FALSE),0)</f>
        <v>0</v>
      </c>
      <c r="AZ76" s="11">
        <f>IF(AZ$2=$A76,0,IF(HLOOKUP(AZ$2,Recipes!$H:$GI,'Production Calculator'!$A76+2,FALSE)=0,0,HLOOKUP(AZ$2,Recipes!$H:$GI,'Production Calculator'!$A76+2,FALSE)*$AK76))+IF($AO76=AZ$3,$AM76/VLOOKUP($AO76,Data!$A$50:$B$56,2,FALSE),0)</f>
        <v>0</v>
      </c>
      <c r="BA76" s="11">
        <f>IF(BA$2=$A76,0,IF(HLOOKUP(BA$2,Recipes!$H:$GI,'Production Calculator'!$A76+2,FALSE)=0,0,HLOOKUP(BA$2,Recipes!$H:$GI,'Production Calculator'!$A76+2,FALSE)*$AK76))+IF($AO76=BA$3,$AM76/VLOOKUP($AO76,Data!$A$50:$B$56,2,FALSE),0)</f>
        <v>0</v>
      </c>
      <c r="BB76" s="11">
        <f>IF(BB$2=$A76,0,IF(HLOOKUP(BB$2,Recipes!$H:$GI,'Production Calculator'!$A76+2,FALSE)=0,0,HLOOKUP(BB$2,Recipes!$H:$GI,'Production Calculator'!$A76+2,FALSE)*$AK76))+IF($AO76=BB$3,$AM76/VLOOKUP($AO76,Data!$A$50:$B$56,2,FALSE),0)</f>
        <v>0</v>
      </c>
      <c r="BC76" s="11">
        <f>IF(BC$2=$A76,0,IF(HLOOKUP(BC$2,Recipes!$H:$GI,'Production Calculator'!$A76+2,FALSE)=0,0,HLOOKUP(BC$2,Recipes!$H:$GI,'Production Calculator'!$A76+2,FALSE)*$AK76))+IF($AO76=BC$3,$AM76/VLOOKUP($AO76,Data!$A$50:$B$56,2,FALSE),0)</f>
        <v>0</v>
      </c>
      <c r="BD76" s="11">
        <f>IF(BD$2=$A76,0,IF(HLOOKUP(BD$2,Recipes!$H:$GI,'Production Calculator'!$A76+2,FALSE)=0,0,HLOOKUP(BD$2,Recipes!$H:$GI,'Production Calculator'!$A76+2,FALSE)*$AK76))+IF($AO76=BD$3,$AM76/VLOOKUP($AO76,Data!$A$50:$B$56,2,FALSE),0)</f>
        <v>0</v>
      </c>
      <c r="BE76" s="11">
        <f>IF(BE$2=$A76,0,IF(HLOOKUP(BE$2,Recipes!$H:$GI,'Production Calculator'!$A76+2,FALSE)=0,0,HLOOKUP(BE$2,Recipes!$H:$GI,'Production Calculator'!$A76+2,FALSE)*$AK76))+IF($AO76=BE$3,$AM76/VLOOKUP($AO76,Data!$A$50:$B$56,2,FALSE),0)</f>
        <v>0</v>
      </c>
      <c r="BF76" s="11">
        <f>IF(BF$2=$A76,0,IF(HLOOKUP(BF$2,Recipes!$H:$GI,'Production Calculator'!$A76+2,FALSE)=0,0,HLOOKUP(BF$2,Recipes!$H:$GI,'Production Calculator'!$A76+2,FALSE)*$AK76))+IF($AO76=BF$3,$AM76/VLOOKUP($AO76,Data!$A$50:$B$56,2,FALSE),0)</f>
        <v>0</v>
      </c>
      <c r="BG76" s="11">
        <f>IF(BG$2=$A76,0,IF(HLOOKUP(BG$2,Recipes!$H:$GI,'Production Calculator'!$A76+2,FALSE)=0,0,HLOOKUP(BG$2,Recipes!$H:$GI,'Production Calculator'!$A76+2,FALSE)*$AK76))+IF($AO76=BG$3,$AM76/VLOOKUP($AO76,Data!$A$50:$B$56,2,FALSE),0)</f>
        <v>0</v>
      </c>
      <c r="BH76" s="11">
        <f>IF(BH$2=$A76,0,IF(HLOOKUP(BH$2,Recipes!$H:$GI,'Production Calculator'!$A76+2,FALSE)=0,0,HLOOKUP(BH$2,Recipes!$H:$GI,'Production Calculator'!$A76+2,FALSE)*$AK76))+IF($AO76=BH$3,$AM76/VLOOKUP($AO76,Data!$A$50:$B$56,2,FALSE),0)</f>
        <v>0</v>
      </c>
      <c r="BI76" s="11">
        <f>IF(BI$2=$A76,0,IF(HLOOKUP(BI$2,Recipes!$H:$GI,'Production Calculator'!$A76+2,FALSE)=0,0,HLOOKUP(BI$2,Recipes!$H:$GI,'Production Calculator'!$A76+2,FALSE)*$AK76))+IF($AO76=BI$3,$AM76/VLOOKUP($AO76,Data!$A$50:$B$56,2,FALSE),0)</f>
        <v>0</v>
      </c>
      <c r="BJ76" s="11">
        <f>IF(BJ$2=$A76,0,IF(HLOOKUP(BJ$2,Recipes!$H:$GI,'Production Calculator'!$A76+2,FALSE)=0,0,HLOOKUP(BJ$2,Recipes!$H:$GI,'Production Calculator'!$A76+2,FALSE)*$AK76))+IF($AO76=BJ$3,$AM76/VLOOKUP($AO76,Data!$A$50:$B$56,2,FALSE),0)</f>
        <v>0</v>
      </c>
      <c r="BK76" s="11">
        <f>IF(BK$2=$A76,0,IF(HLOOKUP(BK$2,Recipes!$H:$GI,'Production Calculator'!$A76+2,FALSE)=0,0,HLOOKUP(BK$2,Recipes!$H:$GI,'Production Calculator'!$A76+2,FALSE)*$AK76))+IF($AO76=BK$3,$AM76/VLOOKUP($AO76,Data!$A$50:$B$56,2,FALSE),0)</f>
        <v>0</v>
      </c>
      <c r="BL76" s="11">
        <f>IF(BL$2=$A76,0,IF(HLOOKUP(BL$2,Recipes!$H:$GI,'Production Calculator'!$A76+2,FALSE)=0,0,HLOOKUP(BL$2,Recipes!$H:$GI,'Production Calculator'!$A76+2,FALSE)*$AK76))+IF($AO76=BL$3,$AM76/VLOOKUP($AO76,Data!$A$50:$B$56,2,FALSE),0)</f>
        <v>0</v>
      </c>
      <c r="BM76" s="11">
        <f>IF(BM$2=$A76,0,IF(HLOOKUP(BM$2,Recipes!$H:$GI,'Production Calculator'!$A76+2,FALSE)=0,0,HLOOKUP(BM$2,Recipes!$H:$GI,'Production Calculator'!$A76+2,FALSE)*$AK76))+IF($AO76=BM$3,$AM76/VLOOKUP($AO76,Data!$A$50:$B$56,2,FALSE),0)</f>
        <v>0</v>
      </c>
      <c r="BN76" s="11">
        <f>IF(BN$2=$A76,0,IF(HLOOKUP(BN$2,Recipes!$H:$GI,'Production Calculator'!$A76+2,FALSE)=0,0,HLOOKUP(BN$2,Recipes!$H:$GI,'Production Calculator'!$A76+2,FALSE)*$AK76))+IF($AO76=BN$3,$AM76/VLOOKUP($AO76,Data!$A$50:$B$56,2,FALSE),0)</f>
        <v>0</v>
      </c>
      <c r="BO76" s="11">
        <f>IF(BO$2=$A76,0,IF(HLOOKUP(BO$2,Recipes!$H:$GI,'Production Calculator'!$A76+2,FALSE)=0,0,HLOOKUP(BO$2,Recipes!$H:$GI,'Production Calculator'!$A76+2,FALSE)*$AK76))+IF($AO76=BO$3,$AM76/VLOOKUP($AO76,Data!$A$50:$B$56,2,FALSE),0)</f>
        <v>0</v>
      </c>
      <c r="BP76" s="11">
        <f>IF(BP$2=$A76,0,IF(HLOOKUP(BP$2,Recipes!$H:$GI,'Production Calculator'!$A76+2,FALSE)=0,0,HLOOKUP(BP$2,Recipes!$H:$GI,'Production Calculator'!$A76+2,FALSE)*$AK76))+IF($AO76=BP$3,$AM76/VLOOKUP($AO76,Data!$A$50:$B$56,2,FALSE),0)</f>
        <v>0</v>
      </c>
      <c r="BQ76" s="11">
        <f>IF(BQ$2=$A76,0,IF(HLOOKUP(BQ$2,Recipes!$H:$GI,'Production Calculator'!$A76+2,FALSE)=0,0,HLOOKUP(BQ$2,Recipes!$H:$GI,'Production Calculator'!$A76+2,FALSE)*$AK76))+IF($AO76=BQ$3,$AM76/VLOOKUP($AO76,Data!$A$50:$B$56,2,FALSE),0)</f>
        <v>0</v>
      </c>
      <c r="BR76" s="11">
        <f>IF(BR$2=$A76,0,IF(HLOOKUP(BR$2,Recipes!$H:$GI,'Production Calculator'!$A76+2,FALSE)=0,0,HLOOKUP(BR$2,Recipes!$H:$GI,'Production Calculator'!$A76+2,FALSE)*$AK76))+IF($AO76=BR$3,$AM76/VLOOKUP($AO76,Data!$A$50:$B$56,2,FALSE),0)</f>
        <v>0</v>
      </c>
      <c r="BS76" s="11">
        <f>IF(BS$2=$A76,0,IF(HLOOKUP(BS$2,Recipes!$H:$GI,'Production Calculator'!$A76+2,FALSE)=0,0,HLOOKUP(BS$2,Recipes!$H:$GI,'Production Calculator'!$A76+2,FALSE)*$AK76))+IF($AO76=BS$3,$AM76/VLOOKUP($AO76,Data!$A$50:$B$56,2,FALSE),0)</f>
        <v>0</v>
      </c>
      <c r="BT76" s="11">
        <f>IF(BT$2=$A76,0,IF(HLOOKUP(BT$2,Recipes!$H:$GI,'Production Calculator'!$A76+2,FALSE)=0,0,HLOOKUP(BT$2,Recipes!$H:$GI,'Production Calculator'!$A76+2,FALSE)*$AK76))+IF($AO76=BT$3,$AM76/VLOOKUP($AO76,Data!$A$50:$B$56,2,FALSE),0)</f>
        <v>0</v>
      </c>
      <c r="BU76" s="11">
        <f>IF(BU$2=$A76,0,IF(HLOOKUP(BU$2,Recipes!$H:$GI,'Production Calculator'!$A76+2,FALSE)=0,0,HLOOKUP(BU$2,Recipes!$H:$GI,'Production Calculator'!$A76+2,FALSE)*$AK76))+IF($AO76=BU$3,$AM76/VLOOKUP($AO76,Data!$A$50:$B$56,2,FALSE),0)</f>
        <v>0</v>
      </c>
      <c r="BV76" s="11">
        <f>IF(BV$2=$A76,0,IF(HLOOKUP(BV$2,Recipes!$H:$GI,'Production Calculator'!$A76+2,FALSE)=0,0,HLOOKUP(BV$2,Recipes!$H:$GI,'Production Calculator'!$A76+2,FALSE)*$AK76))+IF($AO76=BV$3,$AM76/VLOOKUP($AO76,Data!$A$50:$B$56,2,FALSE),0)</f>
        <v>0</v>
      </c>
      <c r="BW76" s="11">
        <f>IF(BW$2=$A76,0,IF(HLOOKUP(BW$2,Recipes!$H:$GI,'Production Calculator'!$A76+2,FALSE)=0,0,HLOOKUP(BW$2,Recipes!$H:$GI,'Production Calculator'!$A76+2,FALSE)*$AK76))+IF($AO76=BW$3,$AM76/VLOOKUP($AO76,Data!$A$50:$B$56,2,FALSE),0)</f>
        <v>0</v>
      </c>
      <c r="BX76" s="11">
        <f>IF(BX$2=$A76,0,IF(HLOOKUP(BX$2,Recipes!$H:$GI,'Production Calculator'!$A76+2,FALSE)=0,0,HLOOKUP(BX$2,Recipes!$H:$GI,'Production Calculator'!$A76+2,FALSE)*$AK76))+IF($AO76=BX$3,$AM76/VLOOKUP($AO76,Data!$A$50:$B$56,2,FALSE),0)</f>
        <v>0</v>
      </c>
      <c r="BY76" s="11">
        <f>IF(BY$2=$A76,0,IF(HLOOKUP(BY$2,Recipes!$H:$GI,'Production Calculator'!$A76+2,FALSE)=0,0,HLOOKUP(BY$2,Recipes!$H:$GI,'Production Calculator'!$A76+2,FALSE)*$AK76))+IF($AO76=BY$3,$AM76/VLOOKUP($AO76,Data!$A$50:$B$56,2,FALSE),0)</f>
        <v>0</v>
      </c>
      <c r="BZ76" s="11">
        <f>IF(BZ$2=$A76,0,IF(HLOOKUP(BZ$2,Recipes!$H:$GI,'Production Calculator'!$A76+2,FALSE)=0,0,HLOOKUP(BZ$2,Recipes!$H:$GI,'Production Calculator'!$A76+2,FALSE)*$AK76))+IF($AO76=BZ$3,$AM76/VLOOKUP($AO76,Data!$A$50:$B$56,2,FALSE),0)</f>
        <v>0</v>
      </c>
      <c r="CA76" s="11">
        <f>IF(CA$2=$A76,0,IF(HLOOKUP(CA$2,Recipes!$H:$GI,'Production Calculator'!$A76+2,FALSE)=0,0,HLOOKUP(CA$2,Recipes!$H:$GI,'Production Calculator'!$A76+2,FALSE)*$AK76))+IF($AO76=CA$3,$AM76/VLOOKUP($AO76,Data!$A$50:$B$56,2,FALSE),0)</f>
        <v>0</v>
      </c>
      <c r="CB76" s="11">
        <f>IF(CB$2=$A76,0,IF(HLOOKUP(CB$2,Recipes!$H:$GI,'Production Calculator'!$A76+2,FALSE)=0,0,HLOOKUP(CB$2,Recipes!$H:$GI,'Production Calculator'!$A76+2,FALSE)*$AK76))+IF($AO76=CB$3,$AM76/VLOOKUP($AO76,Data!$A$50:$B$56,2,FALSE),0)</f>
        <v>0</v>
      </c>
      <c r="CC76" s="11">
        <f>IF(CC$2=$A76,0,IF(HLOOKUP(CC$2,Recipes!$H:$GI,'Production Calculator'!$A76+2,FALSE)=0,0,HLOOKUP(CC$2,Recipes!$H:$GI,'Production Calculator'!$A76+2,FALSE)*$AK76))+IF($AO76=CC$3,$AM76/VLOOKUP($AO76,Data!$A$50:$B$56,2,FALSE),0)</f>
        <v>0</v>
      </c>
      <c r="CD76" s="11">
        <f>IF(CD$2=$A76,0,IF(HLOOKUP(CD$2,Recipes!$H:$GI,'Production Calculator'!$A76+2,FALSE)=0,0,HLOOKUP(CD$2,Recipes!$H:$GI,'Production Calculator'!$A76+2,FALSE)*$AK76))+IF($AO76=CD$3,$AM76/VLOOKUP($AO76,Data!$A$50:$B$56,2,FALSE),0)</f>
        <v>0</v>
      </c>
      <c r="CE76" s="11">
        <f>IF(CE$2=$A76,0,IF(HLOOKUP(CE$2,Recipes!$H:$GI,'Production Calculator'!$A76+2,FALSE)=0,0,HLOOKUP(CE$2,Recipes!$H:$GI,'Production Calculator'!$A76+2,FALSE)*$AK76))+IF($AO76=CE$3,$AM76/VLOOKUP($AO76,Data!$A$50:$B$56,2,FALSE),0)</f>
        <v>0</v>
      </c>
      <c r="CF76" s="11">
        <f>IF(CF$2=$A76,0,IF(HLOOKUP(CF$2,Recipes!$H:$GI,'Production Calculator'!$A76+2,FALSE)=0,0,HLOOKUP(CF$2,Recipes!$H:$GI,'Production Calculator'!$A76+2,FALSE)*$AK76))+IF($AO76=CF$3,$AM76/VLOOKUP($AO76,Data!$A$50:$B$56,2,FALSE),0)</f>
        <v>0</v>
      </c>
      <c r="CG76" s="11">
        <f>IF(CG$2=$A76,0,IF(HLOOKUP(CG$2,Recipes!$H:$GI,'Production Calculator'!$A76+2,FALSE)=0,0,HLOOKUP(CG$2,Recipes!$H:$GI,'Production Calculator'!$A76+2,FALSE)*$AK76))+IF($AO76=CG$3,$AM76/VLOOKUP($AO76,Data!$A$50:$B$56,2,FALSE),0)</f>
        <v>0</v>
      </c>
      <c r="CH76" s="11">
        <f>IF(CH$2=$A76,0,IF(HLOOKUP(CH$2,Recipes!$H:$GI,'Production Calculator'!$A76+2,FALSE)=0,0,HLOOKUP(CH$2,Recipes!$H:$GI,'Production Calculator'!$A76+2,FALSE)*$AK76))+IF($AO76=CH$3,$AM76/VLOOKUP($AO76,Data!$A$50:$B$56,2,FALSE),0)</f>
        <v>0</v>
      </c>
      <c r="CI76" s="11">
        <f>IF(CI$2=$A76,0,IF(HLOOKUP(CI$2,Recipes!$H:$GI,'Production Calculator'!$A76+2,FALSE)=0,0,HLOOKUP(CI$2,Recipes!$H:$GI,'Production Calculator'!$A76+2,FALSE)*$AK76))+IF($AO76=CI$3,$AM76/VLOOKUP($AO76,Data!$A$50:$B$56,2,FALSE),0)</f>
        <v>0</v>
      </c>
      <c r="CJ76" s="11">
        <f>IF(CJ$2=$A76,0,IF(HLOOKUP(CJ$2,Recipes!$H:$GI,'Production Calculator'!$A76+2,FALSE)=0,0,HLOOKUP(CJ$2,Recipes!$H:$GI,'Production Calculator'!$A76+2,FALSE)*$AK76))+IF($AO76=CJ$3,$AM76/VLOOKUP($AO76,Data!$A$50:$B$56,2,FALSE),0)</f>
        <v>0</v>
      </c>
      <c r="CK76" s="11">
        <f>IF(CK$2=$A76,0,IF(HLOOKUP(CK$2,Recipes!$H:$GI,'Production Calculator'!$A76+2,FALSE)=0,0,HLOOKUP(CK$2,Recipes!$H:$GI,'Production Calculator'!$A76+2,FALSE)*$AK76))+IF($AO76=CK$3,$AM76/VLOOKUP($AO76,Data!$A$50:$B$56,2,FALSE),0)</f>
        <v>0</v>
      </c>
      <c r="CL76" s="11">
        <f>IF(CL$2=$A76,0,IF(HLOOKUP(CL$2,Recipes!$H:$GI,'Production Calculator'!$A76+2,FALSE)=0,0,HLOOKUP(CL$2,Recipes!$H:$GI,'Production Calculator'!$A76+2,FALSE)*$AK76))+IF($AO76=CL$3,$AM76/VLOOKUP($AO76,Data!$A$50:$B$56,2,FALSE),0)</f>
        <v>0</v>
      </c>
      <c r="CM76" s="11">
        <f>IF(CM$2=$A76,0,IF(HLOOKUP(CM$2,Recipes!$H:$GI,'Production Calculator'!$A76+2,FALSE)=0,0,HLOOKUP(CM$2,Recipes!$H:$GI,'Production Calculator'!$A76+2,FALSE)*$AK76))+IF($AO76=CM$3,$AM76/VLOOKUP($AO76,Data!$A$50:$B$56,2,FALSE),0)</f>
        <v>0</v>
      </c>
      <c r="CN76" s="11">
        <f>IF(CN$2=$A76,0,IF(HLOOKUP(CN$2,Recipes!$H:$GI,'Production Calculator'!$A76+2,FALSE)=0,0,HLOOKUP(CN$2,Recipes!$H:$GI,'Production Calculator'!$A76+2,FALSE)*$AK76))+IF($AO76=CN$3,$AM76/VLOOKUP($AO76,Data!$A$50:$B$56,2,FALSE),0)</f>
        <v>0</v>
      </c>
      <c r="CO76" s="11">
        <f>IF(CO$2=$A76,0,IF(HLOOKUP(CO$2,Recipes!$H:$GI,'Production Calculator'!$A76+2,FALSE)=0,0,HLOOKUP(CO$2,Recipes!$H:$GI,'Production Calculator'!$A76+2,FALSE)*$AK76))+IF($AO76=CO$3,$AM76/VLOOKUP($AO76,Data!$A$50:$B$56,2,FALSE),0)</f>
        <v>0</v>
      </c>
      <c r="CP76" s="11">
        <f>IF(CP$2=$A76,0,IF(HLOOKUP(CP$2,Recipes!$H:$GI,'Production Calculator'!$A76+2,FALSE)=0,0,HLOOKUP(CP$2,Recipes!$H:$GI,'Production Calculator'!$A76+2,FALSE)*$AK76))+IF($AO76=CP$3,$AM76/VLOOKUP($AO76,Data!$A$50:$B$56,2,FALSE),0)</f>
        <v>0</v>
      </c>
      <c r="CQ76" s="11">
        <f>IF(CQ$2=$A76,0,IF(HLOOKUP(CQ$2,Recipes!$H:$GI,'Production Calculator'!$A76+2,FALSE)=0,0,HLOOKUP(CQ$2,Recipes!$H:$GI,'Production Calculator'!$A76+2,FALSE)*$AK76))+IF($AO76=CQ$3,$AM76/VLOOKUP($AO76,Data!$A$50:$B$56,2,FALSE),0)</f>
        <v>0</v>
      </c>
      <c r="CR76" s="11">
        <f>IF(CR$2=$A76,0,IF(HLOOKUP(CR$2,Recipes!$H:$GI,'Production Calculator'!$A76+2,FALSE)=0,0,HLOOKUP(CR$2,Recipes!$H:$GI,'Production Calculator'!$A76+2,FALSE)*$AK76))+IF($AO76=CR$3,$AM76/VLOOKUP($AO76,Data!$A$50:$B$56,2,FALSE),0)</f>
        <v>0</v>
      </c>
      <c r="CS76" s="11">
        <f>IF(CS$2=$A76,0,IF(HLOOKUP(CS$2,Recipes!$H:$GI,'Production Calculator'!$A76+2,FALSE)=0,0,HLOOKUP(CS$2,Recipes!$H:$GI,'Production Calculator'!$A76+2,FALSE)*$AK76))+IF($AO76=CS$3,$AM76/VLOOKUP($AO76,Data!$A$50:$B$56,2,FALSE),0)</f>
        <v>0</v>
      </c>
      <c r="CT76" s="11">
        <f>IF(CT$2=$A76,0,IF(HLOOKUP(CT$2,Recipes!$H:$GI,'Production Calculator'!$A76+2,FALSE)=0,0,HLOOKUP(CT$2,Recipes!$H:$GI,'Production Calculator'!$A76+2,FALSE)*$AK76))+IF($AO76=CT$3,$AM76/VLOOKUP($AO76,Data!$A$50:$B$56,2,FALSE),0)</f>
        <v>0</v>
      </c>
      <c r="CU76" s="11">
        <f>IF(CU$2=$A76,0,IF(HLOOKUP(CU$2,Recipes!$H:$GI,'Production Calculator'!$A76+2,FALSE)=0,0,HLOOKUP(CU$2,Recipes!$H:$GI,'Production Calculator'!$A76+2,FALSE)*$AK76))+IF($AO76=CU$3,$AM76/VLOOKUP($AO76,Data!$A$50:$B$56,2,FALSE),0)</f>
        <v>0</v>
      </c>
      <c r="CV76" s="11">
        <f>IF(CV$2=$A76,0,IF(HLOOKUP(CV$2,Recipes!$H:$GI,'Production Calculator'!$A76+2,FALSE)=0,0,HLOOKUP(CV$2,Recipes!$H:$GI,'Production Calculator'!$A76+2,FALSE)*$AK76))+IF($AO76=CV$3,$AM76/VLOOKUP($AO76,Data!$A$50:$B$56,2,FALSE),0)</f>
        <v>0</v>
      </c>
      <c r="CW76" s="11">
        <f>IF(CW$2=$A76,0,IF(HLOOKUP(CW$2,Recipes!$H:$GI,'Production Calculator'!$A76+2,FALSE)=0,0,HLOOKUP(CW$2,Recipes!$H:$GI,'Production Calculator'!$A76+2,FALSE)*$AK76))+IF($AO76=CW$3,$AM76/VLOOKUP($AO76,Data!$A$50:$B$56,2,FALSE),0)</f>
        <v>0</v>
      </c>
      <c r="CX76" s="11">
        <f>IF(CX$2=$A76,0,IF(HLOOKUP(CX$2,Recipes!$H:$GI,'Production Calculator'!$A76+2,FALSE)=0,0,HLOOKUP(CX$2,Recipes!$H:$GI,'Production Calculator'!$A76+2,FALSE)*$AK76))+IF($AO76=CX$3,$AM76/VLOOKUP($AO76,Data!$A$50:$B$56,2,FALSE),0)</f>
        <v>0</v>
      </c>
      <c r="CY76" s="11">
        <f>IF(CY$2=$A76,0,IF(HLOOKUP(CY$2,Recipes!$H:$GI,'Production Calculator'!$A76+2,FALSE)=0,0,HLOOKUP(CY$2,Recipes!$H:$GI,'Production Calculator'!$A76+2,FALSE)*$AK76))+IF($AO76=CY$3,$AM76/VLOOKUP($AO76,Data!$A$50:$B$56,2,FALSE),0)</f>
        <v>0</v>
      </c>
      <c r="CZ76" s="11">
        <f>IF(CZ$2=$A76,0,IF(HLOOKUP(CZ$2,Recipes!$H:$GI,'Production Calculator'!$A76+2,FALSE)=0,0,HLOOKUP(CZ$2,Recipes!$H:$GI,'Production Calculator'!$A76+2,FALSE)*$AK76))+IF($AO76=CZ$3,$AM76/VLOOKUP($AO76,Data!$A$50:$B$56,2,FALSE),0)</f>
        <v>0</v>
      </c>
      <c r="DA76" s="11">
        <f>IF(DA$2=$A76,0,IF(HLOOKUP(DA$2,Recipes!$H:$GI,'Production Calculator'!$A76+2,FALSE)=0,0,HLOOKUP(DA$2,Recipes!$H:$GI,'Production Calculator'!$A76+2,FALSE)*$AK76))+IF($AO76=DA$3,$AM76/VLOOKUP($AO76,Data!$A$50:$B$56,2,FALSE),0)</f>
        <v>0</v>
      </c>
      <c r="DB76" s="11">
        <f>IF(DB$2=$A76,0,IF(HLOOKUP(DB$2,Recipes!$H:$GI,'Production Calculator'!$A76+2,FALSE)=0,0,HLOOKUP(DB$2,Recipes!$H:$GI,'Production Calculator'!$A76+2,FALSE)*$AK76))+IF($AO76=DB$3,$AM76/VLOOKUP($AO76,Data!$A$50:$B$56,2,FALSE),0)</f>
        <v>0</v>
      </c>
      <c r="DC76" s="11">
        <f>IF(DC$2=$A76,0,IF(HLOOKUP(DC$2,Recipes!$H:$GI,'Production Calculator'!$A76+2,FALSE)=0,0,HLOOKUP(DC$2,Recipes!$H:$GI,'Production Calculator'!$A76+2,FALSE)*$AK76))+IF($AO76=DC$3,$AM76/VLOOKUP($AO76,Data!$A$50:$B$56,2,FALSE),0)</f>
        <v>0</v>
      </c>
      <c r="DD76" s="11">
        <f>IF(DD$2=$A76,0,IF(HLOOKUP(DD$2,Recipes!$H:$GI,'Production Calculator'!$A76+2,FALSE)=0,0,HLOOKUP(DD$2,Recipes!$H:$GI,'Production Calculator'!$A76+2,FALSE)*$AK76))+IF($AO76=DD$3,$AM76/VLOOKUP($AO76,Data!$A$50:$B$56,2,FALSE),0)</f>
        <v>0</v>
      </c>
      <c r="DE76" s="11">
        <f>IF(DE$2=$A76,0,IF(HLOOKUP(DE$2,Recipes!$H:$GI,'Production Calculator'!$A76+2,FALSE)=0,0,HLOOKUP(DE$2,Recipes!$H:$GI,'Production Calculator'!$A76+2,FALSE)*$AK76))+IF($AO76=DE$3,$AM76/VLOOKUP($AO76,Data!$A$50:$B$56,2,FALSE),0)</f>
        <v>0</v>
      </c>
      <c r="DF76" s="11">
        <f>IF(DF$2=$A76,0,IF(HLOOKUP(DF$2,Recipes!$H:$GI,'Production Calculator'!$A76+2,FALSE)=0,0,HLOOKUP(DF$2,Recipes!$H:$GI,'Production Calculator'!$A76+2,FALSE)*$AK76))+IF($AO76=DF$3,$AM76/VLOOKUP($AO76,Data!$A$50:$B$56,2,FALSE),0)</f>
        <v>0</v>
      </c>
      <c r="DG76" s="11">
        <f>IF(DG$2=$A76,0,IF(HLOOKUP(DG$2,Recipes!$H:$GI,'Production Calculator'!$A76+2,FALSE)=0,0,HLOOKUP(DG$2,Recipes!$H:$GI,'Production Calculator'!$A76+2,FALSE)*$AK76))+IF($AO76=DG$3,$AM76/VLOOKUP($AO76,Data!$A$50:$B$56,2,FALSE),0)</f>
        <v>0</v>
      </c>
      <c r="DH76" s="11">
        <f>IF(DH$2=$A76,0,IF(HLOOKUP(DH$2,Recipes!$H:$GI,'Production Calculator'!$A76+2,FALSE)=0,0,HLOOKUP(DH$2,Recipes!$H:$GI,'Production Calculator'!$A76+2,FALSE)*$AK76))+IF($AO76=DH$3,$AM76/VLOOKUP($AO76,Data!$A$50:$B$56,2,FALSE),0)</f>
        <v>0</v>
      </c>
      <c r="DI76" s="11">
        <f>IF(DI$2=$A76,0,IF(HLOOKUP(DI$2,Recipes!$H:$GI,'Production Calculator'!$A76+2,FALSE)=0,0,HLOOKUP(DI$2,Recipes!$H:$GI,'Production Calculator'!$A76+2,FALSE)*$AK76))+IF($AO76=DI$3,$AM76/VLOOKUP($AO76,Data!$A$50:$B$56,2,FALSE),0)</f>
        <v>0</v>
      </c>
      <c r="DJ76" s="11">
        <f>IF(DJ$2=$A76,0,IF(HLOOKUP(DJ$2,Recipes!$H:$GI,'Production Calculator'!$A76+2,FALSE)=0,0,HLOOKUP(DJ$2,Recipes!$H:$GI,'Production Calculator'!$A76+2,FALSE)*$AK76))+IF($AO76=DJ$3,$AM76/VLOOKUP($AO76,Data!$A$50:$B$56,2,FALSE),0)</f>
        <v>0</v>
      </c>
      <c r="DK76" s="11">
        <f>IF(DK$2=$A76,0,IF(HLOOKUP(DK$2,Recipes!$H:$GI,'Production Calculator'!$A76+2,FALSE)=0,0,HLOOKUP(DK$2,Recipes!$H:$GI,'Production Calculator'!$A76+2,FALSE)*$AK76))+IF($AO76=DK$3,$AM76/VLOOKUP($AO76,Data!$A$50:$B$56,2,FALSE),0)</f>
        <v>0</v>
      </c>
      <c r="DL76" s="11">
        <f>IF(DL$2=$A76,0,IF(HLOOKUP(DL$2,Recipes!$H:$GI,'Production Calculator'!$A76+2,FALSE)=0,0,HLOOKUP(DL$2,Recipes!$H:$GI,'Production Calculator'!$A76+2,FALSE)*$AK76))+IF($AO76=DL$3,$AM76/VLOOKUP($AO76,Data!$A$50:$B$56,2,FALSE),0)</f>
        <v>0</v>
      </c>
      <c r="DM76" s="11">
        <f>IF(DM$2=$A76,0,IF(HLOOKUP(DM$2,Recipes!$H:$GI,'Production Calculator'!$A76+2,FALSE)=0,0,HLOOKUP(DM$2,Recipes!$H:$GI,'Production Calculator'!$A76+2,FALSE)*$AK76))+IF($AO76=DM$3,$AM76/VLOOKUP($AO76,Data!$A$50:$B$56,2,FALSE),0)</f>
        <v>0</v>
      </c>
      <c r="DN76" s="11">
        <f>IF(DN$2=$A76,0,IF(HLOOKUP(DN$2,Recipes!$H:$GI,'Production Calculator'!$A76+2,FALSE)=0,0,HLOOKUP(DN$2,Recipes!$H:$GI,'Production Calculator'!$A76+2,FALSE)*$AK76))+IF($AO76=DN$3,$AM76/VLOOKUP($AO76,Data!$A$50:$B$56,2,FALSE),0)</f>
        <v>0</v>
      </c>
      <c r="DO76" s="11">
        <f>IF(DO$2=$A76,0,IF(HLOOKUP(DO$2,Recipes!$H:$GI,'Production Calculator'!$A76+2,FALSE)=0,0,HLOOKUP(DO$2,Recipes!$H:$GI,'Production Calculator'!$A76+2,FALSE)*$AK76))+IF($AO76=DO$3,$AM76/VLOOKUP($AO76,Data!$A$50:$B$56,2,FALSE),0)</f>
        <v>0</v>
      </c>
      <c r="DP76" s="11">
        <f>IF(DP$2=$A76,0,IF(HLOOKUP(DP$2,Recipes!$H:$GI,'Production Calculator'!$A76+2,FALSE)=0,0,HLOOKUP(DP$2,Recipes!$H:$GI,'Production Calculator'!$A76+2,FALSE)*$AK76))+IF($AO76=DP$3,$AM76/VLOOKUP($AO76,Data!$A$50:$B$56,2,FALSE),0)</f>
        <v>0</v>
      </c>
      <c r="DQ76" s="11">
        <f>IF(DQ$2=$A76,0,IF(HLOOKUP(DQ$2,Recipes!$H:$GI,'Production Calculator'!$A76+2,FALSE)=0,0,HLOOKUP(DQ$2,Recipes!$H:$GI,'Production Calculator'!$A76+2,FALSE)*$AK76))+IF($AO76=DQ$3,$AM76/VLOOKUP($AO76,Data!$A$50:$B$56,2,FALSE),0)</f>
        <v>0</v>
      </c>
      <c r="DR76" s="11">
        <f>IF(DR$2=$A76,0,IF(HLOOKUP(DR$2,Recipes!$H:$GI,'Production Calculator'!$A76+2,FALSE)=0,0,HLOOKUP(DR$2,Recipes!$H:$GI,'Production Calculator'!$A76+2,FALSE)*$AK76))+IF($AO76=DR$3,$AM76/VLOOKUP($AO76,Data!$A$50:$B$56,2,FALSE),0)</f>
        <v>0</v>
      </c>
      <c r="DS76" s="11">
        <f>IF(DS$2=$A76,0,IF(HLOOKUP(DS$2,Recipes!$H:$GI,'Production Calculator'!$A76+2,FALSE)=0,0,HLOOKUP(DS$2,Recipes!$H:$GI,'Production Calculator'!$A76+2,FALSE)*$AK76))+IF($AO76=DS$3,$AM76/VLOOKUP($AO76,Data!$A$50:$B$56,2,FALSE),0)</f>
        <v>0</v>
      </c>
      <c r="DT76" s="11">
        <f>IF(DT$2=$A76,0,IF(HLOOKUP(DT$2,Recipes!$H:$GI,'Production Calculator'!$A76+2,FALSE)=0,0,HLOOKUP(DT$2,Recipes!$H:$GI,'Production Calculator'!$A76+2,FALSE)*$AK76))+IF($AO76=DT$3,$AM76/VLOOKUP($AO76,Data!$A$50:$B$56,2,FALSE),0)</f>
        <v>0</v>
      </c>
      <c r="DU76" s="11">
        <f>IF(DU$2=$A76,0,IF(HLOOKUP(DU$2,Recipes!$H:$GI,'Production Calculator'!$A76+2,FALSE)=0,0,HLOOKUP(DU$2,Recipes!$H:$GI,'Production Calculator'!$A76+2,FALSE)*$AK76))+IF($AO76=DU$3,$AM76/VLOOKUP($AO76,Data!$A$50:$B$56,2,FALSE),0)</f>
        <v>0</v>
      </c>
      <c r="DV76" s="11">
        <f>IF(DV$2=$A76,0,IF(HLOOKUP(DV$2,Recipes!$H:$GI,'Production Calculator'!$A76+2,FALSE)=0,0,HLOOKUP(DV$2,Recipes!$H:$GI,'Production Calculator'!$A76+2,FALSE)*$AK76))+IF($AO76=DV$3,$AM76/VLOOKUP($AO76,Data!$A$50:$B$56,2,FALSE),0)</f>
        <v>0</v>
      </c>
      <c r="DW76" s="11">
        <f>IF(DW$2=$A76,0,IF(HLOOKUP(DW$2,Recipes!$H:$GI,'Production Calculator'!$A76+2,FALSE)=0,0,HLOOKUP(DW$2,Recipes!$H:$GI,'Production Calculator'!$A76+2,FALSE)*$AK76))+IF($AO76=DW$3,$AM76/VLOOKUP($AO76,Data!$A$50:$B$56,2,FALSE),0)</f>
        <v>0</v>
      </c>
      <c r="DX76" s="11">
        <f>IF(DX$2=$A76,0,IF(HLOOKUP(DX$2,Recipes!$H:$GI,'Production Calculator'!$A76+2,FALSE)=0,0,HLOOKUP(DX$2,Recipes!$H:$GI,'Production Calculator'!$A76+2,FALSE)*$AK76))+IF($AO76=DX$3,$AM76/VLOOKUP($AO76,Data!$A$50:$B$56,2,FALSE),0)</f>
        <v>0</v>
      </c>
      <c r="DY76" s="11">
        <f>IF(DY$2=$A76,0,IF(HLOOKUP(DY$2,Recipes!$H:$GI,'Production Calculator'!$A76+2,FALSE)=0,0,HLOOKUP(DY$2,Recipes!$H:$GI,'Production Calculator'!$A76+2,FALSE)*$AK76))+IF($AO76=DY$3,$AM76/VLOOKUP($AO76,Data!$A$50:$B$56,2,FALSE),0)</f>
        <v>0</v>
      </c>
      <c r="DZ76" s="11">
        <f>IF(DZ$2=$A76,0,IF(HLOOKUP(DZ$2,Recipes!$H:$GI,'Production Calculator'!$A76+2,FALSE)=0,0,HLOOKUP(DZ$2,Recipes!$H:$GI,'Production Calculator'!$A76+2,FALSE)*$AK76))+IF($AO76=DZ$3,$AM76/VLOOKUP($AO76,Data!$A$50:$B$56,2,FALSE),0)</f>
        <v>0</v>
      </c>
      <c r="EA76" s="11">
        <f>IF(EA$2=$A76,0,IF(HLOOKUP(EA$2,Recipes!$H:$GI,'Production Calculator'!$A76+2,FALSE)=0,0,HLOOKUP(EA$2,Recipes!$H:$GI,'Production Calculator'!$A76+2,FALSE)*$AK76))+IF($AO76=EA$3,$AM76/VLOOKUP($AO76,Data!$A$50:$B$56,2,FALSE),0)</f>
        <v>0</v>
      </c>
      <c r="EB76" s="11">
        <f>IF(EB$2=$A76,0,IF(HLOOKUP(EB$2,Recipes!$H:$GI,'Production Calculator'!$A76+2,FALSE)=0,0,HLOOKUP(EB$2,Recipes!$H:$GI,'Production Calculator'!$A76+2,FALSE)*$AK76))+IF($AO76=EB$3,$AM76/VLOOKUP($AO76,Data!$A$50:$B$56,2,FALSE),0)</f>
        <v>0</v>
      </c>
      <c r="EC76" s="11">
        <f>IF(EC$2=$A76,0,IF(HLOOKUP(EC$2,Recipes!$H:$GI,'Production Calculator'!$A76+2,FALSE)=0,0,HLOOKUP(EC$2,Recipes!$H:$GI,'Production Calculator'!$A76+2,FALSE)*$AK76))+IF($AO76=EC$3,$AM76/VLOOKUP($AO76,Data!$A$50:$B$56,2,FALSE),0)</f>
        <v>0</v>
      </c>
      <c r="ED76" s="11">
        <f>IF(ED$2=$A76,0,IF(HLOOKUP(ED$2,Recipes!$H:$GI,'Production Calculator'!$A76+2,FALSE)=0,0,HLOOKUP(ED$2,Recipes!$H:$GI,'Production Calculator'!$A76+2,FALSE)*$AK76))+IF($AO76=ED$3,$AM76/VLOOKUP($AO76,Data!$A$50:$B$56,2,FALSE),0)</f>
        <v>0</v>
      </c>
      <c r="EE76" s="11">
        <f>IF(EE$2=$A76,0,IF(HLOOKUP(EE$2,Recipes!$H:$GI,'Production Calculator'!$A76+2,FALSE)=0,0,HLOOKUP(EE$2,Recipes!$H:$GI,'Production Calculator'!$A76+2,FALSE)*$AK76))+IF($AO76=EE$3,$AM76/VLOOKUP($AO76,Data!$A$50:$B$56,2,FALSE),0)</f>
        <v>0</v>
      </c>
      <c r="EF76" s="11">
        <f>IF(EF$2=$A76,0,IF(HLOOKUP(EF$2,Recipes!$H:$GI,'Production Calculator'!$A76+2,FALSE)=0,0,HLOOKUP(EF$2,Recipes!$H:$GI,'Production Calculator'!$A76+2,FALSE)*$AK76))+IF($AO76=EF$3,$AM76/VLOOKUP($AO76,Data!$A$50:$B$56,2,FALSE),0)</f>
        <v>0</v>
      </c>
      <c r="EG76" s="11">
        <f>IF(EG$2=$A76,0,IF(HLOOKUP(EG$2,Recipes!$H:$GI,'Production Calculator'!$A76+2,FALSE)=0,0,HLOOKUP(EG$2,Recipes!$H:$GI,'Production Calculator'!$A76+2,FALSE)*$AK76))+IF($AO76=EG$3,$AM76/VLOOKUP($AO76,Data!$A$50:$B$56,2,FALSE),0)</f>
        <v>0</v>
      </c>
      <c r="EH76" s="11">
        <f>IF(EH$2=$A76,0,IF(HLOOKUP(EH$2,Recipes!$H:$GI,'Production Calculator'!$A76+2,FALSE)=0,0,HLOOKUP(EH$2,Recipes!$H:$GI,'Production Calculator'!$A76+2,FALSE)*$AK76))+IF($AO76=EH$3,$AM76/VLOOKUP($AO76,Data!$A$50:$B$56,2,FALSE),0)</f>
        <v>0</v>
      </c>
      <c r="EI76" s="11">
        <f>IF(EI$2=$A76,0,IF(HLOOKUP(EI$2,Recipes!$H:$GI,'Production Calculator'!$A76+2,FALSE)=0,0,HLOOKUP(EI$2,Recipes!$H:$GI,'Production Calculator'!$A76+2,FALSE)*$AK76))+IF($AO76=EI$3,$AM76/VLOOKUP($AO76,Data!$A$50:$B$56,2,FALSE),0)</f>
        <v>0</v>
      </c>
      <c r="EJ76" s="11">
        <f>IF(EJ$2=$A76,0,IF(HLOOKUP(EJ$2,Recipes!$H:$GI,'Production Calculator'!$A76+2,FALSE)=0,0,HLOOKUP(EJ$2,Recipes!$H:$GI,'Production Calculator'!$A76+2,FALSE)*$AK76))+IF($AO76=EJ$3,$AM76/VLOOKUP($AO76,Data!$A$50:$B$56,2,FALSE),0)</f>
        <v>0</v>
      </c>
      <c r="EK76" s="11">
        <f>IF(EK$2=$A76,0,IF(HLOOKUP(EK$2,Recipes!$H:$GI,'Production Calculator'!$A76+2,FALSE)=0,0,HLOOKUP(EK$2,Recipes!$H:$GI,'Production Calculator'!$A76+2,FALSE)*$AK76))+IF($AO76=EK$3,$AM76/VLOOKUP($AO76,Data!$A$50:$B$56,2,FALSE),0)</f>
        <v>0</v>
      </c>
      <c r="EL76" s="11">
        <f>IF(EL$2=$A76,0,IF(HLOOKUP(EL$2,Recipes!$H:$GI,'Production Calculator'!$A76+2,FALSE)=0,0,HLOOKUP(EL$2,Recipes!$H:$GI,'Production Calculator'!$A76+2,FALSE)*$AK76))+IF($AO76=EL$3,$AM76/VLOOKUP($AO76,Data!$A$50:$B$56,2,FALSE),0)</f>
        <v>0</v>
      </c>
      <c r="EM76" s="11">
        <f>IF(EM$2=$A76,0,IF(HLOOKUP(EM$2,Recipes!$H:$GI,'Production Calculator'!$A76+2,FALSE)=0,0,HLOOKUP(EM$2,Recipes!$H:$GI,'Production Calculator'!$A76+2,FALSE)*$AK76))+IF($AO76=EM$3,$AM76/VLOOKUP($AO76,Data!$A$50:$B$56,2,FALSE),0)</f>
        <v>0</v>
      </c>
      <c r="EN76" s="11">
        <f>IF(EN$2=$A76,0,IF(HLOOKUP(EN$2,Recipes!$H:$GI,'Production Calculator'!$A76+2,FALSE)=0,0,HLOOKUP(EN$2,Recipes!$H:$GI,'Production Calculator'!$A76+2,FALSE)*$AK76))+IF($AO76=EN$3,$AM76/VLOOKUP($AO76,Data!$A$50:$B$56,2,FALSE),0)</f>
        <v>0</v>
      </c>
      <c r="EO76" s="11">
        <f>IF(EO$2=$A76,0,IF(HLOOKUP(EO$2,Recipes!$H:$GI,'Production Calculator'!$A76+2,FALSE)=0,0,HLOOKUP(EO$2,Recipes!$H:$GI,'Production Calculator'!$A76+2,FALSE)*$AK76))+IF($AO76=EO$3,$AM76/VLOOKUP($AO76,Data!$A$50:$B$56,2,FALSE),0)</f>
        <v>0</v>
      </c>
      <c r="EP76" s="11">
        <f>IF(EP$2=$A76,0,IF(HLOOKUP(EP$2,Recipes!$H:$GI,'Production Calculator'!$A76+2,FALSE)=0,0,HLOOKUP(EP$2,Recipes!$H:$GI,'Production Calculator'!$A76+2,FALSE)*$AK76))+IF($AO76=EP$3,$AM76/VLOOKUP($AO76,Data!$A$50:$B$56,2,FALSE),0)</f>
        <v>0</v>
      </c>
      <c r="EQ76" s="11">
        <f>IF(EQ$2=$A76,0,IF(HLOOKUP(EQ$2,Recipes!$H:$GI,'Production Calculator'!$A76+2,FALSE)=0,0,HLOOKUP(EQ$2,Recipes!$H:$GI,'Production Calculator'!$A76+2,FALSE)*$AK76))+IF($AO76=EQ$3,$AM76/VLOOKUP($AO76,Data!$A$50:$B$56,2,FALSE),0)</f>
        <v>0</v>
      </c>
      <c r="ER76" s="11">
        <f>IF(ER$2=$A76,0,IF(HLOOKUP(ER$2,Recipes!$H:$GI,'Production Calculator'!$A76+2,FALSE)=0,0,HLOOKUP(ER$2,Recipes!$H:$GI,'Production Calculator'!$A76+2,FALSE)*$AK76))+IF($AO76=ER$3,$AM76/VLOOKUP($AO76,Data!$A$50:$B$56,2,FALSE),0)</f>
        <v>0</v>
      </c>
      <c r="ES76" s="11">
        <f>IF(ES$2=$A76,0,IF(HLOOKUP(ES$2,Recipes!$H:$GI,'Production Calculator'!$A76+2,FALSE)=0,0,HLOOKUP(ES$2,Recipes!$H:$GI,'Production Calculator'!$A76+2,FALSE)*$AK76))+IF($AO76=ES$3,$AM76/VLOOKUP($AO76,Data!$A$50:$B$56,2,FALSE),0)</f>
        <v>0</v>
      </c>
      <c r="ET76" s="11">
        <f>IF(ET$2=$A76,0,IF(HLOOKUP(ET$2,Recipes!$H:$GI,'Production Calculator'!$A76+2,FALSE)=0,0,HLOOKUP(ET$2,Recipes!$H:$GI,'Production Calculator'!$A76+2,FALSE)*$AK76))+IF($AO76=ET$3,$AM76/VLOOKUP($AO76,Data!$A$50:$B$56,2,FALSE),0)</f>
        <v>0</v>
      </c>
      <c r="EU76" s="11">
        <f>IF(EU$2=$A76,0,IF(HLOOKUP(EU$2,Recipes!$H:$GI,'Production Calculator'!$A76+2,FALSE)=0,0,HLOOKUP(EU$2,Recipes!$H:$GI,'Production Calculator'!$A76+2,FALSE)*$AK76))+IF($AO76=EU$3,$AM76/VLOOKUP($AO76,Data!$A$50:$B$56,2,FALSE),0)</f>
        <v>0</v>
      </c>
      <c r="EV76" s="11">
        <f>IF(EV$2=$A76,0,IF(HLOOKUP(EV$2,Recipes!$H:$GI,'Production Calculator'!$A76+2,FALSE)=0,0,HLOOKUP(EV$2,Recipes!$H:$GI,'Production Calculator'!$A76+2,FALSE)*$AK76))+IF($AO76=EV$3,$AM76/VLOOKUP($AO76,Data!$A$50:$B$56,2,FALSE),0)</f>
        <v>0</v>
      </c>
      <c r="EW76" s="11">
        <f>IF(EW$2=$A76,0,IF(HLOOKUP(EW$2,Recipes!$H:$GI,'Production Calculator'!$A76+2,FALSE)=0,0,HLOOKUP(EW$2,Recipes!$H:$GI,'Production Calculator'!$A76+2,FALSE)*$AK76))+IF($AO76=EW$3,$AM76/VLOOKUP($AO76,Data!$A$50:$B$56,2,FALSE),0)</f>
        <v>0</v>
      </c>
      <c r="EX76" s="11">
        <f>IF(EX$2=$A76,0,IF(HLOOKUP(EX$2,Recipes!$H:$GI,'Production Calculator'!$A76+2,FALSE)=0,0,HLOOKUP(EX$2,Recipes!$H:$GI,'Production Calculator'!$A76+2,FALSE)*$AK76))+IF($AO76=EX$3,$AM76/VLOOKUP($AO76,Data!$A$50:$B$56,2,FALSE),0)</f>
        <v>0</v>
      </c>
      <c r="EY76" s="11">
        <f>IF(EY$2=$A76,0,IF(HLOOKUP(EY$2,Recipes!$H:$GI,'Production Calculator'!$A76+2,FALSE)=0,0,HLOOKUP(EY$2,Recipes!$H:$GI,'Production Calculator'!$A76+2,FALSE)*$AK76))+IF($AO76=EY$3,$AM76/VLOOKUP($AO76,Data!$A$50:$B$56,2,FALSE),0)</f>
        <v>0</v>
      </c>
      <c r="EZ76" s="11">
        <f>IF(EZ$2=$A76,0,IF(HLOOKUP(EZ$2,Recipes!$H:$GI,'Production Calculator'!$A76+2,FALSE)=0,0,HLOOKUP(EZ$2,Recipes!$H:$GI,'Production Calculator'!$A76+2,FALSE)*$AK76))+IF($AO76=EZ$3,$AM76/VLOOKUP($AO76,Data!$A$50:$B$56,2,FALSE),0)</f>
        <v>0</v>
      </c>
      <c r="FA76" s="11">
        <f>IF(FA$2=$A76,0,IF(HLOOKUP(FA$2,Recipes!$H:$GI,'Production Calculator'!$A76+2,FALSE)=0,0,HLOOKUP(FA$2,Recipes!$H:$GI,'Production Calculator'!$A76+2,FALSE)*$AK76))+IF($AO76=FA$3,$AM76/VLOOKUP($AO76,Data!$A$50:$B$56,2,FALSE),0)</f>
        <v>0</v>
      </c>
      <c r="FB76" s="11">
        <f>IF(FB$2=$A76,0,IF(HLOOKUP(FB$2,Recipes!$H:$GI,'Production Calculator'!$A76+2,FALSE)=0,0,HLOOKUP(FB$2,Recipes!$H:$GI,'Production Calculator'!$A76+2,FALSE)*$AK76))+IF($AO76=FB$3,$AM76/VLOOKUP($AO76,Data!$A$50:$B$56,2,FALSE),0)</f>
        <v>0</v>
      </c>
      <c r="FC76" s="11">
        <f>IF(FC$2=$A76,0,IF(HLOOKUP(FC$2,Recipes!$H:$GI,'Production Calculator'!$A76+2,FALSE)=0,0,HLOOKUP(FC$2,Recipes!$H:$GI,'Production Calculator'!$A76+2,FALSE)*$AK76))+IF($AO76=FC$3,$AM76/VLOOKUP($AO76,Data!$A$50:$B$56,2,FALSE),0)</f>
        <v>0</v>
      </c>
      <c r="FD76" s="11">
        <f>IF(FD$2=$A76,0,IF(HLOOKUP(FD$2,Recipes!$H:$GI,'Production Calculator'!$A76+2,FALSE)=0,0,HLOOKUP(FD$2,Recipes!$H:$GI,'Production Calculator'!$A76+2,FALSE)*$AK76))+IF($AO76=FD$3,$AM76/VLOOKUP($AO76,Data!$A$50:$B$56,2,FALSE),0)</f>
        <v>0</v>
      </c>
      <c r="FE76" s="11">
        <f>IF(FE$2=$A76,0,IF(HLOOKUP(FE$2,Recipes!$H:$GI,'Production Calculator'!$A76+2,FALSE)=0,0,HLOOKUP(FE$2,Recipes!$H:$GI,'Production Calculator'!$A76+2,FALSE)*$AK76))+IF($AO76=FE$3,$AM76/VLOOKUP($AO76,Data!$A$50:$B$56,2,FALSE),0)</f>
        <v>0</v>
      </c>
      <c r="FF76" s="11">
        <f>IF(FF$2=$A76,0,IF(HLOOKUP(FF$2,Recipes!$H:$GI,'Production Calculator'!$A76+2,FALSE)=0,0,HLOOKUP(FF$2,Recipes!$H:$GI,'Production Calculator'!$A76+2,FALSE)*$AK76))+IF($AO76=FF$3,$AM76/VLOOKUP($AO76,Data!$A$50:$B$56,2,FALSE),0)</f>
        <v>0</v>
      </c>
      <c r="FG76" s="11">
        <f>IF(FG$2=$A76,0,IF(HLOOKUP(FG$2,Recipes!$H:$GI,'Production Calculator'!$A76+2,FALSE)=0,0,HLOOKUP(FG$2,Recipes!$H:$GI,'Production Calculator'!$A76+2,FALSE)*$AK76))+IF($AO76=FG$3,$AM76/VLOOKUP($AO76,Data!$A$50:$B$56,2,FALSE),0)</f>
        <v>0</v>
      </c>
      <c r="FH76" s="11">
        <f>IF(FH$2=$A76,0,IF(HLOOKUP(FH$2,Recipes!$H:$GI,'Production Calculator'!$A76+2,FALSE)=0,0,HLOOKUP(FH$2,Recipes!$H:$GI,'Production Calculator'!$A76+2,FALSE)*$AK76))+IF($AO76=FH$3,$AM76/VLOOKUP($AO76,Data!$A$50:$B$56,2,FALSE),0)</f>
        <v>0</v>
      </c>
      <c r="FI76" s="11">
        <f>IF(FI$2=$A76,0,IF(HLOOKUP(FI$2,Recipes!$H:$GI,'Production Calculator'!$A76+2,FALSE)=0,0,HLOOKUP(FI$2,Recipes!$H:$GI,'Production Calculator'!$A76+2,FALSE)*$AK76))+IF($AO76=FI$3,$AM76/VLOOKUP($AO76,Data!$A$50:$B$56,2,FALSE),0)</f>
        <v>0</v>
      </c>
      <c r="FJ76" s="11">
        <f>IF(FJ$2=$A76,0,IF(HLOOKUP(FJ$2,Recipes!$H:$GI,'Production Calculator'!$A76+2,FALSE)=0,0,HLOOKUP(FJ$2,Recipes!$H:$GI,'Production Calculator'!$A76+2,FALSE)*$AK76))+IF($AO76=FJ$3,$AM76/VLOOKUP($AO76,Data!$A$50:$B$56,2,FALSE),0)</f>
        <v>0</v>
      </c>
      <c r="FK76" s="11">
        <f>IF(FK$2=$A76,0,IF(HLOOKUP(FK$2,Recipes!$H:$GI,'Production Calculator'!$A76+2,FALSE)=0,0,HLOOKUP(FK$2,Recipes!$H:$GI,'Production Calculator'!$A76+2,FALSE)*$AK76))+IF($AO76=FK$3,$AM76/VLOOKUP($AO76,Data!$A$50:$B$56,2,FALSE),0)</f>
        <v>0</v>
      </c>
      <c r="FL76" s="11">
        <f>IF(FL$2=$A76,0,IF(HLOOKUP(FL$2,Recipes!$H:$GI,'Production Calculator'!$A76+2,FALSE)=0,0,HLOOKUP(FL$2,Recipes!$H:$GI,'Production Calculator'!$A76+2,FALSE)*$AK76))+IF($AO76=FL$3,$AM76/VLOOKUP($AO76,Data!$A$50:$B$56,2,FALSE),0)</f>
        <v>0</v>
      </c>
      <c r="FM76" s="11">
        <f>IF(FM$2=$A76,0,IF(HLOOKUP(FM$2,Recipes!$H:$GI,'Production Calculator'!$A76+2,FALSE)=0,0,HLOOKUP(FM$2,Recipes!$H:$GI,'Production Calculator'!$A76+2,FALSE)*$AK76))+IF($AO76=FM$3,$AM76/VLOOKUP($AO76,Data!$A$50:$B$56,2,FALSE),0)</f>
        <v>0</v>
      </c>
      <c r="FN76" s="11">
        <f>IF(FN$2=$A76,0,IF(HLOOKUP(FN$2,Recipes!$H:$GI,'Production Calculator'!$A76+2,FALSE)=0,0,HLOOKUP(FN$2,Recipes!$H:$GI,'Production Calculator'!$A76+2,FALSE)*$AK76))+IF($AO76=FN$3,$AM76/VLOOKUP($AO76,Data!$A$50:$B$56,2,FALSE),0)</f>
        <v>0</v>
      </c>
      <c r="FO76" s="11">
        <f>IF(FO$2=$A76,0,IF(HLOOKUP(FO$2,Recipes!$H:$GI,'Production Calculator'!$A76+2,FALSE)=0,0,HLOOKUP(FO$2,Recipes!$H:$GI,'Production Calculator'!$A76+2,FALSE)*$AK76))+IF($AO76=FO$3,$AM76/VLOOKUP($AO76,Data!$A$50:$B$56,2,FALSE),0)</f>
        <v>0</v>
      </c>
      <c r="FP76" s="11">
        <f>IF(FP$2=$A76,0,IF(HLOOKUP(FP$2,Recipes!$H:$GI,'Production Calculator'!$A76+2,FALSE)=0,0,HLOOKUP(FP$2,Recipes!$H:$GI,'Production Calculator'!$A76+2,FALSE)*$AK76))+IF($AO76=FP$3,$AM76/VLOOKUP($AO76,Data!$A$50:$B$56,2,FALSE),0)</f>
        <v>0</v>
      </c>
      <c r="FQ76" s="11">
        <f>IF(FQ$2=$A76,0,IF(HLOOKUP(FQ$2,Recipes!$H:$GI,'Production Calculator'!$A76+2,FALSE)=0,0,HLOOKUP(FQ$2,Recipes!$H:$GI,'Production Calculator'!$A76+2,FALSE)*$AK76))+IF($AO76=FQ$3,$AM76/VLOOKUP($AO76,Data!$A$50:$B$56,2,FALSE),0)</f>
        <v>0</v>
      </c>
      <c r="FR76" s="11">
        <f>IF(FR$2=$A76,0,IF(HLOOKUP(FR$2,Recipes!$H:$GI,'Production Calculator'!$A76+2,FALSE)=0,0,HLOOKUP(FR$2,Recipes!$H:$GI,'Production Calculator'!$A76+2,FALSE)*$AK76))+IF($AO76=FR$3,$AM76/VLOOKUP($AO76,Data!$A$50:$B$56,2,FALSE),0)</f>
        <v>0</v>
      </c>
      <c r="FS76" s="11">
        <f>IF(FS$2=$A76,0,IF(HLOOKUP(FS$2,Recipes!$H:$GI,'Production Calculator'!$A76+2,FALSE)=0,0,HLOOKUP(FS$2,Recipes!$H:$GI,'Production Calculator'!$A76+2,FALSE)*$AK76))+IF($AO76=FS$3,$AM76/VLOOKUP($AO76,Data!$A$50:$B$56,2,FALSE),0)</f>
        <v>0</v>
      </c>
      <c r="FT76" s="11">
        <f>IF(FT$2=$A76,0,IF(HLOOKUP(FT$2,Recipes!$H:$GI,'Production Calculator'!$A76+2,FALSE)=0,0,HLOOKUP(FT$2,Recipes!$H:$GI,'Production Calculator'!$A76+2,FALSE)*$AK76))+IF($AO76=FT$3,$AM76/VLOOKUP($AO76,Data!$A$50:$B$56,2,FALSE),0)</f>
        <v>0</v>
      </c>
      <c r="FU76" s="11">
        <f>IF(FU$2=$A76,0,IF(HLOOKUP(FU$2,Recipes!$H:$GI,'Production Calculator'!$A76+2,FALSE)=0,0,HLOOKUP(FU$2,Recipes!$H:$GI,'Production Calculator'!$A76+2,FALSE)*$AK76))+IF($AO76=FU$3,$AM76/VLOOKUP($AO76,Data!$A$50:$B$56,2,FALSE),0)</f>
        <v>0</v>
      </c>
      <c r="FV76" s="11">
        <f>IF(FV$2=$A76,0,IF(HLOOKUP(FV$2,Recipes!$H:$GI,'Production Calculator'!$A76+2,FALSE)=0,0,HLOOKUP(FV$2,Recipes!$H:$GI,'Production Calculator'!$A76+2,FALSE)*$AK76))+IF($AO76=FV$3,$AM76/VLOOKUP($AO76,Data!$A$50:$B$56,2,FALSE),0)</f>
        <v>0</v>
      </c>
      <c r="FW76" s="11">
        <f>IF(FW$2=$A76,0,IF(HLOOKUP(FW$2,Recipes!$H:$GI,'Production Calculator'!$A76+2,FALSE)=0,0,HLOOKUP(FW$2,Recipes!$H:$GI,'Production Calculator'!$A76+2,FALSE)*$AK76))+IF($AO76=FW$3,$AM76/VLOOKUP($AO76,Data!$A$50:$B$56,2,FALSE),0)</f>
        <v>0</v>
      </c>
      <c r="FX76" s="11">
        <f>IF(FX$2=$A76,0,IF(HLOOKUP(FX$2,Recipes!$H:$GI,'Production Calculator'!$A76+2,FALSE)=0,0,HLOOKUP(FX$2,Recipes!$H:$GI,'Production Calculator'!$A76+2,FALSE)*$AK76))+IF($AO76=FX$3,$AM76/VLOOKUP($AO76,Data!$A$50:$B$56,2,FALSE),0)</f>
        <v>0</v>
      </c>
      <c r="FY76" s="11">
        <f>IF(FY$2=$A76,0,IF(HLOOKUP(FY$2,Recipes!$H:$GI,'Production Calculator'!$A76+2,FALSE)=0,0,HLOOKUP(FY$2,Recipes!$H:$GI,'Production Calculator'!$A76+2,FALSE)*$AK76))+IF($AO76=FY$3,$AM76/VLOOKUP($AO76,Data!$A$50:$B$56,2,FALSE),0)</f>
        <v>0</v>
      </c>
      <c r="FZ76" s="11">
        <f>IF(FZ$2=$A76,0,IF(HLOOKUP(FZ$2,Recipes!$H:$GI,'Production Calculator'!$A76+2,FALSE)=0,0,HLOOKUP(FZ$2,Recipes!$H:$GI,'Production Calculator'!$A76+2,FALSE)*$AK76))+IF($AO76=FZ$3,$AM76/VLOOKUP($AO76,Data!$A$50:$B$56,2,FALSE),0)</f>
        <v>0</v>
      </c>
      <c r="GA76" s="11">
        <f>IF(GA$2=$A76,0,IF(HLOOKUP(GA$2,Recipes!$H:$GI,'Production Calculator'!$A76+2,FALSE)=0,0,HLOOKUP(GA$2,Recipes!$H:$GI,'Production Calculator'!$A76+2,FALSE)*$AK76))+IF($AO76=GA$3,$AM76/VLOOKUP($AO76,Data!$A$50:$B$56,2,FALSE),0)</f>
        <v>0</v>
      </c>
      <c r="GB76" s="11">
        <f>IF(GB$2=$A76,0,IF(HLOOKUP(GB$2,Recipes!$H:$GI,'Production Calculator'!$A76+2,FALSE)=0,0,HLOOKUP(GB$2,Recipes!$H:$GI,'Production Calculator'!$A76+2,FALSE)*$AK76))+IF($AO76=GB$3,$AM76/VLOOKUP($AO76,Data!$A$50:$B$56,2,FALSE),0)</f>
        <v>0</v>
      </c>
      <c r="GC76" s="11">
        <f>IF(GC$2=$A76,0,IF(HLOOKUP(GC$2,Recipes!$H:$GI,'Production Calculator'!$A76+2,FALSE)=0,0,HLOOKUP(GC$2,Recipes!$H:$GI,'Production Calculator'!$A76+2,FALSE)*$AK76))+IF($AO76=GC$3,$AM76/VLOOKUP($AO76,Data!$A$50:$B$56,2,FALSE),0)</f>
        <v>0</v>
      </c>
      <c r="GD76" s="11">
        <f>IF(GD$2=$A76,0,IF(HLOOKUP(GD$2,Recipes!$H:$GI,'Production Calculator'!$A76+2,FALSE)=0,0,HLOOKUP(GD$2,Recipes!$H:$GI,'Production Calculator'!$A76+2,FALSE)*$AK76))+IF($AO76=GD$3,$AM76/VLOOKUP($AO76,Data!$A$50:$B$56,2,FALSE),0)</f>
        <v>0</v>
      </c>
      <c r="GE76" s="11">
        <f>IF(GE$2=$A76,0,IF(HLOOKUP(GE$2,Recipes!$H:$GI,'Production Calculator'!$A76+2,FALSE)=0,0,HLOOKUP(GE$2,Recipes!$H:$GI,'Production Calculator'!$A76+2,FALSE)*$AK76))+IF($AO76=GE$3,$AM76/VLOOKUP($AO76,Data!$A$50:$B$56,2,FALSE),0)</f>
        <v>0</v>
      </c>
      <c r="GF76" s="11">
        <f>IF(GF$2=$A76,0,IF(HLOOKUP(GF$2,Recipes!$H:$GI,'Production Calculator'!$A76+2,FALSE)=0,0,HLOOKUP(GF$2,Recipes!$H:$GI,'Production Calculator'!$A76+2,FALSE)*$AK76))+IF($AO76=GF$3,$AM76/VLOOKUP($AO76,Data!$A$50:$B$56,2,FALSE),0)</f>
        <v>0</v>
      </c>
      <c r="GG76" s="11">
        <f>IF(GG$2=$A76,0,IF(HLOOKUP(GG$2,Recipes!$H:$GI,'Production Calculator'!$A76+2,FALSE)=0,0,HLOOKUP(GG$2,Recipes!$H:$GI,'Production Calculator'!$A76+2,FALSE)*$AK76))+IF($AO76=GG$3,$AM76/VLOOKUP($AO76,Data!$A$50:$B$56,2,FALSE),0)</f>
        <v>0</v>
      </c>
      <c r="GH76" s="11">
        <f>IF(GH$2=$A76,0,IF(HLOOKUP(GH$2,Recipes!$H:$GI,'Production Calculator'!$A76+2,FALSE)=0,0,HLOOKUP(GH$2,Recipes!$H:$GI,'Production Calculator'!$A76+2,FALSE)*$AK76))+IF($AO76=GH$3,$AM76/VLOOKUP($AO76,Data!$A$50:$B$56,2,FALSE),0)</f>
        <v>0</v>
      </c>
      <c r="GI76" s="11">
        <f>IF(GI$2=$A76,0,IF(HLOOKUP(GI$2,Recipes!$H:$GI,'Production Calculator'!$A76+2,FALSE)=0,0,HLOOKUP(GI$2,Recipes!$H:$GI,'Production Calculator'!$A76+2,FALSE)*$AK76))+IF($AO76=GI$3,$AM76/VLOOKUP($AO76,Data!$A$50:$B$56,2,FALSE),0)</f>
        <v>0</v>
      </c>
      <c r="GJ76" s="11">
        <f>IF(GJ$2=$A76,0,IF(HLOOKUP(GJ$2,Recipes!$H:$GI,'Production Calculator'!$A76+2,FALSE)=0,0,HLOOKUP(GJ$2,Recipes!$H:$GI,'Production Calculator'!$A76+2,FALSE)*$AK76))+IF($AO76=GJ$3,$AM76/VLOOKUP($AO76,Data!$A$50:$B$56,2,FALSE),0)</f>
        <v>0</v>
      </c>
      <c r="GK76" s="11">
        <f>IF(GK$2=$A76,0,IF(HLOOKUP(GK$2,Recipes!$H:$GI,'Production Calculator'!$A76+2,FALSE)=0,0,HLOOKUP(GK$2,Recipes!$H:$GI,'Production Calculator'!$A76+2,FALSE)*$AK76))+IF($AO76=GK$3,$AM76/VLOOKUP($AO76,Data!$A$50:$B$56,2,FALSE),0)</f>
        <v>0</v>
      </c>
      <c r="GL76" s="11">
        <f>IF(GL$2=$A76,0,IF(HLOOKUP(GL$2,Recipes!$H:$GI,'Production Calculator'!$A76+2,FALSE)=0,0,HLOOKUP(GL$2,Recipes!$H:$GI,'Production Calculator'!$A76+2,FALSE)*$AK76))+IF($AO76=GL$3,$AM76/VLOOKUP($AO76,Data!$A$50:$B$56,2,FALSE),0)</f>
        <v>0</v>
      </c>
      <c r="GM76" s="11">
        <f>IF(GM$2=$A76,0,IF(HLOOKUP(GM$2,Recipes!$H:$GI,'Production Calculator'!$A76+2,FALSE)=0,0,HLOOKUP(GM$2,Recipes!$H:$GI,'Production Calculator'!$A76+2,FALSE)*$AK76))+IF($AO76=GM$3,$AM76/VLOOKUP($AO76,Data!$A$50:$B$56,2,FALSE),0)</f>
        <v>0</v>
      </c>
      <c r="GN76" s="11">
        <f>IF(GN$2=$A76,0,IF(HLOOKUP(GN$2,Recipes!$H:$GI,'Production Calculator'!$A76+2,FALSE)=0,0,HLOOKUP(GN$2,Recipes!$H:$GI,'Production Calculator'!$A76+2,FALSE)*$AK76))+IF($AO76=GN$3,$AM76/VLOOKUP($AO76,Data!$A$50:$B$56,2,FALSE),0)</f>
        <v>0</v>
      </c>
      <c r="GO76" s="11">
        <f>IF(GO$2=$A76,0,IF(HLOOKUP(GO$2,Recipes!$H:$GI,'Production Calculator'!$A76+2,FALSE)=0,0,HLOOKUP(GO$2,Recipes!$H:$GI,'Production Calculator'!$A76+2,FALSE)*$AK76))+IF($AO76=GO$3,$AM76/VLOOKUP($AO76,Data!$A$50:$B$56,2,FALSE),0)</f>
        <v>0</v>
      </c>
      <c r="GP76" s="11">
        <f>IF(GP$2=$A76,0,IF(HLOOKUP(GP$2,Recipes!$H:$GI,'Production Calculator'!$A76+2,FALSE)=0,0,HLOOKUP(GP$2,Recipes!$H:$GI,'Production Calculator'!$A76+2,FALSE)*$AK76))+IF($AO76=GP$3,$AM76/VLOOKUP($AO76,Data!$A$50:$B$56,2,FALSE),0)</f>
        <v>0</v>
      </c>
      <c r="GQ76" s="11">
        <f>IF(GQ$2=$A76,0,IF(HLOOKUP(GQ$2,Recipes!$H:$GI,'Production Calculator'!$A76+2,FALSE)=0,0,HLOOKUP(GQ$2,Recipes!$H:$GI,'Production Calculator'!$A76+2,FALSE)*$AK76))+IF($AO76=GQ$3,$AM76/VLOOKUP($AO76,Data!$A$50:$B$56,2,FALSE),0)</f>
        <v>0</v>
      </c>
      <c r="GR76" s="11">
        <f>IF(GR$2=$A76,0,IF(HLOOKUP(GR$2,Recipes!$H:$GI,'Production Calculator'!$A76+2,FALSE)=0,0,HLOOKUP(GR$2,Recipes!$H:$GI,'Production Calculator'!$A76+2,FALSE)*$AK76))+IF($AO76=GR$3,$AM76/VLOOKUP($AO76,Data!$A$50:$B$56,2,FALSE),0)</f>
        <v>0</v>
      </c>
      <c r="GS76" s="11">
        <f>IF(GS$2=$A76,0,IF(HLOOKUP(GS$2,Recipes!$H:$GI,'Production Calculator'!$A76+2,FALSE)=0,0,HLOOKUP(GS$2,Recipes!$H:$GI,'Production Calculator'!$A76+2,FALSE)*$AK76))+IF($AO76=GS$3,$AM76/VLOOKUP($AO76,Data!$A$50:$B$56,2,FALSE),0)</f>
        <v>0</v>
      </c>
      <c r="GT76" s="11">
        <f>IF(GT$2=$A76,0,IF(HLOOKUP(GT$2,Recipes!$H:$GI,'Production Calculator'!$A76+2,FALSE)=0,0,HLOOKUP(GT$2,Recipes!$H:$GI,'Production Calculator'!$A76+2,FALSE)*$AK76))+IF($AO76=GT$3,$AM76/VLOOKUP($AO76,Data!$A$50:$B$56,2,FALSE),0)</f>
        <v>0</v>
      </c>
      <c r="GU76" s="11">
        <f>IF(GU$2=$A76,0,IF(HLOOKUP(GU$2,Recipes!$H:$GI,'Production Calculator'!$A76+2,FALSE)=0,0,HLOOKUP(GU$2,Recipes!$H:$GI,'Production Calculator'!$A76+2,FALSE)*$AK76))+IF($AO76=GU$3,$AM76/VLOOKUP($AO76,Data!$A$50:$B$56,2,FALSE),0)</f>
        <v>0</v>
      </c>
      <c r="GV76" s="11">
        <f>IF(GV$2=$A76,0,IF(HLOOKUP(GV$2,Recipes!$H:$GI,'Production Calculator'!$A76+2,FALSE)=0,0,HLOOKUP(GV$2,Recipes!$H:$GI,'Production Calculator'!$A76+2,FALSE)*$AK76))+IF($AO76=GV$3,$AM76/VLOOKUP($AO76,Data!$A$50:$B$56,2,FALSE),0)</f>
        <v>0</v>
      </c>
      <c r="GW76" s="11">
        <f>IF(GW$2=$A76,0,IF(HLOOKUP(GW$2,Recipes!$H:$GI,'Production Calculator'!$A76+2,FALSE)=0,0,HLOOKUP(GW$2,Recipes!$H:$GI,'Production Calculator'!$A76+2,FALSE)*$AK76))+IF($AO76=GW$3,$AM76/VLOOKUP($AO76,Data!$A$50:$B$56,2,FALSE),0)</f>
        <v>0</v>
      </c>
      <c r="GX76" s="11">
        <f>IF(GX$2=$A76,0,IF(HLOOKUP(GX$2,Recipes!$H:$GI,'Production Calculator'!$A76+2,FALSE)=0,0,HLOOKUP(GX$2,Recipes!$H:$GI,'Production Calculator'!$A76+2,FALSE)*$AK76))+IF($AO76=GX$3,$AM76/VLOOKUP($AO76,Data!$A$50:$B$56,2,FALSE),0)</f>
        <v>0</v>
      </c>
      <c r="GY76" s="11">
        <f>IF(GY$2=$A76,0,IF(HLOOKUP(GY$2,Recipes!$H:$GI,'Production Calculator'!$A76+2,FALSE)=0,0,HLOOKUP(GY$2,Recipes!$H:$GI,'Production Calculator'!$A76+2,FALSE)*$AK76))+IF($AO76=GY$3,$AM76/VLOOKUP($AO76,Data!$A$50:$B$56,2,FALSE),0)</f>
        <v>0</v>
      </c>
      <c r="GZ76" s="11">
        <f>IF(GZ$2=$A76,0,IF(HLOOKUP(GZ$2,Recipes!$H:$GI,'Production Calculator'!$A76+2,FALSE)=0,0,HLOOKUP(GZ$2,Recipes!$H:$GI,'Production Calculator'!$A76+2,FALSE)*$AK76))+IF($AO76=GZ$3,$AM76/VLOOKUP($AO76,Data!$A$50:$B$56,2,FALSE),0)</f>
        <v>0</v>
      </c>
      <c r="HA76" s="11">
        <f>IF(HA$2=$A76,0,IF(HLOOKUP(HA$2,Recipes!$H:$GI,'Production Calculator'!$A76+2,FALSE)=0,0,HLOOKUP(HA$2,Recipes!$H:$GI,'Production Calculator'!$A76+2,FALSE)*$AK76))+IF($AO76=HA$3,$AM76/VLOOKUP($AO76,Data!$A$50:$B$56,2,FALSE),0)</f>
        <v>0</v>
      </c>
      <c r="HB76" s="11">
        <f>IF(HB$2=$A76,0,IF(HLOOKUP(HB$2,Recipes!$H:$GI,'Production Calculator'!$A76+2,FALSE)=0,0,HLOOKUP(HB$2,Recipes!$H:$GI,'Production Calculator'!$A76+2,FALSE)*$AK76))+IF($AO76=HB$3,$AM76/VLOOKUP($AO76,Data!$A$50:$B$56,2,FALSE),0)</f>
        <v>0</v>
      </c>
      <c r="HC76" s="11">
        <f>IF(HC$2=$A76,0,IF(HLOOKUP(HC$2,Recipes!$H:$GI,'Production Calculator'!$A76+2,FALSE)=0,0,HLOOKUP(HC$2,Recipes!$H:$GI,'Production Calculator'!$A76+2,FALSE)*$AK76))+IF($AO76=HC$3,$AM76/VLOOKUP($AO76,Data!$A$50:$B$56,2,FALSE),0)</f>
        <v>0</v>
      </c>
      <c r="HD76" s="11">
        <f>IF(HD$2=$A76,0,IF(HLOOKUP(HD$2,Recipes!$H:$GI,'Production Calculator'!$A76+2,FALSE)=0,0,HLOOKUP(HD$2,Recipes!$H:$GI,'Production Calculator'!$A76+2,FALSE)*$AK76))+IF($AO76=HD$3,$AM76/VLOOKUP($AO76,Data!$A$50:$B$56,2,FALSE),0)</f>
        <v>0</v>
      </c>
      <c r="HE76" s="11">
        <f>IF(HE$2=$A76,0,IF(HLOOKUP(HE$2,Recipes!$H:$GI,'Production Calculator'!$A76+2,FALSE)=0,0,HLOOKUP(HE$2,Recipes!$H:$GI,'Production Calculator'!$A76+2,FALSE)*$AK76))+IF($AO76=HE$3,$AM76/VLOOKUP($AO76,Data!$A$50:$B$56,2,FALSE),0)</f>
        <v>0</v>
      </c>
      <c r="HF76" s="11">
        <f>IF(HF$2=$A76,0,IF(HLOOKUP(HF$2,Recipes!$H:$GI,'Production Calculator'!$A76+2,FALSE)=0,0,HLOOKUP(HF$2,Recipes!$H:$GI,'Production Calculator'!$A76+2,FALSE)*$AK76))+IF($AO76=HF$3,$AM76/VLOOKUP($AO76,Data!$A$50:$B$56,2,FALSE),0)</f>
        <v>0</v>
      </c>
      <c r="HG76" s="11">
        <f>IF(HG$2=$A76,0,IF(HLOOKUP(HG$2,Recipes!$H:$GI,'Production Calculator'!$A76+2,FALSE)=0,0,HLOOKUP(HG$2,Recipes!$H:$GI,'Production Calculator'!$A76+2,FALSE)*$AK76))+IF($AO76=HG$3,$AM76/VLOOKUP($AO76,Data!$A$50:$B$56,2,FALSE),0)</f>
        <v>0</v>
      </c>
      <c r="HH76" s="11">
        <f>IF(HH$2=$A76,0,IF(HLOOKUP(HH$2,Recipes!$H:$GI,'Production Calculator'!$A76+2,FALSE)=0,0,HLOOKUP(HH$2,Recipes!$H:$GI,'Production Calculator'!$A76+2,FALSE)*$AK76))+IF($AO76=HH$3,$AM76/VLOOKUP($AO76,Data!$A$50:$B$56,2,FALSE),0)</f>
        <v>0</v>
      </c>
      <c r="HI76" s="11">
        <f>IF(HI$2=$A76,0,IF(HLOOKUP(HI$2,Recipes!$H:$GI,'Production Calculator'!$A76+2,FALSE)=0,0,HLOOKUP(HI$2,Recipes!$H:$GI,'Production Calculator'!$A76+2,FALSE)*$AK76))+IF($AO76=HI$3,$AM76/VLOOKUP($AO76,Data!$A$50:$B$56,2,FALSE),0)</f>
        <v>0</v>
      </c>
      <c r="HJ76" s="11">
        <f>IF(HJ$2=$A76,0,IF(HLOOKUP(HJ$2,Recipes!$H:$GI,'Production Calculator'!$A76+2,FALSE)=0,0,HLOOKUP(HJ$2,Recipes!$H:$GI,'Production Calculator'!$A76+2,FALSE)*$AK76))+IF($AO76=HJ$3,$AM76/VLOOKUP($AO76,Data!$A$50:$B$56,2,FALSE),0)</f>
        <v>0</v>
      </c>
      <c r="HK76" s="11">
        <f>IF(HK$2=$A76,0,IF(HLOOKUP(HK$2,Recipes!$H:$GI,'Production Calculator'!$A76+2,FALSE)=0,0,HLOOKUP(HK$2,Recipes!$H:$GI,'Production Calculator'!$A76+2,FALSE)*$AK76))+IF($AO76=HK$3,$AM76/VLOOKUP($AO76,Data!$A$50:$B$56,2,FALSE),0)</f>
        <v>0</v>
      </c>
      <c r="HL76" s="11">
        <f>IF(HL$2=$A76,0,IF(HLOOKUP(HL$2,Recipes!$H:$GI,'Production Calculator'!$A76+2,FALSE)=0,0,HLOOKUP(HL$2,Recipes!$H:$GI,'Production Calculator'!$A76+2,FALSE)*$AK76))+IF($AO76=HL$3,$AM76/VLOOKUP($AO76,Data!$A$50:$B$56,2,FALSE),0)</f>
        <v>0</v>
      </c>
      <c r="HM76" s="11">
        <f>IF(HM$2=$A76,0,IF(HLOOKUP(HM$2,Recipes!$H:$GI,'Production Calculator'!$A76+2,FALSE)=0,0,HLOOKUP(HM$2,Recipes!$H:$GI,'Production Calculator'!$A76+2,FALSE)*$AK76))+IF($AO76=HM$3,$AM76/VLOOKUP($AO76,Data!$A$50:$B$56,2,FALSE),0)</f>
        <v>0</v>
      </c>
      <c r="HN76" s="11">
        <f>IF(HN$2=$A76,0,IF(HLOOKUP(HN$2,Recipes!$H:$GI,'Production Calculator'!$A76+2,FALSE)=0,0,HLOOKUP(HN$2,Recipes!$H:$GI,'Production Calculator'!$A76+2,FALSE)*$AK76))+IF($AO76=HN$3,$AM76/VLOOKUP($AO76,Data!$A$50:$B$56,2,FALSE),0)</f>
        <v>0</v>
      </c>
      <c r="HO76" s="11">
        <f>IF(HO$2=$A76,0,IF(HLOOKUP(HO$2,Recipes!$H:$GI,'Production Calculator'!$A76+2,FALSE)=0,0,HLOOKUP(HO$2,Recipes!$H:$GI,'Production Calculator'!$A76+2,FALSE)*$AK76))+IF($AO76=HO$3,$AM76/VLOOKUP($AO76,Data!$A$50:$B$56,2,FALSE),0)</f>
        <v>0</v>
      </c>
      <c r="HP76" s="11">
        <f>IF(HP$2=$A76,0,IF(HLOOKUP(HP$2,Recipes!$H:$GI,'Production Calculator'!$A76+2,FALSE)=0,0,HLOOKUP(HP$2,Recipes!$H:$GI,'Production Calculator'!$A76+2,FALSE)*$AK76))+IF($AO76=HP$3,$AM76/VLOOKUP($AO76,Data!$A$50:$B$56,2,FALSE),0)</f>
        <v>0</v>
      </c>
      <c r="HQ76" s="11">
        <f>IF(HQ$2=$A76,0,IF(HLOOKUP(HQ$2,Recipes!$H:$GI,'Production Calculator'!$A76+2,FALSE)=0,0,HLOOKUP(HQ$2,Recipes!$H:$GI,'Production Calculator'!$A76+2,FALSE)*$AK76))+IF($AO76=HQ$3,$AM76/VLOOKUP($AO76,Data!$A$50:$B$56,2,FALSE),0)</f>
        <v>0</v>
      </c>
      <c r="HR76" s="11">
        <f>IF(HR$2=$A76,0,IF(HLOOKUP(HR$2,Recipes!$H:$GI,'Production Calculator'!$A76+2,FALSE)=0,0,HLOOKUP(HR$2,Recipes!$H:$GI,'Production Calculator'!$A76+2,FALSE)*$AK76))+IF($AO76=HR$3,$AM76/VLOOKUP($AO76,Data!$A$50:$B$56,2,FALSE),0)</f>
        <v>0</v>
      </c>
      <c r="HS76" s="121"/>
    </row>
    <row r="77" spans="1:227" x14ac:dyDescent="0.45">
      <c r="A77" s="80"/>
      <c r="B77" s="179" t="s">
        <v>11</v>
      </c>
      <c r="C77" s="180"/>
      <c r="D77" s="181"/>
      <c r="E77" s="180"/>
      <c r="F77" s="180"/>
      <c r="G77" s="180"/>
      <c r="H77" s="180"/>
      <c r="I77" s="180"/>
      <c r="J77" s="180"/>
      <c r="K77" s="180"/>
      <c r="L77" s="180"/>
      <c r="M77" s="180"/>
      <c r="N77" s="180"/>
      <c r="O77" s="180"/>
      <c r="P77" s="180"/>
      <c r="Q77" s="180"/>
      <c r="R77" s="180"/>
      <c r="S77" s="180"/>
      <c r="T77" s="180"/>
      <c r="U77" s="180"/>
      <c r="V77" s="180"/>
      <c r="W77" s="180"/>
      <c r="X77" s="180"/>
      <c r="Y77" s="180"/>
      <c r="Z77" s="180"/>
      <c r="AA77" s="180"/>
      <c r="AB77" s="180"/>
      <c r="AC77" s="180"/>
      <c r="AD77" s="180"/>
      <c r="AE77" s="180"/>
      <c r="AF77" s="180"/>
      <c r="AG77" s="180"/>
      <c r="AH77" s="180"/>
      <c r="AI77" s="180"/>
      <c r="AJ77" s="180"/>
      <c r="AK77" s="180"/>
      <c r="AL77" s="180"/>
      <c r="AM77" s="180"/>
      <c r="AN77" s="180"/>
      <c r="AO77" s="182"/>
      <c r="AP77" s="114"/>
      <c r="AQ77" s="114"/>
      <c r="AR77" s="114"/>
      <c r="AS77" s="114"/>
      <c r="AT77" s="114"/>
      <c r="AU77" s="114"/>
      <c r="AV77" s="114"/>
      <c r="AW77" s="114"/>
      <c r="AX77" s="114"/>
      <c r="AY77" s="114"/>
      <c r="AZ77" s="114"/>
      <c r="BA77" s="114"/>
      <c r="BB77" s="114"/>
      <c r="BC77" s="114"/>
      <c r="BD77" s="114"/>
      <c r="BE77" s="114"/>
      <c r="BF77" s="114"/>
      <c r="BG77" s="114"/>
      <c r="BH77" s="114"/>
      <c r="BI77" s="114"/>
      <c r="BJ77" s="114"/>
      <c r="BK77" s="114"/>
      <c r="BL77" s="114"/>
      <c r="BM77" s="114"/>
      <c r="BN77" s="114"/>
      <c r="BO77" s="114"/>
      <c r="BP77" s="114"/>
      <c r="BQ77" s="114"/>
      <c r="BR77" s="114"/>
      <c r="BS77" s="114"/>
      <c r="BT77" s="114"/>
      <c r="BU77" s="114"/>
      <c r="BV77" s="114"/>
      <c r="BW77" s="114"/>
      <c r="BX77" s="114"/>
      <c r="BY77" s="114"/>
      <c r="BZ77" s="114"/>
      <c r="CA77" s="114"/>
      <c r="CB77" s="114"/>
      <c r="CC77" s="114"/>
      <c r="CD77" s="114"/>
      <c r="CE77" s="114"/>
      <c r="CF77" s="114"/>
      <c r="CG77" s="114"/>
      <c r="CH77" s="114"/>
      <c r="CI77" s="114"/>
      <c r="CJ77" s="114"/>
      <c r="CK77" s="114"/>
      <c r="CL77" s="114"/>
      <c r="CM77" s="114"/>
      <c r="CN77" s="114"/>
      <c r="CO77" s="114"/>
      <c r="CP77" s="114"/>
      <c r="CQ77" s="114"/>
      <c r="CR77" s="114"/>
      <c r="CS77" s="114"/>
      <c r="CT77" s="114"/>
      <c r="CU77" s="114"/>
      <c r="CV77" s="114"/>
      <c r="CW77" s="114"/>
      <c r="CX77" s="114"/>
      <c r="CY77" s="114"/>
      <c r="CZ77" s="114"/>
      <c r="DA77" s="114"/>
      <c r="DB77" s="114"/>
      <c r="DC77" s="114"/>
      <c r="DD77" s="114"/>
      <c r="DE77" s="114"/>
      <c r="DF77" s="114"/>
      <c r="DG77" s="114"/>
      <c r="DH77" s="114"/>
      <c r="DI77" s="114"/>
      <c r="DJ77" s="114"/>
      <c r="DK77" s="114"/>
      <c r="DL77" s="114"/>
      <c r="DM77" s="114"/>
      <c r="DN77" s="114"/>
      <c r="DO77" s="114"/>
      <c r="DP77" s="114"/>
      <c r="DQ77" s="114"/>
      <c r="DR77" s="114"/>
      <c r="DS77" s="114"/>
      <c r="DT77" s="114"/>
      <c r="DU77" s="114"/>
      <c r="DV77" s="114"/>
      <c r="DW77" s="114"/>
      <c r="DX77" s="114"/>
      <c r="DY77" s="114"/>
      <c r="DZ77" s="114"/>
      <c r="EA77" s="114"/>
      <c r="EB77" s="114"/>
      <c r="EC77" s="114"/>
      <c r="ED77" s="114"/>
      <c r="EE77" s="114"/>
      <c r="EF77" s="114"/>
      <c r="EG77" s="114"/>
      <c r="EH77" s="114"/>
      <c r="EI77" s="114"/>
      <c r="EJ77" s="114"/>
      <c r="EK77" s="114"/>
      <c r="EL77" s="114"/>
      <c r="EM77" s="114"/>
      <c r="EN77" s="114"/>
      <c r="EO77" s="114"/>
      <c r="EP77" s="114"/>
      <c r="EQ77" s="114"/>
      <c r="ER77" s="114"/>
      <c r="ES77" s="114"/>
      <c r="ET77" s="114"/>
      <c r="EU77" s="114"/>
      <c r="EV77" s="114"/>
      <c r="EW77" s="114"/>
      <c r="EX77" s="114"/>
      <c r="EY77" s="114"/>
      <c r="EZ77" s="114"/>
      <c r="FA77" s="114"/>
      <c r="FB77" s="114"/>
      <c r="FC77" s="114"/>
      <c r="FD77" s="114"/>
      <c r="FE77" s="114"/>
      <c r="FF77" s="114"/>
      <c r="FG77" s="114"/>
      <c r="FH77" s="114"/>
      <c r="FI77" s="114"/>
      <c r="FJ77" s="114"/>
      <c r="FK77" s="114"/>
      <c r="FL77" s="114"/>
      <c r="FM77" s="114"/>
      <c r="FN77" s="114"/>
      <c r="FO77" s="114"/>
      <c r="FP77" s="114"/>
      <c r="FQ77" s="114"/>
      <c r="FR77" s="114"/>
      <c r="FS77" s="114"/>
      <c r="FT77" s="114"/>
      <c r="FU77" s="114"/>
      <c r="FV77" s="114"/>
      <c r="FW77" s="114"/>
      <c r="FX77" s="114"/>
      <c r="FY77" s="114"/>
      <c r="FZ77" s="114"/>
      <c r="GA77" s="114"/>
      <c r="GB77" s="114"/>
      <c r="GC77" s="114"/>
      <c r="GD77" s="114"/>
      <c r="GE77" s="114"/>
      <c r="GF77" s="114"/>
      <c r="GG77" s="114"/>
      <c r="GH77" s="114"/>
      <c r="GI77" s="114"/>
      <c r="GJ77" s="114"/>
      <c r="GK77" s="114"/>
      <c r="GL77" s="114"/>
      <c r="GM77" s="114"/>
      <c r="GN77" s="114"/>
      <c r="GO77" s="114"/>
      <c r="GP77" s="114"/>
      <c r="GQ77" s="114"/>
      <c r="GR77" s="114"/>
      <c r="GS77" s="114"/>
      <c r="GT77" s="114"/>
      <c r="GU77" s="114"/>
      <c r="GV77" s="114"/>
      <c r="GW77" s="114"/>
      <c r="GX77" s="114"/>
      <c r="GY77" s="114"/>
      <c r="GZ77" s="114"/>
      <c r="HA77" s="114"/>
      <c r="HB77" s="114"/>
      <c r="HC77" s="114"/>
      <c r="HD77" s="114"/>
      <c r="HE77" s="114"/>
      <c r="HF77" s="114"/>
      <c r="HG77" s="114"/>
      <c r="HH77" s="114"/>
      <c r="HI77" s="114"/>
      <c r="HJ77" s="114"/>
      <c r="HK77" s="114"/>
      <c r="HL77" s="114"/>
      <c r="HM77" s="114"/>
      <c r="HN77" s="114"/>
      <c r="HO77" s="114"/>
      <c r="HP77" s="114"/>
      <c r="HQ77" s="114"/>
      <c r="HR77" s="114"/>
      <c r="HS77" s="121"/>
    </row>
    <row r="78" spans="1:227" x14ac:dyDescent="0.45">
      <c r="A78">
        <v>56</v>
      </c>
      <c r="B78" s="107" t="str">
        <f>VLOOKUP(A78,Recipes!A:B,2)</f>
        <v>Arithmetic combinator</v>
      </c>
      <c r="C78" s="134">
        <v>0</v>
      </c>
      <c r="D78" s="108">
        <f t="shared" ref="D78:D83" si="142">HLOOKUP(A78,$AQ$2:$HR$202,$A$202-1,FALSE)+C78</f>
        <v>0</v>
      </c>
      <c r="E78" s="135" t="s">
        <v>1</v>
      </c>
      <c r="F78" s="109">
        <f>VLOOKUP(A78,Recipes!$A$3:$G$186,6,FALSE)</f>
        <v>2</v>
      </c>
      <c r="G78" s="109">
        <f>VLOOKUP(A78,Recipes!$A$3:$G$186,7,FALSE)</f>
        <v>0</v>
      </c>
      <c r="H78" s="110">
        <f t="shared" ref="H78:H83" si="143">ROUNDUP(D78/AL78,0)</f>
        <v>0</v>
      </c>
      <c r="I78" s="109">
        <f>VLOOKUP(E78,Data!$A$2:$C$26,3, FALSE)</f>
        <v>4</v>
      </c>
      <c r="J78" s="108">
        <v>0</v>
      </c>
      <c r="K78" s="108">
        <v>0</v>
      </c>
      <c r="L78" s="108">
        <v>0</v>
      </c>
      <c r="M78" s="150">
        <v>0</v>
      </c>
      <c r="N78" s="150">
        <v>0</v>
      </c>
      <c r="O78" s="150">
        <v>0</v>
      </c>
      <c r="P78" s="151">
        <v>0</v>
      </c>
      <c r="Q78" s="151">
        <v>0</v>
      </c>
      <c r="R78" s="151">
        <v>0</v>
      </c>
      <c r="S78">
        <f t="shared" ref="S78" si="144">J78*$H78</f>
        <v>0</v>
      </c>
      <c r="T78">
        <f t="shared" ref="T78" si="145">K78*$H78</f>
        <v>0</v>
      </c>
      <c r="U78">
        <f t="shared" ref="U78" si="146">L78*$H78</f>
        <v>0</v>
      </c>
      <c r="V78">
        <f t="shared" ref="V78" si="147">M78*$H78</f>
        <v>0</v>
      </c>
      <c r="W78">
        <f t="shared" ref="W78" si="148">N78*$H78</f>
        <v>0</v>
      </c>
      <c r="X78">
        <f t="shared" ref="X78" si="149">O78*$H78</f>
        <v>0</v>
      </c>
      <c r="Y78">
        <f t="shared" ref="Y78" si="150">P78*$H78</f>
        <v>0</v>
      </c>
      <c r="Z78">
        <f t="shared" ref="Z78" si="151">Q78*$H78</f>
        <v>0</v>
      </c>
      <c r="AA78">
        <f t="shared" ref="AA78" si="152">R78*$H78</f>
        <v>0</v>
      </c>
      <c r="AB78" s="111">
        <f>VLOOKUP($A78,Recipes!$A:$G,4)</f>
        <v>0.5</v>
      </c>
      <c r="AC78" s="111">
        <f>VLOOKUP($A78,Recipes!$A:$G,5)</f>
        <v>1</v>
      </c>
      <c r="AD78" s="111">
        <f t="shared" ref="AD78:AD83" si="153">AC78/AB78</f>
        <v>2</v>
      </c>
      <c r="AE78" s="111">
        <f>VLOOKUP(E78,Data!$A$2:$F$26,5,FALSE)</f>
        <v>0</v>
      </c>
      <c r="AF78" s="111">
        <f>VLOOKUP(E78,Data!$A$2:$F$26,4,FALSE)</f>
        <v>210</v>
      </c>
      <c r="AG78" s="111">
        <f>VLOOKUP(E78,Data!$A$2:$B$26,2, FALSE)</f>
        <v>1.25</v>
      </c>
      <c r="AH78" s="111">
        <f>1+VLOOKUP($J$3,Data!$A$40:$D$48,2,FALSE)*$J78+VLOOKUP($K$3,Data!$A$40:$D$48,2,FALSE)*$K78+VLOOKUP($L$3,Data!$A$40:$D$48,2,FALSE)*$L78+VLOOKUP($M$3,Data!$A$40:$D$48,2,FALSE)*$M78+VLOOKUP($N$3,Data!$A$40:$D$48,2,FALSE)*$N78+VLOOKUP($O$3,Data!$A$40:$D$48,2,FALSE)*$O78+VLOOKUP($P$3,Data!$A$40:$D$48,2,FALSE)*$P78+VLOOKUP($Q$3,Data!$A$40:$D$48,2,FALSE)*$Q78+VLOOKUP($R$3,Data!$A$40:$D$48,2,FALSE)*$R78</f>
        <v>1</v>
      </c>
      <c r="AI78" s="111">
        <f>MAX(1+VLOOKUP($J$3,Data!$A$40:$D$48,3,FALSE)*$J78+VLOOKUP($K$3,Data!$A$40:$D$48,3,FALSE)*$K78+VLOOKUP($L$3,Data!$A$40:$D$48,3,FALSE)*$L78+VLOOKUP($M$3,Data!$A$40:$D$48,3,FALSE)*$M78+VLOOKUP($N$3,Data!$A$40:$D$48,3,FALSE)*$N78+VLOOKUP($O$3,Data!$A$40:$D$48,3,FALSE)*$O78+VLOOKUP($P$3,Data!$A$40:$D$48,3,FALSE)*$P78+VLOOKUP($Q$3,Data!$A$40:$D$48,3,FALSE)*$Q78+VLOOKUP($R$3,Data!$A$40:$D$48,3,FALSE)*$R78,0)</f>
        <v>1</v>
      </c>
      <c r="AJ78" s="111">
        <f>MAX(1-(VLOOKUP($J$3,Data!$A$40:$D$48,4,FALSE)*$J78+VLOOKUP($K$3,Data!$A$40:$D$48,4,FALSE)*$K78+VLOOKUP($L$3,Data!$A$40:$D$48,4,FALSE)*$L78+VLOOKUP($M$3,Data!$A$40:$D$48,4,FALSE)*$M78+VLOOKUP($N$3,Data!$A$40:$D$48,4,FALSE)*$N78+VLOOKUP($O$3,Data!$A$40:$D$48,4,FALSE)*$O78+VLOOKUP($P$3,Data!$A$40:$D$48,4,FALSE)*$P78+VLOOKUP($Q$3,Data!$A$40:$D$48,4,FALSE)*$Q78+VLOOKUP($R$3,Data!$A$40:$D$48,4,FALSE)*$R78),0.2)</f>
        <v>1</v>
      </c>
      <c r="AK78" s="112">
        <f t="shared" ref="AK78:AK83" si="154">D78/(AC78*AH78)</f>
        <v>0</v>
      </c>
      <c r="AL78" s="111">
        <f t="shared" ref="AL78:AL83" si="155">AD78*AG78*AH78*AI78</f>
        <v>2.5</v>
      </c>
      <c r="AM78" s="111">
        <f t="shared" ref="AM78:AM83" si="156">AE78*H78*AJ78</f>
        <v>0</v>
      </c>
      <c r="AN78" s="111">
        <f t="shared" ref="AN78:AN83" si="157">AF78*H78*AJ78</f>
        <v>0</v>
      </c>
      <c r="AO78" s="131" t="s">
        <v>298</v>
      </c>
      <c r="AP78" s="11"/>
      <c r="AQ78" s="11">
        <f>IF(AQ$2=$A78,0,IF(HLOOKUP(AQ$2,Recipes!$H:$GI,'Production Calculator'!$A78+2,FALSE)=0,0,HLOOKUP(AQ$2,Recipes!$H:$GI,'Production Calculator'!$A78+2,FALSE)*$AK78))+IF($AO78=AQ$3,$AM78/VLOOKUP($AO78,Data!$A$50:$B$56,2,FALSE),0)</f>
        <v>0</v>
      </c>
      <c r="AR78" s="11">
        <f>IF(AR$2=$A78,0,IF(HLOOKUP(AR$2,Recipes!$H:$GI,'Production Calculator'!$A78+2,FALSE)=0,0,HLOOKUP(AR$2,Recipes!$H:$GI,'Production Calculator'!$A78+2,FALSE)*$AK78))+IF($AO78=AR$3,$AM78/VLOOKUP($AO78,Data!$A$50:$B$56,2,FALSE),0)</f>
        <v>0</v>
      </c>
      <c r="AS78" s="11">
        <f>IF(AS$2=$A78,0,IF(HLOOKUP(AS$2,Recipes!$H:$GI,'Production Calculator'!$A78+2,FALSE)=0,0,HLOOKUP(AS$2,Recipes!$H:$GI,'Production Calculator'!$A78+2,FALSE)*$AK78))+IF($AO78=AS$3,$AM78/VLOOKUP($AO78,Data!$A$50:$B$56,2,FALSE),0)</f>
        <v>0</v>
      </c>
      <c r="AT78" s="11">
        <f>IF(AT$2=$A78,0,IF(HLOOKUP(AT$2,Recipes!$H:$GI,'Production Calculator'!$A78+2,FALSE)=0,0,HLOOKUP(AT$2,Recipes!$H:$GI,'Production Calculator'!$A78+2,FALSE)*$AK78))+IF($AO78=AT$3,$AM78/VLOOKUP($AO78,Data!$A$50:$B$56,2,FALSE),0)</f>
        <v>0</v>
      </c>
      <c r="AU78" s="11">
        <f>IF(AU$2=$A78,0,IF(HLOOKUP(AU$2,Recipes!$H:$GI,'Production Calculator'!$A78+2,FALSE)=0,0,HLOOKUP(AU$2,Recipes!$H:$GI,'Production Calculator'!$A78+2,FALSE)*$AK78))+IF($AO78=AU$3,$AM78/VLOOKUP($AO78,Data!$A$50:$B$56,2,FALSE),0)</f>
        <v>0</v>
      </c>
      <c r="AV78" s="11">
        <f>IF(AV$2=$A78,0,IF(HLOOKUP(AV$2,Recipes!$H:$GI,'Production Calculator'!$A78+2,FALSE)=0,0,HLOOKUP(AV$2,Recipes!$H:$GI,'Production Calculator'!$A78+2,FALSE)*$AK78))+IF($AO78=AV$3,$AM78/VLOOKUP($AO78,Data!$A$50:$B$56,2,FALSE),0)</f>
        <v>0</v>
      </c>
      <c r="AW78" s="11">
        <f>IF(AW$2=$A78,0,IF(HLOOKUP(AW$2,Recipes!$H:$GI,'Production Calculator'!$A78+2,FALSE)=0,0,HLOOKUP(AW$2,Recipes!$H:$GI,'Production Calculator'!$A78+2,FALSE)*$AK78))+IF($AO78=AW$3,$AM78/VLOOKUP($AO78,Data!$A$50:$B$56,2,FALSE),0)</f>
        <v>0</v>
      </c>
      <c r="AX78" s="11">
        <f>IF(AX$2=$A78,0,IF(HLOOKUP(AX$2,Recipes!$H:$GI,'Production Calculator'!$A78+2,FALSE)=0,0,HLOOKUP(AX$2,Recipes!$H:$GI,'Production Calculator'!$A78+2,FALSE)*$AK78))+IF($AO78=AX$3,$AM78/VLOOKUP($AO78,Data!$A$50:$B$56,2,FALSE),0)</f>
        <v>0</v>
      </c>
      <c r="AY78" s="11">
        <f>IF(AY$2=$A78,0,IF(HLOOKUP(AY$2,Recipes!$H:$GI,'Production Calculator'!$A78+2,FALSE)=0,0,HLOOKUP(AY$2,Recipes!$H:$GI,'Production Calculator'!$A78+2,FALSE)*$AK78))+IF($AO78=AY$3,$AM78/VLOOKUP($AO78,Data!$A$50:$B$56,2,FALSE),0)</f>
        <v>0</v>
      </c>
      <c r="AZ78" s="11">
        <f>IF(AZ$2=$A78,0,IF(HLOOKUP(AZ$2,Recipes!$H:$GI,'Production Calculator'!$A78+2,FALSE)=0,0,HLOOKUP(AZ$2,Recipes!$H:$GI,'Production Calculator'!$A78+2,FALSE)*$AK78))+IF($AO78=AZ$3,$AM78/VLOOKUP($AO78,Data!$A$50:$B$56,2,FALSE),0)</f>
        <v>0</v>
      </c>
      <c r="BA78" s="11">
        <f>IF(BA$2=$A78,0,IF(HLOOKUP(BA$2,Recipes!$H:$GI,'Production Calculator'!$A78+2,FALSE)=0,0,HLOOKUP(BA$2,Recipes!$H:$GI,'Production Calculator'!$A78+2,FALSE)*$AK78))+IF($AO78=BA$3,$AM78/VLOOKUP($AO78,Data!$A$50:$B$56,2,FALSE),0)</f>
        <v>0</v>
      </c>
      <c r="BB78" s="11">
        <f>IF(BB$2=$A78,0,IF(HLOOKUP(BB$2,Recipes!$H:$GI,'Production Calculator'!$A78+2,FALSE)=0,0,HLOOKUP(BB$2,Recipes!$H:$GI,'Production Calculator'!$A78+2,FALSE)*$AK78))+IF($AO78=BB$3,$AM78/VLOOKUP($AO78,Data!$A$50:$B$56,2,FALSE),0)</f>
        <v>0</v>
      </c>
      <c r="BC78" s="11">
        <f>IF(BC$2=$A78,0,IF(HLOOKUP(BC$2,Recipes!$H:$GI,'Production Calculator'!$A78+2,FALSE)=0,0,HLOOKUP(BC$2,Recipes!$H:$GI,'Production Calculator'!$A78+2,FALSE)*$AK78))+IF($AO78=BC$3,$AM78/VLOOKUP($AO78,Data!$A$50:$B$56,2,FALSE),0)</f>
        <v>0</v>
      </c>
      <c r="BD78" s="11">
        <f>IF(BD$2=$A78,0,IF(HLOOKUP(BD$2,Recipes!$H:$GI,'Production Calculator'!$A78+2,FALSE)=0,0,HLOOKUP(BD$2,Recipes!$H:$GI,'Production Calculator'!$A78+2,FALSE)*$AK78))+IF($AO78=BD$3,$AM78/VLOOKUP($AO78,Data!$A$50:$B$56,2,FALSE),0)</f>
        <v>0</v>
      </c>
      <c r="BE78" s="11">
        <f>IF(BE$2=$A78,0,IF(HLOOKUP(BE$2,Recipes!$H:$GI,'Production Calculator'!$A78+2,FALSE)=0,0,HLOOKUP(BE$2,Recipes!$H:$GI,'Production Calculator'!$A78+2,FALSE)*$AK78))+IF($AO78=BE$3,$AM78/VLOOKUP($AO78,Data!$A$50:$B$56,2,FALSE),0)</f>
        <v>0</v>
      </c>
      <c r="BF78" s="11">
        <f>IF(BF$2=$A78,0,IF(HLOOKUP(BF$2,Recipes!$H:$GI,'Production Calculator'!$A78+2,FALSE)=0,0,HLOOKUP(BF$2,Recipes!$H:$GI,'Production Calculator'!$A78+2,FALSE)*$AK78))+IF($AO78=BF$3,$AM78/VLOOKUP($AO78,Data!$A$50:$B$56,2,FALSE),0)</f>
        <v>0</v>
      </c>
      <c r="BG78" s="11">
        <f>IF(BG$2=$A78,0,IF(HLOOKUP(BG$2,Recipes!$H:$GI,'Production Calculator'!$A78+2,FALSE)=0,0,HLOOKUP(BG$2,Recipes!$H:$GI,'Production Calculator'!$A78+2,FALSE)*$AK78))+IF($AO78=BG$3,$AM78/VLOOKUP($AO78,Data!$A$50:$B$56,2,FALSE),0)</f>
        <v>0</v>
      </c>
      <c r="BH78" s="11">
        <f>IF(BH$2=$A78,0,IF(HLOOKUP(BH$2,Recipes!$H:$GI,'Production Calculator'!$A78+2,FALSE)=0,0,HLOOKUP(BH$2,Recipes!$H:$GI,'Production Calculator'!$A78+2,FALSE)*$AK78))+IF($AO78=BH$3,$AM78/VLOOKUP($AO78,Data!$A$50:$B$56,2,FALSE),0)</f>
        <v>0</v>
      </c>
      <c r="BI78" s="11">
        <f>IF(BI$2=$A78,0,IF(HLOOKUP(BI$2,Recipes!$H:$GI,'Production Calculator'!$A78+2,FALSE)=0,0,HLOOKUP(BI$2,Recipes!$H:$GI,'Production Calculator'!$A78+2,FALSE)*$AK78))+IF($AO78=BI$3,$AM78/VLOOKUP($AO78,Data!$A$50:$B$56,2,FALSE),0)</f>
        <v>0</v>
      </c>
      <c r="BJ78" s="11">
        <f>IF(BJ$2=$A78,0,IF(HLOOKUP(BJ$2,Recipes!$H:$GI,'Production Calculator'!$A78+2,FALSE)=0,0,HLOOKUP(BJ$2,Recipes!$H:$GI,'Production Calculator'!$A78+2,FALSE)*$AK78))+IF($AO78=BJ$3,$AM78/VLOOKUP($AO78,Data!$A$50:$B$56,2,FALSE),0)</f>
        <v>0</v>
      </c>
      <c r="BK78" s="11">
        <f>IF(BK$2=$A78,0,IF(HLOOKUP(BK$2,Recipes!$H:$GI,'Production Calculator'!$A78+2,FALSE)=0,0,HLOOKUP(BK$2,Recipes!$H:$GI,'Production Calculator'!$A78+2,FALSE)*$AK78))+IF($AO78=BK$3,$AM78/VLOOKUP($AO78,Data!$A$50:$B$56,2,FALSE),0)</f>
        <v>0</v>
      </c>
      <c r="BL78" s="11">
        <f>IF(BL$2=$A78,0,IF(HLOOKUP(BL$2,Recipes!$H:$GI,'Production Calculator'!$A78+2,FALSE)=0,0,HLOOKUP(BL$2,Recipes!$H:$GI,'Production Calculator'!$A78+2,FALSE)*$AK78))+IF($AO78=BL$3,$AM78/VLOOKUP($AO78,Data!$A$50:$B$56,2,FALSE),0)</f>
        <v>0</v>
      </c>
      <c r="BM78" s="11">
        <f>IF(BM$2=$A78,0,IF(HLOOKUP(BM$2,Recipes!$H:$GI,'Production Calculator'!$A78+2,FALSE)=0,0,HLOOKUP(BM$2,Recipes!$H:$GI,'Production Calculator'!$A78+2,FALSE)*$AK78))+IF($AO78=BM$3,$AM78/VLOOKUP($AO78,Data!$A$50:$B$56,2,FALSE),0)</f>
        <v>0</v>
      </c>
      <c r="BN78" s="11">
        <f>IF(BN$2=$A78,0,IF(HLOOKUP(BN$2,Recipes!$H:$GI,'Production Calculator'!$A78+2,FALSE)=0,0,HLOOKUP(BN$2,Recipes!$H:$GI,'Production Calculator'!$A78+2,FALSE)*$AK78))+IF($AO78=BN$3,$AM78/VLOOKUP($AO78,Data!$A$50:$B$56,2,FALSE),0)</f>
        <v>0</v>
      </c>
      <c r="BO78" s="11">
        <f>IF(BO$2=$A78,0,IF(HLOOKUP(BO$2,Recipes!$H:$GI,'Production Calculator'!$A78+2,FALSE)=0,0,HLOOKUP(BO$2,Recipes!$H:$GI,'Production Calculator'!$A78+2,FALSE)*$AK78))+IF($AO78=BO$3,$AM78/VLOOKUP($AO78,Data!$A$50:$B$56,2,FALSE),0)</f>
        <v>0</v>
      </c>
      <c r="BP78" s="11">
        <f>IF(BP$2=$A78,0,IF(HLOOKUP(BP$2,Recipes!$H:$GI,'Production Calculator'!$A78+2,FALSE)=0,0,HLOOKUP(BP$2,Recipes!$H:$GI,'Production Calculator'!$A78+2,FALSE)*$AK78))+IF($AO78=BP$3,$AM78/VLOOKUP($AO78,Data!$A$50:$B$56,2,FALSE),0)</f>
        <v>0</v>
      </c>
      <c r="BQ78" s="11">
        <f>IF(BQ$2=$A78,0,IF(HLOOKUP(BQ$2,Recipes!$H:$GI,'Production Calculator'!$A78+2,FALSE)=0,0,HLOOKUP(BQ$2,Recipes!$H:$GI,'Production Calculator'!$A78+2,FALSE)*$AK78))+IF($AO78=BQ$3,$AM78/VLOOKUP($AO78,Data!$A$50:$B$56,2,FALSE),0)</f>
        <v>0</v>
      </c>
      <c r="BR78" s="11">
        <f>IF(BR$2=$A78,0,IF(HLOOKUP(BR$2,Recipes!$H:$GI,'Production Calculator'!$A78+2,FALSE)=0,0,HLOOKUP(BR$2,Recipes!$H:$GI,'Production Calculator'!$A78+2,FALSE)*$AK78))+IF($AO78=BR$3,$AM78/VLOOKUP($AO78,Data!$A$50:$B$56,2,FALSE),0)</f>
        <v>0</v>
      </c>
      <c r="BS78" s="11">
        <f>IF(BS$2=$A78,0,IF(HLOOKUP(BS$2,Recipes!$H:$GI,'Production Calculator'!$A78+2,FALSE)=0,0,HLOOKUP(BS$2,Recipes!$H:$GI,'Production Calculator'!$A78+2,FALSE)*$AK78))+IF($AO78=BS$3,$AM78/VLOOKUP($AO78,Data!$A$50:$B$56,2,FALSE),0)</f>
        <v>0</v>
      </c>
      <c r="BT78" s="11">
        <f>IF(BT$2=$A78,0,IF(HLOOKUP(BT$2,Recipes!$H:$GI,'Production Calculator'!$A78+2,FALSE)=0,0,HLOOKUP(BT$2,Recipes!$H:$GI,'Production Calculator'!$A78+2,FALSE)*$AK78))+IF($AO78=BT$3,$AM78/VLOOKUP($AO78,Data!$A$50:$B$56,2,FALSE),0)</f>
        <v>0</v>
      </c>
      <c r="BU78" s="11">
        <f>IF(BU$2=$A78,0,IF(HLOOKUP(BU$2,Recipes!$H:$GI,'Production Calculator'!$A78+2,FALSE)=0,0,HLOOKUP(BU$2,Recipes!$H:$GI,'Production Calculator'!$A78+2,FALSE)*$AK78))+IF($AO78=BU$3,$AM78/VLOOKUP($AO78,Data!$A$50:$B$56,2,FALSE),0)</f>
        <v>0</v>
      </c>
      <c r="BV78" s="11">
        <f>IF(BV$2=$A78,0,IF(HLOOKUP(BV$2,Recipes!$H:$GI,'Production Calculator'!$A78+2,FALSE)=0,0,HLOOKUP(BV$2,Recipes!$H:$GI,'Production Calculator'!$A78+2,FALSE)*$AK78))+IF($AO78=BV$3,$AM78/VLOOKUP($AO78,Data!$A$50:$B$56,2,FALSE),0)</f>
        <v>0</v>
      </c>
      <c r="BW78" s="11">
        <f>IF(BW$2=$A78,0,IF(HLOOKUP(BW$2,Recipes!$H:$GI,'Production Calculator'!$A78+2,FALSE)=0,0,HLOOKUP(BW$2,Recipes!$H:$GI,'Production Calculator'!$A78+2,FALSE)*$AK78))+IF($AO78=BW$3,$AM78/VLOOKUP($AO78,Data!$A$50:$B$56,2,FALSE),0)</f>
        <v>0</v>
      </c>
      <c r="BX78" s="11">
        <f>IF(BX$2=$A78,0,IF(HLOOKUP(BX$2,Recipes!$H:$GI,'Production Calculator'!$A78+2,FALSE)=0,0,HLOOKUP(BX$2,Recipes!$H:$GI,'Production Calculator'!$A78+2,FALSE)*$AK78))+IF($AO78=BX$3,$AM78/VLOOKUP($AO78,Data!$A$50:$B$56,2,FALSE),0)</f>
        <v>0</v>
      </c>
      <c r="BY78" s="11">
        <f>IF(BY$2=$A78,0,IF(HLOOKUP(BY$2,Recipes!$H:$GI,'Production Calculator'!$A78+2,FALSE)=0,0,HLOOKUP(BY$2,Recipes!$H:$GI,'Production Calculator'!$A78+2,FALSE)*$AK78))+IF($AO78=BY$3,$AM78/VLOOKUP($AO78,Data!$A$50:$B$56,2,FALSE),0)</f>
        <v>0</v>
      </c>
      <c r="BZ78" s="11">
        <f>IF(BZ$2=$A78,0,IF(HLOOKUP(BZ$2,Recipes!$H:$GI,'Production Calculator'!$A78+2,FALSE)=0,0,HLOOKUP(BZ$2,Recipes!$H:$GI,'Production Calculator'!$A78+2,FALSE)*$AK78))+IF($AO78=BZ$3,$AM78/VLOOKUP($AO78,Data!$A$50:$B$56,2,FALSE),0)</f>
        <v>0</v>
      </c>
      <c r="CA78" s="11">
        <f>IF(CA$2=$A78,0,IF(HLOOKUP(CA$2,Recipes!$H:$GI,'Production Calculator'!$A78+2,FALSE)=0,0,HLOOKUP(CA$2,Recipes!$H:$GI,'Production Calculator'!$A78+2,FALSE)*$AK78))+IF($AO78=CA$3,$AM78/VLOOKUP($AO78,Data!$A$50:$B$56,2,FALSE),0)</f>
        <v>0</v>
      </c>
      <c r="CB78" s="11">
        <f>IF(CB$2=$A78,0,IF(HLOOKUP(CB$2,Recipes!$H:$GI,'Production Calculator'!$A78+2,FALSE)=0,0,HLOOKUP(CB$2,Recipes!$H:$GI,'Production Calculator'!$A78+2,FALSE)*$AK78))+IF($AO78=CB$3,$AM78/VLOOKUP($AO78,Data!$A$50:$B$56,2,FALSE),0)</f>
        <v>0</v>
      </c>
      <c r="CC78" s="11">
        <f>IF(CC$2=$A78,0,IF(HLOOKUP(CC$2,Recipes!$H:$GI,'Production Calculator'!$A78+2,FALSE)=0,0,HLOOKUP(CC$2,Recipes!$H:$GI,'Production Calculator'!$A78+2,FALSE)*$AK78))+IF($AO78=CC$3,$AM78/VLOOKUP($AO78,Data!$A$50:$B$56,2,FALSE),0)</f>
        <v>0</v>
      </c>
      <c r="CD78" s="11">
        <f>IF(CD$2=$A78,0,IF(HLOOKUP(CD$2,Recipes!$H:$GI,'Production Calculator'!$A78+2,FALSE)=0,0,HLOOKUP(CD$2,Recipes!$H:$GI,'Production Calculator'!$A78+2,FALSE)*$AK78))+IF($AO78=CD$3,$AM78/VLOOKUP($AO78,Data!$A$50:$B$56,2,FALSE),0)</f>
        <v>0</v>
      </c>
      <c r="CE78" s="11">
        <f>IF(CE$2=$A78,0,IF(HLOOKUP(CE$2,Recipes!$H:$GI,'Production Calculator'!$A78+2,FALSE)=0,0,HLOOKUP(CE$2,Recipes!$H:$GI,'Production Calculator'!$A78+2,FALSE)*$AK78))+IF($AO78=CE$3,$AM78/VLOOKUP($AO78,Data!$A$50:$B$56,2,FALSE),0)</f>
        <v>0</v>
      </c>
      <c r="CF78" s="11">
        <f>IF(CF$2=$A78,0,IF(HLOOKUP(CF$2,Recipes!$H:$GI,'Production Calculator'!$A78+2,FALSE)=0,0,HLOOKUP(CF$2,Recipes!$H:$GI,'Production Calculator'!$A78+2,FALSE)*$AK78))+IF($AO78=CF$3,$AM78/VLOOKUP($AO78,Data!$A$50:$B$56,2,FALSE),0)</f>
        <v>0</v>
      </c>
      <c r="CG78" s="11">
        <f>IF(CG$2=$A78,0,IF(HLOOKUP(CG$2,Recipes!$H:$GI,'Production Calculator'!$A78+2,FALSE)=0,0,HLOOKUP(CG$2,Recipes!$H:$GI,'Production Calculator'!$A78+2,FALSE)*$AK78))+IF($AO78=CG$3,$AM78/VLOOKUP($AO78,Data!$A$50:$B$56,2,FALSE),0)</f>
        <v>0</v>
      </c>
      <c r="CH78" s="11">
        <f>IF(CH$2=$A78,0,IF(HLOOKUP(CH$2,Recipes!$H:$GI,'Production Calculator'!$A78+2,FALSE)=0,0,HLOOKUP(CH$2,Recipes!$H:$GI,'Production Calculator'!$A78+2,FALSE)*$AK78))+IF($AO78=CH$3,$AM78/VLOOKUP($AO78,Data!$A$50:$B$56,2,FALSE),0)</f>
        <v>0</v>
      </c>
      <c r="CI78" s="11">
        <f>IF(CI$2=$A78,0,IF(HLOOKUP(CI$2,Recipes!$H:$GI,'Production Calculator'!$A78+2,FALSE)=0,0,HLOOKUP(CI$2,Recipes!$H:$GI,'Production Calculator'!$A78+2,FALSE)*$AK78))+IF($AO78=CI$3,$AM78/VLOOKUP($AO78,Data!$A$50:$B$56,2,FALSE),0)</f>
        <v>0</v>
      </c>
      <c r="CJ78" s="11">
        <f>IF(CJ$2=$A78,0,IF(HLOOKUP(CJ$2,Recipes!$H:$GI,'Production Calculator'!$A78+2,FALSE)=0,0,HLOOKUP(CJ$2,Recipes!$H:$GI,'Production Calculator'!$A78+2,FALSE)*$AK78))+IF($AO78=CJ$3,$AM78/VLOOKUP($AO78,Data!$A$50:$B$56,2,FALSE),0)</f>
        <v>0</v>
      </c>
      <c r="CK78" s="11">
        <f>IF(CK$2=$A78,0,IF(HLOOKUP(CK$2,Recipes!$H:$GI,'Production Calculator'!$A78+2,FALSE)=0,0,HLOOKUP(CK$2,Recipes!$H:$GI,'Production Calculator'!$A78+2,FALSE)*$AK78))+IF($AO78=CK$3,$AM78/VLOOKUP($AO78,Data!$A$50:$B$56,2,FALSE),0)</f>
        <v>0</v>
      </c>
      <c r="CL78" s="11">
        <f>IF(CL$2=$A78,0,IF(HLOOKUP(CL$2,Recipes!$H:$GI,'Production Calculator'!$A78+2,FALSE)=0,0,HLOOKUP(CL$2,Recipes!$H:$GI,'Production Calculator'!$A78+2,FALSE)*$AK78))+IF($AO78=CL$3,$AM78/VLOOKUP($AO78,Data!$A$50:$B$56,2,FALSE),0)</f>
        <v>0</v>
      </c>
      <c r="CM78" s="11">
        <f>IF(CM$2=$A78,0,IF(HLOOKUP(CM$2,Recipes!$H:$GI,'Production Calculator'!$A78+2,FALSE)=0,0,HLOOKUP(CM$2,Recipes!$H:$GI,'Production Calculator'!$A78+2,FALSE)*$AK78))+IF($AO78=CM$3,$AM78/VLOOKUP($AO78,Data!$A$50:$B$56,2,FALSE),0)</f>
        <v>0</v>
      </c>
      <c r="CN78" s="11">
        <f>IF(CN$2=$A78,0,IF(HLOOKUP(CN$2,Recipes!$H:$GI,'Production Calculator'!$A78+2,FALSE)=0,0,HLOOKUP(CN$2,Recipes!$H:$GI,'Production Calculator'!$A78+2,FALSE)*$AK78))+IF($AO78=CN$3,$AM78/VLOOKUP($AO78,Data!$A$50:$B$56,2,FALSE),0)</f>
        <v>0</v>
      </c>
      <c r="CO78" s="11">
        <f>IF(CO$2=$A78,0,IF(HLOOKUP(CO$2,Recipes!$H:$GI,'Production Calculator'!$A78+2,FALSE)=0,0,HLOOKUP(CO$2,Recipes!$H:$GI,'Production Calculator'!$A78+2,FALSE)*$AK78))+IF($AO78=CO$3,$AM78/VLOOKUP($AO78,Data!$A$50:$B$56,2,FALSE),0)</f>
        <v>0</v>
      </c>
      <c r="CP78" s="11">
        <f>IF(CP$2=$A78,0,IF(HLOOKUP(CP$2,Recipes!$H:$GI,'Production Calculator'!$A78+2,FALSE)=0,0,HLOOKUP(CP$2,Recipes!$H:$GI,'Production Calculator'!$A78+2,FALSE)*$AK78))+IF($AO78=CP$3,$AM78/VLOOKUP($AO78,Data!$A$50:$B$56,2,FALSE),0)</f>
        <v>0</v>
      </c>
      <c r="CQ78" s="11">
        <f>IF(CQ$2=$A78,0,IF(HLOOKUP(CQ$2,Recipes!$H:$GI,'Production Calculator'!$A78+2,FALSE)=0,0,HLOOKUP(CQ$2,Recipes!$H:$GI,'Production Calculator'!$A78+2,FALSE)*$AK78))+IF($AO78=CQ$3,$AM78/VLOOKUP($AO78,Data!$A$50:$B$56,2,FALSE),0)</f>
        <v>0</v>
      </c>
      <c r="CR78" s="11">
        <f>IF(CR$2=$A78,0,IF(HLOOKUP(CR$2,Recipes!$H:$GI,'Production Calculator'!$A78+2,FALSE)=0,0,HLOOKUP(CR$2,Recipes!$H:$GI,'Production Calculator'!$A78+2,FALSE)*$AK78))+IF($AO78=CR$3,$AM78/VLOOKUP($AO78,Data!$A$50:$B$56,2,FALSE),0)</f>
        <v>0</v>
      </c>
      <c r="CS78" s="11">
        <f>IF(CS$2=$A78,0,IF(HLOOKUP(CS$2,Recipes!$H:$GI,'Production Calculator'!$A78+2,FALSE)=0,0,HLOOKUP(CS$2,Recipes!$H:$GI,'Production Calculator'!$A78+2,FALSE)*$AK78))+IF($AO78=CS$3,$AM78/VLOOKUP($AO78,Data!$A$50:$B$56,2,FALSE),0)</f>
        <v>0</v>
      </c>
      <c r="CT78" s="11">
        <f>IF(CT$2=$A78,0,IF(HLOOKUP(CT$2,Recipes!$H:$GI,'Production Calculator'!$A78+2,FALSE)=0,0,HLOOKUP(CT$2,Recipes!$H:$GI,'Production Calculator'!$A78+2,FALSE)*$AK78))+IF($AO78=CT$3,$AM78/VLOOKUP($AO78,Data!$A$50:$B$56,2,FALSE),0)</f>
        <v>0</v>
      </c>
      <c r="CU78" s="11">
        <f>IF(CU$2=$A78,0,IF(HLOOKUP(CU$2,Recipes!$H:$GI,'Production Calculator'!$A78+2,FALSE)=0,0,HLOOKUP(CU$2,Recipes!$H:$GI,'Production Calculator'!$A78+2,FALSE)*$AK78))+IF($AO78=CU$3,$AM78/VLOOKUP($AO78,Data!$A$50:$B$56,2,FALSE),0)</f>
        <v>0</v>
      </c>
      <c r="CV78" s="11">
        <f>IF(CV$2=$A78,0,IF(HLOOKUP(CV$2,Recipes!$H:$GI,'Production Calculator'!$A78+2,FALSE)=0,0,HLOOKUP(CV$2,Recipes!$H:$GI,'Production Calculator'!$A78+2,FALSE)*$AK78))+IF($AO78=CV$3,$AM78/VLOOKUP($AO78,Data!$A$50:$B$56,2,FALSE),0)</f>
        <v>0</v>
      </c>
      <c r="CW78" s="11">
        <f>IF(CW$2=$A78,0,IF(HLOOKUP(CW$2,Recipes!$H:$GI,'Production Calculator'!$A78+2,FALSE)=0,0,HLOOKUP(CW$2,Recipes!$H:$GI,'Production Calculator'!$A78+2,FALSE)*$AK78))+IF($AO78=CW$3,$AM78/VLOOKUP($AO78,Data!$A$50:$B$56,2,FALSE),0)</f>
        <v>0</v>
      </c>
      <c r="CX78" s="11">
        <f>IF(CX$2=$A78,0,IF(HLOOKUP(CX$2,Recipes!$H:$GI,'Production Calculator'!$A78+2,FALSE)=0,0,HLOOKUP(CX$2,Recipes!$H:$GI,'Production Calculator'!$A78+2,FALSE)*$AK78))+IF($AO78=CX$3,$AM78/VLOOKUP($AO78,Data!$A$50:$B$56,2,FALSE),0)</f>
        <v>0</v>
      </c>
      <c r="CY78" s="11">
        <f>IF(CY$2=$A78,0,IF(HLOOKUP(CY$2,Recipes!$H:$GI,'Production Calculator'!$A78+2,FALSE)=0,0,HLOOKUP(CY$2,Recipes!$H:$GI,'Production Calculator'!$A78+2,FALSE)*$AK78))+IF($AO78=CY$3,$AM78/VLOOKUP($AO78,Data!$A$50:$B$56,2,FALSE),0)</f>
        <v>0</v>
      </c>
      <c r="CZ78" s="11">
        <f>IF(CZ$2=$A78,0,IF(HLOOKUP(CZ$2,Recipes!$H:$GI,'Production Calculator'!$A78+2,FALSE)=0,0,HLOOKUP(CZ$2,Recipes!$H:$GI,'Production Calculator'!$A78+2,FALSE)*$AK78))+IF($AO78=CZ$3,$AM78/VLOOKUP($AO78,Data!$A$50:$B$56,2,FALSE),0)</f>
        <v>0</v>
      </c>
      <c r="DA78" s="11">
        <f>IF(DA$2=$A78,0,IF(HLOOKUP(DA$2,Recipes!$H:$GI,'Production Calculator'!$A78+2,FALSE)=0,0,HLOOKUP(DA$2,Recipes!$H:$GI,'Production Calculator'!$A78+2,FALSE)*$AK78))+IF($AO78=DA$3,$AM78/VLOOKUP($AO78,Data!$A$50:$B$56,2,FALSE),0)</f>
        <v>0</v>
      </c>
      <c r="DB78" s="11">
        <f>IF(DB$2=$A78,0,IF(HLOOKUP(DB$2,Recipes!$H:$GI,'Production Calculator'!$A78+2,FALSE)=0,0,HLOOKUP(DB$2,Recipes!$H:$GI,'Production Calculator'!$A78+2,FALSE)*$AK78))+IF($AO78=DB$3,$AM78/VLOOKUP($AO78,Data!$A$50:$B$56,2,FALSE),0)</f>
        <v>0</v>
      </c>
      <c r="DC78" s="11">
        <f>IF(DC$2=$A78,0,IF(HLOOKUP(DC$2,Recipes!$H:$GI,'Production Calculator'!$A78+2,FALSE)=0,0,HLOOKUP(DC$2,Recipes!$H:$GI,'Production Calculator'!$A78+2,FALSE)*$AK78))+IF($AO78=DC$3,$AM78/VLOOKUP($AO78,Data!$A$50:$B$56,2,FALSE),0)</f>
        <v>0</v>
      </c>
      <c r="DD78" s="11">
        <f>IF(DD$2=$A78,0,IF(HLOOKUP(DD$2,Recipes!$H:$GI,'Production Calculator'!$A78+2,FALSE)=0,0,HLOOKUP(DD$2,Recipes!$H:$GI,'Production Calculator'!$A78+2,FALSE)*$AK78))+IF($AO78=DD$3,$AM78/VLOOKUP($AO78,Data!$A$50:$B$56,2,FALSE),0)</f>
        <v>0</v>
      </c>
      <c r="DE78" s="11">
        <f>IF(DE$2=$A78,0,IF(HLOOKUP(DE$2,Recipes!$H:$GI,'Production Calculator'!$A78+2,FALSE)=0,0,HLOOKUP(DE$2,Recipes!$H:$GI,'Production Calculator'!$A78+2,FALSE)*$AK78))+IF($AO78=DE$3,$AM78/VLOOKUP($AO78,Data!$A$50:$B$56,2,FALSE),0)</f>
        <v>0</v>
      </c>
      <c r="DF78" s="11">
        <f>IF(DF$2=$A78,0,IF(HLOOKUP(DF$2,Recipes!$H:$GI,'Production Calculator'!$A78+2,FALSE)=0,0,HLOOKUP(DF$2,Recipes!$H:$GI,'Production Calculator'!$A78+2,FALSE)*$AK78))+IF($AO78=DF$3,$AM78/VLOOKUP($AO78,Data!$A$50:$B$56,2,FALSE),0)</f>
        <v>0</v>
      </c>
      <c r="DG78" s="11">
        <f>IF(DG$2=$A78,0,IF(HLOOKUP(DG$2,Recipes!$H:$GI,'Production Calculator'!$A78+2,FALSE)=0,0,HLOOKUP(DG$2,Recipes!$H:$GI,'Production Calculator'!$A78+2,FALSE)*$AK78))+IF($AO78=DG$3,$AM78/VLOOKUP($AO78,Data!$A$50:$B$56,2,FALSE),0)</f>
        <v>0</v>
      </c>
      <c r="DH78" s="11">
        <f>IF(DH$2=$A78,0,IF(HLOOKUP(DH$2,Recipes!$H:$GI,'Production Calculator'!$A78+2,FALSE)=0,0,HLOOKUP(DH$2,Recipes!$H:$GI,'Production Calculator'!$A78+2,FALSE)*$AK78))+IF($AO78=DH$3,$AM78/VLOOKUP($AO78,Data!$A$50:$B$56,2,FALSE),0)</f>
        <v>0</v>
      </c>
      <c r="DI78" s="11">
        <f>IF(DI$2=$A78,0,IF(HLOOKUP(DI$2,Recipes!$H:$GI,'Production Calculator'!$A78+2,FALSE)=0,0,HLOOKUP(DI$2,Recipes!$H:$GI,'Production Calculator'!$A78+2,FALSE)*$AK78))+IF($AO78=DI$3,$AM78/VLOOKUP($AO78,Data!$A$50:$B$56,2,FALSE),0)</f>
        <v>0</v>
      </c>
      <c r="DJ78" s="11">
        <f>IF(DJ$2=$A78,0,IF(HLOOKUP(DJ$2,Recipes!$H:$GI,'Production Calculator'!$A78+2,FALSE)=0,0,HLOOKUP(DJ$2,Recipes!$H:$GI,'Production Calculator'!$A78+2,FALSE)*$AK78))+IF($AO78=DJ$3,$AM78/VLOOKUP($AO78,Data!$A$50:$B$56,2,FALSE),0)</f>
        <v>0</v>
      </c>
      <c r="DK78" s="11">
        <f>IF(DK$2=$A78,0,IF(HLOOKUP(DK$2,Recipes!$H:$GI,'Production Calculator'!$A78+2,FALSE)=0,0,HLOOKUP(DK$2,Recipes!$H:$GI,'Production Calculator'!$A78+2,FALSE)*$AK78))+IF($AO78=DK$3,$AM78/VLOOKUP($AO78,Data!$A$50:$B$56,2,FALSE),0)</f>
        <v>0</v>
      </c>
      <c r="DL78" s="11">
        <f>IF(DL$2=$A78,0,IF(HLOOKUP(DL$2,Recipes!$H:$GI,'Production Calculator'!$A78+2,FALSE)=0,0,HLOOKUP(DL$2,Recipes!$H:$GI,'Production Calculator'!$A78+2,FALSE)*$AK78))+IF($AO78=DL$3,$AM78/VLOOKUP($AO78,Data!$A$50:$B$56,2,FALSE),0)</f>
        <v>0</v>
      </c>
      <c r="DM78" s="11">
        <f>IF(DM$2=$A78,0,IF(HLOOKUP(DM$2,Recipes!$H:$GI,'Production Calculator'!$A78+2,FALSE)=0,0,HLOOKUP(DM$2,Recipes!$H:$GI,'Production Calculator'!$A78+2,FALSE)*$AK78))+IF($AO78=DM$3,$AM78/VLOOKUP($AO78,Data!$A$50:$B$56,2,FALSE),0)</f>
        <v>0</v>
      </c>
      <c r="DN78" s="11">
        <f>IF(DN$2=$A78,0,IF(HLOOKUP(DN$2,Recipes!$H:$GI,'Production Calculator'!$A78+2,FALSE)=0,0,HLOOKUP(DN$2,Recipes!$H:$GI,'Production Calculator'!$A78+2,FALSE)*$AK78))+IF($AO78=DN$3,$AM78/VLOOKUP($AO78,Data!$A$50:$B$56,2,FALSE),0)</f>
        <v>0</v>
      </c>
      <c r="DO78" s="11">
        <f>IF(DO$2=$A78,0,IF(HLOOKUP(DO$2,Recipes!$H:$GI,'Production Calculator'!$A78+2,FALSE)=0,0,HLOOKUP(DO$2,Recipes!$H:$GI,'Production Calculator'!$A78+2,FALSE)*$AK78))+IF($AO78=DO$3,$AM78/VLOOKUP($AO78,Data!$A$50:$B$56,2,FALSE),0)</f>
        <v>0</v>
      </c>
      <c r="DP78" s="11">
        <f>IF(DP$2=$A78,0,IF(HLOOKUP(DP$2,Recipes!$H:$GI,'Production Calculator'!$A78+2,FALSE)=0,0,HLOOKUP(DP$2,Recipes!$H:$GI,'Production Calculator'!$A78+2,FALSE)*$AK78))+IF($AO78=DP$3,$AM78/VLOOKUP($AO78,Data!$A$50:$B$56,2,FALSE),0)</f>
        <v>0</v>
      </c>
      <c r="DQ78" s="11">
        <f>IF(DQ$2=$A78,0,IF(HLOOKUP(DQ$2,Recipes!$H:$GI,'Production Calculator'!$A78+2,FALSE)=0,0,HLOOKUP(DQ$2,Recipes!$H:$GI,'Production Calculator'!$A78+2,FALSE)*$AK78))+IF($AO78=DQ$3,$AM78/VLOOKUP($AO78,Data!$A$50:$B$56,2,FALSE),0)</f>
        <v>0</v>
      </c>
      <c r="DR78" s="11">
        <f>IF(DR$2=$A78,0,IF(HLOOKUP(DR$2,Recipes!$H:$GI,'Production Calculator'!$A78+2,FALSE)=0,0,HLOOKUP(DR$2,Recipes!$H:$GI,'Production Calculator'!$A78+2,FALSE)*$AK78))+IF($AO78=DR$3,$AM78/VLOOKUP($AO78,Data!$A$50:$B$56,2,FALSE),0)</f>
        <v>0</v>
      </c>
      <c r="DS78" s="11">
        <f>IF(DS$2=$A78,0,IF(HLOOKUP(DS$2,Recipes!$H:$GI,'Production Calculator'!$A78+2,FALSE)=0,0,HLOOKUP(DS$2,Recipes!$H:$GI,'Production Calculator'!$A78+2,FALSE)*$AK78))+IF($AO78=DS$3,$AM78/VLOOKUP($AO78,Data!$A$50:$B$56,2,FALSE),0)</f>
        <v>0</v>
      </c>
      <c r="DT78" s="11">
        <f>IF(DT$2=$A78,0,IF(HLOOKUP(DT$2,Recipes!$H:$GI,'Production Calculator'!$A78+2,FALSE)=0,0,HLOOKUP(DT$2,Recipes!$H:$GI,'Production Calculator'!$A78+2,FALSE)*$AK78))+IF($AO78=DT$3,$AM78/VLOOKUP($AO78,Data!$A$50:$B$56,2,FALSE),0)</f>
        <v>0</v>
      </c>
      <c r="DU78" s="11">
        <f>IF(DU$2=$A78,0,IF(HLOOKUP(DU$2,Recipes!$H:$GI,'Production Calculator'!$A78+2,FALSE)=0,0,HLOOKUP(DU$2,Recipes!$H:$GI,'Production Calculator'!$A78+2,FALSE)*$AK78))+IF($AO78=DU$3,$AM78/VLOOKUP($AO78,Data!$A$50:$B$56,2,FALSE),0)</f>
        <v>0</v>
      </c>
      <c r="DV78" s="11">
        <f>IF(DV$2=$A78,0,IF(HLOOKUP(DV$2,Recipes!$H:$GI,'Production Calculator'!$A78+2,FALSE)=0,0,HLOOKUP(DV$2,Recipes!$H:$GI,'Production Calculator'!$A78+2,FALSE)*$AK78))+IF($AO78=DV$3,$AM78/VLOOKUP($AO78,Data!$A$50:$B$56,2,FALSE),0)</f>
        <v>0</v>
      </c>
      <c r="DW78" s="11">
        <f>IF(DW$2=$A78,0,IF(HLOOKUP(DW$2,Recipes!$H:$GI,'Production Calculator'!$A78+2,FALSE)=0,0,HLOOKUP(DW$2,Recipes!$H:$GI,'Production Calculator'!$A78+2,FALSE)*$AK78))+IF($AO78=DW$3,$AM78/VLOOKUP($AO78,Data!$A$50:$B$56,2,FALSE),0)</f>
        <v>0</v>
      </c>
      <c r="DX78" s="11">
        <f>IF(DX$2=$A78,0,IF(HLOOKUP(DX$2,Recipes!$H:$GI,'Production Calculator'!$A78+2,FALSE)=0,0,HLOOKUP(DX$2,Recipes!$H:$GI,'Production Calculator'!$A78+2,FALSE)*$AK78))+IF($AO78=DX$3,$AM78/VLOOKUP($AO78,Data!$A$50:$B$56,2,FALSE),0)</f>
        <v>0</v>
      </c>
      <c r="DY78" s="11">
        <f>IF(DY$2=$A78,0,IF(HLOOKUP(DY$2,Recipes!$H:$GI,'Production Calculator'!$A78+2,FALSE)=0,0,HLOOKUP(DY$2,Recipes!$H:$GI,'Production Calculator'!$A78+2,FALSE)*$AK78))+IF($AO78=DY$3,$AM78/VLOOKUP($AO78,Data!$A$50:$B$56,2,FALSE),0)</f>
        <v>0</v>
      </c>
      <c r="DZ78" s="11">
        <f>IF(DZ$2=$A78,0,IF(HLOOKUP(DZ$2,Recipes!$H:$GI,'Production Calculator'!$A78+2,FALSE)=0,0,HLOOKUP(DZ$2,Recipes!$H:$GI,'Production Calculator'!$A78+2,FALSE)*$AK78))+IF($AO78=DZ$3,$AM78/VLOOKUP($AO78,Data!$A$50:$B$56,2,FALSE),0)</f>
        <v>0</v>
      </c>
      <c r="EA78" s="11">
        <f>IF(EA$2=$A78,0,IF(HLOOKUP(EA$2,Recipes!$H:$GI,'Production Calculator'!$A78+2,FALSE)=0,0,HLOOKUP(EA$2,Recipes!$H:$GI,'Production Calculator'!$A78+2,FALSE)*$AK78))+IF($AO78=EA$3,$AM78/VLOOKUP($AO78,Data!$A$50:$B$56,2,FALSE),0)</f>
        <v>0</v>
      </c>
      <c r="EB78" s="11">
        <f>IF(EB$2=$A78,0,IF(HLOOKUP(EB$2,Recipes!$H:$GI,'Production Calculator'!$A78+2,FALSE)=0,0,HLOOKUP(EB$2,Recipes!$H:$GI,'Production Calculator'!$A78+2,FALSE)*$AK78))+IF($AO78=EB$3,$AM78/VLOOKUP($AO78,Data!$A$50:$B$56,2,FALSE),0)</f>
        <v>0</v>
      </c>
      <c r="EC78" s="11">
        <f>IF(EC$2=$A78,0,IF(HLOOKUP(EC$2,Recipes!$H:$GI,'Production Calculator'!$A78+2,FALSE)=0,0,HLOOKUP(EC$2,Recipes!$H:$GI,'Production Calculator'!$A78+2,FALSE)*$AK78))+IF($AO78=EC$3,$AM78/VLOOKUP($AO78,Data!$A$50:$B$56,2,FALSE),0)</f>
        <v>0</v>
      </c>
      <c r="ED78" s="11">
        <f>IF(ED$2=$A78,0,IF(HLOOKUP(ED$2,Recipes!$H:$GI,'Production Calculator'!$A78+2,FALSE)=0,0,HLOOKUP(ED$2,Recipes!$H:$GI,'Production Calculator'!$A78+2,FALSE)*$AK78))+IF($AO78=ED$3,$AM78/VLOOKUP($AO78,Data!$A$50:$B$56,2,FALSE),0)</f>
        <v>0</v>
      </c>
      <c r="EE78" s="11">
        <f>IF(EE$2=$A78,0,IF(HLOOKUP(EE$2,Recipes!$H:$GI,'Production Calculator'!$A78+2,FALSE)=0,0,HLOOKUP(EE$2,Recipes!$H:$GI,'Production Calculator'!$A78+2,FALSE)*$AK78))+IF($AO78=EE$3,$AM78/VLOOKUP($AO78,Data!$A$50:$B$56,2,FALSE),0)</f>
        <v>0</v>
      </c>
      <c r="EF78" s="11">
        <f>IF(EF$2=$A78,0,IF(HLOOKUP(EF$2,Recipes!$H:$GI,'Production Calculator'!$A78+2,FALSE)=0,0,HLOOKUP(EF$2,Recipes!$H:$GI,'Production Calculator'!$A78+2,FALSE)*$AK78))+IF($AO78=EF$3,$AM78/VLOOKUP($AO78,Data!$A$50:$B$56,2,FALSE),0)</f>
        <v>0</v>
      </c>
      <c r="EG78" s="11">
        <f>IF(EG$2=$A78,0,IF(HLOOKUP(EG$2,Recipes!$H:$GI,'Production Calculator'!$A78+2,FALSE)=0,0,HLOOKUP(EG$2,Recipes!$H:$GI,'Production Calculator'!$A78+2,FALSE)*$AK78))+IF($AO78=EG$3,$AM78/VLOOKUP($AO78,Data!$A$50:$B$56,2,FALSE),0)</f>
        <v>0</v>
      </c>
      <c r="EH78" s="11">
        <f>IF(EH$2=$A78,0,IF(HLOOKUP(EH$2,Recipes!$H:$GI,'Production Calculator'!$A78+2,FALSE)=0,0,HLOOKUP(EH$2,Recipes!$H:$GI,'Production Calculator'!$A78+2,FALSE)*$AK78))+IF($AO78=EH$3,$AM78/VLOOKUP($AO78,Data!$A$50:$B$56,2,FALSE),0)</f>
        <v>0</v>
      </c>
      <c r="EI78" s="11">
        <f>IF(EI$2=$A78,0,IF(HLOOKUP(EI$2,Recipes!$H:$GI,'Production Calculator'!$A78+2,FALSE)=0,0,HLOOKUP(EI$2,Recipes!$H:$GI,'Production Calculator'!$A78+2,FALSE)*$AK78))+IF($AO78=EI$3,$AM78/VLOOKUP($AO78,Data!$A$50:$B$56,2,FALSE),0)</f>
        <v>0</v>
      </c>
      <c r="EJ78" s="11">
        <f>IF(EJ$2=$A78,0,IF(HLOOKUP(EJ$2,Recipes!$H:$GI,'Production Calculator'!$A78+2,FALSE)=0,0,HLOOKUP(EJ$2,Recipes!$H:$GI,'Production Calculator'!$A78+2,FALSE)*$AK78))+IF($AO78=EJ$3,$AM78/VLOOKUP($AO78,Data!$A$50:$B$56,2,FALSE),0)</f>
        <v>0</v>
      </c>
      <c r="EK78" s="11">
        <f>IF(EK$2=$A78,0,IF(HLOOKUP(EK$2,Recipes!$H:$GI,'Production Calculator'!$A78+2,FALSE)=0,0,HLOOKUP(EK$2,Recipes!$H:$GI,'Production Calculator'!$A78+2,FALSE)*$AK78))+IF($AO78=EK$3,$AM78/VLOOKUP($AO78,Data!$A$50:$B$56,2,FALSE),0)</f>
        <v>0</v>
      </c>
      <c r="EL78" s="11">
        <f>IF(EL$2=$A78,0,IF(HLOOKUP(EL$2,Recipes!$H:$GI,'Production Calculator'!$A78+2,FALSE)=0,0,HLOOKUP(EL$2,Recipes!$H:$GI,'Production Calculator'!$A78+2,FALSE)*$AK78))+IF($AO78=EL$3,$AM78/VLOOKUP($AO78,Data!$A$50:$B$56,2,FALSE),0)</f>
        <v>0</v>
      </c>
      <c r="EM78" s="11">
        <f>IF(EM$2=$A78,0,IF(HLOOKUP(EM$2,Recipes!$H:$GI,'Production Calculator'!$A78+2,FALSE)=0,0,HLOOKUP(EM$2,Recipes!$H:$GI,'Production Calculator'!$A78+2,FALSE)*$AK78))+IF($AO78=EM$3,$AM78/VLOOKUP($AO78,Data!$A$50:$B$56,2,FALSE),0)</f>
        <v>0</v>
      </c>
      <c r="EN78" s="11">
        <f>IF(EN$2=$A78,0,IF(HLOOKUP(EN$2,Recipes!$H:$GI,'Production Calculator'!$A78+2,FALSE)=0,0,HLOOKUP(EN$2,Recipes!$H:$GI,'Production Calculator'!$A78+2,FALSE)*$AK78))+IF($AO78=EN$3,$AM78/VLOOKUP($AO78,Data!$A$50:$B$56,2,FALSE),0)</f>
        <v>0</v>
      </c>
      <c r="EO78" s="11">
        <f>IF(EO$2=$A78,0,IF(HLOOKUP(EO$2,Recipes!$H:$GI,'Production Calculator'!$A78+2,FALSE)=0,0,HLOOKUP(EO$2,Recipes!$H:$GI,'Production Calculator'!$A78+2,FALSE)*$AK78))+IF($AO78=EO$3,$AM78/VLOOKUP($AO78,Data!$A$50:$B$56,2,FALSE),0)</f>
        <v>0</v>
      </c>
      <c r="EP78" s="11">
        <f>IF(EP$2=$A78,0,IF(HLOOKUP(EP$2,Recipes!$H:$GI,'Production Calculator'!$A78+2,FALSE)=0,0,HLOOKUP(EP$2,Recipes!$H:$GI,'Production Calculator'!$A78+2,FALSE)*$AK78))+IF($AO78=EP$3,$AM78/VLOOKUP($AO78,Data!$A$50:$B$56,2,FALSE),0)</f>
        <v>0</v>
      </c>
      <c r="EQ78" s="11">
        <f>IF(EQ$2=$A78,0,IF(HLOOKUP(EQ$2,Recipes!$H:$GI,'Production Calculator'!$A78+2,FALSE)=0,0,HLOOKUP(EQ$2,Recipes!$H:$GI,'Production Calculator'!$A78+2,FALSE)*$AK78))+IF($AO78=EQ$3,$AM78/VLOOKUP($AO78,Data!$A$50:$B$56,2,FALSE),0)</f>
        <v>0</v>
      </c>
      <c r="ER78" s="11">
        <f>IF(ER$2=$A78,0,IF(HLOOKUP(ER$2,Recipes!$H:$GI,'Production Calculator'!$A78+2,FALSE)=0,0,HLOOKUP(ER$2,Recipes!$H:$GI,'Production Calculator'!$A78+2,FALSE)*$AK78))+IF($AO78=ER$3,$AM78/VLOOKUP($AO78,Data!$A$50:$B$56,2,FALSE),0)</f>
        <v>0</v>
      </c>
      <c r="ES78" s="11">
        <f>IF(ES$2=$A78,0,IF(HLOOKUP(ES$2,Recipes!$H:$GI,'Production Calculator'!$A78+2,FALSE)=0,0,HLOOKUP(ES$2,Recipes!$H:$GI,'Production Calculator'!$A78+2,FALSE)*$AK78))+IF($AO78=ES$3,$AM78/VLOOKUP($AO78,Data!$A$50:$B$56,2,FALSE),0)</f>
        <v>0</v>
      </c>
      <c r="ET78" s="11">
        <f>IF(ET$2=$A78,0,IF(HLOOKUP(ET$2,Recipes!$H:$GI,'Production Calculator'!$A78+2,FALSE)=0,0,HLOOKUP(ET$2,Recipes!$H:$GI,'Production Calculator'!$A78+2,FALSE)*$AK78))+IF($AO78=ET$3,$AM78/VLOOKUP($AO78,Data!$A$50:$B$56,2,FALSE),0)</f>
        <v>0</v>
      </c>
      <c r="EU78" s="11">
        <f>IF(EU$2=$A78,0,IF(HLOOKUP(EU$2,Recipes!$H:$GI,'Production Calculator'!$A78+2,FALSE)=0,0,HLOOKUP(EU$2,Recipes!$H:$GI,'Production Calculator'!$A78+2,FALSE)*$AK78))+IF($AO78=EU$3,$AM78/VLOOKUP($AO78,Data!$A$50:$B$56,2,FALSE),0)</f>
        <v>0</v>
      </c>
      <c r="EV78" s="11">
        <f>IF(EV$2=$A78,0,IF(HLOOKUP(EV$2,Recipes!$H:$GI,'Production Calculator'!$A78+2,FALSE)=0,0,HLOOKUP(EV$2,Recipes!$H:$GI,'Production Calculator'!$A78+2,FALSE)*$AK78))+IF($AO78=EV$3,$AM78/VLOOKUP($AO78,Data!$A$50:$B$56,2,FALSE),0)</f>
        <v>0</v>
      </c>
      <c r="EW78" s="11">
        <f>IF(EW$2=$A78,0,IF(HLOOKUP(EW$2,Recipes!$H:$GI,'Production Calculator'!$A78+2,FALSE)=0,0,HLOOKUP(EW$2,Recipes!$H:$GI,'Production Calculator'!$A78+2,FALSE)*$AK78))+IF($AO78=EW$3,$AM78/VLOOKUP($AO78,Data!$A$50:$B$56,2,FALSE),0)</f>
        <v>0</v>
      </c>
      <c r="EX78" s="11">
        <f>IF(EX$2=$A78,0,IF(HLOOKUP(EX$2,Recipes!$H:$GI,'Production Calculator'!$A78+2,FALSE)=0,0,HLOOKUP(EX$2,Recipes!$H:$GI,'Production Calculator'!$A78+2,FALSE)*$AK78))+IF($AO78=EX$3,$AM78/VLOOKUP($AO78,Data!$A$50:$B$56,2,FALSE),0)</f>
        <v>0</v>
      </c>
      <c r="EY78" s="11">
        <f>IF(EY$2=$A78,0,IF(HLOOKUP(EY$2,Recipes!$H:$GI,'Production Calculator'!$A78+2,FALSE)=0,0,HLOOKUP(EY$2,Recipes!$H:$GI,'Production Calculator'!$A78+2,FALSE)*$AK78))+IF($AO78=EY$3,$AM78/VLOOKUP($AO78,Data!$A$50:$B$56,2,FALSE),0)</f>
        <v>0</v>
      </c>
      <c r="EZ78" s="11">
        <f>IF(EZ$2=$A78,0,IF(HLOOKUP(EZ$2,Recipes!$H:$GI,'Production Calculator'!$A78+2,FALSE)=0,0,HLOOKUP(EZ$2,Recipes!$H:$GI,'Production Calculator'!$A78+2,FALSE)*$AK78))+IF($AO78=EZ$3,$AM78/VLOOKUP($AO78,Data!$A$50:$B$56,2,FALSE),0)</f>
        <v>0</v>
      </c>
      <c r="FA78" s="11">
        <f>IF(FA$2=$A78,0,IF(HLOOKUP(FA$2,Recipes!$H:$GI,'Production Calculator'!$A78+2,FALSE)=0,0,HLOOKUP(FA$2,Recipes!$H:$GI,'Production Calculator'!$A78+2,FALSE)*$AK78))+IF($AO78=FA$3,$AM78/VLOOKUP($AO78,Data!$A$50:$B$56,2,FALSE),0)</f>
        <v>0</v>
      </c>
      <c r="FB78" s="11">
        <f>IF(FB$2=$A78,0,IF(HLOOKUP(FB$2,Recipes!$H:$GI,'Production Calculator'!$A78+2,FALSE)=0,0,HLOOKUP(FB$2,Recipes!$H:$GI,'Production Calculator'!$A78+2,FALSE)*$AK78))+IF($AO78=FB$3,$AM78/VLOOKUP($AO78,Data!$A$50:$B$56,2,FALSE),0)</f>
        <v>0</v>
      </c>
      <c r="FC78" s="11">
        <f>IF(FC$2=$A78,0,IF(HLOOKUP(FC$2,Recipes!$H:$GI,'Production Calculator'!$A78+2,FALSE)=0,0,HLOOKUP(FC$2,Recipes!$H:$GI,'Production Calculator'!$A78+2,FALSE)*$AK78))+IF($AO78=FC$3,$AM78/VLOOKUP($AO78,Data!$A$50:$B$56,2,FALSE),0)</f>
        <v>0</v>
      </c>
      <c r="FD78" s="11">
        <f>IF(FD$2=$A78,0,IF(HLOOKUP(FD$2,Recipes!$H:$GI,'Production Calculator'!$A78+2,FALSE)=0,0,HLOOKUP(FD$2,Recipes!$H:$GI,'Production Calculator'!$A78+2,FALSE)*$AK78))+IF($AO78=FD$3,$AM78/VLOOKUP($AO78,Data!$A$50:$B$56,2,FALSE),0)</f>
        <v>0</v>
      </c>
      <c r="FE78" s="11">
        <f>IF(FE$2=$A78,0,IF(HLOOKUP(FE$2,Recipes!$H:$GI,'Production Calculator'!$A78+2,FALSE)=0,0,HLOOKUP(FE$2,Recipes!$H:$GI,'Production Calculator'!$A78+2,FALSE)*$AK78))+IF($AO78=FE$3,$AM78/VLOOKUP($AO78,Data!$A$50:$B$56,2,FALSE),0)</f>
        <v>0</v>
      </c>
      <c r="FF78" s="11">
        <f>IF(FF$2=$A78,0,IF(HLOOKUP(FF$2,Recipes!$H:$GI,'Production Calculator'!$A78+2,FALSE)=0,0,HLOOKUP(FF$2,Recipes!$H:$GI,'Production Calculator'!$A78+2,FALSE)*$AK78))+IF($AO78=FF$3,$AM78/VLOOKUP($AO78,Data!$A$50:$B$56,2,FALSE),0)</f>
        <v>0</v>
      </c>
      <c r="FG78" s="11">
        <f>IF(FG$2=$A78,0,IF(HLOOKUP(FG$2,Recipes!$H:$GI,'Production Calculator'!$A78+2,FALSE)=0,0,HLOOKUP(FG$2,Recipes!$H:$GI,'Production Calculator'!$A78+2,FALSE)*$AK78))+IF($AO78=FG$3,$AM78/VLOOKUP($AO78,Data!$A$50:$B$56,2,FALSE),0)</f>
        <v>0</v>
      </c>
      <c r="FH78" s="11">
        <f>IF(FH$2=$A78,0,IF(HLOOKUP(FH$2,Recipes!$H:$GI,'Production Calculator'!$A78+2,FALSE)=0,0,HLOOKUP(FH$2,Recipes!$H:$GI,'Production Calculator'!$A78+2,FALSE)*$AK78))+IF($AO78=FH$3,$AM78/VLOOKUP($AO78,Data!$A$50:$B$56,2,FALSE),0)</f>
        <v>0</v>
      </c>
      <c r="FI78" s="11">
        <f>IF(FI$2=$A78,0,IF(HLOOKUP(FI$2,Recipes!$H:$GI,'Production Calculator'!$A78+2,FALSE)=0,0,HLOOKUP(FI$2,Recipes!$H:$GI,'Production Calculator'!$A78+2,FALSE)*$AK78))+IF($AO78=FI$3,$AM78/VLOOKUP($AO78,Data!$A$50:$B$56,2,FALSE),0)</f>
        <v>0</v>
      </c>
      <c r="FJ78" s="11">
        <f>IF(FJ$2=$A78,0,IF(HLOOKUP(FJ$2,Recipes!$H:$GI,'Production Calculator'!$A78+2,FALSE)=0,0,HLOOKUP(FJ$2,Recipes!$H:$GI,'Production Calculator'!$A78+2,FALSE)*$AK78))+IF($AO78=FJ$3,$AM78/VLOOKUP($AO78,Data!$A$50:$B$56,2,FALSE),0)</f>
        <v>0</v>
      </c>
      <c r="FK78" s="11">
        <f>IF(FK$2=$A78,0,IF(HLOOKUP(FK$2,Recipes!$H:$GI,'Production Calculator'!$A78+2,FALSE)=0,0,HLOOKUP(FK$2,Recipes!$H:$GI,'Production Calculator'!$A78+2,FALSE)*$AK78))+IF($AO78=FK$3,$AM78/VLOOKUP($AO78,Data!$A$50:$B$56,2,FALSE),0)</f>
        <v>0</v>
      </c>
      <c r="FL78" s="11">
        <f>IF(FL$2=$A78,0,IF(HLOOKUP(FL$2,Recipes!$H:$GI,'Production Calculator'!$A78+2,FALSE)=0,0,HLOOKUP(FL$2,Recipes!$H:$GI,'Production Calculator'!$A78+2,FALSE)*$AK78))+IF($AO78=FL$3,$AM78/VLOOKUP($AO78,Data!$A$50:$B$56,2,FALSE),0)</f>
        <v>0</v>
      </c>
      <c r="FM78" s="11">
        <f>IF(FM$2=$A78,0,IF(HLOOKUP(FM$2,Recipes!$H:$GI,'Production Calculator'!$A78+2,FALSE)=0,0,HLOOKUP(FM$2,Recipes!$H:$GI,'Production Calculator'!$A78+2,FALSE)*$AK78))+IF($AO78=FM$3,$AM78/VLOOKUP($AO78,Data!$A$50:$B$56,2,FALSE),0)</f>
        <v>0</v>
      </c>
      <c r="FN78" s="11">
        <f>IF(FN$2=$A78,0,IF(HLOOKUP(FN$2,Recipes!$H:$GI,'Production Calculator'!$A78+2,FALSE)=0,0,HLOOKUP(FN$2,Recipes!$H:$GI,'Production Calculator'!$A78+2,FALSE)*$AK78))+IF($AO78=FN$3,$AM78/VLOOKUP($AO78,Data!$A$50:$B$56,2,FALSE),0)</f>
        <v>0</v>
      </c>
      <c r="FO78" s="11">
        <f>IF(FO$2=$A78,0,IF(HLOOKUP(FO$2,Recipes!$H:$GI,'Production Calculator'!$A78+2,FALSE)=0,0,HLOOKUP(FO$2,Recipes!$H:$GI,'Production Calculator'!$A78+2,FALSE)*$AK78))+IF($AO78=FO$3,$AM78/VLOOKUP($AO78,Data!$A$50:$B$56,2,FALSE),0)</f>
        <v>0</v>
      </c>
      <c r="FP78" s="11">
        <f>IF(FP$2=$A78,0,IF(HLOOKUP(FP$2,Recipes!$H:$GI,'Production Calculator'!$A78+2,FALSE)=0,0,HLOOKUP(FP$2,Recipes!$H:$GI,'Production Calculator'!$A78+2,FALSE)*$AK78))+IF($AO78=FP$3,$AM78/VLOOKUP($AO78,Data!$A$50:$B$56,2,FALSE),0)</f>
        <v>0</v>
      </c>
      <c r="FQ78" s="11">
        <f>IF(FQ$2=$A78,0,IF(HLOOKUP(FQ$2,Recipes!$H:$GI,'Production Calculator'!$A78+2,FALSE)=0,0,HLOOKUP(FQ$2,Recipes!$H:$GI,'Production Calculator'!$A78+2,FALSE)*$AK78))+IF($AO78=FQ$3,$AM78/VLOOKUP($AO78,Data!$A$50:$B$56,2,FALSE),0)</f>
        <v>0</v>
      </c>
      <c r="FR78" s="11">
        <f>IF(FR$2=$A78,0,IF(HLOOKUP(FR$2,Recipes!$H:$GI,'Production Calculator'!$A78+2,FALSE)=0,0,HLOOKUP(FR$2,Recipes!$H:$GI,'Production Calculator'!$A78+2,FALSE)*$AK78))+IF($AO78=FR$3,$AM78/VLOOKUP($AO78,Data!$A$50:$B$56,2,FALSE),0)</f>
        <v>0</v>
      </c>
      <c r="FS78" s="11">
        <f>IF(FS$2=$A78,0,IF(HLOOKUP(FS$2,Recipes!$H:$GI,'Production Calculator'!$A78+2,FALSE)=0,0,HLOOKUP(FS$2,Recipes!$H:$GI,'Production Calculator'!$A78+2,FALSE)*$AK78))+IF($AO78=FS$3,$AM78/VLOOKUP($AO78,Data!$A$50:$B$56,2,FALSE),0)</f>
        <v>0</v>
      </c>
      <c r="FT78" s="11">
        <f>IF(FT$2=$A78,0,IF(HLOOKUP(FT$2,Recipes!$H:$GI,'Production Calculator'!$A78+2,FALSE)=0,0,HLOOKUP(FT$2,Recipes!$H:$GI,'Production Calculator'!$A78+2,FALSE)*$AK78))+IF($AO78=FT$3,$AM78/VLOOKUP($AO78,Data!$A$50:$B$56,2,FALSE),0)</f>
        <v>0</v>
      </c>
      <c r="FU78" s="11">
        <f>IF(FU$2=$A78,0,IF(HLOOKUP(FU$2,Recipes!$H:$GI,'Production Calculator'!$A78+2,FALSE)=0,0,HLOOKUP(FU$2,Recipes!$H:$GI,'Production Calculator'!$A78+2,FALSE)*$AK78))+IF($AO78=FU$3,$AM78/VLOOKUP($AO78,Data!$A$50:$B$56,2,FALSE),0)</f>
        <v>0</v>
      </c>
      <c r="FV78" s="11">
        <f>IF(FV$2=$A78,0,IF(HLOOKUP(FV$2,Recipes!$H:$GI,'Production Calculator'!$A78+2,FALSE)=0,0,HLOOKUP(FV$2,Recipes!$H:$GI,'Production Calculator'!$A78+2,FALSE)*$AK78))+IF($AO78=FV$3,$AM78/VLOOKUP($AO78,Data!$A$50:$B$56,2,FALSE),0)</f>
        <v>0</v>
      </c>
      <c r="FW78" s="11">
        <f>IF(FW$2=$A78,0,IF(HLOOKUP(FW$2,Recipes!$H:$GI,'Production Calculator'!$A78+2,FALSE)=0,0,HLOOKUP(FW$2,Recipes!$H:$GI,'Production Calculator'!$A78+2,FALSE)*$AK78))+IF($AO78=FW$3,$AM78/VLOOKUP($AO78,Data!$A$50:$B$56,2,FALSE),0)</f>
        <v>0</v>
      </c>
      <c r="FX78" s="11">
        <f>IF(FX$2=$A78,0,IF(HLOOKUP(FX$2,Recipes!$H:$GI,'Production Calculator'!$A78+2,FALSE)=0,0,HLOOKUP(FX$2,Recipes!$H:$GI,'Production Calculator'!$A78+2,FALSE)*$AK78))+IF($AO78=FX$3,$AM78/VLOOKUP($AO78,Data!$A$50:$B$56,2,FALSE),0)</f>
        <v>0</v>
      </c>
      <c r="FY78" s="11">
        <f>IF(FY$2=$A78,0,IF(HLOOKUP(FY$2,Recipes!$H:$GI,'Production Calculator'!$A78+2,FALSE)=0,0,HLOOKUP(FY$2,Recipes!$H:$GI,'Production Calculator'!$A78+2,FALSE)*$AK78))+IF($AO78=FY$3,$AM78/VLOOKUP($AO78,Data!$A$50:$B$56,2,FALSE),0)</f>
        <v>0</v>
      </c>
      <c r="FZ78" s="11">
        <f>IF(FZ$2=$A78,0,IF(HLOOKUP(FZ$2,Recipes!$H:$GI,'Production Calculator'!$A78+2,FALSE)=0,0,HLOOKUP(FZ$2,Recipes!$H:$GI,'Production Calculator'!$A78+2,FALSE)*$AK78))+IF($AO78=FZ$3,$AM78/VLOOKUP($AO78,Data!$A$50:$B$56,2,FALSE),0)</f>
        <v>0</v>
      </c>
      <c r="GA78" s="11">
        <f>IF(GA$2=$A78,0,IF(HLOOKUP(GA$2,Recipes!$H:$GI,'Production Calculator'!$A78+2,FALSE)=0,0,HLOOKUP(GA$2,Recipes!$H:$GI,'Production Calculator'!$A78+2,FALSE)*$AK78))+IF($AO78=GA$3,$AM78/VLOOKUP($AO78,Data!$A$50:$B$56,2,FALSE),0)</f>
        <v>0</v>
      </c>
      <c r="GB78" s="11">
        <f>IF(GB$2=$A78,0,IF(HLOOKUP(GB$2,Recipes!$H:$GI,'Production Calculator'!$A78+2,FALSE)=0,0,HLOOKUP(GB$2,Recipes!$H:$GI,'Production Calculator'!$A78+2,FALSE)*$AK78))+IF($AO78=GB$3,$AM78/VLOOKUP($AO78,Data!$A$50:$B$56,2,FALSE),0)</f>
        <v>0</v>
      </c>
      <c r="GC78" s="11">
        <f>IF(GC$2=$A78,0,IF(HLOOKUP(GC$2,Recipes!$H:$GI,'Production Calculator'!$A78+2,FALSE)=0,0,HLOOKUP(GC$2,Recipes!$H:$GI,'Production Calculator'!$A78+2,FALSE)*$AK78))+IF($AO78=GC$3,$AM78/VLOOKUP($AO78,Data!$A$50:$B$56,2,FALSE),0)</f>
        <v>0</v>
      </c>
      <c r="GD78" s="11">
        <f>IF(GD$2=$A78,0,IF(HLOOKUP(GD$2,Recipes!$H:$GI,'Production Calculator'!$A78+2,FALSE)=0,0,HLOOKUP(GD$2,Recipes!$H:$GI,'Production Calculator'!$A78+2,FALSE)*$AK78))+IF($AO78=GD$3,$AM78/VLOOKUP($AO78,Data!$A$50:$B$56,2,FALSE),0)</f>
        <v>0</v>
      </c>
      <c r="GE78" s="11">
        <f>IF(GE$2=$A78,0,IF(HLOOKUP(GE$2,Recipes!$H:$GI,'Production Calculator'!$A78+2,FALSE)=0,0,HLOOKUP(GE$2,Recipes!$H:$GI,'Production Calculator'!$A78+2,FALSE)*$AK78))+IF($AO78=GE$3,$AM78/VLOOKUP($AO78,Data!$A$50:$B$56,2,FALSE),0)</f>
        <v>0</v>
      </c>
      <c r="GF78" s="11">
        <f>IF(GF$2=$A78,0,IF(HLOOKUP(GF$2,Recipes!$H:$GI,'Production Calculator'!$A78+2,FALSE)=0,0,HLOOKUP(GF$2,Recipes!$H:$GI,'Production Calculator'!$A78+2,FALSE)*$AK78))+IF($AO78=GF$3,$AM78/VLOOKUP($AO78,Data!$A$50:$B$56,2,FALSE),0)</f>
        <v>0</v>
      </c>
      <c r="GG78" s="11">
        <f>IF(GG$2=$A78,0,IF(HLOOKUP(GG$2,Recipes!$H:$GI,'Production Calculator'!$A78+2,FALSE)=0,0,HLOOKUP(GG$2,Recipes!$H:$GI,'Production Calculator'!$A78+2,FALSE)*$AK78))+IF($AO78=GG$3,$AM78/VLOOKUP($AO78,Data!$A$50:$B$56,2,FALSE),0)</f>
        <v>0</v>
      </c>
      <c r="GH78" s="11">
        <f>IF(GH$2=$A78,0,IF(HLOOKUP(GH$2,Recipes!$H:$GI,'Production Calculator'!$A78+2,FALSE)=0,0,HLOOKUP(GH$2,Recipes!$H:$GI,'Production Calculator'!$A78+2,FALSE)*$AK78))+IF($AO78=GH$3,$AM78/VLOOKUP($AO78,Data!$A$50:$B$56,2,FALSE),0)</f>
        <v>0</v>
      </c>
      <c r="GI78" s="11">
        <f>IF(GI$2=$A78,0,IF(HLOOKUP(GI$2,Recipes!$H:$GI,'Production Calculator'!$A78+2,FALSE)=0,0,HLOOKUP(GI$2,Recipes!$H:$GI,'Production Calculator'!$A78+2,FALSE)*$AK78))+IF($AO78=GI$3,$AM78/VLOOKUP($AO78,Data!$A$50:$B$56,2,FALSE),0)</f>
        <v>0</v>
      </c>
      <c r="GJ78" s="11">
        <f>IF(GJ$2=$A78,0,IF(HLOOKUP(GJ$2,Recipes!$H:$GI,'Production Calculator'!$A78+2,FALSE)=0,0,HLOOKUP(GJ$2,Recipes!$H:$GI,'Production Calculator'!$A78+2,FALSE)*$AK78))+IF($AO78=GJ$3,$AM78/VLOOKUP($AO78,Data!$A$50:$B$56,2,FALSE),0)</f>
        <v>0</v>
      </c>
      <c r="GK78" s="11">
        <f>IF(GK$2=$A78,0,IF(HLOOKUP(GK$2,Recipes!$H:$GI,'Production Calculator'!$A78+2,FALSE)=0,0,HLOOKUP(GK$2,Recipes!$H:$GI,'Production Calculator'!$A78+2,FALSE)*$AK78))+IF($AO78=GK$3,$AM78/VLOOKUP($AO78,Data!$A$50:$B$56,2,FALSE),0)</f>
        <v>0</v>
      </c>
      <c r="GL78" s="11">
        <f>IF(GL$2=$A78,0,IF(HLOOKUP(GL$2,Recipes!$H:$GI,'Production Calculator'!$A78+2,FALSE)=0,0,HLOOKUP(GL$2,Recipes!$H:$GI,'Production Calculator'!$A78+2,FALSE)*$AK78))+IF($AO78=GL$3,$AM78/VLOOKUP($AO78,Data!$A$50:$B$56,2,FALSE),0)</f>
        <v>0</v>
      </c>
      <c r="GM78" s="11">
        <f>IF(GM$2=$A78,0,IF(HLOOKUP(GM$2,Recipes!$H:$GI,'Production Calculator'!$A78+2,FALSE)=0,0,HLOOKUP(GM$2,Recipes!$H:$GI,'Production Calculator'!$A78+2,FALSE)*$AK78))+IF($AO78=GM$3,$AM78/VLOOKUP($AO78,Data!$A$50:$B$56,2,FALSE),0)</f>
        <v>0</v>
      </c>
      <c r="GN78" s="11">
        <f>IF(GN$2=$A78,0,IF(HLOOKUP(GN$2,Recipes!$H:$GI,'Production Calculator'!$A78+2,FALSE)=0,0,HLOOKUP(GN$2,Recipes!$H:$GI,'Production Calculator'!$A78+2,FALSE)*$AK78))+IF($AO78=GN$3,$AM78/VLOOKUP($AO78,Data!$A$50:$B$56,2,FALSE),0)</f>
        <v>0</v>
      </c>
      <c r="GO78" s="11">
        <f>IF(GO$2=$A78,0,IF(HLOOKUP(GO$2,Recipes!$H:$GI,'Production Calculator'!$A78+2,FALSE)=0,0,HLOOKUP(GO$2,Recipes!$H:$GI,'Production Calculator'!$A78+2,FALSE)*$AK78))+IF($AO78=GO$3,$AM78/VLOOKUP($AO78,Data!$A$50:$B$56,2,FALSE),0)</f>
        <v>0</v>
      </c>
      <c r="GP78" s="11">
        <f>IF(GP$2=$A78,0,IF(HLOOKUP(GP$2,Recipes!$H:$GI,'Production Calculator'!$A78+2,FALSE)=0,0,HLOOKUP(GP$2,Recipes!$H:$GI,'Production Calculator'!$A78+2,FALSE)*$AK78))+IF($AO78=GP$3,$AM78/VLOOKUP($AO78,Data!$A$50:$B$56,2,FALSE),0)</f>
        <v>0</v>
      </c>
      <c r="GQ78" s="11">
        <f>IF(GQ$2=$A78,0,IF(HLOOKUP(GQ$2,Recipes!$H:$GI,'Production Calculator'!$A78+2,FALSE)=0,0,HLOOKUP(GQ$2,Recipes!$H:$GI,'Production Calculator'!$A78+2,FALSE)*$AK78))+IF($AO78=GQ$3,$AM78/VLOOKUP($AO78,Data!$A$50:$B$56,2,FALSE),0)</f>
        <v>0</v>
      </c>
      <c r="GR78" s="11">
        <f>IF(GR$2=$A78,0,IF(HLOOKUP(GR$2,Recipes!$H:$GI,'Production Calculator'!$A78+2,FALSE)=0,0,HLOOKUP(GR$2,Recipes!$H:$GI,'Production Calculator'!$A78+2,FALSE)*$AK78))+IF($AO78=GR$3,$AM78/VLOOKUP($AO78,Data!$A$50:$B$56,2,FALSE),0)</f>
        <v>0</v>
      </c>
      <c r="GS78" s="11">
        <f>IF(GS$2=$A78,0,IF(HLOOKUP(GS$2,Recipes!$H:$GI,'Production Calculator'!$A78+2,FALSE)=0,0,HLOOKUP(GS$2,Recipes!$H:$GI,'Production Calculator'!$A78+2,FALSE)*$AK78))+IF($AO78=GS$3,$AM78/VLOOKUP($AO78,Data!$A$50:$B$56,2,FALSE),0)</f>
        <v>0</v>
      </c>
      <c r="GT78" s="11">
        <f>IF(GT$2=$A78,0,IF(HLOOKUP(GT$2,Recipes!$H:$GI,'Production Calculator'!$A78+2,FALSE)=0,0,HLOOKUP(GT$2,Recipes!$H:$GI,'Production Calculator'!$A78+2,FALSE)*$AK78))+IF($AO78=GT$3,$AM78/VLOOKUP($AO78,Data!$A$50:$B$56,2,FALSE),0)</f>
        <v>0</v>
      </c>
      <c r="GU78" s="11">
        <f>IF(GU$2=$A78,0,IF(HLOOKUP(GU$2,Recipes!$H:$GI,'Production Calculator'!$A78+2,FALSE)=0,0,HLOOKUP(GU$2,Recipes!$H:$GI,'Production Calculator'!$A78+2,FALSE)*$AK78))+IF($AO78=GU$3,$AM78/VLOOKUP($AO78,Data!$A$50:$B$56,2,FALSE),0)</f>
        <v>0</v>
      </c>
      <c r="GV78" s="11">
        <f>IF(GV$2=$A78,0,IF(HLOOKUP(GV$2,Recipes!$H:$GI,'Production Calculator'!$A78+2,FALSE)=0,0,HLOOKUP(GV$2,Recipes!$H:$GI,'Production Calculator'!$A78+2,FALSE)*$AK78))+IF($AO78=GV$3,$AM78/VLOOKUP($AO78,Data!$A$50:$B$56,2,FALSE),0)</f>
        <v>0</v>
      </c>
      <c r="GW78" s="11">
        <f>IF(GW$2=$A78,0,IF(HLOOKUP(GW$2,Recipes!$H:$GI,'Production Calculator'!$A78+2,FALSE)=0,0,HLOOKUP(GW$2,Recipes!$H:$GI,'Production Calculator'!$A78+2,FALSE)*$AK78))+IF($AO78=GW$3,$AM78/VLOOKUP($AO78,Data!$A$50:$B$56,2,FALSE),0)</f>
        <v>0</v>
      </c>
      <c r="GX78" s="11">
        <f>IF(GX$2=$A78,0,IF(HLOOKUP(GX$2,Recipes!$H:$GI,'Production Calculator'!$A78+2,FALSE)=0,0,HLOOKUP(GX$2,Recipes!$H:$GI,'Production Calculator'!$A78+2,FALSE)*$AK78))+IF($AO78=GX$3,$AM78/VLOOKUP($AO78,Data!$A$50:$B$56,2,FALSE),0)</f>
        <v>0</v>
      </c>
      <c r="GY78" s="11">
        <f>IF(GY$2=$A78,0,IF(HLOOKUP(GY$2,Recipes!$H:$GI,'Production Calculator'!$A78+2,FALSE)=0,0,HLOOKUP(GY$2,Recipes!$H:$GI,'Production Calculator'!$A78+2,FALSE)*$AK78))+IF($AO78=GY$3,$AM78/VLOOKUP($AO78,Data!$A$50:$B$56,2,FALSE),0)</f>
        <v>0</v>
      </c>
      <c r="GZ78" s="11">
        <f>IF(GZ$2=$A78,0,IF(HLOOKUP(GZ$2,Recipes!$H:$GI,'Production Calculator'!$A78+2,FALSE)=0,0,HLOOKUP(GZ$2,Recipes!$H:$GI,'Production Calculator'!$A78+2,FALSE)*$AK78))+IF($AO78=GZ$3,$AM78/VLOOKUP($AO78,Data!$A$50:$B$56,2,FALSE),0)</f>
        <v>0</v>
      </c>
      <c r="HA78" s="11">
        <f>IF(HA$2=$A78,0,IF(HLOOKUP(HA$2,Recipes!$H:$GI,'Production Calculator'!$A78+2,FALSE)=0,0,HLOOKUP(HA$2,Recipes!$H:$GI,'Production Calculator'!$A78+2,FALSE)*$AK78))+IF($AO78=HA$3,$AM78/VLOOKUP($AO78,Data!$A$50:$B$56,2,FALSE),0)</f>
        <v>0</v>
      </c>
      <c r="HB78" s="11">
        <f>IF(HB$2=$A78,0,IF(HLOOKUP(HB$2,Recipes!$H:$GI,'Production Calculator'!$A78+2,FALSE)=0,0,HLOOKUP(HB$2,Recipes!$H:$GI,'Production Calculator'!$A78+2,FALSE)*$AK78))+IF($AO78=HB$3,$AM78/VLOOKUP($AO78,Data!$A$50:$B$56,2,FALSE),0)</f>
        <v>0</v>
      </c>
      <c r="HC78" s="11">
        <f>IF(HC$2=$A78,0,IF(HLOOKUP(HC$2,Recipes!$H:$GI,'Production Calculator'!$A78+2,FALSE)=0,0,HLOOKUP(HC$2,Recipes!$H:$GI,'Production Calculator'!$A78+2,FALSE)*$AK78))+IF($AO78=HC$3,$AM78/VLOOKUP($AO78,Data!$A$50:$B$56,2,FALSE),0)</f>
        <v>0</v>
      </c>
      <c r="HD78" s="11">
        <f>IF(HD$2=$A78,0,IF(HLOOKUP(HD$2,Recipes!$H:$GI,'Production Calculator'!$A78+2,FALSE)=0,0,HLOOKUP(HD$2,Recipes!$H:$GI,'Production Calculator'!$A78+2,FALSE)*$AK78))+IF($AO78=HD$3,$AM78/VLOOKUP($AO78,Data!$A$50:$B$56,2,FALSE),0)</f>
        <v>0</v>
      </c>
      <c r="HE78" s="11">
        <f>IF(HE$2=$A78,0,IF(HLOOKUP(HE$2,Recipes!$H:$GI,'Production Calculator'!$A78+2,FALSE)=0,0,HLOOKUP(HE$2,Recipes!$H:$GI,'Production Calculator'!$A78+2,FALSE)*$AK78))+IF($AO78=HE$3,$AM78/VLOOKUP($AO78,Data!$A$50:$B$56,2,FALSE),0)</f>
        <v>0</v>
      </c>
      <c r="HF78" s="11">
        <f>IF(HF$2=$A78,0,IF(HLOOKUP(HF$2,Recipes!$H:$GI,'Production Calculator'!$A78+2,FALSE)=0,0,HLOOKUP(HF$2,Recipes!$H:$GI,'Production Calculator'!$A78+2,FALSE)*$AK78))+IF($AO78=HF$3,$AM78/VLOOKUP($AO78,Data!$A$50:$B$56,2,FALSE),0)</f>
        <v>0</v>
      </c>
      <c r="HG78" s="11">
        <f>IF(HG$2=$A78,0,IF(HLOOKUP(HG$2,Recipes!$H:$GI,'Production Calculator'!$A78+2,FALSE)=0,0,HLOOKUP(HG$2,Recipes!$H:$GI,'Production Calculator'!$A78+2,FALSE)*$AK78))+IF($AO78=HG$3,$AM78/VLOOKUP($AO78,Data!$A$50:$B$56,2,FALSE),0)</f>
        <v>0</v>
      </c>
      <c r="HH78" s="11">
        <f>IF(HH$2=$A78,0,IF(HLOOKUP(HH$2,Recipes!$H:$GI,'Production Calculator'!$A78+2,FALSE)=0,0,HLOOKUP(HH$2,Recipes!$H:$GI,'Production Calculator'!$A78+2,FALSE)*$AK78))+IF($AO78=HH$3,$AM78/VLOOKUP($AO78,Data!$A$50:$B$56,2,FALSE),0)</f>
        <v>0</v>
      </c>
      <c r="HI78" s="11">
        <f>IF(HI$2=$A78,0,IF(HLOOKUP(HI$2,Recipes!$H:$GI,'Production Calculator'!$A78+2,FALSE)=0,0,HLOOKUP(HI$2,Recipes!$H:$GI,'Production Calculator'!$A78+2,FALSE)*$AK78))+IF($AO78=HI$3,$AM78/VLOOKUP($AO78,Data!$A$50:$B$56,2,FALSE),0)</f>
        <v>0</v>
      </c>
      <c r="HJ78" s="11">
        <f>IF(HJ$2=$A78,0,IF(HLOOKUP(HJ$2,Recipes!$H:$GI,'Production Calculator'!$A78+2,FALSE)=0,0,HLOOKUP(HJ$2,Recipes!$H:$GI,'Production Calculator'!$A78+2,FALSE)*$AK78))+IF($AO78=HJ$3,$AM78/VLOOKUP($AO78,Data!$A$50:$B$56,2,FALSE),0)</f>
        <v>0</v>
      </c>
      <c r="HK78" s="11">
        <f>IF(HK$2=$A78,0,IF(HLOOKUP(HK$2,Recipes!$H:$GI,'Production Calculator'!$A78+2,FALSE)=0,0,HLOOKUP(HK$2,Recipes!$H:$GI,'Production Calculator'!$A78+2,FALSE)*$AK78))+IF($AO78=HK$3,$AM78/VLOOKUP($AO78,Data!$A$50:$B$56,2,FALSE),0)</f>
        <v>0</v>
      </c>
      <c r="HL78" s="11">
        <f>IF(HL$2=$A78,0,IF(HLOOKUP(HL$2,Recipes!$H:$GI,'Production Calculator'!$A78+2,FALSE)=0,0,HLOOKUP(HL$2,Recipes!$H:$GI,'Production Calculator'!$A78+2,FALSE)*$AK78))+IF($AO78=HL$3,$AM78/VLOOKUP($AO78,Data!$A$50:$B$56,2,FALSE),0)</f>
        <v>0</v>
      </c>
      <c r="HM78" s="11">
        <f>IF(HM$2=$A78,0,IF(HLOOKUP(HM$2,Recipes!$H:$GI,'Production Calculator'!$A78+2,FALSE)=0,0,HLOOKUP(HM$2,Recipes!$H:$GI,'Production Calculator'!$A78+2,FALSE)*$AK78))+IF($AO78=HM$3,$AM78/VLOOKUP($AO78,Data!$A$50:$B$56,2,FALSE),0)</f>
        <v>0</v>
      </c>
      <c r="HN78" s="11">
        <f>IF(HN$2=$A78,0,IF(HLOOKUP(HN$2,Recipes!$H:$GI,'Production Calculator'!$A78+2,FALSE)=0,0,HLOOKUP(HN$2,Recipes!$H:$GI,'Production Calculator'!$A78+2,FALSE)*$AK78))+IF($AO78=HN$3,$AM78/VLOOKUP($AO78,Data!$A$50:$B$56,2,FALSE),0)</f>
        <v>0</v>
      </c>
      <c r="HO78" s="11">
        <f>IF(HO$2=$A78,0,IF(HLOOKUP(HO$2,Recipes!$H:$GI,'Production Calculator'!$A78+2,FALSE)=0,0,HLOOKUP(HO$2,Recipes!$H:$GI,'Production Calculator'!$A78+2,FALSE)*$AK78))+IF($AO78=HO$3,$AM78/VLOOKUP($AO78,Data!$A$50:$B$56,2,FALSE),0)</f>
        <v>0</v>
      </c>
      <c r="HP78" s="11">
        <f>IF(HP$2=$A78,0,IF(HLOOKUP(HP$2,Recipes!$H:$GI,'Production Calculator'!$A78+2,FALSE)=0,0,HLOOKUP(HP$2,Recipes!$H:$GI,'Production Calculator'!$A78+2,FALSE)*$AK78))+IF($AO78=HP$3,$AM78/VLOOKUP($AO78,Data!$A$50:$B$56,2,FALSE),0)</f>
        <v>0</v>
      </c>
      <c r="HQ78" s="11">
        <f>IF(HQ$2=$A78,0,IF(HLOOKUP(HQ$2,Recipes!$H:$GI,'Production Calculator'!$A78+2,FALSE)=0,0,HLOOKUP(HQ$2,Recipes!$H:$GI,'Production Calculator'!$A78+2,FALSE)*$AK78))+IF($AO78=HQ$3,$AM78/VLOOKUP($AO78,Data!$A$50:$B$56,2,FALSE),0)</f>
        <v>0</v>
      </c>
      <c r="HR78" s="11">
        <f>IF(HR$2=$A78,0,IF(HLOOKUP(HR$2,Recipes!$H:$GI,'Production Calculator'!$A78+2,FALSE)=0,0,HLOOKUP(HR$2,Recipes!$H:$GI,'Production Calculator'!$A78+2,FALSE)*$AK78))+IF($AO78=HR$3,$AM78/VLOOKUP($AO78,Data!$A$50:$B$56,2,FALSE),0)</f>
        <v>0</v>
      </c>
      <c r="HS78" s="121"/>
    </row>
    <row r="79" spans="1:227" x14ac:dyDescent="0.45">
      <c r="A79">
        <v>57</v>
      </c>
      <c r="B79" s="107" t="str">
        <f>VLOOKUP(A79,Recipes!A:B,2)</f>
        <v>Constant combinator</v>
      </c>
      <c r="C79" s="128">
        <v>0</v>
      </c>
      <c r="D79" s="108">
        <f t="shared" si="142"/>
        <v>0</v>
      </c>
      <c r="E79" s="127" t="s">
        <v>1</v>
      </c>
      <c r="F79" s="109">
        <f>VLOOKUP(A79,Recipes!$A$3:$G$186,6,FALSE)</f>
        <v>2</v>
      </c>
      <c r="G79" s="109">
        <f>VLOOKUP(A79,Recipes!$A$3:$G$186,7,FALSE)</f>
        <v>0</v>
      </c>
      <c r="H79" s="110">
        <f t="shared" si="143"/>
        <v>0</v>
      </c>
      <c r="I79" s="109">
        <f>VLOOKUP(E79,Data!$A$2:$C$26,3, FALSE)</f>
        <v>4</v>
      </c>
      <c r="J79" s="108">
        <v>0</v>
      </c>
      <c r="K79" s="108">
        <v>0</v>
      </c>
      <c r="L79" s="108">
        <v>0</v>
      </c>
      <c r="M79" s="150">
        <v>0</v>
      </c>
      <c r="N79" s="150">
        <v>0</v>
      </c>
      <c r="O79" s="150">
        <v>0</v>
      </c>
      <c r="P79" s="151">
        <v>0</v>
      </c>
      <c r="Q79" s="151">
        <v>0</v>
      </c>
      <c r="R79" s="151">
        <v>0</v>
      </c>
      <c r="S79">
        <f t="shared" ref="S79:S83" si="158">J79*$H79</f>
        <v>0</v>
      </c>
      <c r="T79">
        <f t="shared" ref="T79:T83" si="159">K79*$H79</f>
        <v>0</v>
      </c>
      <c r="U79">
        <f t="shared" ref="U79:U83" si="160">L79*$H79</f>
        <v>0</v>
      </c>
      <c r="V79">
        <f t="shared" ref="V79:V83" si="161">M79*$H79</f>
        <v>0</v>
      </c>
      <c r="W79">
        <f t="shared" ref="W79:W83" si="162">N79*$H79</f>
        <v>0</v>
      </c>
      <c r="X79">
        <f t="shared" ref="X79:X83" si="163">O79*$H79</f>
        <v>0</v>
      </c>
      <c r="Y79">
        <f t="shared" ref="Y79:Y83" si="164">P79*$H79</f>
        <v>0</v>
      </c>
      <c r="Z79">
        <f t="shared" ref="Z79:Z83" si="165">Q79*$H79</f>
        <v>0</v>
      </c>
      <c r="AA79">
        <f t="shared" ref="AA79:AA83" si="166">R79*$H79</f>
        <v>0</v>
      </c>
      <c r="AB79" s="111">
        <f>VLOOKUP($A79,Recipes!$A:$G,4)</f>
        <v>0.5</v>
      </c>
      <c r="AC79" s="111">
        <f>VLOOKUP($A79,Recipes!$A:$G,5)</f>
        <v>1</v>
      </c>
      <c r="AD79" s="111">
        <f t="shared" si="153"/>
        <v>2</v>
      </c>
      <c r="AE79" s="111">
        <f>VLOOKUP(E79,Data!$A$2:$F$26,5,FALSE)</f>
        <v>0</v>
      </c>
      <c r="AF79" s="111">
        <f>VLOOKUP(E79,Data!$A$2:$F$26,4,FALSE)</f>
        <v>210</v>
      </c>
      <c r="AG79" s="111">
        <f>VLOOKUP(E79,Data!$A$2:$B$26,2, FALSE)</f>
        <v>1.25</v>
      </c>
      <c r="AH79" s="111">
        <f>1+VLOOKUP($J$3,Data!$A$40:$D$48,2,FALSE)*$J79+VLOOKUP($K$3,Data!$A$40:$D$48,2,FALSE)*$K79+VLOOKUP($L$3,Data!$A$40:$D$48,2,FALSE)*$L79+VLOOKUP($M$3,Data!$A$40:$D$48,2,FALSE)*$M79+VLOOKUP($N$3,Data!$A$40:$D$48,2,FALSE)*$N79+VLOOKUP($O$3,Data!$A$40:$D$48,2,FALSE)*$O79+VLOOKUP($P$3,Data!$A$40:$D$48,2,FALSE)*$P79+VLOOKUP($Q$3,Data!$A$40:$D$48,2,FALSE)*$Q79+VLOOKUP($R$3,Data!$A$40:$D$48,2,FALSE)*$R79</f>
        <v>1</v>
      </c>
      <c r="AI79" s="111">
        <f>MAX(1+VLOOKUP($J$3,Data!$A$40:$D$48,3,FALSE)*$J79+VLOOKUP($K$3,Data!$A$40:$D$48,3,FALSE)*$K79+VLOOKUP($L$3,Data!$A$40:$D$48,3,FALSE)*$L79+VLOOKUP($M$3,Data!$A$40:$D$48,3,FALSE)*$M79+VLOOKUP($N$3,Data!$A$40:$D$48,3,FALSE)*$N79+VLOOKUP($O$3,Data!$A$40:$D$48,3,FALSE)*$O79+VLOOKUP($P$3,Data!$A$40:$D$48,3,FALSE)*$P79+VLOOKUP($Q$3,Data!$A$40:$D$48,3,FALSE)*$Q79+VLOOKUP($R$3,Data!$A$40:$D$48,3,FALSE)*$R79,0)</f>
        <v>1</v>
      </c>
      <c r="AJ79" s="111">
        <f>MAX(1-(VLOOKUP($J$3,Data!$A$40:$D$48,4,FALSE)*$J79+VLOOKUP($K$3,Data!$A$40:$D$48,4,FALSE)*$K79+VLOOKUP($L$3,Data!$A$40:$D$48,4,FALSE)*$L79+VLOOKUP($M$3,Data!$A$40:$D$48,4,FALSE)*$M79+VLOOKUP($N$3,Data!$A$40:$D$48,4,FALSE)*$N79+VLOOKUP($O$3,Data!$A$40:$D$48,4,FALSE)*$O79+VLOOKUP($P$3,Data!$A$40:$D$48,4,FALSE)*$P79+VLOOKUP($Q$3,Data!$A$40:$D$48,4,FALSE)*$Q79+VLOOKUP($R$3,Data!$A$40:$D$48,4,FALSE)*$R79),0.2)</f>
        <v>1</v>
      </c>
      <c r="AK79" s="112">
        <f t="shared" si="154"/>
        <v>0</v>
      </c>
      <c r="AL79" s="111">
        <f t="shared" si="155"/>
        <v>2.5</v>
      </c>
      <c r="AM79" s="111">
        <f t="shared" si="156"/>
        <v>0</v>
      </c>
      <c r="AN79" s="111">
        <f t="shared" si="157"/>
        <v>0</v>
      </c>
      <c r="AO79" s="131" t="s">
        <v>298</v>
      </c>
      <c r="AP79" s="11"/>
      <c r="AQ79" s="11">
        <f>IF(AQ$2=$A79,0,IF(HLOOKUP(AQ$2,Recipes!$H:$GI,'Production Calculator'!$A79+2,FALSE)=0,0,HLOOKUP(AQ$2,Recipes!$H:$GI,'Production Calculator'!$A79+2,FALSE)*$AK79))+IF($AO79=AQ$3,$AM79/VLOOKUP($AO79,Data!$A$50:$B$56,2,FALSE),0)</f>
        <v>0</v>
      </c>
      <c r="AR79" s="11">
        <f>IF(AR$2=$A79,0,IF(HLOOKUP(AR$2,Recipes!$H:$GI,'Production Calculator'!$A79+2,FALSE)=0,0,HLOOKUP(AR$2,Recipes!$H:$GI,'Production Calculator'!$A79+2,FALSE)*$AK79))+IF($AO79=AR$3,$AM79/VLOOKUP($AO79,Data!$A$50:$B$56,2,FALSE),0)</f>
        <v>0</v>
      </c>
      <c r="AS79" s="11">
        <f>IF(AS$2=$A79,0,IF(HLOOKUP(AS$2,Recipes!$H:$GI,'Production Calculator'!$A79+2,FALSE)=0,0,HLOOKUP(AS$2,Recipes!$H:$GI,'Production Calculator'!$A79+2,FALSE)*$AK79))+IF($AO79=AS$3,$AM79/VLOOKUP($AO79,Data!$A$50:$B$56,2,FALSE),0)</f>
        <v>0</v>
      </c>
      <c r="AT79" s="11">
        <f>IF(AT$2=$A79,0,IF(HLOOKUP(AT$2,Recipes!$H:$GI,'Production Calculator'!$A79+2,FALSE)=0,0,HLOOKUP(AT$2,Recipes!$H:$GI,'Production Calculator'!$A79+2,FALSE)*$AK79))+IF($AO79=AT$3,$AM79/VLOOKUP($AO79,Data!$A$50:$B$56,2,FALSE),0)</f>
        <v>0</v>
      </c>
      <c r="AU79" s="11">
        <f>IF(AU$2=$A79,0,IF(HLOOKUP(AU$2,Recipes!$H:$GI,'Production Calculator'!$A79+2,FALSE)=0,0,HLOOKUP(AU$2,Recipes!$H:$GI,'Production Calculator'!$A79+2,FALSE)*$AK79))+IF($AO79=AU$3,$AM79/VLOOKUP($AO79,Data!$A$50:$B$56,2,FALSE),0)</f>
        <v>0</v>
      </c>
      <c r="AV79" s="11">
        <f>IF(AV$2=$A79,0,IF(HLOOKUP(AV$2,Recipes!$H:$GI,'Production Calculator'!$A79+2,FALSE)=0,0,HLOOKUP(AV$2,Recipes!$H:$GI,'Production Calculator'!$A79+2,FALSE)*$AK79))+IF($AO79=AV$3,$AM79/VLOOKUP($AO79,Data!$A$50:$B$56,2,FALSE),0)</f>
        <v>0</v>
      </c>
      <c r="AW79" s="11">
        <f>IF(AW$2=$A79,0,IF(HLOOKUP(AW$2,Recipes!$H:$GI,'Production Calculator'!$A79+2,FALSE)=0,0,HLOOKUP(AW$2,Recipes!$H:$GI,'Production Calculator'!$A79+2,FALSE)*$AK79))+IF($AO79=AW$3,$AM79/VLOOKUP($AO79,Data!$A$50:$B$56,2,FALSE),0)</f>
        <v>0</v>
      </c>
      <c r="AX79" s="11">
        <f>IF(AX$2=$A79,0,IF(HLOOKUP(AX$2,Recipes!$H:$GI,'Production Calculator'!$A79+2,FALSE)=0,0,HLOOKUP(AX$2,Recipes!$H:$GI,'Production Calculator'!$A79+2,FALSE)*$AK79))+IF($AO79=AX$3,$AM79/VLOOKUP($AO79,Data!$A$50:$B$56,2,FALSE),0)</f>
        <v>0</v>
      </c>
      <c r="AY79" s="11">
        <f>IF(AY$2=$A79,0,IF(HLOOKUP(AY$2,Recipes!$H:$GI,'Production Calculator'!$A79+2,FALSE)=0,0,HLOOKUP(AY$2,Recipes!$H:$GI,'Production Calculator'!$A79+2,FALSE)*$AK79))+IF($AO79=AY$3,$AM79/VLOOKUP($AO79,Data!$A$50:$B$56,2,FALSE),0)</f>
        <v>0</v>
      </c>
      <c r="AZ79" s="11">
        <f>IF(AZ$2=$A79,0,IF(HLOOKUP(AZ$2,Recipes!$H:$GI,'Production Calculator'!$A79+2,FALSE)=0,0,HLOOKUP(AZ$2,Recipes!$H:$GI,'Production Calculator'!$A79+2,FALSE)*$AK79))+IF($AO79=AZ$3,$AM79/VLOOKUP($AO79,Data!$A$50:$B$56,2,FALSE),0)</f>
        <v>0</v>
      </c>
      <c r="BA79" s="11">
        <f>IF(BA$2=$A79,0,IF(HLOOKUP(BA$2,Recipes!$H:$GI,'Production Calculator'!$A79+2,FALSE)=0,0,HLOOKUP(BA$2,Recipes!$H:$GI,'Production Calculator'!$A79+2,FALSE)*$AK79))+IF($AO79=BA$3,$AM79/VLOOKUP($AO79,Data!$A$50:$B$56,2,FALSE),0)</f>
        <v>0</v>
      </c>
      <c r="BB79" s="11">
        <f>IF(BB$2=$A79,0,IF(HLOOKUP(BB$2,Recipes!$H:$GI,'Production Calculator'!$A79+2,FALSE)=0,0,HLOOKUP(BB$2,Recipes!$H:$GI,'Production Calculator'!$A79+2,FALSE)*$AK79))+IF($AO79=BB$3,$AM79/VLOOKUP($AO79,Data!$A$50:$B$56,2,FALSE),0)</f>
        <v>0</v>
      </c>
      <c r="BC79" s="11">
        <f>IF(BC$2=$A79,0,IF(HLOOKUP(BC$2,Recipes!$H:$GI,'Production Calculator'!$A79+2,FALSE)=0,0,HLOOKUP(BC$2,Recipes!$H:$GI,'Production Calculator'!$A79+2,FALSE)*$AK79))+IF($AO79=BC$3,$AM79/VLOOKUP($AO79,Data!$A$50:$B$56,2,FALSE),0)</f>
        <v>0</v>
      </c>
      <c r="BD79" s="11">
        <f>IF(BD$2=$A79,0,IF(HLOOKUP(BD$2,Recipes!$H:$GI,'Production Calculator'!$A79+2,FALSE)=0,0,HLOOKUP(BD$2,Recipes!$H:$GI,'Production Calculator'!$A79+2,FALSE)*$AK79))+IF($AO79=BD$3,$AM79/VLOOKUP($AO79,Data!$A$50:$B$56,2,FALSE),0)</f>
        <v>0</v>
      </c>
      <c r="BE79" s="11">
        <f>IF(BE$2=$A79,0,IF(HLOOKUP(BE$2,Recipes!$H:$GI,'Production Calculator'!$A79+2,FALSE)=0,0,HLOOKUP(BE$2,Recipes!$H:$GI,'Production Calculator'!$A79+2,FALSE)*$AK79))+IF($AO79=BE$3,$AM79/VLOOKUP($AO79,Data!$A$50:$B$56,2,FALSE),0)</f>
        <v>0</v>
      </c>
      <c r="BF79" s="11">
        <f>IF(BF$2=$A79,0,IF(HLOOKUP(BF$2,Recipes!$H:$GI,'Production Calculator'!$A79+2,FALSE)=0,0,HLOOKUP(BF$2,Recipes!$H:$GI,'Production Calculator'!$A79+2,FALSE)*$AK79))+IF($AO79=BF$3,$AM79/VLOOKUP($AO79,Data!$A$50:$B$56,2,FALSE),0)</f>
        <v>0</v>
      </c>
      <c r="BG79" s="11">
        <f>IF(BG$2=$A79,0,IF(HLOOKUP(BG$2,Recipes!$H:$GI,'Production Calculator'!$A79+2,FALSE)=0,0,HLOOKUP(BG$2,Recipes!$H:$GI,'Production Calculator'!$A79+2,FALSE)*$AK79))+IF($AO79=BG$3,$AM79/VLOOKUP($AO79,Data!$A$50:$B$56,2,FALSE),0)</f>
        <v>0</v>
      </c>
      <c r="BH79" s="11">
        <f>IF(BH$2=$A79,0,IF(HLOOKUP(BH$2,Recipes!$H:$GI,'Production Calculator'!$A79+2,FALSE)=0,0,HLOOKUP(BH$2,Recipes!$H:$GI,'Production Calculator'!$A79+2,FALSE)*$AK79))+IF($AO79=BH$3,$AM79/VLOOKUP($AO79,Data!$A$50:$B$56,2,FALSE),0)</f>
        <v>0</v>
      </c>
      <c r="BI79" s="11">
        <f>IF(BI$2=$A79,0,IF(HLOOKUP(BI$2,Recipes!$H:$GI,'Production Calculator'!$A79+2,FALSE)=0,0,HLOOKUP(BI$2,Recipes!$H:$GI,'Production Calculator'!$A79+2,FALSE)*$AK79))+IF($AO79=BI$3,$AM79/VLOOKUP($AO79,Data!$A$50:$B$56,2,FALSE),0)</f>
        <v>0</v>
      </c>
      <c r="BJ79" s="11">
        <f>IF(BJ$2=$A79,0,IF(HLOOKUP(BJ$2,Recipes!$H:$GI,'Production Calculator'!$A79+2,FALSE)=0,0,HLOOKUP(BJ$2,Recipes!$H:$GI,'Production Calculator'!$A79+2,FALSE)*$AK79))+IF($AO79=BJ$3,$AM79/VLOOKUP($AO79,Data!$A$50:$B$56,2,FALSE),0)</f>
        <v>0</v>
      </c>
      <c r="BK79" s="11">
        <f>IF(BK$2=$A79,0,IF(HLOOKUP(BK$2,Recipes!$H:$GI,'Production Calculator'!$A79+2,FALSE)=0,0,HLOOKUP(BK$2,Recipes!$H:$GI,'Production Calculator'!$A79+2,FALSE)*$AK79))+IF($AO79=BK$3,$AM79/VLOOKUP($AO79,Data!$A$50:$B$56,2,FALSE),0)</f>
        <v>0</v>
      </c>
      <c r="BL79" s="11">
        <f>IF(BL$2=$A79,0,IF(HLOOKUP(BL$2,Recipes!$H:$GI,'Production Calculator'!$A79+2,FALSE)=0,0,HLOOKUP(BL$2,Recipes!$H:$GI,'Production Calculator'!$A79+2,FALSE)*$AK79))+IF($AO79=BL$3,$AM79/VLOOKUP($AO79,Data!$A$50:$B$56,2,FALSE),0)</f>
        <v>0</v>
      </c>
      <c r="BM79" s="11">
        <f>IF(BM$2=$A79,0,IF(HLOOKUP(BM$2,Recipes!$H:$GI,'Production Calculator'!$A79+2,FALSE)=0,0,HLOOKUP(BM$2,Recipes!$H:$GI,'Production Calculator'!$A79+2,FALSE)*$AK79))+IF($AO79=BM$3,$AM79/VLOOKUP($AO79,Data!$A$50:$B$56,2,FALSE),0)</f>
        <v>0</v>
      </c>
      <c r="BN79" s="11">
        <f>IF(BN$2=$A79,0,IF(HLOOKUP(BN$2,Recipes!$H:$GI,'Production Calculator'!$A79+2,FALSE)=0,0,HLOOKUP(BN$2,Recipes!$H:$GI,'Production Calculator'!$A79+2,FALSE)*$AK79))+IF($AO79=BN$3,$AM79/VLOOKUP($AO79,Data!$A$50:$B$56,2,FALSE),0)</f>
        <v>0</v>
      </c>
      <c r="BO79" s="11">
        <f>IF(BO$2=$A79,0,IF(HLOOKUP(BO$2,Recipes!$H:$GI,'Production Calculator'!$A79+2,FALSE)=0,0,HLOOKUP(BO$2,Recipes!$H:$GI,'Production Calculator'!$A79+2,FALSE)*$AK79))+IF($AO79=BO$3,$AM79/VLOOKUP($AO79,Data!$A$50:$B$56,2,FALSE),0)</f>
        <v>0</v>
      </c>
      <c r="BP79" s="11">
        <f>IF(BP$2=$A79,0,IF(HLOOKUP(BP$2,Recipes!$H:$GI,'Production Calculator'!$A79+2,FALSE)=0,0,HLOOKUP(BP$2,Recipes!$H:$GI,'Production Calculator'!$A79+2,FALSE)*$AK79))+IF($AO79=BP$3,$AM79/VLOOKUP($AO79,Data!$A$50:$B$56,2,FALSE),0)</f>
        <v>0</v>
      </c>
      <c r="BQ79" s="11">
        <f>IF(BQ$2=$A79,0,IF(HLOOKUP(BQ$2,Recipes!$H:$GI,'Production Calculator'!$A79+2,FALSE)=0,0,HLOOKUP(BQ$2,Recipes!$H:$GI,'Production Calculator'!$A79+2,FALSE)*$AK79))+IF($AO79=BQ$3,$AM79/VLOOKUP($AO79,Data!$A$50:$B$56,2,FALSE),0)</f>
        <v>0</v>
      </c>
      <c r="BR79" s="11">
        <f>IF(BR$2=$A79,0,IF(HLOOKUP(BR$2,Recipes!$H:$GI,'Production Calculator'!$A79+2,FALSE)=0,0,HLOOKUP(BR$2,Recipes!$H:$GI,'Production Calculator'!$A79+2,FALSE)*$AK79))+IF($AO79=BR$3,$AM79/VLOOKUP($AO79,Data!$A$50:$B$56,2,FALSE),0)</f>
        <v>0</v>
      </c>
      <c r="BS79" s="11">
        <f>IF(BS$2=$A79,0,IF(HLOOKUP(BS$2,Recipes!$H:$GI,'Production Calculator'!$A79+2,FALSE)=0,0,HLOOKUP(BS$2,Recipes!$H:$GI,'Production Calculator'!$A79+2,FALSE)*$AK79))+IF($AO79=BS$3,$AM79/VLOOKUP($AO79,Data!$A$50:$B$56,2,FALSE),0)</f>
        <v>0</v>
      </c>
      <c r="BT79" s="11">
        <f>IF(BT$2=$A79,0,IF(HLOOKUP(BT$2,Recipes!$H:$GI,'Production Calculator'!$A79+2,FALSE)=0,0,HLOOKUP(BT$2,Recipes!$H:$GI,'Production Calculator'!$A79+2,FALSE)*$AK79))+IF($AO79=BT$3,$AM79/VLOOKUP($AO79,Data!$A$50:$B$56,2,FALSE),0)</f>
        <v>0</v>
      </c>
      <c r="BU79" s="11">
        <f>IF(BU$2=$A79,0,IF(HLOOKUP(BU$2,Recipes!$H:$GI,'Production Calculator'!$A79+2,FALSE)=0,0,HLOOKUP(BU$2,Recipes!$H:$GI,'Production Calculator'!$A79+2,FALSE)*$AK79))+IF($AO79=BU$3,$AM79/VLOOKUP($AO79,Data!$A$50:$B$56,2,FALSE),0)</f>
        <v>0</v>
      </c>
      <c r="BV79" s="11">
        <f>IF(BV$2=$A79,0,IF(HLOOKUP(BV$2,Recipes!$H:$GI,'Production Calculator'!$A79+2,FALSE)=0,0,HLOOKUP(BV$2,Recipes!$H:$GI,'Production Calculator'!$A79+2,FALSE)*$AK79))+IF($AO79=BV$3,$AM79/VLOOKUP($AO79,Data!$A$50:$B$56,2,FALSE),0)</f>
        <v>0</v>
      </c>
      <c r="BW79" s="11">
        <f>IF(BW$2=$A79,0,IF(HLOOKUP(BW$2,Recipes!$H:$GI,'Production Calculator'!$A79+2,FALSE)=0,0,HLOOKUP(BW$2,Recipes!$H:$GI,'Production Calculator'!$A79+2,FALSE)*$AK79))+IF($AO79=BW$3,$AM79/VLOOKUP($AO79,Data!$A$50:$B$56,2,FALSE),0)</f>
        <v>0</v>
      </c>
      <c r="BX79" s="11">
        <f>IF(BX$2=$A79,0,IF(HLOOKUP(BX$2,Recipes!$H:$GI,'Production Calculator'!$A79+2,FALSE)=0,0,HLOOKUP(BX$2,Recipes!$H:$GI,'Production Calculator'!$A79+2,FALSE)*$AK79))+IF($AO79=BX$3,$AM79/VLOOKUP($AO79,Data!$A$50:$B$56,2,FALSE),0)</f>
        <v>0</v>
      </c>
      <c r="BY79" s="11">
        <f>IF(BY$2=$A79,0,IF(HLOOKUP(BY$2,Recipes!$H:$GI,'Production Calculator'!$A79+2,FALSE)=0,0,HLOOKUP(BY$2,Recipes!$H:$GI,'Production Calculator'!$A79+2,FALSE)*$AK79))+IF($AO79=BY$3,$AM79/VLOOKUP($AO79,Data!$A$50:$B$56,2,FALSE),0)</f>
        <v>0</v>
      </c>
      <c r="BZ79" s="11">
        <f>IF(BZ$2=$A79,0,IF(HLOOKUP(BZ$2,Recipes!$H:$GI,'Production Calculator'!$A79+2,FALSE)=0,0,HLOOKUP(BZ$2,Recipes!$H:$GI,'Production Calculator'!$A79+2,FALSE)*$AK79))+IF($AO79=BZ$3,$AM79/VLOOKUP($AO79,Data!$A$50:$B$56,2,FALSE),0)</f>
        <v>0</v>
      </c>
      <c r="CA79" s="11">
        <f>IF(CA$2=$A79,0,IF(HLOOKUP(CA$2,Recipes!$H:$GI,'Production Calculator'!$A79+2,FALSE)=0,0,HLOOKUP(CA$2,Recipes!$H:$GI,'Production Calculator'!$A79+2,FALSE)*$AK79))+IF($AO79=CA$3,$AM79/VLOOKUP($AO79,Data!$A$50:$B$56,2,FALSE),0)</f>
        <v>0</v>
      </c>
      <c r="CB79" s="11">
        <f>IF(CB$2=$A79,0,IF(HLOOKUP(CB$2,Recipes!$H:$GI,'Production Calculator'!$A79+2,FALSE)=0,0,HLOOKUP(CB$2,Recipes!$H:$GI,'Production Calculator'!$A79+2,FALSE)*$AK79))+IF($AO79=CB$3,$AM79/VLOOKUP($AO79,Data!$A$50:$B$56,2,FALSE),0)</f>
        <v>0</v>
      </c>
      <c r="CC79" s="11">
        <f>IF(CC$2=$A79,0,IF(HLOOKUP(CC$2,Recipes!$H:$GI,'Production Calculator'!$A79+2,FALSE)=0,0,HLOOKUP(CC$2,Recipes!$H:$GI,'Production Calculator'!$A79+2,FALSE)*$AK79))+IF($AO79=CC$3,$AM79/VLOOKUP($AO79,Data!$A$50:$B$56,2,FALSE),0)</f>
        <v>0</v>
      </c>
      <c r="CD79" s="11">
        <f>IF(CD$2=$A79,0,IF(HLOOKUP(CD$2,Recipes!$H:$GI,'Production Calculator'!$A79+2,FALSE)=0,0,HLOOKUP(CD$2,Recipes!$H:$GI,'Production Calculator'!$A79+2,FALSE)*$AK79))+IF($AO79=CD$3,$AM79/VLOOKUP($AO79,Data!$A$50:$B$56,2,FALSE),0)</f>
        <v>0</v>
      </c>
      <c r="CE79" s="11">
        <f>IF(CE$2=$A79,0,IF(HLOOKUP(CE$2,Recipes!$H:$GI,'Production Calculator'!$A79+2,FALSE)=0,0,HLOOKUP(CE$2,Recipes!$H:$GI,'Production Calculator'!$A79+2,FALSE)*$AK79))+IF($AO79=CE$3,$AM79/VLOOKUP($AO79,Data!$A$50:$B$56,2,FALSE),0)</f>
        <v>0</v>
      </c>
      <c r="CF79" s="11">
        <f>IF(CF$2=$A79,0,IF(HLOOKUP(CF$2,Recipes!$H:$GI,'Production Calculator'!$A79+2,FALSE)=0,0,HLOOKUP(CF$2,Recipes!$H:$GI,'Production Calculator'!$A79+2,FALSE)*$AK79))+IF($AO79=CF$3,$AM79/VLOOKUP($AO79,Data!$A$50:$B$56,2,FALSE),0)</f>
        <v>0</v>
      </c>
      <c r="CG79" s="11">
        <f>IF(CG$2=$A79,0,IF(HLOOKUP(CG$2,Recipes!$H:$GI,'Production Calculator'!$A79+2,FALSE)=0,0,HLOOKUP(CG$2,Recipes!$H:$GI,'Production Calculator'!$A79+2,FALSE)*$AK79))+IF($AO79=CG$3,$AM79/VLOOKUP($AO79,Data!$A$50:$B$56,2,FALSE),0)</f>
        <v>0</v>
      </c>
      <c r="CH79" s="11">
        <f>IF(CH$2=$A79,0,IF(HLOOKUP(CH$2,Recipes!$H:$GI,'Production Calculator'!$A79+2,FALSE)=0,0,HLOOKUP(CH$2,Recipes!$H:$GI,'Production Calculator'!$A79+2,FALSE)*$AK79))+IF($AO79=CH$3,$AM79/VLOOKUP($AO79,Data!$A$50:$B$56,2,FALSE),0)</f>
        <v>0</v>
      </c>
      <c r="CI79" s="11">
        <f>IF(CI$2=$A79,0,IF(HLOOKUP(CI$2,Recipes!$H:$GI,'Production Calculator'!$A79+2,FALSE)=0,0,HLOOKUP(CI$2,Recipes!$H:$GI,'Production Calculator'!$A79+2,FALSE)*$AK79))+IF($AO79=CI$3,$AM79/VLOOKUP($AO79,Data!$A$50:$B$56,2,FALSE),0)</f>
        <v>0</v>
      </c>
      <c r="CJ79" s="11">
        <f>IF(CJ$2=$A79,0,IF(HLOOKUP(CJ$2,Recipes!$H:$GI,'Production Calculator'!$A79+2,FALSE)=0,0,HLOOKUP(CJ$2,Recipes!$H:$GI,'Production Calculator'!$A79+2,FALSE)*$AK79))+IF($AO79=CJ$3,$AM79/VLOOKUP($AO79,Data!$A$50:$B$56,2,FALSE),0)</f>
        <v>0</v>
      </c>
      <c r="CK79" s="11">
        <f>IF(CK$2=$A79,0,IF(HLOOKUP(CK$2,Recipes!$H:$GI,'Production Calculator'!$A79+2,FALSE)=0,0,HLOOKUP(CK$2,Recipes!$H:$GI,'Production Calculator'!$A79+2,FALSE)*$AK79))+IF($AO79=CK$3,$AM79/VLOOKUP($AO79,Data!$A$50:$B$56,2,FALSE),0)</f>
        <v>0</v>
      </c>
      <c r="CL79" s="11">
        <f>IF(CL$2=$A79,0,IF(HLOOKUP(CL$2,Recipes!$H:$GI,'Production Calculator'!$A79+2,FALSE)=0,0,HLOOKUP(CL$2,Recipes!$H:$GI,'Production Calculator'!$A79+2,FALSE)*$AK79))+IF($AO79=CL$3,$AM79/VLOOKUP($AO79,Data!$A$50:$B$56,2,FALSE),0)</f>
        <v>0</v>
      </c>
      <c r="CM79" s="11">
        <f>IF(CM$2=$A79,0,IF(HLOOKUP(CM$2,Recipes!$H:$GI,'Production Calculator'!$A79+2,FALSE)=0,0,HLOOKUP(CM$2,Recipes!$H:$GI,'Production Calculator'!$A79+2,FALSE)*$AK79))+IF($AO79=CM$3,$AM79/VLOOKUP($AO79,Data!$A$50:$B$56,2,FALSE),0)</f>
        <v>0</v>
      </c>
      <c r="CN79" s="11">
        <f>IF(CN$2=$A79,0,IF(HLOOKUP(CN$2,Recipes!$H:$GI,'Production Calculator'!$A79+2,FALSE)=0,0,HLOOKUP(CN$2,Recipes!$H:$GI,'Production Calculator'!$A79+2,FALSE)*$AK79))+IF($AO79=CN$3,$AM79/VLOOKUP($AO79,Data!$A$50:$B$56,2,FALSE),0)</f>
        <v>0</v>
      </c>
      <c r="CO79" s="11">
        <f>IF(CO$2=$A79,0,IF(HLOOKUP(CO$2,Recipes!$H:$GI,'Production Calculator'!$A79+2,FALSE)=0,0,HLOOKUP(CO$2,Recipes!$H:$GI,'Production Calculator'!$A79+2,FALSE)*$AK79))+IF($AO79=CO$3,$AM79/VLOOKUP($AO79,Data!$A$50:$B$56,2,FALSE),0)</f>
        <v>0</v>
      </c>
      <c r="CP79" s="11">
        <f>IF(CP$2=$A79,0,IF(HLOOKUP(CP$2,Recipes!$H:$GI,'Production Calculator'!$A79+2,FALSE)=0,0,HLOOKUP(CP$2,Recipes!$H:$GI,'Production Calculator'!$A79+2,FALSE)*$AK79))+IF($AO79=CP$3,$AM79/VLOOKUP($AO79,Data!$A$50:$B$56,2,FALSE),0)</f>
        <v>0</v>
      </c>
      <c r="CQ79" s="11">
        <f>IF(CQ$2=$A79,0,IF(HLOOKUP(CQ$2,Recipes!$H:$GI,'Production Calculator'!$A79+2,FALSE)=0,0,HLOOKUP(CQ$2,Recipes!$H:$GI,'Production Calculator'!$A79+2,FALSE)*$AK79))+IF($AO79=CQ$3,$AM79/VLOOKUP($AO79,Data!$A$50:$B$56,2,FALSE),0)</f>
        <v>0</v>
      </c>
      <c r="CR79" s="11">
        <f>IF(CR$2=$A79,0,IF(HLOOKUP(CR$2,Recipes!$H:$GI,'Production Calculator'!$A79+2,FALSE)=0,0,HLOOKUP(CR$2,Recipes!$H:$GI,'Production Calculator'!$A79+2,FALSE)*$AK79))+IF($AO79=CR$3,$AM79/VLOOKUP($AO79,Data!$A$50:$B$56,2,FALSE),0)</f>
        <v>0</v>
      </c>
      <c r="CS79" s="11">
        <f>IF(CS$2=$A79,0,IF(HLOOKUP(CS$2,Recipes!$H:$GI,'Production Calculator'!$A79+2,FALSE)=0,0,HLOOKUP(CS$2,Recipes!$H:$GI,'Production Calculator'!$A79+2,FALSE)*$AK79))+IF($AO79=CS$3,$AM79/VLOOKUP($AO79,Data!$A$50:$B$56,2,FALSE),0)</f>
        <v>0</v>
      </c>
      <c r="CT79" s="11">
        <f>IF(CT$2=$A79,0,IF(HLOOKUP(CT$2,Recipes!$H:$GI,'Production Calculator'!$A79+2,FALSE)=0,0,HLOOKUP(CT$2,Recipes!$H:$GI,'Production Calculator'!$A79+2,FALSE)*$AK79))+IF($AO79=CT$3,$AM79/VLOOKUP($AO79,Data!$A$50:$B$56,2,FALSE),0)</f>
        <v>0</v>
      </c>
      <c r="CU79" s="11">
        <f>IF(CU$2=$A79,0,IF(HLOOKUP(CU$2,Recipes!$H:$GI,'Production Calculator'!$A79+2,FALSE)=0,0,HLOOKUP(CU$2,Recipes!$H:$GI,'Production Calculator'!$A79+2,FALSE)*$AK79))+IF($AO79=CU$3,$AM79/VLOOKUP($AO79,Data!$A$50:$B$56,2,FALSE),0)</f>
        <v>0</v>
      </c>
      <c r="CV79" s="11">
        <f>IF(CV$2=$A79,0,IF(HLOOKUP(CV$2,Recipes!$H:$GI,'Production Calculator'!$A79+2,FALSE)=0,0,HLOOKUP(CV$2,Recipes!$H:$GI,'Production Calculator'!$A79+2,FALSE)*$AK79))+IF($AO79=CV$3,$AM79/VLOOKUP($AO79,Data!$A$50:$B$56,2,FALSE),0)</f>
        <v>0</v>
      </c>
      <c r="CW79" s="11">
        <f>IF(CW$2=$A79,0,IF(HLOOKUP(CW$2,Recipes!$H:$GI,'Production Calculator'!$A79+2,FALSE)=0,0,HLOOKUP(CW$2,Recipes!$H:$GI,'Production Calculator'!$A79+2,FALSE)*$AK79))+IF($AO79=CW$3,$AM79/VLOOKUP($AO79,Data!$A$50:$B$56,2,FALSE),0)</f>
        <v>0</v>
      </c>
      <c r="CX79" s="11">
        <f>IF(CX$2=$A79,0,IF(HLOOKUP(CX$2,Recipes!$H:$GI,'Production Calculator'!$A79+2,FALSE)=0,0,HLOOKUP(CX$2,Recipes!$H:$GI,'Production Calculator'!$A79+2,FALSE)*$AK79))+IF($AO79=CX$3,$AM79/VLOOKUP($AO79,Data!$A$50:$B$56,2,FALSE),0)</f>
        <v>0</v>
      </c>
      <c r="CY79" s="11">
        <f>IF(CY$2=$A79,0,IF(HLOOKUP(CY$2,Recipes!$H:$GI,'Production Calculator'!$A79+2,FALSE)=0,0,HLOOKUP(CY$2,Recipes!$H:$GI,'Production Calculator'!$A79+2,FALSE)*$AK79))+IF($AO79=CY$3,$AM79/VLOOKUP($AO79,Data!$A$50:$B$56,2,FALSE),0)</f>
        <v>0</v>
      </c>
      <c r="CZ79" s="11">
        <f>IF(CZ$2=$A79,0,IF(HLOOKUP(CZ$2,Recipes!$H:$GI,'Production Calculator'!$A79+2,FALSE)=0,0,HLOOKUP(CZ$2,Recipes!$H:$GI,'Production Calculator'!$A79+2,FALSE)*$AK79))+IF($AO79=CZ$3,$AM79/VLOOKUP($AO79,Data!$A$50:$B$56,2,FALSE),0)</f>
        <v>0</v>
      </c>
      <c r="DA79" s="11">
        <f>IF(DA$2=$A79,0,IF(HLOOKUP(DA$2,Recipes!$H:$GI,'Production Calculator'!$A79+2,FALSE)=0,0,HLOOKUP(DA$2,Recipes!$H:$GI,'Production Calculator'!$A79+2,FALSE)*$AK79))+IF($AO79=DA$3,$AM79/VLOOKUP($AO79,Data!$A$50:$B$56,2,FALSE),0)</f>
        <v>0</v>
      </c>
      <c r="DB79" s="11">
        <f>IF(DB$2=$A79,0,IF(HLOOKUP(DB$2,Recipes!$H:$GI,'Production Calculator'!$A79+2,FALSE)=0,0,HLOOKUP(DB$2,Recipes!$H:$GI,'Production Calculator'!$A79+2,FALSE)*$AK79))+IF($AO79=DB$3,$AM79/VLOOKUP($AO79,Data!$A$50:$B$56,2,FALSE),0)</f>
        <v>0</v>
      </c>
      <c r="DC79" s="11">
        <f>IF(DC$2=$A79,0,IF(HLOOKUP(DC$2,Recipes!$H:$GI,'Production Calculator'!$A79+2,FALSE)=0,0,HLOOKUP(DC$2,Recipes!$H:$GI,'Production Calculator'!$A79+2,FALSE)*$AK79))+IF($AO79=DC$3,$AM79/VLOOKUP($AO79,Data!$A$50:$B$56,2,FALSE),0)</f>
        <v>0</v>
      </c>
      <c r="DD79" s="11">
        <f>IF(DD$2=$A79,0,IF(HLOOKUP(DD$2,Recipes!$H:$GI,'Production Calculator'!$A79+2,FALSE)=0,0,HLOOKUP(DD$2,Recipes!$H:$GI,'Production Calculator'!$A79+2,FALSE)*$AK79))+IF($AO79=DD$3,$AM79/VLOOKUP($AO79,Data!$A$50:$B$56,2,FALSE),0)</f>
        <v>0</v>
      </c>
      <c r="DE79" s="11">
        <f>IF(DE$2=$A79,0,IF(HLOOKUP(DE$2,Recipes!$H:$GI,'Production Calculator'!$A79+2,FALSE)=0,0,HLOOKUP(DE$2,Recipes!$H:$GI,'Production Calculator'!$A79+2,FALSE)*$AK79))+IF($AO79=DE$3,$AM79/VLOOKUP($AO79,Data!$A$50:$B$56,2,FALSE),0)</f>
        <v>0</v>
      </c>
      <c r="DF79" s="11">
        <f>IF(DF$2=$A79,0,IF(HLOOKUP(DF$2,Recipes!$H:$GI,'Production Calculator'!$A79+2,FALSE)=0,0,HLOOKUP(DF$2,Recipes!$H:$GI,'Production Calculator'!$A79+2,FALSE)*$AK79))+IF($AO79=DF$3,$AM79/VLOOKUP($AO79,Data!$A$50:$B$56,2,FALSE),0)</f>
        <v>0</v>
      </c>
      <c r="DG79" s="11">
        <f>IF(DG$2=$A79,0,IF(HLOOKUP(DG$2,Recipes!$H:$GI,'Production Calculator'!$A79+2,FALSE)=0,0,HLOOKUP(DG$2,Recipes!$H:$GI,'Production Calculator'!$A79+2,FALSE)*$AK79))+IF($AO79=DG$3,$AM79/VLOOKUP($AO79,Data!$A$50:$B$56,2,FALSE),0)</f>
        <v>0</v>
      </c>
      <c r="DH79" s="11">
        <f>IF(DH$2=$A79,0,IF(HLOOKUP(DH$2,Recipes!$H:$GI,'Production Calculator'!$A79+2,FALSE)=0,0,HLOOKUP(DH$2,Recipes!$H:$GI,'Production Calculator'!$A79+2,FALSE)*$AK79))+IF($AO79=DH$3,$AM79/VLOOKUP($AO79,Data!$A$50:$B$56,2,FALSE),0)</f>
        <v>0</v>
      </c>
      <c r="DI79" s="11">
        <f>IF(DI$2=$A79,0,IF(HLOOKUP(DI$2,Recipes!$H:$GI,'Production Calculator'!$A79+2,FALSE)=0,0,HLOOKUP(DI$2,Recipes!$H:$GI,'Production Calculator'!$A79+2,FALSE)*$AK79))+IF($AO79=DI$3,$AM79/VLOOKUP($AO79,Data!$A$50:$B$56,2,FALSE),0)</f>
        <v>0</v>
      </c>
      <c r="DJ79" s="11">
        <f>IF(DJ$2=$A79,0,IF(HLOOKUP(DJ$2,Recipes!$H:$GI,'Production Calculator'!$A79+2,FALSE)=0,0,HLOOKUP(DJ$2,Recipes!$H:$GI,'Production Calculator'!$A79+2,FALSE)*$AK79))+IF($AO79=DJ$3,$AM79/VLOOKUP($AO79,Data!$A$50:$B$56,2,FALSE),0)</f>
        <v>0</v>
      </c>
      <c r="DK79" s="11">
        <f>IF(DK$2=$A79,0,IF(HLOOKUP(DK$2,Recipes!$H:$GI,'Production Calculator'!$A79+2,FALSE)=0,0,HLOOKUP(DK$2,Recipes!$H:$GI,'Production Calculator'!$A79+2,FALSE)*$AK79))+IF($AO79=DK$3,$AM79/VLOOKUP($AO79,Data!$A$50:$B$56,2,FALSE),0)</f>
        <v>0</v>
      </c>
      <c r="DL79" s="11">
        <f>IF(DL$2=$A79,0,IF(HLOOKUP(DL$2,Recipes!$H:$GI,'Production Calculator'!$A79+2,FALSE)=0,0,HLOOKUP(DL$2,Recipes!$H:$GI,'Production Calculator'!$A79+2,FALSE)*$AK79))+IF($AO79=DL$3,$AM79/VLOOKUP($AO79,Data!$A$50:$B$56,2,FALSE),0)</f>
        <v>0</v>
      </c>
      <c r="DM79" s="11">
        <f>IF(DM$2=$A79,0,IF(HLOOKUP(DM$2,Recipes!$H:$GI,'Production Calculator'!$A79+2,FALSE)=0,0,HLOOKUP(DM$2,Recipes!$H:$GI,'Production Calculator'!$A79+2,FALSE)*$AK79))+IF($AO79=DM$3,$AM79/VLOOKUP($AO79,Data!$A$50:$B$56,2,FALSE),0)</f>
        <v>0</v>
      </c>
      <c r="DN79" s="11">
        <f>IF(DN$2=$A79,0,IF(HLOOKUP(DN$2,Recipes!$H:$GI,'Production Calculator'!$A79+2,FALSE)=0,0,HLOOKUP(DN$2,Recipes!$H:$GI,'Production Calculator'!$A79+2,FALSE)*$AK79))+IF($AO79=DN$3,$AM79/VLOOKUP($AO79,Data!$A$50:$B$56,2,FALSE),0)</f>
        <v>0</v>
      </c>
      <c r="DO79" s="11">
        <f>IF(DO$2=$A79,0,IF(HLOOKUP(DO$2,Recipes!$H:$GI,'Production Calculator'!$A79+2,FALSE)=0,0,HLOOKUP(DO$2,Recipes!$H:$GI,'Production Calculator'!$A79+2,FALSE)*$AK79))+IF($AO79=DO$3,$AM79/VLOOKUP($AO79,Data!$A$50:$B$56,2,FALSE),0)</f>
        <v>0</v>
      </c>
      <c r="DP79" s="11">
        <f>IF(DP$2=$A79,0,IF(HLOOKUP(DP$2,Recipes!$H:$GI,'Production Calculator'!$A79+2,FALSE)=0,0,HLOOKUP(DP$2,Recipes!$H:$GI,'Production Calculator'!$A79+2,FALSE)*$AK79))+IF($AO79=DP$3,$AM79/VLOOKUP($AO79,Data!$A$50:$B$56,2,FALSE),0)</f>
        <v>0</v>
      </c>
      <c r="DQ79" s="11">
        <f>IF(DQ$2=$A79,0,IF(HLOOKUP(DQ$2,Recipes!$H:$GI,'Production Calculator'!$A79+2,FALSE)=0,0,HLOOKUP(DQ$2,Recipes!$H:$GI,'Production Calculator'!$A79+2,FALSE)*$AK79))+IF($AO79=DQ$3,$AM79/VLOOKUP($AO79,Data!$A$50:$B$56,2,FALSE),0)</f>
        <v>0</v>
      </c>
      <c r="DR79" s="11">
        <f>IF(DR$2=$A79,0,IF(HLOOKUP(DR$2,Recipes!$H:$GI,'Production Calculator'!$A79+2,FALSE)=0,0,HLOOKUP(DR$2,Recipes!$H:$GI,'Production Calculator'!$A79+2,FALSE)*$AK79))+IF($AO79=DR$3,$AM79/VLOOKUP($AO79,Data!$A$50:$B$56,2,FALSE),0)</f>
        <v>0</v>
      </c>
      <c r="DS79" s="11">
        <f>IF(DS$2=$A79,0,IF(HLOOKUP(DS$2,Recipes!$H:$GI,'Production Calculator'!$A79+2,FALSE)=0,0,HLOOKUP(DS$2,Recipes!$H:$GI,'Production Calculator'!$A79+2,FALSE)*$AK79))+IF($AO79=DS$3,$AM79/VLOOKUP($AO79,Data!$A$50:$B$56,2,FALSE),0)</f>
        <v>0</v>
      </c>
      <c r="DT79" s="11">
        <f>IF(DT$2=$A79,0,IF(HLOOKUP(DT$2,Recipes!$H:$GI,'Production Calculator'!$A79+2,FALSE)=0,0,HLOOKUP(DT$2,Recipes!$H:$GI,'Production Calculator'!$A79+2,FALSE)*$AK79))+IF($AO79=DT$3,$AM79/VLOOKUP($AO79,Data!$A$50:$B$56,2,FALSE),0)</f>
        <v>0</v>
      </c>
      <c r="DU79" s="11">
        <f>IF(DU$2=$A79,0,IF(HLOOKUP(DU$2,Recipes!$H:$GI,'Production Calculator'!$A79+2,FALSE)=0,0,HLOOKUP(DU$2,Recipes!$H:$GI,'Production Calculator'!$A79+2,FALSE)*$AK79))+IF($AO79=DU$3,$AM79/VLOOKUP($AO79,Data!$A$50:$B$56,2,FALSE),0)</f>
        <v>0</v>
      </c>
      <c r="DV79" s="11">
        <f>IF(DV$2=$A79,0,IF(HLOOKUP(DV$2,Recipes!$H:$GI,'Production Calculator'!$A79+2,FALSE)=0,0,HLOOKUP(DV$2,Recipes!$H:$GI,'Production Calculator'!$A79+2,FALSE)*$AK79))+IF($AO79=DV$3,$AM79/VLOOKUP($AO79,Data!$A$50:$B$56,2,FALSE),0)</f>
        <v>0</v>
      </c>
      <c r="DW79" s="11">
        <f>IF(DW$2=$A79,0,IF(HLOOKUP(DW$2,Recipes!$H:$GI,'Production Calculator'!$A79+2,FALSE)=0,0,HLOOKUP(DW$2,Recipes!$H:$GI,'Production Calculator'!$A79+2,FALSE)*$AK79))+IF($AO79=DW$3,$AM79/VLOOKUP($AO79,Data!$A$50:$B$56,2,FALSE),0)</f>
        <v>0</v>
      </c>
      <c r="DX79" s="11">
        <f>IF(DX$2=$A79,0,IF(HLOOKUP(DX$2,Recipes!$H:$GI,'Production Calculator'!$A79+2,FALSE)=0,0,HLOOKUP(DX$2,Recipes!$H:$GI,'Production Calculator'!$A79+2,FALSE)*$AK79))+IF($AO79=DX$3,$AM79/VLOOKUP($AO79,Data!$A$50:$B$56,2,FALSE),0)</f>
        <v>0</v>
      </c>
      <c r="DY79" s="11">
        <f>IF(DY$2=$A79,0,IF(HLOOKUP(DY$2,Recipes!$H:$GI,'Production Calculator'!$A79+2,FALSE)=0,0,HLOOKUP(DY$2,Recipes!$H:$GI,'Production Calculator'!$A79+2,FALSE)*$AK79))+IF($AO79=DY$3,$AM79/VLOOKUP($AO79,Data!$A$50:$B$56,2,FALSE),0)</f>
        <v>0</v>
      </c>
      <c r="DZ79" s="11">
        <f>IF(DZ$2=$A79,0,IF(HLOOKUP(DZ$2,Recipes!$H:$GI,'Production Calculator'!$A79+2,FALSE)=0,0,HLOOKUP(DZ$2,Recipes!$H:$GI,'Production Calculator'!$A79+2,FALSE)*$AK79))+IF($AO79=DZ$3,$AM79/VLOOKUP($AO79,Data!$A$50:$B$56,2,FALSE),0)</f>
        <v>0</v>
      </c>
      <c r="EA79" s="11">
        <f>IF(EA$2=$A79,0,IF(HLOOKUP(EA$2,Recipes!$H:$GI,'Production Calculator'!$A79+2,FALSE)=0,0,HLOOKUP(EA$2,Recipes!$H:$GI,'Production Calculator'!$A79+2,FALSE)*$AK79))+IF($AO79=EA$3,$AM79/VLOOKUP($AO79,Data!$A$50:$B$56,2,FALSE),0)</f>
        <v>0</v>
      </c>
      <c r="EB79" s="11">
        <f>IF(EB$2=$A79,0,IF(HLOOKUP(EB$2,Recipes!$H:$GI,'Production Calculator'!$A79+2,FALSE)=0,0,HLOOKUP(EB$2,Recipes!$H:$GI,'Production Calculator'!$A79+2,FALSE)*$AK79))+IF($AO79=EB$3,$AM79/VLOOKUP($AO79,Data!$A$50:$B$56,2,FALSE),0)</f>
        <v>0</v>
      </c>
      <c r="EC79" s="11">
        <f>IF(EC$2=$A79,0,IF(HLOOKUP(EC$2,Recipes!$H:$GI,'Production Calculator'!$A79+2,FALSE)=0,0,HLOOKUP(EC$2,Recipes!$H:$GI,'Production Calculator'!$A79+2,FALSE)*$AK79))+IF($AO79=EC$3,$AM79/VLOOKUP($AO79,Data!$A$50:$B$56,2,FALSE),0)</f>
        <v>0</v>
      </c>
      <c r="ED79" s="11">
        <f>IF(ED$2=$A79,0,IF(HLOOKUP(ED$2,Recipes!$H:$GI,'Production Calculator'!$A79+2,FALSE)=0,0,HLOOKUP(ED$2,Recipes!$H:$GI,'Production Calculator'!$A79+2,FALSE)*$AK79))+IF($AO79=ED$3,$AM79/VLOOKUP($AO79,Data!$A$50:$B$56,2,FALSE),0)</f>
        <v>0</v>
      </c>
      <c r="EE79" s="11">
        <f>IF(EE$2=$A79,0,IF(HLOOKUP(EE$2,Recipes!$H:$GI,'Production Calculator'!$A79+2,FALSE)=0,0,HLOOKUP(EE$2,Recipes!$H:$GI,'Production Calculator'!$A79+2,FALSE)*$AK79))+IF($AO79=EE$3,$AM79/VLOOKUP($AO79,Data!$A$50:$B$56,2,FALSE),0)</f>
        <v>0</v>
      </c>
      <c r="EF79" s="11">
        <f>IF(EF$2=$A79,0,IF(HLOOKUP(EF$2,Recipes!$H:$GI,'Production Calculator'!$A79+2,FALSE)=0,0,HLOOKUP(EF$2,Recipes!$H:$GI,'Production Calculator'!$A79+2,FALSE)*$AK79))+IF($AO79=EF$3,$AM79/VLOOKUP($AO79,Data!$A$50:$B$56,2,FALSE),0)</f>
        <v>0</v>
      </c>
      <c r="EG79" s="11">
        <f>IF(EG$2=$A79,0,IF(HLOOKUP(EG$2,Recipes!$H:$GI,'Production Calculator'!$A79+2,FALSE)=0,0,HLOOKUP(EG$2,Recipes!$H:$GI,'Production Calculator'!$A79+2,FALSE)*$AK79))+IF($AO79=EG$3,$AM79/VLOOKUP($AO79,Data!$A$50:$B$56,2,FALSE),0)</f>
        <v>0</v>
      </c>
      <c r="EH79" s="11">
        <f>IF(EH$2=$A79,0,IF(HLOOKUP(EH$2,Recipes!$H:$GI,'Production Calculator'!$A79+2,FALSE)=0,0,HLOOKUP(EH$2,Recipes!$H:$GI,'Production Calculator'!$A79+2,FALSE)*$AK79))+IF($AO79=EH$3,$AM79/VLOOKUP($AO79,Data!$A$50:$B$56,2,FALSE),0)</f>
        <v>0</v>
      </c>
      <c r="EI79" s="11">
        <f>IF(EI$2=$A79,0,IF(HLOOKUP(EI$2,Recipes!$H:$GI,'Production Calculator'!$A79+2,FALSE)=0,0,HLOOKUP(EI$2,Recipes!$H:$GI,'Production Calculator'!$A79+2,FALSE)*$AK79))+IF($AO79=EI$3,$AM79/VLOOKUP($AO79,Data!$A$50:$B$56,2,FALSE),0)</f>
        <v>0</v>
      </c>
      <c r="EJ79" s="11">
        <f>IF(EJ$2=$A79,0,IF(HLOOKUP(EJ$2,Recipes!$H:$GI,'Production Calculator'!$A79+2,FALSE)=0,0,HLOOKUP(EJ$2,Recipes!$H:$GI,'Production Calculator'!$A79+2,FALSE)*$AK79))+IF($AO79=EJ$3,$AM79/VLOOKUP($AO79,Data!$A$50:$B$56,2,FALSE),0)</f>
        <v>0</v>
      </c>
      <c r="EK79" s="11">
        <f>IF(EK$2=$A79,0,IF(HLOOKUP(EK$2,Recipes!$H:$GI,'Production Calculator'!$A79+2,FALSE)=0,0,HLOOKUP(EK$2,Recipes!$H:$GI,'Production Calculator'!$A79+2,FALSE)*$AK79))+IF($AO79=EK$3,$AM79/VLOOKUP($AO79,Data!$A$50:$B$56,2,FALSE),0)</f>
        <v>0</v>
      </c>
      <c r="EL79" s="11">
        <f>IF(EL$2=$A79,0,IF(HLOOKUP(EL$2,Recipes!$H:$GI,'Production Calculator'!$A79+2,FALSE)=0,0,HLOOKUP(EL$2,Recipes!$H:$GI,'Production Calculator'!$A79+2,FALSE)*$AK79))+IF($AO79=EL$3,$AM79/VLOOKUP($AO79,Data!$A$50:$B$56,2,FALSE),0)</f>
        <v>0</v>
      </c>
      <c r="EM79" s="11">
        <f>IF(EM$2=$A79,0,IF(HLOOKUP(EM$2,Recipes!$H:$GI,'Production Calculator'!$A79+2,FALSE)=0,0,HLOOKUP(EM$2,Recipes!$H:$GI,'Production Calculator'!$A79+2,FALSE)*$AK79))+IF($AO79=EM$3,$AM79/VLOOKUP($AO79,Data!$A$50:$B$56,2,FALSE),0)</f>
        <v>0</v>
      </c>
      <c r="EN79" s="11">
        <f>IF(EN$2=$A79,0,IF(HLOOKUP(EN$2,Recipes!$H:$GI,'Production Calculator'!$A79+2,FALSE)=0,0,HLOOKUP(EN$2,Recipes!$H:$GI,'Production Calculator'!$A79+2,FALSE)*$AK79))+IF($AO79=EN$3,$AM79/VLOOKUP($AO79,Data!$A$50:$B$56,2,FALSE),0)</f>
        <v>0</v>
      </c>
      <c r="EO79" s="11">
        <f>IF(EO$2=$A79,0,IF(HLOOKUP(EO$2,Recipes!$H:$GI,'Production Calculator'!$A79+2,FALSE)=0,0,HLOOKUP(EO$2,Recipes!$H:$GI,'Production Calculator'!$A79+2,FALSE)*$AK79))+IF($AO79=EO$3,$AM79/VLOOKUP($AO79,Data!$A$50:$B$56,2,FALSE),0)</f>
        <v>0</v>
      </c>
      <c r="EP79" s="11">
        <f>IF(EP$2=$A79,0,IF(HLOOKUP(EP$2,Recipes!$H:$GI,'Production Calculator'!$A79+2,FALSE)=0,0,HLOOKUP(EP$2,Recipes!$H:$GI,'Production Calculator'!$A79+2,FALSE)*$AK79))+IF($AO79=EP$3,$AM79/VLOOKUP($AO79,Data!$A$50:$B$56,2,FALSE),0)</f>
        <v>0</v>
      </c>
      <c r="EQ79" s="11">
        <f>IF(EQ$2=$A79,0,IF(HLOOKUP(EQ$2,Recipes!$H:$GI,'Production Calculator'!$A79+2,FALSE)=0,0,HLOOKUP(EQ$2,Recipes!$H:$GI,'Production Calculator'!$A79+2,FALSE)*$AK79))+IF($AO79=EQ$3,$AM79/VLOOKUP($AO79,Data!$A$50:$B$56,2,FALSE),0)</f>
        <v>0</v>
      </c>
      <c r="ER79" s="11">
        <f>IF(ER$2=$A79,0,IF(HLOOKUP(ER$2,Recipes!$H:$GI,'Production Calculator'!$A79+2,FALSE)=0,0,HLOOKUP(ER$2,Recipes!$H:$GI,'Production Calculator'!$A79+2,FALSE)*$AK79))+IF($AO79=ER$3,$AM79/VLOOKUP($AO79,Data!$A$50:$B$56,2,FALSE),0)</f>
        <v>0</v>
      </c>
      <c r="ES79" s="11">
        <f>IF(ES$2=$A79,0,IF(HLOOKUP(ES$2,Recipes!$H:$GI,'Production Calculator'!$A79+2,FALSE)=0,0,HLOOKUP(ES$2,Recipes!$H:$GI,'Production Calculator'!$A79+2,FALSE)*$AK79))+IF($AO79=ES$3,$AM79/VLOOKUP($AO79,Data!$A$50:$B$56,2,FALSE),0)</f>
        <v>0</v>
      </c>
      <c r="ET79" s="11">
        <f>IF(ET$2=$A79,0,IF(HLOOKUP(ET$2,Recipes!$H:$GI,'Production Calculator'!$A79+2,FALSE)=0,0,HLOOKUP(ET$2,Recipes!$H:$GI,'Production Calculator'!$A79+2,FALSE)*$AK79))+IF($AO79=ET$3,$AM79/VLOOKUP($AO79,Data!$A$50:$B$56,2,FALSE),0)</f>
        <v>0</v>
      </c>
      <c r="EU79" s="11">
        <f>IF(EU$2=$A79,0,IF(HLOOKUP(EU$2,Recipes!$H:$GI,'Production Calculator'!$A79+2,FALSE)=0,0,HLOOKUP(EU$2,Recipes!$H:$GI,'Production Calculator'!$A79+2,FALSE)*$AK79))+IF($AO79=EU$3,$AM79/VLOOKUP($AO79,Data!$A$50:$B$56,2,FALSE),0)</f>
        <v>0</v>
      </c>
      <c r="EV79" s="11">
        <f>IF(EV$2=$A79,0,IF(HLOOKUP(EV$2,Recipes!$H:$GI,'Production Calculator'!$A79+2,FALSE)=0,0,HLOOKUP(EV$2,Recipes!$H:$GI,'Production Calculator'!$A79+2,FALSE)*$AK79))+IF($AO79=EV$3,$AM79/VLOOKUP($AO79,Data!$A$50:$B$56,2,FALSE),0)</f>
        <v>0</v>
      </c>
      <c r="EW79" s="11">
        <f>IF(EW$2=$A79,0,IF(HLOOKUP(EW$2,Recipes!$H:$GI,'Production Calculator'!$A79+2,FALSE)=0,0,HLOOKUP(EW$2,Recipes!$H:$GI,'Production Calculator'!$A79+2,FALSE)*$AK79))+IF($AO79=EW$3,$AM79/VLOOKUP($AO79,Data!$A$50:$B$56,2,FALSE),0)</f>
        <v>0</v>
      </c>
      <c r="EX79" s="11">
        <f>IF(EX$2=$A79,0,IF(HLOOKUP(EX$2,Recipes!$H:$GI,'Production Calculator'!$A79+2,FALSE)=0,0,HLOOKUP(EX$2,Recipes!$H:$GI,'Production Calculator'!$A79+2,FALSE)*$AK79))+IF($AO79=EX$3,$AM79/VLOOKUP($AO79,Data!$A$50:$B$56,2,FALSE),0)</f>
        <v>0</v>
      </c>
      <c r="EY79" s="11">
        <f>IF(EY$2=$A79,0,IF(HLOOKUP(EY$2,Recipes!$H:$GI,'Production Calculator'!$A79+2,FALSE)=0,0,HLOOKUP(EY$2,Recipes!$H:$GI,'Production Calculator'!$A79+2,FALSE)*$AK79))+IF($AO79=EY$3,$AM79/VLOOKUP($AO79,Data!$A$50:$B$56,2,FALSE),0)</f>
        <v>0</v>
      </c>
      <c r="EZ79" s="11">
        <f>IF(EZ$2=$A79,0,IF(HLOOKUP(EZ$2,Recipes!$H:$GI,'Production Calculator'!$A79+2,FALSE)=0,0,HLOOKUP(EZ$2,Recipes!$H:$GI,'Production Calculator'!$A79+2,FALSE)*$AK79))+IF($AO79=EZ$3,$AM79/VLOOKUP($AO79,Data!$A$50:$B$56,2,FALSE),0)</f>
        <v>0</v>
      </c>
      <c r="FA79" s="11">
        <f>IF(FA$2=$A79,0,IF(HLOOKUP(FA$2,Recipes!$H:$GI,'Production Calculator'!$A79+2,FALSE)=0,0,HLOOKUP(FA$2,Recipes!$H:$GI,'Production Calculator'!$A79+2,FALSE)*$AK79))+IF($AO79=FA$3,$AM79/VLOOKUP($AO79,Data!$A$50:$B$56,2,FALSE),0)</f>
        <v>0</v>
      </c>
      <c r="FB79" s="11">
        <f>IF(FB$2=$A79,0,IF(HLOOKUP(FB$2,Recipes!$H:$GI,'Production Calculator'!$A79+2,FALSE)=0,0,HLOOKUP(FB$2,Recipes!$H:$GI,'Production Calculator'!$A79+2,FALSE)*$AK79))+IF($AO79=FB$3,$AM79/VLOOKUP($AO79,Data!$A$50:$B$56,2,FALSE),0)</f>
        <v>0</v>
      </c>
      <c r="FC79" s="11">
        <f>IF(FC$2=$A79,0,IF(HLOOKUP(FC$2,Recipes!$H:$GI,'Production Calculator'!$A79+2,FALSE)=0,0,HLOOKUP(FC$2,Recipes!$H:$GI,'Production Calculator'!$A79+2,FALSE)*$AK79))+IF($AO79=FC$3,$AM79/VLOOKUP($AO79,Data!$A$50:$B$56,2,FALSE),0)</f>
        <v>0</v>
      </c>
      <c r="FD79" s="11">
        <f>IF(FD$2=$A79,0,IF(HLOOKUP(FD$2,Recipes!$H:$GI,'Production Calculator'!$A79+2,FALSE)=0,0,HLOOKUP(FD$2,Recipes!$H:$GI,'Production Calculator'!$A79+2,FALSE)*$AK79))+IF($AO79=FD$3,$AM79/VLOOKUP($AO79,Data!$A$50:$B$56,2,FALSE),0)</f>
        <v>0</v>
      </c>
      <c r="FE79" s="11">
        <f>IF(FE$2=$A79,0,IF(HLOOKUP(FE$2,Recipes!$H:$GI,'Production Calculator'!$A79+2,FALSE)=0,0,HLOOKUP(FE$2,Recipes!$H:$GI,'Production Calculator'!$A79+2,FALSE)*$AK79))+IF($AO79=FE$3,$AM79/VLOOKUP($AO79,Data!$A$50:$B$56,2,FALSE),0)</f>
        <v>0</v>
      </c>
      <c r="FF79" s="11">
        <f>IF(FF$2=$A79,0,IF(HLOOKUP(FF$2,Recipes!$H:$GI,'Production Calculator'!$A79+2,FALSE)=0,0,HLOOKUP(FF$2,Recipes!$H:$GI,'Production Calculator'!$A79+2,FALSE)*$AK79))+IF($AO79=FF$3,$AM79/VLOOKUP($AO79,Data!$A$50:$B$56,2,FALSE),0)</f>
        <v>0</v>
      </c>
      <c r="FG79" s="11">
        <f>IF(FG$2=$A79,0,IF(HLOOKUP(FG$2,Recipes!$H:$GI,'Production Calculator'!$A79+2,FALSE)=0,0,HLOOKUP(FG$2,Recipes!$H:$GI,'Production Calculator'!$A79+2,FALSE)*$AK79))+IF($AO79=FG$3,$AM79/VLOOKUP($AO79,Data!$A$50:$B$56,2,FALSE),0)</f>
        <v>0</v>
      </c>
      <c r="FH79" s="11">
        <f>IF(FH$2=$A79,0,IF(HLOOKUP(FH$2,Recipes!$H:$GI,'Production Calculator'!$A79+2,FALSE)=0,0,HLOOKUP(FH$2,Recipes!$H:$GI,'Production Calculator'!$A79+2,FALSE)*$AK79))+IF($AO79=FH$3,$AM79/VLOOKUP($AO79,Data!$A$50:$B$56,2,FALSE),0)</f>
        <v>0</v>
      </c>
      <c r="FI79" s="11">
        <f>IF(FI$2=$A79,0,IF(HLOOKUP(FI$2,Recipes!$H:$GI,'Production Calculator'!$A79+2,FALSE)=0,0,HLOOKUP(FI$2,Recipes!$H:$GI,'Production Calculator'!$A79+2,FALSE)*$AK79))+IF($AO79=FI$3,$AM79/VLOOKUP($AO79,Data!$A$50:$B$56,2,FALSE),0)</f>
        <v>0</v>
      </c>
      <c r="FJ79" s="11">
        <f>IF(FJ$2=$A79,0,IF(HLOOKUP(FJ$2,Recipes!$H:$GI,'Production Calculator'!$A79+2,FALSE)=0,0,HLOOKUP(FJ$2,Recipes!$H:$GI,'Production Calculator'!$A79+2,FALSE)*$AK79))+IF($AO79=FJ$3,$AM79/VLOOKUP($AO79,Data!$A$50:$B$56,2,FALSE),0)</f>
        <v>0</v>
      </c>
      <c r="FK79" s="11">
        <f>IF(FK$2=$A79,0,IF(HLOOKUP(FK$2,Recipes!$H:$GI,'Production Calculator'!$A79+2,FALSE)=0,0,HLOOKUP(FK$2,Recipes!$H:$GI,'Production Calculator'!$A79+2,FALSE)*$AK79))+IF($AO79=FK$3,$AM79/VLOOKUP($AO79,Data!$A$50:$B$56,2,FALSE),0)</f>
        <v>0</v>
      </c>
      <c r="FL79" s="11">
        <f>IF(FL$2=$A79,0,IF(HLOOKUP(FL$2,Recipes!$H:$GI,'Production Calculator'!$A79+2,FALSE)=0,0,HLOOKUP(FL$2,Recipes!$H:$GI,'Production Calculator'!$A79+2,FALSE)*$AK79))+IF($AO79=FL$3,$AM79/VLOOKUP($AO79,Data!$A$50:$B$56,2,FALSE),0)</f>
        <v>0</v>
      </c>
      <c r="FM79" s="11">
        <f>IF(FM$2=$A79,0,IF(HLOOKUP(FM$2,Recipes!$H:$GI,'Production Calculator'!$A79+2,FALSE)=0,0,HLOOKUP(FM$2,Recipes!$H:$GI,'Production Calculator'!$A79+2,FALSE)*$AK79))+IF($AO79=FM$3,$AM79/VLOOKUP($AO79,Data!$A$50:$B$56,2,FALSE),0)</f>
        <v>0</v>
      </c>
      <c r="FN79" s="11">
        <f>IF(FN$2=$A79,0,IF(HLOOKUP(FN$2,Recipes!$H:$GI,'Production Calculator'!$A79+2,FALSE)=0,0,HLOOKUP(FN$2,Recipes!$H:$GI,'Production Calculator'!$A79+2,FALSE)*$AK79))+IF($AO79=FN$3,$AM79/VLOOKUP($AO79,Data!$A$50:$B$56,2,FALSE),0)</f>
        <v>0</v>
      </c>
      <c r="FO79" s="11">
        <f>IF(FO$2=$A79,0,IF(HLOOKUP(FO$2,Recipes!$H:$GI,'Production Calculator'!$A79+2,FALSE)=0,0,HLOOKUP(FO$2,Recipes!$H:$GI,'Production Calculator'!$A79+2,FALSE)*$AK79))+IF($AO79=FO$3,$AM79/VLOOKUP($AO79,Data!$A$50:$B$56,2,FALSE),0)</f>
        <v>0</v>
      </c>
      <c r="FP79" s="11">
        <f>IF(FP$2=$A79,0,IF(HLOOKUP(FP$2,Recipes!$H:$GI,'Production Calculator'!$A79+2,FALSE)=0,0,HLOOKUP(FP$2,Recipes!$H:$GI,'Production Calculator'!$A79+2,FALSE)*$AK79))+IF($AO79=FP$3,$AM79/VLOOKUP($AO79,Data!$A$50:$B$56,2,FALSE),0)</f>
        <v>0</v>
      </c>
      <c r="FQ79" s="11">
        <f>IF(FQ$2=$A79,0,IF(HLOOKUP(FQ$2,Recipes!$H:$GI,'Production Calculator'!$A79+2,FALSE)=0,0,HLOOKUP(FQ$2,Recipes!$H:$GI,'Production Calculator'!$A79+2,FALSE)*$AK79))+IF($AO79=FQ$3,$AM79/VLOOKUP($AO79,Data!$A$50:$B$56,2,FALSE),0)</f>
        <v>0</v>
      </c>
      <c r="FR79" s="11">
        <f>IF(FR$2=$A79,0,IF(HLOOKUP(FR$2,Recipes!$H:$GI,'Production Calculator'!$A79+2,FALSE)=0,0,HLOOKUP(FR$2,Recipes!$H:$GI,'Production Calculator'!$A79+2,FALSE)*$AK79))+IF($AO79=FR$3,$AM79/VLOOKUP($AO79,Data!$A$50:$B$56,2,FALSE),0)</f>
        <v>0</v>
      </c>
      <c r="FS79" s="11">
        <f>IF(FS$2=$A79,0,IF(HLOOKUP(FS$2,Recipes!$H:$GI,'Production Calculator'!$A79+2,FALSE)=0,0,HLOOKUP(FS$2,Recipes!$H:$GI,'Production Calculator'!$A79+2,FALSE)*$AK79))+IF($AO79=FS$3,$AM79/VLOOKUP($AO79,Data!$A$50:$B$56,2,FALSE),0)</f>
        <v>0</v>
      </c>
      <c r="FT79" s="11">
        <f>IF(FT$2=$A79,0,IF(HLOOKUP(FT$2,Recipes!$H:$GI,'Production Calculator'!$A79+2,FALSE)=0,0,HLOOKUP(FT$2,Recipes!$H:$GI,'Production Calculator'!$A79+2,FALSE)*$AK79))+IF($AO79=FT$3,$AM79/VLOOKUP($AO79,Data!$A$50:$B$56,2,FALSE),0)</f>
        <v>0</v>
      </c>
      <c r="FU79" s="11">
        <f>IF(FU$2=$A79,0,IF(HLOOKUP(FU$2,Recipes!$H:$GI,'Production Calculator'!$A79+2,FALSE)=0,0,HLOOKUP(FU$2,Recipes!$H:$GI,'Production Calculator'!$A79+2,FALSE)*$AK79))+IF($AO79=FU$3,$AM79/VLOOKUP($AO79,Data!$A$50:$B$56,2,FALSE),0)</f>
        <v>0</v>
      </c>
      <c r="FV79" s="11">
        <f>IF(FV$2=$A79,0,IF(HLOOKUP(FV$2,Recipes!$H:$GI,'Production Calculator'!$A79+2,FALSE)=0,0,HLOOKUP(FV$2,Recipes!$H:$GI,'Production Calculator'!$A79+2,FALSE)*$AK79))+IF($AO79=FV$3,$AM79/VLOOKUP($AO79,Data!$A$50:$B$56,2,FALSE),0)</f>
        <v>0</v>
      </c>
      <c r="FW79" s="11">
        <f>IF(FW$2=$A79,0,IF(HLOOKUP(FW$2,Recipes!$H:$GI,'Production Calculator'!$A79+2,FALSE)=0,0,HLOOKUP(FW$2,Recipes!$H:$GI,'Production Calculator'!$A79+2,FALSE)*$AK79))+IF($AO79=FW$3,$AM79/VLOOKUP($AO79,Data!$A$50:$B$56,2,FALSE),0)</f>
        <v>0</v>
      </c>
      <c r="FX79" s="11">
        <f>IF(FX$2=$A79,0,IF(HLOOKUP(FX$2,Recipes!$H:$GI,'Production Calculator'!$A79+2,FALSE)=0,0,HLOOKUP(FX$2,Recipes!$H:$GI,'Production Calculator'!$A79+2,FALSE)*$AK79))+IF($AO79=FX$3,$AM79/VLOOKUP($AO79,Data!$A$50:$B$56,2,FALSE),0)</f>
        <v>0</v>
      </c>
      <c r="FY79" s="11">
        <f>IF(FY$2=$A79,0,IF(HLOOKUP(FY$2,Recipes!$H:$GI,'Production Calculator'!$A79+2,FALSE)=0,0,HLOOKUP(FY$2,Recipes!$H:$GI,'Production Calculator'!$A79+2,FALSE)*$AK79))+IF($AO79=FY$3,$AM79/VLOOKUP($AO79,Data!$A$50:$B$56,2,FALSE),0)</f>
        <v>0</v>
      </c>
      <c r="FZ79" s="11">
        <f>IF(FZ$2=$A79,0,IF(HLOOKUP(FZ$2,Recipes!$H:$GI,'Production Calculator'!$A79+2,FALSE)=0,0,HLOOKUP(FZ$2,Recipes!$H:$GI,'Production Calculator'!$A79+2,FALSE)*$AK79))+IF($AO79=FZ$3,$AM79/VLOOKUP($AO79,Data!$A$50:$B$56,2,FALSE),0)</f>
        <v>0</v>
      </c>
      <c r="GA79" s="11">
        <f>IF(GA$2=$A79,0,IF(HLOOKUP(GA$2,Recipes!$H:$GI,'Production Calculator'!$A79+2,FALSE)=0,0,HLOOKUP(GA$2,Recipes!$H:$GI,'Production Calculator'!$A79+2,FALSE)*$AK79))+IF($AO79=GA$3,$AM79/VLOOKUP($AO79,Data!$A$50:$B$56,2,FALSE),0)</f>
        <v>0</v>
      </c>
      <c r="GB79" s="11">
        <f>IF(GB$2=$A79,0,IF(HLOOKUP(GB$2,Recipes!$H:$GI,'Production Calculator'!$A79+2,FALSE)=0,0,HLOOKUP(GB$2,Recipes!$H:$GI,'Production Calculator'!$A79+2,FALSE)*$AK79))+IF($AO79=GB$3,$AM79/VLOOKUP($AO79,Data!$A$50:$B$56,2,FALSE),0)</f>
        <v>0</v>
      </c>
      <c r="GC79" s="11">
        <f>IF(GC$2=$A79,0,IF(HLOOKUP(GC$2,Recipes!$H:$GI,'Production Calculator'!$A79+2,FALSE)=0,0,HLOOKUP(GC$2,Recipes!$H:$GI,'Production Calculator'!$A79+2,FALSE)*$AK79))+IF($AO79=GC$3,$AM79/VLOOKUP($AO79,Data!$A$50:$B$56,2,FALSE),0)</f>
        <v>0</v>
      </c>
      <c r="GD79" s="11">
        <f>IF(GD$2=$A79,0,IF(HLOOKUP(GD$2,Recipes!$H:$GI,'Production Calculator'!$A79+2,FALSE)=0,0,HLOOKUP(GD$2,Recipes!$H:$GI,'Production Calculator'!$A79+2,FALSE)*$AK79))+IF($AO79=GD$3,$AM79/VLOOKUP($AO79,Data!$A$50:$B$56,2,FALSE),0)</f>
        <v>0</v>
      </c>
      <c r="GE79" s="11">
        <f>IF(GE$2=$A79,0,IF(HLOOKUP(GE$2,Recipes!$H:$GI,'Production Calculator'!$A79+2,FALSE)=0,0,HLOOKUP(GE$2,Recipes!$H:$GI,'Production Calculator'!$A79+2,FALSE)*$AK79))+IF($AO79=GE$3,$AM79/VLOOKUP($AO79,Data!$A$50:$B$56,2,FALSE),0)</f>
        <v>0</v>
      </c>
      <c r="GF79" s="11">
        <f>IF(GF$2=$A79,0,IF(HLOOKUP(GF$2,Recipes!$H:$GI,'Production Calculator'!$A79+2,FALSE)=0,0,HLOOKUP(GF$2,Recipes!$H:$GI,'Production Calculator'!$A79+2,FALSE)*$AK79))+IF($AO79=GF$3,$AM79/VLOOKUP($AO79,Data!$A$50:$B$56,2,FALSE),0)</f>
        <v>0</v>
      </c>
      <c r="GG79" s="11">
        <f>IF(GG$2=$A79,0,IF(HLOOKUP(GG$2,Recipes!$H:$GI,'Production Calculator'!$A79+2,FALSE)=0,0,HLOOKUP(GG$2,Recipes!$H:$GI,'Production Calculator'!$A79+2,FALSE)*$AK79))+IF($AO79=GG$3,$AM79/VLOOKUP($AO79,Data!$A$50:$B$56,2,FALSE),0)</f>
        <v>0</v>
      </c>
      <c r="GH79" s="11">
        <f>IF(GH$2=$A79,0,IF(HLOOKUP(GH$2,Recipes!$H:$GI,'Production Calculator'!$A79+2,FALSE)=0,0,HLOOKUP(GH$2,Recipes!$H:$GI,'Production Calculator'!$A79+2,FALSE)*$AK79))+IF($AO79=GH$3,$AM79/VLOOKUP($AO79,Data!$A$50:$B$56,2,FALSE),0)</f>
        <v>0</v>
      </c>
      <c r="GI79" s="11">
        <f>IF(GI$2=$A79,0,IF(HLOOKUP(GI$2,Recipes!$H:$GI,'Production Calculator'!$A79+2,FALSE)=0,0,HLOOKUP(GI$2,Recipes!$H:$GI,'Production Calculator'!$A79+2,FALSE)*$AK79))+IF($AO79=GI$3,$AM79/VLOOKUP($AO79,Data!$A$50:$B$56,2,FALSE),0)</f>
        <v>0</v>
      </c>
      <c r="GJ79" s="11">
        <f>IF(GJ$2=$A79,0,IF(HLOOKUP(GJ$2,Recipes!$H:$GI,'Production Calculator'!$A79+2,FALSE)=0,0,HLOOKUP(GJ$2,Recipes!$H:$GI,'Production Calculator'!$A79+2,FALSE)*$AK79))+IF($AO79=GJ$3,$AM79/VLOOKUP($AO79,Data!$A$50:$B$56,2,FALSE),0)</f>
        <v>0</v>
      </c>
      <c r="GK79" s="11">
        <f>IF(GK$2=$A79,0,IF(HLOOKUP(GK$2,Recipes!$H:$GI,'Production Calculator'!$A79+2,FALSE)=0,0,HLOOKUP(GK$2,Recipes!$H:$GI,'Production Calculator'!$A79+2,FALSE)*$AK79))+IF($AO79=GK$3,$AM79/VLOOKUP($AO79,Data!$A$50:$B$56,2,FALSE),0)</f>
        <v>0</v>
      </c>
      <c r="GL79" s="11">
        <f>IF(GL$2=$A79,0,IF(HLOOKUP(GL$2,Recipes!$H:$GI,'Production Calculator'!$A79+2,FALSE)=0,0,HLOOKUP(GL$2,Recipes!$H:$GI,'Production Calculator'!$A79+2,FALSE)*$AK79))+IF($AO79=GL$3,$AM79/VLOOKUP($AO79,Data!$A$50:$B$56,2,FALSE),0)</f>
        <v>0</v>
      </c>
      <c r="GM79" s="11">
        <f>IF(GM$2=$A79,0,IF(HLOOKUP(GM$2,Recipes!$H:$GI,'Production Calculator'!$A79+2,FALSE)=0,0,HLOOKUP(GM$2,Recipes!$H:$GI,'Production Calculator'!$A79+2,FALSE)*$AK79))+IF($AO79=GM$3,$AM79/VLOOKUP($AO79,Data!$A$50:$B$56,2,FALSE),0)</f>
        <v>0</v>
      </c>
      <c r="GN79" s="11">
        <f>IF(GN$2=$A79,0,IF(HLOOKUP(GN$2,Recipes!$H:$GI,'Production Calculator'!$A79+2,FALSE)=0,0,HLOOKUP(GN$2,Recipes!$H:$GI,'Production Calculator'!$A79+2,FALSE)*$AK79))+IF($AO79=GN$3,$AM79/VLOOKUP($AO79,Data!$A$50:$B$56,2,FALSE),0)</f>
        <v>0</v>
      </c>
      <c r="GO79" s="11">
        <f>IF(GO$2=$A79,0,IF(HLOOKUP(GO$2,Recipes!$H:$GI,'Production Calculator'!$A79+2,FALSE)=0,0,HLOOKUP(GO$2,Recipes!$H:$GI,'Production Calculator'!$A79+2,FALSE)*$AK79))+IF($AO79=GO$3,$AM79/VLOOKUP($AO79,Data!$A$50:$B$56,2,FALSE),0)</f>
        <v>0</v>
      </c>
      <c r="GP79" s="11">
        <f>IF(GP$2=$A79,0,IF(HLOOKUP(GP$2,Recipes!$H:$GI,'Production Calculator'!$A79+2,FALSE)=0,0,HLOOKUP(GP$2,Recipes!$H:$GI,'Production Calculator'!$A79+2,FALSE)*$AK79))+IF($AO79=GP$3,$AM79/VLOOKUP($AO79,Data!$A$50:$B$56,2,FALSE),0)</f>
        <v>0</v>
      </c>
      <c r="GQ79" s="11">
        <f>IF(GQ$2=$A79,0,IF(HLOOKUP(GQ$2,Recipes!$H:$GI,'Production Calculator'!$A79+2,FALSE)=0,0,HLOOKUP(GQ$2,Recipes!$H:$GI,'Production Calculator'!$A79+2,FALSE)*$AK79))+IF($AO79=GQ$3,$AM79/VLOOKUP($AO79,Data!$A$50:$B$56,2,FALSE),0)</f>
        <v>0</v>
      </c>
      <c r="GR79" s="11">
        <f>IF(GR$2=$A79,0,IF(HLOOKUP(GR$2,Recipes!$H:$GI,'Production Calculator'!$A79+2,FALSE)=0,0,HLOOKUP(GR$2,Recipes!$H:$GI,'Production Calculator'!$A79+2,FALSE)*$AK79))+IF($AO79=GR$3,$AM79/VLOOKUP($AO79,Data!$A$50:$B$56,2,FALSE),0)</f>
        <v>0</v>
      </c>
      <c r="GS79" s="11">
        <f>IF(GS$2=$A79,0,IF(HLOOKUP(GS$2,Recipes!$H:$GI,'Production Calculator'!$A79+2,FALSE)=0,0,HLOOKUP(GS$2,Recipes!$H:$GI,'Production Calculator'!$A79+2,FALSE)*$AK79))+IF($AO79=GS$3,$AM79/VLOOKUP($AO79,Data!$A$50:$B$56,2,FALSE),0)</f>
        <v>0</v>
      </c>
      <c r="GT79" s="11">
        <f>IF(GT$2=$A79,0,IF(HLOOKUP(GT$2,Recipes!$H:$GI,'Production Calculator'!$A79+2,FALSE)=0,0,HLOOKUP(GT$2,Recipes!$H:$GI,'Production Calculator'!$A79+2,FALSE)*$AK79))+IF($AO79=GT$3,$AM79/VLOOKUP($AO79,Data!$A$50:$B$56,2,FALSE),0)</f>
        <v>0</v>
      </c>
      <c r="GU79" s="11">
        <f>IF(GU$2=$A79,0,IF(HLOOKUP(GU$2,Recipes!$H:$GI,'Production Calculator'!$A79+2,FALSE)=0,0,HLOOKUP(GU$2,Recipes!$H:$GI,'Production Calculator'!$A79+2,FALSE)*$AK79))+IF($AO79=GU$3,$AM79/VLOOKUP($AO79,Data!$A$50:$B$56,2,FALSE),0)</f>
        <v>0</v>
      </c>
      <c r="GV79" s="11">
        <f>IF(GV$2=$A79,0,IF(HLOOKUP(GV$2,Recipes!$H:$GI,'Production Calculator'!$A79+2,FALSE)=0,0,HLOOKUP(GV$2,Recipes!$H:$GI,'Production Calculator'!$A79+2,FALSE)*$AK79))+IF($AO79=GV$3,$AM79/VLOOKUP($AO79,Data!$A$50:$B$56,2,FALSE),0)</f>
        <v>0</v>
      </c>
      <c r="GW79" s="11">
        <f>IF(GW$2=$A79,0,IF(HLOOKUP(GW$2,Recipes!$H:$GI,'Production Calculator'!$A79+2,FALSE)=0,0,HLOOKUP(GW$2,Recipes!$H:$GI,'Production Calculator'!$A79+2,FALSE)*$AK79))+IF($AO79=GW$3,$AM79/VLOOKUP($AO79,Data!$A$50:$B$56,2,FALSE),0)</f>
        <v>0</v>
      </c>
      <c r="GX79" s="11">
        <f>IF(GX$2=$A79,0,IF(HLOOKUP(GX$2,Recipes!$H:$GI,'Production Calculator'!$A79+2,FALSE)=0,0,HLOOKUP(GX$2,Recipes!$H:$GI,'Production Calculator'!$A79+2,FALSE)*$AK79))+IF($AO79=GX$3,$AM79/VLOOKUP($AO79,Data!$A$50:$B$56,2,FALSE),0)</f>
        <v>0</v>
      </c>
      <c r="GY79" s="11">
        <f>IF(GY$2=$A79,0,IF(HLOOKUP(GY$2,Recipes!$H:$GI,'Production Calculator'!$A79+2,FALSE)=0,0,HLOOKUP(GY$2,Recipes!$H:$GI,'Production Calculator'!$A79+2,FALSE)*$AK79))+IF($AO79=GY$3,$AM79/VLOOKUP($AO79,Data!$A$50:$B$56,2,FALSE),0)</f>
        <v>0</v>
      </c>
      <c r="GZ79" s="11">
        <f>IF(GZ$2=$A79,0,IF(HLOOKUP(GZ$2,Recipes!$H:$GI,'Production Calculator'!$A79+2,FALSE)=0,0,HLOOKUP(GZ$2,Recipes!$H:$GI,'Production Calculator'!$A79+2,FALSE)*$AK79))+IF($AO79=GZ$3,$AM79/VLOOKUP($AO79,Data!$A$50:$B$56,2,FALSE),0)</f>
        <v>0</v>
      </c>
      <c r="HA79" s="11">
        <f>IF(HA$2=$A79,0,IF(HLOOKUP(HA$2,Recipes!$H:$GI,'Production Calculator'!$A79+2,FALSE)=0,0,HLOOKUP(HA$2,Recipes!$H:$GI,'Production Calculator'!$A79+2,FALSE)*$AK79))+IF($AO79=HA$3,$AM79/VLOOKUP($AO79,Data!$A$50:$B$56,2,FALSE),0)</f>
        <v>0</v>
      </c>
      <c r="HB79" s="11">
        <f>IF(HB$2=$A79,0,IF(HLOOKUP(HB$2,Recipes!$H:$GI,'Production Calculator'!$A79+2,FALSE)=0,0,HLOOKUP(HB$2,Recipes!$H:$GI,'Production Calculator'!$A79+2,FALSE)*$AK79))+IF($AO79=HB$3,$AM79/VLOOKUP($AO79,Data!$A$50:$B$56,2,FALSE),0)</f>
        <v>0</v>
      </c>
      <c r="HC79" s="11">
        <f>IF(HC$2=$A79,0,IF(HLOOKUP(HC$2,Recipes!$H:$GI,'Production Calculator'!$A79+2,FALSE)=0,0,HLOOKUP(HC$2,Recipes!$H:$GI,'Production Calculator'!$A79+2,FALSE)*$AK79))+IF($AO79=HC$3,$AM79/VLOOKUP($AO79,Data!$A$50:$B$56,2,FALSE),0)</f>
        <v>0</v>
      </c>
      <c r="HD79" s="11">
        <f>IF(HD$2=$A79,0,IF(HLOOKUP(HD$2,Recipes!$H:$GI,'Production Calculator'!$A79+2,FALSE)=0,0,HLOOKUP(HD$2,Recipes!$H:$GI,'Production Calculator'!$A79+2,FALSE)*$AK79))+IF($AO79=HD$3,$AM79/VLOOKUP($AO79,Data!$A$50:$B$56,2,FALSE),0)</f>
        <v>0</v>
      </c>
      <c r="HE79" s="11">
        <f>IF(HE$2=$A79,0,IF(HLOOKUP(HE$2,Recipes!$H:$GI,'Production Calculator'!$A79+2,FALSE)=0,0,HLOOKUP(HE$2,Recipes!$H:$GI,'Production Calculator'!$A79+2,FALSE)*$AK79))+IF($AO79=HE$3,$AM79/VLOOKUP($AO79,Data!$A$50:$B$56,2,FALSE),0)</f>
        <v>0</v>
      </c>
      <c r="HF79" s="11">
        <f>IF(HF$2=$A79,0,IF(HLOOKUP(HF$2,Recipes!$H:$GI,'Production Calculator'!$A79+2,FALSE)=0,0,HLOOKUP(HF$2,Recipes!$H:$GI,'Production Calculator'!$A79+2,FALSE)*$AK79))+IF($AO79=HF$3,$AM79/VLOOKUP($AO79,Data!$A$50:$B$56,2,FALSE),0)</f>
        <v>0</v>
      </c>
      <c r="HG79" s="11">
        <f>IF(HG$2=$A79,0,IF(HLOOKUP(HG$2,Recipes!$H:$GI,'Production Calculator'!$A79+2,FALSE)=0,0,HLOOKUP(HG$2,Recipes!$H:$GI,'Production Calculator'!$A79+2,FALSE)*$AK79))+IF($AO79=HG$3,$AM79/VLOOKUP($AO79,Data!$A$50:$B$56,2,FALSE),0)</f>
        <v>0</v>
      </c>
      <c r="HH79" s="11">
        <f>IF(HH$2=$A79,0,IF(HLOOKUP(HH$2,Recipes!$H:$GI,'Production Calculator'!$A79+2,FALSE)=0,0,HLOOKUP(HH$2,Recipes!$H:$GI,'Production Calculator'!$A79+2,FALSE)*$AK79))+IF($AO79=HH$3,$AM79/VLOOKUP($AO79,Data!$A$50:$B$56,2,FALSE),0)</f>
        <v>0</v>
      </c>
      <c r="HI79" s="11">
        <f>IF(HI$2=$A79,0,IF(HLOOKUP(HI$2,Recipes!$H:$GI,'Production Calculator'!$A79+2,FALSE)=0,0,HLOOKUP(HI$2,Recipes!$H:$GI,'Production Calculator'!$A79+2,FALSE)*$AK79))+IF($AO79=HI$3,$AM79/VLOOKUP($AO79,Data!$A$50:$B$56,2,FALSE),0)</f>
        <v>0</v>
      </c>
      <c r="HJ79" s="11">
        <f>IF(HJ$2=$A79,0,IF(HLOOKUP(HJ$2,Recipes!$H:$GI,'Production Calculator'!$A79+2,FALSE)=0,0,HLOOKUP(HJ$2,Recipes!$H:$GI,'Production Calculator'!$A79+2,FALSE)*$AK79))+IF($AO79=HJ$3,$AM79/VLOOKUP($AO79,Data!$A$50:$B$56,2,FALSE),0)</f>
        <v>0</v>
      </c>
      <c r="HK79" s="11">
        <f>IF(HK$2=$A79,0,IF(HLOOKUP(HK$2,Recipes!$H:$GI,'Production Calculator'!$A79+2,FALSE)=0,0,HLOOKUP(HK$2,Recipes!$H:$GI,'Production Calculator'!$A79+2,FALSE)*$AK79))+IF($AO79=HK$3,$AM79/VLOOKUP($AO79,Data!$A$50:$B$56,2,FALSE),0)</f>
        <v>0</v>
      </c>
      <c r="HL79" s="11">
        <f>IF(HL$2=$A79,0,IF(HLOOKUP(HL$2,Recipes!$H:$GI,'Production Calculator'!$A79+2,FALSE)=0,0,HLOOKUP(HL$2,Recipes!$H:$GI,'Production Calculator'!$A79+2,FALSE)*$AK79))+IF($AO79=HL$3,$AM79/VLOOKUP($AO79,Data!$A$50:$B$56,2,FALSE),0)</f>
        <v>0</v>
      </c>
      <c r="HM79" s="11">
        <f>IF(HM$2=$A79,0,IF(HLOOKUP(HM$2,Recipes!$H:$GI,'Production Calculator'!$A79+2,FALSE)=0,0,HLOOKUP(HM$2,Recipes!$H:$GI,'Production Calculator'!$A79+2,FALSE)*$AK79))+IF($AO79=HM$3,$AM79/VLOOKUP($AO79,Data!$A$50:$B$56,2,FALSE),0)</f>
        <v>0</v>
      </c>
      <c r="HN79" s="11">
        <f>IF(HN$2=$A79,0,IF(HLOOKUP(HN$2,Recipes!$H:$GI,'Production Calculator'!$A79+2,FALSE)=0,0,HLOOKUP(HN$2,Recipes!$H:$GI,'Production Calculator'!$A79+2,FALSE)*$AK79))+IF($AO79=HN$3,$AM79/VLOOKUP($AO79,Data!$A$50:$B$56,2,FALSE),0)</f>
        <v>0</v>
      </c>
      <c r="HO79" s="11">
        <f>IF(HO$2=$A79,0,IF(HLOOKUP(HO$2,Recipes!$H:$GI,'Production Calculator'!$A79+2,FALSE)=0,0,HLOOKUP(HO$2,Recipes!$H:$GI,'Production Calculator'!$A79+2,FALSE)*$AK79))+IF($AO79=HO$3,$AM79/VLOOKUP($AO79,Data!$A$50:$B$56,2,FALSE),0)</f>
        <v>0</v>
      </c>
      <c r="HP79" s="11">
        <f>IF(HP$2=$A79,0,IF(HLOOKUP(HP$2,Recipes!$H:$GI,'Production Calculator'!$A79+2,FALSE)=0,0,HLOOKUP(HP$2,Recipes!$H:$GI,'Production Calculator'!$A79+2,FALSE)*$AK79))+IF($AO79=HP$3,$AM79/VLOOKUP($AO79,Data!$A$50:$B$56,2,FALSE),0)</f>
        <v>0</v>
      </c>
      <c r="HQ79" s="11">
        <f>IF(HQ$2=$A79,0,IF(HLOOKUP(HQ$2,Recipes!$H:$GI,'Production Calculator'!$A79+2,FALSE)=0,0,HLOOKUP(HQ$2,Recipes!$H:$GI,'Production Calculator'!$A79+2,FALSE)*$AK79))+IF($AO79=HQ$3,$AM79/VLOOKUP($AO79,Data!$A$50:$B$56,2,FALSE),0)</f>
        <v>0</v>
      </c>
      <c r="HR79" s="11">
        <f>IF(HR$2=$A79,0,IF(HLOOKUP(HR$2,Recipes!$H:$GI,'Production Calculator'!$A79+2,FALSE)=0,0,HLOOKUP(HR$2,Recipes!$H:$GI,'Production Calculator'!$A79+2,FALSE)*$AK79))+IF($AO79=HR$3,$AM79/VLOOKUP($AO79,Data!$A$50:$B$56,2,FALSE),0)</f>
        <v>0</v>
      </c>
      <c r="HS79" s="121"/>
    </row>
    <row r="80" spans="1:227" x14ac:dyDescent="0.45">
      <c r="A80">
        <v>58</v>
      </c>
      <c r="B80" s="107" t="str">
        <f>VLOOKUP(A80,Recipes!A:B,2)</f>
        <v>Decider combinator</v>
      </c>
      <c r="C80" s="128">
        <v>0</v>
      </c>
      <c r="D80" s="108">
        <f t="shared" si="142"/>
        <v>0</v>
      </c>
      <c r="E80" s="127" t="s">
        <v>1</v>
      </c>
      <c r="F80" s="109">
        <f>VLOOKUP(A80,Recipes!$A$3:$G$186,6,FALSE)</f>
        <v>2</v>
      </c>
      <c r="G80" s="109">
        <f>VLOOKUP(A80,Recipes!$A$3:$G$186,7,FALSE)</f>
        <v>0</v>
      </c>
      <c r="H80" s="110">
        <f t="shared" si="143"/>
        <v>0</v>
      </c>
      <c r="I80" s="109">
        <f>VLOOKUP(E80,Data!$A$2:$C$26,3, FALSE)</f>
        <v>4</v>
      </c>
      <c r="J80" s="108">
        <v>0</v>
      </c>
      <c r="K80" s="108">
        <v>0</v>
      </c>
      <c r="L80" s="108">
        <v>0</v>
      </c>
      <c r="M80" s="150">
        <v>0</v>
      </c>
      <c r="N80" s="150">
        <v>0</v>
      </c>
      <c r="O80" s="150">
        <v>0</v>
      </c>
      <c r="P80" s="151">
        <v>0</v>
      </c>
      <c r="Q80" s="151">
        <v>0</v>
      </c>
      <c r="R80" s="151">
        <v>0</v>
      </c>
      <c r="S80">
        <f t="shared" si="158"/>
        <v>0</v>
      </c>
      <c r="T80">
        <f t="shared" si="159"/>
        <v>0</v>
      </c>
      <c r="U80">
        <f t="shared" si="160"/>
        <v>0</v>
      </c>
      <c r="V80">
        <f t="shared" si="161"/>
        <v>0</v>
      </c>
      <c r="W80">
        <f t="shared" si="162"/>
        <v>0</v>
      </c>
      <c r="X80">
        <f t="shared" si="163"/>
        <v>0</v>
      </c>
      <c r="Y80">
        <f t="shared" si="164"/>
        <v>0</v>
      </c>
      <c r="Z80">
        <f t="shared" si="165"/>
        <v>0</v>
      </c>
      <c r="AA80">
        <f t="shared" si="166"/>
        <v>0</v>
      </c>
      <c r="AB80" s="111">
        <f>VLOOKUP($A80,Recipes!$A:$G,4)</f>
        <v>0.5</v>
      </c>
      <c r="AC80" s="111">
        <f>VLOOKUP($A80,Recipes!$A:$G,5)</f>
        <v>1</v>
      </c>
      <c r="AD80" s="111">
        <f t="shared" si="153"/>
        <v>2</v>
      </c>
      <c r="AE80" s="111">
        <f>VLOOKUP(E80,Data!$A$2:$F$26,5,FALSE)</f>
        <v>0</v>
      </c>
      <c r="AF80" s="111">
        <f>VLOOKUP(E80,Data!$A$2:$F$26,4,FALSE)</f>
        <v>210</v>
      </c>
      <c r="AG80" s="111">
        <f>VLOOKUP(E80,Data!$A$2:$B$26,2, FALSE)</f>
        <v>1.25</v>
      </c>
      <c r="AH80" s="111">
        <f>1+VLOOKUP($J$3,Data!$A$40:$D$48,2,FALSE)*$J80+VLOOKUP($K$3,Data!$A$40:$D$48,2,FALSE)*$K80+VLOOKUP($L$3,Data!$A$40:$D$48,2,FALSE)*$L80+VLOOKUP($M$3,Data!$A$40:$D$48,2,FALSE)*$M80+VLOOKUP($N$3,Data!$A$40:$D$48,2,FALSE)*$N80+VLOOKUP($O$3,Data!$A$40:$D$48,2,FALSE)*$O80+VLOOKUP($P$3,Data!$A$40:$D$48,2,FALSE)*$P80+VLOOKUP($Q$3,Data!$A$40:$D$48,2,FALSE)*$Q80+VLOOKUP($R$3,Data!$A$40:$D$48,2,FALSE)*$R80</f>
        <v>1</v>
      </c>
      <c r="AI80" s="111">
        <f>MAX(1+VLOOKUP($J$3,Data!$A$40:$D$48,3,FALSE)*$J80+VLOOKUP($K$3,Data!$A$40:$D$48,3,FALSE)*$K80+VLOOKUP($L$3,Data!$A$40:$D$48,3,FALSE)*$L80+VLOOKUP($M$3,Data!$A$40:$D$48,3,FALSE)*$M80+VLOOKUP($N$3,Data!$A$40:$D$48,3,FALSE)*$N80+VLOOKUP($O$3,Data!$A$40:$D$48,3,FALSE)*$O80+VLOOKUP($P$3,Data!$A$40:$D$48,3,FALSE)*$P80+VLOOKUP($Q$3,Data!$A$40:$D$48,3,FALSE)*$Q80+VLOOKUP($R$3,Data!$A$40:$D$48,3,FALSE)*$R80,0)</f>
        <v>1</v>
      </c>
      <c r="AJ80" s="111">
        <f>MAX(1-(VLOOKUP($J$3,Data!$A$40:$D$48,4,FALSE)*$J80+VLOOKUP($K$3,Data!$A$40:$D$48,4,FALSE)*$K80+VLOOKUP($L$3,Data!$A$40:$D$48,4,FALSE)*$L80+VLOOKUP($M$3,Data!$A$40:$D$48,4,FALSE)*$M80+VLOOKUP($N$3,Data!$A$40:$D$48,4,FALSE)*$N80+VLOOKUP($O$3,Data!$A$40:$D$48,4,FALSE)*$O80+VLOOKUP($P$3,Data!$A$40:$D$48,4,FALSE)*$P80+VLOOKUP($Q$3,Data!$A$40:$D$48,4,FALSE)*$Q80+VLOOKUP($R$3,Data!$A$40:$D$48,4,FALSE)*$R80),0.2)</f>
        <v>1</v>
      </c>
      <c r="AK80" s="112">
        <f t="shared" si="154"/>
        <v>0</v>
      </c>
      <c r="AL80" s="111">
        <f t="shared" si="155"/>
        <v>2.5</v>
      </c>
      <c r="AM80" s="111">
        <f t="shared" si="156"/>
        <v>0</v>
      </c>
      <c r="AN80" s="111">
        <f t="shared" si="157"/>
        <v>0</v>
      </c>
      <c r="AO80" s="131" t="s">
        <v>298</v>
      </c>
      <c r="AP80" s="11"/>
      <c r="AQ80" s="11">
        <f>IF(AQ$2=$A80,0,IF(HLOOKUP(AQ$2,Recipes!$H:$GI,'Production Calculator'!$A80+2,FALSE)=0,0,HLOOKUP(AQ$2,Recipes!$H:$GI,'Production Calculator'!$A80+2,FALSE)*$AK80))+IF($AO80=AQ$3,$AM80/VLOOKUP($AO80,Data!$A$50:$B$56,2,FALSE),0)</f>
        <v>0</v>
      </c>
      <c r="AR80" s="11">
        <f>IF(AR$2=$A80,0,IF(HLOOKUP(AR$2,Recipes!$H:$GI,'Production Calculator'!$A80+2,FALSE)=0,0,HLOOKUP(AR$2,Recipes!$H:$GI,'Production Calculator'!$A80+2,FALSE)*$AK80))+IF($AO80=AR$3,$AM80/VLOOKUP($AO80,Data!$A$50:$B$56,2,FALSE),0)</f>
        <v>0</v>
      </c>
      <c r="AS80" s="11">
        <f>IF(AS$2=$A80,0,IF(HLOOKUP(AS$2,Recipes!$H:$GI,'Production Calculator'!$A80+2,FALSE)=0,0,HLOOKUP(AS$2,Recipes!$H:$GI,'Production Calculator'!$A80+2,FALSE)*$AK80))+IF($AO80=AS$3,$AM80/VLOOKUP($AO80,Data!$A$50:$B$56,2,FALSE),0)</f>
        <v>0</v>
      </c>
      <c r="AT80" s="11">
        <f>IF(AT$2=$A80,0,IF(HLOOKUP(AT$2,Recipes!$H:$GI,'Production Calculator'!$A80+2,FALSE)=0,0,HLOOKUP(AT$2,Recipes!$H:$GI,'Production Calculator'!$A80+2,FALSE)*$AK80))+IF($AO80=AT$3,$AM80/VLOOKUP($AO80,Data!$A$50:$B$56,2,FALSE),0)</f>
        <v>0</v>
      </c>
      <c r="AU80" s="11">
        <f>IF(AU$2=$A80,0,IF(HLOOKUP(AU$2,Recipes!$H:$GI,'Production Calculator'!$A80+2,FALSE)=0,0,HLOOKUP(AU$2,Recipes!$H:$GI,'Production Calculator'!$A80+2,FALSE)*$AK80))+IF($AO80=AU$3,$AM80/VLOOKUP($AO80,Data!$A$50:$B$56,2,FALSE),0)</f>
        <v>0</v>
      </c>
      <c r="AV80" s="11">
        <f>IF(AV$2=$A80,0,IF(HLOOKUP(AV$2,Recipes!$H:$GI,'Production Calculator'!$A80+2,FALSE)=0,0,HLOOKUP(AV$2,Recipes!$H:$GI,'Production Calculator'!$A80+2,FALSE)*$AK80))+IF($AO80=AV$3,$AM80/VLOOKUP($AO80,Data!$A$50:$B$56,2,FALSE),0)</f>
        <v>0</v>
      </c>
      <c r="AW80" s="11">
        <f>IF(AW$2=$A80,0,IF(HLOOKUP(AW$2,Recipes!$H:$GI,'Production Calculator'!$A80+2,FALSE)=0,0,HLOOKUP(AW$2,Recipes!$H:$GI,'Production Calculator'!$A80+2,FALSE)*$AK80))+IF($AO80=AW$3,$AM80/VLOOKUP($AO80,Data!$A$50:$B$56,2,FALSE),0)</f>
        <v>0</v>
      </c>
      <c r="AX80" s="11">
        <f>IF(AX$2=$A80,0,IF(HLOOKUP(AX$2,Recipes!$H:$GI,'Production Calculator'!$A80+2,FALSE)=0,0,HLOOKUP(AX$2,Recipes!$H:$GI,'Production Calculator'!$A80+2,FALSE)*$AK80))+IF($AO80=AX$3,$AM80/VLOOKUP($AO80,Data!$A$50:$B$56,2,FALSE),0)</f>
        <v>0</v>
      </c>
      <c r="AY80" s="11">
        <f>IF(AY$2=$A80,0,IF(HLOOKUP(AY$2,Recipes!$H:$GI,'Production Calculator'!$A80+2,FALSE)=0,0,HLOOKUP(AY$2,Recipes!$H:$GI,'Production Calculator'!$A80+2,FALSE)*$AK80))+IF($AO80=AY$3,$AM80/VLOOKUP($AO80,Data!$A$50:$B$56,2,FALSE),0)</f>
        <v>0</v>
      </c>
      <c r="AZ80" s="11">
        <f>IF(AZ$2=$A80,0,IF(HLOOKUP(AZ$2,Recipes!$H:$GI,'Production Calculator'!$A80+2,FALSE)=0,0,HLOOKUP(AZ$2,Recipes!$H:$GI,'Production Calculator'!$A80+2,FALSE)*$AK80))+IF($AO80=AZ$3,$AM80/VLOOKUP($AO80,Data!$A$50:$B$56,2,FALSE),0)</f>
        <v>0</v>
      </c>
      <c r="BA80" s="11">
        <f>IF(BA$2=$A80,0,IF(HLOOKUP(BA$2,Recipes!$H:$GI,'Production Calculator'!$A80+2,FALSE)=0,0,HLOOKUP(BA$2,Recipes!$H:$GI,'Production Calculator'!$A80+2,FALSE)*$AK80))+IF($AO80=BA$3,$AM80/VLOOKUP($AO80,Data!$A$50:$B$56,2,FALSE),0)</f>
        <v>0</v>
      </c>
      <c r="BB80" s="11">
        <f>IF(BB$2=$A80,0,IF(HLOOKUP(BB$2,Recipes!$H:$GI,'Production Calculator'!$A80+2,FALSE)=0,0,HLOOKUP(BB$2,Recipes!$H:$GI,'Production Calculator'!$A80+2,FALSE)*$AK80))+IF($AO80=BB$3,$AM80/VLOOKUP($AO80,Data!$A$50:$B$56,2,FALSE),0)</f>
        <v>0</v>
      </c>
      <c r="BC80" s="11">
        <f>IF(BC$2=$A80,0,IF(HLOOKUP(BC$2,Recipes!$H:$GI,'Production Calculator'!$A80+2,FALSE)=0,0,HLOOKUP(BC$2,Recipes!$H:$GI,'Production Calculator'!$A80+2,FALSE)*$AK80))+IF($AO80=BC$3,$AM80/VLOOKUP($AO80,Data!$A$50:$B$56,2,FALSE),0)</f>
        <v>0</v>
      </c>
      <c r="BD80" s="11">
        <f>IF(BD$2=$A80,0,IF(HLOOKUP(BD$2,Recipes!$H:$GI,'Production Calculator'!$A80+2,FALSE)=0,0,HLOOKUP(BD$2,Recipes!$H:$GI,'Production Calculator'!$A80+2,FALSE)*$AK80))+IF($AO80=BD$3,$AM80/VLOOKUP($AO80,Data!$A$50:$B$56,2,FALSE),0)</f>
        <v>0</v>
      </c>
      <c r="BE80" s="11">
        <f>IF(BE$2=$A80,0,IF(HLOOKUP(BE$2,Recipes!$H:$GI,'Production Calculator'!$A80+2,FALSE)=0,0,HLOOKUP(BE$2,Recipes!$H:$GI,'Production Calculator'!$A80+2,FALSE)*$AK80))+IF($AO80=BE$3,$AM80/VLOOKUP($AO80,Data!$A$50:$B$56,2,FALSE),0)</f>
        <v>0</v>
      </c>
      <c r="BF80" s="11">
        <f>IF(BF$2=$A80,0,IF(HLOOKUP(BF$2,Recipes!$H:$GI,'Production Calculator'!$A80+2,FALSE)=0,0,HLOOKUP(BF$2,Recipes!$H:$GI,'Production Calculator'!$A80+2,FALSE)*$AK80))+IF($AO80=BF$3,$AM80/VLOOKUP($AO80,Data!$A$50:$B$56,2,FALSE),0)</f>
        <v>0</v>
      </c>
      <c r="BG80" s="11">
        <f>IF(BG$2=$A80,0,IF(HLOOKUP(BG$2,Recipes!$H:$GI,'Production Calculator'!$A80+2,FALSE)=0,0,HLOOKUP(BG$2,Recipes!$H:$GI,'Production Calculator'!$A80+2,FALSE)*$AK80))+IF($AO80=BG$3,$AM80/VLOOKUP($AO80,Data!$A$50:$B$56,2,FALSE),0)</f>
        <v>0</v>
      </c>
      <c r="BH80" s="11">
        <f>IF(BH$2=$A80,0,IF(HLOOKUP(BH$2,Recipes!$H:$GI,'Production Calculator'!$A80+2,FALSE)=0,0,HLOOKUP(BH$2,Recipes!$H:$GI,'Production Calculator'!$A80+2,FALSE)*$AK80))+IF($AO80=BH$3,$AM80/VLOOKUP($AO80,Data!$A$50:$B$56,2,FALSE),0)</f>
        <v>0</v>
      </c>
      <c r="BI80" s="11">
        <f>IF(BI$2=$A80,0,IF(HLOOKUP(BI$2,Recipes!$H:$GI,'Production Calculator'!$A80+2,FALSE)=0,0,HLOOKUP(BI$2,Recipes!$H:$GI,'Production Calculator'!$A80+2,FALSE)*$AK80))+IF($AO80=BI$3,$AM80/VLOOKUP($AO80,Data!$A$50:$B$56,2,FALSE),0)</f>
        <v>0</v>
      </c>
      <c r="BJ80" s="11">
        <f>IF(BJ$2=$A80,0,IF(HLOOKUP(BJ$2,Recipes!$H:$GI,'Production Calculator'!$A80+2,FALSE)=0,0,HLOOKUP(BJ$2,Recipes!$H:$GI,'Production Calculator'!$A80+2,FALSE)*$AK80))+IF($AO80=BJ$3,$AM80/VLOOKUP($AO80,Data!$A$50:$B$56,2,FALSE),0)</f>
        <v>0</v>
      </c>
      <c r="BK80" s="11">
        <f>IF(BK$2=$A80,0,IF(HLOOKUP(BK$2,Recipes!$H:$GI,'Production Calculator'!$A80+2,FALSE)=0,0,HLOOKUP(BK$2,Recipes!$H:$GI,'Production Calculator'!$A80+2,FALSE)*$AK80))+IF($AO80=BK$3,$AM80/VLOOKUP($AO80,Data!$A$50:$B$56,2,FALSE),0)</f>
        <v>0</v>
      </c>
      <c r="BL80" s="11">
        <f>IF(BL$2=$A80,0,IF(HLOOKUP(BL$2,Recipes!$H:$GI,'Production Calculator'!$A80+2,FALSE)=0,0,HLOOKUP(BL$2,Recipes!$H:$GI,'Production Calculator'!$A80+2,FALSE)*$AK80))+IF($AO80=BL$3,$AM80/VLOOKUP($AO80,Data!$A$50:$B$56,2,FALSE),0)</f>
        <v>0</v>
      </c>
      <c r="BM80" s="11">
        <f>IF(BM$2=$A80,0,IF(HLOOKUP(BM$2,Recipes!$H:$GI,'Production Calculator'!$A80+2,FALSE)=0,0,HLOOKUP(BM$2,Recipes!$H:$GI,'Production Calculator'!$A80+2,FALSE)*$AK80))+IF($AO80=BM$3,$AM80/VLOOKUP($AO80,Data!$A$50:$B$56,2,FALSE),0)</f>
        <v>0</v>
      </c>
      <c r="BN80" s="11">
        <f>IF(BN$2=$A80,0,IF(HLOOKUP(BN$2,Recipes!$H:$GI,'Production Calculator'!$A80+2,FALSE)=0,0,HLOOKUP(BN$2,Recipes!$H:$GI,'Production Calculator'!$A80+2,FALSE)*$AK80))+IF($AO80=BN$3,$AM80/VLOOKUP($AO80,Data!$A$50:$B$56,2,FALSE),0)</f>
        <v>0</v>
      </c>
      <c r="BO80" s="11">
        <f>IF(BO$2=$A80,0,IF(HLOOKUP(BO$2,Recipes!$H:$GI,'Production Calculator'!$A80+2,FALSE)=0,0,HLOOKUP(BO$2,Recipes!$H:$GI,'Production Calculator'!$A80+2,FALSE)*$AK80))+IF($AO80=BO$3,$AM80/VLOOKUP($AO80,Data!$A$50:$B$56,2,FALSE),0)</f>
        <v>0</v>
      </c>
      <c r="BP80" s="11">
        <f>IF(BP$2=$A80,0,IF(HLOOKUP(BP$2,Recipes!$H:$GI,'Production Calculator'!$A80+2,FALSE)=0,0,HLOOKUP(BP$2,Recipes!$H:$GI,'Production Calculator'!$A80+2,FALSE)*$AK80))+IF($AO80=BP$3,$AM80/VLOOKUP($AO80,Data!$A$50:$B$56,2,FALSE),0)</f>
        <v>0</v>
      </c>
      <c r="BQ80" s="11">
        <f>IF(BQ$2=$A80,0,IF(HLOOKUP(BQ$2,Recipes!$H:$GI,'Production Calculator'!$A80+2,FALSE)=0,0,HLOOKUP(BQ$2,Recipes!$H:$GI,'Production Calculator'!$A80+2,FALSE)*$AK80))+IF($AO80=BQ$3,$AM80/VLOOKUP($AO80,Data!$A$50:$B$56,2,FALSE),0)</f>
        <v>0</v>
      </c>
      <c r="BR80" s="11">
        <f>IF(BR$2=$A80,0,IF(HLOOKUP(BR$2,Recipes!$H:$GI,'Production Calculator'!$A80+2,FALSE)=0,0,HLOOKUP(BR$2,Recipes!$H:$GI,'Production Calculator'!$A80+2,FALSE)*$AK80))+IF($AO80=BR$3,$AM80/VLOOKUP($AO80,Data!$A$50:$B$56,2,FALSE),0)</f>
        <v>0</v>
      </c>
      <c r="BS80" s="11">
        <f>IF(BS$2=$A80,0,IF(HLOOKUP(BS$2,Recipes!$H:$GI,'Production Calculator'!$A80+2,FALSE)=0,0,HLOOKUP(BS$2,Recipes!$H:$GI,'Production Calculator'!$A80+2,FALSE)*$AK80))+IF($AO80=BS$3,$AM80/VLOOKUP($AO80,Data!$A$50:$B$56,2,FALSE),0)</f>
        <v>0</v>
      </c>
      <c r="BT80" s="11">
        <f>IF(BT$2=$A80,0,IF(HLOOKUP(BT$2,Recipes!$H:$GI,'Production Calculator'!$A80+2,FALSE)=0,0,HLOOKUP(BT$2,Recipes!$H:$GI,'Production Calculator'!$A80+2,FALSE)*$AK80))+IF($AO80=BT$3,$AM80/VLOOKUP($AO80,Data!$A$50:$B$56,2,FALSE),0)</f>
        <v>0</v>
      </c>
      <c r="BU80" s="11">
        <f>IF(BU$2=$A80,0,IF(HLOOKUP(BU$2,Recipes!$H:$GI,'Production Calculator'!$A80+2,FALSE)=0,0,HLOOKUP(BU$2,Recipes!$H:$GI,'Production Calculator'!$A80+2,FALSE)*$AK80))+IF($AO80=BU$3,$AM80/VLOOKUP($AO80,Data!$A$50:$B$56,2,FALSE),0)</f>
        <v>0</v>
      </c>
      <c r="BV80" s="11">
        <f>IF(BV$2=$A80,0,IF(HLOOKUP(BV$2,Recipes!$H:$GI,'Production Calculator'!$A80+2,FALSE)=0,0,HLOOKUP(BV$2,Recipes!$H:$GI,'Production Calculator'!$A80+2,FALSE)*$AK80))+IF($AO80=BV$3,$AM80/VLOOKUP($AO80,Data!$A$50:$B$56,2,FALSE),0)</f>
        <v>0</v>
      </c>
      <c r="BW80" s="11">
        <f>IF(BW$2=$A80,0,IF(HLOOKUP(BW$2,Recipes!$H:$GI,'Production Calculator'!$A80+2,FALSE)=0,0,HLOOKUP(BW$2,Recipes!$H:$GI,'Production Calculator'!$A80+2,FALSE)*$AK80))+IF($AO80=BW$3,$AM80/VLOOKUP($AO80,Data!$A$50:$B$56,2,FALSE),0)</f>
        <v>0</v>
      </c>
      <c r="BX80" s="11">
        <f>IF(BX$2=$A80,0,IF(HLOOKUP(BX$2,Recipes!$H:$GI,'Production Calculator'!$A80+2,FALSE)=0,0,HLOOKUP(BX$2,Recipes!$H:$GI,'Production Calculator'!$A80+2,FALSE)*$AK80))+IF($AO80=BX$3,$AM80/VLOOKUP($AO80,Data!$A$50:$B$56,2,FALSE),0)</f>
        <v>0</v>
      </c>
      <c r="BY80" s="11">
        <f>IF(BY$2=$A80,0,IF(HLOOKUP(BY$2,Recipes!$H:$GI,'Production Calculator'!$A80+2,FALSE)=0,0,HLOOKUP(BY$2,Recipes!$H:$GI,'Production Calculator'!$A80+2,FALSE)*$AK80))+IF($AO80=BY$3,$AM80/VLOOKUP($AO80,Data!$A$50:$B$56,2,FALSE),0)</f>
        <v>0</v>
      </c>
      <c r="BZ80" s="11">
        <f>IF(BZ$2=$A80,0,IF(HLOOKUP(BZ$2,Recipes!$H:$GI,'Production Calculator'!$A80+2,FALSE)=0,0,HLOOKUP(BZ$2,Recipes!$H:$GI,'Production Calculator'!$A80+2,FALSE)*$AK80))+IF($AO80=BZ$3,$AM80/VLOOKUP($AO80,Data!$A$50:$B$56,2,FALSE),0)</f>
        <v>0</v>
      </c>
      <c r="CA80" s="11">
        <f>IF(CA$2=$A80,0,IF(HLOOKUP(CA$2,Recipes!$H:$GI,'Production Calculator'!$A80+2,FALSE)=0,0,HLOOKUP(CA$2,Recipes!$H:$GI,'Production Calculator'!$A80+2,FALSE)*$AK80))+IF($AO80=CA$3,$AM80/VLOOKUP($AO80,Data!$A$50:$B$56,2,FALSE),0)</f>
        <v>0</v>
      </c>
      <c r="CB80" s="11">
        <f>IF(CB$2=$A80,0,IF(HLOOKUP(CB$2,Recipes!$H:$GI,'Production Calculator'!$A80+2,FALSE)=0,0,HLOOKUP(CB$2,Recipes!$H:$GI,'Production Calculator'!$A80+2,FALSE)*$AK80))+IF($AO80=CB$3,$AM80/VLOOKUP($AO80,Data!$A$50:$B$56,2,FALSE),0)</f>
        <v>0</v>
      </c>
      <c r="CC80" s="11">
        <f>IF(CC$2=$A80,0,IF(HLOOKUP(CC$2,Recipes!$H:$GI,'Production Calculator'!$A80+2,FALSE)=0,0,HLOOKUP(CC$2,Recipes!$H:$GI,'Production Calculator'!$A80+2,FALSE)*$AK80))+IF($AO80=CC$3,$AM80/VLOOKUP($AO80,Data!$A$50:$B$56,2,FALSE),0)</f>
        <v>0</v>
      </c>
      <c r="CD80" s="11">
        <f>IF(CD$2=$A80,0,IF(HLOOKUP(CD$2,Recipes!$H:$GI,'Production Calculator'!$A80+2,FALSE)=0,0,HLOOKUP(CD$2,Recipes!$H:$GI,'Production Calculator'!$A80+2,FALSE)*$AK80))+IF($AO80=CD$3,$AM80/VLOOKUP($AO80,Data!$A$50:$B$56,2,FALSE),0)</f>
        <v>0</v>
      </c>
      <c r="CE80" s="11">
        <f>IF(CE$2=$A80,0,IF(HLOOKUP(CE$2,Recipes!$H:$GI,'Production Calculator'!$A80+2,FALSE)=0,0,HLOOKUP(CE$2,Recipes!$H:$GI,'Production Calculator'!$A80+2,FALSE)*$AK80))+IF($AO80=CE$3,$AM80/VLOOKUP($AO80,Data!$A$50:$B$56,2,FALSE),0)</f>
        <v>0</v>
      </c>
      <c r="CF80" s="11">
        <f>IF(CF$2=$A80,0,IF(HLOOKUP(CF$2,Recipes!$H:$GI,'Production Calculator'!$A80+2,FALSE)=0,0,HLOOKUP(CF$2,Recipes!$H:$GI,'Production Calculator'!$A80+2,FALSE)*$AK80))+IF($AO80=CF$3,$AM80/VLOOKUP($AO80,Data!$A$50:$B$56,2,FALSE),0)</f>
        <v>0</v>
      </c>
      <c r="CG80" s="11">
        <f>IF(CG$2=$A80,0,IF(HLOOKUP(CG$2,Recipes!$H:$GI,'Production Calculator'!$A80+2,FALSE)=0,0,HLOOKUP(CG$2,Recipes!$H:$GI,'Production Calculator'!$A80+2,FALSE)*$AK80))+IF($AO80=CG$3,$AM80/VLOOKUP($AO80,Data!$A$50:$B$56,2,FALSE),0)</f>
        <v>0</v>
      </c>
      <c r="CH80" s="11">
        <f>IF(CH$2=$A80,0,IF(HLOOKUP(CH$2,Recipes!$H:$GI,'Production Calculator'!$A80+2,FALSE)=0,0,HLOOKUP(CH$2,Recipes!$H:$GI,'Production Calculator'!$A80+2,FALSE)*$AK80))+IF($AO80=CH$3,$AM80/VLOOKUP($AO80,Data!$A$50:$B$56,2,FALSE),0)</f>
        <v>0</v>
      </c>
      <c r="CI80" s="11">
        <f>IF(CI$2=$A80,0,IF(HLOOKUP(CI$2,Recipes!$H:$GI,'Production Calculator'!$A80+2,FALSE)=0,0,HLOOKUP(CI$2,Recipes!$H:$GI,'Production Calculator'!$A80+2,FALSE)*$AK80))+IF($AO80=CI$3,$AM80/VLOOKUP($AO80,Data!$A$50:$B$56,2,FALSE),0)</f>
        <v>0</v>
      </c>
      <c r="CJ80" s="11">
        <f>IF(CJ$2=$A80,0,IF(HLOOKUP(CJ$2,Recipes!$H:$GI,'Production Calculator'!$A80+2,FALSE)=0,0,HLOOKUP(CJ$2,Recipes!$H:$GI,'Production Calculator'!$A80+2,FALSE)*$AK80))+IF($AO80=CJ$3,$AM80/VLOOKUP($AO80,Data!$A$50:$B$56,2,FALSE),0)</f>
        <v>0</v>
      </c>
      <c r="CK80" s="11">
        <f>IF(CK$2=$A80,0,IF(HLOOKUP(CK$2,Recipes!$H:$GI,'Production Calculator'!$A80+2,FALSE)=0,0,HLOOKUP(CK$2,Recipes!$H:$GI,'Production Calculator'!$A80+2,FALSE)*$AK80))+IF($AO80=CK$3,$AM80/VLOOKUP($AO80,Data!$A$50:$B$56,2,FALSE),0)</f>
        <v>0</v>
      </c>
      <c r="CL80" s="11">
        <f>IF(CL$2=$A80,0,IF(HLOOKUP(CL$2,Recipes!$H:$GI,'Production Calculator'!$A80+2,FALSE)=0,0,HLOOKUP(CL$2,Recipes!$H:$GI,'Production Calculator'!$A80+2,FALSE)*$AK80))+IF($AO80=CL$3,$AM80/VLOOKUP($AO80,Data!$A$50:$B$56,2,FALSE),0)</f>
        <v>0</v>
      </c>
      <c r="CM80" s="11">
        <f>IF(CM$2=$A80,0,IF(HLOOKUP(CM$2,Recipes!$H:$GI,'Production Calculator'!$A80+2,FALSE)=0,0,HLOOKUP(CM$2,Recipes!$H:$GI,'Production Calculator'!$A80+2,FALSE)*$AK80))+IF($AO80=CM$3,$AM80/VLOOKUP($AO80,Data!$A$50:$B$56,2,FALSE),0)</f>
        <v>0</v>
      </c>
      <c r="CN80" s="11">
        <f>IF(CN$2=$A80,0,IF(HLOOKUP(CN$2,Recipes!$H:$GI,'Production Calculator'!$A80+2,FALSE)=0,0,HLOOKUP(CN$2,Recipes!$H:$GI,'Production Calculator'!$A80+2,FALSE)*$AK80))+IF($AO80=CN$3,$AM80/VLOOKUP($AO80,Data!$A$50:$B$56,2,FALSE),0)</f>
        <v>0</v>
      </c>
      <c r="CO80" s="11">
        <f>IF(CO$2=$A80,0,IF(HLOOKUP(CO$2,Recipes!$H:$GI,'Production Calculator'!$A80+2,FALSE)=0,0,HLOOKUP(CO$2,Recipes!$H:$GI,'Production Calculator'!$A80+2,FALSE)*$AK80))+IF($AO80=CO$3,$AM80/VLOOKUP($AO80,Data!$A$50:$B$56,2,FALSE),0)</f>
        <v>0</v>
      </c>
      <c r="CP80" s="11">
        <f>IF(CP$2=$A80,0,IF(HLOOKUP(CP$2,Recipes!$H:$GI,'Production Calculator'!$A80+2,FALSE)=0,0,HLOOKUP(CP$2,Recipes!$H:$GI,'Production Calculator'!$A80+2,FALSE)*$AK80))+IF($AO80=CP$3,$AM80/VLOOKUP($AO80,Data!$A$50:$B$56,2,FALSE),0)</f>
        <v>0</v>
      </c>
      <c r="CQ80" s="11">
        <f>IF(CQ$2=$A80,0,IF(HLOOKUP(CQ$2,Recipes!$H:$GI,'Production Calculator'!$A80+2,FALSE)=0,0,HLOOKUP(CQ$2,Recipes!$H:$GI,'Production Calculator'!$A80+2,FALSE)*$AK80))+IF($AO80=CQ$3,$AM80/VLOOKUP($AO80,Data!$A$50:$B$56,2,FALSE),0)</f>
        <v>0</v>
      </c>
      <c r="CR80" s="11">
        <f>IF(CR$2=$A80,0,IF(HLOOKUP(CR$2,Recipes!$H:$GI,'Production Calculator'!$A80+2,FALSE)=0,0,HLOOKUP(CR$2,Recipes!$H:$GI,'Production Calculator'!$A80+2,FALSE)*$AK80))+IF($AO80=CR$3,$AM80/VLOOKUP($AO80,Data!$A$50:$B$56,2,FALSE),0)</f>
        <v>0</v>
      </c>
      <c r="CS80" s="11">
        <f>IF(CS$2=$A80,0,IF(HLOOKUP(CS$2,Recipes!$H:$GI,'Production Calculator'!$A80+2,FALSE)=0,0,HLOOKUP(CS$2,Recipes!$H:$GI,'Production Calculator'!$A80+2,FALSE)*$AK80))+IF($AO80=CS$3,$AM80/VLOOKUP($AO80,Data!$A$50:$B$56,2,FALSE),0)</f>
        <v>0</v>
      </c>
      <c r="CT80" s="11">
        <f>IF(CT$2=$A80,0,IF(HLOOKUP(CT$2,Recipes!$H:$GI,'Production Calculator'!$A80+2,FALSE)=0,0,HLOOKUP(CT$2,Recipes!$H:$GI,'Production Calculator'!$A80+2,FALSE)*$AK80))+IF($AO80=CT$3,$AM80/VLOOKUP($AO80,Data!$A$50:$B$56,2,FALSE),0)</f>
        <v>0</v>
      </c>
      <c r="CU80" s="11">
        <f>IF(CU$2=$A80,0,IF(HLOOKUP(CU$2,Recipes!$H:$GI,'Production Calculator'!$A80+2,FALSE)=0,0,HLOOKUP(CU$2,Recipes!$H:$GI,'Production Calculator'!$A80+2,FALSE)*$AK80))+IF($AO80=CU$3,$AM80/VLOOKUP($AO80,Data!$A$50:$B$56,2,FALSE),0)</f>
        <v>0</v>
      </c>
      <c r="CV80" s="11">
        <f>IF(CV$2=$A80,0,IF(HLOOKUP(CV$2,Recipes!$H:$GI,'Production Calculator'!$A80+2,FALSE)=0,0,HLOOKUP(CV$2,Recipes!$H:$GI,'Production Calculator'!$A80+2,FALSE)*$AK80))+IF($AO80=CV$3,$AM80/VLOOKUP($AO80,Data!$A$50:$B$56,2,FALSE),0)</f>
        <v>0</v>
      </c>
      <c r="CW80" s="11">
        <f>IF(CW$2=$A80,0,IF(HLOOKUP(CW$2,Recipes!$H:$GI,'Production Calculator'!$A80+2,FALSE)=0,0,HLOOKUP(CW$2,Recipes!$H:$GI,'Production Calculator'!$A80+2,FALSE)*$AK80))+IF($AO80=CW$3,$AM80/VLOOKUP($AO80,Data!$A$50:$B$56,2,FALSE),0)</f>
        <v>0</v>
      </c>
      <c r="CX80" s="11">
        <f>IF(CX$2=$A80,0,IF(HLOOKUP(CX$2,Recipes!$H:$GI,'Production Calculator'!$A80+2,FALSE)=0,0,HLOOKUP(CX$2,Recipes!$H:$GI,'Production Calculator'!$A80+2,FALSE)*$AK80))+IF($AO80=CX$3,$AM80/VLOOKUP($AO80,Data!$A$50:$B$56,2,FALSE),0)</f>
        <v>0</v>
      </c>
      <c r="CY80" s="11">
        <f>IF(CY$2=$A80,0,IF(HLOOKUP(CY$2,Recipes!$H:$GI,'Production Calculator'!$A80+2,FALSE)=0,0,HLOOKUP(CY$2,Recipes!$H:$GI,'Production Calculator'!$A80+2,FALSE)*$AK80))+IF($AO80=CY$3,$AM80/VLOOKUP($AO80,Data!$A$50:$B$56,2,FALSE),0)</f>
        <v>0</v>
      </c>
      <c r="CZ80" s="11">
        <f>IF(CZ$2=$A80,0,IF(HLOOKUP(CZ$2,Recipes!$H:$GI,'Production Calculator'!$A80+2,FALSE)=0,0,HLOOKUP(CZ$2,Recipes!$H:$GI,'Production Calculator'!$A80+2,FALSE)*$AK80))+IF($AO80=CZ$3,$AM80/VLOOKUP($AO80,Data!$A$50:$B$56,2,FALSE),0)</f>
        <v>0</v>
      </c>
      <c r="DA80" s="11">
        <f>IF(DA$2=$A80,0,IF(HLOOKUP(DA$2,Recipes!$H:$GI,'Production Calculator'!$A80+2,FALSE)=0,0,HLOOKUP(DA$2,Recipes!$H:$GI,'Production Calculator'!$A80+2,FALSE)*$AK80))+IF($AO80=DA$3,$AM80/VLOOKUP($AO80,Data!$A$50:$B$56,2,FALSE),0)</f>
        <v>0</v>
      </c>
      <c r="DB80" s="11">
        <f>IF(DB$2=$A80,0,IF(HLOOKUP(DB$2,Recipes!$H:$GI,'Production Calculator'!$A80+2,FALSE)=0,0,HLOOKUP(DB$2,Recipes!$H:$GI,'Production Calculator'!$A80+2,FALSE)*$AK80))+IF($AO80=DB$3,$AM80/VLOOKUP($AO80,Data!$A$50:$B$56,2,FALSE),0)</f>
        <v>0</v>
      </c>
      <c r="DC80" s="11">
        <f>IF(DC$2=$A80,0,IF(HLOOKUP(DC$2,Recipes!$H:$GI,'Production Calculator'!$A80+2,FALSE)=0,0,HLOOKUP(DC$2,Recipes!$H:$GI,'Production Calculator'!$A80+2,FALSE)*$AK80))+IF($AO80=DC$3,$AM80/VLOOKUP($AO80,Data!$A$50:$B$56,2,FALSE),0)</f>
        <v>0</v>
      </c>
      <c r="DD80" s="11">
        <f>IF(DD$2=$A80,0,IF(HLOOKUP(DD$2,Recipes!$H:$GI,'Production Calculator'!$A80+2,FALSE)=0,0,HLOOKUP(DD$2,Recipes!$H:$GI,'Production Calculator'!$A80+2,FALSE)*$AK80))+IF($AO80=DD$3,$AM80/VLOOKUP($AO80,Data!$A$50:$B$56,2,FALSE),0)</f>
        <v>0</v>
      </c>
      <c r="DE80" s="11">
        <f>IF(DE$2=$A80,0,IF(HLOOKUP(DE$2,Recipes!$H:$GI,'Production Calculator'!$A80+2,FALSE)=0,0,HLOOKUP(DE$2,Recipes!$H:$GI,'Production Calculator'!$A80+2,FALSE)*$AK80))+IF($AO80=DE$3,$AM80/VLOOKUP($AO80,Data!$A$50:$B$56,2,FALSE),0)</f>
        <v>0</v>
      </c>
      <c r="DF80" s="11">
        <f>IF(DF$2=$A80,0,IF(HLOOKUP(DF$2,Recipes!$H:$GI,'Production Calculator'!$A80+2,FALSE)=0,0,HLOOKUP(DF$2,Recipes!$H:$GI,'Production Calculator'!$A80+2,FALSE)*$AK80))+IF($AO80=DF$3,$AM80/VLOOKUP($AO80,Data!$A$50:$B$56,2,FALSE),0)</f>
        <v>0</v>
      </c>
      <c r="DG80" s="11">
        <f>IF(DG$2=$A80,0,IF(HLOOKUP(DG$2,Recipes!$H:$GI,'Production Calculator'!$A80+2,FALSE)=0,0,HLOOKUP(DG$2,Recipes!$H:$GI,'Production Calculator'!$A80+2,FALSE)*$AK80))+IF($AO80=DG$3,$AM80/VLOOKUP($AO80,Data!$A$50:$B$56,2,FALSE),0)</f>
        <v>0</v>
      </c>
      <c r="DH80" s="11">
        <f>IF(DH$2=$A80,0,IF(HLOOKUP(DH$2,Recipes!$H:$GI,'Production Calculator'!$A80+2,FALSE)=0,0,HLOOKUP(DH$2,Recipes!$H:$GI,'Production Calculator'!$A80+2,FALSE)*$AK80))+IF($AO80=DH$3,$AM80/VLOOKUP($AO80,Data!$A$50:$B$56,2,FALSE),0)</f>
        <v>0</v>
      </c>
      <c r="DI80" s="11">
        <f>IF(DI$2=$A80,0,IF(HLOOKUP(DI$2,Recipes!$H:$GI,'Production Calculator'!$A80+2,FALSE)=0,0,HLOOKUP(DI$2,Recipes!$H:$GI,'Production Calculator'!$A80+2,FALSE)*$AK80))+IF($AO80=DI$3,$AM80/VLOOKUP($AO80,Data!$A$50:$B$56,2,FALSE),0)</f>
        <v>0</v>
      </c>
      <c r="DJ80" s="11">
        <f>IF(DJ$2=$A80,0,IF(HLOOKUP(DJ$2,Recipes!$H:$GI,'Production Calculator'!$A80+2,FALSE)=0,0,HLOOKUP(DJ$2,Recipes!$H:$GI,'Production Calculator'!$A80+2,FALSE)*$AK80))+IF($AO80=DJ$3,$AM80/VLOOKUP($AO80,Data!$A$50:$B$56,2,FALSE),0)</f>
        <v>0</v>
      </c>
      <c r="DK80" s="11">
        <f>IF(DK$2=$A80,0,IF(HLOOKUP(DK$2,Recipes!$H:$GI,'Production Calculator'!$A80+2,FALSE)=0,0,HLOOKUP(DK$2,Recipes!$H:$GI,'Production Calculator'!$A80+2,FALSE)*$AK80))+IF($AO80=DK$3,$AM80/VLOOKUP($AO80,Data!$A$50:$B$56,2,FALSE),0)</f>
        <v>0</v>
      </c>
      <c r="DL80" s="11">
        <f>IF(DL$2=$A80,0,IF(HLOOKUP(DL$2,Recipes!$H:$GI,'Production Calculator'!$A80+2,FALSE)=0,0,HLOOKUP(DL$2,Recipes!$H:$GI,'Production Calculator'!$A80+2,FALSE)*$AK80))+IF($AO80=DL$3,$AM80/VLOOKUP($AO80,Data!$A$50:$B$56,2,FALSE),0)</f>
        <v>0</v>
      </c>
      <c r="DM80" s="11">
        <f>IF(DM$2=$A80,0,IF(HLOOKUP(DM$2,Recipes!$H:$GI,'Production Calculator'!$A80+2,FALSE)=0,0,HLOOKUP(DM$2,Recipes!$H:$GI,'Production Calculator'!$A80+2,FALSE)*$AK80))+IF($AO80=DM$3,$AM80/VLOOKUP($AO80,Data!$A$50:$B$56,2,FALSE),0)</f>
        <v>0</v>
      </c>
      <c r="DN80" s="11">
        <f>IF(DN$2=$A80,0,IF(HLOOKUP(DN$2,Recipes!$H:$GI,'Production Calculator'!$A80+2,FALSE)=0,0,HLOOKUP(DN$2,Recipes!$H:$GI,'Production Calculator'!$A80+2,FALSE)*$AK80))+IF($AO80=DN$3,$AM80/VLOOKUP($AO80,Data!$A$50:$B$56,2,FALSE),0)</f>
        <v>0</v>
      </c>
      <c r="DO80" s="11">
        <f>IF(DO$2=$A80,0,IF(HLOOKUP(DO$2,Recipes!$H:$GI,'Production Calculator'!$A80+2,FALSE)=0,0,HLOOKUP(DO$2,Recipes!$H:$GI,'Production Calculator'!$A80+2,FALSE)*$AK80))+IF($AO80=DO$3,$AM80/VLOOKUP($AO80,Data!$A$50:$B$56,2,FALSE),0)</f>
        <v>0</v>
      </c>
      <c r="DP80" s="11">
        <f>IF(DP$2=$A80,0,IF(HLOOKUP(DP$2,Recipes!$H:$GI,'Production Calculator'!$A80+2,FALSE)=0,0,HLOOKUP(DP$2,Recipes!$H:$GI,'Production Calculator'!$A80+2,FALSE)*$AK80))+IF($AO80=DP$3,$AM80/VLOOKUP($AO80,Data!$A$50:$B$56,2,FALSE),0)</f>
        <v>0</v>
      </c>
      <c r="DQ80" s="11">
        <f>IF(DQ$2=$A80,0,IF(HLOOKUP(DQ$2,Recipes!$H:$GI,'Production Calculator'!$A80+2,FALSE)=0,0,HLOOKUP(DQ$2,Recipes!$H:$GI,'Production Calculator'!$A80+2,FALSE)*$AK80))+IF($AO80=DQ$3,$AM80/VLOOKUP($AO80,Data!$A$50:$B$56,2,FALSE),0)</f>
        <v>0</v>
      </c>
      <c r="DR80" s="11">
        <f>IF(DR$2=$A80,0,IF(HLOOKUP(DR$2,Recipes!$H:$GI,'Production Calculator'!$A80+2,FALSE)=0,0,HLOOKUP(DR$2,Recipes!$H:$GI,'Production Calculator'!$A80+2,FALSE)*$AK80))+IF($AO80=DR$3,$AM80/VLOOKUP($AO80,Data!$A$50:$B$56,2,FALSE),0)</f>
        <v>0</v>
      </c>
      <c r="DS80" s="11">
        <f>IF(DS$2=$A80,0,IF(HLOOKUP(DS$2,Recipes!$H:$GI,'Production Calculator'!$A80+2,FALSE)=0,0,HLOOKUP(DS$2,Recipes!$H:$GI,'Production Calculator'!$A80+2,FALSE)*$AK80))+IF($AO80=DS$3,$AM80/VLOOKUP($AO80,Data!$A$50:$B$56,2,FALSE),0)</f>
        <v>0</v>
      </c>
      <c r="DT80" s="11">
        <f>IF(DT$2=$A80,0,IF(HLOOKUP(DT$2,Recipes!$H:$GI,'Production Calculator'!$A80+2,FALSE)=0,0,HLOOKUP(DT$2,Recipes!$H:$GI,'Production Calculator'!$A80+2,FALSE)*$AK80))+IF($AO80=DT$3,$AM80/VLOOKUP($AO80,Data!$A$50:$B$56,2,FALSE),0)</f>
        <v>0</v>
      </c>
      <c r="DU80" s="11">
        <f>IF(DU$2=$A80,0,IF(HLOOKUP(DU$2,Recipes!$H:$GI,'Production Calculator'!$A80+2,FALSE)=0,0,HLOOKUP(DU$2,Recipes!$H:$GI,'Production Calculator'!$A80+2,FALSE)*$AK80))+IF($AO80=DU$3,$AM80/VLOOKUP($AO80,Data!$A$50:$B$56,2,FALSE),0)</f>
        <v>0</v>
      </c>
      <c r="DV80" s="11">
        <f>IF(DV$2=$A80,0,IF(HLOOKUP(DV$2,Recipes!$H:$GI,'Production Calculator'!$A80+2,FALSE)=0,0,HLOOKUP(DV$2,Recipes!$H:$GI,'Production Calculator'!$A80+2,FALSE)*$AK80))+IF($AO80=DV$3,$AM80/VLOOKUP($AO80,Data!$A$50:$B$56,2,FALSE),0)</f>
        <v>0</v>
      </c>
      <c r="DW80" s="11">
        <f>IF(DW$2=$A80,0,IF(HLOOKUP(DW$2,Recipes!$H:$GI,'Production Calculator'!$A80+2,FALSE)=0,0,HLOOKUP(DW$2,Recipes!$H:$GI,'Production Calculator'!$A80+2,FALSE)*$AK80))+IF($AO80=DW$3,$AM80/VLOOKUP($AO80,Data!$A$50:$B$56,2,FALSE),0)</f>
        <v>0</v>
      </c>
      <c r="DX80" s="11">
        <f>IF(DX$2=$A80,0,IF(HLOOKUP(DX$2,Recipes!$H:$GI,'Production Calculator'!$A80+2,FALSE)=0,0,HLOOKUP(DX$2,Recipes!$H:$GI,'Production Calculator'!$A80+2,FALSE)*$AK80))+IF($AO80=DX$3,$AM80/VLOOKUP($AO80,Data!$A$50:$B$56,2,FALSE),0)</f>
        <v>0</v>
      </c>
      <c r="DY80" s="11">
        <f>IF(DY$2=$A80,0,IF(HLOOKUP(DY$2,Recipes!$H:$GI,'Production Calculator'!$A80+2,FALSE)=0,0,HLOOKUP(DY$2,Recipes!$H:$GI,'Production Calculator'!$A80+2,FALSE)*$AK80))+IF($AO80=DY$3,$AM80/VLOOKUP($AO80,Data!$A$50:$B$56,2,FALSE),0)</f>
        <v>0</v>
      </c>
      <c r="DZ80" s="11">
        <f>IF(DZ$2=$A80,0,IF(HLOOKUP(DZ$2,Recipes!$H:$GI,'Production Calculator'!$A80+2,FALSE)=0,0,HLOOKUP(DZ$2,Recipes!$H:$GI,'Production Calculator'!$A80+2,FALSE)*$AK80))+IF($AO80=DZ$3,$AM80/VLOOKUP($AO80,Data!$A$50:$B$56,2,FALSE),0)</f>
        <v>0</v>
      </c>
      <c r="EA80" s="11">
        <f>IF(EA$2=$A80,0,IF(HLOOKUP(EA$2,Recipes!$H:$GI,'Production Calculator'!$A80+2,FALSE)=0,0,HLOOKUP(EA$2,Recipes!$H:$GI,'Production Calculator'!$A80+2,FALSE)*$AK80))+IF($AO80=EA$3,$AM80/VLOOKUP($AO80,Data!$A$50:$B$56,2,FALSE),0)</f>
        <v>0</v>
      </c>
      <c r="EB80" s="11">
        <f>IF(EB$2=$A80,0,IF(HLOOKUP(EB$2,Recipes!$H:$GI,'Production Calculator'!$A80+2,FALSE)=0,0,HLOOKUP(EB$2,Recipes!$H:$GI,'Production Calculator'!$A80+2,FALSE)*$AK80))+IF($AO80=EB$3,$AM80/VLOOKUP($AO80,Data!$A$50:$B$56,2,FALSE),0)</f>
        <v>0</v>
      </c>
      <c r="EC80" s="11">
        <f>IF(EC$2=$A80,0,IF(HLOOKUP(EC$2,Recipes!$H:$GI,'Production Calculator'!$A80+2,FALSE)=0,0,HLOOKUP(EC$2,Recipes!$H:$GI,'Production Calculator'!$A80+2,FALSE)*$AK80))+IF($AO80=EC$3,$AM80/VLOOKUP($AO80,Data!$A$50:$B$56,2,FALSE),0)</f>
        <v>0</v>
      </c>
      <c r="ED80" s="11">
        <f>IF(ED$2=$A80,0,IF(HLOOKUP(ED$2,Recipes!$H:$GI,'Production Calculator'!$A80+2,FALSE)=0,0,HLOOKUP(ED$2,Recipes!$H:$GI,'Production Calculator'!$A80+2,FALSE)*$AK80))+IF($AO80=ED$3,$AM80/VLOOKUP($AO80,Data!$A$50:$B$56,2,FALSE),0)</f>
        <v>0</v>
      </c>
      <c r="EE80" s="11">
        <f>IF(EE$2=$A80,0,IF(HLOOKUP(EE$2,Recipes!$H:$GI,'Production Calculator'!$A80+2,FALSE)=0,0,HLOOKUP(EE$2,Recipes!$H:$GI,'Production Calculator'!$A80+2,FALSE)*$AK80))+IF($AO80=EE$3,$AM80/VLOOKUP($AO80,Data!$A$50:$B$56,2,FALSE),0)</f>
        <v>0</v>
      </c>
      <c r="EF80" s="11">
        <f>IF(EF$2=$A80,0,IF(HLOOKUP(EF$2,Recipes!$H:$GI,'Production Calculator'!$A80+2,FALSE)=0,0,HLOOKUP(EF$2,Recipes!$H:$GI,'Production Calculator'!$A80+2,FALSE)*$AK80))+IF($AO80=EF$3,$AM80/VLOOKUP($AO80,Data!$A$50:$B$56,2,FALSE),0)</f>
        <v>0</v>
      </c>
      <c r="EG80" s="11">
        <f>IF(EG$2=$A80,0,IF(HLOOKUP(EG$2,Recipes!$H:$GI,'Production Calculator'!$A80+2,FALSE)=0,0,HLOOKUP(EG$2,Recipes!$H:$GI,'Production Calculator'!$A80+2,FALSE)*$AK80))+IF($AO80=EG$3,$AM80/VLOOKUP($AO80,Data!$A$50:$B$56,2,FALSE),0)</f>
        <v>0</v>
      </c>
      <c r="EH80" s="11">
        <f>IF(EH$2=$A80,0,IF(HLOOKUP(EH$2,Recipes!$H:$GI,'Production Calculator'!$A80+2,FALSE)=0,0,HLOOKUP(EH$2,Recipes!$H:$GI,'Production Calculator'!$A80+2,FALSE)*$AK80))+IF($AO80=EH$3,$AM80/VLOOKUP($AO80,Data!$A$50:$B$56,2,FALSE),0)</f>
        <v>0</v>
      </c>
      <c r="EI80" s="11">
        <f>IF(EI$2=$A80,0,IF(HLOOKUP(EI$2,Recipes!$H:$GI,'Production Calculator'!$A80+2,FALSE)=0,0,HLOOKUP(EI$2,Recipes!$H:$GI,'Production Calculator'!$A80+2,FALSE)*$AK80))+IF($AO80=EI$3,$AM80/VLOOKUP($AO80,Data!$A$50:$B$56,2,FALSE),0)</f>
        <v>0</v>
      </c>
      <c r="EJ80" s="11">
        <f>IF(EJ$2=$A80,0,IF(HLOOKUP(EJ$2,Recipes!$H:$GI,'Production Calculator'!$A80+2,FALSE)=0,0,HLOOKUP(EJ$2,Recipes!$H:$GI,'Production Calculator'!$A80+2,FALSE)*$AK80))+IF($AO80=EJ$3,$AM80/VLOOKUP($AO80,Data!$A$50:$B$56,2,FALSE),0)</f>
        <v>0</v>
      </c>
      <c r="EK80" s="11">
        <f>IF(EK$2=$A80,0,IF(HLOOKUP(EK$2,Recipes!$H:$GI,'Production Calculator'!$A80+2,FALSE)=0,0,HLOOKUP(EK$2,Recipes!$H:$GI,'Production Calculator'!$A80+2,FALSE)*$AK80))+IF($AO80=EK$3,$AM80/VLOOKUP($AO80,Data!$A$50:$B$56,2,FALSE),0)</f>
        <v>0</v>
      </c>
      <c r="EL80" s="11">
        <f>IF(EL$2=$A80,0,IF(HLOOKUP(EL$2,Recipes!$H:$GI,'Production Calculator'!$A80+2,FALSE)=0,0,HLOOKUP(EL$2,Recipes!$H:$GI,'Production Calculator'!$A80+2,FALSE)*$AK80))+IF($AO80=EL$3,$AM80/VLOOKUP($AO80,Data!$A$50:$B$56,2,FALSE),0)</f>
        <v>0</v>
      </c>
      <c r="EM80" s="11">
        <f>IF(EM$2=$A80,0,IF(HLOOKUP(EM$2,Recipes!$H:$GI,'Production Calculator'!$A80+2,FALSE)=0,0,HLOOKUP(EM$2,Recipes!$H:$GI,'Production Calculator'!$A80+2,FALSE)*$AK80))+IF($AO80=EM$3,$AM80/VLOOKUP($AO80,Data!$A$50:$B$56,2,FALSE),0)</f>
        <v>0</v>
      </c>
      <c r="EN80" s="11">
        <f>IF(EN$2=$A80,0,IF(HLOOKUP(EN$2,Recipes!$H:$GI,'Production Calculator'!$A80+2,FALSE)=0,0,HLOOKUP(EN$2,Recipes!$H:$GI,'Production Calculator'!$A80+2,FALSE)*$AK80))+IF($AO80=EN$3,$AM80/VLOOKUP($AO80,Data!$A$50:$B$56,2,FALSE),0)</f>
        <v>0</v>
      </c>
      <c r="EO80" s="11">
        <f>IF(EO$2=$A80,0,IF(HLOOKUP(EO$2,Recipes!$H:$GI,'Production Calculator'!$A80+2,FALSE)=0,0,HLOOKUP(EO$2,Recipes!$H:$GI,'Production Calculator'!$A80+2,FALSE)*$AK80))+IF($AO80=EO$3,$AM80/VLOOKUP($AO80,Data!$A$50:$B$56,2,FALSE),0)</f>
        <v>0</v>
      </c>
      <c r="EP80" s="11">
        <f>IF(EP$2=$A80,0,IF(HLOOKUP(EP$2,Recipes!$H:$GI,'Production Calculator'!$A80+2,FALSE)=0,0,HLOOKUP(EP$2,Recipes!$H:$GI,'Production Calculator'!$A80+2,FALSE)*$AK80))+IF($AO80=EP$3,$AM80/VLOOKUP($AO80,Data!$A$50:$B$56,2,FALSE),0)</f>
        <v>0</v>
      </c>
      <c r="EQ80" s="11">
        <f>IF(EQ$2=$A80,0,IF(HLOOKUP(EQ$2,Recipes!$H:$GI,'Production Calculator'!$A80+2,FALSE)=0,0,HLOOKUP(EQ$2,Recipes!$H:$GI,'Production Calculator'!$A80+2,FALSE)*$AK80))+IF($AO80=EQ$3,$AM80/VLOOKUP($AO80,Data!$A$50:$B$56,2,FALSE),0)</f>
        <v>0</v>
      </c>
      <c r="ER80" s="11">
        <f>IF(ER$2=$A80,0,IF(HLOOKUP(ER$2,Recipes!$H:$GI,'Production Calculator'!$A80+2,FALSE)=0,0,HLOOKUP(ER$2,Recipes!$H:$GI,'Production Calculator'!$A80+2,FALSE)*$AK80))+IF($AO80=ER$3,$AM80/VLOOKUP($AO80,Data!$A$50:$B$56,2,FALSE),0)</f>
        <v>0</v>
      </c>
      <c r="ES80" s="11">
        <f>IF(ES$2=$A80,0,IF(HLOOKUP(ES$2,Recipes!$H:$GI,'Production Calculator'!$A80+2,FALSE)=0,0,HLOOKUP(ES$2,Recipes!$H:$GI,'Production Calculator'!$A80+2,FALSE)*$AK80))+IF($AO80=ES$3,$AM80/VLOOKUP($AO80,Data!$A$50:$B$56,2,FALSE),0)</f>
        <v>0</v>
      </c>
      <c r="ET80" s="11">
        <f>IF(ET$2=$A80,0,IF(HLOOKUP(ET$2,Recipes!$H:$GI,'Production Calculator'!$A80+2,FALSE)=0,0,HLOOKUP(ET$2,Recipes!$H:$GI,'Production Calculator'!$A80+2,FALSE)*$AK80))+IF($AO80=ET$3,$AM80/VLOOKUP($AO80,Data!$A$50:$B$56,2,FALSE),0)</f>
        <v>0</v>
      </c>
      <c r="EU80" s="11">
        <f>IF(EU$2=$A80,0,IF(HLOOKUP(EU$2,Recipes!$H:$GI,'Production Calculator'!$A80+2,FALSE)=0,0,HLOOKUP(EU$2,Recipes!$H:$GI,'Production Calculator'!$A80+2,FALSE)*$AK80))+IF($AO80=EU$3,$AM80/VLOOKUP($AO80,Data!$A$50:$B$56,2,FALSE),0)</f>
        <v>0</v>
      </c>
      <c r="EV80" s="11">
        <f>IF(EV$2=$A80,0,IF(HLOOKUP(EV$2,Recipes!$H:$GI,'Production Calculator'!$A80+2,FALSE)=0,0,HLOOKUP(EV$2,Recipes!$H:$GI,'Production Calculator'!$A80+2,FALSE)*$AK80))+IF($AO80=EV$3,$AM80/VLOOKUP($AO80,Data!$A$50:$B$56,2,FALSE),0)</f>
        <v>0</v>
      </c>
      <c r="EW80" s="11">
        <f>IF(EW$2=$A80,0,IF(HLOOKUP(EW$2,Recipes!$H:$GI,'Production Calculator'!$A80+2,FALSE)=0,0,HLOOKUP(EW$2,Recipes!$H:$GI,'Production Calculator'!$A80+2,FALSE)*$AK80))+IF($AO80=EW$3,$AM80/VLOOKUP($AO80,Data!$A$50:$B$56,2,FALSE),0)</f>
        <v>0</v>
      </c>
      <c r="EX80" s="11">
        <f>IF(EX$2=$A80,0,IF(HLOOKUP(EX$2,Recipes!$H:$GI,'Production Calculator'!$A80+2,FALSE)=0,0,HLOOKUP(EX$2,Recipes!$H:$GI,'Production Calculator'!$A80+2,FALSE)*$AK80))+IF($AO80=EX$3,$AM80/VLOOKUP($AO80,Data!$A$50:$B$56,2,FALSE),0)</f>
        <v>0</v>
      </c>
      <c r="EY80" s="11">
        <f>IF(EY$2=$A80,0,IF(HLOOKUP(EY$2,Recipes!$H:$GI,'Production Calculator'!$A80+2,FALSE)=0,0,HLOOKUP(EY$2,Recipes!$H:$GI,'Production Calculator'!$A80+2,FALSE)*$AK80))+IF($AO80=EY$3,$AM80/VLOOKUP($AO80,Data!$A$50:$B$56,2,FALSE),0)</f>
        <v>0</v>
      </c>
      <c r="EZ80" s="11">
        <f>IF(EZ$2=$A80,0,IF(HLOOKUP(EZ$2,Recipes!$H:$GI,'Production Calculator'!$A80+2,FALSE)=0,0,HLOOKUP(EZ$2,Recipes!$H:$GI,'Production Calculator'!$A80+2,FALSE)*$AK80))+IF($AO80=EZ$3,$AM80/VLOOKUP($AO80,Data!$A$50:$B$56,2,FALSE),0)</f>
        <v>0</v>
      </c>
      <c r="FA80" s="11">
        <f>IF(FA$2=$A80,0,IF(HLOOKUP(FA$2,Recipes!$H:$GI,'Production Calculator'!$A80+2,FALSE)=0,0,HLOOKUP(FA$2,Recipes!$H:$GI,'Production Calculator'!$A80+2,FALSE)*$AK80))+IF($AO80=FA$3,$AM80/VLOOKUP($AO80,Data!$A$50:$B$56,2,FALSE),0)</f>
        <v>0</v>
      </c>
      <c r="FB80" s="11">
        <f>IF(FB$2=$A80,0,IF(HLOOKUP(FB$2,Recipes!$H:$GI,'Production Calculator'!$A80+2,FALSE)=0,0,HLOOKUP(FB$2,Recipes!$H:$GI,'Production Calculator'!$A80+2,FALSE)*$AK80))+IF($AO80=FB$3,$AM80/VLOOKUP($AO80,Data!$A$50:$B$56,2,FALSE),0)</f>
        <v>0</v>
      </c>
      <c r="FC80" s="11">
        <f>IF(FC$2=$A80,0,IF(HLOOKUP(FC$2,Recipes!$H:$GI,'Production Calculator'!$A80+2,FALSE)=0,0,HLOOKUP(FC$2,Recipes!$H:$GI,'Production Calculator'!$A80+2,FALSE)*$AK80))+IF($AO80=FC$3,$AM80/VLOOKUP($AO80,Data!$A$50:$B$56,2,FALSE),0)</f>
        <v>0</v>
      </c>
      <c r="FD80" s="11">
        <f>IF(FD$2=$A80,0,IF(HLOOKUP(FD$2,Recipes!$H:$GI,'Production Calculator'!$A80+2,FALSE)=0,0,HLOOKUP(FD$2,Recipes!$H:$GI,'Production Calculator'!$A80+2,FALSE)*$AK80))+IF($AO80=FD$3,$AM80/VLOOKUP($AO80,Data!$A$50:$B$56,2,FALSE),0)</f>
        <v>0</v>
      </c>
      <c r="FE80" s="11">
        <f>IF(FE$2=$A80,0,IF(HLOOKUP(FE$2,Recipes!$H:$GI,'Production Calculator'!$A80+2,FALSE)=0,0,HLOOKUP(FE$2,Recipes!$H:$GI,'Production Calculator'!$A80+2,FALSE)*$AK80))+IF($AO80=FE$3,$AM80/VLOOKUP($AO80,Data!$A$50:$B$56,2,FALSE),0)</f>
        <v>0</v>
      </c>
      <c r="FF80" s="11">
        <f>IF(FF$2=$A80,0,IF(HLOOKUP(FF$2,Recipes!$H:$GI,'Production Calculator'!$A80+2,FALSE)=0,0,HLOOKUP(FF$2,Recipes!$H:$GI,'Production Calculator'!$A80+2,FALSE)*$AK80))+IF($AO80=FF$3,$AM80/VLOOKUP($AO80,Data!$A$50:$B$56,2,FALSE),0)</f>
        <v>0</v>
      </c>
      <c r="FG80" s="11">
        <f>IF(FG$2=$A80,0,IF(HLOOKUP(FG$2,Recipes!$H:$GI,'Production Calculator'!$A80+2,FALSE)=0,0,HLOOKUP(FG$2,Recipes!$H:$GI,'Production Calculator'!$A80+2,FALSE)*$AK80))+IF($AO80=FG$3,$AM80/VLOOKUP($AO80,Data!$A$50:$B$56,2,FALSE),0)</f>
        <v>0</v>
      </c>
      <c r="FH80" s="11">
        <f>IF(FH$2=$A80,0,IF(HLOOKUP(FH$2,Recipes!$H:$GI,'Production Calculator'!$A80+2,FALSE)=0,0,HLOOKUP(FH$2,Recipes!$H:$GI,'Production Calculator'!$A80+2,FALSE)*$AK80))+IF($AO80=FH$3,$AM80/VLOOKUP($AO80,Data!$A$50:$B$56,2,FALSE),0)</f>
        <v>0</v>
      </c>
      <c r="FI80" s="11">
        <f>IF(FI$2=$A80,0,IF(HLOOKUP(FI$2,Recipes!$H:$GI,'Production Calculator'!$A80+2,FALSE)=0,0,HLOOKUP(FI$2,Recipes!$H:$GI,'Production Calculator'!$A80+2,FALSE)*$AK80))+IF($AO80=FI$3,$AM80/VLOOKUP($AO80,Data!$A$50:$B$56,2,FALSE),0)</f>
        <v>0</v>
      </c>
      <c r="FJ80" s="11">
        <f>IF(FJ$2=$A80,0,IF(HLOOKUP(FJ$2,Recipes!$H:$GI,'Production Calculator'!$A80+2,FALSE)=0,0,HLOOKUP(FJ$2,Recipes!$H:$GI,'Production Calculator'!$A80+2,FALSE)*$AK80))+IF($AO80=FJ$3,$AM80/VLOOKUP($AO80,Data!$A$50:$B$56,2,FALSE),0)</f>
        <v>0</v>
      </c>
      <c r="FK80" s="11">
        <f>IF(FK$2=$A80,0,IF(HLOOKUP(FK$2,Recipes!$H:$GI,'Production Calculator'!$A80+2,FALSE)=0,0,HLOOKUP(FK$2,Recipes!$H:$GI,'Production Calculator'!$A80+2,FALSE)*$AK80))+IF($AO80=FK$3,$AM80/VLOOKUP($AO80,Data!$A$50:$B$56,2,FALSE),0)</f>
        <v>0</v>
      </c>
      <c r="FL80" s="11">
        <f>IF(FL$2=$A80,0,IF(HLOOKUP(FL$2,Recipes!$H:$GI,'Production Calculator'!$A80+2,FALSE)=0,0,HLOOKUP(FL$2,Recipes!$H:$GI,'Production Calculator'!$A80+2,FALSE)*$AK80))+IF($AO80=FL$3,$AM80/VLOOKUP($AO80,Data!$A$50:$B$56,2,FALSE),0)</f>
        <v>0</v>
      </c>
      <c r="FM80" s="11">
        <f>IF(FM$2=$A80,0,IF(HLOOKUP(FM$2,Recipes!$H:$GI,'Production Calculator'!$A80+2,FALSE)=0,0,HLOOKUP(FM$2,Recipes!$H:$GI,'Production Calculator'!$A80+2,FALSE)*$AK80))+IF($AO80=FM$3,$AM80/VLOOKUP($AO80,Data!$A$50:$B$56,2,FALSE),0)</f>
        <v>0</v>
      </c>
      <c r="FN80" s="11">
        <f>IF(FN$2=$A80,0,IF(HLOOKUP(FN$2,Recipes!$H:$GI,'Production Calculator'!$A80+2,FALSE)=0,0,HLOOKUP(FN$2,Recipes!$H:$GI,'Production Calculator'!$A80+2,FALSE)*$AK80))+IF($AO80=FN$3,$AM80/VLOOKUP($AO80,Data!$A$50:$B$56,2,FALSE),0)</f>
        <v>0</v>
      </c>
      <c r="FO80" s="11">
        <f>IF(FO$2=$A80,0,IF(HLOOKUP(FO$2,Recipes!$H:$GI,'Production Calculator'!$A80+2,FALSE)=0,0,HLOOKUP(FO$2,Recipes!$H:$GI,'Production Calculator'!$A80+2,FALSE)*$AK80))+IF($AO80=FO$3,$AM80/VLOOKUP($AO80,Data!$A$50:$B$56,2,FALSE),0)</f>
        <v>0</v>
      </c>
      <c r="FP80" s="11">
        <f>IF(FP$2=$A80,0,IF(HLOOKUP(FP$2,Recipes!$H:$GI,'Production Calculator'!$A80+2,FALSE)=0,0,HLOOKUP(FP$2,Recipes!$H:$GI,'Production Calculator'!$A80+2,FALSE)*$AK80))+IF($AO80=FP$3,$AM80/VLOOKUP($AO80,Data!$A$50:$B$56,2,FALSE),0)</f>
        <v>0</v>
      </c>
      <c r="FQ80" s="11">
        <f>IF(FQ$2=$A80,0,IF(HLOOKUP(FQ$2,Recipes!$H:$GI,'Production Calculator'!$A80+2,FALSE)=0,0,HLOOKUP(FQ$2,Recipes!$H:$GI,'Production Calculator'!$A80+2,FALSE)*$AK80))+IF($AO80=FQ$3,$AM80/VLOOKUP($AO80,Data!$A$50:$B$56,2,FALSE),0)</f>
        <v>0</v>
      </c>
      <c r="FR80" s="11">
        <f>IF(FR$2=$A80,0,IF(HLOOKUP(FR$2,Recipes!$H:$GI,'Production Calculator'!$A80+2,FALSE)=0,0,HLOOKUP(FR$2,Recipes!$H:$GI,'Production Calculator'!$A80+2,FALSE)*$AK80))+IF($AO80=FR$3,$AM80/VLOOKUP($AO80,Data!$A$50:$B$56,2,FALSE),0)</f>
        <v>0</v>
      </c>
      <c r="FS80" s="11">
        <f>IF(FS$2=$A80,0,IF(HLOOKUP(FS$2,Recipes!$H:$GI,'Production Calculator'!$A80+2,FALSE)=0,0,HLOOKUP(FS$2,Recipes!$H:$GI,'Production Calculator'!$A80+2,FALSE)*$AK80))+IF($AO80=FS$3,$AM80/VLOOKUP($AO80,Data!$A$50:$B$56,2,FALSE),0)</f>
        <v>0</v>
      </c>
      <c r="FT80" s="11">
        <f>IF(FT$2=$A80,0,IF(HLOOKUP(FT$2,Recipes!$H:$GI,'Production Calculator'!$A80+2,FALSE)=0,0,HLOOKUP(FT$2,Recipes!$H:$GI,'Production Calculator'!$A80+2,FALSE)*$AK80))+IF($AO80=FT$3,$AM80/VLOOKUP($AO80,Data!$A$50:$B$56,2,FALSE),0)</f>
        <v>0</v>
      </c>
      <c r="FU80" s="11">
        <f>IF(FU$2=$A80,0,IF(HLOOKUP(FU$2,Recipes!$H:$GI,'Production Calculator'!$A80+2,FALSE)=0,0,HLOOKUP(FU$2,Recipes!$H:$GI,'Production Calculator'!$A80+2,FALSE)*$AK80))+IF($AO80=FU$3,$AM80/VLOOKUP($AO80,Data!$A$50:$B$56,2,FALSE),0)</f>
        <v>0</v>
      </c>
      <c r="FV80" s="11">
        <f>IF(FV$2=$A80,0,IF(HLOOKUP(FV$2,Recipes!$H:$GI,'Production Calculator'!$A80+2,FALSE)=0,0,HLOOKUP(FV$2,Recipes!$H:$GI,'Production Calculator'!$A80+2,FALSE)*$AK80))+IF($AO80=FV$3,$AM80/VLOOKUP($AO80,Data!$A$50:$B$56,2,FALSE),0)</f>
        <v>0</v>
      </c>
      <c r="FW80" s="11">
        <f>IF(FW$2=$A80,0,IF(HLOOKUP(FW$2,Recipes!$H:$GI,'Production Calculator'!$A80+2,FALSE)=0,0,HLOOKUP(FW$2,Recipes!$H:$GI,'Production Calculator'!$A80+2,FALSE)*$AK80))+IF($AO80=FW$3,$AM80/VLOOKUP($AO80,Data!$A$50:$B$56,2,FALSE),0)</f>
        <v>0</v>
      </c>
      <c r="FX80" s="11">
        <f>IF(FX$2=$A80,0,IF(HLOOKUP(FX$2,Recipes!$H:$GI,'Production Calculator'!$A80+2,FALSE)=0,0,HLOOKUP(FX$2,Recipes!$H:$GI,'Production Calculator'!$A80+2,FALSE)*$AK80))+IF($AO80=FX$3,$AM80/VLOOKUP($AO80,Data!$A$50:$B$56,2,FALSE),0)</f>
        <v>0</v>
      </c>
      <c r="FY80" s="11">
        <f>IF(FY$2=$A80,0,IF(HLOOKUP(FY$2,Recipes!$H:$GI,'Production Calculator'!$A80+2,FALSE)=0,0,HLOOKUP(FY$2,Recipes!$H:$GI,'Production Calculator'!$A80+2,FALSE)*$AK80))+IF($AO80=FY$3,$AM80/VLOOKUP($AO80,Data!$A$50:$B$56,2,FALSE),0)</f>
        <v>0</v>
      </c>
      <c r="FZ80" s="11">
        <f>IF(FZ$2=$A80,0,IF(HLOOKUP(FZ$2,Recipes!$H:$GI,'Production Calculator'!$A80+2,FALSE)=0,0,HLOOKUP(FZ$2,Recipes!$H:$GI,'Production Calculator'!$A80+2,FALSE)*$AK80))+IF($AO80=FZ$3,$AM80/VLOOKUP($AO80,Data!$A$50:$B$56,2,FALSE),0)</f>
        <v>0</v>
      </c>
      <c r="GA80" s="11">
        <f>IF(GA$2=$A80,0,IF(HLOOKUP(GA$2,Recipes!$H:$GI,'Production Calculator'!$A80+2,FALSE)=0,0,HLOOKUP(GA$2,Recipes!$H:$GI,'Production Calculator'!$A80+2,FALSE)*$AK80))+IF($AO80=GA$3,$AM80/VLOOKUP($AO80,Data!$A$50:$B$56,2,FALSE),0)</f>
        <v>0</v>
      </c>
      <c r="GB80" s="11">
        <f>IF(GB$2=$A80,0,IF(HLOOKUP(GB$2,Recipes!$H:$GI,'Production Calculator'!$A80+2,FALSE)=0,0,HLOOKUP(GB$2,Recipes!$H:$GI,'Production Calculator'!$A80+2,FALSE)*$AK80))+IF($AO80=GB$3,$AM80/VLOOKUP($AO80,Data!$A$50:$B$56,2,FALSE),0)</f>
        <v>0</v>
      </c>
      <c r="GC80" s="11">
        <f>IF(GC$2=$A80,0,IF(HLOOKUP(GC$2,Recipes!$H:$GI,'Production Calculator'!$A80+2,FALSE)=0,0,HLOOKUP(GC$2,Recipes!$H:$GI,'Production Calculator'!$A80+2,FALSE)*$AK80))+IF($AO80=GC$3,$AM80/VLOOKUP($AO80,Data!$A$50:$B$56,2,FALSE),0)</f>
        <v>0</v>
      </c>
      <c r="GD80" s="11">
        <f>IF(GD$2=$A80,0,IF(HLOOKUP(GD$2,Recipes!$H:$GI,'Production Calculator'!$A80+2,FALSE)=0,0,HLOOKUP(GD$2,Recipes!$H:$GI,'Production Calculator'!$A80+2,FALSE)*$AK80))+IF($AO80=GD$3,$AM80/VLOOKUP($AO80,Data!$A$50:$B$56,2,FALSE),0)</f>
        <v>0</v>
      </c>
      <c r="GE80" s="11">
        <f>IF(GE$2=$A80,0,IF(HLOOKUP(GE$2,Recipes!$H:$GI,'Production Calculator'!$A80+2,FALSE)=0,0,HLOOKUP(GE$2,Recipes!$H:$GI,'Production Calculator'!$A80+2,FALSE)*$AK80))+IF($AO80=GE$3,$AM80/VLOOKUP($AO80,Data!$A$50:$B$56,2,FALSE),0)</f>
        <v>0</v>
      </c>
      <c r="GF80" s="11">
        <f>IF(GF$2=$A80,0,IF(HLOOKUP(GF$2,Recipes!$H:$GI,'Production Calculator'!$A80+2,FALSE)=0,0,HLOOKUP(GF$2,Recipes!$H:$GI,'Production Calculator'!$A80+2,FALSE)*$AK80))+IF($AO80=GF$3,$AM80/VLOOKUP($AO80,Data!$A$50:$B$56,2,FALSE),0)</f>
        <v>0</v>
      </c>
      <c r="GG80" s="11">
        <f>IF(GG$2=$A80,0,IF(HLOOKUP(GG$2,Recipes!$H:$GI,'Production Calculator'!$A80+2,FALSE)=0,0,HLOOKUP(GG$2,Recipes!$H:$GI,'Production Calculator'!$A80+2,FALSE)*$AK80))+IF($AO80=GG$3,$AM80/VLOOKUP($AO80,Data!$A$50:$B$56,2,FALSE),0)</f>
        <v>0</v>
      </c>
      <c r="GH80" s="11">
        <f>IF(GH$2=$A80,0,IF(HLOOKUP(GH$2,Recipes!$H:$GI,'Production Calculator'!$A80+2,FALSE)=0,0,HLOOKUP(GH$2,Recipes!$H:$GI,'Production Calculator'!$A80+2,FALSE)*$AK80))+IF($AO80=GH$3,$AM80/VLOOKUP($AO80,Data!$A$50:$B$56,2,FALSE),0)</f>
        <v>0</v>
      </c>
      <c r="GI80" s="11">
        <f>IF(GI$2=$A80,0,IF(HLOOKUP(GI$2,Recipes!$H:$GI,'Production Calculator'!$A80+2,FALSE)=0,0,HLOOKUP(GI$2,Recipes!$H:$GI,'Production Calculator'!$A80+2,FALSE)*$AK80))+IF($AO80=GI$3,$AM80/VLOOKUP($AO80,Data!$A$50:$B$56,2,FALSE),0)</f>
        <v>0</v>
      </c>
      <c r="GJ80" s="11">
        <f>IF(GJ$2=$A80,0,IF(HLOOKUP(GJ$2,Recipes!$H:$GI,'Production Calculator'!$A80+2,FALSE)=0,0,HLOOKUP(GJ$2,Recipes!$H:$GI,'Production Calculator'!$A80+2,FALSE)*$AK80))+IF($AO80=GJ$3,$AM80/VLOOKUP($AO80,Data!$A$50:$B$56,2,FALSE),0)</f>
        <v>0</v>
      </c>
      <c r="GK80" s="11">
        <f>IF(GK$2=$A80,0,IF(HLOOKUP(GK$2,Recipes!$H:$GI,'Production Calculator'!$A80+2,FALSE)=0,0,HLOOKUP(GK$2,Recipes!$H:$GI,'Production Calculator'!$A80+2,FALSE)*$AK80))+IF($AO80=GK$3,$AM80/VLOOKUP($AO80,Data!$A$50:$B$56,2,FALSE),0)</f>
        <v>0</v>
      </c>
      <c r="GL80" s="11">
        <f>IF(GL$2=$A80,0,IF(HLOOKUP(GL$2,Recipes!$H:$GI,'Production Calculator'!$A80+2,FALSE)=0,0,HLOOKUP(GL$2,Recipes!$H:$GI,'Production Calculator'!$A80+2,FALSE)*$AK80))+IF($AO80=GL$3,$AM80/VLOOKUP($AO80,Data!$A$50:$B$56,2,FALSE),0)</f>
        <v>0</v>
      </c>
      <c r="GM80" s="11">
        <f>IF(GM$2=$A80,0,IF(HLOOKUP(GM$2,Recipes!$H:$GI,'Production Calculator'!$A80+2,FALSE)=0,0,HLOOKUP(GM$2,Recipes!$H:$GI,'Production Calculator'!$A80+2,FALSE)*$AK80))+IF($AO80=GM$3,$AM80/VLOOKUP($AO80,Data!$A$50:$B$56,2,FALSE),0)</f>
        <v>0</v>
      </c>
      <c r="GN80" s="11">
        <f>IF(GN$2=$A80,0,IF(HLOOKUP(GN$2,Recipes!$H:$GI,'Production Calculator'!$A80+2,FALSE)=0,0,HLOOKUP(GN$2,Recipes!$H:$GI,'Production Calculator'!$A80+2,FALSE)*$AK80))+IF($AO80=GN$3,$AM80/VLOOKUP($AO80,Data!$A$50:$B$56,2,FALSE),0)</f>
        <v>0</v>
      </c>
      <c r="GO80" s="11">
        <f>IF(GO$2=$A80,0,IF(HLOOKUP(GO$2,Recipes!$H:$GI,'Production Calculator'!$A80+2,FALSE)=0,0,HLOOKUP(GO$2,Recipes!$H:$GI,'Production Calculator'!$A80+2,FALSE)*$AK80))+IF($AO80=GO$3,$AM80/VLOOKUP($AO80,Data!$A$50:$B$56,2,FALSE),0)</f>
        <v>0</v>
      </c>
      <c r="GP80" s="11">
        <f>IF(GP$2=$A80,0,IF(HLOOKUP(GP$2,Recipes!$H:$GI,'Production Calculator'!$A80+2,FALSE)=0,0,HLOOKUP(GP$2,Recipes!$H:$GI,'Production Calculator'!$A80+2,FALSE)*$AK80))+IF($AO80=GP$3,$AM80/VLOOKUP($AO80,Data!$A$50:$B$56,2,FALSE),0)</f>
        <v>0</v>
      </c>
      <c r="GQ80" s="11">
        <f>IF(GQ$2=$A80,0,IF(HLOOKUP(GQ$2,Recipes!$H:$GI,'Production Calculator'!$A80+2,FALSE)=0,0,HLOOKUP(GQ$2,Recipes!$H:$GI,'Production Calculator'!$A80+2,FALSE)*$AK80))+IF($AO80=GQ$3,$AM80/VLOOKUP($AO80,Data!$A$50:$B$56,2,FALSE),0)</f>
        <v>0</v>
      </c>
      <c r="GR80" s="11">
        <f>IF(GR$2=$A80,0,IF(HLOOKUP(GR$2,Recipes!$H:$GI,'Production Calculator'!$A80+2,FALSE)=0,0,HLOOKUP(GR$2,Recipes!$H:$GI,'Production Calculator'!$A80+2,FALSE)*$AK80))+IF($AO80=GR$3,$AM80/VLOOKUP($AO80,Data!$A$50:$B$56,2,FALSE),0)</f>
        <v>0</v>
      </c>
      <c r="GS80" s="11">
        <f>IF(GS$2=$A80,0,IF(HLOOKUP(GS$2,Recipes!$H:$GI,'Production Calculator'!$A80+2,FALSE)=0,0,HLOOKUP(GS$2,Recipes!$H:$GI,'Production Calculator'!$A80+2,FALSE)*$AK80))+IF($AO80=GS$3,$AM80/VLOOKUP($AO80,Data!$A$50:$B$56,2,FALSE),0)</f>
        <v>0</v>
      </c>
      <c r="GT80" s="11">
        <f>IF(GT$2=$A80,0,IF(HLOOKUP(GT$2,Recipes!$H:$GI,'Production Calculator'!$A80+2,FALSE)=0,0,HLOOKUP(GT$2,Recipes!$H:$GI,'Production Calculator'!$A80+2,FALSE)*$AK80))+IF($AO80=GT$3,$AM80/VLOOKUP($AO80,Data!$A$50:$B$56,2,FALSE),0)</f>
        <v>0</v>
      </c>
      <c r="GU80" s="11">
        <f>IF(GU$2=$A80,0,IF(HLOOKUP(GU$2,Recipes!$H:$GI,'Production Calculator'!$A80+2,FALSE)=0,0,HLOOKUP(GU$2,Recipes!$H:$GI,'Production Calculator'!$A80+2,FALSE)*$AK80))+IF($AO80=GU$3,$AM80/VLOOKUP($AO80,Data!$A$50:$B$56,2,FALSE),0)</f>
        <v>0</v>
      </c>
      <c r="GV80" s="11">
        <f>IF(GV$2=$A80,0,IF(HLOOKUP(GV$2,Recipes!$H:$GI,'Production Calculator'!$A80+2,FALSE)=0,0,HLOOKUP(GV$2,Recipes!$H:$GI,'Production Calculator'!$A80+2,FALSE)*$AK80))+IF($AO80=GV$3,$AM80/VLOOKUP($AO80,Data!$A$50:$B$56,2,FALSE),0)</f>
        <v>0</v>
      </c>
      <c r="GW80" s="11">
        <f>IF(GW$2=$A80,0,IF(HLOOKUP(GW$2,Recipes!$H:$GI,'Production Calculator'!$A80+2,FALSE)=0,0,HLOOKUP(GW$2,Recipes!$H:$GI,'Production Calculator'!$A80+2,FALSE)*$AK80))+IF($AO80=GW$3,$AM80/VLOOKUP($AO80,Data!$A$50:$B$56,2,FALSE),0)</f>
        <v>0</v>
      </c>
      <c r="GX80" s="11">
        <f>IF(GX$2=$A80,0,IF(HLOOKUP(GX$2,Recipes!$H:$GI,'Production Calculator'!$A80+2,FALSE)=0,0,HLOOKUP(GX$2,Recipes!$H:$GI,'Production Calculator'!$A80+2,FALSE)*$AK80))+IF($AO80=GX$3,$AM80/VLOOKUP($AO80,Data!$A$50:$B$56,2,FALSE),0)</f>
        <v>0</v>
      </c>
      <c r="GY80" s="11">
        <f>IF(GY$2=$A80,0,IF(HLOOKUP(GY$2,Recipes!$H:$GI,'Production Calculator'!$A80+2,FALSE)=0,0,HLOOKUP(GY$2,Recipes!$H:$GI,'Production Calculator'!$A80+2,FALSE)*$AK80))+IF($AO80=GY$3,$AM80/VLOOKUP($AO80,Data!$A$50:$B$56,2,FALSE),0)</f>
        <v>0</v>
      </c>
      <c r="GZ80" s="11">
        <f>IF(GZ$2=$A80,0,IF(HLOOKUP(GZ$2,Recipes!$H:$GI,'Production Calculator'!$A80+2,FALSE)=0,0,HLOOKUP(GZ$2,Recipes!$H:$GI,'Production Calculator'!$A80+2,FALSE)*$AK80))+IF($AO80=GZ$3,$AM80/VLOOKUP($AO80,Data!$A$50:$B$56,2,FALSE),0)</f>
        <v>0</v>
      </c>
      <c r="HA80" s="11">
        <f>IF(HA$2=$A80,0,IF(HLOOKUP(HA$2,Recipes!$H:$GI,'Production Calculator'!$A80+2,FALSE)=0,0,HLOOKUP(HA$2,Recipes!$H:$GI,'Production Calculator'!$A80+2,FALSE)*$AK80))+IF($AO80=HA$3,$AM80/VLOOKUP($AO80,Data!$A$50:$B$56,2,FALSE),0)</f>
        <v>0</v>
      </c>
      <c r="HB80" s="11">
        <f>IF(HB$2=$A80,0,IF(HLOOKUP(HB$2,Recipes!$H:$GI,'Production Calculator'!$A80+2,FALSE)=0,0,HLOOKUP(HB$2,Recipes!$H:$GI,'Production Calculator'!$A80+2,FALSE)*$AK80))+IF($AO80=HB$3,$AM80/VLOOKUP($AO80,Data!$A$50:$B$56,2,FALSE),0)</f>
        <v>0</v>
      </c>
      <c r="HC80" s="11">
        <f>IF(HC$2=$A80,0,IF(HLOOKUP(HC$2,Recipes!$H:$GI,'Production Calculator'!$A80+2,FALSE)=0,0,HLOOKUP(HC$2,Recipes!$H:$GI,'Production Calculator'!$A80+2,FALSE)*$AK80))+IF($AO80=HC$3,$AM80/VLOOKUP($AO80,Data!$A$50:$B$56,2,FALSE),0)</f>
        <v>0</v>
      </c>
      <c r="HD80" s="11">
        <f>IF(HD$2=$A80,0,IF(HLOOKUP(HD$2,Recipes!$H:$GI,'Production Calculator'!$A80+2,FALSE)=0,0,HLOOKUP(HD$2,Recipes!$H:$GI,'Production Calculator'!$A80+2,FALSE)*$AK80))+IF($AO80=HD$3,$AM80/VLOOKUP($AO80,Data!$A$50:$B$56,2,FALSE),0)</f>
        <v>0</v>
      </c>
      <c r="HE80" s="11">
        <f>IF(HE$2=$A80,0,IF(HLOOKUP(HE$2,Recipes!$H:$GI,'Production Calculator'!$A80+2,FALSE)=0,0,HLOOKUP(HE$2,Recipes!$H:$GI,'Production Calculator'!$A80+2,FALSE)*$AK80))+IF($AO80=HE$3,$AM80/VLOOKUP($AO80,Data!$A$50:$B$56,2,FALSE),0)</f>
        <v>0</v>
      </c>
      <c r="HF80" s="11">
        <f>IF(HF$2=$A80,0,IF(HLOOKUP(HF$2,Recipes!$H:$GI,'Production Calculator'!$A80+2,FALSE)=0,0,HLOOKUP(HF$2,Recipes!$H:$GI,'Production Calculator'!$A80+2,FALSE)*$AK80))+IF($AO80=HF$3,$AM80/VLOOKUP($AO80,Data!$A$50:$B$56,2,FALSE),0)</f>
        <v>0</v>
      </c>
      <c r="HG80" s="11">
        <f>IF(HG$2=$A80,0,IF(HLOOKUP(HG$2,Recipes!$H:$GI,'Production Calculator'!$A80+2,FALSE)=0,0,HLOOKUP(HG$2,Recipes!$H:$GI,'Production Calculator'!$A80+2,FALSE)*$AK80))+IF($AO80=HG$3,$AM80/VLOOKUP($AO80,Data!$A$50:$B$56,2,FALSE),0)</f>
        <v>0</v>
      </c>
      <c r="HH80" s="11">
        <f>IF(HH$2=$A80,0,IF(HLOOKUP(HH$2,Recipes!$H:$GI,'Production Calculator'!$A80+2,FALSE)=0,0,HLOOKUP(HH$2,Recipes!$H:$GI,'Production Calculator'!$A80+2,FALSE)*$AK80))+IF($AO80=HH$3,$AM80/VLOOKUP($AO80,Data!$A$50:$B$56,2,FALSE),0)</f>
        <v>0</v>
      </c>
      <c r="HI80" s="11">
        <f>IF(HI$2=$A80,0,IF(HLOOKUP(HI$2,Recipes!$H:$GI,'Production Calculator'!$A80+2,FALSE)=0,0,HLOOKUP(HI$2,Recipes!$H:$GI,'Production Calculator'!$A80+2,FALSE)*$AK80))+IF($AO80=HI$3,$AM80/VLOOKUP($AO80,Data!$A$50:$B$56,2,FALSE),0)</f>
        <v>0</v>
      </c>
      <c r="HJ80" s="11">
        <f>IF(HJ$2=$A80,0,IF(HLOOKUP(HJ$2,Recipes!$H:$GI,'Production Calculator'!$A80+2,FALSE)=0,0,HLOOKUP(HJ$2,Recipes!$H:$GI,'Production Calculator'!$A80+2,FALSE)*$AK80))+IF($AO80=HJ$3,$AM80/VLOOKUP($AO80,Data!$A$50:$B$56,2,FALSE),0)</f>
        <v>0</v>
      </c>
      <c r="HK80" s="11">
        <f>IF(HK$2=$A80,0,IF(HLOOKUP(HK$2,Recipes!$H:$GI,'Production Calculator'!$A80+2,FALSE)=0,0,HLOOKUP(HK$2,Recipes!$H:$GI,'Production Calculator'!$A80+2,FALSE)*$AK80))+IF($AO80=HK$3,$AM80/VLOOKUP($AO80,Data!$A$50:$B$56,2,FALSE),0)</f>
        <v>0</v>
      </c>
      <c r="HL80" s="11">
        <f>IF(HL$2=$A80,0,IF(HLOOKUP(HL$2,Recipes!$H:$GI,'Production Calculator'!$A80+2,FALSE)=0,0,HLOOKUP(HL$2,Recipes!$H:$GI,'Production Calculator'!$A80+2,FALSE)*$AK80))+IF($AO80=HL$3,$AM80/VLOOKUP($AO80,Data!$A$50:$B$56,2,FALSE),0)</f>
        <v>0</v>
      </c>
      <c r="HM80" s="11">
        <f>IF(HM$2=$A80,0,IF(HLOOKUP(HM$2,Recipes!$H:$GI,'Production Calculator'!$A80+2,FALSE)=0,0,HLOOKUP(HM$2,Recipes!$H:$GI,'Production Calculator'!$A80+2,FALSE)*$AK80))+IF($AO80=HM$3,$AM80/VLOOKUP($AO80,Data!$A$50:$B$56,2,FALSE),0)</f>
        <v>0</v>
      </c>
      <c r="HN80" s="11">
        <f>IF(HN$2=$A80,0,IF(HLOOKUP(HN$2,Recipes!$H:$GI,'Production Calculator'!$A80+2,FALSE)=0,0,HLOOKUP(HN$2,Recipes!$H:$GI,'Production Calculator'!$A80+2,FALSE)*$AK80))+IF($AO80=HN$3,$AM80/VLOOKUP($AO80,Data!$A$50:$B$56,2,FALSE),0)</f>
        <v>0</v>
      </c>
      <c r="HO80" s="11">
        <f>IF(HO$2=$A80,0,IF(HLOOKUP(HO$2,Recipes!$H:$GI,'Production Calculator'!$A80+2,FALSE)=0,0,HLOOKUP(HO$2,Recipes!$H:$GI,'Production Calculator'!$A80+2,FALSE)*$AK80))+IF($AO80=HO$3,$AM80/VLOOKUP($AO80,Data!$A$50:$B$56,2,FALSE),0)</f>
        <v>0</v>
      </c>
      <c r="HP80" s="11">
        <f>IF(HP$2=$A80,0,IF(HLOOKUP(HP$2,Recipes!$H:$GI,'Production Calculator'!$A80+2,FALSE)=0,0,HLOOKUP(HP$2,Recipes!$H:$GI,'Production Calculator'!$A80+2,FALSE)*$AK80))+IF($AO80=HP$3,$AM80/VLOOKUP($AO80,Data!$A$50:$B$56,2,FALSE),0)</f>
        <v>0</v>
      </c>
      <c r="HQ80" s="11">
        <f>IF(HQ$2=$A80,0,IF(HLOOKUP(HQ$2,Recipes!$H:$GI,'Production Calculator'!$A80+2,FALSE)=0,0,HLOOKUP(HQ$2,Recipes!$H:$GI,'Production Calculator'!$A80+2,FALSE)*$AK80))+IF($AO80=HQ$3,$AM80/VLOOKUP($AO80,Data!$A$50:$B$56,2,FALSE),0)</f>
        <v>0</v>
      </c>
      <c r="HR80" s="11">
        <f>IF(HR$2=$A80,0,IF(HLOOKUP(HR$2,Recipes!$H:$GI,'Production Calculator'!$A80+2,FALSE)=0,0,HLOOKUP(HR$2,Recipes!$H:$GI,'Production Calculator'!$A80+2,FALSE)*$AK80))+IF($AO80=HR$3,$AM80/VLOOKUP($AO80,Data!$A$50:$B$56,2,FALSE),0)</f>
        <v>0</v>
      </c>
      <c r="HS80" s="121"/>
    </row>
    <row r="81" spans="1:227" x14ac:dyDescent="0.45">
      <c r="A81">
        <v>60</v>
      </c>
      <c r="B81" s="107" t="str">
        <f>VLOOKUP(A81,Recipes!A:B,2)</f>
        <v>Power switch</v>
      </c>
      <c r="C81" s="128">
        <v>0</v>
      </c>
      <c r="D81" s="108">
        <f t="shared" si="142"/>
        <v>0</v>
      </c>
      <c r="E81" s="127" t="s">
        <v>1</v>
      </c>
      <c r="F81" s="109">
        <f>VLOOKUP(A81,Recipes!$A$3:$G$186,6,FALSE)</f>
        <v>3</v>
      </c>
      <c r="G81" s="109">
        <f>VLOOKUP(A81,Recipes!$A$3:$G$186,7,FALSE)</f>
        <v>0</v>
      </c>
      <c r="H81" s="110">
        <f>ROUNDUP(D81/AL81,0)</f>
        <v>0</v>
      </c>
      <c r="I81" s="109">
        <f>VLOOKUP(E81,Data!$A$2:$C$26,3, FALSE)</f>
        <v>4</v>
      </c>
      <c r="J81" s="108">
        <v>0</v>
      </c>
      <c r="K81" s="108">
        <v>0</v>
      </c>
      <c r="L81" s="108">
        <v>0</v>
      </c>
      <c r="M81" s="150">
        <v>0</v>
      </c>
      <c r="N81" s="150">
        <v>0</v>
      </c>
      <c r="O81" s="150">
        <v>0</v>
      </c>
      <c r="P81" s="151">
        <v>0</v>
      </c>
      <c r="Q81" s="151">
        <v>0</v>
      </c>
      <c r="R81" s="151">
        <v>0</v>
      </c>
      <c r="S81">
        <f t="shared" si="158"/>
        <v>0</v>
      </c>
      <c r="T81">
        <f t="shared" si="159"/>
        <v>0</v>
      </c>
      <c r="U81">
        <f t="shared" si="160"/>
        <v>0</v>
      </c>
      <c r="V81">
        <f t="shared" si="161"/>
        <v>0</v>
      </c>
      <c r="W81">
        <f t="shared" si="162"/>
        <v>0</v>
      </c>
      <c r="X81">
        <f t="shared" si="163"/>
        <v>0</v>
      </c>
      <c r="Y81">
        <f t="shared" si="164"/>
        <v>0</v>
      </c>
      <c r="Z81">
        <f t="shared" si="165"/>
        <v>0</v>
      </c>
      <c r="AA81">
        <f t="shared" si="166"/>
        <v>0</v>
      </c>
      <c r="AB81" s="111">
        <f>VLOOKUP($A81,Recipes!$A:$G,4)</f>
        <v>2</v>
      </c>
      <c r="AC81" s="111">
        <f>VLOOKUP($A81,Recipes!$A:$G,5)</f>
        <v>1</v>
      </c>
      <c r="AD81" s="111">
        <f>AC81/AB81</f>
        <v>0.5</v>
      </c>
      <c r="AE81" s="111">
        <f>VLOOKUP(E81,Data!$A$2:$F$26,5,FALSE)</f>
        <v>0</v>
      </c>
      <c r="AF81" s="111">
        <f>VLOOKUP(E81,Data!$A$2:$F$26,4,FALSE)</f>
        <v>210</v>
      </c>
      <c r="AG81" s="111">
        <f>VLOOKUP(E81,Data!$A$2:$B$26,2, FALSE)</f>
        <v>1.25</v>
      </c>
      <c r="AH81" s="111">
        <f>1+VLOOKUP($J$3,Data!$A$40:$D$48,2,FALSE)*$J81+VLOOKUP($K$3,Data!$A$40:$D$48,2,FALSE)*$K81+VLOOKUP($L$3,Data!$A$40:$D$48,2,FALSE)*$L81+VLOOKUP($M$3,Data!$A$40:$D$48,2,FALSE)*$M81+VLOOKUP($N$3,Data!$A$40:$D$48,2,FALSE)*$N81+VLOOKUP($O$3,Data!$A$40:$D$48,2,FALSE)*$O81+VLOOKUP($P$3,Data!$A$40:$D$48,2,FALSE)*$P81+VLOOKUP($Q$3,Data!$A$40:$D$48,2,FALSE)*$Q81+VLOOKUP($R$3,Data!$A$40:$D$48,2,FALSE)*$R81</f>
        <v>1</v>
      </c>
      <c r="AI81" s="111">
        <f>MAX(1+VLOOKUP($J$3,Data!$A$40:$D$48,3,FALSE)*$J81+VLOOKUP($K$3,Data!$A$40:$D$48,3,FALSE)*$K81+VLOOKUP($L$3,Data!$A$40:$D$48,3,FALSE)*$L81+VLOOKUP($M$3,Data!$A$40:$D$48,3,FALSE)*$M81+VLOOKUP($N$3,Data!$A$40:$D$48,3,FALSE)*$N81+VLOOKUP($O$3,Data!$A$40:$D$48,3,FALSE)*$O81+VLOOKUP($P$3,Data!$A$40:$D$48,3,FALSE)*$P81+VLOOKUP($Q$3,Data!$A$40:$D$48,3,FALSE)*$Q81+VLOOKUP($R$3,Data!$A$40:$D$48,3,FALSE)*$R81,0)</f>
        <v>1</v>
      </c>
      <c r="AJ81" s="111">
        <f>MAX(1-(VLOOKUP($J$3,Data!$A$40:$D$48,4,FALSE)*$J81+VLOOKUP($K$3,Data!$A$40:$D$48,4,FALSE)*$K81+VLOOKUP($L$3,Data!$A$40:$D$48,4,FALSE)*$L81+VLOOKUP($M$3,Data!$A$40:$D$48,4,FALSE)*$M81+VLOOKUP($N$3,Data!$A$40:$D$48,4,FALSE)*$N81+VLOOKUP($O$3,Data!$A$40:$D$48,4,FALSE)*$O81+VLOOKUP($P$3,Data!$A$40:$D$48,4,FALSE)*$P81+VLOOKUP($Q$3,Data!$A$40:$D$48,4,FALSE)*$Q81+VLOOKUP($R$3,Data!$A$40:$D$48,4,FALSE)*$R81),0.2)</f>
        <v>1</v>
      </c>
      <c r="AK81" s="112">
        <f>D81/(AC81*AH81)</f>
        <v>0</v>
      </c>
      <c r="AL81" s="111">
        <f>AD81*AG81*AH81*AI81</f>
        <v>0.625</v>
      </c>
      <c r="AM81" s="111">
        <f>AE81*H81*AJ81</f>
        <v>0</v>
      </c>
      <c r="AN81" s="111">
        <f>AF81*H81*AJ81</f>
        <v>0</v>
      </c>
      <c r="AO81" s="131" t="s">
        <v>298</v>
      </c>
      <c r="AP81" s="11"/>
      <c r="AQ81" s="11">
        <f>IF(AQ$2=$A81,0,IF(HLOOKUP(AQ$2,Recipes!$H:$GI,'Production Calculator'!$A81+2,FALSE)=0,0,HLOOKUP(AQ$2,Recipes!$H:$GI,'Production Calculator'!$A81+2,FALSE)*$AK81))+IF($AO81=AQ$3,$AM81/VLOOKUP($AO81,Data!$A$50:$B$56,2,FALSE),0)</f>
        <v>0</v>
      </c>
      <c r="AR81" s="11">
        <f>IF(AR$2=$A81,0,IF(HLOOKUP(AR$2,Recipes!$H:$GI,'Production Calculator'!$A81+2,FALSE)=0,0,HLOOKUP(AR$2,Recipes!$H:$GI,'Production Calculator'!$A81+2,FALSE)*$AK81))+IF($AO81=AR$3,$AM81/VLOOKUP($AO81,Data!$A$50:$B$56,2,FALSE),0)</f>
        <v>0</v>
      </c>
      <c r="AS81" s="11">
        <f>IF(AS$2=$A81,0,IF(HLOOKUP(AS$2,Recipes!$H:$GI,'Production Calculator'!$A81+2,FALSE)=0,0,HLOOKUP(AS$2,Recipes!$H:$GI,'Production Calculator'!$A81+2,FALSE)*$AK81))+IF($AO81=AS$3,$AM81/VLOOKUP($AO81,Data!$A$50:$B$56,2,FALSE),0)</f>
        <v>0</v>
      </c>
      <c r="AT81" s="11">
        <f>IF(AT$2=$A81,0,IF(HLOOKUP(AT$2,Recipes!$H:$GI,'Production Calculator'!$A81+2,FALSE)=0,0,HLOOKUP(AT$2,Recipes!$H:$GI,'Production Calculator'!$A81+2,FALSE)*$AK81))+IF($AO81=AT$3,$AM81/VLOOKUP($AO81,Data!$A$50:$B$56,2,FALSE),0)</f>
        <v>0</v>
      </c>
      <c r="AU81" s="11">
        <f>IF(AU$2=$A81,0,IF(HLOOKUP(AU$2,Recipes!$H:$GI,'Production Calculator'!$A81+2,FALSE)=0,0,HLOOKUP(AU$2,Recipes!$H:$GI,'Production Calculator'!$A81+2,FALSE)*$AK81))+IF($AO81=AU$3,$AM81/VLOOKUP($AO81,Data!$A$50:$B$56,2,FALSE),0)</f>
        <v>0</v>
      </c>
      <c r="AV81" s="11">
        <f>IF(AV$2=$A81,0,IF(HLOOKUP(AV$2,Recipes!$H:$GI,'Production Calculator'!$A81+2,FALSE)=0,0,HLOOKUP(AV$2,Recipes!$H:$GI,'Production Calculator'!$A81+2,FALSE)*$AK81))+IF($AO81=AV$3,$AM81/VLOOKUP($AO81,Data!$A$50:$B$56,2,FALSE),0)</f>
        <v>0</v>
      </c>
      <c r="AW81" s="11">
        <f>IF(AW$2=$A81,0,IF(HLOOKUP(AW$2,Recipes!$H:$GI,'Production Calculator'!$A81+2,FALSE)=0,0,HLOOKUP(AW$2,Recipes!$H:$GI,'Production Calculator'!$A81+2,FALSE)*$AK81))+IF($AO81=AW$3,$AM81/VLOOKUP($AO81,Data!$A$50:$B$56,2,FALSE),0)</f>
        <v>0</v>
      </c>
      <c r="AX81" s="11">
        <f>IF(AX$2=$A81,0,IF(HLOOKUP(AX$2,Recipes!$H:$GI,'Production Calculator'!$A81+2,FALSE)=0,0,HLOOKUP(AX$2,Recipes!$H:$GI,'Production Calculator'!$A81+2,FALSE)*$AK81))+IF($AO81=AX$3,$AM81/VLOOKUP($AO81,Data!$A$50:$B$56,2,FALSE),0)</f>
        <v>0</v>
      </c>
      <c r="AY81" s="11">
        <f>IF(AY$2=$A81,0,IF(HLOOKUP(AY$2,Recipes!$H:$GI,'Production Calculator'!$A81+2,FALSE)=0,0,HLOOKUP(AY$2,Recipes!$H:$GI,'Production Calculator'!$A81+2,FALSE)*$AK81))+IF($AO81=AY$3,$AM81/VLOOKUP($AO81,Data!$A$50:$B$56,2,FALSE),0)</f>
        <v>0</v>
      </c>
      <c r="AZ81" s="11">
        <f>IF(AZ$2=$A81,0,IF(HLOOKUP(AZ$2,Recipes!$H:$GI,'Production Calculator'!$A81+2,FALSE)=0,0,HLOOKUP(AZ$2,Recipes!$H:$GI,'Production Calculator'!$A81+2,FALSE)*$AK81))+IF($AO81=AZ$3,$AM81/VLOOKUP($AO81,Data!$A$50:$B$56,2,FALSE),0)</f>
        <v>0</v>
      </c>
      <c r="BA81" s="11">
        <f>IF(BA$2=$A81,0,IF(HLOOKUP(BA$2,Recipes!$H:$GI,'Production Calculator'!$A81+2,FALSE)=0,0,HLOOKUP(BA$2,Recipes!$H:$GI,'Production Calculator'!$A81+2,FALSE)*$AK81))+IF($AO81=BA$3,$AM81/VLOOKUP($AO81,Data!$A$50:$B$56,2,FALSE),0)</f>
        <v>0</v>
      </c>
      <c r="BB81" s="11">
        <f>IF(BB$2=$A81,0,IF(HLOOKUP(BB$2,Recipes!$H:$GI,'Production Calculator'!$A81+2,FALSE)=0,0,HLOOKUP(BB$2,Recipes!$H:$GI,'Production Calculator'!$A81+2,FALSE)*$AK81))+IF($AO81=BB$3,$AM81/VLOOKUP($AO81,Data!$A$50:$B$56,2,FALSE),0)</f>
        <v>0</v>
      </c>
      <c r="BC81" s="11">
        <f>IF(BC$2=$A81,0,IF(HLOOKUP(BC$2,Recipes!$H:$GI,'Production Calculator'!$A81+2,FALSE)=0,0,HLOOKUP(BC$2,Recipes!$H:$GI,'Production Calculator'!$A81+2,FALSE)*$AK81))+IF($AO81=BC$3,$AM81/VLOOKUP($AO81,Data!$A$50:$B$56,2,FALSE),0)</f>
        <v>0</v>
      </c>
      <c r="BD81" s="11">
        <f>IF(BD$2=$A81,0,IF(HLOOKUP(BD$2,Recipes!$H:$GI,'Production Calculator'!$A81+2,FALSE)=0,0,HLOOKUP(BD$2,Recipes!$H:$GI,'Production Calculator'!$A81+2,FALSE)*$AK81))+IF($AO81=BD$3,$AM81/VLOOKUP($AO81,Data!$A$50:$B$56,2,FALSE),0)</f>
        <v>0</v>
      </c>
      <c r="BE81" s="11">
        <f>IF(BE$2=$A81,0,IF(HLOOKUP(BE$2,Recipes!$H:$GI,'Production Calculator'!$A81+2,FALSE)=0,0,HLOOKUP(BE$2,Recipes!$H:$GI,'Production Calculator'!$A81+2,FALSE)*$AK81))+IF($AO81=BE$3,$AM81/VLOOKUP($AO81,Data!$A$50:$B$56,2,FALSE),0)</f>
        <v>0</v>
      </c>
      <c r="BF81" s="11">
        <f>IF(BF$2=$A81,0,IF(HLOOKUP(BF$2,Recipes!$H:$GI,'Production Calculator'!$A81+2,FALSE)=0,0,HLOOKUP(BF$2,Recipes!$H:$GI,'Production Calculator'!$A81+2,FALSE)*$AK81))+IF($AO81=BF$3,$AM81/VLOOKUP($AO81,Data!$A$50:$B$56,2,FALSE),0)</f>
        <v>0</v>
      </c>
      <c r="BG81" s="11">
        <f>IF(BG$2=$A81,0,IF(HLOOKUP(BG$2,Recipes!$H:$GI,'Production Calculator'!$A81+2,FALSE)=0,0,HLOOKUP(BG$2,Recipes!$H:$GI,'Production Calculator'!$A81+2,FALSE)*$AK81))+IF($AO81=BG$3,$AM81/VLOOKUP($AO81,Data!$A$50:$B$56,2,FALSE),0)</f>
        <v>0</v>
      </c>
      <c r="BH81" s="11">
        <f>IF(BH$2=$A81,0,IF(HLOOKUP(BH$2,Recipes!$H:$GI,'Production Calculator'!$A81+2,FALSE)=0,0,HLOOKUP(BH$2,Recipes!$H:$GI,'Production Calculator'!$A81+2,FALSE)*$AK81))+IF($AO81=BH$3,$AM81/VLOOKUP($AO81,Data!$A$50:$B$56,2,FALSE),0)</f>
        <v>0</v>
      </c>
      <c r="BI81" s="11">
        <f>IF(BI$2=$A81,0,IF(HLOOKUP(BI$2,Recipes!$H:$GI,'Production Calculator'!$A81+2,FALSE)=0,0,HLOOKUP(BI$2,Recipes!$H:$GI,'Production Calculator'!$A81+2,FALSE)*$AK81))+IF($AO81=BI$3,$AM81/VLOOKUP($AO81,Data!$A$50:$B$56,2,FALSE),0)</f>
        <v>0</v>
      </c>
      <c r="BJ81" s="11">
        <f>IF(BJ$2=$A81,0,IF(HLOOKUP(BJ$2,Recipes!$H:$GI,'Production Calculator'!$A81+2,FALSE)=0,0,HLOOKUP(BJ$2,Recipes!$H:$GI,'Production Calculator'!$A81+2,FALSE)*$AK81))+IF($AO81=BJ$3,$AM81/VLOOKUP($AO81,Data!$A$50:$B$56,2,FALSE),0)</f>
        <v>0</v>
      </c>
      <c r="BK81" s="11">
        <f>IF(BK$2=$A81,0,IF(HLOOKUP(BK$2,Recipes!$H:$GI,'Production Calculator'!$A81+2,FALSE)=0,0,HLOOKUP(BK$2,Recipes!$H:$GI,'Production Calculator'!$A81+2,FALSE)*$AK81))+IF($AO81=BK$3,$AM81/VLOOKUP($AO81,Data!$A$50:$B$56,2,FALSE),0)</f>
        <v>0</v>
      </c>
      <c r="BL81" s="11">
        <f>IF(BL$2=$A81,0,IF(HLOOKUP(BL$2,Recipes!$H:$GI,'Production Calculator'!$A81+2,FALSE)=0,0,HLOOKUP(BL$2,Recipes!$H:$GI,'Production Calculator'!$A81+2,FALSE)*$AK81))+IF($AO81=BL$3,$AM81/VLOOKUP($AO81,Data!$A$50:$B$56,2,FALSE),0)</f>
        <v>0</v>
      </c>
      <c r="BM81" s="11">
        <f>IF(BM$2=$A81,0,IF(HLOOKUP(BM$2,Recipes!$H:$GI,'Production Calculator'!$A81+2,FALSE)=0,0,HLOOKUP(BM$2,Recipes!$H:$GI,'Production Calculator'!$A81+2,FALSE)*$AK81))+IF($AO81=BM$3,$AM81/VLOOKUP($AO81,Data!$A$50:$B$56,2,FALSE),0)</f>
        <v>0</v>
      </c>
      <c r="BN81" s="11">
        <f>IF(BN$2=$A81,0,IF(HLOOKUP(BN$2,Recipes!$H:$GI,'Production Calculator'!$A81+2,FALSE)=0,0,HLOOKUP(BN$2,Recipes!$H:$GI,'Production Calculator'!$A81+2,FALSE)*$AK81))+IF($AO81=BN$3,$AM81/VLOOKUP($AO81,Data!$A$50:$B$56,2,FALSE),0)</f>
        <v>0</v>
      </c>
      <c r="BO81" s="11">
        <f>IF(BO$2=$A81,0,IF(HLOOKUP(BO$2,Recipes!$H:$GI,'Production Calculator'!$A81+2,FALSE)=0,0,HLOOKUP(BO$2,Recipes!$H:$GI,'Production Calculator'!$A81+2,FALSE)*$AK81))+IF($AO81=BO$3,$AM81/VLOOKUP($AO81,Data!$A$50:$B$56,2,FALSE),0)</f>
        <v>0</v>
      </c>
      <c r="BP81" s="11">
        <f>IF(BP$2=$A81,0,IF(HLOOKUP(BP$2,Recipes!$H:$GI,'Production Calculator'!$A81+2,FALSE)=0,0,HLOOKUP(BP$2,Recipes!$H:$GI,'Production Calculator'!$A81+2,FALSE)*$AK81))+IF($AO81=BP$3,$AM81/VLOOKUP($AO81,Data!$A$50:$B$56,2,FALSE),0)</f>
        <v>0</v>
      </c>
      <c r="BQ81" s="11">
        <f>IF(BQ$2=$A81,0,IF(HLOOKUP(BQ$2,Recipes!$H:$GI,'Production Calculator'!$A81+2,FALSE)=0,0,HLOOKUP(BQ$2,Recipes!$H:$GI,'Production Calculator'!$A81+2,FALSE)*$AK81))+IF($AO81=BQ$3,$AM81/VLOOKUP($AO81,Data!$A$50:$B$56,2,FALSE),0)</f>
        <v>0</v>
      </c>
      <c r="BR81" s="11">
        <f>IF(BR$2=$A81,0,IF(HLOOKUP(BR$2,Recipes!$H:$GI,'Production Calculator'!$A81+2,FALSE)=0,0,HLOOKUP(BR$2,Recipes!$H:$GI,'Production Calculator'!$A81+2,FALSE)*$AK81))+IF($AO81=BR$3,$AM81/VLOOKUP($AO81,Data!$A$50:$B$56,2,FALSE),0)</f>
        <v>0</v>
      </c>
      <c r="BS81" s="11">
        <f>IF(BS$2=$A81,0,IF(HLOOKUP(BS$2,Recipes!$H:$GI,'Production Calculator'!$A81+2,FALSE)=0,0,HLOOKUP(BS$2,Recipes!$H:$GI,'Production Calculator'!$A81+2,FALSE)*$AK81))+IF($AO81=BS$3,$AM81/VLOOKUP($AO81,Data!$A$50:$B$56,2,FALSE),0)</f>
        <v>0</v>
      </c>
      <c r="BT81" s="11">
        <f>IF(BT$2=$A81,0,IF(HLOOKUP(BT$2,Recipes!$H:$GI,'Production Calculator'!$A81+2,FALSE)=0,0,HLOOKUP(BT$2,Recipes!$H:$GI,'Production Calculator'!$A81+2,FALSE)*$AK81))+IF($AO81=BT$3,$AM81/VLOOKUP($AO81,Data!$A$50:$B$56,2,FALSE),0)</f>
        <v>0</v>
      </c>
      <c r="BU81" s="11">
        <f>IF(BU$2=$A81,0,IF(HLOOKUP(BU$2,Recipes!$H:$GI,'Production Calculator'!$A81+2,FALSE)=0,0,HLOOKUP(BU$2,Recipes!$H:$GI,'Production Calculator'!$A81+2,FALSE)*$AK81))+IF($AO81=BU$3,$AM81/VLOOKUP($AO81,Data!$A$50:$B$56,2,FALSE),0)</f>
        <v>0</v>
      </c>
      <c r="BV81" s="11">
        <f>IF(BV$2=$A81,0,IF(HLOOKUP(BV$2,Recipes!$H:$GI,'Production Calculator'!$A81+2,FALSE)=0,0,HLOOKUP(BV$2,Recipes!$H:$GI,'Production Calculator'!$A81+2,FALSE)*$AK81))+IF($AO81=BV$3,$AM81/VLOOKUP($AO81,Data!$A$50:$B$56,2,FALSE),0)</f>
        <v>0</v>
      </c>
      <c r="BW81" s="11">
        <f>IF(BW$2=$A81,0,IF(HLOOKUP(BW$2,Recipes!$H:$GI,'Production Calculator'!$A81+2,FALSE)=0,0,HLOOKUP(BW$2,Recipes!$H:$GI,'Production Calculator'!$A81+2,FALSE)*$AK81))+IF($AO81=BW$3,$AM81/VLOOKUP($AO81,Data!$A$50:$B$56,2,FALSE),0)</f>
        <v>0</v>
      </c>
      <c r="BX81" s="11">
        <f>IF(BX$2=$A81,0,IF(HLOOKUP(BX$2,Recipes!$H:$GI,'Production Calculator'!$A81+2,FALSE)=0,0,HLOOKUP(BX$2,Recipes!$H:$GI,'Production Calculator'!$A81+2,FALSE)*$AK81))+IF($AO81=BX$3,$AM81/VLOOKUP($AO81,Data!$A$50:$B$56,2,FALSE),0)</f>
        <v>0</v>
      </c>
      <c r="BY81" s="11">
        <f>IF(BY$2=$A81,0,IF(HLOOKUP(BY$2,Recipes!$H:$GI,'Production Calculator'!$A81+2,FALSE)=0,0,HLOOKUP(BY$2,Recipes!$H:$GI,'Production Calculator'!$A81+2,FALSE)*$AK81))+IF($AO81=BY$3,$AM81/VLOOKUP($AO81,Data!$A$50:$B$56,2,FALSE),0)</f>
        <v>0</v>
      </c>
      <c r="BZ81" s="11">
        <f>IF(BZ$2=$A81,0,IF(HLOOKUP(BZ$2,Recipes!$H:$GI,'Production Calculator'!$A81+2,FALSE)=0,0,HLOOKUP(BZ$2,Recipes!$H:$GI,'Production Calculator'!$A81+2,FALSE)*$AK81))+IF($AO81=BZ$3,$AM81/VLOOKUP($AO81,Data!$A$50:$B$56,2,FALSE),0)</f>
        <v>0</v>
      </c>
      <c r="CA81" s="11">
        <f>IF(CA$2=$A81,0,IF(HLOOKUP(CA$2,Recipes!$H:$GI,'Production Calculator'!$A81+2,FALSE)=0,0,HLOOKUP(CA$2,Recipes!$H:$GI,'Production Calculator'!$A81+2,FALSE)*$AK81))+IF($AO81=CA$3,$AM81/VLOOKUP($AO81,Data!$A$50:$B$56,2,FALSE),0)</f>
        <v>0</v>
      </c>
      <c r="CB81" s="11">
        <f>IF(CB$2=$A81,0,IF(HLOOKUP(CB$2,Recipes!$H:$GI,'Production Calculator'!$A81+2,FALSE)=0,0,HLOOKUP(CB$2,Recipes!$H:$GI,'Production Calculator'!$A81+2,FALSE)*$AK81))+IF($AO81=CB$3,$AM81/VLOOKUP($AO81,Data!$A$50:$B$56,2,FALSE),0)</f>
        <v>0</v>
      </c>
      <c r="CC81" s="11">
        <f>IF(CC$2=$A81,0,IF(HLOOKUP(CC$2,Recipes!$H:$GI,'Production Calculator'!$A81+2,FALSE)=0,0,HLOOKUP(CC$2,Recipes!$H:$GI,'Production Calculator'!$A81+2,FALSE)*$AK81))+IF($AO81=CC$3,$AM81/VLOOKUP($AO81,Data!$A$50:$B$56,2,FALSE),0)</f>
        <v>0</v>
      </c>
      <c r="CD81" s="11">
        <f>IF(CD$2=$A81,0,IF(HLOOKUP(CD$2,Recipes!$H:$GI,'Production Calculator'!$A81+2,FALSE)=0,0,HLOOKUP(CD$2,Recipes!$H:$GI,'Production Calculator'!$A81+2,FALSE)*$AK81))+IF($AO81=CD$3,$AM81/VLOOKUP($AO81,Data!$A$50:$B$56,2,FALSE),0)</f>
        <v>0</v>
      </c>
      <c r="CE81" s="11">
        <f>IF(CE$2=$A81,0,IF(HLOOKUP(CE$2,Recipes!$H:$GI,'Production Calculator'!$A81+2,FALSE)=0,0,HLOOKUP(CE$2,Recipes!$H:$GI,'Production Calculator'!$A81+2,FALSE)*$AK81))+IF($AO81=CE$3,$AM81/VLOOKUP($AO81,Data!$A$50:$B$56,2,FALSE),0)</f>
        <v>0</v>
      </c>
      <c r="CF81" s="11">
        <f>IF(CF$2=$A81,0,IF(HLOOKUP(CF$2,Recipes!$H:$GI,'Production Calculator'!$A81+2,FALSE)=0,0,HLOOKUP(CF$2,Recipes!$H:$GI,'Production Calculator'!$A81+2,FALSE)*$AK81))+IF($AO81=CF$3,$AM81/VLOOKUP($AO81,Data!$A$50:$B$56,2,FALSE),0)</f>
        <v>0</v>
      </c>
      <c r="CG81" s="11">
        <f>IF(CG$2=$A81,0,IF(HLOOKUP(CG$2,Recipes!$H:$GI,'Production Calculator'!$A81+2,FALSE)=0,0,HLOOKUP(CG$2,Recipes!$H:$GI,'Production Calculator'!$A81+2,FALSE)*$AK81))+IF($AO81=CG$3,$AM81/VLOOKUP($AO81,Data!$A$50:$B$56,2,FALSE),0)</f>
        <v>0</v>
      </c>
      <c r="CH81" s="11">
        <f>IF(CH$2=$A81,0,IF(HLOOKUP(CH$2,Recipes!$H:$GI,'Production Calculator'!$A81+2,FALSE)=0,0,HLOOKUP(CH$2,Recipes!$H:$GI,'Production Calculator'!$A81+2,FALSE)*$AK81))+IF($AO81=CH$3,$AM81/VLOOKUP($AO81,Data!$A$50:$B$56,2,FALSE),0)</f>
        <v>0</v>
      </c>
      <c r="CI81" s="11">
        <f>IF(CI$2=$A81,0,IF(HLOOKUP(CI$2,Recipes!$H:$GI,'Production Calculator'!$A81+2,FALSE)=0,0,HLOOKUP(CI$2,Recipes!$H:$GI,'Production Calculator'!$A81+2,FALSE)*$AK81))+IF($AO81=CI$3,$AM81/VLOOKUP($AO81,Data!$A$50:$B$56,2,FALSE),0)</f>
        <v>0</v>
      </c>
      <c r="CJ81" s="11">
        <f>IF(CJ$2=$A81,0,IF(HLOOKUP(CJ$2,Recipes!$H:$GI,'Production Calculator'!$A81+2,FALSE)=0,0,HLOOKUP(CJ$2,Recipes!$H:$GI,'Production Calculator'!$A81+2,FALSE)*$AK81))+IF($AO81=CJ$3,$AM81/VLOOKUP($AO81,Data!$A$50:$B$56,2,FALSE),0)</f>
        <v>0</v>
      </c>
      <c r="CK81" s="11">
        <f>IF(CK$2=$A81,0,IF(HLOOKUP(CK$2,Recipes!$H:$GI,'Production Calculator'!$A81+2,FALSE)=0,0,HLOOKUP(CK$2,Recipes!$H:$GI,'Production Calculator'!$A81+2,FALSE)*$AK81))+IF($AO81=CK$3,$AM81/VLOOKUP($AO81,Data!$A$50:$B$56,2,FALSE),0)</f>
        <v>0</v>
      </c>
      <c r="CL81" s="11">
        <f>IF(CL$2=$A81,0,IF(HLOOKUP(CL$2,Recipes!$H:$GI,'Production Calculator'!$A81+2,FALSE)=0,0,HLOOKUP(CL$2,Recipes!$H:$GI,'Production Calculator'!$A81+2,FALSE)*$AK81))+IF($AO81=CL$3,$AM81/VLOOKUP($AO81,Data!$A$50:$B$56,2,FALSE),0)</f>
        <v>0</v>
      </c>
      <c r="CM81" s="11">
        <f>IF(CM$2=$A81,0,IF(HLOOKUP(CM$2,Recipes!$H:$GI,'Production Calculator'!$A81+2,FALSE)=0,0,HLOOKUP(CM$2,Recipes!$H:$GI,'Production Calculator'!$A81+2,FALSE)*$AK81))+IF($AO81=CM$3,$AM81/VLOOKUP($AO81,Data!$A$50:$B$56,2,FALSE),0)</f>
        <v>0</v>
      </c>
      <c r="CN81" s="11">
        <f>IF(CN$2=$A81,0,IF(HLOOKUP(CN$2,Recipes!$H:$GI,'Production Calculator'!$A81+2,FALSE)=0,0,HLOOKUP(CN$2,Recipes!$H:$GI,'Production Calculator'!$A81+2,FALSE)*$AK81))+IF($AO81=CN$3,$AM81/VLOOKUP($AO81,Data!$A$50:$B$56,2,FALSE),0)</f>
        <v>0</v>
      </c>
      <c r="CO81" s="11">
        <f>IF(CO$2=$A81,0,IF(HLOOKUP(CO$2,Recipes!$H:$GI,'Production Calculator'!$A81+2,FALSE)=0,0,HLOOKUP(CO$2,Recipes!$H:$GI,'Production Calculator'!$A81+2,FALSE)*$AK81))+IF($AO81=CO$3,$AM81/VLOOKUP($AO81,Data!$A$50:$B$56,2,FALSE),0)</f>
        <v>0</v>
      </c>
      <c r="CP81" s="11">
        <f>IF(CP$2=$A81,0,IF(HLOOKUP(CP$2,Recipes!$H:$GI,'Production Calculator'!$A81+2,FALSE)=0,0,HLOOKUP(CP$2,Recipes!$H:$GI,'Production Calculator'!$A81+2,FALSE)*$AK81))+IF($AO81=CP$3,$AM81/VLOOKUP($AO81,Data!$A$50:$B$56,2,FALSE),0)</f>
        <v>0</v>
      </c>
      <c r="CQ81" s="11">
        <f>IF(CQ$2=$A81,0,IF(HLOOKUP(CQ$2,Recipes!$H:$GI,'Production Calculator'!$A81+2,FALSE)=0,0,HLOOKUP(CQ$2,Recipes!$H:$GI,'Production Calculator'!$A81+2,FALSE)*$AK81))+IF($AO81=CQ$3,$AM81/VLOOKUP($AO81,Data!$A$50:$B$56,2,FALSE),0)</f>
        <v>0</v>
      </c>
      <c r="CR81" s="11">
        <f>IF(CR$2=$A81,0,IF(HLOOKUP(CR$2,Recipes!$H:$GI,'Production Calculator'!$A81+2,FALSE)=0,0,HLOOKUP(CR$2,Recipes!$H:$GI,'Production Calculator'!$A81+2,FALSE)*$AK81))+IF($AO81=CR$3,$AM81/VLOOKUP($AO81,Data!$A$50:$B$56,2,FALSE),0)</f>
        <v>0</v>
      </c>
      <c r="CS81" s="11">
        <f>IF(CS$2=$A81,0,IF(HLOOKUP(CS$2,Recipes!$H:$GI,'Production Calculator'!$A81+2,FALSE)=0,0,HLOOKUP(CS$2,Recipes!$H:$GI,'Production Calculator'!$A81+2,FALSE)*$AK81))+IF($AO81=CS$3,$AM81/VLOOKUP($AO81,Data!$A$50:$B$56,2,FALSE),0)</f>
        <v>0</v>
      </c>
      <c r="CT81" s="11">
        <f>IF(CT$2=$A81,0,IF(HLOOKUP(CT$2,Recipes!$H:$GI,'Production Calculator'!$A81+2,FALSE)=0,0,HLOOKUP(CT$2,Recipes!$H:$GI,'Production Calculator'!$A81+2,FALSE)*$AK81))+IF($AO81=CT$3,$AM81/VLOOKUP($AO81,Data!$A$50:$B$56,2,FALSE),0)</f>
        <v>0</v>
      </c>
      <c r="CU81" s="11">
        <f>IF(CU$2=$A81,0,IF(HLOOKUP(CU$2,Recipes!$H:$GI,'Production Calculator'!$A81+2,FALSE)=0,0,HLOOKUP(CU$2,Recipes!$H:$GI,'Production Calculator'!$A81+2,FALSE)*$AK81))+IF($AO81=CU$3,$AM81/VLOOKUP($AO81,Data!$A$50:$B$56,2,FALSE),0)</f>
        <v>0</v>
      </c>
      <c r="CV81" s="11">
        <f>IF(CV$2=$A81,0,IF(HLOOKUP(CV$2,Recipes!$H:$GI,'Production Calculator'!$A81+2,FALSE)=0,0,HLOOKUP(CV$2,Recipes!$H:$GI,'Production Calculator'!$A81+2,FALSE)*$AK81))+IF($AO81=CV$3,$AM81/VLOOKUP($AO81,Data!$A$50:$B$56,2,FALSE),0)</f>
        <v>0</v>
      </c>
      <c r="CW81" s="11">
        <f>IF(CW$2=$A81,0,IF(HLOOKUP(CW$2,Recipes!$H:$GI,'Production Calculator'!$A81+2,FALSE)=0,0,HLOOKUP(CW$2,Recipes!$H:$GI,'Production Calculator'!$A81+2,FALSE)*$AK81))+IF($AO81=CW$3,$AM81/VLOOKUP($AO81,Data!$A$50:$B$56,2,FALSE),0)</f>
        <v>0</v>
      </c>
      <c r="CX81" s="11">
        <f>IF(CX$2=$A81,0,IF(HLOOKUP(CX$2,Recipes!$H:$GI,'Production Calculator'!$A81+2,FALSE)=0,0,HLOOKUP(CX$2,Recipes!$H:$GI,'Production Calculator'!$A81+2,FALSE)*$AK81))+IF($AO81=CX$3,$AM81/VLOOKUP($AO81,Data!$A$50:$B$56,2,FALSE),0)</f>
        <v>0</v>
      </c>
      <c r="CY81" s="11">
        <f>IF(CY$2=$A81,0,IF(HLOOKUP(CY$2,Recipes!$H:$GI,'Production Calculator'!$A81+2,FALSE)=0,0,HLOOKUP(CY$2,Recipes!$H:$GI,'Production Calculator'!$A81+2,FALSE)*$AK81))+IF($AO81=CY$3,$AM81/VLOOKUP($AO81,Data!$A$50:$B$56,2,FALSE),0)</f>
        <v>0</v>
      </c>
      <c r="CZ81" s="11">
        <f>IF(CZ$2=$A81,0,IF(HLOOKUP(CZ$2,Recipes!$H:$GI,'Production Calculator'!$A81+2,FALSE)=0,0,HLOOKUP(CZ$2,Recipes!$H:$GI,'Production Calculator'!$A81+2,FALSE)*$AK81))+IF($AO81=CZ$3,$AM81/VLOOKUP($AO81,Data!$A$50:$B$56,2,FALSE),0)</f>
        <v>0</v>
      </c>
      <c r="DA81" s="11">
        <f>IF(DA$2=$A81,0,IF(HLOOKUP(DA$2,Recipes!$H:$GI,'Production Calculator'!$A81+2,FALSE)=0,0,HLOOKUP(DA$2,Recipes!$H:$GI,'Production Calculator'!$A81+2,FALSE)*$AK81))+IF($AO81=DA$3,$AM81/VLOOKUP($AO81,Data!$A$50:$B$56,2,FALSE),0)</f>
        <v>0</v>
      </c>
      <c r="DB81" s="11">
        <f>IF(DB$2=$A81,0,IF(HLOOKUP(DB$2,Recipes!$H:$GI,'Production Calculator'!$A81+2,FALSE)=0,0,HLOOKUP(DB$2,Recipes!$H:$GI,'Production Calculator'!$A81+2,FALSE)*$AK81))+IF($AO81=DB$3,$AM81/VLOOKUP($AO81,Data!$A$50:$B$56,2,FALSE),0)</f>
        <v>0</v>
      </c>
      <c r="DC81" s="11">
        <f>IF(DC$2=$A81,0,IF(HLOOKUP(DC$2,Recipes!$H:$GI,'Production Calculator'!$A81+2,FALSE)=0,0,HLOOKUP(DC$2,Recipes!$H:$GI,'Production Calculator'!$A81+2,FALSE)*$AK81))+IF($AO81=DC$3,$AM81/VLOOKUP($AO81,Data!$A$50:$B$56,2,FALSE),0)</f>
        <v>0</v>
      </c>
      <c r="DD81" s="11">
        <f>IF(DD$2=$A81,0,IF(HLOOKUP(DD$2,Recipes!$H:$GI,'Production Calculator'!$A81+2,FALSE)=0,0,HLOOKUP(DD$2,Recipes!$H:$GI,'Production Calculator'!$A81+2,FALSE)*$AK81))+IF($AO81=DD$3,$AM81/VLOOKUP($AO81,Data!$A$50:$B$56,2,FALSE),0)</f>
        <v>0</v>
      </c>
      <c r="DE81" s="11">
        <f>IF(DE$2=$A81,0,IF(HLOOKUP(DE$2,Recipes!$H:$GI,'Production Calculator'!$A81+2,FALSE)=0,0,HLOOKUP(DE$2,Recipes!$H:$GI,'Production Calculator'!$A81+2,FALSE)*$AK81))+IF($AO81=DE$3,$AM81/VLOOKUP($AO81,Data!$A$50:$B$56,2,FALSE),0)</f>
        <v>0</v>
      </c>
      <c r="DF81" s="11">
        <f>IF(DF$2=$A81,0,IF(HLOOKUP(DF$2,Recipes!$H:$GI,'Production Calculator'!$A81+2,FALSE)=0,0,HLOOKUP(DF$2,Recipes!$H:$GI,'Production Calculator'!$A81+2,FALSE)*$AK81))+IF($AO81=DF$3,$AM81/VLOOKUP($AO81,Data!$A$50:$B$56,2,FALSE),0)</f>
        <v>0</v>
      </c>
      <c r="DG81" s="11">
        <f>IF(DG$2=$A81,0,IF(HLOOKUP(DG$2,Recipes!$H:$GI,'Production Calculator'!$A81+2,FALSE)=0,0,HLOOKUP(DG$2,Recipes!$H:$GI,'Production Calculator'!$A81+2,FALSE)*$AK81))+IF($AO81=DG$3,$AM81/VLOOKUP($AO81,Data!$A$50:$B$56,2,FALSE),0)</f>
        <v>0</v>
      </c>
      <c r="DH81" s="11">
        <f>IF(DH$2=$A81,0,IF(HLOOKUP(DH$2,Recipes!$H:$GI,'Production Calculator'!$A81+2,FALSE)=0,0,HLOOKUP(DH$2,Recipes!$H:$GI,'Production Calculator'!$A81+2,FALSE)*$AK81))+IF($AO81=DH$3,$AM81/VLOOKUP($AO81,Data!$A$50:$B$56,2,FALSE),0)</f>
        <v>0</v>
      </c>
      <c r="DI81" s="11">
        <f>IF(DI$2=$A81,0,IF(HLOOKUP(DI$2,Recipes!$H:$GI,'Production Calculator'!$A81+2,FALSE)=0,0,HLOOKUP(DI$2,Recipes!$H:$GI,'Production Calculator'!$A81+2,FALSE)*$AK81))+IF($AO81=DI$3,$AM81/VLOOKUP($AO81,Data!$A$50:$B$56,2,FALSE),0)</f>
        <v>0</v>
      </c>
      <c r="DJ81" s="11">
        <f>IF(DJ$2=$A81,0,IF(HLOOKUP(DJ$2,Recipes!$H:$GI,'Production Calculator'!$A81+2,FALSE)=0,0,HLOOKUP(DJ$2,Recipes!$H:$GI,'Production Calculator'!$A81+2,FALSE)*$AK81))+IF($AO81=DJ$3,$AM81/VLOOKUP($AO81,Data!$A$50:$B$56,2,FALSE),0)</f>
        <v>0</v>
      </c>
      <c r="DK81" s="11">
        <f>IF(DK$2=$A81,0,IF(HLOOKUP(DK$2,Recipes!$H:$GI,'Production Calculator'!$A81+2,FALSE)=0,0,HLOOKUP(DK$2,Recipes!$H:$GI,'Production Calculator'!$A81+2,FALSE)*$AK81))+IF($AO81=DK$3,$AM81/VLOOKUP($AO81,Data!$A$50:$B$56,2,FALSE),0)</f>
        <v>0</v>
      </c>
      <c r="DL81" s="11">
        <f>IF(DL$2=$A81,0,IF(HLOOKUP(DL$2,Recipes!$H:$GI,'Production Calculator'!$A81+2,FALSE)=0,0,HLOOKUP(DL$2,Recipes!$H:$GI,'Production Calculator'!$A81+2,FALSE)*$AK81))+IF($AO81=DL$3,$AM81/VLOOKUP($AO81,Data!$A$50:$B$56,2,FALSE),0)</f>
        <v>0</v>
      </c>
      <c r="DM81" s="11">
        <f>IF(DM$2=$A81,0,IF(HLOOKUP(DM$2,Recipes!$H:$GI,'Production Calculator'!$A81+2,FALSE)=0,0,HLOOKUP(DM$2,Recipes!$H:$GI,'Production Calculator'!$A81+2,FALSE)*$AK81))+IF($AO81=DM$3,$AM81/VLOOKUP($AO81,Data!$A$50:$B$56,2,FALSE),0)</f>
        <v>0</v>
      </c>
      <c r="DN81" s="11">
        <f>IF(DN$2=$A81,0,IF(HLOOKUP(DN$2,Recipes!$H:$GI,'Production Calculator'!$A81+2,FALSE)=0,0,HLOOKUP(DN$2,Recipes!$H:$GI,'Production Calculator'!$A81+2,FALSE)*$AK81))+IF($AO81=DN$3,$AM81/VLOOKUP($AO81,Data!$A$50:$B$56,2,FALSE),0)</f>
        <v>0</v>
      </c>
      <c r="DO81" s="11">
        <f>IF(DO$2=$A81,0,IF(HLOOKUP(DO$2,Recipes!$H:$GI,'Production Calculator'!$A81+2,FALSE)=0,0,HLOOKUP(DO$2,Recipes!$H:$GI,'Production Calculator'!$A81+2,FALSE)*$AK81))+IF($AO81=DO$3,$AM81/VLOOKUP($AO81,Data!$A$50:$B$56,2,FALSE),0)</f>
        <v>0</v>
      </c>
      <c r="DP81" s="11">
        <f>IF(DP$2=$A81,0,IF(HLOOKUP(DP$2,Recipes!$H:$GI,'Production Calculator'!$A81+2,FALSE)=0,0,HLOOKUP(DP$2,Recipes!$H:$GI,'Production Calculator'!$A81+2,FALSE)*$AK81))+IF($AO81=DP$3,$AM81/VLOOKUP($AO81,Data!$A$50:$B$56,2,FALSE),0)</f>
        <v>0</v>
      </c>
      <c r="DQ81" s="11">
        <f>IF(DQ$2=$A81,0,IF(HLOOKUP(DQ$2,Recipes!$H:$GI,'Production Calculator'!$A81+2,FALSE)=0,0,HLOOKUP(DQ$2,Recipes!$H:$GI,'Production Calculator'!$A81+2,FALSE)*$AK81))+IF($AO81=DQ$3,$AM81/VLOOKUP($AO81,Data!$A$50:$B$56,2,FALSE),0)</f>
        <v>0</v>
      </c>
      <c r="DR81" s="11">
        <f>IF(DR$2=$A81,0,IF(HLOOKUP(DR$2,Recipes!$H:$GI,'Production Calculator'!$A81+2,FALSE)=0,0,HLOOKUP(DR$2,Recipes!$H:$GI,'Production Calculator'!$A81+2,FALSE)*$AK81))+IF($AO81=DR$3,$AM81/VLOOKUP($AO81,Data!$A$50:$B$56,2,FALSE),0)</f>
        <v>0</v>
      </c>
      <c r="DS81" s="11">
        <f>IF(DS$2=$A81,0,IF(HLOOKUP(DS$2,Recipes!$H:$GI,'Production Calculator'!$A81+2,FALSE)=0,0,HLOOKUP(DS$2,Recipes!$H:$GI,'Production Calculator'!$A81+2,FALSE)*$AK81))+IF($AO81=DS$3,$AM81/VLOOKUP($AO81,Data!$A$50:$B$56,2,FALSE),0)</f>
        <v>0</v>
      </c>
      <c r="DT81" s="11">
        <f>IF(DT$2=$A81,0,IF(HLOOKUP(DT$2,Recipes!$H:$GI,'Production Calculator'!$A81+2,FALSE)=0,0,HLOOKUP(DT$2,Recipes!$H:$GI,'Production Calculator'!$A81+2,FALSE)*$AK81))+IF($AO81=DT$3,$AM81/VLOOKUP($AO81,Data!$A$50:$B$56,2,FALSE),0)</f>
        <v>0</v>
      </c>
      <c r="DU81" s="11">
        <f>IF(DU$2=$A81,0,IF(HLOOKUP(DU$2,Recipes!$H:$GI,'Production Calculator'!$A81+2,FALSE)=0,0,HLOOKUP(DU$2,Recipes!$H:$GI,'Production Calculator'!$A81+2,FALSE)*$AK81))+IF($AO81=DU$3,$AM81/VLOOKUP($AO81,Data!$A$50:$B$56,2,FALSE),0)</f>
        <v>0</v>
      </c>
      <c r="DV81" s="11">
        <f>IF(DV$2=$A81,0,IF(HLOOKUP(DV$2,Recipes!$H:$GI,'Production Calculator'!$A81+2,FALSE)=0,0,HLOOKUP(DV$2,Recipes!$H:$GI,'Production Calculator'!$A81+2,FALSE)*$AK81))+IF($AO81=DV$3,$AM81/VLOOKUP($AO81,Data!$A$50:$B$56,2,FALSE),0)</f>
        <v>0</v>
      </c>
      <c r="DW81" s="11">
        <f>IF(DW$2=$A81,0,IF(HLOOKUP(DW$2,Recipes!$H:$GI,'Production Calculator'!$A81+2,FALSE)=0,0,HLOOKUP(DW$2,Recipes!$H:$GI,'Production Calculator'!$A81+2,FALSE)*$AK81))+IF($AO81=DW$3,$AM81/VLOOKUP($AO81,Data!$A$50:$B$56,2,FALSE),0)</f>
        <v>0</v>
      </c>
      <c r="DX81" s="11">
        <f>IF(DX$2=$A81,0,IF(HLOOKUP(DX$2,Recipes!$H:$GI,'Production Calculator'!$A81+2,FALSE)=0,0,HLOOKUP(DX$2,Recipes!$H:$GI,'Production Calculator'!$A81+2,FALSE)*$AK81))+IF($AO81=DX$3,$AM81/VLOOKUP($AO81,Data!$A$50:$B$56,2,FALSE),0)</f>
        <v>0</v>
      </c>
      <c r="DY81" s="11">
        <f>IF(DY$2=$A81,0,IF(HLOOKUP(DY$2,Recipes!$H:$GI,'Production Calculator'!$A81+2,FALSE)=0,0,HLOOKUP(DY$2,Recipes!$H:$GI,'Production Calculator'!$A81+2,FALSE)*$AK81))+IF($AO81=DY$3,$AM81/VLOOKUP($AO81,Data!$A$50:$B$56,2,FALSE),0)</f>
        <v>0</v>
      </c>
      <c r="DZ81" s="11">
        <f>IF(DZ$2=$A81,0,IF(HLOOKUP(DZ$2,Recipes!$H:$GI,'Production Calculator'!$A81+2,FALSE)=0,0,HLOOKUP(DZ$2,Recipes!$H:$GI,'Production Calculator'!$A81+2,FALSE)*$AK81))+IF($AO81=DZ$3,$AM81/VLOOKUP($AO81,Data!$A$50:$B$56,2,FALSE),0)</f>
        <v>0</v>
      </c>
      <c r="EA81" s="11">
        <f>IF(EA$2=$A81,0,IF(HLOOKUP(EA$2,Recipes!$H:$GI,'Production Calculator'!$A81+2,FALSE)=0,0,HLOOKUP(EA$2,Recipes!$H:$GI,'Production Calculator'!$A81+2,FALSE)*$AK81))+IF($AO81=EA$3,$AM81/VLOOKUP($AO81,Data!$A$50:$B$56,2,FALSE),0)</f>
        <v>0</v>
      </c>
      <c r="EB81" s="11">
        <f>IF(EB$2=$A81,0,IF(HLOOKUP(EB$2,Recipes!$H:$GI,'Production Calculator'!$A81+2,FALSE)=0,0,HLOOKUP(EB$2,Recipes!$H:$GI,'Production Calculator'!$A81+2,FALSE)*$AK81))+IF($AO81=EB$3,$AM81/VLOOKUP($AO81,Data!$A$50:$B$56,2,FALSE),0)</f>
        <v>0</v>
      </c>
      <c r="EC81" s="11">
        <f>IF(EC$2=$A81,0,IF(HLOOKUP(EC$2,Recipes!$H:$GI,'Production Calculator'!$A81+2,FALSE)=0,0,HLOOKUP(EC$2,Recipes!$H:$GI,'Production Calculator'!$A81+2,FALSE)*$AK81))+IF($AO81=EC$3,$AM81/VLOOKUP($AO81,Data!$A$50:$B$56,2,FALSE),0)</f>
        <v>0</v>
      </c>
      <c r="ED81" s="11">
        <f>IF(ED$2=$A81,0,IF(HLOOKUP(ED$2,Recipes!$H:$GI,'Production Calculator'!$A81+2,FALSE)=0,0,HLOOKUP(ED$2,Recipes!$H:$GI,'Production Calculator'!$A81+2,FALSE)*$AK81))+IF($AO81=ED$3,$AM81/VLOOKUP($AO81,Data!$A$50:$B$56,2,FALSE),0)</f>
        <v>0</v>
      </c>
      <c r="EE81" s="11">
        <f>IF(EE$2=$A81,0,IF(HLOOKUP(EE$2,Recipes!$H:$GI,'Production Calculator'!$A81+2,FALSE)=0,0,HLOOKUP(EE$2,Recipes!$H:$GI,'Production Calculator'!$A81+2,FALSE)*$AK81))+IF($AO81=EE$3,$AM81/VLOOKUP($AO81,Data!$A$50:$B$56,2,FALSE),0)</f>
        <v>0</v>
      </c>
      <c r="EF81" s="11">
        <f>IF(EF$2=$A81,0,IF(HLOOKUP(EF$2,Recipes!$H:$GI,'Production Calculator'!$A81+2,FALSE)=0,0,HLOOKUP(EF$2,Recipes!$H:$GI,'Production Calculator'!$A81+2,FALSE)*$AK81))+IF($AO81=EF$3,$AM81/VLOOKUP($AO81,Data!$A$50:$B$56,2,FALSE),0)</f>
        <v>0</v>
      </c>
      <c r="EG81" s="11">
        <f>IF(EG$2=$A81,0,IF(HLOOKUP(EG$2,Recipes!$H:$GI,'Production Calculator'!$A81+2,FALSE)=0,0,HLOOKUP(EG$2,Recipes!$H:$GI,'Production Calculator'!$A81+2,FALSE)*$AK81))+IF($AO81=EG$3,$AM81/VLOOKUP($AO81,Data!$A$50:$B$56,2,FALSE),0)</f>
        <v>0</v>
      </c>
      <c r="EH81" s="11">
        <f>IF(EH$2=$A81,0,IF(HLOOKUP(EH$2,Recipes!$H:$GI,'Production Calculator'!$A81+2,FALSE)=0,0,HLOOKUP(EH$2,Recipes!$H:$GI,'Production Calculator'!$A81+2,FALSE)*$AK81))+IF($AO81=EH$3,$AM81/VLOOKUP($AO81,Data!$A$50:$B$56,2,FALSE),0)</f>
        <v>0</v>
      </c>
      <c r="EI81" s="11">
        <f>IF(EI$2=$A81,0,IF(HLOOKUP(EI$2,Recipes!$H:$GI,'Production Calculator'!$A81+2,FALSE)=0,0,HLOOKUP(EI$2,Recipes!$H:$GI,'Production Calculator'!$A81+2,FALSE)*$AK81))+IF($AO81=EI$3,$AM81/VLOOKUP($AO81,Data!$A$50:$B$56,2,FALSE),0)</f>
        <v>0</v>
      </c>
      <c r="EJ81" s="11">
        <f>IF(EJ$2=$A81,0,IF(HLOOKUP(EJ$2,Recipes!$H:$GI,'Production Calculator'!$A81+2,FALSE)=0,0,HLOOKUP(EJ$2,Recipes!$H:$GI,'Production Calculator'!$A81+2,FALSE)*$AK81))+IF($AO81=EJ$3,$AM81/VLOOKUP($AO81,Data!$A$50:$B$56,2,FALSE),0)</f>
        <v>0</v>
      </c>
      <c r="EK81" s="11">
        <f>IF(EK$2=$A81,0,IF(HLOOKUP(EK$2,Recipes!$H:$GI,'Production Calculator'!$A81+2,FALSE)=0,0,HLOOKUP(EK$2,Recipes!$H:$GI,'Production Calculator'!$A81+2,FALSE)*$AK81))+IF($AO81=EK$3,$AM81/VLOOKUP($AO81,Data!$A$50:$B$56,2,FALSE),0)</f>
        <v>0</v>
      </c>
      <c r="EL81" s="11">
        <f>IF(EL$2=$A81,0,IF(HLOOKUP(EL$2,Recipes!$H:$GI,'Production Calculator'!$A81+2,FALSE)=0,0,HLOOKUP(EL$2,Recipes!$H:$GI,'Production Calculator'!$A81+2,FALSE)*$AK81))+IF($AO81=EL$3,$AM81/VLOOKUP($AO81,Data!$A$50:$B$56,2,FALSE),0)</f>
        <v>0</v>
      </c>
      <c r="EM81" s="11">
        <f>IF(EM$2=$A81,0,IF(HLOOKUP(EM$2,Recipes!$H:$GI,'Production Calculator'!$A81+2,FALSE)=0,0,HLOOKUP(EM$2,Recipes!$H:$GI,'Production Calculator'!$A81+2,FALSE)*$AK81))+IF($AO81=EM$3,$AM81/VLOOKUP($AO81,Data!$A$50:$B$56,2,FALSE),0)</f>
        <v>0</v>
      </c>
      <c r="EN81" s="11">
        <f>IF(EN$2=$A81,0,IF(HLOOKUP(EN$2,Recipes!$H:$GI,'Production Calculator'!$A81+2,FALSE)=0,0,HLOOKUP(EN$2,Recipes!$H:$GI,'Production Calculator'!$A81+2,FALSE)*$AK81))+IF($AO81=EN$3,$AM81/VLOOKUP($AO81,Data!$A$50:$B$56,2,FALSE),0)</f>
        <v>0</v>
      </c>
      <c r="EO81" s="11">
        <f>IF(EO$2=$A81,0,IF(HLOOKUP(EO$2,Recipes!$H:$GI,'Production Calculator'!$A81+2,FALSE)=0,0,HLOOKUP(EO$2,Recipes!$H:$GI,'Production Calculator'!$A81+2,FALSE)*$AK81))+IF($AO81=EO$3,$AM81/VLOOKUP($AO81,Data!$A$50:$B$56,2,FALSE),0)</f>
        <v>0</v>
      </c>
      <c r="EP81" s="11">
        <f>IF(EP$2=$A81,0,IF(HLOOKUP(EP$2,Recipes!$H:$GI,'Production Calculator'!$A81+2,FALSE)=0,0,HLOOKUP(EP$2,Recipes!$H:$GI,'Production Calculator'!$A81+2,FALSE)*$AK81))+IF($AO81=EP$3,$AM81/VLOOKUP($AO81,Data!$A$50:$B$56,2,FALSE),0)</f>
        <v>0</v>
      </c>
      <c r="EQ81" s="11">
        <f>IF(EQ$2=$A81,0,IF(HLOOKUP(EQ$2,Recipes!$H:$GI,'Production Calculator'!$A81+2,FALSE)=0,0,HLOOKUP(EQ$2,Recipes!$H:$GI,'Production Calculator'!$A81+2,FALSE)*$AK81))+IF($AO81=EQ$3,$AM81/VLOOKUP($AO81,Data!$A$50:$B$56,2,FALSE),0)</f>
        <v>0</v>
      </c>
      <c r="ER81" s="11">
        <f>IF(ER$2=$A81,0,IF(HLOOKUP(ER$2,Recipes!$H:$GI,'Production Calculator'!$A81+2,FALSE)=0,0,HLOOKUP(ER$2,Recipes!$H:$GI,'Production Calculator'!$A81+2,FALSE)*$AK81))+IF($AO81=ER$3,$AM81/VLOOKUP($AO81,Data!$A$50:$B$56,2,FALSE),0)</f>
        <v>0</v>
      </c>
      <c r="ES81" s="11">
        <f>IF(ES$2=$A81,0,IF(HLOOKUP(ES$2,Recipes!$H:$GI,'Production Calculator'!$A81+2,FALSE)=0,0,HLOOKUP(ES$2,Recipes!$H:$GI,'Production Calculator'!$A81+2,FALSE)*$AK81))+IF($AO81=ES$3,$AM81/VLOOKUP($AO81,Data!$A$50:$B$56,2,FALSE),0)</f>
        <v>0</v>
      </c>
      <c r="ET81" s="11">
        <f>IF(ET$2=$A81,0,IF(HLOOKUP(ET$2,Recipes!$H:$GI,'Production Calculator'!$A81+2,FALSE)=0,0,HLOOKUP(ET$2,Recipes!$H:$GI,'Production Calculator'!$A81+2,FALSE)*$AK81))+IF($AO81=ET$3,$AM81/VLOOKUP($AO81,Data!$A$50:$B$56,2,FALSE),0)</f>
        <v>0</v>
      </c>
      <c r="EU81" s="11">
        <f>IF(EU$2=$A81,0,IF(HLOOKUP(EU$2,Recipes!$H:$GI,'Production Calculator'!$A81+2,FALSE)=0,0,HLOOKUP(EU$2,Recipes!$H:$GI,'Production Calculator'!$A81+2,FALSE)*$AK81))+IF($AO81=EU$3,$AM81/VLOOKUP($AO81,Data!$A$50:$B$56,2,FALSE),0)</f>
        <v>0</v>
      </c>
      <c r="EV81" s="11">
        <f>IF(EV$2=$A81,0,IF(HLOOKUP(EV$2,Recipes!$H:$GI,'Production Calculator'!$A81+2,FALSE)=0,0,HLOOKUP(EV$2,Recipes!$H:$GI,'Production Calculator'!$A81+2,FALSE)*$AK81))+IF($AO81=EV$3,$AM81/VLOOKUP($AO81,Data!$A$50:$B$56,2,FALSE),0)</f>
        <v>0</v>
      </c>
      <c r="EW81" s="11">
        <f>IF(EW$2=$A81,0,IF(HLOOKUP(EW$2,Recipes!$H:$GI,'Production Calculator'!$A81+2,FALSE)=0,0,HLOOKUP(EW$2,Recipes!$H:$GI,'Production Calculator'!$A81+2,FALSE)*$AK81))+IF($AO81=EW$3,$AM81/VLOOKUP($AO81,Data!$A$50:$B$56,2,FALSE),0)</f>
        <v>0</v>
      </c>
      <c r="EX81" s="11">
        <f>IF(EX$2=$A81,0,IF(HLOOKUP(EX$2,Recipes!$H:$GI,'Production Calculator'!$A81+2,FALSE)=0,0,HLOOKUP(EX$2,Recipes!$H:$GI,'Production Calculator'!$A81+2,FALSE)*$AK81))+IF($AO81=EX$3,$AM81/VLOOKUP($AO81,Data!$A$50:$B$56,2,FALSE),0)</f>
        <v>0</v>
      </c>
      <c r="EY81" s="11">
        <f>IF(EY$2=$A81,0,IF(HLOOKUP(EY$2,Recipes!$H:$GI,'Production Calculator'!$A81+2,FALSE)=0,0,HLOOKUP(EY$2,Recipes!$H:$GI,'Production Calculator'!$A81+2,FALSE)*$AK81))+IF($AO81=EY$3,$AM81/VLOOKUP($AO81,Data!$A$50:$B$56,2,FALSE),0)</f>
        <v>0</v>
      </c>
      <c r="EZ81" s="11">
        <f>IF(EZ$2=$A81,0,IF(HLOOKUP(EZ$2,Recipes!$H:$GI,'Production Calculator'!$A81+2,FALSE)=0,0,HLOOKUP(EZ$2,Recipes!$H:$GI,'Production Calculator'!$A81+2,FALSE)*$AK81))+IF($AO81=EZ$3,$AM81/VLOOKUP($AO81,Data!$A$50:$B$56,2,FALSE),0)</f>
        <v>0</v>
      </c>
      <c r="FA81" s="11">
        <f>IF(FA$2=$A81,0,IF(HLOOKUP(FA$2,Recipes!$H:$GI,'Production Calculator'!$A81+2,FALSE)=0,0,HLOOKUP(FA$2,Recipes!$H:$GI,'Production Calculator'!$A81+2,FALSE)*$AK81))+IF($AO81=FA$3,$AM81/VLOOKUP($AO81,Data!$A$50:$B$56,2,FALSE),0)</f>
        <v>0</v>
      </c>
      <c r="FB81" s="11">
        <f>IF(FB$2=$A81,0,IF(HLOOKUP(FB$2,Recipes!$H:$GI,'Production Calculator'!$A81+2,FALSE)=0,0,HLOOKUP(FB$2,Recipes!$H:$GI,'Production Calculator'!$A81+2,FALSE)*$AK81))+IF($AO81=FB$3,$AM81/VLOOKUP($AO81,Data!$A$50:$B$56,2,FALSE),0)</f>
        <v>0</v>
      </c>
      <c r="FC81" s="11">
        <f>IF(FC$2=$A81,0,IF(HLOOKUP(FC$2,Recipes!$H:$GI,'Production Calculator'!$A81+2,FALSE)=0,0,HLOOKUP(FC$2,Recipes!$H:$GI,'Production Calculator'!$A81+2,FALSE)*$AK81))+IF($AO81=FC$3,$AM81/VLOOKUP($AO81,Data!$A$50:$B$56,2,FALSE),0)</f>
        <v>0</v>
      </c>
      <c r="FD81" s="11">
        <f>IF(FD$2=$A81,0,IF(HLOOKUP(FD$2,Recipes!$H:$GI,'Production Calculator'!$A81+2,FALSE)=0,0,HLOOKUP(FD$2,Recipes!$H:$GI,'Production Calculator'!$A81+2,FALSE)*$AK81))+IF($AO81=FD$3,$AM81/VLOOKUP($AO81,Data!$A$50:$B$56,2,FALSE),0)</f>
        <v>0</v>
      </c>
      <c r="FE81" s="11">
        <f>IF(FE$2=$A81,0,IF(HLOOKUP(FE$2,Recipes!$H:$GI,'Production Calculator'!$A81+2,FALSE)=0,0,HLOOKUP(FE$2,Recipes!$H:$GI,'Production Calculator'!$A81+2,FALSE)*$AK81))+IF($AO81=FE$3,$AM81/VLOOKUP($AO81,Data!$A$50:$B$56,2,FALSE),0)</f>
        <v>0</v>
      </c>
      <c r="FF81" s="11">
        <f>IF(FF$2=$A81,0,IF(HLOOKUP(FF$2,Recipes!$H:$GI,'Production Calculator'!$A81+2,FALSE)=0,0,HLOOKUP(FF$2,Recipes!$H:$GI,'Production Calculator'!$A81+2,FALSE)*$AK81))+IF($AO81=FF$3,$AM81/VLOOKUP($AO81,Data!$A$50:$B$56,2,FALSE),0)</f>
        <v>0</v>
      </c>
      <c r="FG81" s="11">
        <f>IF(FG$2=$A81,0,IF(HLOOKUP(FG$2,Recipes!$H:$GI,'Production Calculator'!$A81+2,FALSE)=0,0,HLOOKUP(FG$2,Recipes!$H:$GI,'Production Calculator'!$A81+2,FALSE)*$AK81))+IF($AO81=FG$3,$AM81/VLOOKUP($AO81,Data!$A$50:$B$56,2,FALSE),0)</f>
        <v>0</v>
      </c>
      <c r="FH81" s="11">
        <f>IF(FH$2=$A81,0,IF(HLOOKUP(FH$2,Recipes!$H:$GI,'Production Calculator'!$A81+2,FALSE)=0,0,HLOOKUP(FH$2,Recipes!$H:$GI,'Production Calculator'!$A81+2,FALSE)*$AK81))+IF($AO81=FH$3,$AM81/VLOOKUP($AO81,Data!$A$50:$B$56,2,FALSE),0)</f>
        <v>0</v>
      </c>
      <c r="FI81" s="11">
        <f>IF(FI$2=$A81,0,IF(HLOOKUP(FI$2,Recipes!$H:$GI,'Production Calculator'!$A81+2,FALSE)=0,0,HLOOKUP(FI$2,Recipes!$H:$GI,'Production Calculator'!$A81+2,FALSE)*$AK81))+IF($AO81=FI$3,$AM81/VLOOKUP($AO81,Data!$A$50:$B$56,2,FALSE),0)</f>
        <v>0</v>
      </c>
      <c r="FJ81" s="11">
        <f>IF(FJ$2=$A81,0,IF(HLOOKUP(FJ$2,Recipes!$H:$GI,'Production Calculator'!$A81+2,FALSE)=0,0,HLOOKUP(FJ$2,Recipes!$H:$GI,'Production Calculator'!$A81+2,FALSE)*$AK81))+IF($AO81=FJ$3,$AM81/VLOOKUP($AO81,Data!$A$50:$B$56,2,FALSE),0)</f>
        <v>0</v>
      </c>
      <c r="FK81" s="11">
        <f>IF(FK$2=$A81,0,IF(HLOOKUP(FK$2,Recipes!$H:$GI,'Production Calculator'!$A81+2,FALSE)=0,0,HLOOKUP(FK$2,Recipes!$H:$GI,'Production Calculator'!$A81+2,FALSE)*$AK81))+IF($AO81=FK$3,$AM81/VLOOKUP($AO81,Data!$A$50:$B$56,2,FALSE),0)</f>
        <v>0</v>
      </c>
      <c r="FL81" s="11">
        <f>IF(FL$2=$A81,0,IF(HLOOKUP(FL$2,Recipes!$H:$GI,'Production Calculator'!$A81+2,FALSE)=0,0,HLOOKUP(FL$2,Recipes!$H:$GI,'Production Calculator'!$A81+2,FALSE)*$AK81))+IF($AO81=FL$3,$AM81/VLOOKUP($AO81,Data!$A$50:$B$56,2,FALSE),0)</f>
        <v>0</v>
      </c>
      <c r="FM81" s="11">
        <f>IF(FM$2=$A81,0,IF(HLOOKUP(FM$2,Recipes!$H:$GI,'Production Calculator'!$A81+2,FALSE)=0,0,HLOOKUP(FM$2,Recipes!$H:$GI,'Production Calculator'!$A81+2,FALSE)*$AK81))+IF($AO81=FM$3,$AM81/VLOOKUP($AO81,Data!$A$50:$B$56,2,FALSE),0)</f>
        <v>0</v>
      </c>
      <c r="FN81" s="11">
        <f>IF(FN$2=$A81,0,IF(HLOOKUP(FN$2,Recipes!$H:$GI,'Production Calculator'!$A81+2,FALSE)=0,0,HLOOKUP(FN$2,Recipes!$H:$GI,'Production Calculator'!$A81+2,FALSE)*$AK81))+IF($AO81=FN$3,$AM81/VLOOKUP($AO81,Data!$A$50:$B$56,2,FALSE),0)</f>
        <v>0</v>
      </c>
      <c r="FO81" s="11">
        <f>IF(FO$2=$A81,0,IF(HLOOKUP(FO$2,Recipes!$H:$GI,'Production Calculator'!$A81+2,FALSE)=0,0,HLOOKUP(FO$2,Recipes!$H:$GI,'Production Calculator'!$A81+2,FALSE)*$AK81))+IF($AO81=FO$3,$AM81/VLOOKUP($AO81,Data!$A$50:$B$56,2,FALSE),0)</f>
        <v>0</v>
      </c>
      <c r="FP81" s="11">
        <f>IF(FP$2=$A81,0,IF(HLOOKUP(FP$2,Recipes!$H:$GI,'Production Calculator'!$A81+2,FALSE)=0,0,HLOOKUP(FP$2,Recipes!$H:$GI,'Production Calculator'!$A81+2,FALSE)*$AK81))+IF($AO81=FP$3,$AM81/VLOOKUP($AO81,Data!$A$50:$B$56,2,FALSE),0)</f>
        <v>0</v>
      </c>
      <c r="FQ81" s="11">
        <f>IF(FQ$2=$A81,0,IF(HLOOKUP(FQ$2,Recipes!$H:$GI,'Production Calculator'!$A81+2,FALSE)=0,0,HLOOKUP(FQ$2,Recipes!$H:$GI,'Production Calculator'!$A81+2,FALSE)*$AK81))+IF($AO81=FQ$3,$AM81/VLOOKUP($AO81,Data!$A$50:$B$56,2,FALSE),0)</f>
        <v>0</v>
      </c>
      <c r="FR81" s="11">
        <f>IF(FR$2=$A81,0,IF(HLOOKUP(FR$2,Recipes!$H:$GI,'Production Calculator'!$A81+2,FALSE)=0,0,HLOOKUP(FR$2,Recipes!$H:$GI,'Production Calculator'!$A81+2,FALSE)*$AK81))+IF($AO81=FR$3,$AM81/VLOOKUP($AO81,Data!$A$50:$B$56,2,FALSE),0)</f>
        <v>0</v>
      </c>
      <c r="FS81" s="11">
        <f>IF(FS$2=$A81,0,IF(HLOOKUP(FS$2,Recipes!$H:$GI,'Production Calculator'!$A81+2,FALSE)=0,0,HLOOKUP(FS$2,Recipes!$H:$GI,'Production Calculator'!$A81+2,FALSE)*$AK81))+IF($AO81=FS$3,$AM81/VLOOKUP($AO81,Data!$A$50:$B$56,2,FALSE),0)</f>
        <v>0</v>
      </c>
      <c r="FT81" s="11">
        <f>IF(FT$2=$A81,0,IF(HLOOKUP(FT$2,Recipes!$H:$GI,'Production Calculator'!$A81+2,FALSE)=0,0,HLOOKUP(FT$2,Recipes!$H:$GI,'Production Calculator'!$A81+2,FALSE)*$AK81))+IF($AO81=FT$3,$AM81/VLOOKUP($AO81,Data!$A$50:$B$56,2,FALSE),0)</f>
        <v>0</v>
      </c>
      <c r="FU81" s="11">
        <f>IF(FU$2=$A81,0,IF(HLOOKUP(FU$2,Recipes!$H:$GI,'Production Calculator'!$A81+2,FALSE)=0,0,HLOOKUP(FU$2,Recipes!$H:$GI,'Production Calculator'!$A81+2,FALSE)*$AK81))+IF($AO81=FU$3,$AM81/VLOOKUP($AO81,Data!$A$50:$B$56,2,FALSE),0)</f>
        <v>0</v>
      </c>
      <c r="FV81" s="11">
        <f>IF(FV$2=$A81,0,IF(HLOOKUP(FV$2,Recipes!$H:$GI,'Production Calculator'!$A81+2,FALSE)=0,0,HLOOKUP(FV$2,Recipes!$H:$GI,'Production Calculator'!$A81+2,FALSE)*$AK81))+IF($AO81=FV$3,$AM81/VLOOKUP($AO81,Data!$A$50:$B$56,2,FALSE),0)</f>
        <v>0</v>
      </c>
      <c r="FW81" s="11">
        <f>IF(FW$2=$A81,0,IF(HLOOKUP(FW$2,Recipes!$H:$GI,'Production Calculator'!$A81+2,FALSE)=0,0,HLOOKUP(FW$2,Recipes!$H:$GI,'Production Calculator'!$A81+2,FALSE)*$AK81))+IF($AO81=FW$3,$AM81/VLOOKUP($AO81,Data!$A$50:$B$56,2,FALSE),0)</f>
        <v>0</v>
      </c>
      <c r="FX81" s="11">
        <f>IF(FX$2=$A81,0,IF(HLOOKUP(FX$2,Recipes!$H:$GI,'Production Calculator'!$A81+2,FALSE)=0,0,HLOOKUP(FX$2,Recipes!$H:$GI,'Production Calculator'!$A81+2,FALSE)*$AK81))+IF($AO81=FX$3,$AM81/VLOOKUP($AO81,Data!$A$50:$B$56,2,FALSE),0)</f>
        <v>0</v>
      </c>
      <c r="FY81" s="11">
        <f>IF(FY$2=$A81,0,IF(HLOOKUP(FY$2,Recipes!$H:$GI,'Production Calculator'!$A81+2,FALSE)=0,0,HLOOKUP(FY$2,Recipes!$H:$GI,'Production Calculator'!$A81+2,FALSE)*$AK81))+IF($AO81=FY$3,$AM81/VLOOKUP($AO81,Data!$A$50:$B$56,2,FALSE),0)</f>
        <v>0</v>
      </c>
      <c r="FZ81" s="11">
        <f>IF(FZ$2=$A81,0,IF(HLOOKUP(FZ$2,Recipes!$H:$GI,'Production Calculator'!$A81+2,FALSE)=0,0,HLOOKUP(FZ$2,Recipes!$H:$GI,'Production Calculator'!$A81+2,FALSE)*$AK81))+IF($AO81=FZ$3,$AM81/VLOOKUP($AO81,Data!$A$50:$B$56,2,FALSE),0)</f>
        <v>0</v>
      </c>
      <c r="GA81" s="11">
        <f>IF(GA$2=$A81,0,IF(HLOOKUP(GA$2,Recipes!$H:$GI,'Production Calculator'!$A81+2,FALSE)=0,0,HLOOKUP(GA$2,Recipes!$H:$GI,'Production Calculator'!$A81+2,FALSE)*$AK81))+IF($AO81=GA$3,$AM81/VLOOKUP($AO81,Data!$A$50:$B$56,2,FALSE),0)</f>
        <v>0</v>
      </c>
      <c r="GB81" s="11">
        <f>IF(GB$2=$A81,0,IF(HLOOKUP(GB$2,Recipes!$H:$GI,'Production Calculator'!$A81+2,FALSE)=0,0,HLOOKUP(GB$2,Recipes!$H:$GI,'Production Calculator'!$A81+2,FALSE)*$AK81))+IF($AO81=GB$3,$AM81/VLOOKUP($AO81,Data!$A$50:$B$56,2,FALSE),0)</f>
        <v>0</v>
      </c>
      <c r="GC81" s="11">
        <f>IF(GC$2=$A81,0,IF(HLOOKUP(GC$2,Recipes!$H:$GI,'Production Calculator'!$A81+2,FALSE)=0,0,HLOOKUP(GC$2,Recipes!$H:$GI,'Production Calculator'!$A81+2,FALSE)*$AK81))+IF($AO81=GC$3,$AM81/VLOOKUP($AO81,Data!$A$50:$B$56,2,FALSE),0)</f>
        <v>0</v>
      </c>
      <c r="GD81" s="11">
        <f>IF(GD$2=$A81,0,IF(HLOOKUP(GD$2,Recipes!$H:$GI,'Production Calculator'!$A81+2,FALSE)=0,0,HLOOKUP(GD$2,Recipes!$H:$GI,'Production Calculator'!$A81+2,FALSE)*$AK81))+IF($AO81=GD$3,$AM81/VLOOKUP($AO81,Data!$A$50:$B$56,2,FALSE),0)</f>
        <v>0</v>
      </c>
      <c r="GE81" s="11">
        <f>IF(GE$2=$A81,0,IF(HLOOKUP(GE$2,Recipes!$H:$GI,'Production Calculator'!$A81+2,FALSE)=0,0,HLOOKUP(GE$2,Recipes!$H:$GI,'Production Calculator'!$A81+2,FALSE)*$AK81))+IF($AO81=GE$3,$AM81/VLOOKUP($AO81,Data!$A$50:$B$56,2,FALSE),0)</f>
        <v>0</v>
      </c>
      <c r="GF81" s="11">
        <f>IF(GF$2=$A81,0,IF(HLOOKUP(GF$2,Recipes!$H:$GI,'Production Calculator'!$A81+2,FALSE)=0,0,HLOOKUP(GF$2,Recipes!$H:$GI,'Production Calculator'!$A81+2,FALSE)*$AK81))+IF($AO81=GF$3,$AM81/VLOOKUP($AO81,Data!$A$50:$B$56,2,FALSE),0)</f>
        <v>0</v>
      </c>
      <c r="GG81" s="11">
        <f>IF(GG$2=$A81,0,IF(HLOOKUP(GG$2,Recipes!$H:$GI,'Production Calculator'!$A81+2,FALSE)=0,0,HLOOKUP(GG$2,Recipes!$H:$GI,'Production Calculator'!$A81+2,FALSE)*$AK81))+IF($AO81=GG$3,$AM81/VLOOKUP($AO81,Data!$A$50:$B$56,2,FALSE),0)</f>
        <v>0</v>
      </c>
      <c r="GH81" s="11">
        <f>IF(GH$2=$A81,0,IF(HLOOKUP(GH$2,Recipes!$H:$GI,'Production Calculator'!$A81+2,FALSE)=0,0,HLOOKUP(GH$2,Recipes!$H:$GI,'Production Calculator'!$A81+2,FALSE)*$AK81))+IF($AO81=GH$3,$AM81/VLOOKUP($AO81,Data!$A$50:$B$56,2,FALSE),0)</f>
        <v>0</v>
      </c>
      <c r="GI81" s="11">
        <f>IF(GI$2=$A81,0,IF(HLOOKUP(GI$2,Recipes!$H:$GI,'Production Calculator'!$A81+2,FALSE)=0,0,HLOOKUP(GI$2,Recipes!$H:$GI,'Production Calculator'!$A81+2,FALSE)*$AK81))+IF($AO81=GI$3,$AM81/VLOOKUP($AO81,Data!$A$50:$B$56,2,FALSE),0)</f>
        <v>0</v>
      </c>
      <c r="GJ81" s="11">
        <f>IF(GJ$2=$A81,0,IF(HLOOKUP(GJ$2,Recipes!$H:$GI,'Production Calculator'!$A81+2,FALSE)=0,0,HLOOKUP(GJ$2,Recipes!$H:$GI,'Production Calculator'!$A81+2,FALSE)*$AK81))+IF($AO81=GJ$3,$AM81/VLOOKUP($AO81,Data!$A$50:$B$56,2,FALSE),0)</f>
        <v>0</v>
      </c>
      <c r="GK81" s="11">
        <f>IF(GK$2=$A81,0,IF(HLOOKUP(GK$2,Recipes!$H:$GI,'Production Calculator'!$A81+2,FALSE)=0,0,HLOOKUP(GK$2,Recipes!$H:$GI,'Production Calculator'!$A81+2,FALSE)*$AK81))+IF($AO81=GK$3,$AM81/VLOOKUP($AO81,Data!$A$50:$B$56,2,FALSE),0)</f>
        <v>0</v>
      </c>
      <c r="GL81" s="11">
        <f>IF(GL$2=$A81,0,IF(HLOOKUP(GL$2,Recipes!$H:$GI,'Production Calculator'!$A81+2,FALSE)=0,0,HLOOKUP(GL$2,Recipes!$H:$GI,'Production Calculator'!$A81+2,FALSE)*$AK81))+IF($AO81=GL$3,$AM81/VLOOKUP($AO81,Data!$A$50:$B$56,2,FALSE),0)</f>
        <v>0</v>
      </c>
      <c r="GM81" s="11">
        <f>IF(GM$2=$A81,0,IF(HLOOKUP(GM$2,Recipes!$H:$GI,'Production Calculator'!$A81+2,FALSE)=0,0,HLOOKUP(GM$2,Recipes!$H:$GI,'Production Calculator'!$A81+2,FALSE)*$AK81))+IF($AO81=GM$3,$AM81/VLOOKUP($AO81,Data!$A$50:$B$56,2,FALSE),0)</f>
        <v>0</v>
      </c>
      <c r="GN81" s="11">
        <f>IF(GN$2=$A81,0,IF(HLOOKUP(GN$2,Recipes!$H:$GI,'Production Calculator'!$A81+2,FALSE)=0,0,HLOOKUP(GN$2,Recipes!$H:$GI,'Production Calculator'!$A81+2,FALSE)*$AK81))+IF($AO81=GN$3,$AM81/VLOOKUP($AO81,Data!$A$50:$B$56,2,FALSE),0)</f>
        <v>0</v>
      </c>
      <c r="GO81" s="11">
        <f>IF(GO$2=$A81,0,IF(HLOOKUP(GO$2,Recipes!$H:$GI,'Production Calculator'!$A81+2,FALSE)=0,0,HLOOKUP(GO$2,Recipes!$H:$GI,'Production Calculator'!$A81+2,FALSE)*$AK81))+IF($AO81=GO$3,$AM81/VLOOKUP($AO81,Data!$A$50:$B$56,2,FALSE),0)</f>
        <v>0</v>
      </c>
      <c r="GP81" s="11">
        <f>IF(GP$2=$A81,0,IF(HLOOKUP(GP$2,Recipes!$H:$GI,'Production Calculator'!$A81+2,FALSE)=0,0,HLOOKUP(GP$2,Recipes!$H:$GI,'Production Calculator'!$A81+2,FALSE)*$AK81))+IF($AO81=GP$3,$AM81/VLOOKUP($AO81,Data!$A$50:$B$56,2,FALSE),0)</f>
        <v>0</v>
      </c>
      <c r="GQ81" s="11">
        <f>IF(GQ$2=$A81,0,IF(HLOOKUP(GQ$2,Recipes!$H:$GI,'Production Calculator'!$A81+2,FALSE)=0,0,HLOOKUP(GQ$2,Recipes!$H:$GI,'Production Calculator'!$A81+2,FALSE)*$AK81))+IF($AO81=GQ$3,$AM81/VLOOKUP($AO81,Data!$A$50:$B$56,2,FALSE),0)</f>
        <v>0</v>
      </c>
      <c r="GR81" s="11">
        <f>IF(GR$2=$A81,0,IF(HLOOKUP(GR$2,Recipes!$H:$GI,'Production Calculator'!$A81+2,FALSE)=0,0,HLOOKUP(GR$2,Recipes!$H:$GI,'Production Calculator'!$A81+2,FALSE)*$AK81))+IF($AO81=GR$3,$AM81/VLOOKUP($AO81,Data!$A$50:$B$56,2,FALSE),0)</f>
        <v>0</v>
      </c>
      <c r="GS81" s="11">
        <f>IF(GS$2=$A81,0,IF(HLOOKUP(GS$2,Recipes!$H:$GI,'Production Calculator'!$A81+2,FALSE)=0,0,HLOOKUP(GS$2,Recipes!$H:$GI,'Production Calculator'!$A81+2,FALSE)*$AK81))+IF($AO81=GS$3,$AM81/VLOOKUP($AO81,Data!$A$50:$B$56,2,FALSE),0)</f>
        <v>0</v>
      </c>
      <c r="GT81" s="11">
        <f>IF(GT$2=$A81,0,IF(HLOOKUP(GT$2,Recipes!$H:$GI,'Production Calculator'!$A81+2,FALSE)=0,0,HLOOKUP(GT$2,Recipes!$H:$GI,'Production Calculator'!$A81+2,FALSE)*$AK81))+IF($AO81=GT$3,$AM81/VLOOKUP($AO81,Data!$A$50:$B$56,2,FALSE),0)</f>
        <v>0</v>
      </c>
      <c r="GU81" s="11">
        <f>IF(GU$2=$A81,0,IF(HLOOKUP(GU$2,Recipes!$H:$GI,'Production Calculator'!$A81+2,FALSE)=0,0,HLOOKUP(GU$2,Recipes!$H:$GI,'Production Calculator'!$A81+2,FALSE)*$AK81))+IF($AO81=GU$3,$AM81/VLOOKUP($AO81,Data!$A$50:$B$56,2,FALSE),0)</f>
        <v>0</v>
      </c>
      <c r="GV81" s="11">
        <f>IF(GV$2=$A81,0,IF(HLOOKUP(GV$2,Recipes!$H:$GI,'Production Calculator'!$A81+2,FALSE)=0,0,HLOOKUP(GV$2,Recipes!$H:$GI,'Production Calculator'!$A81+2,FALSE)*$AK81))+IF($AO81=GV$3,$AM81/VLOOKUP($AO81,Data!$A$50:$B$56,2,FALSE),0)</f>
        <v>0</v>
      </c>
      <c r="GW81" s="11">
        <f>IF(GW$2=$A81,0,IF(HLOOKUP(GW$2,Recipes!$H:$GI,'Production Calculator'!$A81+2,FALSE)=0,0,HLOOKUP(GW$2,Recipes!$H:$GI,'Production Calculator'!$A81+2,FALSE)*$AK81))+IF($AO81=GW$3,$AM81/VLOOKUP($AO81,Data!$A$50:$B$56,2,FALSE),0)</f>
        <v>0</v>
      </c>
      <c r="GX81" s="11">
        <f>IF(GX$2=$A81,0,IF(HLOOKUP(GX$2,Recipes!$H:$GI,'Production Calculator'!$A81+2,FALSE)=0,0,HLOOKUP(GX$2,Recipes!$H:$GI,'Production Calculator'!$A81+2,FALSE)*$AK81))+IF($AO81=GX$3,$AM81/VLOOKUP($AO81,Data!$A$50:$B$56,2,FALSE),0)</f>
        <v>0</v>
      </c>
      <c r="GY81" s="11">
        <f>IF(GY$2=$A81,0,IF(HLOOKUP(GY$2,Recipes!$H:$GI,'Production Calculator'!$A81+2,FALSE)=0,0,HLOOKUP(GY$2,Recipes!$H:$GI,'Production Calculator'!$A81+2,FALSE)*$AK81))+IF($AO81=GY$3,$AM81/VLOOKUP($AO81,Data!$A$50:$B$56,2,FALSE),0)</f>
        <v>0</v>
      </c>
      <c r="GZ81" s="11">
        <f>IF(GZ$2=$A81,0,IF(HLOOKUP(GZ$2,Recipes!$H:$GI,'Production Calculator'!$A81+2,FALSE)=0,0,HLOOKUP(GZ$2,Recipes!$H:$GI,'Production Calculator'!$A81+2,FALSE)*$AK81))+IF($AO81=GZ$3,$AM81/VLOOKUP($AO81,Data!$A$50:$B$56,2,FALSE),0)</f>
        <v>0</v>
      </c>
      <c r="HA81" s="11">
        <f>IF(HA$2=$A81,0,IF(HLOOKUP(HA$2,Recipes!$H:$GI,'Production Calculator'!$A81+2,FALSE)=0,0,HLOOKUP(HA$2,Recipes!$H:$GI,'Production Calculator'!$A81+2,FALSE)*$AK81))+IF($AO81=HA$3,$AM81/VLOOKUP($AO81,Data!$A$50:$B$56,2,FALSE),0)</f>
        <v>0</v>
      </c>
      <c r="HB81" s="11">
        <f>IF(HB$2=$A81,0,IF(HLOOKUP(HB$2,Recipes!$H:$GI,'Production Calculator'!$A81+2,FALSE)=0,0,HLOOKUP(HB$2,Recipes!$H:$GI,'Production Calculator'!$A81+2,FALSE)*$AK81))+IF($AO81=HB$3,$AM81/VLOOKUP($AO81,Data!$A$50:$B$56,2,FALSE),0)</f>
        <v>0</v>
      </c>
      <c r="HC81" s="11">
        <f>IF(HC$2=$A81,0,IF(HLOOKUP(HC$2,Recipes!$H:$GI,'Production Calculator'!$A81+2,FALSE)=0,0,HLOOKUP(HC$2,Recipes!$H:$GI,'Production Calculator'!$A81+2,FALSE)*$AK81))+IF($AO81=HC$3,$AM81/VLOOKUP($AO81,Data!$A$50:$B$56,2,FALSE),0)</f>
        <v>0</v>
      </c>
      <c r="HD81" s="11">
        <f>IF(HD$2=$A81,0,IF(HLOOKUP(HD$2,Recipes!$H:$GI,'Production Calculator'!$A81+2,FALSE)=0,0,HLOOKUP(HD$2,Recipes!$H:$GI,'Production Calculator'!$A81+2,FALSE)*$AK81))+IF($AO81=HD$3,$AM81/VLOOKUP($AO81,Data!$A$50:$B$56,2,FALSE),0)</f>
        <v>0</v>
      </c>
      <c r="HE81" s="11">
        <f>IF(HE$2=$A81,0,IF(HLOOKUP(HE$2,Recipes!$H:$GI,'Production Calculator'!$A81+2,FALSE)=0,0,HLOOKUP(HE$2,Recipes!$H:$GI,'Production Calculator'!$A81+2,FALSE)*$AK81))+IF($AO81=HE$3,$AM81/VLOOKUP($AO81,Data!$A$50:$B$56,2,FALSE),0)</f>
        <v>0</v>
      </c>
      <c r="HF81" s="11">
        <f>IF(HF$2=$A81,0,IF(HLOOKUP(HF$2,Recipes!$H:$GI,'Production Calculator'!$A81+2,FALSE)=0,0,HLOOKUP(HF$2,Recipes!$H:$GI,'Production Calculator'!$A81+2,FALSE)*$AK81))+IF($AO81=HF$3,$AM81/VLOOKUP($AO81,Data!$A$50:$B$56,2,FALSE),0)</f>
        <v>0</v>
      </c>
      <c r="HG81" s="11">
        <f>IF(HG$2=$A81,0,IF(HLOOKUP(HG$2,Recipes!$H:$GI,'Production Calculator'!$A81+2,FALSE)=0,0,HLOOKUP(HG$2,Recipes!$H:$GI,'Production Calculator'!$A81+2,FALSE)*$AK81))+IF($AO81=HG$3,$AM81/VLOOKUP($AO81,Data!$A$50:$B$56,2,FALSE),0)</f>
        <v>0</v>
      </c>
      <c r="HH81" s="11">
        <f>IF(HH$2=$A81,0,IF(HLOOKUP(HH$2,Recipes!$H:$GI,'Production Calculator'!$A81+2,FALSE)=0,0,HLOOKUP(HH$2,Recipes!$H:$GI,'Production Calculator'!$A81+2,FALSE)*$AK81))+IF($AO81=HH$3,$AM81/VLOOKUP($AO81,Data!$A$50:$B$56,2,FALSE),0)</f>
        <v>0</v>
      </c>
      <c r="HI81" s="11">
        <f>IF(HI$2=$A81,0,IF(HLOOKUP(HI$2,Recipes!$H:$GI,'Production Calculator'!$A81+2,FALSE)=0,0,HLOOKUP(HI$2,Recipes!$H:$GI,'Production Calculator'!$A81+2,FALSE)*$AK81))+IF($AO81=HI$3,$AM81/VLOOKUP($AO81,Data!$A$50:$B$56,2,FALSE),0)</f>
        <v>0</v>
      </c>
      <c r="HJ81" s="11">
        <f>IF(HJ$2=$A81,0,IF(HLOOKUP(HJ$2,Recipes!$H:$GI,'Production Calculator'!$A81+2,FALSE)=0,0,HLOOKUP(HJ$2,Recipes!$H:$GI,'Production Calculator'!$A81+2,FALSE)*$AK81))+IF($AO81=HJ$3,$AM81/VLOOKUP($AO81,Data!$A$50:$B$56,2,FALSE),0)</f>
        <v>0</v>
      </c>
      <c r="HK81" s="11">
        <f>IF(HK$2=$A81,0,IF(HLOOKUP(HK$2,Recipes!$H:$GI,'Production Calculator'!$A81+2,FALSE)=0,0,HLOOKUP(HK$2,Recipes!$H:$GI,'Production Calculator'!$A81+2,FALSE)*$AK81))+IF($AO81=HK$3,$AM81/VLOOKUP($AO81,Data!$A$50:$B$56,2,FALSE),0)</f>
        <v>0</v>
      </c>
      <c r="HL81" s="11">
        <f>IF(HL$2=$A81,0,IF(HLOOKUP(HL$2,Recipes!$H:$GI,'Production Calculator'!$A81+2,FALSE)=0,0,HLOOKUP(HL$2,Recipes!$H:$GI,'Production Calculator'!$A81+2,FALSE)*$AK81))+IF($AO81=HL$3,$AM81/VLOOKUP($AO81,Data!$A$50:$B$56,2,FALSE),0)</f>
        <v>0</v>
      </c>
      <c r="HM81" s="11">
        <f>IF(HM$2=$A81,0,IF(HLOOKUP(HM$2,Recipes!$H:$GI,'Production Calculator'!$A81+2,FALSE)=0,0,HLOOKUP(HM$2,Recipes!$H:$GI,'Production Calculator'!$A81+2,FALSE)*$AK81))+IF($AO81=HM$3,$AM81/VLOOKUP($AO81,Data!$A$50:$B$56,2,FALSE),0)</f>
        <v>0</v>
      </c>
      <c r="HN81" s="11">
        <f>IF(HN$2=$A81,0,IF(HLOOKUP(HN$2,Recipes!$H:$GI,'Production Calculator'!$A81+2,FALSE)=0,0,HLOOKUP(HN$2,Recipes!$H:$GI,'Production Calculator'!$A81+2,FALSE)*$AK81))+IF($AO81=HN$3,$AM81/VLOOKUP($AO81,Data!$A$50:$B$56,2,FALSE),0)</f>
        <v>0</v>
      </c>
      <c r="HO81" s="11">
        <f>IF(HO$2=$A81,0,IF(HLOOKUP(HO$2,Recipes!$H:$GI,'Production Calculator'!$A81+2,FALSE)=0,0,HLOOKUP(HO$2,Recipes!$H:$GI,'Production Calculator'!$A81+2,FALSE)*$AK81))+IF($AO81=HO$3,$AM81/VLOOKUP($AO81,Data!$A$50:$B$56,2,FALSE),0)</f>
        <v>0</v>
      </c>
      <c r="HP81" s="11">
        <f>IF(HP$2=$A81,0,IF(HLOOKUP(HP$2,Recipes!$H:$GI,'Production Calculator'!$A81+2,FALSE)=0,0,HLOOKUP(HP$2,Recipes!$H:$GI,'Production Calculator'!$A81+2,FALSE)*$AK81))+IF($AO81=HP$3,$AM81/VLOOKUP($AO81,Data!$A$50:$B$56,2,FALSE),0)</f>
        <v>0</v>
      </c>
      <c r="HQ81" s="11">
        <f>IF(HQ$2=$A81,0,IF(HLOOKUP(HQ$2,Recipes!$H:$GI,'Production Calculator'!$A81+2,FALSE)=0,0,HLOOKUP(HQ$2,Recipes!$H:$GI,'Production Calculator'!$A81+2,FALSE)*$AK81))+IF($AO81=HQ$3,$AM81/VLOOKUP($AO81,Data!$A$50:$B$56,2,FALSE),0)</f>
        <v>0</v>
      </c>
      <c r="HR81" s="11">
        <f>IF(HR$2=$A81,0,IF(HLOOKUP(HR$2,Recipes!$H:$GI,'Production Calculator'!$A81+2,FALSE)=0,0,HLOOKUP(HR$2,Recipes!$H:$GI,'Production Calculator'!$A81+2,FALSE)*$AK81))+IF($AO81=HR$3,$AM81/VLOOKUP($AO81,Data!$A$50:$B$56,2,FALSE),0)</f>
        <v>0</v>
      </c>
      <c r="HS81" s="121"/>
    </row>
    <row r="82" spans="1:227" x14ac:dyDescent="0.45">
      <c r="A82">
        <v>59</v>
      </c>
      <c r="B82" s="107" t="str">
        <f>VLOOKUP(A82,Recipes!A:B,2)</f>
        <v>Green wire</v>
      </c>
      <c r="C82" s="128">
        <v>0</v>
      </c>
      <c r="D82" s="108">
        <f t="shared" si="142"/>
        <v>0</v>
      </c>
      <c r="E82" s="127" t="s">
        <v>1</v>
      </c>
      <c r="F82" s="109">
        <f>VLOOKUP(A82,Recipes!$A$3:$G$186,6,FALSE)</f>
        <v>2</v>
      </c>
      <c r="G82" s="109">
        <f>VLOOKUP(A82,Recipes!$A$3:$G$186,7,FALSE)</f>
        <v>0</v>
      </c>
      <c r="H82" s="110">
        <f t="shared" si="143"/>
        <v>0</v>
      </c>
      <c r="I82" s="109">
        <f>VLOOKUP(E82,Data!$A$2:$C$26,3, FALSE)</f>
        <v>4</v>
      </c>
      <c r="J82" s="108">
        <v>0</v>
      </c>
      <c r="K82" s="108">
        <v>0</v>
      </c>
      <c r="L82" s="108">
        <v>0</v>
      </c>
      <c r="M82" s="150">
        <v>0</v>
      </c>
      <c r="N82" s="150">
        <v>0</v>
      </c>
      <c r="O82" s="150">
        <v>0</v>
      </c>
      <c r="P82" s="151">
        <v>0</v>
      </c>
      <c r="Q82" s="151">
        <v>0</v>
      </c>
      <c r="R82" s="151">
        <v>0</v>
      </c>
      <c r="S82">
        <f t="shared" si="158"/>
        <v>0</v>
      </c>
      <c r="T82">
        <f t="shared" si="159"/>
        <v>0</v>
      </c>
      <c r="U82">
        <f t="shared" si="160"/>
        <v>0</v>
      </c>
      <c r="V82">
        <f t="shared" si="161"/>
        <v>0</v>
      </c>
      <c r="W82">
        <f t="shared" si="162"/>
        <v>0</v>
      </c>
      <c r="X82">
        <f t="shared" si="163"/>
        <v>0</v>
      </c>
      <c r="Y82">
        <f t="shared" si="164"/>
        <v>0</v>
      </c>
      <c r="Z82">
        <f t="shared" si="165"/>
        <v>0</v>
      </c>
      <c r="AA82">
        <f t="shared" si="166"/>
        <v>0</v>
      </c>
      <c r="AB82" s="111">
        <f>VLOOKUP($A82,Recipes!$A:$G,4)</f>
        <v>0.5</v>
      </c>
      <c r="AC82" s="111">
        <f>VLOOKUP($A82,Recipes!$A:$G,5)</f>
        <v>1</v>
      </c>
      <c r="AD82" s="111">
        <f t="shared" si="153"/>
        <v>2</v>
      </c>
      <c r="AE82" s="111">
        <f>VLOOKUP(E82,Data!$A$2:$F$26,5,FALSE)</f>
        <v>0</v>
      </c>
      <c r="AF82" s="111">
        <f>VLOOKUP(E82,Data!$A$2:$F$26,4,FALSE)</f>
        <v>210</v>
      </c>
      <c r="AG82" s="111">
        <f>VLOOKUP(E82,Data!$A$2:$B$26,2, FALSE)</f>
        <v>1.25</v>
      </c>
      <c r="AH82" s="111">
        <f>1+VLOOKUP($J$3,Data!$A$40:$D$48,2,FALSE)*$J82+VLOOKUP($K$3,Data!$A$40:$D$48,2,FALSE)*$K82+VLOOKUP($L$3,Data!$A$40:$D$48,2,FALSE)*$L82+VLOOKUP($M$3,Data!$A$40:$D$48,2,FALSE)*$M82+VLOOKUP($N$3,Data!$A$40:$D$48,2,FALSE)*$N82+VLOOKUP($O$3,Data!$A$40:$D$48,2,FALSE)*$O82+VLOOKUP($P$3,Data!$A$40:$D$48,2,FALSE)*$P82+VLOOKUP($Q$3,Data!$A$40:$D$48,2,FALSE)*$Q82+VLOOKUP($R$3,Data!$A$40:$D$48,2,FALSE)*$R82</f>
        <v>1</v>
      </c>
      <c r="AI82" s="111">
        <f>MAX(1+VLOOKUP($J$3,Data!$A$40:$D$48,3,FALSE)*$J82+VLOOKUP($K$3,Data!$A$40:$D$48,3,FALSE)*$K82+VLOOKUP($L$3,Data!$A$40:$D$48,3,FALSE)*$L82+VLOOKUP($M$3,Data!$A$40:$D$48,3,FALSE)*$M82+VLOOKUP($N$3,Data!$A$40:$D$48,3,FALSE)*$N82+VLOOKUP($O$3,Data!$A$40:$D$48,3,FALSE)*$O82+VLOOKUP($P$3,Data!$A$40:$D$48,3,FALSE)*$P82+VLOOKUP($Q$3,Data!$A$40:$D$48,3,FALSE)*$Q82+VLOOKUP($R$3,Data!$A$40:$D$48,3,FALSE)*$R82,0)</f>
        <v>1</v>
      </c>
      <c r="AJ82" s="111">
        <f>MAX(1-(VLOOKUP($J$3,Data!$A$40:$D$48,4,FALSE)*$J82+VLOOKUP($K$3,Data!$A$40:$D$48,4,FALSE)*$K82+VLOOKUP($L$3,Data!$A$40:$D$48,4,FALSE)*$L82+VLOOKUP($M$3,Data!$A$40:$D$48,4,FALSE)*$M82+VLOOKUP($N$3,Data!$A$40:$D$48,4,FALSE)*$N82+VLOOKUP($O$3,Data!$A$40:$D$48,4,FALSE)*$O82+VLOOKUP($P$3,Data!$A$40:$D$48,4,FALSE)*$P82+VLOOKUP($Q$3,Data!$A$40:$D$48,4,FALSE)*$Q82+VLOOKUP($R$3,Data!$A$40:$D$48,4,FALSE)*$R82),0.2)</f>
        <v>1</v>
      </c>
      <c r="AK82" s="112">
        <f t="shared" si="154"/>
        <v>0</v>
      </c>
      <c r="AL82" s="111">
        <f t="shared" si="155"/>
        <v>2.5</v>
      </c>
      <c r="AM82" s="111">
        <f t="shared" si="156"/>
        <v>0</v>
      </c>
      <c r="AN82" s="111">
        <f t="shared" si="157"/>
        <v>0</v>
      </c>
      <c r="AO82" s="131" t="s">
        <v>298</v>
      </c>
      <c r="AP82" s="11"/>
      <c r="AQ82" s="11">
        <f>IF(AQ$2=$A82,0,IF(HLOOKUP(AQ$2,Recipes!$H:$GI,'Production Calculator'!$A82+2,FALSE)=0,0,HLOOKUP(AQ$2,Recipes!$H:$GI,'Production Calculator'!$A82+2,FALSE)*$AK82))+IF($AO82=AQ$3,$AM82/VLOOKUP($AO82,Data!$A$50:$B$56,2,FALSE),0)</f>
        <v>0</v>
      </c>
      <c r="AR82" s="11">
        <f>IF(AR$2=$A82,0,IF(HLOOKUP(AR$2,Recipes!$H:$GI,'Production Calculator'!$A82+2,FALSE)=0,0,HLOOKUP(AR$2,Recipes!$H:$GI,'Production Calculator'!$A82+2,FALSE)*$AK82))+IF($AO82=AR$3,$AM82/VLOOKUP($AO82,Data!$A$50:$B$56,2,FALSE),0)</f>
        <v>0</v>
      </c>
      <c r="AS82" s="11">
        <f>IF(AS$2=$A82,0,IF(HLOOKUP(AS$2,Recipes!$H:$GI,'Production Calculator'!$A82+2,FALSE)=0,0,HLOOKUP(AS$2,Recipes!$H:$GI,'Production Calculator'!$A82+2,FALSE)*$AK82))+IF($AO82=AS$3,$AM82/VLOOKUP($AO82,Data!$A$50:$B$56,2,FALSE),0)</f>
        <v>0</v>
      </c>
      <c r="AT82" s="11">
        <f>IF(AT$2=$A82,0,IF(HLOOKUP(AT$2,Recipes!$H:$GI,'Production Calculator'!$A82+2,FALSE)=0,0,HLOOKUP(AT$2,Recipes!$H:$GI,'Production Calculator'!$A82+2,FALSE)*$AK82))+IF($AO82=AT$3,$AM82/VLOOKUP($AO82,Data!$A$50:$B$56,2,FALSE),0)</f>
        <v>0</v>
      </c>
      <c r="AU82" s="11">
        <f>IF(AU$2=$A82,0,IF(HLOOKUP(AU$2,Recipes!$H:$GI,'Production Calculator'!$A82+2,FALSE)=0,0,HLOOKUP(AU$2,Recipes!$H:$GI,'Production Calculator'!$A82+2,FALSE)*$AK82))+IF($AO82=AU$3,$AM82/VLOOKUP($AO82,Data!$A$50:$B$56,2,FALSE),0)</f>
        <v>0</v>
      </c>
      <c r="AV82" s="11">
        <f>IF(AV$2=$A82,0,IF(HLOOKUP(AV$2,Recipes!$H:$GI,'Production Calculator'!$A82+2,FALSE)=0,0,HLOOKUP(AV$2,Recipes!$H:$GI,'Production Calculator'!$A82+2,FALSE)*$AK82))+IF($AO82=AV$3,$AM82/VLOOKUP($AO82,Data!$A$50:$B$56,2,FALSE),0)</f>
        <v>0</v>
      </c>
      <c r="AW82" s="11">
        <f>IF(AW$2=$A82,0,IF(HLOOKUP(AW$2,Recipes!$H:$GI,'Production Calculator'!$A82+2,FALSE)=0,0,HLOOKUP(AW$2,Recipes!$H:$GI,'Production Calculator'!$A82+2,FALSE)*$AK82))+IF($AO82=AW$3,$AM82/VLOOKUP($AO82,Data!$A$50:$B$56,2,FALSE),0)</f>
        <v>0</v>
      </c>
      <c r="AX82" s="11">
        <f>IF(AX$2=$A82,0,IF(HLOOKUP(AX$2,Recipes!$H:$GI,'Production Calculator'!$A82+2,FALSE)=0,0,HLOOKUP(AX$2,Recipes!$H:$GI,'Production Calculator'!$A82+2,FALSE)*$AK82))+IF($AO82=AX$3,$AM82/VLOOKUP($AO82,Data!$A$50:$B$56,2,FALSE),0)</f>
        <v>0</v>
      </c>
      <c r="AY82" s="11">
        <f>IF(AY$2=$A82,0,IF(HLOOKUP(AY$2,Recipes!$H:$GI,'Production Calculator'!$A82+2,FALSE)=0,0,HLOOKUP(AY$2,Recipes!$H:$GI,'Production Calculator'!$A82+2,FALSE)*$AK82))+IF($AO82=AY$3,$AM82/VLOOKUP($AO82,Data!$A$50:$B$56,2,FALSE),0)</f>
        <v>0</v>
      </c>
      <c r="AZ82" s="11">
        <f>IF(AZ$2=$A82,0,IF(HLOOKUP(AZ$2,Recipes!$H:$GI,'Production Calculator'!$A82+2,FALSE)=0,0,HLOOKUP(AZ$2,Recipes!$H:$GI,'Production Calculator'!$A82+2,FALSE)*$AK82))+IF($AO82=AZ$3,$AM82/VLOOKUP($AO82,Data!$A$50:$B$56,2,FALSE),0)</f>
        <v>0</v>
      </c>
      <c r="BA82" s="11">
        <f>IF(BA$2=$A82,0,IF(HLOOKUP(BA$2,Recipes!$H:$GI,'Production Calculator'!$A82+2,FALSE)=0,0,HLOOKUP(BA$2,Recipes!$H:$GI,'Production Calculator'!$A82+2,FALSE)*$AK82))+IF($AO82=BA$3,$AM82/VLOOKUP($AO82,Data!$A$50:$B$56,2,FALSE),0)</f>
        <v>0</v>
      </c>
      <c r="BB82" s="11">
        <f>IF(BB$2=$A82,0,IF(HLOOKUP(BB$2,Recipes!$H:$GI,'Production Calculator'!$A82+2,FALSE)=0,0,HLOOKUP(BB$2,Recipes!$H:$GI,'Production Calculator'!$A82+2,FALSE)*$AK82))+IF($AO82=BB$3,$AM82/VLOOKUP($AO82,Data!$A$50:$B$56,2,FALSE),0)</f>
        <v>0</v>
      </c>
      <c r="BC82" s="11">
        <f>IF(BC$2=$A82,0,IF(HLOOKUP(BC$2,Recipes!$H:$GI,'Production Calculator'!$A82+2,FALSE)=0,0,HLOOKUP(BC$2,Recipes!$H:$GI,'Production Calculator'!$A82+2,FALSE)*$AK82))+IF($AO82=BC$3,$AM82/VLOOKUP($AO82,Data!$A$50:$B$56,2,FALSE),0)</f>
        <v>0</v>
      </c>
      <c r="BD82" s="11">
        <f>IF(BD$2=$A82,0,IF(HLOOKUP(BD$2,Recipes!$H:$GI,'Production Calculator'!$A82+2,FALSE)=0,0,HLOOKUP(BD$2,Recipes!$H:$GI,'Production Calculator'!$A82+2,FALSE)*$AK82))+IF($AO82=BD$3,$AM82/VLOOKUP($AO82,Data!$A$50:$B$56,2,FALSE),0)</f>
        <v>0</v>
      </c>
      <c r="BE82" s="11">
        <f>IF(BE$2=$A82,0,IF(HLOOKUP(BE$2,Recipes!$H:$GI,'Production Calculator'!$A82+2,FALSE)=0,0,HLOOKUP(BE$2,Recipes!$H:$GI,'Production Calculator'!$A82+2,FALSE)*$AK82))+IF($AO82=BE$3,$AM82/VLOOKUP($AO82,Data!$A$50:$B$56,2,FALSE),0)</f>
        <v>0</v>
      </c>
      <c r="BF82" s="11">
        <f>IF(BF$2=$A82,0,IF(HLOOKUP(BF$2,Recipes!$H:$GI,'Production Calculator'!$A82+2,FALSE)=0,0,HLOOKUP(BF$2,Recipes!$H:$GI,'Production Calculator'!$A82+2,FALSE)*$AK82))+IF($AO82=BF$3,$AM82/VLOOKUP($AO82,Data!$A$50:$B$56,2,FALSE),0)</f>
        <v>0</v>
      </c>
      <c r="BG82" s="11">
        <f>IF(BG$2=$A82,0,IF(HLOOKUP(BG$2,Recipes!$H:$GI,'Production Calculator'!$A82+2,FALSE)=0,0,HLOOKUP(BG$2,Recipes!$H:$GI,'Production Calculator'!$A82+2,FALSE)*$AK82))+IF($AO82=BG$3,$AM82/VLOOKUP($AO82,Data!$A$50:$B$56,2,FALSE),0)</f>
        <v>0</v>
      </c>
      <c r="BH82" s="11">
        <f>IF(BH$2=$A82,0,IF(HLOOKUP(BH$2,Recipes!$H:$GI,'Production Calculator'!$A82+2,FALSE)=0,0,HLOOKUP(BH$2,Recipes!$H:$GI,'Production Calculator'!$A82+2,FALSE)*$AK82))+IF($AO82=BH$3,$AM82/VLOOKUP($AO82,Data!$A$50:$B$56,2,FALSE),0)</f>
        <v>0</v>
      </c>
      <c r="BI82" s="11">
        <f>IF(BI$2=$A82,0,IF(HLOOKUP(BI$2,Recipes!$H:$GI,'Production Calculator'!$A82+2,FALSE)=0,0,HLOOKUP(BI$2,Recipes!$H:$GI,'Production Calculator'!$A82+2,FALSE)*$AK82))+IF($AO82=BI$3,$AM82/VLOOKUP($AO82,Data!$A$50:$B$56,2,FALSE),0)</f>
        <v>0</v>
      </c>
      <c r="BJ82" s="11">
        <f>IF(BJ$2=$A82,0,IF(HLOOKUP(BJ$2,Recipes!$H:$GI,'Production Calculator'!$A82+2,FALSE)=0,0,HLOOKUP(BJ$2,Recipes!$H:$GI,'Production Calculator'!$A82+2,FALSE)*$AK82))+IF($AO82=BJ$3,$AM82/VLOOKUP($AO82,Data!$A$50:$B$56,2,FALSE),0)</f>
        <v>0</v>
      </c>
      <c r="BK82" s="11">
        <f>IF(BK$2=$A82,0,IF(HLOOKUP(BK$2,Recipes!$H:$GI,'Production Calculator'!$A82+2,FALSE)=0,0,HLOOKUP(BK$2,Recipes!$H:$GI,'Production Calculator'!$A82+2,FALSE)*$AK82))+IF($AO82=BK$3,$AM82/VLOOKUP($AO82,Data!$A$50:$B$56,2,FALSE),0)</f>
        <v>0</v>
      </c>
      <c r="BL82" s="11">
        <f>IF(BL$2=$A82,0,IF(HLOOKUP(BL$2,Recipes!$H:$GI,'Production Calculator'!$A82+2,FALSE)=0,0,HLOOKUP(BL$2,Recipes!$H:$GI,'Production Calculator'!$A82+2,FALSE)*$AK82))+IF($AO82=BL$3,$AM82/VLOOKUP($AO82,Data!$A$50:$B$56,2,FALSE),0)</f>
        <v>0</v>
      </c>
      <c r="BM82" s="11">
        <f>IF(BM$2=$A82,0,IF(HLOOKUP(BM$2,Recipes!$H:$GI,'Production Calculator'!$A82+2,FALSE)=0,0,HLOOKUP(BM$2,Recipes!$H:$GI,'Production Calculator'!$A82+2,FALSE)*$AK82))+IF($AO82=BM$3,$AM82/VLOOKUP($AO82,Data!$A$50:$B$56,2,FALSE),0)</f>
        <v>0</v>
      </c>
      <c r="BN82" s="11">
        <f>IF(BN$2=$A82,0,IF(HLOOKUP(BN$2,Recipes!$H:$GI,'Production Calculator'!$A82+2,FALSE)=0,0,HLOOKUP(BN$2,Recipes!$H:$GI,'Production Calculator'!$A82+2,FALSE)*$AK82))+IF($AO82=BN$3,$AM82/VLOOKUP($AO82,Data!$A$50:$B$56,2,FALSE),0)</f>
        <v>0</v>
      </c>
      <c r="BO82" s="11">
        <f>IF(BO$2=$A82,0,IF(HLOOKUP(BO$2,Recipes!$H:$GI,'Production Calculator'!$A82+2,FALSE)=0,0,HLOOKUP(BO$2,Recipes!$H:$GI,'Production Calculator'!$A82+2,FALSE)*$AK82))+IF($AO82=BO$3,$AM82/VLOOKUP($AO82,Data!$A$50:$B$56,2,FALSE),0)</f>
        <v>0</v>
      </c>
      <c r="BP82" s="11">
        <f>IF(BP$2=$A82,0,IF(HLOOKUP(BP$2,Recipes!$H:$GI,'Production Calculator'!$A82+2,FALSE)=0,0,HLOOKUP(BP$2,Recipes!$H:$GI,'Production Calculator'!$A82+2,FALSE)*$AK82))+IF($AO82=BP$3,$AM82/VLOOKUP($AO82,Data!$A$50:$B$56,2,FALSE),0)</f>
        <v>0</v>
      </c>
      <c r="BQ82" s="11">
        <f>IF(BQ$2=$A82,0,IF(HLOOKUP(BQ$2,Recipes!$H:$GI,'Production Calculator'!$A82+2,FALSE)=0,0,HLOOKUP(BQ$2,Recipes!$H:$GI,'Production Calculator'!$A82+2,FALSE)*$AK82))+IF($AO82=BQ$3,$AM82/VLOOKUP($AO82,Data!$A$50:$B$56,2,FALSE),0)</f>
        <v>0</v>
      </c>
      <c r="BR82" s="11">
        <f>IF(BR$2=$A82,0,IF(HLOOKUP(BR$2,Recipes!$H:$GI,'Production Calculator'!$A82+2,FALSE)=0,0,HLOOKUP(BR$2,Recipes!$H:$GI,'Production Calculator'!$A82+2,FALSE)*$AK82))+IF($AO82=BR$3,$AM82/VLOOKUP($AO82,Data!$A$50:$B$56,2,FALSE),0)</f>
        <v>0</v>
      </c>
      <c r="BS82" s="11">
        <f>IF(BS$2=$A82,0,IF(HLOOKUP(BS$2,Recipes!$H:$GI,'Production Calculator'!$A82+2,FALSE)=0,0,HLOOKUP(BS$2,Recipes!$H:$GI,'Production Calculator'!$A82+2,FALSE)*$AK82))+IF($AO82=BS$3,$AM82/VLOOKUP($AO82,Data!$A$50:$B$56,2,FALSE),0)</f>
        <v>0</v>
      </c>
      <c r="BT82" s="11">
        <f>IF(BT$2=$A82,0,IF(HLOOKUP(BT$2,Recipes!$H:$GI,'Production Calculator'!$A82+2,FALSE)=0,0,HLOOKUP(BT$2,Recipes!$H:$GI,'Production Calculator'!$A82+2,FALSE)*$AK82))+IF($AO82=BT$3,$AM82/VLOOKUP($AO82,Data!$A$50:$B$56,2,FALSE),0)</f>
        <v>0</v>
      </c>
      <c r="BU82" s="11">
        <f>IF(BU$2=$A82,0,IF(HLOOKUP(BU$2,Recipes!$H:$GI,'Production Calculator'!$A82+2,FALSE)=0,0,HLOOKUP(BU$2,Recipes!$H:$GI,'Production Calculator'!$A82+2,FALSE)*$AK82))+IF($AO82=BU$3,$AM82/VLOOKUP($AO82,Data!$A$50:$B$56,2,FALSE),0)</f>
        <v>0</v>
      </c>
      <c r="BV82" s="11">
        <f>IF(BV$2=$A82,0,IF(HLOOKUP(BV$2,Recipes!$H:$GI,'Production Calculator'!$A82+2,FALSE)=0,0,HLOOKUP(BV$2,Recipes!$H:$GI,'Production Calculator'!$A82+2,FALSE)*$AK82))+IF($AO82=BV$3,$AM82/VLOOKUP($AO82,Data!$A$50:$B$56,2,FALSE),0)</f>
        <v>0</v>
      </c>
      <c r="BW82" s="11">
        <f>IF(BW$2=$A82,0,IF(HLOOKUP(BW$2,Recipes!$H:$GI,'Production Calculator'!$A82+2,FALSE)=0,0,HLOOKUP(BW$2,Recipes!$H:$GI,'Production Calculator'!$A82+2,FALSE)*$AK82))+IF($AO82=BW$3,$AM82/VLOOKUP($AO82,Data!$A$50:$B$56,2,FALSE),0)</f>
        <v>0</v>
      </c>
      <c r="BX82" s="11">
        <f>IF(BX$2=$A82,0,IF(HLOOKUP(BX$2,Recipes!$H:$GI,'Production Calculator'!$A82+2,FALSE)=0,0,HLOOKUP(BX$2,Recipes!$H:$GI,'Production Calculator'!$A82+2,FALSE)*$AK82))+IF($AO82=BX$3,$AM82/VLOOKUP($AO82,Data!$A$50:$B$56,2,FALSE),0)</f>
        <v>0</v>
      </c>
      <c r="BY82" s="11">
        <f>IF(BY$2=$A82,0,IF(HLOOKUP(BY$2,Recipes!$H:$GI,'Production Calculator'!$A82+2,FALSE)=0,0,HLOOKUP(BY$2,Recipes!$H:$GI,'Production Calculator'!$A82+2,FALSE)*$AK82))+IF($AO82=BY$3,$AM82/VLOOKUP($AO82,Data!$A$50:$B$56,2,FALSE),0)</f>
        <v>0</v>
      </c>
      <c r="BZ82" s="11">
        <f>IF(BZ$2=$A82,0,IF(HLOOKUP(BZ$2,Recipes!$H:$GI,'Production Calculator'!$A82+2,FALSE)=0,0,HLOOKUP(BZ$2,Recipes!$H:$GI,'Production Calculator'!$A82+2,FALSE)*$AK82))+IF($AO82=BZ$3,$AM82/VLOOKUP($AO82,Data!$A$50:$B$56,2,FALSE),0)</f>
        <v>0</v>
      </c>
      <c r="CA82" s="11">
        <f>IF(CA$2=$A82,0,IF(HLOOKUP(CA$2,Recipes!$H:$GI,'Production Calculator'!$A82+2,FALSE)=0,0,HLOOKUP(CA$2,Recipes!$H:$GI,'Production Calculator'!$A82+2,FALSE)*$AK82))+IF($AO82=CA$3,$AM82/VLOOKUP($AO82,Data!$A$50:$B$56,2,FALSE),0)</f>
        <v>0</v>
      </c>
      <c r="CB82" s="11">
        <f>IF(CB$2=$A82,0,IF(HLOOKUP(CB$2,Recipes!$H:$GI,'Production Calculator'!$A82+2,FALSE)=0,0,HLOOKUP(CB$2,Recipes!$H:$GI,'Production Calculator'!$A82+2,FALSE)*$AK82))+IF($AO82=CB$3,$AM82/VLOOKUP($AO82,Data!$A$50:$B$56,2,FALSE),0)</f>
        <v>0</v>
      </c>
      <c r="CC82" s="11">
        <f>IF(CC$2=$A82,0,IF(HLOOKUP(CC$2,Recipes!$H:$GI,'Production Calculator'!$A82+2,FALSE)=0,0,HLOOKUP(CC$2,Recipes!$H:$GI,'Production Calculator'!$A82+2,FALSE)*$AK82))+IF($AO82=CC$3,$AM82/VLOOKUP($AO82,Data!$A$50:$B$56,2,FALSE),0)</f>
        <v>0</v>
      </c>
      <c r="CD82" s="11">
        <f>IF(CD$2=$A82,0,IF(HLOOKUP(CD$2,Recipes!$H:$GI,'Production Calculator'!$A82+2,FALSE)=0,0,HLOOKUP(CD$2,Recipes!$H:$GI,'Production Calculator'!$A82+2,FALSE)*$AK82))+IF($AO82=CD$3,$AM82/VLOOKUP($AO82,Data!$A$50:$B$56,2,FALSE),0)</f>
        <v>0</v>
      </c>
      <c r="CE82" s="11">
        <f>IF(CE$2=$A82,0,IF(HLOOKUP(CE$2,Recipes!$H:$GI,'Production Calculator'!$A82+2,FALSE)=0,0,HLOOKUP(CE$2,Recipes!$H:$GI,'Production Calculator'!$A82+2,FALSE)*$AK82))+IF($AO82=CE$3,$AM82/VLOOKUP($AO82,Data!$A$50:$B$56,2,FALSE),0)</f>
        <v>0</v>
      </c>
      <c r="CF82" s="11">
        <f>IF(CF$2=$A82,0,IF(HLOOKUP(CF$2,Recipes!$H:$GI,'Production Calculator'!$A82+2,FALSE)=0,0,HLOOKUP(CF$2,Recipes!$H:$GI,'Production Calculator'!$A82+2,FALSE)*$AK82))+IF($AO82=CF$3,$AM82/VLOOKUP($AO82,Data!$A$50:$B$56,2,FALSE),0)</f>
        <v>0</v>
      </c>
      <c r="CG82" s="11">
        <f>IF(CG$2=$A82,0,IF(HLOOKUP(CG$2,Recipes!$H:$GI,'Production Calculator'!$A82+2,FALSE)=0,0,HLOOKUP(CG$2,Recipes!$H:$GI,'Production Calculator'!$A82+2,FALSE)*$AK82))+IF($AO82=CG$3,$AM82/VLOOKUP($AO82,Data!$A$50:$B$56,2,FALSE),0)</f>
        <v>0</v>
      </c>
      <c r="CH82" s="11">
        <f>IF(CH$2=$A82,0,IF(HLOOKUP(CH$2,Recipes!$H:$GI,'Production Calculator'!$A82+2,FALSE)=0,0,HLOOKUP(CH$2,Recipes!$H:$GI,'Production Calculator'!$A82+2,FALSE)*$AK82))+IF($AO82=CH$3,$AM82/VLOOKUP($AO82,Data!$A$50:$B$56,2,FALSE),0)</f>
        <v>0</v>
      </c>
      <c r="CI82" s="11">
        <f>IF(CI$2=$A82,0,IF(HLOOKUP(CI$2,Recipes!$H:$GI,'Production Calculator'!$A82+2,FALSE)=0,0,HLOOKUP(CI$2,Recipes!$H:$GI,'Production Calculator'!$A82+2,FALSE)*$AK82))+IF($AO82=CI$3,$AM82/VLOOKUP($AO82,Data!$A$50:$B$56,2,FALSE),0)</f>
        <v>0</v>
      </c>
      <c r="CJ82" s="11">
        <f>IF(CJ$2=$A82,0,IF(HLOOKUP(CJ$2,Recipes!$H:$GI,'Production Calculator'!$A82+2,FALSE)=0,0,HLOOKUP(CJ$2,Recipes!$H:$GI,'Production Calculator'!$A82+2,FALSE)*$AK82))+IF($AO82=CJ$3,$AM82/VLOOKUP($AO82,Data!$A$50:$B$56,2,FALSE),0)</f>
        <v>0</v>
      </c>
      <c r="CK82" s="11">
        <f>IF(CK$2=$A82,0,IF(HLOOKUP(CK$2,Recipes!$H:$GI,'Production Calculator'!$A82+2,FALSE)=0,0,HLOOKUP(CK$2,Recipes!$H:$GI,'Production Calculator'!$A82+2,FALSE)*$AK82))+IF($AO82=CK$3,$AM82/VLOOKUP($AO82,Data!$A$50:$B$56,2,FALSE),0)</f>
        <v>0</v>
      </c>
      <c r="CL82" s="11">
        <f>IF(CL$2=$A82,0,IF(HLOOKUP(CL$2,Recipes!$H:$GI,'Production Calculator'!$A82+2,FALSE)=0,0,HLOOKUP(CL$2,Recipes!$H:$GI,'Production Calculator'!$A82+2,FALSE)*$AK82))+IF($AO82=CL$3,$AM82/VLOOKUP($AO82,Data!$A$50:$B$56,2,FALSE),0)</f>
        <v>0</v>
      </c>
      <c r="CM82" s="11">
        <f>IF(CM$2=$A82,0,IF(HLOOKUP(CM$2,Recipes!$H:$GI,'Production Calculator'!$A82+2,FALSE)=0,0,HLOOKUP(CM$2,Recipes!$H:$GI,'Production Calculator'!$A82+2,FALSE)*$AK82))+IF($AO82=CM$3,$AM82/VLOOKUP($AO82,Data!$A$50:$B$56,2,FALSE),0)</f>
        <v>0</v>
      </c>
      <c r="CN82" s="11">
        <f>IF(CN$2=$A82,0,IF(HLOOKUP(CN$2,Recipes!$H:$GI,'Production Calculator'!$A82+2,FALSE)=0,0,HLOOKUP(CN$2,Recipes!$H:$GI,'Production Calculator'!$A82+2,FALSE)*$AK82))+IF($AO82=CN$3,$AM82/VLOOKUP($AO82,Data!$A$50:$B$56,2,FALSE),0)</f>
        <v>0</v>
      </c>
      <c r="CO82" s="11">
        <f>IF(CO$2=$A82,0,IF(HLOOKUP(CO$2,Recipes!$H:$GI,'Production Calculator'!$A82+2,FALSE)=0,0,HLOOKUP(CO$2,Recipes!$H:$GI,'Production Calculator'!$A82+2,FALSE)*$AK82))+IF($AO82=CO$3,$AM82/VLOOKUP($AO82,Data!$A$50:$B$56,2,FALSE),0)</f>
        <v>0</v>
      </c>
      <c r="CP82" s="11">
        <f>IF(CP$2=$A82,0,IF(HLOOKUP(CP$2,Recipes!$H:$GI,'Production Calculator'!$A82+2,FALSE)=0,0,HLOOKUP(CP$2,Recipes!$H:$GI,'Production Calculator'!$A82+2,FALSE)*$AK82))+IF($AO82=CP$3,$AM82/VLOOKUP($AO82,Data!$A$50:$B$56,2,FALSE),0)</f>
        <v>0</v>
      </c>
      <c r="CQ82" s="11">
        <f>IF(CQ$2=$A82,0,IF(HLOOKUP(CQ$2,Recipes!$H:$GI,'Production Calculator'!$A82+2,FALSE)=0,0,HLOOKUP(CQ$2,Recipes!$H:$GI,'Production Calculator'!$A82+2,FALSE)*$AK82))+IF($AO82=CQ$3,$AM82/VLOOKUP($AO82,Data!$A$50:$B$56,2,FALSE),0)</f>
        <v>0</v>
      </c>
      <c r="CR82" s="11">
        <f>IF(CR$2=$A82,0,IF(HLOOKUP(CR$2,Recipes!$H:$GI,'Production Calculator'!$A82+2,FALSE)=0,0,HLOOKUP(CR$2,Recipes!$H:$GI,'Production Calculator'!$A82+2,FALSE)*$AK82))+IF($AO82=CR$3,$AM82/VLOOKUP($AO82,Data!$A$50:$B$56,2,FALSE),0)</f>
        <v>0</v>
      </c>
      <c r="CS82" s="11">
        <f>IF(CS$2=$A82,0,IF(HLOOKUP(CS$2,Recipes!$H:$GI,'Production Calculator'!$A82+2,FALSE)=0,0,HLOOKUP(CS$2,Recipes!$H:$GI,'Production Calculator'!$A82+2,FALSE)*$AK82))+IF($AO82=CS$3,$AM82/VLOOKUP($AO82,Data!$A$50:$B$56,2,FALSE),0)</f>
        <v>0</v>
      </c>
      <c r="CT82" s="11">
        <f>IF(CT$2=$A82,0,IF(HLOOKUP(CT$2,Recipes!$H:$GI,'Production Calculator'!$A82+2,FALSE)=0,0,HLOOKUP(CT$2,Recipes!$H:$GI,'Production Calculator'!$A82+2,FALSE)*$AK82))+IF($AO82=CT$3,$AM82/VLOOKUP($AO82,Data!$A$50:$B$56,2,FALSE),0)</f>
        <v>0</v>
      </c>
      <c r="CU82" s="11">
        <f>IF(CU$2=$A82,0,IF(HLOOKUP(CU$2,Recipes!$H:$GI,'Production Calculator'!$A82+2,FALSE)=0,0,HLOOKUP(CU$2,Recipes!$H:$GI,'Production Calculator'!$A82+2,FALSE)*$AK82))+IF($AO82=CU$3,$AM82/VLOOKUP($AO82,Data!$A$50:$B$56,2,FALSE),0)</f>
        <v>0</v>
      </c>
      <c r="CV82" s="11">
        <f>IF(CV$2=$A82,0,IF(HLOOKUP(CV$2,Recipes!$H:$GI,'Production Calculator'!$A82+2,FALSE)=0,0,HLOOKUP(CV$2,Recipes!$H:$GI,'Production Calculator'!$A82+2,FALSE)*$AK82))+IF($AO82=CV$3,$AM82/VLOOKUP($AO82,Data!$A$50:$B$56,2,FALSE),0)</f>
        <v>0</v>
      </c>
      <c r="CW82" s="11">
        <f>IF(CW$2=$A82,0,IF(HLOOKUP(CW$2,Recipes!$H:$GI,'Production Calculator'!$A82+2,FALSE)=0,0,HLOOKUP(CW$2,Recipes!$H:$GI,'Production Calculator'!$A82+2,FALSE)*$AK82))+IF($AO82=CW$3,$AM82/VLOOKUP($AO82,Data!$A$50:$B$56,2,FALSE),0)</f>
        <v>0</v>
      </c>
      <c r="CX82" s="11">
        <f>IF(CX$2=$A82,0,IF(HLOOKUP(CX$2,Recipes!$H:$GI,'Production Calculator'!$A82+2,FALSE)=0,0,HLOOKUP(CX$2,Recipes!$H:$GI,'Production Calculator'!$A82+2,FALSE)*$AK82))+IF($AO82=CX$3,$AM82/VLOOKUP($AO82,Data!$A$50:$B$56,2,FALSE),0)</f>
        <v>0</v>
      </c>
      <c r="CY82" s="11">
        <f>IF(CY$2=$A82,0,IF(HLOOKUP(CY$2,Recipes!$H:$GI,'Production Calculator'!$A82+2,FALSE)=0,0,HLOOKUP(CY$2,Recipes!$H:$GI,'Production Calculator'!$A82+2,FALSE)*$AK82))+IF($AO82=CY$3,$AM82/VLOOKUP($AO82,Data!$A$50:$B$56,2,FALSE),0)</f>
        <v>0</v>
      </c>
      <c r="CZ82" s="11">
        <f>IF(CZ$2=$A82,0,IF(HLOOKUP(CZ$2,Recipes!$H:$GI,'Production Calculator'!$A82+2,FALSE)=0,0,HLOOKUP(CZ$2,Recipes!$H:$GI,'Production Calculator'!$A82+2,FALSE)*$AK82))+IF($AO82=CZ$3,$AM82/VLOOKUP($AO82,Data!$A$50:$B$56,2,FALSE),0)</f>
        <v>0</v>
      </c>
      <c r="DA82" s="11">
        <f>IF(DA$2=$A82,0,IF(HLOOKUP(DA$2,Recipes!$H:$GI,'Production Calculator'!$A82+2,FALSE)=0,0,HLOOKUP(DA$2,Recipes!$H:$GI,'Production Calculator'!$A82+2,FALSE)*$AK82))+IF($AO82=DA$3,$AM82/VLOOKUP($AO82,Data!$A$50:$B$56,2,FALSE),0)</f>
        <v>0</v>
      </c>
      <c r="DB82" s="11">
        <f>IF(DB$2=$A82,0,IF(HLOOKUP(DB$2,Recipes!$H:$GI,'Production Calculator'!$A82+2,FALSE)=0,0,HLOOKUP(DB$2,Recipes!$H:$GI,'Production Calculator'!$A82+2,FALSE)*$AK82))+IF($AO82=DB$3,$AM82/VLOOKUP($AO82,Data!$A$50:$B$56,2,FALSE),0)</f>
        <v>0</v>
      </c>
      <c r="DC82" s="11">
        <f>IF(DC$2=$A82,0,IF(HLOOKUP(DC$2,Recipes!$H:$GI,'Production Calculator'!$A82+2,FALSE)=0,0,HLOOKUP(DC$2,Recipes!$H:$GI,'Production Calculator'!$A82+2,FALSE)*$AK82))+IF($AO82=DC$3,$AM82/VLOOKUP($AO82,Data!$A$50:$B$56,2,FALSE),0)</f>
        <v>0</v>
      </c>
      <c r="DD82" s="11">
        <f>IF(DD$2=$A82,0,IF(HLOOKUP(DD$2,Recipes!$H:$GI,'Production Calculator'!$A82+2,FALSE)=0,0,HLOOKUP(DD$2,Recipes!$H:$GI,'Production Calculator'!$A82+2,FALSE)*$AK82))+IF($AO82=DD$3,$AM82/VLOOKUP($AO82,Data!$A$50:$B$56,2,FALSE),0)</f>
        <v>0</v>
      </c>
      <c r="DE82" s="11">
        <f>IF(DE$2=$A82,0,IF(HLOOKUP(DE$2,Recipes!$H:$GI,'Production Calculator'!$A82+2,FALSE)=0,0,HLOOKUP(DE$2,Recipes!$H:$GI,'Production Calculator'!$A82+2,FALSE)*$AK82))+IF($AO82=DE$3,$AM82/VLOOKUP($AO82,Data!$A$50:$B$56,2,FALSE),0)</f>
        <v>0</v>
      </c>
      <c r="DF82" s="11">
        <f>IF(DF$2=$A82,0,IF(HLOOKUP(DF$2,Recipes!$H:$GI,'Production Calculator'!$A82+2,FALSE)=0,0,HLOOKUP(DF$2,Recipes!$H:$GI,'Production Calculator'!$A82+2,FALSE)*$AK82))+IF($AO82=DF$3,$AM82/VLOOKUP($AO82,Data!$A$50:$B$56,2,FALSE),0)</f>
        <v>0</v>
      </c>
      <c r="DG82" s="11">
        <f>IF(DG$2=$A82,0,IF(HLOOKUP(DG$2,Recipes!$H:$GI,'Production Calculator'!$A82+2,FALSE)=0,0,HLOOKUP(DG$2,Recipes!$H:$GI,'Production Calculator'!$A82+2,FALSE)*$AK82))+IF($AO82=DG$3,$AM82/VLOOKUP($AO82,Data!$A$50:$B$56,2,FALSE),0)</f>
        <v>0</v>
      </c>
      <c r="DH82" s="11">
        <f>IF(DH$2=$A82,0,IF(HLOOKUP(DH$2,Recipes!$H:$GI,'Production Calculator'!$A82+2,FALSE)=0,0,HLOOKUP(DH$2,Recipes!$H:$GI,'Production Calculator'!$A82+2,FALSE)*$AK82))+IF($AO82=DH$3,$AM82/VLOOKUP($AO82,Data!$A$50:$B$56,2,FALSE),0)</f>
        <v>0</v>
      </c>
      <c r="DI82" s="11">
        <f>IF(DI$2=$A82,0,IF(HLOOKUP(DI$2,Recipes!$H:$GI,'Production Calculator'!$A82+2,FALSE)=0,0,HLOOKUP(DI$2,Recipes!$H:$GI,'Production Calculator'!$A82+2,FALSE)*$AK82))+IF($AO82=DI$3,$AM82/VLOOKUP($AO82,Data!$A$50:$B$56,2,FALSE),0)</f>
        <v>0</v>
      </c>
      <c r="DJ82" s="11">
        <f>IF(DJ$2=$A82,0,IF(HLOOKUP(DJ$2,Recipes!$H:$GI,'Production Calculator'!$A82+2,FALSE)=0,0,HLOOKUP(DJ$2,Recipes!$H:$GI,'Production Calculator'!$A82+2,FALSE)*$AK82))+IF($AO82=DJ$3,$AM82/VLOOKUP($AO82,Data!$A$50:$B$56,2,FALSE),0)</f>
        <v>0</v>
      </c>
      <c r="DK82" s="11">
        <f>IF(DK$2=$A82,0,IF(HLOOKUP(DK$2,Recipes!$H:$GI,'Production Calculator'!$A82+2,FALSE)=0,0,HLOOKUP(DK$2,Recipes!$H:$GI,'Production Calculator'!$A82+2,FALSE)*$AK82))+IF($AO82=DK$3,$AM82/VLOOKUP($AO82,Data!$A$50:$B$56,2,FALSE),0)</f>
        <v>0</v>
      </c>
      <c r="DL82" s="11">
        <f>IF(DL$2=$A82,0,IF(HLOOKUP(DL$2,Recipes!$H:$GI,'Production Calculator'!$A82+2,FALSE)=0,0,HLOOKUP(DL$2,Recipes!$H:$GI,'Production Calculator'!$A82+2,FALSE)*$AK82))+IF($AO82=DL$3,$AM82/VLOOKUP($AO82,Data!$A$50:$B$56,2,FALSE),0)</f>
        <v>0</v>
      </c>
      <c r="DM82" s="11">
        <f>IF(DM$2=$A82,0,IF(HLOOKUP(DM$2,Recipes!$H:$GI,'Production Calculator'!$A82+2,FALSE)=0,0,HLOOKUP(DM$2,Recipes!$H:$GI,'Production Calculator'!$A82+2,FALSE)*$AK82))+IF($AO82=DM$3,$AM82/VLOOKUP($AO82,Data!$A$50:$B$56,2,FALSE),0)</f>
        <v>0</v>
      </c>
      <c r="DN82" s="11">
        <f>IF(DN$2=$A82,0,IF(HLOOKUP(DN$2,Recipes!$H:$GI,'Production Calculator'!$A82+2,FALSE)=0,0,HLOOKUP(DN$2,Recipes!$H:$GI,'Production Calculator'!$A82+2,FALSE)*$AK82))+IF($AO82=DN$3,$AM82/VLOOKUP($AO82,Data!$A$50:$B$56,2,FALSE),0)</f>
        <v>0</v>
      </c>
      <c r="DO82" s="11">
        <f>IF(DO$2=$A82,0,IF(HLOOKUP(DO$2,Recipes!$H:$GI,'Production Calculator'!$A82+2,FALSE)=0,0,HLOOKUP(DO$2,Recipes!$H:$GI,'Production Calculator'!$A82+2,FALSE)*$AK82))+IF($AO82=DO$3,$AM82/VLOOKUP($AO82,Data!$A$50:$B$56,2,FALSE),0)</f>
        <v>0</v>
      </c>
      <c r="DP82" s="11">
        <f>IF(DP$2=$A82,0,IF(HLOOKUP(DP$2,Recipes!$H:$GI,'Production Calculator'!$A82+2,FALSE)=0,0,HLOOKUP(DP$2,Recipes!$H:$GI,'Production Calculator'!$A82+2,FALSE)*$AK82))+IF($AO82=DP$3,$AM82/VLOOKUP($AO82,Data!$A$50:$B$56,2,FALSE),0)</f>
        <v>0</v>
      </c>
      <c r="DQ82" s="11">
        <f>IF(DQ$2=$A82,0,IF(HLOOKUP(DQ$2,Recipes!$H:$GI,'Production Calculator'!$A82+2,FALSE)=0,0,HLOOKUP(DQ$2,Recipes!$H:$GI,'Production Calculator'!$A82+2,FALSE)*$AK82))+IF($AO82=DQ$3,$AM82/VLOOKUP($AO82,Data!$A$50:$B$56,2,FALSE),0)</f>
        <v>0</v>
      </c>
      <c r="DR82" s="11">
        <f>IF(DR$2=$A82,0,IF(HLOOKUP(DR$2,Recipes!$H:$GI,'Production Calculator'!$A82+2,FALSE)=0,0,HLOOKUP(DR$2,Recipes!$H:$GI,'Production Calculator'!$A82+2,FALSE)*$AK82))+IF($AO82=DR$3,$AM82/VLOOKUP($AO82,Data!$A$50:$B$56,2,FALSE),0)</f>
        <v>0</v>
      </c>
      <c r="DS82" s="11">
        <f>IF(DS$2=$A82,0,IF(HLOOKUP(DS$2,Recipes!$H:$GI,'Production Calculator'!$A82+2,FALSE)=0,0,HLOOKUP(DS$2,Recipes!$H:$GI,'Production Calculator'!$A82+2,FALSE)*$AK82))+IF($AO82=DS$3,$AM82/VLOOKUP($AO82,Data!$A$50:$B$56,2,FALSE),0)</f>
        <v>0</v>
      </c>
      <c r="DT82" s="11">
        <f>IF(DT$2=$A82,0,IF(HLOOKUP(DT$2,Recipes!$H:$GI,'Production Calculator'!$A82+2,FALSE)=0,0,HLOOKUP(DT$2,Recipes!$H:$GI,'Production Calculator'!$A82+2,FALSE)*$AK82))+IF($AO82=DT$3,$AM82/VLOOKUP($AO82,Data!$A$50:$B$56,2,FALSE),0)</f>
        <v>0</v>
      </c>
      <c r="DU82" s="11">
        <f>IF(DU$2=$A82,0,IF(HLOOKUP(DU$2,Recipes!$H:$GI,'Production Calculator'!$A82+2,FALSE)=0,0,HLOOKUP(DU$2,Recipes!$H:$GI,'Production Calculator'!$A82+2,FALSE)*$AK82))+IF($AO82=DU$3,$AM82/VLOOKUP($AO82,Data!$A$50:$B$56,2,FALSE),0)</f>
        <v>0</v>
      </c>
      <c r="DV82" s="11">
        <f>IF(DV$2=$A82,0,IF(HLOOKUP(DV$2,Recipes!$H:$GI,'Production Calculator'!$A82+2,FALSE)=0,0,HLOOKUP(DV$2,Recipes!$H:$GI,'Production Calculator'!$A82+2,FALSE)*$AK82))+IF($AO82=DV$3,$AM82/VLOOKUP($AO82,Data!$A$50:$B$56,2,FALSE),0)</f>
        <v>0</v>
      </c>
      <c r="DW82" s="11">
        <f>IF(DW$2=$A82,0,IF(HLOOKUP(DW$2,Recipes!$H:$GI,'Production Calculator'!$A82+2,FALSE)=0,0,HLOOKUP(DW$2,Recipes!$H:$GI,'Production Calculator'!$A82+2,FALSE)*$AK82))+IF($AO82=DW$3,$AM82/VLOOKUP($AO82,Data!$A$50:$B$56,2,FALSE),0)</f>
        <v>0</v>
      </c>
      <c r="DX82" s="11">
        <f>IF(DX$2=$A82,0,IF(HLOOKUP(DX$2,Recipes!$H:$GI,'Production Calculator'!$A82+2,FALSE)=0,0,HLOOKUP(DX$2,Recipes!$H:$GI,'Production Calculator'!$A82+2,FALSE)*$AK82))+IF($AO82=DX$3,$AM82/VLOOKUP($AO82,Data!$A$50:$B$56,2,FALSE),0)</f>
        <v>0</v>
      </c>
      <c r="DY82" s="11">
        <f>IF(DY$2=$A82,0,IF(HLOOKUP(DY$2,Recipes!$H:$GI,'Production Calculator'!$A82+2,FALSE)=0,0,HLOOKUP(DY$2,Recipes!$H:$GI,'Production Calculator'!$A82+2,FALSE)*$AK82))+IF($AO82=DY$3,$AM82/VLOOKUP($AO82,Data!$A$50:$B$56,2,FALSE),0)</f>
        <v>0</v>
      </c>
      <c r="DZ82" s="11">
        <f>IF(DZ$2=$A82,0,IF(HLOOKUP(DZ$2,Recipes!$H:$GI,'Production Calculator'!$A82+2,FALSE)=0,0,HLOOKUP(DZ$2,Recipes!$H:$GI,'Production Calculator'!$A82+2,FALSE)*$AK82))+IF($AO82=DZ$3,$AM82/VLOOKUP($AO82,Data!$A$50:$B$56,2,FALSE),0)</f>
        <v>0</v>
      </c>
      <c r="EA82" s="11">
        <f>IF(EA$2=$A82,0,IF(HLOOKUP(EA$2,Recipes!$H:$GI,'Production Calculator'!$A82+2,FALSE)=0,0,HLOOKUP(EA$2,Recipes!$H:$GI,'Production Calculator'!$A82+2,FALSE)*$AK82))+IF($AO82=EA$3,$AM82/VLOOKUP($AO82,Data!$A$50:$B$56,2,FALSE),0)</f>
        <v>0</v>
      </c>
      <c r="EB82" s="11">
        <f>IF(EB$2=$A82,0,IF(HLOOKUP(EB$2,Recipes!$H:$GI,'Production Calculator'!$A82+2,FALSE)=0,0,HLOOKUP(EB$2,Recipes!$H:$GI,'Production Calculator'!$A82+2,FALSE)*$AK82))+IF($AO82=EB$3,$AM82/VLOOKUP($AO82,Data!$A$50:$B$56,2,FALSE),0)</f>
        <v>0</v>
      </c>
      <c r="EC82" s="11">
        <f>IF(EC$2=$A82,0,IF(HLOOKUP(EC$2,Recipes!$H:$GI,'Production Calculator'!$A82+2,FALSE)=0,0,HLOOKUP(EC$2,Recipes!$H:$GI,'Production Calculator'!$A82+2,FALSE)*$AK82))+IF($AO82=EC$3,$AM82/VLOOKUP($AO82,Data!$A$50:$B$56,2,FALSE),0)</f>
        <v>0</v>
      </c>
      <c r="ED82" s="11">
        <f>IF(ED$2=$A82,0,IF(HLOOKUP(ED$2,Recipes!$H:$GI,'Production Calculator'!$A82+2,FALSE)=0,0,HLOOKUP(ED$2,Recipes!$H:$GI,'Production Calculator'!$A82+2,FALSE)*$AK82))+IF($AO82=ED$3,$AM82/VLOOKUP($AO82,Data!$A$50:$B$56,2,FALSE),0)</f>
        <v>0</v>
      </c>
      <c r="EE82" s="11">
        <f>IF(EE$2=$A82,0,IF(HLOOKUP(EE$2,Recipes!$H:$GI,'Production Calculator'!$A82+2,FALSE)=0,0,HLOOKUP(EE$2,Recipes!$H:$GI,'Production Calculator'!$A82+2,FALSE)*$AK82))+IF($AO82=EE$3,$AM82/VLOOKUP($AO82,Data!$A$50:$B$56,2,FALSE),0)</f>
        <v>0</v>
      </c>
      <c r="EF82" s="11">
        <f>IF(EF$2=$A82,0,IF(HLOOKUP(EF$2,Recipes!$H:$GI,'Production Calculator'!$A82+2,FALSE)=0,0,HLOOKUP(EF$2,Recipes!$H:$GI,'Production Calculator'!$A82+2,FALSE)*$AK82))+IF($AO82=EF$3,$AM82/VLOOKUP($AO82,Data!$A$50:$B$56,2,FALSE),0)</f>
        <v>0</v>
      </c>
      <c r="EG82" s="11">
        <f>IF(EG$2=$A82,0,IF(HLOOKUP(EG$2,Recipes!$H:$GI,'Production Calculator'!$A82+2,FALSE)=0,0,HLOOKUP(EG$2,Recipes!$H:$GI,'Production Calculator'!$A82+2,FALSE)*$AK82))+IF($AO82=EG$3,$AM82/VLOOKUP($AO82,Data!$A$50:$B$56,2,FALSE),0)</f>
        <v>0</v>
      </c>
      <c r="EH82" s="11">
        <f>IF(EH$2=$A82,0,IF(HLOOKUP(EH$2,Recipes!$H:$GI,'Production Calculator'!$A82+2,FALSE)=0,0,HLOOKUP(EH$2,Recipes!$H:$GI,'Production Calculator'!$A82+2,FALSE)*$AK82))+IF($AO82=EH$3,$AM82/VLOOKUP($AO82,Data!$A$50:$B$56,2,FALSE),0)</f>
        <v>0</v>
      </c>
      <c r="EI82" s="11">
        <f>IF(EI$2=$A82,0,IF(HLOOKUP(EI$2,Recipes!$H:$GI,'Production Calculator'!$A82+2,FALSE)=0,0,HLOOKUP(EI$2,Recipes!$H:$GI,'Production Calculator'!$A82+2,FALSE)*$AK82))+IF($AO82=EI$3,$AM82/VLOOKUP($AO82,Data!$A$50:$B$56,2,FALSE),0)</f>
        <v>0</v>
      </c>
      <c r="EJ82" s="11">
        <f>IF(EJ$2=$A82,0,IF(HLOOKUP(EJ$2,Recipes!$H:$GI,'Production Calculator'!$A82+2,FALSE)=0,0,HLOOKUP(EJ$2,Recipes!$H:$GI,'Production Calculator'!$A82+2,FALSE)*$AK82))+IF($AO82=EJ$3,$AM82/VLOOKUP($AO82,Data!$A$50:$B$56,2,FALSE),0)</f>
        <v>0</v>
      </c>
      <c r="EK82" s="11">
        <f>IF(EK$2=$A82,0,IF(HLOOKUP(EK$2,Recipes!$H:$GI,'Production Calculator'!$A82+2,FALSE)=0,0,HLOOKUP(EK$2,Recipes!$H:$GI,'Production Calculator'!$A82+2,FALSE)*$AK82))+IF($AO82=EK$3,$AM82/VLOOKUP($AO82,Data!$A$50:$B$56,2,FALSE),0)</f>
        <v>0</v>
      </c>
      <c r="EL82" s="11">
        <f>IF(EL$2=$A82,0,IF(HLOOKUP(EL$2,Recipes!$H:$GI,'Production Calculator'!$A82+2,FALSE)=0,0,HLOOKUP(EL$2,Recipes!$H:$GI,'Production Calculator'!$A82+2,FALSE)*$AK82))+IF($AO82=EL$3,$AM82/VLOOKUP($AO82,Data!$A$50:$B$56,2,FALSE),0)</f>
        <v>0</v>
      </c>
      <c r="EM82" s="11">
        <f>IF(EM$2=$A82,0,IF(HLOOKUP(EM$2,Recipes!$H:$GI,'Production Calculator'!$A82+2,FALSE)=0,0,HLOOKUP(EM$2,Recipes!$H:$GI,'Production Calculator'!$A82+2,FALSE)*$AK82))+IF($AO82=EM$3,$AM82/VLOOKUP($AO82,Data!$A$50:$B$56,2,FALSE),0)</f>
        <v>0</v>
      </c>
      <c r="EN82" s="11">
        <f>IF(EN$2=$A82,0,IF(HLOOKUP(EN$2,Recipes!$H:$GI,'Production Calculator'!$A82+2,FALSE)=0,0,HLOOKUP(EN$2,Recipes!$H:$GI,'Production Calculator'!$A82+2,FALSE)*$AK82))+IF($AO82=EN$3,$AM82/VLOOKUP($AO82,Data!$A$50:$B$56,2,FALSE),0)</f>
        <v>0</v>
      </c>
      <c r="EO82" s="11">
        <f>IF(EO$2=$A82,0,IF(HLOOKUP(EO$2,Recipes!$H:$GI,'Production Calculator'!$A82+2,FALSE)=0,0,HLOOKUP(EO$2,Recipes!$H:$GI,'Production Calculator'!$A82+2,FALSE)*$AK82))+IF($AO82=EO$3,$AM82/VLOOKUP($AO82,Data!$A$50:$B$56,2,FALSE),0)</f>
        <v>0</v>
      </c>
      <c r="EP82" s="11">
        <f>IF(EP$2=$A82,0,IF(HLOOKUP(EP$2,Recipes!$H:$GI,'Production Calculator'!$A82+2,FALSE)=0,0,HLOOKUP(EP$2,Recipes!$H:$GI,'Production Calculator'!$A82+2,FALSE)*$AK82))+IF($AO82=EP$3,$AM82/VLOOKUP($AO82,Data!$A$50:$B$56,2,FALSE),0)</f>
        <v>0</v>
      </c>
      <c r="EQ82" s="11">
        <f>IF(EQ$2=$A82,0,IF(HLOOKUP(EQ$2,Recipes!$H:$GI,'Production Calculator'!$A82+2,FALSE)=0,0,HLOOKUP(EQ$2,Recipes!$H:$GI,'Production Calculator'!$A82+2,FALSE)*$AK82))+IF($AO82=EQ$3,$AM82/VLOOKUP($AO82,Data!$A$50:$B$56,2,FALSE),0)</f>
        <v>0</v>
      </c>
      <c r="ER82" s="11">
        <f>IF(ER$2=$A82,0,IF(HLOOKUP(ER$2,Recipes!$H:$GI,'Production Calculator'!$A82+2,FALSE)=0,0,HLOOKUP(ER$2,Recipes!$H:$GI,'Production Calculator'!$A82+2,FALSE)*$AK82))+IF($AO82=ER$3,$AM82/VLOOKUP($AO82,Data!$A$50:$B$56,2,FALSE),0)</f>
        <v>0</v>
      </c>
      <c r="ES82" s="11">
        <f>IF(ES$2=$A82,0,IF(HLOOKUP(ES$2,Recipes!$H:$GI,'Production Calculator'!$A82+2,FALSE)=0,0,HLOOKUP(ES$2,Recipes!$H:$GI,'Production Calculator'!$A82+2,FALSE)*$AK82))+IF($AO82=ES$3,$AM82/VLOOKUP($AO82,Data!$A$50:$B$56,2,FALSE),0)</f>
        <v>0</v>
      </c>
      <c r="ET82" s="11">
        <f>IF(ET$2=$A82,0,IF(HLOOKUP(ET$2,Recipes!$H:$GI,'Production Calculator'!$A82+2,FALSE)=0,0,HLOOKUP(ET$2,Recipes!$H:$GI,'Production Calculator'!$A82+2,FALSE)*$AK82))+IF($AO82=ET$3,$AM82/VLOOKUP($AO82,Data!$A$50:$B$56,2,FALSE),0)</f>
        <v>0</v>
      </c>
      <c r="EU82" s="11">
        <f>IF(EU$2=$A82,0,IF(HLOOKUP(EU$2,Recipes!$H:$GI,'Production Calculator'!$A82+2,FALSE)=0,0,HLOOKUP(EU$2,Recipes!$H:$GI,'Production Calculator'!$A82+2,FALSE)*$AK82))+IF($AO82=EU$3,$AM82/VLOOKUP($AO82,Data!$A$50:$B$56,2,FALSE),0)</f>
        <v>0</v>
      </c>
      <c r="EV82" s="11">
        <f>IF(EV$2=$A82,0,IF(HLOOKUP(EV$2,Recipes!$H:$GI,'Production Calculator'!$A82+2,FALSE)=0,0,HLOOKUP(EV$2,Recipes!$H:$GI,'Production Calculator'!$A82+2,FALSE)*$AK82))+IF($AO82=EV$3,$AM82/VLOOKUP($AO82,Data!$A$50:$B$56,2,FALSE),0)</f>
        <v>0</v>
      </c>
      <c r="EW82" s="11">
        <f>IF(EW$2=$A82,0,IF(HLOOKUP(EW$2,Recipes!$H:$GI,'Production Calculator'!$A82+2,FALSE)=0,0,HLOOKUP(EW$2,Recipes!$H:$GI,'Production Calculator'!$A82+2,FALSE)*$AK82))+IF($AO82=EW$3,$AM82/VLOOKUP($AO82,Data!$A$50:$B$56,2,FALSE),0)</f>
        <v>0</v>
      </c>
      <c r="EX82" s="11">
        <f>IF(EX$2=$A82,0,IF(HLOOKUP(EX$2,Recipes!$H:$GI,'Production Calculator'!$A82+2,FALSE)=0,0,HLOOKUP(EX$2,Recipes!$H:$GI,'Production Calculator'!$A82+2,FALSE)*$AK82))+IF($AO82=EX$3,$AM82/VLOOKUP($AO82,Data!$A$50:$B$56,2,FALSE),0)</f>
        <v>0</v>
      </c>
      <c r="EY82" s="11">
        <f>IF(EY$2=$A82,0,IF(HLOOKUP(EY$2,Recipes!$H:$GI,'Production Calculator'!$A82+2,FALSE)=0,0,HLOOKUP(EY$2,Recipes!$H:$GI,'Production Calculator'!$A82+2,FALSE)*$AK82))+IF($AO82=EY$3,$AM82/VLOOKUP($AO82,Data!$A$50:$B$56,2,FALSE),0)</f>
        <v>0</v>
      </c>
      <c r="EZ82" s="11">
        <f>IF(EZ$2=$A82,0,IF(HLOOKUP(EZ$2,Recipes!$H:$GI,'Production Calculator'!$A82+2,FALSE)=0,0,HLOOKUP(EZ$2,Recipes!$H:$GI,'Production Calculator'!$A82+2,FALSE)*$AK82))+IF($AO82=EZ$3,$AM82/VLOOKUP($AO82,Data!$A$50:$B$56,2,FALSE),0)</f>
        <v>0</v>
      </c>
      <c r="FA82" s="11">
        <f>IF(FA$2=$A82,0,IF(HLOOKUP(FA$2,Recipes!$H:$GI,'Production Calculator'!$A82+2,FALSE)=0,0,HLOOKUP(FA$2,Recipes!$H:$GI,'Production Calculator'!$A82+2,FALSE)*$AK82))+IF($AO82=FA$3,$AM82/VLOOKUP($AO82,Data!$A$50:$B$56,2,FALSE),0)</f>
        <v>0</v>
      </c>
      <c r="FB82" s="11">
        <f>IF(FB$2=$A82,0,IF(HLOOKUP(FB$2,Recipes!$H:$GI,'Production Calculator'!$A82+2,FALSE)=0,0,HLOOKUP(FB$2,Recipes!$H:$GI,'Production Calculator'!$A82+2,FALSE)*$AK82))+IF($AO82=FB$3,$AM82/VLOOKUP($AO82,Data!$A$50:$B$56,2,FALSE),0)</f>
        <v>0</v>
      </c>
      <c r="FC82" s="11">
        <f>IF(FC$2=$A82,0,IF(HLOOKUP(FC$2,Recipes!$H:$GI,'Production Calculator'!$A82+2,FALSE)=0,0,HLOOKUP(FC$2,Recipes!$H:$GI,'Production Calculator'!$A82+2,FALSE)*$AK82))+IF($AO82=FC$3,$AM82/VLOOKUP($AO82,Data!$A$50:$B$56,2,FALSE),0)</f>
        <v>0</v>
      </c>
      <c r="FD82" s="11">
        <f>IF(FD$2=$A82,0,IF(HLOOKUP(FD$2,Recipes!$H:$GI,'Production Calculator'!$A82+2,FALSE)=0,0,HLOOKUP(FD$2,Recipes!$H:$GI,'Production Calculator'!$A82+2,FALSE)*$AK82))+IF($AO82=FD$3,$AM82/VLOOKUP($AO82,Data!$A$50:$B$56,2,FALSE),0)</f>
        <v>0</v>
      </c>
      <c r="FE82" s="11">
        <f>IF(FE$2=$A82,0,IF(HLOOKUP(FE$2,Recipes!$H:$GI,'Production Calculator'!$A82+2,FALSE)=0,0,HLOOKUP(FE$2,Recipes!$H:$GI,'Production Calculator'!$A82+2,FALSE)*$AK82))+IF($AO82=FE$3,$AM82/VLOOKUP($AO82,Data!$A$50:$B$56,2,FALSE),0)</f>
        <v>0</v>
      </c>
      <c r="FF82" s="11">
        <f>IF(FF$2=$A82,0,IF(HLOOKUP(FF$2,Recipes!$H:$GI,'Production Calculator'!$A82+2,FALSE)=0,0,HLOOKUP(FF$2,Recipes!$H:$GI,'Production Calculator'!$A82+2,FALSE)*$AK82))+IF($AO82=FF$3,$AM82/VLOOKUP($AO82,Data!$A$50:$B$56,2,FALSE),0)</f>
        <v>0</v>
      </c>
      <c r="FG82" s="11">
        <f>IF(FG$2=$A82,0,IF(HLOOKUP(FG$2,Recipes!$H:$GI,'Production Calculator'!$A82+2,FALSE)=0,0,HLOOKUP(FG$2,Recipes!$H:$GI,'Production Calculator'!$A82+2,FALSE)*$AK82))+IF($AO82=FG$3,$AM82/VLOOKUP($AO82,Data!$A$50:$B$56,2,FALSE),0)</f>
        <v>0</v>
      </c>
      <c r="FH82" s="11">
        <f>IF(FH$2=$A82,0,IF(HLOOKUP(FH$2,Recipes!$H:$GI,'Production Calculator'!$A82+2,FALSE)=0,0,HLOOKUP(FH$2,Recipes!$H:$GI,'Production Calculator'!$A82+2,FALSE)*$AK82))+IF($AO82=FH$3,$AM82/VLOOKUP($AO82,Data!$A$50:$B$56,2,FALSE),0)</f>
        <v>0</v>
      </c>
      <c r="FI82" s="11">
        <f>IF(FI$2=$A82,0,IF(HLOOKUP(FI$2,Recipes!$H:$GI,'Production Calculator'!$A82+2,FALSE)=0,0,HLOOKUP(FI$2,Recipes!$H:$GI,'Production Calculator'!$A82+2,FALSE)*$AK82))+IF($AO82=FI$3,$AM82/VLOOKUP($AO82,Data!$A$50:$B$56,2,FALSE),0)</f>
        <v>0</v>
      </c>
      <c r="FJ82" s="11">
        <f>IF(FJ$2=$A82,0,IF(HLOOKUP(FJ$2,Recipes!$H:$GI,'Production Calculator'!$A82+2,FALSE)=0,0,HLOOKUP(FJ$2,Recipes!$H:$GI,'Production Calculator'!$A82+2,FALSE)*$AK82))+IF($AO82=FJ$3,$AM82/VLOOKUP($AO82,Data!$A$50:$B$56,2,FALSE),0)</f>
        <v>0</v>
      </c>
      <c r="FK82" s="11">
        <f>IF(FK$2=$A82,0,IF(HLOOKUP(FK$2,Recipes!$H:$GI,'Production Calculator'!$A82+2,FALSE)=0,0,HLOOKUP(FK$2,Recipes!$H:$GI,'Production Calculator'!$A82+2,FALSE)*$AK82))+IF($AO82=FK$3,$AM82/VLOOKUP($AO82,Data!$A$50:$B$56,2,FALSE),0)</f>
        <v>0</v>
      </c>
      <c r="FL82" s="11">
        <f>IF(FL$2=$A82,0,IF(HLOOKUP(FL$2,Recipes!$H:$GI,'Production Calculator'!$A82+2,FALSE)=0,0,HLOOKUP(FL$2,Recipes!$H:$GI,'Production Calculator'!$A82+2,FALSE)*$AK82))+IF($AO82=FL$3,$AM82/VLOOKUP($AO82,Data!$A$50:$B$56,2,FALSE),0)</f>
        <v>0</v>
      </c>
      <c r="FM82" s="11">
        <f>IF(FM$2=$A82,0,IF(HLOOKUP(FM$2,Recipes!$H:$GI,'Production Calculator'!$A82+2,FALSE)=0,0,HLOOKUP(FM$2,Recipes!$H:$GI,'Production Calculator'!$A82+2,FALSE)*$AK82))+IF($AO82=FM$3,$AM82/VLOOKUP($AO82,Data!$A$50:$B$56,2,FALSE),0)</f>
        <v>0</v>
      </c>
      <c r="FN82" s="11">
        <f>IF(FN$2=$A82,0,IF(HLOOKUP(FN$2,Recipes!$H:$GI,'Production Calculator'!$A82+2,FALSE)=0,0,HLOOKUP(FN$2,Recipes!$H:$GI,'Production Calculator'!$A82+2,FALSE)*$AK82))+IF($AO82=FN$3,$AM82/VLOOKUP($AO82,Data!$A$50:$B$56,2,FALSE),0)</f>
        <v>0</v>
      </c>
      <c r="FO82" s="11">
        <f>IF(FO$2=$A82,0,IF(HLOOKUP(FO$2,Recipes!$H:$GI,'Production Calculator'!$A82+2,FALSE)=0,0,HLOOKUP(FO$2,Recipes!$H:$GI,'Production Calculator'!$A82+2,FALSE)*$AK82))+IF($AO82=FO$3,$AM82/VLOOKUP($AO82,Data!$A$50:$B$56,2,FALSE),0)</f>
        <v>0</v>
      </c>
      <c r="FP82" s="11">
        <f>IF(FP$2=$A82,0,IF(HLOOKUP(FP$2,Recipes!$H:$GI,'Production Calculator'!$A82+2,FALSE)=0,0,HLOOKUP(FP$2,Recipes!$H:$GI,'Production Calculator'!$A82+2,FALSE)*$AK82))+IF($AO82=FP$3,$AM82/VLOOKUP($AO82,Data!$A$50:$B$56,2,FALSE),0)</f>
        <v>0</v>
      </c>
      <c r="FQ82" s="11">
        <f>IF(FQ$2=$A82,0,IF(HLOOKUP(FQ$2,Recipes!$H:$GI,'Production Calculator'!$A82+2,FALSE)=0,0,HLOOKUP(FQ$2,Recipes!$H:$GI,'Production Calculator'!$A82+2,FALSE)*$AK82))+IF($AO82=FQ$3,$AM82/VLOOKUP($AO82,Data!$A$50:$B$56,2,FALSE),0)</f>
        <v>0</v>
      </c>
      <c r="FR82" s="11">
        <f>IF(FR$2=$A82,0,IF(HLOOKUP(FR$2,Recipes!$H:$GI,'Production Calculator'!$A82+2,FALSE)=0,0,HLOOKUP(FR$2,Recipes!$H:$GI,'Production Calculator'!$A82+2,FALSE)*$AK82))+IF($AO82=FR$3,$AM82/VLOOKUP($AO82,Data!$A$50:$B$56,2,FALSE),0)</f>
        <v>0</v>
      </c>
      <c r="FS82" s="11">
        <f>IF(FS$2=$A82,0,IF(HLOOKUP(FS$2,Recipes!$H:$GI,'Production Calculator'!$A82+2,FALSE)=0,0,HLOOKUP(FS$2,Recipes!$H:$GI,'Production Calculator'!$A82+2,FALSE)*$AK82))+IF($AO82=FS$3,$AM82/VLOOKUP($AO82,Data!$A$50:$B$56,2,FALSE),0)</f>
        <v>0</v>
      </c>
      <c r="FT82" s="11">
        <f>IF(FT$2=$A82,0,IF(HLOOKUP(FT$2,Recipes!$H:$GI,'Production Calculator'!$A82+2,FALSE)=0,0,HLOOKUP(FT$2,Recipes!$H:$GI,'Production Calculator'!$A82+2,FALSE)*$AK82))+IF($AO82=FT$3,$AM82/VLOOKUP($AO82,Data!$A$50:$B$56,2,FALSE),0)</f>
        <v>0</v>
      </c>
      <c r="FU82" s="11">
        <f>IF(FU$2=$A82,0,IF(HLOOKUP(FU$2,Recipes!$H:$GI,'Production Calculator'!$A82+2,FALSE)=0,0,HLOOKUP(FU$2,Recipes!$H:$GI,'Production Calculator'!$A82+2,FALSE)*$AK82))+IF($AO82=FU$3,$AM82/VLOOKUP($AO82,Data!$A$50:$B$56,2,FALSE),0)</f>
        <v>0</v>
      </c>
      <c r="FV82" s="11">
        <f>IF(FV$2=$A82,0,IF(HLOOKUP(FV$2,Recipes!$H:$GI,'Production Calculator'!$A82+2,FALSE)=0,0,HLOOKUP(FV$2,Recipes!$H:$GI,'Production Calculator'!$A82+2,FALSE)*$AK82))+IF($AO82=FV$3,$AM82/VLOOKUP($AO82,Data!$A$50:$B$56,2,FALSE),0)</f>
        <v>0</v>
      </c>
      <c r="FW82" s="11">
        <f>IF(FW$2=$A82,0,IF(HLOOKUP(FW$2,Recipes!$H:$GI,'Production Calculator'!$A82+2,FALSE)=0,0,HLOOKUP(FW$2,Recipes!$H:$GI,'Production Calculator'!$A82+2,FALSE)*$AK82))+IF($AO82=FW$3,$AM82/VLOOKUP($AO82,Data!$A$50:$B$56,2,FALSE),0)</f>
        <v>0</v>
      </c>
      <c r="FX82" s="11">
        <f>IF(FX$2=$A82,0,IF(HLOOKUP(FX$2,Recipes!$H:$GI,'Production Calculator'!$A82+2,FALSE)=0,0,HLOOKUP(FX$2,Recipes!$H:$GI,'Production Calculator'!$A82+2,FALSE)*$AK82))+IF($AO82=FX$3,$AM82/VLOOKUP($AO82,Data!$A$50:$B$56,2,FALSE),0)</f>
        <v>0</v>
      </c>
      <c r="FY82" s="11">
        <f>IF(FY$2=$A82,0,IF(HLOOKUP(FY$2,Recipes!$H:$GI,'Production Calculator'!$A82+2,FALSE)=0,0,HLOOKUP(FY$2,Recipes!$H:$GI,'Production Calculator'!$A82+2,FALSE)*$AK82))+IF($AO82=FY$3,$AM82/VLOOKUP($AO82,Data!$A$50:$B$56,2,FALSE),0)</f>
        <v>0</v>
      </c>
      <c r="FZ82" s="11">
        <f>IF(FZ$2=$A82,0,IF(HLOOKUP(FZ$2,Recipes!$H:$GI,'Production Calculator'!$A82+2,FALSE)=0,0,HLOOKUP(FZ$2,Recipes!$H:$GI,'Production Calculator'!$A82+2,FALSE)*$AK82))+IF($AO82=FZ$3,$AM82/VLOOKUP($AO82,Data!$A$50:$B$56,2,FALSE),0)</f>
        <v>0</v>
      </c>
      <c r="GA82" s="11">
        <f>IF(GA$2=$A82,0,IF(HLOOKUP(GA$2,Recipes!$H:$GI,'Production Calculator'!$A82+2,FALSE)=0,0,HLOOKUP(GA$2,Recipes!$H:$GI,'Production Calculator'!$A82+2,FALSE)*$AK82))+IF($AO82=GA$3,$AM82/VLOOKUP($AO82,Data!$A$50:$B$56,2,FALSE),0)</f>
        <v>0</v>
      </c>
      <c r="GB82" s="11">
        <f>IF(GB$2=$A82,0,IF(HLOOKUP(GB$2,Recipes!$H:$GI,'Production Calculator'!$A82+2,FALSE)=0,0,HLOOKUP(GB$2,Recipes!$H:$GI,'Production Calculator'!$A82+2,FALSE)*$AK82))+IF($AO82=GB$3,$AM82/VLOOKUP($AO82,Data!$A$50:$B$56,2,FALSE),0)</f>
        <v>0</v>
      </c>
      <c r="GC82" s="11">
        <f>IF(GC$2=$A82,0,IF(HLOOKUP(GC$2,Recipes!$H:$GI,'Production Calculator'!$A82+2,FALSE)=0,0,HLOOKUP(GC$2,Recipes!$H:$GI,'Production Calculator'!$A82+2,FALSE)*$AK82))+IF($AO82=GC$3,$AM82/VLOOKUP($AO82,Data!$A$50:$B$56,2,FALSE),0)</f>
        <v>0</v>
      </c>
      <c r="GD82" s="11">
        <f>IF(GD$2=$A82,0,IF(HLOOKUP(GD$2,Recipes!$H:$GI,'Production Calculator'!$A82+2,FALSE)=0,0,HLOOKUP(GD$2,Recipes!$H:$GI,'Production Calculator'!$A82+2,FALSE)*$AK82))+IF($AO82=GD$3,$AM82/VLOOKUP($AO82,Data!$A$50:$B$56,2,FALSE),0)</f>
        <v>0</v>
      </c>
      <c r="GE82" s="11">
        <f>IF(GE$2=$A82,0,IF(HLOOKUP(GE$2,Recipes!$H:$GI,'Production Calculator'!$A82+2,FALSE)=0,0,HLOOKUP(GE$2,Recipes!$H:$GI,'Production Calculator'!$A82+2,FALSE)*$AK82))+IF($AO82=GE$3,$AM82/VLOOKUP($AO82,Data!$A$50:$B$56,2,FALSE),0)</f>
        <v>0</v>
      </c>
      <c r="GF82" s="11">
        <f>IF(GF$2=$A82,0,IF(HLOOKUP(GF$2,Recipes!$H:$GI,'Production Calculator'!$A82+2,FALSE)=0,0,HLOOKUP(GF$2,Recipes!$H:$GI,'Production Calculator'!$A82+2,FALSE)*$AK82))+IF($AO82=GF$3,$AM82/VLOOKUP($AO82,Data!$A$50:$B$56,2,FALSE),0)</f>
        <v>0</v>
      </c>
      <c r="GG82" s="11">
        <f>IF(GG$2=$A82,0,IF(HLOOKUP(GG$2,Recipes!$H:$GI,'Production Calculator'!$A82+2,FALSE)=0,0,HLOOKUP(GG$2,Recipes!$H:$GI,'Production Calculator'!$A82+2,FALSE)*$AK82))+IF($AO82=GG$3,$AM82/VLOOKUP($AO82,Data!$A$50:$B$56,2,FALSE),0)</f>
        <v>0</v>
      </c>
      <c r="GH82" s="11">
        <f>IF(GH$2=$A82,0,IF(HLOOKUP(GH$2,Recipes!$H:$GI,'Production Calculator'!$A82+2,FALSE)=0,0,HLOOKUP(GH$2,Recipes!$H:$GI,'Production Calculator'!$A82+2,FALSE)*$AK82))+IF($AO82=GH$3,$AM82/VLOOKUP($AO82,Data!$A$50:$B$56,2,FALSE),0)</f>
        <v>0</v>
      </c>
      <c r="GI82" s="11">
        <f>IF(GI$2=$A82,0,IF(HLOOKUP(GI$2,Recipes!$H:$GI,'Production Calculator'!$A82+2,FALSE)=0,0,HLOOKUP(GI$2,Recipes!$H:$GI,'Production Calculator'!$A82+2,FALSE)*$AK82))+IF($AO82=GI$3,$AM82/VLOOKUP($AO82,Data!$A$50:$B$56,2,FALSE),0)</f>
        <v>0</v>
      </c>
      <c r="GJ82" s="11">
        <f>IF(GJ$2=$A82,0,IF(HLOOKUP(GJ$2,Recipes!$H:$GI,'Production Calculator'!$A82+2,FALSE)=0,0,HLOOKUP(GJ$2,Recipes!$H:$GI,'Production Calculator'!$A82+2,FALSE)*$AK82))+IF($AO82=GJ$3,$AM82/VLOOKUP($AO82,Data!$A$50:$B$56,2,FALSE),0)</f>
        <v>0</v>
      </c>
      <c r="GK82" s="11">
        <f>IF(GK$2=$A82,0,IF(HLOOKUP(GK$2,Recipes!$H:$GI,'Production Calculator'!$A82+2,FALSE)=0,0,HLOOKUP(GK$2,Recipes!$H:$GI,'Production Calculator'!$A82+2,FALSE)*$AK82))+IF($AO82=GK$3,$AM82/VLOOKUP($AO82,Data!$A$50:$B$56,2,FALSE),0)</f>
        <v>0</v>
      </c>
      <c r="GL82" s="11">
        <f>IF(GL$2=$A82,0,IF(HLOOKUP(GL$2,Recipes!$H:$GI,'Production Calculator'!$A82+2,FALSE)=0,0,HLOOKUP(GL$2,Recipes!$H:$GI,'Production Calculator'!$A82+2,FALSE)*$AK82))+IF($AO82=GL$3,$AM82/VLOOKUP($AO82,Data!$A$50:$B$56,2,FALSE),0)</f>
        <v>0</v>
      </c>
      <c r="GM82" s="11">
        <f>IF(GM$2=$A82,0,IF(HLOOKUP(GM$2,Recipes!$H:$GI,'Production Calculator'!$A82+2,FALSE)=0,0,HLOOKUP(GM$2,Recipes!$H:$GI,'Production Calculator'!$A82+2,FALSE)*$AK82))+IF($AO82=GM$3,$AM82/VLOOKUP($AO82,Data!$A$50:$B$56,2,FALSE),0)</f>
        <v>0</v>
      </c>
      <c r="GN82" s="11">
        <f>IF(GN$2=$A82,0,IF(HLOOKUP(GN$2,Recipes!$H:$GI,'Production Calculator'!$A82+2,FALSE)=0,0,HLOOKUP(GN$2,Recipes!$H:$GI,'Production Calculator'!$A82+2,FALSE)*$AK82))+IF($AO82=GN$3,$AM82/VLOOKUP($AO82,Data!$A$50:$B$56,2,FALSE),0)</f>
        <v>0</v>
      </c>
      <c r="GO82" s="11">
        <f>IF(GO$2=$A82,0,IF(HLOOKUP(GO$2,Recipes!$H:$GI,'Production Calculator'!$A82+2,FALSE)=0,0,HLOOKUP(GO$2,Recipes!$H:$GI,'Production Calculator'!$A82+2,FALSE)*$AK82))+IF($AO82=GO$3,$AM82/VLOOKUP($AO82,Data!$A$50:$B$56,2,FALSE),0)</f>
        <v>0</v>
      </c>
      <c r="GP82" s="11">
        <f>IF(GP$2=$A82,0,IF(HLOOKUP(GP$2,Recipes!$H:$GI,'Production Calculator'!$A82+2,FALSE)=0,0,HLOOKUP(GP$2,Recipes!$H:$GI,'Production Calculator'!$A82+2,FALSE)*$AK82))+IF($AO82=GP$3,$AM82/VLOOKUP($AO82,Data!$A$50:$B$56,2,FALSE),0)</f>
        <v>0</v>
      </c>
      <c r="GQ82" s="11">
        <f>IF(GQ$2=$A82,0,IF(HLOOKUP(GQ$2,Recipes!$H:$GI,'Production Calculator'!$A82+2,FALSE)=0,0,HLOOKUP(GQ$2,Recipes!$H:$GI,'Production Calculator'!$A82+2,FALSE)*$AK82))+IF($AO82=GQ$3,$AM82/VLOOKUP($AO82,Data!$A$50:$B$56,2,FALSE),0)</f>
        <v>0</v>
      </c>
      <c r="GR82" s="11">
        <f>IF(GR$2=$A82,0,IF(HLOOKUP(GR$2,Recipes!$H:$GI,'Production Calculator'!$A82+2,FALSE)=0,0,HLOOKUP(GR$2,Recipes!$H:$GI,'Production Calculator'!$A82+2,FALSE)*$AK82))+IF($AO82=GR$3,$AM82/VLOOKUP($AO82,Data!$A$50:$B$56,2,FALSE),0)</f>
        <v>0</v>
      </c>
      <c r="GS82" s="11">
        <f>IF(GS$2=$A82,0,IF(HLOOKUP(GS$2,Recipes!$H:$GI,'Production Calculator'!$A82+2,FALSE)=0,0,HLOOKUP(GS$2,Recipes!$H:$GI,'Production Calculator'!$A82+2,FALSE)*$AK82))+IF($AO82=GS$3,$AM82/VLOOKUP($AO82,Data!$A$50:$B$56,2,FALSE),0)</f>
        <v>0</v>
      </c>
      <c r="GT82" s="11">
        <f>IF(GT$2=$A82,0,IF(HLOOKUP(GT$2,Recipes!$H:$GI,'Production Calculator'!$A82+2,FALSE)=0,0,HLOOKUP(GT$2,Recipes!$H:$GI,'Production Calculator'!$A82+2,FALSE)*$AK82))+IF($AO82=GT$3,$AM82/VLOOKUP($AO82,Data!$A$50:$B$56,2,FALSE),0)</f>
        <v>0</v>
      </c>
      <c r="GU82" s="11">
        <f>IF(GU$2=$A82,0,IF(HLOOKUP(GU$2,Recipes!$H:$GI,'Production Calculator'!$A82+2,FALSE)=0,0,HLOOKUP(GU$2,Recipes!$H:$GI,'Production Calculator'!$A82+2,FALSE)*$AK82))+IF($AO82=GU$3,$AM82/VLOOKUP($AO82,Data!$A$50:$B$56,2,FALSE),0)</f>
        <v>0</v>
      </c>
      <c r="GV82" s="11">
        <f>IF(GV$2=$A82,0,IF(HLOOKUP(GV$2,Recipes!$H:$GI,'Production Calculator'!$A82+2,FALSE)=0,0,HLOOKUP(GV$2,Recipes!$H:$GI,'Production Calculator'!$A82+2,FALSE)*$AK82))+IF($AO82=GV$3,$AM82/VLOOKUP($AO82,Data!$A$50:$B$56,2,FALSE),0)</f>
        <v>0</v>
      </c>
      <c r="GW82" s="11">
        <f>IF(GW$2=$A82,0,IF(HLOOKUP(GW$2,Recipes!$H:$GI,'Production Calculator'!$A82+2,FALSE)=0,0,HLOOKUP(GW$2,Recipes!$H:$GI,'Production Calculator'!$A82+2,FALSE)*$AK82))+IF($AO82=GW$3,$AM82/VLOOKUP($AO82,Data!$A$50:$B$56,2,FALSE),0)</f>
        <v>0</v>
      </c>
      <c r="GX82" s="11">
        <f>IF(GX$2=$A82,0,IF(HLOOKUP(GX$2,Recipes!$H:$GI,'Production Calculator'!$A82+2,FALSE)=0,0,HLOOKUP(GX$2,Recipes!$H:$GI,'Production Calculator'!$A82+2,FALSE)*$AK82))+IF($AO82=GX$3,$AM82/VLOOKUP($AO82,Data!$A$50:$B$56,2,FALSE),0)</f>
        <v>0</v>
      </c>
      <c r="GY82" s="11">
        <f>IF(GY$2=$A82,0,IF(HLOOKUP(GY$2,Recipes!$H:$GI,'Production Calculator'!$A82+2,FALSE)=0,0,HLOOKUP(GY$2,Recipes!$H:$GI,'Production Calculator'!$A82+2,FALSE)*$AK82))+IF($AO82=GY$3,$AM82/VLOOKUP($AO82,Data!$A$50:$B$56,2,FALSE),0)</f>
        <v>0</v>
      </c>
      <c r="GZ82" s="11">
        <f>IF(GZ$2=$A82,0,IF(HLOOKUP(GZ$2,Recipes!$H:$GI,'Production Calculator'!$A82+2,FALSE)=0,0,HLOOKUP(GZ$2,Recipes!$H:$GI,'Production Calculator'!$A82+2,FALSE)*$AK82))+IF($AO82=GZ$3,$AM82/VLOOKUP($AO82,Data!$A$50:$B$56,2,FALSE),0)</f>
        <v>0</v>
      </c>
      <c r="HA82" s="11">
        <f>IF(HA$2=$A82,0,IF(HLOOKUP(HA$2,Recipes!$H:$GI,'Production Calculator'!$A82+2,FALSE)=0,0,HLOOKUP(HA$2,Recipes!$H:$GI,'Production Calculator'!$A82+2,FALSE)*$AK82))+IF($AO82=HA$3,$AM82/VLOOKUP($AO82,Data!$A$50:$B$56,2,FALSE),0)</f>
        <v>0</v>
      </c>
      <c r="HB82" s="11">
        <f>IF(HB$2=$A82,0,IF(HLOOKUP(HB$2,Recipes!$H:$GI,'Production Calculator'!$A82+2,FALSE)=0,0,HLOOKUP(HB$2,Recipes!$H:$GI,'Production Calculator'!$A82+2,FALSE)*$AK82))+IF($AO82=HB$3,$AM82/VLOOKUP($AO82,Data!$A$50:$B$56,2,FALSE),0)</f>
        <v>0</v>
      </c>
      <c r="HC82" s="11">
        <f>IF(HC$2=$A82,0,IF(HLOOKUP(HC$2,Recipes!$H:$GI,'Production Calculator'!$A82+2,FALSE)=0,0,HLOOKUP(HC$2,Recipes!$H:$GI,'Production Calculator'!$A82+2,FALSE)*$AK82))+IF($AO82=HC$3,$AM82/VLOOKUP($AO82,Data!$A$50:$B$56,2,FALSE),0)</f>
        <v>0</v>
      </c>
      <c r="HD82" s="11">
        <f>IF(HD$2=$A82,0,IF(HLOOKUP(HD$2,Recipes!$H:$GI,'Production Calculator'!$A82+2,FALSE)=0,0,HLOOKUP(HD$2,Recipes!$H:$GI,'Production Calculator'!$A82+2,FALSE)*$AK82))+IF($AO82=HD$3,$AM82/VLOOKUP($AO82,Data!$A$50:$B$56,2,FALSE),0)</f>
        <v>0</v>
      </c>
      <c r="HE82" s="11">
        <f>IF(HE$2=$A82,0,IF(HLOOKUP(HE$2,Recipes!$H:$GI,'Production Calculator'!$A82+2,FALSE)=0,0,HLOOKUP(HE$2,Recipes!$H:$GI,'Production Calculator'!$A82+2,FALSE)*$AK82))+IF($AO82=HE$3,$AM82/VLOOKUP($AO82,Data!$A$50:$B$56,2,FALSE),0)</f>
        <v>0</v>
      </c>
      <c r="HF82" s="11">
        <f>IF(HF$2=$A82,0,IF(HLOOKUP(HF$2,Recipes!$H:$GI,'Production Calculator'!$A82+2,FALSE)=0,0,HLOOKUP(HF$2,Recipes!$H:$GI,'Production Calculator'!$A82+2,FALSE)*$AK82))+IF($AO82=HF$3,$AM82/VLOOKUP($AO82,Data!$A$50:$B$56,2,FALSE),0)</f>
        <v>0</v>
      </c>
      <c r="HG82" s="11">
        <f>IF(HG$2=$A82,0,IF(HLOOKUP(HG$2,Recipes!$H:$GI,'Production Calculator'!$A82+2,FALSE)=0,0,HLOOKUP(HG$2,Recipes!$H:$GI,'Production Calculator'!$A82+2,FALSE)*$AK82))+IF($AO82=HG$3,$AM82/VLOOKUP($AO82,Data!$A$50:$B$56,2,FALSE),0)</f>
        <v>0</v>
      </c>
      <c r="HH82" s="11">
        <f>IF(HH$2=$A82,0,IF(HLOOKUP(HH$2,Recipes!$H:$GI,'Production Calculator'!$A82+2,FALSE)=0,0,HLOOKUP(HH$2,Recipes!$H:$GI,'Production Calculator'!$A82+2,FALSE)*$AK82))+IF($AO82=HH$3,$AM82/VLOOKUP($AO82,Data!$A$50:$B$56,2,FALSE),0)</f>
        <v>0</v>
      </c>
      <c r="HI82" s="11">
        <f>IF(HI$2=$A82,0,IF(HLOOKUP(HI$2,Recipes!$H:$GI,'Production Calculator'!$A82+2,FALSE)=0,0,HLOOKUP(HI$2,Recipes!$H:$GI,'Production Calculator'!$A82+2,FALSE)*$AK82))+IF($AO82=HI$3,$AM82/VLOOKUP($AO82,Data!$A$50:$B$56,2,FALSE),0)</f>
        <v>0</v>
      </c>
      <c r="HJ82" s="11">
        <f>IF(HJ$2=$A82,0,IF(HLOOKUP(HJ$2,Recipes!$H:$GI,'Production Calculator'!$A82+2,FALSE)=0,0,HLOOKUP(HJ$2,Recipes!$H:$GI,'Production Calculator'!$A82+2,FALSE)*$AK82))+IF($AO82=HJ$3,$AM82/VLOOKUP($AO82,Data!$A$50:$B$56,2,FALSE),0)</f>
        <v>0</v>
      </c>
      <c r="HK82" s="11">
        <f>IF(HK$2=$A82,0,IF(HLOOKUP(HK$2,Recipes!$H:$GI,'Production Calculator'!$A82+2,FALSE)=0,0,HLOOKUP(HK$2,Recipes!$H:$GI,'Production Calculator'!$A82+2,FALSE)*$AK82))+IF($AO82=HK$3,$AM82/VLOOKUP($AO82,Data!$A$50:$B$56,2,FALSE),0)</f>
        <v>0</v>
      </c>
      <c r="HL82" s="11">
        <f>IF(HL$2=$A82,0,IF(HLOOKUP(HL$2,Recipes!$H:$GI,'Production Calculator'!$A82+2,FALSE)=0,0,HLOOKUP(HL$2,Recipes!$H:$GI,'Production Calculator'!$A82+2,FALSE)*$AK82))+IF($AO82=HL$3,$AM82/VLOOKUP($AO82,Data!$A$50:$B$56,2,FALSE),0)</f>
        <v>0</v>
      </c>
      <c r="HM82" s="11">
        <f>IF(HM$2=$A82,0,IF(HLOOKUP(HM$2,Recipes!$H:$GI,'Production Calculator'!$A82+2,FALSE)=0,0,HLOOKUP(HM$2,Recipes!$H:$GI,'Production Calculator'!$A82+2,FALSE)*$AK82))+IF($AO82=HM$3,$AM82/VLOOKUP($AO82,Data!$A$50:$B$56,2,FALSE),0)</f>
        <v>0</v>
      </c>
      <c r="HN82" s="11">
        <f>IF(HN$2=$A82,0,IF(HLOOKUP(HN$2,Recipes!$H:$GI,'Production Calculator'!$A82+2,FALSE)=0,0,HLOOKUP(HN$2,Recipes!$H:$GI,'Production Calculator'!$A82+2,FALSE)*$AK82))+IF($AO82=HN$3,$AM82/VLOOKUP($AO82,Data!$A$50:$B$56,2,FALSE),0)</f>
        <v>0</v>
      </c>
      <c r="HO82" s="11">
        <f>IF(HO$2=$A82,0,IF(HLOOKUP(HO$2,Recipes!$H:$GI,'Production Calculator'!$A82+2,FALSE)=0,0,HLOOKUP(HO$2,Recipes!$H:$GI,'Production Calculator'!$A82+2,FALSE)*$AK82))+IF($AO82=HO$3,$AM82/VLOOKUP($AO82,Data!$A$50:$B$56,2,FALSE),0)</f>
        <v>0</v>
      </c>
      <c r="HP82" s="11">
        <f>IF(HP$2=$A82,0,IF(HLOOKUP(HP$2,Recipes!$H:$GI,'Production Calculator'!$A82+2,FALSE)=0,0,HLOOKUP(HP$2,Recipes!$H:$GI,'Production Calculator'!$A82+2,FALSE)*$AK82))+IF($AO82=HP$3,$AM82/VLOOKUP($AO82,Data!$A$50:$B$56,2,FALSE),0)</f>
        <v>0</v>
      </c>
      <c r="HQ82" s="11">
        <f>IF(HQ$2=$A82,0,IF(HLOOKUP(HQ$2,Recipes!$H:$GI,'Production Calculator'!$A82+2,FALSE)=0,0,HLOOKUP(HQ$2,Recipes!$H:$GI,'Production Calculator'!$A82+2,FALSE)*$AK82))+IF($AO82=HQ$3,$AM82/VLOOKUP($AO82,Data!$A$50:$B$56,2,FALSE),0)</f>
        <v>0</v>
      </c>
      <c r="HR82" s="11">
        <f>IF(HR$2=$A82,0,IF(HLOOKUP(HR$2,Recipes!$H:$GI,'Production Calculator'!$A82+2,FALSE)=0,0,HLOOKUP(HR$2,Recipes!$H:$GI,'Production Calculator'!$A82+2,FALSE)*$AK82))+IF($AO82=HR$3,$AM82/VLOOKUP($AO82,Data!$A$50:$B$56,2,FALSE),0)</f>
        <v>0</v>
      </c>
      <c r="HS82" s="121"/>
    </row>
    <row r="83" spans="1:227" x14ac:dyDescent="0.45">
      <c r="A83">
        <v>61</v>
      </c>
      <c r="B83" s="107" t="str">
        <f>VLOOKUP(A83,Recipes!A:B,2)</f>
        <v>Red wire</v>
      </c>
      <c r="C83" s="133">
        <v>0</v>
      </c>
      <c r="D83" s="108">
        <f t="shared" si="142"/>
        <v>0</v>
      </c>
      <c r="E83" s="148" t="s">
        <v>1</v>
      </c>
      <c r="F83" s="109">
        <f>VLOOKUP(A83,Recipes!$A$3:$G$186,6,FALSE)</f>
        <v>2</v>
      </c>
      <c r="G83" s="109">
        <f>VLOOKUP(A83,Recipes!$A$3:$G$186,7,FALSE)</f>
        <v>0</v>
      </c>
      <c r="H83" s="110">
        <f t="shared" si="143"/>
        <v>0</v>
      </c>
      <c r="I83" s="109">
        <f>VLOOKUP(E83,Data!$A$2:$C$26,3, FALSE)</f>
        <v>4</v>
      </c>
      <c r="J83" s="108">
        <v>0</v>
      </c>
      <c r="K83" s="108">
        <v>0</v>
      </c>
      <c r="L83" s="108">
        <v>0</v>
      </c>
      <c r="M83" s="150">
        <v>0</v>
      </c>
      <c r="N83" s="150">
        <v>0</v>
      </c>
      <c r="O83" s="150">
        <v>0</v>
      </c>
      <c r="P83" s="151">
        <v>0</v>
      </c>
      <c r="Q83" s="151">
        <v>0</v>
      </c>
      <c r="R83" s="151">
        <v>0</v>
      </c>
      <c r="S83">
        <f t="shared" si="158"/>
        <v>0</v>
      </c>
      <c r="T83">
        <f t="shared" si="159"/>
        <v>0</v>
      </c>
      <c r="U83">
        <f t="shared" si="160"/>
        <v>0</v>
      </c>
      <c r="V83">
        <f t="shared" si="161"/>
        <v>0</v>
      </c>
      <c r="W83">
        <f t="shared" si="162"/>
        <v>0</v>
      </c>
      <c r="X83">
        <f t="shared" si="163"/>
        <v>0</v>
      </c>
      <c r="Y83">
        <f t="shared" si="164"/>
        <v>0</v>
      </c>
      <c r="Z83">
        <f t="shared" si="165"/>
        <v>0</v>
      </c>
      <c r="AA83">
        <f t="shared" si="166"/>
        <v>0</v>
      </c>
      <c r="AB83" s="111">
        <f>VLOOKUP($A83,Recipes!$A:$G,4)</f>
        <v>0.5</v>
      </c>
      <c r="AC83" s="111">
        <f>VLOOKUP($A83,Recipes!$A:$G,5)</f>
        <v>1</v>
      </c>
      <c r="AD83" s="111">
        <f t="shared" si="153"/>
        <v>2</v>
      </c>
      <c r="AE83" s="111">
        <f>VLOOKUP(E83,Data!$A$2:$F$26,5,FALSE)</f>
        <v>0</v>
      </c>
      <c r="AF83" s="111">
        <f>VLOOKUP(E83,Data!$A$2:$F$26,4,FALSE)</f>
        <v>210</v>
      </c>
      <c r="AG83" s="111">
        <f>VLOOKUP(E83,Data!$A$2:$B$26,2, FALSE)</f>
        <v>1.25</v>
      </c>
      <c r="AH83" s="111">
        <f>1+VLOOKUP($J$3,Data!$A$40:$D$48,2,FALSE)*$J83+VLOOKUP($K$3,Data!$A$40:$D$48,2,FALSE)*$K83+VLOOKUP($L$3,Data!$A$40:$D$48,2,FALSE)*$L83+VLOOKUP($M$3,Data!$A$40:$D$48,2,FALSE)*$M83+VLOOKUP($N$3,Data!$A$40:$D$48,2,FALSE)*$N83+VLOOKUP($O$3,Data!$A$40:$D$48,2,FALSE)*$O83+VLOOKUP($P$3,Data!$A$40:$D$48,2,FALSE)*$P83+VLOOKUP($Q$3,Data!$A$40:$D$48,2,FALSE)*$Q83+VLOOKUP($R$3,Data!$A$40:$D$48,2,FALSE)*$R83</f>
        <v>1</v>
      </c>
      <c r="AI83" s="111">
        <f>MAX(1+VLOOKUP($J$3,Data!$A$40:$D$48,3,FALSE)*$J83+VLOOKUP($K$3,Data!$A$40:$D$48,3,FALSE)*$K83+VLOOKUP($L$3,Data!$A$40:$D$48,3,FALSE)*$L83+VLOOKUP($M$3,Data!$A$40:$D$48,3,FALSE)*$M83+VLOOKUP($N$3,Data!$A$40:$D$48,3,FALSE)*$N83+VLOOKUP($O$3,Data!$A$40:$D$48,3,FALSE)*$O83+VLOOKUP($P$3,Data!$A$40:$D$48,3,FALSE)*$P83+VLOOKUP($Q$3,Data!$A$40:$D$48,3,FALSE)*$Q83+VLOOKUP($R$3,Data!$A$40:$D$48,3,FALSE)*$R83,0)</f>
        <v>1</v>
      </c>
      <c r="AJ83" s="111">
        <f>MAX(1-(VLOOKUP($J$3,Data!$A$40:$D$48,4,FALSE)*$J83+VLOOKUP($K$3,Data!$A$40:$D$48,4,FALSE)*$K83+VLOOKUP($L$3,Data!$A$40:$D$48,4,FALSE)*$L83+VLOOKUP($M$3,Data!$A$40:$D$48,4,FALSE)*$M83+VLOOKUP($N$3,Data!$A$40:$D$48,4,FALSE)*$N83+VLOOKUP($O$3,Data!$A$40:$D$48,4,FALSE)*$O83+VLOOKUP($P$3,Data!$A$40:$D$48,4,FALSE)*$P83+VLOOKUP($Q$3,Data!$A$40:$D$48,4,FALSE)*$Q83+VLOOKUP($R$3,Data!$A$40:$D$48,4,FALSE)*$R83),0.2)</f>
        <v>1</v>
      </c>
      <c r="AK83" s="112">
        <f t="shared" si="154"/>
        <v>0</v>
      </c>
      <c r="AL83" s="111">
        <f t="shared" si="155"/>
        <v>2.5</v>
      </c>
      <c r="AM83" s="111">
        <f t="shared" si="156"/>
        <v>0</v>
      </c>
      <c r="AN83" s="111">
        <f t="shared" si="157"/>
        <v>0</v>
      </c>
      <c r="AO83" s="131" t="s">
        <v>298</v>
      </c>
      <c r="AP83" s="11"/>
      <c r="AQ83" s="11">
        <f>IF(AQ$2=$A83,0,IF(HLOOKUP(AQ$2,Recipes!$H:$GI,'Production Calculator'!$A83+2,FALSE)=0,0,HLOOKUP(AQ$2,Recipes!$H:$GI,'Production Calculator'!$A83+2,FALSE)*$AK83))+IF($AO83=AQ$3,$AM83/VLOOKUP($AO83,Data!$A$50:$B$56,2,FALSE),0)</f>
        <v>0</v>
      </c>
      <c r="AR83" s="11">
        <f>IF(AR$2=$A83,0,IF(HLOOKUP(AR$2,Recipes!$H:$GI,'Production Calculator'!$A83+2,FALSE)=0,0,HLOOKUP(AR$2,Recipes!$H:$GI,'Production Calculator'!$A83+2,FALSE)*$AK83))+IF($AO83=AR$3,$AM83/VLOOKUP($AO83,Data!$A$50:$B$56,2,FALSE),0)</f>
        <v>0</v>
      </c>
      <c r="AS83" s="11">
        <f>IF(AS$2=$A83,0,IF(HLOOKUP(AS$2,Recipes!$H:$GI,'Production Calculator'!$A83+2,FALSE)=0,0,HLOOKUP(AS$2,Recipes!$H:$GI,'Production Calculator'!$A83+2,FALSE)*$AK83))+IF($AO83=AS$3,$AM83/VLOOKUP($AO83,Data!$A$50:$B$56,2,FALSE),0)</f>
        <v>0</v>
      </c>
      <c r="AT83" s="11">
        <f>IF(AT$2=$A83,0,IF(HLOOKUP(AT$2,Recipes!$H:$GI,'Production Calculator'!$A83+2,FALSE)=0,0,HLOOKUP(AT$2,Recipes!$H:$GI,'Production Calculator'!$A83+2,FALSE)*$AK83))+IF($AO83=AT$3,$AM83/VLOOKUP($AO83,Data!$A$50:$B$56,2,FALSE),0)</f>
        <v>0</v>
      </c>
      <c r="AU83" s="11">
        <f>IF(AU$2=$A83,0,IF(HLOOKUP(AU$2,Recipes!$H:$GI,'Production Calculator'!$A83+2,FALSE)=0,0,HLOOKUP(AU$2,Recipes!$H:$GI,'Production Calculator'!$A83+2,FALSE)*$AK83))+IF($AO83=AU$3,$AM83/VLOOKUP($AO83,Data!$A$50:$B$56,2,FALSE),0)</f>
        <v>0</v>
      </c>
      <c r="AV83" s="11">
        <f>IF(AV$2=$A83,0,IF(HLOOKUP(AV$2,Recipes!$H:$GI,'Production Calculator'!$A83+2,FALSE)=0,0,HLOOKUP(AV$2,Recipes!$H:$GI,'Production Calculator'!$A83+2,FALSE)*$AK83))+IF($AO83=AV$3,$AM83/VLOOKUP($AO83,Data!$A$50:$B$56,2,FALSE),0)</f>
        <v>0</v>
      </c>
      <c r="AW83" s="11">
        <f>IF(AW$2=$A83,0,IF(HLOOKUP(AW$2,Recipes!$H:$GI,'Production Calculator'!$A83+2,FALSE)=0,0,HLOOKUP(AW$2,Recipes!$H:$GI,'Production Calculator'!$A83+2,FALSE)*$AK83))+IF($AO83=AW$3,$AM83/VLOOKUP($AO83,Data!$A$50:$B$56,2,FALSE),0)</f>
        <v>0</v>
      </c>
      <c r="AX83" s="11">
        <f>IF(AX$2=$A83,0,IF(HLOOKUP(AX$2,Recipes!$H:$GI,'Production Calculator'!$A83+2,FALSE)=0,0,HLOOKUP(AX$2,Recipes!$H:$GI,'Production Calculator'!$A83+2,FALSE)*$AK83))+IF($AO83=AX$3,$AM83/VLOOKUP($AO83,Data!$A$50:$B$56,2,FALSE),0)</f>
        <v>0</v>
      </c>
      <c r="AY83" s="11">
        <f>IF(AY$2=$A83,0,IF(HLOOKUP(AY$2,Recipes!$H:$GI,'Production Calculator'!$A83+2,FALSE)=0,0,HLOOKUP(AY$2,Recipes!$H:$GI,'Production Calculator'!$A83+2,FALSE)*$AK83))+IF($AO83=AY$3,$AM83/VLOOKUP($AO83,Data!$A$50:$B$56,2,FALSE),0)</f>
        <v>0</v>
      </c>
      <c r="AZ83" s="11">
        <f>IF(AZ$2=$A83,0,IF(HLOOKUP(AZ$2,Recipes!$H:$GI,'Production Calculator'!$A83+2,FALSE)=0,0,HLOOKUP(AZ$2,Recipes!$H:$GI,'Production Calculator'!$A83+2,FALSE)*$AK83))+IF($AO83=AZ$3,$AM83/VLOOKUP($AO83,Data!$A$50:$B$56,2,FALSE),0)</f>
        <v>0</v>
      </c>
      <c r="BA83" s="11">
        <f>IF(BA$2=$A83,0,IF(HLOOKUP(BA$2,Recipes!$H:$GI,'Production Calculator'!$A83+2,FALSE)=0,0,HLOOKUP(BA$2,Recipes!$H:$GI,'Production Calculator'!$A83+2,FALSE)*$AK83))+IF($AO83=BA$3,$AM83/VLOOKUP($AO83,Data!$A$50:$B$56,2,FALSE),0)</f>
        <v>0</v>
      </c>
      <c r="BB83" s="11">
        <f>IF(BB$2=$A83,0,IF(HLOOKUP(BB$2,Recipes!$H:$GI,'Production Calculator'!$A83+2,FALSE)=0,0,HLOOKUP(BB$2,Recipes!$H:$GI,'Production Calculator'!$A83+2,FALSE)*$AK83))+IF($AO83=BB$3,$AM83/VLOOKUP($AO83,Data!$A$50:$B$56,2,FALSE),0)</f>
        <v>0</v>
      </c>
      <c r="BC83" s="11">
        <f>IF(BC$2=$A83,0,IF(HLOOKUP(BC$2,Recipes!$H:$GI,'Production Calculator'!$A83+2,FALSE)=0,0,HLOOKUP(BC$2,Recipes!$H:$GI,'Production Calculator'!$A83+2,FALSE)*$AK83))+IF($AO83=BC$3,$AM83/VLOOKUP($AO83,Data!$A$50:$B$56,2,FALSE),0)</f>
        <v>0</v>
      </c>
      <c r="BD83" s="11">
        <f>IF(BD$2=$A83,0,IF(HLOOKUP(BD$2,Recipes!$H:$GI,'Production Calculator'!$A83+2,FALSE)=0,0,HLOOKUP(BD$2,Recipes!$H:$GI,'Production Calculator'!$A83+2,FALSE)*$AK83))+IF($AO83=BD$3,$AM83/VLOOKUP($AO83,Data!$A$50:$B$56,2,FALSE),0)</f>
        <v>0</v>
      </c>
      <c r="BE83" s="11">
        <f>IF(BE$2=$A83,0,IF(HLOOKUP(BE$2,Recipes!$H:$GI,'Production Calculator'!$A83+2,FALSE)=0,0,HLOOKUP(BE$2,Recipes!$H:$GI,'Production Calculator'!$A83+2,FALSE)*$AK83))+IF($AO83=BE$3,$AM83/VLOOKUP($AO83,Data!$A$50:$B$56,2,FALSE),0)</f>
        <v>0</v>
      </c>
      <c r="BF83" s="11">
        <f>IF(BF$2=$A83,0,IF(HLOOKUP(BF$2,Recipes!$H:$GI,'Production Calculator'!$A83+2,FALSE)=0,0,HLOOKUP(BF$2,Recipes!$H:$GI,'Production Calculator'!$A83+2,FALSE)*$AK83))+IF($AO83=BF$3,$AM83/VLOOKUP($AO83,Data!$A$50:$B$56,2,FALSE),0)</f>
        <v>0</v>
      </c>
      <c r="BG83" s="11">
        <f>IF(BG$2=$A83,0,IF(HLOOKUP(BG$2,Recipes!$H:$GI,'Production Calculator'!$A83+2,FALSE)=0,0,HLOOKUP(BG$2,Recipes!$H:$GI,'Production Calculator'!$A83+2,FALSE)*$AK83))+IF($AO83=BG$3,$AM83/VLOOKUP($AO83,Data!$A$50:$B$56,2,FALSE),0)</f>
        <v>0</v>
      </c>
      <c r="BH83" s="11">
        <f>IF(BH$2=$A83,0,IF(HLOOKUP(BH$2,Recipes!$H:$GI,'Production Calculator'!$A83+2,FALSE)=0,0,HLOOKUP(BH$2,Recipes!$H:$GI,'Production Calculator'!$A83+2,FALSE)*$AK83))+IF($AO83=BH$3,$AM83/VLOOKUP($AO83,Data!$A$50:$B$56,2,FALSE),0)</f>
        <v>0</v>
      </c>
      <c r="BI83" s="11">
        <f>IF(BI$2=$A83,0,IF(HLOOKUP(BI$2,Recipes!$H:$GI,'Production Calculator'!$A83+2,FALSE)=0,0,HLOOKUP(BI$2,Recipes!$H:$GI,'Production Calculator'!$A83+2,FALSE)*$AK83))+IF($AO83=BI$3,$AM83/VLOOKUP($AO83,Data!$A$50:$B$56,2,FALSE),0)</f>
        <v>0</v>
      </c>
      <c r="BJ83" s="11">
        <f>IF(BJ$2=$A83,0,IF(HLOOKUP(BJ$2,Recipes!$H:$GI,'Production Calculator'!$A83+2,FALSE)=0,0,HLOOKUP(BJ$2,Recipes!$H:$GI,'Production Calculator'!$A83+2,FALSE)*$AK83))+IF($AO83=BJ$3,$AM83/VLOOKUP($AO83,Data!$A$50:$B$56,2,FALSE),0)</f>
        <v>0</v>
      </c>
      <c r="BK83" s="11">
        <f>IF(BK$2=$A83,0,IF(HLOOKUP(BK$2,Recipes!$H:$GI,'Production Calculator'!$A83+2,FALSE)=0,0,HLOOKUP(BK$2,Recipes!$H:$GI,'Production Calculator'!$A83+2,FALSE)*$AK83))+IF($AO83=BK$3,$AM83/VLOOKUP($AO83,Data!$A$50:$B$56,2,FALSE),0)</f>
        <v>0</v>
      </c>
      <c r="BL83" s="11">
        <f>IF(BL$2=$A83,0,IF(HLOOKUP(BL$2,Recipes!$H:$GI,'Production Calculator'!$A83+2,FALSE)=0,0,HLOOKUP(BL$2,Recipes!$H:$GI,'Production Calculator'!$A83+2,FALSE)*$AK83))+IF($AO83=BL$3,$AM83/VLOOKUP($AO83,Data!$A$50:$B$56,2,FALSE),0)</f>
        <v>0</v>
      </c>
      <c r="BM83" s="11">
        <f>IF(BM$2=$A83,0,IF(HLOOKUP(BM$2,Recipes!$H:$GI,'Production Calculator'!$A83+2,FALSE)=0,0,HLOOKUP(BM$2,Recipes!$H:$GI,'Production Calculator'!$A83+2,FALSE)*$AK83))+IF($AO83=BM$3,$AM83/VLOOKUP($AO83,Data!$A$50:$B$56,2,FALSE),0)</f>
        <v>0</v>
      </c>
      <c r="BN83" s="11">
        <f>IF(BN$2=$A83,0,IF(HLOOKUP(BN$2,Recipes!$H:$GI,'Production Calculator'!$A83+2,FALSE)=0,0,HLOOKUP(BN$2,Recipes!$H:$GI,'Production Calculator'!$A83+2,FALSE)*$AK83))+IF($AO83=BN$3,$AM83/VLOOKUP($AO83,Data!$A$50:$B$56,2,FALSE),0)</f>
        <v>0</v>
      </c>
      <c r="BO83" s="11">
        <f>IF(BO$2=$A83,0,IF(HLOOKUP(BO$2,Recipes!$H:$GI,'Production Calculator'!$A83+2,FALSE)=0,0,HLOOKUP(BO$2,Recipes!$H:$GI,'Production Calculator'!$A83+2,FALSE)*$AK83))+IF($AO83=BO$3,$AM83/VLOOKUP($AO83,Data!$A$50:$B$56,2,FALSE),0)</f>
        <v>0</v>
      </c>
      <c r="BP83" s="11">
        <f>IF(BP$2=$A83,0,IF(HLOOKUP(BP$2,Recipes!$H:$GI,'Production Calculator'!$A83+2,FALSE)=0,0,HLOOKUP(BP$2,Recipes!$H:$GI,'Production Calculator'!$A83+2,FALSE)*$AK83))+IF($AO83=BP$3,$AM83/VLOOKUP($AO83,Data!$A$50:$B$56,2,FALSE),0)</f>
        <v>0</v>
      </c>
      <c r="BQ83" s="11">
        <f>IF(BQ$2=$A83,0,IF(HLOOKUP(BQ$2,Recipes!$H:$GI,'Production Calculator'!$A83+2,FALSE)=0,0,HLOOKUP(BQ$2,Recipes!$H:$GI,'Production Calculator'!$A83+2,FALSE)*$AK83))+IF($AO83=BQ$3,$AM83/VLOOKUP($AO83,Data!$A$50:$B$56,2,FALSE),0)</f>
        <v>0</v>
      </c>
      <c r="BR83" s="11">
        <f>IF(BR$2=$A83,0,IF(HLOOKUP(BR$2,Recipes!$H:$GI,'Production Calculator'!$A83+2,FALSE)=0,0,HLOOKUP(BR$2,Recipes!$H:$GI,'Production Calculator'!$A83+2,FALSE)*$AK83))+IF($AO83=BR$3,$AM83/VLOOKUP($AO83,Data!$A$50:$B$56,2,FALSE),0)</f>
        <v>0</v>
      </c>
      <c r="BS83" s="11">
        <f>IF(BS$2=$A83,0,IF(HLOOKUP(BS$2,Recipes!$H:$GI,'Production Calculator'!$A83+2,FALSE)=0,0,HLOOKUP(BS$2,Recipes!$H:$GI,'Production Calculator'!$A83+2,FALSE)*$AK83))+IF($AO83=BS$3,$AM83/VLOOKUP($AO83,Data!$A$50:$B$56,2,FALSE),0)</f>
        <v>0</v>
      </c>
      <c r="BT83" s="11">
        <f>IF(BT$2=$A83,0,IF(HLOOKUP(BT$2,Recipes!$H:$GI,'Production Calculator'!$A83+2,FALSE)=0,0,HLOOKUP(BT$2,Recipes!$H:$GI,'Production Calculator'!$A83+2,FALSE)*$AK83))+IF($AO83=BT$3,$AM83/VLOOKUP($AO83,Data!$A$50:$B$56,2,FALSE),0)</f>
        <v>0</v>
      </c>
      <c r="BU83" s="11">
        <f>IF(BU$2=$A83,0,IF(HLOOKUP(BU$2,Recipes!$H:$GI,'Production Calculator'!$A83+2,FALSE)=0,0,HLOOKUP(BU$2,Recipes!$H:$GI,'Production Calculator'!$A83+2,FALSE)*$AK83))+IF($AO83=BU$3,$AM83/VLOOKUP($AO83,Data!$A$50:$B$56,2,FALSE),0)</f>
        <v>0</v>
      </c>
      <c r="BV83" s="11">
        <f>IF(BV$2=$A83,0,IF(HLOOKUP(BV$2,Recipes!$H:$GI,'Production Calculator'!$A83+2,FALSE)=0,0,HLOOKUP(BV$2,Recipes!$H:$GI,'Production Calculator'!$A83+2,FALSE)*$AK83))+IF($AO83=BV$3,$AM83/VLOOKUP($AO83,Data!$A$50:$B$56,2,FALSE),0)</f>
        <v>0</v>
      </c>
      <c r="BW83" s="11">
        <f>IF(BW$2=$A83,0,IF(HLOOKUP(BW$2,Recipes!$H:$GI,'Production Calculator'!$A83+2,FALSE)=0,0,HLOOKUP(BW$2,Recipes!$H:$GI,'Production Calculator'!$A83+2,FALSE)*$AK83))+IF($AO83=BW$3,$AM83/VLOOKUP($AO83,Data!$A$50:$B$56,2,FALSE),0)</f>
        <v>0</v>
      </c>
      <c r="BX83" s="11">
        <f>IF(BX$2=$A83,0,IF(HLOOKUP(BX$2,Recipes!$H:$GI,'Production Calculator'!$A83+2,FALSE)=0,0,HLOOKUP(BX$2,Recipes!$H:$GI,'Production Calculator'!$A83+2,FALSE)*$AK83))+IF($AO83=BX$3,$AM83/VLOOKUP($AO83,Data!$A$50:$B$56,2,FALSE),0)</f>
        <v>0</v>
      </c>
      <c r="BY83" s="11">
        <f>IF(BY$2=$A83,0,IF(HLOOKUP(BY$2,Recipes!$H:$GI,'Production Calculator'!$A83+2,FALSE)=0,0,HLOOKUP(BY$2,Recipes!$H:$GI,'Production Calculator'!$A83+2,FALSE)*$AK83))+IF($AO83=BY$3,$AM83/VLOOKUP($AO83,Data!$A$50:$B$56,2,FALSE),0)</f>
        <v>0</v>
      </c>
      <c r="BZ83" s="11">
        <f>IF(BZ$2=$A83,0,IF(HLOOKUP(BZ$2,Recipes!$H:$GI,'Production Calculator'!$A83+2,FALSE)=0,0,HLOOKUP(BZ$2,Recipes!$H:$GI,'Production Calculator'!$A83+2,FALSE)*$AK83))+IF($AO83=BZ$3,$AM83/VLOOKUP($AO83,Data!$A$50:$B$56,2,FALSE),0)</f>
        <v>0</v>
      </c>
      <c r="CA83" s="11">
        <f>IF(CA$2=$A83,0,IF(HLOOKUP(CA$2,Recipes!$H:$GI,'Production Calculator'!$A83+2,FALSE)=0,0,HLOOKUP(CA$2,Recipes!$H:$GI,'Production Calculator'!$A83+2,FALSE)*$AK83))+IF($AO83=CA$3,$AM83/VLOOKUP($AO83,Data!$A$50:$B$56,2,FALSE),0)</f>
        <v>0</v>
      </c>
      <c r="CB83" s="11">
        <f>IF(CB$2=$A83,0,IF(HLOOKUP(CB$2,Recipes!$H:$GI,'Production Calculator'!$A83+2,FALSE)=0,0,HLOOKUP(CB$2,Recipes!$H:$GI,'Production Calculator'!$A83+2,FALSE)*$AK83))+IF($AO83=CB$3,$AM83/VLOOKUP($AO83,Data!$A$50:$B$56,2,FALSE),0)</f>
        <v>0</v>
      </c>
      <c r="CC83" s="11">
        <f>IF(CC$2=$A83,0,IF(HLOOKUP(CC$2,Recipes!$H:$GI,'Production Calculator'!$A83+2,FALSE)=0,0,HLOOKUP(CC$2,Recipes!$H:$GI,'Production Calculator'!$A83+2,FALSE)*$AK83))+IF($AO83=CC$3,$AM83/VLOOKUP($AO83,Data!$A$50:$B$56,2,FALSE),0)</f>
        <v>0</v>
      </c>
      <c r="CD83" s="11">
        <f>IF(CD$2=$A83,0,IF(HLOOKUP(CD$2,Recipes!$H:$GI,'Production Calculator'!$A83+2,FALSE)=0,0,HLOOKUP(CD$2,Recipes!$H:$GI,'Production Calculator'!$A83+2,FALSE)*$AK83))+IF($AO83=CD$3,$AM83/VLOOKUP($AO83,Data!$A$50:$B$56,2,FALSE),0)</f>
        <v>0</v>
      </c>
      <c r="CE83" s="11">
        <f>IF(CE$2=$A83,0,IF(HLOOKUP(CE$2,Recipes!$H:$GI,'Production Calculator'!$A83+2,FALSE)=0,0,HLOOKUP(CE$2,Recipes!$H:$GI,'Production Calculator'!$A83+2,FALSE)*$AK83))+IF($AO83=CE$3,$AM83/VLOOKUP($AO83,Data!$A$50:$B$56,2,FALSE),0)</f>
        <v>0</v>
      </c>
      <c r="CF83" s="11">
        <f>IF(CF$2=$A83,0,IF(HLOOKUP(CF$2,Recipes!$H:$GI,'Production Calculator'!$A83+2,FALSE)=0,0,HLOOKUP(CF$2,Recipes!$H:$GI,'Production Calculator'!$A83+2,FALSE)*$AK83))+IF($AO83=CF$3,$AM83/VLOOKUP($AO83,Data!$A$50:$B$56,2,FALSE),0)</f>
        <v>0</v>
      </c>
      <c r="CG83" s="11">
        <f>IF(CG$2=$A83,0,IF(HLOOKUP(CG$2,Recipes!$H:$GI,'Production Calculator'!$A83+2,FALSE)=0,0,HLOOKUP(CG$2,Recipes!$H:$GI,'Production Calculator'!$A83+2,FALSE)*$AK83))+IF($AO83=CG$3,$AM83/VLOOKUP($AO83,Data!$A$50:$B$56,2,FALSE),0)</f>
        <v>0</v>
      </c>
      <c r="CH83" s="11">
        <f>IF(CH$2=$A83,0,IF(HLOOKUP(CH$2,Recipes!$H:$GI,'Production Calculator'!$A83+2,FALSE)=0,0,HLOOKUP(CH$2,Recipes!$H:$GI,'Production Calculator'!$A83+2,FALSE)*$AK83))+IF($AO83=CH$3,$AM83/VLOOKUP($AO83,Data!$A$50:$B$56,2,FALSE),0)</f>
        <v>0</v>
      </c>
      <c r="CI83" s="11">
        <f>IF(CI$2=$A83,0,IF(HLOOKUP(CI$2,Recipes!$H:$GI,'Production Calculator'!$A83+2,FALSE)=0,0,HLOOKUP(CI$2,Recipes!$H:$GI,'Production Calculator'!$A83+2,FALSE)*$AK83))+IF($AO83=CI$3,$AM83/VLOOKUP($AO83,Data!$A$50:$B$56,2,FALSE),0)</f>
        <v>0</v>
      </c>
      <c r="CJ83" s="11">
        <f>IF(CJ$2=$A83,0,IF(HLOOKUP(CJ$2,Recipes!$H:$GI,'Production Calculator'!$A83+2,FALSE)=0,0,HLOOKUP(CJ$2,Recipes!$H:$GI,'Production Calculator'!$A83+2,FALSE)*$AK83))+IF($AO83=CJ$3,$AM83/VLOOKUP($AO83,Data!$A$50:$B$56,2,FALSE),0)</f>
        <v>0</v>
      </c>
      <c r="CK83" s="11">
        <f>IF(CK$2=$A83,0,IF(HLOOKUP(CK$2,Recipes!$H:$GI,'Production Calculator'!$A83+2,FALSE)=0,0,HLOOKUP(CK$2,Recipes!$H:$GI,'Production Calculator'!$A83+2,FALSE)*$AK83))+IF($AO83=CK$3,$AM83/VLOOKUP($AO83,Data!$A$50:$B$56,2,FALSE),0)</f>
        <v>0</v>
      </c>
      <c r="CL83" s="11">
        <f>IF(CL$2=$A83,0,IF(HLOOKUP(CL$2,Recipes!$H:$GI,'Production Calculator'!$A83+2,FALSE)=0,0,HLOOKUP(CL$2,Recipes!$H:$GI,'Production Calculator'!$A83+2,FALSE)*$AK83))+IF($AO83=CL$3,$AM83/VLOOKUP($AO83,Data!$A$50:$B$56,2,FALSE),0)</f>
        <v>0</v>
      </c>
      <c r="CM83" s="11">
        <f>IF(CM$2=$A83,0,IF(HLOOKUP(CM$2,Recipes!$H:$GI,'Production Calculator'!$A83+2,FALSE)=0,0,HLOOKUP(CM$2,Recipes!$H:$GI,'Production Calculator'!$A83+2,FALSE)*$AK83))+IF($AO83=CM$3,$AM83/VLOOKUP($AO83,Data!$A$50:$B$56,2,FALSE),0)</f>
        <v>0</v>
      </c>
      <c r="CN83" s="11">
        <f>IF(CN$2=$A83,0,IF(HLOOKUP(CN$2,Recipes!$H:$GI,'Production Calculator'!$A83+2,FALSE)=0,0,HLOOKUP(CN$2,Recipes!$H:$GI,'Production Calculator'!$A83+2,FALSE)*$AK83))+IF($AO83=CN$3,$AM83/VLOOKUP($AO83,Data!$A$50:$B$56,2,FALSE),0)</f>
        <v>0</v>
      </c>
      <c r="CO83" s="11">
        <f>IF(CO$2=$A83,0,IF(HLOOKUP(CO$2,Recipes!$H:$GI,'Production Calculator'!$A83+2,FALSE)=0,0,HLOOKUP(CO$2,Recipes!$H:$GI,'Production Calculator'!$A83+2,FALSE)*$AK83))+IF($AO83=CO$3,$AM83/VLOOKUP($AO83,Data!$A$50:$B$56,2,FALSE),0)</f>
        <v>0</v>
      </c>
      <c r="CP83" s="11">
        <f>IF(CP$2=$A83,0,IF(HLOOKUP(CP$2,Recipes!$H:$GI,'Production Calculator'!$A83+2,FALSE)=0,0,HLOOKUP(CP$2,Recipes!$H:$GI,'Production Calculator'!$A83+2,FALSE)*$AK83))+IF($AO83=CP$3,$AM83/VLOOKUP($AO83,Data!$A$50:$B$56,2,FALSE),0)</f>
        <v>0</v>
      </c>
      <c r="CQ83" s="11">
        <f>IF(CQ$2=$A83,0,IF(HLOOKUP(CQ$2,Recipes!$H:$GI,'Production Calculator'!$A83+2,FALSE)=0,0,HLOOKUP(CQ$2,Recipes!$H:$GI,'Production Calculator'!$A83+2,FALSE)*$AK83))+IF($AO83=CQ$3,$AM83/VLOOKUP($AO83,Data!$A$50:$B$56,2,FALSE),0)</f>
        <v>0</v>
      </c>
      <c r="CR83" s="11">
        <f>IF(CR$2=$A83,0,IF(HLOOKUP(CR$2,Recipes!$H:$GI,'Production Calculator'!$A83+2,FALSE)=0,0,HLOOKUP(CR$2,Recipes!$H:$GI,'Production Calculator'!$A83+2,FALSE)*$AK83))+IF($AO83=CR$3,$AM83/VLOOKUP($AO83,Data!$A$50:$B$56,2,FALSE),0)</f>
        <v>0</v>
      </c>
      <c r="CS83" s="11">
        <f>IF(CS$2=$A83,0,IF(HLOOKUP(CS$2,Recipes!$H:$GI,'Production Calculator'!$A83+2,FALSE)=0,0,HLOOKUP(CS$2,Recipes!$H:$GI,'Production Calculator'!$A83+2,FALSE)*$AK83))+IF($AO83=CS$3,$AM83/VLOOKUP($AO83,Data!$A$50:$B$56,2,FALSE),0)</f>
        <v>0</v>
      </c>
      <c r="CT83" s="11">
        <f>IF(CT$2=$A83,0,IF(HLOOKUP(CT$2,Recipes!$H:$GI,'Production Calculator'!$A83+2,FALSE)=0,0,HLOOKUP(CT$2,Recipes!$H:$GI,'Production Calculator'!$A83+2,FALSE)*$AK83))+IF($AO83=CT$3,$AM83/VLOOKUP($AO83,Data!$A$50:$B$56,2,FALSE),0)</f>
        <v>0</v>
      </c>
      <c r="CU83" s="11">
        <f>IF(CU$2=$A83,0,IF(HLOOKUP(CU$2,Recipes!$H:$GI,'Production Calculator'!$A83+2,FALSE)=0,0,HLOOKUP(CU$2,Recipes!$H:$GI,'Production Calculator'!$A83+2,FALSE)*$AK83))+IF($AO83=CU$3,$AM83/VLOOKUP($AO83,Data!$A$50:$B$56,2,FALSE),0)</f>
        <v>0</v>
      </c>
      <c r="CV83" s="11">
        <f>IF(CV$2=$A83,0,IF(HLOOKUP(CV$2,Recipes!$H:$GI,'Production Calculator'!$A83+2,FALSE)=0,0,HLOOKUP(CV$2,Recipes!$H:$GI,'Production Calculator'!$A83+2,FALSE)*$AK83))+IF($AO83=CV$3,$AM83/VLOOKUP($AO83,Data!$A$50:$B$56,2,FALSE),0)</f>
        <v>0</v>
      </c>
      <c r="CW83" s="11">
        <f>IF(CW$2=$A83,0,IF(HLOOKUP(CW$2,Recipes!$H:$GI,'Production Calculator'!$A83+2,FALSE)=0,0,HLOOKUP(CW$2,Recipes!$H:$GI,'Production Calculator'!$A83+2,FALSE)*$AK83))+IF($AO83=CW$3,$AM83/VLOOKUP($AO83,Data!$A$50:$B$56,2,FALSE),0)</f>
        <v>0</v>
      </c>
      <c r="CX83" s="11">
        <f>IF(CX$2=$A83,0,IF(HLOOKUP(CX$2,Recipes!$H:$GI,'Production Calculator'!$A83+2,FALSE)=0,0,HLOOKUP(CX$2,Recipes!$H:$GI,'Production Calculator'!$A83+2,FALSE)*$AK83))+IF($AO83=CX$3,$AM83/VLOOKUP($AO83,Data!$A$50:$B$56,2,FALSE),0)</f>
        <v>0</v>
      </c>
      <c r="CY83" s="11">
        <f>IF(CY$2=$A83,0,IF(HLOOKUP(CY$2,Recipes!$H:$GI,'Production Calculator'!$A83+2,FALSE)=0,0,HLOOKUP(CY$2,Recipes!$H:$GI,'Production Calculator'!$A83+2,FALSE)*$AK83))+IF($AO83=CY$3,$AM83/VLOOKUP($AO83,Data!$A$50:$B$56,2,FALSE),0)</f>
        <v>0</v>
      </c>
      <c r="CZ83" s="11">
        <f>IF(CZ$2=$A83,0,IF(HLOOKUP(CZ$2,Recipes!$H:$GI,'Production Calculator'!$A83+2,FALSE)=0,0,HLOOKUP(CZ$2,Recipes!$H:$GI,'Production Calculator'!$A83+2,FALSE)*$AK83))+IF($AO83=CZ$3,$AM83/VLOOKUP($AO83,Data!$A$50:$B$56,2,FALSE),0)</f>
        <v>0</v>
      </c>
      <c r="DA83" s="11">
        <f>IF(DA$2=$A83,0,IF(HLOOKUP(DA$2,Recipes!$H:$GI,'Production Calculator'!$A83+2,FALSE)=0,0,HLOOKUP(DA$2,Recipes!$H:$GI,'Production Calculator'!$A83+2,FALSE)*$AK83))+IF($AO83=DA$3,$AM83/VLOOKUP($AO83,Data!$A$50:$B$56,2,FALSE),0)</f>
        <v>0</v>
      </c>
      <c r="DB83" s="11">
        <f>IF(DB$2=$A83,0,IF(HLOOKUP(DB$2,Recipes!$H:$GI,'Production Calculator'!$A83+2,FALSE)=0,0,HLOOKUP(DB$2,Recipes!$H:$GI,'Production Calculator'!$A83+2,FALSE)*$AK83))+IF($AO83=DB$3,$AM83/VLOOKUP($AO83,Data!$A$50:$B$56,2,FALSE),0)</f>
        <v>0</v>
      </c>
      <c r="DC83" s="11">
        <f>IF(DC$2=$A83,0,IF(HLOOKUP(DC$2,Recipes!$H:$GI,'Production Calculator'!$A83+2,FALSE)=0,0,HLOOKUP(DC$2,Recipes!$H:$GI,'Production Calculator'!$A83+2,FALSE)*$AK83))+IF($AO83=DC$3,$AM83/VLOOKUP($AO83,Data!$A$50:$B$56,2,FALSE),0)</f>
        <v>0</v>
      </c>
      <c r="DD83" s="11">
        <f>IF(DD$2=$A83,0,IF(HLOOKUP(DD$2,Recipes!$H:$GI,'Production Calculator'!$A83+2,FALSE)=0,0,HLOOKUP(DD$2,Recipes!$H:$GI,'Production Calculator'!$A83+2,FALSE)*$AK83))+IF($AO83=DD$3,$AM83/VLOOKUP($AO83,Data!$A$50:$B$56,2,FALSE),0)</f>
        <v>0</v>
      </c>
      <c r="DE83" s="11">
        <f>IF(DE$2=$A83,0,IF(HLOOKUP(DE$2,Recipes!$H:$GI,'Production Calculator'!$A83+2,FALSE)=0,0,HLOOKUP(DE$2,Recipes!$H:$GI,'Production Calculator'!$A83+2,FALSE)*$AK83))+IF($AO83=DE$3,$AM83/VLOOKUP($AO83,Data!$A$50:$B$56,2,FALSE),0)</f>
        <v>0</v>
      </c>
      <c r="DF83" s="11">
        <f>IF(DF$2=$A83,0,IF(HLOOKUP(DF$2,Recipes!$H:$GI,'Production Calculator'!$A83+2,FALSE)=0,0,HLOOKUP(DF$2,Recipes!$H:$GI,'Production Calculator'!$A83+2,FALSE)*$AK83))+IF($AO83=DF$3,$AM83/VLOOKUP($AO83,Data!$A$50:$B$56,2,FALSE),0)</f>
        <v>0</v>
      </c>
      <c r="DG83" s="11">
        <f>IF(DG$2=$A83,0,IF(HLOOKUP(DG$2,Recipes!$H:$GI,'Production Calculator'!$A83+2,FALSE)=0,0,HLOOKUP(DG$2,Recipes!$H:$GI,'Production Calculator'!$A83+2,FALSE)*$AK83))+IF($AO83=DG$3,$AM83/VLOOKUP($AO83,Data!$A$50:$B$56,2,FALSE),0)</f>
        <v>0</v>
      </c>
      <c r="DH83" s="11">
        <f>IF(DH$2=$A83,0,IF(HLOOKUP(DH$2,Recipes!$H:$GI,'Production Calculator'!$A83+2,FALSE)=0,0,HLOOKUP(DH$2,Recipes!$H:$GI,'Production Calculator'!$A83+2,FALSE)*$AK83))+IF($AO83=DH$3,$AM83/VLOOKUP($AO83,Data!$A$50:$B$56,2,FALSE),0)</f>
        <v>0</v>
      </c>
      <c r="DI83" s="11">
        <f>IF(DI$2=$A83,0,IF(HLOOKUP(DI$2,Recipes!$H:$GI,'Production Calculator'!$A83+2,FALSE)=0,0,HLOOKUP(DI$2,Recipes!$H:$GI,'Production Calculator'!$A83+2,FALSE)*$AK83))+IF($AO83=DI$3,$AM83/VLOOKUP($AO83,Data!$A$50:$B$56,2,FALSE),0)</f>
        <v>0</v>
      </c>
      <c r="DJ83" s="11">
        <f>IF(DJ$2=$A83,0,IF(HLOOKUP(DJ$2,Recipes!$H:$GI,'Production Calculator'!$A83+2,FALSE)=0,0,HLOOKUP(DJ$2,Recipes!$H:$GI,'Production Calculator'!$A83+2,FALSE)*$AK83))+IF($AO83=DJ$3,$AM83/VLOOKUP($AO83,Data!$A$50:$B$56,2,FALSE),0)</f>
        <v>0</v>
      </c>
      <c r="DK83" s="11">
        <f>IF(DK$2=$A83,0,IF(HLOOKUP(DK$2,Recipes!$H:$GI,'Production Calculator'!$A83+2,FALSE)=0,0,HLOOKUP(DK$2,Recipes!$H:$GI,'Production Calculator'!$A83+2,FALSE)*$AK83))+IF($AO83=DK$3,$AM83/VLOOKUP($AO83,Data!$A$50:$B$56,2,FALSE),0)</f>
        <v>0</v>
      </c>
      <c r="DL83" s="11">
        <f>IF(DL$2=$A83,0,IF(HLOOKUP(DL$2,Recipes!$H:$GI,'Production Calculator'!$A83+2,FALSE)=0,0,HLOOKUP(DL$2,Recipes!$H:$GI,'Production Calculator'!$A83+2,FALSE)*$AK83))+IF($AO83=DL$3,$AM83/VLOOKUP($AO83,Data!$A$50:$B$56,2,FALSE),0)</f>
        <v>0</v>
      </c>
      <c r="DM83" s="11">
        <f>IF(DM$2=$A83,0,IF(HLOOKUP(DM$2,Recipes!$H:$GI,'Production Calculator'!$A83+2,FALSE)=0,0,HLOOKUP(DM$2,Recipes!$H:$GI,'Production Calculator'!$A83+2,FALSE)*$AK83))+IF($AO83=DM$3,$AM83/VLOOKUP($AO83,Data!$A$50:$B$56,2,FALSE),0)</f>
        <v>0</v>
      </c>
      <c r="DN83" s="11">
        <f>IF(DN$2=$A83,0,IF(HLOOKUP(DN$2,Recipes!$H:$GI,'Production Calculator'!$A83+2,FALSE)=0,0,HLOOKUP(DN$2,Recipes!$H:$GI,'Production Calculator'!$A83+2,FALSE)*$AK83))+IF($AO83=DN$3,$AM83/VLOOKUP($AO83,Data!$A$50:$B$56,2,FALSE),0)</f>
        <v>0</v>
      </c>
      <c r="DO83" s="11">
        <f>IF(DO$2=$A83,0,IF(HLOOKUP(DO$2,Recipes!$H:$GI,'Production Calculator'!$A83+2,FALSE)=0,0,HLOOKUP(DO$2,Recipes!$H:$GI,'Production Calculator'!$A83+2,FALSE)*$AK83))+IF($AO83=DO$3,$AM83/VLOOKUP($AO83,Data!$A$50:$B$56,2,FALSE),0)</f>
        <v>0</v>
      </c>
      <c r="DP83" s="11">
        <f>IF(DP$2=$A83,0,IF(HLOOKUP(DP$2,Recipes!$H:$GI,'Production Calculator'!$A83+2,FALSE)=0,0,HLOOKUP(DP$2,Recipes!$H:$GI,'Production Calculator'!$A83+2,FALSE)*$AK83))+IF($AO83=DP$3,$AM83/VLOOKUP($AO83,Data!$A$50:$B$56,2,FALSE),0)</f>
        <v>0</v>
      </c>
      <c r="DQ83" s="11">
        <f>IF(DQ$2=$A83,0,IF(HLOOKUP(DQ$2,Recipes!$H:$GI,'Production Calculator'!$A83+2,FALSE)=0,0,HLOOKUP(DQ$2,Recipes!$H:$GI,'Production Calculator'!$A83+2,FALSE)*$AK83))+IF($AO83=DQ$3,$AM83/VLOOKUP($AO83,Data!$A$50:$B$56,2,FALSE),0)</f>
        <v>0</v>
      </c>
      <c r="DR83" s="11">
        <f>IF(DR$2=$A83,0,IF(HLOOKUP(DR$2,Recipes!$H:$GI,'Production Calculator'!$A83+2,FALSE)=0,0,HLOOKUP(DR$2,Recipes!$H:$GI,'Production Calculator'!$A83+2,FALSE)*$AK83))+IF($AO83=DR$3,$AM83/VLOOKUP($AO83,Data!$A$50:$B$56,2,FALSE),0)</f>
        <v>0</v>
      </c>
      <c r="DS83" s="11">
        <f>IF(DS$2=$A83,0,IF(HLOOKUP(DS$2,Recipes!$H:$GI,'Production Calculator'!$A83+2,FALSE)=0,0,HLOOKUP(DS$2,Recipes!$H:$GI,'Production Calculator'!$A83+2,FALSE)*$AK83))+IF($AO83=DS$3,$AM83/VLOOKUP($AO83,Data!$A$50:$B$56,2,FALSE),0)</f>
        <v>0</v>
      </c>
      <c r="DT83" s="11">
        <f>IF(DT$2=$A83,0,IF(HLOOKUP(DT$2,Recipes!$H:$GI,'Production Calculator'!$A83+2,FALSE)=0,0,HLOOKUP(DT$2,Recipes!$H:$GI,'Production Calculator'!$A83+2,FALSE)*$AK83))+IF($AO83=DT$3,$AM83/VLOOKUP($AO83,Data!$A$50:$B$56,2,FALSE),0)</f>
        <v>0</v>
      </c>
      <c r="DU83" s="11">
        <f>IF(DU$2=$A83,0,IF(HLOOKUP(DU$2,Recipes!$H:$GI,'Production Calculator'!$A83+2,FALSE)=0,0,HLOOKUP(DU$2,Recipes!$H:$GI,'Production Calculator'!$A83+2,FALSE)*$AK83))+IF($AO83=DU$3,$AM83/VLOOKUP($AO83,Data!$A$50:$B$56,2,FALSE),0)</f>
        <v>0</v>
      </c>
      <c r="DV83" s="11">
        <f>IF(DV$2=$A83,0,IF(HLOOKUP(DV$2,Recipes!$H:$GI,'Production Calculator'!$A83+2,FALSE)=0,0,HLOOKUP(DV$2,Recipes!$H:$GI,'Production Calculator'!$A83+2,FALSE)*$AK83))+IF($AO83=DV$3,$AM83/VLOOKUP($AO83,Data!$A$50:$B$56,2,FALSE),0)</f>
        <v>0</v>
      </c>
      <c r="DW83" s="11">
        <f>IF(DW$2=$A83,0,IF(HLOOKUP(DW$2,Recipes!$H:$GI,'Production Calculator'!$A83+2,FALSE)=0,0,HLOOKUP(DW$2,Recipes!$H:$GI,'Production Calculator'!$A83+2,FALSE)*$AK83))+IF($AO83=DW$3,$AM83/VLOOKUP($AO83,Data!$A$50:$B$56,2,FALSE),0)</f>
        <v>0</v>
      </c>
      <c r="DX83" s="11">
        <f>IF(DX$2=$A83,0,IF(HLOOKUP(DX$2,Recipes!$H:$GI,'Production Calculator'!$A83+2,FALSE)=0,0,HLOOKUP(DX$2,Recipes!$H:$GI,'Production Calculator'!$A83+2,FALSE)*$AK83))+IF($AO83=DX$3,$AM83/VLOOKUP($AO83,Data!$A$50:$B$56,2,FALSE),0)</f>
        <v>0</v>
      </c>
      <c r="DY83" s="11">
        <f>IF(DY$2=$A83,0,IF(HLOOKUP(DY$2,Recipes!$H:$GI,'Production Calculator'!$A83+2,FALSE)=0,0,HLOOKUP(DY$2,Recipes!$H:$GI,'Production Calculator'!$A83+2,FALSE)*$AK83))+IF($AO83=DY$3,$AM83/VLOOKUP($AO83,Data!$A$50:$B$56,2,FALSE),0)</f>
        <v>0</v>
      </c>
      <c r="DZ83" s="11">
        <f>IF(DZ$2=$A83,0,IF(HLOOKUP(DZ$2,Recipes!$H:$GI,'Production Calculator'!$A83+2,FALSE)=0,0,HLOOKUP(DZ$2,Recipes!$H:$GI,'Production Calculator'!$A83+2,FALSE)*$AK83))+IF($AO83=DZ$3,$AM83/VLOOKUP($AO83,Data!$A$50:$B$56,2,FALSE),0)</f>
        <v>0</v>
      </c>
      <c r="EA83" s="11">
        <f>IF(EA$2=$A83,0,IF(HLOOKUP(EA$2,Recipes!$H:$GI,'Production Calculator'!$A83+2,FALSE)=0,0,HLOOKUP(EA$2,Recipes!$H:$GI,'Production Calculator'!$A83+2,FALSE)*$AK83))+IF($AO83=EA$3,$AM83/VLOOKUP($AO83,Data!$A$50:$B$56,2,FALSE),0)</f>
        <v>0</v>
      </c>
      <c r="EB83" s="11">
        <f>IF(EB$2=$A83,0,IF(HLOOKUP(EB$2,Recipes!$H:$GI,'Production Calculator'!$A83+2,FALSE)=0,0,HLOOKUP(EB$2,Recipes!$H:$GI,'Production Calculator'!$A83+2,FALSE)*$AK83))+IF($AO83=EB$3,$AM83/VLOOKUP($AO83,Data!$A$50:$B$56,2,FALSE),0)</f>
        <v>0</v>
      </c>
      <c r="EC83" s="11">
        <f>IF(EC$2=$A83,0,IF(HLOOKUP(EC$2,Recipes!$H:$GI,'Production Calculator'!$A83+2,FALSE)=0,0,HLOOKUP(EC$2,Recipes!$H:$GI,'Production Calculator'!$A83+2,FALSE)*$AK83))+IF($AO83=EC$3,$AM83/VLOOKUP($AO83,Data!$A$50:$B$56,2,FALSE),0)</f>
        <v>0</v>
      </c>
      <c r="ED83" s="11">
        <f>IF(ED$2=$A83,0,IF(HLOOKUP(ED$2,Recipes!$H:$GI,'Production Calculator'!$A83+2,FALSE)=0,0,HLOOKUP(ED$2,Recipes!$H:$GI,'Production Calculator'!$A83+2,FALSE)*$AK83))+IF($AO83=ED$3,$AM83/VLOOKUP($AO83,Data!$A$50:$B$56,2,FALSE),0)</f>
        <v>0</v>
      </c>
      <c r="EE83" s="11">
        <f>IF(EE$2=$A83,0,IF(HLOOKUP(EE$2,Recipes!$H:$GI,'Production Calculator'!$A83+2,FALSE)=0,0,HLOOKUP(EE$2,Recipes!$H:$GI,'Production Calculator'!$A83+2,FALSE)*$AK83))+IF($AO83=EE$3,$AM83/VLOOKUP($AO83,Data!$A$50:$B$56,2,FALSE),0)</f>
        <v>0</v>
      </c>
      <c r="EF83" s="11">
        <f>IF(EF$2=$A83,0,IF(HLOOKUP(EF$2,Recipes!$H:$GI,'Production Calculator'!$A83+2,FALSE)=0,0,HLOOKUP(EF$2,Recipes!$H:$GI,'Production Calculator'!$A83+2,FALSE)*$AK83))+IF($AO83=EF$3,$AM83/VLOOKUP($AO83,Data!$A$50:$B$56,2,FALSE),0)</f>
        <v>0</v>
      </c>
      <c r="EG83" s="11">
        <f>IF(EG$2=$A83,0,IF(HLOOKUP(EG$2,Recipes!$H:$GI,'Production Calculator'!$A83+2,FALSE)=0,0,HLOOKUP(EG$2,Recipes!$H:$GI,'Production Calculator'!$A83+2,FALSE)*$AK83))+IF($AO83=EG$3,$AM83/VLOOKUP($AO83,Data!$A$50:$B$56,2,FALSE),0)</f>
        <v>0</v>
      </c>
      <c r="EH83" s="11">
        <f>IF(EH$2=$A83,0,IF(HLOOKUP(EH$2,Recipes!$H:$GI,'Production Calculator'!$A83+2,FALSE)=0,0,HLOOKUP(EH$2,Recipes!$H:$GI,'Production Calculator'!$A83+2,FALSE)*$AK83))+IF($AO83=EH$3,$AM83/VLOOKUP($AO83,Data!$A$50:$B$56,2,FALSE),0)</f>
        <v>0</v>
      </c>
      <c r="EI83" s="11">
        <f>IF(EI$2=$A83,0,IF(HLOOKUP(EI$2,Recipes!$H:$GI,'Production Calculator'!$A83+2,FALSE)=0,0,HLOOKUP(EI$2,Recipes!$H:$GI,'Production Calculator'!$A83+2,FALSE)*$AK83))+IF($AO83=EI$3,$AM83/VLOOKUP($AO83,Data!$A$50:$B$56,2,FALSE),0)</f>
        <v>0</v>
      </c>
      <c r="EJ83" s="11">
        <f>IF(EJ$2=$A83,0,IF(HLOOKUP(EJ$2,Recipes!$H:$GI,'Production Calculator'!$A83+2,FALSE)=0,0,HLOOKUP(EJ$2,Recipes!$H:$GI,'Production Calculator'!$A83+2,FALSE)*$AK83))+IF($AO83=EJ$3,$AM83/VLOOKUP($AO83,Data!$A$50:$B$56,2,FALSE),0)</f>
        <v>0</v>
      </c>
      <c r="EK83" s="11">
        <f>IF(EK$2=$A83,0,IF(HLOOKUP(EK$2,Recipes!$H:$GI,'Production Calculator'!$A83+2,FALSE)=0,0,HLOOKUP(EK$2,Recipes!$H:$GI,'Production Calculator'!$A83+2,FALSE)*$AK83))+IF($AO83=EK$3,$AM83/VLOOKUP($AO83,Data!$A$50:$B$56,2,FALSE),0)</f>
        <v>0</v>
      </c>
      <c r="EL83" s="11">
        <f>IF(EL$2=$A83,0,IF(HLOOKUP(EL$2,Recipes!$H:$GI,'Production Calculator'!$A83+2,FALSE)=0,0,HLOOKUP(EL$2,Recipes!$H:$GI,'Production Calculator'!$A83+2,FALSE)*$AK83))+IF($AO83=EL$3,$AM83/VLOOKUP($AO83,Data!$A$50:$B$56,2,FALSE),0)</f>
        <v>0</v>
      </c>
      <c r="EM83" s="11">
        <f>IF(EM$2=$A83,0,IF(HLOOKUP(EM$2,Recipes!$H:$GI,'Production Calculator'!$A83+2,FALSE)=0,0,HLOOKUP(EM$2,Recipes!$H:$GI,'Production Calculator'!$A83+2,FALSE)*$AK83))+IF($AO83=EM$3,$AM83/VLOOKUP($AO83,Data!$A$50:$B$56,2,FALSE),0)</f>
        <v>0</v>
      </c>
      <c r="EN83" s="11">
        <f>IF(EN$2=$A83,0,IF(HLOOKUP(EN$2,Recipes!$H:$GI,'Production Calculator'!$A83+2,FALSE)=0,0,HLOOKUP(EN$2,Recipes!$H:$GI,'Production Calculator'!$A83+2,FALSE)*$AK83))+IF($AO83=EN$3,$AM83/VLOOKUP($AO83,Data!$A$50:$B$56,2,FALSE),0)</f>
        <v>0</v>
      </c>
      <c r="EO83" s="11">
        <f>IF(EO$2=$A83,0,IF(HLOOKUP(EO$2,Recipes!$H:$GI,'Production Calculator'!$A83+2,FALSE)=0,0,HLOOKUP(EO$2,Recipes!$H:$GI,'Production Calculator'!$A83+2,FALSE)*$AK83))+IF($AO83=EO$3,$AM83/VLOOKUP($AO83,Data!$A$50:$B$56,2,FALSE),0)</f>
        <v>0</v>
      </c>
      <c r="EP83" s="11">
        <f>IF(EP$2=$A83,0,IF(HLOOKUP(EP$2,Recipes!$H:$GI,'Production Calculator'!$A83+2,FALSE)=0,0,HLOOKUP(EP$2,Recipes!$H:$GI,'Production Calculator'!$A83+2,FALSE)*$AK83))+IF($AO83=EP$3,$AM83/VLOOKUP($AO83,Data!$A$50:$B$56,2,FALSE),0)</f>
        <v>0</v>
      </c>
      <c r="EQ83" s="11">
        <f>IF(EQ$2=$A83,0,IF(HLOOKUP(EQ$2,Recipes!$H:$GI,'Production Calculator'!$A83+2,FALSE)=0,0,HLOOKUP(EQ$2,Recipes!$H:$GI,'Production Calculator'!$A83+2,FALSE)*$AK83))+IF($AO83=EQ$3,$AM83/VLOOKUP($AO83,Data!$A$50:$B$56,2,FALSE),0)</f>
        <v>0</v>
      </c>
      <c r="ER83" s="11">
        <f>IF(ER$2=$A83,0,IF(HLOOKUP(ER$2,Recipes!$H:$GI,'Production Calculator'!$A83+2,FALSE)=0,0,HLOOKUP(ER$2,Recipes!$H:$GI,'Production Calculator'!$A83+2,FALSE)*$AK83))+IF($AO83=ER$3,$AM83/VLOOKUP($AO83,Data!$A$50:$B$56,2,FALSE),0)</f>
        <v>0</v>
      </c>
      <c r="ES83" s="11">
        <f>IF(ES$2=$A83,0,IF(HLOOKUP(ES$2,Recipes!$H:$GI,'Production Calculator'!$A83+2,FALSE)=0,0,HLOOKUP(ES$2,Recipes!$H:$GI,'Production Calculator'!$A83+2,FALSE)*$AK83))+IF($AO83=ES$3,$AM83/VLOOKUP($AO83,Data!$A$50:$B$56,2,FALSE),0)</f>
        <v>0</v>
      </c>
      <c r="ET83" s="11">
        <f>IF(ET$2=$A83,0,IF(HLOOKUP(ET$2,Recipes!$H:$GI,'Production Calculator'!$A83+2,FALSE)=0,0,HLOOKUP(ET$2,Recipes!$H:$GI,'Production Calculator'!$A83+2,FALSE)*$AK83))+IF($AO83=ET$3,$AM83/VLOOKUP($AO83,Data!$A$50:$B$56,2,FALSE),0)</f>
        <v>0</v>
      </c>
      <c r="EU83" s="11">
        <f>IF(EU$2=$A83,0,IF(HLOOKUP(EU$2,Recipes!$H:$GI,'Production Calculator'!$A83+2,FALSE)=0,0,HLOOKUP(EU$2,Recipes!$H:$GI,'Production Calculator'!$A83+2,FALSE)*$AK83))+IF($AO83=EU$3,$AM83/VLOOKUP($AO83,Data!$A$50:$B$56,2,FALSE),0)</f>
        <v>0</v>
      </c>
      <c r="EV83" s="11">
        <f>IF(EV$2=$A83,0,IF(HLOOKUP(EV$2,Recipes!$H:$GI,'Production Calculator'!$A83+2,FALSE)=0,0,HLOOKUP(EV$2,Recipes!$H:$GI,'Production Calculator'!$A83+2,FALSE)*$AK83))+IF($AO83=EV$3,$AM83/VLOOKUP($AO83,Data!$A$50:$B$56,2,FALSE),0)</f>
        <v>0</v>
      </c>
      <c r="EW83" s="11">
        <f>IF(EW$2=$A83,0,IF(HLOOKUP(EW$2,Recipes!$H:$GI,'Production Calculator'!$A83+2,FALSE)=0,0,HLOOKUP(EW$2,Recipes!$H:$GI,'Production Calculator'!$A83+2,FALSE)*$AK83))+IF($AO83=EW$3,$AM83/VLOOKUP($AO83,Data!$A$50:$B$56,2,FALSE),0)</f>
        <v>0</v>
      </c>
      <c r="EX83" s="11">
        <f>IF(EX$2=$A83,0,IF(HLOOKUP(EX$2,Recipes!$H:$GI,'Production Calculator'!$A83+2,FALSE)=0,0,HLOOKUP(EX$2,Recipes!$H:$GI,'Production Calculator'!$A83+2,FALSE)*$AK83))+IF($AO83=EX$3,$AM83/VLOOKUP($AO83,Data!$A$50:$B$56,2,FALSE),0)</f>
        <v>0</v>
      </c>
      <c r="EY83" s="11">
        <f>IF(EY$2=$A83,0,IF(HLOOKUP(EY$2,Recipes!$H:$GI,'Production Calculator'!$A83+2,FALSE)=0,0,HLOOKUP(EY$2,Recipes!$H:$GI,'Production Calculator'!$A83+2,FALSE)*$AK83))+IF($AO83=EY$3,$AM83/VLOOKUP($AO83,Data!$A$50:$B$56,2,FALSE),0)</f>
        <v>0</v>
      </c>
      <c r="EZ83" s="11">
        <f>IF(EZ$2=$A83,0,IF(HLOOKUP(EZ$2,Recipes!$H:$GI,'Production Calculator'!$A83+2,FALSE)=0,0,HLOOKUP(EZ$2,Recipes!$H:$GI,'Production Calculator'!$A83+2,FALSE)*$AK83))+IF($AO83=EZ$3,$AM83/VLOOKUP($AO83,Data!$A$50:$B$56,2,FALSE),0)</f>
        <v>0</v>
      </c>
      <c r="FA83" s="11">
        <f>IF(FA$2=$A83,0,IF(HLOOKUP(FA$2,Recipes!$H:$GI,'Production Calculator'!$A83+2,FALSE)=0,0,HLOOKUP(FA$2,Recipes!$H:$GI,'Production Calculator'!$A83+2,FALSE)*$AK83))+IF($AO83=FA$3,$AM83/VLOOKUP($AO83,Data!$A$50:$B$56,2,FALSE),0)</f>
        <v>0</v>
      </c>
      <c r="FB83" s="11">
        <f>IF(FB$2=$A83,0,IF(HLOOKUP(FB$2,Recipes!$H:$GI,'Production Calculator'!$A83+2,FALSE)=0,0,HLOOKUP(FB$2,Recipes!$H:$GI,'Production Calculator'!$A83+2,FALSE)*$AK83))+IF($AO83=FB$3,$AM83/VLOOKUP($AO83,Data!$A$50:$B$56,2,FALSE),0)</f>
        <v>0</v>
      </c>
      <c r="FC83" s="11">
        <f>IF(FC$2=$A83,0,IF(HLOOKUP(FC$2,Recipes!$H:$GI,'Production Calculator'!$A83+2,FALSE)=0,0,HLOOKUP(FC$2,Recipes!$H:$GI,'Production Calculator'!$A83+2,FALSE)*$AK83))+IF($AO83=FC$3,$AM83/VLOOKUP($AO83,Data!$A$50:$B$56,2,FALSE),0)</f>
        <v>0</v>
      </c>
      <c r="FD83" s="11">
        <f>IF(FD$2=$A83,0,IF(HLOOKUP(FD$2,Recipes!$H:$GI,'Production Calculator'!$A83+2,FALSE)=0,0,HLOOKUP(FD$2,Recipes!$H:$GI,'Production Calculator'!$A83+2,FALSE)*$AK83))+IF($AO83=FD$3,$AM83/VLOOKUP($AO83,Data!$A$50:$B$56,2,FALSE),0)</f>
        <v>0</v>
      </c>
      <c r="FE83" s="11">
        <f>IF(FE$2=$A83,0,IF(HLOOKUP(FE$2,Recipes!$H:$GI,'Production Calculator'!$A83+2,FALSE)=0,0,HLOOKUP(FE$2,Recipes!$H:$GI,'Production Calculator'!$A83+2,FALSE)*$AK83))+IF($AO83=FE$3,$AM83/VLOOKUP($AO83,Data!$A$50:$B$56,2,FALSE),0)</f>
        <v>0</v>
      </c>
      <c r="FF83" s="11">
        <f>IF(FF$2=$A83,0,IF(HLOOKUP(FF$2,Recipes!$H:$GI,'Production Calculator'!$A83+2,FALSE)=0,0,HLOOKUP(FF$2,Recipes!$H:$GI,'Production Calculator'!$A83+2,FALSE)*$AK83))+IF($AO83=FF$3,$AM83/VLOOKUP($AO83,Data!$A$50:$B$56,2,FALSE),0)</f>
        <v>0</v>
      </c>
      <c r="FG83" s="11">
        <f>IF(FG$2=$A83,0,IF(HLOOKUP(FG$2,Recipes!$H:$GI,'Production Calculator'!$A83+2,FALSE)=0,0,HLOOKUP(FG$2,Recipes!$H:$GI,'Production Calculator'!$A83+2,FALSE)*$AK83))+IF($AO83=FG$3,$AM83/VLOOKUP($AO83,Data!$A$50:$B$56,2,FALSE),0)</f>
        <v>0</v>
      </c>
      <c r="FH83" s="11">
        <f>IF(FH$2=$A83,0,IF(HLOOKUP(FH$2,Recipes!$H:$GI,'Production Calculator'!$A83+2,FALSE)=0,0,HLOOKUP(FH$2,Recipes!$H:$GI,'Production Calculator'!$A83+2,FALSE)*$AK83))+IF($AO83=FH$3,$AM83/VLOOKUP($AO83,Data!$A$50:$B$56,2,FALSE),0)</f>
        <v>0</v>
      </c>
      <c r="FI83" s="11">
        <f>IF(FI$2=$A83,0,IF(HLOOKUP(FI$2,Recipes!$H:$GI,'Production Calculator'!$A83+2,FALSE)=0,0,HLOOKUP(FI$2,Recipes!$H:$GI,'Production Calculator'!$A83+2,FALSE)*$AK83))+IF($AO83=FI$3,$AM83/VLOOKUP($AO83,Data!$A$50:$B$56,2,FALSE),0)</f>
        <v>0</v>
      </c>
      <c r="FJ83" s="11">
        <f>IF(FJ$2=$A83,0,IF(HLOOKUP(FJ$2,Recipes!$H:$GI,'Production Calculator'!$A83+2,FALSE)=0,0,HLOOKUP(FJ$2,Recipes!$H:$GI,'Production Calculator'!$A83+2,FALSE)*$AK83))+IF($AO83=FJ$3,$AM83/VLOOKUP($AO83,Data!$A$50:$B$56,2,FALSE),0)</f>
        <v>0</v>
      </c>
      <c r="FK83" s="11">
        <f>IF(FK$2=$A83,0,IF(HLOOKUP(FK$2,Recipes!$H:$GI,'Production Calculator'!$A83+2,FALSE)=0,0,HLOOKUP(FK$2,Recipes!$H:$GI,'Production Calculator'!$A83+2,FALSE)*$AK83))+IF($AO83=FK$3,$AM83/VLOOKUP($AO83,Data!$A$50:$B$56,2,FALSE),0)</f>
        <v>0</v>
      </c>
      <c r="FL83" s="11">
        <f>IF(FL$2=$A83,0,IF(HLOOKUP(FL$2,Recipes!$H:$GI,'Production Calculator'!$A83+2,FALSE)=0,0,HLOOKUP(FL$2,Recipes!$H:$GI,'Production Calculator'!$A83+2,FALSE)*$AK83))+IF($AO83=FL$3,$AM83/VLOOKUP($AO83,Data!$A$50:$B$56,2,FALSE),0)</f>
        <v>0</v>
      </c>
      <c r="FM83" s="11">
        <f>IF(FM$2=$A83,0,IF(HLOOKUP(FM$2,Recipes!$H:$GI,'Production Calculator'!$A83+2,FALSE)=0,0,HLOOKUP(FM$2,Recipes!$H:$GI,'Production Calculator'!$A83+2,FALSE)*$AK83))+IF($AO83=FM$3,$AM83/VLOOKUP($AO83,Data!$A$50:$B$56,2,FALSE),0)</f>
        <v>0</v>
      </c>
      <c r="FN83" s="11">
        <f>IF(FN$2=$A83,0,IF(HLOOKUP(FN$2,Recipes!$H:$GI,'Production Calculator'!$A83+2,FALSE)=0,0,HLOOKUP(FN$2,Recipes!$H:$GI,'Production Calculator'!$A83+2,FALSE)*$AK83))+IF($AO83=FN$3,$AM83/VLOOKUP($AO83,Data!$A$50:$B$56,2,FALSE),0)</f>
        <v>0</v>
      </c>
      <c r="FO83" s="11">
        <f>IF(FO$2=$A83,0,IF(HLOOKUP(FO$2,Recipes!$H:$GI,'Production Calculator'!$A83+2,FALSE)=0,0,HLOOKUP(FO$2,Recipes!$H:$GI,'Production Calculator'!$A83+2,FALSE)*$AK83))+IF($AO83=FO$3,$AM83/VLOOKUP($AO83,Data!$A$50:$B$56,2,FALSE),0)</f>
        <v>0</v>
      </c>
      <c r="FP83" s="11">
        <f>IF(FP$2=$A83,0,IF(HLOOKUP(FP$2,Recipes!$H:$GI,'Production Calculator'!$A83+2,FALSE)=0,0,HLOOKUP(FP$2,Recipes!$H:$GI,'Production Calculator'!$A83+2,FALSE)*$AK83))+IF($AO83=FP$3,$AM83/VLOOKUP($AO83,Data!$A$50:$B$56,2,FALSE),0)</f>
        <v>0</v>
      </c>
      <c r="FQ83" s="11">
        <f>IF(FQ$2=$A83,0,IF(HLOOKUP(FQ$2,Recipes!$H:$GI,'Production Calculator'!$A83+2,FALSE)=0,0,HLOOKUP(FQ$2,Recipes!$H:$GI,'Production Calculator'!$A83+2,FALSE)*$AK83))+IF($AO83=FQ$3,$AM83/VLOOKUP($AO83,Data!$A$50:$B$56,2,FALSE),0)</f>
        <v>0</v>
      </c>
      <c r="FR83" s="11">
        <f>IF(FR$2=$A83,0,IF(HLOOKUP(FR$2,Recipes!$H:$GI,'Production Calculator'!$A83+2,FALSE)=0,0,HLOOKUP(FR$2,Recipes!$H:$GI,'Production Calculator'!$A83+2,FALSE)*$AK83))+IF($AO83=FR$3,$AM83/VLOOKUP($AO83,Data!$A$50:$B$56,2,FALSE),0)</f>
        <v>0</v>
      </c>
      <c r="FS83" s="11">
        <f>IF(FS$2=$A83,0,IF(HLOOKUP(FS$2,Recipes!$H:$GI,'Production Calculator'!$A83+2,FALSE)=0,0,HLOOKUP(FS$2,Recipes!$H:$GI,'Production Calculator'!$A83+2,FALSE)*$AK83))+IF($AO83=FS$3,$AM83/VLOOKUP($AO83,Data!$A$50:$B$56,2,FALSE),0)</f>
        <v>0</v>
      </c>
      <c r="FT83" s="11">
        <f>IF(FT$2=$A83,0,IF(HLOOKUP(FT$2,Recipes!$H:$GI,'Production Calculator'!$A83+2,FALSE)=0,0,HLOOKUP(FT$2,Recipes!$H:$GI,'Production Calculator'!$A83+2,FALSE)*$AK83))+IF($AO83=FT$3,$AM83/VLOOKUP($AO83,Data!$A$50:$B$56,2,FALSE),0)</f>
        <v>0</v>
      </c>
      <c r="FU83" s="11">
        <f>IF(FU$2=$A83,0,IF(HLOOKUP(FU$2,Recipes!$H:$GI,'Production Calculator'!$A83+2,FALSE)=0,0,HLOOKUP(FU$2,Recipes!$H:$GI,'Production Calculator'!$A83+2,FALSE)*$AK83))+IF($AO83=FU$3,$AM83/VLOOKUP($AO83,Data!$A$50:$B$56,2,FALSE),0)</f>
        <v>0</v>
      </c>
      <c r="FV83" s="11">
        <f>IF(FV$2=$A83,0,IF(HLOOKUP(FV$2,Recipes!$H:$GI,'Production Calculator'!$A83+2,FALSE)=0,0,HLOOKUP(FV$2,Recipes!$H:$GI,'Production Calculator'!$A83+2,FALSE)*$AK83))+IF($AO83=FV$3,$AM83/VLOOKUP($AO83,Data!$A$50:$B$56,2,FALSE),0)</f>
        <v>0</v>
      </c>
      <c r="FW83" s="11">
        <f>IF(FW$2=$A83,0,IF(HLOOKUP(FW$2,Recipes!$H:$GI,'Production Calculator'!$A83+2,FALSE)=0,0,HLOOKUP(FW$2,Recipes!$H:$GI,'Production Calculator'!$A83+2,FALSE)*$AK83))+IF($AO83=FW$3,$AM83/VLOOKUP($AO83,Data!$A$50:$B$56,2,FALSE),0)</f>
        <v>0</v>
      </c>
      <c r="FX83" s="11">
        <f>IF(FX$2=$A83,0,IF(HLOOKUP(FX$2,Recipes!$H:$GI,'Production Calculator'!$A83+2,FALSE)=0,0,HLOOKUP(FX$2,Recipes!$H:$GI,'Production Calculator'!$A83+2,FALSE)*$AK83))+IF($AO83=FX$3,$AM83/VLOOKUP($AO83,Data!$A$50:$B$56,2,FALSE),0)</f>
        <v>0</v>
      </c>
      <c r="FY83" s="11">
        <f>IF(FY$2=$A83,0,IF(HLOOKUP(FY$2,Recipes!$H:$GI,'Production Calculator'!$A83+2,FALSE)=0,0,HLOOKUP(FY$2,Recipes!$H:$GI,'Production Calculator'!$A83+2,FALSE)*$AK83))+IF($AO83=FY$3,$AM83/VLOOKUP($AO83,Data!$A$50:$B$56,2,FALSE),0)</f>
        <v>0</v>
      </c>
      <c r="FZ83" s="11">
        <f>IF(FZ$2=$A83,0,IF(HLOOKUP(FZ$2,Recipes!$H:$GI,'Production Calculator'!$A83+2,FALSE)=0,0,HLOOKUP(FZ$2,Recipes!$H:$GI,'Production Calculator'!$A83+2,FALSE)*$AK83))+IF($AO83=FZ$3,$AM83/VLOOKUP($AO83,Data!$A$50:$B$56,2,FALSE),0)</f>
        <v>0</v>
      </c>
      <c r="GA83" s="11">
        <f>IF(GA$2=$A83,0,IF(HLOOKUP(GA$2,Recipes!$H:$GI,'Production Calculator'!$A83+2,FALSE)=0,0,HLOOKUP(GA$2,Recipes!$H:$GI,'Production Calculator'!$A83+2,FALSE)*$AK83))+IF($AO83=GA$3,$AM83/VLOOKUP($AO83,Data!$A$50:$B$56,2,FALSE),0)</f>
        <v>0</v>
      </c>
      <c r="GB83" s="11">
        <f>IF(GB$2=$A83,0,IF(HLOOKUP(GB$2,Recipes!$H:$GI,'Production Calculator'!$A83+2,FALSE)=0,0,HLOOKUP(GB$2,Recipes!$H:$GI,'Production Calculator'!$A83+2,FALSE)*$AK83))+IF($AO83=GB$3,$AM83/VLOOKUP($AO83,Data!$A$50:$B$56,2,FALSE),0)</f>
        <v>0</v>
      </c>
      <c r="GC83" s="11">
        <f>IF(GC$2=$A83,0,IF(HLOOKUP(GC$2,Recipes!$H:$GI,'Production Calculator'!$A83+2,FALSE)=0,0,HLOOKUP(GC$2,Recipes!$H:$GI,'Production Calculator'!$A83+2,FALSE)*$AK83))+IF($AO83=GC$3,$AM83/VLOOKUP($AO83,Data!$A$50:$B$56,2,FALSE),0)</f>
        <v>0</v>
      </c>
      <c r="GD83" s="11">
        <f>IF(GD$2=$A83,0,IF(HLOOKUP(GD$2,Recipes!$H:$GI,'Production Calculator'!$A83+2,FALSE)=0,0,HLOOKUP(GD$2,Recipes!$H:$GI,'Production Calculator'!$A83+2,FALSE)*$AK83))+IF($AO83=GD$3,$AM83/VLOOKUP($AO83,Data!$A$50:$B$56,2,FALSE),0)</f>
        <v>0</v>
      </c>
      <c r="GE83" s="11">
        <f>IF(GE$2=$A83,0,IF(HLOOKUP(GE$2,Recipes!$H:$GI,'Production Calculator'!$A83+2,FALSE)=0,0,HLOOKUP(GE$2,Recipes!$H:$GI,'Production Calculator'!$A83+2,FALSE)*$AK83))+IF($AO83=GE$3,$AM83/VLOOKUP($AO83,Data!$A$50:$B$56,2,FALSE),0)</f>
        <v>0</v>
      </c>
      <c r="GF83" s="11">
        <f>IF(GF$2=$A83,0,IF(HLOOKUP(GF$2,Recipes!$H:$GI,'Production Calculator'!$A83+2,FALSE)=0,0,HLOOKUP(GF$2,Recipes!$H:$GI,'Production Calculator'!$A83+2,FALSE)*$AK83))+IF($AO83=GF$3,$AM83/VLOOKUP($AO83,Data!$A$50:$B$56,2,FALSE),0)</f>
        <v>0</v>
      </c>
      <c r="GG83" s="11">
        <f>IF(GG$2=$A83,0,IF(HLOOKUP(GG$2,Recipes!$H:$GI,'Production Calculator'!$A83+2,FALSE)=0,0,HLOOKUP(GG$2,Recipes!$H:$GI,'Production Calculator'!$A83+2,FALSE)*$AK83))+IF($AO83=GG$3,$AM83/VLOOKUP($AO83,Data!$A$50:$B$56,2,FALSE),0)</f>
        <v>0</v>
      </c>
      <c r="GH83" s="11">
        <f>IF(GH$2=$A83,0,IF(HLOOKUP(GH$2,Recipes!$H:$GI,'Production Calculator'!$A83+2,FALSE)=0,0,HLOOKUP(GH$2,Recipes!$H:$GI,'Production Calculator'!$A83+2,FALSE)*$AK83))+IF($AO83=GH$3,$AM83/VLOOKUP($AO83,Data!$A$50:$B$56,2,FALSE),0)</f>
        <v>0</v>
      </c>
      <c r="GI83" s="11">
        <f>IF(GI$2=$A83,0,IF(HLOOKUP(GI$2,Recipes!$H:$GI,'Production Calculator'!$A83+2,FALSE)=0,0,HLOOKUP(GI$2,Recipes!$H:$GI,'Production Calculator'!$A83+2,FALSE)*$AK83))+IF($AO83=GI$3,$AM83/VLOOKUP($AO83,Data!$A$50:$B$56,2,FALSE),0)</f>
        <v>0</v>
      </c>
      <c r="GJ83" s="11">
        <f>IF(GJ$2=$A83,0,IF(HLOOKUP(GJ$2,Recipes!$H:$GI,'Production Calculator'!$A83+2,FALSE)=0,0,HLOOKUP(GJ$2,Recipes!$H:$GI,'Production Calculator'!$A83+2,FALSE)*$AK83))+IF($AO83=GJ$3,$AM83/VLOOKUP($AO83,Data!$A$50:$B$56,2,FALSE),0)</f>
        <v>0</v>
      </c>
      <c r="GK83" s="11">
        <f>IF(GK$2=$A83,0,IF(HLOOKUP(GK$2,Recipes!$H:$GI,'Production Calculator'!$A83+2,FALSE)=0,0,HLOOKUP(GK$2,Recipes!$H:$GI,'Production Calculator'!$A83+2,FALSE)*$AK83))+IF($AO83=GK$3,$AM83/VLOOKUP($AO83,Data!$A$50:$B$56,2,FALSE),0)</f>
        <v>0</v>
      </c>
      <c r="GL83" s="11">
        <f>IF(GL$2=$A83,0,IF(HLOOKUP(GL$2,Recipes!$H:$GI,'Production Calculator'!$A83+2,FALSE)=0,0,HLOOKUP(GL$2,Recipes!$H:$GI,'Production Calculator'!$A83+2,FALSE)*$AK83))+IF($AO83=GL$3,$AM83/VLOOKUP($AO83,Data!$A$50:$B$56,2,FALSE),0)</f>
        <v>0</v>
      </c>
      <c r="GM83" s="11">
        <f>IF(GM$2=$A83,0,IF(HLOOKUP(GM$2,Recipes!$H:$GI,'Production Calculator'!$A83+2,FALSE)=0,0,HLOOKUP(GM$2,Recipes!$H:$GI,'Production Calculator'!$A83+2,FALSE)*$AK83))+IF($AO83=GM$3,$AM83/VLOOKUP($AO83,Data!$A$50:$B$56,2,FALSE),0)</f>
        <v>0</v>
      </c>
      <c r="GN83" s="11">
        <f>IF(GN$2=$A83,0,IF(HLOOKUP(GN$2,Recipes!$H:$GI,'Production Calculator'!$A83+2,FALSE)=0,0,HLOOKUP(GN$2,Recipes!$H:$GI,'Production Calculator'!$A83+2,FALSE)*$AK83))+IF($AO83=GN$3,$AM83/VLOOKUP($AO83,Data!$A$50:$B$56,2,FALSE),0)</f>
        <v>0</v>
      </c>
      <c r="GO83" s="11">
        <f>IF(GO$2=$A83,0,IF(HLOOKUP(GO$2,Recipes!$H:$GI,'Production Calculator'!$A83+2,FALSE)=0,0,HLOOKUP(GO$2,Recipes!$H:$GI,'Production Calculator'!$A83+2,FALSE)*$AK83))+IF($AO83=GO$3,$AM83/VLOOKUP($AO83,Data!$A$50:$B$56,2,FALSE),0)</f>
        <v>0</v>
      </c>
      <c r="GP83" s="11">
        <f>IF(GP$2=$A83,0,IF(HLOOKUP(GP$2,Recipes!$H:$GI,'Production Calculator'!$A83+2,FALSE)=0,0,HLOOKUP(GP$2,Recipes!$H:$GI,'Production Calculator'!$A83+2,FALSE)*$AK83))+IF($AO83=GP$3,$AM83/VLOOKUP($AO83,Data!$A$50:$B$56,2,FALSE),0)</f>
        <v>0</v>
      </c>
      <c r="GQ83" s="11">
        <f>IF(GQ$2=$A83,0,IF(HLOOKUP(GQ$2,Recipes!$H:$GI,'Production Calculator'!$A83+2,FALSE)=0,0,HLOOKUP(GQ$2,Recipes!$H:$GI,'Production Calculator'!$A83+2,FALSE)*$AK83))+IF($AO83=GQ$3,$AM83/VLOOKUP($AO83,Data!$A$50:$B$56,2,FALSE),0)</f>
        <v>0</v>
      </c>
      <c r="GR83" s="11">
        <f>IF(GR$2=$A83,0,IF(HLOOKUP(GR$2,Recipes!$H:$GI,'Production Calculator'!$A83+2,FALSE)=0,0,HLOOKUP(GR$2,Recipes!$H:$GI,'Production Calculator'!$A83+2,FALSE)*$AK83))+IF($AO83=GR$3,$AM83/VLOOKUP($AO83,Data!$A$50:$B$56,2,FALSE),0)</f>
        <v>0</v>
      </c>
      <c r="GS83" s="11">
        <f>IF(GS$2=$A83,0,IF(HLOOKUP(GS$2,Recipes!$H:$GI,'Production Calculator'!$A83+2,FALSE)=0,0,HLOOKUP(GS$2,Recipes!$H:$GI,'Production Calculator'!$A83+2,FALSE)*$AK83))+IF($AO83=GS$3,$AM83/VLOOKUP($AO83,Data!$A$50:$B$56,2,FALSE),0)</f>
        <v>0</v>
      </c>
      <c r="GT83" s="11">
        <f>IF(GT$2=$A83,0,IF(HLOOKUP(GT$2,Recipes!$H:$GI,'Production Calculator'!$A83+2,FALSE)=0,0,HLOOKUP(GT$2,Recipes!$H:$GI,'Production Calculator'!$A83+2,FALSE)*$AK83))+IF($AO83=GT$3,$AM83/VLOOKUP($AO83,Data!$A$50:$B$56,2,FALSE),0)</f>
        <v>0</v>
      </c>
      <c r="GU83" s="11">
        <f>IF(GU$2=$A83,0,IF(HLOOKUP(GU$2,Recipes!$H:$GI,'Production Calculator'!$A83+2,FALSE)=0,0,HLOOKUP(GU$2,Recipes!$H:$GI,'Production Calculator'!$A83+2,FALSE)*$AK83))+IF($AO83=GU$3,$AM83/VLOOKUP($AO83,Data!$A$50:$B$56,2,FALSE),0)</f>
        <v>0</v>
      </c>
      <c r="GV83" s="11">
        <f>IF(GV$2=$A83,0,IF(HLOOKUP(GV$2,Recipes!$H:$GI,'Production Calculator'!$A83+2,FALSE)=0,0,HLOOKUP(GV$2,Recipes!$H:$GI,'Production Calculator'!$A83+2,FALSE)*$AK83))+IF($AO83=GV$3,$AM83/VLOOKUP($AO83,Data!$A$50:$B$56,2,FALSE),0)</f>
        <v>0</v>
      </c>
      <c r="GW83" s="11">
        <f>IF(GW$2=$A83,0,IF(HLOOKUP(GW$2,Recipes!$H:$GI,'Production Calculator'!$A83+2,FALSE)=0,0,HLOOKUP(GW$2,Recipes!$H:$GI,'Production Calculator'!$A83+2,FALSE)*$AK83))+IF($AO83=GW$3,$AM83/VLOOKUP($AO83,Data!$A$50:$B$56,2,FALSE),0)</f>
        <v>0</v>
      </c>
      <c r="GX83" s="11">
        <f>IF(GX$2=$A83,0,IF(HLOOKUP(GX$2,Recipes!$H:$GI,'Production Calculator'!$A83+2,FALSE)=0,0,HLOOKUP(GX$2,Recipes!$H:$GI,'Production Calculator'!$A83+2,FALSE)*$AK83))+IF($AO83=GX$3,$AM83/VLOOKUP($AO83,Data!$A$50:$B$56,2,FALSE),0)</f>
        <v>0</v>
      </c>
      <c r="GY83" s="11">
        <f>IF(GY$2=$A83,0,IF(HLOOKUP(GY$2,Recipes!$H:$GI,'Production Calculator'!$A83+2,FALSE)=0,0,HLOOKUP(GY$2,Recipes!$H:$GI,'Production Calculator'!$A83+2,FALSE)*$AK83))+IF($AO83=GY$3,$AM83/VLOOKUP($AO83,Data!$A$50:$B$56,2,FALSE),0)</f>
        <v>0</v>
      </c>
      <c r="GZ83" s="11">
        <f>IF(GZ$2=$A83,0,IF(HLOOKUP(GZ$2,Recipes!$H:$GI,'Production Calculator'!$A83+2,FALSE)=0,0,HLOOKUP(GZ$2,Recipes!$H:$GI,'Production Calculator'!$A83+2,FALSE)*$AK83))+IF($AO83=GZ$3,$AM83/VLOOKUP($AO83,Data!$A$50:$B$56,2,FALSE),0)</f>
        <v>0</v>
      </c>
      <c r="HA83" s="11">
        <f>IF(HA$2=$A83,0,IF(HLOOKUP(HA$2,Recipes!$H:$GI,'Production Calculator'!$A83+2,FALSE)=0,0,HLOOKUP(HA$2,Recipes!$H:$GI,'Production Calculator'!$A83+2,FALSE)*$AK83))+IF($AO83=HA$3,$AM83/VLOOKUP($AO83,Data!$A$50:$B$56,2,FALSE),0)</f>
        <v>0</v>
      </c>
      <c r="HB83" s="11">
        <f>IF(HB$2=$A83,0,IF(HLOOKUP(HB$2,Recipes!$H:$GI,'Production Calculator'!$A83+2,FALSE)=0,0,HLOOKUP(HB$2,Recipes!$H:$GI,'Production Calculator'!$A83+2,FALSE)*$AK83))+IF($AO83=HB$3,$AM83/VLOOKUP($AO83,Data!$A$50:$B$56,2,FALSE),0)</f>
        <v>0</v>
      </c>
      <c r="HC83" s="11">
        <f>IF(HC$2=$A83,0,IF(HLOOKUP(HC$2,Recipes!$H:$GI,'Production Calculator'!$A83+2,FALSE)=0,0,HLOOKUP(HC$2,Recipes!$H:$GI,'Production Calculator'!$A83+2,FALSE)*$AK83))+IF($AO83=HC$3,$AM83/VLOOKUP($AO83,Data!$A$50:$B$56,2,FALSE),0)</f>
        <v>0</v>
      </c>
      <c r="HD83" s="11">
        <f>IF(HD$2=$A83,0,IF(HLOOKUP(HD$2,Recipes!$H:$GI,'Production Calculator'!$A83+2,FALSE)=0,0,HLOOKUP(HD$2,Recipes!$H:$GI,'Production Calculator'!$A83+2,FALSE)*$AK83))+IF($AO83=HD$3,$AM83/VLOOKUP($AO83,Data!$A$50:$B$56,2,FALSE),0)</f>
        <v>0</v>
      </c>
      <c r="HE83" s="11">
        <f>IF(HE$2=$A83,0,IF(HLOOKUP(HE$2,Recipes!$H:$GI,'Production Calculator'!$A83+2,FALSE)=0,0,HLOOKUP(HE$2,Recipes!$H:$GI,'Production Calculator'!$A83+2,FALSE)*$AK83))+IF($AO83=HE$3,$AM83/VLOOKUP($AO83,Data!$A$50:$B$56,2,FALSE),0)</f>
        <v>0</v>
      </c>
      <c r="HF83" s="11">
        <f>IF(HF$2=$A83,0,IF(HLOOKUP(HF$2,Recipes!$H:$GI,'Production Calculator'!$A83+2,FALSE)=0,0,HLOOKUP(HF$2,Recipes!$H:$GI,'Production Calculator'!$A83+2,FALSE)*$AK83))+IF($AO83=HF$3,$AM83/VLOOKUP($AO83,Data!$A$50:$B$56,2,FALSE),0)</f>
        <v>0</v>
      </c>
      <c r="HG83" s="11">
        <f>IF(HG$2=$A83,0,IF(HLOOKUP(HG$2,Recipes!$H:$GI,'Production Calculator'!$A83+2,FALSE)=0,0,HLOOKUP(HG$2,Recipes!$H:$GI,'Production Calculator'!$A83+2,FALSE)*$AK83))+IF($AO83=HG$3,$AM83/VLOOKUP($AO83,Data!$A$50:$B$56,2,FALSE),0)</f>
        <v>0</v>
      </c>
      <c r="HH83" s="11">
        <f>IF(HH$2=$A83,0,IF(HLOOKUP(HH$2,Recipes!$H:$GI,'Production Calculator'!$A83+2,FALSE)=0,0,HLOOKUP(HH$2,Recipes!$H:$GI,'Production Calculator'!$A83+2,FALSE)*$AK83))+IF($AO83=HH$3,$AM83/VLOOKUP($AO83,Data!$A$50:$B$56,2,FALSE),0)</f>
        <v>0</v>
      </c>
      <c r="HI83" s="11">
        <f>IF(HI$2=$A83,0,IF(HLOOKUP(HI$2,Recipes!$H:$GI,'Production Calculator'!$A83+2,FALSE)=0,0,HLOOKUP(HI$2,Recipes!$H:$GI,'Production Calculator'!$A83+2,FALSE)*$AK83))+IF($AO83=HI$3,$AM83/VLOOKUP($AO83,Data!$A$50:$B$56,2,FALSE),0)</f>
        <v>0</v>
      </c>
      <c r="HJ83" s="11">
        <f>IF(HJ$2=$A83,0,IF(HLOOKUP(HJ$2,Recipes!$H:$GI,'Production Calculator'!$A83+2,FALSE)=0,0,HLOOKUP(HJ$2,Recipes!$H:$GI,'Production Calculator'!$A83+2,FALSE)*$AK83))+IF($AO83=HJ$3,$AM83/VLOOKUP($AO83,Data!$A$50:$B$56,2,FALSE),0)</f>
        <v>0</v>
      </c>
      <c r="HK83" s="11">
        <f>IF(HK$2=$A83,0,IF(HLOOKUP(HK$2,Recipes!$H:$GI,'Production Calculator'!$A83+2,FALSE)=0,0,HLOOKUP(HK$2,Recipes!$H:$GI,'Production Calculator'!$A83+2,FALSE)*$AK83))+IF($AO83=HK$3,$AM83/VLOOKUP($AO83,Data!$A$50:$B$56,2,FALSE),0)</f>
        <v>0</v>
      </c>
      <c r="HL83" s="11">
        <f>IF(HL$2=$A83,0,IF(HLOOKUP(HL$2,Recipes!$H:$GI,'Production Calculator'!$A83+2,FALSE)=0,0,HLOOKUP(HL$2,Recipes!$H:$GI,'Production Calculator'!$A83+2,FALSE)*$AK83))+IF($AO83=HL$3,$AM83/VLOOKUP($AO83,Data!$A$50:$B$56,2,FALSE),0)</f>
        <v>0</v>
      </c>
      <c r="HM83" s="11">
        <f>IF(HM$2=$A83,0,IF(HLOOKUP(HM$2,Recipes!$H:$GI,'Production Calculator'!$A83+2,FALSE)=0,0,HLOOKUP(HM$2,Recipes!$H:$GI,'Production Calculator'!$A83+2,FALSE)*$AK83))+IF($AO83=HM$3,$AM83/VLOOKUP($AO83,Data!$A$50:$B$56,2,FALSE),0)</f>
        <v>0</v>
      </c>
      <c r="HN83" s="11">
        <f>IF(HN$2=$A83,0,IF(HLOOKUP(HN$2,Recipes!$H:$GI,'Production Calculator'!$A83+2,FALSE)=0,0,HLOOKUP(HN$2,Recipes!$H:$GI,'Production Calculator'!$A83+2,FALSE)*$AK83))+IF($AO83=HN$3,$AM83/VLOOKUP($AO83,Data!$A$50:$B$56,2,FALSE),0)</f>
        <v>0</v>
      </c>
      <c r="HO83" s="11">
        <f>IF(HO$2=$A83,0,IF(HLOOKUP(HO$2,Recipes!$H:$GI,'Production Calculator'!$A83+2,FALSE)=0,0,HLOOKUP(HO$2,Recipes!$H:$GI,'Production Calculator'!$A83+2,FALSE)*$AK83))+IF($AO83=HO$3,$AM83/VLOOKUP($AO83,Data!$A$50:$B$56,2,FALSE),0)</f>
        <v>0</v>
      </c>
      <c r="HP83" s="11">
        <f>IF(HP$2=$A83,0,IF(HLOOKUP(HP$2,Recipes!$H:$GI,'Production Calculator'!$A83+2,FALSE)=0,0,HLOOKUP(HP$2,Recipes!$H:$GI,'Production Calculator'!$A83+2,FALSE)*$AK83))+IF($AO83=HP$3,$AM83/VLOOKUP($AO83,Data!$A$50:$B$56,2,FALSE),0)</f>
        <v>0</v>
      </c>
      <c r="HQ83" s="11">
        <f>IF(HQ$2=$A83,0,IF(HLOOKUP(HQ$2,Recipes!$H:$GI,'Production Calculator'!$A83+2,FALSE)=0,0,HLOOKUP(HQ$2,Recipes!$H:$GI,'Production Calculator'!$A83+2,FALSE)*$AK83))+IF($AO83=HQ$3,$AM83/VLOOKUP($AO83,Data!$A$50:$B$56,2,FALSE),0)</f>
        <v>0</v>
      </c>
      <c r="HR83" s="11">
        <f>IF(HR$2=$A83,0,IF(HLOOKUP(HR$2,Recipes!$H:$GI,'Production Calculator'!$A83+2,FALSE)=0,0,HLOOKUP(HR$2,Recipes!$H:$GI,'Production Calculator'!$A83+2,FALSE)*$AK83))+IF($AO83=HR$3,$AM83/VLOOKUP($AO83,Data!$A$50:$B$56,2,FALSE),0)</f>
        <v>0</v>
      </c>
      <c r="HS83" s="121"/>
    </row>
    <row r="84" spans="1:227" x14ac:dyDescent="0.45">
      <c r="A84" s="84"/>
      <c r="B84" s="183" t="s">
        <v>10</v>
      </c>
      <c r="C84" s="184"/>
      <c r="D84" s="184"/>
      <c r="E84" s="184"/>
      <c r="F84" s="184"/>
      <c r="G84" s="184"/>
      <c r="H84" s="184"/>
      <c r="I84" s="184"/>
      <c r="J84" s="184"/>
      <c r="K84" s="184"/>
      <c r="L84" s="184"/>
      <c r="M84" s="184"/>
      <c r="N84" s="184"/>
      <c r="O84" s="184"/>
      <c r="P84" s="184"/>
      <c r="Q84" s="184"/>
      <c r="R84" s="184"/>
      <c r="S84" s="184"/>
      <c r="T84" s="184"/>
      <c r="U84" s="184"/>
      <c r="V84" s="184"/>
      <c r="W84" s="184"/>
      <c r="X84" s="184"/>
      <c r="Y84" s="184"/>
      <c r="Z84" s="184"/>
      <c r="AA84" s="184"/>
      <c r="AB84" s="184"/>
      <c r="AC84" s="184"/>
      <c r="AD84" s="184"/>
      <c r="AE84" s="184"/>
      <c r="AF84" s="184"/>
      <c r="AG84" s="184"/>
      <c r="AH84" s="184"/>
      <c r="AI84" s="184"/>
      <c r="AJ84" s="184"/>
      <c r="AK84" s="184"/>
      <c r="AL84" s="184"/>
      <c r="AM84" s="184"/>
      <c r="AN84" s="184"/>
      <c r="AO84" s="185"/>
      <c r="AP84" s="86"/>
      <c r="AQ84" s="85"/>
      <c r="AR84" s="85"/>
      <c r="AS84" s="85"/>
      <c r="AT84" s="85"/>
      <c r="AU84" s="85"/>
      <c r="AV84" s="85"/>
      <c r="AW84" s="85"/>
      <c r="AX84" s="85"/>
      <c r="AY84" s="85"/>
      <c r="AZ84" s="85"/>
      <c r="BA84" s="85"/>
      <c r="BB84" s="85"/>
      <c r="BC84" s="85"/>
      <c r="BD84" s="85"/>
      <c r="BE84" s="85"/>
      <c r="BF84" s="85"/>
      <c r="BG84" s="85"/>
      <c r="BH84" s="85"/>
      <c r="BI84" s="85"/>
      <c r="BJ84" s="85"/>
      <c r="BK84" s="85"/>
      <c r="BL84" s="85"/>
      <c r="BM84" s="85"/>
      <c r="BN84" s="85"/>
      <c r="BO84" s="85"/>
      <c r="BP84" s="85"/>
      <c r="BQ84" s="85"/>
      <c r="BR84" s="85"/>
      <c r="BS84" s="85"/>
      <c r="BT84" s="85"/>
      <c r="BU84" s="85"/>
      <c r="BV84" s="85"/>
      <c r="BW84" s="85"/>
      <c r="BX84" s="85"/>
      <c r="BY84" s="85"/>
      <c r="BZ84" s="85"/>
      <c r="CA84" s="85"/>
      <c r="CB84" s="85"/>
      <c r="CC84" s="85"/>
      <c r="CD84" s="85"/>
      <c r="CE84" s="85"/>
      <c r="CF84" s="85"/>
      <c r="CG84" s="85"/>
      <c r="CH84" s="85"/>
      <c r="CI84" s="85"/>
      <c r="CJ84" s="85"/>
      <c r="CK84" s="85"/>
      <c r="CL84" s="85"/>
      <c r="CM84" s="85"/>
      <c r="CN84" s="85"/>
      <c r="CO84" s="85"/>
      <c r="CP84" s="85"/>
      <c r="CQ84" s="85"/>
      <c r="CR84" s="85"/>
      <c r="CS84" s="85"/>
      <c r="CT84" s="85"/>
      <c r="CU84" s="85"/>
      <c r="CV84" s="85"/>
      <c r="CW84" s="85"/>
      <c r="CX84" s="85"/>
      <c r="CY84" s="85"/>
      <c r="CZ84" s="85"/>
      <c r="DA84" s="85"/>
      <c r="DB84" s="85"/>
      <c r="DC84" s="85"/>
      <c r="DD84" s="85"/>
      <c r="DE84" s="85"/>
      <c r="DF84" s="85"/>
      <c r="DG84" s="85"/>
      <c r="DH84" s="85"/>
      <c r="DI84" s="85"/>
      <c r="DJ84" s="85"/>
      <c r="DK84" s="85"/>
      <c r="DL84" s="85"/>
      <c r="DM84" s="85"/>
      <c r="DN84" s="85"/>
      <c r="DO84" s="85"/>
      <c r="DP84" s="85"/>
      <c r="DQ84" s="85"/>
      <c r="DR84" s="85"/>
      <c r="DS84" s="85"/>
      <c r="DT84" s="85"/>
      <c r="DU84" s="85"/>
      <c r="DV84" s="85"/>
      <c r="DW84" s="85"/>
      <c r="DX84" s="85"/>
      <c r="DY84" s="85"/>
      <c r="DZ84" s="85"/>
      <c r="EA84" s="85"/>
      <c r="EB84" s="85"/>
      <c r="EC84" s="85"/>
      <c r="ED84" s="85"/>
      <c r="EE84" s="85"/>
      <c r="EF84" s="85"/>
      <c r="EG84" s="85"/>
      <c r="EH84" s="85"/>
      <c r="EI84" s="85"/>
      <c r="EJ84" s="85"/>
      <c r="EK84" s="85"/>
      <c r="EL84" s="85"/>
      <c r="EM84" s="85"/>
      <c r="EN84" s="85"/>
      <c r="EO84" s="85"/>
      <c r="EP84" s="85"/>
      <c r="EQ84" s="85"/>
      <c r="ER84" s="85"/>
      <c r="ES84" s="85"/>
      <c r="ET84" s="85"/>
      <c r="EU84" s="85"/>
      <c r="EV84" s="85"/>
      <c r="EW84" s="85"/>
      <c r="EX84" s="85"/>
      <c r="EY84" s="85"/>
      <c r="EZ84" s="85"/>
      <c r="FA84" s="85"/>
      <c r="FB84" s="85"/>
      <c r="FC84" s="85"/>
      <c r="FD84" s="85"/>
      <c r="FE84" s="85"/>
      <c r="FF84" s="85"/>
      <c r="FG84" s="85"/>
      <c r="FH84" s="85"/>
      <c r="FI84" s="85"/>
      <c r="FJ84" s="85"/>
      <c r="FK84" s="85"/>
      <c r="FL84" s="85"/>
      <c r="FM84" s="85"/>
      <c r="FN84" s="85"/>
      <c r="FO84" s="85"/>
      <c r="FP84" s="85"/>
      <c r="FQ84" s="85"/>
      <c r="FR84" s="85"/>
      <c r="FS84" s="85"/>
      <c r="FT84" s="85"/>
      <c r="FU84" s="85"/>
      <c r="FV84" s="85"/>
      <c r="FW84" s="85"/>
      <c r="FX84" s="85"/>
      <c r="FY84" s="85"/>
      <c r="FZ84" s="85"/>
      <c r="GA84" s="85"/>
      <c r="GB84" s="85"/>
      <c r="GC84" s="85"/>
      <c r="GD84" s="85"/>
      <c r="GE84" s="85"/>
      <c r="GF84" s="85"/>
      <c r="GG84" s="85"/>
      <c r="GH84" s="85"/>
      <c r="GI84" s="85"/>
      <c r="GJ84" s="85"/>
      <c r="GK84" s="85"/>
      <c r="GL84" s="85"/>
      <c r="GM84" s="85"/>
      <c r="GN84" s="85"/>
      <c r="GO84" s="85"/>
      <c r="GP84" s="85"/>
      <c r="GQ84" s="85"/>
      <c r="GR84" s="85"/>
      <c r="GS84" s="85"/>
      <c r="GT84" s="85"/>
      <c r="GU84" s="85"/>
      <c r="GV84" s="85"/>
      <c r="GW84" s="85"/>
      <c r="GX84" s="85"/>
      <c r="GY84" s="85"/>
      <c r="GZ84" s="85"/>
      <c r="HA84" s="85"/>
      <c r="HB84" s="85"/>
      <c r="HC84" s="85"/>
      <c r="HD84" s="85"/>
      <c r="HE84" s="85"/>
      <c r="HF84" s="85"/>
      <c r="HG84" s="85"/>
      <c r="HH84" s="85"/>
      <c r="HI84" s="85"/>
      <c r="HJ84" s="85"/>
      <c r="HK84" s="85"/>
      <c r="HL84" s="85"/>
      <c r="HM84" s="85"/>
      <c r="HN84" s="85"/>
      <c r="HO84" s="85"/>
      <c r="HP84" s="85"/>
      <c r="HQ84" s="85"/>
      <c r="HR84" s="85"/>
      <c r="HS84" s="121"/>
    </row>
    <row r="85" spans="1:227" x14ac:dyDescent="0.45">
      <c r="A85">
        <v>62</v>
      </c>
      <c r="B85" s="107" t="str">
        <f>VLOOKUP(A85,Recipes!A:B,2)</f>
        <v>Active Provider Chest</v>
      </c>
      <c r="C85" s="134">
        <v>0</v>
      </c>
      <c r="D85" s="108">
        <f>HLOOKUP(A85,$AQ$2:$HR$202,$A$202-1,FALSE)+C85</f>
        <v>0</v>
      </c>
      <c r="E85" s="135" t="s">
        <v>1</v>
      </c>
      <c r="F85" s="109">
        <f>VLOOKUP(A85,Recipes!$A$3:$G$186,6,FALSE)</f>
        <v>3</v>
      </c>
      <c r="G85" s="109">
        <f>VLOOKUP(A85,Recipes!$A$3:$G$186,7,FALSE)</f>
        <v>0</v>
      </c>
      <c r="H85" s="110">
        <f t="shared" ref="H85:H121" si="167">ROUNDUP(D85/AL85,0)</f>
        <v>0</v>
      </c>
      <c r="I85" s="109">
        <f>VLOOKUP(E85,Data!$A$2:$C$26,3, FALSE)</f>
        <v>4</v>
      </c>
      <c r="J85" s="108">
        <v>0</v>
      </c>
      <c r="K85" s="108">
        <v>0</v>
      </c>
      <c r="L85" s="108">
        <v>0</v>
      </c>
      <c r="M85" s="150">
        <v>0</v>
      </c>
      <c r="N85" s="150">
        <v>0</v>
      </c>
      <c r="O85" s="150">
        <v>0</v>
      </c>
      <c r="P85" s="151">
        <v>0</v>
      </c>
      <c r="Q85" s="151">
        <v>0</v>
      </c>
      <c r="R85" s="151">
        <v>0</v>
      </c>
      <c r="S85">
        <f t="shared" ref="S85" si="168">J85*$H85</f>
        <v>0</v>
      </c>
      <c r="T85">
        <f t="shared" ref="T85" si="169">K85*$H85</f>
        <v>0</v>
      </c>
      <c r="U85">
        <f t="shared" ref="U85" si="170">L85*$H85</f>
        <v>0</v>
      </c>
      <c r="V85">
        <f t="shared" ref="V85" si="171">M85*$H85</f>
        <v>0</v>
      </c>
      <c r="W85">
        <f t="shared" ref="W85" si="172">N85*$H85</f>
        <v>0</v>
      </c>
      <c r="X85">
        <f t="shared" ref="X85" si="173">O85*$H85</f>
        <v>0</v>
      </c>
      <c r="Y85">
        <f t="shared" ref="Y85" si="174">P85*$H85</f>
        <v>0</v>
      </c>
      <c r="Z85">
        <f t="shared" ref="Z85" si="175">Q85*$H85</f>
        <v>0</v>
      </c>
      <c r="AA85">
        <f t="shared" ref="AA85" si="176">R85*$H85</f>
        <v>0</v>
      </c>
      <c r="AB85" s="111">
        <f>VLOOKUP($A85,Recipes!$A:$G,4)</f>
        <v>0.5</v>
      </c>
      <c r="AC85" s="111">
        <f>VLOOKUP($A85,Recipes!$A:$G,5)</f>
        <v>1</v>
      </c>
      <c r="AD85" s="111">
        <f t="shared" ref="AD85:AD121" si="177">AC85/AB85</f>
        <v>2</v>
      </c>
      <c r="AE85" s="111">
        <f>VLOOKUP(E85,Data!$A$2:$F$26,5,FALSE)</f>
        <v>0</v>
      </c>
      <c r="AF85" s="111">
        <f>VLOOKUP(E85,Data!$A$2:$F$26,4,FALSE)</f>
        <v>210</v>
      </c>
      <c r="AG85" s="111">
        <f>VLOOKUP(E85,Data!$A$2:$B$26,2, FALSE)</f>
        <v>1.25</v>
      </c>
      <c r="AH85" s="111">
        <f>1+VLOOKUP($J$3,Data!$A$40:$D$48,2,FALSE)*$J85+VLOOKUP($K$3,Data!$A$40:$D$48,2,FALSE)*$K85+VLOOKUP($L$3,Data!$A$40:$D$48,2,FALSE)*$L85+VLOOKUP($M$3,Data!$A$40:$D$48,2,FALSE)*$M85+VLOOKUP($N$3,Data!$A$40:$D$48,2,FALSE)*$N85+VLOOKUP($O$3,Data!$A$40:$D$48,2,FALSE)*$O85+VLOOKUP($P$3,Data!$A$40:$D$48,2,FALSE)*$P85+VLOOKUP($Q$3,Data!$A$40:$D$48,2,FALSE)*$Q85+VLOOKUP($R$3,Data!$A$40:$D$48,2,FALSE)*$R85</f>
        <v>1</v>
      </c>
      <c r="AI85" s="111">
        <f>MAX(1+VLOOKUP($J$3,Data!$A$40:$D$48,3,FALSE)*$J85+VLOOKUP($K$3,Data!$A$40:$D$48,3,FALSE)*$K85+VLOOKUP($L$3,Data!$A$40:$D$48,3,FALSE)*$L85+VLOOKUP($M$3,Data!$A$40:$D$48,3,FALSE)*$M85+VLOOKUP($N$3,Data!$A$40:$D$48,3,FALSE)*$N85+VLOOKUP($O$3,Data!$A$40:$D$48,3,FALSE)*$O85+VLOOKUP($P$3,Data!$A$40:$D$48,3,FALSE)*$P85+VLOOKUP($Q$3,Data!$A$40:$D$48,3,FALSE)*$Q85+VLOOKUP($R$3,Data!$A$40:$D$48,3,FALSE)*$R85,0)</f>
        <v>1</v>
      </c>
      <c r="AJ85" s="111">
        <f>MAX(1-(VLOOKUP($J$3,Data!$A$40:$D$48,4,FALSE)*$J85+VLOOKUP($K$3,Data!$A$40:$D$48,4,FALSE)*$K85+VLOOKUP($L$3,Data!$A$40:$D$48,4,FALSE)*$L85+VLOOKUP($M$3,Data!$A$40:$D$48,4,FALSE)*$M85+VLOOKUP($N$3,Data!$A$40:$D$48,4,FALSE)*$N85+VLOOKUP($O$3,Data!$A$40:$D$48,4,FALSE)*$O85+VLOOKUP($P$3,Data!$A$40:$D$48,4,FALSE)*$P85+VLOOKUP($Q$3,Data!$A$40:$D$48,4,FALSE)*$Q85+VLOOKUP($R$3,Data!$A$40:$D$48,4,FALSE)*$R85),0.2)</f>
        <v>1</v>
      </c>
      <c r="AK85" s="112">
        <f t="shared" ref="AK85:AK121" si="178">D85/(AC85*AH85)</f>
        <v>0</v>
      </c>
      <c r="AL85" s="111">
        <f t="shared" ref="AL85:AL121" si="179">AD85*AG85*AH85*AI85</f>
        <v>2.5</v>
      </c>
      <c r="AM85" s="111">
        <f t="shared" ref="AM85:AM121" si="180">AE85*H85*AJ85</f>
        <v>0</v>
      </c>
      <c r="AN85" s="111">
        <f t="shared" ref="AN85:AN121" si="181">AF85*H85*AJ85</f>
        <v>0</v>
      </c>
      <c r="AO85" s="131" t="s">
        <v>298</v>
      </c>
      <c r="AP85" s="11"/>
      <c r="AQ85" s="11">
        <f>IF(AQ$2=$A85,0,IF(HLOOKUP(AQ$2,Recipes!$H:$GI,'Production Calculator'!$A85+2,FALSE)=0,0,HLOOKUP(AQ$2,Recipes!$H:$GI,'Production Calculator'!$A85+2,FALSE)*$AK85))+IF($AO85=AQ$3,$AM85/VLOOKUP($AO85,Data!$A$50:$B$56,2,FALSE),0)</f>
        <v>0</v>
      </c>
      <c r="AR85" s="11">
        <f>IF(AR$2=$A85,0,IF(HLOOKUP(AR$2,Recipes!$H:$GI,'Production Calculator'!$A85+2,FALSE)=0,0,HLOOKUP(AR$2,Recipes!$H:$GI,'Production Calculator'!$A85+2,FALSE)*$AK85))+IF($AO85=AR$3,$AM85/VLOOKUP($AO85,Data!$A$50:$B$56,2,FALSE),0)</f>
        <v>0</v>
      </c>
      <c r="AS85" s="11">
        <f>IF(AS$2=$A85,0,IF(HLOOKUP(AS$2,Recipes!$H:$GI,'Production Calculator'!$A85+2,FALSE)=0,0,HLOOKUP(AS$2,Recipes!$H:$GI,'Production Calculator'!$A85+2,FALSE)*$AK85))+IF($AO85=AS$3,$AM85/VLOOKUP($AO85,Data!$A$50:$B$56,2,FALSE),0)</f>
        <v>0</v>
      </c>
      <c r="AT85" s="11">
        <f>IF(AT$2=$A85,0,IF(HLOOKUP(AT$2,Recipes!$H:$GI,'Production Calculator'!$A85+2,FALSE)=0,0,HLOOKUP(AT$2,Recipes!$H:$GI,'Production Calculator'!$A85+2,FALSE)*$AK85))+IF($AO85=AT$3,$AM85/VLOOKUP($AO85,Data!$A$50:$B$56,2,FALSE),0)</f>
        <v>0</v>
      </c>
      <c r="AU85" s="11">
        <f>IF(AU$2=$A85,0,IF(HLOOKUP(AU$2,Recipes!$H:$GI,'Production Calculator'!$A85+2,FALSE)=0,0,HLOOKUP(AU$2,Recipes!$H:$GI,'Production Calculator'!$A85+2,FALSE)*$AK85))+IF($AO85=AU$3,$AM85/VLOOKUP($AO85,Data!$A$50:$B$56,2,FALSE),0)</f>
        <v>0</v>
      </c>
      <c r="AV85" s="11">
        <f>IF(AV$2=$A85,0,IF(HLOOKUP(AV$2,Recipes!$H:$GI,'Production Calculator'!$A85+2,FALSE)=0,0,HLOOKUP(AV$2,Recipes!$H:$GI,'Production Calculator'!$A85+2,FALSE)*$AK85))+IF($AO85=AV$3,$AM85/VLOOKUP($AO85,Data!$A$50:$B$56,2,FALSE),0)</f>
        <v>0</v>
      </c>
      <c r="AW85" s="11">
        <f>IF(AW$2=$A85,0,IF(HLOOKUP(AW$2,Recipes!$H:$GI,'Production Calculator'!$A85+2,FALSE)=0,0,HLOOKUP(AW$2,Recipes!$H:$GI,'Production Calculator'!$A85+2,FALSE)*$AK85))+IF($AO85=AW$3,$AM85/VLOOKUP($AO85,Data!$A$50:$B$56,2,FALSE),0)</f>
        <v>0</v>
      </c>
      <c r="AX85" s="11">
        <f>IF(AX$2=$A85,0,IF(HLOOKUP(AX$2,Recipes!$H:$GI,'Production Calculator'!$A85+2,FALSE)=0,0,HLOOKUP(AX$2,Recipes!$H:$GI,'Production Calculator'!$A85+2,FALSE)*$AK85))+IF($AO85=AX$3,$AM85/VLOOKUP($AO85,Data!$A$50:$B$56,2,FALSE),0)</f>
        <v>0</v>
      </c>
      <c r="AY85" s="11">
        <f>IF(AY$2=$A85,0,IF(HLOOKUP(AY$2,Recipes!$H:$GI,'Production Calculator'!$A85+2,FALSE)=0,0,HLOOKUP(AY$2,Recipes!$H:$GI,'Production Calculator'!$A85+2,FALSE)*$AK85))+IF($AO85=AY$3,$AM85/VLOOKUP($AO85,Data!$A$50:$B$56,2,FALSE),0)</f>
        <v>0</v>
      </c>
      <c r="AZ85" s="11">
        <f>IF(AZ$2=$A85,0,IF(HLOOKUP(AZ$2,Recipes!$H:$GI,'Production Calculator'!$A85+2,FALSE)=0,0,HLOOKUP(AZ$2,Recipes!$H:$GI,'Production Calculator'!$A85+2,FALSE)*$AK85))+IF($AO85=AZ$3,$AM85/VLOOKUP($AO85,Data!$A$50:$B$56,2,FALSE),0)</f>
        <v>0</v>
      </c>
      <c r="BA85" s="11">
        <f>IF(BA$2=$A85,0,IF(HLOOKUP(BA$2,Recipes!$H:$GI,'Production Calculator'!$A85+2,FALSE)=0,0,HLOOKUP(BA$2,Recipes!$H:$GI,'Production Calculator'!$A85+2,FALSE)*$AK85))+IF($AO85=BA$3,$AM85/VLOOKUP($AO85,Data!$A$50:$B$56,2,FALSE),0)</f>
        <v>0</v>
      </c>
      <c r="BB85" s="11">
        <f>IF(BB$2=$A85,0,IF(HLOOKUP(BB$2,Recipes!$H:$GI,'Production Calculator'!$A85+2,FALSE)=0,0,HLOOKUP(BB$2,Recipes!$H:$GI,'Production Calculator'!$A85+2,FALSE)*$AK85))+IF($AO85=BB$3,$AM85/VLOOKUP($AO85,Data!$A$50:$B$56,2,FALSE),0)</f>
        <v>0</v>
      </c>
      <c r="BC85" s="11">
        <f>IF(BC$2=$A85,0,IF(HLOOKUP(BC$2,Recipes!$H:$GI,'Production Calculator'!$A85+2,FALSE)=0,0,HLOOKUP(BC$2,Recipes!$H:$GI,'Production Calculator'!$A85+2,FALSE)*$AK85))+IF($AO85=BC$3,$AM85/VLOOKUP($AO85,Data!$A$50:$B$56,2,FALSE),0)</f>
        <v>0</v>
      </c>
      <c r="BD85" s="11">
        <f>IF(BD$2=$A85,0,IF(HLOOKUP(BD$2,Recipes!$H:$GI,'Production Calculator'!$A85+2,FALSE)=0,0,HLOOKUP(BD$2,Recipes!$H:$GI,'Production Calculator'!$A85+2,FALSE)*$AK85))+IF($AO85=BD$3,$AM85/VLOOKUP($AO85,Data!$A$50:$B$56,2,FALSE),0)</f>
        <v>0</v>
      </c>
      <c r="BE85" s="11">
        <f>IF(BE$2=$A85,0,IF(HLOOKUP(BE$2,Recipes!$H:$GI,'Production Calculator'!$A85+2,FALSE)=0,0,HLOOKUP(BE$2,Recipes!$H:$GI,'Production Calculator'!$A85+2,FALSE)*$AK85))+IF($AO85=BE$3,$AM85/VLOOKUP($AO85,Data!$A$50:$B$56,2,FALSE),0)</f>
        <v>0</v>
      </c>
      <c r="BF85" s="11">
        <f>IF(BF$2=$A85,0,IF(HLOOKUP(BF$2,Recipes!$H:$GI,'Production Calculator'!$A85+2,FALSE)=0,0,HLOOKUP(BF$2,Recipes!$H:$GI,'Production Calculator'!$A85+2,FALSE)*$AK85))+IF($AO85=BF$3,$AM85/VLOOKUP($AO85,Data!$A$50:$B$56,2,FALSE),0)</f>
        <v>0</v>
      </c>
      <c r="BG85" s="11">
        <f>IF(BG$2=$A85,0,IF(HLOOKUP(BG$2,Recipes!$H:$GI,'Production Calculator'!$A85+2,FALSE)=0,0,HLOOKUP(BG$2,Recipes!$H:$GI,'Production Calculator'!$A85+2,FALSE)*$AK85))+IF($AO85=BG$3,$AM85/VLOOKUP($AO85,Data!$A$50:$B$56,2,FALSE),0)</f>
        <v>0</v>
      </c>
      <c r="BH85" s="11">
        <f>IF(BH$2=$A85,0,IF(HLOOKUP(BH$2,Recipes!$H:$GI,'Production Calculator'!$A85+2,FALSE)=0,0,HLOOKUP(BH$2,Recipes!$H:$GI,'Production Calculator'!$A85+2,FALSE)*$AK85))+IF($AO85=BH$3,$AM85/VLOOKUP($AO85,Data!$A$50:$B$56,2,FALSE),0)</f>
        <v>0</v>
      </c>
      <c r="BI85" s="11">
        <f>IF(BI$2=$A85,0,IF(HLOOKUP(BI$2,Recipes!$H:$GI,'Production Calculator'!$A85+2,FALSE)=0,0,HLOOKUP(BI$2,Recipes!$H:$GI,'Production Calculator'!$A85+2,FALSE)*$AK85))+IF($AO85=BI$3,$AM85/VLOOKUP($AO85,Data!$A$50:$B$56,2,FALSE),0)</f>
        <v>0</v>
      </c>
      <c r="BJ85" s="11">
        <f>IF(BJ$2=$A85,0,IF(HLOOKUP(BJ$2,Recipes!$H:$GI,'Production Calculator'!$A85+2,FALSE)=0,0,HLOOKUP(BJ$2,Recipes!$H:$GI,'Production Calculator'!$A85+2,FALSE)*$AK85))+IF($AO85=BJ$3,$AM85/VLOOKUP($AO85,Data!$A$50:$B$56,2,FALSE),0)</f>
        <v>0</v>
      </c>
      <c r="BK85" s="11">
        <f>IF(BK$2=$A85,0,IF(HLOOKUP(BK$2,Recipes!$H:$GI,'Production Calculator'!$A85+2,FALSE)=0,0,HLOOKUP(BK$2,Recipes!$H:$GI,'Production Calculator'!$A85+2,FALSE)*$AK85))+IF($AO85=BK$3,$AM85/VLOOKUP($AO85,Data!$A$50:$B$56,2,FALSE),0)</f>
        <v>0</v>
      </c>
      <c r="BL85" s="11">
        <f>IF(BL$2=$A85,0,IF(HLOOKUP(BL$2,Recipes!$H:$GI,'Production Calculator'!$A85+2,FALSE)=0,0,HLOOKUP(BL$2,Recipes!$H:$GI,'Production Calculator'!$A85+2,FALSE)*$AK85))+IF($AO85=BL$3,$AM85/VLOOKUP($AO85,Data!$A$50:$B$56,2,FALSE),0)</f>
        <v>0</v>
      </c>
      <c r="BM85" s="11">
        <f>IF(BM$2=$A85,0,IF(HLOOKUP(BM$2,Recipes!$H:$GI,'Production Calculator'!$A85+2,FALSE)=0,0,HLOOKUP(BM$2,Recipes!$H:$GI,'Production Calculator'!$A85+2,FALSE)*$AK85))+IF($AO85=BM$3,$AM85/VLOOKUP($AO85,Data!$A$50:$B$56,2,FALSE),0)</f>
        <v>0</v>
      </c>
      <c r="BN85" s="11">
        <f>IF(BN$2=$A85,0,IF(HLOOKUP(BN$2,Recipes!$H:$GI,'Production Calculator'!$A85+2,FALSE)=0,0,HLOOKUP(BN$2,Recipes!$H:$GI,'Production Calculator'!$A85+2,FALSE)*$AK85))+IF($AO85=BN$3,$AM85/VLOOKUP($AO85,Data!$A$50:$B$56,2,FALSE),0)</f>
        <v>0</v>
      </c>
      <c r="BO85" s="11">
        <f>IF(BO$2=$A85,0,IF(HLOOKUP(BO$2,Recipes!$H:$GI,'Production Calculator'!$A85+2,FALSE)=0,0,HLOOKUP(BO$2,Recipes!$H:$GI,'Production Calculator'!$A85+2,FALSE)*$AK85))+IF($AO85=BO$3,$AM85/VLOOKUP($AO85,Data!$A$50:$B$56,2,FALSE),0)</f>
        <v>0</v>
      </c>
      <c r="BP85" s="11">
        <f>IF(BP$2=$A85,0,IF(HLOOKUP(BP$2,Recipes!$H:$GI,'Production Calculator'!$A85+2,FALSE)=0,0,HLOOKUP(BP$2,Recipes!$H:$GI,'Production Calculator'!$A85+2,FALSE)*$AK85))+IF($AO85=BP$3,$AM85/VLOOKUP($AO85,Data!$A$50:$B$56,2,FALSE),0)</f>
        <v>0</v>
      </c>
      <c r="BQ85" s="11">
        <f>IF(BQ$2=$A85,0,IF(HLOOKUP(BQ$2,Recipes!$H:$GI,'Production Calculator'!$A85+2,FALSE)=0,0,HLOOKUP(BQ$2,Recipes!$H:$GI,'Production Calculator'!$A85+2,FALSE)*$AK85))+IF($AO85=BQ$3,$AM85/VLOOKUP($AO85,Data!$A$50:$B$56,2,FALSE),0)</f>
        <v>0</v>
      </c>
      <c r="BR85" s="11">
        <f>IF(BR$2=$A85,0,IF(HLOOKUP(BR$2,Recipes!$H:$GI,'Production Calculator'!$A85+2,FALSE)=0,0,HLOOKUP(BR$2,Recipes!$H:$GI,'Production Calculator'!$A85+2,FALSE)*$AK85))+IF($AO85=BR$3,$AM85/VLOOKUP($AO85,Data!$A$50:$B$56,2,FALSE),0)</f>
        <v>0</v>
      </c>
      <c r="BS85" s="11">
        <f>IF(BS$2=$A85,0,IF(HLOOKUP(BS$2,Recipes!$H:$GI,'Production Calculator'!$A85+2,FALSE)=0,0,HLOOKUP(BS$2,Recipes!$H:$GI,'Production Calculator'!$A85+2,FALSE)*$AK85))+IF($AO85=BS$3,$AM85/VLOOKUP($AO85,Data!$A$50:$B$56,2,FALSE),0)</f>
        <v>0</v>
      </c>
      <c r="BT85" s="11">
        <f>IF(BT$2=$A85,0,IF(HLOOKUP(BT$2,Recipes!$H:$GI,'Production Calculator'!$A85+2,FALSE)=0,0,HLOOKUP(BT$2,Recipes!$H:$GI,'Production Calculator'!$A85+2,FALSE)*$AK85))+IF($AO85=BT$3,$AM85/VLOOKUP($AO85,Data!$A$50:$B$56,2,FALSE),0)</f>
        <v>0</v>
      </c>
      <c r="BU85" s="11">
        <f>IF(BU$2=$A85,0,IF(HLOOKUP(BU$2,Recipes!$H:$GI,'Production Calculator'!$A85+2,FALSE)=0,0,HLOOKUP(BU$2,Recipes!$H:$GI,'Production Calculator'!$A85+2,FALSE)*$AK85))+IF($AO85=BU$3,$AM85/VLOOKUP($AO85,Data!$A$50:$B$56,2,FALSE),0)</f>
        <v>0</v>
      </c>
      <c r="BV85" s="11">
        <f>IF(BV$2=$A85,0,IF(HLOOKUP(BV$2,Recipes!$H:$GI,'Production Calculator'!$A85+2,FALSE)=0,0,HLOOKUP(BV$2,Recipes!$H:$GI,'Production Calculator'!$A85+2,FALSE)*$AK85))+IF($AO85=BV$3,$AM85/VLOOKUP($AO85,Data!$A$50:$B$56,2,FALSE),0)</f>
        <v>0</v>
      </c>
      <c r="BW85" s="11">
        <f>IF(BW$2=$A85,0,IF(HLOOKUP(BW$2,Recipes!$H:$GI,'Production Calculator'!$A85+2,FALSE)=0,0,HLOOKUP(BW$2,Recipes!$H:$GI,'Production Calculator'!$A85+2,FALSE)*$AK85))+IF($AO85=BW$3,$AM85/VLOOKUP($AO85,Data!$A$50:$B$56,2,FALSE),0)</f>
        <v>0</v>
      </c>
      <c r="BX85" s="11">
        <f>IF(BX$2=$A85,0,IF(HLOOKUP(BX$2,Recipes!$H:$GI,'Production Calculator'!$A85+2,FALSE)=0,0,HLOOKUP(BX$2,Recipes!$H:$GI,'Production Calculator'!$A85+2,FALSE)*$AK85))+IF($AO85=BX$3,$AM85/VLOOKUP($AO85,Data!$A$50:$B$56,2,FALSE),0)</f>
        <v>0</v>
      </c>
      <c r="BY85" s="11">
        <f>IF(BY$2=$A85,0,IF(HLOOKUP(BY$2,Recipes!$H:$GI,'Production Calculator'!$A85+2,FALSE)=0,0,HLOOKUP(BY$2,Recipes!$H:$GI,'Production Calculator'!$A85+2,FALSE)*$AK85))+IF($AO85=BY$3,$AM85/VLOOKUP($AO85,Data!$A$50:$B$56,2,FALSE),0)</f>
        <v>0</v>
      </c>
      <c r="BZ85" s="11">
        <f>IF(BZ$2=$A85,0,IF(HLOOKUP(BZ$2,Recipes!$H:$GI,'Production Calculator'!$A85+2,FALSE)=0,0,HLOOKUP(BZ$2,Recipes!$H:$GI,'Production Calculator'!$A85+2,FALSE)*$AK85))+IF($AO85=BZ$3,$AM85/VLOOKUP($AO85,Data!$A$50:$B$56,2,FALSE),0)</f>
        <v>0</v>
      </c>
      <c r="CA85" s="11">
        <f>IF(CA$2=$A85,0,IF(HLOOKUP(CA$2,Recipes!$H:$GI,'Production Calculator'!$A85+2,FALSE)=0,0,HLOOKUP(CA$2,Recipes!$H:$GI,'Production Calculator'!$A85+2,FALSE)*$AK85))+IF($AO85=CA$3,$AM85/VLOOKUP($AO85,Data!$A$50:$B$56,2,FALSE),0)</f>
        <v>0</v>
      </c>
      <c r="CB85" s="11">
        <f>IF(CB$2=$A85,0,IF(HLOOKUP(CB$2,Recipes!$H:$GI,'Production Calculator'!$A85+2,FALSE)=0,0,HLOOKUP(CB$2,Recipes!$H:$GI,'Production Calculator'!$A85+2,FALSE)*$AK85))+IF($AO85=CB$3,$AM85/VLOOKUP($AO85,Data!$A$50:$B$56,2,FALSE),0)</f>
        <v>0</v>
      </c>
      <c r="CC85" s="11">
        <f>IF(CC$2=$A85,0,IF(HLOOKUP(CC$2,Recipes!$H:$GI,'Production Calculator'!$A85+2,FALSE)=0,0,HLOOKUP(CC$2,Recipes!$H:$GI,'Production Calculator'!$A85+2,FALSE)*$AK85))+IF($AO85=CC$3,$AM85/VLOOKUP($AO85,Data!$A$50:$B$56,2,FALSE),0)</f>
        <v>0</v>
      </c>
      <c r="CD85" s="11">
        <f>IF(CD$2=$A85,0,IF(HLOOKUP(CD$2,Recipes!$H:$GI,'Production Calculator'!$A85+2,FALSE)=0,0,HLOOKUP(CD$2,Recipes!$H:$GI,'Production Calculator'!$A85+2,FALSE)*$AK85))+IF($AO85=CD$3,$AM85/VLOOKUP($AO85,Data!$A$50:$B$56,2,FALSE),0)</f>
        <v>0</v>
      </c>
      <c r="CE85" s="11">
        <f>IF(CE$2=$A85,0,IF(HLOOKUP(CE$2,Recipes!$H:$GI,'Production Calculator'!$A85+2,FALSE)=0,0,HLOOKUP(CE$2,Recipes!$H:$GI,'Production Calculator'!$A85+2,FALSE)*$AK85))+IF($AO85=CE$3,$AM85/VLOOKUP($AO85,Data!$A$50:$B$56,2,FALSE),0)</f>
        <v>0</v>
      </c>
      <c r="CF85" s="11">
        <f>IF(CF$2=$A85,0,IF(HLOOKUP(CF$2,Recipes!$H:$GI,'Production Calculator'!$A85+2,FALSE)=0,0,HLOOKUP(CF$2,Recipes!$H:$GI,'Production Calculator'!$A85+2,FALSE)*$AK85))+IF($AO85=CF$3,$AM85/VLOOKUP($AO85,Data!$A$50:$B$56,2,FALSE),0)</f>
        <v>0</v>
      </c>
      <c r="CG85" s="11">
        <f>IF(CG$2=$A85,0,IF(HLOOKUP(CG$2,Recipes!$H:$GI,'Production Calculator'!$A85+2,FALSE)=0,0,HLOOKUP(CG$2,Recipes!$H:$GI,'Production Calculator'!$A85+2,FALSE)*$AK85))+IF($AO85=CG$3,$AM85/VLOOKUP($AO85,Data!$A$50:$B$56,2,FALSE),0)</f>
        <v>0</v>
      </c>
      <c r="CH85" s="11">
        <f>IF(CH$2=$A85,0,IF(HLOOKUP(CH$2,Recipes!$H:$GI,'Production Calculator'!$A85+2,FALSE)=0,0,HLOOKUP(CH$2,Recipes!$H:$GI,'Production Calculator'!$A85+2,FALSE)*$AK85))+IF($AO85=CH$3,$AM85/VLOOKUP($AO85,Data!$A$50:$B$56,2,FALSE),0)</f>
        <v>0</v>
      </c>
      <c r="CI85" s="11">
        <f>IF(CI$2=$A85,0,IF(HLOOKUP(CI$2,Recipes!$H:$GI,'Production Calculator'!$A85+2,FALSE)=0,0,HLOOKUP(CI$2,Recipes!$H:$GI,'Production Calculator'!$A85+2,FALSE)*$AK85))+IF($AO85=CI$3,$AM85/VLOOKUP($AO85,Data!$A$50:$B$56,2,FALSE),0)</f>
        <v>0</v>
      </c>
      <c r="CJ85" s="11">
        <f>IF(CJ$2=$A85,0,IF(HLOOKUP(CJ$2,Recipes!$H:$GI,'Production Calculator'!$A85+2,FALSE)=0,0,HLOOKUP(CJ$2,Recipes!$H:$GI,'Production Calculator'!$A85+2,FALSE)*$AK85))+IF($AO85=CJ$3,$AM85/VLOOKUP($AO85,Data!$A$50:$B$56,2,FALSE),0)</f>
        <v>0</v>
      </c>
      <c r="CK85" s="11">
        <f>IF(CK$2=$A85,0,IF(HLOOKUP(CK$2,Recipes!$H:$GI,'Production Calculator'!$A85+2,FALSE)=0,0,HLOOKUP(CK$2,Recipes!$H:$GI,'Production Calculator'!$A85+2,FALSE)*$AK85))+IF($AO85=CK$3,$AM85/VLOOKUP($AO85,Data!$A$50:$B$56,2,FALSE),0)</f>
        <v>0</v>
      </c>
      <c r="CL85" s="11">
        <f>IF(CL$2=$A85,0,IF(HLOOKUP(CL$2,Recipes!$H:$GI,'Production Calculator'!$A85+2,FALSE)=0,0,HLOOKUP(CL$2,Recipes!$H:$GI,'Production Calculator'!$A85+2,FALSE)*$AK85))+IF($AO85=CL$3,$AM85/VLOOKUP($AO85,Data!$A$50:$B$56,2,FALSE),0)</f>
        <v>0</v>
      </c>
      <c r="CM85" s="11">
        <f>IF(CM$2=$A85,0,IF(HLOOKUP(CM$2,Recipes!$H:$GI,'Production Calculator'!$A85+2,FALSE)=0,0,HLOOKUP(CM$2,Recipes!$H:$GI,'Production Calculator'!$A85+2,FALSE)*$AK85))+IF($AO85=CM$3,$AM85/VLOOKUP($AO85,Data!$A$50:$B$56,2,FALSE),0)</f>
        <v>0</v>
      </c>
      <c r="CN85" s="11">
        <f>IF(CN$2=$A85,0,IF(HLOOKUP(CN$2,Recipes!$H:$GI,'Production Calculator'!$A85+2,FALSE)=0,0,HLOOKUP(CN$2,Recipes!$H:$GI,'Production Calculator'!$A85+2,FALSE)*$AK85))+IF($AO85=CN$3,$AM85/VLOOKUP($AO85,Data!$A$50:$B$56,2,FALSE),0)</f>
        <v>0</v>
      </c>
      <c r="CO85" s="11">
        <f>IF(CO$2=$A85,0,IF(HLOOKUP(CO$2,Recipes!$H:$GI,'Production Calculator'!$A85+2,FALSE)=0,0,HLOOKUP(CO$2,Recipes!$H:$GI,'Production Calculator'!$A85+2,FALSE)*$AK85))+IF($AO85=CO$3,$AM85/VLOOKUP($AO85,Data!$A$50:$B$56,2,FALSE),0)</f>
        <v>0</v>
      </c>
      <c r="CP85" s="11">
        <f>IF(CP$2=$A85,0,IF(HLOOKUP(CP$2,Recipes!$H:$GI,'Production Calculator'!$A85+2,FALSE)=0,0,HLOOKUP(CP$2,Recipes!$H:$GI,'Production Calculator'!$A85+2,FALSE)*$AK85))+IF($AO85=CP$3,$AM85/VLOOKUP($AO85,Data!$A$50:$B$56,2,FALSE),0)</f>
        <v>0</v>
      </c>
      <c r="CQ85" s="11">
        <f>IF(CQ$2=$A85,0,IF(HLOOKUP(CQ$2,Recipes!$H:$GI,'Production Calculator'!$A85+2,FALSE)=0,0,HLOOKUP(CQ$2,Recipes!$H:$GI,'Production Calculator'!$A85+2,FALSE)*$AK85))+IF($AO85=CQ$3,$AM85/VLOOKUP($AO85,Data!$A$50:$B$56,2,FALSE),0)</f>
        <v>0</v>
      </c>
      <c r="CR85" s="11">
        <f>IF(CR$2=$A85,0,IF(HLOOKUP(CR$2,Recipes!$H:$GI,'Production Calculator'!$A85+2,FALSE)=0,0,HLOOKUP(CR$2,Recipes!$H:$GI,'Production Calculator'!$A85+2,FALSE)*$AK85))+IF($AO85=CR$3,$AM85/VLOOKUP($AO85,Data!$A$50:$B$56,2,FALSE),0)</f>
        <v>0</v>
      </c>
      <c r="CS85" s="11">
        <f>IF(CS$2=$A85,0,IF(HLOOKUP(CS$2,Recipes!$H:$GI,'Production Calculator'!$A85+2,FALSE)=0,0,HLOOKUP(CS$2,Recipes!$H:$GI,'Production Calculator'!$A85+2,FALSE)*$AK85))+IF($AO85=CS$3,$AM85/VLOOKUP($AO85,Data!$A$50:$B$56,2,FALSE),0)</f>
        <v>0</v>
      </c>
      <c r="CT85" s="11">
        <f>IF(CT$2=$A85,0,IF(HLOOKUP(CT$2,Recipes!$H:$GI,'Production Calculator'!$A85+2,FALSE)=0,0,HLOOKUP(CT$2,Recipes!$H:$GI,'Production Calculator'!$A85+2,FALSE)*$AK85))+IF($AO85=CT$3,$AM85/VLOOKUP($AO85,Data!$A$50:$B$56,2,FALSE),0)</f>
        <v>0</v>
      </c>
      <c r="CU85" s="11">
        <f>IF(CU$2=$A85,0,IF(HLOOKUP(CU$2,Recipes!$H:$GI,'Production Calculator'!$A85+2,FALSE)=0,0,HLOOKUP(CU$2,Recipes!$H:$GI,'Production Calculator'!$A85+2,FALSE)*$AK85))+IF($AO85=CU$3,$AM85/VLOOKUP($AO85,Data!$A$50:$B$56,2,FALSE),0)</f>
        <v>0</v>
      </c>
      <c r="CV85" s="11">
        <f>IF(CV$2=$A85,0,IF(HLOOKUP(CV$2,Recipes!$H:$GI,'Production Calculator'!$A85+2,FALSE)=0,0,HLOOKUP(CV$2,Recipes!$H:$GI,'Production Calculator'!$A85+2,FALSE)*$AK85))+IF($AO85=CV$3,$AM85/VLOOKUP($AO85,Data!$A$50:$B$56,2,FALSE),0)</f>
        <v>0</v>
      </c>
      <c r="CW85" s="11">
        <f>IF(CW$2=$A85,0,IF(HLOOKUP(CW$2,Recipes!$H:$GI,'Production Calculator'!$A85+2,FALSE)=0,0,HLOOKUP(CW$2,Recipes!$H:$GI,'Production Calculator'!$A85+2,FALSE)*$AK85))+IF($AO85=CW$3,$AM85/VLOOKUP($AO85,Data!$A$50:$B$56,2,FALSE),0)</f>
        <v>0</v>
      </c>
      <c r="CX85" s="11">
        <f>IF(CX$2=$A85,0,IF(HLOOKUP(CX$2,Recipes!$H:$GI,'Production Calculator'!$A85+2,FALSE)=0,0,HLOOKUP(CX$2,Recipes!$H:$GI,'Production Calculator'!$A85+2,FALSE)*$AK85))+IF($AO85=CX$3,$AM85/VLOOKUP($AO85,Data!$A$50:$B$56,2,FALSE),0)</f>
        <v>0</v>
      </c>
      <c r="CY85" s="11">
        <f>IF(CY$2=$A85,0,IF(HLOOKUP(CY$2,Recipes!$H:$GI,'Production Calculator'!$A85+2,FALSE)=0,0,HLOOKUP(CY$2,Recipes!$H:$GI,'Production Calculator'!$A85+2,FALSE)*$AK85))+IF($AO85=CY$3,$AM85/VLOOKUP($AO85,Data!$A$50:$B$56,2,FALSE),0)</f>
        <v>0</v>
      </c>
      <c r="CZ85" s="11">
        <f>IF(CZ$2=$A85,0,IF(HLOOKUP(CZ$2,Recipes!$H:$GI,'Production Calculator'!$A85+2,FALSE)=0,0,HLOOKUP(CZ$2,Recipes!$H:$GI,'Production Calculator'!$A85+2,FALSE)*$AK85))+IF($AO85=CZ$3,$AM85/VLOOKUP($AO85,Data!$A$50:$B$56,2,FALSE),0)</f>
        <v>0</v>
      </c>
      <c r="DA85" s="11">
        <f>IF(DA$2=$A85,0,IF(HLOOKUP(DA$2,Recipes!$H:$GI,'Production Calculator'!$A85+2,FALSE)=0,0,HLOOKUP(DA$2,Recipes!$H:$GI,'Production Calculator'!$A85+2,FALSE)*$AK85))+IF($AO85=DA$3,$AM85/VLOOKUP($AO85,Data!$A$50:$B$56,2,FALSE),0)</f>
        <v>0</v>
      </c>
      <c r="DB85" s="11">
        <f>IF(DB$2=$A85,0,IF(HLOOKUP(DB$2,Recipes!$H:$GI,'Production Calculator'!$A85+2,FALSE)=0,0,HLOOKUP(DB$2,Recipes!$H:$GI,'Production Calculator'!$A85+2,FALSE)*$AK85))+IF($AO85=DB$3,$AM85/VLOOKUP($AO85,Data!$A$50:$B$56,2,FALSE),0)</f>
        <v>0</v>
      </c>
      <c r="DC85" s="11">
        <f>IF(DC$2=$A85,0,IF(HLOOKUP(DC$2,Recipes!$H:$GI,'Production Calculator'!$A85+2,FALSE)=0,0,HLOOKUP(DC$2,Recipes!$H:$GI,'Production Calculator'!$A85+2,FALSE)*$AK85))+IF($AO85=DC$3,$AM85/VLOOKUP($AO85,Data!$A$50:$B$56,2,FALSE),0)</f>
        <v>0</v>
      </c>
      <c r="DD85" s="11">
        <f>IF(DD$2=$A85,0,IF(HLOOKUP(DD$2,Recipes!$H:$GI,'Production Calculator'!$A85+2,FALSE)=0,0,HLOOKUP(DD$2,Recipes!$H:$GI,'Production Calculator'!$A85+2,FALSE)*$AK85))+IF($AO85=DD$3,$AM85/VLOOKUP($AO85,Data!$A$50:$B$56,2,FALSE),0)</f>
        <v>0</v>
      </c>
      <c r="DE85" s="11">
        <f>IF(DE$2=$A85,0,IF(HLOOKUP(DE$2,Recipes!$H:$GI,'Production Calculator'!$A85+2,FALSE)=0,0,HLOOKUP(DE$2,Recipes!$H:$GI,'Production Calculator'!$A85+2,FALSE)*$AK85))+IF($AO85=DE$3,$AM85/VLOOKUP($AO85,Data!$A$50:$B$56,2,FALSE),0)</f>
        <v>0</v>
      </c>
      <c r="DF85" s="11">
        <f>IF(DF$2=$A85,0,IF(HLOOKUP(DF$2,Recipes!$H:$GI,'Production Calculator'!$A85+2,FALSE)=0,0,HLOOKUP(DF$2,Recipes!$H:$GI,'Production Calculator'!$A85+2,FALSE)*$AK85))+IF($AO85=DF$3,$AM85/VLOOKUP($AO85,Data!$A$50:$B$56,2,FALSE),0)</f>
        <v>0</v>
      </c>
      <c r="DG85" s="11">
        <f>IF(DG$2=$A85,0,IF(HLOOKUP(DG$2,Recipes!$H:$GI,'Production Calculator'!$A85+2,FALSE)=0,0,HLOOKUP(DG$2,Recipes!$H:$GI,'Production Calculator'!$A85+2,FALSE)*$AK85))+IF($AO85=DG$3,$AM85/VLOOKUP($AO85,Data!$A$50:$B$56,2,FALSE),0)</f>
        <v>0</v>
      </c>
      <c r="DH85" s="11">
        <f>IF(DH$2=$A85,0,IF(HLOOKUP(DH$2,Recipes!$H:$GI,'Production Calculator'!$A85+2,FALSE)=0,0,HLOOKUP(DH$2,Recipes!$H:$GI,'Production Calculator'!$A85+2,FALSE)*$AK85))+IF($AO85=DH$3,$AM85/VLOOKUP($AO85,Data!$A$50:$B$56,2,FALSE),0)</f>
        <v>0</v>
      </c>
      <c r="DI85" s="11">
        <f>IF(DI$2=$A85,0,IF(HLOOKUP(DI$2,Recipes!$H:$GI,'Production Calculator'!$A85+2,FALSE)=0,0,HLOOKUP(DI$2,Recipes!$H:$GI,'Production Calculator'!$A85+2,FALSE)*$AK85))+IF($AO85=DI$3,$AM85/VLOOKUP($AO85,Data!$A$50:$B$56,2,FALSE),0)</f>
        <v>0</v>
      </c>
      <c r="DJ85" s="11">
        <f>IF(DJ$2=$A85,0,IF(HLOOKUP(DJ$2,Recipes!$H:$GI,'Production Calculator'!$A85+2,FALSE)=0,0,HLOOKUP(DJ$2,Recipes!$H:$GI,'Production Calculator'!$A85+2,FALSE)*$AK85))+IF($AO85=DJ$3,$AM85/VLOOKUP($AO85,Data!$A$50:$B$56,2,FALSE),0)</f>
        <v>0</v>
      </c>
      <c r="DK85" s="11">
        <f>IF(DK$2=$A85,0,IF(HLOOKUP(DK$2,Recipes!$H:$GI,'Production Calculator'!$A85+2,FALSE)=0,0,HLOOKUP(DK$2,Recipes!$H:$GI,'Production Calculator'!$A85+2,FALSE)*$AK85))+IF($AO85=DK$3,$AM85/VLOOKUP($AO85,Data!$A$50:$B$56,2,FALSE),0)</f>
        <v>0</v>
      </c>
      <c r="DL85" s="11">
        <f>IF(DL$2=$A85,0,IF(HLOOKUP(DL$2,Recipes!$H:$GI,'Production Calculator'!$A85+2,FALSE)=0,0,HLOOKUP(DL$2,Recipes!$H:$GI,'Production Calculator'!$A85+2,FALSE)*$AK85))+IF($AO85=DL$3,$AM85/VLOOKUP($AO85,Data!$A$50:$B$56,2,FALSE),0)</f>
        <v>0</v>
      </c>
      <c r="DM85" s="11">
        <f>IF(DM$2=$A85,0,IF(HLOOKUP(DM$2,Recipes!$H:$GI,'Production Calculator'!$A85+2,FALSE)=0,0,HLOOKUP(DM$2,Recipes!$H:$GI,'Production Calculator'!$A85+2,FALSE)*$AK85))+IF($AO85=DM$3,$AM85/VLOOKUP($AO85,Data!$A$50:$B$56,2,FALSE),0)</f>
        <v>0</v>
      </c>
      <c r="DN85" s="11">
        <f>IF(DN$2=$A85,0,IF(HLOOKUP(DN$2,Recipes!$H:$GI,'Production Calculator'!$A85+2,FALSE)=0,0,HLOOKUP(DN$2,Recipes!$H:$GI,'Production Calculator'!$A85+2,FALSE)*$AK85))+IF($AO85=DN$3,$AM85/VLOOKUP($AO85,Data!$A$50:$B$56,2,FALSE),0)</f>
        <v>0</v>
      </c>
      <c r="DO85" s="11">
        <f>IF(DO$2=$A85,0,IF(HLOOKUP(DO$2,Recipes!$H:$GI,'Production Calculator'!$A85+2,FALSE)=0,0,HLOOKUP(DO$2,Recipes!$H:$GI,'Production Calculator'!$A85+2,FALSE)*$AK85))+IF($AO85=DO$3,$AM85/VLOOKUP($AO85,Data!$A$50:$B$56,2,FALSE),0)</f>
        <v>0</v>
      </c>
      <c r="DP85" s="11">
        <f>IF(DP$2=$A85,0,IF(HLOOKUP(DP$2,Recipes!$H:$GI,'Production Calculator'!$A85+2,FALSE)=0,0,HLOOKUP(DP$2,Recipes!$H:$GI,'Production Calculator'!$A85+2,FALSE)*$AK85))+IF($AO85=DP$3,$AM85/VLOOKUP($AO85,Data!$A$50:$B$56,2,FALSE),0)</f>
        <v>0</v>
      </c>
      <c r="DQ85" s="11">
        <f>IF(DQ$2=$A85,0,IF(HLOOKUP(DQ$2,Recipes!$H:$GI,'Production Calculator'!$A85+2,FALSE)=0,0,HLOOKUP(DQ$2,Recipes!$H:$GI,'Production Calculator'!$A85+2,FALSE)*$AK85))+IF($AO85=DQ$3,$AM85/VLOOKUP($AO85,Data!$A$50:$B$56,2,FALSE),0)</f>
        <v>0</v>
      </c>
      <c r="DR85" s="11">
        <f>IF(DR$2=$A85,0,IF(HLOOKUP(DR$2,Recipes!$H:$GI,'Production Calculator'!$A85+2,FALSE)=0,0,HLOOKUP(DR$2,Recipes!$H:$GI,'Production Calculator'!$A85+2,FALSE)*$AK85))+IF($AO85=DR$3,$AM85/VLOOKUP($AO85,Data!$A$50:$B$56,2,FALSE),0)</f>
        <v>0</v>
      </c>
      <c r="DS85" s="11">
        <f>IF(DS$2=$A85,0,IF(HLOOKUP(DS$2,Recipes!$H:$GI,'Production Calculator'!$A85+2,FALSE)=0,0,HLOOKUP(DS$2,Recipes!$H:$GI,'Production Calculator'!$A85+2,FALSE)*$AK85))+IF($AO85=DS$3,$AM85/VLOOKUP($AO85,Data!$A$50:$B$56,2,FALSE),0)</f>
        <v>0</v>
      </c>
      <c r="DT85" s="11">
        <f>IF(DT$2=$A85,0,IF(HLOOKUP(DT$2,Recipes!$H:$GI,'Production Calculator'!$A85+2,FALSE)=0,0,HLOOKUP(DT$2,Recipes!$H:$GI,'Production Calculator'!$A85+2,FALSE)*$AK85))+IF($AO85=DT$3,$AM85/VLOOKUP($AO85,Data!$A$50:$B$56,2,FALSE),0)</f>
        <v>0</v>
      </c>
      <c r="DU85" s="11">
        <f>IF(DU$2=$A85,0,IF(HLOOKUP(DU$2,Recipes!$H:$GI,'Production Calculator'!$A85+2,FALSE)=0,0,HLOOKUP(DU$2,Recipes!$H:$GI,'Production Calculator'!$A85+2,FALSE)*$AK85))+IF($AO85=DU$3,$AM85/VLOOKUP($AO85,Data!$A$50:$B$56,2,FALSE),0)</f>
        <v>0</v>
      </c>
      <c r="DV85" s="11">
        <f>IF(DV$2=$A85,0,IF(HLOOKUP(DV$2,Recipes!$H:$GI,'Production Calculator'!$A85+2,FALSE)=0,0,HLOOKUP(DV$2,Recipes!$H:$GI,'Production Calculator'!$A85+2,FALSE)*$AK85))+IF($AO85=DV$3,$AM85/VLOOKUP($AO85,Data!$A$50:$B$56,2,FALSE),0)</f>
        <v>0</v>
      </c>
      <c r="DW85" s="11">
        <f>IF(DW$2=$A85,0,IF(HLOOKUP(DW$2,Recipes!$H:$GI,'Production Calculator'!$A85+2,FALSE)=0,0,HLOOKUP(DW$2,Recipes!$H:$GI,'Production Calculator'!$A85+2,FALSE)*$AK85))+IF($AO85=DW$3,$AM85/VLOOKUP($AO85,Data!$A$50:$B$56,2,FALSE),0)</f>
        <v>0</v>
      </c>
      <c r="DX85" s="11">
        <f>IF(DX$2=$A85,0,IF(HLOOKUP(DX$2,Recipes!$H:$GI,'Production Calculator'!$A85+2,FALSE)=0,0,HLOOKUP(DX$2,Recipes!$H:$GI,'Production Calculator'!$A85+2,FALSE)*$AK85))+IF($AO85=DX$3,$AM85/VLOOKUP($AO85,Data!$A$50:$B$56,2,FALSE),0)</f>
        <v>0</v>
      </c>
      <c r="DY85" s="11">
        <f>IF(DY$2=$A85,0,IF(HLOOKUP(DY$2,Recipes!$H:$GI,'Production Calculator'!$A85+2,FALSE)=0,0,HLOOKUP(DY$2,Recipes!$H:$GI,'Production Calculator'!$A85+2,FALSE)*$AK85))+IF($AO85=DY$3,$AM85/VLOOKUP($AO85,Data!$A$50:$B$56,2,FALSE),0)</f>
        <v>0</v>
      </c>
      <c r="DZ85" s="11">
        <f>IF(DZ$2=$A85,0,IF(HLOOKUP(DZ$2,Recipes!$H:$GI,'Production Calculator'!$A85+2,FALSE)=0,0,HLOOKUP(DZ$2,Recipes!$H:$GI,'Production Calculator'!$A85+2,FALSE)*$AK85))+IF($AO85=DZ$3,$AM85/VLOOKUP($AO85,Data!$A$50:$B$56,2,FALSE),0)</f>
        <v>0</v>
      </c>
      <c r="EA85" s="11">
        <f>IF(EA$2=$A85,0,IF(HLOOKUP(EA$2,Recipes!$H:$GI,'Production Calculator'!$A85+2,FALSE)=0,0,HLOOKUP(EA$2,Recipes!$H:$GI,'Production Calculator'!$A85+2,FALSE)*$AK85))+IF($AO85=EA$3,$AM85/VLOOKUP($AO85,Data!$A$50:$B$56,2,FALSE),0)</f>
        <v>0</v>
      </c>
      <c r="EB85" s="11">
        <f>IF(EB$2=$A85,0,IF(HLOOKUP(EB$2,Recipes!$H:$GI,'Production Calculator'!$A85+2,FALSE)=0,0,HLOOKUP(EB$2,Recipes!$H:$GI,'Production Calculator'!$A85+2,FALSE)*$AK85))+IF($AO85=EB$3,$AM85/VLOOKUP($AO85,Data!$A$50:$B$56,2,FALSE),0)</f>
        <v>0</v>
      </c>
      <c r="EC85" s="11">
        <f>IF(EC$2=$A85,0,IF(HLOOKUP(EC$2,Recipes!$H:$GI,'Production Calculator'!$A85+2,FALSE)=0,0,HLOOKUP(EC$2,Recipes!$H:$GI,'Production Calculator'!$A85+2,FALSE)*$AK85))+IF($AO85=EC$3,$AM85/VLOOKUP($AO85,Data!$A$50:$B$56,2,FALSE),0)</f>
        <v>0</v>
      </c>
      <c r="ED85" s="11">
        <f>IF(ED$2=$A85,0,IF(HLOOKUP(ED$2,Recipes!$H:$GI,'Production Calculator'!$A85+2,FALSE)=0,0,HLOOKUP(ED$2,Recipes!$H:$GI,'Production Calculator'!$A85+2,FALSE)*$AK85))+IF($AO85=ED$3,$AM85/VLOOKUP($AO85,Data!$A$50:$B$56,2,FALSE),0)</f>
        <v>0</v>
      </c>
      <c r="EE85" s="11">
        <f>IF(EE$2=$A85,0,IF(HLOOKUP(EE$2,Recipes!$H:$GI,'Production Calculator'!$A85+2,FALSE)=0,0,HLOOKUP(EE$2,Recipes!$H:$GI,'Production Calculator'!$A85+2,FALSE)*$AK85))+IF($AO85=EE$3,$AM85/VLOOKUP($AO85,Data!$A$50:$B$56,2,FALSE),0)</f>
        <v>0</v>
      </c>
      <c r="EF85" s="11">
        <f>IF(EF$2=$A85,0,IF(HLOOKUP(EF$2,Recipes!$H:$GI,'Production Calculator'!$A85+2,FALSE)=0,0,HLOOKUP(EF$2,Recipes!$H:$GI,'Production Calculator'!$A85+2,FALSE)*$AK85))+IF($AO85=EF$3,$AM85/VLOOKUP($AO85,Data!$A$50:$B$56,2,FALSE),0)</f>
        <v>0</v>
      </c>
      <c r="EG85" s="11">
        <f>IF(EG$2=$A85,0,IF(HLOOKUP(EG$2,Recipes!$H:$GI,'Production Calculator'!$A85+2,FALSE)=0,0,HLOOKUP(EG$2,Recipes!$H:$GI,'Production Calculator'!$A85+2,FALSE)*$AK85))+IF($AO85=EG$3,$AM85/VLOOKUP($AO85,Data!$A$50:$B$56,2,FALSE),0)</f>
        <v>0</v>
      </c>
      <c r="EH85" s="11">
        <f>IF(EH$2=$A85,0,IF(HLOOKUP(EH$2,Recipes!$H:$GI,'Production Calculator'!$A85+2,FALSE)=0,0,HLOOKUP(EH$2,Recipes!$H:$GI,'Production Calculator'!$A85+2,FALSE)*$AK85))+IF($AO85=EH$3,$AM85/VLOOKUP($AO85,Data!$A$50:$B$56,2,FALSE),0)</f>
        <v>0</v>
      </c>
      <c r="EI85" s="11">
        <f>IF(EI$2=$A85,0,IF(HLOOKUP(EI$2,Recipes!$H:$GI,'Production Calculator'!$A85+2,FALSE)=0,0,HLOOKUP(EI$2,Recipes!$H:$GI,'Production Calculator'!$A85+2,FALSE)*$AK85))+IF($AO85=EI$3,$AM85/VLOOKUP($AO85,Data!$A$50:$B$56,2,FALSE),0)</f>
        <v>0</v>
      </c>
      <c r="EJ85" s="11">
        <f>IF(EJ$2=$A85,0,IF(HLOOKUP(EJ$2,Recipes!$H:$GI,'Production Calculator'!$A85+2,FALSE)=0,0,HLOOKUP(EJ$2,Recipes!$H:$GI,'Production Calculator'!$A85+2,FALSE)*$AK85))+IF($AO85=EJ$3,$AM85/VLOOKUP($AO85,Data!$A$50:$B$56,2,FALSE),0)</f>
        <v>0</v>
      </c>
      <c r="EK85" s="11">
        <f>IF(EK$2=$A85,0,IF(HLOOKUP(EK$2,Recipes!$H:$GI,'Production Calculator'!$A85+2,FALSE)=0,0,HLOOKUP(EK$2,Recipes!$H:$GI,'Production Calculator'!$A85+2,FALSE)*$AK85))+IF($AO85=EK$3,$AM85/VLOOKUP($AO85,Data!$A$50:$B$56,2,FALSE),0)</f>
        <v>0</v>
      </c>
      <c r="EL85" s="11">
        <f>IF(EL$2=$A85,0,IF(HLOOKUP(EL$2,Recipes!$H:$GI,'Production Calculator'!$A85+2,FALSE)=0,0,HLOOKUP(EL$2,Recipes!$H:$GI,'Production Calculator'!$A85+2,FALSE)*$AK85))+IF($AO85=EL$3,$AM85/VLOOKUP($AO85,Data!$A$50:$B$56,2,FALSE),0)</f>
        <v>0</v>
      </c>
      <c r="EM85" s="11">
        <f>IF(EM$2=$A85,0,IF(HLOOKUP(EM$2,Recipes!$H:$GI,'Production Calculator'!$A85+2,FALSE)=0,0,HLOOKUP(EM$2,Recipes!$H:$GI,'Production Calculator'!$A85+2,FALSE)*$AK85))+IF($AO85=EM$3,$AM85/VLOOKUP($AO85,Data!$A$50:$B$56,2,FALSE),0)</f>
        <v>0</v>
      </c>
      <c r="EN85" s="11">
        <f>IF(EN$2=$A85,0,IF(HLOOKUP(EN$2,Recipes!$H:$GI,'Production Calculator'!$A85+2,FALSE)=0,0,HLOOKUP(EN$2,Recipes!$H:$GI,'Production Calculator'!$A85+2,FALSE)*$AK85))+IF($AO85=EN$3,$AM85/VLOOKUP($AO85,Data!$A$50:$B$56,2,FALSE),0)</f>
        <v>0</v>
      </c>
      <c r="EO85" s="11">
        <f>IF(EO$2=$A85,0,IF(HLOOKUP(EO$2,Recipes!$H:$GI,'Production Calculator'!$A85+2,FALSE)=0,0,HLOOKUP(EO$2,Recipes!$H:$GI,'Production Calculator'!$A85+2,FALSE)*$AK85))+IF($AO85=EO$3,$AM85/VLOOKUP($AO85,Data!$A$50:$B$56,2,FALSE),0)</f>
        <v>0</v>
      </c>
      <c r="EP85" s="11">
        <f>IF(EP$2=$A85,0,IF(HLOOKUP(EP$2,Recipes!$H:$GI,'Production Calculator'!$A85+2,FALSE)=0,0,HLOOKUP(EP$2,Recipes!$H:$GI,'Production Calculator'!$A85+2,FALSE)*$AK85))+IF($AO85=EP$3,$AM85/VLOOKUP($AO85,Data!$A$50:$B$56,2,FALSE),0)</f>
        <v>0</v>
      </c>
      <c r="EQ85" s="11">
        <f>IF(EQ$2=$A85,0,IF(HLOOKUP(EQ$2,Recipes!$H:$GI,'Production Calculator'!$A85+2,FALSE)=0,0,HLOOKUP(EQ$2,Recipes!$H:$GI,'Production Calculator'!$A85+2,FALSE)*$AK85))+IF($AO85=EQ$3,$AM85/VLOOKUP($AO85,Data!$A$50:$B$56,2,FALSE),0)</f>
        <v>0</v>
      </c>
      <c r="ER85" s="11">
        <f>IF(ER$2=$A85,0,IF(HLOOKUP(ER$2,Recipes!$H:$GI,'Production Calculator'!$A85+2,FALSE)=0,0,HLOOKUP(ER$2,Recipes!$H:$GI,'Production Calculator'!$A85+2,FALSE)*$AK85))+IF($AO85=ER$3,$AM85/VLOOKUP($AO85,Data!$A$50:$B$56,2,FALSE),0)</f>
        <v>0</v>
      </c>
      <c r="ES85" s="11">
        <f>IF(ES$2=$A85,0,IF(HLOOKUP(ES$2,Recipes!$H:$GI,'Production Calculator'!$A85+2,FALSE)=0,0,HLOOKUP(ES$2,Recipes!$H:$GI,'Production Calculator'!$A85+2,FALSE)*$AK85))+IF($AO85=ES$3,$AM85/VLOOKUP($AO85,Data!$A$50:$B$56,2,FALSE),0)</f>
        <v>0</v>
      </c>
      <c r="ET85" s="11">
        <f>IF(ET$2=$A85,0,IF(HLOOKUP(ET$2,Recipes!$H:$GI,'Production Calculator'!$A85+2,FALSE)=0,0,HLOOKUP(ET$2,Recipes!$H:$GI,'Production Calculator'!$A85+2,FALSE)*$AK85))+IF($AO85=ET$3,$AM85/VLOOKUP($AO85,Data!$A$50:$B$56,2,FALSE),0)</f>
        <v>0</v>
      </c>
      <c r="EU85" s="11">
        <f>IF(EU$2=$A85,0,IF(HLOOKUP(EU$2,Recipes!$H:$GI,'Production Calculator'!$A85+2,FALSE)=0,0,HLOOKUP(EU$2,Recipes!$H:$GI,'Production Calculator'!$A85+2,FALSE)*$AK85))+IF($AO85=EU$3,$AM85/VLOOKUP($AO85,Data!$A$50:$B$56,2,FALSE),0)</f>
        <v>0</v>
      </c>
      <c r="EV85" s="11">
        <f>IF(EV$2=$A85,0,IF(HLOOKUP(EV$2,Recipes!$H:$GI,'Production Calculator'!$A85+2,FALSE)=0,0,HLOOKUP(EV$2,Recipes!$H:$GI,'Production Calculator'!$A85+2,FALSE)*$AK85))+IF($AO85=EV$3,$AM85/VLOOKUP($AO85,Data!$A$50:$B$56,2,FALSE),0)</f>
        <v>0</v>
      </c>
      <c r="EW85" s="11">
        <f>IF(EW$2=$A85,0,IF(HLOOKUP(EW$2,Recipes!$H:$GI,'Production Calculator'!$A85+2,FALSE)=0,0,HLOOKUP(EW$2,Recipes!$H:$GI,'Production Calculator'!$A85+2,FALSE)*$AK85))+IF($AO85=EW$3,$AM85/VLOOKUP($AO85,Data!$A$50:$B$56,2,FALSE),0)</f>
        <v>0</v>
      </c>
      <c r="EX85" s="11">
        <f>IF(EX$2=$A85,0,IF(HLOOKUP(EX$2,Recipes!$H:$GI,'Production Calculator'!$A85+2,FALSE)=0,0,HLOOKUP(EX$2,Recipes!$H:$GI,'Production Calculator'!$A85+2,FALSE)*$AK85))+IF($AO85=EX$3,$AM85/VLOOKUP($AO85,Data!$A$50:$B$56,2,FALSE),0)</f>
        <v>0</v>
      </c>
      <c r="EY85" s="11">
        <f>IF(EY$2=$A85,0,IF(HLOOKUP(EY$2,Recipes!$H:$GI,'Production Calculator'!$A85+2,FALSE)=0,0,HLOOKUP(EY$2,Recipes!$H:$GI,'Production Calculator'!$A85+2,FALSE)*$AK85))+IF($AO85=EY$3,$AM85/VLOOKUP($AO85,Data!$A$50:$B$56,2,FALSE),0)</f>
        <v>0</v>
      </c>
      <c r="EZ85" s="11">
        <f>IF(EZ$2=$A85,0,IF(HLOOKUP(EZ$2,Recipes!$H:$GI,'Production Calculator'!$A85+2,FALSE)=0,0,HLOOKUP(EZ$2,Recipes!$H:$GI,'Production Calculator'!$A85+2,FALSE)*$AK85))+IF($AO85=EZ$3,$AM85/VLOOKUP($AO85,Data!$A$50:$B$56,2,FALSE),0)</f>
        <v>0</v>
      </c>
      <c r="FA85" s="11">
        <f>IF(FA$2=$A85,0,IF(HLOOKUP(FA$2,Recipes!$H:$GI,'Production Calculator'!$A85+2,FALSE)=0,0,HLOOKUP(FA$2,Recipes!$H:$GI,'Production Calculator'!$A85+2,FALSE)*$AK85))+IF($AO85=FA$3,$AM85/VLOOKUP($AO85,Data!$A$50:$B$56,2,FALSE),0)</f>
        <v>0</v>
      </c>
      <c r="FB85" s="11">
        <f>IF(FB$2=$A85,0,IF(HLOOKUP(FB$2,Recipes!$H:$GI,'Production Calculator'!$A85+2,FALSE)=0,0,HLOOKUP(FB$2,Recipes!$H:$GI,'Production Calculator'!$A85+2,FALSE)*$AK85))+IF($AO85=FB$3,$AM85/VLOOKUP($AO85,Data!$A$50:$B$56,2,FALSE),0)</f>
        <v>0</v>
      </c>
      <c r="FC85" s="11">
        <f>IF(FC$2=$A85,0,IF(HLOOKUP(FC$2,Recipes!$H:$GI,'Production Calculator'!$A85+2,FALSE)=0,0,HLOOKUP(FC$2,Recipes!$H:$GI,'Production Calculator'!$A85+2,FALSE)*$AK85))+IF($AO85=FC$3,$AM85/VLOOKUP($AO85,Data!$A$50:$B$56,2,FALSE),0)</f>
        <v>0</v>
      </c>
      <c r="FD85" s="11">
        <f>IF(FD$2=$A85,0,IF(HLOOKUP(FD$2,Recipes!$H:$GI,'Production Calculator'!$A85+2,FALSE)=0,0,HLOOKUP(FD$2,Recipes!$H:$GI,'Production Calculator'!$A85+2,FALSE)*$AK85))+IF($AO85=FD$3,$AM85/VLOOKUP($AO85,Data!$A$50:$B$56,2,FALSE),0)</f>
        <v>0</v>
      </c>
      <c r="FE85" s="11">
        <f>IF(FE$2=$A85,0,IF(HLOOKUP(FE$2,Recipes!$H:$GI,'Production Calculator'!$A85+2,FALSE)=0,0,HLOOKUP(FE$2,Recipes!$H:$GI,'Production Calculator'!$A85+2,FALSE)*$AK85))+IF($AO85=FE$3,$AM85/VLOOKUP($AO85,Data!$A$50:$B$56,2,FALSE),0)</f>
        <v>0</v>
      </c>
      <c r="FF85" s="11">
        <f>IF(FF$2=$A85,0,IF(HLOOKUP(FF$2,Recipes!$H:$GI,'Production Calculator'!$A85+2,FALSE)=0,0,HLOOKUP(FF$2,Recipes!$H:$GI,'Production Calculator'!$A85+2,FALSE)*$AK85))+IF($AO85=FF$3,$AM85/VLOOKUP($AO85,Data!$A$50:$B$56,2,FALSE),0)</f>
        <v>0</v>
      </c>
      <c r="FG85" s="11">
        <f>IF(FG$2=$A85,0,IF(HLOOKUP(FG$2,Recipes!$H:$GI,'Production Calculator'!$A85+2,FALSE)=0,0,HLOOKUP(FG$2,Recipes!$H:$GI,'Production Calculator'!$A85+2,FALSE)*$AK85))+IF($AO85=FG$3,$AM85/VLOOKUP($AO85,Data!$A$50:$B$56,2,FALSE),0)</f>
        <v>0</v>
      </c>
      <c r="FH85" s="11">
        <f>IF(FH$2=$A85,0,IF(HLOOKUP(FH$2,Recipes!$H:$GI,'Production Calculator'!$A85+2,FALSE)=0,0,HLOOKUP(FH$2,Recipes!$H:$GI,'Production Calculator'!$A85+2,FALSE)*$AK85))+IF($AO85=FH$3,$AM85/VLOOKUP($AO85,Data!$A$50:$B$56,2,FALSE),0)</f>
        <v>0</v>
      </c>
      <c r="FI85" s="11">
        <f>IF(FI$2=$A85,0,IF(HLOOKUP(FI$2,Recipes!$H:$GI,'Production Calculator'!$A85+2,FALSE)=0,0,HLOOKUP(FI$2,Recipes!$H:$GI,'Production Calculator'!$A85+2,FALSE)*$AK85))+IF($AO85=FI$3,$AM85/VLOOKUP($AO85,Data!$A$50:$B$56,2,FALSE),0)</f>
        <v>0</v>
      </c>
      <c r="FJ85" s="11">
        <f>IF(FJ$2=$A85,0,IF(HLOOKUP(FJ$2,Recipes!$H:$GI,'Production Calculator'!$A85+2,FALSE)=0,0,HLOOKUP(FJ$2,Recipes!$H:$GI,'Production Calculator'!$A85+2,FALSE)*$AK85))+IF($AO85=FJ$3,$AM85/VLOOKUP($AO85,Data!$A$50:$B$56,2,FALSE),0)</f>
        <v>0</v>
      </c>
      <c r="FK85" s="11">
        <f>IF(FK$2=$A85,0,IF(HLOOKUP(FK$2,Recipes!$H:$GI,'Production Calculator'!$A85+2,FALSE)=0,0,HLOOKUP(FK$2,Recipes!$H:$GI,'Production Calculator'!$A85+2,FALSE)*$AK85))+IF($AO85=FK$3,$AM85/VLOOKUP($AO85,Data!$A$50:$B$56,2,FALSE),0)</f>
        <v>0</v>
      </c>
      <c r="FL85" s="11">
        <f>IF(FL$2=$A85,0,IF(HLOOKUP(FL$2,Recipes!$H:$GI,'Production Calculator'!$A85+2,FALSE)=0,0,HLOOKUP(FL$2,Recipes!$H:$GI,'Production Calculator'!$A85+2,FALSE)*$AK85))+IF($AO85=FL$3,$AM85/VLOOKUP($AO85,Data!$A$50:$B$56,2,FALSE),0)</f>
        <v>0</v>
      </c>
      <c r="FM85" s="11">
        <f>IF(FM$2=$A85,0,IF(HLOOKUP(FM$2,Recipes!$H:$GI,'Production Calculator'!$A85+2,FALSE)=0,0,HLOOKUP(FM$2,Recipes!$H:$GI,'Production Calculator'!$A85+2,FALSE)*$AK85))+IF($AO85=FM$3,$AM85/VLOOKUP($AO85,Data!$A$50:$B$56,2,FALSE),0)</f>
        <v>0</v>
      </c>
      <c r="FN85" s="11">
        <f>IF(FN$2=$A85,0,IF(HLOOKUP(FN$2,Recipes!$H:$GI,'Production Calculator'!$A85+2,FALSE)=0,0,HLOOKUP(FN$2,Recipes!$H:$GI,'Production Calculator'!$A85+2,FALSE)*$AK85))+IF($AO85=FN$3,$AM85/VLOOKUP($AO85,Data!$A$50:$B$56,2,FALSE),0)</f>
        <v>0</v>
      </c>
      <c r="FO85" s="11">
        <f>IF(FO$2=$A85,0,IF(HLOOKUP(FO$2,Recipes!$H:$GI,'Production Calculator'!$A85+2,FALSE)=0,0,HLOOKUP(FO$2,Recipes!$H:$GI,'Production Calculator'!$A85+2,FALSE)*$AK85))+IF($AO85=FO$3,$AM85/VLOOKUP($AO85,Data!$A$50:$B$56,2,FALSE),0)</f>
        <v>0</v>
      </c>
      <c r="FP85" s="11">
        <f>IF(FP$2=$A85,0,IF(HLOOKUP(FP$2,Recipes!$H:$GI,'Production Calculator'!$A85+2,FALSE)=0,0,HLOOKUP(FP$2,Recipes!$H:$GI,'Production Calculator'!$A85+2,FALSE)*$AK85))+IF($AO85=FP$3,$AM85/VLOOKUP($AO85,Data!$A$50:$B$56,2,FALSE),0)</f>
        <v>0</v>
      </c>
      <c r="FQ85" s="11">
        <f>IF(FQ$2=$A85,0,IF(HLOOKUP(FQ$2,Recipes!$H:$GI,'Production Calculator'!$A85+2,FALSE)=0,0,HLOOKUP(FQ$2,Recipes!$H:$GI,'Production Calculator'!$A85+2,FALSE)*$AK85))+IF($AO85=FQ$3,$AM85/VLOOKUP($AO85,Data!$A$50:$B$56,2,FALSE),0)</f>
        <v>0</v>
      </c>
      <c r="FR85" s="11">
        <f>IF(FR$2=$A85,0,IF(HLOOKUP(FR$2,Recipes!$H:$GI,'Production Calculator'!$A85+2,FALSE)=0,0,HLOOKUP(FR$2,Recipes!$H:$GI,'Production Calculator'!$A85+2,FALSE)*$AK85))+IF($AO85=FR$3,$AM85/VLOOKUP($AO85,Data!$A$50:$B$56,2,FALSE),0)</f>
        <v>0</v>
      </c>
      <c r="FS85" s="11">
        <f>IF(FS$2=$A85,0,IF(HLOOKUP(FS$2,Recipes!$H:$GI,'Production Calculator'!$A85+2,FALSE)=0,0,HLOOKUP(FS$2,Recipes!$H:$GI,'Production Calculator'!$A85+2,FALSE)*$AK85))+IF($AO85=FS$3,$AM85/VLOOKUP($AO85,Data!$A$50:$B$56,2,FALSE),0)</f>
        <v>0</v>
      </c>
      <c r="FT85" s="11">
        <f>IF(FT$2=$A85,0,IF(HLOOKUP(FT$2,Recipes!$H:$GI,'Production Calculator'!$A85+2,FALSE)=0,0,HLOOKUP(FT$2,Recipes!$H:$GI,'Production Calculator'!$A85+2,FALSE)*$AK85))+IF($AO85=FT$3,$AM85/VLOOKUP($AO85,Data!$A$50:$B$56,2,FALSE),0)</f>
        <v>0</v>
      </c>
      <c r="FU85" s="11">
        <f>IF(FU$2=$A85,0,IF(HLOOKUP(FU$2,Recipes!$H:$GI,'Production Calculator'!$A85+2,FALSE)=0,0,HLOOKUP(FU$2,Recipes!$H:$GI,'Production Calculator'!$A85+2,FALSE)*$AK85))+IF($AO85=FU$3,$AM85/VLOOKUP($AO85,Data!$A$50:$B$56,2,FALSE),0)</f>
        <v>0</v>
      </c>
      <c r="FV85" s="11">
        <f>IF(FV$2=$A85,0,IF(HLOOKUP(FV$2,Recipes!$H:$GI,'Production Calculator'!$A85+2,FALSE)=0,0,HLOOKUP(FV$2,Recipes!$H:$GI,'Production Calculator'!$A85+2,FALSE)*$AK85))+IF($AO85=FV$3,$AM85/VLOOKUP($AO85,Data!$A$50:$B$56,2,FALSE),0)</f>
        <v>0</v>
      </c>
      <c r="FW85" s="11">
        <f>IF(FW$2=$A85,0,IF(HLOOKUP(FW$2,Recipes!$H:$GI,'Production Calculator'!$A85+2,FALSE)=0,0,HLOOKUP(FW$2,Recipes!$H:$GI,'Production Calculator'!$A85+2,FALSE)*$AK85))+IF($AO85=FW$3,$AM85/VLOOKUP($AO85,Data!$A$50:$B$56,2,FALSE),0)</f>
        <v>0</v>
      </c>
      <c r="FX85" s="11">
        <f>IF(FX$2=$A85,0,IF(HLOOKUP(FX$2,Recipes!$H:$GI,'Production Calculator'!$A85+2,FALSE)=0,0,HLOOKUP(FX$2,Recipes!$H:$GI,'Production Calculator'!$A85+2,FALSE)*$AK85))+IF($AO85=FX$3,$AM85/VLOOKUP($AO85,Data!$A$50:$B$56,2,FALSE),0)</f>
        <v>0</v>
      </c>
      <c r="FY85" s="11">
        <f>IF(FY$2=$A85,0,IF(HLOOKUP(FY$2,Recipes!$H:$GI,'Production Calculator'!$A85+2,FALSE)=0,0,HLOOKUP(FY$2,Recipes!$H:$GI,'Production Calculator'!$A85+2,FALSE)*$AK85))+IF($AO85=FY$3,$AM85/VLOOKUP($AO85,Data!$A$50:$B$56,2,FALSE),0)</f>
        <v>0</v>
      </c>
      <c r="FZ85" s="11">
        <f>IF(FZ$2=$A85,0,IF(HLOOKUP(FZ$2,Recipes!$H:$GI,'Production Calculator'!$A85+2,FALSE)=0,0,HLOOKUP(FZ$2,Recipes!$H:$GI,'Production Calculator'!$A85+2,FALSE)*$AK85))+IF($AO85=FZ$3,$AM85/VLOOKUP($AO85,Data!$A$50:$B$56,2,FALSE),0)</f>
        <v>0</v>
      </c>
      <c r="GA85" s="11">
        <f>IF(GA$2=$A85,0,IF(HLOOKUP(GA$2,Recipes!$H:$GI,'Production Calculator'!$A85+2,FALSE)=0,0,HLOOKUP(GA$2,Recipes!$H:$GI,'Production Calculator'!$A85+2,FALSE)*$AK85))+IF($AO85=GA$3,$AM85/VLOOKUP($AO85,Data!$A$50:$B$56,2,FALSE),0)</f>
        <v>0</v>
      </c>
      <c r="GB85" s="11">
        <f>IF(GB$2=$A85,0,IF(HLOOKUP(GB$2,Recipes!$H:$GI,'Production Calculator'!$A85+2,FALSE)=0,0,HLOOKUP(GB$2,Recipes!$H:$GI,'Production Calculator'!$A85+2,FALSE)*$AK85))+IF($AO85=GB$3,$AM85/VLOOKUP($AO85,Data!$A$50:$B$56,2,FALSE),0)</f>
        <v>0</v>
      </c>
      <c r="GC85" s="11">
        <f>IF(GC$2=$A85,0,IF(HLOOKUP(GC$2,Recipes!$H:$GI,'Production Calculator'!$A85+2,FALSE)=0,0,HLOOKUP(GC$2,Recipes!$H:$GI,'Production Calculator'!$A85+2,FALSE)*$AK85))+IF($AO85=GC$3,$AM85/VLOOKUP($AO85,Data!$A$50:$B$56,2,FALSE),0)</f>
        <v>0</v>
      </c>
      <c r="GD85" s="11">
        <f>IF(GD$2=$A85,0,IF(HLOOKUP(GD$2,Recipes!$H:$GI,'Production Calculator'!$A85+2,FALSE)=0,0,HLOOKUP(GD$2,Recipes!$H:$GI,'Production Calculator'!$A85+2,FALSE)*$AK85))+IF($AO85=GD$3,$AM85/VLOOKUP($AO85,Data!$A$50:$B$56,2,FALSE),0)</f>
        <v>0</v>
      </c>
      <c r="GE85" s="11">
        <f>IF(GE$2=$A85,0,IF(HLOOKUP(GE$2,Recipes!$H:$GI,'Production Calculator'!$A85+2,FALSE)=0,0,HLOOKUP(GE$2,Recipes!$H:$GI,'Production Calculator'!$A85+2,FALSE)*$AK85))+IF($AO85=GE$3,$AM85/VLOOKUP($AO85,Data!$A$50:$B$56,2,FALSE),0)</f>
        <v>0</v>
      </c>
      <c r="GF85" s="11">
        <f>IF(GF$2=$A85,0,IF(HLOOKUP(GF$2,Recipes!$H:$GI,'Production Calculator'!$A85+2,FALSE)=0,0,HLOOKUP(GF$2,Recipes!$H:$GI,'Production Calculator'!$A85+2,FALSE)*$AK85))+IF($AO85=GF$3,$AM85/VLOOKUP($AO85,Data!$A$50:$B$56,2,FALSE),0)</f>
        <v>0</v>
      </c>
      <c r="GG85" s="11">
        <f>IF(GG$2=$A85,0,IF(HLOOKUP(GG$2,Recipes!$H:$GI,'Production Calculator'!$A85+2,FALSE)=0,0,HLOOKUP(GG$2,Recipes!$H:$GI,'Production Calculator'!$A85+2,FALSE)*$AK85))+IF($AO85=GG$3,$AM85/VLOOKUP($AO85,Data!$A$50:$B$56,2,FALSE),0)</f>
        <v>0</v>
      </c>
      <c r="GH85" s="11">
        <f>IF(GH$2=$A85,0,IF(HLOOKUP(GH$2,Recipes!$H:$GI,'Production Calculator'!$A85+2,FALSE)=0,0,HLOOKUP(GH$2,Recipes!$H:$GI,'Production Calculator'!$A85+2,FALSE)*$AK85))+IF($AO85=GH$3,$AM85/VLOOKUP($AO85,Data!$A$50:$B$56,2,FALSE),0)</f>
        <v>0</v>
      </c>
      <c r="GI85" s="11">
        <f>IF(GI$2=$A85,0,IF(HLOOKUP(GI$2,Recipes!$H:$GI,'Production Calculator'!$A85+2,FALSE)=0,0,HLOOKUP(GI$2,Recipes!$H:$GI,'Production Calculator'!$A85+2,FALSE)*$AK85))+IF($AO85=GI$3,$AM85/VLOOKUP($AO85,Data!$A$50:$B$56,2,FALSE),0)</f>
        <v>0</v>
      </c>
      <c r="GJ85" s="11">
        <f>IF(GJ$2=$A85,0,IF(HLOOKUP(GJ$2,Recipes!$H:$GI,'Production Calculator'!$A85+2,FALSE)=0,0,HLOOKUP(GJ$2,Recipes!$H:$GI,'Production Calculator'!$A85+2,FALSE)*$AK85))+IF($AO85=GJ$3,$AM85/VLOOKUP($AO85,Data!$A$50:$B$56,2,FALSE),0)</f>
        <v>0</v>
      </c>
      <c r="GK85" s="11">
        <f>IF(GK$2=$A85,0,IF(HLOOKUP(GK$2,Recipes!$H:$GI,'Production Calculator'!$A85+2,FALSE)=0,0,HLOOKUP(GK$2,Recipes!$H:$GI,'Production Calculator'!$A85+2,FALSE)*$AK85))+IF($AO85=GK$3,$AM85/VLOOKUP($AO85,Data!$A$50:$B$56,2,FALSE),0)</f>
        <v>0</v>
      </c>
      <c r="GL85" s="11">
        <f>IF(GL$2=$A85,0,IF(HLOOKUP(GL$2,Recipes!$H:$GI,'Production Calculator'!$A85+2,FALSE)=0,0,HLOOKUP(GL$2,Recipes!$H:$GI,'Production Calculator'!$A85+2,FALSE)*$AK85))+IF($AO85=GL$3,$AM85/VLOOKUP($AO85,Data!$A$50:$B$56,2,FALSE),0)</f>
        <v>0</v>
      </c>
      <c r="GM85" s="11">
        <f>IF(GM$2=$A85,0,IF(HLOOKUP(GM$2,Recipes!$H:$GI,'Production Calculator'!$A85+2,FALSE)=0,0,HLOOKUP(GM$2,Recipes!$H:$GI,'Production Calculator'!$A85+2,FALSE)*$AK85))+IF($AO85=GM$3,$AM85/VLOOKUP($AO85,Data!$A$50:$B$56,2,FALSE),0)</f>
        <v>0</v>
      </c>
      <c r="GN85" s="11">
        <f>IF(GN$2=$A85,0,IF(HLOOKUP(GN$2,Recipes!$H:$GI,'Production Calculator'!$A85+2,FALSE)=0,0,HLOOKUP(GN$2,Recipes!$H:$GI,'Production Calculator'!$A85+2,FALSE)*$AK85))+IF($AO85=GN$3,$AM85/VLOOKUP($AO85,Data!$A$50:$B$56,2,FALSE),0)</f>
        <v>0</v>
      </c>
      <c r="GO85" s="11">
        <f>IF(GO$2=$A85,0,IF(HLOOKUP(GO$2,Recipes!$H:$GI,'Production Calculator'!$A85+2,FALSE)=0,0,HLOOKUP(GO$2,Recipes!$H:$GI,'Production Calculator'!$A85+2,FALSE)*$AK85))+IF($AO85=GO$3,$AM85/VLOOKUP($AO85,Data!$A$50:$B$56,2,FALSE),0)</f>
        <v>0</v>
      </c>
      <c r="GP85" s="11">
        <f>IF(GP$2=$A85,0,IF(HLOOKUP(GP$2,Recipes!$H:$GI,'Production Calculator'!$A85+2,FALSE)=0,0,HLOOKUP(GP$2,Recipes!$H:$GI,'Production Calculator'!$A85+2,FALSE)*$AK85))+IF($AO85=GP$3,$AM85/VLOOKUP($AO85,Data!$A$50:$B$56,2,FALSE),0)</f>
        <v>0</v>
      </c>
      <c r="GQ85" s="11">
        <f>IF(GQ$2=$A85,0,IF(HLOOKUP(GQ$2,Recipes!$H:$GI,'Production Calculator'!$A85+2,FALSE)=0,0,HLOOKUP(GQ$2,Recipes!$H:$GI,'Production Calculator'!$A85+2,FALSE)*$AK85))+IF($AO85=GQ$3,$AM85/VLOOKUP($AO85,Data!$A$50:$B$56,2,FALSE),0)</f>
        <v>0</v>
      </c>
      <c r="GR85" s="11">
        <f>IF(GR$2=$A85,0,IF(HLOOKUP(GR$2,Recipes!$H:$GI,'Production Calculator'!$A85+2,FALSE)=0,0,HLOOKUP(GR$2,Recipes!$H:$GI,'Production Calculator'!$A85+2,FALSE)*$AK85))+IF($AO85=GR$3,$AM85/VLOOKUP($AO85,Data!$A$50:$B$56,2,FALSE),0)</f>
        <v>0</v>
      </c>
      <c r="GS85" s="11">
        <f>IF(GS$2=$A85,0,IF(HLOOKUP(GS$2,Recipes!$H:$GI,'Production Calculator'!$A85+2,FALSE)=0,0,HLOOKUP(GS$2,Recipes!$H:$GI,'Production Calculator'!$A85+2,FALSE)*$AK85))+IF($AO85=GS$3,$AM85/VLOOKUP($AO85,Data!$A$50:$B$56,2,FALSE),0)</f>
        <v>0</v>
      </c>
      <c r="GT85" s="11">
        <f>IF(GT$2=$A85,0,IF(HLOOKUP(GT$2,Recipes!$H:$GI,'Production Calculator'!$A85+2,FALSE)=0,0,HLOOKUP(GT$2,Recipes!$H:$GI,'Production Calculator'!$A85+2,FALSE)*$AK85))+IF($AO85=GT$3,$AM85/VLOOKUP($AO85,Data!$A$50:$B$56,2,FALSE),0)</f>
        <v>0</v>
      </c>
      <c r="GU85" s="11">
        <f>IF(GU$2=$A85,0,IF(HLOOKUP(GU$2,Recipes!$H:$GI,'Production Calculator'!$A85+2,FALSE)=0,0,HLOOKUP(GU$2,Recipes!$H:$GI,'Production Calculator'!$A85+2,FALSE)*$AK85))+IF($AO85=GU$3,$AM85/VLOOKUP($AO85,Data!$A$50:$B$56,2,FALSE),0)</f>
        <v>0</v>
      </c>
      <c r="GV85" s="11">
        <f>IF(GV$2=$A85,0,IF(HLOOKUP(GV$2,Recipes!$H:$GI,'Production Calculator'!$A85+2,FALSE)=0,0,HLOOKUP(GV$2,Recipes!$H:$GI,'Production Calculator'!$A85+2,FALSE)*$AK85))+IF($AO85=GV$3,$AM85/VLOOKUP($AO85,Data!$A$50:$B$56,2,FALSE),0)</f>
        <v>0</v>
      </c>
      <c r="GW85" s="11">
        <f>IF(GW$2=$A85,0,IF(HLOOKUP(GW$2,Recipes!$H:$GI,'Production Calculator'!$A85+2,FALSE)=0,0,HLOOKUP(GW$2,Recipes!$H:$GI,'Production Calculator'!$A85+2,FALSE)*$AK85))+IF($AO85=GW$3,$AM85/VLOOKUP($AO85,Data!$A$50:$B$56,2,FALSE),0)</f>
        <v>0</v>
      </c>
      <c r="GX85" s="11">
        <f>IF(GX$2=$A85,0,IF(HLOOKUP(GX$2,Recipes!$H:$GI,'Production Calculator'!$A85+2,FALSE)=0,0,HLOOKUP(GX$2,Recipes!$H:$GI,'Production Calculator'!$A85+2,FALSE)*$AK85))+IF($AO85=GX$3,$AM85/VLOOKUP($AO85,Data!$A$50:$B$56,2,FALSE),0)</f>
        <v>0</v>
      </c>
      <c r="GY85" s="11">
        <f>IF(GY$2=$A85,0,IF(HLOOKUP(GY$2,Recipes!$H:$GI,'Production Calculator'!$A85+2,FALSE)=0,0,HLOOKUP(GY$2,Recipes!$H:$GI,'Production Calculator'!$A85+2,FALSE)*$AK85))+IF($AO85=GY$3,$AM85/VLOOKUP($AO85,Data!$A$50:$B$56,2,FALSE),0)</f>
        <v>0</v>
      </c>
      <c r="GZ85" s="11">
        <f>IF(GZ$2=$A85,0,IF(HLOOKUP(GZ$2,Recipes!$H:$GI,'Production Calculator'!$A85+2,FALSE)=0,0,HLOOKUP(GZ$2,Recipes!$H:$GI,'Production Calculator'!$A85+2,FALSE)*$AK85))+IF($AO85=GZ$3,$AM85/VLOOKUP($AO85,Data!$A$50:$B$56,2,FALSE),0)</f>
        <v>0</v>
      </c>
      <c r="HA85" s="11">
        <f>IF(HA$2=$A85,0,IF(HLOOKUP(HA$2,Recipes!$H:$GI,'Production Calculator'!$A85+2,FALSE)=0,0,HLOOKUP(HA$2,Recipes!$H:$GI,'Production Calculator'!$A85+2,FALSE)*$AK85))+IF($AO85=HA$3,$AM85/VLOOKUP($AO85,Data!$A$50:$B$56,2,FALSE),0)</f>
        <v>0</v>
      </c>
      <c r="HB85" s="11">
        <f>IF(HB$2=$A85,0,IF(HLOOKUP(HB$2,Recipes!$H:$GI,'Production Calculator'!$A85+2,FALSE)=0,0,HLOOKUP(HB$2,Recipes!$H:$GI,'Production Calculator'!$A85+2,FALSE)*$AK85))+IF($AO85=HB$3,$AM85/VLOOKUP($AO85,Data!$A$50:$B$56,2,FALSE),0)</f>
        <v>0</v>
      </c>
      <c r="HC85" s="11">
        <f>IF(HC$2=$A85,0,IF(HLOOKUP(HC$2,Recipes!$H:$GI,'Production Calculator'!$A85+2,FALSE)=0,0,HLOOKUP(HC$2,Recipes!$H:$GI,'Production Calculator'!$A85+2,FALSE)*$AK85))+IF($AO85=HC$3,$AM85/VLOOKUP($AO85,Data!$A$50:$B$56,2,FALSE),0)</f>
        <v>0</v>
      </c>
      <c r="HD85" s="11">
        <f>IF(HD$2=$A85,0,IF(HLOOKUP(HD$2,Recipes!$H:$GI,'Production Calculator'!$A85+2,FALSE)=0,0,HLOOKUP(HD$2,Recipes!$H:$GI,'Production Calculator'!$A85+2,FALSE)*$AK85))+IF($AO85=HD$3,$AM85/VLOOKUP($AO85,Data!$A$50:$B$56,2,FALSE),0)</f>
        <v>0</v>
      </c>
      <c r="HE85" s="11">
        <f>IF(HE$2=$A85,0,IF(HLOOKUP(HE$2,Recipes!$H:$GI,'Production Calculator'!$A85+2,FALSE)=0,0,HLOOKUP(HE$2,Recipes!$H:$GI,'Production Calculator'!$A85+2,FALSE)*$AK85))+IF($AO85=HE$3,$AM85/VLOOKUP($AO85,Data!$A$50:$B$56,2,FALSE),0)</f>
        <v>0</v>
      </c>
      <c r="HF85" s="11">
        <f>IF(HF$2=$A85,0,IF(HLOOKUP(HF$2,Recipes!$H:$GI,'Production Calculator'!$A85+2,FALSE)=0,0,HLOOKUP(HF$2,Recipes!$H:$GI,'Production Calculator'!$A85+2,FALSE)*$AK85))+IF($AO85=HF$3,$AM85/VLOOKUP($AO85,Data!$A$50:$B$56,2,FALSE),0)</f>
        <v>0</v>
      </c>
      <c r="HG85" s="11">
        <f>IF(HG$2=$A85,0,IF(HLOOKUP(HG$2,Recipes!$H:$GI,'Production Calculator'!$A85+2,FALSE)=0,0,HLOOKUP(HG$2,Recipes!$H:$GI,'Production Calculator'!$A85+2,FALSE)*$AK85))+IF($AO85=HG$3,$AM85/VLOOKUP($AO85,Data!$A$50:$B$56,2,FALSE),0)</f>
        <v>0</v>
      </c>
      <c r="HH85" s="11">
        <f>IF(HH$2=$A85,0,IF(HLOOKUP(HH$2,Recipes!$H:$GI,'Production Calculator'!$A85+2,FALSE)=0,0,HLOOKUP(HH$2,Recipes!$H:$GI,'Production Calculator'!$A85+2,FALSE)*$AK85))+IF($AO85=HH$3,$AM85/VLOOKUP($AO85,Data!$A$50:$B$56,2,FALSE),0)</f>
        <v>0</v>
      </c>
      <c r="HI85" s="11">
        <f>IF(HI$2=$A85,0,IF(HLOOKUP(HI$2,Recipes!$H:$GI,'Production Calculator'!$A85+2,FALSE)=0,0,HLOOKUP(HI$2,Recipes!$H:$GI,'Production Calculator'!$A85+2,FALSE)*$AK85))+IF($AO85=HI$3,$AM85/VLOOKUP($AO85,Data!$A$50:$B$56,2,FALSE),0)</f>
        <v>0</v>
      </c>
      <c r="HJ85" s="11">
        <f>IF(HJ$2=$A85,0,IF(HLOOKUP(HJ$2,Recipes!$H:$GI,'Production Calculator'!$A85+2,FALSE)=0,0,HLOOKUP(HJ$2,Recipes!$H:$GI,'Production Calculator'!$A85+2,FALSE)*$AK85))+IF($AO85=HJ$3,$AM85/VLOOKUP($AO85,Data!$A$50:$B$56,2,FALSE),0)</f>
        <v>0</v>
      </c>
      <c r="HK85" s="11">
        <f>IF(HK$2=$A85,0,IF(HLOOKUP(HK$2,Recipes!$H:$GI,'Production Calculator'!$A85+2,FALSE)=0,0,HLOOKUP(HK$2,Recipes!$H:$GI,'Production Calculator'!$A85+2,FALSE)*$AK85))+IF($AO85=HK$3,$AM85/VLOOKUP($AO85,Data!$A$50:$B$56,2,FALSE),0)</f>
        <v>0</v>
      </c>
      <c r="HL85" s="11">
        <f>IF(HL$2=$A85,0,IF(HLOOKUP(HL$2,Recipes!$H:$GI,'Production Calculator'!$A85+2,FALSE)=0,0,HLOOKUP(HL$2,Recipes!$H:$GI,'Production Calculator'!$A85+2,FALSE)*$AK85))+IF($AO85=HL$3,$AM85/VLOOKUP($AO85,Data!$A$50:$B$56,2,FALSE),0)</f>
        <v>0</v>
      </c>
      <c r="HM85" s="11">
        <f>IF(HM$2=$A85,0,IF(HLOOKUP(HM$2,Recipes!$H:$GI,'Production Calculator'!$A85+2,FALSE)=0,0,HLOOKUP(HM$2,Recipes!$H:$GI,'Production Calculator'!$A85+2,FALSE)*$AK85))+IF($AO85=HM$3,$AM85/VLOOKUP($AO85,Data!$A$50:$B$56,2,FALSE),0)</f>
        <v>0</v>
      </c>
      <c r="HN85" s="11">
        <f>IF(HN$2=$A85,0,IF(HLOOKUP(HN$2,Recipes!$H:$GI,'Production Calculator'!$A85+2,FALSE)=0,0,HLOOKUP(HN$2,Recipes!$H:$GI,'Production Calculator'!$A85+2,FALSE)*$AK85))+IF($AO85=HN$3,$AM85/VLOOKUP($AO85,Data!$A$50:$B$56,2,FALSE),0)</f>
        <v>0</v>
      </c>
      <c r="HO85" s="11">
        <f>IF(HO$2=$A85,0,IF(HLOOKUP(HO$2,Recipes!$H:$GI,'Production Calculator'!$A85+2,FALSE)=0,0,HLOOKUP(HO$2,Recipes!$H:$GI,'Production Calculator'!$A85+2,FALSE)*$AK85))+IF($AO85=HO$3,$AM85/VLOOKUP($AO85,Data!$A$50:$B$56,2,FALSE),0)</f>
        <v>0</v>
      </c>
      <c r="HP85" s="11">
        <f>IF(HP$2=$A85,0,IF(HLOOKUP(HP$2,Recipes!$H:$GI,'Production Calculator'!$A85+2,FALSE)=0,0,HLOOKUP(HP$2,Recipes!$H:$GI,'Production Calculator'!$A85+2,FALSE)*$AK85))+IF($AO85=HP$3,$AM85/VLOOKUP($AO85,Data!$A$50:$B$56,2,FALSE),0)</f>
        <v>0</v>
      </c>
      <c r="HQ85" s="11">
        <f>IF(HQ$2=$A85,0,IF(HLOOKUP(HQ$2,Recipes!$H:$GI,'Production Calculator'!$A85+2,FALSE)=0,0,HLOOKUP(HQ$2,Recipes!$H:$GI,'Production Calculator'!$A85+2,FALSE)*$AK85))+IF($AO85=HQ$3,$AM85/VLOOKUP($AO85,Data!$A$50:$B$56,2,FALSE),0)</f>
        <v>0</v>
      </c>
      <c r="HR85" s="11">
        <f>IF(HR$2=$A85,0,IF(HLOOKUP(HR$2,Recipes!$H:$GI,'Production Calculator'!$A85+2,FALSE)=0,0,HLOOKUP(HR$2,Recipes!$H:$GI,'Production Calculator'!$A85+2,FALSE)*$AK85))+IF($AO85=HR$3,$AM85/VLOOKUP($AO85,Data!$A$50:$B$56,2,FALSE),0)</f>
        <v>0</v>
      </c>
      <c r="HS85" s="121"/>
    </row>
    <row r="86" spans="1:227" x14ac:dyDescent="0.45">
      <c r="A86">
        <v>63</v>
      </c>
      <c r="B86" s="107" t="str">
        <f>VLOOKUP(A86,Recipes!A:B,2)</f>
        <v>Burner inserter</v>
      </c>
      <c r="C86" s="128">
        <v>0</v>
      </c>
      <c r="D86" s="108">
        <f>HLOOKUP(A86,$AQ$2:$HR$202,$A$202-1,FALSE)+C86</f>
        <v>0</v>
      </c>
      <c r="E86" s="127" t="s">
        <v>1</v>
      </c>
      <c r="F86" s="109">
        <f>VLOOKUP(A86,Recipes!$A$3:$G$186,6,FALSE)</f>
        <v>2</v>
      </c>
      <c r="G86" s="109">
        <f>VLOOKUP(A86,Recipes!$A$3:$G$186,7,FALSE)</f>
        <v>0</v>
      </c>
      <c r="H86" s="110">
        <f t="shared" si="167"/>
        <v>0</v>
      </c>
      <c r="I86" s="109">
        <f>VLOOKUP(E86,Data!$A$2:$C$26,3, FALSE)</f>
        <v>4</v>
      </c>
      <c r="J86" s="108">
        <v>0</v>
      </c>
      <c r="K86" s="108">
        <v>0</v>
      </c>
      <c r="L86" s="108">
        <v>0</v>
      </c>
      <c r="M86" s="150">
        <v>0</v>
      </c>
      <c r="N86" s="150">
        <v>0</v>
      </c>
      <c r="O86" s="150">
        <v>0</v>
      </c>
      <c r="P86" s="151">
        <v>0</v>
      </c>
      <c r="Q86" s="151">
        <v>0</v>
      </c>
      <c r="R86" s="151">
        <v>0</v>
      </c>
      <c r="S86">
        <f t="shared" ref="S86:S121" si="182">J86*$H86</f>
        <v>0</v>
      </c>
      <c r="T86">
        <f t="shared" ref="T86:T121" si="183">K86*$H86</f>
        <v>0</v>
      </c>
      <c r="U86">
        <f t="shared" ref="U86:U121" si="184">L86*$H86</f>
        <v>0</v>
      </c>
      <c r="V86">
        <f t="shared" ref="V86:V121" si="185">M86*$H86</f>
        <v>0</v>
      </c>
      <c r="W86">
        <f t="shared" ref="W86:W121" si="186">N86*$H86</f>
        <v>0</v>
      </c>
      <c r="X86">
        <f t="shared" ref="X86:X121" si="187">O86*$H86</f>
        <v>0</v>
      </c>
      <c r="Y86">
        <f t="shared" ref="Y86:Y121" si="188">P86*$H86</f>
        <v>0</v>
      </c>
      <c r="Z86">
        <f t="shared" ref="Z86:Z121" si="189">Q86*$H86</f>
        <v>0</v>
      </c>
      <c r="AA86">
        <f t="shared" ref="AA86:AA121" si="190">R86*$H86</f>
        <v>0</v>
      </c>
      <c r="AB86" s="111">
        <f>VLOOKUP($A86,Recipes!$A:$G,4)</f>
        <v>0.5</v>
      </c>
      <c r="AC86" s="111">
        <f>VLOOKUP($A86,Recipes!$A:$G,5)</f>
        <v>1</v>
      </c>
      <c r="AD86" s="111">
        <f t="shared" si="177"/>
        <v>2</v>
      </c>
      <c r="AE86" s="111">
        <f>VLOOKUP(E86,Data!$A$2:$F$26,5,FALSE)</f>
        <v>0</v>
      </c>
      <c r="AF86" s="111">
        <f>VLOOKUP(E86,Data!$A$2:$F$26,4,FALSE)</f>
        <v>210</v>
      </c>
      <c r="AG86" s="111">
        <f>VLOOKUP(E86,Data!$A$2:$B$26,2, FALSE)</f>
        <v>1.25</v>
      </c>
      <c r="AH86" s="111">
        <f>1+VLOOKUP($J$3,Data!$A$40:$D$48,2,FALSE)*$J86+VLOOKUP($K$3,Data!$A$40:$D$48,2,FALSE)*$K86+VLOOKUP($L$3,Data!$A$40:$D$48,2,FALSE)*$L86+VLOOKUP($M$3,Data!$A$40:$D$48,2,FALSE)*$M86+VLOOKUP($N$3,Data!$A$40:$D$48,2,FALSE)*$N86+VLOOKUP($O$3,Data!$A$40:$D$48,2,FALSE)*$O86+VLOOKUP($P$3,Data!$A$40:$D$48,2,FALSE)*$P86+VLOOKUP($Q$3,Data!$A$40:$D$48,2,FALSE)*$Q86+VLOOKUP($R$3,Data!$A$40:$D$48,2,FALSE)*$R86</f>
        <v>1</v>
      </c>
      <c r="AI86" s="111">
        <f>MAX(1+VLOOKUP($J$3,Data!$A$40:$D$48,3,FALSE)*$J86+VLOOKUP($K$3,Data!$A$40:$D$48,3,FALSE)*$K86+VLOOKUP($L$3,Data!$A$40:$D$48,3,FALSE)*$L86+VLOOKUP($M$3,Data!$A$40:$D$48,3,FALSE)*$M86+VLOOKUP($N$3,Data!$A$40:$D$48,3,FALSE)*$N86+VLOOKUP($O$3,Data!$A$40:$D$48,3,FALSE)*$O86+VLOOKUP($P$3,Data!$A$40:$D$48,3,FALSE)*$P86+VLOOKUP($Q$3,Data!$A$40:$D$48,3,FALSE)*$Q86+VLOOKUP($R$3,Data!$A$40:$D$48,3,FALSE)*$R86,0)</f>
        <v>1</v>
      </c>
      <c r="AJ86" s="111">
        <f>MAX(1-(VLOOKUP($J$3,Data!$A$40:$D$48,4,FALSE)*$J86+VLOOKUP($K$3,Data!$A$40:$D$48,4,FALSE)*$K86+VLOOKUP($L$3,Data!$A$40:$D$48,4,FALSE)*$L86+VLOOKUP($M$3,Data!$A$40:$D$48,4,FALSE)*$M86+VLOOKUP($N$3,Data!$A$40:$D$48,4,FALSE)*$N86+VLOOKUP($O$3,Data!$A$40:$D$48,4,FALSE)*$O86+VLOOKUP($P$3,Data!$A$40:$D$48,4,FALSE)*$P86+VLOOKUP($Q$3,Data!$A$40:$D$48,4,FALSE)*$Q86+VLOOKUP($R$3,Data!$A$40:$D$48,4,FALSE)*$R86),0.2)</f>
        <v>1</v>
      </c>
      <c r="AK86" s="112">
        <f t="shared" si="178"/>
        <v>0</v>
      </c>
      <c r="AL86" s="111">
        <f t="shared" si="179"/>
        <v>2.5</v>
      </c>
      <c r="AM86" s="111">
        <f t="shared" si="180"/>
        <v>0</v>
      </c>
      <c r="AN86" s="111">
        <f t="shared" si="181"/>
        <v>0</v>
      </c>
      <c r="AO86" s="131" t="s">
        <v>298</v>
      </c>
      <c r="AP86" s="11"/>
      <c r="AQ86" s="11">
        <f>IF(AQ$2=$A86,0,IF(HLOOKUP(AQ$2,Recipes!$H:$GI,'Production Calculator'!$A86+2,FALSE)=0,0,HLOOKUP(AQ$2,Recipes!$H:$GI,'Production Calculator'!$A86+2,FALSE)*$AK86))+IF($AO86=AQ$3,$AM86/VLOOKUP($AO86,Data!$A$50:$B$56,2,FALSE),0)</f>
        <v>0</v>
      </c>
      <c r="AR86" s="11">
        <f>IF(AR$2=$A86,0,IF(HLOOKUP(AR$2,Recipes!$H:$GI,'Production Calculator'!$A86+2,FALSE)=0,0,HLOOKUP(AR$2,Recipes!$H:$GI,'Production Calculator'!$A86+2,FALSE)*$AK86))+IF($AO86=AR$3,$AM86/VLOOKUP($AO86,Data!$A$50:$B$56,2,FALSE),0)</f>
        <v>0</v>
      </c>
      <c r="AS86" s="11">
        <f>IF(AS$2=$A86,0,IF(HLOOKUP(AS$2,Recipes!$H:$GI,'Production Calculator'!$A86+2,FALSE)=0,0,HLOOKUP(AS$2,Recipes!$H:$GI,'Production Calculator'!$A86+2,FALSE)*$AK86))+IF($AO86=AS$3,$AM86/VLOOKUP($AO86,Data!$A$50:$B$56,2,FALSE),0)</f>
        <v>0</v>
      </c>
      <c r="AT86" s="11">
        <f>IF(AT$2=$A86,0,IF(HLOOKUP(AT$2,Recipes!$H:$GI,'Production Calculator'!$A86+2,FALSE)=0,0,HLOOKUP(AT$2,Recipes!$H:$GI,'Production Calculator'!$A86+2,FALSE)*$AK86))+IF($AO86=AT$3,$AM86/VLOOKUP($AO86,Data!$A$50:$B$56,2,FALSE),0)</f>
        <v>0</v>
      </c>
      <c r="AU86" s="11">
        <f>IF(AU$2=$A86,0,IF(HLOOKUP(AU$2,Recipes!$H:$GI,'Production Calculator'!$A86+2,FALSE)=0,0,HLOOKUP(AU$2,Recipes!$H:$GI,'Production Calculator'!$A86+2,FALSE)*$AK86))+IF($AO86=AU$3,$AM86/VLOOKUP($AO86,Data!$A$50:$B$56,2,FALSE),0)</f>
        <v>0</v>
      </c>
      <c r="AV86" s="11">
        <f>IF(AV$2=$A86,0,IF(HLOOKUP(AV$2,Recipes!$H:$GI,'Production Calculator'!$A86+2,FALSE)=0,0,HLOOKUP(AV$2,Recipes!$H:$GI,'Production Calculator'!$A86+2,FALSE)*$AK86))+IF($AO86=AV$3,$AM86/VLOOKUP($AO86,Data!$A$50:$B$56,2,FALSE),0)</f>
        <v>0</v>
      </c>
      <c r="AW86" s="11">
        <f>IF(AW$2=$A86,0,IF(HLOOKUP(AW$2,Recipes!$H:$GI,'Production Calculator'!$A86+2,FALSE)=0,0,HLOOKUP(AW$2,Recipes!$H:$GI,'Production Calculator'!$A86+2,FALSE)*$AK86))+IF($AO86=AW$3,$AM86/VLOOKUP($AO86,Data!$A$50:$B$56,2,FALSE),0)</f>
        <v>0</v>
      </c>
      <c r="AX86" s="11">
        <f>IF(AX$2=$A86,0,IF(HLOOKUP(AX$2,Recipes!$H:$GI,'Production Calculator'!$A86+2,FALSE)=0,0,HLOOKUP(AX$2,Recipes!$H:$GI,'Production Calculator'!$A86+2,FALSE)*$AK86))+IF($AO86=AX$3,$AM86/VLOOKUP($AO86,Data!$A$50:$B$56,2,FALSE),0)</f>
        <v>0</v>
      </c>
      <c r="AY86" s="11">
        <f>IF(AY$2=$A86,0,IF(HLOOKUP(AY$2,Recipes!$H:$GI,'Production Calculator'!$A86+2,FALSE)=0,0,HLOOKUP(AY$2,Recipes!$H:$GI,'Production Calculator'!$A86+2,FALSE)*$AK86))+IF($AO86=AY$3,$AM86/VLOOKUP($AO86,Data!$A$50:$B$56,2,FALSE),0)</f>
        <v>0</v>
      </c>
      <c r="AZ86" s="11">
        <f>IF(AZ$2=$A86,0,IF(HLOOKUP(AZ$2,Recipes!$H:$GI,'Production Calculator'!$A86+2,FALSE)=0,0,HLOOKUP(AZ$2,Recipes!$H:$GI,'Production Calculator'!$A86+2,FALSE)*$AK86))+IF($AO86=AZ$3,$AM86/VLOOKUP($AO86,Data!$A$50:$B$56,2,FALSE),0)</f>
        <v>0</v>
      </c>
      <c r="BA86" s="11">
        <f>IF(BA$2=$A86,0,IF(HLOOKUP(BA$2,Recipes!$H:$GI,'Production Calculator'!$A86+2,FALSE)=0,0,HLOOKUP(BA$2,Recipes!$H:$GI,'Production Calculator'!$A86+2,FALSE)*$AK86))+IF($AO86=BA$3,$AM86/VLOOKUP($AO86,Data!$A$50:$B$56,2,FALSE),0)</f>
        <v>0</v>
      </c>
      <c r="BB86" s="11">
        <f>IF(BB$2=$A86,0,IF(HLOOKUP(BB$2,Recipes!$H:$GI,'Production Calculator'!$A86+2,FALSE)=0,0,HLOOKUP(BB$2,Recipes!$H:$GI,'Production Calculator'!$A86+2,FALSE)*$AK86))+IF($AO86=BB$3,$AM86/VLOOKUP($AO86,Data!$A$50:$B$56,2,FALSE),0)</f>
        <v>0</v>
      </c>
      <c r="BC86" s="11">
        <f>IF(BC$2=$A86,0,IF(HLOOKUP(BC$2,Recipes!$H:$GI,'Production Calculator'!$A86+2,FALSE)=0,0,HLOOKUP(BC$2,Recipes!$H:$GI,'Production Calculator'!$A86+2,FALSE)*$AK86))+IF($AO86=BC$3,$AM86/VLOOKUP($AO86,Data!$A$50:$B$56,2,FALSE),0)</f>
        <v>0</v>
      </c>
      <c r="BD86" s="11">
        <f>IF(BD$2=$A86,0,IF(HLOOKUP(BD$2,Recipes!$H:$GI,'Production Calculator'!$A86+2,FALSE)=0,0,HLOOKUP(BD$2,Recipes!$H:$GI,'Production Calculator'!$A86+2,FALSE)*$AK86))+IF($AO86=BD$3,$AM86/VLOOKUP($AO86,Data!$A$50:$B$56,2,FALSE),0)</f>
        <v>0</v>
      </c>
      <c r="BE86" s="11">
        <f>IF(BE$2=$A86,0,IF(HLOOKUP(BE$2,Recipes!$H:$GI,'Production Calculator'!$A86+2,FALSE)=0,0,HLOOKUP(BE$2,Recipes!$H:$GI,'Production Calculator'!$A86+2,FALSE)*$AK86))+IF($AO86=BE$3,$AM86/VLOOKUP($AO86,Data!$A$50:$B$56,2,FALSE),0)</f>
        <v>0</v>
      </c>
      <c r="BF86" s="11">
        <f>IF(BF$2=$A86,0,IF(HLOOKUP(BF$2,Recipes!$H:$GI,'Production Calculator'!$A86+2,FALSE)=0,0,HLOOKUP(BF$2,Recipes!$H:$GI,'Production Calculator'!$A86+2,FALSE)*$AK86))+IF($AO86=BF$3,$AM86/VLOOKUP($AO86,Data!$A$50:$B$56,2,FALSE),0)</f>
        <v>0</v>
      </c>
      <c r="BG86" s="11">
        <f>IF(BG$2=$A86,0,IF(HLOOKUP(BG$2,Recipes!$H:$GI,'Production Calculator'!$A86+2,FALSE)=0,0,HLOOKUP(BG$2,Recipes!$H:$GI,'Production Calculator'!$A86+2,FALSE)*$AK86))+IF($AO86=BG$3,$AM86/VLOOKUP($AO86,Data!$A$50:$B$56,2,FALSE),0)</f>
        <v>0</v>
      </c>
      <c r="BH86" s="11">
        <f>IF(BH$2=$A86,0,IF(HLOOKUP(BH$2,Recipes!$H:$GI,'Production Calculator'!$A86+2,FALSE)=0,0,HLOOKUP(BH$2,Recipes!$H:$GI,'Production Calculator'!$A86+2,FALSE)*$AK86))+IF($AO86=BH$3,$AM86/VLOOKUP($AO86,Data!$A$50:$B$56,2,FALSE),0)</f>
        <v>0</v>
      </c>
      <c r="BI86" s="11">
        <f>IF(BI$2=$A86,0,IF(HLOOKUP(BI$2,Recipes!$H:$GI,'Production Calculator'!$A86+2,FALSE)=0,0,HLOOKUP(BI$2,Recipes!$H:$GI,'Production Calculator'!$A86+2,FALSE)*$AK86))+IF($AO86=BI$3,$AM86/VLOOKUP($AO86,Data!$A$50:$B$56,2,FALSE),0)</f>
        <v>0</v>
      </c>
      <c r="BJ86" s="11">
        <f>IF(BJ$2=$A86,0,IF(HLOOKUP(BJ$2,Recipes!$H:$GI,'Production Calculator'!$A86+2,FALSE)=0,0,HLOOKUP(BJ$2,Recipes!$H:$GI,'Production Calculator'!$A86+2,FALSE)*$AK86))+IF($AO86=BJ$3,$AM86/VLOOKUP($AO86,Data!$A$50:$B$56,2,FALSE),0)</f>
        <v>0</v>
      </c>
      <c r="BK86" s="11">
        <f>IF(BK$2=$A86,0,IF(HLOOKUP(BK$2,Recipes!$H:$GI,'Production Calculator'!$A86+2,FALSE)=0,0,HLOOKUP(BK$2,Recipes!$H:$GI,'Production Calculator'!$A86+2,FALSE)*$AK86))+IF($AO86=BK$3,$AM86/VLOOKUP($AO86,Data!$A$50:$B$56,2,FALSE),0)</f>
        <v>0</v>
      </c>
      <c r="BL86" s="11">
        <f>IF(BL$2=$A86,0,IF(HLOOKUP(BL$2,Recipes!$H:$GI,'Production Calculator'!$A86+2,FALSE)=0,0,HLOOKUP(BL$2,Recipes!$H:$GI,'Production Calculator'!$A86+2,FALSE)*$AK86))+IF($AO86=BL$3,$AM86/VLOOKUP($AO86,Data!$A$50:$B$56,2,FALSE),0)</f>
        <v>0</v>
      </c>
      <c r="BM86" s="11">
        <f>IF(BM$2=$A86,0,IF(HLOOKUP(BM$2,Recipes!$H:$GI,'Production Calculator'!$A86+2,FALSE)=0,0,HLOOKUP(BM$2,Recipes!$H:$GI,'Production Calculator'!$A86+2,FALSE)*$AK86))+IF($AO86=BM$3,$AM86/VLOOKUP($AO86,Data!$A$50:$B$56,2,FALSE),0)</f>
        <v>0</v>
      </c>
      <c r="BN86" s="11">
        <f>IF(BN$2=$A86,0,IF(HLOOKUP(BN$2,Recipes!$H:$GI,'Production Calculator'!$A86+2,FALSE)=0,0,HLOOKUP(BN$2,Recipes!$H:$GI,'Production Calculator'!$A86+2,FALSE)*$AK86))+IF($AO86=BN$3,$AM86/VLOOKUP($AO86,Data!$A$50:$B$56,2,FALSE),0)</f>
        <v>0</v>
      </c>
      <c r="BO86" s="11">
        <f>IF(BO$2=$A86,0,IF(HLOOKUP(BO$2,Recipes!$H:$GI,'Production Calculator'!$A86+2,FALSE)=0,0,HLOOKUP(BO$2,Recipes!$H:$GI,'Production Calculator'!$A86+2,FALSE)*$AK86))+IF($AO86=BO$3,$AM86/VLOOKUP($AO86,Data!$A$50:$B$56,2,FALSE),0)</f>
        <v>0</v>
      </c>
      <c r="BP86" s="11">
        <f>IF(BP$2=$A86,0,IF(HLOOKUP(BP$2,Recipes!$H:$GI,'Production Calculator'!$A86+2,FALSE)=0,0,HLOOKUP(BP$2,Recipes!$H:$GI,'Production Calculator'!$A86+2,FALSE)*$AK86))+IF($AO86=BP$3,$AM86/VLOOKUP($AO86,Data!$A$50:$B$56,2,FALSE),0)</f>
        <v>0</v>
      </c>
      <c r="BQ86" s="11">
        <f>IF(BQ$2=$A86,0,IF(HLOOKUP(BQ$2,Recipes!$H:$GI,'Production Calculator'!$A86+2,FALSE)=0,0,HLOOKUP(BQ$2,Recipes!$H:$GI,'Production Calculator'!$A86+2,FALSE)*$AK86))+IF($AO86=BQ$3,$AM86/VLOOKUP($AO86,Data!$A$50:$B$56,2,FALSE),0)</f>
        <v>0</v>
      </c>
      <c r="BR86" s="11">
        <f>IF(BR$2=$A86,0,IF(HLOOKUP(BR$2,Recipes!$H:$GI,'Production Calculator'!$A86+2,FALSE)=0,0,HLOOKUP(BR$2,Recipes!$H:$GI,'Production Calculator'!$A86+2,FALSE)*$AK86))+IF($AO86=BR$3,$AM86/VLOOKUP($AO86,Data!$A$50:$B$56,2,FALSE),0)</f>
        <v>0</v>
      </c>
      <c r="BS86" s="11">
        <f>IF(BS$2=$A86,0,IF(HLOOKUP(BS$2,Recipes!$H:$GI,'Production Calculator'!$A86+2,FALSE)=0,0,HLOOKUP(BS$2,Recipes!$H:$GI,'Production Calculator'!$A86+2,FALSE)*$AK86))+IF($AO86=BS$3,$AM86/VLOOKUP($AO86,Data!$A$50:$B$56,2,FALSE),0)</f>
        <v>0</v>
      </c>
      <c r="BT86" s="11">
        <f>IF(BT$2=$A86,0,IF(HLOOKUP(BT$2,Recipes!$H:$GI,'Production Calculator'!$A86+2,FALSE)=0,0,HLOOKUP(BT$2,Recipes!$H:$GI,'Production Calculator'!$A86+2,FALSE)*$AK86))+IF($AO86=BT$3,$AM86/VLOOKUP($AO86,Data!$A$50:$B$56,2,FALSE),0)</f>
        <v>0</v>
      </c>
      <c r="BU86" s="11">
        <f>IF(BU$2=$A86,0,IF(HLOOKUP(BU$2,Recipes!$H:$GI,'Production Calculator'!$A86+2,FALSE)=0,0,HLOOKUP(BU$2,Recipes!$H:$GI,'Production Calculator'!$A86+2,FALSE)*$AK86))+IF($AO86=BU$3,$AM86/VLOOKUP($AO86,Data!$A$50:$B$56,2,FALSE),0)</f>
        <v>0</v>
      </c>
      <c r="BV86" s="11">
        <f>IF(BV$2=$A86,0,IF(HLOOKUP(BV$2,Recipes!$H:$GI,'Production Calculator'!$A86+2,FALSE)=0,0,HLOOKUP(BV$2,Recipes!$H:$GI,'Production Calculator'!$A86+2,FALSE)*$AK86))+IF($AO86=BV$3,$AM86/VLOOKUP($AO86,Data!$A$50:$B$56,2,FALSE),0)</f>
        <v>0</v>
      </c>
      <c r="BW86" s="11">
        <f>IF(BW$2=$A86,0,IF(HLOOKUP(BW$2,Recipes!$H:$GI,'Production Calculator'!$A86+2,FALSE)=0,0,HLOOKUP(BW$2,Recipes!$H:$GI,'Production Calculator'!$A86+2,FALSE)*$AK86))+IF($AO86=BW$3,$AM86/VLOOKUP($AO86,Data!$A$50:$B$56,2,FALSE),0)</f>
        <v>0</v>
      </c>
      <c r="BX86" s="11">
        <f>IF(BX$2=$A86,0,IF(HLOOKUP(BX$2,Recipes!$H:$GI,'Production Calculator'!$A86+2,FALSE)=0,0,HLOOKUP(BX$2,Recipes!$H:$GI,'Production Calculator'!$A86+2,FALSE)*$AK86))+IF($AO86=BX$3,$AM86/VLOOKUP($AO86,Data!$A$50:$B$56,2,FALSE),0)</f>
        <v>0</v>
      </c>
      <c r="BY86" s="11">
        <f>IF(BY$2=$A86,0,IF(HLOOKUP(BY$2,Recipes!$H:$GI,'Production Calculator'!$A86+2,FALSE)=0,0,HLOOKUP(BY$2,Recipes!$H:$GI,'Production Calculator'!$A86+2,FALSE)*$AK86))+IF($AO86=BY$3,$AM86/VLOOKUP($AO86,Data!$A$50:$B$56,2,FALSE),0)</f>
        <v>0</v>
      </c>
      <c r="BZ86" s="11">
        <f>IF(BZ$2=$A86,0,IF(HLOOKUP(BZ$2,Recipes!$H:$GI,'Production Calculator'!$A86+2,FALSE)=0,0,HLOOKUP(BZ$2,Recipes!$H:$GI,'Production Calculator'!$A86+2,FALSE)*$AK86))+IF($AO86=BZ$3,$AM86/VLOOKUP($AO86,Data!$A$50:$B$56,2,FALSE),0)</f>
        <v>0</v>
      </c>
      <c r="CA86" s="11">
        <f>IF(CA$2=$A86,0,IF(HLOOKUP(CA$2,Recipes!$H:$GI,'Production Calculator'!$A86+2,FALSE)=0,0,HLOOKUP(CA$2,Recipes!$H:$GI,'Production Calculator'!$A86+2,FALSE)*$AK86))+IF($AO86=CA$3,$AM86/VLOOKUP($AO86,Data!$A$50:$B$56,2,FALSE),0)</f>
        <v>0</v>
      </c>
      <c r="CB86" s="11">
        <f>IF(CB$2=$A86,0,IF(HLOOKUP(CB$2,Recipes!$H:$GI,'Production Calculator'!$A86+2,FALSE)=0,0,HLOOKUP(CB$2,Recipes!$H:$GI,'Production Calculator'!$A86+2,FALSE)*$AK86))+IF($AO86=CB$3,$AM86/VLOOKUP($AO86,Data!$A$50:$B$56,2,FALSE),0)</f>
        <v>0</v>
      </c>
      <c r="CC86" s="11">
        <f>IF(CC$2=$A86,0,IF(HLOOKUP(CC$2,Recipes!$H:$GI,'Production Calculator'!$A86+2,FALSE)=0,0,HLOOKUP(CC$2,Recipes!$H:$GI,'Production Calculator'!$A86+2,FALSE)*$AK86))+IF($AO86=CC$3,$AM86/VLOOKUP($AO86,Data!$A$50:$B$56,2,FALSE),0)</f>
        <v>0</v>
      </c>
      <c r="CD86" s="11">
        <f>IF(CD$2=$A86,0,IF(HLOOKUP(CD$2,Recipes!$H:$GI,'Production Calculator'!$A86+2,FALSE)=0,0,HLOOKUP(CD$2,Recipes!$H:$GI,'Production Calculator'!$A86+2,FALSE)*$AK86))+IF($AO86=CD$3,$AM86/VLOOKUP($AO86,Data!$A$50:$B$56,2,FALSE),0)</f>
        <v>0</v>
      </c>
      <c r="CE86" s="11">
        <f>IF(CE$2=$A86,0,IF(HLOOKUP(CE$2,Recipes!$H:$GI,'Production Calculator'!$A86+2,FALSE)=0,0,HLOOKUP(CE$2,Recipes!$H:$GI,'Production Calculator'!$A86+2,FALSE)*$AK86))+IF($AO86=CE$3,$AM86/VLOOKUP($AO86,Data!$A$50:$B$56,2,FALSE),0)</f>
        <v>0</v>
      </c>
      <c r="CF86" s="11">
        <f>IF(CF$2=$A86,0,IF(HLOOKUP(CF$2,Recipes!$H:$GI,'Production Calculator'!$A86+2,FALSE)=0,0,HLOOKUP(CF$2,Recipes!$H:$GI,'Production Calculator'!$A86+2,FALSE)*$AK86))+IF($AO86=CF$3,$AM86/VLOOKUP($AO86,Data!$A$50:$B$56,2,FALSE),0)</f>
        <v>0</v>
      </c>
      <c r="CG86" s="11">
        <f>IF(CG$2=$A86,0,IF(HLOOKUP(CG$2,Recipes!$H:$GI,'Production Calculator'!$A86+2,FALSE)=0,0,HLOOKUP(CG$2,Recipes!$H:$GI,'Production Calculator'!$A86+2,FALSE)*$AK86))+IF($AO86=CG$3,$AM86/VLOOKUP($AO86,Data!$A$50:$B$56,2,FALSE),0)</f>
        <v>0</v>
      </c>
      <c r="CH86" s="11">
        <f>IF(CH$2=$A86,0,IF(HLOOKUP(CH$2,Recipes!$H:$GI,'Production Calculator'!$A86+2,FALSE)=0,0,HLOOKUP(CH$2,Recipes!$H:$GI,'Production Calculator'!$A86+2,FALSE)*$AK86))+IF($AO86=CH$3,$AM86/VLOOKUP($AO86,Data!$A$50:$B$56,2,FALSE),0)</f>
        <v>0</v>
      </c>
      <c r="CI86" s="11">
        <f>IF(CI$2=$A86,0,IF(HLOOKUP(CI$2,Recipes!$H:$GI,'Production Calculator'!$A86+2,FALSE)=0,0,HLOOKUP(CI$2,Recipes!$H:$GI,'Production Calculator'!$A86+2,FALSE)*$AK86))+IF($AO86=CI$3,$AM86/VLOOKUP($AO86,Data!$A$50:$B$56,2,FALSE),0)</f>
        <v>0</v>
      </c>
      <c r="CJ86" s="11">
        <f>IF(CJ$2=$A86,0,IF(HLOOKUP(CJ$2,Recipes!$H:$GI,'Production Calculator'!$A86+2,FALSE)=0,0,HLOOKUP(CJ$2,Recipes!$H:$GI,'Production Calculator'!$A86+2,FALSE)*$AK86))+IF($AO86=CJ$3,$AM86/VLOOKUP($AO86,Data!$A$50:$B$56,2,FALSE),0)</f>
        <v>0</v>
      </c>
      <c r="CK86" s="11">
        <f>IF(CK$2=$A86,0,IF(HLOOKUP(CK$2,Recipes!$H:$GI,'Production Calculator'!$A86+2,FALSE)=0,0,HLOOKUP(CK$2,Recipes!$H:$GI,'Production Calculator'!$A86+2,FALSE)*$AK86))+IF($AO86=CK$3,$AM86/VLOOKUP($AO86,Data!$A$50:$B$56,2,FALSE),0)</f>
        <v>0</v>
      </c>
      <c r="CL86" s="11">
        <f>IF(CL$2=$A86,0,IF(HLOOKUP(CL$2,Recipes!$H:$GI,'Production Calculator'!$A86+2,FALSE)=0,0,HLOOKUP(CL$2,Recipes!$H:$GI,'Production Calculator'!$A86+2,FALSE)*$AK86))+IF($AO86=CL$3,$AM86/VLOOKUP($AO86,Data!$A$50:$B$56,2,FALSE),0)</f>
        <v>0</v>
      </c>
      <c r="CM86" s="11">
        <f>IF(CM$2=$A86,0,IF(HLOOKUP(CM$2,Recipes!$H:$GI,'Production Calculator'!$A86+2,FALSE)=0,0,HLOOKUP(CM$2,Recipes!$H:$GI,'Production Calculator'!$A86+2,FALSE)*$AK86))+IF($AO86=CM$3,$AM86/VLOOKUP($AO86,Data!$A$50:$B$56,2,FALSE),0)</f>
        <v>0</v>
      </c>
      <c r="CN86" s="11">
        <f>IF(CN$2=$A86,0,IF(HLOOKUP(CN$2,Recipes!$H:$GI,'Production Calculator'!$A86+2,FALSE)=0,0,HLOOKUP(CN$2,Recipes!$H:$GI,'Production Calculator'!$A86+2,FALSE)*$AK86))+IF($AO86=CN$3,$AM86/VLOOKUP($AO86,Data!$A$50:$B$56,2,FALSE),0)</f>
        <v>0</v>
      </c>
      <c r="CO86" s="11">
        <f>IF(CO$2=$A86,0,IF(HLOOKUP(CO$2,Recipes!$H:$GI,'Production Calculator'!$A86+2,FALSE)=0,0,HLOOKUP(CO$2,Recipes!$H:$GI,'Production Calculator'!$A86+2,FALSE)*$AK86))+IF($AO86=CO$3,$AM86/VLOOKUP($AO86,Data!$A$50:$B$56,2,FALSE),0)</f>
        <v>0</v>
      </c>
      <c r="CP86" s="11">
        <f>IF(CP$2=$A86,0,IF(HLOOKUP(CP$2,Recipes!$H:$GI,'Production Calculator'!$A86+2,FALSE)=0,0,HLOOKUP(CP$2,Recipes!$H:$GI,'Production Calculator'!$A86+2,FALSE)*$AK86))+IF($AO86=CP$3,$AM86/VLOOKUP($AO86,Data!$A$50:$B$56,2,FALSE),0)</f>
        <v>0</v>
      </c>
      <c r="CQ86" s="11">
        <f>IF(CQ$2=$A86,0,IF(HLOOKUP(CQ$2,Recipes!$H:$GI,'Production Calculator'!$A86+2,FALSE)=0,0,HLOOKUP(CQ$2,Recipes!$H:$GI,'Production Calculator'!$A86+2,FALSE)*$AK86))+IF($AO86=CQ$3,$AM86/VLOOKUP($AO86,Data!$A$50:$B$56,2,FALSE),0)</f>
        <v>0</v>
      </c>
      <c r="CR86" s="11">
        <f>IF(CR$2=$A86,0,IF(HLOOKUP(CR$2,Recipes!$H:$GI,'Production Calculator'!$A86+2,FALSE)=0,0,HLOOKUP(CR$2,Recipes!$H:$GI,'Production Calculator'!$A86+2,FALSE)*$AK86))+IF($AO86=CR$3,$AM86/VLOOKUP($AO86,Data!$A$50:$B$56,2,FALSE),0)</f>
        <v>0</v>
      </c>
      <c r="CS86" s="11">
        <f>IF(CS$2=$A86,0,IF(HLOOKUP(CS$2,Recipes!$H:$GI,'Production Calculator'!$A86+2,FALSE)=0,0,HLOOKUP(CS$2,Recipes!$H:$GI,'Production Calculator'!$A86+2,FALSE)*$AK86))+IF($AO86=CS$3,$AM86/VLOOKUP($AO86,Data!$A$50:$B$56,2,FALSE),0)</f>
        <v>0</v>
      </c>
      <c r="CT86" s="11">
        <f>IF(CT$2=$A86,0,IF(HLOOKUP(CT$2,Recipes!$H:$GI,'Production Calculator'!$A86+2,FALSE)=0,0,HLOOKUP(CT$2,Recipes!$H:$GI,'Production Calculator'!$A86+2,FALSE)*$AK86))+IF($AO86=CT$3,$AM86/VLOOKUP($AO86,Data!$A$50:$B$56,2,FALSE),0)</f>
        <v>0</v>
      </c>
      <c r="CU86" s="11">
        <f>IF(CU$2=$A86,0,IF(HLOOKUP(CU$2,Recipes!$H:$GI,'Production Calculator'!$A86+2,FALSE)=0,0,HLOOKUP(CU$2,Recipes!$H:$GI,'Production Calculator'!$A86+2,FALSE)*$AK86))+IF($AO86=CU$3,$AM86/VLOOKUP($AO86,Data!$A$50:$B$56,2,FALSE),0)</f>
        <v>0</v>
      </c>
      <c r="CV86" s="11">
        <f>IF(CV$2=$A86,0,IF(HLOOKUP(CV$2,Recipes!$H:$GI,'Production Calculator'!$A86+2,FALSE)=0,0,HLOOKUP(CV$2,Recipes!$H:$GI,'Production Calculator'!$A86+2,FALSE)*$AK86))+IF($AO86=CV$3,$AM86/VLOOKUP($AO86,Data!$A$50:$B$56,2,FALSE),0)</f>
        <v>0</v>
      </c>
      <c r="CW86" s="11">
        <f>IF(CW$2=$A86,0,IF(HLOOKUP(CW$2,Recipes!$H:$GI,'Production Calculator'!$A86+2,FALSE)=0,0,HLOOKUP(CW$2,Recipes!$H:$GI,'Production Calculator'!$A86+2,FALSE)*$AK86))+IF($AO86=CW$3,$AM86/VLOOKUP($AO86,Data!$A$50:$B$56,2,FALSE),0)</f>
        <v>0</v>
      </c>
      <c r="CX86" s="11">
        <f>IF(CX$2=$A86,0,IF(HLOOKUP(CX$2,Recipes!$H:$GI,'Production Calculator'!$A86+2,FALSE)=0,0,HLOOKUP(CX$2,Recipes!$H:$GI,'Production Calculator'!$A86+2,FALSE)*$AK86))+IF($AO86=CX$3,$AM86/VLOOKUP($AO86,Data!$A$50:$B$56,2,FALSE),0)</f>
        <v>0</v>
      </c>
      <c r="CY86" s="11">
        <f>IF(CY$2=$A86,0,IF(HLOOKUP(CY$2,Recipes!$H:$GI,'Production Calculator'!$A86+2,FALSE)=0,0,HLOOKUP(CY$2,Recipes!$H:$GI,'Production Calculator'!$A86+2,FALSE)*$AK86))+IF($AO86=CY$3,$AM86/VLOOKUP($AO86,Data!$A$50:$B$56,2,FALSE),0)</f>
        <v>0</v>
      </c>
      <c r="CZ86" s="11">
        <f>IF(CZ$2=$A86,0,IF(HLOOKUP(CZ$2,Recipes!$H:$GI,'Production Calculator'!$A86+2,FALSE)=0,0,HLOOKUP(CZ$2,Recipes!$H:$GI,'Production Calculator'!$A86+2,FALSE)*$AK86))+IF($AO86=CZ$3,$AM86/VLOOKUP($AO86,Data!$A$50:$B$56,2,FALSE),0)</f>
        <v>0</v>
      </c>
      <c r="DA86" s="11">
        <f>IF(DA$2=$A86,0,IF(HLOOKUP(DA$2,Recipes!$H:$GI,'Production Calculator'!$A86+2,FALSE)=0,0,HLOOKUP(DA$2,Recipes!$H:$GI,'Production Calculator'!$A86+2,FALSE)*$AK86))+IF($AO86=DA$3,$AM86/VLOOKUP($AO86,Data!$A$50:$B$56,2,FALSE),0)</f>
        <v>0</v>
      </c>
      <c r="DB86" s="11">
        <f>IF(DB$2=$A86,0,IF(HLOOKUP(DB$2,Recipes!$H:$GI,'Production Calculator'!$A86+2,FALSE)=0,0,HLOOKUP(DB$2,Recipes!$H:$GI,'Production Calculator'!$A86+2,FALSE)*$AK86))+IF($AO86=DB$3,$AM86/VLOOKUP($AO86,Data!$A$50:$B$56,2,FALSE),0)</f>
        <v>0</v>
      </c>
      <c r="DC86" s="11">
        <f>IF(DC$2=$A86,0,IF(HLOOKUP(DC$2,Recipes!$H:$GI,'Production Calculator'!$A86+2,FALSE)=0,0,HLOOKUP(DC$2,Recipes!$H:$GI,'Production Calculator'!$A86+2,FALSE)*$AK86))+IF($AO86=DC$3,$AM86/VLOOKUP($AO86,Data!$A$50:$B$56,2,FALSE),0)</f>
        <v>0</v>
      </c>
      <c r="DD86" s="11">
        <f>IF(DD$2=$A86,0,IF(HLOOKUP(DD$2,Recipes!$H:$GI,'Production Calculator'!$A86+2,FALSE)=0,0,HLOOKUP(DD$2,Recipes!$H:$GI,'Production Calculator'!$A86+2,FALSE)*$AK86))+IF($AO86=DD$3,$AM86/VLOOKUP($AO86,Data!$A$50:$B$56,2,FALSE),0)</f>
        <v>0</v>
      </c>
      <c r="DE86" s="11">
        <f>IF(DE$2=$A86,0,IF(HLOOKUP(DE$2,Recipes!$H:$GI,'Production Calculator'!$A86+2,FALSE)=0,0,HLOOKUP(DE$2,Recipes!$H:$GI,'Production Calculator'!$A86+2,FALSE)*$AK86))+IF($AO86=DE$3,$AM86/VLOOKUP($AO86,Data!$A$50:$B$56,2,FALSE),0)</f>
        <v>0</v>
      </c>
      <c r="DF86" s="11">
        <f>IF(DF$2=$A86,0,IF(HLOOKUP(DF$2,Recipes!$H:$GI,'Production Calculator'!$A86+2,FALSE)=0,0,HLOOKUP(DF$2,Recipes!$H:$GI,'Production Calculator'!$A86+2,FALSE)*$AK86))+IF($AO86=DF$3,$AM86/VLOOKUP($AO86,Data!$A$50:$B$56,2,FALSE),0)</f>
        <v>0</v>
      </c>
      <c r="DG86" s="11">
        <f>IF(DG$2=$A86,0,IF(HLOOKUP(DG$2,Recipes!$H:$GI,'Production Calculator'!$A86+2,FALSE)=0,0,HLOOKUP(DG$2,Recipes!$H:$GI,'Production Calculator'!$A86+2,FALSE)*$AK86))+IF($AO86=DG$3,$AM86/VLOOKUP($AO86,Data!$A$50:$B$56,2,FALSE),0)</f>
        <v>0</v>
      </c>
      <c r="DH86" s="11">
        <f>IF(DH$2=$A86,0,IF(HLOOKUP(DH$2,Recipes!$H:$GI,'Production Calculator'!$A86+2,FALSE)=0,0,HLOOKUP(DH$2,Recipes!$H:$GI,'Production Calculator'!$A86+2,FALSE)*$AK86))+IF($AO86=DH$3,$AM86/VLOOKUP($AO86,Data!$A$50:$B$56,2,FALSE),0)</f>
        <v>0</v>
      </c>
      <c r="DI86" s="11">
        <f>IF(DI$2=$A86,0,IF(HLOOKUP(DI$2,Recipes!$H:$GI,'Production Calculator'!$A86+2,FALSE)=0,0,HLOOKUP(DI$2,Recipes!$H:$GI,'Production Calculator'!$A86+2,FALSE)*$AK86))+IF($AO86=DI$3,$AM86/VLOOKUP($AO86,Data!$A$50:$B$56,2,FALSE),0)</f>
        <v>0</v>
      </c>
      <c r="DJ86" s="11">
        <f>IF(DJ$2=$A86,0,IF(HLOOKUP(DJ$2,Recipes!$H:$GI,'Production Calculator'!$A86+2,FALSE)=0,0,HLOOKUP(DJ$2,Recipes!$H:$GI,'Production Calculator'!$A86+2,FALSE)*$AK86))+IF($AO86=DJ$3,$AM86/VLOOKUP($AO86,Data!$A$50:$B$56,2,FALSE),0)</f>
        <v>0</v>
      </c>
      <c r="DK86" s="11">
        <f>IF(DK$2=$A86,0,IF(HLOOKUP(DK$2,Recipes!$H:$GI,'Production Calculator'!$A86+2,FALSE)=0,0,HLOOKUP(DK$2,Recipes!$H:$GI,'Production Calculator'!$A86+2,FALSE)*$AK86))+IF($AO86=DK$3,$AM86/VLOOKUP($AO86,Data!$A$50:$B$56,2,FALSE),0)</f>
        <v>0</v>
      </c>
      <c r="DL86" s="11">
        <f>IF(DL$2=$A86,0,IF(HLOOKUP(DL$2,Recipes!$H:$GI,'Production Calculator'!$A86+2,FALSE)=0,0,HLOOKUP(DL$2,Recipes!$H:$GI,'Production Calculator'!$A86+2,FALSE)*$AK86))+IF($AO86=DL$3,$AM86/VLOOKUP($AO86,Data!$A$50:$B$56,2,FALSE),0)</f>
        <v>0</v>
      </c>
      <c r="DM86" s="11">
        <f>IF(DM$2=$A86,0,IF(HLOOKUP(DM$2,Recipes!$H:$GI,'Production Calculator'!$A86+2,FALSE)=0,0,HLOOKUP(DM$2,Recipes!$H:$GI,'Production Calculator'!$A86+2,FALSE)*$AK86))+IF($AO86=DM$3,$AM86/VLOOKUP($AO86,Data!$A$50:$B$56,2,FALSE),0)</f>
        <v>0</v>
      </c>
      <c r="DN86" s="11">
        <f>IF(DN$2=$A86,0,IF(HLOOKUP(DN$2,Recipes!$H:$GI,'Production Calculator'!$A86+2,FALSE)=0,0,HLOOKUP(DN$2,Recipes!$H:$GI,'Production Calculator'!$A86+2,FALSE)*$AK86))+IF($AO86=DN$3,$AM86/VLOOKUP($AO86,Data!$A$50:$B$56,2,FALSE),0)</f>
        <v>0</v>
      </c>
      <c r="DO86" s="11">
        <f>IF(DO$2=$A86,0,IF(HLOOKUP(DO$2,Recipes!$H:$GI,'Production Calculator'!$A86+2,FALSE)=0,0,HLOOKUP(DO$2,Recipes!$H:$GI,'Production Calculator'!$A86+2,FALSE)*$AK86))+IF($AO86=DO$3,$AM86/VLOOKUP($AO86,Data!$A$50:$B$56,2,FALSE),0)</f>
        <v>0</v>
      </c>
      <c r="DP86" s="11">
        <f>IF(DP$2=$A86,0,IF(HLOOKUP(DP$2,Recipes!$H:$GI,'Production Calculator'!$A86+2,FALSE)=0,0,HLOOKUP(DP$2,Recipes!$H:$GI,'Production Calculator'!$A86+2,FALSE)*$AK86))+IF($AO86=DP$3,$AM86/VLOOKUP($AO86,Data!$A$50:$B$56,2,FALSE),0)</f>
        <v>0</v>
      </c>
      <c r="DQ86" s="11">
        <f>IF(DQ$2=$A86,0,IF(HLOOKUP(DQ$2,Recipes!$H:$GI,'Production Calculator'!$A86+2,FALSE)=0,0,HLOOKUP(DQ$2,Recipes!$H:$GI,'Production Calculator'!$A86+2,FALSE)*$AK86))+IF($AO86=DQ$3,$AM86/VLOOKUP($AO86,Data!$A$50:$B$56,2,FALSE),0)</f>
        <v>0</v>
      </c>
      <c r="DR86" s="11">
        <f>IF(DR$2=$A86,0,IF(HLOOKUP(DR$2,Recipes!$H:$GI,'Production Calculator'!$A86+2,FALSE)=0,0,HLOOKUP(DR$2,Recipes!$H:$GI,'Production Calculator'!$A86+2,FALSE)*$AK86))+IF($AO86=DR$3,$AM86/VLOOKUP($AO86,Data!$A$50:$B$56,2,FALSE),0)</f>
        <v>0</v>
      </c>
      <c r="DS86" s="11">
        <f>IF(DS$2=$A86,0,IF(HLOOKUP(DS$2,Recipes!$H:$GI,'Production Calculator'!$A86+2,FALSE)=0,0,HLOOKUP(DS$2,Recipes!$H:$GI,'Production Calculator'!$A86+2,FALSE)*$AK86))+IF($AO86=DS$3,$AM86/VLOOKUP($AO86,Data!$A$50:$B$56,2,FALSE),0)</f>
        <v>0</v>
      </c>
      <c r="DT86" s="11">
        <f>IF(DT$2=$A86,0,IF(HLOOKUP(DT$2,Recipes!$H:$GI,'Production Calculator'!$A86+2,FALSE)=0,0,HLOOKUP(DT$2,Recipes!$H:$GI,'Production Calculator'!$A86+2,FALSE)*$AK86))+IF($AO86=DT$3,$AM86/VLOOKUP($AO86,Data!$A$50:$B$56,2,FALSE),0)</f>
        <v>0</v>
      </c>
      <c r="DU86" s="11">
        <f>IF(DU$2=$A86,0,IF(HLOOKUP(DU$2,Recipes!$H:$GI,'Production Calculator'!$A86+2,FALSE)=0,0,HLOOKUP(DU$2,Recipes!$H:$GI,'Production Calculator'!$A86+2,FALSE)*$AK86))+IF($AO86=DU$3,$AM86/VLOOKUP($AO86,Data!$A$50:$B$56,2,FALSE),0)</f>
        <v>0</v>
      </c>
      <c r="DV86" s="11">
        <f>IF(DV$2=$A86,0,IF(HLOOKUP(DV$2,Recipes!$H:$GI,'Production Calculator'!$A86+2,FALSE)=0,0,HLOOKUP(DV$2,Recipes!$H:$GI,'Production Calculator'!$A86+2,FALSE)*$AK86))+IF($AO86=DV$3,$AM86/VLOOKUP($AO86,Data!$A$50:$B$56,2,FALSE),0)</f>
        <v>0</v>
      </c>
      <c r="DW86" s="11">
        <f>IF(DW$2=$A86,0,IF(HLOOKUP(DW$2,Recipes!$H:$GI,'Production Calculator'!$A86+2,FALSE)=0,0,HLOOKUP(DW$2,Recipes!$H:$GI,'Production Calculator'!$A86+2,FALSE)*$AK86))+IF($AO86=DW$3,$AM86/VLOOKUP($AO86,Data!$A$50:$B$56,2,FALSE),0)</f>
        <v>0</v>
      </c>
      <c r="DX86" s="11">
        <f>IF(DX$2=$A86,0,IF(HLOOKUP(DX$2,Recipes!$H:$GI,'Production Calculator'!$A86+2,FALSE)=0,0,HLOOKUP(DX$2,Recipes!$H:$GI,'Production Calculator'!$A86+2,FALSE)*$AK86))+IF($AO86=DX$3,$AM86/VLOOKUP($AO86,Data!$A$50:$B$56,2,FALSE),0)</f>
        <v>0</v>
      </c>
      <c r="DY86" s="11">
        <f>IF(DY$2=$A86,0,IF(HLOOKUP(DY$2,Recipes!$H:$GI,'Production Calculator'!$A86+2,FALSE)=0,0,HLOOKUP(DY$2,Recipes!$H:$GI,'Production Calculator'!$A86+2,FALSE)*$AK86))+IF($AO86=DY$3,$AM86/VLOOKUP($AO86,Data!$A$50:$B$56,2,FALSE),0)</f>
        <v>0</v>
      </c>
      <c r="DZ86" s="11">
        <f>IF(DZ$2=$A86,0,IF(HLOOKUP(DZ$2,Recipes!$H:$GI,'Production Calculator'!$A86+2,FALSE)=0,0,HLOOKUP(DZ$2,Recipes!$H:$GI,'Production Calculator'!$A86+2,FALSE)*$AK86))+IF($AO86=DZ$3,$AM86/VLOOKUP($AO86,Data!$A$50:$B$56,2,FALSE),0)</f>
        <v>0</v>
      </c>
      <c r="EA86" s="11">
        <f>IF(EA$2=$A86,0,IF(HLOOKUP(EA$2,Recipes!$H:$GI,'Production Calculator'!$A86+2,FALSE)=0,0,HLOOKUP(EA$2,Recipes!$H:$GI,'Production Calculator'!$A86+2,FALSE)*$AK86))+IF($AO86=EA$3,$AM86/VLOOKUP($AO86,Data!$A$50:$B$56,2,FALSE),0)</f>
        <v>0</v>
      </c>
      <c r="EB86" s="11">
        <f>IF(EB$2=$A86,0,IF(HLOOKUP(EB$2,Recipes!$H:$GI,'Production Calculator'!$A86+2,FALSE)=0,0,HLOOKUP(EB$2,Recipes!$H:$GI,'Production Calculator'!$A86+2,FALSE)*$AK86))+IF($AO86=EB$3,$AM86/VLOOKUP($AO86,Data!$A$50:$B$56,2,FALSE),0)</f>
        <v>0</v>
      </c>
      <c r="EC86" s="11">
        <f>IF(EC$2=$A86,0,IF(HLOOKUP(EC$2,Recipes!$H:$GI,'Production Calculator'!$A86+2,FALSE)=0,0,HLOOKUP(EC$2,Recipes!$H:$GI,'Production Calculator'!$A86+2,FALSE)*$AK86))+IF($AO86=EC$3,$AM86/VLOOKUP($AO86,Data!$A$50:$B$56,2,FALSE),0)</f>
        <v>0</v>
      </c>
      <c r="ED86" s="11">
        <f>IF(ED$2=$A86,0,IF(HLOOKUP(ED$2,Recipes!$H:$GI,'Production Calculator'!$A86+2,FALSE)=0,0,HLOOKUP(ED$2,Recipes!$H:$GI,'Production Calculator'!$A86+2,FALSE)*$AK86))+IF($AO86=ED$3,$AM86/VLOOKUP($AO86,Data!$A$50:$B$56,2,FALSE),0)</f>
        <v>0</v>
      </c>
      <c r="EE86" s="11">
        <f>IF(EE$2=$A86,0,IF(HLOOKUP(EE$2,Recipes!$H:$GI,'Production Calculator'!$A86+2,FALSE)=0,0,HLOOKUP(EE$2,Recipes!$H:$GI,'Production Calculator'!$A86+2,FALSE)*$AK86))+IF($AO86=EE$3,$AM86/VLOOKUP($AO86,Data!$A$50:$B$56,2,FALSE),0)</f>
        <v>0</v>
      </c>
      <c r="EF86" s="11">
        <f>IF(EF$2=$A86,0,IF(HLOOKUP(EF$2,Recipes!$H:$GI,'Production Calculator'!$A86+2,FALSE)=0,0,HLOOKUP(EF$2,Recipes!$H:$GI,'Production Calculator'!$A86+2,FALSE)*$AK86))+IF($AO86=EF$3,$AM86/VLOOKUP($AO86,Data!$A$50:$B$56,2,FALSE),0)</f>
        <v>0</v>
      </c>
      <c r="EG86" s="11">
        <f>IF(EG$2=$A86,0,IF(HLOOKUP(EG$2,Recipes!$H:$GI,'Production Calculator'!$A86+2,FALSE)=0,0,HLOOKUP(EG$2,Recipes!$H:$GI,'Production Calculator'!$A86+2,FALSE)*$AK86))+IF($AO86=EG$3,$AM86/VLOOKUP($AO86,Data!$A$50:$B$56,2,FALSE),0)</f>
        <v>0</v>
      </c>
      <c r="EH86" s="11">
        <f>IF(EH$2=$A86,0,IF(HLOOKUP(EH$2,Recipes!$H:$GI,'Production Calculator'!$A86+2,FALSE)=0,0,HLOOKUP(EH$2,Recipes!$H:$GI,'Production Calculator'!$A86+2,FALSE)*$AK86))+IF($AO86=EH$3,$AM86/VLOOKUP($AO86,Data!$A$50:$B$56,2,FALSE),0)</f>
        <v>0</v>
      </c>
      <c r="EI86" s="11">
        <f>IF(EI$2=$A86,0,IF(HLOOKUP(EI$2,Recipes!$H:$GI,'Production Calculator'!$A86+2,FALSE)=0,0,HLOOKUP(EI$2,Recipes!$H:$GI,'Production Calculator'!$A86+2,FALSE)*$AK86))+IF($AO86=EI$3,$AM86/VLOOKUP($AO86,Data!$A$50:$B$56,2,FALSE),0)</f>
        <v>0</v>
      </c>
      <c r="EJ86" s="11">
        <f>IF(EJ$2=$A86,0,IF(HLOOKUP(EJ$2,Recipes!$H:$GI,'Production Calculator'!$A86+2,FALSE)=0,0,HLOOKUP(EJ$2,Recipes!$H:$GI,'Production Calculator'!$A86+2,FALSE)*$AK86))+IF($AO86=EJ$3,$AM86/VLOOKUP($AO86,Data!$A$50:$B$56,2,FALSE),0)</f>
        <v>0</v>
      </c>
      <c r="EK86" s="11">
        <f>IF(EK$2=$A86,0,IF(HLOOKUP(EK$2,Recipes!$H:$GI,'Production Calculator'!$A86+2,FALSE)=0,0,HLOOKUP(EK$2,Recipes!$H:$GI,'Production Calculator'!$A86+2,FALSE)*$AK86))+IF($AO86=EK$3,$AM86/VLOOKUP($AO86,Data!$A$50:$B$56,2,FALSE),0)</f>
        <v>0</v>
      </c>
      <c r="EL86" s="11">
        <f>IF(EL$2=$A86,0,IF(HLOOKUP(EL$2,Recipes!$H:$GI,'Production Calculator'!$A86+2,FALSE)=0,0,HLOOKUP(EL$2,Recipes!$H:$GI,'Production Calculator'!$A86+2,FALSE)*$AK86))+IF($AO86=EL$3,$AM86/VLOOKUP($AO86,Data!$A$50:$B$56,2,FALSE),0)</f>
        <v>0</v>
      </c>
      <c r="EM86" s="11">
        <f>IF(EM$2=$A86,0,IF(HLOOKUP(EM$2,Recipes!$H:$GI,'Production Calculator'!$A86+2,FALSE)=0,0,HLOOKUP(EM$2,Recipes!$H:$GI,'Production Calculator'!$A86+2,FALSE)*$AK86))+IF($AO86=EM$3,$AM86/VLOOKUP($AO86,Data!$A$50:$B$56,2,FALSE),0)</f>
        <v>0</v>
      </c>
      <c r="EN86" s="11">
        <f>IF(EN$2=$A86,0,IF(HLOOKUP(EN$2,Recipes!$H:$GI,'Production Calculator'!$A86+2,FALSE)=0,0,HLOOKUP(EN$2,Recipes!$H:$GI,'Production Calculator'!$A86+2,FALSE)*$AK86))+IF($AO86=EN$3,$AM86/VLOOKUP($AO86,Data!$A$50:$B$56,2,FALSE),0)</f>
        <v>0</v>
      </c>
      <c r="EO86" s="11">
        <f>IF(EO$2=$A86,0,IF(HLOOKUP(EO$2,Recipes!$H:$GI,'Production Calculator'!$A86+2,FALSE)=0,0,HLOOKUP(EO$2,Recipes!$H:$GI,'Production Calculator'!$A86+2,FALSE)*$AK86))+IF($AO86=EO$3,$AM86/VLOOKUP($AO86,Data!$A$50:$B$56,2,FALSE),0)</f>
        <v>0</v>
      </c>
      <c r="EP86" s="11">
        <f>IF(EP$2=$A86,0,IF(HLOOKUP(EP$2,Recipes!$H:$GI,'Production Calculator'!$A86+2,FALSE)=0,0,HLOOKUP(EP$2,Recipes!$H:$GI,'Production Calculator'!$A86+2,FALSE)*$AK86))+IF($AO86=EP$3,$AM86/VLOOKUP($AO86,Data!$A$50:$B$56,2,FALSE),0)</f>
        <v>0</v>
      </c>
      <c r="EQ86" s="11">
        <f>IF(EQ$2=$A86,0,IF(HLOOKUP(EQ$2,Recipes!$H:$GI,'Production Calculator'!$A86+2,FALSE)=0,0,HLOOKUP(EQ$2,Recipes!$H:$GI,'Production Calculator'!$A86+2,FALSE)*$AK86))+IF($AO86=EQ$3,$AM86/VLOOKUP($AO86,Data!$A$50:$B$56,2,FALSE),0)</f>
        <v>0</v>
      </c>
      <c r="ER86" s="11">
        <f>IF(ER$2=$A86,0,IF(HLOOKUP(ER$2,Recipes!$H:$GI,'Production Calculator'!$A86+2,FALSE)=0,0,HLOOKUP(ER$2,Recipes!$H:$GI,'Production Calculator'!$A86+2,FALSE)*$AK86))+IF($AO86=ER$3,$AM86/VLOOKUP($AO86,Data!$A$50:$B$56,2,FALSE),0)</f>
        <v>0</v>
      </c>
      <c r="ES86" s="11">
        <f>IF(ES$2=$A86,0,IF(HLOOKUP(ES$2,Recipes!$H:$GI,'Production Calculator'!$A86+2,FALSE)=0,0,HLOOKUP(ES$2,Recipes!$H:$GI,'Production Calculator'!$A86+2,FALSE)*$AK86))+IF($AO86=ES$3,$AM86/VLOOKUP($AO86,Data!$A$50:$B$56,2,FALSE),0)</f>
        <v>0</v>
      </c>
      <c r="ET86" s="11">
        <f>IF(ET$2=$A86,0,IF(HLOOKUP(ET$2,Recipes!$H:$GI,'Production Calculator'!$A86+2,FALSE)=0,0,HLOOKUP(ET$2,Recipes!$H:$GI,'Production Calculator'!$A86+2,FALSE)*$AK86))+IF($AO86=ET$3,$AM86/VLOOKUP($AO86,Data!$A$50:$B$56,2,FALSE),0)</f>
        <v>0</v>
      </c>
      <c r="EU86" s="11">
        <f>IF(EU$2=$A86,0,IF(HLOOKUP(EU$2,Recipes!$H:$GI,'Production Calculator'!$A86+2,FALSE)=0,0,HLOOKUP(EU$2,Recipes!$H:$GI,'Production Calculator'!$A86+2,FALSE)*$AK86))+IF($AO86=EU$3,$AM86/VLOOKUP($AO86,Data!$A$50:$B$56,2,FALSE),0)</f>
        <v>0</v>
      </c>
      <c r="EV86" s="11">
        <f>IF(EV$2=$A86,0,IF(HLOOKUP(EV$2,Recipes!$H:$GI,'Production Calculator'!$A86+2,FALSE)=0,0,HLOOKUP(EV$2,Recipes!$H:$GI,'Production Calculator'!$A86+2,FALSE)*$AK86))+IF($AO86=EV$3,$AM86/VLOOKUP($AO86,Data!$A$50:$B$56,2,FALSE),0)</f>
        <v>0</v>
      </c>
      <c r="EW86" s="11">
        <f>IF(EW$2=$A86,0,IF(HLOOKUP(EW$2,Recipes!$H:$GI,'Production Calculator'!$A86+2,FALSE)=0,0,HLOOKUP(EW$2,Recipes!$H:$GI,'Production Calculator'!$A86+2,FALSE)*$AK86))+IF($AO86=EW$3,$AM86/VLOOKUP($AO86,Data!$A$50:$B$56,2,FALSE),0)</f>
        <v>0</v>
      </c>
      <c r="EX86" s="11">
        <f>IF(EX$2=$A86,0,IF(HLOOKUP(EX$2,Recipes!$H:$GI,'Production Calculator'!$A86+2,FALSE)=0,0,HLOOKUP(EX$2,Recipes!$H:$GI,'Production Calculator'!$A86+2,FALSE)*$AK86))+IF($AO86=EX$3,$AM86/VLOOKUP($AO86,Data!$A$50:$B$56,2,FALSE),0)</f>
        <v>0</v>
      </c>
      <c r="EY86" s="11">
        <f>IF(EY$2=$A86,0,IF(HLOOKUP(EY$2,Recipes!$H:$GI,'Production Calculator'!$A86+2,FALSE)=0,0,HLOOKUP(EY$2,Recipes!$H:$GI,'Production Calculator'!$A86+2,FALSE)*$AK86))+IF($AO86=EY$3,$AM86/VLOOKUP($AO86,Data!$A$50:$B$56,2,FALSE),0)</f>
        <v>0</v>
      </c>
      <c r="EZ86" s="11">
        <f>IF(EZ$2=$A86,0,IF(HLOOKUP(EZ$2,Recipes!$H:$GI,'Production Calculator'!$A86+2,FALSE)=0,0,HLOOKUP(EZ$2,Recipes!$H:$GI,'Production Calculator'!$A86+2,FALSE)*$AK86))+IF($AO86=EZ$3,$AM86/VLOOKUP($AO86,Data!$A$50:$B$56,2,FALSE),0)</f>
        <v>0</v>
      </c>
      <c r="FA86" s="11">
        <f>IF(FA$2=$A86,0,IF(HLOOKUP(FA$2,Recipes!$H:$GI,'Production Calculator'!$A86+2,FALSE)=0,0,HLOOKUP(FA$2,Recipes!$H:$GI,'Production Calculator'!$A86+2,FALSE)*$AK86))+IF($AO86=FA$3,$AM86/VLOOKUP($AO86,Data!$A$50:$B$56,2,FALSE),0)</f>
        <v>0</v>
      </c>
      <c r="FB86" s="11">
        <f>IF(FB$2=$A86,0,IF(HLOOKUP(FB$2,Recipes!$H:$GI,'Production Calculator'!$A86+2,FALSE)=0,0,HLOOKUP(FB$2,Recipes!$H:$GI,'Production Calculator'!$A86+2,FALSE)*$AK86))+IF($AO86=FB$3,$AM86/VLOOKUP($AO86,Data!$A$50:$B$56,2,FALSE),0)</f>
        <v>0</v>
      </c>
      <c r="FC86" s="11">
        <f>IF(FC$2=$A86,0,IF(HLOOKUP(FC$2,Recipes!$H:$GI,'Production Calculator'!$A86+2,FALSE)=0,0,HLOOKUP(FC$2,Recipes!$H:$GI,'Production Calculator'!$A86+2,FALSE)*$AK86))+IF($AO86=FC$3,$AM86/VLOOKUP($AO86,Data!$A$50:$B$56,2,FALSE),0)</f>
        <v>0</v>
      </c>
      <c r="FD86" s="11">
        <f>IF(FD$2=$A86,0,IF(HLOOKUP(FD$2,Recipes!$H:$GI,'Production Calculator'!$A86+2,FALSE)=0,0,HLOOKUP(FD$2,Recipes!$H:$GI,'Production Calculator'!$A86+2,FALSE)*$AK86))+IF($AO86=FD$3,$AM86/VLOOKUP($AO86,Data!$A$50:$B$56,2,FALSE),0)</f>
        <v>0</v>
      </c>
      <c r="FE86" s="11">
        <f>IF(FE$2=$A86,0,IF(HLOOKUP(FE$2,Recipes!$H:$GI,'Production Calculator'!$A86+2,FALSE)=0,0,HLOOKUP(FE$2,Recipes!$H:$GI,'Production Calculator'!$A86+2,FALSE)*$AK86))+IF($AO86=FE$3,$AM86/VLOOKUP($AO86,Data!$A$50:$B$56,2,FALSE),0)</f>
        <v>0</v>
      </c>
      <c r="FF86" s="11">
        <f>IF(FF$2=$A86,0,IF(HLOOKUP(FF$2,Recipes!$H:$GI,'Production Calculator'!$A86+2,FALSE)=0,0,HLOOKUP(FF$2,Recipes!$H:$GI,'Production Calculator'!$A86+2,FALSE)*$AK86))+IF($AO86=FF$3,$AM86/VLOOKUP($AO86,Data!$A$50:$B$56,2,FALSE),0)</f>
        <v>0</v>
      </c>
      <c r="FG86" s="11">
        <f>IF(FG$2=$A86,0,IF(HLOOKUP(FG$2,Recipes!$H:$GI,'Production Calculator'!$A86+2,FALSE)=0,0,HLOOKUP(FG$2,Recipes!$H:$GI,'Production Calculator'!$A86+2,FALSE)*$AK86))+IF($AO86=FG$3,$AM86/VLOOKUP($AO86,Data!$A$50:$B$56,2,FALSE),0)</f>
        <v>0</v>
      </c>
      <c r="FH86" s="11">
        <f>IF(FH$2=$A86,0,IF(HLOOKUP(FH$2,Recipes!$H:$GI,'Production Calculator'!$A86+2,FALSE)=0,0,HLOOKUP(FH$2,Recipes!$H:$GI,'Production Calculator'!$A86+2,FALSE)*$AK86))+IF($AO86=FH$3,$AM86/VLOOKUP($AO86,Data!$A$50:$B$56,2,FALSE),0)</f>
        <v>0</v>
      </c>
      <c r="FI86" s="11">
        <f>IF(FI$2=$A86,0,IF(HLOOKUP(FI$2,Recipes!$H:$GI,'Production Calculator'!$A86+2,FALSE)=0,0,HLOOKUP(FI$2,Recipes!$H:$GI,'Production Calculator'!$A86+2,FALSE)*$AK86))+IF($AO86=FI$3,$AM86/VLOOKUP($AO86,Data!$A$50:$B$56,2,FALSE),0)</f>
        <v>0</v>
      </c>
      <c r="FJ86" s="11">
        <f>IF(FJ$2=$A86,0,IF(HLOOKUP(FJ$2,Recipes!$H:$GI,'Production Calculator'!$A86+2,FALSE)=0,0,HLOOKUP(FJ$2,Recipes!$H:$GI,'Production Calculator'!$A86+2,FALSE)*$AK86))+IF($AO86=FJ$3,$AM86/VLOOKUP($AO86,Data!$A$50:$B$56,2,FALSE),0)</f>
        <v>0</v>
      </c>
      <c r="FK86" s="11">
        <f>IF(FK$2=$A86,0,IF(HLOOKUP(FK$2,Recipes!$H:$GI,'Production Calculator'!$A86+2,FALSE)=0,0,HLOOKUP(FK$2,Recipes!$H:$GI,'Production Calculator'!$A86+2,FALSE)*$AK86))+IF($AO86=FK$3,$AM86/VLOOKUP($AO86,Data!$A$50:$B$56,2,FALSE),0)</f>
        <v>0</v>
      </c>
      <c r="FL86" s="11">
        <f>IF(FL$2=$A86,0,IF(HLOOKUP(FL$2,Recipes!$H:$GI,'Production Calculator'!$A86+2,FALSE)=0,0,HLOOKUP(FL$2,Recipes!$H:$GI,'Production Calculator'!$A86+2,FALSE)*$AK86))+IF($AO86=FL$3,$AM86/VLOOKUP($AO86,Data!$A$50:$B$56,2,FALSE),0)</f>
        <v>0</v>
      </c>
      <c r="FM86" s="11">
        <f>IF(FM$2=$A86,0,IF(HLOOKUP(FM$2,Recipes!$H:$GI,'Production Calculator'!$A86+2,FALSE)=0,0,HLOOKUP(FM$2,Recipes!$H:$GI,'Production Calculator'!$A86+2,FALSE)*$AK86))+IF($AO86=FM$3,$AM86/VLOOKUP($AO86,Data!$A$50:$B$56,2,FALSE),0)</f>
        <v>0</v>
      </c>
      <c r="FN86" s="11">
        <f>IF(FN$2=$A86,0,IF(HLOOKUP(FN$2,Recipes!$H:$GI,'Production Calculator'!$A86+2,FALSE)=0,0,HLOOKUP(FN$2,Recipes!$H:$GI,'Production Calculator'!$A86+2,FALSE)*$AK86))+IF($AO86=FN$3,$AM86/VLOOKUP($AO86,Data!$A$50:$B$56,2,FALSE),0)</f>
        <v>0</v>
      </c>
      <c r="FO86" s="11">
        <f>IF(FO$2=$A86,0,IF(HLOOKUP(FO$2,Recipes!$H:$GI,'Production Calculator'!$A86+2,FALSE)=0,0,HLOOKUP(FO$2,Recipes!$H:$GI,'Production Calculator'!$A86+2,FALSE)*$AK86))+IF($AO86=FO$3,$AM86/VLOOKUP($AO86,Data!$A$50:$B$56,2,FALSE),0)</f>
        <v>0</v>
      </c>
      <c r="FP86" s="11">
        <f>IF(FP$2=$A86,0,IF(HLOOKUP(FP$2,Recipes!$H:$GI,'Production Calculator'!$A86+2,FALSE)=0,0,HLOOKUP(FP$2,Recipes!$H:$GI,'Production Calculator'!$A86+2,FALSE)*$AK86))+IF($AO86=FP$3,$AM86/VLOOKUP($AO86,Data!$A$50:$B$56,2,FALSE),0)</f>
        <v>0</v>
      </c>
      <c r="FQ86" s="11">
        <f>IF(FQ$2=$A86,0,IF(HLOOKUP(FQ$2,Recipes!$H:$GI,'Production Calculator'!$A86+2,FALSE)=0,0,HLOOKUP(FQ$2,Recipes!$H:$GI,'Production Calculator'!$A86+2,FALSE)*$AK86))+IF($AO86=FQ$3,$AM86/VLOOKUP($AO86,Data!$A$50:$B$56,2,FALSE),0)</f>
        <v>0</v>
      </c>
      <c r="FR86" s="11">
        <f>IF(FR$2=$A86,0,IF(HLOOKUP(FR$2,Recipes!$H:$GI,'Production Calculator'!$A86+2,FALSE)=0,0,HLOOKUP(FR$2,Recipes!$H:$GI,'Production Calculator'!$A86+2,FALSE)*$AK86))+IF($AO86=FR$3,$AM86/VLOOKUP($AO86,Data!$A$50:$B$56,2,FALSE),0)</f>
        <v>0</v>
      </c>
      <c r="FS86" s="11">
        <f>IF(FS$2=$A86,0,IF(HLOOKUP(FS$2,Recipes!$H:$GI,'Production Calculator'!$A86+2,FALSE)=0,0,HLOOKUP(FS$2,Recipes!$H:$GI,'Production Calculator'!$A86+2,FALSE)*$AK86))+IF($AO86=FS$3,$AM86/VLOOKUP($AO86,Data!$A$50:$B$56,2,FALSE),0)</f>
        <v>0</v>
      </c>
      <c r="FT86" s="11">
        <f>IF(FT$2=$A86,0,IF(HLOOKUP(FT$2,Recipes!$H:$GI,'Production Calculator'!$A86+2,FALSE)=0,0,HLOOKUP(FT$2,Recipes!$H:$GI,'Production Calculator'!$A86+2,FALSE)*$AK86))+IF($AO86=FT$3,$AM86/VLOOKUP($AO86,Data!$A$50:$B$56,2,FALSE),0)</f>
        <v>0</v>
      </c>
      <c r="FU86" s="11">
        <f>IF(FU$2=$A86,0,IF(HLOOKUP(FU$2,Recipes!$H:$GI,'Production Calculator'!$A86+2,FALSE)=0,0,HLOOKUP(FU$2,Recipes!$H:$GI,'Production Calculator'!$A86+2,FALSE)*$AK86))+IF($AO86=FU$3,$AM86/VLOOKUP($AO86,Data!$A$50:$B$56,2,FALSE),0)</f>
        <v>0</v>
      </c>
      <c r="FV86" s="11">
        <f>IF(FV$2=$A86,0,IF(HLOOKUP(FV$2,Recipes!$H:$GI,'Production Calculator'!$A86+2,FALSE)=0,0,HLOOKUP(FV$2,Recipes!$H:$GI,'Production Calculator'!$A86+2,FALSE)*$AK86))+IF($AO86=FV$3,$AM86/VLOOKUP($AO86,Data!$A$50:$B$56,2,FALSE),0)</f>
        <v>0</v>
      </c>
      <c r="FW86" s="11">
        <f>IF(FW$2=$A86,0,IF(HLOOKUP(FW$2,Recipes!$H:$GI,'Production Calculator'!$A86+2,FALSE)=0,0,HLOOKUP(FW$2,Recipes!$H:$GI,'Production Calculator'!$A86+2,FALSE)*$AK86))+IF($AO86=FW$3,$AM86/VLOOKUP($AO86,Data!$A$50:$B$56,2,FALSE),0)</f>
        <v>0</v>
      </c>
      <c r="FX86" s="11">
        <f>IF(FX$2=$A86,0,IF(HLOOKUP(FX$2,Recipes!$H:$GI,'Production Calculator'!$A86+2,FALSE)=0,0,HLOOKUP(FX$2,Recipes!$H:$GI,'Production Calculator'!$A86+2,FALSE)*$AK86))+IF($AO86=FX$3,$AM86/VLOOKUP($AO86,Data!$A$50:$B$56,2,FALSE),0)</f>
        <v>0</v>
      </c>
      <c r="FY86" s="11">
        <f>IF(FY$2=$A86,0,IF(HLOOKUP(FY$2,Recipes!$H:$GI,'Production Calculator'!$A86+2,FALSE)=0,0,HLOOKUP(FY$2,Recipes!$H:$GI,'Production Calculator'!$A86+2,FALSE)*$AK86))+IF($AO86=FY$3,$AM86/VLOOKUP($AO86,Data!$A$50:$B$56,2,FALSE),0)</f>
        <v>0</v>
      </c>
      <c r="FZ86" s="11">
        <f>IF(FZ$2=$A86,0,IF(HLOOKUP(FZ$2,Recipes!$H:$GI,'Production Calculator'!$A86+2,FALSE)=0,0,HLOOKUP(FZ$2,Recipes!$H:$GI,'Production Calculator'!$A86+2,FALSE)*$AK86))+IF($AO86=FZ$3,$AM86/VLOOKUP($AO86,Data!$A$50:$B$56,2,FALSE),0)</f>
        <v>0</v>
      </c>
      <c r="GA86" s="11">
        <f>IF(GA$2=$A86,0,IF(HLOOKUP(GA$2,Recipes!$H:$GI,'Production Calculator'!$A86+2,FALSE)=0,0,HLOOKUP(GA$2,Recipes!$H:$GI,'Production Calculator'!$A86+2,FALSE)*$AK86))+IF($AO86=GA$3,$AM86/VLOOKUP($AO86,Data!$A$50:$B$56,2,FALSE),0)</f>
        <v>0</v>
      </c>
      <c r="GB86" s="11">
        <f>IF(GB$2=$A86,0,IF(HLOOKUP(GB$2,Recipes!$H:$GI,'Production Calculator'!$A86+2,FALSE)=0,0,HLOOKUP(GB$2,Recipes!$H:$GI,'Production Calculator'!$A86+2,FALSE)*$AK86))+IF($AO86=GB$3,$AM86/VLOOKUP($AO86,Data!$A$50:$B$56,2,FALSE),0)</f>
        <v>0</v>
      </c>
      <c r="GC86" s="11">
        <f>IF(GC$2=$A86,0,IF(HLOOKUP(GC$2,Recipes!$H:$GI,'Production Calculator'!$A86+2,FALSE)=0,0,HLOOKUP(GC$2,Recipes!$H:$GI,'Production Calculator'!$A86+2,FALSE)*$AK86))+IF($AO86=GC$3,$AM86/VLOOKUP($AO86,Data!$A$50:$B$56,2,FALSE),0)</f>
        <v>0</v>
      </c>
      <c r="GD86" s="11">
        <f>IF(GD$2=$A86,0,IF(HLOOKUP(GD$2,Recipes!$H:$GI,'Production Calculator'!$A86+2,FALSE)=0,0,HLOOKUP(GD$2,Recipes!$H:$GI,'Production Calculator'!$A86+2,FALSE)*$AK86))+IF($AO86=GD$3,$AM86/VLOOKUP($AO86,Data!$A$50:$B$56,2,FALSE),0)</f>
        <v>0</v>
      </c>
      <c r="GE86" s="11">
        <f>IF(GE$2=$A86,0,IF(HLOOKUP(GE$2,Recipes!$H:$GI,'Production Calculator'!$A86+2,FALSE)=0,0,HLOOKUP(GE$2,Recipes!$H:$GI,'Production Calculator'!$A86+2,FALSE)*$AK86))+IF($AO86=GE$3,$AM86/VLOOKUP($AO86,Data!$A$50:$B$56,2,FALSE),0)</f>
        <v>0</v>
      </c>
      <c r="GF86" s="11">
        <f>IF(GF$2=$A86,0,IF(HLOOKUP(GF$2,Recipes!$H:$GI,'Production Calculator'!$A86+2,FALSE)=0,0,HLOOKUP(GF$2,Recipes!$H:$GI,'Production Calculator'!$A86+2,FALSE)*$AK86))+IF($AO86=GF$3,$AM86/VLOOKUP($AO86,Data!$A$50:$B$56,2,FALSE),0)</f>
        <v>0</v>
      </c>
      <c r="GG86" s="11">
        <f>IF(GG$2=$A86,0,IF(HLOOKUP(GG$2,Recipes!$H:$GI,'Production Calculator'!$A86+2,FALSE)=0,0,HLOOKUP(GG$2,Recipes!$H:$GI,'Production Calculator'!$A86+2,FALSE)*$AK86))+IF($AO86=GG$3,$AM86/VLOOKUP($AO86,Data!$A$50:$B$56,2,FALSE),0)</f>
        <v>0</v>
      </c>
      <c r="GH86" s="11">
        <f>IF(GH$2=$A86,0,IF(HLOOKUP(GH$2,Recipes!$H:$GI,'Production Calculator'!$A86+2,FALSE)=0,0,HLOOKUP(GH$2,Recipes!$H:$GI,'Production Calculator'!$A86+2,FALSE)*$AK86))+IF($AO86=GH$3,$AM86/VLOOKUP($AO86,Data!$A$50:$B$56,2,FALSE),0)</f>
        <v>0</v>
      </c>
      <c r="GI86" s="11">
        <f>IF(GI$2=$A86,0,IF(HLOOKUP(GI$2,Recipes!$H:$GI,'Production Calculator'!$A86+2,FALSE)=0,0,HLOOKUP(GI$2,Recipes!$H:$GI,'Production Calculator'!$A86+2,FALSE)*$AK86))+IF($AO86=GI$3,$AM86/VLOOKUP($AO86,Data!$A$50:$B$56,2,FALSE),0)</f>
        <v>0</v>
      </c>
      <c r="GJ86" s="11">
        <f>IF(GJ$2=$A86,0,IF(HLOOKUP(GJ$2,Recipes!$H:$GI,'Production Calculator'!$A86+2,FALSE)=0,0,HLOOKUP(GJ$2,Recipes!$H:$GI,'Production Calculator'!$A86+2,FALSE)*$AK86))+IF($AO86=GJ$3,$AM86/VLOOKUP($AO86,Data!$A$50:$B$56,2,FALSE),0)</f>
        <v>0</v>
      </c>
      <c r="GK86" s="11">
        <f>IF(GK$2=$A86,0,IF(HLOOKUP(GK$2,Recipes!$H:$GI,'Production Calculator'!$A86+2,FALSE)=0,0,HLOOKUP(GK$2,Recipes!$H:$GI,'Production Calculator'!$A86+2,FALSE)*$AK86))+IF($AO86=GK$3,$AM86/VLOOKUP($AO86,Data!$A$50:$B$56,2,FALSE),0)</f>
        <v>0</v>
      </c>
      <c r="GL86" s="11">
        <f>IF(GL$2=$A86,0,IF(HLOOKUP(GL$2,Recipes!$H:$GI,'Production Calculator'!$A86+2,FALSE)=0,0,HLOOKUP(GL$2,Recipes!$H:$GI,'Production Calculator'!$A86+2,FALSE)*$AK86))+IF($AO86=GL$3,$AM86/VLOOKUP($AO86,Data!$A$50:$B$56,2,FALSE),0)</f>
        <v>0</v>
      </c>
      <c r="GM86" s="11">
        <f>IF(GM$2=$A86,0,IF(HLOOKUP(GM$2,Recipes!$H:$GI,'Production Calculator'!$A86+2,FALSE)=0,0,HLOOKUP(GM$2,Recipes!$H:$GI,'Production Calculator'!$A86+2,FALSE)*$AK86))+IF($AO86=GM$3,$AM86/VLOOKUP($AO86,Data!$A$50:$B$56,2,FALSE),0)</f>
        <v>0</v>
      </c>
      <c r="GN86" s="11">
        <f>IF(GN$2=$A86,0,IF(HLOOKUP(GN$2,Recipes!$H:$GI,'Production Calculator'!$A86+2,FALSE)=0,0,HLOOKUP(GN$2,Recipes!$H:$GI,'Production Calculator'!$A86+2,FALSE)*$AK86))+IF($AO86=GN$3,$AM86/VLOOKUP($AO86,Data!$A$50:$B$56,2,FALSE),0)</f>
        <v>0</v>
      </c>
      <c r="GO86" s="11">
        <f>IF(GO$2=$A86,0,IF(HLOOKUP(GO$2,Recipes!$H:$GI,'Production Calculator'!$A86+2,FALSE)=0,0,HLOOKUP(GO$2,Recipes!$H:$GI,'Production Calculator'!$A86+2,FALSE)*$AK86))+IF($AO86=GO$3,$AM86/VLOOKUP($AO86,Data!$A$50:$B$56,2,FALSE),0)</f>
        <v>0</v>
      </c>
      <c r="GP86" s="11">
        <f>IF(GP$2=$A86,0,IF(HLOOKUP(GP$2,Recipes!$H:$GI,'Production Calculator'!$A86+2,FALSE)=0,0,HLOOKUP(GP$2,Recipes!$H:$GI,'Production Calculator'!$A86+2,FALSE)*$AK86))+IF($AO86=GP$3,$AM86/VLOOKUP($AO86,Data!$A$50:$B$56,2,FALSE),0)</f>
        <v>0</v>
      </c>
      <c r="GQ86" s="11">
        <f>IF(GQ$2=$A86,0,IF(HLOOKUP(GQ$2,Recipes!$H:$GI,'Production Calculator'!$A86+2,FALSE)=0,0,HLOOKUP(GQ$2,Recipes!$H:$GI,'Production Calculator'!$A86+2,FALSE)*$AK86))+IF($AO86=GQ$3,$AM86/VLOOKUP($AO86,Data!$A$50:$B$56,2,FALSE),0)</f>
        <v>0</v>
      </c>
      <c r="GR86" s="11">
        <f>IF(GR$2=$A86,0,IF(HLOOKUP(GR$2,Recipes!$H:$GI,'Production Calculator'!$A86+2,FALSE)=0,0,HLOOKUP(GR$2,Recipes!$H:$GI,'Production Calculator'!$A86+2,FALSE)*$AK86))+IF($AO86=GR$3,$AM86/VLOOKUP($AO86,Data!$A$50:$B$56,2,FALSE),0)</f>
        <v>0</v>
      </c>
      <c r="GS86" s="11">
        <f>IF(GS$2=$A86,0,IF(HLOOKUP(GS$2,Recipes!$H:$GI,'Production Calculator'!$A86+2,FALSE)=0,0,HLOOKUP(GS$2,Recipes!$H:$GI,'Production Calculator'!$A86+2,FALSE)*$AK86))+IF($AO86=GS$3,$AM86/VLOOKUP($AO86,Data!$A$50:$B$56,2,FALSE),0)</f>
        <v>0</v>
      </c>
      <c r="GT86" s="11">
        <f>IF(GT$2=$A86,0,IF(HLOOKUP(GT$2,Recipes!$H:$GI,'Production Calculator'!$A86+2,FALSE)=0,0,HLOOKUP(GT$2,Recipes!$H:$GI,'Production Calculator'!$A86+2,FALSE)*$AK86))+IF($AO86=GT$3,$AM86/VLOOKUP($AO86,Data!$A$50:$B$56,2,FALSE),0)</f>
        <v>0</v>
      </c>
      <c r="GU86" s="11">
        <f>IF(GU$2=$A86,0,IF(HLOOKUP(GU$2,Recipes!$H:$GI,'Production Calculator'!$A86+2,FALSE)=0,0,HLOOKUP(GU$2,Recipes!$H:$GI,'Production Calculator'!$A86+2,FALSE)*$AK86))+IF($AO86=GU$3,$AM86/VLOOKUP($AO86,Data!$A$50:$B$56,2,FALSE),0)</f>
        <v>0</v>
      </c>
      <c r="GV86" s="11">
        <f>IF(GV$2=$A86,0,IF(HLOOKUP(GV$2,Recipes!$H:$GI,'Production Calculator'!$A86+2,FALSE)=0,0,HLOOKUP(GV$2,Recipes!$H:$GI,'Production Calculator'!$A86+2,FALSE)*$AK86))+IF($AO86=GV$3,$AM86/VLOOKUP($AO86,Data!$A$50:$B$56,2,FALSE),0)</f>
        <v>0</v>
      </c>
      <c r="GW86" s="11">
        <f>IF(GW$2=$A86,0,IF(HLOOKUP(GW$2,Recipes!$H:$GI,'Production Calculator'!$A86+2,FALSE)=0,0,HLOOKUP(GW$2,Recipes!$H:$GI,'Production Calculator'!$A86+2,FALSE)*$AK86))+IF($AO86=GW$3,$AM86/VLOOKUP($AO86,Data!$A$50:$B$56,2,FALSE),0)</f>
        <v>0</v>
      </c>
      <c r="GX86" s="11">
        <f>IF(GX$2=$A86,0,IF(HLOOKUP(GX$2,Recipes!$H:$GI,'Production Calculator'!$A86+2,FALSE)=0,0,HLOOKUP(GX$2,Recipes!$H:$GI,'Production Calculator'!$A86+2,FALSE)*$AK86))+IF($AO86=GX$3,$AM86/VLOOKUP($AO86,Data!$A$50:$B$56,2,FALSE),0)</f>
        <v>0</v>
      </c>
      <c r="GY86" s="11">
        <f>IF(GY$2=$A86,0,IF(HLOOKUP(GY$2,Recipes!$H:$GI,'Production Calculator'!$A86+2,FALSE)=0,0,HLOOKUP(GY$2,Recipes!$H:$GI,'Production Calculator'!$A86+2,FALSE)*$AK86))+IF($AO86=GY$3,$AM86/VLOOKUP($AO86,Data!$A$50:$B$56,2,FALSE),0)</f>
        <v>0</v>
      </c>
      <c r="GZ86" s="11">
        <f>IF(GZ$2=$A86,0,IF(HLOOKUP(GZ$2,Recipes!$H:$GI,'Production Calculator'!$A86+2,FALSE)=0,0,HLOOKUP(GZ$2,Recipes!$H:$GI,'Production Calculator'!$A86+2,FALSE)*$AK86))+IF($AO86=GZ$3,$AM86/VLOOKUP($AO86,Data!$A$50:$B$56,2,FALSE),0)</f>
        <v>0</v>
      </c>
      <c r="HA86" s="11">
        <f>IF(HA$2=$A86,0,IF(HLOOKUP(HA$2,Recipes!$H:$GI,'Production Calculator'!$A86+2,FALSE)=0,0,HLOOKUP(HA$2,Recipes!$H:$GI,'Production Calculator'!$A86+2,FALSE)*$AK86))+IF($AO86=HA$3,$AM86/VLOOKUP($AO86,Data!$A$50:$B$56,2,FALSE),0)</f>
        <v>0</v>
      </c>
      <c r="HB86" s="11">
        <f>IF(HB$2=$A86,0,IF(HLOOKUP(HB$2,Recipes!$H:$GI,'Production Calculator'!$A86+2,FALSE)=0,0,HLOOKUP(HB$2,Recipes!$H:$GI,'Production Calculator'!$A86+2,FALSE)*$AK86))+IF($AO86=HB$3,$AM86/VLOOKUP($AO86,Data!$A$50:$B$56,2,FALSE),0)</f>
        <v>0</v>
      </c>
      <c r="HC86" s="11">
        <f>IF(HC$2=$A86,0,IF(HLOOKUP(HC$2,Recipes!$H:$GI,'Production Calculator'!$A86+2,FALSE)=0,0,HLOOKUP(HC$2,Recipes!$H:$GI,'Production Calculator'!$A86+2,FALSE)*$AK86))+IF($AO86=HC$3,$AM86/VLOOKUP($AO86,Data!$A$50:$B$56,2,FALSE),0)</f>
        <v>0</v>
      </c>
      <c r="HD86" s="11">
        <f>IF(HD$2=$A86,0,IF(HLOOKUP(HD$2,Recipes!$H:$GI,'Production Calculator'!$A86+2,FALSE)=0,0,HLOOKUP(HD$2,Recipes!$H:$GI,'Production Calculator'!$A86+2,FALSE)*$AK86))+IF($AO86=HD$3,$AM86/VLOOKUP($AO86,Data!$A$50:$B$56,2,FALSE),0)</f>
        <v>0</v>
      </c>
      <c r="HE86" s="11">
        <f>IF(HE$2=$A86,0,IF(HLOOKUP(HE$2,Recipes!$H:$GI,'Production Calculator'!$A86+2,FALSE)=0,0,HLOOKUP(HE$2,Recipes!$H:$GI,'Production Calculator'!$A86+2,FALSE)*$AK86))+IF($AO86=HE$3,$AM86/VLOOKUP($AO86,Data!$A$50:$B$56,2,FALSE),0)</f>
        <v>0</v>
      </c>
      <c r="HF86" s="11">
        <f>IF(HF$2=$A86,0,IF(HLOOKUP(HF$2,Recipes!$H:$GI,'Production Calculator'!$A86+2,FALSE)=0,0,HLOOKUP(HF$2,Recipes!$H:$GI,'Production Calculator'!$A86+2,FALSE)*$AK86))+IF($AO86=HF$3,$AM86/VLOOKUP($AO86,Data!$A$50:$B$56,2,FALSE),0)</f>
        <v>0</v>
      </c>
      <c r="HG86" s="11">
        <f>IF(HG$2=$A86,0,IF(HLOOKUP(HG$2,Recipes!$H:$GI,'Production Calculator'!$A86+2,FALSE)=0,0,HLOOKUP(HG$2,Recipes!$H:$GI,'Production Calculator'!$A86+2,FALSE)*$AK86))+IF($AO86=HG$3,$AM86/VLOOKUP($AO86,Data!$A$50:$B$56,2,FALSE),0)</f>
        <v>0</v>
      </c>
      <c r="HH86" s="11">
        <f>IF(HH$2=$A86,0,IF(HLOOKUP(HH$2,Recipes!$H:$GI,'Production Calculator'!$A86+2,FALSE)=0,0,HLOOKUP(HH$2,Recipes!$H:$GI,'Production Calculator'!$A86+2,FALSE)*$AK86))+IF($AO86=HH$3,$AM86/VLOOKUP($AO86,Data!$A$50:$B$56,2,FALSE),0)</f>
        <v>0</v>
      </c>
      <c r="HI86" s="11">
        <f>IF(HI$2=$A86,0,IF(HLOOKUP(HI$2,Recipes!$H:$GI,'Production Calculator'!$A86+2,FALSE)=0,0,HLOOKUP(HI$2,Recipes!$H:$GI,'Production Calculator'!$A86+2,FALSE)*$AK86))+IF($AO86=HI$3,$AM86/VLOOKUP($AO86,Data!$A$50:$B$56,2,FALSE),0)</f>
        <v>0</v>
      </c>
      <c r="HJ86" s="11">
        <f>IF(HJ$2=$A86,0,IF(HLOOKUP(HJ$2,Recipes!$H:$GI,'Production Calculator'!$A86+2,FALSE)=0,0,HLOOKUP(HJ$2,Recipes!$H:$GI,'Production Calculator'!$A86+2,FALSE)*$AK86))+IF($AO86=HJ$3,$AM86/VLOOKUP($AO86,Data!$A$50:$B$56,2,FALSE),0)</f>
        <v>0</v>
      </c>
      <c r="HK86" s="11">
        <f>IF(HK$2=$A86,0,IF(HLOOKUP(HK$2,Recipes!$H:$GI,'Production Calculator'!$A86+2,FALSE)=0,0,HLOOKUP(HK$2,Recipes!$H:$GI,'Production Calculator'!$A86+2,FALSE)*$AK86))+IF($AO86=HK$3,$AM86/VLOOKUP($AO86,Data!$A$50:$B$56,2,FALSE),0)</f>
        <v>0</v>
      </c>
      <c r="HL86" s="11">
        <f>IF(HL$2=$A86,0,IF(HLOOKUP(HL$2,Recipes!$H:$GI,'Production Calculator'!$A86+2,FALSE)=0,0,HLOOKUP(HL$2,Recipes!$H:$GI,'Production Calculator'!$A86+2,FALSE)*$AK86))+IF($AO86=HL$3,$AM86/VLOOKUP($AO86,Data!$A$50:$B$56,2,FALSE),0)</f>
        <v>0</v>
      </c>
      <c r="HM86" s="11">
        <f>IF(HM$2=$A86,0,IF(HLOOKUP(HM$2,Recipes!$H:$GI,'Production Calculator'!$A86+2,FALSE)=0,0,HLOOKUP(HM$2,Recipes!$H:$GI,'Production Calculator'!$A86+2,FALSE)*$AK86))+IF($AO86=HM$3,$AM86/VLOOKUP($AO86,Data!$A$50:$B$56,2,FALSE),0)</f>
        <v>0</v>
      </c>
      <c r="HN86" s="11">
        <f>IF(HN$2=$A86,0,IF(HLOOKUP(HN$2,Recipes!$H:$GI,'Production Calculator'!$A86+2,FALSE)=0,0,HLOOKUP(HN$2,Recipes!$H:$GI,'Production Calculator'!$A86+2,FALSE)*$AK86))+IF($AO86=HN$3,$AM86/VLOOKUP($AO86,Data!$A$50:$B$56,2,FALSE),0)</f>
        <v>0</v>
      </c>
      <c r="HO86" s="11">
        <f>IF(HO$2=$A86,0,IF(HLOOKUP(HO$2,Recipes!$H:$GI,'Production Calculator'!$A86+2,FALSE)=0,0,HLOOKUP(HO$2,Recipes!$H:$GI,'Production Calculator'!$A86+2,FALSE)*$AK86))+IF($AO86=HO$3,$AM86/VLOOKUP($AO86,Data!$A$50:$B$56,2,FALSE),0)</f>
        <v>0</v>
      </c>
      <c r="HP86" s="11">
        <f>IF(HP$2=$A86,0,IF(HLOOKUP(HP$2,Recipes!$H:$GI,'Production Calculator'!$A86+2,FALSE)=0,0,HLOOKUP(HP$2,Recipes!$H:$GI,'Production Calculator'!$A86+2,FALSE)*$AK86))+IF($AO86=HP$3,$AM86/VLOOKUP($AO86,Data!$A$50:$B$56,2,FALSE),0)</f>
        <v>0</v>
      </c>
      <c r="HQ86" s="11">
        <f>IF(HQ$2=$A86,0,IF(HLOOKUP(HQ$2,Recipes!$H:$GI,'Production Calculator'!$A86+2,FALSE)=0,0,HLOOKUP(HQ$2,Recipes!$H:$GI,'Production Calculator'!$A86+2,FALSE)*$AK86))+IF($AO86=HQ$3,$AM86/VLOOKUP($AO86,Data!$A$50:$B$56,2,FALSE),0)</f>
        <v>0</v>
      </c>
      <c r="HR86" s="11">
        <f>IF(HR$2=$A86,0,IF(HLOOKUP(HR$2,Recipes!$H:$GI,'Production Calculator'!$A86+2,FALSE)=0,0,HLOOKUP(HR$2,Recipes!$H:$GI,'Production Calculator'!$A86+2,FALSE)*$AK86))+IF($AO86=HR$3,$AM86/VLOOKUP($AO86,Data!$A$50:$B$56,2,FALSE),0)</f>
        <v>0</v>
      </c>
      <c r="HS86" s="121"/>
    </row>
    <row r="87" spans="1:227" x14ac:dyDescent="0.45">
      <c r="A87">
        <v>64</v>
      </c>
      <c r="B87" s="107" t="str">
        <f>VLOOKUP(A87,Recipes!A:B,2)</f>
        <v>Construction robot</v>
      </c>
      <c r="C87" s="128">
        <v>0</v>
      </c>
      <c r="D87" s="108">
        <f>HLOOKUP(A87,$AQ$2:$HR$202,$A$202-1,FALSE)+C87</f>
        <v>0</v>
      </c>
      <c r="E87" s="127" t="s">
        <v>1</v>
      </c>
      <c r="F87" s="109">
        <f>VLOOKUP(A87,Recipes!$A$3:$G$186,6,FALSE)</f>
        <v>2</v>
      </c>
      <c r="G87" s="109">
        <f>VLOOKUP(A87,Recipes!$A$3:$G$186,7,FALSE)</f>
        <v>0</v>
      </c>
      <c r="H87" s="110">
        <f t="shared" si="167"/>
        <v>0</v>
      </c>
      <c r="I87" s="109">
        <f>VLOOKUP(E87,Data!$A$2:$C$26,3, FALSE)</f>
        <v>4</v>
      </c>
      <c r="J87" s="108">
        <v>0</v>
      </c>
      <c r="K87" s="108">
        <v>0</v>
      </c>
      <c r="L87" s="108">
        <v>0</v>
      </c>
      <c r="M87" s="150">
        <v>0</v>
      </c>
      <c r="N87" s="150">
        <v>0</v>
      </c>
      <c r="O87" s="150">
        <v>0</v>
      </c>
      <c r="P87" s="151">
        <v>0</v>
      </c>
      <c r="Q87" s="151">
        <v>0</v>
      </c>
      <c r="R87" s="151">
        <v>0</v>
      </c>
      <c r="S87">
        <f t="shared" si="182"/>
        <v>0</v>
      </c>
      <c r="T87">
        <f t="shared" si="183"/>
        <v>0</v>
      </c>
      <c r="U87">
        <f t="shared" si="184"/>
        <v>0</v>
      </c>
      <c r="V87">
        <f t="shared" si="185"/>
        <v>0</v>
      </c>
      <c r="W87">
        <f t="shared" si="186"/>
        <v>0</v>
      </c>
      <c r="X87">
        <f t="shared" si="187"/>
        <v>0</v>
      </c>
      <c r="Y87">
        <f t="shared" si="188"/>
        <v>0</v>
      </c>
      <c r="Z87">
        <f t="shared" si="189"/>
        <v>0</v>
      </c>
      <c r="AA87">
        <f t="shared" si="190"/>
        <v>0</v>
      </c>
      <c r="AB87" s="111">
        <f>VLOOKUP($A87,Recipes!$A:$G,4)</f>
        <v>0.5</v>
      </c>
      <c r="AC87" s="111">
        <f>VLOOKUP($A87,Recipes!$A:$G,5)</f>
        <v>1</v>
      </c>
      <c r="AD87" s="111">
        <f t="shared" si="177"/>
        <v>2</v>
      </c>
      <c r="AE87" s="111">
        <f>VLOOKUP(E87,Data!$A$2:$F$26,5,FALSE)</f>
        <v>0</v>
      </c>
      <c r="AF87" s="111">
        <f>VLOOKUP(E87,Data!$A$2:$F$26,4,FALSE)</f>
        <v>210</v>
      </c>
      <c r="AG87" s="111">
        <f>VLOOKUP(E87,Data!$A$2:$B$26,2, FALSE)</f>
        <v>1.25</v>
      </c>
      <c r="AH87" s="111">
        <f>1+VLOOKUP($J$3,Data!$A$40:$D$48,2,FALSE)*$J87+VLOOKUP($K$3,Data!$A$40:$D$48,2,FALSE)*$K87+VLOOKUP($L$3,Data!$A$40:$D$48,2,FALSE)*$L87+VLOOKUP($M$3,Data!$A$40:$D$48,2,FALSE)*$M87+VLOOKUP($N$3,Data!$A$40:$D$48,2,FALSE)*$N87+VLOOKUP($O$3,Data!$A$40:$D$48,2,FALSE)*$O87+VLOOKUP($P$3,Data!$A$40:$D$48,2,FALSE)*$P87+VLOOKUP($Q$3,Data!$A$40:$D$48,2,FALSE)*$Q87+VLOOKUP($R$3,Data!$A$40:$D$48,2,FALSE)*$R87</f>
        <v>1</v>
      </c>
      <c r="AI87" s="111">
        <f>MAX(1+VLOOKUP($J$3,Data!$A$40:$D$48,3,FALSE)*$J87+VLOOKUP($K$3,Data!$A$40:$D$48,3,FALSE)*$K87+VLOOKUP($L$3,Data!$A$40:$D$48,3,FALSE)*$L87+VLOOKUP($M$3,Data!$A$40:$D$48,3,FALSE)*$M87+VLOOKUP($N$3,Data!$A$40:$D$48,3,FALSE)*$N87+VLOOKUP($O$3,Data!$A$40:$D$48,3,FALSE)*$O87+VLOOKUP($P$3,Data!$A$40:$D$48,3,FALSE)*$P87+VLOOKUP($Q$3,Data!$A$40:$D$48,3,FALSE)*$Q87+VLOOKUP($R$3,Data!$A$40:$D$48,3,FALSE)*$R87,0)</f>
        <v>1</v>
      </c>
      <c r="AJ87" s="111">
        <f>MAX(1-(VLOOKUP($J$3,Data!$A$40:$D$48,4,FALSE)*$J87+VLOOKUP($K$3,Data!$A$40:$D$48,4,FALSE)*$K87+VLOOKUP($L$3,Data!$A$40:$D$48,4,FALSE)*$L87+VLOOKUP($M$3,Data!$A$40:$D$48,4,FALSE)*$M87+VLOOKUP($N$3,Data!$A$40:$D$48,4,FALSE)*$N87+VLOOKUP($O$3,Data!$A$40:$D$48,4,FALSE)*$O87+VLOOKUP($P$3,Data!$A$40:$D$48,4,FALSE)*$P87+VLOOKUP($Q$3,Data!$A$40:$D$48,4,FALSE)*$Q87+VLOOKUP($R$3,Data!$A$40:$D$48,4,FALSE)*$R87),0.2)</f>
        <v>1</v>
      </c>
      <c r="AK87" s="112">
        <f t="shared" si="178"/>
        <v>0</v>
      </c>
      <c r="AL87" s="111">
        <f t="shared" si="179"/>
        <v>2.5</v>
      </c>
      <c r="AM87" s="111">
        <f t="shared" si="180"/>
        <v>0</v>
      </c>
      <c r="AN87" s="111">
        <f t="shared" si="181"/>
        <v>0</v>
      </c>
      <c r="AO87" s="131" t="s">
        <v>298</v>
      </c>
      <c r="AP87" s="11"/>
      <c r="AQ87" s="11">
        <f>IF(AQ$2=$A87,0,IF(HLOOKUP(AQ$2,Recipes!$H:$GI,'Production Calculator'!$A87+2,FALSE)=0,0,HLOOKUP(AQ$2,Recipes!$H:$GI,'Production Calculator'!$A87+2,FALSE)*$AK87))+IF($AO87=AQ$3,$AM87/VLOOKUP($AO87,Data!$A$50:$B$56,2,FALSE),0)</f>
        <v>0</v>
      </c>
      <c r="AR87" s="11">
        <f>IF(AR$2=$A87,0,IF(HLOOKUP(AR$2,Recipes!$H:$GI,'Production Calculator'!$A87+2,FALSE)=0,0,HLOOKUP(AR$2,Recipes!$H:$GI,'Production Calculator'!$A87+2,FALSE)*$AK87))+IF($AO87=AR$3,$AM87/VLOOKUP($AO87,Data!$A$50:$B$56,2,FALSE),0)</f>
        <v>0</v>
      </c>
      <c r="AS87" s="11">
        <f>IF(AS$2=$A87,0,IF(HLOOKUP(AS$2,Recipes!$H:$GI,'Production Calculator'!$A87+2,FALSE)=0,0,HLOOKUP(AS$2,Recipes!$H:$GI,'Production Calculator'!$A87+2,FALSE)*$AK87))+IF($AO87=AS$3,$AM87/VLOOKUP($AO87,Data!$A$50:$B$56,2,FALSE),0)</f>
        <v>0</v>
      </c>
      <c r="AT87" s="11">
        <f>IF(AT$2=$A87,0,IF(HLOOKUP(AT$2,Recipes!$H:$GI,'Production Calculator'!$A87+2,FALSE)=0,0,HLOOKUP(AT$2,Recipes!$H:$GI,'Production Calculator'!$A87+2,FALSE)*$AK87))+IF($AO87=AT$3,$AM87/VLOOKUP($AO87,Data!$A$50:$B$56,2,FALSE),0)</f>
        <v>0</v>
      </c>
      <c r="AU87" s="11">
        <f>IF(AU$2=$A87,0,IF(HLOOKUP(AU$2,Recipes!$H:$GI,'Production Calculator'!$A87+2,FALSE)=0,0,HLOOKUP(AU$2,Recipes!$H:$GI,'Production Calculator'!$A87+2,FALSE)*$AK87))+IF($AO87=AU$3,$AM87/VLOOKUP($AO87,Data!$A$50:$B$56,2,FALSE),0)</f>
        <v>0</v>
      </c>
      <c r="AV87" s="11">
        <f>IF(AV$2=$A87,0,IF(HLOOKUP(AV$2,Recipes!$H:$GI,'Production Calculator'!$A87+2,FALSE)=0,0,HLOOKUP(AV$2,Recipes!$H:$GI,'Production Calculator'!$A87+2,FALSE)*$AK87))+IF($AO87=AV$3,$AM87/VLOOKUP($AO87,Data!$A$50:$B$56,2,FALSE),0)</f>
        <v>0</v>
      </c>
      <c r="AW87" s="11">
        <f>IF(AW$2=$A87,0,IF(HLOOKUP(AW$2,Recipes!$H:$GI,'Production Calculator'!$A87+2,FALSE)=0,0,HLOOKUP(AW$2,Recipes!$H:$GI,'Production Calculator'!$A87+2,FALSE)*$AK87))+IF($AO87=AW$3,$AM87/VLOOKUP($AO87,Data!$A$50:$B$56,2,FALSE),0)</f>
        <v>0</v>
      </c>
      <c r="AX87" s="11">
        <f>IF(AX$2=$A87,0,IF(HLOOKUP(AX$2,Recipes!$H:$GI,'Production Calculator'!$A87+2,FALSE)=0,0,HLOOKUP(AX$2,Recipes!$H:$GI,'Production Calculator'!$A87+2,FALSE)*$AK87))+IF($AO87=AX$3,$AM87/VLOOKUP($AO87,Data!$A$50:$B$56,2,FALSE),0)</f>
        <v>0</v>
      </c>
      <c r="AY87" s="11">
        <f>IF(AY$2=$A87,0,IF(HLOOKUP(AY$2,Recipes!$H:$GI,'Production Calculator'!$A87+2,FALSE)=0,0,HLOOKUP(AY$2,Recipes!$H:$GI,'Production Calculator'!$A87+2,FALSE)*$AK87))+IF($AO87=AY$3,$AM87/VLOOKUP($AO87,Data!$A$50:$B$56,2,FALSE),0)</f>
        <v>0</v>
      </c>
      <c r="AZ87" s="11">
        <f>IF(AZ$2=$A87,0,IF(HLOOKUP(AZ$2,Recipes!$H:$GI,'Production Calculator'!$A87+2,FALSE)=0,0,HLOOKUP(AZ$2,Recipes!$H:$GI,'Production Calculator'!$A87+2,FALSE)*$AK87))+IF($AO87=AZ$3,$AM87/VLOOKUP($AO87,Data!$A$50:$B$56,2,FALSE),0)</f>
        <v>0</v>
      </c>
      <c r="BA87" s="11">
        <f>IF(BA$2=$A87,0,IF(HLOOKUP(BA$2,Recipes!$H:$GI,'Production Calculator'!$A87+2,FALSE)=0,0,HLOOKUP(BA$2,Recipes!$H:$GI,'Production Calculator'!$A87+2,FALSE)*$AK87))+IF($AO87=BA$3,$AM87/VLOOKUP($AO87,Data!$A$50:$B$56,2,FALSE),0)</f>
        <v>0</v>
      </c>
      <c r="BB87" s="11">
        <f>IF(BB$2=$A87,0,IF(HLOOKUP(BB$2,Recipes!$H:$GI,'Production Calculator'!$A87+2,FALSE)=0,0,HLOOKUP(BB$2,Recipes!$H:$GI,'Production Calculator'!$A87+2,FALSE)*$AK87))+IF($AO87=BB$3,$AM87/VLOOKUP($AO87,Data!$A$50:$B$56,2,FALSE),0)</f>
        <v>0</v>
      </c>
      <c r="BC87" s="11">
        <f>IF(BC$2=$A87,0,IF(HLOOKUP(BC$2,Recipes!$H:$GI,'Production Calculator'!$A87+2,FALSE)=0,0,HLOOKUP(BC$2,Recipes!$H:$GI,'Production Calculator'!$A87+2,FALSE)*$AK87))+IF($AO87=BC$3,$AM87/VLOOKUP($AO87,Data!$A$50:$B$56,2,FALSE),0)</f>
        <v>0</v>
      </c>
      <c r="BD87" s="11">
        <f>IF(BD$2=$A87,0,IF(HLOOKUP(BD$2,Recipes!$H:$GI,'Production Calculator'!$A87+2,FALSE)=0,0,HLOOKUP(BD$2,Recipes!$H:$GI,'Production Calculator'!$A87+2,FALSE)*$AK87))+IF($AO87=BD$3,$AM87/VLOOKUP($AO87,Data!$A$50:$B$56,2,FALSE),0)</f>
        <v>0</v>
      </c>
      <c r="BE87" s="11">
        <f>IF(BE$2=$A87,0,IF(HLOOKUP(BE$2,Recipes!$H:$GI,'Production Calculator'!$A87+2,FALSE)=0,0,HLOOKUP(BE$2,Recipes!$H:$GI,'Production Calculator'!$A87+2,FALSE)*$AK87))+IF($AO87=BE$3,$AM87/VLOOKUP($AO87,Data!$A$50:$B$56,2,FALSE),0)</f>
        <v>0</v>
      </c>
      <c r="BF87" s="11">
        <f>IF(BF$2=$A87,0,IF(HLOOKUP(BF$2,Recipes!$H:$GI,'Production Calculator'!$A87+2,FALSE)=0,0,HLOOKUP(BF$2,Recipes!$H:$GI,'Production Calculator'!$A87+2,FALSE)*$AK87))+IF($AO87=BF$3,$AM87/VLOOKUP($AO87,Data!$A$50:$B$56,2,FALSE),0)</f>
        <v>0</v>
      </c>
      <c r="BG87" s="11">
        <f>IF(BG$2=$A87,0,IF(HLOOKUP(BG$2,Recipes!$H:$GI,'Production Calculator'!$A87+2,FALSE)=0,0,HLOOKUP(BG$2,Recipes!$H:$GI,'Production Calculator'!$A87+2,FALSE)*$AK87))+IF($AO87=BG$3,$AM87/VLOOKUP($AO87,Data!$A$50:$B$56,2,FALSE),0)</f>
        <v>0</v>
      </c>
      <c r="BH87" s="11">
        <f>IF(BH$2=$A87,0,IF(HLOOKUP(BH$2,Recipes!$H:$GI,'Production Calculator'!$A87+2,FALSE)=0,0,HLOOKUP(BH$2,Recipes!$H:$GI,'Production Calculator'!$A87+2,FALSE)*$AK87))+IF($AO87=BH$3,$AM87/VLOOKUP($AO87,Data!$A$50:$B$56,2,FALSE),0)</f>
        <v>0</v>
      </c>
      <c r="BI87" s="11">
        <f>IF(BI$2=$A87,0,IF(HLOOKUP(BI$2,Recipes!$H:$GI,'Production Calculator'!$A87+2,FALSE)=0,0,HLOOKUP(BI$2,Recipes!$H:$GI,'Production Calculator'!$A87+2,FALSE)*$AK87))+IF($AO87=BI$3,$AM87/VLOOKUP($AO87,Data!$A$50:$B$56,2,FALSE),0)</f>
        <v>0</v>
      </c>
      <c r="BJ87" s="11">
        <f>IF(BJ$2=$A87,0,IF(HLOOKUP(BJ$2,Recipes!$H:$GI,'Production Calculator'!$A87+2,FALSE)=0,0,HLOOKUP(BJ$2,Recipes!$H:$GI,'Production Calculator'!$A87+2,FALSE)*$AK87))+IF($AO87=BJ$3,$AM87/VLOOKUP($AO87,Data!$A$50:$B$56,2,FALSE),0)</f>
        <v>0</v>
      </c>
      <c r="BK87" s="11">
        <f>IF(BK$2=$A87,0,IF(HLOOKUP(BK$2,Recipes!$H:$GI,'Production Calculator'!$A87+2,FALSE)=0,0,HLOOKUP(BK$2,Recipes!$H:$GI,'Production Calculator'!$A87+2,FALSE)*$AK87))+IF($AO87=BK$3,$AM87/VLOOKUP($AO87,Data!$A$50:$B$56,2,FALSE),0)</f>
        <v>0</v>
      </c>
      <c r="BL87" s="11">
        <f>IF(BL$2=$A87,0,IF(HLOOKUP(BL$2,Recipes!$H:$GI,'Production Calculator'!$A87+2,FALSE)=0,0,HLOOKUP(BL$2,Recipes!$H:$GI,'Production Calculator'!$A87+2,FALSE)*$AK87))+IF($AO87=BL$3,$AM87/VLOOKUP($AO87,Data!$A$50:$B$56,2,FALSE),0)</f>
        <v>0</v>
      </c>
      <c r="BM87" s="11">
        <f>IF(BM$2=$A87,0,IF(HLOOKUP(BM$2,Recipes!$H:$GI,'Production Calculator'!$A87+2,FALSE)=0,0,HLOOKUP(BM$2,Recipes!$H:$GI,'Production Calculator'!$A87+2,FALSE)*$AK87))+IF($AO87=BM$3,$AM87/VLOOKUP($AO87,Data!$A$50:$B$56,2,FALSE),0)</f>
        <v>0</v>
      </c>
      <c r="BN87" s="11">
        <f>IF(BN$2=$A87,0,IF(HLOOKUP(BN$2,Recipes!$H:$GI,'Production Calculator'!$A87+2,FALSE)=0,0,HLOOKUP(BN$2,Recipes!$H:$GI,'Production Calculator'!$A87+2,FALSE)*$AK87))+IF($AO87=BN$3,$AM87/VLOOKUP($AO87,Data!$A$50:$B$56,2,FALSE),0)</f>
        <v>0</v>
      </c>
      <c r="BO87" s="11">
        <f>IF(BO$2=$A87,0,IF(HLOOKUP(BO$2,Recipes!$H:$GI,'Production Calculator'!$A87+2,FALSE)=0,0,HLOOKUP(BO$2,Recipes!$H:$GI,'Production Calculator'!$A87+2,FALSE)*$AK87))+IF($AO87=BO$3,$AM87/VLOOKUP($AO87,Data!$A$50:$B$56,2,FALSE),0)</f>
        <v>0</v>
      </c>
      <c r="BP87" s="11">
        <f>IF(BP$2=$A87,0,IF(HLOOKUP(BP$2,Recipes!$H:$GI,'Production Calculator'!$A87+2,FALSE)=0,0,HLOOKUP(BP$2,Recipes!$H:$GI,'Production Calculator'!$A87+2,FALSE)*$AK87))+IF($AO87=BP$3,$AM87/VLOOKUP($AO87,Data!$A$50:$B$56,2,FALSE),0)</f>
        <v>0</v>
      </c>
      <c r="BQ87" s="11">
        <f>IF(BQ$2=$A87,0,IF(HLOOKUP(BQ$2,Recipes!$H:$GI,'Production Calculator'!$A87+2,FALSE)=0,0,HLOOKUP(BQ$2,Recipes!$H:$GI,'Production Calculator'!$A87+2,FALSE)*$AK87))+IF($AO87=BQ$3,$AM87/VLOOKUP($AO87,Data!$A$50:$B$56,2,FALSE),0)</f>
        <v>0</v>
      </c>
      <c r="BR87" s="11">
        <f>IF(BR$2=$A87,0,IF(HLOOKUP(BR$2,Recipes!$H:$GI,'Production Calculator'!$A87+2,FALSE)=0,0,HLOOKUP(BR$2,Recipes!$H:$GI,'Production Calculator'!$A87+2,FALSE)*$AK87))+IF($AO87=BR$3,$AM87/VLOOKUP($AO87,Data!$A$50:$B$56,2,FALSE),0)</f>
        <v>0</v>
      </c>
      <c r="BS87" s="11">
        <f>IF(BS$2=$A87,0,IF(HLOOKUP(BS$2,Recipes!$H:$GI,'Production Calculator'!$A87+2,FALSE)=0,0,HLOOKUP(BS$2,Recipes!$H:$GI,'Production Calculator'!$A87+2,FALSE)*$AK87))+IF($AO87=BS$3,$AM87/VLOOKUP($AO87,Data!$A$50:$B$56,2,FALSE),0)</f>
        <v>0</v>
      </c>
      <c r="BT87" s="11">
        <f>IF(BT$2=$A87,0,IF(HLOOKUP(BT$2,Recipes!$H:$GI,'Production Calculator'!$A87+2,FALSE)=0,0,HLOOKUP(BT$2,Recipes!$H:$GI,'Production Calculator'!$A87+2,FALSE)*$AK87))+IF($AO87=BT$3,$AM87/VLOOKUP($AO87,Data!$A$50:$B$56,2,FALSE),0)</f>
        <v>0</v>
      </c>
      <c r="BU87" s="11">
        <f>IF(BU$2=$A87,0,IF(HLOOKUP(BU$2,Recipes!$H:$GI,'Production Calculator'!$A87+2,FALSE)=0,0,HLOOKUP(BU$2,Recipes!$H:$GI,'Production Calculator'!$A87+2,FALSE)*$AK87))+IF($AO87=BU$3,$AM87/VLOOKUP($AO87,Data!$A$50:$B$56,2,FALSE),0)</f>
        <v>0</v>
      </c>
      <c r="BV87" s="11">
        <f>IF(BV$2=$A87,0,IF(HLOOKUP(BV$2,Recipes!$H:$GI,'Production Calculator'!$A87+2,FALSE)=0,0,HLOOKUP(BV$2,Recipes!$H:$GI,'Production Calculator'!$A87+2,FALSE)*$AK87))+IF($AO87=BV$3,$AM87/VLOOKUP($AO87,Data!$A$50:$B$56,2,FALSE),0)</f>
        <v>0</v>
      </c>
      <c r="BW87" s="11">
        <f>IF(BW$2=$A87,0,IF(HLOOKUP(BW$2,Recipes!$H:$GI,'Production Calculator'!$A87+2,FALSE)=0,0,HLOOKUP(BW$2,Recipes!$H:$GI,'Production Calculator'!$A87+2,FALSE)*$AK87))+IF($AO87=BW$3,$AM87/VLOOKUP($AO87,Data!$A$50:$B$56,2,FALSE),0)</f>
        <v>0</v>
      </c>
      <c r="BX87" s="11">
        <f>IF(BX$2=$A87,0,IF(HLOOKUP(BX$2,Recipes!$H:$GI,'Production Calculator'!$A87+2,FALSE)=0,0,HLOOKUP(BX$2,Recipes!$H:$GI,'Production Calculator'!$A87+2,FALSE)*$AK87))+IF($AO87=BX$3,$AM87/VLOOKUP($AO87,Data!$A$50:$B$56,2,FALSE),0)</f>
        <v>0</v>
      </c>
      <c r="BY87" s="11">
        <f>IF(BY$2=$A87,0,IF(HLOOKUP(BY$2,Recipes!$H:$GI,'Production Calculator'!$A87+2,FALSE)=0,0,HLOOKUP(BY$2,Recipes!$H:$GI,'Production Calculator'!$A87+2,FALSE)*$AK87))+IF($AO87=BY$3,$AM87/VLOOKUP($AO87,Data!$A$50:$B$56,2,FALSE),0)</f>
        <v>0</v>
      </c>
      <c r="BZ87" s="11">
        <f>IF(BZ$2=$A87,0,IF(HLOOKUP(BZ$2,Recipes!$H:$GI,'Production Calculator'!$A87+2,FALSE)=0,0,HLOOKUP(BZ$2,Recipes!$H:$GI,'Production Calculator'!$A87+2,FALSE)*$AK87))+IF($AO87=BZ$3,$AM87/VLOOKUP($AO87,Data!$A$50:$B$56,2,FALSE),0)</f>
        <v>0</v>
      </c>
      <c r="CA87" s="11">
        <f>IF(CA$2=$A87,0,IF(HLOOKUP(CA$2,Recipes!$H:$GI,'Production Calculator'!$A87+2,FALSE)=0,0,HLOOKUP(CA$2,Recipes!$H:$GI,'Production Calculator'!$A87+2,FALSE)*$AK87))+IF($AO87=CA$3,$AM87/VLOOKUP($AO87,Data!$A$50:$B$56,2,FALSE),0)</f>
        <v>0</v>
      </c>
      <c r="CB87" s="11">
        <f>IF(CB$2=$A87,0,IF(HLOOKUP(CB$2,Recipes!$H:$GI,'Production Calculator'!$A87+2,FALSE)=0,0,HLOOKUP(CB$2,Recipes!$H:$GI,'Production Calculator'!$A87+2,FALSE)*$AK87))+IF($AO87=CB$3,$AM87/VLOOKUP($AO87,Data!$A$50:$B$56,2,FALSE),0)</f>
        <v>0</v>
      </c>
      <c r="CC87" s="11">
        <f>IF(CC$2=$A87,0,IF(HLOOKUP(CC$2,Recipes!$H:$GI,'Production Calculator'!$A87+2,FALSE)=0,0,HLOOKUP(CC$2,Recipes!$H:$GI,'Production Calculator'!$A87+2,FALSE)*$AK87))+IF($AO87=CC$3,$AM87/VLOOKUP($AO87,Data!$A$50:$B$56,2,FALSE),0)</f>
        <v>0</v>
      </c>
      <c r="CD87" s="11">
        <f>IF(CD$2=$A87,0,IF(HLOOKUP(CD$2,Recipes!$H:$GI,'Production Calculator'!$A87+2,FALSE)=0,0,HLOOKUP(CD$2,Recipes!$H:$GI,'Production Calculator'!$A87+2,FALSE)*$AK87))+IF($AO87=CD$3,$AM87/VLOOKUP($AO87,Data!$A$50:$B$56,2,FALSE),0)</f>
        <v>0</v>
      </c>
      <c r="CE87" s="11">
        <f>IF(CE$2=$A87,0,IF(HLOOKUP(CE$2,Recipes!$H:$GI,'Production Calculator'!$A87+2,FALSE)=0,0,HLOOKUP(CE$2,Recipes!$H:$GI,'Production Calculator'!$A87+2,FALSE)*$AK87))+IF($AO87=CE$3,$AM87/VLOOKUP($AO87,Data!$A$50:$B$56,2,FALSE),0)</f>
        <v>0</v>
      </c>
      <c r="CF87" s="11">
        <f>IF(CF$2=$A87,0,IF(HLOOKUP(CF$2,Recipes!$H:$GI,'Production Calculator'!$A87+2,FALSE)=0,0,HLOOKUP(CF$2,Recipes!$H:$GI,'Production Calculator'!$A87+2,FALSE)*$AK87))+IF($AO87=CF$3,$AM87/VLOOKUP($AO87,Data!$A$50:$B$56,2,FALSE),0)</f>
        <v>0</v>
      </c>
      <c r="CG87" s="11">
        <f>IF(CG$2=$A87,0,IF(HLOOKUP(CG$2,Recipes!$H:$GI,'Production Calculator'!$A87+2,FALSE)=0,0,HLOOKUP(CG$2,Recipes!$H:$GI,'Production Calculator'!$A87+2,FALSE)*$AK87))+IF($AO87=CG$3,$AM87/VLOOKUP($AO87,Data!$A$50:$B$56,2,FALSE),0)</f>
        <v>0</v>
      </c>
      <c r="CH87" s="11">
        <f>IF(CH$2=$A87,0,IF(HLOOKUP(CH$2,Recipes!$H:$GI,'Production Calculator'!$A87+2,FALSE)=0,0,HLOOKUP(CH$2,Recipes!$H:$GI,'Production Calculator'!$A87+2,FALSE)*$AK87))+IF($AO87=CH$3,$AM87/VLOOKUP($AO87,Data!$A$50:$B$56,2,FALSE),0)</f>
        <v>0</v>
      </c>
      <c r="CI87" s="11">
        <f>IF(CI$2=$A87,0,IF(HLOOKUP(CI$2,Recipes!$H:$GI,'Production Calculator'!$A87+2,FALSE)=0,0,HLOOKUP(CI$2,Recipes!$H:$GI,'Production Calculator'!$A87+2,FALSE)*$AK87))+IF($AO87=CI$3,$AM87/VLOOKUP($AO87,Data!$A$50:$B$56,2,FALSE),0)</f>
        <v>0</v>
      </c>
      <c r="CJ87" s="11">
        <f>IF(CJ$2=$A87,0,IF(HLOOKUP(CJ$2,Recipes!$H:$GI,'Production Calculator'!$A87+2,FALSE)=0,0,HLOOKUP(CJ$2,Recipes!$H:$GI,'Production Calculator'!$A87+2,FALSE)*$AK87))+IF($AO87=CJ$3,$AM87/VLOOKUP($AO87,Data!$A$50:$B$56,2,FALSE),0)</f>
        <v>0</v>
      </c>
      <c r="CK87" s="11">
        <f>IF(CK$2=$A87,0,IF(HLOOKUP(CK$2,Recipes!$H:$GI,'Production Calculator'!$A87+2,FALSE)=0,0,HLOOKUP(CK$2,Recipes!$H:$GI,'Production Calculator'!$A87+2,FALSE)*$AK87))+IF($AO87=CK$3,$AM87/VLOOKUP($AO87,Data!$A$50:$B$56,2,FALSE),0)</f>
        <v>0</v>
      </c>
      <c r="CL87" s="11">
        <f>IF(CL$2=$A87,0,IF(HLOOKUP(CL$2,Recipes!$H:$GI,'Production Calculator'!$A87+2,FALSE)=0,0,HLOOKUP(CL$2,Recipes!$H:$GI,'Production Calculator'!$A87+2,FALSE)*$AK87))+IF($AO87=CL$3,$AM87/VLOOKUP($AO87,Data!$A$50:$B$56,2,FALSE),0)</f>
        <v>0</v>
      </c>
      <c r="CM87" s="11">
        <f>IF(CM$2=$A87,0,IF(HLOOKUP(CM$2,Recipes!$H:$GI,'Production Calculator'!$A87+2,FALSE)=0,0,HLOOKUP(CM$2,Recipes!$H:$GI,'Production Calculator'!$A87+2,FALSE)*$AK87))+IF($AO87=CM$3,$AM87/VLOOKUP($AO87,Data!$A$50:$B$56,2,FALSE),0)</f>
        <v>0</v>
      </c>
      <c r="CN87" s="11">
        <f>IF(CN$2=$A87,0,IF(HLOOKUP(CN$2,Recipes!$H:$GI,'Production Calculator'!$A87+2,FALSE)=0,0,HLOOKUP(CN$2,Recipes!$H:$GI,'Production Calculator'!$A87+2,FALSE)*$AK87))+IF($AO87=CN$3,$AM87/VLOOKUP($AO87,Data!$A$50:$B$56,2,FALSE),0)</f>
        <v>0</v>
      </c>
      <c r="CO87" s="11">
        <f>IF(CO$2=$A87,0,IF(HLOOKUP(CO$2,Recipes!$H:$GI,'Production Calculator'!$A87+2,FALSE)=0,0,HLOOKUP(CO$2,Recipes!$H:$GI,'Production Calculator'!$A87+2,FALSE)*$AK87))+IF($AO87=CO$3,$AM87/VLOOKUP($AO87,Data!$A$50:$B$56,2,FALSE),0)</f>
        <v>0</v>
      </c>
      <c r="CP87" s="11">
        <f>IF(CP$2=$A87,0,IF(HLOOKUP(CP$2,Recipes!$H:$GI,'Production Calculator'!$A87+2,FALSE)=0,0,HLOOKUP(CP$2,Recipes!$H:$GI,'Production Calculator'!$A87+2,FALSE)*$AK87))+IF($AO87=CP$3,$AM87/VLOOKUP($AO87,Data!$A$50:$B$56,2,FALSE),0)</f>
        <v>0</v>
      </c>
      <c r="CQ87" s="11">
        <f>IF(CQ$2=$A87,0,IF(HLOOKUP(CQ$2,Recipes!$H:$GI,'Production Calculator'!$A87+2,FALSE)=0,0,HLOOKUP(CQ$2,Recipes!$H:$GI,'Production Calculator'!$A87+2,FALSE)*$AK87))+IF($AO87=CQ$3,$AM87/VLOOKUP($AO87,Data!$A$50:$B$56,2,FALSE),0)</f>
        <v>0</v>
      </c>
      <c r="CR87" s="11">
        <f>IF(CR$2=$A87,0,IF(HLOOKUP(CR$2,Recipes!$H:$GI,'Production Calculator'!$A87+2,FALSE)=0,0,HLOOKUP(CR$2,Recipes!$H:$GI,'Production Calculator'!$A87+2,FALSE)*$AK87))+IF($AO87=CR$3,$AM87/VLOOKUP($AO87,Data!$A$50:$B$56,2,FALSE),0)</f>
        <v>0</v>
      </c>
      <c r="CS87" s="11">
        <f>IF(CS$2=$A87,0,IF(HLOOKUP(CS$2,Recipes!$H:$GI,'Production Calculator'!$A87+2,FALSE)=0,0,HLOOKUP(CS$2,Recipes!$H:$GI,'Production Calculator'!$A87+2,FALSE)*$AK87))+IF($AO87=CS$3,$AM87/VLOOKUP($AO87,Data!$A$50:$B$56,2,FALSE),0)</f>
        <v>0</v>
      </c>
      <c r="CT87" s="11">
        <f>IF(CT$2=$A87,0,IF(HLOOKUP(CT$2,Recipes!$H:$GI,'Production Calculator'!$A87+2,FALSE)=0,0,HLOOKUP(CT$2,Recipes!$H:$GI,'Production Calculator'!$A87+2,FALSE)*$AK87))+IF($AO87=CT$3,$AM87/VLOOKUP($AO87,Data!$A$50:$B$56,2,FALSE),0)</f>
        <v>0</v>
      </c>
      <c r="CU87" s="11">
        <f>IF(CU$2=$A87,0,IF(HLOOKUP(CU$2,Recipes!$H:$GI,'Production Calculator'!$A87+2,FALSE)=0,0,HLOOKUP(CU$2,Recipes!$H:$GI,'Production Calculator'!$A87+2,FALSE)*$AK87))+IF($AO87=CU$3,$AM87/VLOOKUP($AO87,Data!$A$50:$B$56,2,FALSE),0)</f>
        <v>0</v>
      </c>
      <c r="CV87" s="11">
        <f>IF(CV$2=$A87,0,IF(HLOOKUP(CV$2,Recipes!$H:$GI,'Production Calculator'!$A87+2,FALSE)=0,0,HLOOKUP(CV$2,Recipes!$H:$GI,'Production Calculator'!$A87+2,FALSE)*$AK87))+IF($AO87=CV$3,$AM87/VLOOKUP($AO87,Data!$A$50:$B$56,2,FALSE),0)</f>
        <v>0</v>
      </c>
      <c r="CW87" s="11">
        <f>IF(CW$2=$A87,0,IF(HLOOKUP(CW$2,Recipes!$H:$GI,'Production Calculator'!$A87+2,FALSE)=0,0,HLOOKUP(CW$2,Recipes!$H:$GI,'Production Calculator'!$A87+2,FALSE)*$AK87))+IF($AO87=CW$3,$AM87/VLOOKUP($AO87,Data!$A$50:$B$56,2,FALSE),0)</f>
        <v>0</v>
      </c>
      <c r="CX87" s="11">
        <f>IF(CX$2=$A87,0,IF(HLOOKUP(CX$2,Recipes!$H:$GI,'Production Calculator'!$A87+2,FALSE)=0,0,HLOOKUP(CX$2,Recipes!$H:$GI,'Production Calculator'!$A87+2,FALSE)*$AK87))+IF($AO87=CX$3,$AM87/VLOOKUP($AO87,Data!$A$50:$B$56,2,FALSE),0)</f>
        <v>0</v>
      </c>
      <c r="CY87" s="11">
        <f>IF(CY$2=$A87,0,IF(HLOOKUP(CY$2,Recipes!$H:$GI,'Production Calculator'!$A87+2,FALSE)=0,0,HLOOKUP(CY$2,Recipes!$H:$GI,'Production Calculator'!$A87+2,FALSE)*$AK87))+IF($AO87=CY$3,$AM87/VLOOKUP($AO87,Data!$A$50:$B$56,2,FALSE),0)</f>
        <v>0</v>
      </c>
      <c r="CZ87" s="11">
        <f>IF(CZ$2=$A87,0,IF(HLOOKUP(CZ$2,Recipes!$H:$GI,'Production Calculator'!$A87+2,FALSE)=0,0,HLOOKUP(CZ$2,Recipes!$H:$GI,'Production Calculator'!$A87+2,FALSE)*$AK87))+IF($AO87=CZ$3,$AM87/VLOOKUP($AO87,Data!$A$50:$B$56,2,FALSE),0)</f>
        <v>0</v>
      </c>
      <c r="DA87" s="11">
        <f>IF(DA$2=$A87,0,IF(HLOOKUP(DA$2,Recipes!$H:$GI,'Production Calculator'!$A87+2,FALSE)=0,0,HLOOKUP(DA$2,Recipes!$H:$GI,'Production Calculator'!$A87+2,FALSE)*$AK87))+IF($AO87=DA$3,$AM87/VLOOKUP($AO87,Data!$A$50:$B$56,2,FALSE),0)</f>
        <v>0</v>
      </c>
      <c r="DB87" s="11">
        <f>IF(DB$2=$A87,0,IF(HLOOKUP(DB$2,Recipes!$H:$GI,'Production Calculator'!$A87+2,FALSE)=0,0,HLOOKUP(DB$2,Recipes!$H:$GI,'Production Calculator'!$A87+2,FALSE)*$AK87))+IF($AO87=DB$3,$AM87/VLOOKUP($AO87,Data!$A$50:$B$56,2,FALSE),0)</f>
        <v>0</v>
      </c>
      <c r="DC87" s="11">
        <f>IF(DC$2=$A87,0,IF(HLOOKUP(DC$2,Recipes!$H:$GI,'Production Calculator'!$A87+2,FALSE)=0,0,HLOOKUP(DC$2,Recipes!$H:$GI,'Production Calculator'!$A87+2,FALSE)*$AK87))+IF($AO87=DC$3,$AM87/VLOOKUP($AO87,Data!$A$50:$B$56,2,FALSE),0)</f>
        <v>0</v>
      </c>
      <c r="DD87" s="11">
        <f>IF(DD$2=$A87,0,IF(HLOOKUP(DD$2,Recipes!$H:$GI,'Production Calculator'!$A87+2,FALSE)=0,0,HLOOKUP(DD$2,Recipes!$H:$GI,'Production Calculator'!$A87+2,FALSE)*$AK87))+IF($AO87=DD$3,$AM87/VLOOKUP($AO87,Data!$A$50:$B$56,2,FALSE),0)</f>
        <v>0</v>
      </c>
      <c r="DE87" s="11">
        <f>IF(DE$2=$A87,0,IF(HLOOKUP(DE$2,Recipes!$H:$GI,'Production Calculator'!$A87+2,FALSE)=0,0,HLOOKUP(DE$2,Recipes!$H:$GI,'Production Calculator'!$A87+2,FALSE)*$AK87))+IF($AO87=DE$3,$AM87/VLOOKUP($AO87,Data!$A$50:$B$56,2,FALSE),0)</f>
        <v>0</v>
      </c>
      <c r="DF87" s="11">
        <f>IF(DF$2=$A87,0,IF(HLOOKUP(DF$2,Recipes!$H:$GI,'Production Calculator'!$A87+2,FALSE)=0,0,HLOOKUP(DF$2,Recipes!$H:$GI,'Production Calculator'!$A87+2,FALSE)*$AK87))+IF($AO87=DF$3,$AM87/VLOOKUP($AO87,Data!$A$50:$B$56,2,FALSE),0)</f>
        <v>0</v>
      </c>
      <c r="DG87" s="11">
        <f>IF(DG$2=$A87,0,IF(HLOOKUP(DG$2,Recipes!$H:$GI,'Production Calculator'!$A87+2,FALSE)=0,0,HLOOKUP(DG$2,Recipes!$H:$GI,'Production Calculator'!$A87+2,FALSE)*$AK87))+IF($AO87=DG$3,$AM87/VLOOKUP($AO87,Data!$A$50:$B$56,2,FALSE),0)</f>
        <v>0</v>
      </c>
      <c r="DH87" s="11">
        <f>IF(DH$2=$A87,0,IF(HLOOKUP(DH$2,Recipes!$H:$GI,'Production Calculator'!$A87+2,FALSE)=0,0,HLOOKUP(DH$2,Recipes!$H:$GI,'Production Calculator'!$A87+2,FALSE)*$AK87))+IF($AO87=DH$3,$AM87/VLOOKUP($AO87,Data!$A$50:$B$56,2,FALSE),0)</f>
        <v>0</v>
      </c>
      <c r="DI87" s="11">
        <f>IF(DI$2=$A87,0,IF(HLOOKUP(DI$2,Recipes!$H:$GI,'Production Calculator'!$A87+2,FALSE)=0,0,HLOOKUP(DI$2,Recipes!$H:$GI,'Production Calculator'!$A87+2,FALSE)*$AK87))+IF($AO87=DI$3,$AM87/VLOOKUP($AO87,Data!$A$50:$B$56,2,FALSE),0)</f>
        <v>0</v>
      </c>
      <c r="DJ87" s="11">
        <f>IF(DJ$2=$A87,0,IF(HLOOKUP(DJ$2,Recipes!$H:$GI,'Production Calculator'!$A87+2,FALSE)=0,0,HLOOKUP(DJ$2,Recipes!$H:$GI,'Production Calculator'!$A87+2,FALSE)*$AK87))+IF($AO87=DJ$3,$AM87/VLOOKUP($AO87,Data!$A$50:$B$56,2,FALSE),0)</f>
        <v>0</v>
      </c>
      <c r="DK87" s="11">
        <f>IF(DK$2=$A87,0,IF(HLOOKUP(DK$2,Recipes!$H:$GI,'Production Calculator'!$A87+2,FALSE)=0,0,HLOOKUP(DK$2,Recipes!$H:$GI,'Production Calculator'!$A87+2,FALSE)*$AK87))+IF($AO87=DK$3,$AM87/VLOOKUP($AO87,Data!$A$50:$B$56,2,FALSE),0)</f>
        <v>0</v>
      </c>
      <c r="DL87" s="11">
        <f>IF(DL$2=$A87,0,IF(HLOOKUP(DL$2,Recipes!$H:$GI,'Production Calculator'!$A87+2,FALSE)=0,0,HLOOKUP(DL$2,Recipes!$H:$GI,'Production Calculator'!$A87+2,FALSE)*$AK87))+IF($AO87=DL$3,$AM87/VLOOKUP($AO87,Data!$A$50:$B$56,2,FALSE),0)</f>
        <v>0</v>
      </c>
      <c r="DM87" s="11">
        <f>IF(DM$2=$A87,0,IF(HLOOKUP(DM$2,Recipes!$H:$GI,'Production Calculator'!$A87+2,FALSE)=0,0,HLOOKUP(DM$2,Recipes!$H:$GI,'Production Calculator'!$A87+2,FALSE)*$AK87))+IF($AO87=DM$3,$AM87/VLOOKUP($AO87,Data!$A$50:$B$56,2,FALSE),0)</f>
        <v>0</v>
      </c>
      <c r="DN87" s="11">
        <f>IF(DN$2=$A87,0,IF(HLOOKUP(DN$2,Recipes!$H:$GI,'Production Calculator'!$A87+2,FALSE)=0,0,HLOOKUP(DN$2,Recipes!$H:$GI,'Production Calculator'!$A87+2,FALSE)*$AK87))+IF($AO87=DN$3,$AM87/VLOOKUP($AO87,Data!$A$50:$B$56,2,FALSE),0)</f>
        <v>0</v>
      </c>
      <c r="DO87" s="11">
        <f>IF(DO$2=$A87,0,IF(HLOOKUP(DO$2,Recipes!$H:$GI,'Production Calculator'!$A87+2,FALSE)=0,0,HLOOKUP(DO$2,Recipes!$H:$GI,'Production Calculator'!$A87+2,FALSE)*$AK87))+IF($AO87=DO$3,$AM87/VLOOKUP($AO87,Data!$A$50:$B$56,2,FALSE),0)</f>
        <v>0</v>
      </c>
      <c r="DP87" s="11">
        <f>IF(DP$2=$A87,0,IF(HLOOKUP(DP$2,Recipes!$H:$GI,'Production Calculator'!$A87+2,FALSE)=0,0,HLOOKUP(DP$2,Recipes!$H:$GI,'Production Calculator'!$A87+2,FALSE)*$AK87))+IF($AO87=DP$3,$AM87/VLOOKUP($AO87,Data!$A$50:$B$56,2,FALSE),0)</f>
        <v>0</v>
      </c>
      <c r="DQ87" s="11">
        <f>IF(DQ$2=$A87,0,IF(HLOOKUP(DQ$2,Recipes!$H:$GI,'Production Calculator'!$A87+2,FALSE)=0,0,HLOOKUP(DQ$2,Recipes!$H:$GI,'Production Calculator'!$A87+2,FALSE)*$AK87))+IF($AO87=DQ$3,$AM87/VLOOKUP($AO87,Data!$A$50:$B$56,2,FALSE),0)</f>
        <v>0</v>
      </c>
      <c r="DR87" s="11">
        <f>IF(DR$2=$A87,0,IF(HLOOKUP(DR$2,Recipes!$H:$GI,'Production Calculator'!$A87+2,FALSE)=0,0,HLOOKUP(DR$2,Recipes!$H:$GI,'Production Calculator'!$A87+2,FALSE)*$AK87))+IF($AO87=DR$3,$AM87/VLOOKUP($AO87,Data!$A$50:$B$56,2,FALSE),0)</f>
        <v>0</v>
      </c>
      <c r="DS87" s="11">
        <f>IF(DS$2=$A87,0,IF(HLOOKUP(DS$2,Recipes!$H:$GI,'Production Calculator'!$A87+2,FALSE)=0,0,HLOOKUP(DS$2,Recipes!$H:$GI,'Production Calculator'!$A87+2,FALSE)*$AK87))+IF($AO87=DS$3,$AM87/VLOOKUP($AO87,Data!$A$50:$B$56,2,FALSE),0)</f>
        <v>0</v>
      </c>
      <c r="DT87" s="11">
        <f>IF(DT$2=$A87,0,IF(HLOOKUP(DT$2,Recipes!$H:$GI,'Production Calculator'!$A87+2,FALSE)=0,0,HLOOKUP(DT$2,Recipes!$H:$GI,'Production Calculator'!$A87+2,FALSE)*$AK87))+IF($AO87=DT$3,$AM87/VLOOKUP($AO87,Data!$A$50:$B$56,2,FALSE),0)</f>
        <v>0</v>
      </c>
      <c r="DU87" s="11">
        <f>IF(DU$2=$A87,0,IF(HLOOKUP(DU$2,Recipes!$H:$GI,'Production Calculator'!$A87+2,FALSE)=0,0,HLOOKUP(DU$2,Recipes!$H:$GI,'Production Calculator'!$A87+2,FALSE)*$AK87))+IF($AO87=DU$3,$AM87/VLOOKUP($AO87,Data!$A$50:$B$56,2,FALSE),0)</f>
        <v>0</v>
      </c>
      <c r="DV87" s="11">
        <f>IF(DV$2=$A87,0,IF(HLOOKUP(DV$2,Recipes!$H:$GI,'Production Calculator'!$A87+2,FALSE)=0,0,HLOOKUP(DV$2,Recipes!$H:$GI,'Production Calculator'!$A87+2,FALSE)*$AK87))+IF($AO87=DV$3,$AM87/VLOOKUP($AO87,Data!$A$50:$B$56,2,FALSE),0)</f>
        <v>0</v>
      </c>
      <c r="DW87" s="11">
        <f>IF(DW$2=$A87,0,IF(HLOOKUP(DW$2,Recipes!$H:$GI,'Production Calculator'!$A87+2,FALSE)=0,0,HLOOKUP(DW$2,Recipes!$H:$GI,'Production Calculator'!$A87+2,FALSE)*$AK87))+IF($AO87=DW$3,$AM87/VLOOKUP($AO87,Data!$A$50:$B$56,2,FALSE),0)</f>
        <v>0</v>
      </c>
      <c r="DX87" s="11">
        <f>IF(DX$2=$A87,0,IF(HLOOKUP(DX$2,Recipes!$H:$GI,'Production Calculator'!$A87+2,FALSE)=0,0,HLOOKUP(DX$2,Recipes!$H:$GI,'Production Calculator'!$A87+2,FALSE)*$AK87))+IF($AO87=DX$3,$AM87/VLOOKUP($AO87,Data!$A$50:$B$56,2,FALSE),0)</f>
        <v>0</v>
      </c>
      <c r="DY87" s="11">
        <f>IF(DY$2=$A87,0,IF(HLOOKUP(DY$2,Recipes!$H:$GI,'Production Calculator'!$A87+2,FALSE)=0,0,HLOOKUP(DY$2,Recipes!$H:$GI,'Production Calculator'!$A87+2,FALSE)*$AK87))+IF($AO87=DY$3,$AM87/VLOOKUP($AO87,Data!$A$50:$B$56,2,FALSE),0)</f>
        <v>0</v>
      </c>
      <c r="DZ87" s="11">
        <f>IF(DZ$2=$A87,0,IF(HLOOKUP(DZ$2,Recipes!$H:$GI,'Production Calculator'!$A87+2,FALSE)=0,0,HLOOKUP(DZ$2,Recipes!$H:$GI,'Production Calculator'!$A87+2,FALSE)*$AK87))+IF($AO87=DZ$3,$AM87/VLOOKUP($AO87,Data!$A$50:$B$56,2,FALSE),0)</f>
        <v>0</v>
      </c>
      <c r="EA87" s="11">
        <f>IF(EA$2=$A87,0,IF(HLOOKUP(EA$2,Recipes!$H:$GI,'Production Calculator'!$A87+2,FALSE)=0,0,HLOOKUP(EA$2,Recipes!$H:$GI,'Production Calculator'!$A87+2,FALSE)*$AK87))+IF($AO87=EA$3,$AM87/VLOOKUP($AO87,Data!$A$50:$B$56,2,FALSE),0)</f>
        <v>0</v>
      </c>
      <c r="EB87" s="11">
        <f>IF(EB$2=$A87,0,IF(HLOOKUP(EB$2,Recipes!$H:$GI,'Production Calculator'!$A87+2,FALSE)=0,0,HLOOKUP(EB$2,Recipes!$H:$GI,'Production Calculator'!$A87+2,FALSE)*$AK87))+IF($AO87=EB$3,$AM87/VLOOKUP($AO87,Data!$A$50:$B$56,2,FALSE),0)</f>
        <v>0</v>
      </c>
      <c r="EC87" s="11">
        <f>IF(EC$2=$A87,0,IF(HLOOKUP(EC$2,Recipes!$H:$GI,'Production Calculator'!$A87+2,FALSE)=0,0,HLOOKUP(EC$2,Recipes!$H:$GI,'Production Calculator'!$A87+2,FALSE)*$AK87))+IF($AO87=EC$3,$AM87/VLOOKUP($AO87,Data!$A$50:$B$56,2,FALSE),0)</f>
        <v>0</v>
      </c>
      <c r="ED87" s="11">
        <f>IF(ED$2=$A87,0,IF(HLOOKUP(ED$2,Recipes!$H:$GI,'Production Calculator'!$A87+2,FALSE)=0,0,HLOOKUP(ED$2,Recipes!$H:$GI,'Production Calculator'!$A87+2,FALSE)*$AK87))+IF($AO87=ED$3,$AM87/VLOOKUP($AO87,Data!$A$50:$B$56,2,FALSE),0)</f>
        <v>0</v>
      </c>
      <c r="EE87" s="11">
        <f>IF(EE$2=$A87,0,IF(HLOOKUP(EE$2,Recipes!$H:$GI,'Production Calculator'!$A87+2,FALSE)=0,0,HLOOKUP(EE$2,Recipes!$H:$GI,'Production Calculator'!$A87+2,FALSE)*$AK87))+IF($AO87=EE$3,$AM87/VLOOKUP($AO87,Data!$A$50:$B$56,2,FALSE),0)</f>
        <v>0</v>
      </c>
      <c r="EF87" s="11">
        <f>IF(EF$2=$A87,0,IF(HLOOKUP(EF$2,Recipes!$H:$GI,'Production Calculator'!$A87+2,FALSE)=0,0,HLOOKUP(EF$2,Recipes!$H:$GI,'Production Calculator'!$A87+2,FALSE)*$AK87))+IF($AO87=EF$3,$AM87/VLOOKUP($AO87,Data!$A$50:$B$56,2,FALSE),0)</f>
        <v>0</v>
      </c>
      <c r="EG87" s="11">
        <f>IF(EG$2=$A87,0,IF(HLOOKUP(EG$2,Recipes!$H:$GI,'Production Calculator'!$A87+2,FALSE)=0,0,HLOOKUP(EG$2,Recipes!$H:$GI,'Production Calculator'!$A87+2,FALSE)*$AK87))+IF($AO87=EG$3,$AM87/VLOOKUP($AO87,Data!$A$50:$B$56,2,FALSE),0)</f>
        <v>0</v>
      </c>
      <c r="EH87" s="11">
        <f>IF(EH$2=$A87,0,IF(HLOOKUP(EH$2,Recipes!$H:$GI,'Production Calculator'!$A87+2,FALSE)=0,0,HLOOKUP(EH$2,Recipes!$H:$GI,'Production Calculator'!$A87+2,FALSE)*$AK87))+IF($AO87=EH$3,$AM87/VLOOKUP($AO87,Data!$A$50:$B$56,2,FALSE),0)</f>
        <v>0</v>
      </c>
      <c r="EI87" s="11">
        <f>IF(EI$2=$A87,0,IF(HLOOKUP(EI$2,Recipes!$H:$GI,'Production Calculator'!$A87+2,FALSE)=0,0,HLOOKUP(EI$2,Recipes!$H:$GI,'Production Calculator'!$A87+2,FALSE)*$AK87))+IF($AO87=EI$3,$AM87/VLOOKUP($AO87,Data!$A$50:$B$56,2,FALSE),0)</f>
        <v>0</v>
      </c>
      <c r="EJ87" s="11">
        <f>IF(EJ$2=$A87,0,IF(HLOOKUP(EJ$2,Recipes!$H:$GI,'Production Calculator'!$A87+2,FALSE)=0,0,HLOOKUP(EJ$2,Recipes!$H:$GI,'Production Calculator'!$A87+2,FALSE)*$AK87))+IF($AO87=EJ$3,$AM87/VLOOKUP($AO87,Data!$A$50:$B$56,2,FALSE),0)</f>
        <v>0</v>
      </c>
      <c r="EK87" s="11">
        <f>IF(EK$2=$A87,0,IF(HLOOKUP(EK$2,Recipes!$H:$GI,'Production Calculator'!$A87+2,FALSE)=0,0,HLOOKUP(EK$2,Recipes!$H:$GI,'Production Calculator'!$A87+2,FALSE)*$AK87))+IF($AO87=EK$3,$AM87/VLOOKUP($AO87,Data!$A$50:$B$56,2,FALSE),0)</f>
        <v>0</v>
      </c>
      <c r="EL87" s="11">
        <f>IF(EL$2=$A87,0,IF(HLOOKUP(EL$2,Recipes!$H:$GI,'Production Calculator'!$A87+2,FALSE)=0,0,HLOOKUP(EL$2,Recipes!$H:$GI,'Production Calculator'!$A87+2,FALSE)*$AK87))+IF($AO87=EL$3,$AM87/VLOOKUP($AO87,Data!$A$50:$B$56,2,FALSE),0)</f>
        <v>0</v>
      </c>
      <c r="EM87" s="11">
        <f>IF(EM$2=$A87,0,IF(HLOOKUP(EM$2,Recipes!$H:$GI,'Production Calculator'!$A87+2,FALSE)=0,0,HLOOKUP(EM$2,Recipes!$H:$GI,'Production Calculator'!$A87+2,FALSE)*$AK87))+IF($AO87=EM$3,$AM87/VLOOKUP($AO87,Data!$A$50:$B$56,2,FALSE),0)</f>
        <v>0</v>
      </c>
      <c r="EN87" s="11">
        <f>IF(EN$2=$A87,0,IF(HLOOKUP(EN$2,Recipes!$H:$GI,'Production Calculator'!$A87+2,FALSE)=0,0,HLOOKUP(EN$2,Recipes!$H:$GI,'Production Calculator'!$A87+2,FALSE)*$AK87))+IF($AO87=EN$3,$AM87/VLOOKUP($AO87,Data!$A$50:$B$56,2,FALSE),0)</f>
        <v>0</v>
      </c>
      <c r="EO87" s="11">
        <f>IF(EO$2=$A87,0,IF(HLOOKUP(EO$2,Recipes!$H:$GI,'Production Calculator'!$A87+2,FALSE)=0,0,HLOOKUP(EO$2,Recipes!$H:$GI,'Production Calculator'!$A87+2,FALSE)*$AK87))+IF($AO87=EO$3,$AM87/VLOOKUP($AO87,Data!$A$50:$B$56,2,FALSE),0)</f>
        <v>0</v>
      </c>
      <c r="EP87" s="11">
        <f>IF(EP$2=$A87,0,IF(HLOOKUP(EP$2,Recipes!$H:$GI,'Production Calculator'!$A87+2,FALSE)=0,0,HLOOKUP(EP$2,Recipes!$H:$GI,'Production Calculator'!$A87+2,FALSE)*$AK87))+IF($AO87=EP$3,$AM87/VLOOKUP($AO87,Data!$A$50:$B$56,2,FALSE),0)</f>
        <v>0</v>
      </c>
      <c r="EQ87" s="11">
        <f>IF(EQ$2=$A87,0,IF(HLOOKUP(EQ$2,Recipes!$H:$GI,'Production Calculator'!$A87+2,FALSE)=0,0,HLOOKUP(EQ$2,Recipes!$H:$GI,'Production Calculator'!$A87+2,FALSE)*$AK87))+IF($AO87=EQ$3,$AM87/VLOOKUP($AO87,Data!$A$50:$B$56,2,FALSE),0)</f>
        <v>0</v>
      </c>
      <c r="ER87" s="11">
        <f>IF(ER$2=$A87,0,IF(HLOOKUP(ER$2,Recipes!$H:$GI,'Production Calculator'!$A87+2,FALSE)=0,0,HLOOKUP(ER$2,Recipes!$H:$GI,'Production Calculator'!$A87+2,FALSE)*$AK87))+IF($AO87=ER$3,$AM87/VLOOKUP($AO87,Data!$A$50:$B$56,2,FALSE),0)</f>
        <v>0</v>
      </c>
      <c r="ES87" s="11">
        <f>IF(ES$2=$A87,0,IF(HLOOKUP(ES$2,Recipes!$H:$GI,'Production Calculator'!$A87+2,FALSE)=0,0,HLOOKUP(ES$2,Recipes!$H:$GI,'Production Calculator'!$A87+2,FALSE)*$AK87))+IF($AO87=ES$3,$AM87/VLOOKUP($AO87,Data!$A$50:$B$56,2,FALSE),0)</f>
        <v>0</v>
      </c>
      <c r="ET87" s="11">
        <f>IF(ET$2=$A87,0,IF(HLOOKUP(ET$2,Recipes!$H:$GI,'Production Calculator'!$A87+2,FALSE)=0,0,HLOOKUP(ET$2,Recipes!$H:$GI,'Production Calculator'!$A87+2,FALSE)*$AK87))+IF($AO87=ET$3,$AM87/VLOOKUP($AO87,Data!$A$50:$B$56,2,FALSE),0)</f>
        <v>0</v>
      </c>
      <c r="EU87" s="11">
        <f>IF(EU$2=$A87,0,IF(HLOOKUP(EU$2,Recipes!$H:$GI,'Production Calculator'!$A87+2,FALSE)=0,0,HLOOKUP(EU$2,Recipes!$H:$GI,'Production Calculator'!$A87+2,FALSE)*$AK87))+IF($AO87=EU$3,$AM87/VLOOKUP($AO87,Data!$A$50:$B$56,2,FALSE),0)</f>
        <v>0</v>
      </c>
      <c r="EV87" s="11">
        <f>IF(EV$2=$A87,0,IF(HLOOKUP(EV$2,Recipes!$H:$GI,'Production Calculator'!$A87+2,FALSE)=0,0,HLOOKUP(EV$2,Recipes!$H:$GI,'Production Calculator'!$A87+2,FALSE)*$AK87))+IF($AO87=EV$3,$AM87/VLOOKUP($AO87,Data!$A$50:$B$56,2,FALSE),0)</f>
        <v>0</v>
      </c>
      <c r="EW87" s="11">
        <f>IF(EW$2=$A87,0,IF(HLOOKUP(EW$2,Recipes!$H:$GI,'Production Calculator'!$A87+2,FALSE)=0,0,HLOOKUP(EW$2,Recipes!$H:$GI,'Production Calculator'!$A87+2,FALSE)*$AK87))+IF($AO87=EW$3,$AM87/VLOOKUP($AO87,Data!$A$50:$B$56,2,FALSE),0)</f>
        <v>0</v>
      </c>
      <c r="EX87" s="11">
        <f>IF(EX$2=$A87,0,IF(HLOOKUP(EX$2,Recipes!$H:$GI,'Production Calculator'!$A87+2,FALSE)=0,0,HLOOKUP(EX$2,Recipes!$H:$GI,'Production Calculator'!$A87+2,FALSE)*$AK87))+IF($AO87=EX$3,$AM87/VLOOKUP($AO87,Data!$A$50:$B$56,2,FALSE),0)</f>
        <v>0</v>
      </c>
      <c r="EY87" s="11">
        <f>IF(EY$2=$A87,0,IF(HLOOKUP(EY$2,Recipes!$H:$GI,'Production Calculator'!$A87+2,FALSE)=0,0,HLOOKUP(EY$2,Recipes!$H:$GI,'Production Calculator'!$A87+2,FALSE)*$AK87))+IF($AO87=EY$3,$AM87/VLOOKUP($AO87,Data!$A$50:$B$56,2,FALSE),0)</f>
        <v>0</v>
      </c>
      <c r="EZ87" s="11">
        <f>IF(EZ$2=$A87,0,IF(HLOOKUP(EZ$2,Recipes!$H:$GI,'Production Calculator'!$A87+2,FALSE)=0,0,HLOOKUP(EZ$2,Recipes!$H:$GI,'Production Calculator'!$A87+2,FALSE)*$AK87))+IF($AO87=EZ$3,$AM87/VLOOKUP($AO87,Data!$A$50:$B$56,2,FALSE),0)</f>
        <v>0</v>
      </c>
      <c r="FA87" s="11">
        <f>IF(FA$2=$A87,0,IF(HLOOKUP(FA$2,Recipes!$H:$GI,'Production Calculator'!$A87+2,FALSE)=0,0,HLOOKUP(FA$2,Recipes!$H:$GI,'Production Calculator'!$A87+2,FALSE)*$AK87))+IF($AO87=FA$3,$AM87/VLOOKUP($AO87,Data!$A$50:$B$56,2,FALSE),0)</f>
        <v>0</v>
      </c>
      <c r="FB87" s="11">
        <f>IF(FB$2=$A87,0,IF(HLOOKUP(FB$2,Recipes!$H:$GI,'Production Calculator'!$A87+2,FALSE)=0,0,HLOOKUP(FB$2,Recipes!$H:$GI,'Production Calculator'!$A87+2,FALSE)*$AK87))+IF($AO87=FB$3,$AM87/VLOOKUP($AO87,Data!$A$50:$B$56,2,FALSE),0)</f>
        <v>0</v>
      </c>
      <c r="FC87" s="11">
        <f>IF(FC$2=$A87,0,IF(HLOOKUP(FC$2,Recipes!$H:$GI,'Production Calculator'!$A87+2,FALSE)=0,0,HLOOKUP(FC$2,Recipes!$H:$GI,'Production Calculator'!$A87+2,FALSE)*$AK87))+IF($AO87=FC$3,$AM87/VLOOKUP($AO87,Data!$A$50:$B$56,2,FALSE),0)</f>
        <v>0</v>
      </c>
      <c r="FD87" s="11">
        <f>IF(FD$2=$A87,0,IF(HLOOKUP(FD$2,Recipes!$H:$GI,'Production Calculator'!$A87+2,FALSE)=0,0,HLOOKUP(FD$2,Recipes!$H:$GI,'Production Calculator'!$A87+2,FALSE)*$AK87))+IF($AO87=FD$3,$AM87/VLOOKUP($AO87,Data!$A$50:$B$56,2,FALSE),0)</f>
        <v>0</v>
      </c>
      <c r="FE87" s="11">
        <f>IF(FE$2=$A87,0,IF(HLOOKUP(FE$2,Recipes!$H:$GI,'Production Calculator'!$A87+2,FALSE)=0,0,HLOOKUP(FE$2,Recipes!$H:$GI,'Production Calculator'!$A87+2,FALSE)*$AK87))+IF($AO87=FE$3,$AM87/VLOOKUP($AO87,Data!$A$50:$B$56,2,FALSE),0)</f>
        <v>0</v>
      </c>
      <c r="FF87" s="11">
        <f>IF(FF$2=$A87,0,IF(HLOOKUP(FF$2,Recipes!$H:$GI,'Production Calculator'!$A87+2,FALSE)=0,0,HLOOKUP(FF$2,Recipes!$H:$GI,'Production Calculator'!$A87+2,FALSE)*$AK87))+IF($AO87=FF$3,$AM87/VLOOKUP($AO87,Data!$A$50:$B$56,2,FALSE),0)</f>
        <v>0</v>
      </c>
      <c r="FG87" s="11">
        <f>IF(FG$2=$A87,0,IF(HLOOKUP(FG$2,Recipes!$H:$GI,'Production Calculator'!$A87+2,FALSE)=0,0,HLOOKUP(FG$2,Recipes!$H:$GI,'Production Calculator'!$A87+2,FALSE)*$AK87))+IF($AO87=FG$3,$AM87/VLOOKUP($AO87,Data!$A$50:$B$56,2,FALSE),0)</f>
        <v>0</v>
      </c>
      <c r="FH87" s="11">
        <f>IF(FH$2=$A87,0,IF(HLOOKUP(FH$2,Recipes!$H:$GI,'Production Calculator'!$A87+2,FALSE)=0,0,HLOOKUP(FH$2,Recipes!$H:$GI,'Production Calculator'!$A87+2,FALSE)*$AK87))+IF($AO87=FH$3,$AM87/VLOOKUP($AO87,Data!$A$50:$B$56,2,FALSE),0)</f>
        <v>0</v>
      </c>
      <c r="FI87" s="11">
        <f>IF(FI$2=$A87,0,IF(HLOOKUP(FI$2,Recipes!$H:$GI,'Production Calculator'!$A87+2,FALSE)=0,0,HLOOKUP(FI$2,Recipes!$H:$GI,'Production Calculator'!$A87+2,FALSE)*$AK87))+IF($AO87=FI$3,$AM87/VLOOKUP($AO87,Data!$A$50:$B$56,2,FALSE),0)</f>
        <v>0</v>
      </c>
      <c r="FJ87" s="11">
        <f>IF(FJ$2=$A87,0,IF(HLOOKUP(FJ$2,Recipes!$H:$GI,'Production Calculator'!$A87+2,FALSE)=0,0,HLOOKUP(FJ$2,Recipes!$H:$GI,'Production Calculator'!$A87+2,FALSE)*$AK87))+IF($AO87=FJ$3,$AM87/VLOOKUP($AO87,Data!$A$50:$B$56,2,FALSE),0)</f>
        <v>0</v>
      </c>
      <c r="FK87" s="11">
        <f>IF(FK$2=$A87,0,IF(HLOOKUP(FK$2,Recipes!$H:$GI,'Production Calculator'!$A87+2,FALSE)=0,0,HLOOKUP(FK$2,Recipes!$H:$GI,'Production Calculator'!$A87+2,FALSE)*$AK87))+IF($AO87=FK$3,$AM87/VLOOKUP($AO87,Data!$A$50:$B$56,2,FALSE),0)</f>
        <v>0</v>
      </c>
      <c r="FL87" s="11">
        <f>IF(FL$2=$A87,0,IF(HLOOKUP(FL$2,Recipes!$H:$GI,'Production Calculator'!$A87+2,FALSE)=0,0,HLOOKUP(FL$2,Recipes!$H:$GI,'Production Calculator'!$A87+2,FALSE)*$AK87))+IF($AO87=FL$3,$AM87/VLOOKUP($AO87,Data!$A$50:$B$56,2,FALSE),0)</f>
        <v>0</v>
      </c>
      <c r="FM87" s="11">
        <f>IF(FM$2=$A87,0,IF(HLOOKUP(FM$2,Recipes!$H:$GI,'Production Calculator'!$A87+2,FALSE)=0,0,HLOOKUP(FM$2,Recipes!$H:$GI,'Production Calculator'!$A87+2,FALSE)*$AK87))+IF($AO87=FM$3,$AM87/VLOOKUP($AO87,Data!$A$50:$B$56,2,FALSE),0)</f>
        <v>0</v>
      </c>
      <c r="FN87" s="11">
        <f>IF(FN$2=$A87,0,IF(HLOOKUP(FN$2,Recipes!$H:$GI,'Production Calculator'!$A87+2,FALSE)=0,0,HLOOKUP(FN$2,Recipes!$H:$GI,'Production Calculator'!$A87+2,FALSE)*$AK87))+IF($AO87=FN$3,$AM87/VLOOKUP($AO87,Data!$A$50:$B$56,2,FALSE),0)</f>
        <v>0</v>
      </c>
      <c r="FO87" s="11">
        <f>IF(FO$2=$A87,0,IF(HLOOKUP(FO$2,Recipes!$H:$GI,'Production Calculator'!$A87+2,FALSE)=0,0,HLOOKUP(FO$2,Recipes!$H:$GI,'Production Calculator'!$A87+2,FALSE)*$AK87))+IF($AO87=FO$3,$AM87/VLOOKUP($AO87,Data!$A$50:$B$56,2,FALSE),0)</f>
        <v>0</v>
      </c>
      <c r="FP87" s="11">
        <f>IF(FP$2=$A87,0,IF(HLOOKUP(FP$2,Recipes!$H:$GI,'Production Calculator'!$A87+2,FALSE)=0,0,HLOOKUP(FP$2,Recipes!$H:$GI,'Production Calculator'!$A87+2,FALSE)*$AK87))+IF($AO87=FP$3,$AM87/VLOOKUP($AO87,Data!$A$50:$B$56,2,FALSE),0)</f>
        <v>0</v>
      </c>
      <c r="FQ87" s="11">
        <f>IF(FQ$2=$A87,0,IF(HLOOKUP(FQ$2,Recipes!$H:$GI,'Production Calculator'!$A87+2,FALSE)=0,0,HLOOKUP(FQ$2,Recipes!$H:$GI,'Production Calculator'!$A87+2,FALSE)*$AK87))+IF($AO87=FQ$3,$AM87/VLOOKUP($AO87,Data!$A$50:$B$56,2,FALSE),0)</f>
        <v>0</v>
      </c>
      <c r="FR87" s="11">
        <f>IF(FR$2=$A87,0,IF(HLOOKUP(FR$2,Recipes!$H:$GI,'Production Calculator'!$A87+2,FALSE)=0,0,HLOOKUP(FR$2,Recipes!$H:$GI,'Production Calculator'!$A87+2,FALSE)*$AK87))+IF($AO87=FR$3,$AM87/VLOOKUP($AO87,Data!$A$50:$B$56,2,FALSE),0)</f>
        <v>0</v>
      </c>
      <c r="FS87" s="11">
        <f>IF(FS$2=$A87,0,IF(HLOOKUP(FS$2,Recipes!$H:$GI,'Production Calculator'!$A87+2,FALSE)=0,0,HLOOKUP(FS$2,Recipes!$H:$GI,'Production Calculator'!$A87+2,FALSE)*$AK87))+IF($AO87=FS$3,$AM87/VLOOKUP($AO87,Data!$A$50:$B$56,2,FALSE),0)</f>
        <v>0</v>
      </c>
      <c r="FT87" s="11">
        <f>IF(FT$2=$A87,0,IF(HLOOKUP(FT$2,Recipes!$H:$GI,'Production Calculator'!$A87+2,FALSE)=0,0,HLOOKUP(FT$2,Recipes!$H:$GI,'Production Calculator'!$A87+2,FALSE)*$AK87))+IF($AO87=FT$3,$AM87/VLOOKUP($AO87,Data!$A$50:$B$56,2,FALSE),0)</f>
        <v>0</v>
      </c>
      <c r="FU87" s="11">
        <f>IF(FU$2=$A87,0,IF(HLOOKUP(FU$2,Recipes!$H:$GI,'Production Calculator'!$A87+2,FALSE)=0,0,HLOOKUP(FU$2,Recipes!$H:$GI,'Production Calculator'!$A87+2,FALSE)*$AK87))+IF($AO87=FU$3,$AM87/VLOOKUP($AO87,Data!$A$50:$B$56,2,FALSE),0)</f>
        <v>0</v>
      </c>
      <c r="FV87" s="11">
        <f>IF(FV$2=$A87,0,IF(HLOOKUP(FV$2,Recipes!$H:$GI,'Production Calculator'!$A87+2,FALSE)=0,0,HLOOKUP(FV$2,Recipes!$H:$GI,'Production Calculator'!$A87+2,FALSE)*$AK87))+IF($AO87=FV$3,$AM87/VLOOKUP($AO87,Data!$A$50:$B$56,2,FALSE),0)</f>
        <v>0</v>
      </c>
      <c r="FW87" s="11">
        <f>IF(FW$2=$A87,0,IF(HLOOKUP(FW$2,Recipes!$H:$GI,'Production Calculator'!$A87+2,FALSE)=0,0,HLOOKUP(FW$2,Recipes!$H:$GI,'Production Calculator'!$A87+2,FALSE)*$AK87))+IF($AO87=FW$3,$AM87/VLOOKUP($AO87,Data!$A$50:$B$56,2,FALSE),0)</f>
        <v>0</v>
      </c>
      <c r="FX87" s="11">
        <f>IF(FX$2=$A87,0,IF(HLOOKUP(FX$2,Recipes!$H:$GI,'Production Calculator'!$A87+2,FALSE)=0,0,HLOOKUP(FX$2,Recipes!$H:$GI,'Production Calculator'!$A87+2,FALSE)*$AK87))+IF($AO87=FX$3,$AM87/VLOOKUP($AO87,Data!$A$50:$B$56,2,FALSE),0)</f>
        <v>0</v>
      </c>
      <c r="FY87" s="11">
        <f>IF(FY$2=$A87,0,IF(HLOOKUP(FY$2,Recipes!$H:$GI,'Production Calculator'!$A87+2,FALSE)=0,0,HLOOKUP(FY$2,Recipes!$H:$GI,'Production Calculator'!$A87+2,FALSE)*$AK87))+IF($AO87=FY$3,$AM87/VLOOKUP($AO87,Data!$A$50:$B$56,2,FALSE),0)</f>
        <v>0</v>
      </c>
      <c r="FZ87" s="11">
        <f>IF(FZ$2=$A87,0,IF(HLOOKUP(FZ$2,Recipes!$H:$GI,'Production Calculator'!$A87+2,FALSE)=0,0,HLOOKUP(FZ$2,Recipes!$H:$GI,'Production Calculator'!$A87+2,FALSE)*$AK87))+IF($AO87=FZ$3,$AM87/VLOOKUP($AO87,Data!$A$50:$B$56,2,FALSE),0)</f>
        <v>0</v>
      </c>
      <c r="GA87" s="11">
        <f>IF(GA$2=$A87,0,IF(HLOOKUP(GA$2,Recipes!$H:$GI,'Production Calculator'!$A87+2,FALSE)=0,0,HLOOKUP(GA$2,Recipes!$H:$GI,'Production Calculator'!$A87+2,FALSE)*$AK87))+IF($AO87=GA$3,$AM87/VLOOKUP($AO87,Data!$A$50:$B$56,2,FALSE),0)</f>
        <v>0</v>
      </c>
      <c r="GB87" s="11">
        <f>IF(GB$2=$A87,0,IF(HLOOKUP(GB$2,Recipes!$H:$GI,'Production Calculator'!$A87+2,FALSE)=0,0,HLOOKUP(GB$2,Recipes!$H:$GI,'Production Calculator'!$A87+2,FALSE)*$AK87))+IF($AO87=GB$3,$AM87/VLOOKUP($AO87,Data!$A$50:$B$56,2,FALSE),0)</f>
        <v>0</v>
      </c>
      <c r="GC87" s="11">
        <f>IF(GC$2=$A87,0,IF(HLOOKUP(GC$2,Recipes!$H:$GI,'Production Calculator'!$A87+2,FALSE)=0,0,HLOOKUP(GC$2,Recipes!$H:$GI,'Production Calculator'!$A87+2,FALSE)*$AK87))+IF($AO87=GC$3,$AM87/VLOOKUP($AO87,Data!$A$50:$B$56,2,FALSE),0)</f>
        <v>0</v>
      </c>
      <c r="GD87" s="11">
        <f>IF(GD$2=$A87,0,IF(HLOOKUP(GD$2,Recipes!$H:$GI,'Production Calculator'!$A87+2,FALSE)=0,0,HLOOKUP(GD$2,Recipes!$H:$GI,'Production Calculator'!$A87+2,FALSE)*$AK87))+IF($AO87=GD$3,$AM87/VLOOKUP($AO87,Data!$A$50:$B$56,2,FALSE),0)</f>
        <v>0</v>
      </c>
      <c r="GE87" s="11">
        <f>IF(GE$2=$A87,0,IF(HLOOKUP(GE$2,Recipes!$H:$GI,'Production Calculator'!$A87+2,FALSE)=0,0,HLOOKUP(GE$2,Recipes!$H:$GI,'Production Calculator'!$A87+2,FALSE)*$AK87))+IF($AO87=GE$3,$AM87/VLOOKUP($AO87,Data!$A$50:$B$56,2,FALSE),0)</f>
        <v>0</v>
      </c>
      <c r="GF87" s="11">
        <f>IF(GF$2=$A87,0,IF(HLOOKUP(GF$2,Recipes!$H:$GI,'Production Calculator'!$A87+2,FALSE)=0,0,HLOOKUP(GF$2,Recipes!$H:$GI,'Production Calculator'!$A87+2,FALSE)*$AK87))+IF($AO87=GF$3,$AM87/VLOOKUP($AO87,Data!$A$50:$B$56,2,FALSE),0)</f>
        <v>0</v>
      </c>
      <c r="GG87" s="11">
        <f>IF(GG$2=$A87,0,IF(HLOOKUP(GG$2,Recipes!$H:$GI,'Production Calculator'!$A87+2,FALSE)=0,0,HLOOKUP(GG$2,Recipes!$H:$GI,'Production Calculator'!$A87+2,FALSE)*$AK87))+IF($AO87=GG$3,$AM87/VLOOKUP($AO87,Data!$A$50:$B$56,2,FALSE),0)</f>
        <v>0</v>
      </c>
      <c r="GH87" s="11">
        <f>IF(GH$2=$A87,0,IF(HLOOKUP(GH$2,Recipes!$H:$GI,'Production Calculator'!$A87+2,FALSE)=0,0,HLOOKUP(GH$2,Recipes!$H:$GI,'Production Calculator'!$A87+2,FALSE)*$AK87))+IF($AO87=GH$3,$AM87/VLOOKUP($AO87,Data!$A$50:$B$56,2,FALSE),0)</f>
        <v>0</v>
      </c>
      <c r="GI87" s="11">
        <f>IF(GI$2=$A87,0,IF(HLOOKUP(GI$2,Recipes!$H:$GI,'Production Calculator'!$A87+2,FALSE)=0,0,HLOOKUP(GI$2,Recipes!$H:$GI,'Production Calculator'!$A87+2,FALSE)*$AK87))+IF($AO87=GI$3,$AM87/VLOOKUP($AO87,Data!$A$50:$B$56,2,FALSE),0)</f>
        <v>0</v>
      </c>
      <c r="GJ87" s="11">
        <f>IF(GJ$2=$A87,0,IF(HLOOKUP(GJ$2,Recipes!$H:$GI,'Production Calculator'!$A87+2,FALSE)=0,0,HLOOKUP(GJ$2,Recipes!$H:$GI,'Production Calculator'!$A87+2,FALSE)*$AK87))+IF($AO87=GJ$3,$AM87/VLOOKUP($AO87,Data!$A$50:$B$56,2,FALSE),0)</f>
        <v>0</v>
      </c>
      <c r="GK87" s="11">
        <f>IF(GK$2=$A87,0,IF(HLOOKUP(GK$2,Recipes!$H:$GI,'Production Calculator'!$A87+2,FALSE)=0,0,HLOOKUP(GK$2,Recipes!$H:$GI,'Production Calculator'!$A87+2,FALSE)*$AK87))+IF($AO87=GK$3,$AM87/VLOOKUP($AO87,Data!$A$50:$B$56,2,FALSE),0)</f>
        <v>0</v>
      </c>
      <c r="GL87" s="11">
        <f>IF(GL$2=$A87,0,IF(HLOOKUP(GL$2,Recipes!$H:$GI,'Production Calculator'!$A87+2,FALSE)=0,0,HLOOKUP(GL$2,Recipes!$H:$GI,'Production Calculator'!$A87+2,FALSE)*$AK87))+IF($AO87=GL$3,$AM87/VLOOKUP($AO87,Data!$A$50:$B$56,2,FALSE),0)</f>
        <v>0</v>
      </c>
      <c r="GM87" s="11">
        <f>IF(GM$2=$A87,0,IF(HLOOKUP(GM$2,Recipes!$H:$GI,'Production Calculator'!$A87+2,FALSE)=0,0,HLOOKUP(GM$2,Recipes!$H:$GI,'Production Calculator'!$A87+2,FALSE)*$AK87))+IF($AO87=GM$3,$AM87/VLOOKUP($AO87,Data!$A$50:$B$56,2,FALSE),0)</f>
        <v>0</v>
      </c>
      <c r="GN87" s="11">
        <f>IF(GN$2=$A87,0,IF(HLOOKUP(GN$2,Recipes!$H:$GI,'Production Calculator'!$A87+2,FALSE)=0,0,HLOOKUP(GN$2,Recipes!$H:$GI,'Production Calculator'!$A87+2,FALSE)*$AK87))+IF($AO87=GN$3,$AM87/VLOOKUP($AO87,Data!$A$50:$B$56,2,FALSE),0)</f>
        <v>0</v>
      </c>
      <c r="GO87" s="11">
        <f>IF(GO$2=$A87,0,IF(HLOOKUP(GO$2,Recipes!$H:$GI,'Production Calculator'!$A87+2,FALSE)=0,0,HLOOKUP(GO$2,Recipes!$H:$GI,'Production Calculator'!$A87+2,FALSE)*$AK87))+IF($AO87=GO$3,$AM87/VLOOKUP($AO87,Data!$A$50:$B$56,2,FALSE),0)</f>
        <v>0</v>
      </c>
      <c r="GP87" s="11">
        <f>IF(GP$2=$A87,0,IF(HLOOKUP(GP$2,Recipes!$H:$GI,'Production Calculator'!$A87+2,FALSE)=0,0,HLOOKUP(GP$2,Recipes!$H:$GI,'Production Calculator'!$A87+2,FALSE)*$AK87))+IF($AO87=GP$3,$AM87/VLOOKUP($AO87,Data!$A$50:$B$56,2,FALSE),0)</f>
        <v>0</v>
      </c>
      <c r="GQ87" s="11">
        <f>IF(GQ$2=$A87,0,IF(HLOOKUP(GQ$2,Recipes!$H:$GI,'Production Calculator'!$A87+2,FALSE)=0,0,HLOOKUP(GQ$2,Recipes!$H:$GI,'Production Calculator'!$A87+2,FALSE)*$AK87))+IF($AO87=GQ$3,$AM87/VLOOKUP($AO87,Data!$A$50:$B$56,2,FALSE),0)</f>
        <v>0</v>
      </c>
      <c r="GR87" s="11">
        <f>IF(GR$2=$A87,0,IF(HLOOKUP(GR$2,Recipes!$H:$GI,'Production Calculator'!$A87+2,FALSE)=0,0,HLOOKUP(GR$2,Recipes!$H:$GI,'Production Calculator'!$A87+2,FALSE)*$AK87))+IF($AO87=GR$3,$AM87/VLOOKUP($AO87,Data!$A$50:$B$56,2,FALSE),0)</f>
        <v>0</v>
      </c>
      <c r="GS87" s="11">
        <f>IF(GS$2=$A87,0,IF(HLOOKUP(GS$2,Recipes!$H:$GI,'Production Calculator'!$A87+2,FALSE)=0,0,HLOOKUP(GS$2,Recipes!$H:$GI,'Production Calculator'!$A87+2,FALSE)*$AK87))+IF($AO87=GS$3,$AM87/VLOOKUP($AO87,Data!$A$50:$B$56,2,FALSE),0)</f>
        <v>0</v>
      </c>
      <c r="GT87" s="11">
        <f>IF(GT$2=$A87,0,IF(HLOOKUP(GT$2,Recipes!$H:$GI,'Production Calculator'!$A87+2,FALSE)=0,0,HLOOKUP(GT$2,Recipes!$H:$GI,'Production Calculator'!$A87+2,FALSE)*$AK87))+IF($AO87=GT$3,$AM87/VLOOKUP($AO87,Data!$A$50:$B$56,2,FALSE),0)</f>
        <v>0</v>
      </c>
      <c r="GU87" s="11">
        <f>IF(GU$2=$A87,0,IF(HLOOKUP(GU$2,Recipes!$H:$GI,'Production Calculator'!$A87+2,FALSE)=0,0,HLOOKUP(GU$2,Recipes!$H:$GI,'Production Calculator'!$A87+2,FALSE)*$AK87))+IF($AO87=GU$3,$AM87/VLOOKUP($AO87,Data!$A$50:$B$56,2,FALSE),0)</f>
        <v>0</v>
      </c>
      <c r="GV87" s="11">
        <f>IF(GV$2=$A87,0,IF(HLOOKUP(GV$2,Recipes!$H:$GI,'Production Calculator'!$A87+2,FALSE)=0,0,HLOOKUP(GV$2,Recipes!$H:$GI,'Production Calculator'!$A87+2,FALSE)*$AK87))+IF($AO87=GV$3,$AM87/VLOOKUP($AO87,Data!$A$50:$B$56,2,FALSE),0)</f>
        <v>0</v>
      </c>
      <c r="GW87" s="11">
        <f>IF(GW$2=$A87,0,IF(HLOOKUP(GW$2,Recipes!$H:$GI,'Production Calculator'!$A87+2,FALSE)=0,0,HLOOKUP(GW$2,Recipes!$H:$GI,'Production Calculator'!$A87+2,FALSE)*$AK87))+IF($AO87=GW$3,$AM87/VLOOKUP($AO87,Data!$A$50:$B$56,2,FALSE),0)</f>
        <v>0</v>
      </c>
      <c r="GX87" s="11">
        <f>IF(GX$2=$A87,0,IF(HLOOKUP(GX$2,Recipes!$H:$GI,'Production Calculator'!$A87+2,FALSE)=0,0,HLOOKUP(GX$2,Recipes!$H:$GI,'Production Calculator'!$A87+2,FALSE)*$AK87))+IF($AO87=GX$3,$AM87/VLOOKUP($AO87,Data!$A$50:$B$56,2,FALSE),0)</f>
        <v>0</v>
      </c>
      <c r="GY87" s="11">
        <f>IF(GY$2=$A87,0,IF(HLOOKUP(GY$2,Recipes!$H:$GI,'Production Calculator'!$A87+2,FALSE)=0,0,HLOOKUP(GY$2,Recipes!$H:$GI,'Production Calculator'!$A87+2,FALSE)*$AK87))+IF($AO87=GY$3,$AM87/VLOOKUP($AO87,Data!$A$50:$B$56,2,FALSE),0)</f>
        <v>0</v>
      </c>
      <c r="GZ87" s="11">
        <f>IF(GZ$2=$A87,0,IF(HLOOKUP(GZ$2,Recipes!$H:$GI,'Production Calculator'!$A87+2,FALSE)=0,0,HLOOKUP(GZ$2,Recipes!$H:$GI,'Production Calculator'!$A87+2,FALSE)*$AK87))+IF($AO87=GZ$3,$AM87/VLOOKUP($AO87,Data!$A$50:$B$56,2,FALSE),0)</f>
        <v>0</v>
      </c>
      <c r="HA87" s="11">
        <f>IF(HA$2=$A87,0,IF(HLOOKUP(HA$2,Recipes!$H:$GI,'Production Calculator'!$A87+2,FALSE)=0,0,HLOOKUP(HA$2,Recipes!$H:$GI,'Production Calculator'!$A87+2,FALSE)*$AK87))+IF($AO87=HA$3,$AM87/VLOOKUP($AO87,Data!$A$50:$B$56,2,FALSE),0)</f>
        <v>0</v>
      </c>
      <c r="HB87" s="11">
        <f>IF(HB$2=$A87,0,IF(HLOOKUP(HB$2,Recipes!$H:$GI,'Production Calculator'!$A87+2,FALSE)=0,0,HLOOKUP(HB$2,Recipes!$H:$GI,'Production Calculator'!$A87+2,FALSE)*$AK87))+IF($AO87=HB$3,$AM87/VLOOKUP($AO87,Data!$A$50:$B$56,2,FALSE),0)</f>
        <v>0</v>
      </c>
      <c r="HC87" s="11">
        <f>IF(HC$2=$A87,0,IF(HLOOKUP(HC$2,Recipes!$H:$GI,'Production Calculator'!$A87+2,FALSE)=0,0,HLOOKUP(HC$2,Recipes!$H:$GI,'Production Calculator'!$A87+2,FALSE)*$AK87))+IF($AO87=HC$3,$AM87/VLOOKUP($AO87,Data!$A$50:$B$56,2,FALSE),0)</f>
        <v>0</v>
      </c>
      <c r="HD87" s="11">
        <f>IF(HD$2=$A87,0,IF(HLOOKUP(HD$2,Recipes!$H:$GI,'Production Calculator'!$A87+2,FALSE)=0,0,HLOOKUP(HD$2,Recipes!$H:$GI,'Production Calculator'!$A87+2,FALSE)*$AK87))+IF($AO87=HD$3,$AM87/VLOOKUP($AO87,Data!$A$50:$B$56,2,FALSE),0)</f>
        <v>0</v>
      </c>
      <c r="HE87" s="11">
        <f>IF(HE$2=$A87,0,IF(HLOOKUP(HE$2,Recipes!$H:$GI,'Production Calculator'!$A87+2,FALSE)=0,0,HLOOKUP(HE$2,Recipes!$H:$GI,'Production Calculator'!$A87+2,FALSE)*$AK87))+IF($AO87=HE$3,$AM87/VLOOKUP($AO87,Data!$A$50:$B$56,2,FALSE),0)</f>
        <v>0</v>
      </c>
      <c r="HF87" s="11">
        <f>IF(HF$2=$A87,0,IF(HLOOKUP(HF$2,Recipes!$H:$GI,'Production Calculator'!$A87+2,FALSE)=0,0,HLOOKUP(HF$2,Recipes!$H:$GI,'Production Calculator'!$A87+2,FALSE)*$AK87))+IF($AO87=HF$3,$AM87/VLOOKUP($AO87,Data!$A$50:$B$56,2,FALSE),0)</f>
        <v>0</v>
      </c>
      <c r="HG87" s="11">
        <f>IF(HG$2=$A87,0,IF(HLOOKUP(HG$2,Recipes!$H:$GI,'Production Calculator'!$A87+2,FALSE)=0,0,HLOOKUP(HG$2,Recipes!$H:$GI,'Production Calculator'!$A87+2,FALSE)*$AK87))+IF($AO87=HG$3,$AM87/VLOOKUP($AO87,Data!$A$50:$B$56,2,FALSE),0)</f>
        <v>0</v>
      </c>
      <c r="HH87" s="11">
        <f>IF(HH$2=$A87,0,IF(HLOOKUP(HH$2,Recipes!$H:$GI,'Production Calculator'!$A87+2,FALSE)=0,0,HLOOKUP(HH$2,Recipes!$H:$GI,'Production Calculator'!$A87+2,FALSE)*$AK87))+IF($AO87=HH$3,$AM87/VLOOKUP($AO87,Data!$A$50:$B$56,2,FALSE),0)</f>
        <v>0</v>
      </c>
      <c r="HI87" s="11">
        <f>IF(HI$2=$A87,0,IF(HLOOKUP(HI$2,Recipes!$H:$GI,'Production Calculator'!$A87+2,FALSE)=0,0,HLOOKUP(HI$2,Recipes!$H:$GI,'Production Calculator'!$A87+2,FALSE)*$AK87))+IF($AO87=HI$3,$AM87/VLOOKUP($AO87,Data!$A$50:$B$56,2,FALSE),0)</f>
        <v>0</v>
      </c>
      <c r="HJ87" s="11">
        <f>IF(HJ$2=$A87,0,IF(HLOOKUP(HJ$2,Recipes!$H:$GI,'Production Calculator'!$A87+2,FALSE)=0,0,HLOOKUP(HJ$2,Recipes!$H:$GI,'Production Calculator'!$A87+2,FALSE)*$AK87))+IF($AO87=HJ$3,$AM87/VLOOKUP($AO87,Data!$A$50:$B$56,2,FALSE),0)</f>
        <v>0</v>
      </c>
      <c r="HK87" s="11">
        <f>IF(HK$2=$A87,0,IF(HLOOKUP(HK$2,Recipes!$H:$GI,'Production Calculator'!$A87+2,FALSE)=0,0,HLOOKUP(HK$2,Recipes!$H:$GI,'Production Calculator'!$A87+2,FALSE)*$AK87))+IF($AO87=HK$3,$AM87/VLOOKUP($AO87,Data!$A$50:$B$56,2,FALSE),0)</f>
        <v>0</v>
      </c>
      <c r="HL87" s="11">
        <f>IF(HL$2=$A87,0,IF(HLOOKUP(HL$2,Recipes!$H:$GI,'Production Calculator'!$A87+2,FALSE)=0,0,HLOOKUP(HL$2,Recipes!$H:$GI,'Production Calculator'!$A87+2,FALSE)*$AK87))+IF($AO87=HL$3,$AM87/VLOOKUP($AO87,Data!$A$50:$B$56,2,FALSE),0)</f>
        <v>0</v>
      </c>
      <c r="HM87" s="11">
        <f>IF(HM$2=$A87,0,IF(HLOOKUP(HM$2,Recipes!$H:$GI,'Production Calculator'!$A87+2,FALSE)=0,0,HLOOKUP(HM$2,Recipes!$H:$GI,'Production Calculator'!$A87+2,FALSE)*$AK87))+IF($AO87=HM$3,$AM87/VLOOKUP($AO87,Data!$A$50:$B$56,2,FALSE),0)</f>
        <v>0</v>
      </c>
      <c r="HN87" s="11">
        <f>IF(HN$2=$A87,0,IF(HLOOKUP(HN$2,Recipes!$H:$GI,'Production Calculator'!$A87+2,FALSE)=0,0,HLOOKUP(HN$2,Recipes!$H:$GI,'Production Calculator'!$A87+2,FALSE)*$AK87))+IF($AO87=HN$3,$AM87/VLOOKUP($AO87,Data!$A$50:$B$56,2,FALSE),0)</f>
        <v>0</v>
      </c>
      <c r="HO87" s="11">
        <f>IF(HO$2=$A87,0,IF(HLOOKUP(HO$2,Recipes!$H:$GI,'Production Calculator'!$A87+2,FALSE)=0,0,HLOOKUP(HO$2,Recipes!$H:$GI,'Production Calculator'!$A87+2,FALSE)*$AK87))+IF($AO87=HO$3,$AM87/VLOOKUP($AO87,Data!$A$50:$B$56,2,FALSE),0)</f>
        <v>0</v>
      </c>
      <c r="HP87" s="11">
        <f>IF(HP$2=$A87,0,IF(HLOOKUP(HP$2,Recipes!$H:$GI,'Production Calculator'!$A87+2,FALSE)=0,0,HLOOKUP(HP$2,Recipes!$H:$GI,'Production Calculator'!$A87+2,FALSE)*$AK87))+IF($AO87=HP$3,$AM87/VLOOKUP($AO87,Data!$A$50:$B$56,2,FALSE),0)</f>
        <v>0</v>
      </c>
      <c r="HQ87" s="11">
        <f>IF(HQ$2=$A87,0,IF(HLOOKUP(HQ$2,Recipes!$H:$GI,'Production Calculator'!$A87+2,FALSE)=0,0,HLOOKUP(HQ$2,Recipes!$H:$GI,'Production Calculator'!$A87+2,FALSE)*$AK87))+IF($AO87=HQ$3,$AM87/VLOOKUP($AO87,Data!$A$50:$B$56,2,FALSE),0)</f>
        <v>0</v>
      </c>
      <c r="HR87" s="11">
        <f>IF(HR$2=$A87,0,IF(HLOOKUP(HR$2,Recipes!$H:$GI,'Production Calculator'!$A87+2,FALSE)=0,0,HLOOKUP(HR$2,Recipes!$H:$GI,'Production Calculator'!$A87+2,FALSE)*$AK87))+IF($AO87=HR$3,$AM87/VLOOKUP($AO87,Data!$A$50:$B$56,2,FALSE),0)</f>
        <v>0</v>
      </c>
      <c r="HS87" s="121"/>
    </row>
    <row r="88" spans="1:227" x14ac:dyDescent="0.45">
      <c r="A88">
        <v>65</v>
      </c>
      <c r="B88" s="107" t="str">
        <f>VLOOKUP(A88,Recipes!A:B,2)</f>
        <v>Fill Crude oil barrel</v>
      </c>
      <c r="C88" s="128">
        <v>0</v>
      </c>
      <c r="D88" s="108">
        <f>HLOOKUP(A88,$AQ$2:$HR$202,$A$202-1,FALSE)+C88</f>
        <v>0</v>
      </c>
      <c r="E88" s="127" t="s">
        <v>1</v>
      </c>
      <c r="F88" s="109">
        <f>VLOOKUP(A88,Recipes!$A$3:$G$186,6,FALSE)</f>
        <v>2</v>
      </c>
      <c r="G88" s="109">
        <f>VLOOKUP(A88,Recipes!$A$3:$G$186,7,FALSE)</f>
        <v>1</v>
      </c>
      <c r="H88" s="110">
        <f t="shared" si="167"/>
        <v>0</v>
      </c>
      <c r="I88" s="109">
        <f>VLOOKUP(E88,Data!$A$2:$C$26,3, FALSE)</f>
        <v>4</v>
      </c>
      <c r="J88" s="108">
        <v>0</v>
      </c>
      <c r="K88" s="108">
        <v>0</v>
      </c>
      <c r="L88" s="108">
        <v>0</v>
      </c>
      <c r="M88" s="150">
        <v>0</v>
      </c>
      <c r="N88" s="150">
        <v>0</v>
      </c>
      <c r="O88" s="150">
        <v>0</v>
      </c>
      <c r="P88" s="151">
        <v>0</v>
      </c>
      <c r="Q88" s="151">
        <v>0</v>
      </c>
      <c r="R88" s="151">
        <v>0</v>
      </c>
      <c r="S88">
        <f t="shared" si="182"/>
        <v>0</v>
      </c>
      <c r="T88">
        <f t="shared" si="183"/>
        <v>0</v>
      </c>
      <c r="U88">
        <f t="shared" si="184"/>
        <v>0</v>
      </c>
      <c r="V88">
        <f t="shared" si="185"/>
        <v>0</v>
      </c>
      <c r="W88">
        <f t="shared" si="186"/>
        <v>0</v>
      </c>
      <c r="X88">
        <f t="shared" si="187"/>
        <v>0</v>
      </c>
      <c r="Y88">
        <f t="shared" si="188"/>
        <v>0</v>
      </c>
      <c r="Z88">
        <f t="shared" si="189"/>
        <v>0</v>
      </c>
      <c r="AA88">
        <f t="shared" si="190"/>
        <v>0</v>
      </c>
      <c r="AB88" s="111">
        <f>VLOOKUP($A88,Recipes!$A:$G,4)</f>
        <v>1</v>
      </c>
      <c r="AC88" s="111">
        <f>VLOOKUP($A88,Recipes!$A:$G,5)</f>
        <v>1</v>
      </c>
      <c r="AD88" s="111">
        <f t="shared" si="177"/>
        <v>1</v>
      </c>
      <c r="AE88" s="111">
        <f>VLOOKUP(E88,Data!$A$2:$F$26,5,FALSE)</f>
        <v>0</v>
      </c>
      <c r="AF88" s="111">
        <f>VLOOKUP(E88,Data!$A$2:$F$26,4,FALSE)</f>
        <v>210</v>
      </c>
      <c r="AG88" s="111">
        <f>VLOOKUP(E88,Data!$A$2:$B$26,2, FALSE)</f>
        <v>1.25</v>
      </c>
      <c r="AH88" s="111">
        <f>1+VLOOKUP($J$3,Data!$A$40:$D$48,2,FALSE)*$J88+VLOOKUP($K$3,Data!$A$40:$D$48,2,FALSE)*$K88+VLOOKUP($L$3,Data!$A$40:$D$48,2,FALSE)*$L88+VLOOKUP($M$3,Data!$A$40:$D$48,2,FALSE)*$M88+VLOOKUP($N$3,Data!$A$40:$D$48,2,FALSE)*$N88+VLOOKUP($O$3,Data!$A$40:$D$48,2,FALSE)*$O88+VLOOKUP($P$3,Data!$A$40:$D$48,2,FALSE)*$P88+VLOOKUP($Q$3,Data!$A$40:$D$48,2,FALSE)*$Q88+VLOOKUP($R$3,Data!$A$40:$D$48,2,FALSE)*$R88</f>
        <v>1</v>
      </c>
      <c r="AI88" s="111">
        <f>MAX(1+VLOOKUP($J$3,Data!$A$40:$D$48,3,FALSE)*$J88+VLOOKUP($K$3,Data!$A$40:$D$48,3,FALSE)*$K88+VLOOKUP($L$3,Data!$A$40:$D$48,3,FALSE)*$L88+VLOOKUP($M$3,Data!$A$40:$D$48,3,FALSE)*$M88+VLOOKUP($N$3,Data!$A$40:$D$48,3,FALSE)*$N88+VLOOKUP($O$3,Data!$A$40:$D$48,3,FALSE)*$O88+VLOOKUP($P$3,Data!$A$40:$D$48,3,FALSE)*$P88+VLOOKUP($Q$3,Data!$A$40:$D$48,3,FALSE)*$Q88+VLOOKUP($R$3,Data!$A$40:$D$48,3,FALSE)*$R88,0)</f>
        <v>1</v>
      </c>
      <c r="AJ88" s="111">
        <f>MAX(1-(VLOOKUP($J$3,Data!$A$40:$D$48,4,FALSE)*$J88+VLOOKUP($K$3,Data!$A$40:$D$48,4,FALSE)*$K88+VLOOKUP($L$3,Data!$A$40:$D$48,4,FALSE)*$L88+VLOOKUP($M$3,Data!$A$40:$D$48,4,FALSE)*$M88+VLOOKUP($N$3,Data!$A$40:$D$48,4,FALSE)*$N88+VLOOKUP($O$3,Data!$A$40:$D$48,4,FALSE)*$O88+VLOOKUP($P$3,Data!$A$40:$D$48,4,FALSE)*$P88+VLOOKUP($Q$3,Data!$A$40:$D$48,4,FALSE)*$Q88+VLOOKUP($R$3,Data!$A$40:$D$48,4,FALSE)*$R88),0.2)</f>
        <v>1</v>
      </c>
      <c r="AK88" s="112">
        <f t="shared" si="178"/>
        <v>0</v>
      </c>
      <c r="AL88" s="111">
        <f t="shared" si="179"/>
        <v>1.25</v>
      </c>
      <c r="AM88" s="111">
        <f t="shared" si="180"/>
        <v>0</v>
      </c>
      <c r="AN88" s="111">
        <f t="shared" si="181"/>
        <v>0</v>
      </c>
      <c r="AO88" s="131" t="s">
        <v>298</v>
      </c>
      <c r="AP88" s="11"/>
      <c r="AQ88" s="11">
        <f>IF(AQ$2=$A88,0,IF(HLOOKUP(AQ$2,Recipes!$H:$GI,'Production Calculator'!$A88+2,FALSE)=0,0,HLOOKUP(AQ$2,Recipes!$H:$GI,'Production Calculator'!$A88+2,FALSE)*$AK88))+IF($AO88=AQ$3,$AM88/VLOOKUP($AO88,Data!$A$50:$B$56,2,FALSE),0)</f>
        <v>0</v>
      </c>
      <c r="AR88" s="11">
        <f>IF(AR$2=$A88,0,IF(HLOOKUP(AR$2,Recipes!$H:$GI,'Production Calculator'!$A88+2,FALSE)=0,0,HLOOKUP(AR$2,Recipes!$H:$GI,'Production Calculator'!$A88+2,FALSE)*$AK88))+IF($AO88=AR$3,$AM88/VLOOKUP($AO88,Data!$A$50:$B$56,2,FALSE),0)</f>
        <v>0</v>
      </c>
      <c r="AS88" s="11">
        <f>IF(AS$2=$A88,0,IF(HLOOKUP(AS$2,Recipes!$H:$GI,'Production Calculator'!$A88+2,FALSE)=0,0,HLOOKUP(AS$2,Recipes!$H:$GI,'Production Calculator'!$A88+2,FALSE)*$AK88))+IF($AO88=AS$3,$AM88/VLOOKUP($AO88,Data!$A$50:$B$56,2,FALSE),0)</f>
        <v>0</v>
      </c>
      <c r="AT88" s="11">
        <f>IF(AT$2=$A88,0,IF(HLOOKUP(AT$2,Recipes!$H:$GI,'Production Calculator'!$A88+2,FALSE)=0,0,HLOOKUP(AT$2,Recipes!$H:$GI,'Production Calculator'!$A88+2,FALSE)*$AK88))+IF($AO88=AT$3,$AM88/VLOOKUP($AO88,Data!$A$50:$B$56,2,FALSE),0)</f>
        <v>0</v>
      </c>
      <c r="AU88" s="11">
        <f>IF(AU$2=$A88,0,IF(HLOOKUP(AU$2,Recipes!$H:$GI,'Production Calculator'!$A88+2,FALSE)=0,0,HLOOKUP(AU$2,Recipes!$H:$GI,'Production Calculator'!$A88+2,FALSE)*$AK88))+IF($AO88=AU$3,$AM88/VLOOKUP($AO88,Data!$A$50:$B$56,2,FALSE),0)</f>
        <v>0</v>
      </c>
      <c r="AV88" s="11">
        <f>IF(AV$2=$A88,0,IF(HLOOKUP(AV$2,Recipes!$H:$GI,'Production Calculator'!$A88+2,FALSE)=0,0,HLOOKUP(AV$2,Recipes!$H:$GI,'Production Calculator'!$A88+2,FALSE)*$AK88))+IF($AO88=AV$3,$AM88/VLOOKUP($AO88,Data!$A$50:$B$56,2,FALSE),0)</f>
        <v>0</v>
      </c>
      <c r="AW88" s="11">
        <f>IF(AW$2=$A88,0,IF(HLOOKUP(AW$2,Recipes!$H:$GI,'Production Calculator'!$A88+2,FALSE)=0,0,HLOOKUP(AW$2,Recipes!$H:$GI,'Production Calculator'!$A88+2,FALSE)*$AK88))+IF($AO88=AW$3,$AM88/VLOOKUP($AO88,Data!$A$50:$B$56,2,FALSE),0)</f>
        <v>0</v>
      </c>
      <c r="AX88" s="11">
        <f>IF(AX$2=$A88,0,IF(HLOOKUP(AX$2,Recipes!$H:$GI,'Production Calculator'!$A88+2,FALSE)=0,0,HLOOKUP(AX$2,Recipes!$H:$GI,'Production Calculator'!$A88+2,FALSE)*$AK88))+IF($AO88=AX$3,$AM88/VLOOKUP($AO88,Data!$A$50:$B$56,2,FALSE),0)</f>
        <v>0</v>
      </c>
      <c r="AY88" s="11">
        <f>IF(AY$2=$A88,0,IF(HLOOKUP(AY$2,Recipes!$H:$GI,'Production Calculator'!$A88+2,FALSE)=0,0,HLOOKUP(AY$2,Recipes!$H:$GI,'Production Calculator'!$A88+2,FALSE)*$AK88))+IF($AO88=AY$3,$AM88/VLOOKUP($AO88,Data!$A$50:$B$56,2,FALSE),0)</f>
        <v>0</v>
      </c>
      <c r="AZ88" s="11">
        <f>IF(AZ$2=$A88,0,IF(HLOOKUP(AZ$2,Recipes!$H:$GI,'Production Calculator'!$A88+2,FALSE)=0,0,HLOOKUP(AZ$2,Recipes!$H:$GI,'Production Calculator'!$A88+2,FALSE)*$AK88))+IF($AO88=AZ$3,$AM88/VLOOKUP($AO88,Data!$A$50:$B$56,2,FALSE),0)</f>
        <v>0</v>
      </c>
      <c r="BA88" s="11">
        <f>IF(BA$2=$A88,0,IF(HLOOKUP(BA$2,Recipes!$H:$GI,'Production Calculator'!$A88+2,FALSE)=0,0,HLOOKUP(BA$2,Recipes!$H:$GI,'Production Calculator'!$A88+2,FALSE)*$AK88))+IF($AO88=BA$3,$AM88/VLOOKUP($AO88,Data!$A$50:$B$56,2,FALSE),0)</f>
        <v>0</v>
      </c>
      <c r="BB88" s="11">
        <f>IF(BB$2=$A88,0,IF(HLOOKUP(BB$2,Recipes!$H:$GI,'Production Calculator'!$A88+2,FALSE)=0,0,HLOOKUP(BB$2,Recipes!$H:$GI,'Production Calculator'!$A88+2,FALSE)*$AK88))+IF($AO88=BB$3,$AM88/VLOOKUP($AO88,Data!$A$50:$B$56,2,FALSE),0)</f>
        <v>0</v>
      </c>
      <c r="BC88" s="11">
        <f>IF(BC$2=$A88,0,IF(HLOOKUP(BC$2,Recipes!$H:$GI,'Production Calculator'!$A88+2,FALSE)=0,0,HLOOKUP(BC$2,Recipes!$H:$GI,'Production Calculator'!$A88+2,FALSE)*$AK88))+IF($AO88=BC$3,$AM88/VLOOKUP($AO88,Data!$A$50:$B$56,2,FALSE),0)</f>
        <v>0</v>
      </c>
      <c r="BD88" s="11">
        <f>IF(BD$2=$A88,0,IF(HLOOKUP(BD$2,Recipes!$H:$GI,'Production Calculator'!$A88+2,FALSE)=0,0,HLOOKUP(BD$2,Recipes!$H:$GI,'Production Calculator'!$A88+2,FALSE)*$AK88))+IF($AO88=BD$3,$AM88/VLOOKUP($AO88,Data!$A$50:$B$56,2,FALSE),0)</f>
        <v>0</v>
      </c>
      <c r="BE88" s="11">
        <f>IF(BE$2=$A88,0,IF(HLOOKUP(BE$2,Recipes!$H:$GI,'Production Calculator'!$A88+2,FALSE)=0,0,HLOOKUP(BE$2,Recipes!$H:$GI,'Production Calculator'!$A88+2,FALSE)*$AK88))+IF($AO88=BE$3,$AM88/VLOOKUP($AO88,Data!$A$50:$B$56,2,FALSE),0)</f>
        <v>0</v>
      </c>
      <c r="BF88" s="11">
        <f>IF(BF$2=$A88,0,IF(HLOOKUP(BF$2,Recipes!$H:$GI,'Production Calculator'!$A88+2,FALSE)=0,0,HLOOKUP(BF$2,Recipes!$H:$GI,'Production Calculator'!$A88+2,FALSE)*$AK88))+IF($AO88=BF$3,$AM88/VLOOKUP($AO88,Data!$A$50:$B$56,2,FALSE),0)</f>
        <v>0</v>
      </c>
      <c r="BG88" s="11">
        <f>IF(BG$2=$A88,0,IF(HLOOKUP(BG$2,Recipes!$H:$GI,'Production Calculator'!$A88+2,FALSE)=0,0,HLOOKUP(BG$2,Recipes!$H:$GI,'Production Calculator'!$A88+2,FALSE)*$AK88))+IF($AO88=BG$3,$AM88/VLOOKUP($AO88,Data!$A$50:$B$56,2,FALSE),0)</f>
        <v>0</v>
      </c>
      <c r="BH88" s="11">
        <f>IF(BH$2=$A88,0,IF(HLOOKUP(BH$2,Recipes!$H:$GI,'Production Calculator'!$A88+2,FALSE)=0,0,HLOOKUP(BH$2,Recipes!$H:$GI,'Production Calculator'!$A88+2,FALSE)*$AK88))+IF($AO88=BH$3,$AM88/VLOOKUP($AO88,Data!$A$50:$B$56,2,FALSE),0)</f>
        <v>0</v>
      </c>
      <c r="BI88" s="11">
        <f>IF(BI$2=$A88,0,IF(HLOOKUP(BI$2,Recipes!$H:$GI,'Production Calculator'!$A88+2,FALSE)=0,0,HLOOKUP(BI$2,Recipes!$H:$GI,'Production Calculator'!$A88+2,FALSE)*$AK88))+IF($AO88=BI$3,$AM88/VLOOKUP($AO88,Data!$A$50:$B$56,2,FALSE),0)</f>
        <v>0</v>
      </c>
      <c r="BJ88" s="11">
        <f>IF(BJ$2=$A88,0,IF(HLOOKUP(BJ$2,Recipes!$H:$GI,'Production Calculator'!$A88+2,FALSE)=0,0,HLOOKUP(BJ$2,Recipes!$H:$GI,'Production Calculator'!$A88+2,FALSE)*$AK88))+IF($AO88=BJ$3,$AM88/VLOOKUP($AO88,Data!$A$50:$B$56,2,FALSE),0)</f>
        <v>0</v>
      </c>
      <c r="BK88" s="11">
        <f>IF(BK$2=$A88,0,IF(HLOOKUP(BK$2,Recipes!$H:$GI,'Production Calculator'!$A88+2,FALSE)=0,0,HLOOKUP(BK$2,Recipes!$H:$GI,'Production Calculator'!$A88+2,FALSE)*$AK88))+IF($AO88=BK$3,$AM88/VLOOKUP($AO88,Data!$A$50:$B$56,2,FALSE),0)</f>
        <v>0</v>
      </c>
      <c r="BL88" s="11">
        <f>IF(BL$2=$A88,0,IF(HLOOKUP(BL$2,Recipes!$H:$GI,'Production Calculator'!$A88+2,FALSE)=0,0,HLOOKUP(BL$2,Recipes!$H:$GI,'Production Calculator'!$A88+2,FALSE)*$AK88))+IF($AO88=BL$3,$AM88/VLOOKUP($AO88,Data!$A$50:$B$56,2,FALSE),0)</f>
        <v>0</v>
      </c>
      <c r="BM88" s="11">
        <f>IF(BM$2=$A88,0,IF(HLOOKUP(BM$2,Recipes!$H:$GI,'Production Calculator'!$A88+2,FALSE)=0,0,HLOOKUP(BM$2,Recipes!$H:$GI,'Production Calculator'!$A88+2,FALSE)*$AK88))+IF($AO88=BM$3,$AM88/VLOOKUP($AO88,Data!$A$50:$B$56,2,FALSE),0)</f>
        <v>0</v>
      </c>
      <c r="BN88" s="11">
        <f>IF(BN$2=$A88,0,IF(HLOOKUP(BN$2,Recipes!$H:$GI,'Production Calculator'!$A88+2,FALSE)=0,0,HLOOKUP(BN$2,Recipes!$H:$GI,'Production Calculator'!$A88+2,FALSE)*$AK88))+IF($AO88=BN$3,$AM88/VLOOKUP($AO88,Data!$A$50:$B$56,2,FALSE),0)</f>
        <v>0</v>
      </c>
      <c r="BO88" s="11">
        <f>IF(BO$2=$A88,0,IF(HLOOKUP(BO$2,Recipes!$H:$GI,'Production Calculator'!$A88+2,FALSE)=0,0,HLOOKUP(BO$2,Recipes!$H:$GI,'Production Calculator'!$A88+2,FALSE)*$AK88))+IF($AO88=BO$3,$AM88/VLOOKUP($AO88,Data!$A$50:$B$56,2,FALSE),0)</f>
        <v>0</v>
      </c>
      <c r="BP88" s="11">
        <f>IF(BP$2=$A88,0,IF(HLOOKUP(BP$2,Recipes!$H:$GI,'Production Calculator'!$A88+2,FALSE)=0,0,HLOOKUP(BP$2,Recipes!$H:$GI,'Production Calculator'!$A88+2,FALSE)*$AK88))+IF($AO88=BP$3,$AM88/VLOOKUP($AO88,Data!$A$50:$B$56,2,FALSE),0)</f>
        <v>0</v>
      </c>
      <c r="BQ88" s="11">
        <f>IF(BQ$2=$A88,0,IF(HLOOKUP(BQ$2,Recipes!$H:$GI,'Production Calculator'!$A88+2,FALSE)=0,0,HLOOKUP(BQ$2,Recipes!$H:$GI,'Production Calculator'!$A88+2,FALSE)*$AK88))+IF($AO88=BQ$3,$AM88/VLOOKUP($AO88,Data!$A$50:$B$56,2,FALSE),0)</f>
        <v>0</v>
      </c>
      <c r="BR88" s="11">
        <f>IF(BR$2=$A88,0,IF(HLOOKUP(BR$2,Recipes!$H:$GI,'Production Calculator'!$A88+2,FALSE)=0,0,HLOOKUP(BR$2,Recipes!$H:$GI,'Production Calculator'!$A88+2,FALSE)*$AK88))+IF($AO88=BR$3,$AM88/VLOOKUP($AO88,Data!$A$50:$B$56,2,FALSE),0)</f>
        <v>0</v>
      </c>
      <c r="BS88" s="11">
        <f>IF(BS$2=$A88,0,IF(HLOOKUP(BS$2,Recipes!$H:$GI,'Production Calculator'!$A88+2,FALSE)=0,0,HLOOKUP(BS$2,Recipes!$H:$GI,'Production Calculator'!$A88+2,FALSE)*$AK88))+IF($AO88=BS$3,$AM88/VLOOKUP($AO88,Data!$A$50:$B$56,2,FALSE),0)</f>
        <v>0</v>
      </c>
      <c r="BT88" s="11">
        <f>IF(BT$2=$A88,0,IF(HLOOKUP(BT$2,Recipes!$H:$GI,'Production Calculator'!$A88+2,FALSE)=0,0,HLOOKUP(BT$2,Recipes!$H:$GI,'Production Calculator'!$A88+2,FALSE)*$AK88))+IF($AO88=BT$3,$AM88/VLOOKUP($AO88,Data!$A$50:$B$56,2,FALSE),0)</f>
        <v>0</v>
      </c>
      <c r="BU88" s="11">
        <f>IF(BU$2=$A88,0,IF(HLOOKUP(BU$2,Recipes!$H:$GI,'Production Calculator'!$A88+2,FALSE)=0,0,HLOOKUP(BU$2,Recipes!$H:$GI,'Production Calculator'!$A88+2,FALSE)*$AK88))+IF($AO88=BU$3,$AM88/VLOOKUP($AO88,Data!$A$50:$B$56,2,FALSE),0)</f>
        <v>0</v>
      </c>
      <c r="BV88" s="11">
        <f>IF(BV$2=$A88,0,IF(HLOOKUP(BV$2,Recipes!$H:$GI,'Production Calculator'!$A88+2,FALSE)=0,0,HLOOKUP(BV$2,Recipes!$H:$GI,'Production Calculator'!$A88+2,FALSE)*$AK88))+IF($AO88=BV$3,$AM88/VLOOKUP($AO88,Data!$A$50:$B$56,2,FALSE),0)</f>
        <v>0</v>
      </c>
      <c r="BW88" s="11">
        <f>IF(BW$2=$A88,0,IF(HLOOKUP(BW$2,Recipes!$H:$GI,'Production Calculator'!$A88+2,FALSE)=0,0,HLOOKUP(BW$2,Recipes!$H:$GI,'Production Calculator'!$A88+2,FALSE)*$AK88))+IF($AO88=BW$3,$AM88/VLOOKUP($AO88,Data!$A$50:$B$56,2,FALSE),0)</f>
        <v>0</v>
      </c>
      <c r="BX88" s="11">
        <f>IF(BX$2=$A88,0,IF(HLOOKUP(BX$2,Recipes!$H:$GI,'Production Calculator'!$A88+2,FALSE)=0,0,HLOOKUP(BX$2,Recipes!$H:$GI,'Production Calculator'!$A88+2,FALSE)*$AK88))+IF($AO88=BX$3,$AM88/VLOOKUP($AO88,Data!$A$50:$B$56,2,FALSE),0)</f>
        <v>0</v>
      </c>
      <c r="BY88" s="11">
        <f>IF(BY$2=$A88,0,IF(HLOOKUP(BY$2,Recipes!$H:$GI,'Production Calculator'!$A88+2,FALSE)=0,0,HLOOKUP(BY$2,Recipes!$H:$GI,'Production Calculator'!$A88+2,FALSE)*$AK88))+IF($AO88=BY$3,$AM88/VLOOKUP($AO88,Data!$A$50:$B$56,2,FALSE),0)</f>
        <v>0</v>
      </c>
      <c r="BZ88" s="11">
        <f>IF(BZ$2=$A88,0,IF(HLOOKUP(BZ$2,Recipes!$H:$GI,'Production Calculator'!$A88+2,FALSE)=0,0,HLOOKUP(BZ$2,Recipes!$H:$GI,'Production Calculator'!$A88+2,FALSE)*$AK88))+IF($AO88=BZ$3,$AM88/VLOOKUP($AO88,Data!$A$50:$B$56,2,FALSE),0)</f>
        <v>0</v>
      </c>
      <c r="CA88" s="11">
        <f>IF(CA$2=$A88,0,IF(HLOOKUP(CA$2,Recipes!$H:$GI,'Production Calculator'!$A88+2,FALSE)=0,0,HLOOKUP(CA$2,Recipes!$H:$GI,'Production Calculator'!$A88+2,FALSE)*$AK88))+IF($AO88=CA$3,$AM88/VLOOKUP($AO88,Data!$A$50:$B$56,2,FALSE),0)</f>
        <v>0</v>
      </c>
      <c r="CB88" s="11">
        <f>IF(CB$2=$A88,0,IF(HLOOKUP(CB$2,Recipes!$H:$GI,'Production Calculator'!$A88+2,FALSE)=0,0,HLOOKUP(CB$2,Recipes!$H:$GI,'Production Calculator'!$A88+2,FALSE)*$AK88))+IF($AO88=CB$3,$AM88/VLOOKUP($AO88,Data!$A$50:$B$56,2,FALSE),0)</f>
        <v>0</v>
      </c>
      <c r="CC88" s="11">
        <f>IF(CC$2=$A88,0,IF(HLOOKUP(CC$2,Recipes!$H:$GI,'Production Calculator'!$A88+2,FALSE)=0,0,HLOOKUP(CC$2,Recipes!$H:$GI,'Production Calculator'!$A88+2,FALSE)*$AK88))+IF($AO88=CC$3,$AM88/VLOOKUP($AO88,Data!$A$50:$B$56,2,FALSE),0)</f>
        <v>0</v>
      </c>
      <c r="CD88" s="11">
        <f>IF(CD$2=$A88,0,IF(HLOOKUP(CD$2,Recipes!$H:$GI,'Production Calculator'!$A88+2,FALSE)=0,0,HLOOKUP(CD$2,Recipes!$H:$GI,'Production Calculator'!$A88+2,FALSE)*$AK88))+IF($AO88=CD$3,$AM88/VLOOKUP($AO88,Data!$A$50:$B$56,2,FALSE),0)</f>
        <v>0</v>
      </c>
      <c r="CE88" s="11">
        <f>IF(CE$2=$A88,0,IF(HLOOKUP(CE$2,Recipes!$H:$GI,'Production Calculator'!$A88+2,FALSE)=0,0,HLOOKUP(CE$2,Recipes!$H:$GI,'Production Calculator'!$A88+2,FALSE)*$AK88))+IF($AO88=CE$3,$AM88/VLOOKUP($AO88,Data!$A$50:$B$56,2,FALSE),0)</f>
        <v>0</v>
      </c>
      <c r="CF88" s="11">
        <f>IF(CF$2=$A88,0,IF(HLOOKUP(CF$2,Recipes!$H:$GI,'Production Calculator'!$A88+2,FALSE)=0,0,HLOOKUP(CF$2,Recipes!$H:$GI,'Production Calculator'!$A88+2,FALSE)*$AK88))+IF($AO88=CF$3,$AM88/VLOOKUP($AO88,Data!$A$50:$B$56,2,FALSE),0)</f>
        <v>0</v>
      </c>
      <c r="CG88" s="11">
        <f>IF(CG$2=$A88,0,IF(HLOOKUP(CG$2,Recipes!$H:$GI,'Production Calculator'!$A88+2,FALSE)=0,0,HLOOKUP(CG$2,Recipes!$H:$GI,'Production Calculator'!$A88+2,FALSE)*$AK88))+IF($AO88=CG$3,$AM88/VLOOKUP($AO88,Data!$A$50:$B$56,2,FALSE),0)</f>
        <v>0</v>
      </c>
      <c r="CH88" s="11">
        <f>IF(CH$2=$A88,0,IF(HLOOKUP(CH$2,Recipes!$H:$GI,'Production Calculator'!$A88+2,FALSE)=0,0,HLOOKUP(CH$2,Recipes!$H:$GI,'Production Calculator'!$A88+2,FALSE)*$AK88))+IF($AO88=CH$3,$AM88/VLOOKUP($AO88,Data!$A$50:$B$56,2,FALSE),0)</f>
        <v>0</v>
      </c>
      <c r="CI88" s="11">
        <f>IF(CI$2=$A88,0,IF(HLOOKUP(CI$2,Recipes!$H:$GI,'Production Calculator'!$A88+2,FALSE)=0,0,HLOOKUP(CI$2,Recipes!$H:$GI,'Production Calculator'!$A88+2,FALSE)*$AK88))+IF($AO88=CI$3,$AM88/VLOOKUP($AO88,Data!$A$50:$B$56,2,FALSE),0)</f>
        <v>0</v>
      </c>
      <c r="CJ88" s="11">
        <f>IF(CJ$2=$A88,0,IF(HLOOKUP(CJ$2,Recipes!$H:$GI,'Production Calculator'!$A88+2,FALSE)=0,0,HLOOKUP(CJ$2,Recipes!$H:$GI,'Production Calculator'!$A88+2,FALSE)*$AK88))+IF($AO88=CJ$3,$AM88/VLOOKUP($AO88,Data!$A$50:$B$56,2,FALSE),0)</f>
        <v>0</v>
      </c>
      <c r="CK88" s="11">
        <f>IF(CK$2=$A88,0,IF(HLOOKUP(CK$2,Recipes!$H:$GI,'Production Calculator'!$A88+2,FALSE)=0,0,HLOOKUP(CK$2,Recipes!$H:$GI,'Production Calculator'!$A88+2,FALSE)*$AK88))+IF($AO88=CK$3,$AM88/VLOOKUP($AO88,Data!$A$50:$B$56,2,FALSE),0)</f>
        <v>0</v>
      </c>
      <c r="CL88" s="11">
        <f>IF(CL$2=$A88,0,IF(HLOOKUP(CL$2,Recipes!$H:$GI,'Production Calculator'!$A88+2,FALSE)=0,0,HLOOKUP(CL$2,Recipes!$H:$GI,'Production Calculator'!$A88+2,FALSE)*$AK88))+IF($AO88=CL$3,$AM88/VLOOKUP($AO88,Data!$A$50:$B$56,2,FALSE),0)</f>
        <v>0</v>
      </c>
      <c r="CM88" s="11">
        <f>IF(CM$2=$A88,0,IF(HLOOKUP(CM$2,Recipes!$H:$GI,'Production Calculator'!$A88+2,FALSE)=0,0,HLOOKUP(CM$2,Recipes!$H:$GI,'Production Calculator'!$A88+2,FALSE)*$AK88))+IF($AO88=CM$3,$AM88/VLOOKUP($AO88,Data!$A$50:$B$56,2,FALSE),0)</f>
        <v>0</v>
      </c>
      <c r="CN88" s="11">
        <f>IF(CN$2=$A88,0,IF(HLOOKUP(CN$2,Recipes!$H:$GI,'Production Calculator'!$A88+2,FALSE)=0,0,HLOOKUP(CN$2,Recipes!$H:$GI,'Production Calculator'!$A88+2,FALSE)*$AK88))+IF($AO88=CN$3,$AM88/VLOOKUP($AO88,Data!$A$50:$B$56,2,FALSE),0)</f>
        <v>0</v>
      </c>
      <c r="CO88" s="11">
        <f>IF(CO$2=$A88,0,IF(HLOOKUP(CO$2,Recipes!$H:$GI,'Production Calculator'!$A88+2,FALSE)=0,0,HLOOKUP(CO$2,Recipes!$H:$GI,'Production Calculator'!$A88+2,FALSE)*$AK88))+IF($AO88=CO$3,$AM88/VLOOKUP($AO88,Data!$A$50:$B$56,2,FALSE),0)</f>
        <v>0</v>
      </c>
      <c r="CP88" s="11">
        <f>IF(CP$2=$A88,0,IF(HLOOKUP(CP$2,Recipes!$H:$GI,'Production Calculator'!$A88+2,FALSE)=0,0,HLOOKUP(CP$2,Recipes!$H:$GI,'Production Calculator'!$A88+2,FALSE)*$AK88))+IF($AO88=CP$3,$AM88/VLOOKUP($AO88,Data!$A$50:$B$56,2,FALSE),0)</f>
        <v>0</v>
      </c>
      <c r="CQ88" s="11">
        <f>IF(CQ$2=$A88,0,IF(HLOOKUP(CQ$2,Recipes!$H:$GI,'Production Calculator'!$A88+2,FALSE)=0,0,HLOOKUP(CQ$2,Recipes!$H:$GI,'Production Calculator'!$A88+2,FALSE)*$AK88))+IF($AO88=CQ$3,$AM88/VLOOKUP($AO88,Data!$A$50:$B$56,2,FALSE),0)</f>
        <v>0</v>
      </c>
      <c r="CR88" s="11">
        <f>IF(CR$2=$A88,0,IF(HLOOKUP(CR$2,Recipes!$H:$GI,'Production Calculator'!$A88+2,FALSE)=0,0,HLOOKUP(CR$2,Recipes!$H:$GI,'Production Calculator'!$A88+2,FALSE)*$AK88))+IF($AO88=CR$3,$AM88/VLOOKUP($AO88,Data!$A$50:$B$56,2,FALSE),0)</f>
        <v>0</v>
      </c>
      <c r="CS88" s="11">
        <f>IF(CS$2=$A88,0,IF(HLOOKUP(CS$2,Recipes!$H:$GI,'Production Calculator'!$A88+2,FALSE)=0,0,HLOOKUP(CS$2,Recipes!$H:$GI,'Production Calculator'!$A88+2,FALSE)*$AK88))+IF($AO88=CS$3,$AM88/VLOOKUP($AO88,Data!$A$50:$B$56,2,FALSE),0)</f>
        <v>0</v>
      </c>
      <c r="CT88" s="11">
        <f>IF(CT$2=$A88,0,IF(HLOOKUP(CT$2,Recipes!$H:$GI,'Production Calculator'!$A88+2,FALSE)=0,0,HLOOKUP(CT$2,Recipes!$H:$GI,'Production Calculator'!$A88+2,FALSE)*$AK88))+IF($AO88=CT$3,$AM88/VLOOKUP($AO88,Data!$A$50:$B$56,2,FALSE),0)</f>
        <v>0</v>
      </c>
      <c r="CU88" s="11">
        <f>IF(CU$2=$A88,0,IF(HLOOKUP(CU$2,Recipes!$H:$GI,'Production Calculator'!$A88+2,FALSE)=0,0,HLOOKUP(CU$2,Recipes!$H:$GI,'Production Calculator'!$A88+2,FALSE)*$AK88))+IF($AO88=CU$3,$AM88/VLOOKUP($AO88,Data!$A$50:$B$56,2,FALSE),0)</f>
        <v>0</v>
      </c>
      <c r="CV88" s="11">
        <f>IF(CV$2=$A88,0,IF(HLOOKUP(CV$2,Recipes!$H:$GI,'Production Calculator'!$A88+2,FALSE)=0,0,HLOOKUP(CV$2,Recipes!$H:$GI,'Production Calculator'!$A88+2,FALSE)*$AK88))+IF($AO88=CV$3,$AM88/VLOOKUP($AO88,Data!$A$50:$B$56,2,FALSE),0)</f>
        <v>0</v>
      </c>
      <c r="CW88" s="11">
        <f>IF(CW$2=$A88,0,IF(HLOOKUP(CW$2,Recipes!$H:$GI,'Production Calculator'!$A88+2,FALSE)=0,0,HLOOKUP(CW$2,Recipes!$H:$GI,'Production Calculator'!$A88+2,FALSE)*$AK88))+IF($AO88=CW$3,$AM88/VLOOKUP($AO88,Data!$A$50:$B$56,2,FALSE),0)</f>
        <v>0</v>
      </c>
      <c r="CX88" s="11">
        <f>IF(CX$2=$A88,0,IF(HLOOKUP(CX$2,Recipes!$H:$GI,'Production Calculator'!$A88+2,FALSE)=0,0,HLOOKUP(CX$2,Recipes!$H:$GI,'Production Calculator'!$A88+2,FALSE)*$AK88))+IF($AO88=CX$3,$AM88/VLOOKUP($AO88,Data!$A$50:$B$56,2,FALSE),0)</f>
        <v>0</v>
      </c>
      <c r="CY88" s="11">
        <f>IF(CY$2=$A88,0,IF(HLOOKUP(CY$2,Recipes!$H:$GI,'Production Calculator'!$A88+2,FALSE)=0,0,HLOOKUP(CY$2,Recipes!$H:$GI,'Production Calculator'!$A88+2,FALSE)*$AK88))+IF($AO88=CY$3,$AM88/VLOOKUP($AO88,Data!$A$50:$B$56,2,FALSE),0)</f>
        <v>0</v>
      </c>
      <c r="CZ88" s="11">
        <f>IF(CZ$2=$A88,0,IF(HLOOKUP(CZ$2,Recipes!$H:$GI,'Production Calculator'!$A88+2,FALSE)=0,0,HLOOKUP(CZ$2,Recipes!$H:$GI,'Production Calculator'!$A88+2,FALSE)*$AK88))+IF($AO88=CZ$3,$AM88/VLOOKUP($AO88,Data!$A$50:$B$56,2,FALSE),0)</f>
        <v>0</v>
      </c>
      <c r="DA88" s="11">
        <f>IF(DA$2=$A88,0,IF(HLOOKUP(DA$2,Recipes!$H:$GI,'Production Calculator'!$A88+2,FALSE)=0,0,HLOOKUP(DA$2,Recipes!$H:$GI,'Production Calculator'!$A88+2,FALSE)*$AK88))+IF($AO88=DA$3,$AM88/VLOOKUP($AO88,Data!$A$50:$B$56,2,FALSE),0)</f>
        <v>0</v>
      </c>
      <c r="DB88" s="11">
        <f>IF(DB$2=$A88,0,IF(HLOOKUP(DB$2,Recipes!$H:$GI,'Production Calculator'!$A88+2,FALSE)=0,0,HLOOKUP(DB$2,Recipes!$H:$GI,'Production Calculator'!$A88+2,FALSE)*$AK88))+IF($AO88=DB$3,$AM88/VLOOKUP($AO88,Data!$A$50:$B$56,2,FALSE),0)</f>
        <v>0</v>
      </c>
      <c r="DC88" s="11">
        <f>IF(DC$2=$A88,0,IF(HLOOKUP(DC$2,Recipes!$H:$GI,'Production Calculator'!$A88+2,FALSE)=0,0,HLOOKUP(DC$2,Recipes!$H:$GI,'Production Calculator'!$A88+2,FALSE)*$AK88))+IF($AO88=DC$3,$AM88/VLOOKUP($AO88,Data!$A$50:$B$56,2,FALSE),0)</f>
        <v>0</v>
      </c>
      <c r="DD88" s="11">
        <f>IF(DD$2=$A88,0,IF(HLOOKUP(DD$2,Recipes!$H:$GI,'Production Calculator'!$A88+2,FALSE)=0,0,HLOOKUP(DD$2,Recipes!$H:$GI,'Production Calculator'!$A88+2,FALSE)*$AK88))+IF($AO88=DD$3,$AM88/VLOOKUP($AO88,Data!$A$50:$B$56,2,FALSE),0)</f>
        <v>0</v>
      </c>
      <c r="DE88" s="11">
        <f>IF(DE$2=$A88,0,IF(HLOOKUP(DE$2,Recipes!$H:$GI,'Production Calculator'!$A88+2,FALSE)=0,0,HLOOKUP(DE$2,Recipes!$H:$GI,'Production Calculator'!$A88+2,FALSE)*$AK88))+IF($AO88=DE$3,$AM88/VLOOKUP($AO88,Data!$A$50:$B$56,2,FALSE),0)</f>
        <v>0</v>
      </c>
      <c r="DF88" s="11">
        <f>IF(DF$2=$A88,0,IF(HLOOKUP(DF$2,Recipes!$H:$GI,'Production Calculator'!$A88+2,FALSE)=0,0,HLOOKUP(DF$2,Recipes!$H:$GI,'Production Calculator'!$A88+2,FALSE)*$AK88))+IF($AO88=DF$3,$AM88/VLOOKUP($AO88,Data!$A$50:$B$56,2,FALSE),0)</f>
        <v>0</v>
      </c>
      <c r="DG88" s="11">
        <f>IF(DG$2=$A88,0,IF(HLOOKUP(DG$2,Recipes!$H:$GI,'Production Calculator'!$A88+2,FALSE)=0,0,HLOOKUP(DG$2,Recipes!$H:$GI,'Production Calculator'!$A88+2,FALSE)*$AK88))+IF($AO88=DG$3,$AM88/VLOOKUP($AO88,Data!$A$50:$B$56,2,FALSE),0)</f>
        <v>0</v>
      </c>
      <c r="DH88" s="11">
        <f>IF(DH$2=$A88,0,IF(HLOOKUP(DH$2,Recipes!$H:$GI,'Production Calculator'!$A88+2,FALSE)=0,0,HLOOKUP(DH$2,Recipes!$H:$GI,'Production Calculator'!$A88+2,FALSE)*$AK88))+IF($AO88=DH$3,$AM88/VLOOKUP($AO88,Data!$A$50:$B$56,2,FALSE),0)</f>
        <v>0</v>
      </c>
      <c r="DI88" s="11">
        <f>IF(DI$2=$A88,0,IF(HLOOKUP(DI$2,Recipes!$H:$GI,'Production Calculator'!$A88+2,FALSE)=0,0,HLOOKUP(DI$2,Recipes!$H:$GI,'Production Calculator'!$A88+2,FALSE)*$AK88))+IF($AO88=DI$3,$AM88/VLOOKUP($AO88,Data!$A$50:$B$56,2,FALSE),0)</f>
        <v>0</v>
      </c>
      <c r="DJ88" s="11">
        <f>IF(DJ$2=$A88,0,IF(HLOOKUP(DJ$2,Recipes!$H:$GI,'Production Calculator'!$A88+2,FALSE)=0,0,HLOOKUP(DJ$2,Recipes!$H:$GI,'Production Calculator'!$A88+2,FALSE)*$AK88))+IF($AO88=DJ$3,$AM88/VLOOKUP($AO88,Data!$A$50:$B$56,2,FALSE),0)</f>
        <v>0</v>
      </c>
      <c r="DK88" s="11">
        <f>IF(DK$2=$A88,0,IF(HLOOKUP(DK$2,Recipes!$H:$GI,'Production Calculator'!$A88+2,FALSE)=0,0,HLOOKUP(DK$2,Recipes!$H:$GI,'Production Calculator'!$A88+2,FALSE)*$AK88))+IF($AO88=DK$3,$AM88/VLOOKUP($AO88,Data!$A$50:$B$56,2,FALSE),0)</f>
        <v>0</v>
      </c>
      <c r="DL88" s="11">
        <f>IF(DL$2=$A88,0,IF(HLOOKUP(DL$2,Recipes!$H:$GI,'Production Calculator'!$A88+2,FALSE)=0,0,HLOOKUP(DL$2,Recipes!$H:$GI,'Production Calculator'!$A88+2,FALSE)*$AK88))+IF($AO88=DL$3,$AM88/VLOOKUP($AO88,Data!$A$50:$B$56,2,FALSE),0)</f>
        <v>0</v>
      </c>
      <c r="DM88" s="11">
        <f>IF(DM$2=$A88,0,IF(HLOOKUP(DM$2,Recipes!$H:$GI,'Production Calculator'!$A88+2,FALSE)=0,0,HLOOKUP(DM$2,Recipes!$H:$GI,'Production Calculator'!$A88+2,FALSE)*$AK88))+IF($AO88=DM$3,$AM88/VLOOKUP($AO88,Data!$A$50:$B$56,2,FALSE),0)</f>
        <v>0</v>
      </c>
      <c r="DN88" s="11">
        <f>IF(DN$2=$A88,0,IF(HLOOKUP(DN$2,Recipes!$H:$GI,'Production Calculator'!$A88+2,FALSE)=0,0,HLOOKUP(DN$2,Recipes!$H:$GI,'Production Calculator'!$A88+2,FALSE)*$AK88))+IF($AO88=DN$3,$AM88/VLOOKUP($AO88,Data!$A$50:$B$56,2,FALSE),0)</f>
        <v>0</v>
      </c>
      <c r="DO88" s="11">
        <f>IF(DO$2=$A88,0,IF(HLOOKUP(DO$2,Recipes!$H:$GI,'Production Calculator'!$A88+2,FALSE)=0,0,HLOOKUP(DO$2,Recipes!$H:$GI,'Production Calculator'!$A88+2,FALSE)*$AK88))+IF($AO88=DO$3,$AM88/VLOOKUP($AO88,Data!$A$50:$B$56,2,FALSE),0)</f>
        <v>0</v>
      </c>
      <c r="DP88" s="11">
        <f>IF(DP$2=$A88,0,IF(HLOOKUP(DP$2,Recipes!$H:$GI,'Production Calculator'!$A88+2,FALSE)=0,0,HLOOKUP(DP$2,Recipes!$H:$GI,'Production Calculator'!$A88+2,FALSE)*$AK88))+IF($AO88=DP$3,$AM88/VLOOKUP($AO88,Data!$A$50:$B$56,2,FALSE),0)</f>
        <v>0</v>
      </c>
      <c r="DQ88" s="11">
        <f>IF(DQ$2=$A88,0,IF(HLOOKUP(DQ$2,Recipes!$H:$GI,'Production Calculator'!$A88+2,FALSE)=0,0,HLOOKUP(DQ$2,Recipes!$H:$GI,'Production Calculator'!$A88+2,FALSE)*$AK88))+IF($AO88=DQ$3,$AM88/VLOOKUP($AO88,Data!$A$50:$B$56,2,FALSE),0)</f>
        <v>0</v>
      </c>
      <c r="DR88" s="11">
        <f>IF(DR$2=$A88,0,IF(HLOOKUP(DR$2,Recipes!$H:$GI,'Production Calculator'!$A88+2,FALSE)=0,0,HLOOKUP(DR$2,Recipes!$H:$GI,'Production Calculator'!$A88+2,FALSE)*$AK88))+IF($AO88=DR$3,$AM88/VLOOKUP($AO88,Data!$A$50:$B$56,2,FALSE),0)</f>
        <v>0</v>
      </c>
      <c r="DS88" s="11">
        <f>IF(DS$2=$A88,0,IF(HLOOKUP(DS$2,Recipes!$H:$GI,'Production Calculator'!$A88+2,FALSE)=0,0,HLOOKUP(DS$2,Recipes!$H:$GI,'Production Calculator'!$A88+2,FALSE)*$AK88))+IF($AO88=DS$3,$AM88/VLOOKUP($AO88,Data!$A$50:$B$56,2,FALSE),0)</f>
        <v>0</v>
      </c>
      <c r="DT88" s="11">
        <f>IF(DT$2=$A88,0,IF(HLOOKUP(DT$2,Recipes!$H:$GI,'Production Calculator'!$A88+2,FALSE)=0,0,HLOOKUP(DT$2,Recipes!$H:$GI,'Production Calculator'!$A88+2,FALSE)*$AK88))+IF($AO88=DT$3,$AM88/VLOOKUP($AO88,Data!$A$50:$B$56,2,FALSE),0)</f>
        <v>0</v>
      </c>
      <c r="DU88" s="11">
        <f>IF(DU$2=$A88,0,IF(HLOOKUP(DU$2,Recipes!$H:$GI,'Production Calculator'!$A88+2,FALSE)=0,0,HLOOKUP(DU$2,Recipes!$H:$GI,'Production Calculator'!$A88+2,FALSE)*$AK88))+IF($AO88=DU$3,$AM88/VLOOKUP($AO88,Data!$A$50:$B$56,2,FALSE),0)</f>
        <v>0</v>
      </c>
      <c r="DV88" s="11">
        <f>IF(DV$2=$A88,0,IF(HLOOKUP(DV$2,Recipes!$H:$GI,'Production Calculator'!$A88+2,FALSE)=0,0,HLOOKUP(DV$2,Recipes!$H:$GI,'Production Calculator'!$A88+2,FALSE)*$AK88))+IF($AO88=DV$3,$AM88/VLOOKUP($AO88,Data!$A$50:$B$56,2,FALSE),0)</f>
        <v>0</v>
      </c>
      <c r="DW88" s="11">
        <f>IF(DW$2=$A88,0,IF(HLOOKUP(DW$2,Recipes!$H:$GI,'Production Calculator'!$A88+2,FALSE)=0,0,HLOOKUP(DW$2,Recipes!$H:$GI,'Production Calculator'!$A88+2,FALSE)*$AK88))+IF($AO88=DW$3,$AM88/VLOOKUP($AO88,Data!$A$50:$B$56,2,FALSE),0)</f>
        <v>0</v>
      </c>
      <c r="DX88" s="11">
        <f>IF(DX$2=$A88,0,IF(HLOOKUP(DX$2,Recipes!$H:$GI,'Production Calculator'!$A88+2,FALSE)=0,0,HLOOKUP(DX$2,Recipes!$H:$GI,'Production Calculator'!$A88+2,FALSE)*$AK88))+IF($AO88=DX$3,$AM88/VLOOKUP($AO88,Data!$A$50:$B$56,2,FALSE),0)</f>
        <v>0</v>
      </c>
      <c r="DY88" s="11">
        <f>IF(DY$2=$A88,0,IF(HLOOKUP(DY$2,Recipes!$H:$GI,'Production Calculator'!$A88+2,FALSE)=0,0,HLOOKUP(DY$2,Recipes!$H:$GI,'Production Calculator'!$A88+2,FALSE)*$AK88))+IF($AO88=DY$3,$AM88/VLOOKUP($AO88,Data!$A$50:$B$56,2,FALSE),0)</f>
        <v>0</v>
      </c>
      <c r="DZ88" s="11">
        <f>IF(DZ$2=$A88,0,IF(HLOOKUP(DZ$2,Recipes!$H:$GI,'Production Calculator'!$A88+2,FALSE)=0,0,HLOOKUP(DZ$2,Recipes!$H:$GI,'Production Calculator'!$A88+2,FALSE)*$AK88))+IF($AO88=DZ$3,$AM88/VLOOKUP($AO88,Data!$A$50:$B$56,2,FALSE),0)</f>
        <v>0</v>
      </c>
      <c r="EA88" s="11">
        <f>IF(EA$2=$A88,0,IF(HLOOKUP(EA$2,Recipes!$H:$GI,'Production Calculator'!$A88+2,FALSE)=0,0,HLOOKUP(EA$2,Recipes!$H:$GI,'Production Calculator'!$A88+2,FALSE)*$AK88))+IF($AO88=EA$3,$AM88/VLOOKUP($AO88,Data!$A$50:$B$56,2,FALSE),0)</f>
        <v>0</v>
      </c>
      <c r="EB88" s="11">
        <f>IF(EB$2=$A88,0,IF(HLOOKUP(EB$2,Recipes!$H:$GI,'Production Calculator'!$A88+2,FALSE)=0,0,HLOOKUP(EB$2,Recipes!$H:$GI,'Production Calculator'!$A88+2,FALSE)*$AK88))+IF($AO88=EB$3,$AM88/VLOOKUP($AO88,Data!$A$50:$B$56,2,FALSE),0)</f>
        <v>0</v>
      </c>
      <c r="EC88" s="11">
        <f>IF(EC$2=$A88,0,IF(HLOOKUP(EC$2,Recipes!$H:$GI,'Production Calculator'!$A88+2,FALSE)=0,0,HLOOKUP(EC$2,Recipes!$H:$GI,'Production Calculator'!$A88+2,FALSE)*$AK88))+IF($AO88=EC$3,$AM88/VLOOKUP($AO88,Data!$A$50:$B$56,2,FALSE),0)</f>
        <v>0</v>
      </c>
      <c r="ED88" s="11">
        <f>IF(ED$2=$A88,0,IF(HLOOKUP(ED$2,Recipes!$H:$GI,'Production Calculator'!$A88+2,FALSE)=0,0,HLOOKUP(ED$2,Recipes!$H:$GI,'Production Calculator'!$A88+2,FALSE)*$AK88))+IF($AO88=ED$3,$AM88/VLOOKUP($AO88,Data!$A$50:$B$56,2,FALSE),0)</f>
        <v>0</v>
      </c>
      <c r="EE88" s="11">
        <f>IF(EE$2=$A88,0,IF(HLOOKUP(EE$2,Recipes!$H:$GI,'Production Calculator'!$A88+2,FALSE)=0,0,HLOOKUP(EE$2,Recipes!$H:$GI,'Production Calculator'!$A88+2,FALSE)*$AK88))+IF($AO88=EE$3,$AM88/VLOOKUP($AO88,Data!$A$50:$B$56,2,FALSE),0)</f>
        <v>0</v>
      </c>
      <c r="EF88" s="11">
        <f>IF(EF$2=$A88,0,IF(HLOOKUP(EF$2,Recipes!$H:$GI,'Production Calculator'!$A88+2,FALSE)=0,0,HLOOKUP(EF$2,Recipes!$H:$GI,'Production Calculator'!$A88+2,FALSE)*$AK88))+IF($AO88=EF$3,$AM88/VLOOKUP($AO88,Data!$A$50:$B$56,2,FALSE),0)</f>
        <v>0</v>
      </c>
      <c r="EG88" s="11">
        <f>IF(EG$2=$A88,0,IF(HLOOKUP(EG$2,Recipes!$H:$GI,'Production Calculator'!$A88+2,FALSE)=0,0,HLOOKUP(EG$2,Recipes!$H:$GI,'Production Calculator'!$A88+2,FALSE)*$AK88))+IF($AO88=EG$3,$AM88/VLOOKUP($AO88,Data!$A$50:$B$56,2,FALSE),0)</f>
        <v>0</v>
      </c>
      <c r="EH88" s="11">
        <f>IF(EH$2=$A88,0,IF(HLOOKUP(EH$2,Recipes!$H:$GI,'Production Calculator'!$A88+2,FALSE)=0,0,HLOOKUP(EH$2,Recipes!$H:$GI,'Production Calculator'!$A88+2,FALSE)*$AK88))+IF($AO88=EH$3,$AM88/VLOOKUP($AO88,Data!$A$50:$B$56,2,FALSE),0)</f>
        <v>0</v>
      </c>
      <c r="EI88" s="11">
        <f>IF(EI$2=$A88,0,IF(HLOOKUP(EI$2,Recipes!$H:$GI,'Production Calculator'!$A88+2,FALSE)=0,0,HLOOKUP(EI$2,Recipes!$H:$GI,'Production Calculator'!$A88+2,FALSE)*$AK88))+IF($AO88=EI$3,$AM88/VLOOKUP($AO88,Data!$A$50:$B$56,2,FALSE),0)</f>
        <v>0</v>
      </c>
      <c r="EJ88" s="11">
        <f>IF(EJ$2=$A88,0,IF(HLOOKUP(EJ$2,Recipes!$H:$GI,'Production Calculator'!$A88+2,FALSE)=0,0,HLOOKUP(EJ$2,Recipes!$H:$GI,'Production Calculator'!$A88+2,FALSE)*$AK88))+IF($AO88=EJ$3,$AM88/VLOOKUP($AO88,Data!$A$50:$B$56,2,FALSE),0)</f>
        <v>0</v>
      </c>
      <c r="EK88" s="11">
        <f>IF(EK$2=$A88,0,IF(HLOOKUP(EK$2,Recipes!$H:$GI,'Production Calculator'!$A88+2,FALSE)=0,0,HLOOKUP(EK$2,Recipes!$H:$GI,'Production Calculator'!$A88+2,FALSE)*$AK88))+IF($AO88=EK$3,$AM88/VLOOKUP($AO88,Data!$A$50:$B$56,2,FALSE),0)</f>
        <v>0</v>
      </c>
      <c r="EL88" s="11">
        <f>IF(EL$2=$A88,0,IF(HLOOKUP(EL$2,Recipes!$H:$GI,'Production Calculator'!$A88+2,FALSE)=0,0,HLOOKUP(EL$2,Recipes!$H:$GI,'Production Calculator'!$A88+2,FALSE)*$AK88))+IF($AO88=EL$3,$AM88/VLOOKUP($AO88,Data!$A$50:$B$56,2,FALSE),0)</f>
        <v>0</v>
      </c>
      <c r="EM88" s="11">
        <f>IF(EM$2=$A88,0,IF(HLOOKUP(EM$2,Recipes!$H:$GI,'Production Calculator'!$A88+2,FALSE)=0,0,HLOOKUP(EM$2,Recipes!$H:$GI,'Production Calculator'!$A88+2,FALSE)*$AK88))+IF($AO88=EM$3,$AM88/VLOOKUP($AO88,Data!$A$50:$B$56,2,FALSE),0)</f>
        <v>0</v>
      </c>
      <c r="EN88" s="11">
        <f>IF(EN$2=$A88,0,IF(HLOOKUP(EN$2,Recipes!$H:$GI,'Production Calculator'!$A88+2,FALSE)=0,0,HLOOKUP(EN$2,Recipes!$H:$GI,'Production Calculator'!$A88+2,FALSE)*$AK88))+IF($AO88=EN$3,$AM88/VLOOKUP($AO88,Data!$A$50:$B$56,2,FALSE),0)</f>
        <v>0</v>
      </c>
      <c r="EO88" s="11">
        <f>IF(EO$2=$A88,0,IF(HLOOKUP(EO$2,Recipes!$H:$GI,'Production Calculator'!$A88+2,FALSE)=0,0,HLOOKUP(EO$2,Recipes!$H:$GI,'Production Calculator'!$A88+2,FALSE)*$AK88))+IF($AO88=EO$3,$AM88/VLOOKUP($AO88,Data!$A$50:$B$56,2,FALSE),0)</f>
        <v>0</v>
      </c>
      <c r="EP88" s="11">
        <f>IF(EP$2=$A88,0,IF(HLOOKUP(EP$2,Recipes!$H:$GI,'Production Calculator'!$A88+2,FALSE)=0,0,HLOOKUP(EP$2,Recipes!$H:$GI,'Production Calculator'!$A88+2,FALSE)*$AK88))+IF($AO88=EP$3,$AM88/VLOOKUP($AO88,Data!$A$50:$B$56,2,FALSE),0)</f>
        <v>0</v>
      </c>
      <c r="EQ88" s="11">
        <f>IF(EQ$2=$A88,0,IF(HLOOKUP(EQ$2,Recipes!$H:$GI,'Production Calculator'!$A88+2,FALSE)=0,0,HLOOKUP(EQ$2,Recipes!$H:$GI,'Production Calculator'!$A88+2,FALSE)*$AK88))+IF($AO88=EQ$3,$AM88/VLOOKUP($AO88,Data!$A$50:$B$56,2,FALSE),0)</f>
        <v>0</v>
      </c>
      <c r="ER88" s="11">
        <f>IF(ER$2=$A88,0,IF(HLOOKUP(ER$2,Recipes!$H:$GI,'Production Calculator'!$A88+2,FALSE)=0,0,HLOOKUP(ER$2,Recipes!$H:$GI,'Production Calculator'!$A88+2,FALSE)*$AK88))+IF($AO88=ER$3,$AM88/VLOOKUP($AO88,Data!$A$50:$B$56,2,FALSE),0)</f>
        <v>0</v>
      </c>
      <c r="ES88" s="11">
        <f>IF(ES$2=$A88,0,IF(HLOOKUP(ES$2,Recipes!$H:$GI,'Production Calculator'!$A88+2,FALSE)=0,0,HLOOKUP(ES$2,Recipes!$H:$GI,'Production Calculator'!$A88+2,FALSE)*$AK88))+IF($AO88=ES$3,$AM88/VLOOKUP($AO88,Data!$A$50:$B$56,2,FALSE),0)</f>
        <v>0</v>
      </c>
      <c r="ET88" s="11">
        <f>IF(ET$2=$A88,0,IF(HLOOKUP(ET$2,Recipes!$H:$GI,'Production Calculator'!$A88+2,FALSE)=0,0,HLOOKUP(ET$2,Recipes!$H:$GI,'Production Calculator'!$A88+2,FALSE)*$AK88))+IF($AO88=ET$3,$AM88/VLOOKUP($AO88,Data!$A$50:$B$56,2,FALSE),0)</f>
        <v>0</v>
      </c>
      <c r="EU88" s="11">
        <f>IF(EU$2=$A88,0,IF(HLOOKUP(EU$2,Recipes!$H:$GI,'Production Calculator'!$A88+2,FALSE)=0,0,HLOOKUP(EU$2,Recipes!$H:$GI,'Production Calculator'!$A88+2,FALSE)*$AK88))+IF($AO88=EU$3,$AM88/VLOOKUP($AO88,Data!$A$50:$B$56,2,FALSE),0)</f>
        <v>0</v>
      </c>
      <c r="EV88" s="11">
        <f>IF(EV$2=$A88,0,IF(HLOOKUP(EV$2,Recipes!$H:$GI,'Production Calculator'!$A88+2,FALSE)=0,0,HLOOKUP(EV$2,Recipes!$H:$GI,'Production Calculator'!$A88+2,FALSE)*$AK88))+IF($AO88=EV$3,$AM88/VLOOKUP($AO88,Data!$A$50:$B$56,2,FALSE),0)</f>
        <v>0</v>
      </c>
      <c r="EW88" s="11">
        <f>IF(EW$2=$A88,0,IF(HLOOKUP(EW$2,Recipes!$H:$GI,'Production Calculator'!$A88+2,FALSE)=0,0,HLOOKUP(EW$2,Recipes!$H:$GI,'Production Calculator'!$A88+2,FALSE)*$AK88))+IF($AO88=EW$3,$AM88/VLOOKUP($AO88,Data!$A$50:$B$56,2,FALSE),0)</f>
        <v>0</v>
      </c>
      <c r="EX88" s="11">
        <f>IF(EX$2=$A88,0,IF(HLOOKUP(EX$2,Recipes!$H:$GI,'Production Calculator'!$A88+2,FALSE)=0,0,HLOOKUP(EX$2,Recipes!$H:$GI,'Production Calculator'!$A88+2,FALSE)*$AK88))+IF($AO88=EX$3,$AM88/VLOOKUP($AO88,Data!$A$50:$B$56,2,FALSE),0)</f>
        <v>0</v>
      </c>
      <c r="EY88" s="11">
        <f>IF(EY$2=$A88,0,IF(HLOOKUP(EY$2,Recipes!$H:$GI,'Production Calculator'!$A88+2,FALSE)=0,0,HLOOKUP(EY$2,Recipes!$H:$GI,'Production Calculator'!$A88+2,FALSE)*$AK88))+IF($AO88=EY$3,$AM88/VLOOKUP($AO88,Data!$A$50:$B$56,2,FALSE),0)</f>
        <v>0</v>
      </c>
      <c r="EZ88" s="11">
        <f>IF(EZ$2=$A88,0,IF(HLOOKUP(EZ$2,Recipes!$H:$GI,'Production Calculator'!$A88+2,FALSE)=0,0,HLOOKUP(EZ$2,Recipes!$H:$GI,'Production Calculator'!$A88+2,FALSE)*$AK88))+IF($AO88=EZ$3,$AM88/VLOOKUP($AO88,Data!$A$50:$B$56,2,FALSE),0)</f>
        <v>0</v>
      </c>
      <c r="FA88" s="11">
        <f>IF(FA$2=$A88,0,IF(HLOOKUP(FA$2,Recipes!$H:$GI,'Production Calculator'!$A88+2,FALSE)=0,0,HLOOKUP(FA$2,Recipes!$H:$GI,'Production Calculator'!$A88+2,FALSE)*$AK88))+IF($AO88=FA$3,$AM88/VLOOKUP($AO88,Data!$A$50:$B$56,2,FALSE),0)</f>
        <v>0</v>
      </c>
      <c r="FB88" s="11">
        <f>IF(FB$2=$A88,0,IF(HLOOKUP(FB$2,Recipes!$H:$GI,'Production Calculator'!$A88+2,FALSE)=0,0,HLOOKUP(FB$2,Recipes!$H:$GI,'Production Calculator'!$A88+2,FALSE)*$AK88))+IF($AO88=FB$3,$AM88/VLOOKUP($AO88,Data!$A$50:$B$56,2,FALSE),0)</f>
        <v>0</v>
      </c>
      <c r="FC88" s="11">
        <f>IF(FC$2=$A88,0,IF(HLOOKUP(FC$2,Recipes!$H:$GI,'Production Calculator'!$A88+2,FALSE)=0,0,HLOOKUP(FC$2,Recipes!$H:$GI,'Production Calculator'!$A88+2,FALSE)*$AK88))+IF($AO88=FC$3,$AM88/VLOOKUP($AO88,Data!$A$50:$B$56,2,FALSE),0)</f>
        <v>0</v>
      </c>
      <c r="FD88" s="11">
        <f>IF(FD$2=$A88,0,IF(HLOOKUP(FD$2,Recipes!$H:$GI,'Production Calculator'!$A88+2,FALSE)=0,0,HLOOKUP(FD$2,Recipes!$H:$GI,'Production Calculator'!$A88+2,FALSE)*$AK88))+IF($AO88=FD$3,$AM88/VLOOKUP($AO88,Data!$A$50:$B$56,2,FALSE),0)</f>
        <v>0</v>
      </c>
      <c r="FE88" s="11">
        <f>IF(FE$2=$A88,0,IF(HLOOKUP(FE$2,Recipes!$H:$GI,'Production Calculator'!$A88+2,FALSE)=0,0,HLOOKUP(FE$2,Recipes!$H:$GI,'Production Calculator'!$A88+2,FALSE)*$AK88))+IF($AO88=FE$3,$AM88/VLOOKUP($AO88,Data!$A$50:$B$56,2,FALSE),0)</f>
        <v>0</v>
      </c>
      <c r="FF88" s="11">
        <f>IF(FF$2=$A88,0,IF(HLOOKUP(FF$2,Recipes!$H:$GI,'Production Calculator'!$A88+2,FALSE)=0,0,HLOOKUP(FF$2,Recipes!$H:$GI,'Production Calculator'!$A88+2,FALSE)*$AK88))+IF($AO88=FF$3,$AM88/VLOOKUP($AO88,Data!$A$50:$B$56,2,FALSE),0)</f>
        <v>0</v>
      </c>
      <c r="FG88" s="11">
        <f>IF(FG$2=$A88,0,IF(HLOOKUP(FG$2,Recipes!$H:$GI,'Production Calculator'!$A88+2,FALSE)=0,0,HLOOKUP(FG$2,Recipes!$H:$GI,'Production Calculator'!$A88+2,FALSE)*$AK88))+IF($AO88=FG$3,$AM88/VLOOKUP($AO88,Data!$A$50:$B$56,2,FALSE),0)</f>
        <v>0</v>
      </c>
      <c r="FH88" s="11">
        <f>IF(FH$2=$A88,0,IF(HLOOKUP(FH$2,Recipes!$H:$GI,'Production Calculator'!$A88+2,FALSE)=0,0,HLOOKUP(FH$2,Recipes!$H:$GI,'Production Calculator'!$A88+2,FALSE)*$AK88))+IF($AO88=FH$3,$AM88/VLOOKUP($AO88,Data!$A$50:$B$56,2,FALSE),0)</f>
        <v>0</v>
      </c>
      <c r="FI88" s="11">
        <f>IF(FI$2=$A88,0,IF(HLOOKUP(FI$2,Recipes!$H:$GI,'Production Calculator'!$A88+2,FALSE)=0,0,HLOOKUP(FI$2,Recipes!$H:$GI,'Production Calculator'!$A88+2,FALSE)*$AK88))+IF($AO88=FI$3,$AM88/VLOOKUP($AO88,Data!$A$50:$B$56,2,FALSE),0)</f>
        <v>0</v>
      </c>
      <c r="FJ88" s="11">
        <f>IF(FJ$2=$A88,0,IF(HLOOKUP(FJ$2,Recipes!$H:$GI,'Production Calculator'!$A88+2,FALSE)=0,0,HLOOKUP(FJ$2,Recipes!$H:$GI,'Production Calculator'!$A88+2,FALSE)*$AK88))+IF($AO88=FJ$3,$AM88/VLOOKUP($AO88,Data!$A$50:$B$56,2,FALSE),0)</f>
        <v>0</v>
      </c>
      <c r="FK88" s="11">
        <f>IF(FK$2=$A88,0,IF(HLOOKUP(FK$2,Recipes!$H:$GI,'Production Calculator'!$A88+2,FALSE)=0,0,HLOOKUP(FK$2,Recipes!$H:$GI,'Production Calculator'!$A88+2,FALSE)*$AK88))+IF($AO88=FK$3,$AM88/VLOOKUP($AO88,Data!$A$50:$B$56,2,FALSE),0)</f>
        <v>0</v>
      </c>
      <c r="FL88" s="11">
        <f>IF(FL$2=$A88,0,IF(HLOOKUP(FL$2,Recipes!$H:$GI,'Production Calculator'!$A88+2,FALSE)=0,0,HLOOKUP(FL$2,Recipes!$H:$GI,'Production Calculator'!$A88+2,FALSE)*$AK88))+IF($AO88=FL$3,$AM88/VLOOKUP($AO88,Data!$A$50:$B$56,2,FALSE),0)</f>
        <v>0</v>
      </c>
      <c r="FM88" s="11">
        <f>IF(FM$2=$A88,0,IF(HLOOKUP(FM$2,Recipes!$H:$GI,'Production Calculator'!$A88+2,FALSE)=0,0,HLOOKUP(FM$2,Recipes!$H:$GI,'Production Calculator'!$A88+2,FALSE)*$AK88))+IF($AO88=FM$3,$AM88/VLOOKUP($AO88,Data!$A$50:$B$56,2,FALSE),0)</f>
        <v>0</v>
      </c>
      <c r="FN88" s="11">
        <f>IF(FN$2=$A88,0,IF(HLOOKUP(FN$2,Recipes!$H:$GI,'Production Calculator'!$A88+2,FALSE)=0,0,HLOOKUP(FN$2,Recipes!$H:$GI,'Production Calculator'!$A88+2,FALSE)*$AK88))+IF($AO88=FN$3,$AM88/VLOOKUP($AO88,Data!$A$50:$B$56,2,FALSE),0)</f>
        <v>0</v>
      </c>
      <c r="FO88" s="11">
        <f>IF(FO$2=$A88,0,IF(HLOOKUP(FO$2,Recipes!$H:$GI,'Production Calculator'!$A88+2,FALSE)=0,0,HLOOKUP(FO$2,Recipes!$H:$GI,'Production Calculator'!$A88+2,FALSE)*$AK88))+IF($AO88=FO$3,$AM88/VLOOKUP($AO88,Data!$A$50:$B$56,2,FALSE),0)</f>
        <v>0</v>
      </c>
      <c r="FP88" s="11">
        <f>IF(FP$2=$A88,0,IF(HLOOKUP(FP$2,Recipes!$H:$GI,'Production Calculator'!$A88+2,FALSE)=0,0,HLOOKUP(FP$2,Recipes!$H:$GI,'Production Calculator'!$A88+2,FALSE)*$AK88))+IF($AO88=FP$3,$AM88/VLOOKUP($AO88,Data!$A$50:$B$56,2,FALSE),0)</f>
        <v>0</v>
      </c>
      <c r="FQ88" s="11">
        <f>IF(FQ$2=$A88,0,IF(HLOOKUP(FQ$2,Recipes!$H:$GI,'Production Calculator'!$A88+2,FALSE)=0,0,HLOOKUP(FQ$2,Recipes!$H:$GI,'Production Calculator'!$A88+2,FALSE)*$AK88))+IF($AO88=FQ$3,$AM88/VLOOKUP($AO88,Data!$A$50:$B$56,2,FALSE),0)</f>
        <v>0</v>
      </c>
      <c r="FR88" s="11">
        <f>IF(FR$2=$A88,0,IF(HLOOKUP(FR$2,Recipes!$H:$GI,'Production Calculator'!$A88+2,FALSE)=0,0,HLOOKUP(FR$2,Recipes!$H:$GI,'Production Calculator'!$A88+2,FALSE)*$AK88))+IF($AO88=FR$3,$AM88/VLOOKUP($AO88,Data!$A$50:$B$56,2,FALSE),0)</f>
        <v>0</v>
      </c>
      <c r="FS88" s="11">
        <f>IF(FS$2=$A88,0,IF(HLOOKUP(FS$2,Recipes!$H:$GI,'Production Calculator'!$A88+2,FALSE)=0,0,HLOOKUP(FS$2,Recipes!$H:$GI,'Production Calculator'!$A88+2,FALSE)*$AK88))+IF($AO88=FS$3,$AM88/VLOOKUP($AO88,Data!$A$50:$B$56,2,FALSE),0)</f>
        <v>0</v>
      </c>
      <c r="FT88" s="11">
        <f>IF(FT$2=$A88,0,IF(HLOOKUP(FT$2,Recipes!$H:$GI,'Production Calculator'!$A88+2,FALSE)=0,0,HLOOKUP(FT$2,Recipes!$H:$GI,'Production Calculator'!$A88+2,FALSE)*$AK88))+IF($AO88=FT$3,$AM88/VLOOKUP($AO88,Data!$A$50:$B$56,2,FALSE),0)</f>
        <v>0</v>
      </c>
      <c r="FU88" s="11">
        <f>IF(FU$2=$A88,0,IF(HLOOKUP(FU$2,Recipes!$H:$GI,'Production Calculator'!$A88+2,FALSE)=0,0,HLOOKUP(FU$2,Recipes!$H:$GI,'Production Calculator'!$A88+2,FALSE)*$AK88))+IF($AO88=FU$3,$AM88/VLOOKUP($AO88,Data!$A$50:$B$56,2,FALSE),0)</f>
        <v>0</v>
      </c>
      <c r="FV88" s="11">
        <f>IF(FV$2=$A88,0,IF(HLOOKUP(FV$2,Recipes!$H:$GI,'Production Calculator'!$A88+2,FALSE)=0,0,HLOOKUP(FV$2,Recipes!$H:$GI,'Production Calculator'!$A88+2,FALSE)*$AK88))+IF($AO88=FV$3,$AM88/VLOOKUP($AO88,Data!$A$50:$B$56,2,FALSE),0)</f>
        <v>0</v>
      </c>
      <c r="FW88" s="11">
        <f>IF(FW$2=$A88,0,IF(HLOOKUP(FW$2,Recipes!$H:$GI,'Production Calculator'!$A88+2,FALSE)=0,0,HLOOKUP(FW$2,Recipes!$H:$GI,'Production Calculator'!$A88+2,FALSE)*$AK88))+IF($AO88=FW$3,$AM88/VLOOKUP($AO88,Data!$A$50:$B$56,2,FALSE),0)</f>
        <v>0</v>
      </c>
      <c r="FX88" s="11">
        <f>IF(FX$2=$A88,0,IF(HLOOKUP(FX$2,Recipes!$H:$GI,'Production Calculator'!$A88+2,FALSE)=0,0,HLOOKUP(FX$2,Recipes!$H:$GI,'Production Calculator'!$A88+2,FALSE)*$AK88))+IF($AO88=FX$3,$AM88/VLOOKUP($AO88,Data!$A$50:$B$56,2,FALSE),0)</f>
        <v>0</v>
      </c>
      <c r="FY88" s="11">
        <f>IF(FY$2=$A88,0,IF(HLOOKUP(FY$2,Recipes!$H:$GI,'Production Calculator'!$A88+2,FALSE)=0,0,HLOOKUP(FY$2,Recipes!$H:$GI,'Production Calculator'!$A88+2,FALSE)*$AK88))+IF($AO88=FY$3,$AM88/VLOOKUP($AO88,Data!$A$50:$B$56,2,FALSE),0)</f>
        <v>0</v>
      </c>
      <c r="FZ88" s="11">
        <f>IF(FZ$2=$A88,0,IF(HLOOKUP(FZ$2,Recipes!$H:$GI,'Production Calculator'!$A88+2,FALSE)=0,0,HLOOKUP(FZ$2,Recipes!$H:$GI,'Production Calculator'!$A88+2,FALSE)*$AK88))+IF($AO88=FZ$3,$AM88/VLOOKUP($AO88,Data!$A$50:$B$56,2,FALSE),0)</f>
        <v>0</v>
      </c>
      <c r="GA88" s="11">
        <f>IF(GA$2=$A88,0,IF(HLOOKUP(GA$2,Recipes!$H:$GI,'Production Calculator'!$A88+2,FALSE)=0,0,HLOOKUP(GA$2,Recipes!$H:$GI,'Production Calculator'!$A88+2,FALSE)*$AK88))+IF($AO88=GA$3,$AM88/VLOOKUP($AO88,Data!$A$50:$B$56,2,FALSE),0)</f>
        <v>0</v>
      </c>
      <c r="GB88" s="11">
        <f>IF(GB$2=$A88,0,IF(HLOOKUP(GB$2,Recipes!$H:$GI,'Production Calculator'!$A88+2,FALSE)=0,0,HLOOKUP(GB$2,Recipes!$H:$GI,'Production Calculator'!$A88+2,FALSE)*$AK88))+IF($AO88=GB$3,$AM88/VLOOKUP($AO88,Data!$A$50:$B$56,2,FALSE),0)</f>
        <v>0</v>
      </c>
      <c r="GC88" s="11">
        <f>IF(GC$2=$A88,0,IF(HLOOKUP(GC$2,Recipes!$H:$GI,'Production Calculator'!$A88+2,FALSE)=0,0,HLOOKUP(GC$2,Recipes!$H:$GI,'Production Calculator'!$A88+2,FALSE)*$AK88))+IF($AO88=GC$3,$AM88/VLOOKUP($AO88,Data!$A$50:$B$56,2,FALSE),0)</f>
        <v>0</v>
      </c>
      <c r="GD88" s="11">
        <f>IF(GD$2=$A88,0,IF(HLOOKUP(GD$2,Recipes!$H:$GI,'Production Calculator'!$A88+2,FALSE)=0,0,HLOOKUP(GD$2,Recipes!$H:$GI,'Production Calculator'!$A88+2,FALSE)*$AK88))+IF($AO88=GD$3,$AM88/VLOOKUP($AO88,Data!$A$50:$B$56,2,FALSE),0)</f>
        <v>0</v>
      </c>
      <c r="GE88" s="11">
        <f>IF(GE$2=$A88,0,IF(HLOOKUP(GE$2,Recipes!$H:$GI,'Production Calculator'!$A88+2,FALSE)=0,0,HLOOKUP(GE$2,Recipes!$H:$GI,'Production Calculator'!$A88+2,FALSE)*$AK88))+IF($AO88=GE$3,$AM88/VLOOKUP($AO88,Data!$A$50:$B$56,2,FALSE),0)</f>
        <v>0</v>
      </c>
      <c r="GF88" s="11">
        <f>IF(GF$2=$A88,0,IF(HLOOKUP(GF$2,Recipes!$H:$GI,'Production Calculator'!$A88+2,FALSE)=0,0,HLOOKUP(GF$2,Recipes!$H:$GI,'Production Calculator'!$A88+2,FALSE)*$AK88))+IF($AO88=GF$3,$AM88/VLOOKUP($AO88,Data!$A$50:$B$56,2,FALSE),0)</f>
        <v>0</v>
      </c>
      <c r="GG88" s="11">
        <f>IF(GG$2=$A88,0,IF(HLOOKUP(GG$2,Recipes!$H:$GI,'Production Calculator'!$A88+2,FALSE)=0,0,HLOOKUP(GG$2,Recipes!$H:$GI,'Production Calculator'!$A88+2,FALSE)*$AK88))+IF($AO88=GG$3,$AM88/VLOOKUP($AO88,Data!$A$50:$B$56,2,FALSE),0)</f>
        <v>0</v>
      </c>
      <c r="GH88" s="11">
        <f>IF(GH$2=$A88,0,IF(HLOOKUP(GH$2,Recipes!$H:$GI,'Production Calculator'!$A88+2,FALSE)=0,0,HLOOKUP(GH$2,Recipes!$H:$GI,'Production Calculator'!$A88+2,FALSE)*$AK88))+IF($AO88=GH$3,$AM88/VLOOKUP($AO88,Data!$A$50:$B$56,2,FALSE),0)</f>
        <v>0</v>
      </c>
      <c r="GI88" s="11">
        <f>IF(GI$2=$A88,0,IF(HLOOKUP(GI$2,Recipes!$H:$GI,'Production Calculator'!$A88+2,FALSE)=0,0,HLOOKUP(GI$2,Recipes!$H:$GI,'Production Calculator'!$A88+2,FALSE)*$AK88))+IF($AO88=GI$3,$AM88/VLOOKUP($AO88,Data!$A$50:$B$56,2,FALSE),0)</f>
        <v>0</v>
      </c>
      <c r="GJ88" s="11">
        <f>IF(GJ$2=$A88,0,IF(HLOOKUP(GJ$2,Recipes!$H:$GI,'Production Calculator'!$A88+2,FALSE)=0,0,HLOOKUP(GJ$2,Recipes!$H:$GI,'Production Calculator'!$A88+2,FALSE)*$AK88))+IF($AO88=GJ$3,$AM88/VLOOKUP($AO88,Data!$A$50:$B$56,2,FALSE),0)</f>
        <v>0</v>
      </c>
      <c r="GK88" s="11">
        <f>IF(GK$2=$A88,0,IF(HLOOKUP(GK$2,Recipes!$H:$GI,'Production Calculator'!$A88+2,FALSE)=0,0,HLOOKUP(GK$2,Recipes!$H:$GI,'Production Calculator'!$A88+2,FALSE)*$AK88))+IF($AO88=GK$3,$AM88/VLOOKUP($AO88,Data!$A$50:$B$56,2,FALSE),0)</f>
        <v>0</v>
      </c>
      <c r="GL88" s="11">
        <f>IF(GL$2=$A88,0,IF(HLOOKUP(GL$2,Recipes!$H:$GI,'Production Calculator'!$A88+2,FALSE)=0,0,HLOOKUP(GL$2,Recipes!$H:$GI,'Production Calculator'!$A88+2,FALSE)*$AK88))+IF($AO88=GL$3,$AM88/VLOOKUP($AO88,Data!$A$50:$B$56,2,FALSE),0)</f>
        <v>0</v>
      </c>
      <c r="GM88" s="11">
        <f>IF(GM$2=$A88,0,IF(HLOOKUP(GM$2,Recipes!$H:$GI,'Production Calculator'!$A88+2,FALSE)=0,0,HLOOKUP(GM$2,Recipes!$H:$GI,'Production Calculator'!$A88+2,FALSE)*$AK88))+IF($AO88=GM$3,$AM88/VLOOKUP($AO88,Data!$A$50:$B$56,2,FALSE),0)</f>
        <v>0</v>
      </c>
      <c r="GN88" s="11">
        <f>IF(GN$2=$A88,0,IF(HLOOKUP(GN$2,Recipes!$H:$GI,'Production Calculator'!$A88+2,FALSE)=0,0,HLOOKUP(GN$2,Recipes!$H:$GI,'Production Calculator'!$A88+2,FALSE)*$AK88))+IF($AO88=GN$3,$AM88/VLOOKUP($AO88,Data!$A$50:$B$56,2,FALSE),0)</f>
        <v>0</v>
      </c>
      <c r="GO88" s="11">
        <f>IF(GO$2=$A88,0,IF(HLOOKUP(GO$2,Recipes!$H:$GI,'Production Calculator'!$A88+2,FALSE)=0,0,HLOOKUP(GO$2,Recipes!$H:$GI,'Production Calculator'!$A88+2,FALSE)*$AK88))+IF($AO88=GO$3,$AM88/VLOOKUP($AO88,Data!$A$50:$B$56,2,FALSE),0)</f>
        <v>0</v>
      </c>
      <c r="GP88" s="11">
        <f>IF(GP$2=$A88,0,IF(HLOOKUP(GP$2,Recipes!$H:$GI,'Production Calculator'!$A88+2,FALSE)=0,0,HLOOKUP(GP$2,Recipes!$H:$GI,'Production Calculator'!$A88+2,FALSE)*$AK88))+IF($AO88=GP$3,$AM88/VLOOKUP($AO88,Data!$A$50:$B$56,2,FALSE),0)</f>
        <v>0</v>
      </c>
      <c r="GQ88" s="11">
        <f>IF(GQ$2=$A88,0,IF(HLOOKUP(GQ$2,Recipes!$H:$GI,'Production Calculator'!$A88+2,FALSE)=0,0,HLOOKUP(GQ$2,Recipes!$H:$GI,'Production Calculator'!$A88+2,FALSE)*$AK88))+IF($AO88=GQ$3,$AM88/VLOOKUP($AO88,Data!$A$50:$B$56,2,FALSE),0)</f>
        <v>0</v>
      </c>
      <c r="GR88" s="11">
        <f>IF(GR$2=$A88,0,IF(HLOOKUP(GR$2,Recipes!$H:$GI,'Production Calculator'!$A88+2,FALSE)=0,0,HLOOKUP(GR$2,Recipes!$H:$GI,'Production Calculator'!$A88+2,FALSE)*$AK88))+IF($AO88=GR$3,$AM88/VLOOKUP($AO88,Data!$A$50:$B$56,2,FALSE),0)</f>
        <v>0</v>
      </c>
      <c r="GS88" s="11">
        <f>IF(GS$2=$A88,0,IF(HLOOKUP(GS$2,Recipes!$H:$GI,'Production Calculator'!$A88+2,FALSE)=0,0,HLOOKUP(GS$2,Recipes!$H:$GI,'Production Calculator'!$A88+2,FALSE)*$AK88))+IF($AO88=GS$3,$AM88/VLOOKUP($AO88,Data!$A$50:$B$56,2,FALSE),0)</f>
        <v>0</v>
      </c>
      <c r="GT88" s="11">
        <f>IF(GT$2=$A88,0,IF(HLOOKUP(GT$2,Recipes!$H:$GI,'Production Calculator'!$A88+2,FALSE)=0,0,HLOOKUP(GT$2,Recipes!$H:$GI,'Production Calculator'!$A88+2,FALSE)*$AK88))+IF($AO88=GT$3,$AM88/VLOOKUP($AO88,Data!$A$50:$B$56,2,FALSE),0)</f>
        <v>0</v>
      </c>
      <c r="GU88" s="11">
        <f>IF(GU$2=$A88,0,IF(HLOOKUP(GU$2,Recipes!$H:$GI,'Production Calculator'!$A88+2,FALSE)=0,0,HLOOKUP(GU$2,Recipes!$H:$GI,'Production Calculator'!$A88+2,FALSE)*$AK88))+IF($AO88=GU$3,$AM88/VLOOKUP($AO88,Data!$A$50:$B$56,2,FALSE),0)</f>
        <v>0</v>
      </c>
      <c r="GV88" s="11">
        <f>IF(GV$2=$A88,0,IF(HLOOKUP(GV$2,Recipes!$H:$GI,'Production Calculator'!$A88+2,FALSE)=0,0,HLOOKUP(GV$2,Recipes!$H:$GI,'Production Calculator'!$A88+2,FALSE)*$AK88))+IF($AO88=GV$3,$AM88/VLOOKUP($AO88,Data!$A$50:$B$56,2,FALSE),0)</f>
        <v>0</v>
      </c>
      <c r="GW88" s="11">
        <f>IF(GW$2=$A88,0,IF(HLOOKUP(GW$2,Recipes!$H:$GI,'Production Calculator'!$A88+2,FALSE)=0,0,HLOOKUP(GW$2,Recipes!$H:$GI,'Production Calculator'!$A88+2,FALSE)*$AK88))+IF($AO88=GW$3,$AM88/VLOOKUP($AO88,Data!$A$50:$B$56,2,FALSE),0)</f>
        <v>0</v>
      </c>
      <c r="GX88" s="11">
        <f>IF(GX$2=$A88,0,IF(HLOOKUP(GX$2,Recipes!$H:$GI,'Production Calculator'!$A88+2,FALSE)=0,0,HLOOKUP(GX$2,Recipes!$H:$GI,'Production Calculator'!$A88+2,FALSE)*$AK88))+IF($AO88=GX$3,$AM88/VLOOKUP($AO88,Data!$A$50:$B$56,2,FALSE),0)</f>
        <v>0</v>
      </c>
      <c r="GY88" s="11">
        <f>IF(GY$2=$A88,0,IF(HLOOKUP(GY$2,Recipes!$H:$GI,'Production Calculator'!$A88+2,FALSE)=0,0,HLOOKUP(GY$2,Recipes!$H:$GI,'Production Calculator'!$A88+2,FALSE)*$AK88))+IF($AO88=GY$3,$AM88/VLOOKUP($AO88,Data!$A$50:$B$56,2,FALSE),0)</f>
        <v>0</v>
      </c>
      <c r="GZ88" s="11">
        <f>IF(GZ$2=$A88,0,IF(HLOOKUP(GZ$2,Recipes!$H:$GI,'Production Calculator'!$A88+2,FALSE)=0,0,HLOOKUP(GZ$2,Recipes!$H:$GI,'Production Calculator'!$A88+2,FALSE)*$AK88))+IF($AO88=GZ$3,$AM88/VLOOKUP($AO88,Data!$A$50:$B$56,2,FALSE),0)</f>
        <v>0</v>
      </c>
      <c r="HA88" s="11">
        <f>IF(HA$2=$A88,0,IF(HLOOKUP(HA$2,Recipes!$H:$GI,'Production Calculator'!$A88+2,FALSE)=0,0,HLOOKUP(HA$2,Recipes!$H:$GI,'Production Calculator'!$A88+2,FALSE)*$AK88))+IF($AO88=HA$3,$AM88/VLOOKUP($AO88,Data!$A$50:$B$56,2,FALSE),0)</f>
        <v>0</v>
      </c>
      <c r="HB88" s="11">
        <f>IF(HB$2=$A88,0,IF(HLOOKUP(HB$2,Recipes!$H:$GI,'Production Calculator'!$A88+2,FALSE)=0,0,HLOOKUP(HB$2,Recipes!$H:$GI,'Production Calculator'!$A88+2,FALSE)*$AK88))+IF($AO88=HB$3,$AM88/VLOOKUP($AO88,Data!$A$50:$B$56,2,FALSE),0)</f>
        <v>0</v>
      </c>
      <c r="HC88" s="11">
        <f>IF(HC$2=$A88,0,IF(HLOOKUP(HC$2,Recipes!$H:$GI,'Production Calculator'!$A88+2,FALSE)=0,0,HLOOKUP(HC$2,Recipes!$H:$GI,'Production Calculator'!$A88+2,FALSE)*$AK88))+IF($AO88=HC$3,$AM88/VLOOKUP($AO88,Data!$A$50:$B$56,2,FALSE),0)</f>
        <v>0</v>
      </c>
      <c r="HD88" s="11">
        <f>IF(HD$2=$A88,0,IF(HLOOKUP(HD$2,Recipes!$H:$GI,'Production Calculator'!$A88+2,FALSE)=0,0,HLOOKUP(HD$2,Recipes!$H:$GI,'Production Calculator'!$A88+2,FALSE)*$AK88))+IF($AO88=HD$3,$AM88/VLOOKUP($AO88,Data!$A$50:$B$56,2,FALSE),0)</f>
        <v>0</v>
      </c>
      <c r="HE88" s="11">
        <f>IF(HE$2=$A88,0,IF(HLOOKUP(HE$2,Recipes!$H:$GI,'Production Calculator'!$A88+2,FALSE)=0,0,HLOOKUP(HE$2,Recipes!$H:$GI,'Production Calculator'!$A88+2,FALSE)*$AK88))+IF($AO88=HE$3,$AM88/VLOOKUP($AO88,Data!$A$50:$B$56,2,FALSE),0)</f>
        <v>0</v>
      </c>
      <c r="HF88" s="11">
        <f>IF(HF$2=$A88,0,IF(HLOOKUP(HF$2,Recipes!$H:$GI,'Production Calculator'!$A88+2,FALSE)=0,0,HLOOKUP(HF$2,Recipes!$H:$GI,'Production Calculator'!$A88+2,FALSE)*$AK88))+IF($AO88=HF$3,$AM88/VLOOKUP($AO88,Data!$A$50:$B$56,2,FALSE),0)</f>
        <v>0</v>
      </c>
      <c r="HG88" s="11">
        <f>IF(HG$2=$A88,0,IF(HLOOKUP(HG$2,Recipes!$H:$GI,'Production Calculator'!$A88+2,FALSE)=0,0,HLOOKUP(HG$2,Recipes!$H:$GI,'Production Calculator'!$A88+2,FALSE)*$AK88))+IF($AO88=HG$3,$AM88/VLOOKUP($AO88,Data!$A$50:$B$56,2,FALSE),0)</f>
        <v>0</v>
      </c>
      <c r="HH88" s="11">
        <f>IF(HH$2=$A88,0,IF(HLOOKUP(HH$2,Recipes!$H:$GI,'Production Calculator'!$A88+2,FALSE)=0,0,HLOOKUP(HH$2,Recipes!$H:$GI,'Production Calculator'!$A88+2,FALSE)*$AK88))+IF($AO88=HH$3,$AM88/VLOOKUP($AO88,Data!$A$50:$B$56,2,FALSE),0)</f>
        <v>0</v>
      </c>
      <c r="HI88" s="11">
        <f>IF(HI$2=$A88,0,IF(HLOOKUP(HI$2,Recipes!$H:$GI,'Production Calculator'!$A88+2,FALSE)=0,0,HLOOKUP(HI$2,Recipes!$H:$GI,'Production Calculator'!$A88+2,FALSE)*$AK88))+IF($AO88=HI$3,$AM88/VLOOKUP($AO88,Data!$A$50:$B$56,2,FALSE),0)</f>
        <v>0</v>
      </c>
      <c r="HJ88" s="11">
        <f>IF(HJ$2=$A88,0,IF(HLOOKUP(HJ$2,Recipes!$H:$GI,'Production Calculator'!$A88+2,FALSE)=0,0,HLOOKUP(HJ$2,Recipes!$H:$GI,'Production Calculator'!$A88+2,FALSE)*$AK88))+IF($AO88=HJ$3,$AM88/VLOOKUP($AO88,Data!$A$50:$B$56,2,FALSE),0)</f>
        <v>0</v>
      </c>
      <c r="HK88" s="11">
        <f>IF(HK$2=$A88,0,IF(HLOOKUP(HK$2,Recipes!$H:$GI,'Production Calculator'!$A88+2,FALSE)=0,0,HLOOKUP(HK$2,Recipes!$H:$GI,'Production Calculator'!$A88+2,FALSE)*$AK88))+IF($AO88=HK$3,$AM88/VLOOKUP($AO88,Data!$A$50:$B$56,2,FALSE),0)</f>
        <v>0</v>
      </c>
      <c r="HL88" s="11">
        <f>IF(HL$2=$A88,0,IF(HLOOKUP(HL$2,Recipes!$H:$GI,'Production Calculator'!$A88+2,FALSE)=0,0,HLOOKUP(HL$2,Recipes!$H:$GI,'Production Calculator'!$A88+2,FALSE)*$AK88))+IF($AO88=HL$3,$AM88/VLOOKUP($AO88,Data!$A$50:$B$56,2,FALSE),0)</f>
        <v>0</v>
      </c>
      <c r="HM88" s="11">
        <f>IF(HM$2=$A88,0,IF(HLOOKUP(HM$2,Recipes!$H:$GI,'Production Calculator'!$A88+2,FALSE)=0,0,HLOOKUP(HM$2,Recipes!$H:$GI,'Production Calculator'!$A88+2,FALSE)*$AK88))+IF($AO88=HM$3,$AM88/VLOOKUP($AO88,Data!$A$50:$B$56,2,FALSE),0)</f>
        <v>0</v>
      </c>
      <c r="HN88" s="11">
        <f>IF(HN$2=$A88,0,IF(HLOOKUP(HN$2,Recipes!$H:$GI,'Production Calculator'!$A88+2,FALSE)=0,0,HLOOKUP(HN$2,Recipes!$H:$GI,'Production Calculator'!$A88+2,FALSE)*$AK88))+IF($AO88=HN$3,$AM88/VLOOKUP($AO88,Data!$A$50:$B$56,2,FALSE),0)</f>
        <v>0</v>
      </c>
      <c r="HO88" s="11">
        <f>IF(HO$2=$A88,0,IF(HLOOKUP(HO$2,Recipes!$H:$GI,'Production Calculator'!$A88+2,FALSE)=0,0,HLOOKUP(HO$2,Recipes!$H:$GI,'Production Calculator'!$A88+2,FALSE)*$AK88))+IF($AO88=HO$3,$AM88/VLOOKUP($AO88,Data!$A$50:$B$56,2,FALSE),0)</f>
        <v>0</v>
      </c>
      <c r="HP88" s="11">
        <f>IF(HP$2=$A88,0,IF(HLOOKUP(HP$2,Recipes!$H:$GI,'Production Calculator'!$A88+2,FALSE)=0,0,HLOOKUP(HP$2,Recipes!$H:$GI,'Production Calculator'!$A88+2,FALSE)*$AK88))+IF($AO88=HP$3,$AM88/VLOOKUP($AO88,Data!$A$50:$B$56,2,FALSE),0)</f>
        <v>0</v>
      </c>
      <c r="HQ88" s="11">
        <f>IF(HQ$2=$A88,0,IF(HLOOKUP(HQ$2,Recipes!$H:$GI,'Production Calculator'!$A88+2,FALSE)=0,0,HLOOKUP(HQ$2,Recipes!$H:$GI,'Production Calculator'!$A88+2,FALSE)*$AK88))+IF($AO88=HQ$3,$AM88/VLOOKUP($AO88,Data!$A$50:$B$56,2,FALSE),0)</f>
        <v>0</v>
      </c>
      <c r="HR88" s="11">
        <f>IF(HR$2=$A88,0,IF(HLOOKUP(HR$2,Recipes!$H:$GI,'Production Calculator'!$A88+2,FALSE)=0,0,HLOOKUP(HR$2,Recipes!$H:$GI,'Production Calculator'!$A88+2,FALSE)*$AK88))+IF($AO88=HR$3,$AM88/VLOOKUP($AO88,Data!$A$50:$B$56,2,FALSE),0)</f>
        <v>0</v>
      </c>
      <c r="HS88" s="121"/>
    </row>
    <row r="89" spans="1:227" x14ac:dyDescent="0.45">
      <c r="A89">
        <v>66</v>
      </c>
      <c r="B89" s="107" t="str">
        <f>VLOOKUP(A89,Recipes!A:B,2)</f>
        <v>Empty crude oil barrel</v>
      </c>
      <c r="C89" s="128">
        <v>0</v>
      </c>
      <c r="D89" s="108">
        <f>HLOOKUP(A89,$AQ$2:$HR$202,$A$202-1,FALSE)+C89</f>
        <v>0</v>
      </c>
      <c r="E89" s="127" t="s">
        <v>1</v>
      </c>
      <c r="F89" s="109">
        <f>VLOOKUP(A89,Recipes!$A$3:$G$186,6,FALSE)</f>
        <v>1</v>
      </c>
      <c r="G89" s="109">
        <f>VLOOKUP(A89,Recipes!$A$3:$G$186,7,FALSE)</f>
        <v>0</v>
      </c>
      <c r="H89" s="110">
        <f t="shared" si="167"/>
        <v>0</v>
      </c>
      <c r="I89" s="109">
        <f>VLOOKUP(E89,Data!$A$2:$C$26,3, FALSE)</f>
        <v>4</v>
      </c>
      <c r="J89" s="108">
        <v>0</v>
      </c>
      <c r="K89" s="108">
        <v>0</v>
      </c>
      <c r="L89" s="108">
        <v>0</v>
      </c>
      <c r="M89" s="150">
        <v>0</v>
      </c>
      <c r="N89" s="150">
        <v>0</v>
      </c>
      <c r="O89" s="150">
        <v>0</v>
      </c>
      <c r="P89" s="151">
        <v>0</v>
      </c>
      <c r="Q89" s="151">
        <v>0</v>
      </c>
      <c r="R89" s="151">
        <v>0</v>
      </c>
      <c r="S89">
        <f t="shared" si="182"/>
        <v>0</v>
      </c>
      <c r="T89">
        <f t="shared" si="183"/>
        <v>0</v>
      </c>
      <c r="U89">
        <f t="shared" si="184"/>
        <v>0</v>
      </c>
      <c r="V89">
        <f t="shared" si="185"/>
        <v>0</v>
      </c>
      <c r="W89">
        <f t="shared" si="186"/>
        <v>0</v>
      </c>
      <c r="X89">
        <f t="shared" si="187"/>
        <v>0</v>
      </c>
      <c r="Y89">
        <f t="shared" si="188"/>
        <v>0</v>
      </c>
      <c r="Z89">
        <f t="shared" si="189"/>
        <v>0</v>
      </c>
      <c r="AA89">
        <f t="shared" si="190"/>
        <v>0</v>
      </c>
      <c r="AB89" s="111">
        <f>VLOOKUP($A89,Recipes!$A:$G,4)</f>
        <v>1</v>
      </c>
      <c r="AC89" s="111">
        <f>VLOOKUP($A89,Recipes!$A:$G,5)</f>
        <v>1</v>
      </c>
      <c r="AD89" s="111">
        <f t="shared" si="177"/>
        <v>1</v>
      </c>
      <c r="AE89" s="111">
        <f>VLOOKUP(E89,Data!$A$2:$F$26,5,FALSE)</f>
        <v>0</v>
      </c>
      <c r="AF89" s="111">
        <f>VLOOKUP(E89,Data!$A$2:$F$26,4,FALSE)</f>
        <v>210</v>
      </c>
      <c r="AG89" s="111">
        <f>VLOOKUP(E89,Data!$A$2:$B$26,2, FALSE)</f>
        <v>1.25</v>
      </c>
      <c r="AH89" s="111">
        <f>1+VLOOKUP($J$3,Data!$A$40:$D$48,2,FALSE)*$J89+VLOOKUP($K$3,Data!$A$40:$D$48,2,FALSE)*$K89+VLOOKUP($L$3,Data!$A$40:$D$48,2,FALSE)*$L89+VLOOKUP($M$3,Data!$A$40:$D$48,2,FALSE)*$M89+VLOOKUP($N$3,Data!$A$40:$D$48,2,FALSE)*$N89+VLOOKUP($O$3,Data!$A$40:$D$48,2,FALSE)*$O89+VLOOKUP($P$3,Data!$A$40:$D$48,2,FALSE)*$P89+VLOOKUP($Q$3,Data!$A$40:$D$48,2,FALSE)*$Q89+VLOOKUP($R$3,Data!$A$40:$D$48,2,FALSE)*$R89</f>
        <v>1</v>
      </c>
      <c r="AI89" s="111">
        <f>MAX(1+VLOOKUP($J$3,Data!$A$40:$D$48,3,FALSE)*$J89+VLOOKUP($K$3,Data!$A$40:$D$48,3,FALSE)*$K89+VLOOKUP($L$3,Data!$A$40:$D$48,3,FALSE)*$L89+VLOOKUP($M$3,Data!$A$40:$D$48,3,FALSE)*$M89+VLOOKUP($N$3,Data!$A$40:$D$48,3,FALSE)*$N89+VLOOKUP($O$3,Data!$A$40:$D$48,3,FALSE)*$O89+VLOOKUP($P$3,Data!$A$40:$D$48,3,FALSE)*$P89+VLOOKUP($Q$3,Data!$A$40:$D$48,3,FALSE)*$Q89+VLOOKUP($R$3,Data!$A$40:$D$48,3,FALSE)*$R89,0)</f>
        <v>1</v>
      </c>
      <c r="AJ89" s="111">
        <f>MAX(1-(VLOOKUP($J$3,Data!$A$40:$D$48,4,FALSE)*$J89+VLOOKUP($K$3,Data!$A$40:$D$48,4,FALSE)*$K89+VLOOKUP($L$3,Data!$A$40:$D$48,4,FALSE)*$L89+VLOOKUP($M$3,Data!$A$40:$D$48,4,FALSE)*$M89+VLOOKUP($N$3,Data!$A$40:$D$48,4,FALSE)*$N89+VLOOKUP($O$3,Data!$A$40:$D$48,4,FALSE)*$O89+VLOOKUP($P$3,Data!$A$40:$D$48,4,FALSE)*$P89+VLOOKUP($Q$3,Data!$A$40:$D$48,4,FALSE)*$Q89+VLOOKUP($R$3,Data!$A$40:$D$48,4,FALSE)*$R89),0.2)</f>
        <v>1</v>
      </c>
      <c r="AK89" s="112">
        <f t="shared" si="178"/>
        <v>0</v>
      </c>
      <c r="AL89" s="111">
        <f t="shared" si="179"/>
        <v>1.25</v>
      </c>
      <c r="AM89" s="111">
        <f t="shared" si="180"/>
        <v>0</v>
      </c>
      <c r="AN89" s="111">
        <f t="shared" si="181"/>
        <v>0</v>
      </c>
      <c r="AO89" s="131" t="s">
        <v>298</v>
      </c>
      <c r="AP89" s="11"/>
      <c r="AQ89" s="11">
        <f>IF(AQ$2=$A89,0,IF(HLOOKUP(AQ$2,Recipes!$H:$GI,'Production Calculator'!$A89+2,FALSE)=0,0,HLOOKUP(AQ$2,Recipes!$H:$GI,'Production Calculator'!$A89+2,FALSE)*$AK89))+IF($AO89=AQ$3,$AM89/VLOOKUP($AO89,Data!$A$50:$B$56,2,FALSE),0)</f>
        <v>0</v>
      </c>
      <c r="AR89" s="11">
        <f>IF(AR$2=$A89,0,IF(HLOOKUP(AR$2,Recipes!$H:$GI,'Production Calculator'!$A89+2,FALSE)=0,0,HLOOKUP(AR$2,Recipes!$H:$GI,'Production Calculator'!$A89+2,FALSE)*$AK89))+IF($AO89=AR$3,$AM89/VLOOKUP($AO89,Data!$A$50:$B$56,2,FALSE),0)</f>
        <v>0</v>
      </c>
      <c r="AS89" s="11">
        <f>IF(AS$2=$A89,0,IF(HLOOKUP(AS$2,Recipes!$H:$GI,'Production Calculator'!$A89+2,FALSE)=0,0,HLOOKUP(AS$2,Recipes!$H:$GI,'Production Calculator'!$A89+2,FALSE)*$AK89))+IF($AO89=AS$3,$AM89/VLOOKUP($AO89,Data!$A$50:$B$56,2,FALSE),0)</f>
        <v>0</v>
      </c>
      <c r="AT89" s="11">
        <f>IF(AT$2=$A89,0,IF(HLOOKUP(AT$2,Recipes!$H:$GI,'Production Calculator'!$A89+2,FALSE)=0,0,HLOOKUP(AT$2,Recipes!$H:$GI,'Production Calculator'!$A89+2,FALSE)*$AK89))+IF($AO89=AT$3,$AM89/VLOOKUP($AO89,Data!$A$50:$B$56,2,FALSE),0)</f>
        <v>0</v>
      </c>
      <c r="AU89" s="11">
        <f>IF(AU$2=$A89,0,IF(HLOOKUP(AU$2,Recipes!$H:$GI,'Production Calculator'!$A89+2,FALSE)=0,0,HLOOKUP(AU$2,Recipes!$H:$GI,'Production Calculator'!$A89+2,FALSE)*$AK89))+IF($AO89=AU$3,$AM89/VLOOKUP($AO89,Data!$A$50:$B$56,2,FALSE),0)</f>
        <v>0</v>
      </c>
      <c r="AV89" s="11">
        <f>IF(AV$2=$A89,0,IF(HLOOKUP(AV$2,Recipes!$H:$GI,'Production Calculator'!$A89+2,FALSE)=0,0,HLOOKUP(AV$2,Recipes!$H:$GI,'Production Calculator'!$A89+2,FALSE)*$AK89))+IF($AO89=AV$3,$AM89/VLOOKUP($AO89,Data!$A$50:$B$56,2,FALSE),0)</f>
        <v>0</v>
      </c>
      <c r="AW89" s="11">
        <f>IF(AW$2=$A89,0,IF(HLOOKUP(AW$2,Recipes!$H:$GI,'Production Calculator'!$A89+2,FALSE)=0,0,HLOOKUP(AW$2,Recipes!$H:$GI,'Production Calculator'!$A89+2,FALSE)*$AK89))+IF($AO89=AW$3,$AM89/VLOOKUP($AO89,Data!$A$50:$B$56,2,FALSE),0)</f>
        <v>0</v>
      </c>
      <c r="AX89" s="11">
        <f>IF(AX$2=$A89,0,IF(HLOOKUP(AX$2,Recipes!$H:$GI,'Production Calculator'!$A89+2,FALSE)=0,0,HLOOKUP(AX$2,Recipes!$H:$GI,'Production Calculator'!$A89+2,FALSE)*$AK89))+IF($AO89=AX$3,$AM89/VLOOKUP($AO89,Data!$A$50:$B$56,2,FALSE),0)</f>
        <v>0</v>
      </c>
      <c r="AY89" s="11">
        <f>IF(AY$2=$A89,0,IF(HLOOKUP(AY$2,Recipes!$H:$GI,'Production Calculator'!$A89+2,FALSE)=0,0,HLOOKUP(AY$2,Recipes!$H:$GI,'Production Calculator'!$A89+2,FALSE)*$AK89))+IF($AO89=AY$3,$AM89/VLOOKUP($AO89,Data!$A$50:$B$56,2,FALSE),0)</f>
        <v>0</v>
      </c>
      <c r="AZ89" s="11">
        <f>IF(AZ$2=$A89,0,IF(HLOOKUP(AZ$2,Recipes!$H:$GI,'Production Calculator'!$A89+2,FALSE)=0,0,HLOOKUP(AZ$2,Recipes!$H:$GI,'Production Calculator'!$A89+2,FALSE)*$AK89))+IF($AO89=AZ$3,$AM89/VLOOKUP($AO89,Data!$A$50:$B$56,2,FALSE),0)</f>
        <v>0</v>
      </c>
      <c r="BA89" s="11">
        <f>IF(BA$2=$A89,0,IF(HLOOKUP(BA$2,Recipes!$H:$GI,'Production Calculator'!$A89+2,FALSE)=0,0,HLOOKUP(BA$2,Recipes!$H:$GI,'Production Calculator'!$A89+2,FALSE)*$AK89))+IF($AO89=BA$3,$AM89/VLOOKUP($AO89,Data!$A$50:$B$56,2,FALSE),0)</f>
        <v>0</v>
      </c>
      <c r="BB89" s="11">
        <f>IF(BB$2=$A89,0,IF(HLOOKUP(BB$2,Recipes!$H:$GI,'Production Calculator'!$A89+2,FALSE)=0,0,HLOOKUP(BB$2,Recipes!$H:$GI,'Production Calculator'!$A89+2,FALSE)*$AK89))+IF($AO89=BB$3,$AM89/VLOOKUP($AO89,Data!$A$50:$B$56,2,FALSE),0)</f>
        <v>0</v>
      </c>
      <c r="BC89" s="11">
        <f>IF(BC$2=$A89,0,IF(HLOOKUP(BC$2,Recipes!$H:$GI,'Production Calculator'!$A89+2,FALSE)=0,0,HLOOKUP(BC$2,Recipes!$H:$GI,'Production Calculator'!$A89+2,FALSE)*$AK89))+IF($AO89=BC$3,$AM89/VLOOKUP($AO89,Data!$A$50:$B$56,2,FALSE),0)</f>
        <v>0</v>
      </c>
      <c r="BD89" s="11">
        <f>IF(BD$2=$A89,0,IF(HLOOKUP(BD$2,Recipes!$H:$GI,'Production Calculator'!$A89+2,FALSE)=0,0,HLOOKUP(BD$2,Recipes!$H:$GI,'Production Calculator'!$A89+2,FALSE)*$AK89))+IF($AO89=BD$3,$AM89/VLOOKUP($AO89,Data!$A$50:$B$56,2,FALSE),0)</f>
        <v>0</v>
      </c>
      <c r="BE89" s="11">
        <f>IF(BE$2=$A89,0,IF(HLOOKUP(BE$2,Recipes!$H:$GI,'Production Calculator'!$A89+2,FALSE)=0,0,HLOOKUP(BE$2,Recipes!$H:$GI,'Production Calculator'!$A89+2,FALSE)*$AK89))+IF($AO89=BE$3,$AM89/VLOOKUP($AO89,Data!$A$50:$B$56,2,FALSE),0)</f>
        <v>0</v>
      </c>
      <c r="BF89" s="11">
        <f>IF(BF$2=$A89,0,IF(HLOOKUP(BF$2,Recipes!$H:$GI,'Production Calculator'!$A89+2,FALSE)=0,0,HLOOKUP(BF$2,Recipes!$H:$GI,'Production Calculator'!$A89+2,FALSE)*$AK89))+IF($AO89=BF$3,$AM89/VLOOKUP($AO89,Data!$A$50:$B$56,2,FALSE),0)</f>
        <v>0</v>
      </c>
      <c r="BG89" s="11">
        <f>IF(BG$2=$A89,0,IF(HLOOKUP(BG$2,Recipes!$H:$GI,'Production Calculator'!$A89+2,FALSE)=0,0,HLOOKUP(BG$2,Recipes!$H:$GI,'Production Calculator'!$A89+2,FALSE)*$AK89))+IF($AO89=BG$3,$AM89/VLOOKUP($AO89,Data!$A$50:$B$56,2,FALSE),0)</f>
        <v>0</v>
      </c>
      <c r="BH89" s="11">
        <f>IF(BH$2=$A89,0,IF(HLOOKUP(BH$2,Recipes!$H:$GI,'Production Calculator'!$A89+2,FALSE)=0,0,HLOOKUP(BH$2,Recipes!$H:$GI,'Production Calculator'!$A89+2,FALSE)*$AK89))+IF($AO89=BH$3,$AM89/VLOOKUP($AO89,Data!$A$50:$B$56,2,FALSE),0)</f>
        <v>0</v>
      </c>
      <c r="BI89" s="11">
        <f>IF(BI$2=$A89,0,IF(HLOOKUP(BI$2,Recipes!$H:$GI,'Production Calculator'!$A89+2,FALSE)=0,0,HLOOKUP(BI$2,Recipes!$H:$GI,'Production Calculator'!$A89+2,FALSE)*$AK89))+IF($AO89=BI$3,$AM89/VLOOKUP($AO89,Data!$A$50:$B$56,2,FALSE),0)</f>
        <v>0</v>
      </c>
      <c r="BJ89" s="11">
        <f>IF(BJ$2=$A89,0,IF(HLOOKUP(BJ$2,Recipes!$H:$GI,'Production Calculator'!$A89+2,FALSE)=0,0,HLOOKUP(BJ$2,Recipes!$H:$GI,'Production Calculator'!$A89+2,FALSE)*$AK89))+IF($AO89=BJ$3,$AM89/VLOOKUP($AO89,Data!$A$50:$B$56,2,FALSE),0)</f>
        <v>0</v>
      </c>
      <c r="BK89" s="11">
        <f>IF(BK$2=$A89,0,IF(HLOOKUP(BK$2,Recipes!$H:$GI,'Production Calculator'!$A89+2,FALSE)=0,0,HLOOKUP(BK$2,Recipes!$H:$GI,'Production Calculator'!$A89+2,FALSE)*$AK89))+IF($AO89=BK$3,$AM89/VLOOKUP($AO89,Data!$A$50:$B$56,2,FALSE),0)</f>
        <v>0</v>
      </c>
      <c r="BL89" s="11">
        <f>IF(BL$2=$A89,0,IF(HLOOKUP(BL$2,Recipes!$H:$GI,'Production Calculator'!$A89+2,FALSE)=0,0,HLOOKUP(BL$2,Recipes!$H:$GI,'Production Calculator'!$A89+2,FALSE)*$AK89))+IF($AO89=BL$3,$AM89/VLOOKUP($AO89,Data!$A$50:$B$56,2,FALSE),0)</f>
        <v>0</v>
      </c>
      <c r="BM89" s="11">
        <f>IF(BM$2=$A89,0,IF(HLOOKUP(BM$2,Recipes!$H:$GI,'Production Calculator'!$A89+2,FALSE)=0,0,HLOOKUP(BM$2,Recipes!$H:$GI,'Production Calculator'!$A89+2,FALSE)*$AK89))+IF($AO89=BM$3,$AM89/VLOOKUP($AO89,Data!$A$50:$B$56,2,FALSE),0)</f>
        <v>0</v>
      </c>
      <c r="BN89" s="11">
        <f>IF(BN$2=$A89,0,IF(HLOOKUP(BN$2,Recipes!$H:$GI,'Production Calculator'!$A89+2,FALSE)=0,0,HLOOKUP(BN$2,Recipes!$H:$GI,'Production Calculator'!$A89+2,FALSE)*$AK89))+IF($AO89=BN$3,$AM89/VLOOKUP($AO89,Data!$A$50:$B$56,2,FALSE),0)</f>
        <v>0</v>
      </c>
      <c r="BO89" s="11">
        <f>IF(BO$2=$A89,0,IF(HLOOKUP(BO$2,Recipes!$H:$GI,'Production Calculator'!$A89+2,FALSE)=0,0,HLOOKUP(BO$2,Recipes!$H:$GI,'Production Calculator'!$A89+2,FALSE)*$AK89))+IF($AO89=BO$3,$AM89/VLOOKUP($AO89,Data!$A$50:$B$56,2,FALSE),0)</f>
        <v>0</v>
      </c>
      <c r="BP89" s="11">
        <f>IF(BP$2=$A89,0,IF(HLOOKUP(BP$2,Recipes!$H:$GI,'Production Calculator'!$A89+2,FALSE)=0,0,HLOOKUP(BP$2,Recipes!$H:$GI,'Production Calculator'!$A89+2,FALSE)*$AK89))+IF($AO89=BP$3,$AM89/VLOOKUP($AO89,Data!$A$50:$B$56,2,FALSE),0)</f>
        <v>0</v>
      </c>
      <c r="BQ89" s="11">
        <f>IF(BQ$2=$A89,0,IF(HLOOKUP(BQ$2,Recipes!$H:$GI,'Production Calculator'!$A89+2,FALSE)=0,0,HLOOKUP(BQ$2,Recipes!$H:$GI,'Production Calculator'!$A89+2,FALSE)*$AK89))+IF($AO89=BQ$3,$AM89/VLOOKUP($AO89,Data!$A$50:$B$56,2,FALSE),0)</f>
        <v>0</v>
      </c>
      <c r="BR89" s="11">
        <f>IF(BR$2=$A89,0,IF(HLOOKUP(BR$2,Recipes!$H:$GI,'Production Calculator'!$A89+2,FALSE)=0,0,HLOOKUP(BR$2,Recipes!$H:$GI,'Production Calculator'!$A89+2,FALSE)*$AK89))+IF($AO89=BR$3,$AM89/VLOOKUP($AO89,Data!$A$50:$B$56,2,FALSE),0)</f>
        <v>0</v>
      </c>
      <c r="BS89" s="11">
        <f>IF(BS$2=$A89,0,IF(HLOOKUP(BS$2,Recipes!$H:$GI,'Production Calculator'!$A89+2,FALSE)=0,0,HLOOKUP(BS$2,Recipes!$H:$GI,'Production Calculator'!$A89+2,FALSE)*$AK89))+IF($AO89=BS$3,$AM89/VLOOKUP($AO89,Data!$A$50:$B$56,2,FALSE),0)</f>
        <v>0</v>
      </c>
      <c r="BT89" s="11">
        <f>IF(BT$2=$A89,0,IF(HLOOKUP(BT$2,Recipes!$H:$GI,'Production Calculator'!$A89+2,FALSE)=0,0,HLOOKUP(BT$2,Recipes!$H:$GI,'Production Calculator'!$A89+2,FALSE)*$AK89))+IF($AO89=BT$3,$AM89/VLOOKUP($AO89,Data!$A$50:$B$56,2,FALSE),0)</f>
        <v>0</v>
      </c>
      <c r="BU89" s="11">
        <f>IF(BU$2=$A89,0,IF(HLOOKUP(BU$2,Recipes!$H:$GI,'Production Calculator'!$A89+2,FALSE)=0,0,HLOOKUP(BU$2,Recipes!$H:$GI,'Production Calculator'!$A89+2,FALSE)*$AK89))+IF($AO89=BU$3,$AM89/VLOOKUP($AO89,Data!$A$50:$B$56,2,FALSE),0)</f>
        <v>0</v>
      </c>
      <c r="BV89" s="11">
        <f>IF(BV$2=$A89,0,IF(HLOOKUP(BV$2,Recipes!$H:$GI,'Production Calculator'!$A89+2,FALSE)=0,0,HLOOKUP(BV$2,Recipes!$H:$GI,'Production Calculator'!$A89+2,FALSE)*$AK89))+IF($AO89=BV$3,$AM89/VLOOKUP($AO89,Data!$A$50:$B$56,2,FALSE),0)</f>
        <v>0</v>
      </c>
      <c r="BW89" s="11">
        <f>IF(BW$2=$A89,0,IF(HLOOKUP(BW$2,Recipes!$H:$GI,'Production Calculator'!$A89+2,FALSE)=0,0,HLOOKUP(BW$2,Recipes!$H:$GI,'Production Calculator'!$A89+2,FALSE)*$AK89))+IF($AO89=BW$3,$AM89/VLOOKUP($AO89,Data!$A$50:$B$56,2,FALSE),0)</f>
        <v>0</v>
      </c>
      <c r="BX89" s="11">
        <f>IF(BX$2=$A89,0,IF(HLOOKUP(BX$2,Recipes!$H:$GI,'Production Calculator'!$A89+2,FALSE)=0,0,HLOOKUP(BX$2,Recipes!$H:$GI,'Production Calculator'!$A89+2,FALSE)*$AK89))+IF($AO89=BX$3,$AM89/VLOOKUP($AO89,Data!$A$50:$B$56,2,FALSE),0)</f>
        <v>0</v>
      </c>
      <c r="BY89" s="11">
        <f>IF(BY$2=$A89,0,IF(HLOOKUP(BY$2,Recipes!$H:$GI,'Production Calculator'!$A89+2,FALSE)=0,0,HLOOKUP(BY$2,Recipes!$H:$GI,'Production Calculator'!$A89+2,FALSE)*$AK89))+IF($AO89=BY$3,$AM89/VLOOKUP($AO89,Data!$A$50:$B$56,2,FALSE),0)</f>
        <v>0</v>
      </c>
      <c r="BZ89" s="11">
        <f>IF(BZ$2=$A89,0,IF(HLOOKUP(BZ$2,Recipes!$H:$GI,'Production Calculator'!$A89+2,FALSE)=0,0,HLOOKUP(BZ$2,Recipes!$H:$GI,'Production Calculator'!$A89+2,FALSE)*$AK89))+IF($AO89=BZ$3,$AM89/VLOOKUP($AO89,Data!$A$50:$B$56,2,FALSE),0)</f>
        <v>0</v>
      </c>
      <c r="CA89" s="11">
        <f>IF(CA$2=$A89,0,IF(HLOOKUP(CA$2,Recipes!$H:$GI,'Production Calculator'!$A89+2,FALSE)=0,0,HLOOKUP(CA$2,Recipes!$H:$GI,'Production Calculator'!$A89+2,FALSE)*$AK89))+IF($AO89=CA$3,$AM89/VLOOKUP($AO89,Data!$A$50:$B$56,2,FALSE),0)</f>
        <v>0</v>
      </c>
      <c r="CB89" s="11">
        <f>IF(CB$2=$A89,0,IF(HLOOKUP(CB$2,Recipes!$H:$GI,'Production Calculator'!$A89+2,FALSE)=0,0,HLOOKUP(CB$2,Recipes!$H:$GI,'Production Calculator'!$A89+2,FALSE)*$AK89))+IF($AO89=CB$3,$AM89/VLOOKUP($AO89,Data!$A$50:$B$56,2,FALSE),0)</f>
        <v>0</v>
      </c>
      <c r="CC89" s="11">
        <f>IF(CC$2=$A89,0,IF(HLOOKUP(CC$2,Recipes!$H:$GI,'Production Calculator'!$A89+2,FALSE)=0,0,HLOOKUP(CC$2,Recipes!$H:$GI,'Production Calculator'!$A89+2,FALSE)*$AK89))+IF($AO89=CC$3,$AM89/VLOOKUP($AO89,Data!$A$50:$B$56,2,FALSE),0)</f>
        <v>0</v>
      </c>
      <c r="CD89" s="11">
        <f>IF(CD$2=$A89,0,IF(HLOOKUP(CD$2,Recipes!$H:$GI,'Production Calculator'!$A89+2,FALSE)=0,0,HLOOKUP(CD$2,Recipes!$H:$GI,'Production Calculator'!$A89+2,FALSE)*$AK89))+IF($AO89=CD$3,$AM89/VLOOKUP($AO89,Data!$A$50:$B$56,2,FALSE),0)</f>
        <v>0</v>
      </c>
      <c r="CE89" s="11">
        <f>IF(CE$2=$A89,0,IF(HLOOKUP(CE$2,Recipes!$H:$GI,'Production Calculator'!$A89+2,FALSE)=0,0,HLOOKUP(CE$2,Recipes!$H:$GI,'Production Calculator'!$A89+2,FALSE)*$AK89))+IF($AO89=CE$3,$AM89/VLOOKUP($AO89,Data!$A$50:$B$56,2,FALSE),0)</f>
        <v>0</v>
      </c>
      <c r="CF89" s="11">
        <f>IF(CF$2=$A89,0,IF(HLOOKUP(CF$2,Recipes!$H:$GI,'Production Calculator'!$A89+2,FALSE)=0,0,HLOOKUP(CF$2,Recipes!$H:$GI,'Production Calculator'!$A89+2,FALSE)*$AK89))+IF($AO89=CF$3,$AM89/VLOOKUP($AO89,Data!$A$50:$B$56,2,FALSE),0)</f>
        <v>0</v>
      </c>
      <c r="CG89" s="11">
        <f>IF(CG$2=$A89,0,IF(HLOOKUP(CG$2,Recipes!$H:$GI,'Production Calculator'!$A89+2,FALSE)=0,0,HLOOKUP(CG$2,Recipes!$H:$GI,'Production Calculator'!$A89+2,FALSE)*$AK89))+IF($AO89=CG$3,$AM89/VLOOKUP($AO89,Data!$A$50:$B$56,2,FALSE),0)</f>
        <v>0</v>
      </c>
      <c r="CH89" s="11">
        <f>IF(CH$2=$A89,0,IF(HLOOKUP(CH$2,Recipes!$H:$GI,'Production Calculator'!$A89+2,FALSE)=0,0,HLOOKUP(CH$2,Recipes!$H:$GI,'Production Calculator'!$A89+2,FALSE)*$AK89))+IF($AO89=CH$3,$AM89/VLOOKUP($AO89,Data!$A$50:$B$56,2,FALSE),0)</f>
        <v>0</v>
      </c>
      <c r="CI89" s="11">
        <f>IF(CI$2=$A89,0,IF(HLOOKUP(CI$2,Recipes!$H:$GI,'Production Calculator'!$A89+2,FALSE)=0,0,HLOOKUP(CI$2,Recipes!$H:$GI,'Production Calculator'!$A89+2,FALSE)*$AK89))+IF($AO89=CI$3,$AM89/VLOOKUP($AO89,Data!$A$50:$B$56,2,FALSE),0)</f>
        <v>0</v>
      </c>
      <c r="CJ89" s="11">
        <f>IF(CJ$2=$A89,0,IF(HLOOKUP(CJ$2,Recipes!$H:$GI,'Production Calculator'!$A89+2,FALSE)=0,0,HLOOKUP(CJ$2,Recipes!$H:$GI,'Production Calculator'!$A89+2,FALSE)*$AK89))+IF($AO89=CJ$3,$AM89/VLOOKUP($AO89,Data!$A$50:$B$56,2,FALSE),0)</f>
        <v>0</v>
      </c>
      <c r="CK89" s="11">
        <f>IF(CK$2=$A89,0,IF(HLOOKUP(CK$2,Recipes!$H:$GI,'Production Calculator'!$A89+2,FALSE)=0,0,HLOOKUP(CK$2,Recipes!$H:$GI,'Production Calculator'!$A89+2,FALSE)*$AK89))+IF($AO89=CK$3,$AM89/VLOOKUP($AO89,Data!$A$50:$B$56,2,FALSE),0)</f>
        <v>0</v>
      </c>
      <c r="CL89" s="11">
        <f>IF(CL$2=$A89,0,IF(HLOOKUP(CL$2,Recipes!$H:$GI,'Production Calculator'!$A89+2,FALSE)=0,0,HLOOKUP(CL$2,Recipes!$H:$GI,'Production Calculator'!$A89+2,FALSE)*$AK89))+IF($AO89=CL$3,$AM89/VLOOKUP($AO89,Data!$A$50:$B$56,2,FALSE),0)</f>
        <v>0</v>
      </c>
      <c r="CM89" s="11">
        <f>IF(CM$2=$A89,0,IF(HLOOKUP(CM$2,Recipes!$H:$GI,'Production Calculator'!$A89+2,FALSE)=0,0,HLOOKUP(CM$2,Recipes!$H:$GI,'Production Calculator'!$A89+2,FALSE)*$AK89))+IF($AO89=CM$3,$AM89/VLOOKUP($AO89,Data!$A$50:$B$56,2,FALSE),0)</f>
        <v>0</v>
      </c>
      <c r="CN89" s="11">
        <f>IF(CN$2=$A89,0,IF(HLOOKUP(CN$2,Recipes!$H:$GI,'Production Calculator'!$A89+2,FALSE)=0,0,HLOOKUP(CN$2,Recipes!$H:$GI,'Production Calculator'!$A89+2,FALSE)*$AK89))+IF($AO89=CN$3,$AM89/VLOOKUP($AO89,Data!$A$50:$B$56,2,FALSE),0)</f>
        <v>0</v>
      </c>
      <c r="CO89" s="11">
        <f>IF(CO$2=$A89,0,IF(HLOOKUP(CO$2,Recipes!$H:$GI,'Production Calculator'!$A89+2,FALSE)=0,0,HLOOKUP(CO$2,Recipes!$H:$GI,'Production Calculator'!$A89+2,FALSE)*$AK89))+IF($AO89=CO$3,$AM89/VLOOKUP($AO89,Data!$A$50:$B$56,2,FALSE),0)</f>
        <v>0</v>
      </c>
      <c r="CP89" s="11">
        <f>IF(CP$2=$A89,0,IF(HLOOKUP(CP$2,Recipes!$H:$GI,'Production Calculator'!$A89+2,FALSE)=0,0,HLOOKUP(CP$2,Recipes!$H:$GI,'Production Calculator'!$A89+2,FALSE)*$AK89))+IF($AO89=CP$3,$AM89/VLOOKUP($AO89,Data!$A$50:$B$56,2,FALSE),0)</f>
        <v>0</v>
      </c>
      <c r="CQ89" s="11">
        <f>IF(CQ$2=$A89,0,IF(HLOOKUP(CQ$2,Recipes!$H:$GI,'Production Calculator'!$A89+2,FALSE)=0,0,HLOOKUP(CQ$2,Recipes!$H:$GI,'Production Calculator'!$A89+2,FALSE)*$AK89))+IF($AO89=CQ$3,$AM89/VLOOKUP($AO89,Data!$A$50:$B$56,2,FALSE),0)</f>
        <v>0</v>
      </c>
      <c r="CR89" s="11">
        <f>IF(CR$2=$A89,0,IF(HLOOKUP(CR$2,Recipes!$H:$GI,'Production Calculator'!$A89+2,FALSE)=0,0,HLOOKUP(CR$2,Recipes!$H:$GI,'Production Calculator'!$A89+2,FALSE)*$AK89))+IF($AO89=CR$3,$AM89/VLOOKUP($AO89,Data!$A$50:$B$56,2,FALSE),0)</f>
        <v>0</v>
      </c>
      <c r="CS89" s="11">
        <f>IF(CS$2=$A89,0,IF(HLOOKUP(CS$2,Recipes!$H:$GI,'Production Calculator'!$A89+2,FALSE)=0,0,HLOOKUP(CS$2,Recipes!$H:$GI,'Production Calculator'!$A89+2,FALSE)*$AK89))+IF($AO89=CS$3,$AM89/VLOOKUP($AO89,Data!$A$50:$B$56,2,FALSE),0)</f>
        <v>0</v>
      </c>
      <c r="CT89" s="11">
        <f>IF(CT$2=$A89,0,IF(HLOOKUP(CT$2,Recipes!$H:$GI,'Production Calculator'!$A89+2,FALSE)=0,0,HLOOKUP(CT$2,Recipes!$H:$GI,'Production Calculator'!$A89+2,FALSE)*$AK89))+IF($AO89=CT$3,$AM89/VLOOKUP($AO89,Data!$A$50:$B$56,2,FALSE),0)</f>
        <v>0</v>
      </c>
      <c r="CU89" s="11">
        <f>IF(CU$2=$A89,0,IF(HLOOKUP(CU$2,Recipes!$H:$GI,'Production Calculator'!$A89+2,FALSE)=0,0,HLOOKUP(CU$2,Recipes!$H:$GI,'Production Calculator'!$A89+2,FALSE)*$AK89))+IF($AO89=CU$3,$AM89/VLOOKUP($AO89,Data!$A$50:$B$56,2,FALSE),0)</f>
        <v>0</v>
      </c>
      <c r="CV89" s="11">
        <f>IF(CV$2=$A89,0,IF(HLOOKUP(CV$2,Recipes!$H:$GI,'Production Calculator'!$A89+2,FALSE)=0,0,HLOOKUP(CV$2,Recipes!$H:$GI,'Production Calculator'!$A89+2,FALSE)*$AK89))+IF($AO89=CV$3,$AM89/VLOOKUP($AO89,Data!$A$50:$B$56,2,FALSE),0)</f>
        <v>0</v>
      </c>
      <c r="CW89" s="11">
        <f>IF(CW$2=$A89,0,IF(HLOOKUP(CW$2,Recipes!$H:$GI,'Production Calculator'!$A89+2,FALSE)=0,0,HLOOKUP(CW$2,Recipes!$H:$GI,'Production Calculator'!$A89+2,FALSE)*$AK89))+IF($AO89=CW$3,$AM89/VLOOKUP($AO89,Data!$A$50:$B$56,2,FALSE),0)</f>
        <v>0</v>
      </c>
      <c r="CX89" s="11">
        <f>IF(CX$2=$A89,0,IF(HLOOKUP(CX$2,Recipes!$H:$GI,'Production Calculator'!$A89+2,FALSE)=0,0,HLOOKUP(CX$2,Recipes!$H:$GI,'Production Calculator'!$A89+2,FALSE)*$AK89))+IF($AO89=CX$3,$AM89/VLOOKUP($AO89,Data!$A$50:$B$56,2,FALSE),0)</f>
        <v>0</v>
      </c>
      <c r="CY89" s="11">
        <f>IF(CY$2=$A89,0,IF(HLOOKUP(CY$2,Recipes!$H:$GI,'Production Calculator'!$A89+2,FALSE)=0,0,HLOOKUP(CY$2,Recipes!$H:$GI,'Production Calculator'!$A89+2,FALSE)*$AK89))+IF($AO89=CY$3,$AM89/VLOOKUP($AO89,Data!$A$50:$B$56,2,FALSE),0)</f>
        <v>0</v>
      </c>
      <c r="CZ89" s="11">
        <f>IF(CZ$2=$A89,0,IF(HLOOKUP(CZ$2,Recipes!$H:$GI,'Production Calculator'!$A89+2,FALSE)=0,0,HLOOKUP(CZ$2,Recipes!$H:$GI,'Production Calculator'!$A89+2,FALSE)*$AK89))+IF($AO89=CZ$3,$AM89/VLOOKUP($AO89,Data!$A$50:$B$56,2,FALSE),0)</f>
        <v>0</v>
      </c>
      <c r="DA89" s="11">
        <f>IF(DA$2=$A89,0,IF(HLOOKUP(DA$2,Recipes!$H:$GI,'Production Calculator'!$A89+2,FALSE)=0,0,HLOOKUP(DA$2,Recipes!$H:$GI,'Production Calculator'!$A89+2,FALSE)*$AK89))+IF($AO89=DA$3,$AM89/VLOOKUP($AO89,Data!$A$50:$B$56,2,FALSE),0)</f>
        <v>0</v>
      </c>
      <c r="DB89" s="11">
        <f>IF(DB$2=$A89,0,IF(HLOOKUP(DB$2,Recipes!$H:$GI,'Production Calculator'!$A89+2,FALSE)=0,0,HLOOKUP(DB$2,Recipes!$H:$GI,'Production Calculator'!$A89+2,FALSE)*$AK89))+IF($AO89=DB$3,$AM89/VLOOKUP($AO89,Data!$A$50:$B$56,2,FALSE),0)</f>
        <v>0</v>
      </c>
      <c r="DC89" s="11">
        <f>IF(DC$2=$A89,0,IF(HLOOKUP(DC$2,Recipes!$H:$GI,'Production Calculator'!$A89+2,FALSE)=0,0,HLOOKUP(DC$2,Recipes!$H:$GI,'Production Calculator'!$A89+2,FALSE)*$AK89))+IF($AO89=DC$3,$AM89/VLOOKUP($AO89,Data!$A$50:$B$56,2,FALSE),0)</f>
        <v>0</v>
      </c>
      <c r="DD89" s="11">
        <f>IF(DD$2=$A89,0,IF(HLOOKUP(DD$2,Recipes!$H:$GI,'Production Calculator'!$A89+2,FALSE)=0,0,HLOOKUP(DD$2,Recipes!$H:$GI,'Production Calculator'!$A89+2,FALSE)*$AK89))+IF($AO89=DD$3,$AM89/VLOOKUP($AO89,Data!$A$50:$B$56,2,FALSE),0)</f>
        <v>0</v>
      </c>
      <c r="DE89" s="11">
        <f>IF(DE$2=$A89,0,IF(HLOOKUP(DE$2,Recipes!$H:$GI,'Production Calculator'!$A89+2,FALSE)=0,0,HLOOKUP(DE$2,Recipes!$H:$GI,'Production Calculator'!$A89+2,FALSE)*$AK89))+IF($AO89=DE$3,$AM89/VLOOKUP($AO89,Data!$A$50:$B$56,2,FALSE),0)</f>
        <v>0</v>
      </c>
      <c r="DF89" s="11">
        <f>IF(DF$2=$A89,0,IF(HLOOKUP(DF$2,Recipes!$H:$GI,'Production Calculator'!$A89+2,FALSE)=0,0,HLOOKUP(DF$2,Recipes!$H:$GI,'Production Calculator'!$A89+2,FALSE)*$AK89))+IF($AO89=DF$3,$AM89/VLOOKUP($AO89,Data!$A$50:$B$56,2,FALSE),0)</f>
        <v>0</v>
      </c>
      <c r="DG89" s="11">
        <f>IF(DG$2=$A89,0,IF(HLOOKUP(DG$2,Recipes!$H:$GI,'Production Calculator'!$A89+2,FALSE)=0,0,HLOOKUP(DG$2,Recipes!$H:$GI,'Production Calculator'!$A89+2,FALSE)*$AK89))+IF($AO89=DG$3,$AM89/VLOOKUP($AO89,Data!$A$50:$B$56,2,FALSE),0)</f>
        <v>0</v>
      </c>
      <c r="DH89" s="11">
        <f>IF(DH$2=$A89,0,IF(HLOOKUP(DH$2,Recipes!$H:$GI,'Production Calculator'!$A89+2,FALSE)=0,0,HLOOKUP(DH$2,Recipes!$H:$GI,'Production Calculator'!$A89+2,FALSE)*$AK89))+IF($AO89=DH$3,$AM89/VLOOKUP($AO89,Data!$A$50:$B$56,2,FALSE),0)</f>
        <v>0</v>
      </c>
      <c r="DI89" s="11">
        <f>IF(DI$2=$A89,0,IF(HLOOKUP(DI$2,Recipes!$H:$GI,'Production Calculator'!$A89+2,FALSE)=0,0,HLOOKUP(DI$2,Recipes!$H:$GI,'Production Calculator'!$A89+2,FALSE)*$AK89))+IF($AO89=DI$3,$AM89/VLOOKUP($AO89,Data!$A$50:$B$56,2,FALSE),0)</f>
        <v>0</v>
      </c>
      <c r="DJ89" s="11">
        <f>IF(DJ$2=$A89,0,IF(HLOOKUP(DJ$2,Recipes!$H:$GI,'Production Calculator'!$A89+2,FALSE)=0,0,HLOOKUP(DJ$2,Recipes!$H:$GI,'Production Calculator'!$A89+2,FALSE)*$AK89))+IF($AO89=DJ$3,$AM89/VLOOKUP($AO89,Data!$A$50:$B$56,2,FALSE),0)</f>
        <v>0</v>
      </c>
      <c r="DK89" s="11">
        <f>IF(DK$2=$A89,0,IF(HLOOKUP(DK$2,Recipes!$H:$GI,'Production Calculator'!$A89+2,FALSE)=0,0,HLOOKUP(DK$2,Recipes!$H:$GI,'Production Calculator'!$A89+2,FALSE)*$AK89))+IF($AO89=DK$3,$AM89/VLOOKUP($AO89,Data!$A$50:$B$56,2,FALSE),0)</f>
        <v>0</v>
      </c>
      <c r="DL89" s="11">
        <f>IF(DL$2=$A89,0,IF(HLOOKUP(DL$2,Recipes!$H:$GI,'Production Calculator'!$A89+2,FALSE)=0,0,HLOOKUP(DL$2,Recipes!$H:$GI,'Production Calculator'!$A89+2,FALSE)*$AK89))+IF($AO89=DL$3,$AM89/VLOOKUP($AO89,Data!$A$50:$B$56,2,FALSE),0)</f>
        <v>0</v>
      </c>
      <c r="DM89" s="11">
        <f>IF(DM$2=$A89,0,IF(HLOOKUP(DM$2,Recipes!$H:$GI,'Production Calculator'!$A89+2,FALSE)=0,0,HLOOKUP(DM$2,Recipes!$H:$GI,'Production Calculator'!$A89+2,FALSE)*$AK89))+IF($AO89=DM$3,$AM89/VLOOKUP($AO89,Data!$A$50:$B$56,2,FALSE),0)</f>
        <v>0</v>
      </c>
      <c r="DN89" s="11">
        <f>IF(DN$2=$A89,0,IF(HLOOKUP(DN$2,Recipes!$H:$GI,'Production Calculator'!$A89+2,FALSE)=0,0,HLOOKUP(DN$2,Recipes!$H:$GI,'Production Calculator'!$A89+2,FALSE)*$AK89))+IF($AO89=DN$3,$AM89/VLOOKUP($AO89,Data!$A$50:$B$56,2,FALSE),0)</f>
        <v>0</v>
      </c>
      <c r="DO89" s="11">
        <f>IF(DO$2=$A89,0,IF(HLOOKUP(DO$2,Recipes!$H:$GI,'Production Calculator'!$A89+2,FALSE)=0,0,HLOOKUP(DO$2,Recipes!$H:$GI,'Production Calculator'!$A89+2,FALSE)*$AK89))+IF($AO89=DO$3,$AM89/VLOOKUP($AO89,Data!$A$50:$B$56,2,FALSE),0)</f>
        <v>0</v>
      </c>
      <c r="DP89" s="11">
        <f>IF(DP$2=$A89,0,IF(HLOOKUP(DP$2,Recipes!$H:$GI,'Production Calculator'!$A89+2,FALSE)=0,0,HLOOKUP(DP$2,Recipes!$H:$GI,'Production Calculator'!$A89+2,FALSE)*$AK89))+IF($AO89=DP$3,$AM89/VLOOKUP($AO89,Data!$A$50:$B$56,2,FALSE),0)</f>
        <v>0</v>
      </c>
      <c r="DQ89" s="11">
        <f>IF(DQ$2=$A89,0,IF(HLOOKUP(DQ$2,Recipes!$H:$GI,'Production Calculator'!$A89+2,FALSE)=0,0,HLOOKUP(DQ$2,Recipes!$H:$GI,'Production Calculator'!$A89+2,FALSE)*$AK89))+IF($AO89=DQ$3,$AM89/VLOOKUP($AO89,Data!$A$50:$B$56,2,FALSE),0)</f>
        <v>0</v>
      </c>
      <c r="DR89" s="11">
        <f>IF(DR$2=$A89,0,IF(HLOOKUP(DR$2,Recipes!$H:$GI,'Production Calculator'!$A89+2,FALSE)=0,0,HLOOKUP(DR$2,Recipes!$H:$GI,'Production Calculator'!$A89+2,FALSE)*$AK89))+IF($AO89=DR$3,$AM89/VLOOKUP($AO89,Data!$A$50:$B$56,2,FALSE),0)</f>
        <v>0</v>
      </c>
      <c r="DS89" s="11">
        <f>IF(DS$2=$A89,0,IF(HLOOKUP(DS$2,Recipes!$H:$GI,'Production Calculator'!$A89+2,FALSE)=0,0,HLOOKUP(DS$2,Recipes!$H:$GI,'Production Calculator'!$A89+2,FALSE)*$AK89))+IF($AO89=DS$3,$AM89/VLOOKUP($AO89,Data!$A$50:$B$56,2,FALSE),0)</f>
        <v>0</v>
      </c>
      <c r="DT89" s="11">
        <f>IF(DT$2=$A89,0,IF(HLOOKUP(DT$2,Recipes!$H:$GI,'Production Calculator'!$A89+2,FALSE)=0,0,HLOOKUP(DT$2,Recipes!$H:$GI,'Production Calculator'!$A89+2,FALSE)*$AK89))+IF($AO89=DT$3,$AM89/VLOOKUP($AO89,Data!$A$50:$B$56,2,FALSE),0)</f>
        <v>0</v>
      </c>
      <c r="DU89" s="11">
        <f>IF(DU$2=$A89,0,IF(HLOOKUP(DU$2,Recipes!$H:$GI,'Production Calculator'!$A89+2,FALSE)=0,0,HLOOKUP(DU$2,Recipes!$H:$GI,'Production Calculator'!$A89+2,FALSE)*$AK89))+IF($AO89=DU$3,$AM89/VLOOKUP($AO89,Data!$A$50:$B$56,2,FALSE),0)</f>
        <v>0</v>
      </c>
      <c r="DV89" s="11">
        <f>IF(DV$2=$A89,0,IF(HLOOKUP(DV$2,Recipes!$H:$GI,'Production Calculator'!$A89+2,FALSE)=0,0,HLOOKUP(DV$2,Recipes!$H:$GI,'Production Calculator'!$A89+2,FALSE)*$AK89))+IF($AO89=DV$3,$AM89/VLOOKUP($AO89,Data!$A$50:$B$56,2,FALSE),0)</f>
        <v>0</v>
      </c>
      <c r="DW89" s="11">
        <f>IF(DW$2=$A89,0,IF(HLOOKUP(DW$2,Recipes!$H:$GI,'Production Calculator'!$A89+2,FALSE)=0,0,HLOOKUP(DW$2,Recipes!$H:$GI,'Production Calculator'!$A89+2,FALSE)*$AK89))+IF($AO89=DW$3,$AM89/VLOOKUP($AO89,Data!$A$50:$B$56,2,FALSE),0)</f>
        <v>0</v>
      </c>
      <c r="DX89" s="11">
        <f>IF(DX$2=$A89,0,IF(HLOOKUP(DX$2,Recipes!$H:$GI,'Production Calculator'!$A89+2,FALSE)=0,0,HLOOKUP(DX$2,Recipes!$H:$GI,'Production Calculator'!$A89+2,FALSE)*$AK89))+IF($AO89=DX$3,$AM89/VLOOKUP($AO89,Data!$A$50:$B$56,2,FALSE),0)</f>
        <v>0</v>
      </c>
      <c r="DY89" s="11">
        <f>IF(DY$2=$A89,0,IF(HLOOKUP(DY$2,Recipes!$H:$GI,'Production Calculator'!$A89+2,FALSE)=0,0,HLOOKUP(DY$2,Recipes!$H:$GI,'Production Calculator'!$A89+2,FALSE)*$AK89))+IF($AO89=DY$3,$AM89/VLOOKUP($AO89,Data!$A$50:$B$56,2,FALSE),0)</f>
        <v>0</v>
      </c>
      <c r="DZ89" s="11">
        <f>IF(DZ$2=$A89,0,IF(HLOOKUP(DZ$2,Recipes!$H:$GI,'Production Calculator'!$A89+2,FALSE)=0,0,HLOOKUP(DZ$2,Recipes!$H:$GI,'Production Calculator'!$A89+2,FALSE)*$AK89))+IF($AO89=DZ$3,$AM89/VLOOKUP($AO89,Data!$A$50:$B$56,2,FALSE),0)</f>
        <v>0</v>
      </c>
      <c r="EA89" s="11">
        <f>IF(EA$2=$A89,0,IF(HLOOKUP(EA$2,Recipes!$H:$GI,'Production Calculator'!$A89+2,FALSE)=0,0,HLOOKUP(EA$2,Recipes!$H:$GI,'Production Calculator'!$A89+2,FALSE)*$AK89))+IF($AO89=EA$3,$AM89/VLOOKUP($AO89,Data!$A$50:$B$56,2,FALSE),0)</f>
        <v>0</v>
      </c>
      <c r="EB89" s="11">
        <f>IF(EB$2=$A89,0,IF(HLOOKUP(EB$2,Recipes!$H:$GI,'Production Calculator'!$A89+2,FALSE)=0,0,HLOOKUP(EB$2,Recipes!$H:$GI,'Production Calculator'!$A89+2,FALSE)*$AK89))+IF($AO89=EB$3,$AM89/VLOOKUP($AO89,Data!$A$50:$B$56,2,FALSE),0)</f>
        <v>0</v>
      </c>
      <c r="EC89" s="11">
        <f>IF(EC$2=$A89,0,IF(HLOOKUP(EC$2,Recipes!$H:$GI,'Production Calculator'!$A89+2,FALSE)=0,0,HLOOKUP(EC$2,Recipes!$H:$GI,'Production Calculator'!$A89+2,FALSE)*$AK89))+IF($AO89=EC$3,$AM89/VLOOKUP($AO89,Data!$A$50:$B$56,2,FALSE),0)</f>
        <v>0</v>
      </c>
      <c r="ED89" s="11">
        <f>IF(ED$2=$A89,0,IF(HLOOKUP(ED$2,Recipes!$H:$GI,'Production Calculator'!$A89+2,FALSE)=0,0,HLOOKUP(ED$2,Recipes!$H:$GI,'Production Calculator'!$A89+2,FALSE)*$AK89))+IF($AO89=ED$3,$AM89/VLOOKUP($AO89,Data!$A$50:$B$56,2,FALSE),0)</f>
        <v>0</v>
      </c>
      <c r="EE89" s="11">
        <f>IF(EE$2=$A89,0,IF(HLOOKUP(EE$2,Recipes!$H:$GI,'Production Calculator'!$A89+2,FALSE)=0,0,HLOOKUP(EE$2,Recipes!$H:$GI,'Production Calculator'!$A89+2,FALSE)*$AK89))+IF($AO89=EE$3,$AM89/VLOOKUP($AO89,Data!$A$50:$B$56,2,FALSE),0)</f>
        <v>0</v>
      </c>
      <c r="EF89" s="11">
        <f>IF(EF$2=$A89,0,IF(HLOOKUP(EF$2,Recipes!$H:$GI,'Production Calculator'!$A89+2,FALSE)=0,0,HLOOKUP(EF$2,Recipes!$H:$GI,'Production Calculator'!$A89+2,FALSE)*$AK89))+IF($AO89=EF$3,$AM89/VLOOKUP($AO89,Data!$A$50:$B$56,2,FALSE),0)</f>
        <v>0</v>
      </c>
      <c r="EG89" s="11">
        <f>IF(EG$2=$A89,0,IF(HLOOKUP(EG$2,Recipes!$H:$GI,'Production Calculator'!$A89+2,FALSE)=0,0,HLOOKUP(EG$2,Recipes!$H:$GI,'Production Calculator'!$A89+2,FALSE)*$AK89))+IF($AO89=EG$3,$AM89/VLOOKUP($AO89,Data!$A$50:$B$56,2,FALSE),0)</f>
        <v>0</v>
      </c>
      <c r="EH89" s="11">
        <f>IF(EH$2=$A89,0,IF(HLOOKUP(EH$2,Recipes!$H:$GI,'Production Calculator'!$A89+2,FALSE)=0,0,HLOOKUP(EH$2,Recipes!$H:$GI,'Production Calculator'!$A89+2,FALSE)*$AK89))+IF($AO89=EH$3,$AM89/VLOOKUP($AO89,Data!$A$50:$B$56,2,FALSE),0)</f>
        <v>0</v>
      </c>
      <c r="EI89" s="11">
        <f>IF(EI$2=$A89,0,IF(HLOOKUP(EI$2,Recipes!$H:$GI,'Production Calculator'!$A89+2,FALSE)=0,0,HLOOKUP(EI$2,Recipes!$H:$GI,'Production Calculator'!$A89+2,FALSE)*$AK89))+IF($AO89=EI$3,$AM89/VLOOKUP($AO89,Data!$A$50:$B$56,2,FALSE),0)</f>
        <v>0</v>
      </c>
      <c r="EJ89" s="11">
        <f>IF(EJ$2=$A89,0,IF(HLOOKUP(EJ$2,Recipes!$H:$GI,'Production Calculator'!$A89+2,FALSE)=0,0,HLOOKUP(EJ$2,Recipes!$H:$GI,'Production Calculator'!$A89+2,FALSE)*$AK89))+IF($AO89=EJ$3,$AM89/VLOOKUP($AO89,Data!$A$50:$B$56,2,FALSE),0)</f>
        <v>0</v>
      </c>
      <c r="EK89" s="11">
        <f>IF(EK$2=$A89,0,IF(HLOOKUP(EK$2,Recipes!$H:$GI,'Production Calculator'!$A89+2,FALSE)=0,0,HLOOKUP(EK$2,Recipes!$H:$GI,'Production Calculator'!$A89+2,FALSE)*$AK89))+IF($AO89=EK$3,$AM89/VLOOKUP($AO89,Data!$A$50:$B$56,2,FALSE),0)</f>
        <v>0</v>
      </c>
      <c r="EL89" s="11">
        <f>IF(EL$2=$A89,0,IF(HLOOKUP(EL$2,Recipes!$H:$GI,'Production Calculator'!$A89+2,FALSE)=0,0,HLOOKUP(EL$2,Recipes!$H:$GI,'Production Calculator'!$A89+2,FALSE)*$AK89))+IF($AO89=EL$3,$AM89/VLOOKUP($AO89,Data!$A$50:$B$56,2,FALSE),0)</f>
        <v>0</v>
      </c>
      <c r="EM89" s="11">
        <f>IF(EM$2=$A89,0,IF(HLOOKUP(EM$2,Recipes!$H:$GI,'Production Calculator'!$A89+2,FALSE)=0,0,HLOOKUP(EM$2,Recipes!$H:$GI,'Production Calculator'!$A89+2,FALSE)*$AK89))+IF($AO89=EM$3,$AM89/VLOOKUP($AO89,Data!$A$50:$B$56,2,FALSE),0)</f>
        <v>0</v>
      </c>
      <c r="EN89" s="11">
        <f>IF(EN$2=$A89,0,IF(HLOOKUP(EN$2,Recipes!$H:$GI,'Production Calculator'!$A89+2,FALSE)=0,0,HLOOKUP(EN$2,Recipes!$H:$GI,'Production Calculator'!$A89+2,FALSE)*$AK89))+IF($AO89=EN$3,$AM89/VLOOKUP($AO89,Data!$A$50:$B$56,2,FALSE),0)</f>
        <v>0</v>
      </c>
      <c r="EO89" s="11">
        <f>IF(EO$2=$A89,0,IF(HLOOKUP(EO$2,Recipes!$H:$GI,'Production Calculator'!$A89+2,FALSE)=0,0,HLOOKUP(EO$2,Recipes!$H:$GI,'Production Calculator'!$A89+2,FALSE)*$AK89))+IF($AO89=EO$3,$AM89/VLOOKUP($AO89,Data!$A$50:$B$56,2,FALSE),0)</f>
        <v>0</v>
      </c>
      <c r="EP89" s="11">
        <f>IF(EP$2=$A89,0,IF(HLOOKUP(EP$2,Recipes!$H:$GI,'Production Calculator'!$A89+2,FALSE)=0,0,HLOOKUP(EP$2,Recipes!$H:$GI,'Production Calculator'!$A89+2,FALSE)*$AK89))+IF($AO89=EP$3,$AM89/VLOOKUP($AO89,Data!$A$50:$B$56,2,FALSE),0)</f>
        <v>0</v>
      </c>
      <c r="EQ89" s="11">
        <f>IF(EQ$2=$A89,0,IF(HLOOKUP(EQ$2,Recipes!$H:$GI,'Production Calculator'!$A89+2,FALSE)=0,0,HLOOKUP(EQ$2,Recipes!$H:$GI,'Production Calculator'!$A89+2,FALSE)*$AK89))+IF($AO89=EQ$3,$AM89/VLOOKUP($AO89,Data!$A$50:$B$56,2,FALSE),0)</f>
        <v>0</v>
      </c>
      <c r="ER89" s="11">
        <f>IF(ER$2=$A89,0,IF(HLOOKUP(ER$2,Recipes!$H:$GI,'Production Calculator'!$A89+2,FALSE)=0,0,HLOOKUP(ER$2,Recipes!$H:$GI,'Production Calculator'!$A89+2,FALSE)*$AK89))+IF($AO89=ER$3,$AM89/VLOOKUP($AO89,Data!$A$50:$B$56,2,FALSE),0)</f>
        <v>0</v>
      </c>
      <c r="ES89" s="11">
        <f>IF(ES$2=$A89,0,IF(HLOOKUP(ES$2,Recipes!$H:$GI,'Production Calculator'!$A89+2,FALSE)=0,0,HLOOKUP(ES$2,Recipes!$H:$GI,'Production Calculator'!$A89+2,FALSE)*$AK89))+IF($AO89=ES$3,$AM89/VLOOKUP($AO89,Data!$A$50:$B$56,2,FALSE),0)</f>
        <v>0</v>
      </c>
      <c r="ET89" s="11">
        <f>IF(ET$2=$A89,0,IF(HLOOKUP(ET$2,Recipes!$H:$GI,'Production Calculator'!$A89+2,FALSE)=0,0,HLOOKUP(ET$2,Recipes!$H:$GI,'Production Calculator'!$A89+2,FALSE)*$AK89))+IF($AO89=ET$3,$AM89/VLOOKUP($AO89,Data!$A$50:$B$56,2,FALSE),0)</f>
        <v>0</v>
      </c>
      <c r="EU89" s="11">
        <f>IF(EU$2=$A89,0,IF(HLOOKUP(EU$2,Recipes!$H:$GI,'Production Calculator'!$A89+2,FALSE)=0,0,HLOOKUP(EU$2,Recipes!$H:$GI,'Production Calculator'!$A89+2,FALSE)*$AK89))+IF($AO89=EU$3,$AM89/VLOOKUP($AO89,Data!$A$50:$B$56,2,FALSE),0)</f>
        <v>0</v>
      </c>
      <c r="EV89" s="11">
        <f>IF(EV$2=$A89,0,IF(HLOOKUP(EV$2,Recipes!$H:$GI,'Production Calculator'!$A89+2,FALSE)=0,0,HLOOKUP(EV$2,Recipes!$H:$GI,'Production Calculator'!$A89+2,FALSE)*$AK89))+IF($AO89=EV$3,$AM89/VLOOKUP($AO89,Data!$A$50:$B$56,2,FALSE),0)</f>
        <v>0</v>
      </c>
      <c r="EW89" s="11">
        <f>IF(EW$2=$A89,0,IF(HLOOKUP(EW$2,Recipes!$H:$GI,'Production Calculator'!$A89+2,FALSE)=0,0,HLOOKUP(EW$2,Recipes!$H:$GI,'Production Calculator'!$A89+2,FALSE)*$AK89))+IF($AO89=EW$3,$AM89/VLOOKUP($AO89,Data!$A$50:$B$56,2,FALSE),0)</f>
        <v>0</v>
      </c>
      <c r="EX89" s="11">
        <f>IF(EX$2=$A89,0,IF(HLOOKUP(EX$2,Recipes!$H:$GI,'Production Calculator'!$A89+2,FALSE)=0,0,HLOOKUP(EX$2,Recipes!$H:$GI,'Production Calculator'!$A89+2,FALSE)*$AK89))+IF($AO89=EX$3,$AM89/VLOOKUP($AO89,Data!$A$50:$B$56,2,FALSE),0)</f>
        <v>0</v>
      </c>
      <c r="EY89" s="11">
        <f>IF(EY$2=$A89,0,IF(HLOOKUP(EY$2,Recipes!$H:$GI,'Production Calculator'!$A89+2,FALSE)=0,0,HLOOKUP(EY$2,Recipes!$H:$GI,'Production Calculator'!$A89+2,FALSE)*$AK89))+IF($AO89=EY$3,$AM89/VLOOKUP($AO89,Data!$A$50:$B$56,2,FALSE),0)</f>
        <v>0</v>
      </c>
      <c r="EZ89" s="11">
        <f>IF(EZ$2=$A89,0,IF(HLOOKUP(EZ$2,Recipes!$H:$GI,'Production Calculator'!$A89+2,FALSE)=0,0,HLOOKUP(EZ$2,Recipes!$H:$GI,'Production Calculator'!$A89+2,FALSE)*$AK89))+IF($AO89=EZ$3,$AM89/VLOOKUP($AO89,Data!$A$50:$B$56,2,FALSE),0)</f>
        <v>0</v>
      </c>
      <c r="FA89" s="11">
        <f>IF(FA$2=$A89,0,IF(HLOOKUP(FA$2,Recipes!$H:$GI,'Production Calculator'!$A89+2,FALSE)=0,0,HLOOKUP(FA$2,Recipes!$H:$GI,'Production Calculator'!$A89+2,FALSE)*$AK89))+IF($AO89=FA$3,$AM89/VLOOKUP($AO89,Data!$A$50:$B$56,2,FALSE),0)</f>
        <v>0</v>
      </c>
      <c r="FB89" s="11">
        <f>IF(FB$2=$A89,0,IF(HLOOKUP(FB$2,Recipes!$H:$GI,'Production Calculator'!$A89+2,FALSE)=0,0,HLOOKUP(FB$2,Recipes!$H:$GI,'Production Calculator'!$A89+2,FALSE)*$AK89))+IF($AO89=FB$3,$AM89/VLOOKUP($AO89,Data!$A$50:$B$56,2,FALSE),0)</f>
        <v>0</v>
      </c>
      <c r="FC89" s="11">
        <f>IF(FC$2=$A89,0,IF(HLOOKUP(FC$2,Recipes!$H:$GI,'Production Calculator'!$A89+2,FALSE)=0,0,HLOOKUP(FC$2,Recipes!$H:$GI,'Production Calculator'!$A89+2,FALSE)*$AK89))+IF($AO89=FC$3,$AM89/VLOOKUP($AO89,Data!$A$50:$B$56,2,FALSE),0)</f>
        <v>0</v>
      </c>
      <c r="FD89" s="11">
        <f>IF(FD$2=$A89,0,IF(HLOOKUP(FD$2,Recipes!$H:$GI,'Production Calculator'!$A89+2,FALSE)=0,0,HLOOKUP(FD$2,Recipes!$H:$GI,'Production Calculator'!$A89+2,FALSE)*$AK89))+IF($AO89=FD$3,$AM89/VLOOKUP($AO89,Data!$A$50:$B$56,2,FALSE),0)</f>
        <v>0</v>
      </c>
      <c r="FE89" s="11">
        <f>IF(FE$2=$A89,0,IF(HLOOKUP(FE$2,Recipes!$H:$GI,'Production Calculator'!$A89+2,FALSE)=0,0,HLOOKUP(FE$2,Recipes!$H:$GI,'Production Calculator'!$A89+2,FALSE)*$AK89))+IF($AO89=FE$3,$AM89/VLOOKUP($AO89,Data!$A$50:$B$56,2,FALSE),0)</f>
        <v>0</v>
      </c>
      <c r="FF89" s="11">
        <f>IF(FF$2=$A89,0,IF(HLOOKUP(FF$2,Recipes!$H:$GI,'Production Calculator'!$A89+2,FALSE)=0,0,HLOOKUP(FF$2,Recipes!$H:$GI,'Production Calculator'!$A89+2,FALSE)*$AK89))+IF($AO89=FF$3,$AM89/VLOOKUP($AO89,Data!$A$50:$B$56,2,FALSE),0)</f>
        <v>0</v>
      </c>
      <c r="FG89" s="11">
        <f>IF(FG$2=$A89,0,IF(HLOOKUP(FG$2,Recipes!$H:$GI,'Production Calculator'!$A89+2,FALSE)=0,0,HLOOKUP(FG$2,Recipes!$H:$GI,'Production Calculator'!$A89+2,FALSE)*$AK89))+IF($AO89=FG$3,$AM89/VLOOKUP($AO89,Data!$A$50:$B$56,2,FALSE),0)</f>
        <v>0</v>
      </c>
      <c r="FH89" s="11">
        <f>IF(FH$2=$A89,0,IF(HLOOKUP(FH$2,Recipes!$H:$GI,'Production Calculator'!$A89+2,FALSE)=0,0,HLOOKUP(FH$2,Recipes!$H:$GI,'Production Calculator'!$A89+2,FALSE)*$AK89))+IF($AO89=FH$3,$AM89/VLOOKUP($AO89,Data!$A$50:$B$56,2,FALSE),0)</f>
        <v>0</v>
      </c>
      <c r="FI89" s="11">
        <f>IF(FI$2=$A89,0,IF(HLOOKUP(FI$2,Recipes!$H:$GI,'Production Calculator'!$A89+2,FALSE)=0,0,HLOOKUP(FI$2,Recipes!$H:$GI,'Production Calculator'!$A89+2,FALSE)*$AK89))+IF($AO89=FI$3,$AM89/VLOOKUP($AO89,Data!$A$50:$B$56,2,FALSE),0)</f>
        <v>0</v>
      </c>
      <c r="FJ89" s="11">
        <f>IF(FJ$2=$A89,0,IF(HLOOKUP(FJ$2,Recipes!$H:$GI,'Production Calculator'!$A89+2,FALSE)=0,0,HLOOKUP(FJ$2,Recipes!$H:$GI,'Production Calculator'!$A89+2,FALSE)*$AK89))+IF($AO89=FJ$3,$AM89/VLOOKUP($AO89,Data!$A$50:$B$56,2,FALSE),0)</f>
        <v>0</v>
      </c>
      <c r="FK89" s="11">
        <f>IF(FK$2=$A89,0,IF(HLOOKUP(FK$2,Recipes!$H:$GI,'Production Calculator'!$A89+2,FALSE)=0,0,HLOOKUP(FK$2,Recipes!$H:$GI,'Production Calculator'!$A89+2,FALSE)*$AK89))+IF($AO89=FK$3,$AM89/VLOOKUP($AO89,Data!$A$50:$B$56,2,FALSE),0)</f>
        <v>0</v>
      </c>
      <c r="FL89" s="11">
        <f>IF(FL$2=$A89,0,IF(HLOOKUP(FL$2,Recipes!$H:$GI,'Production Calculator'!$A89+2,FALSE)=0,0,HLOOKUP(FL$2,Recipes!$H:$GI,'Production Calculator'!$A89+2,FALSE)*$AK89))+IF($AO89=FL$3,$AM89/VLOOKUP($AO89,Data!$A$50:$B$56,2,FALSE),0)</f>
        <v>0</v>
      </c>
      <c r="FM89" s="11">
        <f>IF(FM$2=$A89,0,IF(HLOOKUP(FM$2,Recipes!$H:$GI,'Production Calculator'!$A89+2,FALSE)=0,0,HLOOKUP(FM$2,Recipes!$H:$GI,'Production Calculator'!$A89+2,FALSE)*$AK89))+IF($AO89=FM$3,$AM89/VLOOKUP($AO89,Data!$A$50:$B$56,2,FALSE),0)</f>
        <v>0</v>
      </c>
      <c r="FN89" s="11">
        <f>IF(FN$2=$A89,0,IF(HLOOKUP(FN$2,Recipes!$H:$GI,'Production Calculator'!$A89+2,FALSE)=0,0,HLOOKUP(FN$2,Recipes!$H:$GI,'Production Calculator'!$A89+2,FALSE)*$AK89))+IF($AO89=FN$3,$AM89/VLOOKUP($AO89,Data!$A$50:$B$56,2,FALSE),0)</f>
        <v>0</v>
      </c>
      <c r="FO89" s="11">
        <f>IF(FO$2=$A89,0,IF(HLOOKUP(FO$2,Recipes!$H:$GI,'Production Calculator'!$A89+2,FALSE)=0,0,HLOOKUP(FO$2,Recipes!$H:$GI,'Production Calculator'!$A89+2,FALSE)*$AK89))+IF($AO89=FO$3,$AM89/VLOOKUP($AO89,Data!$A$50:$B$56,2,FALSE),0)</f>
        <v>0</v>
      </c>
      <c r="FP89" s="11">
        <f>IF(FP$2=$A89,0,IF(HLOOKUP(FP$2,Recipes!$H:$GI,'Production Calculator'!$A89+2,FALSE)=0,0,HLOOKUP(FP$2,Recipes!$H:$GI,'Production Calculator'!$A89+2,FALSE)*$AK89))+IF($AO89=FP$3,$AM89/VLOOKUP($AO89,Data!$A$50:$B$56,2,FALSE),0)</f>
        <v>0</v>
      </c>
      <c r="FQ89" s="11">
        <f>IF(FQ$2=$A89,0,IF(HLOOKUP(FQ$2,Recipes!$H:$GI,'Production Calculator'!$A89+2,FALSE)=0,0,HLOOKUP(FQ$2,Recipes!$H:$GI,'Production Calculator'!$A89+2,FALSE)*$AK89))+IF($AO89=FQ$3,$AM89/VLOOKUP($AO89,Data!$A$50:$B$56,2,FALSE),0)</f>
        <v>0</v>
      </c>
      <c r="FR89" s="11">
        <f>IF(FR$2=$A89,0,IF(HLOOKUP(FR$2,Recipes!$H:$GI,'Production Calculator'!$A89+2,FALSE)=0,0,HLOOKUP(FR$2,Recipes!$H:$GI,'Production Calculator'!$A89+2,FALSE)*$AK89))+IF($AO89=FR$3,$AM89/VLOOKUP($AO89,Data!$A$50:$B$56,2,FALSE),0)</f>
        <v>0</v>
      </c>
      <c r="FS89" s="11">
        <f>IF(FS$2=$A89,0,IF(HLOOKUP(FS$2,Recipes!$H:$GI,'Production Calculator'!$A89+2,FALSE)=0,0,HLOOKUP(FS$2,Recipes!$H:$GI,'Production Calculator'!$A89+2,FALSE)*$AK89))+IF($AO89=FS$3,$AM89/VLOOKUP($AO89,Data!$A$50:$B$56,2,FALSE),0)</f>
        <v>0</v>
      </c>
      <c r="FT89" s="11">
        <f>IF(FT$2=$A89,0,IF(HLOOKUP(FT$2,Recipes!$H:$GI,'Production Calculator'!$A89+2,FALSE)=0,0,HLOOKUP(FT$2,Recipes!$H:$GI,'Production Calculator'!$A89+2,FALSE)*$AK89))+IF($AO89=FT$3,$AM89/VLOOKUP($AO89,Data!$A$50:$B$56,2,FALSE),0)</f>
        <v>0</v>
      </c>
      <c r="FU89" s="11">
        <f>IF(FU$2=$A89,0,IF(HLOOKUP(FU$2,Recipes!$H:$GI,'Production Calculator'!$A89+2,FALSE)=0,0,HLOOKUP(FU$2,Recipes!$H:$GI,'Production Calculator'!$A89+2,FALSE)*$AK89))+IF($AO89=FU$3,$AM89/VLOOKUP($AO89,Data!$A$50:$B$56,2,FALSE),0)</f>
        <v>0</v>
      </c>
      <c r="FV89" s="11">
        <f>IF(FV$2=$A89,0,IF(HLOOKUP(FV$2,Recipes!$H:$GI,'Production Calculator'!$A89+2,FALSE)=0,0,HLOOKUP(FV$2,Recipes!$H:$GI,'Production Calculator'!$A89+2,FALSE)*$AK89))+IF($AO89=FV$3,$AM89/VLOOKUP($AO89,Data!$A$50:$B$56,2,FALSE),0)</f>
        <v>0</v>
      </c>
      <c r="FW89" s="11">
        <f>IF(FW$2=$A89,0,IF(HLOOKUP(FW$2,Recipes!$H:$GI,'Production Calculator'!$A89+2,FALSE)=0,0,HLOOKUP(FW$2,Recipes!$H:$GI,'Production Calculator'!$A89+2,FALSE)*$AK89))+IF($AO89=FW$3,$AM89/VLOOKUP($AO89,Data!$A$50:$B$56,2,FALSE),0)</f>
        <v>0</v>
      </c>
      <c r="FX89" s="11">
        <f>IF(FX$2=$A89,0,IF(HLOOKUP(FX$2,Recipes!$H:$GI,'Production Calculator'!$A89+2,FALSE)=0,0,HLOOKUP(FX$2,Recipes!$H:$GI,'Production Calculator'!$A89+2,FALSE)*$AK89))+IF($AO89=FX$3,$AM89/VLOOKUP($AO89,Data!$A$50:$B$56,2,FALSE),0)</f>
        <v>0</v>
      </c>
      <c r="FY89" s="11">
        <f>IF(FY$2=$A89,0,IF(HLOOKUP(FY$2,Recipes!$H:$GI,'Production Calculator'!$A89+2,FALSE)=0,0,HLOOKUP(FY$2,Recipes!$H:$GI,'Production Calculator'!$A89+2,FALSE)*$AK89))+IF($AO89=FY$3,$AM89/VLOOKUP($AO89,Data!$A$50:$B$56,2,FALSE),0)</f>
        <v>0</v>
      </c>
      <c r="FZ89" s="11">
        <f>IF(FZ$2=$A89,0,IF(HLOOKUP(FZ$2,Recipes!$H:$GI,'Production Calculator'!$A89+2,FALSE)=0,0,HLOOKUP(FZ$2,Recipes!$H:$GI,'Production Calculator'!$A89+2,FALSE)*$AK89))+IF($AO89=FZ$3,$AM89/VLOOKUP($AO89,Data!$A$50:$B$56,2,FALSE),0)</f>
        <v>0</v>
      </c>
      <c r="GA89" s="11">
        <f>IF(GA$2=$A89,0,IF(HLOOKUP(GA$2,Recipes!$H:$GI,'Production Calculator'!$A89+2,FALSE)=0,0,HLOOKUP(GA$2,Recipes!$H:$GI,'Production Calculator'!$A89+2,FALSE)*$AK89))+IF($AO89=GA$3,$AM89/VLOOKUP($AO89,Data!$A$50:$B$56,2,FALSE),0)</f>
        <v>0</v>
      </c>
      <c r="GB89" s="11">
        <f>IF(GB$2=$A89,0,IF(HLOOKUP(GB$2,Recipes!$H:$GI,'Production Calculator'!$A89+2,FALSE)=0,0,HLOOKUP(GB$2,Recipes!$H:$GI,'Production Calculator'!$A89+2,FALSE)*$AK89))+IF($AO89=GB$3,$AM89/VLOOKUP($AO89,Data!$A$50:$B$56,2,FALSE),0)</f>
        <v>0</v>
      </c>
      <c r="GC89" s="11">
        <f>IF(GC$2=$A89,0,IF(HLOOKUP(GC$2,Recipes!$H:$GI,'Production Calculator'!$A89+2,FALSE)=0,0,HLOOKUP(GC$2,Recipes!$H:$GI,'Production Calculator'!$A89+2,FALSE)*$AK89))+IF($AO89=GC$3,$AM89/VLOOKUP($AO89,Data!$A$50:$B$56,2,FALSE),0)</f>
        <v>0</v>
      </c>
      <c r="GD89" s="11">
        <f>IF(GD$2=$A89,0,IF(HLOOKUP(GD$2,Recipes!$H:$GI,'Production Calculator'!$A89+2,FALSE)=0,0,HLOOKUP(GD$2,Recipes!$H:$GI,'Production Calculator'!$A89+2,FALSE)*$AK89))+IF($AO89=GD$3,$AM89/VLOOKUP($AO89,Data!$A$50:$B$56,2,FALSE),0)</f>
        <v>0</v>
      </c>
      <c r="GE89" s="11">
        <f>IF(GE$2=$A89,0,IF(HLOOKUP(GE$2,Recipes!$H:$GI,'Production Calculator'!$A89+2,FALSE)=0,0,HLOOKUP(GE$2,Recipes!$H:$GI,'Production Calculator'!$A89+2,FALSE)*$AK89))+IF($AO89=GE$3,$AM89/VLOOKUP($AO89,Data!$A$50:$B$56,2,FALSE),0)</f>
        <v>0</v>
      </c>
      <c r="GF89" s="11">
        <f>IF(GF$2=$A89,0,IF(HLOOKUP(GF$2,Recipes!$H:$GI,'Production Calculator'!$A89+2,FALSE)=0,0,HLOOKUP(GF$2,Recipes!$H:$GI,'Production Calculator'!$A89+2,FALSE)*$AK89))+IF($AO89=GF$3,$AM89/VLOOKUP($AO89,Data!$A$50:$B$56,2,FALSE),0)</f>
        <v>0</v>
      </c>
      <c r="GG89" s="11">
        <f>IF(GG$2=$A89,0,IF(HLOOKUP(GG$2,Recipes!$H:$GI,'Production Calculator'!$A89+2,FALSE)=0,0,HLOOKUP(GG$2,Recipes!$H:$GI,'Production Calculator'!$A89+2,FALSE)*$AK89))+IF($AO89=GG$3,$AM89/VLOOKUP($AO89,Data!$A$50:$B$56,2,FALSE),0)</f>
        <v>0</v>
      </c>
      <c r="GH89" s="11">
        <f>IF(GH$2=$A89,0,IF(HLOOKUP(GH$2,Recipes!$H:$GI,'Production Calculator'!$A89+2,FALSE)=0,0,HLOOKUP(GH$2,Recipes!$H:$GI,'Production Calculator'!$A89+2,FALSE)*$AK89))+IF($AO89=GH$3,$AM89/VLOOKUP($AO89,Data!$A$50:$B$56,2,FALSE),0)</f>
        <v>0</v>
      </c>
      <c r="GI89" s="11">
        <f>IF(GI$2=$A89,0,IF(HLOOKUP(GI$2,Recipes!$H:$GI,'Production Calculator'!$A89+2,FALSE)=0,0,HLOOKUP(GI$2,Recipes!$H:$GI,'Production Calculator'!$A89+2,FALSE)*$AK89))+IF($AO89=GI$3,$AM89/VLOOKUP($AO89,Data!$A$50:$B$56,2,FALSE),0)</f>
        <v>0</v>
      </c>
      <c r="GJ89" s="11">
        <f>IF(GJ$2=$A89,0,IF(HLOOKUP(GJ$2,Recipes!$H:$GI,'Production Calculator'!$A89+2,FALSE)=0,0,HLOOKUP(GJ$2,Recipes!$H:$GI,'Production Calculator'!$A89+2,FALSE)*$AK89))+IF($AO89=GJ$3,$AM89/VLOOKUP($AO89,Data!$A$50:$B$56,2,FALSE),0)</f>
        <v>0</v>
      </c>
      <c r="GK89" s="11">
        <f>IF(GK$2=$A89,0,IF(HLOOKUP(GK$2,Recipes!$H:$GI,'Production Calculator'!$A89+2,FALSE)=0,0,HLOOKUP(GK$2,Recipes!$H:$GI,'Production Calculator'!$A89+2,FALSE)*$AK89))+IF($AO89=GK$3,$AM89/VLOOKUP($AO89,Data!$A$50:$B$56,2,FALSE),0)</f>
        <v>0</v>
      </c>
      <c r="GL89" s="11">
        <f>IF(GL$2=$A89,0,IF(HLOOKUP(GL$2,Recipes!$H:$GI,'Production Calculator'!$A89+2,FALSE)=0,0,HLOOKUP(GL$2,Recipes!$H:$GI,'Production Calculator'!$A89+2,FALSE)*$AK89))+IF($AO89=GL$3,$AM89/VLOOKUP($AO89,Data!$A$50:$B$56,2,FALSE),0)</f>
        <v>0</v>
      </c>
      <c r="GM89" s="11">
        <f>IF(GM$2=$A89,0,IF(HLOOKUP(GM$2,Recipes!$H:$GI,'Production Calculator'!$A89+2,FALSE)=0,0,HLOOKUP(GM$2,Recipes!$H:$GI,'Production Calculator'!$A89+2,FALSE)*$AK89))+IF($AO89=GM$3,$AM89/VLOOKUP($AO89,Data!$A$50:$B$56,2,FALSE),0)</f>
        <v>0</v>
      </c>
      <c r="GN89" s="11">
        <f>IF(GN$2=$A89,0,IF(HLOOKUP(GN$2,Recipes!$H:$GI,'Production Calculator'!$A89+2,FALSE)=0,0,HLOOKUP(GN$2,Recipes!$H:$GI,'Production Calculator'!$A89+2,FALSE)*$AK89))+IF($AO89=GN$3,$AM89/VLOOKUP($AO89,Data!$A$50:$B$56,2,FALSE),0)</f>
        <v>0</v>
      </c>
      <c r="GO89" s="11">
        <f>IF(GO$2=$A89,0,IF(HLOOKUP(GO$2,Recipes!$H:$GI,'Production Calculator'!$A89+2,FALSE)=0,0,HLOOKUP(GO$2,Recipes!$H:$GI,'Production Calculator'!$A89+2,FALSE)*$AK89))+IF($AO89=GO$3,$AM89/VLOOKUP($AO89,Data!$A$50:$B$56,2,FALSE),0)</f>
        <v>0</v>
      </c>
      <c r="GP89" s="11">
        <f>IF(GP$2=$A89,0,IF(HLOOKUP(GP$2,Recipes!$H:$GI,'Production Calculator'!$A89+2,FALSE)=0,0,HLOOKUP(GP$2,Recipes!$H:$GI,'Production Calculator'!$A89+2,FALSE)*$AK89))+IF($AO89=GP$3,$AM89/VLOOKUP($AO89,Data!$A$50:$B$56,2,FALSE),0)</f>
        <v>0</v>
      </c>
      <c r="GQ89" s="11">
        <f>IF(GQ$2=$A89,0,IF(HLOOKUP(GQ$2,Recipes!$H:$GI,'Production Calculator'!$A89+2,FALSE)=0,0,HLOOKUP(GQ$2,Recipes!$H:$GI,'Production Calculator'!$A89+2,FALSE)*$AK89))+IF($AO89=GQ$3,$AM89/VLOOKUP($AO89,Data!$A$50:$B$56,2,FALSE),0)</f>
        <v>0</v>
      </c>
      <c r="GR89" s="11">
        <f>IF(GR$2=$A89,0,IF(HLOOKUP(GR$2,Recipes!$H:$GI,'Production Calculator'!$A89+2,FALSE)=0,0,HLOOKUP(GR$2,Recipes!$H:$GI,'Production Calculator'!$A89+2,FALSE)*$AK89))+IF($AO89=GR$3,$AM89/VLOOKUP($AO89,Data!$A$50:$B$56,2,FALSE),0)</f>
        <v>0</v>
      </c>
      <c r="GS89" s="11">
        <f>IF(GS$2=$A89,0,IF(HLOOKUP(GS$2,Recipes!$H:$GI,'Production Calculator'!$A89+2,FALSE)=0,0,HLOOKUP(GS$2,Recipes!$H:$GI,'Production Calculator'!$A89+2,FALSE)*$AK89))+IF($AO89=GS$3,$AM89/VLOOKUP($AO89,Data!$A$50:$B$56,2,FALSE),0)</f>
        <v>0</v>
      </c>
      <c r="GT89" s="11">
        <f>IF(GT$2=$A89,0,IF(HLOOKUP(GT$2,Recipes!$H:$GI,'Production Calculator'!$A89+2,FALSE)=0,0,HLOOKUP(GT$2,Recipes!$H:$GI,'Production Calculator'!$A89+2,FALSE)*$AK89))+IF($AO89=GT$3,$AM89/VLOOKUP($AO89,Data!$A$50:$B$56,2,FALSE),0)</f>
        <v>0</v>
      </c>
      <c r="GU89" s="11">
        <f>IF(GU$2=$A89,0,IF(HLOOKUP(GU$2,Recipes!$H:$GI,'Production Calculator'!$A89+2,FALSE)=0,0,HLOOKUP(GU$2,Recipes!$H:$GI,'Production Calculator'!$A89+2,FALSE)*$AK89))+IF($AO89=GU$3,$AM89/VLOOKUP($AO89,Data!$A$50:$B$56,2,FALSE),0)</f>
        <v>0</v>
      </c>
      <c r="GV89" s="11">
        <f>IF(GV$2=$A89,0,IF(HLOOKUP(GV$2,Recipes!$H:$GI,'Production Calculator'!$A89+2,FALSE)=0,0,HLOOKUP(GV$2,Recipes!$H:$GI,'Production Calculator'!$A89+2,FALSE)*$AK89))+IF($AO89=GV$3,$AM89/VLOOKUP($AO89,Data!$A$50:$B$56,2,FALSE),0)</f>
        <v>0</v>
      </c>
      <c r="GW89" s="11">
        <f>IF(GW$2=$A89,0,IF(HLOOKUP(GW$2,Recipes!$H:$GI,'Production Calculator'!$A89+2,FALSE)=0,0,HLOOKUP(GW$2,Recipes!$H:$GI,'Production Calculator'!$A89+2,FALSE)*$AK89))+IF($AO89=GW$3,$AM89/VLOOKUP($AO89,Data!$A$50:$B$56,2,FALSE),0)</f>
        <v>0</v>
      </c>
      <c r="GX89" s="11">
        <f>IF(GX$2=$A89,0,IF(HLOOKUP(GX$2,Recipes!$H:$GI,'Production Calculator'!$A89+2,FALSE)=0,0,HLOOKUP(GX$2,Recipes!$H:$GI,'Production Calculator'!$A89+2,FALSE)*$AK89))+IF($AO89=GX$3,$AM89/VLOOKUP($AO89,Data!$A$50:$B$56,2,FALSE),0)</f>
        <v>0</v>
      </c>
      <c r="GY89" s="11">
        <f>IF(GY$2=$A89,0,IF(HLOOKUP(GY$2,Recipes!$H:$GI,'Production Calculator'!$A89+2,FALSE)=0,0,HLOOKUP(GY$2,Recipes!$H:$GI,'Production Calculator'!$A89+2,FALSE)*$AK89))+IF($AO89=GY$3,$AM89/VLOOKUP($AO89,Data!$A$50:$B$56,2,FALSE),0)</f>
        <v>0</v>
      </c>
      <c r="GZ89" s="11">
        <f>IF(GZ$2=$A89,0,IF(HLOOKUP(GZ$2,Recipes!$H:$GI,'Production Calculator'!$A89+2,FALSE)=0,0,HLOOKUP(GZ$2,Recipes!$H:$GI,'Production Calculator'!$A89+2,FALSE)*$AK89))+IF($AO89=GZ$3,$AM89/VLOOKUP($AO89,Data!$A$50:$B$56,2,FALSE),0)</f>
        <v>0</v>
      </c>
      <c r="HA89" s="11">
        <f>IF(HA$2=$A89,0,IF(HLOOKUP(HA$2,Recipes!$H:$GI,'Production Calculator'!$A89+2,FALSE)=0,0,HLOOKUP(HA$2,Recipes!$H:$GI,'Production Calculator'!$A89+2,FALSE)*$AK89))+IF($AO89=HA$3,$AM89/VLOOKUP($AO89,Data!$A$50:$B$56,2,FALSE),0)</f>
        <v>0</v>
      </c>
      <c r="HB89" s="11">
        <f>IF(HB$2=$A89,0,IF(HLOOKUP(HB$2,Recipes!$H:$GI,'Production Calculator'!$A89+2,FALSE)=0,0,HLOOKUP(HB$2,Recipes!$H:$GI,'Production Calculator'!$A89+2,FALSE)*$AK89))+IF($AO89=HB$3,$AM89/VLOOKUP($AO89,Data!$A$50:$B$56,2,FALSE),0)</f>
        <v>0</v>
      </c>
      <c r="HC89" s="11">
        <f>IF(HC$2=$A89,0,IF(HLOOKUP(HC$2,Recipes!$H:$GI,'Production Calculator'!$A89+2,FALSE)=0,0,HLOOKUP(HC$2,Recipes!$H:$GI,'Production Calculator'!$A89+2,FALSE)*$AK89))+IF($AO89=HC$3,$AM89/VLOOKUP($AO89,Data!$A$50:$B$56,2,FALSE),0)</f>
        <v>0</v>
      </c>
      <c r="HD89" s="11">
        <f>IF(HD$2=$A89,0,IF(HLOOKUP(HD$2,Recipes!$H:$GI,'Production Calculator'!$A89+2,FALSE)=0,0,HLOOKUP(HD$2,Recipes!$H:$GI,'Production Calculator'!$A89+2,FALSE)*$AK89))+IF($AO89=HD$3,$AM89/VLOOKUP($AO89,Data!$A$50:$B$56,2,FALSE),0)</f>
        <v>0</v>
      </c>
      <c r="HE89" s="11">
        <f>IF(HE$2=$A89,0,IF(HLOOKUP(HE$2,Recipes!$H:$GI,'Production Calculator'!$A89+2,FALSE)=0,0,HLOOKUP(HE$2,Recipes!$H:$GI,'Production Calculator'!$A89+2,FALSE)*$AK89))+IF($AO89=HE$3,$AM89/VLOOKUP($AO89,Data!$A$50:$B$56,2,FALSE),0)</f>
        <v>0</v>
      </c>
      <c r="HF89" s="11">
        <f>IF(HF$2=$A89,0,IF(HLOOKUP(HF$2,Recipes!$H:$GI,'Production Calculator'!$A89+2,FALSE)=0,0,HLOOKUP(HF$2,Recipes!$H:$GI,'Production Calculator'!$A89+2,FALSE)*$AK89))+IF($AO89=HF$3,$AM89/VLOOKUP($AO89,Data!$A$50:$B$56,2,FALSE),0)</f>
        <v>0</v>
      </c>
      <c r="HG89" s="11">
        <f>IF(HG$2=$A89,0,IF(HLOOKUP(HG$2,Recipes!$H:$GI,'Production Calculator'!$A89+2,FALSE)=0,0,HLOOKUP(HG$2,Recipes!$H:$GI,'Production Calculator'!$A89+2,FALSE)*$AK89))+IF($AO89=HG$3,$AM89/VLOOKUP($AO89,Data!$A$50:$B$56,2,FALSE),0)</f>
        <v>0</v>
      </c>
      <c r="HH89" s="11">
        <f>IF(HH$2=$A89,0,IF(HLOOKUP(HH$2,Recipes!$H:$GI,'Production Calculator'!$A89+2,FALSE)=0,0,HLOOKUP(HH$2,Recipes!$H:$GI,'Production Calculator'!$A89+2,FALSE)*$AK89))+IF($AO89=HH$3,$AM89/VLOOKUP($AO89,Data!$A$50:$B$56,2,FALSE),0)</f>
        <v>0</v>
      </c>
      <c r="HI89" s="11">
        <f>IF(HI$2=$A89,0,IF(HLOOKUP(HI$2,Recipes!$H:$GI,'Production Calculator'!$A89+2,FALSE)=0,0,HLOOKUP(HI$2,Recipes!$H:$GI,'Production Calculator'!$A89+2,FALSE)*$AK89))+IF($AO89=HI$3,$AM89/VLOOKUP($AO89,Data!$A$50:$B$56,2,FALSE),0)</f>
        <v>0</v>
      </c>
      <c r="HJ89" s="11">
        <f>IF(HJ$2=$A89,0,IF(HLOOKUP(HJ$2,Recipes!$H:$GI,'Production Calculator'!$A89+2,FALSE)=0,0,HLOOKUP(HJ$2,Recipes!$H:$GI,'Production Calculator'!$A89+2,FALSE)*$AK89))+IF($AO89=HJ$3,$AM89/VLOOKUP($AO89,Data!$A$50:$B$56,2,FALSE),0)</f>
        <v>0</v>
      </c>
      <c r="HK89" s="11">
        <f>IF(HK$2=$A89,0,IF(HLOOKUP(HK$2,Recipes!$H:$GI,'Production Calculator'!$A89+2,FALSE)=0,0,HLOOKUP(HK$2,Recipes!$H:$GI,'Production Calculator'!$A89+2,FALSE)*$AK89))+IF($AO89=HK$3,$AM89/VLOOKUP($AO89,Data!$A$50:$B$56,2,FALSE),0)</f>
        <v>0</v>
      </c>
      <c r="HL89" s="11">
        <f>IF(HL$2=$A89,0,IF(HLOOKUP(HL$2,Recipes!$H:$GI,'Production Calculator'!$A89+2,FALSE)=0,0,HLOOKUP(HL$2,Recipes!$H:$GI,'Production Calculator'!$A89+2,FALSE)*$AK89))+IF($AO89=HL$3,$AM89/VLOOKUP($AO89,Data!$A$50:$B$56,2,FALSE),0)</f>
        <v>0</v>
      </c>
      <c r="HM89" s="11">
        <f>IF(HM$2=$A89,0,IF(HLOOKUP(HM$2,Recipes!$H:$GI,'Production Calculator'!$A89+2,FALSE)=0,0,HLOOKUP(HM$2,Recipes!$H:$GI,'Production Calculator'!$A89+2,FALSE)*$AK89))+IF($AO89=HM$3,$AM89/VLOOKUP($AO89,Data!$A$50:$B$56,2,FALSE),0)</f>
        <v>0</v>
      </c>
      <c r="HN89" s="11">
        <f>IF(HN$2=$A89,0,IF(HLOOKUP(HN$2,Recipes!$H:$GI,'Production Calculator'!$A89+2,FALSE)=0,0,HLOOKUP(HN$2,Recipes!$H:$GI,'Production Calculator'!$A89+2,FALSE)*$AK89))+IF($AO89=HN$3,$AM89/VLOOKUP($AO89,Data!$A$50:$B$56,2,FALSE),0)</f>
        <v>0</v>
      </c>
      <c r="HO89" s="11">
        <f>IF(HO$2=$A89,0,IF(HLOOKUP(HO$2,Recipes!$H:$GI,'Production Calculator'!$A89+2,FALSE)=0,0,HLOOKUP(HO$2,Recipes!$H:$GI,'Production Calculator'!$A89+2,FALSE)*$AK89))+IF($AO89=HO$3,$AM89/VLOOKUP($AO89,Data!$A$50:$B$56,2,FALSE),0)</f>
        <v>0</v>
      </c>
      <c r="HP89" s="11">
        <f>IF(HP$2=$A89,0,IF(HLOOKUP(HP$2,Recipes!$H:$GI,'Production Calculator'!$A89+2,FALSE)=0,0,HLOOKUP(HP$2,Recipes!$H:$GI,'Production Calculator'!$A89+2,FALSE)*$AK89))+IF($AO89=HP$3,$AM89/VLOOKUP($AO89,Data!$A$50:$B$56,2,FALSE),0)</f>
        <v>0</v>
      </c>
      <c r="HQ89" s="11">
        <f>IF(HQ$2=$A89,0,IF(HLOOKUP(HQ$2,Recipes!$H:$GI,'Production Calculator'!$A89+2,FALSE)=0,0,HLOOKUP(HQ$2,Recipes!$H:$GI,'Production Calculator'!$A89+2,FALSE)*$AK89))+IF($AO89=HQ$3,$AM89/VLOOKUP($AO89,Data!$A$50:$B$56,2,FALSE),0)</f>
        <v>0</v>
      </c>
      <c r="HR89" s="11">
        <f>IF(HR$2=$A89,0,IF(HLOOKUP(HR$2,Recipes!$H:$GI,'Production Calculator'!$A89+2,FALSE)=0,0,HLOOKUP(HR$2,Recipes!$H:$GI,'Production Calculator'!$A89+2,FALSE)*$AK89))+IF($AO89=HR$3,$AM89/VLOOKUP($AO89,Data!$A$50:$B$56,2,FALSE),0)</f>
        <v>0</v>
      </c>
      <c r="HS89" s="121"/>
    </row>
    <row r="90" spans="1:227" x14ac:dyDescent="0.45">
      <c r="A90">
        <v>67</v>
      </c>
      <c r="B90" s="107" t="str">
        <f>VLOOKUP(A90,Recipes!A:B,2)</f>
        <v>Empty barrel</v>
      </c>
      <c r="C90" s="128">
        <v>0</v>
      </c>
      <c r="D90" s="108">
        <f>HLOOKUP(A90,$AQ$2:$HR$202,$A$202-1,FALSE)+C90-D89</f>
        <v>0</v>
      </c>
      <c r="E90" s="127" t="s">
        <v>1</v>
      </c>
      <c r="F90" s="109">
        <f>VLOOKUP(A90,Recipes!$A$3:$G$186,6,FALSE)</f>
        <v>1</v>
      </c>
      <c r="G90" s="109">
        <f>VLOOKUP(A90,Recipes!$A$3:$G$186,7,FALSE)</f>
        <v>0</v>
      </c>
      <c r="H90" s="110">
        <f t="shared" si="167"/>
        <v>0</v>
      </c>
      <c r="I90" s="109">
        <f>VLOOKUP(E90,Data!$A$2:$C$26,3, FALSE)</f>
        <v>4</v>
      </c>
      <c r="J90" s="149">
        <v>0</v>
      </c>
      <c r="K90" s="149">
        <v>0</v>
      </c>
      <c r="L90" s="149">
        <v>0</v>
      </c>
      <c r="M90" s="150">
        <v>0</v>
      </c>
      <c r="N90" s="150">
        <v>0</v>
      </c>
      <c r="O90" s="150">
        <v>0</v>
      </c>
      <c r="P90" s="151">
        <v>0</v>
      </c>
      <c r="Q90" s="151">
        <v>0</v>
      </c>
      <c r="R90" s="151">
        <v>0</v>
      </c>
      <c r="S90">
        <f t="shared" si="182"/>
        <v>0</v>
      </c>
      <c r="T90">
        <f t="shared" si="183"/>
        <v>0</v>
      </c>
      <c r="U90">
        <f t="shared" si="184"/>
        <v>0</v>
      </c>
      <c r="V90">
        <f t="shared" si="185"/>
        <v>0</v>
      </c>
      <c r="W90">
        <f t="shared" si="186"/>
        <v>0</v>
      </c>
      <c r="X90">
        <f t="shared" si="187"/>
        <v>0</v>
      </c>
      <c r="Y90">
        <f t="shared" si="188"/>
        <v>0</v>
      </c>
      <c r="Z90">
        <f t="shared" si="189"/>
        <v>0</v>
      </c>
      <c r="AA90">
        <f t="shared" si="190"/>
        <v>0</v>
      </c>
      <c r="AB90" s="111">
        <f>VLOOKUP($A90,Recipes!$A:$G,4)</f>
        <v>1</v>
      </c>
      <c r="AC90" s="111">
        <f>VLOOKUP($A90,Recipes!$A:$G,5)</f>
        <v>1</v>
      </c>
      <c r="AD90" s="111">
        <f t="shared" si="177"/>
        <v>1</v>
      </c>
      <c r="AE90" s="111">
        <f>VLOOKUP(E90,Data!$A$2:$F$26,5,FALSE)</f>
        <v>0</v>
      </c>
      <c r="AF90" s="111">
        <f>VLOOKUP(E90,Data!$A$2:$F$26,4,FALSE)</f>
        <v>210</v>
      </c>
      <c r="AG90" s="111">
        <f>VLOOKUP(E90,Data!$A$2:$B$26,2, FALSE)</f>
        <v>1.25</v>
      </c>
      <c r="AH90" s="111">
        <f>1+VLOOKUP($J$3,Data!$A$40:$D$48,2,FALSE)*$J90+VLOOKUP($K$3,Data!$A$40:$D$48,2,FALSE)*$K90+VLOOKUP($L$3,Data!$A$40:$D$48,2,FALSE)*$L90+VLOOKUP($M$3,Data!$A$40:$D$48,2,FALSE)*$M90+VLOOKUP($N$3,Data!$A$40:$D$48,2,FALSE)*$N90+VLOOKUP($O$3,Data!$A$40:$D$48,2,FALSE)*$O90+VLOOKUP($P$3,Data!$A$40:$D$48,2,FALSE)*$P90+VLOOKUP($Q$3,Data!$A$40:$D$48,2,FALSE)*$Q90+VLOOKUP($R$3,Data!$A$40:$D$48,2,FALSE)*$R90</f>
        <v>1</v>
      </c>
      <c r="AI90" s="111">
        <f>MAX(1+VLOOKUP($J$3,Data!$A$40:$D$48,3,FALSE)*$J90+VLOOKUP($K$3,Data!$A$40:$D$48,3,FALSE)*$K90+VLOOKUP($L$3,Data!$A$40:$D$48,3,FALSE)*$L90+VLOOKUP($M$3,Data!$A$40:$D$48,3,FALSE)*$M90+VLOOKUP($N$3,Data!$A$40:$D$48,3,FALSE)*$N90+VLOOKUP($O$3,Data!$A$40:$D$48,3,FALSE)*$O90+VLOOKUP($P$3,Data!$A$40:$D$48,3,FALSE)*$P90+VLOOKUP($Q$3,Data!$A$40:$D$48,3,FALSE)*$Q90+VLOOKUP($R$3,Data!$A$40:$D$48,3,FALSE)*$R90,0)</f>
        <v>1</v>
      </c>
      <c r="AJ90" s="111">
        <f>MAX(1-(VLOOKUP($J$3,Data!$A$40:$D$48,4,FALSE)*$J90+VLOOKUP($K$3,Data!$A$40:$D$48,4,FALSE)*$K90+VLOOKUP($L$3,Data!$A$40:$D$48,4,FALSE)*$L90+VLOOKUP($M$3,Data!$A$40:$D$48,4,FALSE)*$M90+VLOOKUP($N$3,Data!$A$40:$D$48,4,FALSE)*$N90+VLOOKUP($O$3,Data!$A$40:$D$48,4,FALSE)*$O90+VLOOKUP($P$3,Data!$A$40:$D$48,4,FALSE)*$P90+VLOOKUP($Q$3,Data!$A$40:$D$48,4,FALSE)*$Q90+VLOOKUP($R$3,Data!$A$40:$D$48,4,FALSE)*$R90),0.2)</f>
        <v>1</v>
      </c>
      <c r="AK90" s="112">
        <f t="shared" si="178"/>
        <v>0</v>
      </c>
      <c r="AL90" s="111">
        <f t="shared" si="179"/>
        <v>1.25</v>
      </c>
      <c r="AM90" s="111">
        <f t="shared" si="180"/>
        <v>0</v>
      </c>
      <c r="AN90" s="111">
        <f t="shared" si="181"/>
        <v>0</v>
      </c>
      <c r="AO90" s="131" t="s">
        <v>298</v>
      </c>
      <c r="AP90" s="11"/>
      <c r="AQ90" s="11">
        <f>IF(AQ$2=$A90,0,IF(HLOOKUP(AQ$2,Recipes!$H:$GI,'Production Calculator'!$A90+2,FALSE)=0,0,HLOOKUP(AQ$2,Recipes!$H:$GI,'Production Calculator'!$A90+2,FALSE)*$AK90))+IF($AO90=AQ$3,$AM90/VLOOKUP($AO90,Data!$A$50:$B$56,2,FALSE),0)</f>
        <v>0</v>
      </c>
      <c r="AR90" s="11">
        <f>IF(AR$2=$A90,0,IF(HLOOKUP(AR$2,Recipes!$H:$GI,'Production Calculator'!$A90+2,FALSE)=0,0,HLOOKUP(AR$2,Recipes!$H:$GI,'Production Calculator'!$A90+2,FALSE)*$AK90))+IF($AO90=AR$3,$AM90/VLOOKUP($AO90,Data!$A$50:$B$56,2,FALSE),0)</f>
        <v>0</v>
      </c>
      <c r="AS90" s="11">
        <f>IF(AS$2=$A90,0,IF(HLOOKUP(AS$2,Recipes!$H:$GI,'Production Calculator'!$A90+2,FALSE)=0,0,HLOOKUP(AS$2,Recipes!$H:$GI,'Production Calculator'!$A90+2,FALSE)*$AK90))+IF($AO90=AS$3,$AM90/VLOOKUP($AO90,Data!$A$50:$B$56,2,FALSE),0)</f>
        <v>0</v>
      </c>
      <c r="AT90" s="11">
        <f>IF(AT$2=$A90,0,IF(HLOOKUP(AT$2,Recipes!$H:$GI,'Production Calculator'!$A90+2,FALSE)=0,0,HLOOKUP(AT$2,Recipes!$H:$GI,'Production Calculator'!$A90+2,FALSE)*$AK90))+IF($AO90=AT$3,$AM90/VLOOKUP($AO90,Data!$A$50:$B$56,2,FALSE),0)</f>
        <v>0</v>
      </c>
      <c r="AU90" s="11">
        <f>IF(AU$2=$A90,0,IF(HLOOKUP(AU$2,Recipes!$H:$GI,'Production Calculator'!$A90+2,FALSE)=0,0,HLOOKUP(AU$2,Recipes!$H:$GI,'Production Calculator'!$A90+2,FALSE)*$AK90))+IF($AO90=AU$3,$AM90/VLOOKUP($AO90,Data!$A$50:$B$56,2,FALSE),0)</f>
        <v>0</v>
      </c>
      <c r="AV90" s="11">
        <f>IF(AV$2=$A90,0,IF(HLOOKUP(AV$2,Recipes!$H:$GI,'Production Calculator'!$A90+2,FALSE)=0,0,HLOOKUP(AV$2,Recipes!$H:$GI,'Production Calculator'!$A90+2,FALSE)*$AK90))+IF($AO90=AV$3,$AM90/VLOOKUP($AO90,Data!$A$50:$B$56,2,FALSE),0)</f>
        <v>0</v>
      </c>
      <c r="AW90" s="11">
        <f>IF(AW$2=$A90,0,IF(HLOOKUP(AW$2,Recipes!$H:$GI,'Production Calculator'!$A90+2,FALSE)=0,0,HLOOKUP(AW$2,Recipes!$H:$GI,'Production Calculator'!$A90+2,FALSE)*$AK90))+IF($AO90=AW$3,$AM90/VLOOKUP($AO90,Data!$A$50:$B$56,2,FALSE),0)</f>
        <v>0</v>
      </c>
      <c r="AX90" s="11">
        <f>IF(AX$2=$A90,0,IF(HLOOKUP(AX$2,Recipes!$H:$GI,'Production Calculator'!$A90+2,FALSE)=0,0,HLOOKUP(AX$2,Recipes!$H:$GI,'Production Calculator'!$A90+2,FALSE)*$AK90))+IF($AO90=AX$3,$AM90/VLOOKUP($AO90,Data!$A$50:$B$56,2,FALSE),0)</f>
        <v>0</v>
      </c>
      <c r="AY90" s="11">
        <f>IF(AY$2=$A90,0,IF(HLOOKUP(AY$2,Recipes!$H:$GI,'Production Calculator'!$A90+2,FALSE)=0,0,HLOOKUP(AY$2,Recipes!$H:$GI,'Production Calculator'!$A90+2,FALSE)*$AK90))+IF($AO90=AY$3,$AM90/VLOOKUP($AO90,Data!$A$50:$B$56,2,FALSE),0)</f>
        <v>0</v>
      </c>
      <c r="AZ90" s="11">
        <f>IF(AZ$2=$A90,0,IF(HLOOKUP(AZ$2,Recipes!$H:$GI,'Production Calculator'!$A90+2,FALSE)=0,0,HLOOKUP(AZ$2,Recipes!$H:$GI,'Production Calculator'!$A90+2,FALSE)*$AK90))+IF($AO90=AZ$3,$AM90/VLOOKUP($AO90,Data!$A$50:$B$56,2,FALSE),0)</f>
        <v>0</v>
      </c>
      <c r="BA90" s="11">
        <f>IF(BA$2=$A90,0,IF(HLOOKUP(BA$2,Recipes!$H:$GI,'Production Calculator'!$A90+2,FALSE)=0,0,HLOOKUP(BA$2,Recipes!$H:$GI,'Production Calculator'!$A90+2,FALSE)*$AK90))+IF($AO90=BA$3,$AM90/VLOOKUP($AO90,Data!$A$50:$B$56,2,FALSE),0)</f>
        <v>0</v>
      </c>
      <c r="BB90" s="11">
        <f>IF(BB$2=$A90,0,IF(HLOOKUP(BB$2,Recipes!$H:$GI,'Production Calculator'!$A90+2,FALSE)=0,0,HLOOKUP(BB$2,Recipes!$H:$GI,'Production Calculator'!$A90+2,FALSE)*$AK90))+IF($AO90=BB$3,$AM90/VLOOKUP($AO90,Data!$A$50:$B$56,2,FALSE),0)</f>
        <v>0</v>
      </c>
      <c r="BC90" s="11">
        <f>IF(BC$2=$A90,0,IF(HLOOKUP(BC$2,Recipes!$H:$GI,'Production Calculator'!$A90+2,FALSE)=0,0,HLOOKUP(BC$2,Recipes!$H:$GI,'Production Calculator'!$A90+2,FALSE)*$AK90))+IF($AO90=BC$3,$AM90/VLOOKUP($AO90,Data!$A$50:$B$56,2,FALSE),0)</f>
        <v>0</v>
      </c>
      <c r="BD90" s="11">
        <f>IF(BD$2=$A90,0,IF(HLOOKUP(BD$2,Recipes!$H:$GI,'Production Calculator'!$A90+2,FALSE)=0,0,HLOOKUP(BD$2,Recipes!$H:$GI,'Production Calculator'!$A90+2,FALSE)*$AK90))+IF($AO90=BD$3,$AM90/VLOOKUP($AO90,Data!$A$50:$B$56,2,FALSE),0)</f>
        <v>0</v>
      </c>
      <c r="BE90" s="11">
        <f>IF(BE$2=$A90,0,IF(HLOOKUP(BE$2,Recipes!$H:$GI,'Production Calculator'!$A90+2,FALSE)=0,0,HLOOKUP(BE$2,Recipes!$H:$GI,'Production Calculator'!$A90+2,FALSE)*$AK90))+IF($AO90=BE$3,$AM90/VLOOKUP($AO90,Data!$A$50:$B$56,2,FALSE),0)</f>
        <v>0</v>
      </c>
      <c r="BF90" s="11">
        <f>IF(BF$2=$A90,0,IF(HLOOKUP(BF$2,Recipes!$H:$GI,'Production Calculator'!$A90+2,FALSE)=0,0,HLOOKUP(BF$2,Recipes!$H:$GI,'Production Calculator'!$A90+2,FALSE)*$AK90))+IF($AO90=BF$3,$AM90/VLOOKUP($AO90,Data!$A$50:$B$56,2,FALSE),0)</f>
        <v>0</v>
      </c>
      <c r="BG90" s="11">
        <f>IF(BG$2=$A90,0,IF(HLOOKUP(BG$2,Recipes!$H:$GI,'Production Calculator'!$A90+2,FALSE)=0,0,HLOOKUP(BG$2,Recipes!$H:$GI,'Production Calculator'!$A90+2,FALSE)*$AK90))+IF($AO90=BG$3,$AM90/VLOOKUP($AO90,Data!$A$50:$B$56,2,FALSE),0)</f>
        <v>0</v>
      </c>
      <c r="BH90" s="11">
        <f>IF(BH$2=$A90,0,IF(HLOOKUP(BH$2,Recipes!$H:$GI,'Production Calculator'!$A90+2,FALSE)=0,0,HLOOKUP(BH$2,Recipes!$H:$GI,'Production Calculator'!$A90+2,FALSE)*$AK90))+IF($AO90=BH$3,$AM90/VLOOKUP($AO90,Data!$A$50:$B$56,2,FALSE),0)</f>
        <v>0</v>
      </c>
      <c r="BI90" s="11">
        <f>IF(BI$2=$A90,0,IF(HLOOKUP(BI$2,Recipes!$H:$GI,'Production Calculator'!$A90+2,FALSE)=0,0,HLOOKUP(BI$2,Recipes!$H:$GI,'Production Calculator'!$A90+2,FALSE)*$AK90))+IF($AO90=BI$3,$AM90/VLOOKUP($AO90,Data!$A$50:$B$56,2,FALSE),0)</f>
        <v>0</v>
      </c>
      <c r="BJ90" s="11">
        <f>IF(BJ$2=$A90,0,IF(HLOOKUP(BJ$2,Recipes!$H:$GI,'Production Calculator'!$A90+2,FALSE)=0,0,HLOOKUP(BJ$2,Recipes!$H:$GI,'Production Calculator'!$A90+2,FALSE)*$AK90))+IF($AO90=BJ$3,$AM90/VLOOKUP($AO90,Data!$A$50:$B$56,2,FALSE),0)</f>
        <v>0</v>
      </c>
      <c r="BK90" s="11">
        <f>IF(BK$2=$A90,0,IF(HLOOKUP(BK$2,Recipes!$H:$GI,'Production Calculator'!$A90+2,FALSE)=0,0,HLOOKUP(BK$2,Recipes!$H:$GI,'Production Calculator'!$A90+2,FALSE)*$AK90))+IF($AO90=BK$3,$AM90/VLOOKUP($AO90,Data!$A$50:$B$56,2,FALSE),0)</f>
        <v>0</v>
      </c>
      <c r="BL90" s="11">
        <f>IF(BL$2=$A90,0,IF(HLOOKUP(BL$2,Recipes!$H:$GI,'Production Calculator'!$A90+2,FALSE)=0,0,HLOOKUP(BL$2,Recipes!$H:$GI,'Production Calculator'!$A90+2,FALSE)*$AK90))+IF($AO90=BL$3,$AM90/VLOOKUP($AO90,Data!$A$50:$B$56,2,FALSE),0)</f>
        <v>0</v>
      </c>
      <c r="BM90" s="11">
        <f>IF(BM$2=$A90,0,IF(HLOOKUP(BM$2,Recipes!$H:$GI,'Production Calculator'!$A90+2,FALSE)=0,0,HLOOKUP(BM$2,Recipes!$H:$GI,'Production Calculator'!$A90+2,FALSE)*$AK90))+IF($AO90=BM$3,$AM90/VLOOKUP($AO90,Data!$A$50:$B$56,2,FALSE),0)</f>
        <v>0</v>
      </c>
      <c r="BN90" s="11">
        <f>IF(BN$2=$A90,0,IF(HLOOKUP(BN$2,Recipes!$H:$GI,'Production Calculator'!$A90+2,FALSE)=0,0,HLOOKUP(BN$2,Recipes!$H:$GI,'Production Calculator'!$A90+2,FALSE)*$AK90))+IF($AO90=BN$3,$AM90/VLOOKUP($AO90,Data!$A$50:$B$56,2,FALSE),0)</f>
        <v>0</v>
      </c>
      <c r="BO90" s="11">
        <f>IF(BO$2=$A90,0,IF(HLOOKUP(BO$2,Recipes!$H:$GI,'Production Calculator'!$A90+2,FALSE)=0,0,HLOOKUP(BO$2,Recipes!$H:$GI,'Production Calculator'!$A90+2,FALSE)*$AK90))+IF($AO90=BO$3,$AM90/VLOOKUP($AO90,Data!$A$50:$B$56,2,FALSE),0)</f>
        <v>0</v>
      </c>
      <c r="BP90" s="11">
        <f>IF(BP$2=$A90,0,IF(HLOOKUP(BP$2,Recipes!$H:$GI,'Production Calculator'!$A90+2,FALSE)=0,0,HLOOKUP(BP$2,Recipes!$H:$GI,'Production Calculator'!$A90+2,FALSE)*$AK90))+IF($AO90=BP$3,$AM90/VLOOKUP($AO90,Data!$A$50:$B$56,2,FALSE),0)</f>
        <v>0</v>
      </c>
      <c r="BQ90" s="11">
        <f>IF(BQ$2=$A90,0,IF(HLOOKUP(BQ$2,Recipes!$H:$GI,'Production Calculator'!$A90+2,FALSE)=0,0,HLOOKUP(BQ$2,Recipes!$H:$GI,'Production Calculator'!$A90+2,FALSE)*$AK90))+IF($AO90=BQ$3,$AM90/VLOOKUP($AO90,Data!$A$50:$B$56,2,FALSE),0)</f>
        <v>0</v>
      </c>
      <c r="BR90" s="11">
        <f>IF(BR$2=$A90,0,IF(HLOOKUP(BR$2,Recipes!$H:$GI,'Production Calculator'!$A90+2,FALSE)=0,0,HLOOKUP(BR$2,Recipes!$H:$GI,'Production Calculator'!$A90+2,FALSE)*$AK90))+IF($AO90=BR$3,$AM90/VLOOKUP($AO90,Data!$A$50:$B$56,2,FALSE),0)</f>
        <v>0</v>
      </c>
      <c r="BS90" s="11">
        <f>IF(BS$2=$A90,0,IF(HLOOKUP(BS$2,Recipes!$H:$GI,'Production Calculator'!$A90+2,FALSE)=0,0,HLOOKUP(BS$2,Recipes!$H:$GI,'Production Calculator'!$A90+2,FALSE)*$AK90))+IF($AO90=BS$3,$AM90/VLOOKUP($AO90,Data!$A$50:$B$56,2,FALSE),0)</f>
        <v>0</v>
      </c>
      <c r="BT90" s="11">
        <f>IF(BT$2=$A90,0,IF(HLOOKUP(BT$2,Recipes!$H:$GI,'Production Calculator'!$A90+2,FALSE)=0,0,HLOOKUP(BT$2,Recipes!$H:$GI,'Production Calculator'!$A90+2,FALSE)*$AK90))+IF($AO90=BT$3,$AM90/VLOOKUP($AO90,Data!$A$50:$B$56,2,FALSE),0)</f>
        <v>0</v>
      </c>
      <c r="BU90" s="11">
        <f>IF(BU$2=$A90,0,IF(HLOOKUP(BU$2,Recipes!$H:$GI,'Production Calculator'!$A90+2,FALSE)=0,0,HLOOKUP(BU$2,Recipes!$H:$GI,'Production Calculator'!$A90+2,FALSE)*$AK90))+IF($AO90=BU$3,$AM90/VLOOKUP($AO90,Data!$A$50:$B$56,2,FALSE),0)</f>
        <v>0</v>
      </c>
      <c r="BV90" s="11">
        <f>IF(BV$2=$A90,0,IF(HLOOKUP(BV$2,Recipes!$H:$GI,'Production Calculator'!$A90+2,FALSE)=0,0,HLOOKUP(BV$2,Recipes!$H:$GI,'Production Calculator'!$A90+2,FALSE)*$AK90))+IF($AO90=BV$3,$AM90/VLOOKUP($AO90,Data!$A$50:$B$56,2,FALSE),0)</f>
        <v>0</v>
      </c>
      <c r="BW90" s="11">
        <f>IF(BW$2=$A90,0,IF(HLOOKUP(BW$2,Recipes!$H:$GI,'Production Calculator'!$A90+2,FALSE)=0,0,HLOOKUP(BW$2,Recipes!$H:$GI,'Production Calculator'!$A90+2,FALSE)*$AK90))+IF($AO90=BW$3,$AM90/VLOOKUP($AO90,Data!$A$50:$B$56,2,FALSE),0)</f>
        <v>0</v>
      </c>
      <c r="BX90" s="11">
        <f>IF(BX$2=$A90,0,IF(HLOOKUP(BX$2,Recipes!$H:$GI,'Production Calculator'!$A90+2,FALSE)=0,0,HLOOKUP(BX$2,Recipes!$H:$GI,'Production Calculator'!$A90+2,FALSE)*$AK90))+IF($AO90=BX$3,$AM90/VLOOKUP($AO90,Data!$A$50:$B$56,2,FALSE),0)</f>
        <v>0</v>
      </c>
      <c r="BY90" s="11">
        <f>IF(BY$2=$A90,0,IF(HLOOKUP(BY$2,Recipes!$H:$GI,'Production Calculator'!$A90+2,FALSE)=0,0,HLOOKUP(BY$2,Recipes!$H:$GI,'Production Calculator'!$A90+2,FALSE)*$AK90))+IF($AO90=BY$3,$AM90/VLOOKUP($AO90,Data!$A$50:$B$56,2,FALSE),0)</f>
        <v>0</v>
      </c>
      <c r="BZ90" s="11">
        <f>IF(BZ$2=$A90,0,IF(HLOOKUP(BZ$2,Recipes!$H:$GI,'Production Calculator'!$A90+2,FALSE)=0,0,HLOOKUP(BZ$2,Recipes!$H:$GI,'Production Calculator'!$A90+2,FALSE)*$AK90))+IF($AO90=BZ$3,$AM90/VLOOKUP($AO90,Data!$A$50:$B$56,2,FALSE),0)</f>
        <v>0</v>
      </c>
      <c r="CA90" s="11">
        <f>IF(CA$2=$A90,0,IF(HLOOKUP(CA$2,Recipes!$H:$GI,'Production Calculator'!$A90+2,FALSE)=0,0,HLOOKUP(CA$2,Recipes!$H:$GI,'Production Calculator'!$A90+2,FALSE)*$AK90))+IF($AO90=CA$3,$AM90/VLOOKUP($AO90,Data!$A$50:$B$56,2,FALSE),0)</f>
        <v>0</v>
      </c>
      <c r="CB90" s="11">
        <f>IF(CB$2=$A90,0,IF(HLOOKUP(CB$2,Recipes!$H:$GI,'Production Calculator'!$A90+2,FALSE)=0,0,HLOOKUP(CB$2,Recipes!$H:$GI,'Production Calculator'!$A90+2,FALSE)*$AK90))+IF($AO90=CB$3,$AM90/VLOOKUP($AO90,Data!$A$50:$B$56,2,FALSE),0)</f>
        <v>0</v>
      </c>
      <c r="CC90" s="11">
        <f>IF(CC$2=$A90,0,IF(HLOOKUP(CC$2,Recipes!$H:$GI,'Production Calculator'!$A90+2,FALSE)=0,0,HLOOKUP(CC$2,Recipes!$H:$GI,'Production Calculator'!$A90+2,FALSE)*$AK90))+IF($AO90=CC$3,$AM90/VLOOKUP($AO90,Data!$A$50:$B$56,2,FALSE),0)</f>
        <v>0</v>
      </c>
      <c r="CD90" s="11">
        <f>IF(CD$2=$A90,0,IF(HLOOKUP(CD$2,Recipes!$H:$GI,'Production Calculator'!$A90+2,FALSE)=0,0,HLOOKUP(CD$2,Recipes!$H:$GI,'Production Calculator'!$A90+2,FALSE)*$AK90))+IF($AO90=CD$3,$AM90/VLOOKUP($AO90,Data!$A$50:$B$56,2,FALSE),0)</f>
        <v>0</v>
      </c>
      <c r="CE90" s="11">
        <f>IF(CE$2=$A90,0,IF(HLOOKUP(CE$2,Recipes!$H:$GI,'Production Calculator'!$A90+2,FALSE)=0,0,HLOOKUP(CE$2,Recipes!$H:$GI,'Production Calculator'!$A90+2,FALSE)*$AK90))+IF($AO90=CE$3,$AM90/VLOOKUP($AO90,Data!$A$50:$B$56,2,FALSE),0)</f>
        <v>0</v>
      </c>
      <c r="CF90" s="11">
        <f>IF(CF$2=$A90,0,IF(HLOOKUP(CF$2,Recipes!$H:$GI,'Production Calculator'!$A90+2,FALSE)=0,0,HLOOKUP(CF$2,Recipes!$H:$GI,'Production Calculator'!$A90+2,FALSE)*$AK90))+IF($AO90=CF$3,$AM90/VLOOKUP($AO90,Data!$A$50:$B$56,2,FALSE),0)</f>
        <v>0</v>
      </c>
      <c r="CG90" s="11">
        <f>IF(CG$2=$A90,0,IF(HLOOKUP(CG$2,Recipes!$H:$GI,'Production Calculator'!$A90+2,FALSE)=0,0,HLOOKUP(CG$2,Recipes!$H:$GI,'Production Calculator'!$A90+2,FALSE)*$AK90))+IF($AO90=CG$3,$AM90/VLOOKUP($AO90,Data!$A$50:$B$56,2,FALSE),0)</f>
        <v>0</v>
      </c>
      <c r="CH90" s="11">
        <f>IF(CH$2=$A90,0,IF(HLOOKUP(CH$2,Recipes!$H:$GI,'Production Calculator'!$A90+2,FALSE)=0,0,HLOOKUP(CH$2,Recipes!$H:$GI,'Production Calculator'!$A90+2,FALSE)*$AK90))+IF($AO90=CH$3,$AM90/VLOOKUP($AO90,Data!$A$50:$B$56,2,FALSE),0)</f>
        <v>0</v>
      </c>
      <c r="CI90" s="11">
        <f>IF(CI$2=$A90,0,IF(HLOOKUP(CI$2,Recipes!$H:$GI,'Production Calculator'!$A90+2,FALSE)=0,0,HLOOKUP(CI$2,Recipes!$H:$GI,'Production Calculator'!$A90+2,FALSE)*$AK90))+IF($AO90=CI$3,$AM90/VLOOKUP($AO90,Data!$A$50:$B$56,2,FALSE),0)</f>
        <v>0</v>
      </c>
      <c r="CJ90" s="11">
        <f>IF(CJ$2=$A90,0,IF(HLOOKUP(CJ$2,Recipes!$H:$GI,'Production Calculator'!$A90+2,FALSE)=0,0,HLOOKUP(CJ$2,Recipes!$H:$GI,'Production Calculator'!$A90+2,FALSE)*$AK90))+IF($AO90=CJ$3,$AM90/VLOOKUP($AO90,Data!$A$50:$B$56,2,FALSE),0)</f>
        <v>0</v>
      </c>
      <c r="CK90" s="11">
        <f>IF(CK$2=$A90,0,IF(HLOOKUP(CK$2,Recipes!$H:$GI,'Production Calculator'!$A90+2,FALSE)=0,0,HLOOKUP(CK$2,Recipes!$H:$GI,'Production Calculator'!$A90+2,FALSE)*$AK90))+IF($AO90=CK$3,$AM90/VLOOKUP($AO90,Data!$A$50:$B$56,2,FALSE),0)</f>
        <v>0</v>
      </c>
      <c r="CL90" s="11">
        <f>IF(CL$2=$A90,0,IF(HLOOKUP(CL$2,Recipes!$H:$GI,'Production Calculator'!$A90+2,FALSE)=0,0,HLOOKUP(CL$2,Recipes!$H:$GI,'Production Calculator'!$A90+2,FALSE)*$AK90))+IF($AO90=CL$3,$AM90/VLOOKUP($AO90,Data!$A$50:$B$56,2,FALSE),0)</f>
        <v>0</v>
      </c>
      <c r="CM90" s="11">
        <f>IF(CM$2=$A90,0,IF(HLOOKUP(CM$2,Recipes!$H:$GI,'Production Calculator'!$A90+2,FALSE)=0,0,HLOOKUP(CM$2,Recipes!$H:$GI,'Production Calculator'!$A90+2,FALSE)*$AK90))+IF($AO90=CM$3,$AM90/VLOOKUP($AO90,Data!$A$50:$B$56,2,FALSE),0)</f>
        <v>0</v>
      </c>
      <c r="CN90" s="11">
        <f>IF(CN$2=$A90,0,IF(HLOOKUP(CN$2,Recipes!$H:$GI,'Production Calculator'!$A90+2,FALSE)=0,0,HLOOKUP(CN$2,Recipes!$H:$GI,'Production Calculator'!$A90+2,FALSE)*$AK90))+IF($AO90=CN$3,$AM90/VLOOKUP($AO90,Data!$A$50:$B$56,2,FALSE),0)</f>
        <v>0</v>
      </c>
      <c r="CO90" s="11">
        <f>IF(CO$2=$A90,0,IF(HLOOKUP(CO$2,Recipes!$H:$GI,'Production Calculator'!$A90+2,FALSE)=0,0,HLOOKUP(CO$2,Recipes!$H:$GI,'Production Calculator'!$A90+2,FALSE)*$AK90))+IF($AO90=CO$3,$AM90/VLOOKUP($AO90,Data!$A$50:$B$56,2,FALSE),0)</f>
        <v>0</v>
      </c>
      <c r="CP90" s="11">
        <f>IF(CP$2=$A90,0,IF(HLOOKUP(CP$2,Recipes!$H:$GI,'Production Calculator'!$A90+2,FALSE)=0,0,HLOOKUP(CP$2,Recipes!$H:$GI,'Production Calculator'!$A90+2,FALSE)*$AK90))+IF($AO90=CP$3,$AM90/VLOOKUP($AO90,Data!$A$50:$B$56,2,FALSE),0)</f>
        <v>0</v>
      </c>
      <c r="CQ90" s="11">
        <f>IF(CQ$2=$A90,0,IF(HLOOKUP(CQ$2,Recipes!$H:$GI,'Production Calculator'!$A90+2,FALSE)=0,0,HLOOKUP(CQ$2,Recipes!$H:$GI,'Production Calculator'!$A90+2,FALSE)*$AK90))+IF($AO90=CQ$3,$AM90/VLOOKUP($AO90,Data!$A$50:$B$56,2,FALSE),0)</f>
        <v>0</v>
      </c>
      <c r="CR90" s="11">
        <f>IF(CR$2=$A90,0,IF(HLOOKUP(CR$2,Recipes!$H:$GI,'Production Calculator'!$A90+2,FALSE)=0,0,HLOOKUP(CR$2,Recipes!$H:$GI,'Production Calculator'!$A90+2,FALSE)*$AK90))+IF($AO90=CR$3,$AM90/VLOOKUP($AO90,Data!$A$50:$B$56,2,FALSE),0)</f>
        <v>0</v>
      </c>
      <c r="CS90" s="11">
        <f>IF(CS$2=$A90,0,IF(HLOOKUP(CS$2,Recipes!$H:$GI,'Production Calculator'!$A90+2,FALSE)=0,0,HLOOKUP(CS$2,Recipes!$H:$GI,'Production Calculator'!$A90+2,FALSE)*$AK90))+IF($AO90=CS$3,$AM90/VLOOKUP($AO90,Data!$A$50:$B$56,2,FALSE),0)</f>
        <v>0</v>
      </c>
      <c r="CT90" s="11">
        <f>IF(CT$2=$A90,0,IF(HLOOKUP(CT$2,Recipes!$H:$GI,'Production Calculator'!$A90+2,FALSE)=0,0,HLOOKUP(CT$2,Recipes!$H:$GI,'Production Calculator'!$A90+2,FALSE)*$AK90))+IF($AO90=CT$3,$AM90/VLOOKUP($AO90,Data!$A$50:$B$56,2,FALSE),0)</f>
        <v>0</v>
      </c>
      <c r="CU90" s="11">
        <f>IF(CU$2=$A90,0,IF(HLOOKUP(CU$2,Recipes!$H:$GI,'Production Calculator'!$A90+2,FALSE)=0,0,HLOOKUP(CU$2,Recipes!$H:$GI,'Production Calculator'!$A90+2,FALSE)*$AK90))+IF($AO90=CU$3,$AM90/VLOOKUP($AO90,Data!$A$50:$B$56,2,FALSE),0)</f>
        <v>0</v>
      </c>
      <c r="CV90" s="11">
        <f>IF(CV$2=$A90,0,IF(HLOOKUP(CV$2,Recipes!$H:$GI,'Production Calculator'!$A90+2,FALSE)=0,0,HLOOKUP(CV$2,Recipes!$H:$GI,'Production Calculator'!$A90+2,FALSE)*$AK90))+IF($AO90=CV$3,$AM90/VLOOKUP($AO90,Data!$A$50:$B$56,2,FALSE),0)</f>
        <v>0</v>
      </c>
      <c r="CW90" s="11">
        <f>IF(CW$2=$A90,0,IF(HLOOKUP(CW$2,Recipes!$H:$GI,'Production Calculator'!$A90+2,FALSE)=0,0,HLOOKUP(CW$2,Recipes!$H:$GI,'Production Calculator'!$A90+2,FALSE)*$AK90))+IF($AO90=CW$3,$AM90/VLOOKUP($AO90,Data!$A$50:$B$56,2,FALSE),0)</f>
        <v>0</v>
      </c>
      <c r="CX90" s="11">
        <f>IF(CX$2=$A90,0,IF(HLOOKUP(CX$2,Recipes!$H:$GI,'Production Calculator'!$A90+2,FALSE)=0,0,HLOOKUP(CX$2,Recipes!$H:$GI,'Production Calculator'!$A90+2,FALSE)*$AK90))+IF($AO90=CX$3,$AM90/VLOOKUP($AO90,Data!$A$50:$B$56,2,FALSE),0)</f>
        <v>0</v>
      </c>
      <c r="CY90" s="11">
        <f>IF(CY$2=$A90,0,IF(HLOOKUP(CY$2,Recipes!$H:$GI,'Production Calculator'!$A90+2,FALSE)=0,0,HLOOKUP(CY$2,Recipes!$H:$GI,'Production Calculator'!$A90+2,FALSE)*$AK90))+IF($AO90=CY$3,$AM90/VLOOKUP($AO90,Data!$A$50:$B$56,2,FALSE),0)</f>
        <v>0</v>
      </c>
      <c r="CZ90" s="11">
        <f>IF(CZ$2=$A90,0,IF(HLOOKUP(CZ$2,Recipes!$H:$GI,'Production Calculator'!$A90+2,FALSE)=0,0,HLOOKUP(CZ$2,Recipes!$H:$GI,'Production Calculator'!$A90+2,FALSE)*$AK90))+IF($AO90=CZ$3,$AM90/VLOOKUP($AO90,Data!$A$50:$B$56,2,FALSE),0)</f>
        <v>0</v>
      </c>
      <c r="DA90" s="11">
        <f>IF(DA$2=$A90,0,IF(HLOOKUP(DA$2,Recipes!$H:$GI,'Production Calculator'!$A90+2,FALSE)=0,0,HLOOKUP(DA$2,Recipes!$H:$GI,'Production Calculator'!$A90+2,FALSE)*$AK90))+IF($AO90=DA$3,$AM90/VLOOKUP($AO90,Data!$A$50:$B$56,2,FALSE),0)</f>
        <v>0</v>
      </c>
      <c r="DB90" s="11">
        <f>IF(DB$2=$A90,0,IF(HLOOKUP(DB$2,Recipes!$H:$GI,'Production Calculator'!$A90+2,FALSE)=0,0,HLOOKUP(DB$2,Recipes!$H:$GI,'Production Calculator'!$A90+2,FALSE)*$AK90))+IF($AO90=DB$3,$AM90/VLOOKUP($AO90,Data!$A$50:$B$56,2,FALSE),0)</f>
        <v>0</v>
      </c>
      <c r="DC90" s="11">
        <f>IF(DC$2=$A90,0,IF(HLOOKUP(DC$2,Recipes!$H:$GI,'Production Calculator'!$A90+2,FALSE)=0,0,HLOOKUP(DC$2,Recipes!$H:$GI,'Production Calculator'!$A90+2,FALSE)*$AK90))+IF($AO90=DC$3,$AM90/VLOOKUP($AO90,Data!$A$50:$B$56,2,FALSE),0)</f>
        <v>0</v>
      </c>
      <c r="DD90" s="11">
        <f>IF(DD$2=$A90,0,IF(HLOOKUP(DD$2,Recipes!$H:$GI,'Production Calculator'!$A90+2,FALSE)=0,0,HLOOKUP(DD$2,Recipes!$H:$GI,'Production Calculator'!$A90+2,FALSE)*$AK90))+IF($AO90=DD$3,$AM90/VLOOKUP($AO90,Data!$A$50:$B$56,2,FALSE),0)</f>
        <v>0</v>
      </c>
      <c r="DE90" s="11">
        <f>IF(DE$2=$A90,0,IF(HLOOKUP(DE$2,Recipes!$H:$GI,'Production Calculator'!$A90+2,FALSE)=0,0,HLOOKUP(DE$2,Recipes!$H:$GI,'Production Calculator'!$A90+2,FALSE)*$AK90))+IF($AO90=DE$3,$AM90/VLOOKUP($AO90,Data!$A$50:$B$56,2,FALSE),0)</f>
        <v>0</v>
      </c>
      <c r="DF90" s="11">
        <f>IF(DF$2=$A90,0,IF(HLOOKUP(DF$2,Recipes!$H:$GI,'Production Calculator'!$A90+2,FALSE)=0,0,HLOOKUP(DF$2,Recipes!$H:$GI,'Production Calculator'!$A90+2,FALSE)*$AK90))+IF($AO90=DF$3,$AM90/VLOOKUP($AO90,Data!$A$50:$B$56,2,FALSE),0)</f>
        <v>0</v>
      </c>
      <c r="DG90" s="11">
        <f>IF(DG$2=$A90,0,IF(HLOOKUP(DG$2,Recipes!$H:$GI,'Production Calculator'!$A90+2,FALSE)=0,0,HLOOKUP(DG$2,Recipes!$H:$GI,'Production Calculator'!$A90+2,FALSE)*$AK90))+IF($AO90=DG$3,$AM90/VLOOKUP($AO90,Data!$A$50:$B$56,2,FALSE),0)</f>
        <v>0</v>
      </c>
      <c r="DH90" s="11">
        <f>IF(DH$2=$A90,0,IF(HLOOKUP(DH$2,Recipes!$H:$GI,'Production Calculator'!$A90+2,FALSE)=0,0,HLOOKUP(DH$2,Recipes!$H:$GI,'Production Calculator'!$A90+2,FALSE)*$AK90))+IF($AO90=DH$3,$AM90/VLOOKUP($AO90,Data!$A$50:$B$56,2,FALSE),0)</f>
        <v>0</v>
      </c>
      <c r="DI90" s="11">
        <f>IF(DI$2=$A90,0,IF(HLOOKUP(DI$2,Recipes!$H:$GI,'Production Calculator'!$A90+2,FALSE)=0,0,HLOOKUP(DI$2,Recipes!$H:$GI,'Production Calculator'!$A90+2,FALSE)*$AK90))+IF($AO90=DI$3,$AM90/VLOOKUP($AO90,Data!$A$50:$B$56,2,FALSE),0)</f>
        <v>0</v>
      </c>
      <c r="DJ90" s="11">
        <f>IF(DJ$2=$A90,0,IF(HLOOKUP(DJ$2,Recipes!$H:$GI,'Production Calculator'!$A90+2,FALSE)=0,0,HLOOKUP(DJ$2,Recipes!$H:$GI,'Production Calculator'!$A90+2,FALSE)*$AK90))+IF($AO90=DJ$3,$AM90/VLOOKUP($AO90,Data!$A$50:$B$56,2,FALSE),0)</f>
        <v>0</v>
      </c>
      <c r="DK90" s="11">
        <f>IF(DK$2=$A90,0,IF(HLOOKUP(DK$2,Recipes!$H:$GI,'Production Calculator'!$A90+2,FALSE)=0,0,HLOOKUP(DK$2,Recipes!$H:$GI,'Production Calculator'!$A90+2,FALSE)*$AK90))+IF($AO90=DK$3,$AM90/VLOOKUP($AO90,Data!$A$50:$B$56,2,FALSE),0)</f>
        <v>0</v>
      </c>
      <c r="DL90" s="11">
        <f>IF(DL$2=$A90,0,IF(HLOOKUP(DL$2,Recipes!$H:$GI,'Production Calculator'!$A90+2,FALSE)=0,0,HLOOKUP(DL$2,Recipes!$H:$GI,'Production Calculator'!$A90+2,FALSE)*$AK90))+IF($AO90=DL$3,$AM90/VLOOKUP($AO90,Data!$A$50:$B$56,2,FALSE),0)</f>
        <v>0</v>
      </c>
      <c r="DM90" s="11">
        <f>IF(DM$2=$A90,0,IF(HLOOKUP(DM$2,Recipes!$H:$GI,'Production Calculator'!$A90+2,FALSE)=0,0,HLOOKUP(DM$2,Recipes!$H:$GI,'Production Calculator'!$A90+2,FALSE)*$AK90))+IF($AO90=DM$3,$AM90/VLOOKUP($AO90,Data!$A$50:$B$56,2,FALSE),0)</f>
        <v>0</v>
      </c>
      <c r="DN90" s="11">
        <f>IF(DN$2=$A90,0,IF(HLOOKUP(DN$2,Recipes!$H:$GI,'Production Calculator'!$A90+2,FALSE)=0,0,HLOOKUP(DN$2,Recipes!$H:$GI,'Production Calculator'!$A90+2,FALSE)*$AK90))+IF($AO90=DN$3,$AM90/VLOOKUP($AO90,Data!$A$50:$B$56,2,FALSE),0)</f>
        <v>0</v>
      </c>
      <c r="DO90" s="11">
        <f>IF(DO$2=$A90,0,IF(HLOOKUP(DO$2,Recipes!$H:$GI,'Production Calculator'!$A90+2,FALSE)=0,0,HLOOKUP(DO$2,Recipes!$H:$GI,'Production Calculator'!$A90+2,FALSE)*$AK90))+IF($AO90=DO$3,$AM90/VLOOKUP($AO90,Data!$A$50:$B$56,2,FALSE),0)</f>
        <v>0</v>
      </c>
      <c r="DP90" s="11">
        <f>IF(DP$2=$A90,0,IF(HLOOKUP(DP$2,Recipes!$H:$GI,'Production Calculator'!$A90+2,FALSE)=0,0,HLOOKUP(DP$2,Recipes!$H:$GI,'Production Calculator'!$A90+2,FALSE)*$AK90))+IF($AO90=DP$3,$AM90/VLOOKUP($AO90,Data!$A$50:$B$56,2,FALSE),0)</f>
        <v>0</v>
      </c>
      <c r="DQ90" s="11">
        <f>IF(DQ$2=$A90,0,IF(HLOOKUP(DQ$2,Recipes!$H:$GI,'Production Calculator'!$A90+2,FALSE)=0,0,HLOOKUP(DQ$2,Recipes!$H:$GI,'Production Calculator'!$A90+2,FALSE)*$AK90))+IF($AO90=DQ$3,$AM90/VLOOKUP($AO90,Data!$A$50:$B$56,2,FALSE),0)</f>
        <v>0</v>
      </c>
      <c r="DR90" s="11">
        <f>IF(DR$2=$A90,0,IF(HLOOKUP(DR$2,Recipes!$H:$GI,'Production Calculator'!$A90+2,FALSE)=0,0,HLOOKUP(DR$2,Recipes!$H:$GI,'Production Calculator'!$A90+2,FALSE)*$AK90))+IF($AO90=DR$3,$AM90/VLOOKUP($AO90,Data!$A$50:$B$56,2,FALSE),0)</f>
        <v>0</v>
      </c>
      <c r="DS90" s="11">
        <f>IF(DS$2=$A90,0,IF(HLOOKUP(DS$2,Recipes!$H:$GI,'Production Calculator'!$A90+2,FALSE)=0,0,HLOOKUP(DS$2,Recipes!$H:$GI,'Production Calculator'!$A90+2,FALSE)*$AK90))+IF($AO90=DS$3,$AM90/VLOOKUP($AO90,Data!$A$50:$B$56,2,FALSE),0)</f>
        <v>0</v>
      </c>
      <c r="DT90" s="11">
        <f>IF(DT$2=$A90,0,IF(HLOOKUP(DT$2,Recipes!$H:$GI,'Production Calculator'!$A90+2,FALSE)=0,0,HLOOKUP(DT$2,Recipes!$H:$GI,'Production Calculator'!$A90+2,FALSE)*$AK90))+IF($AO90=DT$3,$AM90/VLOOKUP($AO90,Data!$A$50:$B$56,2,FALSE),0)</f>
        <v>0</v>
      </c>
      <c r="DU90" s="11">
        <f>IF(DU$2=$A90,0,IF(HLOOKUP(DU$2,Recipes!$H:$GI,'Production Calculator'!$A90+2,FALSE)=0,0,HLOOKUP(DU$2,Recipes!$H:$GI,'Production Calculator'!$A90+2,FALSE)*$AK90))+IF($AO90=DU$3,$AM90/VLOOKUP($AO90,Data!$A$50:$B$56,2,FALSE),0)</f>
        <v>0</v>
      </c>
      <c r="DV90" s="11">
        <f>IF(DV$2=$A90,0,IF(HLOOKUP(DV$2,Recipes!$H:$GI,'Production Calculator'!$A90+2,FALSE)=0,0,HLOOKUP(DV$2,Recipes!$H:$GI,'Production Calculator'!$A90+2,FALSE)*$AK90))+IF($AO90=DV$3,$AM90/VLOOKUP($AO90,Data!$A$50:$B$56,2,FALSE),0)</f>
        <v>0</v>
      </c>
      <c r="DW90" s="11">
        <f>IF(DW$2=$A90,0,IF(HLOOKUP(DW$2,Recipes!$H:$GI,'Production Calculator'!$A90+2,FALSE)=0,0,HLOOKUP(DW$2,Recipes!$H:$GI,'Production Calculator'!$A90+2,FALSE)*$AK90))+IF($AO90=DW$3,$AM90/VLOOKUP($AO90,Data!$A$50:$B$56,2,FALSE),0)</f>
        <v>0</v>
      </c>
      <c r="DX90" s="11">
        <f>IF(DX$2=$A90,0,IF(HLOOKUP(DX$2,Recipes!$H:$GI,'Production Calculator'!$A90+2,FALSE)=0,0,HLOOKUP(DX$2,Recipes!$H:$GI,'Production Calculator'!$A90+2,FALSE)*$AK90))+IF($AO90=DX$3,$AM90/VLOOKUP($AO90,Data!$A$50:$B$56,2,FALSE),0)</f>
        <v>0</v>
      </c>
      <c r="DY90" s="11">
        <f>IF(DY$2=$A90,0,IF(HLOOKUP(DY$2,Recipes!$H:$GI,'Production Calculator'!$A90+2,FALSE)=0,0,HLOOKUP(DY$2,Recipes!$H:$GI,'Production Calculator'!$A90+2,FALSE)*$AK90))+IF($AO90=DY$3,$AM90/VLOOKUP($AO90,Data!$A$50:$B$56,2,FALSE),0)</f>
        <v>0</v>
      </c>
      <c r="DZ90" s="11">
        <f>IF(DZ$2=$A90,0,IF(HLOOKUP(DZ$2,Recipes!$H:$GI,'Production Calculator'!$A90+2,FALSE)=0,0,HLOOKUP(DZ$2,Recipes!$H:$GI,'Production Calculator'!$A90+2,FALSE)*$AK90))+IF($AO90=DZ$3,$AM90/VLOOKUP($AO90,Data!$A$50:$B$56,2,FALSE),0)</f>
        <v>0</v>
      </c>
      <c r="EA90" s="11">
        <f>IF(EA$2=$A90,0,IF(HLOOKUP(EA$2,Recipes!$H:$GI,'Production Calculator'!$A90+2,FALSE)=0,0,HLOOKUP(EA$2,Recipes!$H:$GI,'Production Calculator'!$A90+2,FALSE)*$AK90))+IF($AO90=EA$3,$AM90/VLOOKUP($AO90,Data!$A$50:$B$56,2,FALSE),0)</f>
        <v>0</v>
      </c>
      <c r="EB90" s="11">
        <f>IF(EB$2=$A90,0,IF(HLOOKUP(EB$2,Recipes!$H:$GI,'Production Calculator'!$A90+2,FALSE)=0,0,HLOOKUP(EB$2,Recipes!$H:$GI,'Production Calculator'!$A90+2,FALSE)*$AK90))+IF($AO90=EB$3,$AM90/VLOOKUP($AO90,Data!$A$50:$B$56,2,FALSE),0)</f>
        <v>0</v>
      </c>
      <c r="EC90" s="11">
        <f>IF(EC$2=$A90,0,IF(HLOOKUP(EC$2,Recipes!$H:$GI,'Production Calculator'!$A90+2,FALSE)=0,0,HLOOKUP(EC$2,Recipes!$H:$GI,'Production Calculator'!$A90+2,FALSE)*$AK90))+IF($AO90=EC$3,$AM90/VLOOKUP($AO90,Data!$A$50:$B$56,2,FALSE),0)</f>
        <v>0</v>
      </c>
      <c r="ED90" s="11">
        <f>IF(ED$2=$A90,0,IF(HLOOKUP(ED$2,Recipes!$H:$GI,'Production Calculator'!$A90+2,FALSE)=0,0,HLOOKUP(ED$2,Recipes!$H:$GI,'Production Calculator'!$A90+2,FALSE)*$AK90))+IF($AO90=ED$3,$AM90/VLOOKUP($AO90,Data!$A$50:$B$56,2,FALSE),0)</f>
        <v>0</v>
      </c>
      <c r="EE90" s="11">
        <f>IF(EE$2=$A90,0,IF(HLOOKUP(EE$2,Recipes!$H:$GI,'Production Calculator'!$A90+2,FALSE)=0,0,HLOOKUP(EE$2,Recipes!$H:$GI,'Production Calculator'!$A90+2,FALSE)*$AK90))+IF($AO90=EE$3,$AM90/VLOOKUP($AO90,Data!$A$50:$B$56,2,FALSE),0)</f>
        <v>0</v>
      </c>
      <c r="EF90" s="11">
        <f>IF(EF$2=$A90,0,IF(HLOOKUP(EF$2,Recipes!$H:$GI,'Production Calculator'!$A90+2,FALSE)=0,0,HLOOKUP(EF$2,Recipes!$H:$GI,'Production Calculator'!$A90+2,FALSE)*$AK90))+IF($AO90=EF$3,$AM90/VLOOKUP($AO90,Data!$A$50:$B$56,2,FALSE),0)</f>
        <v>0</v>
      </c>
      <c r="EG90" s="11">
        <f>IF(EG$2=$A90,0,IF(HLOOKUP(EG$2,Recipes!$H:$GI,'Production Calculator'!$A90+2,FALSE)=0,0,HLOOKUP(EG$2,Recipes!$H:$GI,'Production Calculator'!$A90+2,FALSE)*$AK90))+IF($AO90=EG$3,$AM90/VLOOKUP($AO90,Data!$A$50:$B$56,2,FALSE),0)</f>
        <v>0</v>
      </c>
      <c r="EH90" s="11">
        <f>IF(EH$2=$A90,0,IF(HLOOKUP(EH$2,Recipes!$H:$GI,'Production Calculator'!$A90+2,FALSE)=0,0,HLOOKUP(EH$2,Recipes!$H:$GI,'Production Calculator'!$A90+2,FALSE)*$AK90))+IF($AO90=EH$3,$AM90/VLOOKUP($AO90,Data!$A$50:$B$56,2,FALSE),0)</f>
        <v>0</v>
      </c>
      <c r="EI90" s="11">
        <f>IF(EI$2=$A90,0,IF(HLOOKUP(EI$2,Recipes!$H:$GI,'Production Calculator'!$A90+2,FALSE)=0,0,HLOOKUP(EI$2,Recipes!$H:$GI,'Production Calculator'!$A90+2,FALSE)*$AK90))+IF($AO90=EI$3,$AM90/VLOOKUP($AO90,Data!$A$50:$B$56,2,FALSE),0)</f>
        <v>0</v>
      </c>
      <c r="EJ90" s="11">
        <f>IF(EJ$2=$A90,0,IF(HLOOKUP(EJ$2,Recipes!$H:$GI,'Production Calculator'!$A90+2,FALSE)=0,0,HLOOKUP(EJ$2,Recipes!$H:$GI,'Production Calculator'!$A90+2,FALSE)*$AK90))+IF($AO90=EJ$3,$AM90/VLOOKUP($AO90,Data!$A$50:$B$56,2,FALSE),0)</f>
        <v>0</v>
      </c>
      <c r="EK90" s="11">
        <f>IF(EK$2=$A90,0,IF(HLOOKUP(EK$2,Recipes!$H:$GI,'Production Calculator'!$A90+2,FALSE)=0,0,HLOOKUP(EK$2,Recipes!$H:$GI,'Production Calculator'!$A90+2,FALSE)*$AK90))+IF($AO90=EK$3,$AM90/VLOOKUP($AO90,Data!$A$50:$B$56,2,FALSE),0)</f>
        <v>0</v>
      </c>
      <c r="EL90" s="11">
        <f>IF(EL$2=$A90,0,IF(HLOOKUP(EL$2,Recipes!$H:$GI,'Production Calculator'!$A90+2,FALSE)=0,0,HLOOKUP(EL$2,Recipes!$H:$GI,'Production Calculator'!$A90+2,FALSE)*$AK90))+IF($AO90=EL$3,$AM90/VLOOKUP($AO90,Data!$A$50:$B$56,2,FALSE),0)</f>
        <v>0</v>
      </c>
      <c r="EM90" s="11">
        <f>IF(EM$2=$A90,0,IF(HLOOKUP(EM$2,Recipes!$H:$GI,'Production Calculator'!$A90+2,FALSE)=0,0,HLOOKUP(EM$2,Recipes!$H:$GI,'Production Calculator'!$A90+2,FALSE)*$AK90))+IF($AO90=EM$3,$AM90/VLOOKUP($AO90,Data!$A$50:$B$56,2,FALSE),0)</f>
        <v>0</v>
      </c>
      <c r="EN90" s="11">
        <f>IF(EN$2=$A90,0,IF(HLOOKUP(EN$2,Recipes!$H:$GI,'Production Calculator'!$A90+2,FALSE)=0,0,HLOOKUP(EN$2,Recipes!$H:$GI,'Production Calculator'!$A90+2,FALSE)*$AK90))+IF($AO90=EN$3,$AM90/VLOOKUP($AO90,Data!$A$50:$B$56,2,FALSE),0)</f>
        <v>0</v>
      </c>
      <c r="EO90" s="11">
        <f>IF(EO$2=$A90,0,IF(HLOOKUP(EO$2,Recipes!$H:$GI,'Production Calculator'!$A90+2,FALSE)=0,0,HLOOKUP(EO$2,Recipes!$H:$GI,'Production Calculator'!$A90+2,FALSE)*$AK90))+IF($AO90=EO$3,$AM90/VLOOKUP($AO90,Data!$A$50:$B$56,2,FALSE),0)</f>
        <v>0</v>
      </c>
      <c r="EP90" s="11">
        <f>IF(EP$2=$A90,0,IF(HLOOKUP(EP$2,Recipes!$H:$GI,'Production Calculator'!$A90+2,FALSE)=0,0,HLOOKUP(EP$2,Recipes!$H:$GI,'Production Calculator'!$A90+2,FALSE)*$AK90))+IF($AO90=EP$3,$AM90/VLOOKUP($AO90,Data!$A$50:$B$56,2,FALSE),0)</f>
        <v>0</v>
      </c>
      <c r="EQ90" s="11">
        <f>IF(EQ$2=$A90,0,IF(HLOOKUP(EQ$2,Recipes!$H:$GI,'Production Calculator'!$A90+2,FALSE)=0,0,HLOOKUP(EQ$2,Recipes!$H:$GI,'Production Calculator'!$A90+2,FALSE)*$AK90))+IF($AO90=EQ$3,$AM90/VLOOKUP($AO90,Data!$A$50:$B$56,2,FALSE),0)</f>
        <v>0</v>
      </c>
      <c r="ER90" s="11">
        <f>IF(ER$2=$A90,0,IF(HLOOKUP(ER$2,Recipes!$H:$GI,'Production Calculator'!$A90+2,FALSE)=0,0,HLOOKUP(ER$2,Recipes!$H:$GI,'Production Calculator'!$A90+2,FALSE)*$AK90))+IF($AO90=ER$3,$AM90/VLOOKUP($AO90,Data!$A$50:$B$56,2,FALSE),0)</f>
        <v>0</v>
      </c>
      <c r="ES90" s="11">
        <f>IF(ES$2=$A90,0,IF(HLOOKUP(ES$2,Recipes!$H:$GI,'Production Calculator'!$A90+2,FALSE)=0,0,HLOOKUP(ES$2,Recipes!$H:$GI,'Production Calculator'!$A90+2,FALSE)*$AK90))+IF($AO90=ES$3,$AM90/VLOOKUP($AO90,Data!$A$50:$B$56,2,FALSE),0)</f>
        <v>0</v>
      </c>
      <c r="ET90" s="11">
        <f>IF(ET$2=$A90,0,IF(HLOOKUP(ET$2,Recipes!$H:$GI,'Production Calculator'!$A90+2,FALSE)=0,0,HLOOKUP(ET$2,Recipes!$H:$GI,'Production Calculator'!$A90+2,FALSE)*$AK90))+IF($AO90=ET$3,$AM90/VLOOKUP($AO90,Data!$A$50:$B$56,2,FALSE),0)</f>
        <v>0</v>
      </c>
      <c r="EU90" s="11">
        <f>IF(EU$2=$A90,0,IF(HLOOKUP(EU$2,Recipes!$H:$GI,'Production Calculator'!$A90+2,FALSE)=0,0,HLOOKUP(EU$2,Recipes!$H:$GI,'Production Calculator'!$A90+2,FALSE)*$AK90))+IF($AO90=EU$3,$AM90/VLOOKUP($AO90,Data!$A$50:$B$56,2,FALSE),0)</f>
        <v>0</v>
      </c>
      <c r="EV90" s="11">
        <f>IF(EV$2=$A90,0,IF(HLOOKUP(EV$2,Recipes!$H:$GI,'Production Calculator'!$A90+2,FALSE)=0,0,HLOOKUP(EV$2,Recipes!$H:$GI,'Production Calculator'!$A90+2,FALSE)*$AK90))+IF($AO90=EV$3,$AM90/VLOOKUP($AO90,Data!$A$50:$B$56,2,FALSE),0)</f>
        <v>0</v>
      </c>
      <c r="EW90" s="11">
        <f>IF(EW$2=$A90,0,IF(HLOOKUP(EW$2,Recipes!$H:$GI,'Production Calculator'!$A90+2,FALSE)=0,0,HLOOKUP(EW$2,Recipes!$H:$GI,'Production Calculator'!$A90+2,FALSE)*$AK90))+IF($AO90=EW$3,$AM90/VLOOKUP($AO90,Data!$A$50:$B$56,2,FALSE),0)</f>
        <v>0</v>
      </c>
      <c r="EX90" s="11">
        <f>IF(EX$2=$A90,0,IF(HLOOKUP(EX$2,Recipes!$H:$GI,'Production Calculator'!$A90+2,FALSE)=0,0,HLOOKUP(EX$2,Recipes!$H:$GI,'Production Calculator'!$A90+2,FALSE)*$AK90))+IF($AO90=EX$3,$AM90/VLOOKUP($AO90,Data!$A$50:$B$56,2,FALSE),0)</f>
        <v>0</v>
      </c>
      <c r="EY90" s="11">
        <f>IF(EY$2=$A90,0,IF(HLOOKUP(EY$2,Recipes!$H:$GI,'Production Calculator'!$A90+2,FALSE)=0,0,HLOOKUP(EY$2,Recipes!$H:$GI,'Production Calculator'!$A90+2,FALSE)*$AK90))+IF($AO90=EY$3,$AM90/VLOOKUP($AO90,Data!$A$50:$B$56,2,FALSE),0)</f>
        <v>0</v>
      </c>
      <c r="EZ90" s="11">
        <f>IF(EZ$2=$A90,0,IF(HLOOKUP(EZ$2,Recipes!$H:$GI,'Production Calculator'!$A90+2,FALSE)=0,0,HLOOKUP(EZ$2,Recipes!$H:$GI,'Production Calculator'!$A90+2,FALSE)*$AK90))+IF($AO90=EZ$3,$AM90/VLOOKUP($AO90,Data!$A$50:$B$56,2,FALSE),0)</f>
        <v>0</v>
      </c>
      <c r="FA90" s="11">
        <f>IF(FA$2=$A90,0,IF(HLOOKUP(FA$2,Recipes!$H:$GI,'Production Calculator'!$A90+2,FALSE)=0,0,HLOOKUP(FA$2,Recipes!$H:$GI,'Production Calculator'!$A90+2,FALSE)*$AK90))+IF($AO90=FA$3,$AM90/VLOOKUP($AO90,Data!$A$50:$B$56,2,FALSE),0)</f>
        <v>0</v>
      </c>
      <c r="FB90" s="11">
        <f>IF(FB$2=$A90,0,IF(HLOOKUP(FB$2,Recipes!$H:$GI,'Production Calculator'!$A90+2,FALSE)=0,0,HLOOKUP(FB$2,Recipes!$H:$GI,'Production Calculator'!$A90+2,FALSE)*$AK90))+IF($AO90=FB$3,$AM90/VLOOKUP($AO90,Data!$A$50:$B$56,2,FALSE),0)</f>
        <v>0</v>
      </c>
      <c r="FC90" s="11">
        <f>IF(FC$2=$A90,0,IF(HLOOKUP(FC$2,Recipes!$H:$GI,'Production Calculator'!$A90+2,FALSE)=0,0,HLOOKUP(FC$2,Recipes!$H:$GI,'Production Calculator'!$A90+2,FALSE)*$AK90))+IF($AO90=FC$3,$AM90/VLOOKUP($AO90,Data!$A$50:$B$56,2,FALSE),0)</f>
        <v>0</v>
      </c>
      <c r="FD90" s="11">
        <f>IF(FD$2=$A90,0,IF(HLOOKUP(FD$2,Recipes!$H:$GI,'Production Calculator'!$A90+2,FALSE)=0,0,HLOOKUP(FD$2,Recipes!$H:$GI,'Production Calculator'!$A90+2,FALSE)*$AK90))+IF($AO90=FD$3,$AM90/VLOOKUP($AO90,Data!$A$50:$B$56,2,FALSE),0)</f>
        <v>0</v>
      </c>
      <c r="FE90" s="11">
        <f>IF(FE$2=$A90,0,IF(HLOOKUP(FE$2,Recipes!$H:$GI,'Production Calculator'!$A90+2,FALSE)=0,0,HLOOKUP(FE$2,Recipes!$H:$GI,'Production Calculator'!$A90+2,FALSE)*$AK90))+IF($AO90=FE$3,$AM90/VLOOKUP($AO90,Data!$A$50:$B$56,2,FALSE),0)</f>
        <v>0</v>
      </c>
      <c r="FF90" s="11">
        <f>IF(FF$2=$A90,0,IF(HLOOKUP(FF$2,Recipes!$H:$GI,'Production Calculator'!$A90+2,FALSE)=0,0,HLOOKUP(FF$2,Recipes!$H:$GI,'Production Calculator'!$A90+2,FALSE)*$AK90))+IF($AO90=FF$3,$AM90/VLOOKUP($AO90,Data!$A$50:$B$56,2,FALSE),0)</f>
        <v>0</v>
      </c>
      <c r="FG90" s="11">
        <f>IF(FG$2=$A90,0,IF(HLOOKUP(FG$2,Recipes!$H:$GI,'Production Calculator'!$A90+2,FALSE)=0,0,HLOOKUP(FG$2,Recipes!$H:$GI,'Production Calculator'!$A90+2,FALSE)*$AK90))+IF($AO90=FG$3,$AM90/VLOOKUP($AO90,Data!$A$50:$B$56,2,FALSE),0)</f>
        <v>0</v>
      </c>
      <c r="FH90" s="11">
        <f>IF(FH$2=$A90,0,IF(HLOOKUP(FH$2,Recipes!$H:$GI,'Production Calculator'!$A90+2,FALSE)=0,0,HLOOKUP(FH$2,Recipes!$H:$GI,'Production Calculator'!$A90+2,FALSE)*$AK90))+IF($AO90=FH$3,$AM90/VLOOKUP($AO90,Data!$A$50:$B$56,2,FALSE),0)</f>
        <v>0</v>
      </c>
      <c r="FI90" s="11">
        <f>IF(FI$2=$A90,0,IF(HLOOKUP(FI$2,Recipes!$H:$GI,'Production Calculator'!$A90+2,FALSE)=0,0,HLOOKUP(FI$2,Recipes!$H:$GI,'Production Calculator'!$A90+2,FALSE)*$AK90))+IF($AO90=FI$3,$AM90/VLOOKUP($AO90,Data!$A$50:$B$56,2,FALSE),0)</f>
        <v>0</v>
      </c>
      <c r="FJ90" s="11">
        <f>IF(FJ$2=$A90,0,IF(HLOOKUP(FJ$2,Recipes!$H:$GI,'Production Calculator'!$A90+2,FALSE)=0,0,HLOOKUP(FJ$2,Recipes!$H:$GI,'Production Calculator'!$A90+2,FALSE)*$AK90))+IF($AO90=FJ$3,$AM90/VLOOKUP($AO90,Data!$A$50:$B$56,2,FALSE),0)</f>
        <v>0</v>
      </c>
      <c r="FK90" s="11">
        <f>IF(FK$2=$A90,0,IF(HLOOKUP(FK$2,Recipes!$H:$GI,'Production Calculator'!$A90+2,FALSE)=0,0,HLOOKUP(FK$2,Recipes!$H:$GI,'Production Calculator'!$A90+2,FALSE)*$AK90))+IF($AO90=FK$3,$AM90/VLOOKUP($AO90,Data!$A$50:$B$56,2,FALSE),0)</f>
        <v>0</v>
      </c>
      <c r="FL90" s="11">
        <f>IF(FL$2=$A90,0,IF(HLOOKUP(FL$2,Recipes!$H:$GI,'Production Calculator'!$A90+2,FALSE)=0,0,HLOOKUP(FL$2,Recipes!$H:$GI,'Production Calculator'!$A90+2,FALSE)*$AK90))+IF($AO90=FL$3,$AM90/VLOOKUP($AO90,Data!$A$50:$B$56,2,FALSE),0)</f>
        <v>0</v>
      </c>
      <c r="FM90" s="11">
        <f>IF(FM$2=$A90,0,IF(HLOOKUP(FM$2,Recipes!$H:$GI,'Production Calculator'!$A90+2,FALSE)=0,0,HLOOKUP(FM$2,Recipes!$H:$GI,'Production Calculator'!$A90+2,FALSE)*$AK90))+IF($AO90=FM$3,$AM90/VLOOKUP($AO90,Data!$A$50:$B$56,2,FALSE),0)</f>
        <v>0</v>
      </c>
      <c r="FN90" s="11">
        <f>IF(FN$2=$A90,0,IF(HLOOKUP(FN$2,Recipes!$H:$GI,'Production Calculator'!$A90+2,FALSE)=0,0,HLOOKUP(FN$2,Recipes!$H:$GI,'Production Calculator'!$A90+2,FALSE)*$AK90))+IF($AO90=FN$3,$AM90/VLOOKUP($AO90,Data!$A$50:$B$56,2,FALSE),0)</f>
        <v>0</v>
      </c>
      <c r="FO90" s="11">
        <f>IF(FO$2=$A90,0,IF(HLOOKUP(FO$2,Recipes!$H:$GI,'Production Calculator'!$A90+2,FALSE)=0,0,HLOOKUP(FO$2,Recipes!$H:$GI,'Production Calculator'!$A90+2,FALSE)*$AK90))+IF($AO90=FO$3,$AM90/VLOOKUP($AO90,Data!$A$50:$B$56,2,FALSE),0)</f>
        <v>0</v>
      </c>
      <c r="FP90" s="11">
        <f>IF(FP$2=$A90,0,IF(HLOOKUP(FP$2,Recipes!$H:$GI,'Production Calculator'!$A90+2,FALSE)=0,0,HLOOKUP(FP$2,Recipes!$H:$GI,'Production Calculator'!$A90+2,FALSE)*$AK90))+IF($AO90=FP$3,$AM90/VLOOKUP($AO90,Data!$A$50:$B$56,2,FALSE),0)</f>
        <v>0</v>
      </c>
      <c r="FQ90" s="11">
        <f>IF(FQ$2=$A90,0,IF(HLOOKUP(FQ$2,Recipes!$H:$GI,'Production Calculator'!$A90+2,FALSE)=0,0,HLOOKUP(FQ$2,Recipes!$H:$GI,'Production Calculator'!$A90+2,FALSE)*$AK90))+IF($AO90=FQ$3,$AM90/VLOOKUP($AO90,Data!$A$50:$B$56,2,FALSE),0)</f>
        <v>0</v>
      </c>
      <c r="FR90" s="11">
        <f>IF(FR$2=$A90,0,IF(HLOOKUP(FR$2,Recipes!$H:$GI,'Production Calculator'!$A90+2,FALSE)=0,0,HLOOKUP(FR$2,Recipes!$H:$GI,'Production Calculator'!$A90+2,FALSE)*$AK90))+IF($AO90=FR$3,$AM90/VLOOKUP($AO90,Data!$A$50:$B$56,2,FALSE),0)</f>
        <v>0</v>
      </c>
      <c r="FS90" s="11">
        <f>IF(FS$2=$A90,0,IF(HLOOKUP(FS$2,Recipes!$H:$GI,'Production Calculator'!$A90+2,FALSE)=0,0,HLOOKUP(FS$2,Recipes!$H:$GI,'Production Calculator'!$A90+2,FALSE)*$AK90))+IF($AO90=FS$3,$AM90/VLOOKUP($AO90,Data!$A$50:$B$56,2,FALSE),0)</f>
        <v>0</v>
      </c>
      <c r="FT90" s="11">
        <f>IF(FT$2=$A90,0,IF(HLOOKUP(FT$2,Recipes!$H:$GI,'Production Calculator'!$A90+2,FALSE)=0,0,HLOOKUP(FT$2,Recipes!$H:$GI,'Production Calculator'!$A90+2,FALSE)*$AK90))+IF($AO90=FT$3,$AM90/VLOOKUP($AO90,Data!$A$50:$B$56,2,FALSE),0)</f>
        <v>0</v>
      </c>
      <c r="FU90" s="11">
        <f>IF(FU$2=$A90,0,IF(HLOOKUP(FU$2,Recipes!$H:$GI,'Production Calculator'!$A90+2,FALSE)=0,0,HLOOKUP(FU$2,Recipes!$H:$GI,'Production Calculator'!$A90+2,FALSE)*$AK90))+IF($AO90=FU$3,$AM90/VLOOKUP($AO90,Data!$A$50:$B$56,2,FALSE),0)</f>
        <v>0</v>
      </c>
      <c r="FV90" s="11">
        <f>IF(FV$2=$A90,0,IF(HLOOKUP(FV$2,Recipes!$H:$GI,'Production Calculator'!$A90+2,FALSE)=0,0,HLOOKUP(FV$2,Recipes!$H:$GI,'Production Calculator'!$A90+2,FALSE)*$AK90))+IF($AO90=FV$3,$AM90/VLOOKUP($AO90,Data!$A$50:$B$56,2,FALSE),0)</f>
        <v>0</v>
      </c>
      <c r="FW90" s="11">
        <f>IF(FW$2=$A90,0,IF(HLOOKUP(FW$2,Recipes!$H:$GI,'Production Calculator'!$A90+2,FALSE)=0,0,HLOOKUP(FW$2,Recipes!$H:$GI,'Production Calculator'!$A90+2,FALSE)*$AK90))+IF($AO90=FW$3,$AM90/VLOOKUP($AO90,Data!$A$50:$B$56,2,FALSE),0)</f>
        <v>0</v>
      </c>
      <c r="FX90" s="11">
        <f>IF(FX$2=$A90,0,IF(HLOOKUP(FX$2,Recipes!$H:$GI,'Production Calculator'!$A90+2,FALSE)=0,0,HLOOKUP(FX$2,Recipes!$H:$GI,'Production Calculator'!$A90+2,FALSE)*$AK90))+IF($AO90=FX$3,$AM90/VLOOKUP($AO90,Data!$A$50:$B$56,2,FALSE),0)</f>
        <v>0</v>
      </c>
      <c r="FY90" s="11">
        <f>IF(FY$2=$A90,0,IF(HLOOKUP(FY$2,Recipes!$H:$GI,'Production Calculator'!$A90+2,FALSE)=0,0,HLOOKUP(FY$2,Recipes!$H:$GI,'Production Calculator'!$A90+2,FALSE)*$AK90))+IF($AO90=FY$3,$AM90/VLOOKUP($AO90,Data!$A$50:$B$56,2,FALSE),0)</f>
        <v>0</v>
      </c>
      <c r="FZ90" s="11">
        <f>IF(FZ$2=$A90,0,IF(HLOOKUP(FZ$2,Recipes!$H:$GI,'Production Calculator'!$A90+2,FALSE)=0,0,HLOOKUP(FZ$2,Recipes!$H:$GI,'Production Calculator'!$A90+2,FALSE)*$AK90))+IF($AO90=FZ$3,$AM90/VLOOKUP($AO90,Data!$A$50:$B$56,2,FALSE),0)</f>
        <v>0</v>
      </c>
      <c r="GA90" s="11">
        <f>IF(GA$2=$A90,0,IF(HLOOKUP(GA$2,Recipes!$H:$GI,'Production Calculator'!$A90+2,FALSE)=0,0,HLOOKUP(GA$2,Recipes!$H:$GI,'Production Calculator'!$A90+2,FALSE)*$AK90))+IF($AO90=GA$3,$AM90/VLOOKUP($AO90,Data!$A$50:$B$56,2,FALSE),0)</f>
        <v>0</v>
      </c>
      <c r="GB90" s="11">
        <f>IF(GB$2=$A90,0,IF(HLOOKUP(GB$2,Recipes!$H:$GI,'Production Calculator'!$A90+2,FALSE)=0,0,HLOOKUP(GB$2,Recipes!$H:$GI,'Production Calculator'!$A90+2,FALSE)*$AK90))+IF($AO90=GB$3,$AM90/VLOOKUP($AO90,Data!$A$50:$B$56,2,FALSE),0)</f>
        <v>0</v>
      </c>
      <c r="GC90" s="11">
        <f>IF(GC$2=$A90,0,IF(HLOOKUP(GC$2,Recipes!$H:$GI,'Production Calculator'!$A90+2,FALSE)=0,0,HLOOKUP(GC$2,Recipes!$H:$GI,'Production Calculator'!$A90+2,FALSE)*$AK90))+IF($AO90=GC$3,$AM90/VLOOKUP($AO90,Data!$A$50:$B$56,2,FALSE),0)</f>
        <v>0</v>
      </c>
      <c r="GD90" s="11">
        <f>IF(GD$2=$A90,0,IF(HLOOKUP(GD$2,Recipes!$H:$GI,'Production Calculator'!$A90+2,FALSE)=0,0,HLOOKUP(GD$2,Recipes!$H:$GI,'Production Calculator'!$A90+2,FALSE)*$AK90))+IF($AO90=GD$3,$AM90/VLOOKUP($AO90,Data!$A$50:$B$56,2,FALSE),0)</f>
        <v>0</v>
      </c>
      <c r="GE90" s="11">
        <f>IF(GE$2=$A90,0,IF(HLOOKUP(GE$2,Recipes!$H:$GI,'Production Calculator'!$A90+2,FALSE)=0,0,HLOOKUP(GE$2,Recipes!$H:$GI,'Production Calculator'!$A90+2,FALSE)*$AK90))+IF($AO90=GE$3,$AM90/VLOOKUP($AO90,Data!$A$50:$B$56,2,FALSE),0)</f>
        <v>0</v>
      </c>
      <c r="GF90" s="11">
        <f>IF(GF$2=$A90,0,IF(HLOOKUP(GF$2,Recipes!$H:$GI,'Production Calculator'!$A90+2,FALSE)=0,0,HLOOKUP(GF$2,Recipes!$H:$GI,'Production Calculator'!$A90+2,FALSE)*$AK90))+IF($AO90=GF$3,$AM90/VLOOKUP($AO90,Data!$A$50:$B$56,2,FALSE),0)</f>
        <v>0</v>
      </c>
      <c r="GG90" s="11">
        <f>IF(GG$2=$A90,0,IF(HLOOKUP(GG$2,Recipes!$H:$GI,'Production Calculator'!$A90+2,FALSE)=0,0,HLOOKUP(GG$2,Recipes!$H:$GI,'Production Calculator'!$A90+2,FALSE)*$AK90))+IF($AO90=GG$3,$AM90/VLOOKUP($AO90,Data!$A$50:$B$56,2,FALSE),0)</f>
        <v>0</v>
      </c>
      <c r="GH90" s="11">
        <f>IF(GH$2=$A90,0,IF(HLOOKUP(GH$2,Recipes!$H:$GI,'Production Calculator'!$A90+2,FALSE)=0,0,HLOOKUP(GH$2,Recipes!$H:$GI,'Production Calculator'!$A90+2,FALSE)*$AK90))+IF($AO90=GH$3,$AM90/VLOOKUP($AO90,Data!$A$50:$B$56,2,FALSE),0)</f>
        <v>0</v>
      </c>
      <c r="GI90" s="11">
        <f>IF(GI$2=$A90,0,IF(HLOOKUP(GI$2,Recipes!$H:$GI,'Production Calculator'!$A90+2,FALSE)=0,0,HLOOKUP(GI$2,Recipes!$H:$GI,'Production Calculator'!$A90+2,FALSE)*$AK90))+IF($AO90=GI$3,$AM90/VLOOKUP($AO90,Data!$A$50:$B$56,2,FALSE),0)</f>
        <v>0</v>
      </c>
      <c r="GJ90" s="11">
        <f>IF(GJ$2=$A90,0,IF(HLOOKUP(GJ$2,Recipes!$H:$GI,'Production Calculator'!$A90+2,FALSE)=0,0,HLOOKUP(GJ$2,Recipes!$H:$GI,'Production Calculator'!$A90+2,FALSE)*$AK90))+IF($AO90=GJ$3,$AM90/VLOOKUP($AO90,Data!$A$50:$B$56,2,FALSE),0)</f>
        <v>0</v>
      </c>
      <c r="GK90" s="11">
        <f>IF(GK$2=$A90,0,IF(HLOOKUP(GK$2,Recipes!$H:$GI,'Production Calculator'!$A90+2,FALSE)=0,0,HLOOKUP(GK$2,Recipes!$H:$GI,'Production Calculator'!$A90+2,FALSE)*$AK90))+IF($AO90=GK$3,$AM90/VLOOKUP($AO90,Data!$A$50:$B$56,2,FALSE),0)</f>
        <v>0</v>
      </c>
      <c r="GL90" s="11">
        <f>IF(GL$2=$A90,0,IF(HLOOKUP(GL$2,Recipes!$H:$GI,'Production Calculator'!$A90+2,FALSE)=0,0,HLOOKUP(GL$2,Recipes!$H:$GI,'Production Calculator'!$A90+2,FALSE)*$AK90))+IF($AO90=GL$3,$AM90/VLOOKUP($AO90,Data!$A$50:$B$56,2,FALSE),0)</f>
        <v>0</v>
      </c>
      <c r="GM90" s="11">
        <f>IF(GM$2=$A90,0,IF(HLOOKUP(GM$2,Recipes!$H:$GI,'Production Calculator'!$A90+2,FALSE)=0,0,HLOOKUP(GM$2,Recipes!$H:$GI,'Production Calculator'!$A90+2,FALSE)*$AK90))+IF($AO90=GM$3,$AM90/VLOOKUP($AO90,Data!$A$50:$B$56,2,FALSE),0)</f>
        <v>0</v>
      </c>
      <c r="GN90" s="11">
        <f>IF(GN$2=$A90,0,IF(HLOOKUP(GN$2,Recipes!$H:$GI,'Production Calculator'!$A90+2,FALSE)=0,0,HLOOKUP(GN$2,Recipes!$H:$GI,'Production Calculator'!$A90+2,FALSE)*$AK90))+IF($AO90=GN$3,$AM90/VLOOKUP($AO90,Data!$A$50:$B$56,2,FALSE),0)</f>
        <v>0</v>
      </c>
      <c r="GO90" s="11">
        <f>IF(GO$2=$A90,0,IF(HLOOKUP(GO$2,Recipes!$H:$GI,'Production Calculator'!$A90+2,FALSE)=0,0,HLOOKUP(GO$2,Recipes!$H:$GI,'Production Calculator'!$A90+2,FALSE)*$AK90))+IF($AO90=GO$3,$AM90/VLOOKUP($AO90,Data!$A$50:$B$56,2,FALSE),0)</f>
        <v>0</v>
      </c>
      <c r="GP90" s="11">
        <f>IF(GP$2=$A90,0,IF(HLOOKUP(GP$2,Recipes!$H:$GI,'Production Calculator'!$A90+2,FALSE)=0,0,HLOOKUP(GP$2,Recipes!$H:$GI,'Production Calculator'!$A90+2,FALSE)*$AK90))+IF($AO90=GP$3,$AM90/VLOOKUP($AO90,Data!$A$50:$B$56,2,FALSE),0)</f>
        <v>0</v>
      </c>
      <c r="GQ90" s="11">
        <f>IF(GQ$2=$A90,0,IF(HLOOKUP(GQ$2,Recipes!$H:$GI,'Production Calculator'!$A90+2,FALSE)=0,0,HLOOKUP(GQ$2,Recipes!$H:$GI,'Production Calculator'!$A90+2,FALSE)*$AK90))+IF($AO90=GQ$3,$AM90/VLOOKUP($AO90,Data!$A$50:$B$56,2,FALSE),0)</f>
        <v>0</v>
      </c>
      <c r="GR90" s="11">
        <f>IF(GR$2=$A90,0,IF(HLOOKUP(GR$2,Recipes!$H:$GI,'Production Calculator'!$A90+2,FALSE)=0,0,HLOOKUP(GR$2,Recipes!$H:$GI,'Production Calculator'!$A90+2,FALSE)*$AK90))+IF($AO90=GR$3,$AM90/VLOOKUP($AO90,Data!$A$50:$B$56,2,FALSE),0)</f>
        <v>0</v>
      </c>
      <c r="GS90" s="11">
        <f>IF(GS$2=$A90,0,IF(HLOOKUP(GS$2,Recipes!$H:$GI,'Production Calculator'!$A90+2,FALSE)=0,0,HLOOKUP(GS$2,Recipes!$H:$GI,'Production Calculator'!$A90+2,FALSE)*$AK90))+IF($AO90=GS$3,$AM90/VLOOKUP($AO90,Data!$A$50:$B$56,2,FALSE),0)</f>
        <v>0</v>
      </c>
      <c r="GT90" s="11">
        <f>IF(GT$2=$A90,0,IF(HLOOKUP(GT$2,Recipes!$H:$GI,'Production Calculator'!$A90+2,FALSE)=0,0,HLOOKUP(GT$2,Recipes!$H:$GI,'Production Calculator'!$A90+2,FALSE)*$AK90))+IF($AO90=GT$3,$AM90/VLOOKUP($AO90,Data!$A$50:$B$56,2,FALSE),0)</f>
        <v>0</v>
      </c>
      <c r="GU90" s="11">
        <f>IF(GU$2=$A90,0,IF(HLOOKUP(GU$2,Recipes!$H:$GI,'Production Calculator'!$A90+2,FALSE)=0,0,HLOOKUP(GU$2,Recipes!$H:$GI,'Production Calculator'!$A90+2,FALSE)*$AK90))+IF($AO90=GU$3,$AM90/VLOOKUP($AO90,Data!$A$50:$B$56,2,FALSE),0)</f>
        <v>0</v>
      </c>
      <c r="GV90" s="11">
        <f>IF(GV$2=$A90,0,IF(HLOOKUP(GV$2,Recipes!$H:$GI,'Production Calculator'!$A90+2,FALSE)=0,0,HLOOKUP(GV$2,Recipes!$H:$GI,'Production Calculator'!$A90+2,FALSE)*$AK90))+IF($AO90=GV$3,$AM90/VLOOKUP($AO90,Data!$A$50:$B$56,2,FALSE),0)</f>
        <v>0</v>
      </c>
      <c r="GW90" s="11">
        <f>IF(GW$2=$A90,0,IF(HLOOKUP(GW$2,Recipes!$H:$GI,'Production Calculator'!$A90+2,FALSE)=0,0,HLOOKUP(GW$2,Recipes!$H:$GI,'Production Calculator'!$A90+2,FALSE)*$AK90))+IF($AO90=GW$3,$AM90/VLOOKUP($AO90,Data!$A$50:$B$56,2,FALSE),0)</f>
        <v>0</v>
      </c>
      <c r="GX90" s="11">
        <f>IF(GX$2=$A90,0,IF(HLOOKUP(GX$2,Recipes!$H:$GI,'Production Calculator'!$A90+2,FALSE)=0,0,HLOOKUP(GX$2,Recipes!$H:$GI,'Production Calculator'!$A90+2,FALSE)*$AK90))+IF($AO90=GX$3,$AM90/VLOOKUP($AO90,Data!$A$50:$B$56,2,FALSE),0)</f>
        <v>0</v>
      </c>
      <c r="GY90" s="11">
        <f>IF(GY$2=$A90,0,IF(HLOOKUP(GY$2,Recipes!$H:$GI,'Production Calculator'!$A90+2,FALSE)=0,0,HLOOKUP(GY$2,Recipes!$H:$GI,'Production Calculator'!$A90+2,FALSE)*$AK90))+IF($AO90=GY$3,$AM90/VLOOKUP($AO90,Data!$A$50:$B$56,2,FALSE),0)</f>
        <v>0</v>
      </c>
      <c r="GZ90" s="11">
        <f>IF(GZ$2=$A90,0,IF(HLOOKUP(GZ$2,Recipes!$H:$GI,'Production Calculator'!$A90+2,FALSE)=0,0,HLOOKUP(GZ$2,Recipes!$H:$GI,'Production Calculator'!$A90+2,FALSE)*$AK90))+IF($AO90=GZ$3,$AM90/VLOOKUP($AO90,Data!$A$50:$B$56,2,FALSE),0)</f>
        <v>0</v>
      </c>
      <c r="HA90" s="11">
        <f>IF(HA$2=$A90,0,IF(HLOOKUP(HA$2,Recipes!$H:$GI,'Production Calculator'!$A90+2,FALSE)=0,0,HLOOKUP(HA$2,Recipes!$H:$GI,'Production Calculator'!$A90+2,FALSE)*$AK90))+IF($AO90=HA$3,$AM90/VLOOKUP($AO90,Data!$A$50:$B$56,2,FALSE),0)</f>
        <v>0</v>
      </c>
      <c r="HB90" s="11">
        <f>IF(HB$2=$A90,0,IF(HLOOKUP(HB$2,Recipes!$H:$GI,'Production Calculator'!$A90+2,FALSE)=0,0,HLOOKUP(HB$2,Recipes!$H:$GI,'Production Calculator'!$A90+2,FALSE)*$AK90))+IF($AO90=HB$3,$AM90/VLOOKUP($AO90,Data!$A$50:$B$56,2,FALSE),0)</f>
        <v>0</v>
      </c>
      <c r="HC90" s="11">
        <f>IF(HC$2=$A90,0,IF(HLOOKUP(HC$2,Recipes!$H:$GI,'Production Calculator'!$A90+2,FALSE)=0,0,HLOOKUP(HC$2,Recipes!$H:$GI,'Production Calculator'!$A90+2,FALSE)*$AK90))+IF($AO90=HC$3,$AM90/VLOOKUP($AO90,Data!$A$50:$B$56,2,FALSE),0)</f>
        <v>0</v>
      </c>
      <c r="HD90" s="11">
        <f>IF(HD$2=$A90,0,IF(HLOOKUP(HD$2,Recipes!$H:$GI,'Production Calculator'!$A90+2,FALSE)=0,0,HLOOKUP(HD$2,Recipes!$H:$GI,'Production Calculator'!$A90+2,FALSE)*$AK90))+IF($AO90=HD$3,$AM90/VLOOKUP($AO90,Data!$A$50:$B$56,2,FALSE),0)</f>
        <v>0</v>
      </c>
      <c r="HE90" s="11">
        <f>IF(HE$2=$A90,0,IF(HLOOKUP(HE$2,Recipes!$H:$GI,'Production Calculator'!$A90+2,FALSE)=0,0,HLOOKUP(HE$2,Recipes!$H:$GI,'Production Calculator'!$A90+2,FALSE)*$AK90))+IF($AO90=HE$3,$AM90/VLOOKUP($AO90,Data!$A$50:$B$56,2,FALSE),0)</f>
        <v>0</v>
      </c>
      <c r="HF90" s="11">
        <f>IF(HF$2=$A90,0,IF(HLOOKUP(HF$2,Recipes!$H:$GI,'Production Calculator'!$A90+2,FALSE)=0,0,HLOOKUP(HF$2,Recipes!$H:$GI,'Production Calculator'!$A90+2,FALSE)*$AK90))+IF($AO90=HF$3,$AM90/VLOOKUP($AO90,Data!$A$50:$B$56,2,FALSE),0)</f>
        <v>0</v>
      </c>
      <c r="HG90" s="11">
        <f>IF(HG$2=$A90,0,IF(HLOOKUP(HG$2,Recipes!$H:$GI,'Production Calculator'!$A90+2,FALSE)=0,0,HLOOKUP(HG$2,Recipes!$H:$GI,'Production Calculator'!$A90+2,FALSE)*$AK90))+IF($AO90=HG$3,$AM90/VLOOKUP($AO90,Data!$A$50:$B$56,2,FALSE),0)</f>
        <v>0</v>
      </c>
      <c r="HH90" s="11">
        <f>IF(HH$2=$A90,0,IF(HLOOKUP(HH$2,Recipes!$H:$GI,'Production Calculator'!$A90+2,FALSE)=0,0,HLOOKUP(HH$2,Recipes!$H:$GI,'Production Calculator'!$A90+2,FALSE)*$AK90))+IF($AO90=HH$3,$AM90/VLOOKUP($AO90,Data!$A$50:$B$56,2,FALSE),0)</f>
        <v>0</v>
      </c>
      <c r="HI90" s="11">
        <f>IF(HI$2=$A90,0,IF(HLOOKUP(HI$2,Recipes!$H:$GI,'Production Calculator'!$A90+2,FALSE)=0,0,HLOOKUP(HI$2,Recipes!$H:$GI,'Production Calculator'!$A90+2,FALSE)*$AK90))+IF($AO90=HI$3,$AM90/VLOOKUP($AO90,Data!$A$50:$B$56,2,FALSE),0)</f>
        <v>0</v>
      </c>
      <c r="HJ90" s="11">
        <f>IF(HJ$2=$A90,0,IF(HLOOKUP(HJ$2,Recipes!$H:$GI,'Production Calculator'!$A90+2,FALSE)=0,0,HLOOKUP(HJ$2,Recipes!$H:$GI,'Production Calculator'!$A90+2,FALSE)*$AK90))+IF($AO90=HJ$3,$AM90/VLOOKUP($AO90,Data!$A$50:$B$56,2,FALSE),0)</f>
        <v>0</v>
      </c>
      <c r="HK90" s="11">
        <f>IF(HK$2=$A90,0,IF(HLOOKUP(HK$2,Recipes!$H:$GI,'Production Calculator'!$A90+2,FALSE)=0,0,HLOOKUP(HK$2,Recipes!$H:$GI,'Production Calculator'!$A90+2,FALSE)*$AK90))+IF($AO90=HK$3,$AM90/VLOOKUP($AO90,Data!$A$50:$B$56,2,FALSE),0)</f>
        <v>0</v>
      </c>
      <c r="HL90" s="11">
        <f>IF(HL$2=$A90,0,IF(HLOOKUP(HL$2,Recipes!$H:$GI,'Production Calculator'!$A90+2,FALSE)=0,0,HLOOKUP(HL$2,Recipes!$H:$GI,'Production Calculator'!$A90+2,FALSE)*$AK90))+IF($AO90=HL$3,$AM90/VLOOKUP($AO90,Data!$A$50:$B$56,2,FALSE),0)</f>
        <v>0</v>
      </c>
      <c r="HM90" s="11">
        <f>IF(HM$2=$A90,0,IF(HLOOKUP(HM$2,Recipes!$H:$GI,'Production Calculator'!$A90+2,FALSE)=0,0,HLOOKUP(HM$2,Recipes!$H:$GI,'Production Calculator'!$A90+2,FALSE)*$AK90))+IF($AO90=HM$3,$AM90/VLOOKUP($AO90,Data!$A$50:$B$56,2,FALSE),0)</f>
        <v>0</v>
      </c>
      <c r="HN90" s="11">
        <f>IF(HN$2=$A90,0,IF(HLOOKUP(HN$2,Recipes!$H:$GI,'Production Calculator'!$A90+2,FALSE)=0,0,HLOOKUP(HN$2,Recipes!$H:$GI,'Production Calculator'!$A90+2,FALSE)*$AK90))+IF($AO90=HN$3,$AM90/VLOOKUP($AO90,Data!$A$50:$B$56,2,FALSE),0)</f>
        <v>0</v>
      </c>
      <c r="HO90" s="11">
        <f>IF(HO$2=$A90,0,IF(HLOOKUP(HO$2,Recipes!$H:$GI,'Production Calculator'!$A90+2,FALSE)=0,0,HLOOKUP(HO$2,Recipes!$H:$GI,'Production Calculator'!$A90+2,FALSE)*$AK90))+IF($AO90=HO$3,$AM90/VLOOKUP($AO90,Data!$A$50:$B$56,2,FALSE),0)</f>
        <v>0</v>
      </c>
      <c r="HP90" s="11">
        <f>IF(HP$2=$A90,0,IF(HLOOKUP(HP$2,Recipes!$H:$GI,'Production Calculator'!$A90+2,FALSE)=0,0,HLOOKUP(HP$2,Recipes!$H:$GI,'Production Calculator'!$A90+2,FALSE)*$AK90))+IF($AO90=HP$3,$AM90/VLOOKUP($AO90,Data!$A$50:$B$56,2,FALSE),0)</f>
        <v>0</v>
      </c>
      <c r="HQ90" s="11">
        <f>IF(HQ$2=$A90,0,IF(HLOOKUP(HQ$2,Recipes!$H:$GI,'Production Calculator'!$A90+2,FALSE)=0,0,HLOOKUP(HQ$2,Recipes!$H:$GI,'Production Calculator'!$A90+2,FALSE)*$AK90))+IF($AO90=HQ$3,$AM90/VLOOKUP($AO90,Data!$A$50:$B$56,2,FALSE),0)</f>
        <v>0</v>
      </c>
      <c r="HR90" s="11">
        <f>IF(HR$2=$A90,0,IF(HLOOKUP(HR$2,Recipes!$H:$GI,'Production Calculator'!$A90+2,FALSE)=0,0,HLOOKUP(HR$2,Recipes!$H:$GI,'Production Calculator'!$A90+2,FALSE)*$AK90))+IF($AO90=HR$3,$AM90/VLOOKUP($AO90,Data!$A$50:$B$56,2,FALSE),0)</f>
        <v>0</v>
      </c>
      <c r="HS90" s="121"/>
    </row>
    <row r="91" spans="1:227" x14ac:dyDescent="0.45">
      <c r="A91">
        <v>68</v>
      </c>
      <c r="B91" s="107" t="str">
        <f>VLOOKUP(A91,Recipes!A:B,2)</f>
        <v>Express splitter</v>
      </c>
      <c r="C91" s="128">
        <v>0</v>
      </c>
      <c r="D91" s="108">
        <f t="shared" ref="D91:D121" si="191">HLOOKUP(A91,$AQ$2:$HR$202,$A$202-1,FALSE)+C91</f>
        <v>0</v>
      </c>
      <c r="E91" s="127" t="s">
        <v>1</v>
      </c>
      <c r="F91" s="109">
        <f>VLOOKUP(A91,Recipes!$A$3:$G$186,6,FALSE)</f>
        <v>4</v>
      </c>
      <c r="G91" s="109">
        <f>VLOOKUP(A91,Recipes!$A$3:$G$186,7,FALSE)</f>
        <v>1</v>
      </c>
      <c r="H91" s="110">
        <f t="shared" si="167"/>
        <v>0</v>
      </c>
      <c r="I91" s="109">
        <f>VLOOKUP(E91,Data!$A$2:$C$26,3, FALSE)</f>
        <v>4</v>
      </c>
      <c r="J91" s="108">
        <v>0</v>
      </c>
      <c r="K91" s="108">
        <v>0</v>
      </c>
      <c r="L91" s="108">
        <v>0</v>
      </c>
      <c r="M91" s="150">
        <v>0</v>
      </c>
      <c r="N91" s="150">
        <v>0</v>
      </c>
      <c r="O91" s="150">
        <v>0</v>
      </c>
      <c r="P91" s="151">
        <v>0</v>
      </c>
      <c r="Q91" s="151">
        <v>0</v>
      </c>
      <c r="R91" s="151">
        <v>0</v>
      </c>
      <c r="S91">
        <f t="shared" si="182"/>
        <v>0</v>
      </c>
      <c r="T91">
        <f t="shared" si="183"/>
        <v>0</v>
      </c>
      <c r="U91">
        <f t="shared" si="184"/>
        <v>0</v>
      </c>
      <c r="V91">
        <f t="shared" si="185"/>
        <v>0</v>
      </c>
      <c r="W91">
        <f t="shared" si="186"/>
        <v>0</v>
      </c>
      <c r="X91">
        <f t="shared" si="187"/>
        <v>0</v>
      </c>
      <c r="Y91">
        <f t="shared" si="188"/>
        <v>0</v>
      </c>
      <c r="Z91">
        <f t="shared" si="189"/>
        <v>0</v>
      </c>
      <c r="AA91">
        <f t="shared" si="190"/>
        <v>0</v>
      </c>
      <c r="AB91" s="111">
        <f>VLOOKUP($A91,Recipes!$A:$G,4)</f>
        <v>2</v>
      </c>
      <c r="AC91" s="111">
        <f>VLOOKUP($A91,Recipes!$A:$G,5)</f>
        <v>1</v>
      </c>
      <c r="AD91" s="111">
        <f t="shared" si="177"/>
        <v>0.5</v>
      </c>
      <c r="AE91" s="111">
        <f>VLOOKUP(E91,Data!$A$2:$F$26,5,FALSE)</f>
        <v>0</v>
      </c>
      <c r="AF91" s="111">
        <f>VLOOKUP(E91,Data!$A$2:$F$26,4,FALSE)</f>
        <v>210</v>
      </c>
      <c r="AG91" s="111">
        <f>VLOOKUP(E91,Data!$A$2:$B$26,2, FALSE)</f>
        <v>1.25</v>
      </c>
      <c r="AH91" s="111">
        <f>1+VLOOKUP($J$3,Data!$A$40:$D$48,2,FALSE)*$J91+VLOOKUP($K$3,Data!$A$40:$D$48,2,FALSE)*$K91+VLOOKUP($L$3,Data!$A$40:$D$48,2,FALSE)*$L91+VLOOKUP($M$3,Data!$A$40:$D$48,2,FALSE)*$M91+VLOOKUP($N$3,Data!$A$40:$D$48,2,FALSE)*$N91+VLOOKUP($O$3,Data!$A$40:$D$48,2,FALSE)*$O91+VLOOKUP($P$3,Data!$A$40:$D$48,2,FALSE)*$P91+VLOOKUP($Q$3,Data!$A$40:$D$48,2,FALSE)*$Q91+VLOOKUP($R$3,Data!$A$40:$D$48,2,FALSE)*$R91</f>
        <v>1</v>
      </c>
      <c r="AI91" s="111">
        <f>MAX(1+VLOOKUP($J$3,Data!$A$40:$D$48,3,FALSE)*$J91+VLOOKUP($K$3,Data!$A$40:$D$48,3,FALSE)*$K91+VLOOKUP($L$3,Data!$A$40:$D$48,3,FALSE)*$L91+VLOOKUP($M$3,Data!$A$40:$D$48,3,FALSE)*$M91+VLOOKUP($N$3,Data!$A$40:$D$48,3,FALSE)*$N91+VLOOKUP($O$3,Data!$A$40:$D$48,3,FALSE)*$O91+VLOOKUP($P$3,Data!$A$40:$D$48,3,FALSE)*$P91+VLOOKUP($Q$3,Data!$A$40:$D$48,3,FALSE)*$Q91+VLOOKUP($R$3,Data!$A$40:$D$48,3,FALSE)*$R91,0)</f>
        <v>1</v>
      </c>
      <c r="AJ91" s="111">
        <f>MAX(1-(VLOOKUP($J$3,Data!$A$40:$D$48,4,FALSE)*$J91+VLOOKUP($K$3,Data!$A$40:$D$48,4,FALSE)*$K91+VLOOKUP($L$3,Data!$A$40:$D$48,4,FALSE)*$L91+VLOOKUP($M$3,Data!$A$40:$D$48,4,FALSE)*$M91+VLOOKUP($N$3,Data!$A$40:$D$48,4,FALSE)*$N91+VLOOKUP($O$3,Data!$A$40:$D$48,4,FALSE)*$O91+VLOOKUP($P$3,Data!$A$40:$D$48,4,FALSE)*$P91+VLOOKUP($Q$3,Data!$A$40:$D$48,4,FALSE)*$Q91+VLOOKUP($R$3,Data!$A$40:$D$48,4,FALSE)*$R91),0.2)</f>
        <v>1</v>
      </c>
      <c r="AK91" s="112">
        <f t="shared" si="178"/>
        <v>0</v>
      </c>
      <c r="AL91" s="111">
        <f t="shared" si="179"/>
        <v>0.625</v>
      </c>
      <c r="AM91" s="111">
        <f t="shared" si="180"/>
        <v>0</v>
      </c>
      <c r="AN91" s="111">
        <f t="shared" si="181"/>
        <v>0</v>
      </c>
      <c r="AO91" s="131" t="s">
        <v>298</v>
      </c>
      <c r="AP91" s="11"/>
      <c r="AQ91" s="11">
        <f>IF(AQ$2=$A91,0,IF(HLOOKUP(AQ$2,Recipes!$H:$GI,'Production Calculator'!$A91+2,FALSE)=0,0,HLOOKUP(AQ$2,Recipes!$H:$GI,'Production Calculator'!$A91+2,FALSE)*$AK91))+IF($AO91=AQ$3,$AM91/VLOOKUP($AO91,Data!$A$50:$B$56,2,FALSE),0)</f>
        <v>0</v>
      </c>
      <c r="AR91" s="11">
        <f>IF(AR$2=$A91,0,IF(HLOOKUP(AR$2,Recipes!$H:$GI,'Production Calculator'!$A91+2,FALSE)=0,0,HLOOKUP(AR$2,Recipes!$H:$GI,'Production Calculator'!$A91+2,FALSE)*$AK91))+IF($AO91=AR$3,$AM91/VLOOKUP($AO91,Data!$A$50:$B$56,2,FALSE),0)</f>
        <v>0</v>
      </c>
      <c r="AS91" s="11">
        <f>IF(AS$2=$A91,0,IF(HLOOKUP(AS$2,Recipes!$H:$GI,'Production Calculator'!$A91+2,FALSE)=0,0,HLOOKUP(AS$2,Recipes!$H:$GI,'Production Calculator'!$A91+2,FALSE)*$AK91))+IF($AO91=AS$3,$AM91/VLOOKUP($AO91,Data!$A$50:$B$56,2,FALSE),0)</f>
        <v>0</v>
      </c>
      <c r="AT91" s="11">
        <f>IF(AT$2=$A91,0,IF(HLOOKUP(AT$2,Recipes!$H:$GI,'Production Calculator'!$A91+2,FALSE)=0,0,HLOOKUP(AT$2,Recipes!$H:$GI,'Production Calculator'!$A91+2,FALSE)*$AK91))+IF($AO91=AT$3,$AM91/VLOOKUP($AO91,Data!$A$50:$B$56,2,FALSE),0)</f>
        <v>0</v>
      </c>
      <c r="AU91" s="11">
        <f>IF(AU$2=$A91,0,IF(HLOOKUP(AU$2,Recipes!$H:$GI,'Production Calculator'!$A91+2,FALSE)=0,0,HLOOKUP(AU$2,Recipes!$H:$GI,'Production Calculator'!$A91+2,FALSE)*$AK91))+IF($AO91=AU$3,$AM91/VLOOKUP($AO91,Data!$A$50:$B$56,2,FALSE),0)</f>
        <v>0</v>
      </c>
      <c r="AV91" s="11">
        <f>IF(AV$2=$A91,0,IF(HLOOKUP(AV$2,Recipes!$H:$GI,'Production Calculator'!$A91+2,FALSE)=0,0,HLOOKUP(AV$2,Recipes!$H:$GI,'Production Calculator'!$A91+2,FALSE)*$AK91))+IF($AO91=AV$3,$AM91/VLOOKUP($AO91,Data!$A$50:$B$56,2,FALSE),0)</f>
        <v>0</v>
      </c>
      <c r="AW91" s="11">
        <f>IF(AW$2=$A91,0,IF(HLOOKUP(AW$2,Recipes!$H:$GI,'Production Calculator'!$A91+2,FALSE)=0,0,HLOOKUP(AW$2,Recipes!$H:$GI,'Production Calculator'!$A91+2,FALSE)*$AK91))+IF($AO91=AW$3,$AM91/VLOOKUP($AO91,Data!$A$50:$B$56,2,FALSE),0)</f>
        <v>0</v>
      </c>
      <c r="AX91" s="11">
        <f>IF(AX$2=$A91,0,IF(HLOOKUP(AX$2,Recipes!$H:$GI,'Production Calculator'!$A91+2,FALSE)=0,0,HLOOKUP(AX$2,Recipes!$H:$GI,'Production Calculator'!$A91+2,FALSE)*$AK91))+IF($AO91=AX$3,$AM91/VLOOKUP($AO91,Data!$A$50:$B$56,2,FALSE),0)</f>
        <v>0</v>
      </c>
      <c r="AY91" s="11">
        <f>IF(AY$2=$A91,0,IF(HLOOKUP(AY$2,Recipes!$H:$GI,'Production Calculator'!$A91+2,FALSE)=0,0,HLOOKUP(AY$2,Recipes!$H:$GI,'Production Calculator'!$A91+2,FALSE)*$AK91))+IF($AO91=AY$3,$AM91/VLOOKUP($AO91,Data!$A$50:$B$56,2,FALSE),0)</f>
        <v>0</v>
      </c>
      <c r="AZ91" s="11">
        <f>IF(AZ$2=$A91,0,IF(HLOOKUP(AZ$2,Recipes!$H:$GI,'Production Calculator'!$A91+2,FALSE)=0,0,HLOOKUP(AZ$2,Recipes!$H:$GI,'Production Calculator'!$A91+2,FALSE)*$AK91))+IF($AO91=AZ$3,$AM91/VLOOKUP($AO91,Data!$A$50:$B$56,2,FALSE),0)</f>
        <v>0</v>
      </c>
      <c r="BA91" s="11">
        <f>IF(BA$2=$A91,0,IF(HLOOKUP(BA$2,Recipes!$H:$GI,'Production Calculator'!$A91+2,FALSE)=0,0,HLOOKUP(BA$2,Recipes!$H:$GI,'Production Calculator'!$A91+2,FALSE)*$AK91))+IF($AO91=BA$3,$AM91/VLOOKUP($AO91,Data!$A$50:$B$56,2,FALSE),0)</f>
        <v>0</v>
      </c>
      <c r="BB91" s="11">
        <f>IF(BB$2=$A91,0,IF(HLOOKUP(BB$2,Recipes!$H:$GI,'Production Calculator'!$A91+2,FALSE)=0,0,HLOOKUP(BB$2,Recipes!$H:$GI,'Production Calculator'!$A91+2,FALSE)*$AK91))+IF($AO91=BB$3,$AM91/VLOOKUP($AO91,Data!$A$50:$B$56,2,FALSE),0)</f>
        <v>0</v>
      </c>
      <c r="BC91" s="11">
        <f>IF(BC$2=$A91,0,IF(HLOOKUP(BC$2,Recipes!$H:$GI,'Production Calculator'!$A91+2,FALSE)=0,0,HLOOKUP(BC$2,Recipes!$H:$GI,'Production Calculator'!$A91+2,FALSE)*$AK91))+IF($AO91=BC$3,$AM91/VLOOKUP($AO91,Data!$A$50:$B$56,2,FALSE),0)</f>
        <v>0</v>
      </c>
      <c r="BD91" s="11">
        <f>IF(BD$2=$A91,0,IF(HLOOKUP(BD$2,Recipes!$H:$GI,'Production Calculator'!$A91+2,FALSE)=0,0,HLOOKUP(BD$2,Recipes!$H:$GI,'Production Calculator'!$A91+2,FALSE)*$AK91))+IF($AO91=BD$3,$AM91/VLOOKUP($AO91,Data!$A$50:$B$56,2,FALSE),0)</f>
        <v>0</v>
      </c>
      <c r="BE91" s="11">
        <f>IF(BE$2=$A91,0,IF(HLOOKUP(BE$2,Recipes!$H:$GI,'Production Calculator'!$A91+2,FALSE)=0,0,HLOOKUP(BE$2,Recipes!$H:$GI,'Production Calculator'!$A91+2,FALSE)*$AK91))+IF($AO91=BE$3,$AM91/VLOOKUP($AO91,Data!$A$50:$B$56,2,FALSE),0)</f>
        <v>0</v>
      </c>
      <c r="BF91" s="11">
        <f>IF(BF$2=$A91,0,IF(HLOOKUP(BF$2,Recipes!$H:$GI,'Production Calculator'!$A91+2,FALSE)=0,0,HLOOKUP(BF$2,Recipes!$H:$GI,'Production Calculator'!$A91+2,FALSE)*$AK91))+IF($AO91=BF$3,$AM91/VLOOKUP($AO91,Data!$A$50:$B$56,2,FALSE),0)</f>
        <v>0</v>
      </c>
      <c r="BG91" s="11">
        <f>IF(BG$2=$A91,0,IF(HLOOKUP(BG$2,Recipes!$H:$GI,'Production Calculator'!$A91+2,FALSE)=0,0,HLOOKUP(BG$2,Recipes!$H:$GI,'Production Calculator'!$A91+2,FALSE)*$AK91))+IF($AO91=BG$3,$AM91/VLOOKUP($AO91,Data!$A$50:$B$56,2,FALSE),0)</f>
        <v>0</v>
      </c>
      <c r="BH91" s="11">
        <f>IF(BH$2=$A91,0,IF(HLOOKUP(BH$2,Recipes!$H:$GI,'Production Calculator'!$A91+2,FALSE)=0,0,HLOOKUP(BH$2,Recipes!$H:$GI,'Production Calculator'!$A91+2,FALSE)*$AK91))+IF($AO91=BH$3,$AM91/VLOOKUP($AO91,Data!$A$50:$B$56,2,FALSE),0)</f>
        <v>0</v>
      </c>
      <c r="BI91" s="11">
        <f>IF(BI$2=$A91,0,IF(HLOOKUP(BI$2,Recipes!$H:$GI,'Production Calculator'!$A91+2,FALSE)=0,0,HLOOKUP(BI$2,Recipes!$H:$GI,'Production Calculator'!$A91+2,FALSE)*$AK91))+IF($AO91=BI$3,$AM91/VLOOKUP($AO91,Data!$A$50:$B$56,2,FALSE),0)</f>
        <v>0</v>
      </c>
      <c r="BJ91" s="11">
        <f>IF(BJ$2=$A91,0,IF(HLOOKUP(BJ$2,Recipes!$H:$GI,'Production Calculator'!$A91+2,FALSE)=0,0,HLOOKUP(BJ$2,Recipes!$H:$GI,'Production Calculator'!$A91+2,FALSE)*$AK91))+IF($AO91=BJ$3,$AM91/VLOOKUP($AO91,Data!$A$50:$B$56,2,FALSE),0)</f>
        <v>0</v>
      </c>
      <c r="BK91" s="11">
        <f>IF(BK$2=$A91,0,IF(HLOOKUP(BK$2,Recipes!$H:$GI,'Production Calculator'!$A91+2,FALSE)=0,0,HLOOKUP(BK$2,Recipes!$H:$GI,'Production Calculator'!$A91+2,FALSE)*$AK91))+IF($AO91=BK$3,$AM91/VLOOKUP($AO91,Data!$A$50:$B$56,2,FALSE),0)</f>
        <v>0</v>
      </c>
      <c r="BL91" s="11">
        <f>IF(BL$2=$A91,0,IF(HLOOKUP(BL$2,Recipes!$H:$GI,'Production Calculator'!$A91+2,FALSE)=0,0,HLOOKUP(BL$2,Recipes!$H:$GI,'Production Calculator'!$A91+2,FALSE)*$AK91))+IF($AO91=BL$3,$AM91/VLOOKUP($AO91,Data!$A$50:$B$56,2,FALSE),0)</f>
        <v>0</v>
      </c>
      <c r="BM91" s="11">
        <f>IF(BM$2=$A91,0,IF(HLOOKUP(BM$2,Recipes!$H:$GI,'Production Calculator'!$A91+2,FALSE)=0,0,HLOOKUP(BM$2,Recipes!$H:$GI,'Production Calculator'!$A91+2,FALSE)*$AK91))+IF($AO91=BM$3,$AM91/VLOOKUP($AO91,Data!$A$50:$B$56,2,FALSE),0)</f>
        <v>0</v>
      </c>
      <c r="BN91" s="11">
        <f>IF(BN$2=$A91,0,IF(HLOOKUP(BN$2,Recipes!$H:$GI,'Production Calculator'!$A91+2,FALSE)=0,0,HLOOKUP(BN$2,Recipes!$H:$GI,'Production Calculator'!$A91+2,FALSE)*$AK91))+IF($AO91=BN$3,$AM91/VLOOKUP($AO91,Data!$A$50:$B$56,2,FALSE),0)</f>
        <v>0</v>
      </c>
      <c r="BO91" s="11">
        <f>IF(BO$2=$A91,0,IF(HLOOKUP(BO$2,Recipes!$H:$GI,'Production Calculator'!$A91+2,FALSE)=0,0,HLOOKUP(BO$2,Recipes!$H:$GI,'Production Calculator'!$A91+2,FALSE)*$AK91))+IF($AO91=BO$3,$AM91/VLOOKUP($AO91,Data!$A$50:$B$56,2,FALSE),0)</f>
        <v>0</v>
      </c>
      <c r="BP91" s="11">
        <f>IF(BP$2=$A91,0,IF(HLOOKUP(BP$2,Recipes!$H:$GI,'Production Calculator'!$A91+2,FALSE)=0,0,HLOOKUP(BP$2,Recipes!$H:$GI,'Production Calculator'!$A91+2,FALSE)*$AK91))+IF($AO91=BP$3,$AM91/VLOOKUP($AO91,Data!$A$50:$B$56,2,FALSE),0)</f>
        <v>0</v>
      </c>
      <c r="BQ91" s="11">
        <f>IF(BQ$2=$A91,0,IF(HLOOKUP(BQ$2,Recipes!$H:$GI,'Production Calculator'!$A91+2,FALSE)=0,0,HLOOKUP(BQ$2,Recipes!$H:$GI,'Production Calculator'!$A91+2,FALSE)*$AK91))+IF($AO91=BQ$3,$AM91/VLOOKUP($AO91,Data!$A$50:$B$56,2,FALSE),0)</f>
        <v>0</v>
      </c>
      <c r="BR91" s="11">
        <f>IF(BR$2=$A91,0,IF(HLOOKUP(BR$2,Recipes!$H:$GI,'Production Calculator'!$A91+2,FALSE)=0,0,HLOOKUP(BR$2,Recipes!$H:$GI,'Production Calculator'!$A91+2,FALSE)*$AK91))+IF($AO91=BR$3,$AM91/VLOOKUP($AO91,Data!$A$50:$B$56,2,FALSE),0)</f>
        <v>0</v>
      </c>
      <c r="BS91" s="11">
        <f>IF(BS$2=$A91,0,IF(HLOOKUP(BS$2,Recipes!$H:$GI,'Production Calculator'!$A91+2,FALSE)=0,0,HLOOKUP(BS$2,Recipes!$H:$GI,'Production Calculator'!$A91+2,FALSE)*$AK91))+IF($AO91=BS$3,$AM91/VLOOKUP($AO91,Data!$A$50:$B$56,2,FALSE),0)</f>
        <v>0</v>
      </c>
      <c r="BT91" s="11">
        <f>IF(BT$2=$A91,0,IF(HLOOKUP(BT$2,Recipes!$H:$GI,'Production Calculator'!$A91+2,FALSE)=0,0,HLOOKUP(BT$2,Recipes!$H:$GI,'Production Calculator'!$A91+2,FALSE)*$AK91))+IF($AO91=BT$3,$AM91/VLOOKUP($AO91,Data!$A$50:$B$56,2,FALSE),0)</f>
        <v>0</v>
      </c>
      <c r="BU91" s="11">
        <f>IF(BU$2=$A91,0,IF(HLOOKUP(BU$2,Recipes!$H:$GI,'Production Calculator'!$A91+2,FALSE)=0,0,HLOOKUP(BU$2,Recipes!$H:$GI,'Production Calculator'!$A91+2,FALSE)*$AK91))+IF($AO91=BU$3,$AM91/VLOOKUP($AO91,Data!$A$50:$B$56,2,FALSE),0)</f>
        <v>0</v>
      </c>
      <c r="BV91" s="11">
        <f>IF(BV$2=$A91,0,IF(HLOOKUP(BV$2,Recipes!$H:$GI,'Production Calculator'!$A91+2,FALSE)=0,0,HLOOKUP(BV$2,Recipes!$H:$GI,'Production Calculator'!$A91+2,FALSE)*$AK91))+IF($AO91=BV$3,$AM91/VLOOKUP($AO91,Data!$A$50:$B$56,2,FALSE),0)</f>
        <v>0</v>
      </c>
      <c r="BW91" s="11">
        <f>IF(BW$2=$A91,0,IF(HLOOKUP(BW$2,Recipes!$H:$GI,'Production Calculator'!$A91+2,FALSE)=0,0,HLOOKUP(BW$2,Recipes!$H:$GI,'Production Calculator'!$A91+2,FALSE)*$AK91))+IF($AO91=BW$3,$AM91/VLOOKUP($AO91,Data!$A$50:$B$56,2,FALSE),0)</f>
        <v>0</v>
      </c>
      <c r="BX91" s="11">
        <f>IF(BX$2=$A91,0,IF(HLOOKUP(BX$2,Recipes!$H:$GI,'Production Calculator'!$A91+2,FALSE)=0,0,HLOOKUP(BX$2,Recipes!$H:$GI,'Production Calculator'!$A91+2,FALSE)*$AK91))+IF($AO91=BX$3,$AM91/VLOOKUP($AO91,Data!$A$50:$B$56,2,FALSE),0)</f>
        <v>0</v>
      </c>
      <c r="BY91" s="11">
        <f>IF(BY$2=$A91,0,IF(HLOOKUP(BY$2,Recipes!$H:$GI,'Production Calculator'!$A91+2,FALSE)=0,0,HLOOKUP(BY$2,Recipes!$H:$GI,'Production Calculator'!$A91+2,FALSE)*$AK91))+IF($AO91=BY$3,$AM91/VLOOKUP($AO91,Data!$A$50:$B$56,2,FALSE),0)</f>
        <v>0</v>
      </c>
      <c r="BZ91" s="11">
        <f>IF(BZ$2=$A91,0,IF(HLOOKUP(BZ$2,Recipes!$H:$GI,'Production Calculator'!$A91+2,FALSE)=0,0,HLOOKUP(BZ$2,Recipes!$H:$GI,'Production Calculator'!$A91+2,FALSE)*$AK91))+IF($AO91=BZ$3,$AM91/VLOOKUP($AO91,Data!$A$50:$B$56,2,FALSE),0)</f>
        <v>0</v>
      </c>
      <c r="CA91" s="11">
        <f>IF(CA$2=$A91,0,IF(HLOOKUP(CA$2,Recipes!$H:$GI,'Production Calculator'!$A91+2,FALSE)=0,0,HLOOKUP(CA$2,Recipes!$H:$GI,'Production Calculator'!$A91+2,FALSE)*$AK91))+IF($AO91=CA$3,$AM91/VLOOKUP($AO91,Data!$A$50:$B$56,2,FALSE),0)</f>
        <v>0</v>
      </c>
      <c r="CB91" s="11">
        <f>IF(CB$2=$A91,0,IF(HLOOKUP(CB$2,Recipes!$H:$GI,'Production Calculator'!$A91+2,FALSE)=0,0,HLOOKUP(CB$2,Recipes!$H:$GI,'Production Calculator'!$A91+2,FALSE)*$AK91))+IF($AO91=CB$3,$AM91/VLOOKUP($AO91,Data!$A$50:$B$56,2,FALSE),0)</f>
        <v>0</v>
      </c>
      <c r="CC91" s="11">
        <f>IF(CC$2=$A91,0,IF(HLOOKUP(CC$2,Recipes!$H:$GI,'Production Calculator'!$A91+2,FALSE)=0,0,HLOOKUP(CC$2,Recipes!$H:$GI,'Production Calculator'!$A91+2,FALSE)*$AK91))+IF($AO91=CC$3,$AM91/VLOOKUP($AO91,Data!$A$50:$B$56,2,FALSE),0)</f>
        <v>0</v>
      </c>
      <c r="CD91" s="11">
        <f>IF(CD$2=$A91,0,IF(HLOOKUP(CD$2,Recipes!$H:$GI,'Production Calculator'!$A91+2,FALSE)=0,0,HLOOKUP(CD$2,Recipes!$H:$GI,'Production Calculator'!$A91+2,FALSE)*$AK91))+IF($AO91=CD$3,$AM91/VLOOKUP($AO91,Data!$A$50:$B$56,2,FALSE),0)</f>
        <v>0</v>
      </c>
      <c r="CE91" s="11">
        <f>IF(CE$2=$A91,0,IF(HLOOKUP(CE$2,Recipes!$H:$GI,'Production Calculator'!$A91+2,FALSE)=0,0,HLOOKUP(CE$2,Recipes!$H:$GI,'Production Calculator'!$A91+2,FALSE)*$AK91))+IF($AO91=CE$3,$AM91/VLOOKUP($AO91,Data!$A$50:$B$56,2,FALSE),0)</f>
        <v>0</v>
      </c>
      <c r="CF91" s="11">
        <f>IF(CF$2=$A91,0,IF(HLOOKUP(CF$2,Recipes!$H:$GI,'Production Calculator'!$A91+2,FALSE)=0,0,HLOOKUP(CF$2,Recipes!$H:$GI,'Production Calculator'!$A91+2,FALSE)*$AK91))+IF($AO91=CF$3,$AM91/VLOOKUP($AO91,Data!$A$50:$B$56,2,FALSE),0)</f>
        <v>0</v>
      </c>
      <c r="CG91" s="11">
        <f>IF(CG$2=$A91,0,IF(HLOOKUP(CG$2,Recipes!$H:$GI,'Production Calculator'!$A91+2,FALSE)=0,0,HLOOKUP(CG$2,Recipes!$H:$GI,'Production Calculator'!$A91+2,FALSE)*$AK91))+IF($AO91=CG$3,$AM91/VLOOKUP($AO91,Data!$A$50:$B$56,2,FALSE),0)</f>
        <v>0</v>
      </c>
      <c r="CH91" s="11">
        <f>IF(CH$2=$A91,0,IF(HLOOKUP(CH$2,Recipes!$H:$GI,'Production Calculator'!$A91+2,FALSE)=0,0,HLOOKUP(CH$2,Recipes!$H:$GI,'Production Calculator'!$A91+2,FALSE)*$AK91))+IF($AO91=CH$3,$AM91/VLOOKUP($AO91,Data!$A$50:$B$56,2,FALSE),0)</f>
        <v>0</v>
      </c>
      <c r="CI91" s="11">
        <f>IF(CI$2=$A91,0,IF(HLOOKUP(CI$2,Recipes!$H:$GI,'Production Calculator'!$A91+2,FALSE)=0,0,HLOOKUP(CI$2,Recipes!$H:$GI,'Production Calculator'!$A91+2,FALSE)*$AK91))+IF($AO91=CI$3,$AM91/VLOOKUP($AO91,Data!$A$50:$B$56,2,FALSE),0)</f>
        <v>0</v>
      </c>
      <c r="CJ91" s="11">
        <f>IF(CJ$2=$A91,0,IF(HLOOKUP(CJ$2,Recipes!$H:$GI,'Production Calculator'!$A91+2,FALSE)=0,0,HLOOKUP(CJ$2,Recipes!$H:$GI,'Production Calculator'!$A91+2,FALSE)*$AK91))+IF($AO91=CJ$3,$AM91/VLOOKUP($AO91,Data!$A$50:$B$56,2,FALSE),0)</f>
        <v>0</v>
      </c>
      <c r="CK91" s="11">
        <f>IF(CK$2=$A91,0,IF(HLOOKUP(CK$2,Recipes!$H:$GI,'Production Calculator'!$A91+2,FALSE)=0,0,HLOOKUP(CK$2,Recipes!$H:$GI,'Production Calculator'!$A91+2,FALSE)*$AK91))+IF($AO91=CK$3,$AM91/VLOOKUP($AO91,Data!$A$50:$B$56,2,FALSE),0)</f>
        <v>0</v>
      </c>
      <c r="CL91" s="11">
        <f>IF(CL$2=$A91,0,IF(HLOOKUP(CL$2,Recipes!$H:$GI,'Production Calculator'!$A91+2,FALSE)=0,0,HLOOKUP(CL$2,Recipes!$H:$GI,'Production Calculator'!$A91+2,FALSE)*$AK91))+IF($AO91=CL$3,$AM91/VLOOKUP($AO91,Data!$A$50:$B$56,2,FALSE),0)</f>
        <v>0</v>
      </c>
      <c r="CM91" s="11">
        <f>IF(CM$2=$A91,0,IF(HLOOKUP(CM$2,Recipes!$H:$GI,'Production Calculator'!$A91+2,FALSE)=0,0,HLOOKUP(CM$2,Recipes!$H:$GI,'Production Calculator'!$A91+2,FALSE)*$AK91))+IF($AO91=CM$3,$AM91/VLOOKUP($AO91,Data!$A$50:$B$56,2,FALSE),0)</f>
        <v>0</v>
      </c>
      <c r="CN91" s="11">
        <f>IF(CN$2=$A91,0,IF(HLOOKUP(CN$2,Recipes!$H:$GI,'Production Calculator'!$A91+2,FALSE)=0,0,HLOOKUP(CN$2,Recipes!$H:$GI,'Production Calculator'!$A91+2,FALSE)*$AK91))+IF($AO91=CN$3,$AM91/VLOOKUP($AO91,Data!$A$50:$B$56,2,FALSE),0)</f>
        <v>0</v>
      </c>
      <c r="CO91" s="11">
        <f>IF(CO$2=$A91,0,IF(HLOOKUP(CO$2,Recipes!$H:$GI,'Production Calculator'!$A91+2,FALSE)=0,0,HLOOKUP(CO$2,Recipes!$H:$GI,'Production Calculator'!$A91+2,FALSE)*$AK91))+IF($AO91=CO$3,$AM91/VLOOKUP($AO91,Data!$A$50:$B$56,2,FALSE),0)</f>
        <v>0</v>
      </c>
      <c r="CP91" s="11">
        <f>IF(CP$2=$A91,0,IF(HLOOKUP(CP$2,Recipes!$H:$GI,'Production Calculator'!$A91+2,FALSE)=0,0,HLOOKUP(CP$2,Recipes!$H:$GI,'Production Calculator'!$A91+2,FALSE)*$AK91))+IF($AO91=CP$3,$AM91/VLOOKUP($AO91,Data!$A$50:$B$56,2,FALSE),0)</f>
        <v>0</v>
      </c>
      <c r="CQ91" s="11">
        <f>IF(CQ$2=$A91,0,IF(HLOOKUP(CQ$2,Recipes!$H:$GI,'Production Calculator'!$A91+2,FALSE)=0,0,HLOOKUP(CQ$2,Recipes!$H:$GI,'Production Calculator'!$A91+2,FALSE)*$AK91))+IF($AO91=CQ$3,$AM91/VLOOKUP($AO91,Data!$A$50:$B$56,2,FALSE),0)</f>
        <v>0</v>
      </c>
      <c r="CR91" s="11">
        <f>IF(CR$2=$A91,0,IF(HLOOKUP(CR$2,Recipes!$H:$GI,'Production Calculator'!$A91+2,FALSE)=0,0,HLOOKUP(CR$2,Recipes!$H:$GI,'Production Calculator'!$A91+2,FALSE)*$AK91))+IF($AO91=CR$3,$AM91/VLOOKUP($AO91,Data!$A$50:$B$56,2,FALSE),0)</f>
        <v>0</v>
      </c>
      <c r="CS91" s="11">
        <f>IF(CS$2=$A91,0,IF(HLOOKUP(CS$2,Recipes!$H:$GI,'Production Calculator'!$A91+2,FALSE)=0,0,HLOOKUP(CS$2,Recipes!$H:$GI,'Production Calculator'!$A91+2,FALSE)*$AK91))+IF($AO91=CS$3,$AM91/VLOOKUP($AO91,Data!$A$50:$B$56,2,FALSE),0)</f>
        <v>0</v>
      </c>
      <c r="CT91" s="11">
        <f>IF(CT$2=$A91,0,IF(HLOOKUP(CT$2,Recipes!$H:$GI,'Production Calculator'!$A91+2,FALSE)=0,0,HLOOKUP(CT$2,Recipes!$H:$GI,'Production Calculator'!$A91+2,FALSE)*$AK91))+IF($AO91=CT$3,$AM91/VLOOKUP($AO91,Data!$A$50:$B$56,2,FALSE),0)</f>
        <v>0</v>
      </c>
      <c r="CU91" s="11">
        <f>IF(CU$2=$A91,0,IF(HLOOKUP(CU$2,Recipes!$H:$GI,'Production Calculator'!$A91+2,FALSE)=0,0,HLOOKUP(CU$2,Recipes!$H:$GI,'Production Calculator'!$A91+2,FALSE)*$AK91))+IF($AO91=CU$3,$AM91/VLOOKUP($AO91,Data!$A$50:$B$56,2,FALSE),0)</f>
        <v>0</v>
      </c>
      <c r="CV91" s="11">
        <f>IF(CV$2=$A91,0,IF(HLOOKUP(CV$2,Recipes!$H:$GI,'Production Calculator'!$A91+2,FALSE)=0,0,HLOOKUP(CV$2,Recipes!$H:$GI,'Production Calculator'!$A91+2,FALSE)*$AK91))+IF($AO91=CV$3,$AM91/VLOOKUP($AO91,Data!$A$50:$B$56,2,FALSE),0)</f>
        <v>0</v>
      </c>
      <c r="CW91" s="11">
        <f>IF(CW$2=$A91,0,IF(HLOOKUP(CW$2,Recipes!$H:$GI,'Production Calculator'!$A91+2,FALSE)=0,0,HLOOKUP(CW$2,Recipes!$H:$GI,'Production Calculator'!$A91+2,FALSE)*$AK91))+IF($AO91=CW$3,$AM91/VLOOKUP($AO91,Data!$A$50:$B$56,2,FALSE),0)</f>
        <v>0</v>
      </c>
      <c r="CX91" s="11">
        <f>IF(CX$2=$A91,0,IF(HLOOKUP(CX$2,Recipes!$H:$GI,'Production Calculator'!$A91+2,FALSE)=0,0,HLOOKUP(CX$2,Recipes!$H:$GI,'Production Calculator'!$A91+2,FALSE)*$AK91))+IF($AO91=CX$3,$AM91/VLOOKUP($AO91,Data!$A$50:$B$56,2,FALSE),0)</f>
        <v>0</v>
      </c>
      <c r="CY91" s="11">
        <f>IF(CY$2=$A91,0,IF(HLOOKUP(CY$2,Recipes!$H:$GI,'Production Calculator'!$A91+2,FALSE)=0,0,HLOOKUP(CY$2,Recipes!$H:$GI,'Production Calculator'!$A91+2,FALSE)*$AK91))+IF($AO91=CY$3,$AM91/VLOOKUP($AO91,Data!$A$50:$B$56,2,FALSE),0)</f>
        <v>0</v>
      </c>
      <c r="CZ91" s="11">
        <f>IF(CZ$2=$A91,0,IF(HLOOKUP(CZ$2,Recipes!$H:$GI,'Production Calculator'!$A91+2,FALSE)=0,0,HLOOKUP(CZ$2,Recipes!$H:$GI,'Production Calculator'!$A91+2,FALSE)*$AK91))+IF($AO91=CZ$3,$AM91/VLOOKUP($AO91,Data!$A$50:$B$56,2,FALSE),0)</f>
        <v>0</v>
      </c>
      <c r="DA91" s="11">
        <f>IF(DA$2=$A91,0,IF(HLOOKUP(DA$2,Recipes!$H:$GI,'Production Calculator'!$A91+2,FALSE)=0,0,HLOOKUP(DA$2,Recipes!$H:$GI,'Production Calculator'!$A91+2,FALSE)*$AK91))+IF($AO91=DA$3,$AM91/VLOOKUP($AO91,Data!$A$50:$B$56,2,FALSE),0)</f>
        <v>0</v>
      </c>
      <c r="DB91" s="11">
        <f>IF(DB$2=$A91,0,IF(HLOOKUP(DB$2,Recipes!$H:$GI,'Production Calculator'!$A91+2,FALSE)=0,0,HLOOKUP(DB$2,Recipes!$H:$GI,'Production Calculator'!$A91+2,FALSE)*$AK91))+IF($AO91=DB$3,$AM91/VLOOKUP($AO91,Data!$A$50:$B$56,2,FALSE),0)</f>
        <v>0</v>
      </c>
      <c r="DC91" s="11">
        <f>IF(DC$2=$A91,0,IF(HLOOKUP(DC$2,Recipes!$H:$GI,'Production Calculator'!$A91+2,FALSE)=0,0,HLOOKUP(DC$2,Recipes!$H:$GI,'Production Calculator'!$A91+2,FALSE)*$AK91))+IF($AO91=DC$3,$AM91/VLOOKUP($AO91,Data!$A$50:$B$56,2,FALSE),0)</f>
        <v>0</v>
      </c>
      <c r="DD91" s="11">
        <f>IF(DD$2=$A91,0,IF(HLOOKUP(DD$2,Recipes!$H:$GI,'Production Calculator'!$A91+2,FALSE)=0,0,HLOOKUP(DD$2,Recipes!$H:$GI,'Production Calculator'!$A91+2,FALSE)*$AK91))+IF($AO91=DD$3,$AM91/VLOOKUP($AO91,Data!$A$50:$B$56,2,FALSE),0)</f>
        <v>0</v>
      </c>
      <c r="DE91" s="11">
        <f>IF(DE$2=$A91,0,IF(HLOOKUP(DE$2,Recipes!$H:$GI,'Production Calculator'!$A91+2,FALSE)=0,0,HLOOKUP(DE$2,Recipes!$H:$GI,'Production Calculator'!$A91+2,FALSE)*$AK91))+IF($AO91=DE$3,$AM91/VLOOKUP($AO91,Data!$A$50:$B$56,2,FALSE),0)</f>
        <v>0</v>
      </c>
      <c r="DF91" s="11">
        <f>IF(DF$2=$A91,0,IF(HLOOKUP(DF$2,Recipes!$H:$GI,'Production Calculator'!$A91+2,FALSE)=0,0,HLOOKUP(DF$2,Recipes!$H:$GI,'Production Calculator'!$A91+2,FALSE)*$AK91))+IF($AO91=DF$3,$AM91/VLOOKUP($AO91,Data!$A$50:$B$56,2,FALSE),0)</f>
        <v>0</v>
      </c>
      <c r="DG91" s="11">
        <f>IF(DG$2=$A91,0,IF(HLOOKUP(DG$2,Recipes!$H:$GI,'Production Calculator'!$A91+2,FALSE)=0,0,HLOOKUP(DG$2,Recipes!$H:$GI,'Production Calculator'!$A91+2,FALSE)*$AK91))+IF($AO91=DG$3,$AM91/VLOOKUP($AO91,Data!$A$50:$B$56,2,FALSE),0)</f>
        <v>0</v>
      </c>
      <c r="DH91" s="11">
        <f>IF(DH$2=$A91,0,IF(HLOOKUP(DH$2,Recipes!$H:$GI,'Production Calculator'!$A91+2,FALSE)=0,0,HLOOKUP(DH$2,Recipes!$H:$GI,'Production Calculator'!$A91+2,FALSE)*$AK91))+IF($AO91=DH$3,$AM91/VLOOKUP($AO91,Data!$A$50:$B$56,2,FALSE),0)</f>
        <v>0</v>
      </c>
      <c r="DI91" s="11">
        <f>IF(DI$2=$A91,0,IF(HLOOKUP(DI$2,Recipes!$H:$GI,'Production Calculator'!$A91+2,FALSE)=0,0,HLOOKUP(DI$2,Recipes!$H:$GI,'Production Calculator'!$A91+2,FALSE)*$AK91))+IF($AO91=DI$3,$AM91/VLOOKUP($AO91,Data!$A$50:$B$56,2,FALSE),0)</f>
        <v>0</v>
      </c>
      <c r="DJ91" s="11">
        <f>IF(DJ$2=$A91,0,IF(HLOOKUP(DJ$2,Recipes!$H:$GI,'Production Calculator'!$A91+2,FALSE)=0,0,HLOOKUP(DJ$2,Recipes!$H:$GI,'Production Calculator'!$A91+2,FALSE)*$AK91))+IF($AO91=DJ$3,$AM91/VLOOKUP($AO91,Data!$A$50:$B$56,2,FALSE),0)</f>
        <v>0</v>
      </c>
      <c r="DK91" s="11">
        <f>IF(DK$2=$A91,0,IF(HLOOKUP(DK$2,Recipes!$H:$GI,'Production Calculator'!$A91+2,FALSE)=0,0,HLOOKUP(DK$2,Recipes!$H:$GI,'Production Calculator'!$A91+2,FALSE)*$AK91))+IF($AO91=DK$3,$AM91/VLOOKUP($AO91,Data!$A$50:$B$56,2,FALSE),0)</f>
        <v>0</v>
      </c>
      <c r="DL91" s="11">
        <f>IF(DL$2=$A91,0,IF(HLOOKUP(DL$2,Recipes!$H:$GI,'Production Calculator'!$A91+2,FALSE)=0,0,HLOOKUP(DL$2,Recipes!$H:$GI,'Production Calculator'!$A91+2,FALSE)*$AK91))+IF($AO91=DL$3,$AM91/VLOOKUP($AO91,Data!$A$50:$B$56,2,FALSE),0)</f>
        <v>0</v>
      </c>
      <c r="DM91" s="11">
        <f>IF(DM$2=$A91,0,IF(HLOOKUP(DM$2,Recipes!$H:$GI,'Production Calculator'!$A91+2,FALSE)=0,0,HLOOKUP(DM$2,Recipes!$H:$GI,'Production Calculator'!$A91+2,FALSE)*$AK91))+IF($AO91=DM$3,$AM91/VLOOKUP($AO91,Data!$A$50:$B$56,2,FALSE),0)</f>
        <v>0</v>
      </c>
      <c r="DN91" s="11">
        <f>IF(DN$2=$A91,0,IF(HLOOKUP(DN$2,Recipes!$H:$GI,'Production Calculator'!$A91+2,FALSE)=0,0,HLOOKUP(DN$2,Recipes!$H:$GI,'Production Calculator'!$A91+2,FALSE)*$AK91))+IF($AO91=DN$3,$AM91/VLOOKUP($AO91,Data!$A$50:$B$56,2,FALSE),0)</f>
        <v>0</v>
      </c>
      <c r="DO91" s="11">
        <f>IF(DO$2=$A91,0,IF(HLOOKUP(DO$2,Recipes!$H:$GI,'Production Calculator'!$A91+2,FALSE)=0,0,HLOOKUP(DO$2,Recipes!$H:$GI,'Production Calculator'!$A91+2,FALSE)*$AK91))+IF($AO91=DO$3,$AM91/VLOOKUP($AO91,Data!$A$50:$B$56,2,FALSE),0)</f>
        <v>0</v>
      </c>
      <c r="DP91" s="11">
        <f>IF(DP$2=$A91,0,IF(HLOOKUP(DP$2,Recipes!$H:$GI,'Production Calculator'!$A91+2,FALSE)=0,0,HLOOKUP(DP$2,Recipes!$H:$GI,'Production Calculator'!$A91+2,FALSE)*$AK91))+IF($AO91=DP$3,$AM91/VLOOKUP($AO91,Data!$A$50:$B$56,2,FALSE),0)</f>
        <v>0</v>
      </c>
      <c r="DQ91" s="11">
        <f>IF(DQ$2=$A91,0,IF(HLOOKUP(DQ$2,Recipes!$H:$GI,'Production Calculator'!$A91+2,FALSE)=0,0,HLOOKUP(DQ$2,Recipes!$H:$GI,'Production Calculator'!$A91+2,FALSE)*$AK91))+IF($AO91=DQ$3,$AM91/VLOOKUP($AO91,Data!$A$50:$B$56,2,FALSE),0)</f>
        <v>0</v>
      </c>
      <c r="DR91" s="11">
        <f>IF(DR$2=$A91,0,IF(HLOOKUP(DR$2,Recipes!$H:$GI,'Production Calculator'!$A91+2,FALSE)=0,0,HLOOKUP(DR$2,Recipes!$H:$GI,'Production Calculator'!$A91+2,FALSE)*$AK91))+IF($AO91=DR$3,$AM91/VLOOKUP($AO91,Data!$A$50:$B$56,2,FALSE),0)</f>
        <v>0</v>
      </c>
      <c r="DS91" s="11">
        <f>IF(DS$2=$A91,0,IF(HLOOKUP(DS$2,Recipes!$H:$GI,'Production Calculator'!$A91+2,FALSE)=0,0,HLOOKUP(DS$2,Recipes!$H:$GI,'Production Calculator'!$A91+2,FALSE)*$AK91))+IF($AO91=DS$3,$AM91/VLOOKUP($AO91,Data!$A$50:$B$56,2,FALSE),0)</f>
        <v>0</v>
      </c>
      <c r="DT91" s="11">
        <f>IF(DT$2=$A91,0,IF(HLOOKUP(DT$2,Recipes!$H:$GI,'Production Calculator'!$A91+2,FALSE)=0,0,HLOOKUP(DT$2,Recipes!$H:$GI,'Production Calculator'!$A91+2,FALSE)*$AK91))+IF($AO91=DT$3,$AM91/VLOOKUP($AO91,Data!$A$50:$B$56,2,FALSE),0)</f>
        <v>0</v>
      </c>
      <c r="DU91" s="11">
        <f>IF(DU$2=$A91,0,IF(HLOOKUP(DU$2,Recipes!$H:$GI,'Production Calculator'!$A91+2,FALSE)=0,0,HLOOKUP(DU$2,Recipes!$H:$GI,'Production Calculator'!$A91+2,FALSE)*$AK91))+IF($AO91=DU$3,$AM91/VLOOKUP($AO91,Data!$A$50:$B$56,2,FALSE),0)</f>
        <v>0</v>
      </c>
      <c r="DV91" s="11">
        <f>IF(DV$2=$A91,0,IF(HLOOKUP(DV$2,Recipes!$H:$GI,'Production Calculator'!$A91+2,FALSE)=0,0,HLOOKUP(DV$2,Recipes!$H:$GI,'Production Calculator'!$A91+2,FALSE)*$AK91))+IF($AO91=DV$3,$AM91/VLOOKUP($AO91,Data!$A$50:$B$56,2,FALSE),0)</f>
        <v>0</v>
      </c>
      <c r="DW91" s="11">
        <f>IF(DW$2=$A91,0,IF(HLOOKUP(DW$2,Recipes!$H:$GI,'Production Calculator'!$A91+2,FALSE)=0,0,HLOOKUP(DW$2,Recipes!$H:$GI,'Production Calculator'!$A91+2,FALSE)*$AK91))+IF($AO91=DW$3,$AM91/VLOOKUP($AO91,Data!$A$50:$B$56,2,FALSE),0)</f>
        <v>0</v>
      </c>
      <c r="DX91" s="11">
        <f>IF(DX$2=$A91,0,IF(HLOOKUP(DX$2,Recipes!$H:$GI,'Production Calculator'!$A91+2,FALSE)=0,0,HLOOKUP(DX$2,Recipes!$H:$GI,'Production Calculator'!$A91+2,FALSE)*$AK91))+IF($AO91=DX$3,$AM91/VLOOKUP($AO91,Data!$A$50:$B$56,2,FALSE),0)</f>
        <v>0</v>
      </c>
      <c r="DY91" s="11">
        <f>IF(DY$2=$A91,0,IF(HLOOKUP(DY$2,Recipes!$H:$GI,'Production Calculator'!$A91+2,FALSE)=0,0,HLOOKUP(DY$2,Recipes!$H:$GI,'Production Calculator'!$A91+2,FALSE)*$AK91))+IF($AO91=DY$3,$AM91/VLOOKUP($AO91,Data!$A$50:$B$56,2,FALSE),0)</f>
        <v>0</v>
      </c>
      <c r="DZ91" s="11">
        <f>IF(DZ$2=$A91,0,IF(HLOOKUP(DZ$2,Recipes!$H:$GI,'Production Calculator'!$A91+2,FALSE)=0,0,HLOOKUP(DZ$2,Recipes!$H:$GI,'Production Calculator'!$A91+2,FALSE)*$AK91))+IF($AO91=DZ$3,$AM91/VLOOKUP($AO91,Data!$A$50:$B$56,2,FALSE),0)</f>
        <v>0</v>
      </c>
      <c r="EA91" s="11">
        <f>IF(EA$2=$A91,0,IF(HLOOKUP(EA$2,Recipes!$H:$GI,'Production Calculator'!$A91+2,FALSE)=0,0,HLOOKUP(EA$2,Recipes!$H:$GI,'Production Calculator'!$A91+2,FALSE)*$AK91))+IF($AO91=EA$3,$AM91/VLOOKUP($AO91,Data!$A$50:$B$56,2,FALSE),0)</f>
        <v>0</v>
      </c>
      <c r="EB91" s="11">
        <f>IF(EB$2=$A91,0,IF(HLOOKUP(EB$2,Recipes!$H:$GI,'Production Calculator'!$A91+2,FALSE)=0,0,HLOOKUP(EB$2,Recipes!$H:$GI,'Production Calculator'!$A91+2,FALSE)*$AK91))+IF($AO91=EB$3,$AM91/VLOOKUP($AO91,Data!$A$50:$B$56,2,FALSE),0)</f>
        <v>0</v>
      </c>
      <c r="EC91" s="11">
        <f>IF(EC$2=$A91,0,IF(HLOOKUP(EC$2,Recipes!$H:$GI,'Production Calculator'!$A91+2,FALSE)=0,0,HLOOKUP(EC$2,Recipes!$H:$GI,'Production Calculator'!$A91+2,FALSE)*$AK91))+IF($AO91=EC$3,$AM91/VLOOKUP($AO91,Data!$A$50:$B$56,2,FALSE),0)</f>
        <v>0</v>
      </c>
      <c r="ED91" s="11">
        <f>IF(ED$2=$A91,0,IF(HLOOKUP(ED$2,Recipes!$H:$GI,'Production Calculator'!$A91+2,FALSE)=0,0,HLOOKUP(ED$2,Recipes!$H:$GI,'Production Calculator'!$A91+2,FALSE)*$AK91))+IF($AO91=ED$3,$AM91/VLOOKUP($AO91,Data!$A$50:$B$56,2,FALSE),0)</f>
        <v>0</v>
      </c>
      <c r="EE91" s="11">
        <f>IF(EE$2=$A91,0,IF(HLOOKUP(EE$2,Recipes!$H:$GI,'Production Calculator'!$A91+2,FALSE)=0,0,HLOOKUP(EE$2,Recipes!$H:$GI,'Production Calculator'!$A91+2,FALSE)*$AK91))+IF($AO91=EE$3,$AM91/VLOOKUP($AO91,Data!$A$50:$B$56,2,FALSE),0)</f>
        <v>0</v>
      </c>
      <c r="EF91" s="11">
        <f>IF(EF$2=$A91,0,IF(HLOOKUP(EF$2,Recipes!$H:$GI,'Production Calculator'!$A91+2,FALSE)=0,0,HLOOKUP(EF$2,Recipes!$H:$GI,'Production Calculator'!$A91+2,FALSE)*$AK91))+IF($AO91=EF$3,$AM91/VLOOKUP($AO91,Data!$A$50:$B$56,2,FALSE),0)</f>
        <v>0</v>
      </c>
      <c r="EG91" s="11">
        <f>IF(EG$2=$A91,0,IF(HLOOKUP(EG$2,Recipes!$H:$GI,'Production Calculator'!$A91+2,FALSE)=0,0,HLOOKUP(EG$2,Recipes!$H:$GI,'Production Calculator'!$A91+2,FALSE)*$AK91))+IF($AO91=EG$3,$AM91/VLOOKUP($AO91,Data!$A$50:$B$56,2,FALSE),0)</f>
        <v>0</v>
      </c>
      <c r="EH91" s="11">
        <f>IF(EH$2=$A91,0,IF(HLOOKUP(EH$2,Recipes!$H:$GI,'Production Calculator'!$A91+2,FALSE)=0,0,HLOOKUP(EH$2,Recipes!$H:$GI,'Production Calculator'!$A91+2,FALSE)*$AK91))+IF($AO91=EH$3,$AM91/VLOOKUP($AO91,Data!$A$50:$B$56,2,FALSE),0)</f>
        <v>0</v>
      </c>
      <c r="EI91" s="11">
        <f>IF(EI$2=$A91,0,IF(HLOOKUP(EI$2,Recipes!$H:$GI,'Production Calculator'!$A91+2,FALSE)=0,0,HLOOKUP(EI$2,Recipes!$H:$GI,'Production Calculator'!$A91+2,FALSE)*$AK91))+IF($AO91=EI$3,$AM91/VLOOKUP($AO91,Data!$A$50:$B$56,2,FALSE),0)</f>
        <v>0</v>
      </c>
      <c r="EJ91" s="11">
        <f>IF(EJ$2=$A91,0,IF(HLOOKUP(EJ$2,Recipes!$H:$GI,'Production Calculator'!$A91+2,FALSE)=0,0,HLOOKUP(EJ$2,Recipes!$H:$GI,'Production Calculator'!$A91+2,FALSE)*$AK91))+IF($AO91=EJ$3,$AM91/VLOOKUP($AO91,Data!$A$50:$B$56,2,FALSE),0)</f>
        <v>0</v>
      </c>
      <c r="EK91" s="11">
        <f>IF(EK$2=$A91,0,IF(HLOOKUP(EK$2,Recipes!$H:$GI,'Production Calculator'!$A91+2,FALSE)=0,0,HLOOKUP(EK$2,Recipes!$H:$GI,'Production Calculator'!$A91+2,FALSE)*$AK91))+IF($AO91=EK$3,$AM91/VLOOKUP($AO91,Data!$A$50:$B$56,2,FALSE),0)</f>
        <v>0</v>
      </c>
      <c r="EL91" s="11">
        <f>IF(EL$2=$A91,0,IF(HLOOKUP(EL$2,Recipes!$H:$GI,'Production Calculator'!$A91+2,FALSE)=0,0,HLOOKUP(EL$2,Recipes!$H:$GI,'Production Calculator'!$A91+2,FALSE)*$AK91))+IF($AO91=EL$3,$AM91/VLOOKUP($AO91,Data!$A$50:$B$56,2,FALSE),0)</f>
        <v>0</v>
      </c>
      <c r="EM91" s="11">
        <f>IF(EM$2=$A91,0,IF(HLOOKUP(EM$2,Recipes!$H:$GI,'Production Calculator'!$A91+2,FALSE)=0,0,HLOOKUP(EM$2,Recipes!$H:$GI,'Production Calculator'!$A91+2,FALSE)*$AK91))+IF($AO91=EM$3,$AM91/VLOOKUP($AO91,Data!$A$50:$B$56,2,FALSE),0)</f>
        <v>0</v>
      </c>
      <c r="EN91" s="11">
        <f>IF(EN$2=$A91,0,IF(HLOOKUP(EN$2,Recipes!$H:$GI,'Production Calculator'!$A91+2,FALSE)=0,0,HLOOKUP(EN$2,Recipes!$H:$GI,'Production Calculator'!$A91+2,FALSE)*$AK91))+IF($AO91=EN$3,$AM91/VLOOKUP($AO91,Data!$A$50:$B$56,2,FALSE),0)</f>
        <v>0</v>
      </c>
      <c r="EO91" s="11">
        <f>IF(EO$2=$A91,0,IF(HLOOKUP(EO$2,Recipes!$H:$GI,'Production Calculator'!$A91+2,FALSE)=0,0,HLOOKUP(EO$2,Recipes!$H:$GI,'Production Calculator'!$A91+2,FALSE)*$AK91))+IF($AO91=EO$3,$AM91/VLOOKUP($AO91,Data!$A$50:$B$56,2,FALSE),0)</f>
        <v>0</v>
      </c>
      <c r="EP91" s="11">
        <f>IF(EP$2=$A91,0,IF(HLOOKUP(EP$2,Recipes!$H:$GI,'Production Calculator'!$A91+2,FALSE)=0,0,HLOOKUP(EP$2,Recipes!$H:$GI,'Production Calculator'!$A91+2,FALSE)*$AK91))+IF($AO91=EP$3,$AM91/VLOOKUP($AO91,Data!$A$50:$B$56,2,FALSE),0)</f>
        <v>0</v>
      </c>
      <c r="EQ91" s="11">
        <f>IF(EQ$2=$A91,0,IF(HLOOKUP(EQ$2,Recipes!$H:$GI,'Production Calculator'!$A91+2,FALSE)=0,0,HLOOKUP(EQ$2,Recipes!$H:$GI,'Production Calculator'!$A91+2,FALSE)*$AK91))+IF($AO91=EQ$3,$AM91/VLOOKUP($AO91,Data!$A$50:$B$56,2,FALSE),0)</f>
        <v>0</v>
      </c>
      <c r="ER91" s="11">
        <f>IF(ER$2=$A91,0,IF(HLOOKUP(ER$2,Recipes!$H:$GI,'Production Calculator'!$A91+2,FALSE)=0,0,HLOOKUP(ER$2,Recipes!$H:$GI,'Production Calculator'!$A91+2,FALSE)*$AK91))+IF($AO91=ER$3,$AM91/VLOOKUP($AO91,Data!$A$50:$B$56,2,FALSE),0)</f>
        <v>0</v>
      </c>
      <c r="ES91" s="11">
        <f>IF(ES$2=$A91,0,IF(HLOOKUP(ES$2,Recipes!$H:$GI,'Production Calculator'!$A91+2,FALSE)=0,0,HLOOKUP(ES$2,Recipes!$H:$GI,'Production Calculator'!$A91+2,FALSE)*$AK91))+IF($AO91=ES$3,$AM91/VLOOKUP($AO91,Data!$A$50:$B$56,2,FALSE),0)</f>
        <v>0</v>
      </c>
      <c r="ET91" s="11">
        <f>IF(ET$2=$A91,0,IF(HLOOKUP(ET$2,Recipes!$H:$GI,'Production Calculator'!$A91+2,FALSE)=0,0,HLOOKUP(ET$2,Recipes!$H:$GI,'Production Calculator'!$A91+2,FALSE)*$AK91))+IF($AO91=ET$3,$AM91/VLOOKUP($AO91,Data!$A$50:$B$56,2,FALSE),0)</f>
        <v>0</v>
      </c>
      <c r="EU91" s="11">
        <f>IF(EU$2=$A91,0,IF(HLOOKUP(EU$2,Recipes!$H:$GI,'Production Calculator'!$A91+2,FALSE)=0,0,HLOOKUP(EU$2,Recipes!$H:$GI,'Production Calculator'!$A91+2,FALSE)*$AK91))+IF($AO91=EU$3,$AM91/VLOOKUP($AO91,Data!$A$50:$B$56,2,FALSE),0)</f>
        <v>0</v>
      </c>
      <c r="EV91" s="11">
        <f>IF(EV$2=$A91,0,IF(HLOOKUP(EV$2,Recipes!$H:$GI,'Production Calculator'!$A91+2,FALSE)=0,0,HLOOKUP(EV$2,Recipes!$H:$GI,'Production Calculator'!$A91+2,FALSE)*$AK91))+IF($AO91=EV$3,$AM91/VLOOKUP($AO91,Data!$A$50:$B$56,2,FALSE),0)</f>
        <v>0</v>
      </c>
      <c r="EW91" s="11">
        <f>IF(EW$2=$A91,0,IF(HLOOKUP(EW$2,Recipes!$H:$GI,'Production Calculator'!$A91+2,FALSE)=0,0,HLOOKUP(EW$2,Recipes!$H:$GI,'Production Calculator'!$A91+2,FALSE)*$AK91))+IF($AO91=EW$3,$AM91/VLOOKUP($AO91,Data!$A$50:$B$56,2,FALSE),0)</f>
        <v>0</v>
      </c>
      <c r="EX91" s="11">
        <f>IF(EX$2=$A91,0,IF(HLOOKUP(EX$2,Recipes!$H:$GI,'Production Calculator'!$A91+2,FALSE)=0,0,HLOOKUP(EX$2,Recipes!$H:$GI,'Production Calculator'!$A91+2,FALSE)*$AK91))+IF($AO91=EX$3,$AM91/VLOOKUP($AO91,Data!$A$50:$B$56,2,FALSE),0)</f>
        <v>0</v>
      </c>
      <c r="EY91" s="11">
        <f>IF(EY$2=$A91,0,IF(HLOOKUP(EY$2,Recipes!$H:$GI,'Production Calculator'!$A91+2,FALSE)=0,0,HLOOKUP(EY$2,Recipes!$H:$GI,'Production Calculator'!$A91+2,FALSE)*$AK91))+IF($AO91=EY$3,$AM91/VLOOKUP($AO91,Data!$A$50:$B$56,2,FALSE),0)</f>
        <v>0</v>
      </c>
      <c r="EZ91" s="11">
        <f>IF(EZ$2=$A91,0,IF(HLOOKUP(EZ$2,Recipes!$H:$GI,'Production Calculator'!$A91+2,FALSE)=0,0,HLOOKUP(EZ$2,Recipes!$H:$GI,'Production Calculator'!$A91+2,FALSE)*$AK91))+IF($AO91=EZ$3,$AM91/VLOOKUP($AO91,Data!$A$50:$B$56,2,FALSE),0)</f>
        <v>0</v>
      </c>
      <c r="FA91" s="11">
        <f>IF(FA$2=$A91,0,IF(HLOOKUP(FA$2,Recipes!$H:$GI,'Production Calculator'!$A91+2,FALSE)=0,0,HLOOKUP(FA$2,Recipes!$H:$GI,'Production Calculator'!$A91+2,FALSE)*$AK91))+IF($AO91=FA$3,$AM91/VLOOKUP($AO91,Data!$A$50:$B$56,2,FALSE),0)</f>
        <v>0</v>
      </c>
      <c r="FB91" s="11">
        <f>IF(FB$2=$A91,0,IF(HLOOKUP(FB$2,Recipes!$H:$GI,'Production Calculator'!$A91+2,FALSE)=0,0,HLOOKUP(FB$2,Recipes!$H:$GI,'Production Calculator'!$A91+2,FALSE)*$AK91))+IF($AO91=FB$3,$AM91/VLOOKUP($AO91,Data!$A$50:$B$56,2,FALSE),0)</f>
        <v>0</v>
      </c>
      <c r="FC91" s="11">
        <f>IF(FC$2=$A91,0,IF(HLOOKUP(FC$2,Recipes!$H:$GI,'Production Calculator'!$A91+2,FALSE)=0,0,HLOOKUP(FC$2,Recipes!$H:$GI,'Production Calculator'!$A91+2,FALSE)*$AK91))+IF($AO91=FC$3,$AM91/VLOOKUP($AO91,Data!$A$50:$B$56,2,FALSE),0)</f>
        <v>0</v>
      </c>
      <c r="FD91" s="11">
        <f>IF(FD$2=$A91,0,IF(HLOOKUP(FD$2,Recipes!$H:$GI,'Production Calculator'!$A91+2,FALSE)=0,0,HLOOKUP(FD$2,Recipes!$H:$GI,'Production Calculator'!$A91+2,FALSE)*$AK91))+IF($AO91=FD$3,$AM91/VLOOKUP($AO91,Data!$A$50:$B$56,2,FALSE),0)</f>
        <v>0</v>
      </c>
      <c r="FE91" s="11">
        <f>IF(FE$2=$A91,0,IF(HLOOKUP(FE$2,Recipes!$H:$GI,'Production Calculator'!$A91+2,FALSE)=0,0,HLOOKUP(FE$2,Recipes!$H:$GI,'Production Calculator'!$A91+2,FALSE)*$AK91))+IF($AO91=FE$3,$AM91/VLOOKUP($AO91,Data!$A$50:$B$56,2,FALSE),0)</f>
        <v>0</v>
      </c>
      <c r="FF91" s="11">
        <f>IF(FF$2=$A91,0,IF(HLOOKUP(FF$2,Recipes!$H:$GI,'Production Calculator'!$A91+2,FALSE)=0,0,HLOOKUP(FF$2,Recipes!$H:$GI,'Production Calculator'!$A91+2,FALSE)*$AK91))+IF($AO91=FF$3,$AM91/VLOOKUP($AO91,Data!$A$50:$B$56,2,FALSE),0)</f>
        <v>0</v>
      </c>
      <c r="FG91" s="11">
        <f>IF(FG$2=$A91,0,IF(HLOOKUP(FG$2,Recipes!$H:$GI,'Production Calculator'!$A91+2,FALSE)=0,0,HLOOKUP(FG$2,Recipes!$H:$GI,'Production Calculator'!$A91+2,FALSE)*$AK91))+IF($AO91=FG$3,$AM91/VLOOKUP($AO91,Data!$A$50:$B$56,2,FALSE),0)</f>
        <v>0</v>
      </c>
      <c r="FH91" s="11">
        <f>IF(FH$2=$A91,0,IF(HLOOKUP(FH$2,Recipes!$H:$GI,'Production Calculator'!$A91+2,FALSE)=0,0,HLOOKUP(FH$2,Recipes!$H:$GI,'Production Calculator'!$A91+2,FALSE)*$AK91))+IF($AO91=FH$3,$AM91/VLOOKUP($AO91,Data!$A$50:$B$56,2,FALSE),0)</f>
        <v>0</v>
      </c>
      <c r="FI91" s="11">
        <f>IF(FI$2=$A91,0,IF(HLOOKUP(FI$2,Recipes!$H:$GI,'Production Calculator'!$A91+2,FALSE)=0,0,HLOOKUP(FI$2,Recipes!$H:$GI,'Production Calculator'!$A91+2,FALSE)*$AK91))+IF($AO91=FI$3,$AM91/VLOOKUP($AO91,Data!$A$50:$B$56,2,FALSE),0)</f>
        <v>0</v>
      </c>
      <c r="FJ91" s="11">
        <f>IF(FJ$2=$A91,0,IF(HLOOKUP(FJ$2,Recipes!$H:$GI,'Production Calculator'!$A91+2,FALSE)=0,0,HLOOKUP(FJ$2,Recipes!$H:$GI,'Production Calculator'!$A91+2,FALSE)*$AK91))+IF($AO91=FJ$3,$AM91/VLOOKUP($AO91,Data!$A$50:$B$56,2,FALSE),0)</f>
        <v>0</v>
      </c>
      <c r="FK91" s="11">
        <f>IF(FK$2=$A91,0,IF(HLOOKUP(FK$2,Recipes!$H:$GI,'Production Calculator'!$A91+2,FALSE)=0,0,HLOOKUP(FK$2,Recipes!$H:$GI,'Production Calculator'!$A91+2,FALSE)*$AK91))+IF($AO91=FK$3,$AM91/VLOOKUP($AO91,Data!$A$50:$B$56,2,FALSE),0)</f>
        <v>0</v>
      </c>
      <c r="FL91" s="11">
        <f>IF(FL$2=$A91,0,IF(HLOOKUP(FL$2,Recipes!$H:$GI,'Production Calculator'!$A91+2,FALSE)=0,0,HLOOKUP(FL$2,Recipes!$H:$GI,'Production Calculator'!$A91+2,FALSE)*$AK91))+IF($AO91=FL$3,$AM91/VLOOKUP($AO91,Data!$A$50:$B$56,2,FALSE),0)</f>
        <v>0</v>
      </c>
      <c r="FM91" s="11">
        <f>IF(FM$2=$A91,0,IF(HLOOKUP(FM$2,Recipes!$H:$GI,'Production Calculator'!$A91+2,FALSE)=0,0,HLOOKUP(FM$2,Recipes!$H:$GI,'Production Calculator'!$A91+2,FALSE)*$AK91))+IF($AO91=FM$3,$AM91/VLOOKUP($AO91,Data!$A$50:$B$56,2,FALSE),0)</f>
        <v>0</v>
      </c>
      <c r="FN91" s="11">
        <f>IF(FN$2=$A91,0,IF(HLOOKUP(FN$2,Recipes!$H:$GI,'Production Calculator'!$A91+2,FALSE)=0,0,HLOOKUP(FN$2,Recipes!$H:$GI,'Production Calculator'!$A91+2,FALSE)*$AK91))+IF($AO91=FN$3,$AM91/VLOOKUP($AO91,Data!$A$50:$B$56,2,FALSE),0)</f>
        <v>0</v>
      </c>
      <c r="FO91" s="11">
        <f>IF(FO$2=$A91,0,IF(HLOOKUP(FO$2,Recipes!$H:$GI,'Production Calculator'!$A91+2,FALSE)=0,0,HLOOKUP(FO$2,Recipes!$H:$GI,'Production Calculator'!$A91+2,FALSE)*$AK91))+IF($AO91=FO$3,$AM91/VLOOKUP($AO91,Data!$A$50:$B$56,2,FALSE),0)</f>
        <v>0</v>
      </c>
      <c r="FP91" s="11">
        <f>IF(FP$2=$A91,0,IF(HLOOKUP(FP$2,Recipes!$H:$GI,'Production Calculator'!$A91+2,FALSE)=0,0,HLOOKUP(FP$2,Recipes!$H:$GI,'Production Calculator'!$A91+2,FALSE)*$AK91))+IF($AO91=FP$3,$AM91/VLOOKUP($AO91,Data!$A$50:$B$56,2,FALSE),0)</f>
        <v>0</v>
      </c>
      <c r="FQ91" s="11">
        <f>IF(FQ$2=$A91,0,IF(HLOOKUP(FQ$2,Recipes!$H:$GI,'Production Calculator'!$A91+2,FALSE)=0,0,HLOOKUP(FQ$2,Recipes!$H:$GI,'Production Calculator'!$A91+2,FALSE)*$AK91))+IF($AO91=FQ$3,$AM91/VLOOKUP($AO91,Data!$A$50:$B$56,2,FALSE),0)</f>
        <v>0</v>
      </c>
      <c r="FR91" s="11">
        <f>IF(FR$2=$A91,0,IF(HLOOKUP(FR$2,Recipes!$H:$GI,'Production Calculator'!$A91+2,FALSE)=0,0,HLOOKUP(FR$2,Recipes!$H:$GI,'Production Calculator'!$A91+2,FALSE)*$AK91))+IF($AO91=FR$3,$AM91/VLOOKUP($AO91,Data!$A$50:$B$56,2,FALSE),0)</f>
        <v>0</v>
      </c>
      <c r="FS91" s="11">
        <f>IF(FS$2=$A91,0,IF(HLOOKUP(FS$2,Recipes!$H:$GI,'Production Calculator'!$A91+2,FALSE)=0,0,HLOOKUP(FS$2,Recipes!$H:$GI,'Production Calculator'!$A91+2,FALSE)*$AK91))+IF($AO91=FS$3,$AM91/VLOOKUP($AO91,Data!$A$50:$B$56,2,FALSE),0)</f>
        <v>0</v>
      </c>
      <c r="FT91" s="11">
        <f>IF(FT$2=$A91,0,IF(HLOOKUP(FT$2,Recipes!$H:$GI,'Production Calculator'!$A91+2,FALSE)=0,0,HLOOKUP(FT$2,Recipes!$H:$GI,'Production Calculator'!$A91+2,FALSE)*$AK91))+IF($AO91=FT$3,$AM91/VLOOKUP($AO91,Data!$A$50:$B$56,2,FALSE),0)</f>
        <v>0</v>
      </c>
      <c r="FU91" s="11">
        <f>IF(FU$2=$A91,0,IF(HLOOKUP(FU$2,Recipes!$H:$GI,'Production Calculator'!$A91+2,FALSE)=0,0,HLOOKUP(FU$2,Recipes!$H:$GI,'Production Calculator'!$A91+2,FALSE)*$AK91))+IF($AO91=FU$3,$AM91/VLOOKUP($AO91,Data!$A$50:$B$56,2,FALSE),0)</f>
        <v>0</v>
      </c>
      <c r="FV91" s="11">
        <f>IF(FV$2=$A91,0,IF(HLOOKUP(FV$2,Recipes!$H:$GI,'Production Calculator'!$A91+2,FALSE)=0,0,HLOOKUP(FV$2,Recipes!$H:$GI,'Production Calculator'!$A91+2,FALSE)*$AK91))+IF($AO91=FV$3,$AM91/VLOOKUP($AO91,Data!$A$50:$B$56,2,FALSE),0)</f>
        <v>0</v>
      </c>
      <c r="FW91" s="11">
        <f>IF(FW$2=$A91,0,IF(HLOOKUP(FW$2,Recipes!$H:$GI,'Production Calculator'!$A91+2,FALSE)=0,0,HLOOKUP(FW$2,Recipes!$H:$GI,'Production Calculator'!$A91+2,FALSE)*$AK91))+IF($AO91=FW$3,$AM91/VLOOKUP($AO91,Data!$A$50:$B$56,2,FALSE),0)</f>
        <v>0</v>
      </c>
      <c r="FX91" s="11">
        <f>IF(FX$2=$A91,0,IF(HLOOKUP(FX$2,Recipes!$H:$GI,'Production Calculator'!$A91+2,FALSE)=0,0,HLOOKUP(FX$2,Recipes!$H:$GI,'Production Calculator'!$A91+2,FALSE)*$AK91))+IF($AO91=FX$3,$AM91/VLOOKUP($AO91,Data!$A$50:$B$56,2,FALSE),0)</f>
        <v>0</v>
      </c>
      <c r="FY91" s="11">
        <f>IF(FY$2=$A91,0,IF(HLOOKUP(FY$2,Recipes!$H:$GI,'Production Calculator'!$A91+2,FALSE)=0,0,HLOOKUP(FY$2,Recipes!$H:$GI,'Production Calculator'!$A91+2,FALSE)*$AK91))+IF($AO91=FY$3,$AM91/VLOOKUP($AO91,Data!$A$50:$B$56,2,FALSE),0)</f>
        <v>0</v>
      </c>
      <c r="FZ91" s="11">
        <f>IF(FZ$2=$A91,0,IF(HLOOKUP(FZ$2,Recipes!$H:$GI,'Production Calculator'!$A91+2,FALSE)=0,0,HLOOKUP(FZ$2,Recipes!$H:$GI,'Production Calculator'!$A91+2,FALSE)*$AK91))+IF($AO91=FZ$3,$AM91/VLOOKUP($AO91,Data!$A$50:$B$56,2,FALSE),0)</f>
        <v>0</v>
      </c>
      <c r="GA91" s="11">
        <f>IF(GA$2=$A91,0,IF(HLOOKUP(GA$2,Recipes!$H:$GI,'Production Calculator'!$A91+2,FALSE)=0,0,HLOOKUP(GA$2,Recipes!$H:$GI,'Production Calculator'!$A91+2,FALSE)*$AK91))+IF($AO91=GA$3,$AM91/VLOOKUP($AO91,Data!$A$50:$B$56,2,FALSE),0)</f>
        <v>0</v>
      </c>
      <c r="GB91" s="11">
        <f>IF(GB$2=$A91,0,IF(HLOOKUP(GB$2,Recipes!$H:$GI,'Production Calculator'!$A91+2,FALSE)=0,0,HLOOKUP(GB$2,Recipes!$H:$GI,'Production Calculator'!$A91+2,FALSE)*$AK91))+IF($AO91=GB$3,$AM91/VLOOKUP($AO91,Data!$A$50:$B$56,2,FALSE),0)</f>
        <v>0</v>
      </c>
      <c r="GC91" s="11">
        <f>IF(GC$2=$A91,0,IF(HLOOKUP(GC$2,Recipes!$H:$GI,'Production Calculator'!$A91+2,FALSE)=0,0,HLOOKUP(GC$2,Recipes!$H:$GI,'Production Calculator'!$A91+2,FALSE)*$AK91))+IF($AO91=GC$3,$AM91/VLOOKUP($AO91,Data!$A$50:$B$56,2,FALSE),0)</f>
        <v>0</v>
      </c>
      <c r="GD91" s="11">
        <f>IF(GD$2=$A91,0,IF(HLOOKUP(GD$2,Recipes!$H:$GI,'Production Calculator'!$A91+2,FALSE)=0,0,HLOOKUP(GD$2,Recipes!$H:$GI,'Production Calculator'!$A91+2,FALSE)*$AK91))+IF($AO91=GD$3,$AM91/VLOOKUP($AO91,Data!$A$50:$B$56,2,FALSE),0)</f>
        <v>0</v>
      </c>
      <c r="GE91" s="11">
        <f>IF(GE$2=$A91,0,IF(HLOOKUP(GE$2,Recipes!$H:$GI,'Production Calculator'!$A91+2,FALSE)=0,0,HLOOKUP(GE$2,Recipes!$H:$GI,'Production Calculator'!$A91+2,FALSE)*$AK91))+IF($AO91=GE$3,$AM91/VLOOKUP($AO91,Data!$A$50:$B$56,2,FALSE),0)</f>
        <v>0</v>
      </c>
      <c r="GF91" s="11">
        <f>IF(GF$2=$A91,0,IF(HLOOKUP(GF$2,Recipes!$H:$GI,'Production Calculator'!$A91+2,FALSE)=0,0,HLOOKUP(GF$2,Recipes!$H:$GI,'Production Calculator'!$A91+2,FALSE)*$AK91))+IF($AO91=GF$3,$AM91/VLOOKUP($AO91,Data!$A$50:$B$56,2,FALSE),0)</f>
        <v>0</v>
      </c>
      <c r="GG91" s="11">
        <f>IF(GG$2=$A91,0,IF(HLOOKUP(GG$2,Recipes!$H:$GI,'Production Calculator'!$A91+2,FALSE)=0,0,HLOOKUP(GG$2,Recipes!$H:$GI,'Production Calculator'!$A91+2,FALSE)*$AK91))+IF($AO91=GG$3,$AM91/VLOOKUP($AO91,Data!$A$50:$B$56,2,FALSE),0)</f>
        <v>0</v>
      </c>
      <c r="GH91" s="11">
        <f>IF(GH$2=$A91,0,IF(HLOOKUP(GH$2,Recipes!$H:$GI,'Production Calculator'!$A91+2,FALSE)=0,0,HLOOKUP(GH$2,Recipes!$H:$GI,'Production Calculator'!$A91+2,FALSE)*$AK91))+IF($AO91=GH$3,$AM91/VLOOKUP($AO91,Data!$A$50:$B$56,2,FALSE),0)</f>
        <v>0</v>
      </c>
      <c r="GI91" s="11">
        <f>IF(GI$2=$A91,0,IF(HLOOKUP(GI$2,Recipes!$H:$GI,'Production Calculator'!$A91+2,FALSE)=0,0,HLOOKUP(GI$2,Recipes!$H:$GI,'Production Calculator'!$A91+2,FALSE)*$AK91))+IF($AO91=GI$3,$AM91/VLOOKUP($AO91,Data!$A$50:$B$56,2,FALSE),0)</f>
        <v>0</v>
      </c>
      <c r="GJ91" s="11">
        <f>IF(GJ$2=$A91,0,IF(HLOOKUP(GJ$2,Recipes!$H:$GI,'Production Calculator'!$A91+2,FALSE)=0,0,HLOOKUP(GJ$2,Recipes!$H:$GI,'Production Calculator'!$A91+2,FALSE)*$AK91))+IF($AO91=GJ$3,$AM91/VLOOKUP($AO91,Data!$A$50:$B$56,2,FALSE),0)</f>
        <v>0</v>
      </c>
      <c r="GK91" s="11">
        <f>IF(GK$2=$A91,0,IF(HLOOKUP(GK$2,Recipes!$H:$GI,'Production Calculator'!$A91+2,FALSE)=0,0,HLOOKUP(GK$2,Recipes!$H:$GI,'Production Calculator'!$A91+2,FALSE)*$AK91))+IF($AO91=GK$3,$AM91/VLOOKUP($AO91,Data!$A$50:$B$56,2,FALSE),0)</f>
        <v>0</v>
      </c>
      <c r="GL91" s="11">
        <f>IF(GL$2=$A91,0,IF(HLOOKUP(GL$2,Recipes!$H:$GI,'Production Calculator'!$A91+2,FALSE)=0,0,HLOOKUP(GL$2,Recipes!$H:$GI,'Production Calculator'!$A91+2,FALSE)*$AK91))+IF($AO91=GL$3,$AM91/VLOOKUP($AO91,Data!$A$50:$B$56,2,FALSE),0)</f>
        <v>0</v>
      </c>
      <c r="GM91" s="11">
        <f>IF(GM$2=$A91,0,IF(HLOOKUP(GM$2,Recipes!$H:$GI,'Production Calculator'!$A91+2,FALSE)=0,0,HLOOKUP(GM$2,Recipes!$H:$GI,'Production Calculator'!$A91+2,FALSE)*$AK91))+IF($AO91=GM$3,$AM91/VLOOKUP($AO91,Data!$A$50:$B$56,2,FALSE),0)</f>
        <v>0</v>
      </c>
      <c r="GN91" s="11">
        <f>IF(GN$2=$A91,0,IF(HLOOKUP(GN$2,Recipes!$H:$GI,'Production Calculator'!$A91+2,FALSE)=0,0,HLOOKUP(GN$2,Recipes!$H:$GI,'Production Calculator'!$A91+2,FALSE)*$AK91))+IF($AO91=GN$3,$AM91/VLOOKUP($AO91,Data!$A$50:$B$56,2,FALSE),0)</f>
        <v>0</v>
      </c>
      <c r="GO91" s="11">
        <f>IF(GO$2=$A91,0,IF(HLOOKUP(GO$2,Recipes!$H:$GI,'Production Calculator'!$A91+2,FALSE)=0,0,HLOOKUP(GO$2,Recipes!$H:$GI,'Production Calculator'!$A91+2,FALSE)*$AK91))+IF($AO91=GO$3,$AM91/VLOOKUP($AO91,Data!$A$50:$B$56,2,FALSE),0)</f>
        <v>0</v>
      </c>
      <c r="GP91" s="11">
        <f>IF(GP$2=$A91,0,IF(HLOOKUP(GP$2,Recipes!$H:$GI,'Production Calculator'!$A91+2,FALSE)=0,0,HLOOKUP(GP$2,Recipes!$H:$GI,'Production Calculator'!$A91+2,FALSE)*$AK91))+IF($AO91=GP$3,$AM91/VLOOKUP($AO91,Data!$A$50:$B$56,2,FALSE),0)</f>
        <v>0</v>
      </c>
      <c r="GQ91" s="11">
        <f>IF(GQ$2=$A91,0,IF(HLOOKUP(GQ$2,Recipes!$H:$GI,'Production Calculator'!$A91+2,FALSE)=0,0,HLOOKUP(GQ$2,Recipes!$H:$GI,'Production Calculator'!$A91+2,FALSE)*$AK91))+IF($AO91=GQ$3,$AM91/VLOOKUP($AO91,Data!$A$50:$B$56,2,FALSE),0)</f>
        <v>0</v>
      </c>
      <c r="GR91" s="11">
        <f>IF(GR$2=$A91,0,IF(HLOOKUP(GR$2,Recipes!$H:$GI,'Production Calculator'!$A91+2,FALSE)=0,0,HLOOKUP(GR$2,Recipes!$H:$GI,'Production Calculator'!$A91+2,FALSE)*$AK91))+IF($AO91=GR$3,$AM91/VLOOKUP($AO91,Data!$A$50:$B$56,2,FALSE),0)</f>
        <v>0</v>
      </c>
      <c r="GS91" s="11">
        <f>IF(GS$2=$A91,0,IF(HLOOKUP(GS$2,Recipes!$H:$GI,'Production Calculator'!$A91+2,FALSE)=0,0,HLOOKUP(GS$2,Recipes!$H:$GI,'Production Calculator'!$A91+2,FALSE)*$AK91))+IF($AO91=GS$3,$AM91/VLOOKUP($AO91,Data!$A$50:$B$56,2,FALSE),0)</f>
        <v>0</v>
      </c>
      <c r="GT91" s="11">
        <f>IF(GT$2=$A91,0,IF(HLOOKUP(GT$2,Recipes!$H:$GI,'Production Calculator'!$A91+2,FALSE)=0,0,HLOOKUP(GT$2,Recipes!$H:$GI,'Production Calculator'!$A91+2,FALSE)*$AK91))+IF($AO91=GT$3,$AM91/VLOOKUP($AO91,Data!$A$50:$B$56,2,FALSE),0)</f>
        <v>0</v>
      </c>
      <c r="GU91" s="11">
        <f>IF(GU$2=$A91,0,IF(HLOOKUP(GU$2,Recipes!$H:$GI,'Production Calculator'!$A91+2,FALSE)=0,0,HLOOKUP(GU$2,Recipes!$H:$GI,'Production Calculator'!$A91+2,FALSE)*$AK91))+IF($AO91=GU$3,$AM91/VLOOKUP($AO91,Data!$A$50:$B$56,2,FALSE),0)</f>
        <v>0</v>
      </c>
      <c r="GV91" s="11">
        <f>IF(GV$2=$A91,0,IF(HLOOKUP(GV$2,Recipes!$H:$GI,'Production Calculator'!$A91+2,FALSE)=0,0,HLOOKUP(GV$2,Recipes!$H:$GI,'Production Calculator'!$A91+2,FALSE)*$AK91))+IF($AO91=GV$3,$AM91/VLOOKUP($AO91,Data!$A$50:$B$56,2,FALSE),0)</f>
        <v>0</v>
      </c>
      <c r="GW91" s="11">
        <f>IF(GW$2=$A91,0,IF(HLOOKUP(GW$2,Recipes!$H:$GI,'Production Calculator'!$A91+2,FALSE)=0,0,HLOOKUP(GW$2,Recipes!$H:$GI,'Production Calculator'!$A91+2,FALSE)*$AK91))+IF($AO91=GW$3,$AM91/VLOOKUP($AO91,Data!$A$50:$B$56,2,FALSE),0)</f>
        <v>0</v>
      </c>
      <c r="GX91" s="11">
        <f>IF(GX$2=$A91,0,IF(HLOOKUP(GX$2,Recipes!$H:$GI,'Production Calculator'!$A91+2,FALSE)=0,0,HLOOKUP(GX$2,Recipes!$H:$GI,'Production Calculator'!$A91+2,FALSE)*$AK91))+IF($AO91=GX$3,$AM91/VLOOKUP($AO91,Data!$A$50:$B$56,2,FALSE),0)</f>
        <v>0</v>
      </c>
      <c r="GY91" s="11">
        <f>IF(GY$2=$A91,0,IF(HLOOKUP(GY$2,Recipes!$H:$GI,'Production Calculator'!$A91+2,FALSE)=0,0,HLOOKUP(GY$2,Recipes!$H:$GI,'Production Calculator'!$A91+2,FALSE)*$AK91))+IF($AO91=GY$3,$AM91/VLOOKUP($AO91,Data!$A$50:$B$56,2,FALSE),0)</f>
        <v>0</v>
      </c>
      <c r="GZ91" s="11">
        <f>IF(GZ$2=$A91,0,IF(HLOOKUP(GZ$2,Recipes!$H:$GI,'Production Calculator'!$A91+2,FALSE)=0,0,HLOOKUP(GZ$2,Recipes!$H:$GI,'Production Calculator'!$A91+2,FALSE)*$AK91))+IF($AO91=GZ$3,$AM91/VLOOKUP($AO91,Data!$A$50:$B$56,2,FALSE),0)</f>
        <v>0</v>
      </c>
      <c r="HA91" s="11">
        <f>IF(HA$2=$A91,0,IF(HLOOKUP(HA$2,Recipes!$H:$GI,'Production Calculator'!$A91+2,FALSE)=0,0,HLOOKUP(HA$2,Recipes!$H:$GI,'Production Calculator'!$A91+2,FALSE)*$AK91))+IF($AO91=HA$3,$AM91/VLOOKUP($AO91,Data!$A$50:$B$56,2,FALSE),0)</f>
        <v>0</v>
      </c>
      <c r="HB91" s="11">
        <f>IF(HB$2=$A91,0,IF(HLOOKUP(HB$2,Recipes!$H:$GI,'Production Calculator'!$A91+2,FALSE)=0,0,HLOOKUP(HB$2,Recipes!$H:$GI,'Production Calculator'!$A91+2,FALSE)*$AK91))+IF($AO91=HB$3,$AM91/VLOOKUP($AO91,Data!$A$50:$B$56,2,FALSE),0)</f>
        <v>0</v>
      </c>
      <c r="HC91" s="11">
        <f>IF(HC$2=$A91,0,IF(HLOOKUP(HC$2,Recipes!$H:$GI,'Production Calculator'!$A91+2,FALSE)=0,0,HLOOKUP(HC$2,Recipes!$H:$GI,'Production Calculator'!$A91+2,FALSE)*$AK91))+IF($AO91=HC$3,$AM91/VLOOKUP($AO91,Data!$A$50:$B$56,2,FALSE),0)</f>
        <v>0</v>
      </c>
      <c r="HD91" s="11">
        <f>IF(HD$2=$A91,0,IF(HLOOKUP(HD$2,Recipes!$H:$GI,'Production Calculator'!$A91+2,FALSE)=0,0,HLOOKUP(HD$2,Recipes!$H:$GI,'Production Calculator'!$A91+2,FALSE)*$AK91))+IF($AO91=HD$3,$AM91/VLOOKUP($AO91,Data!$A$50:$B$56,2,FALSE),0)</f>
        <v>0</v>
      </c>
      <c r="HE91" s="11">
        <f>IF(HE$2=$A91,0,IF(HLOOKUP(HE$2,Recipes!$H:$GI,'Production Calculator'!$A91+2,FALSE)=0,0,HLOOKUP(HE$2,Recipes!$H:$GI,'Production Calculator'!$A91+2,FALSE)*$AK91))+IF($AO91=HE$3,$AM91/VLOOKUP($AO91,Data!$A$50:$B$56,2,FALSE),0)</f>
        <v>0</v>
      </c>
      <c r="HF91" s="11">
        <f>IF(HF$2=$A91,0,IF(HLOOKUP(HF$2,Recipes!$H:$GI,'Production Calculator'!$A91+2,FALSE)=0,0,HLOOKUP(HF$2,Recipes!$H:$GI,'Production Calculator'!$A91+2,FALSE)*$AK91))+IF($AO91=HF$3,$AM91/VLOOKUP($AO91,Data!$A$50:$B$56,2,FALSE),0)</f>
        <v>0</v>
      </c>
      <c r="HG91" s="11">
        <f>IF(HG$2=$A91,0,IF(HLOOKUP(HG$2,Recipes!$H:$GI,'Production Calculator'!$A91+2,FALSE)=0,0,HLOOKUP(HG$2,Recipes!$H:$GI,'Production Calculator'!$A91+2,FALSE)*$AK91))+IF($AO91=HG$3,$AM91/VLOOKUP($AO91,Data!$A$50:$B$56,2,FALSE),0)</f>
        <v>0</v>
      </c>
      <c r="HH91" s="11">
        <f>IF(HH$2=$A91,0,IF(HLOOKUP(HH$2,Recipes!$H:$GI,'Production Calculator'!$A91+2,FALSE)=0,0,HLOOKUP(HH$2,Recipes!$H:$GI,'Production Calculator'!$A91+2,FALSE)*$AK91))+IF($AO91=HH$3,$AM91/VLOOKUP($AO91,Data!$A$50:$B$56,2,FALSE),0)</f>
        <v>0</v>
      </c>
      <c r="HI91" s="11">
        <f>IF(HI$2=$A91,0,IF(HLOOKUP(HI$2,Recipes!$H:$GI,'Production Calculator'!$A91+2,FALSE)=0,0,HLOOKUP(HI$2,Recipes!$H:$GI,'Production Calculator'!$A91+2,FALSE)*$AK91))+IF($AO91=HI$3,$AM91/VLOOKUP($AO91,Data!$A$50:$B$56,2,FALSE),0)</f>
        <v>0</v>
      </c>
      <c r="HJ91" s="11">
        <f>IF(HJ$2=$A91,0,IF(HLOOKUP(HJ$2,Recipes!$H:$GI,'Production Calculator'!$A91+2,FALSE)=0,0,HLOOKUP(HJ$2,Recipes!$H:$GI,'Production Calculator'!$A91+2,FALSE)*$AK91))+IF($AO91=HJ$3,$AM91/VLOOKUP($AO91,Data!$A$50:$B$56,2,FALSE),0)</f>
        <v>0</v>
      </c>
      <c r="HK91" s="11">
        <f>IF(HK$2=$A91,0,IF(HLOOKUP(HK$2,Recipes!$H:$GI,'Production Calculator'!$A91+2,FALSE)=0,0,HLOOKUP(HK$2,Recipes!$H:$GI,'Production Calculator'!$A91+2,FALSE)*$AK91))+IF($AO91=HK$3,$AM91/VLOOKUP($AO91,Data!$A$50:$B$56,2,FALSE),0)</f>
        <v>0</v>
      </c>
      <c r="HL91" s="11">
        <f>IF(HL$2=$A91,0,IF(HLOOKUP(HL$2,Recipes!$H:$GI,'Production Calculator'!$A91+2,FALSE)=0,0,HLOOKUP(HL$2,Recipes!$H:$GI,'Production Calculator'!$A91+2,FALSE)*$AK91))+IF($AO91=HL$3,$AM91/VLOOKUP($AO91,Data!$A$50:$B$56,2,FALSE),0)</f>
        <v>0</v>
      </c>
      <c r="HM91" s="11">
        <f>IF(HM$2=$A91,0,IF(HLOOKUP(HM$2,Recipes!$H:$GI,'Production Calculator'!$A91+2,FALSE)=0,0,HLOOKUP(HM$2,Recipes!$H:$GI,'Production Calculator'!$A91+2,FALSE)*$AK91))+IF($AO91=HM$3,$AM91/VLOOKUP($AO91,Data!$A$50:$B$56,2,FALSE),0)</f>
        <v>0</v>
      </c>
      <c r="HN91" s="11">
        <f>IF(HN$2=$A91,0,IF(HLOOKUP(HN$2,Recipes!$H:$GI,'Production Calculator'!$A91+2,FALSE)=0,0,HLOOKUP(HN$2,Recipes!$H:$GI,'Production Calculator'!$A91+2,FALSE)*$AK91))+IF($AO91=HN$3,$AM91/VLOOKUP($AO91,Data!$A$50:$B$56,2,FALSE),0)</f>
        <v>0</v>
      </c>
      <c r="HO91" s="11">
        <f>IF(HO$2=$A91,0,IF(HLOOKUP(HO$2,Recipes!$H:$GI,'Production Calculator'!$A91+2,FALSE)=0,0,HLOOKUP(HO$2,Recipes!$H:$GI,'Production Calculator'!$A91+2,FALSE)*$AK91))+IF($AO91=HO$3,$AM91/VLOOKUP($AO91,Data!$A$50:$B$56,2,FALSE),0)</f>
        <v>0</v>
      </c>
      <c r="HP91" s="11">
        <f>IF(HP$2=$A91,0,IF(HLOOKUP(HP$2,Recipes!$H:$GI,'Production Calculator'!$A91+2,FALSE)=0,0,HLOOKUP(HP$2,Recipes!$H:$GI,'Production Calculator'!$A91+2,FALSE)*$AK91))+IF($AO91=HP$3,$AM91/VLOOKUP($AO91,Data!$A$50:$B$56,2,FALSE),0)</f>
        <v>0</v>
      </c>
      <c r="HQ91" s="11">
        <f>IF(HQ$2=$A91,0,IF(HLOOKUP(HQ$2,Recipes!$H:$GI,'Production Calculator'!$A91+2,FALSE)=0,0,HLOOKUP(HQ$2,Recipes!$H:$GI,'Production Calculator'!$A91+2,FALSE)*$AK91))+IF($AO91=HQ$3,$AM91/VLOOKUP($AO91,Data!$A$50:$B$56,2,FALSE),0)</f>
        <v>0</v>
      </c>
      <c r="HR91" s="11">
        <f>IF(HR$2=$A91,0,IF(HLOOKUP(HR$2,Recipes!$H:$GI,'Production Calculator'!$A91+2,FALSE)=0,0,HLOOKUP(HR$2,Recipes!$H:$GI,'Production Calculator'!$A91+2,FALSE)*$AK91))+IF($AO91=HR$3,$AM91/VLOOKUP($AO91,Data!$A$50:$B$56,2,FALSE),0)</f>
        <v>0</v>
      </c>
      <c r="HS91" s="121"/>
    </row>
    <row r="92" spans="1:227" x14ac:dyDescent="0.45">
      <c r="A92">
        <v>69</v>
      </c>
      <c r="B92" s="107" t="str">
        <f>VLOOKUP(A92,Recipes!A:B,2)</f>
        <v>Express transport belt</v>
      </c>
      <c r="C92" s="128">
        <v>0</v>
      </c>
      <c r="D92" s="108">
        <f t="shared" si="191"/>
        <v>0</v>
      </c>
      <c r="E92" s="127" t="s">
        <v>1</v>
      </c>
      <c r="F92" s="109">
        <f>VLOOKUP(A92,Recipes!$A$3:$G$186,6,FALSE)</f>
        <v>3</v>
      </c>
      <c r="G92" s="109">
        <f>VLOOKUP(A92,Recipes!$A$3:$G$186,7,FALSE)</f>
        <v>1</v>
      </c>
      <c r="H92" s="110">
        <f t="shared" si="167"/>
        <v>0</v>
      </c>
      <c r="I92" s="109">
        <f>VLOOKUP(E92,Data!$A$2:$C$26,3, FALSE)</f>
        <v>4</v>
      </c>
      <c r="J92" s="108">
        <v>0</v>
      </c>
      <c r="K92" s="108">
        <v>0</v>
      </c>
      <c r="L92" s="108">
        <v>0</v>
      </c>
      <c r="M92" s="150">
        <v>0</v>
      </c>
      <c r="N92" s="150">
        <v>0</v>
      </c>
      <c r="O92" s="150">
        <v>0</v>
      </c>
      <c r="P92" s="151">
        <v>0</v>
      </c>
      <c r="Q92" s="151">
        <v>0</v>
      </c>
      <c r="R92" s="151">
        <v>0</v>
      </c>
      <c r="S92">
        <f t="shared" si="182"/>
        <v>0</v>
      </c>
      <c r="T92">
        <f t="shared" si="183"/>
        <v>0</v>
      </c>
      <c r="U92">
        <f t="shared" si="184"/>
        <v>0</v>
      </c>
      <c r="V92">
        <f t="shared" si="185"/>
        <v>0</v>
      </c>
      <c r="W92">
        <f t="shared" si="186"/>
        <v>0</v>
      </c>
      <c r="X92">
        <f t="shared" si="187"/>
        <v>0</v>
      </c>
      <c r="Y92">
        <f t="shared" si="188"/>
        <v>0</v>
      </c>
      <c r="Z92">
        <f t="shared" si="189"/>
        <v>0</v>
      </c>
      <c r="AA92">
        <f t="shared" si="190"/>
        <v>0</v>
      </c>
      <c r="AB92" s="111">
        <f>VLOOKUP($A92,Recipes!$A:$G,4)</f>
        <v>0.5</v>
      </c>
      <c r="AC92" s="111">
        <f>VLOOKUP($A92,Recipes!$A:$G,5)</f>
        <v>1</v>
      </c>
      <c r="AD92" s="111">
        <f t="shared" si="177"/>
        <v>2</v>
      </c>
      <c r="AE92" s="111">
        <f>VLOOKUP(E92,Data!$A$2:$F$26,5,FALSE)</f>
        <v>0</v>
      </c>
      <c r="AF92" s="111">
        <f>VLOOKUP(E92,Data!$A$2:$F$26,4,FALSE)</f>
        <v>210</v>
      </c>
      <c r="AG92" s="111">
        <f>VLOOKUP(E92,Data!$A$2:$B$26,2, FALSE)</f>
        <v>1.25</v>
      </c>
      <c r="AH92" s="111">
        <f>1+VLOOKUP($J$3,Data!$A$40:$D$48,2,FALSE)*$J92+VLOOKUP($K$3,Data!$A$40:$D$48,2,FALSE)*$K92+VLOOKUP($L$3,Data!$A$40:$D$48,2,FALSE)*$L92+VLOOKUP($M$3,Data!$A$40:$D$48,2,FALSE)*$M92+VLOOKUP($N$3,Data!$A$40:$D$48,2,FALSE)*$N92+VLOOKUP($O$3,Data!$A$40:$D$48,2,FALSE)*$O92+VLOOKUP($P$3,Data!$A$40:$D$48,2,FALSE)*$P92+VLOOKUP($Q$3,Data!$A$40:$D$48,2,FALSE)*$Q92+VLOOKUP($R$3,Data!$A$40:$D$48,2,FALSE)*$R92</f>
        <v>1</v>
      </c>
      <c r="AI92" s="111">
        <f>MAX(1+VLOOKUP($J$3,Data!$A$40:$D$48,3,FALSE)*$J92+VLOOKUP($K$3,Data!$A$40:$D$48,3,FALSE)*$K92+VLOOKUP($L$3,Data!$A$40:$D$48,3,FALSE)*$L92+VLOOKUP($M$3,Data!$A$40:$D$48,3,FALSE)*$M92+VLOOKUP($N$3,Data!$A$40:$D$48,3,FALSE)*$N92+VLOOKUP($O$3,Data!$A$40:$D$48,3,FALSE)*$O92+VLOOKUP($P$3,Data!$A$40:$D$48,3,FALSE)*$P92+VLOOKUP($Q$3,Data!$A$40:$D$48,3,FALSE)*$Q92+VLOOKUP($R$3,Data!$A$40:$D$48,3,FALSE)*$R92,0)</f>
        <v>1</v>
      </c>
      <c r="AJ92" s="111">
        <f>MAX(1-(VLOOKUP($J$3,Data!$A$40:$D$48,4,FALSE)*$J92+VLOOKUP($K$3,Data!$A$40:$D$48,4,FALSE)*$K92+VLOOKUP($L$3,Data!$A$40:$D$48,4,FALSE)*$L92+VLOOKUP($M$3,Data!$A$40:$D$48,4,FALSE)*$M92+VLOOKUP($N$3,Data!$A$40:$D$48,4,FALSE)*$N92+VLOOKUP($O$3,Data!$A$40:$D$48,4,FALSE)*$O92+VLOOKUP($P$3,Data!$A$40:$D$48,4,FALSE)*$P92+VLOOKUP($Q$3,Data!$A$40:$D$48,4,FALSE)*$Q92+VLOOKUP($R$3,Data!$A$40:$D$48,4,FALSE)*$R92),0.2)</f>
        <v>1</v>
      </c>
      <c r="AK92" s="112">
        <f t="shared" si="178"/>
        <v>0</v>
      </c>
      <c r="AL92" s="111">
        <f t="shared" si="179"/>
        <v>2.5</v>
      </c>
      <c r="AM92" s="111">
        <f t="shared" si="180"/>
        <v>0</v>
      </c>
      <c r="AN92" s="111">
        <f t="shared" si="181"/>
        <v>0</v>
      </c>
      <c r="AO92" s="131" t="s">
        <v>298</v>
      </c>
      <c r="AP92" s="11"/>
      <c r="AQ92" s="11">
        <f>IF(AQ$2=$A92,0,IF(HLOOKUP(AQ$2,Recipes!$H:$GI,'Production Calculator'!$A92+2,FALSE)=0,0,HLOOKUP(AQ$2,Recipes!$H:$GI,'Production Calculator'!$A92+2,FALSE)*$AK92))+IF($AO92=AQ$3,$AM92/VLOOKUP($AO92,Data!$A$50:$B$56,2,FALSE),0)</f>
        <v>0</v>
      </c>
      <c r="AR92" s="11">
        <f>IF(AR$2=$A92,0,IF(HLOOKUP(AR$2,Recipes!$H:$GI,'Production Calculator'!$A92+2,FALSE)=0,0,HLOOKUP(AR$2,Recipes!$H:$GI,'Production Calculator'!$A92+2,FALSE)*$AK92))+IF($AO92=AR$3,$AM92/VLOOKUP($AO92,Data!$A$50:$B$56,2,FALSE),0)</f>
        <v>0</v>
      </c>
      <c r="AS92" s="11">
        <f>IF(AS$2=$A92,0,IF(HLOOKUP(AS$2,Recipes!$H:$GI,'Production Calculator'!$A92+2,FALSE)=0,0,HLOOKUP(AS$2,Recipes!$H:$GI,'Production Calculator'!$A92+2,FALSE)*$AK92))+IF($AO92=AS$3,$AM92/VLOOKUP($AO92,Data!$A$50:$B$56,2,FALSE),0)</f>
        <v>0</v>
      </c>
      <c r="AT92" s="11">
        <f>IF(AT$2=$A92,0,IF(HLOOKUP(AT$2,Recipes!$H:$GI,'Production Calculator'!$A92+2,FALSE)=0,0,HLOOKUP(AT$2,Recipes!$H:$GI,'Production Calculator'!$A92+2,FALSE)*$AK92))+IF($AO92=AT$3,$AM92/VLOOKUP($AO92,Data!$A$50:$B$56,2,FALSE),0)</f>
        <v>0</v>
      </c>
      <c r="AU92" s="11">
        <f>IF(AU$2=$A92,0,IF(HLOOKUP(AU$2,Recipes!$H:$GI,'Production Calculator'!$A92+2,FALSE)=0,0,HLOOKUP(AU$2,Recipes!$H:$GI,'Production Calculator'!$A92+2,FALSE)*$AK92))+IF($AO92=AU$3,$AM92/VLOOKUP($AO92,Data!$A$50:$B$56,2,FALSE),0)</f>
        <v>0</v>
      </c>
      <c r="AV92" s="11">
        <f>IF(AV$2=$A92,0,IF(HLOOKUP(AV$2,Recipes!$H:$GI,'Production Calculator'!$A92+2,FALSE)=0,0,HLOOKUP(AV$2,Recipes!$H:$GI,'Production Calculator'!$A92+2,FALSE)*$AK92))+IF($AO92=AV$3,$AM92/VLOOKUP($AO92,Data!$A$50:$B$56,2,FALSE),0)</f>
        <v>0</v>
      </c>
      <c r="AW92" s="11">
        <f>IF(AW$2=$A92,0,IF(HLOOKUP(AW$2,Recipes!$H:$GI,'Production Calculator'!$A92+2,FALSE)=0,0,HLOOKUP(AW$2,Recipes!$H:$GI,'Production Calculator'!$A92+2,FALSE)*$AK92))+IF($AO92=AW$3,$AM92/VLOOKUP($AO92,Data!$A$50:$B$56,2,FALSE),0)</f>
        <v>0</v>
      </c>
      <c r="AX92" s="11">
        <f>IF(AX$2=$A92,0,IF(HLOOKUP(AX$2,Recipes!$H:$GI,'Production Calculator'!$A92+2,FALSE)=0,0,HLOOKUP(AX$2,Recipes!$H:$GI,'Production Calculator'!$A92+2,FALSE)*$AK92))+IF($AO92=AX$3,$AM92/VLOOKUP($AO92,Data!$A$50:$B$56,2,FALSE),0)</f>
        <v>0</v>
      </c>
      <c r="AY92" s="11">
        <f>IF(AY$2=$A92,0,IF(HLOOKUP(AY$2,Recipes!$H:$GI,'Production Calculator'!$A92+2,FALSE)=0,0,HLOOKUP(AY$2,Recipes!$H:$GI,'Production Calculator'!$A92+2,FALSE)*$AK92))+IF($AO92=AY$3,$AM92/VLOOKUP($AO92,Data!$A$50:$B$56,2,FALSE),0)</f>
        <v>0</v>
      </c>
      <c r="AZ92" s="11">
        <f>IF(AZ$2=$A92,0,IF(HLOOKUP(AZ$2,Recipes!$H:$GI,'Production Calculator'!$A92+2,FALSE)=0,0,HLOOKUP(AZ$2,Recipes!$H:$GI,'Production Calculator'!$A92+2,FALSE)*$AK92))+IF($AO92=AZ$3,$AM92/VLOOKUP($AO92,Data!$A$50:$B$56,2,FALSE),0)</f>
        <v>0</v>
      </c>
      <c r="BA92" s="11">
        <f>IF(BA$2=$A92,0,IF(HLOOKUP(BA$2,Recipes!$H:$GI,'Production Calculator'!$A92+2,FALSE)=0,0,HLOOKUP(BA$2,Recipes!$H:$GI,'Production Calculator'!$A92+2,FALSE)*$AK92))+IF($AO92=BA$3,$AM92/VLOOKUP($AO92,Data!$A$50:$B$56,2,FALSE),0)</f>
        <v>0</v>
      </c>
      <c r="BB92" s="11">
        <f>IF(BB$2=$A92,0,IF(HLOOKUP(BB$2,Recipes!$H:$GI,'Production Calculator'!$A92+2,FALSE)=0,0,HLOOKUP(BB$2,Recipes!$H:$GI,'Production Calculator'!$A92+2,FALSE)*$AK92))+IF($AO92=BB$3,$AM92/VLOOKUP($AO92,Data!$A$50:$B$56,2,FALSE),0)</f>
        <v>0</v>
      </c>
      <c r="BC92" s="11">
        <f>IF(BC$2=$A92,0,IF(HLOOKUP(BC$2,Recipes!$H:$GI,'Production Calculator'!$A92+2,FALSE)=0,0,HLOOKUP(BC$2,Recipes!$H:$GI,'Production Calculator'!$A92+2,FALSE)*$AK92))+IF($AO92=BC$3,$AM92/VLOOKUP($AO92,Data!$A$50:$B$56,2,FALSE),0)</f>
        <v>0</v>
      </c>
      <c r="BD92" s="11">
        <f>IF(BD$2=$A92,0,IF(HLOOKUP(BD$2,Recipes!$H:$GI,'Production Calculator'!$A92+2,FALSE)=0,0,HLOOKUP(BD$2,Recipes!$H:$GI,'Production Calculator'!$A92+2,FALSE)*$AK92))+IF($AO92=BD$3,$AM92/VLOOKUP($AO92,Data!$A$50:$B$56,2,FALSE),0)</f>
        <v>0</v>
      </c>
      <c r="BE92" s="11">
        <f>IF(BE$2=$A92,0,IF(HLOOKUP(BE$2,Recipes!$H:$GI,'Production Calculator'!$A92+2,FALSE)=0,0,HLOOKUP(BE$2,Recipes!$H:$GI,'Production Calculator'!$A92+2,FALSE)*$AK92))+IF($AO92=BE$3,$AM92/VLOOKUP($AO92,Data!$A$50:$B$56,2,FALSE),0)</f>
        <v>0</v>
      </c>
      <c r="BF92" s="11">
        <f>IF(BF$2=$A92,0,IF(HLOOKUP(BF$2,Recipes!$H:$GI,'Production Calculator'!$A92+2,FALSE)=0,0,HLOOKUP(BF$2,Recipes!$H:$GI,'Production Calculator'!$A92+2,FALSE)*$AK92))+IF($AO92=BF$3,$AM92/VLOOKUP($AO92,Data!$A$50:$B$56,2,FALSE),0)</f>
        <v>0</v>
      </c>
      <c r="BG92" s="11">
        <f>IF(BG$2=$A92,0,IF(HLOOKUP(BG$2,Recipes!$H:$GI,'Production Calculator'!$A92+2,FALSE)=0,0,HLOOKUP(BG$2,Recipes!$H:$GI,'Production Calculator'!$A92+2,FALSE)*$AK92))+IF($AO92=BG$3,$AM92/VLOOKUP($AO92,Data!$A$50:$B$56,2,FALSE),0)</f>
        <v>0</v>
      </c>
      <c r="BH92" s="11">
        <f>IF(BH$2=$A92,0,IF(HLOOKUP(BH$2,Recipes!$H:$GI,'Production Calculator'!$A92+2,FALSE)=0,0,HLOOKUP(BH$2,Recipes!$H:$GI,'Production Calculator'!$A92+2,FALSE)*$AK92))+IF($AO92=BH$3,$AM92/VLOOKUP($AO92,Data!$A$50:$B$56,2,FALSE),0)</f>
        <v>0</v>
      </c>
      <c r="BI92" s="11">
        <f>IF(BI$2=$A92,0,IF(HLOOKUP(BI$2,Recipes!$H:$GI,'Production Calculator'!$A92+2,FALSE)=0,0,HLOOKUP(BI$2,Recipes!$H:$GI,'Production Calculator'!$A92+2,FALSE)*$AK92))+IF($AO92=BI$3,$AM92/VLOOKUP($AO92,Data!$A$50:$B$56,2,FALSE),0)</f>
        <v>0</v>
      </c>
      <c r="BJ92" s="11">
        <f>IF(BJ$2=$A92,0,IF(HLOOKUP(BJ$2,Recipes!$H:$GI,'Production Calculator'!$A92+2,FALSE)=0,0,HLOOKUP(BJ$2,Recipes!$H:$GI,'Production Calculator'!$A92+2,FALSE)*$AK92))+IF($AO92=BJ$3,$AM92/VLOOKUP($AO92,Data!$A$50:$B$56,2,FALSE),0)</f>
        <v>0</v>
      </c>
      <c r="BK92" s="11">
        <f>IF(BK$2=$A92,0,IF(HLOOKUP(BK$2,Recipes!$H:$GI,'Production Calculator'!$A92+2,FALSE)=0,0,HLOOKUP(BK$2,Recipes!$H:$GI,'Production Calculator'!$A92+2,FALSE)*$AK92))+IF($AO92=BK$3,$AM92/VLOOKUP($AO92,Data!$A$50:$B$56,2,FALSE),0)</f>
        <v>0</v>
      </c>
      <c r="BL92" s="11">
        <f>IF(BL$2=$A92,0,IF(HLOOKUP(BL$2,Recipes!$H:$GI,'Production Calculator'!$A92+2,FALSE)=0,0,HLOOKUP(BL$2,Recipes!$H:$GI,'Production Calculator'!$A92+2,FALSE)*$AK92))+IF($AO92=BL$3,$AM92/VLOOKUP($AO92,Data!$A$50:$B$56,2,FALSE),0)</f>
        <v>0</v>
      </c>
      <c r="BM92" s="11">
        <f>IF(BM$2=$A92,0,IF(HLOOKUP(BM$2,Recipes!$H:$GI,'Production Calculator'!$A92+2,FALSE)=0,0,HLOOKUP(BM$2,Recipes!$H:$GI,'Production Calculator'!$A92+2,FALSE)*$AK92))+IF($AO92=BM$3,$AM92/VLOOKUP($AO92,Data!$A$50:$B$56,2,FALSE),0)</f>
        <v>0</v>
      </c>
      <c r="BN92" s="11">
        <f>IF(BN$2=$A92,0,IF(HLOOKUP(BN$2,Recipes!$H:$GI,'Production Calculator'!$A92+2,FALSE)=0,0,HLOOKUP(BN$2,Recipes!$H:$GI,'Production Calculator'!$A92+2,FALSE)*$AK92))+IF($AO92=BN$3,$AM92/VLOOKUP($AO92,Data!$A$50:$B$56,2,FALSE),0)</f>
        <v>0</v>
      </c>
      <c r="BO92" s="11">
        <f>IF(BO$2=$A92,0,IF(HLOOKUP(BO$2,Recipes!$H:$GI,'Production Calculator'!$A92+2,FALSE)=0,0,HLOOKUP(BO$2,Recipes!$H:$GI,'Production Calculator'!$A92+2,FALSE)*$AK92))+IF($AO92=BO$3,$AM92/VLOOKUP($AO92,Data!$A$50:$B$56,2,FALSE),0)</f>
        <v>0</v>
      </c>
      <c r="BP92" s="11">
        <f>IF(BP$2=$A92,0,IF(HLOOKUP(BP$2,Recipes!$H:$GI,'Production Calculator'!$A92+2,FALSE)=0,0,HLOOKUP(BP$2,Recipes!$H:$GI,'Production Calculator'!$A92+2,FALSE)*$AK92))+IF($AO92=BP$3,$AM92/VLOOKUP($AO92,Data!$A$50:$B$56,2,FALSE),0)</f>
        <v>0</v>
      </c>
      <c r="BQ92" s="11">
        <f>IF(BQ$2=$A92,0,IF(HLOOKUP(BQ$2,Recipes!$H:$GI,'Production Calculator'!$A92+2,FALSE)=0,0,HLOOKUP(BQ$2,Recipes!$H:$GI,'Production Calculator'!$A92+2,FALSE)*$AK92))+IF($AO92=BQ$3,$AM92/VLOOKUP($AO92,Data!$A$50:$B$56,2,FALSE),0)</f>
        <v>0</v>
      </c>
      <c r="BR92" s="11">
        <f>IF(BR$2=$A92,0,IF(HLOOKUP(BR$2,Recipes!$H:$GI,'Production Calculator'!$A92+2,FALSE)=0,0,HLOOKUP(BR$2,Recipes!$H:$GI,'Production Calculator'!$A92+2,FALSE)*$AK92))+IF($AO92=BR$3,$AM92/VLOOKUP($AO92,Data!$A$50:$B$56,2,FALSE),0)</f>
        <v>0</v>
      </c>
      <c r="BS92" s="11">
        <f>IF(BS$2=$A92,0,IF(HLOOKUP(BS$2,Recipes!$H:$GI,'Production Calculator'!$A92+2,FALSE)=0,0,HLOOKUP(BS$2,Recipes!$H:$GI,'Production Calculator'!$A92+2,FALSE)*$AK92))+IF($AO92=BS$3,$AM92/VLOOKUP($AO92,Data!$A$50:$B$56,2,FALSE),0)</f>
        <v>0</v>
      </c>
      <c r="BT92" s="11">
        <f>IF(BT$2=$A92,0,IF(HLOOKUP(BT$2,Recipes!$H:$GI,'Production Calculator'!$A92+2,FALSE)=0,0,HLOOKUP(BT$2,Recipes!$H:$GI,'Production Calculator'!$A92+2,FALSE)*$AK92))+IF($AO92=BT$3,$AM92/VLOOKUP($AO92,Data!$A$50:$B$56,2,FALSE),0)</f>
        <v>0</v>
      </c>
      <c r="BU92" s="11">
        <f>IF(BU$2=$A92,0,IF(HLOOKUP(BU$2,Recipes!$H:$GI,'Production Calculator'!$A92+2,FALSE)=0,0,HLOOKUP(BU$2,Recipes!$H:$GI,'Production Calculator'!$A92+2,FALSE)*$AK92))+IF($AO92=BU$3,$AM92/VLOOKUP($AO92,Data!$A$50:$B$56,2,FALSE),0)</f>
        <v>0</v>
      </c>
      <c r="BV92" s="11">
        <f>IF(BV$2=$A92,0,IF(HLOOKUP(BV$2,Recipes!$H:$GI,'Production Calculator'!$A92+2,FALSE)=0,0,HLOOKUP(BV$2,Recipes!$H:$GI,'Production Calculator'!$A92+2,FALSE)*$AK92))+IF($AO92=BV$3,$AM92/VLOOKUP($AO92,Data!$A$50:$B$56,2,FALSE),0)</f>
        <v>0</v>
      </c>
      <c r="BW92" s="11">
        <f>IF(BW$2=$A92,0,IF(HLOOKUP(BW$2,Recipes!$H:$GI,'Production Calculator'!$A92+2,FALSE)=0,0,HLOOKUP(BW$2,Recipes!$H:$GI,'Production Calculator'!$A92+2,FALSE)*$AK92))+IF($AO92=BW$3,$AM92/VLOOKUP($AO92,Data!$A$50:$B$56,2,FALSE),0)</f>
        <v>0</v>
      </c>
      <c r="BX92" s="11">
        <f>IF(BX$2=$A92,0,IF(HLOOKUP(BX$2,Recipes!$H:$GI,'Production Calculator'!$A92+2,FALSE)=0,0,HLOOKUP(BX$2,Recipes!$H:$GI,'Production Calculator'!$A92+2,FALSE)*$AK92))+IF($AO92=BX$3,$AM92/VLOOKUP($AO92,Data!$A$50:$B$56,2,FALSE),0)</f>
        <v>0</v>
      </c>
      <c r="BY92" s="11">
        <f>IF(BY$2=$A92,0,IF(HLOOKUP(BY$2,Recipes!$H:$GI,'Production Calculator'!$A92+2,FALSE)=0,0,HLOOKUP(BY$2,Recipes!$H:$GI,'Production Calculator'!$A92+2,FALSE)*$AK92))+IF($AO92=BY$3,$AM92/VLOOKUP($AO92,Data!$A$50:$B$56,2,FALSE),0)</f>
        <v>0</v>
      </c>
      <c r="BZ92" s="11">
        <f>IF(BZ$2=$A92,0,IF(HLOOKUP(BZ$2,Recipes!$H:$GI,'Production Calculator'!$A92+2,FALSE)=0,0,HLOOKUP(BZ$2,Recipes!$H:$GI,'Production Calculator'!$A92+2,FALSE)*$AK92))+IF($AO92=BZ$3,$AM92/VLOOKUP($AO92,Data!$A$50:$B$56,2,FALSE),0)</f>
        <v>0</v>
      </c>
      <c r="CA92" s="11">
        <f>IF(CA$2=$A92,0,IF(HLOOKUP(CA$2,Recipes!$H:$GI,'Production Calculator'!$A92+2,FALSE)=0,0,HLOOKUP(CA$2,Recipes!$H:$GI,'Production Calculator'!$A92+2,FALSE)*$AK92))+IF($AO92=CA$3,$AM92/VLOOKUP($AO92,Data!$A$50:$B$56,2,FALSE),0)</f>
        <v>0</v>
      </c>
      <c r="CB92" s="11">
        <f>IF(CB$2=$A92,0,IF(HLOOKUP(CB$2,Recipes!$H:$GI,'Production Calculator'!$A92+2,FALSE)=0,0,HLOOKUP(CB$2,Recipes!$H:$GI,'Production Calculator'!$A92+2,FALSE)*$AK92))+IF($AO92=CB$3,$AM92/VLOOKUP($AO92,Data!$A$50:$B$56,2,FALSE),0)</f>
        <v>0</v>
      </c>
      <c r="CC92" s="11">
        <f>IF(CC$2=$A92,0,IF(HLOOKUP(CC$2,Recipes!$H:$GI,'Production Calculator'!$A92+2,FALSE)=0,0,HLOOKUP(CC$2,Recipes!$H:$GI,'Production Calculator'!$A92+2,FALSE)*$AK92))+IF($AO92=CC$3,$AM92/VLOOKUP($AO92,Data!$A$50:$B$56,2,FALSE),0)</f>
        <v>0</v>
      </c>
      <c r="CD92" s="11">
        <f>IF(CD$2=$A92,0,IF(HLOOKUP(CD$2,Recipes!$H:$GI,'Production Calculator'!$A92+2,FALSE)=0,0,HLOOKUP(CD$2,Recipes!$H:$GI,'Production Calculator'!$A92+2,FALSE)*$AK92))+IF($AO92=CD$3,$AM92/VLOOKUP($AO92,Data!$A$50:$B$56,2,FALSE),0)</f>
        <v>0</v>
      </c>
      <c r="CE92" s="11">
        <f>IF(CE$2=$A92,0,IF(HLOOKUP(CE$2,Recipes!$H:$GI,'Production Calculator'!$A92+2,FALSE)=0,0,HLOOKUP(CE$2,Recipes!$H:$GI,'Production Calculator'!$A92+2,FALSE)*$AK92))+IF($AO92=CE$3,$AM92/VLOOKUP($AO92,Data!$A$50:$B$56,2,FALSE),0)</f>
        <v>0</v>
      </c>
      <c r="CF92" s="11">
        <f>IF(CF$2=$A92,0,IF(HLOOKUP(CF$2,Recipes!$H:$GI,'Production Calculator'!$A92+2,FALSE)=0,0,HLOOKUP(CF$2,Recipes!$H:$GI,'Production Calculator'!$A92+2,FALSE)*$AK92))+IF($AO92=CF$3,$AM92/VLOOKUP($AO92,Data!$A$50:$B$56,2,FALSE),0)</f>
        <v>0</v>
      </c>
      <c r="CG92" s="11">
        <f>IF(CG$2=$A92,0,IF(HLOOKUP(CG$2,Recipes!$H:$GI,'Production Calculator'!$A92+2,FALSE)=0,0,HLOOKUP(CG$2,Recipes!$H:$GI,'Production Calculator'!$A92+2,FALSE)*$AK92))+IF($AO92=CG$3,$AM92/VLOOKUP($AO92,Data!$A$50:$B$56,2,FALSE),0)</f>
        <v>0</v>
      </c>
      <c r="CH92" s="11">
        <f>IF(CH$2=$A92,0,IF(HLOOKUP(CH$2,Recipes!$H:$GI,'Production Calculator'!$A92+2,FALSE)=0,0,HLOOKUP(CH$2,Recipes!$H:$GI,'Production Calculator'!$A92+2,FALSE)*$AK92))+IF($AO92=CH$3,$AM92/VLOOKUP($AO92,Data!$A$50:$B$56,2,FALSE),0)</f>
        <v>0</v>
      </c>
      <c r="CI92" s="11">
        <f>IF(CI$2=$A92,0,IF(HLOOKUP(CI$2,Recipes!$H:$GI,'Production Calculator'!$A92+2,FALSE)=0,0,HLOOKUP(CI$2,Recipes!$H:$GI,'Production Calculator'!$A92+2,FALSE)*$AK92))+IF($AO92=CI$3,$AM92/VLOOKUP($AO92,Data!$A$50:$B$56,2,FALSE),0)</f>
        <v>0</v>
      </c>
      <c r="CJ92" s="11">
        <f>IF(CJ$2=$A92,0,IF(HLOOKUP(CJ$2,Recipes!$H:$GI,'Production Calculator'!$A92+2,FALSE)=0,0,HLOOKUP(CJ$2,Recipes!$H:$GI,'Production Calculator'!$A92+2,FALSE)*$AK92))+IF($AO92=CJ$3,$AM92/VLOOKUP($AO92,Data!$A$50:$B$56,2,FALSE),0)</f>
        <v>0</v>
      </c>
      <c r="CK92" s="11">
        <f>IF(CK$2=$A92,0,IF(HLOOKUP(CK$2,Recipes!$H:$GI,'Production Calculator'!$A92+2,FALSE)=0,0,HLOOKUP(CK$2,Recipes!$H:$GI,'Production Calculator'!$A92+2,FALSE)*$AK92))+IF($AO92=CK$3,$AM92/VLOOKUP($AO92,Data!$A$50:$B$56,2,FALSE),0)</f>
        <v>0</v>
      </c>
      <c r="CL92" s="11">
        <f>IF(CL$2=$A92,0,IF(HLOOKUP(CL$2,Recipes!$H:$GI,'Production Calculator'!$A92+2,FALSE)=0,0,HLOOKUP(CL$2,Recipes!$H:$GI,'Production Calculator'!$A92+2,FALSE)*$AK92))+IF($AO92=CL$3,$AM92/VLOOKUP($AO92,Data!$A$50:$B$56,2,FALSE),0)</f>
        <v>0</v>
      </c>
      <c r="CM92" s="11">
        <f>IF(CM$2=$A92,0,IF(HLOOKUP(CM$2,Recipes!$H:$GI,'Production Calculator'!$A92+2,FALSE)=0,0,HLOOKUP(CM$2,Recipes!$H:$GI,'Production Calculator'!$A92+2,FALSE)*$AK92))+IF($AO92=CM$3,$AM92/VLOOKUP($AO92,Data!$A$50:$B$56,2,FALSE),0)</f>
        <v>0</v>
      </c>
      <c r="CN92" s="11">
        <f>IF(CN$2=$A92,0,IF(HLOOKUP(CN$2,Recipes!$H:$GI,'Production Calculator'!$A92+2,FALSE)=0,0,HLOOKUP(CN$2,Recipes!$H:$GI,'Production Calculator'!$A92+2,FALSE)*$AK92))+IF($AO92=CN$3,$AM92/VLOOKUP($AO92,Data!$A$50:$B$56,2,FALSE),0)</f>
        <v>0</v>
      </c>
      <c r="CO92" s="11">
        <f>IF(CO$2=$A92,0,IF(HLOOKUP(CO$2,Recipes!$H:$GI,'Production Calculator'!$A92+2,FALSE)=0,0,HLOOKUP(CO$2,Recipes!$H:$GI,'Production Calculator'!$A92+2,FALSE)*$AK92))+IF($AO92=CO$3,$AM92/VLOOKUP($AO92,Data!$A$50:$B$56,2,FALSE),0)</f>
        <v>0</v>
      </c>
      <c r="CP92" s="11">
        <f>IF(CP$2=$A92,0,IF(HLOOKUP(CP$2,Recipes!$H:$GI,'Production Calculator'!$A92+2,FALSE)=0,0,HLOOKUP(CP$2,Recipes!$H:$GI,'Production Calculator'!$A92+2,FALSE)*$AK92))+IF($AO92=CP$3,$AM92/VLOOKUP($AO92,Data!$A$50:$B$56,2,FALSE),0)</f>
        <v>0</v>
      </c>
      <c r="CQ92" s="11">
        <f>IF(CQ$2=$A92,0,IF(HLOOKUP(CQ$2,Recipes!$H:$GI,'Production Calculator'!$A92+2,FALSE)=0,0,HLOOKUP(CQ$2,Recipes!$H:$GI,'Production Calculator'!$A92+2,FALSE)*$AK92))+IF($AO92=CQ$3,$AM92/VLOOKUP($AO92,Data!$A$50:$B$56,2,FALSE),0)</f>
        <v>0</v>
      </c>
      <c r="CR92" s="11">
        <f>IF(CR$2=$A92,0,IF(HLOOKUP(CR$2,Recipes!$H:$GI,'Production Calculator'!$A92+2,FALSE)=0,0,HLOOKUP(CR$2,Recipes!$H:$GI,'Production Calculator'!$A92+2,FALSE)*$AK92))+IF($AO92=CR$3,$AM92/VLOOKUP($AO92,Data!$A$50:$B$56,2,FALSE),0)</f>
        <v>0</v>
      </c>
      <c r="CS92" s="11">
        <f>IF(CS$2=$A92,0,IF(HLOOKUP(CS$2,Recipes!$H:$GI,'Production Calculator'!$A92+2,FALSE)=0,0,HLOOKUP(CS$2,Recipes!$H:$GI,'Production Calculator'!$A92+2,FALSE)*$AK92))+IF($AO92=CS$3,$AM92/VLOOKUP($AO92,Data!$A$50:$B$56,2,FALSE),0)</f>
        <v>0</v>
      </c>
      <c r="CT92" s="11">
        <f>IF(CT$2=$A92,0,IF(HLOOKUP(CT$2,Recipes!$H:$GI,'Production Calculator'!$A92+2,FALSE)=0,0,HLOOKUP(CT$2,Recipes!$H:$GI,'Production Calculator'!$A92+2,FALSE)*$AK92))+IF($AO92=CT$3,$AM92/VLOOKUP($AO92,Data!$A$50:$B$56,2,FALSE),0)</f>
        <v>0</v>
      </c>
      <c r="CU92" s="11">
        <f>IF(CU$2=$A92,0,IF(HLOOKUP(CU$2,Recipes!$H:$GI,'Production Calculator'!$A92+2,FALSE)=0,0,HLOOKUP(CU$2,Recipes!$H:$GI,'Production Calculator'!$A92+2,FALSE)*$AK92))+IF($AO92=CU$3,$AM92/VLOOKUP($AO92,Data!$A$50:$B$56,2,FALSE),0)</f>
        <v>0</v>
      </c>
      <c r="CV92" s="11">
        <f>IF(CV$2=$A92,0,IF(HLOOKUP(CV$2,Recipes!$H:$GI,'Production Calculator'!$A92+2,FALSE)=0,0,HLOOKUP(CV$2,Recipes!$H:$GI,'Production Calculator'!$A92+2,FALSE)*$AK92))+IF($AO92=CV$3,$AM92/VLOOKUP($AO92,Data!$A$50:$B$56,2,FALSE),0)</f>
        <v>0</v>
      </c>
      <c r="CW92" s="11">
        <f>IF(CW$2=$A92,0,IF(HLOOKUP(CW$2,Recipes!$H:$GI,'Production Calculator'!$A92+2,FALSE)=0,0,HLOOKUP(CW$2,Recipes!$H:$GI,'Production Calculator'!$A92+2,FALSE)*$AK92))+IF($AO92=CW$3,$AM92/VLOOKUP($AO92,Data!$A$50:$B$56,2,FALSE),0)</f>
        <v>0</v>
      </c>
      <c r="CX92" s="11">
        <f>IF(CX$2=$A92,0,IF(HLOOKUP(CX$2,Recipes!$H:$GI,'Production Calculator'!$A92+2,FALSE)=0,0,HLOOKUP(CX$2,Recipes!$H:$GI,'Production Calculator'!$A92+2,FALSE)*$AK92))+IF($AO92=CX$3,$AM92/VLOOKUP($AO92,Data!$A$50:$B$56,2,FALSE),0)</f>
        <v>0</v>
      </c>
      <c r="CY92" s="11">
        <f>IF(CY$2=$A92,0,IF(HLOOKUP(CY$2,Recipes!$H:$GI,'Production Calculator'!$A92+2,FALSE)=0,0,HLOOKUP(CY$2,Recipes!$H:$GI,'Production Calculator'!$A92+2,FALSE)*$AK92))+IF($AO92=CY$3,$AM92/VLOOKUP($AO92,Data!$A$50:$B$56,2,FALSE),0)</f>
        <v>0</v>
      </c>
      <c r="CZ92" s="11">
        <f>IF(CZ$2=$A92,0,IF(HLOOKUP(CZ$2,Recipes!$H:$GI,'Production Calculator'!$A92+2,FALSE)=0,0,HLOOKUP(CZ$2,Recipes!$H:$GI,'Production Calculator'!$A92+2,FALSE)*$AK92))+IF($AO92=CZ$3,$AM92/VLOOKUP($AO92,Data!$A$50:$B$56,2,FALSE),0)</f>
        <v>0</v>
      </c>
      <c r="DA92" s="11">
        <f>IF(DA$2=$A92,0,IF(HLOOKUP(DA$2,Recipes!$H:$GI,'Production Calculator'!$A92+2,FALSE)=0,0,HLOOKUP(DA$2,Recipes!$H:$GI,'Production Calculator'!$A92+2,FALSE)*$AK92))+IF($AO92=DA$3,$AM92/VLOOKUP($AO92,Data!$A$50:$B$56,2,FALSE),0)</f>
        <v>0</v>
      </c>
      <c r="DB92" s="11">
        <f>IF(DB$2=$A92,0,IF(HLOOKUP(DB$2,Recipes!$H:$GI,'Production Calculator'!$A92+2,FALSE)=0,0,HLOOKUP(DB$2,Recipes!$H:$GI,'Production Calculator'!$A92+2,FALSE)*$AK92))+IF($AO92=DB$3,$AM92/VLOOKUP($AO92,Data!$A$50:$B$56,2,FALSE),0)</f>
        <v>0</v>
      </c>
      <c r="DC92" s="11">
        <f>IF(DC$2=$A92,0,IF(HLOOKUP(DC$2,Recipes!$H:$GI,'Production Calculator'!$A92+2,FALSE)=0,0,HLOOKUP(DC$2,Recipes!$H:$GI,'Production Calculator'!$A92+2,FALSE)*$AK92))+IF($AO92=DC$3,$AM92/VLOOKUP($AO92,Data!$A$50:$B$56,2,FALSE),0)</f>
        <v>0</v>
      </c>
      <c r="DD92" s="11">
        <f>IF(DD$2=$A92,0,IF(HLOOKUP(DD$2,Recipes!$H:$GI,'Production Calculator'!$A92+2,FALSE)=0,0,HLOOKUP(DD$2,Recipes!$H:$GI,'Production Calculator'!$A92+2,FALSE)*$AK92))+IF($AO92=DD$3,$AM92/VLOOKUP($AO92,Data!$A$50:$B$56,2,FALSE),0)</f>
        <v>0</v>
      </c>
      <c r="DE92" s="11">
        <f>IF(DE$2=$A92,0,IF(HLOOKUP(DE$2,Recipes!$H:$GI,'Production Calculator'!$A92+2,FALSE)=0,0,HLOOKUP(DE$2,Recipes!$H:$GI,'Production Calculator'!$A92+2,FALSE)*$AK92))+IF($AO92=DE$3,$AM92/VLOOKUP($AO92,Data!$A$50:$B$56,2,FALSE),0)</f>
        <v>0</v>
      </c>
      <c r="DF92" s="11">
        <f>IF(DF$2=$A92,0,IF(HLOOKUP(DF$2,Recipes!$H:$GI,'Production Calculator'!$A92+2,FALSE)=0,0,HLOOKUP(DF$2,Recipes!$H:$GI,'Production Calculator'!$A92+2,FALSE)*$AK92))+IF($AO92=DF$3,$AM92/VLOOKUP($AO92,Data!$A$50:$B$56,2,FALSE),0)</f>
        <v>0</v>
      </c>
      <c r="DG92" s="11">
        <f>IF(DG$2=$A92,0,IF(HLOOKUP(DG$2,Recipes!$H:$GI,'Production Calculator'!$A92+2,FALSE)=0,0,HLOOKUP(DG$2,Recipes!$H:$GI,'Production Calculator'!$A92+2,FALSE)*$AK92))+IF($AO92=DG$3,$AM92/VLOOKUP($AO92,Data!$A$50:$B$56,2,FALSE),0)</f>
        <v>0</v>
      </c>
      <c r="DH92" s="11">
        <f>IF(DH$2=$A92,0,IF(HLOOKUP(DH$2,Recipes!$H:$GI,'Production Calculator'!$A92+2,FALSE)=0,0,HLOOKUP(DH$2,Recipes!$H:$GI,'Production Calculator'!$A92+2,FALSE)*$AK92))+IF($AO92=DH$3,$AM92/VLOOKUP($AO92,Data!$A$50:$B$56,2,FALSE),0)</f>
        <v>0</v>
      </c>
      <c r="DI92" s="11">
        <f>IF(DI$2=$A92,0,IF(HLOOKUP(DI$2,Recipes!$H:$GI,'Production Calculator'!$A92+2,FALSE)=0,0,HLOOKUP(DI$2,Recipes!$H:$GI,'Production Calculator'!$A92+2,FALSE)*$AK92))+IF($AO92=DI$3,$AM92/VLOOKUP($AO92,Data!$A$50:$B$56,2,FALSE),0)</f>
        <v>0</v>
      </c>
      <c r="DJ92" s="11">
        <f>IF(DJ$2=$A92,0,IF(HLOOKUP(DJ$2,Recipes!$H:$GI,'Production Calculator'!$A92+2,FALSE)=0,0,HLOOKUP(DJ$2,Recipes!$H:$GI,'Production Calculator'!$A92+2,FALSE)*$AK92))+IF($AO92=DJ$3,$AM92/VLOOKUP($AO92,Data!$A$50:$B$56,2,FALSE),0)</f>
        <v>0</v>
      </c>
      <c r="DK92" s="11">
        <f>IF(DK$2=$A92,0,IF(HLOOKUP(DK$2,Recipes!$H:$GI,'Production Calculator'!$A92+2,FALSE)=0,0,HLOOKUP(DK$2,Recipes!$H:$GI,'Production Calculator'!$A92+2,FALSE)*$AK92))+IF($AO92=DK$3,$AM92/VLOOKUP($AO92,Data!$A$50:$B$56,2,FALSE),0)</f>
        <v>0</v>
      </c>
      <c r="DL92" s="11">
        <f>IF(DL$2=$A92,0,IF(HLOOKUP(DL$2,Recipes!$H:$GI,'Production Calculator'!$A92+2,FALSE)=0,0,HLOOKUP(DL$2,Recipes!$H:$GI,'Production Calculator'!$A92+2,FALSE)*$AK92))+IF($AO92=DL$3,$AM92/VLOOKUP($AO92,Data!$A$50:$B$56,2,FALSE),0)</f>
        <v>0</v>
      </c>
      <c r="DM92" s="11">
        <f>IF(DM$2=$A92,0,IF(HLOOKUP(DM$2,Recipes!$H:$GI,'Production Calculator'!$A92+2,FALSE)=0,0,HLOOKUP(DM$2,Recipes!$H:$GI,'Production Calculator'!$A92+2,FALSE)*$AK92))+IF($AO92=DM$3,$AM92/VLOOKUP($AO92,Data!$A$50:$B$56,2,FALSE),0)</f>
        <v>0</v>
      </c>
      <c r="DN92" s="11">
        <f>IF(DN$2=$A92,0,IF(HLOOKUP(DN$2,Recipes!$H:$GI,'Production Calculator'!$A92+2,FALSE)=0,0,HLOOKUP(DN$2,Recipes!$H:$GI,'Production Calculator'!$A92+2,FALSE)*$AK92))+IF($AO92=DN$3,$AM92/VLOOKUP($AO92,Data!$A$50:$B$56,2,FALSE),0)</f>
        <v>0</v>
      </c>
      <c r="DO92" s="11">
        <f>IF(DO$2=$A92,0,IF(HLOOKUP(DO$2,Recipes!$H:$GI,'Production Calculator'!$A92+2,FALSE)=0,0,HLOOKUP(DO$2,Recipes!$H:$GI,'Production Calculator'!$A92+2,FALSE)*$AK92))+IF($AO92=DO$3,$AM92/VLOOKUP($AO92,Data!$A$50:$B$56,2,FALSE),0)</f>
        <v>0</v>
      </c>
      <c r="DP92" s="11">
        <f>IF(DP$2=$A92,0,IF(HLOOKUP(DP$2,Recipes!$H:$GI,'Production Calculator'!$A92+2,FALSE)=0,0,HLOOKUP(DP$2,Recipes!$H:$GI,'Production Calculator'!$A92+2,FALSE)*$AK92))+IF($AO92=DP$3,$AM92/VLOOKUP($AO92,Data!$A$50:$B$56,2,FALSE),0)</f>
        <v>0</v>
      </c>
      <c r="DQ92" s="11">
        <f>IF(DQ$2=$A92,0,IF(HLOOKUP(DQ$2,Recipes!$H:$GI,'Production Calculator'!$A92+2,FALSE)=0,0,HLOOKUP(DQ$2,Recipes!$H:$GI,'Production Calculator'!$A92+2,FALSE)*$AK92))+IF($AO92=DQ$3,$AM92/VLOOKUP($AO92,Data!$A$50:$B$56,2,FALSE),0)</f>
        <v>0</v>
      </c>
      <c r="DR92" s="11">
        <f>IF(DR$2=$A92,0,IF(HLOOKUP(DR$2,Recipes!$H:$GI,'Production Calculator'!$A92+2,FALSE)=0,0,HLOOKUP(DR$2,Recipes!$H:$GI,'Production Calculator'!$A92+2,FALSE)*$AK92))+IF($AO92=DR$3,$AM92/VLOOKUP($AO92,Data!$A$50:$B$56,2,FALSE),0)</f>
        <v>0</v>
      </c>
      <c r="DS92" s="11">
        <f>IF(DS$2=$A92,0,IF(HLOOKUP(DS$2,Recipes!$H:$GI,'Production Calculator'!$A92+2,FALSE)=0,0,HLOOKUP(DS$2,Recipes!$H:$GI,'Production Calculator'!$A92+2,FALSE)*$AK92))+IF($AO92=DS$3,$AM92/VLOOKUP($AO92,Data!$A$50:$B$56,2,FALSE),0)</f>
        <v>0</v>
      </c>
      <c r="DT92" s="11">
        <f>IF(DT$2=$A92,0,IF(HLOOKUP(DT$2,Recipes!$H:$GI,'Production Calculator'!$A92+2,FALSE)=0,0,HLOOKUP(DT$2,Recipes!$H:$GI,'Production Calculator'!$A92+2,FALSE)*$AK92))+IF($AO92=DT$3,$AM92/VLOOKUP($AO92,Data!$A$50:$B$56,2,FALSE),0)</f>
        <v>0</v>
      </c>
      <c r="DU92" s="11">
        <f>IF(DU$2=$A92,0,IF(HLOOKUP(DU$2,Recipes!$H:$GI,'Production Calculator'!$A92+2,FALSE)=0,0,HLOOKUP(DU$2,Recipes!$H:$GI,'Production Calculator'!$A92+2,FALSE)*$AK92))+IF($AO92=DU$3,$AM92/VLOOKUP($AO92,Data!$A$50:$B$56,2,FALSE),0)</f>
        <v>0</v>
      </c>
      <c r="DV92" s="11">
        <f>IF(DV$2=$A92,0,IF(HLOOKUP(DV$2,Recipes!$H:$GI,'Production Calculator'!$A92+2,FALSE)=0,0,HLOOKUP(DV$2,Recipes!$H:$GI,'Production Calculator'!$A92+2,FALSE)*$AK92))+IF($AO92=DV$3,$AM92/VLOOKUP($AO92,Data!$A$50:$B$56,2,FALSE),0)</f>
        <v>0</v>
      </c>
      <c r="DW92" s="11">
        <f>IF(DW$2=$A92,0,IF(HLOOKUP(DW$2,Recipes!$H:$GI,'Production Calculator'!$A92+2,FALSE)=0,0,HLOOKUP(DW$2,Recipes!$H:$GI,'Production Calculator'!$A92+2,FALSE)*$AK92))+IF($AO92=DW$3,$AM92/VLOOKUP($AO92,Data!$A$50:$B$56,2,FALSE),0)</f>
        <v>0</v>
      </c>
      <c r="DX92" s="11">
        <f>IF(DX$2=$A92,0,IF(HLOOKUP(DX$2,Recipes!$H:$GI,'Production Calculator'!$A92+2,FALSE)=0,0,HLOOKUP(DX$2,Recipes!$H:$GI,'Production Calculator'!$A92+2,FALSE)*$AK92))+IF($AO92=DX$3,$AM92/VLOOKUP($AO92,Data!$A$50:$B$56,2,FALSE),0)</f>
        <v>0</v>
      </c>
      <c r="DY92" s="11">
        <f>IF(DY$2=$A92,0,IF(HLOOKUP(DY$2,Recipes!$H:$GI,'Production Calculator'!$A92+2,FALSE)=0,0,HLOOKUP(DY$2,Recipes!$H:$GI,'Production Calculator'!$A92+2,FALSE)*$AK92))+IF($AO92=DY$3,$AM92/VLOOKUP($AO92,Data!$A$50:$B$56,2,FALSE),0)</f>
        <v>0</v>
      </c>
      <c r="DZ92" s="11">
        <f>IF(DZ$2=$A92,0,IF(HLOOKUP(DZ$2,Recipes!$H:$GI,'Production Calculator'!$A92+2,FALSE)=0,0,HLOOKUP(DZ$2,Recipes!$H:$GI,'Production Calculator'!$A92+2,FALSE)*$AK92))+IF($AO92=DZ$3,$AM92/VLOOKUP($AO92,Data!$A$50:$B$56,2,FALSE),0)</f>
        <v>0</v>
      </c>
      <c r="EA92" s="11">
        <f>IF(EA$2=$A92,0,IF(HLOOKUP(EA$2,Recipes!$H:$GI,'Production Calculator'!$A92+2,FALSE)=0,0,HLOOKUP(EA$2,Recipes!$H:$GI,'Production Calculator'!$A92+2,FALSE)*$AK92))+IF($AO92=EA$3,$AM92/VLOOKUP($AO92,Data!$A$50:$B$56,2,FALSE),0)</f>
        <v>0</v>
      </c>
      <c r="EB92" s="11">
        <f>IF(EB$2=$A92,0,IF(HLOOKUP(EB$2,Recipes!$H:$GI,'Production Calculator'!$A92+2,FALSE)=0,0,HLOOKUP(EB$2,Recipes!$H:$GI,'Production Calculator'!$A92+2,FALSE)*$AK92))+IF($AO92=EB$3,$AM92/VLOOKUP($AO92,Data!$A$50:$B$56,2,FALSE),0)</f>
        <v>0</v>
      </c>
      <c r="EC92" s="11">
        <f>IF(EC$2=$A92,0,IF(HLOOKUP(EC$2,Recipes!$H:$GI,'Production Calculator'!$A92+2,FALSE)=0,0,HLOOKUP(EC$2,Recipes!$H:$GI,'Production Calculator'!$A92+2,FALSE)*$AK92))+IF($AO92=EC$3,$AM92/VLOOKUP($AO92,Data!$A$50:$B$56,2,FALSE),0)</f>
        <v>0</v>
      </c>
      <c r="ED92" s="11">
        <f>IF(ED$2=$A92,0,IF(HLOOKUP(ED$2,Recipes!$H:$GI,'Production Calculator'!$A92+2,FALSE)=0,0,HLOOKUP(ED$2,Recipes!$H:$GI,'Production Calculator'!$A92+2,FALSE)*$AK92))+IF($AO92=ED$3,$AM92/VLOOKUP($AO92,Data!$A$50:$B$56,2,FALSE),0)</f>
        <v>0</v>
      </c>
      <c r="EE92" s="11">
        <f>IF(EE$2=$A92,0,IF(HLOOKUP(EE$2,Recipes!$H:$GI,'Production Calculator'!$A92+2,FALSE)=0,0,HLOOKUP(EE$2,Recipes!$H:$GI,'Production Calculator'!$A92+2,FALSE)*$AK92))+IF($AO92=EE$3,$AM92/VLOOKUP($AO92,Data!$A$50:$B$56,2,FALSE),0)</f>
        <v>0</v>
      </c>
      <c r="EF92" s="11">
        <f>IF(EF$2=$A92,0,IF(HLOOKUP(EF$2,Recipes!$H:$GI,'Production Calculator'!$A92+2,FALSE)=0,0,HLOOKUP(EF$2,Recipes!$H:$GI,'Production Calculator'!$A92+2,FALSE)*$AK92))+IF($AO92=EF$3,$AM92/VLOOKUP($AO92,Data!$A$50:$B$56,2,FALSE),0)</f>
        <v>0</v>
      </c>
      <c r="EG92" s="11">
        <f>IF(EG$2=$A92,0,IF(HLOOKUP(EG$2,Recipes!$H:$GI,'Production Calculator'!$A92+2,FALSE)=0,0,HLOOKUP(EG$2,Recipes!$H:$GI,'Production Calculator'!$A92+2,FALSE)*$AK92))+IF($AO92=EG$3,$AM92/VLOOKUP($AO92,Data!$A$50:$B$56,2,FALSE),0)</f>
        <v>0</v>
      </c>
      <c r="EH92" s="11">
        <f>IF(EH$2=$A92,0,IF(HLOOKUP(EH$2,Recipes!$H:$GI,'Production Calculator'!$A92+2,FALSE)=0,0,HLOOKUP(EH$2,Recipes!$H:$GI,'Production Calculator'!$A92+2,FALSE)*$AK92))+IF($AO92=EH$3,$AM92/VLOOKUP($AO92,Data!$A$50:$B$56,2,FALSE),0)</f>
        <v>0</v>
      </c>
      <c r="EI92" s="11">
        <f>IF(EI$2=$A92,0,IF(HLOOKUP(EI$2,Recipes!$H:$GI,'Production Calculator'!$A92+2,FALSE)=0,0,HLOOKUP(EI$2,Recipes!$H:$GI,'Production Calculator'!$A92+2,FALSE)*$AK92))+IF($AO92=EI$3,$AM92/VLOOKUP($AO92,Data!$A$50:$B$56,2,FALSE),0)</f>
        <v>0</v>
      </c>
      <c r="EJ92" s="11">
        <f>IF(EJ$2=$A92,0,IF(HLOOKUP(EJ$2,Recipes!$H:$GI,'Production Calculator'!$A92+2,FALSE)=0,0,HLOOKUP(EJ$2,Recipes!$H:$GI,'Production Calculator'!$A92+2,FALSE)*$AK92))+IF($AO92=EJ$3,$AM92/VLOOKUP($AO92,Data!$A$50:$B$56,2,FALSE),0)</f>
        <v>0</v>
      </c>
      <c r="EK92" s="11">
        <f>IF(EK$2=$A92,0,IF(HLOOKUP(EK$2,Recipes!$H:$GI,'Production Calculator'!$A92+2,FALSE)=0,0,HLOOKUP(EK$2,Recipes!$H:$GI,'Production Calculator'!$A92+2,FALSE)*$AK92))+IF($AO92=EK$3,$AM92/VLOOKUP($AO92,Data!$A$50:$B$56,2,FALSE),0)</f>
        <v>0</v>
      </c>
      <c r="EL92" s="11">
        <f>IF(EL$2=$A92,0,IF(HLOOKUP(EL$2,Recipes!$H:$GI,'Production Calculator'!$A92+2,FALSE)=0,0,HLOOKUP(EL$2,Recipes!$H:$GI,'Production Calculator'!$A92+2,FALSE)*$AK92))+IF($AO92=EL$3,$AM92/VLOOKUP($AO92,Data!$A$50:$B$56,2,FALSE),0)</f>
        <v>0</v>
      </c>
      <c r="EM92" s="11">
        <f>IF(EM$2=$A92,0,IF(HLOOKUP(EM$2,Recipes!$H:$GI,'Production Calculator'!$A92+2,FALSE)=0,0,HLOOKUP(EM$2,Recipes!$H:$GI,'Production Calculator'!$A92+2,FALSE)*$AK92))+IF($AO92=EM$3,$AM92/VLOOKUP($AO92,Data!$A$50:$B$56,2,FALSE),0)</f>
        <v>0</v>
      </c>
      <c r="EN92" s="11">
        <f>IF(EN$2=$A92,0,IF(HLOOKUP(EN$2,Recipes!$H:$GI,'Production Calculator'!$A92+2,FALSE)=0,0,HLOOKUP(EN$2,Recipes!$H:$GI,'Production Calculator'!$A92+2,FALSE)*$AK92))+IF($AO92=EN$3,$AM92/VLOOKUP($AO92,Data!$A$50:$B$56,2,FALSE),0)</f>
        <v>0</v>
      </c>
      <c r="EO92" s="11">
        <f>IF(EO$2=$A92,0,IF(HLOOKUP(EO$2,Recipes!$H:$GI,'Production Calculator'!$A92+2,FALSE)=0,0,HLOOKUP(EO$2,Recipes!$H:$GI,'Production Calculator'!$A92+2,FALSE)*$AK92))+IF($AO92=EO$3,$AM92/VLOOKUP($AO92,Data!$A$50:$B$56,2,FALSE),0)</f>
        <v>0</v>
      </c>
      <c r="EP92" s="11">
        <f>IF(EP$2=$A92,0,IF(HLOOKUP(EP$2,Recipes!$H:$GI,'Production Calculator'!$A92+2,FALSE)=0,0,HLOOKUP(EP$2,Recipes!$H:$GI,'Production Calculator'!$A92+2,FALSE)*$AK92))+IF($AO92=EP$3,$AM92/VLOOKUP($AO92,Data!$A$50:$B$56,2,FALSE),0)</f>
        <v>0</v>
      </c>
      <c r="EQ92" s="11">
        <f>IF(EQ$2=$A92,0,IF(HLOOKUP(EQ$2,Recipes!$H:$GI,'Production Calculator'!$A92+2,FALSE)=0,0,HLOOKUP(EQ$2,Recipes!$H:$GI,'Production Calculator'!$A92+2,FALSE)*$AK92))+IF($AO92=EQ$3,$AM92/VLOOKUP($AO92,Data!$A$50:$B$56,2,FALSE),0)</f>
        <v>0</v>
      </c>
      <c r="ER92" s="11">
        <f>IF(ER$2=$A92,0,IF(HLOOKUP(ER$2,Recipes!$H:$GI,'Production Calculator'!$A92+2,FALSE)=0,0,HLOOKUP(ER$2,Recipes!$H:$GI,'Production Calculator'!$A92+2,FALSE)*$AK92))+IF($AO92=ER$3,$AM92/VLOOKUP($AO92,Data!$A$50:$B$56,2,FALSE),0)</f>
        <v>0</v>
      </c>
      <c r="ES92" s="11">
        <f>IF(ES$2=$A92,0,IF(HLOOKUP(ES$2,Recipes!$H:$GI,'Production Calculator'!$A92+2,FALSE)=0,0,HLOOKUP(ES$2,Recipes!$H:$GI,'Production Calculator'!$A92+2,FALSE)*$AK92))+IF($AO92=ES$3,$AM92/VLOOKUP($AO92,Data!$A$50:$B$56,2,FALSE),0)</f>
        <v>0</v>
      </c>
      <c r="ET92" s="11">
        <f>IF(ET$2=$A92,0,IF(HLOOKUP(ET$2,Recipes!$H:$GI,'Production Calculator'!$A92+2,FALSE)=0,0,HLOOKUP(ET$2,Recipes!$H:$GI,'Production Calculator'!$A92+2,FALSE)*$AK92))+IF($AO92=ET$3,$AM92/VLOOKUP($AO92,Data!$A$50:$B$56,2,FALSE),0)</f>
        <v>0</v>
      </c>
      <c r="EU92" s="11">
        <f>IF(EU$2=$A92,0,IF(HLOOKUP(EU$2,Recipes!$H:$GI,'Production Calculator'!$A92+2,FALSE)=0,0,HLOOKUP(EU$2,Recipes!$H:$GI,'Production Calculator'!$A92+2,FALSE)*$AK92))+IF($AO92=EU$3,$AM92/VLOOKUP($AO92,Data!$A$50:$B$56,2,FALSE),0)</f>
        <v>0</v>
      </c>
      <c r="EV92" s="11">
        <f>IF(EV$2=$A92,0,IF(HLOOKUP(EV$2,Recipes!$H:$GI,'Production Calculator'!$A92+2,FALSE)=0,0,HLOOKUP(EV$2,Recipes!$H:$GI,'Production Calculator'!$A92+2,FALSE)*$AK92))+IF($AO92=EV$3,$AM92/VLOOKUP($AO92,Data!$A$50:$B$56,2,FALSE),0)</f>
        <v>0</v>
      </c>
      <c r="EW92" s="11">
        <f>IF(EW$2=$A92,0,IF(HLOOKUP(EW$2,Recipes!$H:$GI,'Production Calculator'!$A92+2,FALSE)=0,0,HLOOKUP(EW$2,Recipes!$H:$GI,'Production Calculator'!$A92+2,FALSE)*$AK92))+IF($AO92=EW$3,$AM92/VLOOKUP($AO92,Data!$A$50:$B$56,2,FALSE),0)</f>
        <v>0</v>
      </c>
      <c r="EX92" s="11">
        <f>IF(EX$2=$A92,0,IF(HLOOKUP(EX$2,Recipes!$H:$GI,'Production Calculator'!$A92+2,FALSE)=0,0,HLOOKUP(EX$2,Recipes!$H:$GI,'Production Calculator'!$A92+2,FALSE)*$AK92))+IF($AO92=EX$3,$AM92/VLOOKUP($AO92,Data!$A$50:$B$56,2,FALSE),0)</f>
        <v>0</v>
      </c>
      <c r="EY92" s="11">
        <f>IF(EY$2=$A92,0,IF(HLOOKUP(EY$2,Recipes!$H:$GI,'Production Calculator'!$A92+2,FALSE)=0,0,HLOOKUP(EY$2,Recipes!$H:$GI,'Production Calculator'!$A92+2,FALSE)*$AK92))+IF($AO92=EY$3,$AM92/VLOOKUP($AO92,Data!$A$50:$B$56,2,FALSE),0)</f>
        <v>0</v>
      </c>
      <c r="EZ92" s="11">
        <f>IF(EZ$2=$A92,0,IF(HLOOKUP(EZ$2,Recipes!$H:$GI,'Production Calculator'!$A92+2,FALSE)=0,0,HLOOKUP(EZ$2,Recipes!$H:$GI,'Production Calculator'!$A92+2,FALSE)*$AK92))+IF($AO92=EZ$3,$AM92/VLOOKUP($AO92,Data!$A$50:$B$56,2,FALSE),0)</f>
        <v>0</v>
      </c>
      <c r="FA92" s="11">
        <f>IF(FA$2=$A92,0,IF(HLOOKUP(FA$2,Recipes!$H:$GI,'Production Calculator'!$A92+2,FALSE)=0,0,HLOOKUP(FA$2,Recipes!$H:$GI,'Production Calculator'!$A92+2,FALSE)*$AK92))+IF($AO92=FA$3,$AM92/VLOOKUP($AO92,Data!$A$50:$B$56,2,FALSE),0)</f>
        <v>0</v>
      </c>
      <c r="FB92" s="11">
        <f>IF(FB$2=$A92,0,IF(HLOOKUP(FB$2,Recipes!$H:$GI,'Production Calculator'!$A92+2,FALSE)=0,0,HLOOKUP(FB$2,Recipes!$H:$GI,'Production Calculator'!$A92+2,FALSE)*$AK92))+IF($AO92=FB$3,$AM92/VLOOKUP($AO92,Data!$A$50:$B$56,2,FALSE),0)</f>
        <v>0</v>
      </c>
      <c r="FC92" s="11">
        <f>IF(FC$2=$A92,0,IF(HLOOKUP(FC$2,Recipes!$H:$GI,'Production Calculator'!$A92+2,FALSE)=0,0,HLOOKUP(FC$2,Recipes!$H:$GI,'Production Calculator'!$A92+2,FALSE)*$AK92))+IF($AO92=FC$3,$AM92/VLOOKUP($AO92,Data!$A$50:$B$56,2,FALSE),0)</f>
        <v>0</v>
      </c>
      <c r="FD92" s="11">
        <f>IF(FD$2=$A92,0,IF(HLOOKUP(FD$2,Recipes!$H:$GI,'Production Calculator'!$A92+2,FALSE)=0,0,HLOOKUP(FD$2,Recipes!$H:$GI,'Production Calculator'!$A92+2,FALSE)*$AK92))+IF($AO92=FD$3,$AM92/VLOOKUP($AO92,Data!$A$50:$B$56,2,FALSE),0)</f>
        <v>0</v>
      </c>
      <c r="FE92" s="11">
        <f>IF(FE$2=$A92,0,IF(HLOOKUP(FE$2,Recipes!$H:$GI,'Production Calculator'!$A92+2,FALSE)=0,0,HLOOKUP(FE$2,Recipes!$H:$GI,'Production Calculator'!$A92+2,FALSE)*$AK92))+IF($AO92=FE$3,$AM92/VLOOKUP($AO92,Data!$A$50:$B$56,2,FALSE),0)</f>
        <v>0</v>
      </c>
      <c r="FF92" s="11">
        <f>IF(FF$2=$A92,0,IF(HLOOKUP(FF$2,Recipes!$H:$GI,'Production Calculator'!$A92+2,FALSE)=0,0,HLOOKUP(FF$2,Recipes!$H:$GI,'Production Calculator'!$A92+2,FALSE)*$AK92))+IF($AO92=FF$3,$AM92/VLOOKUP($AO92,Data!$A$50:$B$56,2,FALSE),0)</f>
        <v>0</v>
      </c>
      <c r="FG92" s="11">
        <f>IF(FG$2=$A92,0,IF(HLOOKUP(FG$2,Recipes!$H:$GI,'Production Calculator'!$A92+2,FALSE)=0,0,HLOOKUP(FG$2,Recipes!$H:$GI,'Production Calculator'!$A92+2,FALSE)*$AK92))+IF($AO92=FG$3,$AM92/VLOOKUP($AO92,Data!$A$50:$B$56,2,FALSE),0)</f>
        <v>0</v>
      </c>
      <c r="FH92" s="11">
        <f>IF(FH$2=$A92,0,IF(HLOOKUP(FH$2,Recipes!$H:$GI,'Production Calculator'!$A92+2,FALSE)=0,0,HLOOKUP(FH$2,Recipes!$H:$GI,'Production Calculator'!$A92+2,FALSE)*$AK92))+IF($AO92=FH$3,$AM92/VLOOKUP($AO92,Data!$A$50:$B$56,2,FALSE),0)</f>
        <v>0</v>
      </c>
      <c r="FI92" s="11">
        <f>IF(FI$2=$A92,0,IF(HLOOKUP(FI$2,Recipes!$H:$GI,'Production Calculator'!$A92+2,FALSE)=0,0,HLOOKUP(FI$2,Recipes!$H:$GI,'Production Calculator'!$A92+2,FALSE)*$AK92))+IF($AO92=FI$3,$AM92/VLOOKUP($AO92,Data!$A$50:$B$56,2,FALSE),0)</f>
        <v>0</v>
      </c>
      <c r="FJ92" s="11">
        <f>IF(FJ$2=$A92,0,IF(HLOOKUP(FJ$2,Recipes!$H:$GI,'Production Calculator'!$A92+2,FALSE)=0,0,HLOOKUP(FJ$2,Recipes!$H:$GI,'Production Calculator'!$A92+2,FALSE)*$AK92))+IF($AO92=FJ$3,$AM92/VLOOKUP($AO92,Data!$A$50:$B$56,2,FALSE),0)</f>
        <v>0</v>
      </c>
      <c r="FK92" s="11">
        <f>IF(FK$2=$A92,0,IF(HLOOKUP(FK$2,Recipes!$H:$GI,'Production Calculator'!$A92+2,FALSE)=0,0,HLOOKUP(FK$2,Recipes!$H:$GI,'Production Calculator'!$A92+2,FALSE)*$AK92))+IF($AO92=FK$3,$AM92/VLOOKUP($AO92,Data!$A$50:$B$56,2,FALSE),0)</f>
        <v>0</v>
      </c>
      <c r="FL92" s="11">
        <f>IF(FL$2=$A92,0,IF(HLOOKUP(FL$2,Recipes!$H:$GI,'Production Calculator'!$A92+2,FALSE)=0,0,HLOOKUP(FL$2,Recipes!$H:$GI,'Production Calculator'!$A92+2,FALSE)*$AK92))+IF($AO92=FL$3,$AM92/VLOOKUP($AO92,Data!$A$50:$B$56,2,FALSE),0)</f>
        <v>0</v>
      </c>
      <c r="FM92" s="11">
        <f>IF(FM$2=$A92,0,IF(HLOOKUP(FM$2,Recipes!$H:$GI,'Production Calculator'!$A92+2,FALSE)=0,0,HLOOKUP(FM$2,Recipes!$H:$GI,'Production Calculator'!$A92+2,FALSE)*$AK92))+IF($AO92=FM$3,$AM92/VLOOKUP($AO92,Data!$A$50:$B$56,2,FALSE),0)</f>
        <v>0</v>
      </c>
      <c r="FN92" s="11">
        <f>IF(FN$2=$A92,0,IF(HLOOKUP(FN$2,Recipes!$H:$GI,'Production Calculator'!$A92+2,FALSE)=0,0,HLOOKUP(FN$2,Recipes!$H:$GI,'Production Calculator'!$A92+2,FALSE)*$AK92))+IF($AO92=FN$3,$AM92/VLOOKUP($AO92,Data!$A$50:$B$56,2,FALSE),0)</f>
        <v>0</v>
      </c>
      <c r="FO92" s="11">
        <f>IF(FO$2=$A92,0,IF(HLOOKUP(FO$2,Recipes!$H:$GI,'Production Calculator'!$A92+2,FALSE)=0,0,HLOOKUP(FO$2,Recipes!$H:$GI,'Production Calculator'!$A92+2,FALSE)*$AK92))+IF($AO92=FO$3,$AM92/VLOOKUP($AO92,Data!$A$50:$B$56,2,FALSE),0)</f>
        <v>0</v>
      </c>
      <c r="FP92" s="11">
        <f>IF(FP$2=$A92,0,IF(HLOOKUP(FP$2,Recipes!$H:$GI,'Production Calculator'!$A92+2,FALSE)=0,0,HLOOKUP(FP$2,Recipes!$H:$GI,'Production Calculator'!$A92+2,FALSE)*$AK92))+IF($AO92=FP$3,$AM92/VLOOKUP($AO92,Data!$A$50:$B$56,2,FALSE),0)</f>
        <v>0</v>
      </c>
      <c r="FQ92" s="11">
        <f>IF(FQ$2=$A92,0,IF(HLOOKUP(FQ$2,Recipes!$H:$GI,'Production Calculator'!$A92+2,FALSE)=0,0,HLOOKUP(FQ$2,Recipes!$H:$GI,'Production Calculator'!$A92+2,FALSE)*$AK92))+IF($AO92=FQ$3,$AM92/VLOOKUP($AO92,Data!$A$50:$B$56,2,FALSE),0)</f>
        <v>0</v>
      </c>
      <c r="FR92" s="11">
        <f>IF(FR$2=$A92,0,IF(HLOOKUP(FR$2,Recipes!$H:$GI,'Production Calculator'!$A92+2,FALSE)=0,0,HLOOKUP(FR$2,Recipes!$H:$GI,'Production Calculator'!$A92+2,FALSE)*$AK92))+IF($AO92=FR$3,$AM92/VLOOKUP($AO92,Data!$A$50:$B$56,2,FALSE),0)</f>
        <v>0</v>
      </c>
      <c r="FS92" s="11">
        <f>IF(FS$2=$A92,0,IF(HLOOKUP(FS$2,Recipes!$H:$GI,'Production Calculator'!$A92+2,FALSE)=0,0,HLOOKUP(FS$2,Recipes!$H:$GI,'Production Calculator'!$A92+2,FALSE)*$AK92))+IF($AO92=FS$3,$AM92/VLOOKUP($AO92,Data!$A$50:$B$56,2,FALSE),0)</f>
        <v>0</v>
      </c>
      <c r="FT92" s="11">
        <f>IF(FT$2=$A92,0,IF(HLOOKUP(FT$2,Recipes!$H:$GI,'Production Calculator'!$A92+2,FALSE)=0,0,HLOOKUP(FT$2,Recipes!$H:$GI,'Production Calculator'!$A92+2,FALSE)*$AK92))+IF($AO92=FT$3,$AM92/VLOOKUP($AO92,Data!$A$50:$B$56,2,FALSE),0)</f>
        <v>0</v>
      </c>
      <c r="FU92" s="11">
        <f>IF(FU$2=$A92,0,IF(HLOOKUP(FU$2,Recipes!$H:$GI,'Production Calculator'!$A92+2,FALSE)=0,0,HLOOKUP(FU$2,Recipes!$H:$GI,'Production Calculator'!$A92+2,FALSE)*$AK92))+IF($AO92=FU$3,$AM92/VLOOKUP($AO92,Data!$A$50:$B$56,2,FALSE),0)</f>
        <v>0</v>
      </c>
      <c r="FV92" s="11">
        <f>IF(FV$2=$A92,0,IF(HLOOKUP(FV$2,Recipes!$H:$GI,'Production Calculator'!$A92+2,FALSE)=0,0,HLOOKUP(FV$2,Recipes!$H:$GI,'Production Calculator'!$A92+2,FALSE)*$AK92))+IF($AO92=FV$3,$AM92/VLOOKUP($AO92,Data!$A$50:$B$56,2,FALSE),0)</f>
        <v>0</v>
      </c>
      <c r="FW92" s="11">
        <f>IF(FW$2=$A92,0,IF(HLOOKUP(FW$2,Recipes!$H:$GI,'Production Calculator'!$A92+2,FALSE)=0,0,HLOOKUP(FW$2,Recipes!$H:$GI,'Production Calculator'!$A92+2,FALSE)*$AK92))+IF($AO92=FW$3,$AM92/VLOOKUP($AO92,Data!$A$50:$B$56,2,FALSE),0)</f>
        <v>0</v>
      </c>
      <c r="FX92" s="11">
        <f>IF(FX$2=$A92,0,IF(HLOOKUP(FX$2,Recipes!$H:$GI,'Production Calculator'!$A92+2,FALSE)=0,0,HLOOKUP(FX$2,Recipes!$H:$GI,'Production Calculator'!$A92+2,FALSE)*$AK92))+IF($AO92=FX$3,$AM92/VLOOKUP($AO92,Data!$A$50:$B$56,2,FALSE),0)</f>
        <v>0</v>
      </c>
      <c r="FY92" s="11">
        <f>IF(FY$2=$A92,0,IF(HLOOKUP(FY$2,Recipes!$H:$GI,'Production Calculator'!$A92+2,FALSE)=0,0,HLOOKUP(FY$2,Recipes!$H:$GI,'Production Calculator'!$A92+2,FALSE)*$AK92))+IF($AO92=FY$3,$AM92/VLOOKUP($AO92,Data!$A$50:$B$56,2,FALSE),0)</f>
        <v>0</v>
      </c>
      <c r="FZ92" s="11">
        <f>IF(FZ$2=$A92,0,IF(HLOOKUP(FZ$2,Recipes!$H:$GI,'Production Calculator'!$A92+2,FALSE)=0,0,HLOOKUP(FZ$2,Recipes!$H:$GI,'Production Calculator'!$A92+2,FALSE)*$AK92))+IF($AO92=FZ$3,$AM92/VLOOKUP($AO92,Data!$A$50:$B$56,2,FALSE),0)</f>
        <v>0</v>
      </c>
      <c r="GA92" s="11">
        <f>IF(GA$2=$A92,0,IF(HLOOKUP(GA$2,Recipes!$H:$GI,'Production Calculator'!$A92+2,FALSE)=0,0,HLOOKUP(GA$2,Recipes!$H:$GI,'Production Calculator'!$A92+2,FALSE)*$AK92))+IF($AO92=GA$3,$AM92/VLOOKUP($AO92,Data!$A$50:$B$56,2,FALSE),0)</f>
        <v>0</v>
      </c>
      <c r="GB92" s="11">
        <f>IF(GB$2=$A92,0,IF(HLOOKUP(GB$2,Recipes!$H:$GI,'Production Calculator'!$A92+2,FALSE)=0,0,HLOOKUP(GB$2,Recipes!$H:$GI,'Production Calculator'!$A92+2,FALSE)*$AK92))+IF($AO92=GB$3,$AM92/VLOOKUP($AO92,Data!$A$50:$B$56,2,FALSE),0)</f>
        <v>0</v>
      </c>
      <c r="GC92" s="11">
        <f>IF(GC$2=$A92,0,IF(HLOOKUP(GC$2,Recipes!$H:$GI,'Production Calculator'!$A92+2,FALSE)=0,0,HLOOKUP(GC$2,Recipes!$H:$GI,'Production Calculator'!$A92+2,FALSE)*$AK92))+IF($AO92=GC$3,$AM92/VLOOKUP($AO92,Data!$A$50:$B$56,2,FALSE),0)</f>
        <v>0</v>
      </c>
      <c r="GD92" s="11">
        <f>IF(GD$2=$A92,0,IF(HLOOKUP(GD$2,Recipes!$H:$GI,'Production Calculator'!$A92+2,FALSE)=0,0,HLOOKUP(GD$2,Recipes!$H:$GI,'Production Calculator'!$A92+2,FALSE)*$AK92))+IF($AO92=GD$3,$AM92/VLOOKUP($AO92,Data!$A$50:$B$56,2,FALSE),0)</f>
        <v>0</v>
      </c>
      <c r="GE92" s="11">
        <f>IF(GE$2=$A92,0,IF(HLOOKUP(GE$2,Recipes!$H:$GI,'Production Calculator'!$A92+2,FALSE)=0,0,HLOOKUP(GE$2,Recipes!$H:$GI,'Production Calculator'!$A92+2,FALSE)*$AK92))+IF($AO92=GE$3,$AM92/VLOOKUP($AO92,Data!$A$50:$B$56,2,FALSE),0)</f>
        <v>0</v>
      </c>
      <c r="GF92" s="11">
        <f>IF(GF$2=$A92,0,IF(HLOOKUP(GF$2,Recipes!$H:$GI,'Production Calculator'!$A92+2,FALSE)=0,0,HLOOKUP(GF$2,Recipes!$H:$GI,'Production Calculator'!$A92+2,FALSE)*$AK92))+IF($AO92=GF$3,$AM92/VLOOKUP($AO92,Data!$A$50:$B$56,2,FALSE),0)</f>
        <v>0</v>
      </c>
      <c r="GG92" s="11">
        <f>IF(GG$2=$A92,0,IF(HLOOKUP(GG$2,Recipes!$H:$GI,'Production Calculator'!$A92+2,FALSE)=0,0,HLOOKUP(GG$2,Recipes!$H:$GI,'Production Calculator'!$A92+2,FALSE)*$AK92))+IF($AO92=GG$3,$AM92/VLOOKUP($AO92,Data!$A$50:$B$56,2,FALSE),0)</f>
        <v>0</v>
      </c>
      <c r="GH92" s="11">
        <f>IF(GH$2=$A92,0,IF(HLOOKUP(GH$2,Recipes!$H:$GI,'Production Calculator'!$A92+2,FALSE)=0,0,HLOOKUP(GH$2,Recipes!$H:$GI,'Production Calculator'!$A92+2,FALSE)*$AK92))+IF($AO92=GH$3,$AM92/VLOOKUP($AO92,Data!$A$50:$B$56,2,FALSE),0)</f>
        <v>0</v>
      </c>
      <c r="GI92" s="11">
        <f>IF(GI$2=$A92,0,IF(HLOOKUP(GI$2,Recipes!$H:$GI,'Production Calculator'!$A92+2,FALSE)=0,0,HLOOKUP(GI$2,Recipes!$H:$GI,'Production Calculator'!$A92+2,FALSE)*$AK92))+IF($AO92=GI$3,$AM92/VLOOKUP($AO92,Data!$A$50:$B$56,2,FALSE),0)</f>
        <v>0</v>
      </c>
      <c r="GJ92" s="11">
        <f>IF(GJ$2=$A92,0,IF(HLOOKUP(GJ$2,Recipes!$H:$GI,'Production Calculator'!$A92+2,FALSE)=0,0,HLOOKUP(GJ$2,Recipes!$H:$GI,'Production Calculator'!$A92+2,FALSE)*$AK92))+IF($AO92=GJ$3,$AM92/VLOOKUP($AO92,Data!$A$50:$B$56,2,FALSE),0)</f>
        <v>0</v>
      </c>
      <c r="GK92" s="11">
        <f>IF(GK$2=$A92,0,IF(HLOOKUP(GK$2,Recipes!$H:$GI,'Production Calculator'!$A92+2,FALSE)=0,0,HLOOKUP(GK$2,Recipes!$H:$GI,'Production Calculator'!$A92+2,FALSE)*$AK92))+IF($AO92=GK$3,$AM92/VLOOKUP($AO92,Data!$A$50:$B$56,2,FALSE),0)</f>
        <v>0</v>
      </c>
      <c r="GL92" s="11">
        <f>IF(GL$2=$A92,0,IF(HLOOKUP(GL$2,Recipes!$H:$GI,'Production Calculator'!$A92+2,FALSE)=0,0,HLOOKUP(GL$2,Recipes!$H:$GI,'Production Calculator'!$A92+2,FALSE)*$AK92))+IF($AO92=GL$3,$AM92/VLOOKUP($AO92,Data!$A$50:$B$56,2,FALSE),0)</f>
        <v>0</v>
      </c>
      <c r="GM92" s="11">
        <f>IF(GM$2=$A92,0,IF(HLOOKUP(GM$2,Recipes!$H:$GI,'Production Calculator'!$A92+2,FALSE)=0,0,HLOOKUP(GM$2,Recipes!$H:$GI,'Production Calculator'!$A92+2,FALSE)*$AK92))+IF($AO92=GM$3,$AM92/VLOOKUP($AO92,Data!$A$50:$B$56,2,FALSE),0)</f>
        <v>0</v>
      </c>
      <c r="GN92" s="11">
        <f>IF(GN$2=$A92,0,IF(HLOOKUP(GN$2,Recipes!$H:$GI,'Production Calculator'!$A92+2,FALSE)=0,0,HLOOKUP(GN$2,Recipes!$H:$GI,'Production Calculator'!$A92+2,FALSE)*$AK92))+IF($AO92=GN$3,$AM92/VLOOKUP($AO92,Data!$A$50:$B$56,2,FALSE),0)</f>
        <v>0</v>
      </c>
      <c r="GO92" s="11">
        <f>IF(GO$2=$A92,0,IF(HLOOKUP(GO$2,Recipes!$H:$GI,'Production Calculator'!$A92+2,FALSE)=0,0,HLOOKUP(GO$2,Recipes!$H:$GI,'Production Calculator'!$A92+2,FALSE)*$AK92))+IF($AO92=GO$3,$AM92/VLOOKUP($AO92,Data!$A$50:$B$56,2,FALSE),0)</f>
        <v>0</v>
      </c>
      <c r="GP92" s="11">
        <f>IF(GP$2=$A92,0,IF(HLOOKUP(GP$2,Recipes!$H:$GI,'Production Calculator'!$A92+2,FALSE)=0,0,HLOOKUP(GP$2,Recipes!$H:$GI,'Production Calculator'!$A92+2,FALSE)*$AK92))+IF($AO92=GP$3,$AM92/VLOOKUP($AO92,Data!$A$50:$B$56,2,FALSE),0)</f>
        <v>0</v>
      </c>
      <c r="GQ92" s="11">
        <f>IF(GQ$2=$A92,0,IF(HLOOKUP(GQ$2,Recipes!$H:$GI,'Production Calculator'!$A92+2,FALSE)=0,0,HLOOKUP(GQ$2,Recipes!$H:$GI,'Production Calculator'!$A92+2,FALSE)*$AK92))+IF($AO92=GQ$3,$AM92/VLOOKUP($AO92,Data!$A$50:$B$56,2,FALSE),0)</f>
        <v>0</v>
      </c>
      <c r="GR92" s="11">
        <f>IF(GR$2=$A92,0,IF(HLOOKUP(GR$2,Recipes!$H:$GI,'Production Calculator'!$A92+2,FALSE)=0,0,HLOOKUP(GR$2,Recipes!$H:$GI,'Production Calculator'!$A92+2,FALSE)*$AK92))+IF($AO92=GR$3,$AM92/VLOOKUP($AO92,Data!$A$50:$B$56,2,FALSE),0)</f>
        <v>0</v>
      </c>
      <c r="GS92" s="11">
        <f>IF(GS$2=$A92,0,IF(HLOOKUP(GS$2,Recipes!$H:$GI,'Production Calculator'!$A92+2,FALSE)=0,0,HLOOKUP(GS$2,Recipes!$H:$GI,'Production Calculator'!$A92+2,FALSE)*$AK92))+IF($AO92=GS$3,$AM92/VLOOKUP($AO92,Data!$A$50:$B$56,2,FALSE),0)</f>
        <v>0</v>
      </c>
      <c r="GT92" s="11">
        <f>IF(GT$2=$A92,0,IF(HLOOKUP(GT$2,Recipes!$H:$GI,'Production Calculator'!$A92+2,FALSE)=0,0,HLOOKUP(GT$2,Recipes!$H:$GI,'Production Calculator'!$A92+2,FALSE)*$AK92))+IF($AO92=GT$3,$AM92/VLOOKUP($AO92,Data!$A$50:$B$56,2,FALSE),0)</f>
        <v>0</v>
      </c>
      <c r="GU92" s="11">
        <f>IF(GU$2=$A92,0,IF(HLOOKUP(GU$2,Recipes!$H:$GI,'Production Calculator'!$A92+2,FALSE)=0,0,HLOOKUP(GU$2,Recipes!$H:$GI,'Production Calculator'!$A92+2,FALSE)*$AK92))+IF($AO92=GU$3,$AM92/VLOOKUP($AO92,Data!$A$50:$B$56,2,FALSE),0)</f>
        <v>0</v>
      </c>
      <c r="GV92" s="11">
        <f>IF(GV$2=$A92,0,IF(HLOOKUP(GV$2,Recipes!$H:$GI,'Production Calculator'!$A92+2,FALSE)=0,0,HLOOKUP(GV$2,Recipes!$H:$GI,'Production Calculator'!$A92+2,FALSE)*$AK92))+IF($AO92=GV$3,$AM92/VLOOKUP($AO92,Data!$A$50:$B$56,2,FALSE),0)</f>
        <v>0</v>
      </c>
      <c r="GW92" s="11">
        <f>IF(GW$2=$A92,0,IF(HLOOKUP(GW$2,Recipes!$H:$GI,'Production Calculator'!$A92+2,FALSE)=0,0,HLOOKUP(GW$2,Recipes!$H:$GI,'Production Calculator'!$A92+2,FALSE)*$AK92))+IF($AO92=GW$3,$AM92/VLOOKUP($AO92,Data!$A$50:$B$56,2,FALSE),0)</f>
        <v>0</v>
      </c>
      <c r="GX92" s="11">
        <f>IF(GX$2=$A92,0,IF(HLOOKUP(GX$2,Recipes!$H:$GI,'Production Calculator'!$A92+2,FALSE)=0,0,HLOOKUP(GX$2,Recipes!$H:$GI,'Production Calculator'!$A92+2,FALSE)*$AK92))+IF($AO92=GX$3,$AM92/VLOOKUP($AO92,Data!$A$50:$B$56,2,FALSE),0)</f>
        <v>0</v>
      </c>
      <c r="GY92" s="11">
        <f>IF(GY$2=$A92,0,IF(HLOOKUP(GY$2,Recipes!$H:$GI,'Production Calculator'!$A92+2,FALSE)=0,0,HLOOKUP(GY$2,Recipes!$H:$GI,'Production Calculator'!$A92+2,FALSE)*$AK92))+IF($AO92=GY$3,$AM92/VLOOKUP($AO92,Data!$A$50:$B$56,2,FALSE),0)</f>
        <v>0</v>
      </c>
      <c r="GZ92" s="11">
        <f>IF(GZ$2=$A92,0,IF(HLOOKUP(GZ$2,Recipes!$H:$GI,'Production Calculator'!$A92+2,FALSE)=0,0,HLOOKUP(GZ$2,Recipes!$H:$GI,'Production Calculator'!$A92+2,FALSE)*$AK92))+IF($AO92=GZ$3,$AM92/VLOOKUP($AO92,Data!$A$50:$B$56,2,FALSE),0)</f>
        <v>0</v>
      </c>
      <c r="HA92" s="11">
        <f>IF(HA$2=$A92,0,IF(HLOOKUP(HA$2,Recipes!$H:$GI,'Production Calculator'!$A92+2,FALSE)=0,0,HLOOKUP(HA$2,Recipes!$H:$GI,'Production Calculator'!$A92+2,FALSE)*$AK92))+IF($AO92=HA$3,$AM92/VLOOKUP($AO92,Data!$A$50:$B$56,2,FALSE),0)</f>
        <v>0</v>
      </c>
      <c r="HB92" s="11">
        <f>IF(HB$2=$A92,0,IF(HLOOKUP(HB$2,Recipes!$H:$GI,'Production Calculator'!$A92+2,FALSE)=0,0,HLOOKUP(HB$2,Recipes!$H:$GI,'Production Calculator'!$A92+2,FALSE)*$AK92))+IF($AO92=HB$3,$AM92/VLOOKUP($AO92,Data!$A$50:$B$56,2,FALSE),0)</f>
        <v>0</v>
      </c>
      <c r="HC92" s="11">
        <f>IF(HC$2=$A92,0,IF(HLOOKUP(HC$2,Recipes!$H:$GI,'Production Calculator'!$A92+2,FALSE)=0,0,HLOOKUP(HC$2,Recipes!$H:$GI,'Production Calculator'!$A92+2,FALSE)*$AK92))+IF($AO92=HC$3,$AM92/VLOOKUP($AO92,Data!$A$50:$B$56,2,FALSE),0)</f>
        <v>0</v>
      </c>
      <c r="HD92" s="11">
        <f>IF(HD$2=$A92,0,IF(HLOOKUP(HD$2,Recipes!$H:$GI,'Production Calculator'!$A92+2,FALSE)=0,0,HLOOKUP(HD$2,Recipes!$H:$GI,'Production Calculator'!$A92+2,FALSE)*$AK92))+IF($AO92=HD$3,$AM92/VLOOKUP($AO92,Data!$A$50:$B$56,2,FALSE),0)</f>
        <v>0</v>
      </c>
      <c r="HE92" s="11">
        <f>IF(HE$2=$A92,0,IF(HLOOKUP(HE$2,Recipes!$H:$GI,'Production Calculator'!$A92+2,FALSE)=0,0,HLOOKUP(HE$2,Recipes!$H:$GI,'Production Calculator'!$A92+2,FALSE)*$AK92))+IF($AO92=HE$3,$AM92/VLOOKUP($AO92,Data!$A$50:$B$56,2,FALSE),0)</f>
        <v>0</v>
      </c>
      <c r="HF92" s="11">
        <f>IF(HF$2=$A92,0,IF(HLOOKUP(HF$2,Recipes!$H:$GI,'Production Calculator'!$A92+2,FALSE)=0,0,HLOOKUP(HF$2,Recipes!$H:$GI,'Production Calculator'!$A92+2,FALSE)*$AK92))+IF($AO92=HF$3,$AM92/VLOOKUP($AO92,Data!$A$50:$B$56,2,FALSE),0)</f>
        <v>0</v>
      </c>
      <c r="HG92" s="11">
        <f>IF(HG$2=$A92,0,IF(HLOOKUP(HG$2,Recipes!$H:$GI,'Production Calculator'!$A92+2,FALSE)=0,0,HLOOKUP(HG$2,Recipes!$H:$GI,'Production Calculator'!$A92+2,FALSE)*$AK92))+IF($AO92=HG$3,$AM92/VLOOKUP($AO92,Data!$A$50:$B$56,2,FALSE),0)</f>
        <v>0</v>
      </c>
      <c r="HH92" s="11">
        <f>IF(HH$2=$A92,0,IF(HLOOKUP(HH$2,Recipes!$H:$GI,'Production Calculator'!$A92+2,FALSE)=0,0,HLOOKUP(HH$2,Recipes!$H:$GI,'Production Calculator'!$A92+2,FALSE)*$AK92))+IF($AO92=HH$3,$AM92/VLOOKUP($AO92,Data!$A$50:$B$56,2,FALSE),0)</f>
        <v>0</v>
      </c>
      <c r="HI92" s="11">
        <f>IF(HI$2=$A92,0,IF(HLOOKUP(HI$2,Recipes!$H:$GI,'Production Calculator'!$A92+2,FALSE)=0,0,HLOOKUP(HI$2,Recipes!$H:$GI,'Production Calculator'!$A92+2,FALSE)*$AK92))+IF($AO92=HI$3,$AM92/VLOOKUP($AO92,Data!$A$50:$B$56,2,FALSE),0)</f>
        <v>0</v>
      </c>
      <c r="HJ92" s="11">
        <f>IF(HJ$2=$A92,0,IF(HLOOKUP(HJ$2,Recipes!$H:$GI,'Production Calculator'!$A92+2,FALSE)=0,0,HLOOKUP(HJ$2,Recipes!$H:$GI,'Production Calculator'!$A92+2,FALSE)*$AK92))+IF($AO92=HJ$3,$AM92/VLOOKUP($AO92,Data!$A$50:$B$56,2,FALSE),0)</f>
        <v>0</v>
      </c>
      <c r="HK92" s="11">
        <f>IF(HK$2=$A92,0,IF(HLOOKUP(HK$2,Recipes!$H:$GI,'Production Calculator'!$A92+2,FALSE)=0,0,HLOOKUP(HK$2,Recipes!$H:$GI,'Production Calculator'!$A92+2,FALSE)*$AK92))+IF($AO92=HK$3,$AM92/VLOOKUP($AO92,Data!$A$50:$B$56,2,FALSE),0)</f>
        <v>0</v>
      </c>
      <c r="HL92" s="11">
        <f>IF(HL$2=$A92,0,IF(HLOOKUP(HL$2,Recipes!$H:$GI,'Production Calculator'!$A92+2,FALSE)=0,0,HLOOKUP(HL$2,Recipes!$H:$GI,'Production Calculator'!$A92+2,FALSE)*$AK92))+IF($AO92=HL$3,$AM92/VLOOKUP($AO92,Data!$A$50:$B$56,2,FALSE),0)</f>
        <v>0</v>
      </c>
      <c r="HM92" s="11">
        <f>IF(HM$2=$A92,0,IF(HLOOKUP(HM$2,Recipes!$H:$GI,'Production Calculator'!$A92+2,FALSE)=0,0,HLOOKUP(HM$2,Recipes!$H:$GI,'Production Calculator'!$A92+2,FALSE)*$AK92))+IF($AO92=HM$3,$AM92/VLOOKUP($AO92,Data!$A$50:$B$56,2,FALSE),0)</f>
        <v>0</v>
      </c>
      <c r="HN92" s="11">
        <f>IF(HN$2=$A92,0,IF(HLOOKUP(HN$2,Recipes!$H:$GI,'Production Calculator'!$A92+2,FALSE)=0,0,HLOOKUP(HN$2,Recipes!$H:$GI,'Production Calculator'!$A92+2,FALSE)*$AK92))+IF($AO92=HN$3,$AM92/VLOOKUP($AO92,Data!$A$50:$B$56,2,FALSE),0)</f>
        <v>0</v>
      </c>
      <c r="HO92" s="11">
        <f>IF(HO$2=$A92,0,IF(HLOOKUP(HO$2,Recipes!$H:$GI,'Production Calculator'!$A92+2,FALSE)=0,0,HLOOKUP(HO$2,Recipes!$H:$GI,'Production Calculator'!$A92+2,FALSE)*$AK92))+IF($AO92=HO$3,$AM92/VLOOKUP($AO92,Data!$A$50:$B$56,2,FALSE),0)</f>
        <v>0</v>
      </c>
      <c r="HP92" s="11">
        <f>IF(HP$2=$A92,0,IF(HLOOKUP(HP$2,Recipes!$H:$GI,'Production Calculator'!$A92+2,FALSE)=0,0,HLOOKUP(HP$2,Recipes!$H:$GI,'Production Calculator'!$A92+2,FALSE)*$AK92))+IF($AO92=HP$3,$AM92/VLOOKUP($AO92,Data!$A$50:$B$56,2,FALSE),0)</f>
        <v>0</v>
      </c>
      <c r="HQ92" s="11">
        <f>IF(HQ$2=$A92,0,IF(HLOOKUP(HQ$2,Recipes!$H:$GI,'Production Calculator'!$A92+2,FALSE)=0,0,HLOOKUP(HQ$2,Recipes!$H:$GI,'Production Calculator'!$A92+2,FALSE)*$AK92))+IF($AO92=HQ$3,$AM92/VLOOKUP($AO92,Data!$A$50:$B$56,2,FALSE),0)</f>
        <v>0</v>
      </c>
      <c r="HR92" s="11">
        <f>IF(HR$2=$A92,0,IF(HLOOKUP(HR$2,Recipes!$H:$GI,'Production Calculator'!$A92+2,FALSE)=0,0,HLOOKUP(HR$2,Recipes!$H:$GI,'Production Calculator'!$A92+2,FALSE)*$AK92))+IF($AO92=HR$3,$AM92/VLOOKUP($AO92,Data!$A$50:$B$56,2,FALSE),0)</f>
        <v>0</v>
      </c>
      <c r="HS92" s="121"/>
    </row>
    <row r="93" spans="1:227" x14ac:dyDescent="0.45">
      <c r="A93">
        <v>70</v>
      </c>
      <c r="B93" s="107" t="str">
        <f>VLOOKUP(A93,Recipes!A:B,2)</f>
        <v>Express underground belt</v>
      </c>
      <c r="C93" s="128">
        <v>0</v>
      </c>
      <c r="D93" s="108">
        <f t="shared" si="191"/>
        <v>0</v>
      </c>
      <c r="E93" s="127" t="s">
        <v>1</v>
      </c>
      <c r="F93" s="109">
        <f>VLOOKUP(A93,Recipes!$A$3:$G$186,6,FALSE)</f>
        <v>3</v>
      </c>
      <c r="G93" s="109">
        <f>VLOOKUP(A93,Recipes!$A$3:$G$186,7,FALSE)</f>
        <v>1</v>
      </c>
      <c r="H93" s="110">
        <f t="shared" si="167"/>
        <v>0</v>
      </c>
      <c r="I93" s="109">
        <f>VLOOKUP(E93,Data!$A$2:$C$26,3, FALSE)</f>
        <v>4</v>
      </c>
      <c r="J93" s="108">
        <v>0</v>
      </c>
      <c r="K93" s="108">
        <v>0</v>
      </c>
      <c r="L93" s="108">
        <v>0</v>
      </c>
      <c r="M93" s="150">
        <v>0</v>
      </c>
      <c r="N93" s="150">
        <v>0</v>
      </c>
      <c r="O93" s="150">
        <v>0</v>
      </c>
      <c r="P93" s="151">
        <v>0</v>
      </c>
      <c r="Q93" s="151">
        <v>0</v>
      </c>
      <c r="R93" s="151">
        <v>0</v>
      </c>
      <c r="S93">
        <f t="shared" si="182"/>
        <v>0</v>
      </c>
      <c r="T93">
        <f t="shared" si="183"/>
        <v>0</v>
      </c>
      <c r="U93">
        <f t="shared" si="184"/>
        <v>0</v>
      </c>
      <c r="V93">
        <f t="shared" si="185"/>
        <v>0</v>
      </c>
      <c r="W93">
        <f t="shared" si="186"/>
        <v>0</v>
      </c>
      <c r="X93">
        <f t="shared" si="187"/>
        <v>0</v>
      </c>
      <c r="Y93">
        <f t="shared" si="188"/>
        <v>0</v>
      </c>
      <c r="Z93">
        <f t="shared" si="189"/>
        <v>0</v>
      </c>
      <c r="AA93">
        <f t="shared" si="190"/>
        <v>0</v>
      </c>
      <c r="AB93" s="111">
        <f>VLOOKUP($A93,Recipes!$A:$G,4)</f>
        <v>0.5</v>
      </c>
      <c r="AC93" s="111">
        <f>VLOOKUP($A93,Recipes!$A:$G,5)</f>
        <v>2</v>
      </c>
      <c r="AD93" s="111">
        <f t="shared" si="177"/>
        <v>4</v>
      </c>
      <c r="AE93" s="111">
        <f>VLOOKUP(E93,Data!$A$2:$F$26,5,FALSE)</f>
        <v>0</v>
      </c>
      <c r="AF93" s="111">
        <f>VLOOKUP(E93,Data!$A$2:$F$26,4,FALSE)</f>
        <v>210</v>
      </c>
      <c r="AG93" s="111">
        <f>VLOOKUP(E93,Data!$A$2:$B$26,2, FALSE)</f>
        <v>1.25</v>
      </c>
      <c r="AH93" s="111">
        <f>1+VLOOKUP($J$3,Data!$A$40:$D$48,2,FALSE)*$J93+VLOOKUP($K$3,Data!$A$40:$D$48,2,FALSE)*$K93+VLOOKUP($L$3,Data!$A$40:$D$48,2,FALSE)*$L93+VLOOKUP($M$3,Data!$A$40:$D$48,2,FALSE)*$M93+VLOOKUP($N$3,Data!$A$40:$D$48,2,FALSE)*$N93+VLOOKUP($O$3,Data!$A$40:$D$48,2,FALSE)*$O93+VLOOKUP($P$3,Data!$A$40:$D$48,2,FALSE)*$P93+VLOOKUP($Q$3,Data!$A$40:$D$48,2,FALSE)*$Q93+VLOOKUP($R$3,Data!$A$40:$D$48,2,FALSE)*$R93</f>
        <v>1</v>
      </c>
      <c r="AI93" s="111">
        <f>MAX(1+VLOOKUP($J$3,Data!$A$40:$D$48,3,FALSE)*$J93+VLOOKUP($K$3,Data!$A$40:$D$48,3,FALSE)*$K93+VLOOKUP($L$3,Data!$A$40:$D$48,3,FALSE)*$L93+VLOOKUP($M$3,Data!$A$40:$D$48,3,FALSE)*$M93+VLOOKUP($N$3,Data!$A$40:$D$48,3,FALSE)*$N93+VLOOKUP($O$3,Data!$A$40:$D$48,3,FALSE)*$O93+VLOOKUP($P$3,Data!$A$40:$D$48,3,FALSE)*$P93+VLOOKUP($Q$3,Data!$A$40:$D$48,3,FALSE)*$Q93+VLOOKUP($R$3,Data!$A$40:$D$48,3,FALSE)*$R93,0)</f>
        <v>1</v>
      </c>
      <c r="AJ93" s="111">
        <f>MAX(1-(VLOOKUP($J$3,Data!$A$40:$D$48,4,FALSE)*$J93+VLOOKUP($K$3,Data!$A$40:$D$48,4,FALSE)*$K93+VLOOKUP($L$3,Data!$A$40:$D$48,4,FALSE)*$L93+VLOOKUP($M$3,Data!$A$40:$D$48,4,FALSE)*$M93+VLOOKUP($N$3,Data!$A$40:$D$48,4,FALSE)*$N93+VLOOKUP($O$3,Data!$A$40:$D$48,4,FALSE)*$O93+VLOOKUP($P$3,Data!$A$40:$D$48,4,FALSE)*$P93+VLOOKUP($Q$3,Data!$A$40:$D$48,4,FALSE)*$Q93+VLOOKUP($R$3,Data!$A$40:$D$48,4,FALSE)*$R93),0.2)</f>
        <v>1</v>
      </c>
      <c r="AK93" s="112">
        <f t="shared" si="178"/>
        <v>0</v>
      </c>
      <c r="AL93" s="111">
        <f t="shared" si="179"/>
        <v>5</v>
      </c>
      <c r="AM93" s="111">
        <f t="shared" si="180"/>
        <v>0</v>
      </c>
      <c r="AN93" s="111">
        <f t="shared" si="181"/>
        <v>0</v>
      </c>
      <c r="AO93" s="131" t="s">
        <v>298</v>
      </c>
      <c r="AP93" s="11"/>
      <c r="AQ93" s="11">
        <f>IF(AQ$2=$A93,0,IF(HLOOKUP(AQ$2,Recipes!$H:$GI,'Production Calculator'!$A93+2,FALSE)=0,0,HLOOKUP(AQ$2,Recipes!$H:$GI,'Production Calculator'!$A93+2,FALSE)*$AK93))+IF($AO93=AQ$3,$AM93/VLOOKUP($AO93,Data!$A$50:$B$56,2,FALSE),0)</f>
        <v>0</v>
      </c>
      <c r="AR93" s="11">
        <f>IF(AR$2=$A93,0,IF(HLOOKUP(AR$2,Recipes!$H:$GI,'Production Calculator'!$A93+2,FALSE)=0,0,HLOOKUP(AR$2,Recipes!$H:$GI,'Production Calculator'!$A93+2,FALSE)*$AK93))+IF($AO93=AR$3,$AM93/VLOOKUP($AO93,Data!$A$50:$B$56,2,FALSE),0)</f>
        <v>0</v>
      </c>
      <c r="AS93" s="11">
        <f>IF(AS$2=$A93,0,IF(HLOOKUP(AS$2,Recipes!$H:$GI,'Production Calculator'!$A93+2,FALSE)=0,0,HLOOKUP(AS$2,Recipes!$H:$GI,'Production Calculator'!$A93+2,FALSE)*$AK93))+IF($AO93=AS$3,$AM93/VLOOKUP($AO93,Data!$A$50:$B$56,2,FALSE),0)</f>
        <v>0</v>
      </c>
      <c r="AT93" s="11">
        <f>IF(AT$2=$A93,0,IF(HLOOKUP(AT$2,Recipes!$H:$GI,'Production Calculator'!$A93+2,FALSE)=0,0,HLOOKUP(AT$2,Recipes!$H:$GI,'Production Calculator'!$A93+2,FALSE)*$AK93))+IF($AO93=AT$3,$AM93/VLOOKUP($AO93,Data!$A$50:$B$56,2,FALSE),0)</f>
        <v>0</v>
      </c>
      <c r="AU93" s="11">
        <f>IF(AU$2=$A93,0,IF(HLOOKUP(AU$2,Recipes!$H:$GI,'Production Calculator'!$A93+2,FALSE)=0,0,HLOOKUP(AU$2,Recipes!$H:$GI,'Production Calculator'!$A93+2,FALSE)*$AK93))+IF($AO93=AU$3,$AM93/VLOOKUP($AO93,Data!$A$50:$B$56,2,FALSE),0)</f>
        <v>0</v>
      </c>
      <c r="AV93" s="11">
        <f>IF(AV$2=$A93,0,IF(HLOOKUP(AV$2,Recipes!$H:$GI,'Production Calculator'!$A93+2,FALSE)=0,0,HLOOKUP(AV$2,Recipes!$H:$GI,'Production Calculator'!$A93+2,FALSE)*$AK93))+IF($AO93=AV$3,$AM93/VLOOKUP($AO93,Data!$A$50:$B$56,2,FALSE),0)</f>
        <v>0</v>
      </c>
      <c r="AW93" s="11">
        <f>IF(AW$2=$A93,0,IF(HLOOKUP(AW$2,Recipes!$H:$GI,'Production Calculator'!$A93+2,FALSE)=0,0,HLOOKUP(AW$2,Recipes!$H:$GI,'Production Calculator'!$A93+2,FALSE)*$AK93))+IF($AO93=AW$3,$AM93/VLOOKUP($AO93,Data!$A$50:$B$56,2,FALSE),0)</f>
        <v>0</v>
      </c>
      <c r="AX93" s="11">
        <f>IF(AX$2=$A93,0,IF(HLOOKUP(AX$2,Recipes!$H:$GI,'Production Calculator'!$A93+2,FALSE)=0,0,HLOOKUP(AX$2,Recipes!$H:$GI,'Production Calculator'!$A93+2,FALSE)*$AK93))+IF($AO93=AX$3,$AM93/VLOOKUP($AO93,Data!$A$50:$B$56,2,FALSE),0)</f>
        <v>0</v>
      </c>
      <c r="AY93" s="11">
        <f>IF(AY$2=$A93,0,IF(HLOOKUP(AY$2,Recipes!$H:$GI,'Production Calculator'!$A93+2,FALSE)=0,0,HLOOKUP(AY$2,Recipes!$H:$GI,'Production Calculator'!$A93+2,FALSE)*$AK93))+IF($AO93=AY$3,$AM93/VLOOKUP($AO93,Data!$A$50:$B$56,2,FALSE),0)</f>
        <v>0</v>
      </c>
      <c r="AZ93" s="11">
        <f>IF(AZ$2=$A93,0,IF(HLOOKUP(AZ$2,Recipes!$H:$GI,'Production Calculator'!$A93+2,FALSE)=0,0,HLOOKUP(AZ$2,Recipes!$H:$GI,'Production Calculator'!$A93+2,FALSE)*$AK93))+IF($AO93=AZ$3,$AM93/VLOOKUP($AO93,Data!$A$50:$B$56,2,FALSE),0)</f>
        <v>0</v>
      </c>
      <c r="BA93" s="11">
        <f>IF(BA$2=$A93,0,IF(HLOOKUP(BA$2,Recipes!$H:$GI,'Production Calculator'!$A93+2,FALSE)=0,0,HLOOKUP(BA$2,Recipes!$H:$GI,'Production Calculator'!$A93+2,FALSE)*$AK93))+IF($AO93=BA$3,$AM93/VLOOKUP($AO93,Data!$A$50:$B$56,2,FALSE),0)</f>
        <v>0</v>
      </c>
      <c r="BB93" s="11">
        <f>IF(BB$2=$A93,0,IF(HLOOKUP(BB$2,Recipes!$H:$GI,'Production Calculator'!$A93+2,FALSE)=0,0,HLOOKUP(BB$2,Recipes!$H:$GI,'Production Calculator'!$A93+2,FALSE)*$AK93))+IF($AO93=BB$3,$AM93/VLOOKUP($AO93,Data!$A$50:$B$56,2,FALSE),0)</f>
        <v>0</v>
      </c>
      <c r="BC93" s="11">
        <f>IF(BC$2=$A93,0,IF(HLOOKUP(BC$2,Recipes!$H:$GI,'Production Calculator'!$A93+2,FALSE)=0,0,HLOOKUP(BC$2,Recipes!$H:$GI,'Production Calculator'!$A93+2,FALSE)*$AK93))+IF($AO93=BC$3,$AM93/VLOOKUP($AO93,Data!$A$50:$B$56,2,FALSE),0)</f>
        <v>0</v>
      </c>
      <c r="BD93" s="11">
        <f>IF(BD$2=$A93,0,IF(HLOOKUP(BD$2,Recipes!$H:$GI,'Production Calculator'!$A93+2,FALSE)=0,0,HLOOKUP(BD$2,Recipes!$H:$GI,'Production Calculator'!$A93+2,FALSE)*$AK93))+IF($AO93=BD$3,$AM93/VLOOKUP($AO93,Data!$A$50:$B$56,2,FALSE),0)</f>
        <v>0</v>
      </c>
      <c r="BE93" s="11">
        <f>IF(BE$2=$A93,0,IF(HLOOKUP(BE$2,Recipes!$H:$GI,'Production Calculator'!$A93+2,FALSE)=0,0,HLOOKUP(BE$2,Recipes!$H:$GI,'Production Calculator'!$A93+2,FALSE)*$AK93))+IF($AO93=BE$3,$AM93/VLOOKUP($AO93,Data!$A$50:$B$56,2,FALSE),0)</f>
        <v>0</v>
      </c>
      <c r="BF93" s="11">
        <f>IF(BF$2=$A93,0,IF(HLOOKUP(BF$2,Recipes!$H:$GI,'Production Calculator'!$A93+2,FALSE)=0,0,HLOOKUP(BF$2,Recipes!$H:$GI,'Production Calculator'!$A93+2,FALSE)*$AK93))+IF($AO93=BF$3,$AM93/VLOOKUP($AO93,Data!$A$50:$B$56,2,FALSE),0)</f>
        <v>0</v>
      </c>
      <c r="BG93" s="11">
        <f>IF(BG$2=$A93,0,IF(HLOOKUP(BG$2,Recipes!$H:$GI,'Production Calculator'!$A93+2,FALSE)=0,0,HLOOKUP(BG$2,Recipes!$H:$GI,'Production Calculator'!$A93+2,FALSE)*$AK93))+IF($AO93=BG$3,$AM93/VLOOKUP($AO93,Data!$A$50:$B$56,2,FALSE),0)</f>
        <v>0</v>
      </c>
      <c r="BH93" s="11">
        <f>IF(BH$2=$A93,0,IF(HLOOKUP(BH$2,Recipes!$H:$GI,'Production Calculator'!$A93+2,FALSE)=0,0,HLOOKUP(BH$2,Recipes!$H:$GI,'Production Calculator'!$A93+2,FALSE)*$AK93))+IF($AO93=BH$3,$AM93/VLOOKUP($AO93,Data!$A$50:$B$56,2,FALSE),0)</f>
        <v>0</v>
      </c>
      <c r="BI93" s="11">
        <f>IF(BI$2=$A93,0,IF(HLOOKUP(BI$2,Recipes!$H:$GI,'Production Calculator'!$A93+2,FALSE)=0,0,HLOOKUP(BI$2,Recipes!$H:$GI,'Production Calculator'!$A93+2,FALSE)*$AK93))+IF($AO93=BI$3,$AM93/VLOOKUP($AO93,Data!$A$50:$B$56,2,FALSE),0)</f>
        <v>0</v>
      </c>
      <c r="BJ93" s="11">
        <f>IF(BJ$2=$A93,0,IF(HLOOKUP(BJ$2,Recipes!$H:$GI,'Production Calculator'!$A93+2,FALSE)=0,0,HLOOKUP(BJ$2,Recipes!$H:$GI,'Production Calculator'!$A93+2,FALSE)*$AK93))+IF($AO93=BJ$3,$AM93/VLOOKUP($AO93,Data!$A$50:$B$56,2,FALSE),0)</f>
        <v>0</v>
      </c>
      <c r="BK93" s="11">
        <f>IF(BK$2=$A93,0,IF(HLOOKUP(BK$2,Recipes!$H:$GI,'Production Calculator'!$A93+2,FALSE)=0,0,HLOOKUP(BK$2,Recipes!$H:$GI,'Production Calculator'!$A93+2,FALSE)*$AK93))+IF($AO93=BK$3,$AM93/VLOOKUP($AO93,Data!$A$50:$B$56,2,FALSE),0)</f>
        <v>0</v>
      </c>
      <c r="BL93" s="11">
        <f>IF(BL$2=$A93,0,IF(HLOOKUP(BL$2,Recipes!$H:$GI,'Production Calculator'!$A93+2,FALSE)=0,0,HLOOKUP(BL$2,Recipes!$H:$GI,'Production Calculator'!$A93+2,FALSE)*$AK93))+IF($AO93=BL$3,$AM93/VLOOKUP($AO93,Data!$A$50:$B$56,2,FALSE),0)</f>
        <v>0</v>
      </c>
      <c r="BM93" s="11">
        <f>IF(BM$2=$A93,0,IF(HLOOKUP(BM$2,Recipes!$H:$GI,'Production Calculator'!$A93+2,FALSE)=0,0,HLOOKUP(BM$2,Recipes!$H:$GI,'Production Calculator'!$A93+2,FALSE)*$AK93))+IF($AO93=BM$3,$AM93/VLOOKUP($AO93,Data!$A$50:$B$56,2,FALSE),0)</f>
        <v>0</v>
      </c>
      <c r="BN93" s="11">
        <f>IF(BN$2=$A93,0,IF(HLOOKUP(BN$2,Recipes!$H:$GI,'Production Calculator'!$A93+2,FALSE)=0,0,HLOOKUP(BN$2,Recipes!$H:$GI,'Production Calculator'!$A93+2,FALSE)*$AK93))+IF($AO93=BN$3,$AM93/VLOOKUP($AO93,Data!$A$50:$B$56,2,FALSE),0)</f>
        <v>0</v>
      </c>
      <c r="BO93" s="11">
        <f>IF(BO$2=$A93,0,IF(HLOOKUP(BO$2,Recipes!$H:$GI,'Production Calculator'!$A93+2,FALSE)=0,0,HLOOKUP(BO$2,Recipes!$H:$GI,'Production Calculator'!$A93+2,FALSE)*$AK93))+IF($AO93=BO$3,$AM93/VLOOKUP($AO93,Data!$A$50:$B$56,2,FALSE),0)</f>
        <v>0</v>
      </c>
      <c r="BP93" s="11">
        <f>IF(BP$2=$A93,0,IF(HLOOKUP(BP$2,Recipes!$H:$GI,'Production Calculator'!$A93+2,FALSE)=0,0,HLOOKUP(BP$2,Recipes!$H:$GI,'Production Calculator'!$A93+2,FALSE)*$AK93))+IF($AO93=BP$3,$AM93/VLOOKUP($AO93,Data!$A$50:$B$56,2,FALSE),0)</f>
        <v>0</v>
      </c>
      <c r="BQ93" s="11">
        <f>IF(BQ$2=$A93,0,IF(HLOOKUP(BQ$2,Recipes!$H:$GI,'Production Calculator'!$A93+2,FALSE)=0,0,HLOOKUP(BQ$2,Recipes!$H:$GI,'Production Calculator'!$A93+2,FALSE)*$AK93))+IF($AO93=BQ$3,$AM93/VLOOKUP($AO93,Data!$A$50:$B$56,2,FALSE),0)</f>
        <v>0</v>
      </c>
      <c r="BR93" s="11">
        <f>IF(BR$2=$A93,0,IF(HLOOKUP(BR$2,Recipes!$H:$GI,'Production Calculator'!$A93+2,FALSE)=0,0,HLOOKUP(BR$2,Recipes!$H:$GI,'Production Calculator'!$A93+2,FALSE)*$AK93))+IF($AO93=BR$3,$AM93/VLOOKUP($AO93,Data!$A$50:$B$56,2,FALSE),0)</f>
        <v>0</v>
      </c>
      <c r="BS93" s="11">
        <f>IF(BS$2=$A93,0,IF(HLOOKUP(BS$2,Recipes!$H:$GI,'Production Calculator'!$A93+2,FALSE)=0,0,HLOOKUP(BS$2,Recipes!$H:$GI,'Production Calculator'!$A93+2,FALSE)*$AK93))+IF($AO93=BS$3,$AM93/VLOOKUP($AO93,Data!$A$50:$B$56,2,FALSE),0)</f>
        <v>0</v>
      </c>
      <c r="BT93" s="11">
        <f>IF(BT$2=$A93,0,IF(HLOOKUP(BT$2,Recipes!$H:$GI,'Production Calculator'!$A93+2,FALSE)=0,0,HLOOKUP(BT$2,Recipes!$H:$GI,'Production Calculator'!$A93+2,FALSE)*$AK93))+IF($AO93=BT$3,$AM93/VLOOKUP($AO93,Data!$A$50:$B$56,2,FALSE),0)</f>
        <v>0</v>
      </c>
      <c r="BU93" s="11">
        <f>IF(BU$2=$A93,0,IF(HLOOKUP(BU$2,Recipes!$H:$GI,'Production Calculator'!$A93+2,FALSE)=0,0,HLOOKUP(BU$2,Recipes!$H:$GI,'Production Calculator'!$A93+2,FALSE)*$AK93))+IF($AO93=BU$3,$AM93/VLOOKUP($AO93,Data!$A$50:$B$56,2,FALSE),0)</f>
        <v>0</v>
      </c>
      <c r="BV93" s="11">
        <f>IF(BV$2=$A93,0,IF(HLOOKUP(BV$2,Recipes!$H:$GI,'Production Calculator'!$A93+2,FALSE)=0,0,HLOOKUP(BV$2,Recipes!$H:$GI,'Production Calculator'!$A93+2,FALSE)*$AK93))+IF($AO93=BV$3,$AM93/VLOOKUP($AO93,Data!$A$50:$B$56,2,FALSE),0)</f>
        <v>0</v>
      </c>
      <c r="BW93" s="11">
        <f>IF(BW$2=$A93,0,IF(HLOOKUP(BW$2,Recipes!$H:$GI,'Production Calculator'!$A93+2,FALSE)=0,0,HLOOKUP(BW$2,Recipes!$H:$GI,'Production Calculator'!$A93+2,FALSE)*$AK93))+IF($AO93=BW$3,$AM93/VLOOKUP($AO93,Data!$A$50:$B$56,2,FALSE),0)</f>
        <v>0</v>
      </c>
      <c r="BX93" s="11">
        <f>IF(BX$2=$A93,0,IF(HLOOKUP(BX$2,Recipes!$H:$GI,'Production Calculator'!$A93+2,FALSE)=0,0,HLOOKUP(BX$2,Recipes!$H:$GI,'Production Calculator'!$A93+2,FALSE)*$AK93))+IF($AO93=BX$3,$AM93/VLOOKUP($AO93,Data!$A$50:$B$56,2,FALSE),0)</f>
        <v>0</v>
      </c>
      <c r="BY93" s="11">
        <f>IF(BY$2=$A93,0,IF(HLOOKUP(BY$2,Recipes!$H:$GI,'Production Calculator'!$A93+2,FALSE)=0,0,HLOOKUP(BY$2,Recipes!$H:$GI,'Production Calculator'!$A93+2,FALSE)*$AK93))+IF($AO93=BY$3,$AM93/VLOOKUP($AO93,Data!$A$50:$B$56,2,FALSE),0)</f>
        <v>0</v>
      </c>
      <c r="BZ93" s="11">
        <f>IF(BZ$2=$A93,0,IF(HLOOKUP(BZ$2,Recipes!$H:$GI,'Production Calculator'!$A93+2,FALSE)=0,0,HLOOKUP(BZ$2,Recipes!$H:$GI,'Production Calculator'!$A93+2,FALSE)*$AK93))+IF($AO93=BZ$3,$AM93/VLOOKUP($AO93,Data!$A$50:$B$56,2,FALSE),0)</f>
        <v>0</v>
      </c>
      <c r="CA93" s="11">
        <f>IF(CA$2=$A93,0,IF(HLOOKUP(CA$2,Recipes!$H:$GI,'Production Calculator'!$A93+2,FALSE)=0,0,HLOOKUP(CA$2,Recipes!$H:$GI,'Production Calculator'!$A93+2,FALSE)*$AK93))+IF($AO93=CA$3,$AM93/VLOOKUP($AO93,Data!$A$50:$B$56,2,FALSE),0)</f>
        <v>0</v>
      </c>
      <c r="CB93" s="11">
        <f>IF(CB$2=$A93,0,IF(HLOOKUP(CB$2,Recipes!$H:$GI,'Production Calculator'!$A93+2,FALSE)=0,0,HLOOKUP(CB$2,Recipes!$H:$GI,'Production Calculator'!$A93+2,FALSE)*$AK93))+IF($AO93=CB$3,$AM93/VLOOKUP($AO93,Data!$A$50:$B$56,2,FALSE),0)</f>
        <v>0</v>
      </c>
      <c r="CC93" s="11">
        <f>IF(CC$2=$A93,0,IF(HLOOKUP(CC$2,Recipes!$H:$GI,'Production Calculator'!$A93+2,FALSE)=0,0,HLOOKUP(CC$2,Recipes!$H:$GI,'Production Calculator'!$A93+2,FALSE)*$AK93))+IF($AO93=CC$3,$AM93/VLOOKUP($AO93,Data!$A$50:$B$56,2,FALSE),0)</f>
        <v>0</v>
      </c>
      <c r="CD93" s="11">
        <f>IF(CD$2=$A93,0,IF(HLOOKUP(CD$2,Recipes!$H:$GI,'Production Calculator'!$A93+2,FALSE)=0,0,HLOOKUP(CD$2,Recipes!$H:$GI,'Production Calculator'!$A93+2,FALSE)*$AK93))+IF($AO93=CD$3,$AM93/VLOOKUP($AO93,Data!$A$50:$B$56,2,FALSE),0)</f>
        <v>0</v>
      </c>
      <c r="CE93" s="11">
        <f>IF(CE$2=$A93,0,IF(HLOOKUP(CE$2,Recipes!$H:$GI,'Production Calculator'!$A93+2,FALSE)=0,0,HLOOKUP(CE$2,Recipes!$H:$GI,'Production Calculator'!$A93+2,FALSE)*$AK93))+IF($AO93=CE$3,$AM93/VLOOKUP($AO93,Data!$A$50:$B$56,2,FALSE),0)</f>
        <v>0</v>
      </c>
      <c r="CF93" s="11">
        <f>IF(CF$2=$A93,0,IF(HLOOKUP(CF$2,Recipes!$H:$GI,'Production Calculator'!$A93+2,FALSE)=0,0,HLOOKUP(CF$2,Recipes!$H:$GI,'Production Calculator'!$A93+2,FALSE)*$AK93))+IF($AO93=CF$3,$AM93/VLOOKUP($AO93,Data!$A$50:$B$56,2,FALSE),0)</f>
        <v>0</v>
      </c>
      <c r="CG93" s="11">
        <f>IF(CG$2=$A93,0,IF(HLOOKUP(CG$2,Recipes!$H:$GI,'Production Calculator'!$A93+2,FALSE)=0,0,HLOOKUP(CG$2,Recipes!$H:$GI,'Production Calculator'!$A93+2,FALSE)*$AK93))+IF($AO93=CG$3,$AM93/VLOOKUP($AO93,Data!$A$50:$B$56,2,FALSE),0)</f>
        <v>0</v>
      </c>
      <c r="CH93" s="11">
        <f>IF(CH$2=$A93,0,IF(HLOOKUP(CH$2,Recipes!$H:$GI,'Production Calculator'!$A93+2,FALSE)=0,0,HLOOKUP(CH$2,Recipes!$H:$GI,'Production Calculator'!$A93+2,FALSE)*$AK93))+IF($AO93=CH$3,$AM93/VLOOKUP($AO93,Data!$A$50:$B$56,2,FALSE),0)</f>
        <v>0</v>
      </c>
      <c r="CI93" s="11">
        <f>IF(CI$2=$A93,0,IF(HLOOKUP(CI$2,Recipes!$H:$GI,'Production Calculator'!$A93+2,FALSE)=0,0,HLOOKUP(CI$2,Recipes!$H:$GI,'Production Calculator'!$A93+2,FALSE)*$AK93))+IF($AO93=CI$3,$AM93/VLOOKUP($AO93,Data!$A$50:$B$56,2,FALSE),0)</f>
        <v>0</v>
      </c>
      <c r="CJ93" s="11">
        <f>IF(CJ$2=$A93,0,IF(HLOOKUP(CJ$2,Recipes!$H:$GI,'Production Calculator'!$A93+2,FALSE)=0,0,HLOOKUP(CJ$2,Recipes!$H:$GI,'Production Calculator'!$A93+2,FALSE)*$AK93))+IF($AO93=CJ$3,$AM93/VLOOKUP($AO93,Data!$A$50:$B$56,2,FALSE),0)</f>
        <v>0</v>
      </c>
      <c r="CK93" s="11">
        <f>IF(CK$2=$A93,0,IF(HLOOKUP(CK$2,Recipes!$H:$GI,'Production Calculator'!$A93+2,FALSE)=0,0,HLOOKUP(CK$2,Recipes!$H:$GI,'Production Calculator'!$A93+2,FALSE)*$AK93))+IF($AO93=CK$3,$AM93/VLOOKUP($AO93,Data!$A$50:$B$56,2,FALSE),0)</f>
        <v>0</v>
      </c>
      <c r="CL93" s="11">
        <f>IF(CL$2=$A93,0,IF(HLOOKUP(CL$2,Recipes!$H:$GI,'Production Calculator'!$A93+2,FALSE)=0,0,HLOOKUP(CL$2,Recipes!$H:$GI,'Production Calculator'!$A93+2,FALSE)*$AK93))+IF($AO93=CL$3,$AM93/VLOOKUP($AO93,Data!$A$50:$B$56,2,FALSE),0)</f>
        <v>0</v>
      </c>
      <c r="CM93" s="11">
        <f>IF(CM$2=$A93,0,IF(HLOOKUP(CM$2,Recipes!$H:$GI,'Production Calculator'!$A93+2,FALSE)=0,0,HLOOKUP(CM$2,Recipes!$H:$GI,'Production Calculator'!$A93+2,FALSE)*$AK93))+IF($AO93=CM$3,$AM93/VLOOKUP($AO93,Data!$A$50:$B$56,2,FALSE),0)</f>
        <v>0</v>
      </c>
      <c r="CN93" s="11">
        <f>IF(CN$2=$A93,0,IF(HLOOKUP(CN$2,Recipes!$H:$GI,'Production Calculator'!$A93+2,FALSE)=0,0,HLOOKUP(CN$2,Recipes!$H:$GI,'Production Calculator'!$A93+2,FALSE)*$AK93))+IF($AO93=CN$3,$AM93/VLOOKUP($AO93,Data!$A$50:$B$56,2,FALSE),0)</f>
        <v>0</v>
      </c>
      <c r="CO93" s="11">
        <f>IF(CO$2=$A93,0,IF(HLOOKUP(CO$2,Recipes!$H:$GI,'Production Calculator'!$A93+2,FALSE)=0,0,HLOOKUP(CO$2,Recipes!$H:$GI,'Production Calculator'!$A93+2,FALSE)*$AK93))+IF($AO93=CO$3,$AM93/VLOOKUP($AO93,Data!$A$50:$B$56,2,FALSE),0)</f>
        <v>0</v>
      </c>
      <c r="CP93" s="11">
        <f>IF(CP$2=$A93,0,IF(HLOOKUP(CP$2,Recipes!$H:$GI,'Production Calculator'!$A93+2,FALSE)=0,0,HLOOKUP(CP$2,Recipes!$H:$GI,'Production Calculator'!$A93+2,FALSE)*$AK93))+IF($AO93=CP$3,$AM93/VLOOKUP($AO93,Data!$A$50:$B$56,2,FALSE),0)</f>
        <v>0</v>
      </c>
      <c r="CQ93" s="11">
        <f>IF(CQ$2=$A93,0,IF(HLOOKUP(CQ$2,Recipes!$H:$GI,'Production Calculator'!$A93+2,FALSE)=0,0,HLOOKUP(CQ$2,Recipes!$H:$GI,'Production Calculator'!$A93+2,FALSE)*$AK93))+IF($AO93=CQ$3,$AM93/VLOOKUP($AO93,Data!$A$50:$B$56,2,FALSE),0)</f>
        <v>0</v>
      </c>
      <c r="CR93" s="11">
        <f>IF(CR$2=$A93,0,IF(HLOOKUP(CR$2,Recipes!$H:$GI,'Production Calculator'!$A93+2,FALSE)=0,0,HLOOKUP(CR$2,Recipes!$H:$GI,'Production Calculator'!$A93+2,FALSE)*$AK93))+IF($AO93=CR$3,$AM93/VLOOKUP($AO93,Data!$A$50:$B$56,2,FALSE),0)</f>
        <v>0</v>
      </c>
      <c r="CS93" s="11">
        <f>IF(CS$2=$A93,0,IF(HLOOKUP(CS$2,Recipes!$H:$GI,'Production Calculator'!$A93+2,FALSE)=0,0,HLOOKUP(CS$2,Recipes!$H:$GI,'Production Calculator'!$A93+2,FALSE)*$AK93))+IF($AO93=CS$3,$AM93/VLOOKUP($AO93,Data!$A$50:$B$56,2,FALSE),0)</f>
        <v>0</v>
      </c>
      <c r="CT93" s="11">
        <f>IF(CT$2=$A93,0,IF(HLOOKUP(CT$2,Recipes!$H:$GI,'Production Calculator'!$A93+2,FALSE)=0,0,HLOOKUP(CT$2,Recipes!$H:$GI,'Production Calculator'!$A93+2,FALSE)*$AK93))+IF($AO93=CT$3,$AM93/VLOOKUP($AO93,Data!$A$50:$B$56,2,FALSE),0)</f>
        <v>0</v>
      </c>
      <c r="CU93" s="11">
        <f>IF(CU$2=$A93,0,IF(HLOOKUP(CU$2,Recipes!$H:$GI,'Production Calculator'!$A93+2,FALSE)=0,0,HLOOKUP(CU$2,Recipes!$H:$GI,'Production Calculator'!$A93+2,FALSE)*$AK93))+IF($AO93=CU$3,$AM93/VLOOKUP($AO93,Data!$A$50:$B$56,2,FALSE),0)</f>
        <v>0</v>
      </c>
      <c r="CV93" s="11">
        <f>IF(CV$2=$A93,0,IF(HLOOKUP(CV$2,Recipes!$H:$GI,'Production Calculator'!$A93+2,FALSE)=0,0,HLOOKUP(CV$2,Recipes!$H:$GI,'Production Calculator'!$A93+2,FALSE)*$AK93))+IF($AO93=CV$3,$AM93/VLOOKUP($AO93,Data!$A$50:$B$56,2,FALSE),0)</f>
        <v>0</v>
      </c>
      <c r="CW93" s="11">
        <f>IF(CW$2=$A93,0,IF(HLOOKUP(CW$2,Recipes!$H:$GI,'Production Calculator'!$A93+2,FALSE)=0,0,HLOOKUP(CW$2,Recipes!$H:$GI,'Production Calculator'!$A93+2,FALSE)*$AK93))+IF($AO93=CW$3,$AM93/VLOOKUP($AO93,Data!$A$50:$B$56,2,FALSE),0)</f>
        <v>0</v>
      </c>
      <c r="CX93" s="11">
        <f>IF(CX$2=$A93,0,IF(HLOOKUP(CX$2,Recipes!$H:$GI,'Production Calculator'!$A93+2,FALSE)=0,0,HLOOKUP(CX$2,Recipes!$H:$GI,'Production Calculator'!$A93+2,FALSE)*$AK93))+IF($AO93=CX$3,$AM93/VLOOKUP($AO93,Data!$A$50:$B$56,2,FALSE),0)</f>
        <v>0</v>
      </c>
      <c r="CY93" s="11">
        <f>IF(CY$2=$A93,0,IF(HLOOKUP(CY$2,Recipes!$H:$GI,'Production Calculator'!$A93+2,FALSE)=0,0,HLOOKUP(CY$2,Recipes!$H:$GI,'Production Calculator'!$A93+2,FALSE)*$AK93))+IF($AO93=CY$3,$AM93/VLOOKUP($AO93,Data!$A$50:$B$56,2,FALSE),0)</f>
        <v>0</v>
      </c>
      <c r="CZ93" s="11">
        <f>IF(CZ$2=$A93,0,IF(HLOOKUP(CZ$2,Recipes!$H:$GI,'Production Calculator'!$A93+2,FALSE)=0,0,HLOOKUP(CZ$2,Recipes!$H:$GI,'Production Calculator'!$A93+2,FALSE)*$AK93))+IF($AO93=CZ$3,$AM93/VLOOKUP($AO93,Data!$A$50:$B$56,2,FALSE),0)</f>
        <v>0</v>
      </c>
      <c r="DA93" s="11">
        <f>IF(DA$2=$A93,0,IF(HLOOKUP(DA$2,Recipes!$H:$GI,'Production Calculator'!$A93+2,FALSE)=0,0,HLOOKUP(DA$2,Recipes!$H:$GI,'Production Calculator'!$A93+2,FALSE)*$AK93))+IF($AO93=DA$3,$AM93/VLOOKUP($AO93,Data!$A$50:$B$56,2,FALSE),0)</f>
        <v>0</v>
      </c>
      <c r="DB93" s="11">
        <f>IF(DB$2=$A93,0,IF(HLOOKUP(DB$2,Recipes!$H:$GI,'Production Calculator'!$A93+2,FALSE)=0,0,HLOOKUP(DB$2,Recipes!$H:$GI,'Production Calculator'!$A93+2,FALSE)*$AK93))+IF($AO93=DB$3,$AM93/VLOOKUP($AO93,Data!$A$50:$B$56,2,FALSE),0)</f>
        <v>0</v>
      </c>
      <c r="DC93" s="11">
        <f>IF(DC$2=$A93,0,IF(HLOOKUP(DC$2,Recipes!$H:$GI,'Production Calculator'!$A93+2,FALSE)=0,0,HLOOKUP(DC$2,Recipes!$H:$GI,'Production Calculator'!$A93+2,FALSE)*$AK93))+IF($AO93=DC$3,$AM93/VLOOKUP($AO93,Data!$A$50:$B$56,2,FALSE),0)</f>
        <v>0</v>
      </c>
      <c r="DD93" s="11">
        <f>IF(DD$2=$A93,0,IF(HLOOKUP(DD$2,Recipes!$H:$GI,'Production Calculator'!$A93+2,FALSE)=0,0,HLOOKUP(DD$2,Recipes!$H:$GI,'Production Calculator'!$A93+2,FALSE)*$AK93))+IF($AO93=DD$3,$AM93/VLOOKUP($AO93,Data!$A$50:$B$56,2,FALSE),0)</f>
        <v>0</v>
      </c>
      <c r="DE93" s="11">
        <f>IF(DE$2=$A93,0,IF(HLOOKUP(DE$2,Recipes!$H:$GI,'Production Calculator'!$A93+2,FALSE)=0,0,HLOOKUP(DE$2,Recipes!$H:$GI,'Production Calculator'!$A93+2,FALSE)*$AK93))+IF($AO93=DE$3,$AM93/VLOOKUP($AO93,Data!$A$50:$B$56,2,FALSE),0)</f>
        <v>0</v>
      </c>
      <c r="DF93" s="11">
        <f>IF(DF$2=$A93,0,IF(HLOOKUP(DF$2,Recipes!$H:$GI,'Production Calculator'!$A93+2,FALSE)=0,0,HLOOKUP(DF$2,Recipes!$H:$GI,'Production Calculator'!$A93+2,FALSE)*$AK93))+IF($AO93=DF$3,$AM93/VLOOKUP($AO93,Data!$A$50:$B$56,2,FALSE),0)</f>
        <v>0</v>
      </c>
      <c r="DG93" s="11">
        <f>IF(DG$2=$A93,0,IF(HLOOKUP(DG$2,Recipes!$H:$GI,'Production Calculator'!$A93+2,FALSE)=0,0,HLOOKUP(DG$2,Recipes!$H:$GI,'Production Calculator'!$A93+2,FALSE)*$AK93))+IF($AO93=DG$3,$AM93/VLOOKUP($AO93,Data!$A$50:$B$56,2,FALSE),0)</f>
        <v>0</v>
      </c>
      <c r="DH93" s="11">
        <f>IF(DH$2=$A93,0,IF(HLOOKUP(DH$2,Recipes!$H:$GI,'Production Calculator'!$A93+2,FALSE)=0,0,HLOOKUP(DH$2,Recipes!$H:$GI,'Production Calculator'!$A93+2,FALSE)*$AK93))+IF($AO93=DH$3,$AM93/VLOOKUP($AO93,Data!$A$50:$B$56,2,FALSE),0)</f>
        <v>0</v>
      </c>
      <c r="DI93" s="11">
        <f>IF(DI$2=$A93,0,IF(HLOOKUP(DI$2,Recipes!$H:$GI,'Production Calculator'!$A93+2,FALSE)=0,0,HLOOKUP(DI$2,Recipes!$H:$GI,'Production Calculator'!$A93+2,FALSE)*$AK93))+IF($AO93=DI$3,$AM93/VLOOKUP($AO93,Data!$A$50:$B$56,2,FALSE),0)</f>
        <v>0</v>
      </c>
      <c r="DJ93" s="11">
        <f>IF(DJ$2=$A93,0,IF(HLOOKUP(DJ$2,Recipes!$H:$GI,'Production Calculator'!$A93+2,FALSE)=0,0,HLOOKUP(DJ$2,Recipes!$H:$GI,'Production Calculator'!$A93+2,FALSE)*$AK93))+IF($AO93=DJ$3,$AM93/VLOOKUP($AO93,Data!$A$50:$B$56,2,FALSE),0)</f>
        <v>0</v>
      </c>
      <c r="DK93" s="11">
        <f>IF(DK$2=$A93,0,IF(HLOOKUP(DK$2,Recipes!$H:$GI,'Production Calculator'!$A93+2,FALSE)=0,0,HLOOKUP(DK$2,Recipes!$H:$GI,'Production Calculator'!$A93+2,FALSE)*$AK93))+IF($AO93=DK$3,$AM93/VLOOKUP($AO93,Data!$A$50:$B$56,2,FALSE),0)</f>
        <v>0</v>
      </c>
      <c r="DL93" s="11">
        <f>IF(DL$2=$A93,0,IF(HLOOKUP(DL$2,Recipes!$H:$GI,'Production Calculator'!$A93+2,FALSE)=0,0,HLOOKUP(DL$2,Recipes!$H:$GI,'Production Calculator'!$A93+2,FALSE)*$AK93))+IF($AO93=DL$3,$AM93/VLOOKUP($AO93,Data!$A$50:$B$56,2,FALSE),0)</f>
        <v>0</v>
      </c>
      <c r="DM93" s="11">
        <f>IF(DM$2=$A93,0,IF(HLOOKUP(DM$2,Recipes!$H:$GI,'Production Calculator'!$A93+2,FALSE)=0,0,HLOOKUP(DM$2,Recipes!$H:$GI,'Production Calculator'!$A93+2,FALSE)*$AK93))+IF($AO93=DM$3,$AM93/VLOOKUP($AO93,Data!$A$50:$B$56,2,FALSE),0)</f>
        <v>0</v>
      </c>
      <c r="DN93" s="11">
        <f>IF(DN$2=$A93,0,IF(HLOOKUP(DN$2,Recipes!$H:$GI,'Production Calculator'!$A93+2,FALSE)=0,0,HLOOKUP(DN$2,Recipes!$H:$GI,'Production Calculator'!$A93+2,FALSE)*$AK93))+IF($AO93=DN$3,$AM93/VLOOKUP($AO93,Data!$A$50:$B$56,2,FALSE),0)</f>
        <v>0</v>
      </c>
      <c r="DO93" s="11">
        <f>IF(DO$2=$A93,0,IF(HLOOKUP(DO$2,Recipes!$H:$GI,'Production Calculator'!$A93+2,FALSE)=0,0,HLOOKUP(DO$2,Recipes!$H:$GI,'Production Calculator'!$A93+2,FALSE)*$AK93))+IF($AO93=DO$3,$AM93/VLOOKUP($AO93,Data!$A$50:$B$56,2,FALSE),0)</f>
        <v>0</v>
      </c>
      <c r="DP93" s="11">
        <f>IF(DP$2=$A93,0,IF(HLOOKUP(DP$2,Recipes!$H:$GI,'Production Calculator'!$A93+2,FALSE)=0,0,HLOOKUP(DP$2,Recipes!$H:$GI,'Production Calculator'!$A93+2,FALSE)*$AK93))+IF($AO93=DP$3,$AM93/VLOOKUP($AO93,Data!$A$50:$B$56,2,FALSE),0)</f>
        <v>0</v>
      </c>
      <c r="DQ93" s="11">
        <f>IF(DQ$2=$A93,0,IF(HLOOKUP(DQ$2,Recipes!$H:$GI,'Production Calculator'!$A93+2,FALSE)=0,0,HLOOKUP(DQ$2,Recipes!$H:$GI,'Production Calculator'!$A93+2,FALSE)*$AK93))+IF($AO93=DQ$3,$AM93/VLOOKUP($AO93,Data!$A$50:$B$56,2,FALSE),0)</f>
        <v>0</v>
      </c>
      <c r="DR93" s="11">
        <f>IF(DR$2=$A93,0,IF(HLOOKUP(DR$2,Recipes!$H:$GI,'Production Calculator'!$A93+2,FALSE)=0,0,HLOOKUP(DR$2,Recipes!$H:$GI,'Production Calculator'!$A93+2,FALSE)*$AK93))+IF($AO93=DR$3,$AM93/VLOOKUP($AO93,Data!$A$50:$B$56,2,FALSE),0)</f>
        <v>0</v>
      </c>
      <c r="DS93" s="11">
        <f>IF(DS$2=$A93,0,IF(HLOOKUP(DS$2,Recipes!$H:$GI,'Production Calculator'!$A93+2,FALSE)=0,0,HLOOKUP(DS$2,Recipes!$H:$GI,'Production Calculator'!$A93+2,FALSE)*$AK93))+IF($AO93=DS$3,$AM93/VLOOKUP($AO93,Data!$A$50:$B$56,2,FALSE),0)</f>
        <v>0</v>
      </c>
      <c r="DT93" s="11">
        <f>IF(DT$2=$A93,0,IF(HLOOKUP(DT$2,Recipes!$H:$GI,'Production Calculator'!$A93+2,FALSE)=0,0,HLOOKUP(DT$2,Recipes!$H:$GI,'Production Calculator'!$A93+2,FALSE)*$AK93))+IF($AO93=DT$3,$AM93/VLOOKUP($AO93,Data!$A$50:$B$56,2,FALSE),0)</f>
        <v>0</v>
      </c>
      <c r="DU93" s="11">
        <f>IF(DU$2=$A93,0,IF(HLOOKUP(DU$2,Recipes!$H:$GI,'Production Calculator'!$A93+2,FALSE)=0,0,HLOOKUP(DU$2,Recipes!$H:$GI,'Production Calculator'!$A93+2,FALSE)*$AK93))+IF($AO93=DU$3,$AM93/VLOOKUP($AO93,Data!$A$50:$B$56,2,FALSE),0)</f>
        <v>0</v>
      </c>
      <c r="DV93" s="11">
        <f>IF(DV$2=$A93,0,IF(HLOOKUP(DV$2,Recipes!$H:$GI,'Production Calculator'!$A93+2,FALSE)=0,0,HLOOKUP(DV$2,Recipes!$H:$GI,'Production Calculator'!$A93+2,FALSE)*$AK93))+IF($AO93=DV$3,$AM93/VLOOKUP($AO93,Data!$A$50:$B$56,2,FALSE),0)</f>
        <v>0</v>
      </c>
      <c r="DW93" s="11">
        <f>IF(DW$2=$A93,0,IF(HLOOKUP(DW$2,Recipes!$H:$GI,'Production Calculator'!$A93+2,FALSE)=0,0,HLOOKUP(DW$2,Recipes!$H:$GI,'Production Calculator'!$A93+2,FALSE)*$AK93))+IF($AO93=DW$3,$AM93/VLOOKUP($AO93,Data!$A$50:$B$56,2,FALSE),0)</f>
        <v>0</v>
      </c>
      <c r="DX93" s="11">
        <f>IF(DX$2=$A93,0,IF(HLOOKUP(DX$2,Recipes!$H:$GI,'Production Calculator'!$A93+2,FALSE)=0,0,HLOOKUP(DX$2,Recipes!$H:$GI,'Production Calculator'!$A93+2,FALSE)*$AK93))+IF($AO93=DX$3,$AM93/VLOOKUP($AO93,Data!$A$50:$B$56,2,FALSE),0)</f>
        <v>0</v>
      </c>
      <c r="DY93" s="11">
        <f>IF(DY$2=$A93,0,IF(HLOOKUP(DY$2,Recipes!$H:$GI,'Production Calculator'!$A93+2,FALSE)=0,0,HLOOKUP(DY$2,Recipes!$H:$GI,'Production Calculator'!$A93+2,FALSE)*$AK93))+IF($AO93=DY$3,$AM93/VLOOKUP($AO93,Data!$A$50:$B$56,2,FALSE),0)</f>
        <v>0</v>
      </c>
      <c r="DZ93" s="11">
        <f>IF(DZ$2=$A93,0,IF(HLOOKUP(DZ$2,Recipes!$H:$GI,'Production Calculator'!$A93+2,FALSE)=0,0,HLOOKUP(DZ$2,Recipes!$H:$GI,'Production Calculator'!$A93+2,FALSE)*$AK93))+IF($AO93=DZ$3,$AM93/VLOOKUP($AO93,Data!$A$50:$B$56,2,FALSE),0)</f>
        <v>0</v>
      </c>
      <c r="EA93" s="11">
        <f>IF(EA$2=$A93,0,IF(HLOOKUP(EA$2,Recipes!$H:$GI,'Production Calculator'!$A93+2,FALSE)=0,0,HLOOKUP(EA$2,Recipes!$H:$GI,'Production Calculator'!$A93+2,FALSE)*$AK93))+IF($AO93=EA$3,$AM93/VLOOKUP($AO93,Data!$A$50:$B$56,2,FALSE),0)</f>
        <v>0</v>
      </c>
      <c r="EB93" s="11">
        <f>IF(EB$2=$A93,0,IF(HLOOKUP(EB$2,Recipes!$H:$GI,'Production Calculator'!$A93+2,FALSE)=0,0,HLOOKUP(EB$2,Recipes!$H:$GI,'Production Calculator'!$A93+2,FALSE)*$AK93))+IF($AO93=EB$3,$AM93/VLOOKUP($AO93,Data!$A$50:$B$56,2,FALSE),0)</f>
        <v>0</v>
      </c>
      <c r="EC93" s="11">
        <f>IF(EC$2=$A93,0,IF(HLOOKUP(EC$2,Recipes!$H:$GI,'Production Calculator'!$A93+2,FALSE)=0,0,HLOOKUP(EC$2,Recipes!$H:$GI,'Production Calculator'!$A93+2,FALSE)*$AK93))+IF($AO93=EC$3,$AM93/VLOOKUP($AO93,Data!$A$50:$B$56,2,FALSE),0)</f>
        <v>0</v>
      </c>
      <c r="ED93" s="11">
        <f>IF(ED$2=$A93,0,IF(HLOOKUP(ED$2,Recipes!$H:$GI,'Production Calculator'!$A93+2,FALSE)=0,0,HLOOKUP(ED$2,Recipes!$H:$GI,'Production Calculator'!$A93+2,FALSE)*$AK93))+IF($AO93=ED$3,$AM93/VLOOKUP($AO93,Data!$A$50:$B$56,2,FALSE),0)</f>
        <v>0</v>
      </c>
      <c r="EE93" s="11">
        <f>IF(EE$2=$A93,0,IF(HLOOKUP(EE$2,Recipes!$H:$GI,'Production Calculator'!$A93+2,FALSE)=0,0,HLOOKUP(EE$2,Recipes!$H:$GI,'Production Calculator'!$A93+2,FALSE)*$AK93))+IF($AO93=EE$3,$AM93/VLOOKUP($AO93,Data!$A$50:$B$56,2,FALSE),0)</f>
        <v>0</v>
      </c>
      <c r="EF93" s="11">
        <f>IF(EF$2=$A93,0,IF(HLOOKUP(EF$2,Recipes!$H:$GI,'Production Calculator'!$A93+2,FALSE)=0,0,HLOOKUP(EF$2,Recipes!$H:$GI,'Production Calculator'!$A93+2,FALSE)*$AK93))+IF($AO93=EF$3,$AM93/VLOOKUP($AO93,Data!$A$50:$B$56,2,FALSE),0)</f>
        <v>0</v>
      </c>
      <c r="EG93" s="11">
        <f>IF(EG$2=$A93,0,IF(HLOOKUP(EG$2,Recipes!$H:$GI,'Production Calculator'!$A93+2,FALSE)=0,0,HLOOKUP(EG$2,Recipes!$H:$GI,'Production Calculator'!$A93+2,FALSE)*$AK93))+IF($AO93=EG$3,$AM93/VLOOKUP($AO93,Data!$A$50:$B$56,2,FALSE),0)</f>
        <v>0</v>
      </c>
      <c r="EH93" s="11">
        <f>IF(EH$2=$A93,0,IF(HLOOKUP(EH$2,Recipes!$H:$GI,'Production Calculator'!$A93+2,FALSE)=0,0,HLOOKUP(EH$2,Recipes!$H:$GI,'Production Calculator'!$A93+2,FALSE)*$AK93))+IF($AO93=EH$3,$AM93/VLOOKUP($AO93,Data!$A$50:$B$56,2,FALSE),0)</f>
        <v>0</v>
      </c>
      <c r="EI93" s="11">
        <f>IF(EI$2=$A93,0,IF(HLOOKUP(EI$2,Recipes!$H:$GI,'Production Calculator'!$A93+2,FALSE)=0,0,HLOOKUP(EI$2,Recipes!$H:$GI,'Production Calculator'!$A93+2,FALSE)*$AK93))+IF($AO93=EI$3,$AM93/VLOOKUP($AO93,Data!$A$50:$B$56,2,FALSE),0)</f>
        <v>0</v>
      </c>
      <c r="EJ93" s="11">
        <f>IF(EJ$2=$A93,0,IF(HLOOKUP(EJ$2,Recipes!$H:$GI,'Production Calculator'!$A93+2,FALSE)=0,0,HLOOKUP(EJ$2,Recipes!$H:$GI,'Production Calculator'!$A93+2,FALSE)*$AK93))+IF($AO93=EJ$3,$AM93/VLOOKUP($AO93,Data!$A$50:$B$56,2,FALSE),0)</f>
        <v>0</v>
      </c>
      <c r="EK93" s="11">
        <f>IF(EK$2=$A93,0,IF(HLOOKUP(EK$2,Recipes!$H:$GI,'Production Calculator'!$A93+2,FALSE)=0,0,HLOOKUP(EK$2,Recipes!$H:$GI,'Production Calculator'!$A93+2,FALSE)*$AK93))+IF($AO93=EK$3,$AM93/VLOOKUP($AO93,Data!$A$50:$B$56,2,FALSE),0)</f>
        <v>0</v>
      </c>
      <c r="EL93" s="11">
        <f>IF(EL$2=$A93,0,IF(HLOOKUP(EL$2,Recipes!$H:$GI,'Production Calculator'!$A93+2,FALSE)=0,0,HLOOKUP(EL$2,Recipes!$H:$GI,'Production Calculator'!$A93+2,FALSE)*$AK93))+IF($AO93=EL$3,$AM93/VLOOKUP($AO93,Data!$A$50:$B$56,2,FALSE),0)</f>
        <v>0</v>
      </c>
      <c r="EM93" s="11">
        <f>IF(EM$2=$A93,0,IF(HLOOKUP(EM$2,Recipes!$H:$GI,'Production Calculator'!$A93+2,FALSE)=0,0,HLOOKUP(EM$2,Recipes!$H:$GI,'Production Calculator'!$A93+2,FALSE)*$AK93))+IF($AO93=EM$3,$AM93/VLOOKUP($AO93,Data!$A$50:$B$56,2,FALSE),0)</f>
        <v>0</v>
      </c>
      <c r="EN93" s="11">
        <f>IF(EN$2=$A93,0,IF(HLOOKUP(EN$2,Recipes!$H:$GI,'Production Calculator'!$A93+2,FALSE)=0,0,HLOOKUP(EN$2,Recipes!$H:$GI,'Production Calculator'!$A93+2,FALSE)*$AK93))+IF($AO93=EN$3,$AM93/VLOOKUP($AO93,Data!$A$50:$B$56,2,FALSE),0)</f>
        <v>0</v>
      </c>
      <c r="EO93" s="11">
        <f>IF(EO$2=$A93,0,IF(HLOOKUP(EO$2,Recipes!$H:$GI,'Production Calculator'!$A93+2,FALSE)=0,0,HLOOKUP(EO$2,Recipes!$H:$GI,'Production Calculator'!$A93+2,FALSE)*$AK93))+IF($AO93=EO$3,$AM93/VLOOKUP($AO93,Data!$A$50:$B$56,2,FALSE),0)</f>
        <v>0</v>
      </c>
      <c r="EP93" s="11">
        <f>IF(EP$2=$A93,0,IF(HLOOKUP(EP$2,Recipes!$H:$GI,'Production Calculator'!$A93+2,FALSE)=0,0,HLOOKUP(EP$2,Recipes!$H:$GI,'Production Calculator'!$A93+2,FALSE)*$AK93))+IF($AO93=EP$3,$AM93/VLOOKUP($AO93,Data!$A$50:$B$56,2,FALSE),0)</f>
        <v>0</v>
      </c>
      <c r="EQ93" s="11">
        <f>IF(EQ$2=$A93,0,IF(HLOOKUP(EQ$2,Recipes!$H:$GI,'Production Calculator'!$A93+2,FALSE)=0,0,HLOOKUP(EQ$2,Recipes!$H:$GI,'Production Calculator'!$A93+2,FALSE)*$AK93))+IF($AO93=EQ$3,$AM93/VLOOKUP($AO93,Data!$A$50:$B$56,2,FALSE),0)</f>
        <v>0</v>
      </c>
      <c r="ER93" s="11">
        <f>IF(ER$2=$A93,0,IF(HLOOKUP(ER$2,Recipes!$H:$GI,'Production Calculator'!$A93+2,FALSE)=0,0,HLOOKUP(ER$2,Recipes!$H:$GI,'Production Calculator'!$A93+2,FALSE)*$AK93))+IF($AO93=ER$3,$AM93/VLOOKUP($AO93,Data!$A$50:$B$56,2,FALSE),0)</f>
        <v>0</v>
      </c>
      <c r="ES93" s="11">
        <f>IF(ES$2=$A93,0,IF(HLOOKUP(ES$2,Recipes!$H:$GI,'Production Calculator'!$A93+2,FALSE)=0,0,HLOOKUP(ES$2,Recipes!$H:$GI,'Production Calculator'!$A93+2,FALSE)*$AK93))+IF($AO93=ES$3,$AM93/VLOOKUP($AO93,Data!$A$50:$B$56,2,FALSE),0)</f>
        <v>0</v>
      </c>
      <c r="ET93" s="11">
        <f>IF(ET$2=$A93,0,IF(HLOOKUP(ET$2,Recipes!$H:$GI,'Production Calculator'!$A93+2,FALSE)=0,0,HLOOKUP(ET$2,Recipes!$H:$GI,'Production Calculator'!$A93+2,FALSE)*$AK93))+IF($AO93=ET$3,$AM93/VLOOKUP($AO93,Data!$A$50:$B$56,2,FALSE),0)</f>
        <v>0</v>
      </c>
      <c r="EU93" s="11">
        <f>IF(EU$2=$A93,0,IF(HLOOKUP(EU$2,Recipes!$H:$GI,'Production Calculator'!$A93+2,FALSE)=0,0,HLOOKUP(EU$2,Recipes!$H:$GI,'Production Calculator'!$A93+2,FALSE)*$AK93))+IF($AO93=EU$3,$AM93/VLOOKUP($AO93,Data!$A$50:$B$56,2,FALSE),0)</f>
        <v>0</v>
      </c>
      <c r="EV93" s="11">
        <f>IF(EV$2=$A93,0,IF(HLOOKUP(EV$2,Recipes!$H:$GI,'Production Calculator'!$A93+2,FALSE)=0,0,HLOOKUP(EV$2,Recipes!$H:$GI,'Production Calculator'!$A93+2,FALSE)*$AK93))+IF($AO93=EV$3,$AM93/VLOOKUP($AO93,Data!$A$50:$B$56,2,FALSE),0)</f>
        <v>0</v>
      </c>
      <c r="EW93" s="11">
        <f>IF(EW$2=$A93,0,IF(HLOOKUP(EW$2,Recipes!$H:$GI,'Production Calculator'!$A93+2,FALSE)=0,0,HLOOKUP(EW$2,Recipes!$H:$GI,'Production Calculator'!$A93+2,FALSE)*$AK93))+IF($AO93=EW$3,$AM93/VLOOKUP($AO93,Data!$A$50:$B$56,2,FALSE),0)</f>
        <v>0</v>
      </c>
      <c r="EX93" s="11">
        <f>IF(EX$2=$A93,0,IF(HLOOKUP(EX$2,Recipes!$H:$GI,'Production Calculator'!$A93+2,FALSE)=0,0,HLOOKUP(EX$2,Recipes!$H:$GI,'Production Calculator'!$A93+2,FALSE)*$AK93))+IF($AO93=EX$3,$AM93/VLOOKUP($AO93,Data!$A$50:$B$56,2,FALSE),0)</f>
        <v>0</v>
      </c>
      <c r="EY93" s="11">
        <f>IF(EY$2=$A93,0,IF(HLOOKUP(EY$2,Recipes!$H:$GI,'Production Calculator'!$A93+2,FALSE)=0,0,HLOOKUP(EY$2,Recipes!$H:$GI,'Production Calculator'!$A93+2,FALSE)*$AK93))+IF($AO93=EY$3,$AM93/VLOOKUP($AO93,Data!$A$50:$B$56,2,FALSE),0)</f>
        <v>0</v>
      </c>
      <c r="EZ93" s="11">
        <f>IF(EZ$2=$A93,0,IF(HLOOKUP(EZ$2,Recipes!$H:$GI,'Production Calculator'!$A93+2,FALSE)=0,0,HLOOKUP(EZ$2,Recipes!$H:$GI,'Production Calculator'!$A93+2,FALSE)*$AK93))+IF($AO93=EZ$3,$AM93/VLOOKUP($AO93,Data!$A$50:$B$56,2,FALSE),0)</f>
        <v>0</v>
      </c>
      <c r="FA93" s="11">
        <f>IF(FA$2=$A93,0,IF(HLOOKUP(FA$2,Recipes!$H:$GI,'Production Calculator'!$A93+2,FALSE)=0,0,HLOOKUP(FA$2,Recipes!$H:$GI,'Production Calculator'!$A93+2,FALSE)*$AK93))+IF($AO93=FA$3,$AM93/VLOOKUP($AO93,Data!$A$50:$B$56,2,FALSE),0)</f>
        <v>0</v>
      </c>
      <c r="FB93" s="11">
        <f>IF(FB$2=$A93,0,IF(HLOOKUP(FB$2,Recipes!$H:$GI,'Production Calculator'!$A93+2,FALSE)=0,0,HLOOKUP(FB$2,Recipes!$H:$GI,'Production Calculator'!$A93+2,FALSE)*$AK93))+IF($AO93=FB$3,$AM93/VLOOKUP($AO93,Data!$A$50:$B$56,2,FALSE),0)</f>
        <v>0</v>
      </c>
      <c r="FC93" s="11">
        <f>IF(FC$2=$A93,0,IF(HLOOKUP(FC$2,Recipes!$H:$GI,'Production Calculator'!$A93+2,FALSE)=0,0,HLOOKUP(FC$2,Recipes!$H:$GI,'Production Calculator'!$A93+2,FALSE)*$AK93))+IF($AO93=FC$3,$AM93/VLOOKUP($AO93,Data!$A$50:$B$56,2,FALSE),0)</f>
        <v>0</v>
      </c>
      <c r="FD93" s="11">
        <f>IF(FD$2=$A93,0,IF(HLOOKUP(FD$2,Recipes!$H:$GI,'Production Calculator'!$A93+2,FALSE)=0,0,HLOOKUP(FD$2,Recipes!$H:$GI,'Production Calculator'!$A93+2,FALSE)*$AK93))+IF($AO93=FD$3,$AM93/VLOOKUP($AO93,Data!$A$50:$B$56,2,FALSE),0)</f>
        <v>0</v>
      </c>
      <c r="FE93" s="11">
        <f>IF(FE$2=$A93,0,IF(HLOOKUP(FE$2,Recipes!$H:$GI,'Production Calculator'!$A93+2,FALSE)=0,0,HLOOKUP(FE$2,Recipes!$H:$GI,'Production Calculator'!$A93+2,FALSE)*$AK93))+IF($AO93=FE$3,$AM93/VLOOKUP($AO93,Data!$A$50:$B$56,2,FALSE),0)</f>
        <v>0</v>
      </c>
      <c r="FF93" s="11">
        <f>IF(FF$2=$A93,0,IF(HLOOKUP(FF$2,Recipes!$H:$GI,'Production Calculator'!$A93+2,FALSE)=0,0,HLOOKUP(FF$2,Recipes!$H:$GI,'Production Calculator'!$A93+2,FALSE)*$AK93))+IF($AO93=FF$3,$AM93/VLOOKUP($AO93,Data!$A$50:$B$56,2,FALSE),0)</f>
        <v>0</v>
      </c>
      <c r="FG93" s="11">
        <f>IF(FG$2=$A93,0,IF(HLOOKUP(FG$2,Recipes!$H:$GI,'Production Calculator'!$A93+2,FALSE)=0,0,HLOOKUP(FG$2,Recipes!$H:$GI,'Production Calculator'!$A93+2,FALSE)*$AK93))+IF($AO93=FG$3,$AM93/VLOOKUP($AO93,Data!$A$50:$B$56,2,FALSE),0)</f>
        <v>0</v>
      </c>
      <c r="FH93" s="11">
        <f>IF(FH$2=$A93,0,IF(HLOOKUP(FH$2,Recipes!$H:$GI,'Production Calculator'!$A93+2,FALSE)=0,0,HLOOKUP(FH$2,Recipes!$H:$GI,'Production Calculator'!$A93+2,FALSE)*$AK93))+IF($AO93=FH$3,$AM93/VLOOKUP($AO93,Data!$A$50:$B$56,2,FALSE),0)</f>
        <v>0</v>
      </c>
      <c r="FI93" s="11">
        <f>IF(FI$2=$A93,0,IF(HLOOKUP(FI$2,Recipes!$H:$GI,'Production Calculator'!$A93+2,FALSE)=0,0,HLOOKUP(FI$2,Recipes!$H:$GI,'Production Calculator'!$A93+2,FALSE)*$AK93))+IF($AO93=FI$3,$AM93/VLOOKUP($AO93,Data!$A$50:$B$56,2,FALSE),0)</f>
        <v>0</v>
      </c>
      <c r="FJ93" s="11">
        <f>IF(FJ$2=$A93,0,IF(HLOOKUP(FJ$2,Recipes!$H:$GI,'Production Calculator'!$A93+2,FALSE)=0,0,HLOOKUP(FJ$2,Recipes!$H:$GI,'Production Calculator'!$A93+2,FALSE)*$AK93))+IF($AO93=FJ$3,$AM93/VLOOKUP($AO93,Data!$A$50:$B$56,2,FALSE),0)</f>
        <v>0</v>
      </c>
      <c r="FK93" s="11">
        <f>IF(FK$2=$A93,0,IF(HLOOKUP(FK$2,Recipes!$H:$GI,'Production Calculator'!$A93+2,FALSE)=0,0,HLOOKUP(FK$2,Recipes!$H:$GI,'Production Calculator'!$A93+2,FALSE)*$AK93))+IF($AO93=FK$3,$AM93/VLOOKUP($AO93,Data!$A$50:$B$56,2,FALSE),0)</f>
        <v>0</v>
      </c>
      <c r="FL93" s="11">
        <f>IF(FL$2=$A93,0,IF(HLOOKUP(FL$2,Recipes!$H:$GI,'Production Calculator'!$A93+2,FALSE)=0,0,HLOOKUP(FL$2,Recipes!$H:$GI,'Production Calculator'!$A93+2,FALSE)*$AK93))+IF($AO93=FL$3,$AM93/VLOOKUP($AO93,Data!$A$50:$B$56,2,FALSE),0)</f>
        <v>0</v>
      </c>
      <c r="FM93" s="11">
        <f>IF(FM$2=$A93,0,IF(HLOOKUP(FM$2,Recipes!$H:$GI,'Production Calculator'!$A93+2,FALSE)=0,0,HLOOKUP(FM$2,Recipes!$H:$GI,'Production Calculator'!$A93+2,FALSE)*$AK93))+IF($AO93=FM$3,$AM93/VLOOKUP($AO93,Data!$A$50:$B$56,2,FALSE),0)</f>
        <v>0</v>
      </c>
      <c r="FN93" s="11">
        <f>IF(FN$2=$A93,0,IF(HLOOKUP(FN$2,Recipes!$H:$GI,'Production Calculator'!$A93+2,FALSE)=0,0,HLOOKUP(FN$2,Recipes!$H:$GI,'Production Calculator'!$A93+2,FALSE)*$AK93))+IF($AO93=FN$3,$AM93/VLOOKUP($AO93,Data!$A$50:$B$56,2,FALSE),0)</f>
        <v>0</v>
      </c>
      <c r="FO93" s="11">
        <f>IF(FO$2=$A93,0,IF(HLOOKUP(FO$2,Recipes!$H:$GI,'Production Calculator'!$A93+2,FALSE)=0,0,HLOOKUP(FO$2,Recipes!$H:$GI,'Production Calculator'!$A93+2,FALSE)*$AK93))+IF($AO93=FO$3,$AM93/VLOOKUP($AO93,Data!$A$50:$B$56,2,FALSE),0)</f>
        <v>0</v>
      </c>
      <c r="FP93" s="11">
        <f>IF(FP$2=$A93,0,IF(HLOOKUP(FP$2,Recipes!$H:$GI,'Production Calculator'!$A93+2,FALSE)=0,0,HLOOKUP(FP$2,Recipes!$H:$GI,'Production Calculator'!$A93+2,FALSE)*$AK93))+IF($AO93=FP$3,$AM93/VLOOKUP($AO93,Data!$A$50:$B$56,2,FALSE),0)</f>
        <v>0</v>
      </c>
      <c r="FQ93" s="11">
        <f>IF(FQ$2=$A93,0,IF(HLOOKUP(FQ$2,Recipes!$H:$GI,'Production Calculator'!$A93+2,FALSE)=0,0,HLOOKUP(FQ$2,Recipes!$H:$GI,'Production Calculator'!$A93+2,FALSE)*$AK93))+IF($AO93=FQ$3,$AM93/VLOOKUP($AO93,Data!$A$50:$B$56,2,FALSE),0)</f>
        <v>0</v>
      </c>
      <c r="FR93" s="11">
        <f>IF(FR$2=$A93,0,IF(HLOOKUP(FR$2,Recipes!$H:$GI,'Production Calculator'!$A93+2,FALSE)=0,0,HLOOKUP(FR$2,Recipes!$H:$GI,'Production Calculator'!$A93+2,FALSE)*$AK93))+IF($AO93=FR$3,$AM93/VLOOKUP($AO93,Data!$A$50:$B$56,2,FALSE),0)</f>
        <v>0</v>
      </c>
      <c r="FS93" s="11">
        <f>IF(FS$2=$A93,0,IF(HLOOKUP(FS$2,Recipes!$H:$GI,'Production Calculator'!$A93+2,FALSE)=0,0,HLOOKUP(FS$2,Recipes!$H:$GI,'Production Calculator'!$A93+2,FALSE)*$AK93))+IF($AO93=FS$3,$AM93/VLOOKUP($AO93,Data!$A$50:$B$56,2,FALSE),0)</f>
        <v>0</v>
      </c>
      <c r="FT93" s="11">
        <f>IF(FT$2=$A93,0,IF(HLOOKUP(FT$2,Recipes!$H:$GI,'Production Calculator'!$A93+2,FALSE)=0,0,HLOOKUP(FT$2,Recipes!$H:$GI,'Production Calculator'!$A93+2,FALSE)*$AK93))+IF($AO93=FT$3,$AM93/VLOOKUP($AO93,Data!$A$50:$B$56,2,FALSE),0)</f>
        <v>0</v>
      </c>
      <c r="FU93" s="11">
        <f>IF(FU$2=$A93,0,IF(HLOOKUP(FU$2,Recipes!$H:$GI,'Production Calculator'!$A93+2,FALSE)=0,0,HLOOKUP(FU$2,Recipes!$H:$GI,'Production Calculator'!$A93+2,FALSE)*$AK93))+IF($AO93=FU$3,$AM93/VLOOKUP($AO93,Data!$A$50:$B$56,2,FALSE),0)</f>
        <v>0</v>
      </c>
      <c r="FV93" s="11">
        <f>IF(FV$2=$A93,0,IF(HLOOKUP(FV$2,Recipes!$H:$GI,'Production Calculator'!$A93+2,FALSE)=0,0,HLOOKUP(FV$2,Recipes!$H:$GI,'Production Calculator'!$A93+2,FALSE)*$AK93))+IF($AO93=FV$3,$AM93/VLOOKUP($AO93,Data!$A$50:$B$56,2,FALSE),0)</f>
        <v>0</v>
      </c>
      <c r="FW93" s="11">
        <f>IF(FW$2=$A93,0,IF(HLOOKUP(FW$2,Recipes!$H:$GI,'Production Calculator'!$A93+2,FALSE)=0,0,HLOOKUP(FW$2,Recipes!$H:$GI,'Production Calculator'!$A93+2,FALSE)*$AK93))+IF($AO93=FW$3,$AM93/VLOOKUP($AO93,Data!$A$50:$B$56,2,FALSE),0)</f>
        <v>0</v>
      </c>
      <c r="FX93" s="11">
        <f>IF(FX$2=$A93,0,IF(HLOOKUP(FX$2,Recipes!$H:$GI,'Production Calculator'!$A93+2,FALSE)=0,0,HLOOKUP(FX$2,Recipes!$H:$GI,'Production Calculator'!$A93+2,FALSE)*$AK93))+IF($AO93=FX$3,$AM93/VLOOKUP($AO93,Data!$A$50:$B$56,2,FALSE),0)</f>
        <v>0</v>
      </c>
      <c r="FY93" s="11">
        <f>IF(FY$2=$A93,0,IF(HLOOKUP(FY$2,Recipes!$H:$GI,'Production Calculator'!$A93+2,FALSE)=0,0,HLOOKUP(FY$2,Recipes!$H:$GI,'Production Calculator'!$A93+2,FALSE)*$AK93))+IF($AO93=FY$3,$AM93/VLOOKUP($AO93,Data!$A$50:$B$56,2,FALSE),0)</f>
        <v>0</v>
      </c>
      <c r="FZ93" s="11">
        <f>IF(FZ$2=$A93,0,IF(HLOOKUP(FZ$2,Recipes!$H:$GI,'Production Calculator'!$A93+2,FALSE)=0,0,HLOOKUP(FZ$2,Recipes!$H:$GI,'Production Calculator'!$A93+2,FALSE)*$AK93))+IF($AO93=FZ$3,$AM93/VLOOKUP($AO93,Data!$A$50:$B$56,2,FALSE),0)</f>
        <v>0</v>
      </c>
      <c r="GA93" s="11">
        <f>IF(GA$2=$A93,0,IF(HLOOKUP(GA$2,Recipes!$H:$GI,'Production Calculator'!$A93+2,FALSE)=0,0,HLOOKUP(GA$2,Recipes!$H:$GI,'Production Calculator'!$A93+2,FALSE)*$AK93))+IF($AO93=GA$3,$AM93/VLOOKUP($AO93,Data!$A$50:$B$56,2,FALSE),0)</f>
        <v>0</v>
      </c>
      <c r="GB93" s="11">
        <f>IF(GB$2=$A93,0,IF(HLOOKUP(GB$2,Recipes!$H:$GI,'Production Calculator'!$A93+2,FALSE)=0,0,HLOOKUP(GB$2,Recipes!$H:$GI,'Production Calculator'!$A93+2,FALSE)*$AK93))+IF($AO93=GB$3,$AM93/VLOOKUP($AO93,Data!$A$50:$B$56,2,FALSE),0)</f>
        <v>0</v>
      </c>
      <c r="GC93" s="11">
        <f>IF(GC$2=$A93,0,IF(HLOOKUP(GC$2,Recipes!$H:$GI,'Production Calculator'!$A93+2,FALSE)=0,0,HLOOKUP(GC$2,Recipes!$H:$GI,'Production Calculator'!$A93+2,FALSE)*$AK93))+IF($AO93=GC$3,$AM93/VLOOKUP($AO93,Data!$A$50:$B$56,2,FALSE),0)</f>
        <v>0</v>
      </c>
      <c r="GD93" s="11">
        <f>IF(GD$2=$A93,0,IF(HLOOKUP(GD$2,Recipes!$H:$GI,'Production Calculator'!$A93+2,FALSE)=0,0,HLOOKUP(GD$2,Recipes!$H:$GI,'Production Calculator'!$A93+2,FALSE)*$AK93))+IF($AO93=GD$3,$AM93/VLOOKUP($AO93,Data!$A$50:$B$56,2,FALSE),0)</f>
        <v>0</v>
      </c>
      <c r="GE93" s="11">
        <f>IF(GE$2=$A93,0,IF(HLOOKUP(GE$2,Recipes!$H:$GI,'Production Calculator'!$A93+2,FALSE)=0,0,HLOOKUP(GE$2,Recipes!$H:$GI,'Production Calculator'!$A93+2,FALSE)*$AK93))+IF($AO93=GE$3,$AM93/VLOOKUP($AO93,Data!$A$50:$B$56,2,FALSE),0)</f>
        <v>0</v>
      </c>
      <c r="GF93" s="11">
        <f>IF(GF$2=$A93,0,IF(HLOOKUP(GF$2,Recipes!$H:$GI,'Production Calculator'!$A93+2,FALSE)=0,0,HLOOKUP(GF$2,Recipes!$H:$GI,'Production Calculator'!$A93+2,FALSE)*$AK93))+IF($AO93=GF$3,$AM93/VLOOKUP($AO93,Data!$A$50:$B$56,2,FALSE),0)</f>
        <v>0</v>
      </c>
      <c r="GG93" s="11">
        <f>IF(GG$2=$A93,0,IF(HLOOKUP(GG$2,Recipes!$H:$GI,'Production Calculator'!$A93+2,FALSE)=0,0,HLOOKUP(GG$2,Recipes!$H:$GI,'Production Calculator'!$A93+2,FALSE)*$AK93))+IF($AO93=GG$3,$AM93/VLOOKUP($AO93,Data!$A$50:$B$56,2,FALSE),0)</f>
        <v>0</v>
      </c>
      <c r="GH93" s="11">
        <f>IF(GH$2=$A93,0,IF(HLOOKUP(GH$2,Recipes!$H:$GI,'Production Calculator'!$A93+2,FALSE)=0,0,HLOOKUP(GH$2,Recipes!$H:$GI,'Production Calculator'!$A93+2,FALSE)*$AK93))+IF($AO93=GH$3,$AM93/VLOOKUP($AO93,Data!$A$50:$B$56,2,FALSE),0)</f>
        <v>0</v>
      </c>
      <c r="GI93" s="11">
        <f>IF(GI$2=$A93,0,IF(HLOOKUP(GI$2,Recipes!$H:$GI,'Production Calculator'!$A93+2,FALSE)=0,0,HLOOKUP(GI$2,Recipes!$H:$GI,'Production Calculator'!$A93+2,FALSE)*$AK93))+IF($AO93=GI$3,$AM93/VLOOKUP($AO93,Data!$A$50:$B$56,2,FALSE),0)</f>
        <v>0</v>
      </c>
      <c r="GJ93" s="11">
        <f>IF(GJ$2=$A93,0,IF(HLOOKUP(GJ$2,Recipes!$H:$GI,'Production Calculator'!$A93+2,FALSE)=0,0,HLOOKUP(GJ$2,Recipes!$H:$GI,'Production Calculator'!$A93+2,FALSE)*$AK93))+IF($AO93=GJ$3,$AM93/VLOOKUP($AO93,Data!$A$50:$B$56,2,FALSE),0)</f>
        <v>0</v>
      </c>
      <c r="GK93" s="11">
        <f>IF(GK$2=$A93,0,IF(HLOOKUP(GK$2,Recipes!$H:$GI,'Production Calculator'!$A93+2,FALSE)=0,0,HLOOKUP(GK$2,Recipes!$H:$GI,'Production Calculator'!$A93+2,FALSE)*$AK93))+IF($AO93=GK$3,$AM93/VLOOKUP($AO93,Data!$A$50:$B$56,2,FALSE),0)</f>
        <v>0</v>
      </c>
      <c r="GL93" s="11">
        <f>IF(GL$2=$A93,0,IF(HLOOKUP(GL$2,Recipes!$H:$GI,'Production Calculator'!$A93+2,FALSE)=0,0,HLOOKUP(GL$2,Recipes!$H:$GI,'Production Calculator'!$A93+2,FALSE)*$AK93))+IF($AO93=GL$3,$AM93/VLOOKUP($AO93,Data!$A$50:$B$56,2,FALSE),0)</f>
        <v>0</v>
      </c>
      <c r="GM93" s="11">
        <f>IF(GM$2=$A93,0,IF(HLOOKUP(GM$2,Recipes!$H:$GI,'Production Calculator'!$A93+2,FALSE)=0,0,HLOOKUP(GM$2,Recipes!$H:$GI,'Production Calculator'!$A93+2,FALSE)*$AK93))+IF($AO93=GM$3,$AM93/VLOOKUP($AO93,Data!$A$50:$B$56,2,FALSE),0)</f>
        <v>0</v>
      </c>
      <c r="GN93" s="11">
        <f>IF(GN$2=$A93,0,IF(HLOOKUP(GN$2,Recipes!$H:$GI,'Production Calculator'!$A93+2,FALSE)=0,0,HLOOKUP(GN$2,Recipes!$H:$GI,'Production Calculator'!$A93+2,FALSE)*$AK93))+IF($AO93=GN$3,$AM93/VLOOKUP($AO93,Data!$A$50:$B$56,2,FALSE),0)</f>
        <v>0</v>
      </c>
      <c r="GO93" s="11">
        <f>IF(GO$2=$A93,0,IF(HLOOKUP(GO$2,Recipes!$H:$GI,'Production Calculator'!$A93+2,FALSE)=0,0,HLOOKUP(GO$2,Recipes!$H:$GI,'Production Calculator'!$A93+2,FALSE)*$AK93))+IF($AO93=GO$3,$AM93/VLOOKUP($AO93,Data!$A$50:$B$56,2,FALSE),0)</f>
        <v>0</v>
      </c>
      <c r="GP93" s="11">
        <f>IF(GP$2=$A93,0,IF(HLOOKUP(GP$2,Recipes!$H:$GI,'Production Calculator'!$A93+2,FALSE)=0,0,HLOOKUP(GP$2,Recipes!$H:$GI,'Production Calculator'!$A93+2,FALSE)*$AK93))+IF($AO93=GP$3,$AM93/VLOOKUP($AO93,Data!$A$50:$B$56,2,FALSE),0)</f>
        <v>0</v>
      </c>
      <c r="GQ93" s="11">
        <f>IF(GQ$2=$A93,0,IF(HLOOKUP(GQ$2,Recipes!$H:$GI,'Production Calculator'!$A93+2,FALSE)=0,0,HLOOKUP(GQ$2,Recipes!$H:$GI,'Production Calculator'!$A93+2,FALSE)*$AK93))+IF($AO93=GQ$3,$AM93/VLOOKUP($AO93,Data!$A$50:$B$56,2,FALSE),0)</f>
        <v>0</v>
      </c>
      <c r="GR93" s="11">
        <f>IF(GR$2=$A93,0,IF(HLOOKUP(GR$2,Recipes!$H:$GI,'Production Calculator'!$A93+2,FALSE)=0,0,HLOOKUP(GR$2,Recipes!$H:$GI,'Production Calculator'!$A93+2,FALSE)*$AK93))+IF($AO93=GR$3,$AM93/VLOOKUP($AO93,Data!$A$50:$B$56,2,FALSE),0)</f>
        <v>0</v>
      </c>
      <c r="GS93" s="11">
        <f>IF(GS$2=$A93,0,IF(HLOOKUP(GS$2,Recipes!$H:$GI,'Production Calculator'!$A93+2,FALSE)=0,0,HLOOKUP(GS$2,Recipes!$H:$GI,'Production Calculator'!$A93+2,FALSE)*$AK93))+IF($AO93=GS$3,$AM93/VLOOKUP($AO93,Data!$A$50:$B$56,2,FALSE),0)</f>
        <v>0</v>
      </c>
      <c r="GT93" s="11">
        <f>IF(GT$2=$A93,0,IF(HLOOKUP(GT$2,Recipes!$H:$GI,'Production Calculator'!$A93+2,FALSE)=0,0,HLOOKUP(GT$2,Recipes!$H:$GI,'Production Calculator'!$A93+2,FALSE)*$AK93))+IF($AO93=GT$3,$AM93/VLOOKUP($AO93,Data!$A$50:$B$56,2,FALSE),0)</f>
        <v>0</v>
      </c>
      <c r="GU93" s="11">
        <f>IF(GU$2=$A93,0,IF(HLOOKUP(GU$2,Recipes!$H:$GI,'Production Calculator'!$A93+2,FALSE)=0,0,HLOOKUP(GU$2,Recipes!$H:$GI,'Production Calculator'!$A93+2,FALSE)*$AK93))+IF($AO93=GU$3,$AM93/VLOOKUP($AO93,Data!$A$50:$B$56,2,FALSE),0)</f>
        <v>0</v>
      </c>
      <c r="GV93" s="11">
        <f>IF(GV$2=$A93,0,IF(HLOOKUP(GV$2,Recipes!$H:$GI,'Production Calculator'!$A93+2,FALSE)=0,0,HLOOKUP(GV$2,Recipes!$H:$GI,'Production Calculator'!$A93+2,FALSE)*$AK93))+IF($AO93=GV$3,$AM93/VLOOKUP($AO93,Data!$A$50:$B$56,2,FALSE),0)</f>
        <v>0</v>
      </c>
      <c r="GW93" s="11">
        <f>IF(GW$2=$A93,0,IF(HLOOKUP(GW$2,Recipes!$H:$GI,'Production Calculator'!$A93+2,FALSE)=0,0,HLOOKUP(GW$2,Recipes!$H:$GI,'Production Calculator'!$A93+2,FALSE)*$AK93))+IF($AO93=GW$3,$AM93/VLOOKUP($AO93,Data!$A$50:$B$56,2,FALSE),0)</f>
        <v>0</v>
      </c>
      <c r="GX93" s="11">
        <f>IF(GX$2=$A93,0,IF(HLOOKUP(GX$2,Recipes!$H:$GI,'Production Calculator'!$A93+2,FALSE)=0,0,HLOOKUP(GX$2,Recipes!$H:$GI,'Production Calculator'!$A93+2,FALSE)*$AK93))+IF($AO93=GX$3,$AM93/VLOOKUP($AO93,Data!$A$50:$B$56,2,FALSE),0)</f>
        <v>0</v>
      </c>
      <c r="GY93" s="11">
        <f>IF(GY$2=$A93,0,IF(HLOOKUP(GY$2,Recipes!$H:$GI,'Production Calculator'!$A93+2,FALSE)=0,0,HLOOKUP(GY$2,Recipes!$H:$GI,'Production Calculator'!$A93+2,FALSE)*$AK93))+IF($AO93=GY$3,$AM93/VLOOKUP($AO93,Data!$A$50:$B$56,2,FALSE),0)</f>
        <v>0</v>
      </c>
      <c r="GZ93" s="11">
        <f>IF(GZ$2=$A93,0,IF(HLOOKUP(GZ$2,Recipes!$H:$GI,'Production Calculator'!$A93+2,FALSE)=0,0,HLOOKUP(GZ$2,Recipes!$H:$GI,'Production Calculator'!$A93+2,FALSE)*$AK93))+IF($AO93=GZ$3,$AM93/VLOOKUP($AO93,Data!$A$50:$B$56,2,FALSE),0)</f>
        <v>0</v>
      </c>
      <c r="HA93" s="11">
        <f>IF(HA$2=$A93,0,IF(HLOOKUP(HA$2,Recipes!$H:$GI,'Production Calculator'!$A93+2,FALSE)=0,0,HLOOKUP(HA$2,Recipes!$H:$GI,'Production Calculator'!$A93+2,FALSE)*$AK93))+IF($AO93=HA$3,$AM93/VLOOKUP($AO93,Data!$A$50:$B$56,2,FALSE),0)</f>
        <v>0</v>
      </c>
      <c r="HB93" s="11">
        <f>IF(HB$2=$A93,0,IF(HLOOKUP(HB$2,Recipes!$H:$GI,'Production Calculator'!$A93+2,FALSE)=0,0,HLOOKUP(HB$2,Recipes!$H:$GI,'Production Calculator'!$A93+2,FALSE)*$AK93))+IF($AO93=HB$3,$AM93/VLOOKUP($AO93,Data!$A$50:$B$56,2,FALSE),0)</f>
        <v>0</v>
      </c>
      <c r="HC93" s="11">
        <f>IF(HC$2=$A93,0,IF(HLOOKUP(HC$2,Recipes!$H:$GI,'Production Calculator'!$A93+2,FALSE)=0,0,HLOOKUP(HC$2,Recipes!$H:$GI,'Production Calculator'!$A93+2,FALSE)*$AK93))+IF($AO93=HC$3,$AM93/VLOOKUP($AO93,Data!$A$50:$B$56,2,FALSE),0)</f>
        <v>0</v>
      </c>
      <c r="HD93" s="11">
        <f>IF(HD$2=$A93,0,IF(HLOOKUP(HD$2,Recipes!$H:$GI,'Production Calculator'!$A93+2,FALSE)=0,0,HLOOKUP(HD$2,Recipes!$H:$GI,'Production Calculator'!$A93+2,FALSE)*$AK93))+IF($AO93=HD$3,$AM93/VLOOKUP($AO93,Data!$A$50:$B$56,2,FALSE),0)</f>
        <v>0</v>
      </c>
      <c r="HE93" s="11">
        <f>IF(HE$2=$A93,0,IF(HLOOKUP(HE$2,Recipes!$H:$GI,'Production Calculator'!$A93+2,FALSE)=0,0,HLOOKUP(HE$2,Recipes!$H:$GI,'Production Calculator'!$A93+2,FALSE)*$AK93))+IF($AO93=HE$3,$AM93/VLOOKUP($AO93,Data!$A$50:$B$56,2,FALSE),0)</f>
        <v>0</v>
      </c>
      <c r="HF93" s="11">
        <f>IF(HF$2=$A93,0,IF(HLOOKUP(HF$2,Recipes!$H:$GI,'Production Calculator'!$A93+2,FALSE)=0,0,HLOOKUP(HF$2,Recipes!$H:$GI,'Production Calculator'!$A93+2,FALSE)*$AK93))+IF($AO93=HF$3,$AM93/VLOOKUP($AO93,Data!$A$50:$B$56,2,FALSE),0)</f>
        <v>0</v>
      </c>
      <c r="HG93" s="11">
        <f>IF(HG$2=$A93,0,IF(HLOOKUP(HG$2,Recipes!$H:$GI,'Production Calculator'!$A93+2,FALSE)=0,0,HLOOKUP(HG$2,Recipes!$H:$GI,'Production Calculator'!$A93+2,FALSE)*$AK93))+IF($AO93=HG$3,$AM93/VLOOKUP($AO93,Data!$A$50:$B$56,2,FALSE),0)</f>
        <v>0</v>
      </c>
      <c r="HH93" s="11">
        <f>IF(HH$2=$A93,0,IF(HLOOKUP(HH$2,Recipes!$H:$GI,'Production Calculator'!$A93+2,FALSE)=0,0,HLOOKUP(HH$2,Recipes!$H:$GI,'Production Calculator'!$A93+2,FALSE)*$AK93))+IF($AO93=HH$3,$AM93/VLOOKUP($AO93,Data!$A$50:$B$56,2,FALSE),0)</f>
        <v>0</v>
      </c>
      <c r="HI93" s="11">
        <f>IF(HI$2=$A93,0,IF(HLOOKUP(HI$2,Recipes!$H:$GI,'Production Calculator'!$A93+2,FALSE)=0,0,HLOOKUP(HI$2,Recipes!$H:$GI,'Production Calculator'!$A93+2,FALSE)*$AK93))+IF($AO93=HI$3,$AM93/VLOOKUP($AO93,Data!$A$50:$B$56,2,FALSE),0)</f>
        <v>0</v>
      </c>
      <c r="HJ93" s="11">
        <f>IF(HJ$2=$A93,0,IF(HLOOKUP(HJ$2,Recipes!$H:$GI,'Production Calculator'!$A93+2,FALSE)=0,0,HLOOKUP(HJ$2,Recipes!$H:$GI,'Production Calculator'!$A93+2,FALSE)*$AK93))+IF($AO93=HJ$3,$AM93/VLOOKUP($AO93,Data!$A$50:$B$56,2,FALSE),0)</f>
        <v>0</v>
      </c>
      <c r="HK93" s="11">
        <f>IF(HK$2=$A93,0,IF(HLOOKUP(HK$2,Recipes!$H:$GI,'Production Calculator'!$A93+2,FALSE)=0,0,HLOOKUP(HK$2,Recipes!$H:$GI,'Production Calculator'!$A93+2,FALSE)*$AK93))+IF($AO93=HK$3,$AM93/VLOOKUP($AO93,Data!$A$50:$B$56,2,FALSE),0)</f>
        <v>0</v>
      </c>
      <c r="HL93" s="11">
        <f>IF(HL$2=$A93,0,IF(HLOOKUP(HL$2,Recipes!$H:$GI,'Production Calculator'!$A93+2,FALSE)=0,0,HLOOKUP(HL$2,Recipes!$H:$GI,'Production Calculator'!$A93+2,FALSE)*$AK93))+IF($AO93=HL$3,$AM93/VLOOKUP($AO93,Data!$A$50:$B$56,2,FALSE),0)</f>
        <v>0</v>
      </c>
      <c r="HM93" s="11">
        <f>IF(HM$2=$A93,0,IF(HLOOKUP(HM$2,Recipes!$H:$GI,'Production Calculator'!$A93+2,FALSE)=0,0,HLOOKUP(HM$2,Recipes!$H:$GI,'Production Calculator'!$A93+2,FALSE)*$AK93))+IF($AO93=HM$3,$AM93/VLOOKUP($AO93,Data!$A$50:$B$56,2,FALSE),0)</f>
        <v>0</v>
      </c>
      <c r="HN93" s="11">
        <f>IF(HN$2=$A93,0,IF(HLOOKUP(HN$2,Recipes!$H:$GI,'Production Calculator'!$A93+2,FALSE)=0,0,HLOOKUP(HN$2,Recipes!$H:$GI,'Production Calculator'!$A93+2,FALSE)*$AK93))+IF($AO93=HN$3,$AM93/VLOOKUP($AO93,Data!$A$50:$B$56,2,FALSE),0)</f>
        <v>0</v>
      </c>
      <c r="HO93" s="11">
        <f>IF(HO$2=$A93,0,IF(HLOOKUP(HO$2,Recipes!$H:$GI,'Production Calculator'!$A93+2,FALSE)=0,0,HLOOKUP(HO$2,Recipes!$H:$GI,'Production Calculator'!$A93+2,FALSE)*$AK93))+IF($AO93=HO$3,$AM93/VLOOKUP($AO93,Data!$A$50:$B$56,2,FALSE),0)</f>
        <v>0</v>
      </c>
      <c r="HP93" s="11">
        <f>IF(HP$2=$A93,0,IF(HLOOKUP(HP$2,Recipes!$H:$GI,'Production Calculator'!$A93+2,FALSE)=0,0,HLOOKUP(HP$2,Recipes!$H:$GI,'Production Calculator'!$A93+2,FALSE)*$AK93))+IF($AO93=HP$3,$AM93/VLOOKUP($AO93,Data!$A$50:$B$56,2,FALSE),0)</f>
        <v>0</v>
      </c>
      <c r="HQ93" s="11">
        <f>IF(HQ$2=$A93,0,IF(HLOOKUP(HQ$2,Recipes!$H:$GI,'Production Calculator'!$A93+2,FALSE)=0,0,HLOOKUP(HQ$2,Recipes!$H:$GI,'Production Calculator'!$A93+2,FALSE)*$AK93))+IF($AO93=HQ$3,$AM93/VLOOKUP($AO93,Data!$A$50:$B$56,2,FALSE),0)</f>
        <v>0</v>
      </c>
      <c r="HR93" s="11">
        <f>IF(HR$2=$A93,0,IF(HLOOKUP(HR$2,Recipes!$H:$GI,'Production Calculator'!$A93+2,FALSE)=0,0,HLOOKUP(HR$2,Recipes!$H:$GI,'Production Calculator'!$A93+2,FALSE)*$AK93))+IF($AO93=HR$3,$AM93/VLOOKUP($AO93,Data!$A$50:$B$56,2,FALSE),0)</f>
        <v>0</v>
      </c>
      <c r="HS93" s="121"/>
    </row>
    <row r="94" spans="1:227" x14ac:dyDescent="0.45">
      <c r="A94">
        <v>71</v>
      </c>
      <c r="B94" s="107" t="str">
        <f>VLOOKUP(A94,Recipes!A:B,2)</f>
        <v>Fast inserter</v>
      </c>
      <c r="C94" s="128">
        <v>0</v>
      </c>
      <c r="D94" s="108">
        <f t="shared" si="191"/>
        <v>0</v>
      </c>
      <c r="E94" s="127" t="s">
        <v>1</v>
      </c>
      <c r="F94" s="109">
        <f>VLOOKUP(A94,Recipes!$A$3:$G$186,6,FALSE)</f>
        <v>3</v>
      </c>
      <c r="G94" s="109">
        <f>VLOOKUP(A94,Recipes!$A$3:$G$186,7,FALSE)</f>
        <v>0</v>
      </c>
      <c r="H94" s="110">
        <f t="shared" si="167"/>
        <v>0</v>
      </c>
      <c r="I94" s="109">
        <f>VLOOKUP(E94,Data!$A$2:$C$26,3, FALSE)</f>
        <v>4</v>
      </c>
      <c r="J94" s="108">
        <v>0</v>
      </c>
      <c r="K94" s="108">
        <v>0</v>
      </c>
      <c r="L94" s="108">
        <v>0</v>
      </c>
      <c r="M94" s="150">
        <v>0</v>
      </c>
      <c r="N94" s="150">
        <v>0</v>
      </c>
      <c r="O94" s="150">
        <v>0</v>
      </c>
      <c r="P94" s="151">
        <v>0</v>
      </c>
      <c r="Q94" s="151">
        <v>0</v>
      </c>
      <c r="R94" s="151">
        <v>0</v>
      </c>
      <c r="S94">
        <f t="shared" si="182"/>
        <v>0</v>
      </c>
      <c r="T94">
        <f t="shared" si="183"/>
        <v>0</v>
      </c>
      <c r="U94">
        <f t="shared" si="184"/>
        <v>0</v>
      </c>
      <c r="V94">
        <f t="shared" si="185"/>
        <v>0</v>
      </c>
      <c r="W94">
        <f t="shared" si="186"/>
        <v>0</v>
      </c>
      <c r="X94">
        <f t="shared" si="187"/>
        <v>0</v>
      </c>
      <c r="Y94">
        <f t="shared" si="188"/>
        <v>0</v>
      </c>
      <c r="Z94">
        <f t="shared" si="189"/>
        <v>0</v>
      </c>
      <c r="AA94">
        <f t="shared" si="190"/>
        <v>0</v>
      </c>
      <c r="AB94" s="111">
        <f>VLOOKUP($A94,Recipes!$A:$G,4)</f>
        <v>0.5</v>
      </c>
      <c r="AC94" s="111">
        <f>VLOOKUP($A94,Recipes!$A:$G,5)</f>
        <v>1</v>
      </c>
      <c r="AD94" s="111">
        <f t="shared" si="177"/>
        <v>2</v>
      </c>
      <c r="AE94" s="111">
        <f>VLOOKUP(E94,Data!$A$2:$F$26,5,FALSE)</f>
        <v>0</v>
      </c>
      <c r="AF94" s="111">
        <f>VLOOKUP(E94,Data!$A$2:$F$26,4,FALSE)</f>
        <v>210</v>
      </c>
      <c r="AG94" s="111">
        <f>VLOOKUP(E94,Data!$A$2:$B$26,2, FALSE)</f>
        <v>1.25</v>
      </c>
      <c r="AH94" s="111">
        <f>1+VLOOKUP($J$3,Data!$A$40:$D$48,2,FALSE)*$J94+VLOOKUP($K$3,Data!$A$40:$D$48,2,FALSE)*$K94+VLOOKUP($L$3,Data!$A$40:$D$48,2,FALSE)*$L94+VLOOKUP($M$3,Data!$A$40:$D$48,2,FALSE)*$M94+VLOOKUP($N$3,Data!$A$40:$D$48,2,FALSE)*$N94+VLOOKUP($O$3,Data!$A$40:$D$48,2,FALSE)*$O94+VLOOKUP($P$3,Data!$A$40:$D$48,2,FALSE)*$P94+VLOOKUP($Q$3,Data!$A$40:$D$48,2,FALSE)*$Q94+VLOOKUP($R$3,Data!$A$40:$D$48,2,FALSE)*$R94</f>
        <v>1</v>
      </c>
      <c r="AI94" s="111">
        <f>MAX(1+VLOOKUP($J$3,Data!$A$40:$D$48,3,FALSE)*$J94+VLOOKUP($K$3,Data!$A$40:$D$48,3,FALSE)*$K94+VLOOKUP($L$3,Data!$A$40:$D$48,3,FALSE)*$L94+VLOOKUP($M$3,Data!$A$40:$D$48,3,FALSE)*$M94+VLOOKUP($N$3,Data!$A$40:$D$48,3,FALSE)*$N94+VLOOKUP($O$3,Data!$A$40:$D$48,3,FALSE)*$O94+VLOOKUP($P$3,Data!$A$40:$D$48,3,FALSE)*$P94+VLOOKUP($Q$3,Data!$A$40:$D$48,3,FALSE)*$Q94+VLOOKUP($R$3,Data!$A$40:$D$48,3,FALSE)*$R94,0)</f>
        <v>1</v>
      </c>
      <c r="AJ94" s="111">
        <f>MAX(1-(VLOOKUP($J$3,Data!$A$40:$D$48,4,FALSE)*$J94+VLOOKUP($K$3,Data!$A$40:$D$48,4,FALSE)*$K94+VLOOKUP($L$3,Data!$A$40:$D$48,4,FALSE)*$L94+VLOOKUP($M$3,Data!$A$40:$D$48,4,FALSE)*$M94+VLOOKUP($N$3,Data!$A$40:$D$48,4,FALSE)*$N94+VLOOKUP($O$3,Data!$A$40:$D$48,4,FALSE)*$O94+VLOOKUP($P$3,Data!$A$40:$D$48,4,FALSE)*$P94+VLOOKUP($Q$3,Data!$A$40:$D$48,4,FALSE)*$Q94+VLOOKUP($R$3,Data!$A$40:$D$48,4,FALSE)*$R94),0.2)</f>
        <v>1</v>
      </c>
      <c r="AK94" s="112">
        <f t="shared" si="178"/>
        <v>0</v>
      </c>
      <c r="AL94" s="111">
        <f t="shared" si="179"/>
        <v>2.5</v>
      </c>
      <c r="AM94" s="111">
        <f t="shared" si="180"/>
        <v>0</v>
      </c>
      <c r="AN94" s="111">
        <f t="shared" si="181"/>
        <v>0</v>
      </c>
      <c r="AO94" s="131" t="s">
        <v>298</v>
      </c>
      <c r="AP94" s="11"/>
      <c r="AQ94" s="11">
        <f>IF(AQ$2=$A94,0,IF(HLOOKUP(AQ$2,Recipes!$H:$GI,'Production Calculator'!$A94+2,FALSE)=0,0,HLOOKUP(AQ$2,Recipes!$H:$GI,'Production Calculator'!$A94+2,FALSE)*$AK94))+IF($AO94=AQ$3,$AM94/VLOOKUP($AO94,Data!$A$50:$B$56,2,FALSE),0)</f>
        <v>0</v>
      </c>
      <c r="AR94" s="11">
        <f>IF(AR$2=$A94,0,IF(HLOOKUP(AR$2,Recipes!$H:$GI,'Production Calculator'!$A94+2,FALSE)=0,0,HLOOKUP(AR$2,Recipes!$H:$GI,'Production Calculator'!$A94+2,FALSE)*$AK94))+IF($AO94=AR$3,$AM94/VLOOKUP($AO94,Data!$A$50:$B$56,2,FALSE),0)</f>
        <v>0</v>
      </c>
      <c r="AS94" s="11">
        <f>IF(AS$2=$A94,0,IF(HLOOKUP(AS$2,Recipes!$H:$GI,'Production Calculator'!$A94+2,FALSE)=0,0,HLOOKUP(AS$2,Recipes!$H:$GI,'Production Calculator'!$A94+2,FALSE)*$AK94))+IF($AO94=AS$3,$AM94/VLOOKUP($AO94,Data!$A$50:$B$56,2,FALSE),0)</f>
        <v>0</v>
      </c>
      <c r="AT94" s="11">
        <f>IF(AT$2=$A94,0,IF(HLOOKUP(AT$2,Recipes!$H:$GI,'Production Calculator'!$A94+2,FALSE)=0,0,HLOOKUP(AT$2,Recipes!$H:$GI,'Production Calculator'!$A94+2,FALSE)*$AK94))+IF($AO94=AT$3,$AM94/VLOOKUP($AO94,Data!$A$50:$B$56,2,FALSE),0)</f>
        <v>0</v>
      </c>
      <c r="AU94" s="11">
        <f>IF(AU$2=$A94,0,IF(HLOOKUP(AU$2,Recipes!$H:$GI,'Production Calculator'!$A94+2,FALSE)=0,0,HLOOKUP(AU$2,Recipes!$H:$GI,'Production Calculator'!$A94+2,FALSE)*$AK94))+IF($AO94=AU$3,$AM94/VLOOKUP($AO94,Data!$A$50:$B$56,2,FALSE),0)</f>
        <v>0</v>
      </c>
      <c r="AV94" s="11">
        <f>IF(AV$2=$A94,0,IF(HLOOKUP(AV$2,Recipes!$H:$GI,'Production Calculator'!$A94+2,FALSE)=0,0,HLOOKUP(AV$2,Recipes!$H:$GI,'Production Calculator'!$A94+2,FALSE)*$AK94))+IF($AO94=AV$3,$AM94/VLOOKUP($AO94,Data!$A$50:$B$56,2,FALSE),0)</f>
        <v>0</v>
      </c>
      <c r="AW94" s="11">
        <f>IF(AW$2=$A94,0,IF(HLOOKUP(AW$2,Recipes!$H:$GI,'Production Calculator'!$A94+2,FALSE)=0,0,HLOOKUP(AW$2,Recipes!$H:$GI,'Production Calculator'!$A94+2,FALSE)*$AK94))+IF($AO94=AW$3,$AM94/VLOOKUP($AO94,Data!$A$50:$B$56,2,FALSE),0)</f>
        <v>0</v>
      </c>
      <c r="AX94" s="11">
        <f>IF(AX$2=$A94,0,IF(HLOOKUP(AX$2,Recipes!$H:$GI,'Production Calculator'!$A94+2,FALSE)=0,0,HLOOKUP(AX$2,Recipes!$H:$GI,'Production Calculator'!$A94+2,FALSE)*$AK94))+IF($AO94=AX$3,$AM94/VLOOKUP($AO94,Data!$A$50:$B$56,2,FALSE),0)</f>
        <v>0</v>
      </c>
      <c r="AY94" s="11">
        <f>IF(AY$2=$A94,0,IF(HLOOKUP(AY$2,Recipes!$H:$GI,'Production Calculator'!$A94+2,FALSE)=0,0,HLOOKUP(AY$2,Recipes!$H:$GI,'Production Calculator'!$A94+2,FALSE)*$AK94))+IF($AO94=AY$3,$AM94/VLOOKUP($AO94,Data!$A$50:$B$56,2,FALSE),0)</f>
        <v>0</v>
      </c>
      <c r="AZ94" s="11">
        <f>IF(AZ$2=$A94,0,IF(HLOOKUP(AZ$2,Recipes!$H:$GI,'Production Calculator'!$A94+2,FALSE)=0,0,HLOOKUP(AZ$2,Recipes!$H:$GI,'Production Calculator'!$A94+2,FALSE)*$AK94))+IF($AO94=AZ$3,$AM94/VLOOKUP($AO94,Data!$A$50:$B$56,2,FALSE),0)</f>
        <v>0</v>
      </c>
      <c r="BA94" s="11">
        <f>IF(BA$2=$A94,0,IF(HLOOKUP(BA$2,Recipes!$H:$GI,'Production Calculator'!$A94+2,FALSE)=0,0,HLOOKUP(BA$2,Recipes!$H:$GI,'Production Calculator'!$A94+2,FALSE)*$AK94))+IF($AO94=BA$3,$AM94/VLOOKUP($AO94,Data!$A$50:$B$56,2,FALSE),0)</f>
        <v>0</v>
      </c>
      <c r="BB94" s="11">
        <f>IF(BB$2=$A94,0,IF(HLOOKUP(BB$2,Recipes!$H:$GI,'Production Calculator'!$A94+2,FALSE)=0,0,HLOOKUP(BB$2,Recipes!$H:$GI,'Production Calculator'!$A94+2,FALSE)*$AK94))+IF($AO94=BB$3,$AM94/VLOOKUP($AO94,Data!$A$50:$B$56,2,FALSE),0)</f>
        <v>0</v>
      </c>
      <c r="BC94" s="11">
        <f>IF(BC$2=$A94,0,IF(HLOOKUP(BC$2,Recipes!$H:$GI,'Production Calculator'!$A94+2,FALSE)=0,0,HLOOKUP(BC$2,Recipes!$H:$GI,'Production Calculator'!$A94+2,FALSE)*$AK94))+IF($AO94=BC$3,$AM94/VLOOKUP($AO94,Data!$A$50:$B$56,2,FALSE),0)</f>
        <v>0</v>
      </c>
      <c r="BD94" s="11">
        <f>IF(BD$2=$A94,0,IF(HLOOKUP(BD$2,Recipes!$H:$GI,'Production Calculator'!$A94+2,FALSE)=0,0,HLOOKUP(BD$2,Recipes!$H:$GI,'Production Calculator'!$A94+2,FALSE)*$AK94))+IF($AO94=BD$3,$AM94/VLOOKUP($AO94,Data!$A$50:$B$56,2,FALSE),0)</f>
        <v>0</v>
      </c>
      <c r="BE94" s="11">
        <f>IF(BE$2=$A94,0,IF(HLOOKUP(BE$2,Recipes!$H:$GI,'Production Calculator'!$A94+2,FALSE)=0,0,HLOOKUP(BE$2,Recipes!$H:$GI,'Production Calculator'!$A94+2,FALSE)*$AK94))+IF($AO94=BE$3,$AM94/VLOOKUP($AO94,Data!$A$50:$B$56,2,FALSE),0)</f>
        <v>0</v>
      </c>
      <c r="BF94" s="11">
        <f>IF(BF$2=$A94,0,IF(HLOOKUP(BF$2,Recipes!$H:$GI,'Production Calculator'!$A94+2,FALSE)=0,0,HLOOKUP(BF$2,Recipes!$H:$GI,'Production Calculator'!$A94+2,FALSE)*$AK94))+IF($AO94=BF$3,$AM94/VLOOKUP($AO94,Data!$A$50:$B$56,2,FALSE),0)</f>
        <v>0</v>
      </c>
      <c r="BG94" s="11">
        <f>IF(BG$2=$A94,0,IF(HLOOKUP(BG$2,Recipes!$H:$GI,'Production Calculator'!$A94+2,FALSE)=0,0,HLOOKUP(BG$2,Recipes!$H:$GI,'Production Calculator'!$A94+2,FALSE)*$AK94))+IF($AO94=BG$3,$AM94/VLOOKUP($AO94,Data!$A$50:$B$56,2,FALSE),0)</f>
        <v>0</v>
      </c>
      <c r="BH94" s="11">
        <f>IF(BH$2=$A94,0,IF(HLOOKUP(BH$2,Recipes!$H:$GI,'Production Calculator'!$A94+2,FALSE)=0,0,HLOOKUP(BH$2,Recipes!$H:$GI,'Production Calculator'!$A94+2,FALSE)*$AK94))+IF($AO94=BH$3,$AM94/VLOOKUP($AO94,Data!$A$50:$B$56,2,FALSE),0)</f>
        <v>0</v>
      </c>
      <c r="BI94" s="11">
        <f>IF(BI$2=$A94,0,IF(HLOOKUP(BI$2,Recipes!$H:$GI,'Production Calculator'!$A94+2,FALSE)=0,0,HLOOKUP(BI$2,Recipes!$H:$GI,'Production Calculator'!$A94+2,FALSE)*$AK94))+IF($AO94=BI$3,$AM94/VLOOKUP($AO94,Data!$A$50:$B$56,2,FALSE),0)</f>
        <v>0</v>
      </c>
      <c r="BJ94" s="11">
        <f>IF(BJ$2=$A94,0,IF(HLOOKUP(BJ$2,Recipes!$H:$GI,'Production Calculator'!$A94+2,FALSE)=0,0,HLOOKUP(BJ$2,Recipes!$H:$GI,'Production Calculator'!$A94+2,FALSE)*$AK94))+IF($AO94=BJ$3,$AM94/VLOOKUP($AO94,Data!$A$50:$B$56,2,FALSE),0)</f>
        <v>0</v>
      </c>
      <c r="BK94" s="11">
        <f>IF(BK$2=$A94,0,IF(HLOOKUP(BK$2,Recipes!$H:$GI,'Production Calculator'!$A94+2,FALSE)=0,0,HLOOKUP(BK$2,Recipes!$H:$GI,'Production Calculator'!$A94+2,FALSE)*$AK94))+IF($AO94=BK$3,$AM94/VLOOKUP($AO94,Data!$A$50:$B$56,2,FALSE),0)</f>
        <v>0</v>
      </c>
      <c r="BL94" s="11">
        <f>IF(BL$2=$A94,0,IF(HLOOKUP(BL$2,Recipes!$H:$GI,'Production Calculator'!$A94+2,FALSE)=0,0,HLOOKUP(BL$2,Recipes!$H:$GI,'Production Calculator'!$A94+2,FALSE)*$AK94))+IF($AO94=BL$3,$AM94/VLOOKUP($AO94,Data!$A$50:$B$56,2,FALSE),0)</f>
        <v>0</v>
      </c>
      <c r="BM94" s="11">
        <f>IF(BM$2=$A94,0,IF(HLOOKUP(BM$2,Recipes!$H:$GI,'Production Calculator'!$A94+2,FALSE)=0,0,HLOOKUP(BM$2,Recipes!$H:$GI,'Production Calculator'!$A94+2,FALSE)*$AK94))+IF($AO94=BM$3,$AM94/VLOOKUP($AO94,Data!$A$50:$B$56,2,FALSE),0)</f>
        <v>0</v>
      </c>
      <c r="BN94" s="11">
        <f>IF(BN$2=$A94,0,IF(HLOOKUP(BN$2,Recipes!$H:$GI,'Production Calculator'!$A94+2,FALSE)=0,0,HLOOKUP(BN$2,Recipes!$H:$GI,'Production Calculator'!$A94+2,FALSE)*$AK94))+IF($AO94=BN$3,$AM94/VLOOKUP($AO94,Data!$A$50:$B$56,2,FALSE),0)</f>
        <v>0</v>
      </c>
      <c r="BO94" s="11">
        <f>IF(BO$2=$A94,0,IF(HLOOKUP(BO$2,Recipes!$H:$GI,'Production Calculator'!$A94+2,FALSE)=0,0,HLOOKUP(BO$2,Recipes!$H:$GI,'Production Calculator'!$A94+2,FALSE)*$AK94))+IF($AO94=BO$3,$AM94/VLOOKUP($AO94,Data!$A$50:$B$56,2,FALSE),0)</f>
        <v>0</v>
      </c>
      <c r="BP94" s="11">
        <f>IF(BP$2=$A94,0,IF(HLOOKUP(BP$2,Recipes!$H:$GI,'Production Calculator'!$A94+2,FALSE)=0,0,HLOOKUP(BP$2,Recipes!$H:$GI,'Production Calculator'!$A94+2,FALSE)*$AK94))+IF($AO94=BP$3,$AM94/VLOOKUP($AO94,Data!$A$50:$B$56,2,FALSE),0)</f>
        <v>0</v>
      </c>
      <c r="BQ94" s="11">
        <f>IF(BQ$2=$A94,0,IF(HLOOKUP(BQ$2,Recipes!$H:$GI,'Production Calculator'!$A94+2,FALSE)=0,0,HLOOKUP(BQ$2,Recipes!$H:$GI,'Production Calculator'!$A94+2,FALSE)*$AK94))+IF($AO94=BQ$3,$AM94/VLOOKUP($AO94,Data!$A$50:$B$56,2,FALSE),0)</f>
        <v>0</v>
      </c>
      <c r="BR94" s="11">
        <f>IF(BR$2=$A94,0,IF(HLOOKUP(BR$2,Recipes!$H:$GI,'Production Calculator'!$A94+2,FALSE)=0,0,HLOOKUP(BR$2,Recipes!$H:$GI,'Production Calculator'!$A94+2,FALSE)*$AK94))+IF($AO94=BR$3,$AM94/VLOOKUP($AO94,Data!$A$50:$B$56,2,FALSE),0)</f>
        <v>0</v>
      </c>
      <c r="BS94" s="11">
        <f>IF(BS$2=$A94,0,IF(HLOOKUP(BS$2,Recipes!$H:$GI,'Production Calculator'!$A94+2,FALSE)=0,0,HLOOKUP(BS$2,Recipes!$H:$GI,'Production Calculator'!$A94+2,FALSE)*$AK94))+IF($AO94=BS$3,$AM94/VLOOKUP($AO94,Data!$A$50:$B$56,2,FALSE),0)</f>
        <v>0</v>
      </c>
      <c r="BT94" s="11">
        <f>IF(BT$2=$A94,0,IF(HLOOKUP(BT$2,Recipes!$H:$GI,'Production Calculator'!$A94+2,FALSE)=0,0,HLOOKUP(BT$2,Recipes!$H:$GI,'Production Calculator'!$A94+2,FALSE)*$AK94))+IF($AO94=BT$3,$AM94/VLOOKUP($AO94,Data!$A$50:$B$56,2,FALSE),0)</f>
        <v>0</v>
      </c>
      <c r="BU94" s="11">
        <f>IF(BU$2=$A94,0,IF(HLOOKUP(BU$2,Recipes!$H:$GI,'Production Calculator'!$A94+2,FALSE)=0,0,HLOOKUP(BU$2,Recipes!$H:$GI,'Production Calculator'!$A94+2,FALSE)*$AK94))+IF($AO94=BU$3,$AM94/VLOOKUP($AO94,Data!$A$50:$B$56,2,FALSE),0)</f>
        <v>0</v>
      </c>
      <c r="BV94" s="11">
        <f>IF(BV$2=$A94,0,IF(HLOOKUP(BV$2,Recipes!$H:$GI,'Production Calculator'!$A94+2,FALSE)=0,0,HLOOKUP(BV$2,Recipes!$H:$GI,'Production Calculator'!$A94+2,FALSE)*$AK94))+IF($AO94=BV$3,$AM94/VLOOKUP($AO94,Data!$A$50:$B$56,2,FALSE),0)</f>
        <v>0</v>
      </c>
      <c r="BW94" s="11">
        <f>IF(BW$2=$A94,0,IF(HLOOKUP(BW$2,Recipes!$H:$GI,'Production Calculator'!$A94+2,FALSE)=0,0,HLOOKUP(BW$2,Recipes!$H:$GI,'Production Calculator'!$A94+2,FALSE)*$AK94))+IF($AO94=BW$3,$AM94/VLOOKUP($AO94,Data!$A$50:$B$56,2,FALSE),0)</f>
        <v>0</v>
      </c>
      <c r="BX94" s="11">
        <f>IF(BX$2=$A94,0,IF(HLOOKUP(BX$2,Recipes!$H:$GI,'Production Calculator'!$A94+2,FALSE)=0,0,HLOOKUP(BX$2,Recipes!$H:$GI,'Production Calculator'!$A94+2,FALSE)*$AK94))+IF($AO94=BX$3,$AM94/VLOOKUP($AO94,Data!$A$50:$B$56,2,FALSE),0)</f>
        <v>0</v>
      </c>
      <c r="BY94" s="11">
        <f>IF(BY$2=$A94,0,IF(HLOOKUP(BY$2,Recipes!$H:$GI,'Production Calculator'!$A94+2,FALSE)=0,0,HLOOKUP(BY$2,Recipes!$H:$GI,'Production Calculator'!$A94+2,FALSE)*$AK94))+IF($AO94=BY$3,$AM94/VLOOKUP($AO94,Data!$A$50:$B$56,2,FALSE),0)</f>
        <v>0</v>
      </c>
      <c r="BZ94" s="11">
        <f>IF(BZ$2=$A94,0,IF(HLOOKUP(BZ$2,Recipes!$H:$GI,'Production Calculator'!$A94+2,FALSE)=0,0,HLOOKUP(BZ$2,Recipes!$H:$GI,'Production Calculator'!$A94+2,FALSE)*$AK94))+IF($AO94=BZ$3,$AM94/VLOOKUP($AO94,Data!$A$50:$B$56,2,FALSE),0)</f>
        <v>0</v>
      </c>
      <c r="CA94" s="11">
        <f>IF(CA$2=$A94,0,IF(HLOOKUP(CA$2,Recipes!$H:$GI,'Production Calculator'!$A94+2,FALSE)=0,0,HLOOKUP(CA$2,Recipes!$H:$GI,'Production Calculator'!$A94+2,FALSE)*$AK94))+IF($AO94=CA$3,$AM94/VLOOKUP($AO94,Data!$A$50:$B$56,2,FALSE),0)</f>
        <v>0</v>
      </c>
      <c r="CB94" s="11">
        <f>IF(CB$2=$A94,0,IF(HLOOKUP(CB$2,Recipes!$H:$GI,'Production Calculator'!$A94+2,FALSE)=0,0,HLOOKUP(CB$2,Recipes!$H:$GI,'Production Calculator'!$A94+2,FALSE)*$AK94))+IF($AO94=CB$3,$AM94/VLOOKUP($AO94,Data!$A$50:$B$56,2,FALSE),0)</f>
        <v>0</v>
      </c>
      <c r="CC94" s="11">
        <f>IF(CC$2=$A94,0,IF(HLOOKUP(CC$2,Recipes!$H:$GI,'Production Calculator'!$A94+2,FALSE)=0,0,HLOOKUP(CC$2,Recipes!$H:$GI,'Production Calculator'!$A94+2,FALSE)*$AK94))+IF($AO94=CC$3,$AM94/VLOOKUP($AO94,Data!$A$50:$B$56,2,FALSE),0)</f>
        <v>0</v>
      </c>
      <c r="CD94" s="11">
        <f>IF(CD$2=$A94,0,IF(HLOOKUP(CD$2,Recipes!$H:$GI,'Production Calculator'!$A94+2,FALSE)=0,0,HLOOKUP(CD$2,Recipes!$H:$GI,'Production Calculator'!$A94+2,FALSE)*$AK94))+IF($AO94=CD$3,$AM94/VLOOKUP($AO94,Data!$A$50:$B$56,2,FALSE),0)</f>
        <v>0</v>
      </c>
      <c r="CE94" s="11">
        <f>IF(CE$2=$A94,0,IF(HLOOKUP(CE$2,Recipes!$H:$GI,'Production Calculator'!$A94+2,FALSE)=0,0,HLOOKUP(CE$2,Recipes!$H:$GI,'Production Calculator'!$A94+2,FALSE)*$AK94))+IF($AO94=CE$3,$AM94/VLOOKUP($AO94,Data!$A$50:$B$56,2,FALSE),0)</f>
        <v>0</v>
      </c>
      <c r="CF94" s="11">
        <f>IF(CF$2=$A94,0,IF(HLOOKUP(CF$2,Recipes!$H:$GI,'Production Calculator'!$A94+2,FALSE)=0,0,HLOOKUP(CF$2,Recipes!$H:$GI,'Production Calculator'!$A94+2,FALSE)*$AK94))+IF($AO94=CF$3,$AM94/VLOOKUP($AO94,Data!$A$50:$B$56,2,FALSE),0)</f>
        <v>0</v>
      </c>
      <c r="CG94" s="11">
        <f>IF(CG$2=$A94,0,IF(HLOOKUP(CG$2,Recipes!$H:$GI,'Production Calculator'!$A94+2,FALSE)=0,0,HLOOKUP(CG$2,Recipes!$H:$GI,'Production Calculator'!$A94+2,FALSE)*$AK94))+IF($AO94=CG$3,$AM94/VLOOKUP($AO94,Data!$A$50:$B$56,2,FALSE),0)</f>
        <v>0</v>
      </c>
      <c r="CH94" s="11">
        <f>IF(CH$2=$A94,0,IF(HLOOKUP(CH$2,Recipes!$H:$GI,'Production Calculator'!$A94+2,FALSE)=0,0,HLOOKUP(CH$2,Recipes!$H:$GI,'Production Calculator'!$A94+2,FALSE)*$AK94))+IF($AO94=CH$3,$AM94/VLOOKUP($AO94,Data!$A$50:$B$56,2,FALSE),0)</f>
        <v>0</v>
      </c>
      <c r="CI94" s="11">
        <f>IF(CI$2=$A94,0,IF(HLOOKUP(CI$2,Recipes!$H:$GI,'Production Calculator'!$A94+2,FALSE)=0,0,HLOOKUP(CI$2,Recipes!$H:$GI,'Production Calculator'!$A94+2,FALSE)*$AK94))+IF($AO94=CI$3,$AM94/VLOOKUP($AO94,Data!$A$50:$B$56,2,FALSE),0)</f>
        <v>0</v>
      </c>
      <c r="CJ94" s="11">
        <f>IF(CJ$2=$A94,0,IF(HLOOKUP(CJ$2,Recipes!$H:$GI,'Production Calculator'!$A94+2,FALSE)=0,0,HLOOKUP(CJ$2,Recipes!$H:$GI,'Production Calculator'!$A94+2,FALSE)*$AK94))+IF($AO94=CJ$3,$AM94/VLOOKUP($AO94,Data!$A$50:$B$56,2,FALSE),0)</f>
        <v>0</v>
      </c>
      <c r="CK94" s="11">
        <f>IF(CK$2=$A94,0,IF(HLOOKUP(CK$2,Recipes!$H:$GI,'Production Calculator'!$A94+2,FALSE)=0,0,HLOOKUP(CK$2,Recipes!$H:$GI,'Production Calculator'!$A94+2,FALSE)*$AK94))+IF($AO94=CK$3,$AM94/VLOOKUP($AO94,Data!$A$50:$B$56,2,FALSE),0)</f>
        <v>0</v>
      </c>
      <c r="CL94" s="11">
        <f>IF(CL$2=$A94,0,IF(HLOOKUP(CL$2,Recipes!$H:$GI,'Production Calculator'!$A94+2,FALSE)=0,0,HLOOKUP(CL$2,Recipes!$H:$GI,'Production Calculator'!$A94+2,FALSE)*$AK94))+IF($AO94=CL$3,$AM94/VLOOKUP($AO94,Data!$A$50:$B$56,2,FALSE),0)</f>
        <v>0</v>
      </c>
      <c r="CM94" s="11">
        <f>IF(CM$2=$A94,0,IF(HLOOKUP(CM$2,Recipes!$H:$GI,'Production Calculator'!$A94+2,FALSE)=0,0,HLOOKUP(CM$2,Recipes!$H:$GI,'Production Calculator'!$A94+2,FALSE)*$AK94))+IF($AO94=CM$3,$AM94/VLOOKUP($AO94,Data!$A$50:$B$56,2,FALSE),0)</f>
        <v>0</v>
      </c>
      <c r="CN94" s="11">
        <f>IF(CN$2=$A94,0,IF(HLOOKUP(CN$2,Recipes!$H:$GI,'Production Calculator'!$A94+2,FALSE)=0,0,HLOOKUP(CN$2,Recipes!$H:$GI,'Production Calculator'!$A94+2,FALSE)*$AK94))+IF($AO94=CN$3,$AM94/VLOOKUP($AO94,Data!$A$50:$B$56,2,FALSE),0)</f>
        <v>0</v>
      </c>
      <c r="CO94" s="11">
        <f>IF(CO$2=$A94,0,IF(HLOOKUP(CO$2,Recipes!$H:$GI,'Production Calculator'!$A94+2,FALSE)=0,0,HLOOKUP(CO$2,Recipes!$H:$GI,'Production Calculator'!$A94+2,FALSE)*$AK94))+IF($AO94=CO$3,$AM94/VLOOKUP($AO94,Data!$A$50:$B$56,2,FALSE),0)</f>
        <v>0</v>
      </c>
      <c r="CP94" s="11">
        <f>IF(CP$2=$A94,0,IF(HLOOKUP(CP$2,Recipes!$H:$GI,'Production Calculator'!$A94+2,FALSE)=0,0,HLOOKUP(CP$2,Recipes!$H:$GI,'Production Calculator'!$A94+2,FALSE)*$AK94))+IF($AO94=CP$3,$AM94/VLOOKUP($AO94,Data!$A$50:$B$56,2,FALSE),0)</f>
        <v>0</v>
      </c>
      <c r="CQ94" s="11">
        <f>IF(CQ$2=$A94,0,IF(HLOOKUP(CQ$2,Recipes!$H:$GI,'Production Calculator'!$A94+2,FALSE)=0,0,HLOOKUP(CQ$2,Recipes!$H:$GI,'Production Calculator'!$A94+2,FALSE)*$AK94))+IF($AO94=CQ$3,$AM94/VLOOKUP($AO94,Data!$A$50:$B$56,2,FALSE),0)</f>
        <v>0</v>
      </c>
      <c r="CR94" s="11">
        <f>IF(CR$2=$A94,0,IF(HLOOKUP(CR$2,Recipes!$H:$GI,'Production Calculator'!$A94+2,FALSE)=0,0,HLOOKUP(CR$2,Recipes!$H:$GI,'Production Calculator'!$A94+2,FALSE)*$AK94))+IF($AO94=CR$3,$AM94/VLOOKUP($AO94,Data!$A$50:$B$56,2,FALSE),0)</f>
        <v>0</v>
      </c>
      <c r="CS94" s="11">
        <f>IF(CS$2=$A94,0,IF(HLOOKUP(CS$2,Recipes!$H:$GI,'Production Calculator'!$A94+2,FALSE)=0,0,HLOOKUP(CS$2,Recipes!$H:$GI,'Production Calculator'!$A94+2,FALSE)*$AK94))+IF($AO94=CS$3,$AM94/VLOOKUP($AO94,Data!$A$50:$B$56,2,FALSE),0)</f>
        <v>0</v>
      </c>
      <c r="CT94" s="11">
        <f>IF(CT$2=$A94,0,IF(HLOOKUP(CT$2,Recipes!$H:$GI,'Production Calculator'!$A94+2,FALSE)=0,0,HLOOKUP(CT$2,Recipes!$H:$GI,'Production Calculator'!$A94+2,FALSE)*$AK94))+IF($AO94=CT$3,$AM94/VLOOKUP($AO94,Data!$A$50:$B$56,2,FALSE),0)</f>
        <v>0</v>
      </c>
      <c r="CU94" s="11">
        <f>IF(CU$2=$A94,0,IF(HLOOKUP(CU$2,Recipes!$H:$GI,'Production Calculator'!$A94+2,FALSE)=0,0,HLOOKUP(CU$2,Recipes!$H:$GI,'Production Calculator'!$A94+2,FALSE)*$AK94))+IF($AO94=CU$3,$AM94/VLOOKUP($AO94,Data!$A$50:$B$56,2,FALSE),0)</f>
        <v>0</v>
      </c>
      <c r="CV94" s="11">
        <f>IF(CV$2=$A94,0,IF(HLOOKUP(CV$2,Recipes!$H:$GI,'Production Calculator'!$A94+2,FALSE)=0,0,HLOOKUP(CV$2,Recipes!$H:$GI,'Production Calculator'!$A94+2,FALSE)*$AK94))+IF($AO94=CV$3,$AM94/VLOOKUP($AO94,Data!$A$50:$B$56,2,FALSE),0)</f>
        <v>0</v>
      </c>
      <c r="CW94" s="11">
        <f>IF(CW$2=$A94,0,IF(HLOOKUP(CW$2,Recipes!$H:$GI,'Production Calculator'!$A94+2,FALSE)=0,0,HLOOKUP(CW$2,Recipes!$H:$GI,'Production Calculator'!$A94+2,FALSE)*$AK94))+IF($AO94=CW$3,$AM94/VLOOKUP($AO94,Data!$A$50:$B$56,2,FALSE),0)</f>
        <v>0</v>
      </c>
      <c r="CX94" s="11">
        <f>IF(CX$2=$A94,0,IF(HLOOKUP(CX$2,Recipes!$H:$GI,'Production Calculator'!$A94+2,FALSE)=0,0,HLOOKUP(CX$2,Recipes!$H:$GI,'Production Calculator'!$A94+2,FALSE)*$AK94))+IF($AO94=CX$3,$AM94/VLOOKUP($AO94,Data!$A$50:$B$56,2,FALSE),0)</f>
        <v>0</v>
      </c>
      <c r="CY94" s="11">
        <f>IF(CY$2=$A94,0,IF(HLOOKUP(CY$2,Recipes!$H:$GI,'Production Calculator'!$A94+2,FALSE)=0,0,HLOOKUP(CY$2,Recipes!$H:$GI,'Production Calculator'!$A94+2,FALSE)*$AK94))+IF($AO94=CY$3,$AM94/VLOOKUP($AO94,Data!$A$50:$B$56,2,FALSE),0)</f>
        <v>0</v>
      </c>
      <c r="CZ94" s="11">
        <f>IF(CZ$2=$A94,0,IF(HLOOKUP(CZ$2,Recipes!$H:$GI,'Production Calculator'!$A94+2,FALSE)=0,0,HLOOKUP(CZ$2,Recipes!$H:$GI,'Production Calculator'!$A94+2,FALSE)*$AK94))+IF($AO94=CZ$3,$AM94/VLOOKUP($AO94,Data!$A$50:$B$56,2,FALSE),0)</f>
        <v>0</v>
      </c>
      <c r="DA94" s="11">
        <f>IF(DA$2=$A94,0,IF(HLOOKUP(DA$2,Recipes!$H:$GI,'Production Calculator'!$A94+2,FALSE)=0,0,HLOOKUP(DA$2,Recipes!$H:$GI,'Production Calculator'!$A94+2,FALSE)*$AK94))+IF($AO94=DA$3,$AM94/VLOOKUP($AO94,Data!$A$50:$B$56,2,FALSE),0)</f>
        <v>0</v>
      </c>
      <c r="DB94" s="11">
        <f>IF(DB$2=$A94,0,IF(HLOOKUP(DB$2,Recipes!$H:$GI,'Production Calculator'!$A94+2,FALSE)=0,0,HLOOKUP(DB$2,Recipes!$H:$GI,'Production Calculator'!$A94+2,FALSE)*$AK94))+IF($AO94=DB$3,$AM94/VLOOKUP($AO94,Data!$A$50:$B$56,2,FALSE),0)</f>
        <v>0</v>
      </c>
      <c r="DC94" s="11">
        <f>IF(DC$2=$A94,0,IF(HLOOKUP(DC$2,Recipes!$H:$GI,'Production Calculator'!$A94+2,FALSE)=0,0,HLOOKUP(DC$2,Recipes!$H:$GI,'Production Calculator'!$A94+2,FALSE)*$AK94))+IF($AO94=DC$3,$AM94/VLOOKUP($AO94,Data!$A$50:$B$56,2,FALSE),0)</f>
        <v>0</v>
      </c>
      <c r="DD94" s="11">
        <f>IF(DD$2=$A94,0,IF(HLOOKUP(DD$2,Recipes!$H:$GI,'Production Calculator'!$A94+2,FALSE)=0,0,HLOOKUP(DD$2,Recipes!$H:$GI,'Production Calculator'!$A94+2,FALSE)*$AK94))+IF($AO94=DD$3,$AM94/VLOOKUP($AO94,Data!$A$50:$B$56,2,FALSE),0)</f>
        <v>0</v>
      </c>
      <c r="DE94" s="11">
        <f>IF(DE$2=$A94,0,IF(HLOOKUP(DE$2,Recipes!$H:$GI,'Production Calculator'!$A94+2,FALSE)=0,0,HLOOKUP(DE$2,Recipes!$H:$GI,'Production Calculator'!$A94+2,FALSE)*$AK94))+IF($AO94=DE$3,$AM94/VLOOKUP($AO94,Data!$A$50:$B$56,2,FALSE),0)</f>
        <v>0</v>
      </c>
      <c r="DF94" s="11">
        <f>IF(DF$2=$A94,0,IF(HLOOKUP(DF$2,Recipes!$H:$GI,'Production Calculator'!$A94+2,FALSE)=0,0,HLOOKUP(DF$2,Recipes!$H:$GI,'Production Calculator'!$A94+2,FALSE)*$AK94))+IF($AO94=DF$3,$AM94/VLOOKUP($AO94,Data!$A$50:$B$56,2,FALSE),0)</f>
        <v>0</v>
      </c>
      <c r="DG94" s="11">
        <f>IF(DG$2=$A94,0,IF(HLOOKUP(DG$2,Recipes!$H:$GI,'Production Calculator'!$A94+2,FALSE)=0,0,HLOOKUP(DG$2,Recipes!$H:$GI,'Production Calculator'!$A94+2,FALSE)*$AK94))+IF($AO94=DG$3,$AM94/VLOOKUP($AO94,Data!$A$50:$B$56,2,FALSE),0)</f>
        <v>0</v>
      </c>
      <c r="DH94" s="11">
        <f>IF(DH$2=$A94,0,IF(HLOOKUP(DH$2,Recipes!$H:$GI,'Production Calculator'!$A94+2,FALSE)=0,0,HLOOKUP(DH$2,Recipes!$H:$GI,'Production Calculator'!$A94+2,FALSE)*$AK94))+IF($AO94=DH$3,$AM94/VLOOKUP($AO94,Data!$A$50:$B$56,2,FALSE),0)</f>
        <v>0</v>
      </c>
      <c r="DI94" s="11">
        <f>IF(DI$2=$A94,0,IF(HLOOKUP(DI$2,Recipes!$H:$GI,'Production Calculator'!$A94+2,FALSE)=0,0,HLOOKUP(DI$2,Recipes!$H:$GI,'Production Calculator'!$A94+2,FALSE)*$AK94))+IF($AO94=DI$3,$AM94/VLOOKUP($AO94,Data!$A$50:$B$56,2,FALSE),0)</f>
        <v>0</v>
      </c>
      <c r="DJ94" s="11">
        <f>IF(DJ$2=$A94,0,IF(HLOOKUP(DJ$2,Recipes!$H:$GI,'Production Calculator'!$A94+2,FALSE)=0,0,HLOOKUP(DJ$2,Recipes!$H:$GI,'Production Calculator'!$A94+2,FALSE)*$AK94))+IF($AO94=DJ$3,$AM94/VLOOKUP($AO94,Data!$A$50:$B$56,2,FALSE),0)</f>
        <v>0</v>
      </c>
      <c r="DK94" s="11">
        <f>IF(DK$2=$A94,0,IF(HLOOKUP(DK$2,Recipes!$H:$GI,'Production Calculator'!$A94+2,FALSE)=0,0,HLOOKUP(DK$2,Recipes!$H:$GI,'Production Calculator'!$A94+2,FALSE)*$AK94))+IF($AO94=DK$3,$AM94/VLOOKUP($AO94,Data!$A$50:$B$56,2,FALSE),0)</f>
        <v>0</v>
      </c>
      <c r="DL94" s="11">
        <f>IF(DL$2=$A94,0,IF(HLOOKUP(DL$2,Recipes!$H:$GI,'Production Calculator'!$A94+2,FALSE)=0,0,HLOOKUP(DL$2,Recipes!$H:$GI,'Production Calculator'!$A94+2,FALSE)*$AK94))+IF($AO94=DL$3,$AM94/VLOOKUP($AO94,Data!$A$50:$B$56,2,FALSE),0)</f>
        <v>0</v>
      </c>
      <c r="DM94" s="11">
        <f>IF(DM$2=$A94,0,IF(HLOOKUP(DM$2,Recipes!$H:$GI,'Production Calculator'!$A94+2,FALSE)=0,0,HLOOKUP(DM$2,Recipes!$H:$GI,'Production Calculator'!$A94+2,FALSE)*$AK94))+IF($AO94=DM$3,$AM94/VLOOKUP($AO94,Data!$A$50:$B$56,2,FALSE),0)</f>
        <v>0</v>
      </c>
      <c r="DN94" s="11">
        <f>IF(DN$2=$A94,0,IF(HLOOKUP(DN$2,Recipes!$H:$GI,'Production Calculator'!$A94+2,FALSE)=0,0,HLOOKUP(DN$2,Recipes!$H:$GI,'Production Calculator'!$A94+2,FALSE)*$AK94))+IF($AO94=DN$3,$AM94/VLOOKUP($AO94,Data!$A$50:$B$56,2,FALSE),0)</f>
        <v>0</v>
      </c>
      <c r="DO94" s="11">
        <f>IF(DO$2=$A94,0,IF(HLOOKUP(DO$2,Recipes!$H:$GI,'Production Calculator'!$A94+2,FALSE)=0,0,HLOOKUP(DO$2,Recipes!$H:$GI,'Production Calculator'!$A94+2,FALSE)*$AK94))+IF($AO94=DO$3,$AM94/VLOOKUP($AO94,Data!$A$50:$B$56,2,FALSE),0)</f>
        <v>0</v>
      </c>
      <c r="DP94" s="11">
        <f>IF(DP$2=$A94,0,IF(HLOOKUP(DP$2,Recipes!$H:$GI,'Production Calculator'!$A94+2,FALSE)=0,0,HLOOKUP(DP$2,Recipes!$H:$GI,'Production Calculator'!$A94+2,FALSE)*$AK94))+IF($AO94=DP$3,$AM94/VLOOKUP($AO94,Data!$A$50:$B$56,2,FALSE),0)</f>
        <v>0</v>
      </c>
      <c r="DQ94" s="11">
        <f>IF(DQ$2=$A94,0,IF(HLOOKUP(DQ$2,Recipes!$H:$GI,'Production Calculator'!$A94+2,FALSE)=0,0,HLOOKUP(DQ$2,Recipes!$H:$GI,'Production Calculator'!$A94+2,FALSE)*$AK94))+IF($AO94=DQ$3,$AM94/VLOOKUP($AO94,Data!$A$50:$B$56,2,FALSE),0)</f>
        <v>0</v>
      </c>
      <c r="DR94" s="11">
        <f>IF(DR$2=$A94,0,IF(HLOOKUP(DR$2,Recipes!$H:$GI,'Production Calculator'!$A94+2,FALSE)=0,0,HLOOKUP(DR$2,Recipes!$H:$GI,'Production Calculator'!$A94+2,FALSE)*$AK94))+IF($AO94=DR$3,$AM94/VLOOKUP($AO94,Data!$A$50:$B$56,2,FALSE),0)</f>
        <v>0</v>
      </c>
      <c r="DS94" s="11">
        <f>IF(DS$2=$A94,0,IF(HLOOKUP(DS$2,Recipes!$H:$GI,'Production Calculator'!$A94+2,FALSE)=0,0,HLOOKUP(DS$2,Recipes!$H:$GI,'Production Calculator'!$A94+2,FALSE)*$AK94))+IF($AO94=DS$3,$AM94/VLOOKUP($AO94,Data!$A$50:$B$56,2,FALSE),0)</f>
        <v>0</v>
      </c>
      <c r="DT94" s="11">
        <f>IF(DT$2=$A94,0,IF(HLOOKUP(DT$2,Recipes!$H:$GI,'Production Calculator'!$A94+2,FALSE)=0,0,HLOOKUP(DT$2,Recipes!$H:$GI,'Production Calculator'!$A94+2,FALSE)*$AK94))+IF($AO94=DT$3,$AM94/VLOOKUP($AO94,Data!$A$50:$B$56,2,FALSE),0)</f>
        <v>0</v>
      </c>
      <c r="DU94" s="11">
        <f>IF(DU$2=$A94,0,IF(HLOOKUP(DU$2,Recipes!$H:$GI,'Production Calculator'!$A94+2,FALSE)=0,0,HLOOKUP(DU$2,Recipes!$H:$GI,'Production Calculator'!$A94+2,FALSE)*$AK94))+IF($AO94=DU$3,$AM94/VLOOKUP($AO94,Data!$A$50:$B$56,2,FALSE),0)</f>
        <v>0</v>
      </c>
      <c r="DV94" s="11">
        <f>IF(DV$2=$A94,0,IF(HLOOKUP(DV$2,Recipes!$H:$GI,'Production Calculator'!$A94+2,FALSE)=0,0,HLOOKUP(DV$2,Recipes!$H:$GI,'Production Calculator'!$A94+2,FALSE)*$AK94))+IF($AO94=DV$3,$AM94/VLOOKUP($AO94,Data!$A$50:$B$56,2,FALSE),0)</f>
        <v>0</v>
      </c>
      <c r="DW94" s="11">
        <f>IF(DW$2=$A94,0,IF(HLOOKUP(DW$2,Recipes!$H:$GI,'Production Calculator'!$A94+2,FALSE)=0,0,HLOOKUP(DW$2,Recipes!$H:$GI,'Production Calculator'!$A94+2,FALSE)*$AK94))+IF($AO94=DW$3,$AM94/VLOOKUP($AO94,Data!$A$50:$B$56,2,FALSE),0)</f>
        <v>0</v>
      </c>
      <c r="DX94" s="11">
        <f>IF(DX$2=$A94,0,IF(HLOOKUP(DX$2,Recipes!$H:$GI,'Production Calculator'!$A94+2,FALSE)=0,0,HLOOKUP(DX$2,Recipes!$H:$GI,'Production Calculator'!$A94+2,FALSE)*$AK94))+IF($AO94=DX$3,$AM94/VLOOKUP($AO94,Data!$A$50:$B$56,2,FALSE),0)</f>
        <v>0</v>
      </c>
      <c r="DY94" s="11">
        <f>IF(DY$2=$A94,0,IF(HLOOKUP(DY$2,Recipes!$H:$GI,'Production Calculator'!$A94+2,FALSE)=0,0,HLOOKUP(DY$2,Recipes!$H:$GI,'Production Calculator'!$A94+2,FALSE)*$AK94))+IF($AO94=DY$3,$AM94/VLOOKUP($AO94,Data!$A$50:$B$56,2,FALSE),0)</f>
        <v>0</v>
      </c>
      <c r="DZ94" s="11">
        <f>IF(DZ$2=$A94,0,IF(HLOOKUP(DZ$2,Recipes!$H:$GI,'Production Calculator'!$A94+2,FALSE)=0,0,HLOOKUP(DZ$2,Recipes!$H:$GI,'Production Calculator'!$A94+2,FALSE)*$AK94))+IF($AO94=DZ$3,$AM94/VLOOKUP($AO94,Data!$A$50:$B$56,2,FALSE),0)</f>
        <v>0</v>
      </c>
      <c r="EA94" s="11">
        <f>IF(EA$2=$A94,0,IF(HLOOKUP(EA$2,Recipes!$H:$GI,'Production Calculator'!$A94+2,FALSE)=0,0,HLOOKUP(EA$2,Recipes!$H:$GI,'Production Calculator'!$A94+2,FALSE)*$AK94))+IF($AO94=EA$3,$AM94/VLOOKUP($AO94,Data!$A$50:$B$56,2,FALSE),0)</f>
        <v>0</v>
      </c>
      <c r="EB94" s="11">
        <f>IF(EB$2=$A94,0,IF(HLOOKUP(EB$2,Recipes!$H:$GI,'Production Calculator'!$A94+2,FALSE)=0,0,HLOOKUP(EB$2,Recipes!$H:$GI,'Production Calculator'!$A94+2,FALSE)*$AK94))+IF($AO94=EB$3,$AM94/VLOOKUP($AO94,Data!$A$50:$B$56,2,FALSE),0)</f>
        <v>0</v>
      </c>
      <c r="EC94" s="11">
        <f>IF(EC$2=$A94,0,IF(HLOOKUP(EC$2,Recipes!$H:$GI,'Production Calculator'!$A94+2,FALSE)=0,0,HLOOKUP(EC$2,Recipes!$H:$GI,'Production Calculator'!$A94+2,FALSE)*$AK94))+IF($AO94=EC$3,$AM94/VLOOKUP($AO94,Data!$A$50:$B$56,2,FALSE),0)</f>
        <v>0</v>
      </c>
      <c r="ED94" s="11">
        <f>IF(ED$2=$A94,0,IF(HLOOKUP(ED$2,Recipes!$H:$GI,'Production Calculator'!$A94+2,FALSE)=0,0,HLOOKUP(ED$2,Recipes!$H:$GI,'Production Calculator'!$A94+2,FALSE)*$AK94))+IF($AO94=ED$3,$AM94/VLOOKUP($AO94,Data!$A$50:$B$56,2,FALSE),0)</f>
        <v>0</v>
      </c>
      <c r="EE94" s="11">
        <f>IF(EE$2=$A94,0,IF(HLOOKUP(EE$2,Recipes!$H:$GI,'Production Calculator'!$A94+2,FALSE)=0,0,HLOOKUP(EE$2,Recipes!$H:$GI,'Production Calculator'!$A94+2,FALSE)*$AK94))+IF($AO94=EE$3,$AM94/VLOOKUP($AO94,Data!$A$50:$B$56,2,FALSE),0)</f>
        <v>0</v>
      </c>
      <c r="EF94" s="11">
        <f>IF(EF$2=$A94,0,IF(HLOOKUP(EF$2,Recipes!$H:$GI,'Production Calculator'!$A94+2,FALSE)=0,0,HLOOKUP(EF$2,Recipes!$H:$GI,'Production Calculator'!$A94+2,FALSE)*$AK94))+IF($AO94=EF$3,$AM94/VLOOKUP($AO94,Data!$A$50:$B$56,2,FALSE),0)</f>
        <v>0</v>
      </c>
      <c r="EG94" s="11">
        <f>IF(EG$2=$A94,0,IF(HLOOKUP(EG$2,Recipes!$H:$GI,'Production Calculator'!$A94+2,FALSE)=0,0,HLOOKUP(EG$2,Recipes!$H:$GI,'Production Calculator'!$A94+2,FALSE)*$AK94))+IF($AO94=EG$3,$AM94/VLOOKUP($AO94,Data!$A$50:$B$56,2,FALSE),0)</f>
        <v>0</v>
      </c>
      <c r="EH94" s="11">
        <f>IF(EH$2=$A94,0,IF(HLOOKUP(EH$2,Recipes!$H:$GI,'Production Calculator'!$A94+2,FALSE)=0,0,HLOOKUP(EH$2,Recipes!$H:$GI,'Production Calculator'!$A94+2,FALSE)*$AK94))+IF($AO94=EH$3,$AM94/VLOOKUP($AO94,Data!$A$50:$B$56,2,FALSE),0)</f>
        <v>0</v>
      </c>
      <c r="EI94" s="11">
        <f>IF(EI$2=$A94,0,IF(HLOOKUP(EI$2,Recipes!$H:$GI,'Production Calculator'!$A94+2,FALSE)=0,0,HLOOKUP(EI$2,Recipes!$H:$GI,'Production Calculator'!$A94+2,FALSE)*$AK94))+IF($AO94=EI$3,$AM94/VLOOKUP($AO94,Data!$A$50:$B$56,2,FALSE),0)</f>
        <v>0</v>
      </c>
      <c r="EJ94" s="11">
        <f>IF(EJ$2=$A94,0,IF(HLOOKUP(EJ$2,Recipes!$H:$GI,'Production Calculator'!$A94+2,FALSE)=0,0,HLOOKUP(EJ$2,Recipes!$H:$GI,'Production Calculator'!$A94+2,FALSE)*$AK94))+IF($AO94=EJ$3,$AM94/VLOOKUP($AO94,Data!$A$50:$B$56,2,FALSE),0)</f>
        <v>0</v>
      </c>
      <c r="EK94" s="11">
        <f>IF(EK$2=$A94,0,IF(HLOOKUP(EK$2,Recipes!$H:$GI,'Production Calculator'!$A94+2,FALSE)=0,0,HLOOKUP(EK$2,Recipes!$H:$GI,'Production Calculator'!$A94+2,FALSE)*$AK94))+IF($AO94=EK$3,$AM94/VLOOKUP($AO94,Data!$A$50:$B$56,2,FALSE),0)</f>
        <v>0</v>
      </c>
      <c r="EL94" s="11">
        <f>IF(EL$2=$A94,0,IF(HLOOKUP(EL$2,Recipes!$H:$GI,'Production Calculator'!$A94+2,FALSE)=0,0,HLOOKUP(EL$2,Recipes!$H:$GI,'Production Calculator'!$A94+2,FALSE)*$AK94))+IF($AO94=EL$3,$AM94/VLOOKUP($AO94,Data!$A$50:$B$56,2,FALSE),0)</f>
        <v>0</v>
      </c>
      <c r="EM94" s="11">
        <f>IF(EM$2=$A94,0,IF(HLOOKUP(EM$2,Recipes!$H:$GI,'Production Calculator'!$A94+2,FALSE)=0,0,HLOOKUP(EM$2,Recipes!$H:$GI,'Production Calculator'!$A94+2,FALSE)*$AK94))+IF($AO94=EM$3,$AM94/VLOOKUP($AO94,Data!$A$50:$B$56,2,FALSE),0)</f>
        <v>0</v>
      </c>
      <c r="EN94" s="11">
        <f>IF(EN$2=$A94,0,IF(HLOOKUP(EN$2,Recipes!$H:$GI,'Production Calculator'!$A94+2,FALSE)=0,0,HLOOKUP(EN$2,Recipes!$H:$GI,'Production Calculator'!$A94+2,FALSE)*$AK94))+IF($AO94=EN$3,$AM94/VLOOKUP($AO94,Data!$A$50:$B$56,2,FALSE),0)</f>
        <v>0</v>
      </c>
      <c r="EO94" s="11">
        <f>IF(EO$2=$A94,0,IF(HLOOKUP(EO$2,Recipes!$H:$GI,'Production Calculator'!$A94+2,FALSE)=0,0,HLOOKUP(EO$2,Recipes!$H:$GI,'Production Calculator'!$A94+2,FALSE)*$AK94))+IF($AO94=EO$3,$AM94/VLOOKUP($AO94,Data!$A$50:$B$56,2,FALSE),0)</f>
        <v>0</v>
      </c>
      <c r="EP94" s="11">
        <f>IF(EP$2=$A94,0,IF(HLOOKUP(EP$2,Recipes!$H:$GI,'Production Calculator'!$A94+2,FALSE)=0,0,HLOOKUP(EP$2,Recipes!$H:$GI,'Production Calculator'!$A94+2,FALSE)*$AK94))+IF($AO94=EP$3,$AM94/VLOOKUP($AO94,Data!$A$50:$B$56,2,FALSE),0)</f>
        <v>0</v>
      </c>
      <c r="EQ94" s="11">
        <f>IF(EQ$2=$A94,0,IF(HLOOKUP(EQ$2,Recipes!$H:$GI,'Production Calculator'!$A94+2,FALSE)=0,0,HLOOKUP(EQ$2,Recipes!$H:$GI,'Production Calculator'!$A94+2,FALSE)*$AK94))+IF($AO94=EQ$3,$AM94/VLOOKUP($AO94,Data!$A$50:$B$56,2,FALSE),0)</f>
        <v>0</v>
      </c>
      <c r="ER94" s="11">
        <f>IF(ER$2=$A94,0,IF(HLOOKUP(ER$2,Recipes!$H:$GI,'Production Calculator'!$A94+2,FALSE)=0,0,HLOOKUP(ER$2,Recipes!$H:$GI,'Production Calculator'!$A94+2,FALSE)*$AK94))+IF($AO94=ER$3,$AM94/VLOOKUP($AO94,Data!$A$50:$B$56,2,FALSE),0)</f>
        <v>0</v>
      </c>
      <c r="ES94" s="11">
        <f>IF(ES$2=$A94,0,IF(HLOOKUP(ES$2,Recipes!$H:$GI,'Production Calculator'!$A94+2,FALSE)=0,0,HLOOKUP(ES$2,Recipes!$H:$GI,'Production Calculator'!$A94+2,FALSE)*$AK94))+IF($AO94=ES$3,$AM94/VLOOKUP($AO94,Data!$A$50:$B$56,2,FALSE),0)</f>
        <v>0</v>
      </c>
      <c r="ET94" s="11">
        <f>IF(ET$2=$A94,0,IF(HLOOKUP(ET$2,Recipes!$H:$GI,'Production Calculator'!$A94+2,FALSE)=0,0,HLOOKUP(ET$2,Recipes!$H:$GI,'Production Calculator'!$A94+2,FALSE)*$AK94))+IF($AO94=ET$3,$AM94/VLOOKUP($AO94,Data!$A$50:$B$56,2,FALSE),0)</f>
        <v>0</v>
      </c>
      <c r="EU94" s="11">
        <f>IF(EU$2=$A94,0,IF(HLOOKUP(EU$2,Recipes!$H:$GI,'Production Calculator'!$A94+2,FALSE)=0,0,HLOOKUP(EU$2,Recipes!$H:$GI,'Production Calculator'!$A94+2,FALSE)*$AK94))+IF($AO94=EU$3,$AM94/VLOOKUP($AO94,Data!$A$50:$B$56,2,FALSE),0)</f>
        <v>0</v>
      </c>
      <c r="EV94" s="11">
        <f>IF(EV$2=$A94,0,IF(HLOOKUP(EV$2,Recipes!$H:$GI,'Production Calculator'!$A94+2,FALSE)=0,0,HLOOKUP(EV$2,Recipes!$H:$GI,'Production Calculator'!$A94+2,FALSE)*$AK94))+IF($AO94=EV$3,$AM94/VLOOKUP($AO94,Data!$A$50:$B$56,2,FALSE),0)</f>
        <v>0</v>
      </c>
      <c r="EW94" s="11">
        <f>IF(EW$2=$A94,0,IF(HLOOKUP(EW$2,Recipes!$H:$GI,'Production Calculator'!$A94+2,FALSE)=0,0,HLOOKUP(EW$2,Recipes!$H:$GI,'Production Calculator'!$A94+2,FALSE)*$AK94))+IF($AO94=EW$3,$AM94/VLOOKUP($AO94,Data!$A$50:$B$56,2,FALSE),0)</f>
        <v>0</v>
      </c>
      <c r="EX94" s="11">
        <f>IF(EX$2=$A94,0,IF(HLOOKUP(EX$2,Recipes!$H:$GI,'Production Calculator'!$A94+2,FALSE)=0,0,HLOOKUP(EX$2,Recipes!$H:$GI,'Production Calculator'!$A94+2,FALSE)*$AK94))+IF($AO94=EX$3,$AM94/VLOOKUP($AO94,Data!$A$50:$B$56,2,FALSE),0)</f>
        <v>0</v>
      </c>
      <c r="EY94" s="11">
        <f>IF(EY$2=$A94,0,IF(HLOOKUP(EY$2,Recipes!$H:$GI,'Production Calculator'!$A94+2,FALSE)=0,0,HLOOKUP(EY$2,Recipes!$H:$GI,'Production Calculator'!$A94+2,FALSE)*$AK94))+IF($AO94=EY$3,$AM94/VLOOKUP($AO94,Data!$A$50:$B$56,2,FALSE),0)</f>
        <v>0</v>
      </c>
      <c r="EZ94" s="11">
        <f>IF(EZ$2=$A94,0,IF(HLOOKUP(EZ$2,Recipes!$H:$GI,'Production Calculator'!$A94+2,FALSE)=0,0,HLOOKUP(EZ$2,Recipes!$H:$GI,'Production Calculator'!$A94+2,FALSE)*$AK94))+IF($AO94=EZ$3,$AM94/VLOOKUP($AO94,Data!$A$50:$B$56,2,FALSE),0)</f>
        <v>0</v>
      </c>
      <c r="FA94" s="11">
        <f>IF(FA$2=$A94,0,IF(HLOOKUP(FA$2,Recipes!$H:$GI,'Production Calculator'!$A94+2,FALSE)=0,0,HLOOKUP(FA$2,Recipes!$H:$GI,'Production Calculator'!$A94+2,FALSE)*$AK94))+IF($AO94=FA$3,$AM94/VLOOKUP($AO94,Data!$A$50:$B$56,2,FALSE),0)</f>
        <v>0</v>
      </c>
      <c r="FB94" s="11">
        <f>IF(FB$2=$A94,0,IF(HLOOKUP(FB$2,Recipes!$H:$GI,'Production Calculator'!$A94+2,FALSE)=0,0,HLOOKUP(FB$2,Recipes!$H:$GI,'Production Calculator'!$A94+2,FALSE)*$AK94))+IF($AO94=FB$3,$AM94/VLOOKUP($AO94,Data!$A$50:$B$56,2,FALSE),0)</f>
        <v>0</v>
      </c>
      <c r="FC94" s="11">
        <f>IF(FC$2=$A94,0,IF(HLOOKUP(FC$2,Recipes!$H:$GI,'Production Calculator'!$A94+2,FALSE)=0,0,HLOOKUP(FC$2,Recipes!$H:$GI,'Production Calculator'!$A94+2,FALSE)*$AK94))+IF($AO94=FC$3,$AM94/VLOOKUP($AO94,Data!$A$50:$B$56,2,FALSE),0)</f>
        <v>0</v>
      </c>
      <c r="FD94" s="11">
        <f>IF(FD$2=$A94,0,IF(HLOOKUP(FD$2,Recipes!$H:$GI,'Production Calculator'!$A94+2,FALSE)=0,0,HLOOKUP(FD$2,Recipes!$H:$GI,'Production Calculator'!$A94+2,FALSE)*$AK94))+IF($AO94=FD$3,$AM94/VLOOKUP($AO94,Data!$A$50:$B$56,2,FALSE),0)</f>
        <v>0</v>
      </c>
      <c r="FE94" s="11">
        <f>IF(FE$2=$A94,0,IF(HLOOKUP(FE$2,Recipes!$H:$GI,'Production Calculator'!$A94+2,FALSE)=0,0,HLOOKUP(FE$2,Recipes!$H:$GI,'Production Calculator'!$A94+2,FALSE)*$AK94))+IF($AO94=FE$3,$AM94/VLOOKUP($AO94,Data!$A$50:$B$56,2,FALSE),0)</f>
        <v>0</v>
      </c>
      <c r="FF94" s="11">
        <f>IF(FF$2=$A94,0,IF(HLOOKUP(FF$2,Recipes!$H:$GI,'Production Calculator'!$A94+2,FALSE)=0,0,HLOOKUP(FF$2,Recipes!$H:$GI,'Production Calculator'!$A94+2,FALSE)*$AK94))+IF($AO94=FF$3,$AM94/VLOOKUP($AO94,Data!$A$50:$B$56,2,FALSE),0)</f>
        <v>0</v>
      </c>
      <c r="FG94" s="11">
        <f>IF(FG$2=$A94,0,IF(HLOOKUP(FG$2,Recipes!$H:$GI,'Production Calculator'!$A94+2,FALSE)=0,0,HLOOKUP(FG$2,Recipes!$H:$GI,'Production Calculator'!$A94+2,FALSE)*$AK94))+IF($AO94=FG$3,$AM94/VLOOKUP($AO94,Data!$A$50:$B$56,2,FALSE),0)</f>
        <v>0</v>
      </c>
      <c r="FH94" s="11">
        <f>IF(FH$2=$A94,0,IF(HLOOKUP(FH$2,Recipes!$H:$GI,'Production Calculator'!$A94+2,FALSE)=0,0,HLOOKUP(FH$2,Recipes!$H:$GI,'Production Calculator'!$A94+2,FALSE)*$AK94))+IF($AO94=FH$3,$AM94/VLOOKUP($AO94,Data!$A$50:$B$56,2,FALSE),0)</f>
        <v>0</v>
      </c>
      <c r="FI94" s="11">
        <f>IF(FI$2=$A94,0,IF(HLOOKUP(FI$2,Recipes!$H:$GI,'Production Calculator'!$A94+2,FALSE)=0,0,HLOOKUP(FI$2,Recipes!$H:$GI,'Production Calculator'!$A94+2,FALSE)*$AK94))+IF($AO94=FI$3,$AM94/VLOOKUP($AO94,Data!$A$50:$B$56,2,FALSE),0)</f>
        <v>0</v>
      </c>
      <c r="FJ94" s="11">
        <f>IF(FJ$2=$A94,0,IF(HLOOKUP(FJ$2,Recipes!$H:$GI,'Production Calculator'!$A94+2,FALSE)=0,0,HLOOKUP(FJ$2,Recipes!$H:$GI,'Production Calculator'!$A94+2,FALSE)*$AK94))+IF($AO94=FJ$3,$AM94/VLOOKUP($AO94,Data!$A$50:$B$56,2,FALSE),0)</f>
        <v>0</v>
      </c>
      <c r="FK94" s="11">
        <f>IF(FK$2=$A94,0,IF(HLOOKUP(FK$2,Recipes!$H:$GI,'Production Calculator'!$A94+2,FALSE)=0,0,HLOOKUP(FK$2,Recipes!$H:$GI,'Production Calculator'!$A94+2,FALSE)*$AK94))+IF($AO94=FK$3,$AM94/VLOOKUP($AO94,Data!$A$50:$B$56,2,FALSE),0)</f>
        <v>0</v>
      </c>
      <c r="FL94" s="11">
        <f>IF(FL$2=$A94,0,IF(HLOOKUP(FL$2,Recipes!$H:$GI,'Production Calculator'!$A94+2,FALSE)=0,0,HLOOKUP(FL$2,Recipes!$H:$GI,'Production Calculator'!$A94+2,FALSE)*$AK94))+IF($AO94=FL$3,$AM94/VLOOKUP($AO94,Data!$A$50:$B$56,2,FALSE),0)</f>
        <v>0</v>
      </c>
      <c r="FM94" s="11">
        <f>IF(FM$2=$A94,0,IF(HLOOKUP(FM$2,Recipes!$H:$GI,'Production Calculator'!$A94+2,FALSE)=0,0,HLOOKUP(FM$2,Recipes!$H:$GI,'Production Calculator'!$A94+2,FALSE)*$AK94))+IF($AO94=FM$3,$AM94/VLOOKUP($AO94,Data!$A$50:$B$56,2,FALSE),0)</f>
        <v>0</v>
      </c>
      <c r="FN94" s="11">
        <f>IF(FN$2=$A94,0,IF(HLOOKUP(FN$2,Recipes!$H:$GI,'Production Calculator'!$A94+2,FALSE)=0,0,HLOOKUP(FN$2,Recipes!$H:$GI,'Production Calculator'!$A94+2,FALSE)*$AK94))+IF($AO94=FN$3,$AM94/VLOOKUP($AO94,Data!$A$50:$B$56,2,FALSE),0)</f>
        <v>0</v>
      </c>
      <c r="FO94" s="11">
        <f>IF(FO$2=$A94,0,IF(HLOOKUP(FO$2,Recipes!$H:$GI,'Production Calculator'!$A94+2,FALSE)=0,0,HLOOKUP(FO$2,Recipes!$H:$GI,'Production Calculator'!$A94+2,FALSE)*$AK94))+IF($AO94=FO$3,$AM94/VLOOKUP($AO94,Data!$A$50:$B$56,2,FALSE),0)</f>
        <v>0</v>
      </c>
      <c r="FP94" s="11">
        <f>IF(FP$2=$A94,0,IF(HLOOKUP(FP$2,Recipes!$H:$GI,'Production Calculator'!$A94+2,FALSE)=0,0,HLOOKUP(FP$2,Recipes!$H:$GI,'Production Calculator'!$A94+2,FALSE)*$AK94))+IF($AO94=FP$3,$AM94/VLOOKUP($AO94,Data!$A$50:$B$56,2,FALSE),0)</f>
        <v>0</v>
      </c>
      <c r="FQ94" s="11">
        <f>IF(FQ$2=$A94,0,IF(HLOOKUP(FQ$2,Recipes!$H:$GI,'Production Calculator'!$A94+2,FALSE)=0,0,HLOOKUP(FQ$2,Recipes!$H:$GI,'Production Calculator'!$A94+2,FALSE)*$AK94))+IF($AO94=FQ$3,$AM94/VLOOKUP($AO94,Data!$A$50:$B$56,2,FALSE),0)</f>
        <v>0</v>
      </c>
      <c r="FR94" s="11">
        <f>IF(FR$2=$A94,0,IF(HLOOKUP(FR$2,Recipes!$H:$GI,'Production Calculator'!$A94+2,FALSE)=0,0,HLOOKUP(FR$2,Recipes!$H:$GI,'Production Calculator'!$A94+2,FALSE)*$AK94))+IF($AO94=FR$3,$AM94/VLOOKUP($AO94,Data!$A$50:$B$56,2,FALSE),0)</f>
        <v>0</v>
      </c>
      <c r="FS94" s="11">
        <f>IF(FS$2=$A94,0,IF(HLOOKUP(FS$2,Recipes!$H:$GI,'Production Calculator'!$A94+2,FALSE)=0,0,HLOOKUP(FS$2,Recipes!$H:$GI,'Production Calculator'!$A94+2,FALSE)*$AK94))+IF($AO94=FS$3,$AM94/VLOOKUP($AO94,Data!$A$50:$B$56,2,FALSE),0)</f>
        <v>0</v>
      </c>
      <c r="FT94" s="11">
        <f>IF(FT$2=$A94,0,IF(HLOOKUP(FT$2,Recipes!$H:$GI,'Production Calculator'!$A94+2,FALSE)=0,0,HLOOKUP(FT$2,Recipes!$H:$GI,'Production Calculator'!$A94+2,FALSE)*$AK94))+IF($AO94=FT$3,$AM94/VLOOKUP($AO94,Data!$A$50:$B$56,2,FALSE),0)</f>
        <v>0</v>
      </c>
      <c r="FU94" s="11">
        <f>IF(FU$2=$A94,0,IF(HLOOKUP(FU$2,Recipes!$H:$GI,'Production Calculator'!$A94+2,FALSE)=0,0,HLOOKUP(FU$2,Recipes!$H:$GI,'Production Calculator'!$A94+2,FALSE)*$AK94))+IF($AO94=FU$3,$AM94/VLOOKUP($AO94,Data!$A$50:$B$56,2,FALSE),0)</f>
        <v>0</v>
      </c>
      <c r="FV94" s="11">
        <f>IF(FV$2=$A94,0,IF(HLOOKUP(FV$2,Recipes!$H:$GI,'Production Calculator'!$A94+2,FALSE)=0,0,HLOOKUP(FV$2,Recipes!$H:$GI,'Production Calculator'!$A94+2,FALSE)*$AK94))+IF($AO94=FV$3,$AM94/VLOOKUP($AO94,Data!$A$50:$B$56,2,FALSE),0)</f>
        <v>0</v>
      </c>
      <c r="FW94" s="11">
        <f>IF(FW$2=$A94,0,IF(HLOOKUP(FW$2,Recipes!$H:$GI,'Production Calculator'!$A94+2,FALSE)=0,0,HLOOKUP(FW$2,Recipes!$H:$GI,'Production Calculator'!$A94+2,FALSE)*$AK94))+IF($AO94=FW$3,$AM94/VLOOKUP($AO94,Data!$A$50:$B$56,2,FALSE),0)</f>
        <v>0</v>
      </c>
      <c r="FX94" s="11">
        <f>IF(FX$2=$A94,0,IF(HLOOKUP(FX$2,Recipes!$H:$GI,'Production Calculator'!$A94+2,FALSE)=0,0,HLOOKUP(FX$2,Recipes!$H:$GI,'Production Calculator'!$A94+2,FALSE)*$AK94))+IF($AO94=FX$3,$AM94/VLOOKUP($AO94,Data!$A$50:$B$56,2,FALSE),0)</f>
        <v>0</v>
      </c>
      <c r="FY94" s="11">
        <f>IF(FY$2=$A94,0,IF(HLOOKUP(FY$2,Recipes!$H:$GI,'Production Calculator'!$A94+2,FALSE)=0,0,HLOOKUP(FY$2,Recipes!$H:$GI,'Production Calculator'!$A94+2,FALSE)*$AK94))+IF($AO94=FY$3,$AM94/VLOOKUP($AO94,Data!$A$50:$B$56,2,FALSE),0)</f>
        <v>0</v>
      </c>
      <c r="FZ94" s="11">
        <f>IF(FZ$2=$A94,0,IF(HLOOKUP(FZ$2,Recipes!$H:$GI,'Production Calculator'!$A94+2,FALSE)=0,0,HLOOKUP(FZ$2,Recipes!$H:$GI,'Production Calculator'!$A94+2,FALSE)*$AK94))+IF($AO94=FZ$3,$AM94/VLOOKUP($AO94,Data!$A$50:$B$56,2,FALSE),0)</f>
        <v>0</v>
      </c>
      <c r="GA94" s="11">
        <f>IF(GA$2=$A94,0,IF(HLOOKUP(GA$2,Recipes!$H:$GI,'Production Calculator'!$A94+2,FALSE)=0,0,HLOOKUP(GA$2,Recipes!$H:$GI,'Production Calculator'!$A94+2,FALSE)*$AK94))+IF($AO94=GA$3,$AM94/VLOOKUP($AO94,Data!$A$50:$B$56,2,FALSE),0)</f>
        <v>0</v>
      </c>
      <c r="GB94" s="11">
        <f>IF(GB$2=$A94,0,IF(HLOOKUP(GB$2,Recipes!$H:$GI,'Production Calculator'!$A94+2,FALSE)=0,0,HLOOKUP(GB$2,Recipes!$H:$GI,'Production Calculator'!$A94+2,FALSE)*$AK94))+IF($AO94=GB$3,$AM94/VLOOKUP($AO94,Data!$A$50:$B$56,2,FALSE),0)</f>
        <v>0</v>
      </c>
      <c r="GC94" s="11">
        <f>IF(GC$2=$A94,0,IF(HLOOKUP(GC$2,Recipes!$H:$GI,'Production Calculator'!$A94+2,FALSE)=0,0,HLOOKUP(GC$2,Recipes!$H:$GI,'Production Calculator'!$A94+2,FALSE)*$AK94))+IF($AO94=GC$3,$AM94/VLOOKUP($AO94,Data!$A$50:$B$56,2,FALSE),0)</f>
        <v>0</v>
      </c>
      <c r="GD94" s="11">
        <f>IF(GD$2=$A94,0,IF(HLOOKUP(GD$2,Recipes!$H:$GI,'Production Calculator'!$A94+2,FALSE)=0,0,HLOOKUP(GD$2,Recipes!$H:$GI,'Production Calculator'!$A94+2,FALSE)*$AK94))+IF($AO94=GD$3,$AM94/VLOOKUP($AO94,Data!$A$50:$B$56,2,FALSE),0)</f>
        <v>0</v>
      </c>
      <c r="GE94" s="11">
        <f>IF(GE$2=$A94,0,IF(HLOOKUP(GE$2,Recipes!$H:$GI,'Production Calculator'!$A94+2,FALSE)=0,0,HLOOKUP(GE$2,Recipes!$H:$GI,'Production Calculator'!$A94+2,FALSE)*$AK94))+IF($AO94=GE$3,$AM94/VLOOKUP($AO94,Data!$A$50:$B$56,2,FALSE),0)</f>
        <v>0</v>
      </c>
      <c r="GF94" s="11">
        <f>IF(GF$2=$A94,0,IF(HLOOKUP(GF$2,Recipes!$H:$GI,'Production Calculator'!$A94+2,FALSE)=0,0,HLOOKUP(GF$2,Recipes!$H:$GI,'Production Calculator'!$A94+2,FALSE)*$AK94))+IF($AO94=GF$3,$AM94/VLOOKUP($AO94,Data!$A$50:$B$56,2,FALSE),0)</f>
        <v>0</v>
      </c>
      <c r="GG94" s="11">
        <f>IF(GG$2=$A94,0,IF(HLOOKUP(GG$2,Recipes!$H:$GI,'Production Calculator'!$A94+2,FALSE)=0,0,HLOOKUP(GG$2,Recipes!$H:$GI,'Production Calculator'!$A94+2,FALSE)*$AK94))+IF($AO94=GG$3,$AM94/VLOOKUP($AO94,Data!$A$50:$B$56,2,FALSE),0)</f>
        <v>0</v>
      </c>
      <c r="GH94" s="11">
        <f>IF(GH$2=$A94,0,IF(HLOOKUP(GH$2,Recipes!$H:$GI,'Production Calculator'!$A94+2,FALSE)=0,0,HLOOKUP(GH$2,Recipes!$H:$GI,'Production Calculator'!$A94+2,FALSE)*$AK94))+IF($AO94=GH$3,$AM94/VLOOKUP($AO94,Data!$A$50:$B$56,2,FALSE),0)</f>
        <v>0</v>
      </c>
      <c r="GI94" s="11">
        <f>IF(GI$2=$A94,0,IF(HLOOKUP(GI$2,Recipes!$H:$GI,'Production Calculator'!$A94+2,FALSE)=0,0,HLOOKUP(GI$2,Recipes!$H:$GI,'Production Calculator'!$A94+2,FALSE)*$AK94))+IF($AO94=GI$3,$AM94/VLOOKUP($AO94,Data!$A$50:$B$56,2,FALSE),0)</f>
        <v>0</v>
      </c>
      <c r="GJ94" s="11">
        <f>IF(GJ$2=$A94,0,IF(HLOOKUP(GJ$2,Recipes!$H:$GI,'Production Calculator'!$A94+2,FALSE)=0,0,HLOOKUP(GJ$2,Recipes!$H:$GI,'Production Calculator'!$A94+2,FALSE)*$AK94))+IF($AO94=GJ$3,$AM94/VLOOKUP($AO94,Data!$A$50:$B$56,2,FALSE),0)</f>
        <v>0</v>
      </c>
      <c r="GK94" s="11">
        <f>IF(GK$2=$A94,0,IF(HLOOKUP(GK$2,Recipes!$H:$GI,'Production Calculator'!$A94+2,FALSE)=0,0,HLOOKUP(GK$2,Recipes!$H:$GI,'Production Calculator'!$A94+2,FALSE)*$AK94))+IF($AO94=GK$3,$AM94/VLOOKUP($AO94,Data!$A$50:$B$56,2,FALSE),0)</f>
        <v>0</v>
      </c>
      <c r="GL94" s="11">
        <f>IF(GL$2=$A94,0,IF(HLOOKUP(GL$2,Recipes!$H:$GI,'Production Calculator'!$A94+2,FALSE)=0,0,HLOOKUP(GL$2,Recipes!$H:$GI,'Production Calculator'!$A94+2,FALSE)*$AK94))+IF($AO94=GL$3,$AM94/VLOOKUP($AO94,Data!$A$50:$B$56,2,FALSE),0)</f>
        <v>0</v>
      </c>
      <c r="GM94" s="11">
        <f>IF(GM$2=$A94,0,IF(HLOOKUP(GM$2,Recipes!$H:$GI,'Production Calculator'!$A94+2,FALSE)=0,0,HLOOKUP(GM$2,Recipes!$H:$GI,'Production Calculator'!$A94+2,FALSE)*$AK94))+IF($AO94=GM$3,$AM94/VLOOKUP($AO94,Data!$A$50:$B$56,2,FALSE),0)</f>
        <v>0</v>
      </c>
      <c r="GN94" s="11">
        <f>IF(GN$2=$A94,0,IF(HLOOKUP(GN$2,Recipes!$H:$GI,'Production Calculator'!$A94+2,FALSE)=0,0,HLOOKUP(GN$2,Recipes!$H:$GI,'Production Calculator'!$A94+2,FALSE)*$AK94))+IF($AO94=GN$3,$AM94/VLOOKUP($AO94,Data!$A$50:$B$56,2,FALSE),0)</f>
        <v>0</v>
      </c>
      <c r="GO94" s="11">
        <f>IF(GO$2=$A94,0,IF(HLOOKUP(GO$2,Recipes!$H:$GI,'Production Calculator'!$A94+2,FALSE)=0,0,HLOOKUP(GO$2,Recipes!$H:$GI,'Production Calculator'!$A94+2,FALSE)*$AK94))+IF($AO94=GO$3,$AM94/VLOOKUP($AO94,Data!$A$50:$B$56,2,FALSE),0)</f>
        <v>0</v>
      </c>
      <c r="GP94" s="11">
        <f>IF(GP$2=$A94,0,IF(HLOOKUP(GP$2,Recipes!$H:$GI,'Production Calculator'!$A94+2,FALSE)=0,0,HLOOKUP(GP$2,Recipes!$H:$GI,'Production Calculator'!$A94+2,FALSE)*$AK94))+IF($AO94=GP$3,$AM94/VLOOKUP($AO94,Data!$A$50:$B$56,2,FALSE),0)</f>
        <v>0</v>
      </c>
      <c r="GQ94" s="11">
        <f>IF(GQ$2=$A94,0,IF(HLOOKUP(GQ$2,Recipes!$H:$GI,'Production Calculator'!$A94+2,FALSE)=0,0,HLOOKUP(GQ$2,Recipes!$H:$GI,'Production Calculator'!$A94+2,FALSE)*$AK94))+IF($AO94=GQ$3,$AM94/VLOOKUP($AO94,Data!$A$50:$B$56,2,FALSE),0)</f>
        <v>0</v>
      </c>
      <c r="GR94" s="11">
        <f>IF(GR$2=$A94,0,IF(HLOOKUP(GR$2,Recipes!$H:$GI,'Production Calculator'!$A94+2,FALSE)=0,0,HLOOKUP(GR$2,Recipes!$H:$GI,'Production Calculator'!$A94+2,FALSE)*$AK94))+IF($AO94=GR$3,$AM94/VLOOKUP($AO94,Data!$A$50:$B$56,2,FALSE),0)</f>
        <v>0</v>
      </c>
      <c r="GS94" s="11">
        <f>IF(GS$2=$A94,0,IF(HLOOKUP(GS$2,Recipes!$H:$GI,'Production Calculator'!$A94+2,FALSE)=0,0,HLOOKUP(GS$2,Recipes!$H:$GI,'Production Calculator'!$A94+2,FALSE)*$AK94))+IF($AO94=GS$3,$AM94/VLOOKUP($AO94,Data!$A$50:$B$56,2,FALSE),0)</f>
        <v>0</v>
      </c>
      <c r="GT94" s="11">
        <f>IF(GT$2=$A94,0,IF(HLOOKUP(GT$2,Recipes!$H:$GI,'Production Calculator'!$A94+2,FALSE)=0,0,HLOOKUP(GT$2,Recipes!$H:$GI,'Production Calculator'!$A94+2,FALSE)*$AK94))+IF($AO94=GT$3,$AM94/VLOOKUP($AO94,Data!$A$50:$B$56,2,FALSE),0)</f>
        <v>0</v>
      </c>
      <c r="GU94" s="11">
        <f>IF(GU$2=$A94,0,IF(HLOOKUP(GU$2,Recipes!$H:$GI,'Production Calculator'!$A94+2,FALSE)=0,0,HLOOKUP(GU$2,Recipes!$H:$GI,'Production Calculator'!$A94+2,FALSE)*$AK94))+IF($AO94=GU$3,$AM94/VLOOKUP($AO94,Data!$A$50:$B$56,2,FALSE),0)</f>
        <v>0</v>
      </c>
      <c r="GV94" s="11">
        <f>IF(GV$2=$A94,0,IF(HLOOKUP(GV$2,Recipes!$H:$GI,'Production Calculator'!$A94+2,FALSE)=0,0,HLOOKUP(GV$2,Recipes!$H:$GI,'Production Calculator'!$A94+2,FALSE)*$AK94))+IF($AO94=GV$3,$AM94/VLOOKUP($AO94,Data!$A$50:$B$56,2,FALSE),0)</f>
        <v>0</v>
      </c>
      <c r="GW94" s="11">
        <f>IF(GW$2=$A94,0,IF(HLOOKUP(GW$2,Recipes!$H:$GI,'Production Calculator'!$A94+2,FALSE)=0,0,HLOOKUP(GW$2,Recipes!$H:$GI,'Production Calculator'!$A94+2,FALSE)*$AK94))+IF($AO94=GW$3,$AM94/VLOOKUP($AO94,Data!$A$50:$B$56,2,FALSE),0)</f>
        <v>0</v>
      </c>
      <c r="GX94" s="11">
        <f>IF(GX$2=$A94,0,IF(HLOOKUP(GX$2,Recipes!$H:$GI,'Production Calculator'!$A94+2,FALSE)=0,0,HLOOKUP(GX$2,Recipes!$H:$GI,'Production Calculator'!$A94+2,FALSE)*$AK94))+IF($AO94=GX$3,$AM94/VLOOKUP($AO94,Data!$A$50:$B$56,2,FALSE),0)</f>
        <v>0</v>
      </c>
      <c r="GY94" s="11">
        <f>IF(GY$2=$A94,0,IF(HLOOKUP(GY$2,Recipes!$H:$GI,'Production Calculator'!$A94+2,FALSE)=0,0,HLOOKUP(GY$2,Recipes!$H:$GI,'Production Calculator'!$A94+2,FALSE)*$AK94))+IF($AO94=GY$3,$AM94/VLOOKUP($AO94,Data!$A$50:$B$56,2,FALSE),0)</f>
        <v>0</v>
      </c>
      <c r="GZ94" s="11">
        <f>IF(GZ$2=$A94,0,IF(HLOOKUP(GZ$2,Recipes!$H:$GI,'Production Calculator'!$A94+2,FALSE)=0,0,HLOOKUP(GZ$2,Recipes!$H:$GI,'Production Calculator'!$A94+2,FALSE)*$AK94))+IF($AO94=GZ$3,$AM94/VLOOKUP($AO94,Data!$A$50:$B$56,2,FALSE),0)</f>
        <v>0</v>
      </c>
      <c r="HA94" s="11">
        <f>IF(HA$2=$A94,0,IF(HLOOKUP(HA$2,Recipes!$H:$GI,'Production Calculator'!$A94+2,FALSE)=0,0,HLOOKUP(HA$2,Recipes!$H:$GI,'Production Calculator'!$A94+2,FALSE)*$AK94))+IF($AO94=HA$3,$AM94/VLOOKUP($AO94,Data!$A$50:$B$56,2,FALSE),0)</f>
        <v>0</v>
      </c>
      <c r="HB94" s="11">
        <f>IF(HB$2=$A94,0,IF(HLOOKUP(HB$2,Recipes!$H:$GI,'Production Calculator'!$A94+2,FALSE)=0,0,HLOOKUP(HB$2,Recipes!$H:$GI,'Production Calculator'!$A94+2,FALSE)*$AK94))+IF($AO94=HB$3,$AM94/VLOOKUP($AO94,Data!$A$50:$B$56,2,FALSE),0)</f>
        <v>0</v>
      </c>
      <c r="HC94" s="11">
        <f>IF(HC$2=$A94,0,IF(HLOOKUP(HC$2,Recipes!$H:$GI,'Production Calculator'!$A94+2,FALSE)=0,0,HLOOKUP(HC$2,Recipes!$H:$GI,'Production Calculator'!$A94+2,FALSE)*$AK94))+IF($AO94=HC$3,$AM94/VLOOKUP($AO94,Data!$A$50:$B$56,2,FALSE),0)</f>
        <v>0</v>
      </c>
      <c r="HD94" s="11">
        <f>IF(HD$2=$A94,0,IF(HLOOKUP(HD$2,Recipes!$H:$GI,'Production Calculator'!$A94+2,FALSE)=0,0,HLOOKUP(HD$2,Recipes!$H:$GI,'Production Calculator'!$A94+2,FALSE)*$AK94))+IF($AO94=HD$3,$AM94/VLOOKUP($AO94,Data!$A$50:$B$56,2,FALSE),0)</f>
        <v>0</v>
      </c>
      <c r="HE94" s="11">
        <f>IF(HE$2=$A94,0,IF(HLOOKUP(HE$2,Recipes!$H:$GI,'Production Calculator'!$A94+2,FALSE)=0,0,HLOOKUP(HE$2,Recipes!$H:$GI,'Production Calculator'!$A94+2,FALSE)*$AK94))+IF($AO94=HE$3,$AM94/VLOOKUP($AO94,Data!$A$50:$B$56,2,FALSE),0)</f>
        <v>0</v>
      </c>
      <c r="HF94" s="11">
        <f>IF(HF$2=$A94,0,IF(HLOOKUP(HF$2,Recipes!$H:$GI,'Production Calculator'!$A94+2,FALSE)=0,0,HLOOKUP(HF$2,Recipes!$H:$GI,'Production Calculator'!$A94+2,FALSE)*$AK94))+IF($AO94=HF$3,$AM94/VLOOKUP($AO94,Data!$A$50:$B$56,2,FALSE),0)</f>
        <v>0</v>
      </c>
      <c r="HG94" s="11">
        <f>IF(HG$2=$A94,0,IF(HLOOKUP(HG$2,Recipes!$H:$GI,'Production Calculator'!$A94+2,FALSE)=0,0,HLOOKUP(HG$2,Recipes!$H:$GI,'Production Calculator'!$A94+2,FALSE)*$AK94))+IF($AO94=HG$3,$AM94/VLOOKUP($AO94,Data!$A$50:$B$56,2,FALSE),0)</f>
        <v>0</v>
      </c>
      <c r="HH94" s="11">
        <f>IF(HH$2=$A94,0,IF(HLOOKUP(HH$2,Recipes!$H:$GI,'Production Calculator'!$A94+2,FALSE)=0,0,HLOOKUP(HH$2,Recipes!$H:$GI,'Production Calculator'!$A94+2,FALSE)*$AK94))+IF($AO94=HH$3,$AM94/VLOOKUP($AO94,Data!$A$50:$B$56,2,FALSE),0)</f>
        <v>0</v>
      </c>
      <c r="HI94" s="11">
        <f>IF(HI$2=$A94,0,IF(HLOOKUP(HI$2,Recipes!$H:$GI,'Production Calculator'!$A94+2,FALSE)=0,0,HLOOKUP(HI$2,Recipes!$H:$GI,'Production Calculator'!$A94+2,FALSE)*$AK94))+IF($AO94=HI$3,$AM94/VLOOKUP($AO94,Data!$A$50:$B$56,2,FALSE),0)</f>
        <v>0</v>
      </c>
      <c r="HJ94" s="11">
        <f>IF(HJ$2=$A94,0,IF(HLOOKUP(HJ$2,Recipes!$H:$GI,'Production Calculator'!$A94+2,FALSE)=0,0,HLOOKUP(HJ$2,Recipes!$H:$GI,'Production Calculator'!$A94+2,FALSE)*$AK94))+IF($AO94=HJ$3,$AM94/VLOOKUP($AO94,Data!$A$50:$B$56,2,FALSE),0)</f>
        <v>0</v>
      </c>
      <c r="HK94" s="11">
        <f>IF(HK$2=$A94,0,IF(HLOOKUP(HK$2,Recipes!$H:$GI,'Production Calculator'!$A94+2,FALSE)=0,0,HLOOKUP(HK$2,Recipes!$H:$GI,'Production Calculator'!$A94+2,FALSE)*$AK94))+IF($AO94=HK$3,$AM94/VLOOKUP($AO94,Data!$A$50:$B$56,2,FALSE),0)</f>
        <v>0</v>
      </c>
      <c r="HL94" s="11">
        <f>IF(HL$2=$A94,0,IF(HLOOKUP(HL$2,Recipes!$H:$GI,'Production Calculator'!$A94+2,FALSE)=0,0,HLOOKUP(HL$2,Recipes!$H:$GI,'Production Calculator'!$A94+2,FALSE)*$AK94))+IF($AO94=HL$3,$AM94/VLOOKUP($AO94,Data!$A$50:$B$56,2,FALSE),0)</f>
        <v>0</v>
      </c>
      <c r="HM94" s="11">
        <f>IF(HM$2=$A94,0,IF(HLOOKUP(HM$2,Recipes!$H:$GI,'Production Calculator'!$A94+2,FALSE)=0,0,HLOOKUP(HM$2,Recipes!$H:$GI,'Production Calculator'!$A94+2,FALSE)*$AK94))+IF($AO94=HM$3,$AM94/VLOOKUP($AO94,Data!$A$50:$B$56,2,FALSE),0)</f>
        <v>0</v>
      </c>
      <c r="HN94" s="11">
        <f>IF(HN$2=$A94,0,IF(HLOOKUP(HN$2,Recipes!$H:$GI,'Production Calculator'!$A94+2,FALSE)=0,0,HLOOKUP(HN$2,Recipes!$H:$GI,'Production Calculator'!$A94+2,FALSE)*$AK94))+IF($AO94=HN$3,$AM94/VLOOKUP($AO94,Data!$A$50:$B$56,2,FALSE),0)</f>
        <v>0</v>
      </c>
      <c r="HO94" s="11">
        <f>IF(HO$2=$A94,0,IF(HLOOKUP(HO$2,Recipes!$H:$GI,'Production Calculator'!$A94+2,FALSE)=0,0,HLOOKUP(HO$2,Recipes!$H:$GI,'Production Calculator'!$A94+2,FALSE)*$AK94))+IF($AO94=HO$3,$AM94/VLOOKUP($AO94,Data!$A$50:$B$56,2,FALSE),0)</f>
        <v>0</v>
      </c>
      <c r="HP94" s="11">
        <f>IF(HP$2=$A94,0,IF(HLOOKUP(HP$2,Recipes!$H:$GI,'Production Calculator'!$A94+2,FALSE)=0,0,HLOOKUP(HP$2,Recipes!$H:$GI,'Production Calculator'!$A94+2,FALSE)*$AK94))+IF($AO94=HP$3,$AM94/VLOOKUP($AO94,Data!$A$50:$B$56,2,FALSE),0)</f>
        <v>0</v>
      </c>
      <c r="HQ94" s="11">
        <f>IF(HQ$2=$A94,0,IF(HLOOKUP(HQ$2,Recipes!$H:$GI,'Production Calculator'!$A94+2,FALSE)=0,0,HLOOKUP(HQ$2,Recipes!$H:$GI,'Production Calculator'!$A94+2,FALSE)*$AK94))+IF($AO94=HQ$3,$AM94/VLOOKUP($AO94,Data!$A$50:$B$56,2,FALSE),0)</f>
        <v>0</v>
      </c>
      <c r="HR94" s="11">
        <f>IF(HR$2=$A94,0,IF(HLOOKUP(HR$2,Recipes!$H:$GI,'Production Calculator'!$A94+2,FALSE)=0,0,HLOOKUP(HR$2,Recipes!$H:$GI,'Production Calculator'!$A94+2,FALSE)*$AK94))+IF($AO94=HR$3,$AM94/VLOOKUP($AO94,Data!$A$50:$B$56,2,FALSE),0)</f>
        <v>0</v>
      </c>
      <c r="HS94" s="121"/>
    </row>
    <row r="95" spans="1:227" x14ac:dyDescent="0.45">
      <c r="A95">
        <v>72</v>
      </c>
      <c r="B95" s="107" t="str">
        <f>VLOOKUP(A95,Recipes!A:B,2)</f>
        <v>Fast splitter</v>
      </c>
      <c r="C95" s="128">
        <v>0</v>
      </c>
      <c r="D95" s="108">
        <f t="shared" si="191"/>
        <v>0</v>
      </c>
      <c r="E95" s="127" t="s">
        <v>1</v>
      </c>
      <c r="F95" s="109">
        <f>VLOOKUP(A95,Recipes!$A$3:$G$186,6,FALSE)</f>
        <v>3</v>
      </c>
      <c r="G95" s="109">
        <f>VLOOKUP(A95,Recipes!$A$3:$G$186,7,FALSE)</f>
        <v>0</v>
      </c>
      <c r="H95" s="110">
        <f t="shared" si="167"/>
        <v>0</v>
      </c>
      <c r="I95" s="109">
        <f>VLOOKUP(E95,Data!$A$2:$C$26,3, FALSE)</f>
        <v>4</v>
      </c>
      <c r="J95" s="108">
        <v>0</v>
      </c>
      <c r="K95" s="108">
        <v>0</v>
      </c>
      <c r="L95" s="108">
        <v>0</v>
      </c>
      <c r="M95" s="150">
        <v>0</v>
      </c>
      <c r="N95" s="150">
        <v>0</v>
      </c>
      <c r="O95" s="150">
        <v>0</v>
      </c>
      <c r="P95" s="151">
        <v>0</v>
      </c>
      <c r="Q95" s="151">
        <v>0</v>
      </c>
      <c r="R95" s="151">
        <v>0</v>
      </c>
      <c r="S95">
        <f t="shared" si="182"/>
        <v>0</v>
      </c>
      <c r="T95">
        <f t="shared" si="183"/>
        <v>0</v>
      </c>
      <c r="U95">
        <f t="shared" si="184"/>
        <v>0</v>
      </c>
      <c r="V95">
        <f t="shared" si="185"/>
        <v>0</v>
      </c>
      <c r="W95">
        <f t="shared" si="186"/>
        <v>0</v>
      </c>
      <c r="X95">
        <f t="shared" si="187"/>
        <v>0</v>
      </c>
      <c r="Y95">
        <f t="shared" si="188"/>
        <v>0</v>
      </c>
      <c r="Z95">
        <f t="shared" si="189"/>
        <v>0</v>
      </c>
      <c r="AA95">
        <f t="shared" si="190"/>
        <v>0</v>
      </c>
      <c r="AB95" s="111">
        <f>VLOOKUP($A95,Recipes!$A:$G,4)</f>
        <v>2</v>
      </c>
      <c r="AC95" s="111">
        <f>VLOOKUP($A95,Recipes!$A:$G,5)</f>
        <v>1</v>
      </c>
      <c r="AD95" s="111">
        <f t="shared" si="177"/>
        <v>0.5</v>
      </c>
      <c r="AE95" s="111">
        <f>VLOOKUP(E95,Data!$A$2:$F$26,5,FALSE)</f>
        <v>0</v>
      </c>
      <c r="AF95" s="111">
        <f>VLOOKUP(E95,Data!$A$2:$F$26,4,FALSE)</f>
        <v>210</v>
      </c>
      <c r="AG95" s="111">
        <f>VLOOKUP(E95,Data!$A$2:$B$26,2, FALSE)</f>
        <v>1.25</v>
      </c>
      <c r="AH95" s="111">
        <f>1+VLOOKUP($J$3,Data!$A$40:$D$48,2,FALSE)*$J95+VLOOKUP($K$3,Data!$A$40:$D$48,2,FALSE)*$K95+VLOOKUP($L$3,Data!$A$40:$D$48,2,FALSE)*$L95+VLOOKUP($M$3,Data!$A$40:$D$48,2,FALSE)*$M95+VLOOKUP($N$3,Data!$A$40:$D$48,2,FALSE)*$N95+VLOOKUP($O$3,Data!$A$40:$D$48,2,FALSE)*$O95+VLOOKUP($P$3,Data!$A$40:$D$48,2,FALSE)*$P95+VLOOKUP($Q$3,Data!$A$40:$D$48,2,FALSE)*$Q95+VLOOKUP($R$3,Data!$A$40:$D$48,2,FALSE)*$R95</f>
        <v>1</v>
      </c>
      <c r="AI95" s="111">
        <f>MAX(1+VLOOKUP($J$3,Data!$A$40:$D$48,3,FALSE)*$J95+VLOOKUP($K$3,Data!$A$40:$D$48,3,FALSE)*$K95+VLOOKUP($L$3,Data!$A$40:$D$48,3,FALSE)*$L95+VLOOKUP($M$3,Data!$A$40:$D$48,3,FALSE)*$M95+VLOOKUP($N$3,Data!$A$40:$D$48,3,FALSE)*$N95+VLOOKUP($O$3,Data!$A$40:$D$48,3,FALSE)*$O95+VLOOKUP($P$3,Data!$A$40:$D$48,3,FALSE)*$P95+VLOOKUP($Q$3,Data!$A$40:$D$48,3,FALSE)*$Q95+VLOOKUP($R$3,Data!$A$40:$D$48,3,FALSE)*$R95,0)</f>
        <v>1</v>
      </c>
      <c r="AJ95" s="111">
        <f>MAX(1-(VLOOKUP($J$3,Data!$A$40:$D$48,4,FALSE)*$J95+VLOOKUP($K$3,Data!$A$40:$D$48,4,FALSE)*$K95+VLOOKUP($L$3,Data!$A$40:$D$48,4,FALSE)*$L95+VLOOKUP($M$3,Data!$A$40:$D$48,4,FALSE)*$M95+VLOOKUP($N$3,Data!$A$40:$D$48,4,FALSE)*$N95+VLOOKUP($O$3,Data!$A$40:$D$48,4,FALSE)*$O95+VLOOKUP($P$3,Data!$A$40:$D$48,4,FALSE)*$P95+VLOOKUP($Q$3,Data!$A$40:$D$48,4,FALSE)*$Q95+VLOOKUP($R$3,Data!$A$40:$D$48,4,FALSE)*$R95),0.2)</f>
        <v>1</v>
      </c>
      <c r="AK95" s="112">
        <f t="shared" si="178"/>
        <v>0</v>
      </c>
      <c r="AL95" s="111">
        <f t="shared" si="179"/>
        <v>0.625</v>
      </c>
      <c r="AM95" s="111">
        <f t="shared" si="180"/>
        <v>0</v>
      </c>
      <c r="AN95" s="111">
        <f t="shared" si="181"/>
        <v>0</v>
      </c>
      <c r="AO95" s="131" t="s">
        <v>298</v>
      </c>
      <c r="AP95" s="11"/>
      <c r="AQ95" s="11">
        <f>IF(AQ$2=$A95,0,IF(HLOOKUP(AQ$2,Recipes!$H:$GI,'Production Calculator'!$A95+2,FALSE)=0,0,HLOOKUP(AQ$2,Recipes!$H:$GI,'Production Calculator'!$A95+2,FALSE)*$AK95))+IF($AO95=AQ$3,$AM95/VLOOKUP($AO95,Data!$A$50:$B$56,2,FALSE),0)</f>
        <v>0</v>
      </c>
      <c r="AR95" s="11">
        <f>IF(AR$2=$A95,0,IF(HLOOKUP(AR$2,Recipes!$H:$GI,'Production Calculator'!$A95+2,FALSE)=0,0,HLOOKUP(AR$2,Recipes!$H:$GI,'Production Calculator'!$A95+2,FALSE)*$AK95))+IF($AO95=AR$3,$AM95/VLOOKUP($AO95,Data!$A$50:$B$56,2,FALSE),0)</f>
        <v>0</v>
      </c>
      <c r="AS95" s="11">
        <f>IF(AS$2=$A95,0,IF(HLOOKUP(AS$2,Recipes!$H:$GI,'Production Calculator'!$A95+2,FALSE)=0,0,HLOOKUP(AS$2,Recipes!$H:$GI,'Production Calculator'!$A95+2,FALSE)*$AK95))+IF($AO95=AS$3,$AM95/VLOOKUP($AO95,Data!$A$50:$B$56,2,FALSE),0)</f>
        <v>0</v>
      </c>
      <c r="AT95" s="11">
        <f>IF(AT$2=$A95,0,IF(HLOOKUP(AT$2,Recipes!$H:$GI,'Production Calculator'!$A95+2,FALSE)=0,0,HLOOKUP(AT$2,Recipes!$H:$GI,'Production Calculator'!$A95+2,FALSE)*$AK95))+IF($AO95=AT$3,$AM95/VLOOKUP($AO95,Data!$A$50:$B$56,2,FALSE),0)</f>
        <v>0</v>
      </c>
      <c r="AU95" s="11">
        <f>IF(AU$2=$A95,0,IF(HLOOKUP(AU$2,Recipes!$H:$GI,'Production Calculator'!$A95+2,FALSE)=0,0,HLOOKUP(AU$2,Recipes!$H:$GI,'Production Calculator'!$A95+2,FALSE)*$AK95))+IF($AO95=AU$3,$AM95/VLOOKUP($AO95,Data!$A$50:$B$56,2,FALSE),0)</f>
        <v>0</v>
      </c>
      <c r="AV95" s="11">
        <f>IF(AV$2=$A95,0,IF(HLOOKUP(AV$2,Recipes!$H:$GI,'Production Calculator'!$A95+2,FALSE)=0,0,HLOOKUP(AV$2,Recipes!$H:$GI,'Production Calculator'!$A95+2,FALSE)*$AK95))+IF($AO95=AV$3,$AM95/VLOOKUP($AO95,Data!$A$50:$B$56,2,FALSE),0)</f>
        <v>0</v>
      </c>
      <c r="AW95" s="11">
        <f>IF(AW$2=$A95,0,IF(HLOOKUP(AW$2,Recipes!$H:$GI,'Production Calculator'!$A95+2,FALSE)=0,0,HLOOKUP(AW$2,Recipes!$H:$GI,'Production Calculator'!$A95+2,FALSE)*$AK95))+IF($AO95=AW$3,$AM95/VLOOKUP($AO95,Data!$A$50:$B$56,2,FALSE),0)</f>
        <v>0</v>
      </c>
      <c r="AX95" s="11">
        <f>IF(AX$2=$A95,0,IF(HLOOKUP(AX$2,Recipes!$H:$GI,'Production Calculator'!$A95+2,FALSE)=0,0,HLOOKUP(AX$2,Recipes!$H:$GI,'Production Calculator'!$A95+2,FALSE)*$AK95))+IF($AO95=AX$3,$AM95/VLOOKUP($AO95,Data!$A$50:$B$56,2,FALSE),0)</f>
        <v>0</v>
      </c>
      <c r="AY95" s="11">
        <f>IF(AY$2=$A95,0,IF(HLOOKUP(AY$2,Recipes!$H:$GI,'Production Calculator'!$A95+2,FALSE)=0,0,HLOOKUP(AY$2,Recipes!$H:$GI,'Production Calculator'!$A95+2,FALSE)*$AK95))+IF($AO95=AY$3,$AM95/VLOOKUP($AO95,Data!$A$50:$B$56,2,FALSE),0)</f>
        <v>0</v>
      </c>
      <c r="AZ95" s="11">
        <f>IF(AZ$2=$A95,0,IF(HLOOKUP(AZ$2,Recipes!$H:$GI,'Production Calculator'!$A95+2,FALSE)=0,0,HLOOKUP(AZ$2,Recipes!$H:$GI,'Production Calculator'!$A95+2,FALSE)*$AK95))+IF($AO95=AZ$3,$AM95/VLOOKUP($AO95,Data!$A$50:$B$56,2,FALSE),0)</f>
        <v>0</v>
      </c>
      <c r="BA95" s="11">
        <f>IF(BA$2=$A95,0,IF(HLOOKUP(BA$2,Recipes!$H:$GI,'Production Calculator'!$A95+2,FALSE)=0,0,HLOOKUP(BA$2,Recipes!$H:$GI,'Production Calculator'!$A95+2,FALSE)*$AK95))+IF($AO95=BA$3,$AM95/VLOOKUP($AO95,Data!$A$50:$B$56,2,FALSE),0)</f>
        <v>0</v>
      </c>
      <c r="BB95" s="11">
        <f>IF(BB$2=$A95,0,IF(HLOOKUP(BB$2,Recipes!$H:$GI,'Production Calculator'!$A95+2,FALSE)=0,0,HLOOKUP(BB$2,Recipes!$H:$GI,'Production Calculator'!$A95+2,FALSE)*$AK95))+IF($AO95=BB$3,$AM95/VLOOKUP($AO95,Data!$A$50:$B$56,2,FALSE),0)</f>
        <v>0</v>
      </c>
      <c r="BC95" s="11">
        <f>IF(BC$2=$A95,0,IF(HLOOKUP(BC$2,Recipes!$H:$GI,'Production Calculator'!$A95+2,FALSE)=0,0,HLOOKUP(BC$2,Recipes!$H:$GI,'Production Calculator'!$A95+2,FALSE)*$AK95))+IF($AO95=BC$3,$AM95/VLOOKUP($AO95,Data!$A$50:$B$56,2,FALSE),0)</f>
        <v>0</v>
      </c>
      <c r="BD95" s="11">
        <f>IF(BD$2=$A95,0,IF(HLOOKUP(BD$2,Recipes!$H:$GI,'Production Calculator'!$A95+2,FALSE)=0,0,HLOOKUP(BD$2,Recipes!$H:$GI,'Production Calculator'!$A95+2,FALSE)*$AK95))+IF($AO95=BD$3,$AM95/VLOOKUP($AO95,Data!$A$50:$B$56,2,FALSE),0)</f>
        <v>0</v>
      </c>
      <c r="BE95" s="11">
        <f>IF(BE$2=$A95,0,IF(HLOOKUP(BE$2,Recipes!$H:$GI,'Production Calculator'!$A95+2,FALSE)=0,0,HLOOKUP(BE$2,Recipes!$H:$GI,'Production Calculator'!$A95+2,FALSE)*$AK95))+IF($AO95=BE$3,$AM95/VLOOKUP($AO95,Data!$A$50:$B$56,2,FALSE),0)</f>
        <v>0</v>
      </c>
      <c r="BF95" s="11">
        <f>IF(BF$2=$A95,0,IF(HLOOKUP(BF$2,Recipes!$H:$GI,'Production Calculator'!$A95+2,FALSE)=0,0,HLOOKUP(BF$2,Recipes!$H:$GI,'Production Calculator'!$A95+2,FALSE)*$AK95))+IF($AO95=BF$3,$AM95/VLOOKUP($AO95,Data!$A$50:$B$56,2,FALSE),0)</f>
        <v>0</v>
      </c>
      <c r="BG95" s="11">
        <f>IF(BG$2=$A95,0,IF(HLOOKUP(BG$2,Recipes!$H:$GI,'Production Calculator'!$A95+2,FALSE)=0,0,HLOOKUP(BG$2,Recipes!$H:$GI,'Production Calculator'!$A95+2,FALSE)*$AK95))+IF($AO95=BG$3,$AM95/VLOOKUP($AO95,Data!$A$50:$B$56,2,FALSE),0)</f>
        <v>0</v>
      </c>
      <c r="BH95" s="11">
        <f>IF(BH$2=$A95,0,IF(HLOOKUP(BH$2,Recipes!$H:$GI,'Production Calculator'!$A95+2,FALSE)=0,0,HLOOKUP(BH$2,Recipes!$H:$GI,'Production Calculator'!$A95+2,FALSE)*$AK95))+IF($AO95=BH$3,$AM95/VLOOKUP($AO95,Data!$A$50:$B$56,2,FALSE),0)</f>
        <v>0</v>
      </c>
      <c r="BI95" s="11">
        <f>IF(BI$2=$A95,0,IF(HLOOKUP(BI$2,Recipes!$H:$GI,'Production Calculator'!$A95+2,FALSE)=0,0,HLOOKUP(BI$2,Recipes!$H:$GI,'Production Calculator'!$A95+2,FALSE)*$AK95))+IF($AO95=BI$3,$AM95/VLOOKUP($AO95,Data!$A$50:$B$56,2,FALSE),0)</f>
        <v>0</v>
      </c>
      <c r="BJ95" s="11">
        <f>IF(BJ$2=$A95,0,IF(HLOOKUP(BJ$2,Recipes!$H:$GI,'Production Calculator'!$A95+2,FALSE)=0,0,HLOOKUP(BJ$2,Recipes!$H:$GI,'Production Calculator'!$A95+2,FALSE)*$AK95))+IF($AO95=BJ$3,$AM95/VLOOKUP($AO95,Data!$A$50:$B$56,2,FALSE),0)</f>
        <v>0</v>
      </c>
      <c r="BK95" s="11">
        <f>IF(BK$2=$A95,0,IF(HLOOKUP(BK$2,Recipes!$H:$GI,'Production Calculator'!$A95+2,FALSE)=0,0,HLOOKUP(BK$2,Recipes!$H:$GI,'Production Calculator'!$A95+2,FALSE)*$AK95))+IF($AO95=BK$3,$AM95/VLOOKUP($AO95,Data!$A$50:$B$56,2,FALSE),0)</f>
        <v>0</v>
      </c>
      <c r="BL95" s="11">
        <f>IF(BL$2=$A95,0,IF(HLOOKUP(BL$2,Recipes!$H:$GI,'Production Calculator'!$A95+2,FALSE)=0,0,HLOOKUP(BL$2,Recipes!$H:$GI,'Production Calculator'!$A95+2,FALSE)*$AK95))+IF($AO95=BL$3,$AM95/VLOOKUP($AO95,Data!$A$50:$B$56,2,FALSE),0)</f>
        <v>0</v>
      </c>
      <c r="BM95" s="11">
        <f>IF(BM$2=$A95,0,IF(HLOOKUP(BM$2,Recipes!$H:$GI,'Production Calculator'!$A95+2,FALSE)=0,0,HLOOKUP(BM$2,Recipes!$H:$GI,'Production Calculator'!$A95+2,FALSE)*$AK95))+IF($AO95=BM$3,$AM95/VLOOKUP($AO95,Data!$A$50:$B$56,2,FALSE),0)</f>
        <v>0</v>
      </c>
      <c r="BN95" s="11">
        <f>IF(BN$2=$A95,0,IF(HLOOKUP(BN$2,Recipes!$H:$GI,'Production Calculator'!$A95+2,FALSE)=0,0,HLOOKUP(BN$2,Recipes!$H:$GI,'Production Calculator'!$A95+2,FALSE)*$AK95))+IF($AO95=BN$3,$AM95/VLOOKUP($AO95,Data!$A$50:$B$56,2,FALSE),0)</f>
        <v>0</v>
      </c>
      <c r="BO95" s="11">
        <f>IF(BO$2=$A95,0,IF(HLOOKUP(BO$2,Recipes!$H:$GI,'Production Calculator'!$A95+2,FALSE)=0,0,HLOOKUP(BO$2,Recipes!$H:$GI,'Production Calculator'!$A95+2,FALSE)*$AK95))+IF($AO95=BO$3,$AM95/VLOOKUP($AO95,Data!$A$50:$B$56,2,FALSE),0)</f>
        <v>0</v>
      </c>
      <c r="BP95" s="11">
        <f>IF(BP$2=$A95,0,IF(HLOOKUP(BP$2,Recipes!$H:$GI,'Production Calculator'!$A95+2,FALSE)=0,0,HLOOKUP(BP$2,Recipes!$H:$GI,'Production Calculator'!$A95+2,FALSE)*$AK95))+IF($AO95=BP$3,$AM95/VLOOKUP($AO95,Data!$A$50:$B$56,2,FALSE),0)</f>
        <v>0</v>
      </c>
      <c r="BQ95" s="11">
        <f>IF(BQ$2=$A95,0,IF(HLOOKUP(BQ$2,Recipes!$H:$GI,'Production Calculator'!$A95+2,FALSE)=0,0,HLOOKUP(BQ$2,Recipes!$H:$GI,'Production Calculator'!$A95+2,FALSE)*$AK95))+IF($AO95=BQ$3,$AM95/VLOOKUP($AO95,Data!$A$50:$B$56,2,FALSE),0)</f>
        <v>0</v>
      </c>
      <c r="BR95" s="11">
        <f>IF(BR$2=$A95,0,IF(HLOOKUP(BR$2,Recipes!$H:$GI,'Production Calculator'!$A95+2,FALSE)=0,0,HLOOKUP(BR$2,Recipes!$H:$GI,'Production Calculator'!$A95+2,FALSE)*$AK95))+IF($AO95=BR$3,$AM95/VLOOKUP($AO95,Data!$A$50:$B$56,2,FALSE),0)</f>
        <v>0</v>
      </c>
      <c r="BS95" s="11">
        <f>IF(BS$2=$A95,0,IF(HLOOKUP(BS$2,Recipes!$H:$GI,'Production Calculator'!$A95+2,FALSE)=0,0,HLOOKUP(BS$2,Recipes!$H:$GI,'Production Calculator'!$A95+2,FALSE)*$AK95))+IF($AO95=BS$3,$AM95/VLOOKUP($AO95,Data!$A$50:$B$56,2,FALSE),0)</f>
        <v>0</v>
      </c>
      <c r="BT95" s="11">
        <f>IF(BT$2=$A95,0,IF(HLOOKUP(BT$2,Recipes!$H:$GI,'Production Calculator'!$A95+2,FALSE)=0,0,HLOOKUP(BT$2,Recipes!$H:$GI,'Production Calculator'!$A95+2,FALSE)*$AK95))+IF($AO95=BT$3,$AM95/VLOOKUP($AO95,Data!$A$50:$B$56,2,FALSE),0)</f>
        <v>0</v>
      </c>
      <c r="BU95" s="11">
        <f>IF(BU$2=$A95,0,IF(HLOOKUP(BU$2,Recipes!$H:$GI,'Production Calculator'!$A95+2,FALSE)=0,0,HLOOKUP(BU$2,Recipes!$H:$GI,'Production Calculator'!$A95+2,FALSE)*$AK95))+IF($AO95=BU$3,$AM95/VLOOKUP($AO95,Data!$A$50:$B$56,2,FALSE),0)</f>
        <v>0</v>
      </c>
      <c r="BV95" s="11">
        <f>IF(BV$2=$A95,0,IF(HLOOKUP(BV$2,Recipes!$H:$GI,'Production Calculator'!$A95+2,FALSE)=0,0,HLOOKUP(BV$2,Recipes!$H:$GI,'Production Calculator'!$A95+2,FALSE)*$AK95))+IF($AO95=BV$3,$AM95/VLOOKUP($AO95,Data!$A$50:$B$56,2,FALSE),0)</f>
        <v>0</v>
      </c>
      <c r="BW95" s="11">
        <f>IF(BW$2=$A95,0,IF(HLOOKUP(BW$2,Recipes!$H:$GI,'Production Calculator'!$A95+2,FALSE)=0,0,HLOOKUP(BW$2,Recipes!$H:$GI,'Production Calculator'!$A95+2,FALSE)*$AK95))+IF($AO95=BW$3,$AM95/VLOOKUP($AO95,Data!$A$50:$B$56,2,FALSE),0)</f>
        <v>0</v>
      </c>
      <c r="BX95" s="11">
        <f>IF(BX$2=$A95,0,IF(HLOOKUP(BX$2,Recipes!$H:$GI,'Production Calculator'!$A95+2,FALSE)=0,0,HLOOKUP(BX$2,Recipes!$H:$GI,'Production Calculator'!$A95+2,FALSE)*$AK95))+IF($AO95=BX$3,$AM95/VLOOKUP($AO95,Data!$A$50:$B$56,2,FALSE),0)</f>
        <v>0</v>
      </c>
      <c r="BY95" s="11">
        <f>IF(BY$2=$A95,0,IF(HLOOKUP(BY$2,Recipes!$H:$GI,'Production Calculator'!$A95+2,FALSE)=0,0,HLOOKUP(BY$2,Recipes!$H:$GI,'Production Calculator'!$A95+2,FALSE)*$AK95))+IF($AO95=BY$3,$AM95/VLOOKUP($AO95,Data!$A$50:$B$56,2,FALSE),0)</f>
        <v>0</v>
      </c>
      <c r="BZ95" s="11">
        <f>IF(BZ$2=$A95,0,IF(HLOOKUP(BZ$2,Recipes!$H:$GI,'Production Calculator'!$A95+2,FALSE)=0,0,HLOOKUP(BZ$2,Recipes!$H:$GI,'Production Calculator'!$A95+2,FALSE)*$AK95))+IF($AO95=BZ$3,$AM95/VLOOKUP($AO95,Data!$A$50:$B$56,2,FALSE),0)</f>
        <v>0</v>
      </c>
      <c r="CA95" s="11">
        <f>IF(CA$2=$A95,0,IF(HLOOKUP(CA$2,Recipes!$H:$GI,'Production Calculator'!$A95+2,FALSE)=0,0,HLOOKUP(CA$2,Recipes!$H:$GI,'Production Calculator'!$A95+2,FALSE)*$AK95))+IF($AO95=CA$3,$AM95/VLOOKUP($AO95,Data!$A$50:$B$56,2,FALSE),0)</f>
        <v>0</v>
      </c>
      <c r="CB95" s="11">
        <f>IF(CB$2=$A95,0,IF(HLOOKUP(CB$2,Recipes!$H:$GI,'Production Calculator'!$A95+2,FALSE)=0,0,HLOOKUP(CB$2,Recipes!$H:$GI,'Production Calculator'!$A95+2,FALSE)*$AK95))+IF($AO95=CB$3,$AM95/VLOOKUP($AO95,Data!$A$50:$B$56,2,FALSE),0)</f>
        <v>0</v>
      </c>
      <c r="CC95" s="11">
        <f>IF(CC$2=$A95,0,IF(HLOOKUP(CC$2,Recipes!$H:$GI,'Production Calculator'!$A95+2,FALSE)=0,0,HLOOKUP(CC$2,Recipes!$H:$GI,'Production Calculator'!$A95+2,FALSE)*$AK95))+IF($AO95=CC$3,$AM95/VLOOKUP($AO95,Data!$A$50:$B$56,2,FALSE),0)</f>
        <v>0</v>
      </c>
      <c r="CD95" s="11">
        <f>IF(CD$2=$A95,0,IF(HLOOKUP(CD$2,Recipes!$H:$GI,'Production Calculator'!$A95+2,FALSE)=0,0,HLOOKUP(CD$2,Recipes!$H:$GI,'Production Calculator'!$A95+2,FALSE)*$AK95))+IF($AO95=CD$3,$AM95/VLOOKUP($AO95,Data!$A$50:$B$56,2,FALSE),0)</f>
        <v>0</v>
      </c>
      <c r="CE95" s="11">
        <f>IF(CE$2=$A95,0,IF(HLOOKUP(CE$2,Recipes!$H:$GI,'Production Calculator'!$A95+2,FALSE)=0,0,HLOOKUP(CE$2,Recipes!$H:$GI,'Production Calculator'!$A95+2,FALSE)*$AK95))+IF($AO95=CE$3,$AM95/VLOOKUP($AO95,Data!$A$50:$B$56,2,FALSE),0)</f>
        <v>0</v>
      </c>
      <c r="CF95" s="11">
        <f>IF(CF$2=$A95,0,IF(HLOOKUP(CF$2,Recipes!$H:$GI,'Production Calculator'!$A95+2,FALSE)=0,0,HLOOKUP(CF$2,Recipes!$H:$GI,'Production Calculator'!$A95+2,FALSE)*$AK95))+IF($AO95=CF$3,$AM95/VLOOKUP($AO95,Data!$A$50:$B$56,2,FALSE),0)</f>
        <v>0</v>
      </c>
      <c r="CG95" s="11">
        <f>IF(CG$2=$A95,0,IF(HLOOKUP(CG$2,Recipes!$H:$GI,'Production Calculator'!$A95+2,FALSE)=0,0,HLOOKUP(CG$2,Recipes!$H:$GI,'Production Calculator'!$A95+2,FALSE)*$AK95))+IF($AO95=CG$3,$AM95/VLOOKUP($AO95,Data!$A$50:$B$56,2,FALSE),0)</f>
        <v>0</v>
      </c>
      <c r="CH95" s="11">
        <f>IF(CH$2=$A95,0,IF(HLOOKUP(CH$2,Recipes!$H:$GI,'Production Calculator'!$A95+2,FALSE)=0,0,HLOOKUP(CH$2,Recipes!$H:$GI,'Production Calculator'!$A95+2,FALSE)*$AK95))+IF($AO95=CH$3,$AM95/VLOOKUP($AO95,Data!$A$50:$B$56,2,FALSE),0)</f>
        <v>0</v>
      </c>
      <c r="CI95" s="11">
        <f>IF(CI$2=$A95,0,IF(HLOOKUP(CI$2,Recipes!$H:$GI,'Production Calculator'!$A95+2,FALSE)=0,0,HLOOKUP(CI$2,Recipes!$H:$GI,'Production Calculator'!$A95+2,FALSE)*$AK95))+IF($AO95=CI$3,$AM95/VLOOKUP($AO95,Data!$A$50:$B$56,2,FALSE),0)</f>
        <v>0</v>
      </c>
      <c r="CJ95" s="11">
        <f>IF(CJ$2=$A95,0,IF(HLOOKUP(CJ$2,Recipes!$H:$GI,'Production Calculator'!$A95+2,FALSE)=0,0,HLOOKUP(CJ$2,Recipes!$H:$GI,'Production Calculator'!$A95+2,FALSE)*$AK95))+IF($AO95=CJ$3,$AM95/VLOOKUP($AO95,Data!$A$50:$B$56,2,FALSE),0)</f>
        <v>0</v>
      </c>
      <c r="CK95" s="11">
        <f>IF(CK$2=$A95,0,IF(HLOOKUP(CK$2,Recipes!$H:$GI,'Production Calculator'!$A95+2,FALSE)=0,0,HLOOKUP(CK$2,Recipes!$H:$GI,'Production Calculator'!$A95+2,FALSE)*$AK95))+IF($AO95=CK$3,$AM95/VLOOKUP($AO95,Data!$A$50:$B$56,2,FALSE),0)</f>
        <v>0</v>
      </c>
      <c r="CL95" s="11">
        <f>IF(CL$2=$A95,0,IF(HLOOKUP(CL$2,Recipes!$H:$GI,'Production Calculator'!$A95+2,FALSE)=0,0,HLOOKUP(CL$2,Recipes!$H:$GI,'Production Calculator'!$A95+2,FALSE)*$AK95))+IF($AO95=CL$3,$AM95/VLOOKUP($AO95,Data!$A$50:$B$56,2,FALSE),0)</f>
        <v>0</v>
      </c>
      <c r="CM95" s="11">
        <f>IF(CM$2=$A95,0,IF(HLOOKUP(CM$2,Recipes!$H:$GI,'Production Calculator'!$A95+2,FALSE)=0,0,HLOOKUP(CM$2,Recipes!$H:$GI,'Production Calculator'!$A95+2,FALSE)*$AK95))+IF($AO95=CM$3,$AM95/VLOOKUP($AO95,Data!$A$50:$B$56,2,FALSE),0)</f>
        <v>0</v>
      </c>
      <c r="CN95" s="11">
        <f>IF(CN$2=$A95,0,IF(HLOOKUP(CN$2,Recipes!$H:$GI,'Production Calculator'!$A95+2,FALSE)=0,0,HLOOKUP(CN$2,Recipes!$H:$GI,'Production Calculator'!$A95+2,FALSE)*$AK95))+IF($AO95=CN$3,$AM95/VLOOKUP($AO95,Data!$A$50:$B$56,2,FALSE),0)</f>
        <v>0</v>
      </c>
      <c r="CO95" s="11">
        <f>IF(CO$2=$A95,0,IF(HLOOKUP(CO$2,Recipes!$H:$GI,'Production Calculator'!$A95+2,FALSE)=0,0,HLOOKUP(CO$2,Recipes!$H:$GI,'Production Calculator'!$A95+2,FALSE)*$AK95))+IF($AO95=CO$3,$AM95/VLOOKUP($AO95,Data!$A$50:$B$56,2,FALSE),0)</f>
        <v>0</v>
      </c>
      <c r="CP95" s="11">
        <f>IF(CP$2=$A95,0,IF(HLOOKUP(CP$2,Recipes!$H:$GI,'Production Calculator'!$A95+2,FALSE)=0,0,HLOOKUP(CP$2,Recipes!$H:$GI,'Production Calculator'!$A95+2,FALSE)*$AK95))+IF($AO95=CP$3,$AM95/VLOOKUP($AO95,Data!$A$50:$B$56,2,FALSE),0)</f>
        <v>0</v>
      </c>
      <c r="CQ95" s="11">
        <f>IF(CQ$2=$A95,0,IF(HLOOKUP(CQ$2,Recipes!$H:$GI,'Production Calculator'!$A95+2,FALSE)=0,0,HLOOKUP(CQ$2,Recipes!$H:$GI,'Production Calculator'!$A95+2,FALSE)*$AK95))+IF($AO95=CQ$3,$AM95/VLOOKUP($AO95,Data!$A$50:$B$56,2,FALSE),0)</f>
        <v>0</v>
      </c>
      <c r="CR95" s="11">
        <f>IF(CR$2=$A95,0,IF(HLOOKUP(CR$2,Recipes!$H:$GI,'Production Calculator'!$A95+2,FALSE)=0,0,HLOOKUP(CR$2,Recipes!$H:$GI,'Production Calculator'!$A95+2,FALSE)*$AK95))+IF($AO95=CR$3,$AM95/VLOOKUP($AO95,Data!$A$50:$B$56,2,FALSE),0)</f>
        <v>0</v>
      </c>
      <c r="CS95" s="11">
        <f>IF(CS$2=$A95,0,IF(HLOOKUP(CS$2,Recipes!$H:$GI,'Production Calculator'!$A95+2,FALSE)=0,0,HLOOKUP(CS$2,Recipes!$H:$GI,'Production Calculator'!$A95+2,FALSE)*$AK95))+IF($AO95=CS$3,$AM95/VLOOKUP($AO95,Data!$A$50:$B$56,2,FALSE),0)</f>
        <v>0</v>
      </c>
      <c r="CT95" s="11">
        <f>IF(CT$2=$A95,0,IF(HLOOKUP(CT$2,Recipes!$H:$GI,'Production Calculator'!$A95+2,FALSE)=0,0,HLOOKUP(CT$2,Recipes!$H:$GI,'Production Calculator'!$A95+2,FALSE)*$AK95))+IF($AO95=CT$3,$AM95/VLOOKUP($AO95,Data!$A$50:$B$56,2,FALSE),0)</f>
        <v>0</v>
      </c>
      <c r="CU95" s="11">
        <f>IF(CU$2=$A95,0,IF(HLOOKUP(CU$2,Recipes!$H:$GI,'Production Calculator'!$A95+2,FALSE)=0,0,HLOOKUP(CU$2,Recipes!$H:$GI,'Production Calculator'!$A95+2,FALSE)*$AK95))+IF($AO95=CU$3,$AM95/VLOOKUP($AO95,Data!$A$50:$B$56,2,FALSE),0)</f>
        <v>0</v>
      </c>
      <c r="CV95" s="11">
        <f>IF(CV$2=$A95,0,IF(HLOOKUP(CV$2,Recipes!$H:$GI,'Production Calculator'!$A95+2,FALSE)=0,0,HLOOKUP(CV$2,Recipes!$H:$GI,'Production Calculator'!$A95+2,FALSE)*$AK95))+IF($AO95=CV$3,$AM95/VLOOKUP($AO95,Data!$A$50:$B$56,2,FALSE),0)</f>
        <v>0</v>
      </c>
      <c r="CW95" s="11">
        <f>IF(CW$2=$A95,0,IF(HLOOKUP(CW$2,Recipes!$H:$GI,'Production Calculator'!$A95+2,FALSE)=0,0,HLOOKUP(CW$2,Recipes!$H:$GI,'Production Calculator'!$A95+2,FALSE)*$AK95))+IF($AO95=CW$3,$AM95/VLOOKUP($AO95,Data!$A$50:$B$56,2,FALSE),0)</f>
        <v>0</v>
      </c>
      <c r="CX95" s="11">
        <f>IF(CX$2=$A95,0,IF(HLOOKUP(CX$2,Recipes!$H:$GI,'Production Calculator'!$A95+2,FALSE)=0,0,HLOOKUP(CX$2,Recipes!$H:$GI,'Production Calculator'!$A95+2,FALSE)*$AK95))+IF($AO95=CX$3,$AM95/VLOOKUP($AO95,Data!$A$50:$B$56,2,FALSE),0)</f>
        <v>0</v>
      </c>
      <c r="CY95" s="11">
        <f>IF(CY$2=$A95,0,IF(HLOOKUP(CY$2,Recipes!$H:$GI,'Production Calculator'!$A95+2,FALSE)=0,0,HLOOKUP(CY$2,Recipes!$H:$GI,'Production Calculator'!$A95+2,FALSE)*$AK95))+IF($AO95=CY$3,$AM95/VLOOKUP($AO95,Data!$A$50:$B$56,2,FALSE),0)</f>
        <v>0</v>
      </c>
      <c r="CZ95" s="11">
        <f>IF(CZ$2=$A95,0,IF(HLOOKUP(CZ$2,Recipes!$H:$GI,'Production Calculator'!$A95+2,FALSE)=0,0,HLOOKUP(CZ$2,Recipes!$H:$GI,'Production Calculator'!$A95+2,FALSE)*$AK95))+IF($AO95=CZ$3,$AM95/VLOOKUP($AO95,Data!$A$50:$B$56,2,FALSE),0)</f>
        <v>0</v>
      </c>
      <c r="DA95" s="11">
        <f>IF(DA$2=$A95,0,IF(HLOOKUP(DA$2,Recipes!$H:$GI,'Production Calculator'!$A95+2,FALSE)=0,0,HLOOKUP(DA$2,Recipes!$H:$GI,'Production Calculator'!$A95+2,FALSE)*$AK95))+IF($AO95=DA$3,$AM95/VLOOKUP($AO95,Data!$A$50:$B$56,2,FALSE),0)</f>
        <v>0</v>
      </c>
      <c r="DB95" s="11">
        <f>IF(DB$2=$A95,0,IF(HLOOKUP(DB$2,Recipes!$H:$GI,'Production Calculator'!$A95+2,FALSE)=0,0,HLOOKUP(DB$2,Recipes!$H:$GI,'Production Calculator'!$A95+2,FALSE)*$AK95))+IF($AO95=DB$3,$AM95/VLOOKUP($AO95,Data!$A$50:$B$56,2,FALSE),0)</f>
        <v>0</v>
      </c>
      <c r="DC95" s="11">
        <f>IF(DC$2=$A95,0,IF(HLOOKUP(DC$2,Recipes!$H:$GI,'Production Calculator'!$A95+2,FALSE)=0,0,HLOOKUP(DC$2,Recipes!$H:$GI,'Production Calculator'!$A95+2,FALSE)*$AK95))+IF($AO95=DC$3,$AM95/VLOOKUP($AO95,Data!$A$50:$B$56,2,FALSE),0)</f>
        <v>0</v>
      </c>
      <c r="DD95" s="11">
        <f>IF(DD$2=$A95,0,IF(HLOOKUP(DD$2,Recipes!$H:$GI,'Production Calculator'!$A95+2,FALSE)=0,0,HLOOKUP(DD$2,Recipes!$H:$GI,'Production Calculator'!$A95+2,FALSE)*$AK95))+IF($AO95=DD$3,$AM95/VLOOKUP($AO95,Data!$A$50:$B$56,2,FALSE),0)</f>
        <v>0</v>
      </c>
      <c r="DE95" s="11">
        <f>IF(DE$2=$A95,0,IF(HLOOKUP(DE$2,Recipes!$H:$GI,'Production Calculator'!$A95+2,FALSE)=0,0,HLOOKUP(DE$2,Recipes!$H:$GI,'Production Calculator'!$A95+2,FALSE)*$AK95))+IF($AO95=DE$3,$AM95/VLOOKUP($AO95,Data!$A$50:$B$56,2,FALSE),0)</f>
        <v>0</v>
      </c>
      <c r="DF95" s="11">
        <f>IF(DF$2=$A95,0,IF(HLOOKUP(DF$2,Recipes!$H:$GI,'Production Calculator'!$A95+2,FALSE)=0,0,HLOOKUP(DF$2,Recipes!$H:$GI,'Production Calculator'!$A95+2,FALSE)*$AK95))+IF($AO95=DF$3,$AM95/VLOOKUP($AO95,Data!$A$50:$B$56,2,FALSE),0)</f>
        <v>0</v>
      </c>
      <c r="DG95" s="11">
        <f>IF(DG$2=$A95,0,IF(HLOOKUP(DG$2,Recipes!$H:$GI,'Production Calculator'!$A95+2,FALSE)=0,0,HLOOKUP(DG$2,Recipes!$H:$GI,'Production Calculator'!$A95+2,FALSE)*$AK95))+IF($AO95=DG$3,$AM95/VLOOKUP($AO95,Data!$A$50:$B$56,2,FALSE),0)</f>
        <v>0</v>
      </c>
      <c r="DH95" s="11">
        <f>IF(DH$2=$A95,0,IF(HLOOKUP(DH$2,Recipes!$H:$GI,'Production Calculator'!$A95+2,FALSE)=0,0,HLOOKUP(DH$2,Recipes!$H:$GI,'Production Calculator'!$A95+2,FALSE)*$AK95))+IF($AO95=DH$3,$AM95/VLOOKUP($AO95,Data!$A$50:$B$56,2,FALSE),0)</f>
        <v>0</v>
      </c>
      <c r="DI95" s="11">
        <f>IF(DI$2=$A95,0,IF(HLOOKUP(DI$2,Recipes!$H:$GI,'Production Calculator'!$A95+2,FALSE)=0,0,HLOOKUP(DI$2,Recipes!$H:$GI,'Production Calculator'!$A95+2,FALSE)*$AK95))+IF($AO95=DI$3,$AM95/VLOOKUP($AO95,Data!$A$50:$B$56,2,FALSE),0)</f>
        <v>0</v>
      </c>
      <c r="DJ95" s="11">
        <f>IF(DJ$2=$A95,0,IF(HLOOKUP(DJ$2,Recipes!$H:$GI,'Production Calculator'!$A95+2,FALSE)=0,0,HLOOKUP(DJ$2,Recipes!$H:$GI,'Production Calculator'!$A95+2,FALSE)*$AK95))+IF($AO95=DJ$3,$AM95/VLOOKUP($AO95,Data!$A$50:$B$56,2,FALSE),0)</f>
        <v>0</v>
      </c>
      <c r="DK95" s="11">
        <f>IF(DK$2=$A95,0,IF(HLOOKUP(DK$2,Recipes!$H:$GI,'Production Calculator'!$A95+2,FALSE)=0,0,HLOOKUP(DK$2,Recipes!$H:$GI,'Production Calculator'!$A95+2,FALSE)*$AK95))+IF($AO95=DK$3,$AM95/VLOOKUP($AO95,Data!$A$50:$B$56,2,FALSE),0)</f>
        <v>0</v>
      </c>
      <c r="DL95" s="11">
        <f>IF(DL$2=$A95,0,IF(HLOOKUP(DL$2,Recipes!$H:$GI,'Production Calculator'!$A95+2,FALSE)=0,0,HLOOKUP(DL$2,Recipes!$H:$GI,'Production Calculator'!$A95+2,FALSE)*$AK95))+IF($AO95=DL$3,$AM95/VLOOKUP($AO95,Data!$A$50:$B$56,2,FALSE),0)</f>
        <v>0</v>
      </c>
      <c r="DM95" s="11">
        <f>IF(DM$2=$A95,0,IF(HLOOKUP(DM$2,Recipes!$H:$GI,'Production Calculator'!$A95+2,FALSE)=0,0,HLOOKUP(DM$2,Recipes!$H:$GI,'Production Calculator'!$A95+2,FALSE)*$AK95))+IF($AO95=DM$3,$AM95/VLOOKUP($AO95,Data!$A$50:$B$56,2,FALSE),0)</f>
        <v>0</v>
      </c>
      <c r="DN95" s="11">
        <f>IF(DN$2=$A95,0,IF(HLOOKUP(DN$2,Recipes!$H:$GI,'Production Calculator'!$A95+2,FALSE)=0,0,HLOOKUP(DN$2,Recipes!$H:$GI,'Production Calculator'!$A95+2,FALSE)*$AK95))+IF($AO95=DN$3,$AM95/VLOOKUP($AO95,Data!$A$50:$B$56,2,FALSE),0)</f>
        <v>0</v>
      </c>
      <c r="DO95" s="11">
        <f>IF(DO$2=$A95,0,IF(HLOOKUP(DO$2,Recipes!$H:$GI,'Production Calculator'!$A95+2,FALSE)=0,0,HLOOKUP(DO$2,Recipes!$H:$GI,'Production Calculator'!$A95+2,FALSE)*$AK95))+IF($AO95=DO$3,$AM95/VLOOKUP($AO95,Data!$A$50:$B$56,2,FALSE),0)</f>
        <v>0</v>
      </c>
      <c r="DP95" s="11">
        <f>IF(DP$2=$A95,0,IF(HLOOKUP(DP$2,Recipes!$H:$GI,'Production Calculator'!$A95+2,FALSE)=0,0,HLOOKUP(DP$2,Recipes!$H:$GI,'Production Calculator'!$A95+2,FALSE)*$AK95))+IF($AO95=DP$3,$AM95/VLOOKUP($AO95,Data!$A$50:$B$56,2,FALSE),0)</f>
        <v>0</v>
      </c>
      <c r="DQ95" s="11">
        <f>IF(DQ$2=$A95,0,IF(HLOOKUP(DQ$2,Recipes!$H:$GI,'Production Calculator'!$A95+2,FALSE)=0,0,HLOOKUP(DQ$2,Recipes!$H:$GI,'Production Calculator'!$A95+2,FALSE)*$AK95))+IF($AO95=DQ$3,$AM95/VLOOKUP($AO95,Data!$A$50:$B$56,2,FALSE),0)</f>
        <v>0</v>
      </c>
      <c r="DR95" s="11">
        <f>IF(DR$2=$A95,0,IF(HLOOKUP(DR$2,Recipes!$H:$GI,'Production Calculator'!$A95+2,FALSE)=0,0,HLOOKUP(DR$2,Recipes!$H:$GI,'Production Calculator'!$A95+2,FALSE)*$AK95))+IF($AO95=DR$3,$AM95/VLOOKUP($AO95,Data!$A$50:$B$56,2,FALSE),0)</f>
        <v>0</v>
      </c>
      <c r="DS95" s="11">
        <f>IF(DS$2=$A95,0,IF(HLOOKUP(DS$2,Recipes!$H:$GI,'Production Calculator'!$A95+2,FALSE)=0,0,HLOOKUP(DS$2,Recipes!$H:$GI,'Production Calculator'!$A95+2,FALSE)*$AK95))+IF($AO95=DS$3,$AM95/VLOOKUP($AO95,Data!$A$50:$B$56,2,FALSE),0)</f>
        <v>0</v>
      </c>
      <c r="DT95" s="11">
        <f>IF(DT$2=$A95,0,IF(HLOOKUP(DT$2,Recipes!$H:$GI,'Production Calculator'!$A95+2,FALSE)=0,0,HLOOKUP(DT$2,Recipes!$H:$GI,'Production Calculator'!$A95+2,FALSE)*$AK95))+IF($AO95=DT$3,$AM95/VLOOKUP($AO95,Data!$A$50:$B$56,2,FALSE),0)</f>
        <v>0</v>
      </c>
      <c r="DU95" s="11">
        <f>IF(DU$2=$A95,0,IF(HLOOKUP(DU$2,Recipes!$H:$GI,'Production Calculator'!$A95+2,FALSE)=0,0,HLOOKUP(DU$2,Recipes!$H:$GI,'Production Calculator'!$A95+2,FALSE)*$AK95))+IF($AO95=DU$3,$AM95/VLOOKUP($AO95,Data!$A$50:$B$56,2,FALSE),0)</f>
        <v>0</v>
      </c>
      <c r="DV95" s="11">
        <f>IF(DV$2=$A95,0,IF(HLOOKUP(DV$2,Recipes!$H:$GI,'Production Calculator'!$A95+2,FALSE)=0,0,HLOOKUP(DV$2,Recipes!$H:$GI,'Production Calculator'!$A95+2,FALSE)*$AK95))+IF($AO95=DV$3,$AM95/VLOOKUP($AO95,Data!$A$50:$B$56,2,FALSE),0)</f>
        <v>0</v>
      </c>
      <c r="DW95" s="11">
        <f>IF(DW$2=$A95,0,IF(HLOOKUP(DW$2,Recipes!$H:$GI,'Production Calculator'!$A95+2,FALSE)=0,0,HLOOKUP(DW$2,Recipes!$H:$GI,'Production Calculator'!$A95+2,FALSE)*$AK95))+IF($AO95=DW$3,$AM95/VLOOKUP($AO95,Data!$A$50:$B$56,2,FALSE),0)</f>
        <v>0</v>
      </c>
      <c r="DX95" s="11">
        <f>IF(DX$2=$A95,0,IF(HLOOKUP(DX$2,Recipes!$H:$GI,'Production Calculator'!$A95+2,FALSE)=0,0,HLOOKUP(DX$2,Recipes!$H:$GI,'Production Calculator'!$A95+2,FALSE)*$AK95))+IF($AO95=DX$3,$AM95/VLOOKUP($AO95,Data!$A$50:$B$56,2,FALSE),0)</f>
        <v>0</v>
      </c>
      <c r="DY95" s="11">
        <f>IF(DY$2=$A95,0,IF(HLOOKUP(DY$2,Recipes!$H:$GI,'Production Calculator'!$A95+2,FALSE)=0,0,HLOOKUP(DY$2,Recipes!$H:$GI,'Production Calculator'!$A95+2,FALSE)*$AK95))+IF($AO95=DY$3,$AM95/VLOOKUP($AO95,Data!$A$50:$B$56,2,FALSE),0)</f>
        <v>0</v>
      </c>
      <c r="DZ95" s="11">
        <f>IF(DZ$2=$A95,0,IF(HLOOKUP(DZ$2,Recipes!$H:$GI,'Production Calculator'!$A95+2,FALSE)=0,0,HLOOKUP(DZ$2,Recipes!$H:$GI,'Production Calculator'!$A95+2,FALSE)*$AK95))+IF($AO95=DZ$3,$AM95/VLOOKUP($AO95,Data!$A$50:$B$56,2,FALSE),0)</f>
        <v>0</v>
      </c>
      <c r="EA95" s="11">
        <f>IF(EA$2=$A95,0,IF(HLOOKUP(EA$2,Recipes!$H:$GI,'Production Calculator'!$A95+2,FALSE)=0,0,HLOOKUP(EA$2,Recipes!$H:$GI,'Production Calculator'!$A95+2,FALSE)*$AK95))+IF($AO95=EA$3,$AM95/VLOOKUP($AO95,Data!$A$50:$B$56,2,FALSE),0)</f>
        <v>0</v>
      </c>
      <c r="EB95" s="11">
        <f>IF(EB$2=$A95,0,IF(HLOOKUP(EB$2,Recipes!$H:$GI,'Production Calculator'!$A95+2,FALSE)=0,0,HLOOKUP(EB$2,Recipes!$H:$GI,'Production Calculator'!$A95+2,FALSE)*$AK95))+IF($AO95=EB$3,$AM95/VLOOKUP($AO95,Data!$A$50:$B$56,2,FALSE),0)</f>
        <v>0</v>
      </c>
      <c r="EC95" s="11">
        <f>IF(EC$2=$A95,0,IF(HLOOKUP(EC$2,Recipes!$H:$GI,'Production Calculator'!$A95+2,FALSE)=0,0,HLOOKUP(EC$2,Recipes!$H:$GI,'Production Calculator'!$A95+2,FALSE)*$AK95))+IF($AO95=EC$3,$AM95/VLOOKUP($AO95,Data!$A$50:$B$56,2,FALSE),0)</f>
        <v>0</v>
      </c>
      <c r="ED95" s="11">
        <f>IF(ED$2=$A95,0,IF(HLOOKUP(ED$2,Recipes!$H:$GI,'Production Calculator'!$A95+2,FALSE)=0,0,HLOOKUP(ED$2,Recipes!$H:$GI,'Production Calculator'!$A95+2,FALSE)*$AK95))+IF($AO95=ED$3,$AM95/VLOOKUP($AO95,Data!$A$50:$B$56,2,FALSE),0)</f>
        <v>0</v>
      </c>
      <c r="EE95" s="11">
        <f>IF(EE$2=$A95,0,IF(HLOOKUP(EE$2,Recipes!$H:$GI,'Production Calculator'!$A95+2,FALSE)=0,0,HLOOKUP(EE$2,Recipes!$H:$GI,'Production Calculator'!$A95+2,FALSE)*$AK95))+IF($AO95=EE$3,$AM95/VLOOKUP($AO95,Data!$A$50:$B$56,2,FALSE),0)</f>
        <v>0</v>
      </c>
      <c r="EF95" s="11">
        <f>IF(EF$2=$A95,0,IF(HLOOKUP(EF$2,Recipes!$H:$GI,'Production Calculator'!$A95+2,FALSE)=0,0,HLOOKUP(EF$2,Recipes!$H:$GI,'Production Calculator'!$A95+2,FALSE)*$AK95))+IF($AO95=EF$3,$AM95/VLOOKUP($AO95,Data!$A$50:$B$56,2,FALSE),0)</f>
        <v>0</v>
      </c>
      <c r="EG95" s="11">
        <f>IF(EG$2=$A95,0,IF(HLOOKUP(EG$2,Recipes!$H:$GI,'Production Calculator'!$A95+2,FALSE)=0,0,HLOOKUP(EG$2,Recipes!$H:$GI,'Production Calculator'!$A95+2,FALSE)*$AK95))+IF($AO95=EG$3,$AM95/VLOOKUP($AO95,Data!$A$50:$B$56,2,FALSE),0)</f>
        <v>0</v>
      </c>
      <c r="EH95" s="11">
        <f>IF(EH$2=$A95,0,IF(HLOOKUP(EH$2,Recipes!$H:$GI,'Production Calculator'!$A95+2,FALSE)=0,0,HLOOKUP(EH$2,Recipes!$H:$GI,'Production Calculator'!$A95+2,FALSE)*$AK95))+IF($AO95=EH$3,$AM95/VLOOKUP($AO95,Data!$A$50:$B$56,2,FALSE),0)</f>
        <v>0</v>
      </c>
      <c r="EI95" s="11">
        <f>IF(EI$2=$A95,0,IF(HLOOKUP(EI$2,Recipes!$H:$GI,'Production Calculator'!$A95+2,FALSE)=0,0,HLOOKUP(EI$2,Recipes!$H:$GI,'Production Calculator'!$A95+2,FALSE)*$AK95))+IF($AO95=EI$3,$AM95/VLOOKUP($AO95,Data!$A$50:$B$56,2,FALSE),0)</f>
        <v>0</v>
      </c>
      <c r="EJ95" s="11">
        <f>IF(EJ$2=$A95,0,IF(HLOOKUP(EJ$2,Recipes!$H:$GI,'Production Calculator'!$A95+2,FALSE)=0,0,HLOOKUP(EJ$2,Recipes!$H:$GI,'Production Calculator'!$A95+2,FALSE)*$AK95))+IF($AO95=EJ$3,$AM95/VLOOKUP($AO95,Data!$A$50:$B$56,2,FALSE),0)</f>
        <v>0</v>
      </c>
      <c r="EK95" s="11">
        <f>IF(EK$2=$A95,0,IF(HLOOKUP(EK$2,Recipes!$H:$GI,'Production Calculator'!$A95+2,FALSE)=0,0,HLOOKUP(EK$2,Recipes!$H:$GI,'Production Calculator'!$A95+2,FALSE)*$AK95))+IF($AO95=EK$3,$AM95/VLOOKUP($AO95,Data!$A$50:$B$56,2,FALSE),0)</f>
        <v>0</v>
      </c>
      <c r="EL95" s="11">
        <f>IF(EL$2=$A95,0,IF(HLOOKUP(EL$2,Recipes!$H:$GI,'Production Calculator'!$A95+2,FALSE)=0,0,HLOOKUP(EL$2,Recipes!$H:$GI,'Production Calculator'!$A95+2,FALSE)*$AK95))+IF($AO95=EL$3,$AM95/VLOOKUP($AO95,Data!$A$50:$B$56,2,FALSE),0)</f>
        <v>0</v>
      </c>
      <c r="EM95" s="11">
        <f>IF(EM$2=$A95,0,IF(HLOOKUP(EM$2,Recipes!$H:$GI,'Production Calculator'!$A95+2,FALSE)=0,0,HLOOKUP(EM$2,Recipes!$H:$GI,'Production Calculator'!$A95+2,FALSE)*$AK95))+IF($AO95=EM$3,$AM95/VLOOKUP($AO95,Data!$A$50:$B$56,2,FALSE),0)</f>
        <v>0</v>
      </c>
      <c r="EN95" s="11">
        <f>IF(EN$2=$A95,0,IF(HLOOKUP(EN$2,Recipes!$H:$GI,'Production Calculator'!$A95+2,FALSE)=0,0,HLOOKUP(EN$2,Recipes!$H:$GI,'Production Calculator'!$A95+2,FALSE)*$AK95))+IF($AO95=EN$3,$AM95/VLOOKUP($AO95,Data!$A$50:$B$56,2,FALSE),0)</f>
        <v>0</v>
      </c>
      <c r="EO95" s="11">
        <f>IF(EO$2=$A95,0,IF(HLOOKUP(EO$2,Recipes!$H:$GI,'Production Calculator'!$A95+2,FALSE)=0,0,HLOOKUP(EO$2,Recipes!$H:$GI,'Production Calculator'!$A95+2,FALSE)*$AK95))+IF($AO95=EO$3,$AM95/VLOOKUP($AO95,Data!$A$50:$B$56,2,FALSE),0)</f>
        <v>0</v>
      </c>
      <c r="EP95" s="11">
        <f>IF(EP$2=$A95,0,IF(HLOOKUP(EP$2,Recipes!$H:$GI,'Production Calculator'!$A95+2,FALSE)=0,0,HLOOKUP(EP$2,Recipes!$H:$GI,'Production Calculator'!$A95+2,FALSE)*$AK95))+IF($AO95=EP$3,$AM95/VLOOKUP($AO95,Data!$A$50:$B$56,2,FALSE),0)</f>
        <v>0</v>
      </c>
      <c r="EQ95" s="11">
        <f>IF(EQ$2=$A95,0,IF(HLOOKUP(EQ$2,Recipes!$H:$GI,'Production Calculator'!$A95+2,FALSE)=0,0,HLOOKUP(EQ$2,Recipes!$H:$GI,'Production Calculator'!$A95+2,FALSE)*$AK95))+IF($AO95=EQ$3,$AM95/VLOOKUP($AO95,Data!$A$50:$B$56,2,FALSE),0)</f>
        <v>0</v>
      </c>
      <c r="ER95" s="11">
        <f>IF(ER$2=$A95,0,IF(HLOOKUP(ER$2,Recipes!$H:$GI,'Production Calculator'!$A95+2,FALSE)=0,0,HLOOKUP(ER$2,Recipes!$H:$GI,'Production Calculator'!$A95+2,FALSE)*$AK95))+IF($AO95=ER$3,$AM95/VLOOKUP($AO95,Data!$A$50:$B$56,2,FALSE),0)</f>
        <v>0</v>
      </c>
      <c r="ES95" s="11">
        <f>IF(ES$2=$A95,0,IF(HLOOKUP(ES$2,Recipes!$H:$GI,'Production Calculator'!$A95+2,FALSE)=0,0,HLOOKUP(ES$2,Recipes!$H:$GI,'Production Calculator'!$A95+2,FALSE)*$AK95))+IF($AO95=ES$3,$AM95/VLOOKUP($AO95,Data!$A$50:$B$56,2,FALSE),0)</f>
        <v>0</v>
      </c>
      <c r="ET95" s="11">
        <f>IF(ET$2=$A95,0,IF(HLOOKUP(ET$2,Recipes!$H:$GI,'Production Calculator'!$A95+2,FALSE)=0,0,HLOOKUP(ET$2,Recipes!$H:$GI,'Production Calculator'!$A95+2,FALSE)*$AK95))+IF($AO95=ET$3,$AM95/VLOOKUP($AO95,Data!$A$50:$B$56,2,FALSE),0)</f>
        <v>0</v>
      </c>
      <c r="EU95" s="11">
        <f>IF(EU$2=$A95,0,IF(HLOOKUP(EU$2,Recipes!$H:$GI,'Production Calculator'!$A95+2,FALSE)=0,0,HLOOKUP(EU$2,Recipes!$H:$GI,'Production Calculator'!$A95+2,FALSE)*$AK95))+IF($AO95=EU$3,$AM95/VLOOKUP($AO95,Data!$A$50:$B$56,2,FALSE),0)</f>
        <v>0</v>
      </c>
      <c r="EV95" s="11">
        <f>IF(EV$2=$A95,0,IF(HLOOKUP(EV$2,Recipes!$H:$GI,'Production Calculator'!$A95+2,FALSE)=0,0,HLOOKUP(EV$2,Recipes!$H:$GI,'Production Calculator'!$A95+2,FALSE)*$AK95))+IF($AO95=EV$3,$AM95/VLOOKUP($AO95,Data!$A$50:$B$56,2,FALSE),0)</f>
        <v>0</v>
      </c>
      <c r="EW95" s="11">
        <f>IF(EW$2=$A95,0,IF(HLOOKUP(EW$2,Recipes!$H:$GI,'Production Calculator'!$A95+2,FALSE)=0,0,HLOOKUP(EW$2,Recipes!$H:$GI,'Production Calculator'!$A95+2,FALSE)*$AK95))+IF($AO95=EW$3,$AM95/VLOOKUP($AO95,Data!$A$50:$B$56,2,FALSE),0)</f>
        <v>0</v>
      </c>
      <c r="EX95" s="11">
        <f>IF(EX$2=$A95,0,IF(HLOOKUP(EX$2,Recipes!$H:$GI,'Production Calculator'!$A95+2,FALSE)=0,0,HLOOKUP(EX$2,Recipes!$H:$GI,'Production Calculator'!$A95+2,FALSE)*$AK95))+IF($AO95=EX$3,$AM95/VLOOKUP($AO95,Data!$A$50:$B$56,2,FALSE),0)</f>
        <v>0</v>
      </c>
      <c r="EY95" s="11">
        <f>IF(EY$2=$A95,0,IF(HLOOKUP(EY$2,Recipes!$H:$GI,'Production Calculator'!$A95+2,FALSE)=0,0,HLOOKUP(EY$2,Recipes!$H:$GI,'Production Calculator'!$A95+2,FALSE)*$AK95))+IF($AO95=EY$3,$AM95/VLOOKUP($AO95,Data!$A$50:$B$56,2,FALSE),0)</f>
        <v>0</v>
      </c>
      <c r="EZ95" s="11">
        <f>IF(EZ$2=$A95,0,IF(HLOOKUP(EZ$2,Recipes!$H:$GI,'Production Calculator'!$A95+2,FALSE)=0,0,HLOOKUP(EZ$2,Recipes!$H:$GI,'Production Calculator'!$A95+2,FALSE)*$AK95))+IF($AO95=EZ$3,$AM95/VLOOKUP($AO95,Data!$A$50:$B$56,2,FALSE),0)</f>
        <v>0</v>
      </c>
      <c r="FA95" s="11">
        <f>IF(FA$2=$A95,0,IF(HLOOKUP(FA$2,Recipes!$H:$GI,'Production Calculator'!$A95+2,FALSE)=0,0,HLOOKUP(FA$2,Recipes!$H:$GI,'Production Calculator'!$A95+2,FALSE)*$AK95))+IF($AO95=FA$3,$AM95/VLOOKUP($AO95,Data!$A$50:$B$56,2,FALSE),0)</f>
        <v>0</v>
      </c>
      <c r="FB95" s="11">
        <f>IF(FB$2=$A95,0,IF(HLOOKUP(FB$2,Recipes!$H:$GI,'Production Calculator'!$A95+2,FALSE)=0,0,HLOOKUP(FB$2,Recipes!$H:$GI,'Production Calculator'!$A95+2,FALSE)*$AK95))+IF($AO95=FB$3,$AM95/VLOOKUP($AO95,Data!$A$50:$B$56,2,FALSE),0)</f>
        <v>0</v>
      </c>
      <c r="FC95" s="11">
        <f>IF(FC$2=$A95,0,IF(HLOOKUP(FC$2,Recipes!$H:$GI,'Production Calculator'!$A95+2,FALSE)=0,0,HLOOKUP(FC$2,Recipes!$H:$GI,'Production Calculator'!$A95+2,FALSE)*$AK95))+IF($AO95=FC$3,$AM95/VLOOKUP($AO95,Data!$A$50:$B$56,2,FALSE),0)</f>
        <v>0</v>
      </c>
      <c r="FD95" s="11">
        <f>IF(FD$2=$A95,0,IF(HLOOKUP(FD$2,Recipes!$H:$GI,'Production Calculator'!$A95+2,FALSE)=0,0,HLOOKUP(FD$2,Recipes!$H:$GI,'Production Calculator'!$A95+2,FALSE)*$AK95))+IF($AO95=FD$3,$AM95/VLOOKUP($AO95,Data!$A$50:$B$56,2,FALSE),0)</f>
        <v>0</v>
      </c>
      <c r="FE95" s="11">
        <f>IF(FE$2=$A95,0,IF(HLOOKUP(FE$2,Recipes!$H:$GI,'Production Calculator'!$A95+2,FALSE)=0,0,HLOOKUP(FE$2,Recipes!$H:$GI,'Production Calculator'!$A95+2,FALSE)*$AK95))+IF($AO95=FE$3,$AM95/VLOOKUP($AO95,Data!$A$50:$B$56,2,FALSE),0)</f>
        <v>0</v>
      </c>
      <c r="FF95" s="11">
        <f>IF(FF$2=$A95,0,IF(HLOOKUP(FF$2,Recipes!$H:$GI,'Production Calculator'!$A95+2,FALSE)=0,0,HLOOKUP(FF$2,Recipes!$H:$GI,'Production Calculator'!$A95+2,FALSE)*$AK95))+IF($AO95=FF$3,$AM95/VLOOKUP($AO95,Data!$A$50:$B$56,2,FALSE),0)</f>
        <v>0</v>
      </c>
      <c r="FG95" s="11">
        <f>IF(FG$2=$A95,0,IF(HLOOKUP(FG$2,Recipes!$H:$GI,'Production Calculator'!$A95+2,FALSE)=0,0,HLOOKUP(FG$2,Recipes!$H:$GI,'Production Calculator'!$A95+2,FALSE)*$AK95))+IF($AO95=FG$3,$AM95/VLOOKUP($AO95,Data!$A$50:$B$56,2,FALSE),0)</f>
        <v>0</v>
      </c>
      <c r="FH95" s="11">
        <f>IF(FH$2=$A95,0,IF(HLOOKUP(FH$2,Recipes!$H:$GI,'Production Calculator'!$A95+2,FALSE)=0,0,HLOOKUP(FH$2,Recipes!$H:$GI,'Production Calculator'!$A95+2,FALSE)*$AK95))+IF($AO95=FH$3,$AM95/VLOOKUP($AO95,Data!$A$50:$B$56,2,FALSE),0)</f>
        <v>0</v>
      </c>
      <c r="FI95" s="11">
        <f>IF(FI$2=$A95,0,IF(HLOOKUP(FI$2,Recipes!$H:$GI,'Production Calculator'!$A95+2,FALSE)=0,0,HLOOKUP(FI$2,Recipes!$H:$GI,'Production Calculator'!$A95+2,FALSE)*$AK95))+IF($AO95=FI$3,$AM95/VLOOKUP($AO95,Data!$A$50:$B$56,2,FALSE),0)</f>
        <v>0</v>
      </c>
      <c r="FJ95" s="11">
        <f>IF(FJ$2=$A95,0,IF(HLOOKUP(FJ$2,Recipes!$H:$GI,'Production Calculator'!$A95+2,FALSE)=0,0,HLOOKUP(FJ$2,Recipes!$H:$GI,'Production Calculator'!$A95+2,FALSE)*$AK95))+IF($AO95=FJ$3,$AM95/VLOOKUP($AO95,Data!$A$50:$B$56,2,FALSE),0)</f>
        <v>0</v>
      </c>
      <c r="FK95" s="11">
        <f>IF(FK$2=$A95,0,IF(HLOOKUP(FK$2,Recipes!$H:$GI,'Production Calculator'!$A95+2,FALSE)=0,0,HLOOKUP(FK$2,Recipes!$H:$GI,'Production Calculator'!$A95+2,FALSE)*$AK95))+IF($AO95=FK$3,$AM95/VLOOKUP($AO95,Data!$A$50:$B$56,2,FALSE),0)</f>
        <v>0</v>
      </c>
      <c r="FL95" s="11">
        <f>IF(FL$2=$A95,0,IF(HLOOKUP(FL$2,Recipes!$H:$GI,'Production Calculator'!$A95+2,FALSE)=0,0,HLOOKUP(FL$2,Recipes!$H:$GI,'Production Calculator'!$A95+2,FALSE)*$AK95))+IF($AO95=FL$3,$AM95/VLOOKUP($AO95,Data!$A$50:$B$56,2,FALSE),0)</f>
        <v>0</v>
      </c>
      <c r="FM95" s="11">
        <f>IF(FM$2=$A95,0,IF(HLOOKUP(FM$2,Recipes!$H:$GI,'Production Calculator'!$A95+2,FALSE)=0,0,HLOOKUP(FM$2,Recipes!$H:$GI,'Production Calculator'!$A95+2,FALSE)*$AK95))+IF($AO95=FM$3,$AM95/VLOOKUP($AO95,Data!$A$50:$B$56,2,FALSE),0)</f>
        <v>0</v>
      </c>
      <c r="FN95" s="11">
        <f>IF(FN$2=$A95,0,IF(HLOOKUP(FN$2,Recipes!$H:$GI,'Production Calculator'!$A95+2,FALSE)=0,0,HLOOKUP(FN$2,Recipes!$H:$GI,'Production Calculator'!$A95+2,FALSE)*$AK95))+IF($AO95=FN$3,$AM95/VLOOKUP($AO95,Data!$A$50:$B$56,2,FALSE),0)</f>
        <v>0</v>
      </c>
      <c r="FO95" s="11">
        <f>IF(FO$2=$A95,0,IF(HLOOKUP(FO$2,Recipes!$H:$GI,'Production Calculator'!$A95+2,FALSE)=0,0,HLOOKUP(FO$2,Recipes!$H:$GI,'Production Calculator'!$A95+2,FALSE)*$AK95))+IF($AO95=FO$3,$AM95/VLOOKUP($AO95,Data!$A$50:$B$56,2,FALSE),0)</f>
        <v>0</v>
      </c>
      <c r="FP95" s="11">
        <f>IF(FP$2=$A95,0,IF(HLOOKUP(FP$2,Recipes!$H:$GI,'Production Calculator'!$A95+2,FALSE)=0,0,HLOOKUP(FP$2,Recipes!$H:$GI,'Production Calculator'!$A95+2,FALSE)*$AK95))+IF($AO95=FP$3,$AM95/VLOOKUP($AO95,Data!$A$50:$B$56,2,FALSE),0)</f>
        <v>0</v>
      </c>
      <c r="FQ95" s="11">
        <f>IF(FQ$2=$A95,0,IF(HLOOKUP(FQ$2,Recipes!$H:$GI,'Production Calculator'!$A95+2,FALSE)=0,0,HLOOKUP(FQ$2,Recipes!$H:$GI,'Production Calculator'!$A95+2,FALSE)*$AK95))+IF($AO95=FQ$3,$AM95/VLOOKUP($AO95,Data!$A$50:$B$56,2,FALSE),0)</f>
        <v>0</v>
      </c>
      <c r="FR95" s="11">
        <f>IF(FR$2=$A95,0,IF(HLOOKUP(FR$2,Recipes!$H:$GI,'Production Calculator'!$A95+2,FALSE)=0,0,HLOOKUP(FR$2,Recipes!$H:$GI,'Production Calculator'!$A95+2,FALSE)*$AK95))+IF($AO95=FR$3,$AM95/VLOOKUP($AO95,Data!$A$50:$B$56,2,FALSE),0)</f>
        <v>0</v>
      </c>
      <c r="FS95" s="11">
        <f>IF(FS$2=$A95,0,IF(HLOOKUP(FS$2,Recipes!$H:$GI,'Production Calculator'!$A95+2,FALSE)=0,0,HLOOKUP(FS$2,Recipes!$H:$GI,'Production Calculator'!$A95+2,FALSE)*$AK95))+IF($AO95=FS$3,$AM95/VLOOKUP($AO95,Data!$A$50:$B$56,2,FALSE),0)</f>
        <v>0</v>
      </c>
      <c r="FT95" s="11">
        <f>IF(FT$2=$A95,0,IF(HLOOKUP(FT$2,Recipes!$H:$GI,'Production Calculator'!$A95+2,FALSE)=0,0,HLOOKUP(FT$2,Recipes!$H:$GI,'Production Calculator'!$A95+2,FALSE)*$AK95))+IF($AO95=FT$3,$AM95/VLOOKUP($AO95,Data!$A$50:$B$56,2,FALSE),0)</f>
        <v>0</v>
      </c>
      <c r="FU95" s="11">
        <f>IF(FU$2=$A95,0,IF(HLOOKUP(FU$2,Recipes!$H:$GI,'Production Calculator'!$A95+2,FALSE)=0,0,HLOOKUP(FU$2,Recipes!$H:$GI,'Production Calculator'!$A95+2,FALSE)*$AK95))+IF($AO95=FU$3,$AM95/VLOOKUP($AO95,Data!$A$50:$B$56,2,FALSE),0)</f>
        <v>0</v>
      </c>
      <c r="FV95" s="11">
        <f>IF(FV$2=$A95,0,IF(HLOOKUP(FV$2,Recipes!$H:$GI,'Production Calculator'!$A95+2,FALSE)=0,0,HLOOKUP(FV$2,Recipes!$H:$GI,'Production Calculator'!$A95+2,FALSE)*$AK95))+IF($AO95=FV$3,$AM95/VLOOKUP($AO95,Data!$A$50:$B$56,2,FALSE),0)</f>
        <v>0</v>
      </c>
      <c r="FW95" s="11">
        <f>IF(FW$2=$A95,0,IF(HLOOKUP(FW$2,Recipes!$H:$GI,'Production Calculator'!$A95+2,FALSE)=0,0,HLOOKUP(FW$2,Recipes!$H:$GI,'Production Calculator'!$A95+2,FALSE)*$AK95))+IF($AO95=FW$3,$AM95/VLOOKUP($AO95,Data!$A$50:$B$56,2,FALSE),0)</f>
        <v>0</v>
      </c>
      <c r="FX95" s="11">
        <f>IF(FX$2=$A95,0,IF(HLOOKUP(FX$2,Recipes!$H:$GI,'Production Calculator'!$A95+2,FALSE)=0,0,HLOOKUP(FX$2,Recipes!$H:$GI,'Production Calculator'!$A95+2,FALSE)*$AK95))+IF($AO95=FX$3,$AM95/VLOOKUP($AO95,Data!$A$50:$B$56,2,FALSE),0)</f>
        <v>0</v>
      </c>
      <c r="FY95" s="11">
        <f>IF(FY$2=$A95,0,IF(HLOOKUP(FY$2,Recipes!$H:$GI,'Production Calculator'!$A95+2,FALSE)=0,0,HLOOKUP(FY$2,Recipes!$H:$GI,'Production Calculator'!$A95+2,FALSE)*$AK95))+IF($AO95=FY$3,$AM95/VLOOKUP($AO95,Data!$A$50:$B$56,2,FALSE),0)</f>
        <v>0</v>
      </c>
      <c r="FZ95" s="11">
        <f>IF(FZ$2=$A95,0,IF(HLOOKUP(FZ$2,Recipes!$H:$GI,'Production Calculator'!$A95+2,FALSE)=0,0,HLOOKUP(FZ$2,Recipes!$H:$GI,'Production Calculator'!$A95+2,FALSE)*$AK95))+IF($AO95=FZ$3,$AM95/VLOOKUP($AO95,Data!$A$50:$B$56,2,FALSE),0)</f>
        <v>0</v>
      </c>
      <c r="GA95" s="11">
        <f>IF(GA$2=$A95,0,IF(HLOOKUP(GA$2,Recipes!$H:$GI,'Production Calculator'!$A95+2,FALSE)=0,0,HLOOKUP(GA$2,Recipes!$H:$GI,'Production Calculator'!$A95+2,FALSE)*$AK95))+IF($AO95=GA$3,$AM95/VLOOKUP($AO95,Data!$A$50:$B$56,2,FALSE),0)</f>
        <v>0</v>
      </c>
      <c r="GB95" s="11">
        <f>IF(GB$2=$A95,0,IF(HLOOKUP(GB$2,Recipes!$H:$GI,'Production Calculator'!$A95+2,FALSE)=0,0,HLOOKUP(GB$2,Recipes!$H:$GI,'Production Calculator'!$A95+2,FALSE)*$AK95))+IF($AO95=GB$3,$AM95/VLOOKUP($AO95,Data!$A$50:$B$56,2,FALSE),0)</f>
        <v>0</v>
      </c>
      <c r="GC95" s="11">
        <f>IF(GC$2=$A95,0,IF(HLOOKUP(GC$2,Recipes!$H:$GI,'Production Calculator'!$A95+2,FALSE)=0,0,HLOOKUP(GC$2,Recipes!$H:$GI,'Production Calculator'!$A95+2,FALSE)*$AK95))+IF($AO95=GC$3,$AM95/VLOOKUP($AO95,Data!$A$50:$B$56,2,FALSE),0)</f>
        <v>0</v>
      </c>
      <c r="GD95" s="11">
        <f>IF(GD$2=$A95,0,IF(HLOOKUP(GD$2,Recipes!$H:$GI,'Production Calculator'!$A95+2,FALSE)=0,0,HLOOKUP(GD$2,Recipes!$H:$GI,'Production Calculator'!$A95+2,FALSE)*$AK95))+IF($AO95=GD$3,$AM95/VLOOKUP($AO95,Data!$A$50:$B$56,2,FALSE),0)</f>
        <v>0</v>
      </c>
      <c r="GE95" s="11">
        <f>IF(GE$2=$A95,0,IF(HLOOKUP(GE$2,Recipes!$H:$GI,'Production Calculator'!$A95+2,FALSE)=0,0,HLOOKUP(GE$2,Recipes!$H:$GI,'Production Calculator'!$A95+2,FALSE)*$AK95))+IF($AO95=GE$3,$AM95/VLOOKUP($AO95,Data!$A$50:$B$56,2,FALSE),0)</f>
        <v>0</v>
      </c>
      <c r="GF95" s="11">
        <f>IF(GF$2=$A95,0,IF(HLOOKUP(GF$2,Recipes!$H:$GI,'Production Calculator'!$A95+2,FALSE)=0,0,HLOOKUP(GF$2,Recipes!$H:$GI,'Production Calculator'!$A95+2,FALSE)*$AK95))+IF($AO95=GF$3,$AM95/VLOOKUP($AO95,Data!$A$50:$B$56,2,FALSE),0)</f>
        <v>0</v>
      </c>
      <c r="GG95" s="11">
        <f>IF(GG$2=$A95,0,IF(HLOOKUP(GG$2,Recipes!$H:$GI,'Production Calculator'!$A95+2,FALSE)=0,0,HLOOKUP(GG$2,Recipes!$H:$GI,'Production Calculator'!$A95+2,FALSE)*$AK95))+IF($AO95=GG$3,$AM95/VLOOKUP($AO95,Data!$A$50:$B$56,2,FALSE),0)</f>
        <v>0</v>
      </c>
      <c r="GH95" s="11">
        <f>IF(GH$2=$A95,0,IF(HLOOKUP(GH$2,Recipes!$H:$GI,'Production Calculator'!$A95+2,FALSE)=0,0,HLOOKUP(GH$2,Recipes!$H:$GI,'Production Calculator'!$A95+2,FALSE)*$AK95))+IF($AO95=GH$3,$AM95/VLOOKUP($AO95,Data!$A$50:$B$56,2,FALSE),0)</f>
        <v>0</v>
      </c>
      <c r="GI95" s="11">
        <f>IF(GI$2=$A95,0,IF(HLOOKUP(GI$2,Recipes!$H:$GI,'Production Calculator'!$A95+2,FALSE)=0,0,HLOOKUP(GI$2,Recipes!$H:$GI,'Production Calculator'!$A95+2,FALSE)*$AK95))+IF($AO95=GI$3,$AM95/VLOOKUP($AO95,Data!$A$50:$B$56,2,FALSE),0)</f>
        <v>0</v>
      </c>
      <c r="GJ95" s="11">
        <f>IF(GJ$2=$A95,0,IF(HLOOKUP(GJ$2,Recipes!$H:$GI,'Production Calculator'!$A95+2,FALSE)=0,0,HLOOKUP(GJ$2,Recipes!$H:$GI,'Production Calculator'!$A95+2,FALSE)*$AK95))+IF($AO95=GJ$3,$AM95/VLOOKUP($AO95,Data!$A$50:$B$56,2,FALSE),0)</f>
        <v>0</v>
      </c>
      <c r="GK95" s="11">
        <f>IF(GK$2=$A95,0,IF(HLOOKUP(GK$2,Recipes!$H:$GI,'Production Calculator'!$A95+2,FALSE)=0,0,HLOOKUP(GK$2,Recipes!$H:$GI,'Production Calculator'!$A95+2,FALSE)*$AK95))+IF($AO95=GK$3,$AM95/VLOOKUP($AO95,Data!$A$50:$B$56,2,FALSE),0)</f>
        <v>0</v>
      </c>
      <c r="GL95" s="11">
        <f>IF(GL$2=$A95,0,IF(HLOOKUP(GL$2,Recipes!$H:$GI,'Production Calculator'!$A95+2,FALSE)=0,0,HLOOKUP(GL$2,Recipes!$H:$GI,'Production Calculator'!$A95+2,FALSE)*$AK95))+IF($AO95=GL$3,$AM95/VLOOKUP($AO95,Data!$A$50:$B$56,2,FALSE),0)</f>
        <v>0</v>
      </c>
      <c r="GM95" s="11">
        <f>IF(GM$2=$A95,0,IF(HLOOKUP(GM$2,Recipes!$H:$GI,'Production Calculator'!$A95+2,FALSE)=0,0,HLOOKUP(GM$2,Recipes!$H:$GI,'Production Calculator'!$A95+2,FALSE)*$AK95))+IF($AO95=GM$3,$AM95/VLOOKUP($AO95,Data!$A$50:$B$56,2,FALSE),0)</f>
        <v>0</v>
      </c>
      <c r="GN95" s="11">
        <f>IF(GN$2=$A95,0,IF(HLOOKUP(GN$2,Recipes!$H:$GI,'Production Calculator'!$A95+2,FALSE)=0,0,HLOOKUP(GN$2,Recipes!$H:$GI,'Production Calculator'!$A95+2,FALSE)*$AK95))+IF($AO95=GN$3,$AM95/VLOOKUP($AO95,Data!$A$50:$B$56,2,FALSE),0)</f>
        <v>0</v>
      </c>
      <c r="GO95" s="11">
        <f>IF(GO$2=$A95,0,IF(HLOOKUP(GO$2,Recipes!$H:$GI,'Production Calculator'!$A95+2,FALSE)=0,0,HLOOKUP(GO$2,Recipes!$H:$GI,'Production Calculator'!$A95+2,FALSE)*$AK95))+IF($AO95=GO$3,$AM95/VLOOKUP($AO95,Data!$A$50:$B$56,2,FALSE),0)</f>
        <v>0</v>
      </c>
      <c r="GP95" s="11">
        <f>IF(GP$2=$A95,0,IF(HLOOKUP(GP$2,Recipes!$H:$GI,'Production Calculator'!$A95+2,FALSE)=0,0,HLOOKUP(GP$2,Recipes!$H:$GI,'Production Calculator'!$A95+2,FALSE)*$AK95))+IF($AO95=GP$3,$AM95/VLOOKUP($AO95,Data!$A$50:$B$56,2,FALSE),0)</f>
        <v>0</v>
      </c>
      <c r="GQ95" s="11">
        <f>IF(GQ$2=$A95,0,IF(HLOOKUP(GQ$2,Recipes!$H:$GI,'Production Calculator'!$A95+2,FALSE)=0,0,HLOOKUP(GQ$2,Recipes!$H:$GI,'Production Calculator'!$A95+2,FALSE)*$AK95))+IF($AO95=GQ$3,$AM95/VLOOKUP($AO95,Data!$A$50:$B$56,2,FALSE),0)</f>
        <v>0</v>
      </c>
      <c r="GR95" s="11">
        <f>IF(GR$2=$A95,0,IF(HLOOKUP(GR$2,Recipes!$H:$GI,'Production Calculator'!$A95+2,FALSE)=0,0,HLOOKUP(GR$2,Recipes!$H:$GI,'Production Calculator'!$A95+2,FALSE)*$AK95))+IF($AO95=GR$3,$AM95/VLOOKUP($AO95,Data!$A$50:$B$56,2,FALSE),0)</f>
        <v>0</v>
      </c>
      <c r="GS95" s="11">
        <f>IF(GS$2=$A95,0,IF(HLOOKUP(GS$2,Recipes!$H:$GI,'Production Calculator'!$A95+2,FALSE)=0,0,HLOOKUP(GS$2,Recipes!$H:$GI,'Production Calculator'!$A95+2,FALSE)*$AK95))+IF($AO95=GS$3,$AM95/VLOOKUP($AO95,Data!$A$50:$B$56,2,FALSE),0)</f>
        <v>0</v>
      </c>
      <c r="GT95" s="11">
        <f>IF(GT$2=$A95,0,IF(HLOOKUP(GT$2,Recipes!$H:$GI,'Production Calculator'!$A95+2,FALSE)=0,0,HLOOKUP(GT$2,Recipes!$H:$GI,'Production Calculator'!$A95+2,FALSE)*$AK95))+IF($AO95=GT$3,$AM95/VLOOKUP($AO95,Data!$A$50:$B$56,2,FALSE),0)</f>
        <v>0</v>
      </c>
      <c r="GU95" s="11">
        <f>IF(GU$2=$A95,0,IF(HLOOKUP(GU$2,Recipes!$H:$GI,'Production Calculator'!$A95+2,FALSE)=0,0,HLOOKUP(GU$2,Recipes!$H:$GI,'Production Calculator'!$A95+2,FALSE)*$AK95))+IF($AO95=GU$3,$AM95/VLOOKUP($AO95,Data!$A$50:$B$56,2,FALSE),0)</f>
        <v>0</v>
      </c>
      <c r="GV95" s="11">
        <f>IF(GV$2=$A95,0,IF(HLOOKUP(GV$2,Recipes!$H:$GI,'Production Calculator'!$A95+2,FALSE)=0,0,HLOOKUP(GV$2,Recipes!$H:$GI,'Production Calculator'!$A95+2,FALSE)*$AK95))+IF($AO95=GV$3,$AM95/VLOOKUP($AO95,Data!$A$50:$B$56,2,FALSE),0)</f>
        <v>0</v>
      </c>
      <c r="GW95" s="11">
        <f>IF(GW$2=$A95,0,IF(HLOOKUP(GW$2,Recipes!$H:$GI,'Production Calculator'!$A95+2,FALSE)=0,0,HLOOKUP(GW$2,Recipes!$H:$GI,'Production Calculator'!$A95+2,FALSE)*$AK95))+IF($AO95=GW$3,$AM95/VLOOKUP($AO95,Data!$A$50:$B$56,2,FALSE),0)</f>
        <v>0</v>
      </c>
      <c r="GX95" s="11">
        <f>IF(GX$2=$A95,0,IF(HLOOKUP(GX$2,Recipes!$H:$GI,'Production Calculator'!$A95+2,FALSE)=0,0,HLOOKUP(GX$2,Recipes!$H:$GI,'Production Calculator'!$A95+2,FALSE)*$AK95))+IF($AO95=GX$3,$AM95/VLOOKUP($AO95,Data!$A$50:$B$56,2,FALSE),0)</f>
        <v>0</v>
      </c>
      <c r="GY95" s="11">
        <f>IF(GY$2=$A95,0,IF(HLOOKUP(GY$2,Recipes!$H:$GI,'Production Calculator'!$A95+2,FALSE)=0,0,HLOOKUP(GY$2,Recipes!$H:$GI,'Production Calculator'!$A95+2,FALSE)*$AK95))+IF($AO95=GY$3,$AM95/VLOOKUP($AO95,Data!$A$50:$B$56,2,FALSE),0)</f>
        <v>0</v>
      </c>
      <c r="GZ95" s="11">
        <f>IF(GZ$2=$A95,0,IF(HLOOKUP(GZ$2,Recipes!$H:$GI,'Production Calculator'!$A95+2,FALSE)=0,0,HLOOKUP(GZ$2,Recipes!$H:$GI,'Production Calculator'!$A95+2,FALSE)*$AK95))+IF($AO95=GZ$3,$AM95/VLOOKUP($AO95,Data!$A$50:$B$56,2,FALSE),0)</f>
        <v>0</v>
      </c>
      <c r="HA95" s="11">
        <f>IF(HA$2=$A95,0,IF(HLOOKUP(HA$2,Recipes!$H:$GI,'Production Calculator'!$A95+2,FALSE)=0,0,HLOOKUP(HA$2,Recipes!$H:$GI,'Production Calculator'!$A95+2,FALSE)*$AK95))+IF($AO95=HA$3,$AM95/VLOOKUP($AO95,Data!$A$50:$B$56,2,FALSE),0)</f>
        <v>0</v>
      </c>
      <c r="HB95" s="11">
        <f>IF(HB$2=$A95,0,IF(HLOOKUP(HB$2,Recipes!$H:$GI,'Production Calculator'!$A95+2,FALSE)=0,0,HLOOKUP(HB$2,Recipes!$H:$GI,'Production Calculator'!$A95+2,FALSE)*$AK95))+IF($AO95=HB$3,$AM95/VLOOKUP($AO95,Data!$A$50:$B$56,2,FALSE),0)</f>
        <v>0</v>
      </c>
      <c r="HC95" s="11">
        <f>IF(HC$2=$A95,0,IF(HLOOKUP(HC$2,Recipes!$H:$GI,'Production Calculator'!$A95+2,FALSE)=0,0,HLOOKUP(HC$2,Recipes!$H:$GI,'Production Calculator'!$A95+2,FALSE)*$AK95))+IF($AO95=HC$3,$AM95/VLOOKUP($AO95,Data!$A$50:$B$56,2,FALSE),0)</f>
        <v>0</v>
      </c>
      <c r="HD95" s="11">
        <f>IF(HD$2=$A95,0,IF(HLOOKUP(HD$2,Recipes!$H:$GI,'Production Calculator'!$A95+2,FALSE)=0,0,HLOOKUP(HD$2,Recipes!$H:$GI,'Production Calculator'!$A95+2,FALSE)*$AK95))+IF($AO95=HD$3,$AM95/VLOOKUP($AO95,Data!$A$50:$B$56,2,FALSE),0)</f>
        <v>0</v>
      </c>
      <c r="HE95" s="11">
        <f>IF(HE$2=$A95,0,IF(HLOOKUP(HE$2,Recipes!$H:$GI,'Production Calculator'!$A95+2,FALSE)=0,0,HLOOKUP(HE$2,Recipes!$H:$GI,'Production Calculator'!$A95+2,FALSE)*$AK95))+IF($AO95=HE$3,$AM95/VLOOKUP($AO95,Data!$A$50:$B$56,2,FALSE),0)</f>
        <v>0</v>
      </c>
      <c r="HF95" s="11">
        <f>IF(HF$2=$A95,0,IF(HLOOKUP(HF$2,Recipes!$H:$GI,'Production Calculator'!$A95+2,FALSE)=0,0,HLOOKUP(HF$2,Recipes!$H:$GI,'Production Calculator'!$A95+2,FALSE)*$AK95))+IF($AO95=HF$3,$AM95/VLOOKUP($AO95,Data!$A$50:$B$56,2,FALSE),0)</f>
        <v>0</v>
      </c>
      <c r="HG95" s="11">
        <f>IF(HG$2=$A95,0,IF(HLOOKUP(HG$2,Recipes!$H:$GI,'Production Calculator'!$A95+2,FALSE)=0,0,HLOOKUP(HG$2,Recipes!$H:$GI,'Production Calculator'!$A95+2,FALSE)*$AK95))+IF($AO95=HG$3,$AM95/VLOOKUP($AO95,Data!$A$50:$B$56,2,FALSE),0)</f>
        <v>0</v>
      </c>
      <c r="HH95" s="11">
        <f>IF(HH$2=$A95,0,IF(HLOOKUP(HH$2,Recipes!$H:$GI,'Production Calculator'!$A95+2,FALSE)=0,0,HLOOKUP(HH$2,Recipes!$H:$GI,'Production Calculator'!$A95+2,FALSE)*$AK95))+IF($AO95=HH$3,$AM95/VLOOKUP($AO95,Data!$A$50:$B$56,2,FALSE),0)</f>
        <v>0</v>
      </c>
      <c r="HI95" s="11">
        <f>IF(HI$2=$A95,0,IF(HLOOKUP(HI$2,Recipes!$H:$GI,'Production Calculator'!$A95+2,FALSE)=0,0,HLOOKUP(HI$2,Recipes!$H:$GI,'Production Calculator'!$A95+2,FALSE)*$AK95))+IF($AO95=HI$3,$AM95/VLOOKUP($AO95,Data!$A$50:$B$56,2,FALSE),0)</f>
        <v>0</v>
      </c>
      <c r="HJ95" s="11">
        <f>IF(HJ$2=$A95,0,IF(HLOOKUP(HJ$2,Recipes!$H:$GI,'Production Calculator'!$A95+2,FALSE)=0,0,HLOOKUP(HJ$2,Recipes!$H:$GI,'Production Calculator'!$A95+2,FALSE)*$AK95))+IF($AO95=HJ$3,$AM95/VLOOKUP($AO95,Data!$A$50:$B$56,2,FALSE),0)</f>
        <v>0</v>
      </c>
      <c r="HK95" s="11">
        <f>IF(HK$2=$A95,0,IF(HLOOKUP(HK$2,Recipes!$H:$GI,'Production Calculator'!$A95+2,FALSE)=0,0,HLOOKUP(HK$2,Recipes!$H:$GI,'Production Calculator'!$A95+2,FALSE)*$AK95))+IF($AO95=HK$3,$AM95/VLOOKUP($AO95,Data!$A$50:$B$56,2,FALSE),0)</f>
        <v>0</v>
      </c>
      <c r="HL95" s="11">
        <f>IF(HL$2=$A95,0,IF(HLOOKUP(HL$2,Recipes!$H:$GI,'Production Calculator'!$A95+2,FALSE)=0,0,HLOOKUP(HL$2,Recipes!$H:$GI,'Production Calculator'!$A95+2,FALSE)*$AK95))+IF($AO95=HL$3,$AM95/VLOOKUP($AO95,Data!$A$50:$B$56,2,FALSE),0)</f>
        <v>0</v>
      </c>
      <c r="HM95" s="11">
        <f>IF(HM$2=$A95,0,IF(HLOOKUP(HM$2,Recipes!$H:$GI,'Production Calculator'!$A95+2,FALSE)=0,0,HLOOKUP(HM$2,Recipes!$H:$GI,'Production Calculator'!$A95+2,FALSE)*$AK95))+IF($AO95=HM$3,$AM95/VLOOKUP($AO95,Data!$A$50:$B$56,2,FALSE),0)</f>
        <v>0</v>
      </c>
      <c r="HN95" s="11">
        <f>IF(HN$2=$A95,0,IF(HLOOKUP(HN$2,Recipes!$H:$GI,'Production Calculator'!$A95+2,FALSE)=0,0,HLOOKUP(HN$2,Recipes!$H:$GI,'Production Calculator'!$A95+2,FALSE)*$AK95))+IF($AO95=HN$3,$AM95/VLOOKUP($AO95,Data!$A$50:$B$56,2,FALSE),0)</f>
        <v>0</v>
      </c>
      <c r="HO95" s="11">
        <f>IF(HO$2=$A95,0,IF(HLOOKUP(HO$2,Recipes!$H:$GI,'Production Calculator'!$A95+2,FALSE)=0,0,HLOOKUP(HO$2,Recipes!$H:$GI,'Production Calculator'!$A95+2,FALSE)*$AK95))+IF($AO95=HO$3,$AM95/VLOOKUP($AO95,Data!$A$50:$B$56,2,FALSE),0)</f>
        <v>0</v>
      </c>
      <c r="HP95" s="11">
        <f>IF(HP$2=$A95,0,IF(HLOOKUP(HP$2,Recipes!$H:$GI,'Production Calculator'!$A95+2,FALSE)=0,0,HLOOKUP(HP$2,Recipes!$H:$GI,'Production Calculator'!$A95+2,FALSE)*$AK95))+IF($AO95=HP$3,$AM95/VLOOKUP($AO95,Data!$A$50:$B$56,2,FALSE),0)</f>
        <v>0</v>
      </c>
      <c r="HQ95" s="11">
        <f>IF(HQ$2=$A95,0,IF(HLOOKUP(HQ$2,Recipes!$H:$GI,'Production Calculator'!$A95+2,FALSE)=0,0,HLOOKUP(HQ$2,Recipes!$H:$GI,'Production Calculator'!$A95+2,FALSE)*$AK95))+IF($AO95=HQ$3,$AM95/VLOOKUP($AO95,Data!$A$50:$B$56,2,FALSE),0)</f>
        <v>0</v>
      </c>
      <c r="HR95" s="11">
        <f>IF(HR$2=$A95,0,IF(HLOOKUP(HR$2,Recipes!$H:$GI,'Production Calculator'!$A95+2,FALSE)=0,0,HLOOKUP(HR$2,Recipes!$H:$GI,'Production Calculator'!$A95+2,FALSE)*$AK95))+IF($AO95=HR$3,$AM95/VLOOKUP($AO95,Data!$A$50:$B$56,2,FALSE),0)</f>
        <v>0</v>
      </c>
      <c r="HS95" s="121"/>
    </row>
    <row r="96" spans="1:227" x14ac:dyDescent="0.45">
      <c r="A96">
        <v>73</v>
      </c>
      <c r="B96" s="107" t="str">
        <f>VLOOKUP(A96,Recipes!A:B,2)</f>
        <v>Fast transport belt</v>
      </c>
      <c r="C96" s="128">
        <v>0</v>
      </c>
      <c r="D96" s="108">
        <f t="shared" si="191"/>
        <v>0</v>
      </c>
      <c r="E96" s="127" t="s">
        <v>1</v>
      </c>
      <c r="F96" s="109">
        <f>VLOOKUP(A96,Recipes!$A$3:$G$186,6,FALSE)</f>
        <v>2</v>
      </c>
      <c r="G96" s="109">
        <f>VLOOKUP(A96,Recipes!$A$3:$G$186,7,FALSE)</f>
        <v>0</v>
      </c>
      <c r="H96" s="110">
        <f t="shared" si="167"/>
        <v>0</v>
      </c>
      <c r="I96" s="109">
        <f>VLOOKUP(E96,Data!$A$2:$C$26,3, FALSE)</f>
        <v>4</v>
      </c>
      <c r="J96" s="108">
        <v>0</v>
      </c>
      <c r="K96" s="108">
        <v>0</v>
      </c>
      <c r="L96" s="108">
        <v>0</v>
      </c>
      <c r="M96" s="150">
        <v>0</v>
      </c>
      <c r="N96" s="150">
        <v>0</v>
      </c>
      <c r="O96" s="150">
        <v>0</v>
      </c>
      <c r="P96" s="151">
        <v>0</v>
      </c>
      <c r="Q96" s="151">
        <v>0</v>
      </c>
      <c r="R96" s="151">
        <v>0</v>
      </c>
      <c r="S96">
        <f t="shared" si="182"/>
        <v>0</v>
      </c>
      <c r="T96">
        <f t="shared" si="183"/>
        <v>0</v>
      </c>
      <c r="U96">
        <f t="shared" si="184"/>
        <v>0</v>
      </c>
      <c r="V96">
        <f t="shared" si="185"/>
        <v>0</v>
      </c>
      <c r="W96">
        <f t="shared" si="186"/>
        <v>0</v>
      </c>
      <c r="X96">
        <f t="shared" si="187"/>
        <v>0</v>
      </c>
      <c r="Y96">
        <f t="shared" si="188"/>
        <v>0</v>
      </c>
      <c r="Z96">
        <f t="shared" si="189"/>
        <v>0</v>
      </c>
      <c r="AA96">
        <f t="shared" si="190"/>
        <v>0</v>
      </c>
      <c r="AB96" s="111">
        <f>VLOOKUP($A96,Recipes!$A:$G,4)</f>
        <v>0.5</v>
      </c>
      <c r="AC96" s="111">
        <f>VLOOKUP($A96,Recipes!$A:$G,5)</f>
        <v>1</v>
      </c>
      <c r="AD96" s="111">
        <f t="shared" si="177"/>
        <v>2</v>
      </c>
      <c r="AE96" s="111">
        <f>VLOOKUP(E96,Data!$A$2:$F$26,5,FALSE)</f>
        <v>0</v>
      </c>
      <c r="AF96" s="111">
        <f>VLOOKUP(E96,Data!$A$2:$F$26,4,FALSE)</f>
        <v>210</v>
      </c>
      <c r="AG96" s="111">
        <f>VLOOKUP(E96,Data!$A$2:$B$26,2, FALSE)</f>
        <v>1.25</v>
      </c>
      <c r="AH96" s="111">
        <f>1+VLOOKUP($J$3,Data!$A$40:$D$48,2,FALSE)*$J96+VLOOKUP($K$3,Data!$A$40:$D$48,2,FALSE)*$K96+VLOOKUP($L$3,Data!$A$40:$D$48,2,FALSE)*$L96+VLOOKUP($M$3,Data!$A$40:$D$48,2,FALSE)*$M96+VLOOKUP($N$3,Data!$A$40:$D$48,2,FALSE)*$N96+VLOOKUP($O$3,Data!$A$40:$D$48,2,FALSE)*$O96+VLOOKUP($P$3,Data!$A$40:$D$48,2,FALSE)*$P96+VLOOKUP($Q$3,Data!$A$40:$D$48,2,FALSE)*$Q96+VLOOKUP($R$3,Data!$A$40:$D$48,2,FALSE)*$R96</f>
        <v>1</v>
      </c>
      <c r="AI96" s="111">
        <f>MAX(1+VLOOKUP($J$3,Data!$A$40:$D$48,3,FALSE)*$J96+VLOOKUP($K$3,Data!$A$40:$D$48,3,FALSE)*$K96+VLOOKUP($L$3,Data!$A$40:$D$48,3,FALSE)*$L96+VLOOKUP($M$3,Data!$A$40:$D$48,3,FALSE)*$M96+VLOOKUP($N$3,Data!$A$40:$D$48,3,FALSE)*$N96+VLOOKUP($O$3,Data!$A$40:$D$48,3,FALSE)*$O96+VLOOKUP($P$3,Data!$A$40:$D$48,3,FALSE)*$P96+VLOOKUP($Q$3,Data!$A$40:$D$48,3,FALSE)*$Q96+VLOOKUP($R$3,Data!$A$40:$D$48,3,FALSE)*$R96,0)</f>
        <v>1</v>
      </c>
      <c r="AJ96" s="111">
        <f>MAX(1-(VLOOKUP($J$3,Data!$A$40:$D$48,4,FALSE)*$J96+VLOOKUP($K$3,Data!$A$40:$D$48,4,FALSE)*$K96+VLOOKUP($L$3,Data!$A$40:$D$48,4,FALSE)*$L96+VLOOKUP($M$3,Data!$A$40:$D$48,4,FALSE)*$M96+VLOOKUP($N$3,Data!$A$40:$D$48,4,FALSE)*$N96+VLOOKUP($O$3,Data!$A$40:$D$48,4,FALSE)*$O96+VLOOKUP($P$3,Data!$A$40:$D$48,4,FALSE)*$P96+VLOOKUP($Q$3,Data!$A$40:$D$48,4,FALSE)*$Q96+VLOOKUP($R$3,Data!$A$40:$D$48,4,FALSE)*$R96),0.2)</f>
        <v>1</v>
      </c>
      <c r="AK96" s="112">
        <f t="shared" si="178"/>
        <v>0</v>
      </c>
      <c r="AL96" s="111">
        <f t="shared" si="179"/>
        <v>2.5</v>
      </c>
      <c r="AM96" s="111">
        <f t="shared" si="180"/>
        <v>0</v>
      </c>
      <c r="AN96" s="111">
        <f t="shared" si="181"/>
        <v>0</v>
      </c>
      <c r="AO96" s="131" t="s">
        <v>298</v>
      </c>
      <c r="AP96" s="11"/>
      <c r="AQ96" s="11">
        <f>IF(AQ$2=$A96,0,IF(HLOOKUP(AQ$2,Recipes!$H:$GI,'Production Calculator'!$A96+2,FALSE)=0,0,HLOOKUP(AQ$2,Recipes!$H:$GI,'Production Calculator'!$A96+2,FALSE)*$AK96))+IF($AO96=AQ$3,$AM96/VLOOKUP($AO96,Data!$A$50:$B$56,2,FALSE),0)</f>
        <v>0</v>
      </c>
      <c r="AR96" s="11">
        <f>IF(AR$2=$A96,0,IF(HLOOKUP(AR$2,Recipes!$H:$GI,'Production Calculator'!$A96+2,FALSE)=0,0,HLOOKUP(AR$2,Recipes!$H:$GI,'Production Calculator'!$A96+2,FALSE)*$AK96))+IF($AO96=AR$3,$AM96/VLOOKUP($AO96,Data!$A$50:$B$56,2,FALSE),0)</f>
        <v>0</v>
      </c>
      <c r="AS96" s="11">
        <f>IF(AS$2=$A96,0,IF(HLOOKUP(AS$2,Recipes!$H:$GI,'Production Calculator'!$A96+2,FALSE)=0,0,HLOOKUP(AS$2,Recipes!$H:$GI,'Production Calculator'!$A96+2,FALSE)*$AK96))+IF($AO96=AS$3,$AM96/VLOOKUP($AO96,Data!$A$50:$B$56,2,FALSE),0)</f>
        <v>0</v>
      </c>
      <c r="AT96" s="11">
        <f>IF(AT$2=$A96,0,IF(HLOOKUP(AT$2,Recipes!$H:$GI,'Production Calculator'!$A96+2,FALSE)=0,0,HLOOKUP(AT$2,Recipes!$H:$GI,'Production Calculator'!$A96+2,FALSE)*$AK96))+IF($AO96=AT$3,$AM96/VLOOKUP($AO96,Data!$A$50:$B$56,2,FALSE),0)</f>
        <v>0</v>
      </c>
      <c r="AU96" s="11">
        <f>IF(AU$2=$A96,0,IF(HLOOKUP(AU$2,Recipes!$H:$GI,'Production Calculator'!$A96+2,FALSE)=0,0,HLOOKUP(AU$2,Recipes!$H:$GI,'Production Calculator'!$A96+2,FALSE)*$AK96))+IF($AO96=AU$3,$AM96/VLOOKUP($AO96,Data!$A$50:$B$56,2,FALSE),0)</f>
        <v>0</v>
      </c>
      <c r="AV96" s="11">
        <f>IF(AV$2=$A96,0,IF(HLOOKUP(AV$2,Recipes!$H:$GI,'Production Calculator'!$A96+2,FALSE)=0,0,HLOOKUP(AV$2,Recipes!$H:$GI,'Production Calculator'!$A96+2,FALSE)*$AK96))+IF($AO96=AV$3,$AM96/VLOOKUP($AO96,Data!$A$50:$B$56,2,FALSE),0)</f>
        <v>0</v>
      </c>
      <c r="AW96" s="11">
        <f>IF(AW$2=$A96,0,IF(HLOOKUP(AW$2,Recipes!$H:$GI,'Production Calculator'!$A96+2,FALSE)=0,0,HLOOKUP(AW$2,Recipes!$H:$GI,'Production Calculator'!$A96+2,FALSE)*$AK96))+IF($AO96=AW$3,$AM96/VLOOKUP($AO96,Data!$A$50:$B$56,2,FALSE),0)</f>
        <v>0</v>
      </c>
      <c r="AX96" s="11">
        <f>IF(AX$2=$A96,0,IF(HLOOKUP(AX$2,Recipes!$H:$GI,'Production Calculator'!$A96+2,FALSE)=0,0,HLOOKUP(AX$2,Recipes!$H:$GI,'Production Calculator'!$A96+2,FALSE)*$AK96))+IF($AO96=AX$3,$AM96/VLOOKUP($AO96,Data!$A$50:$B$56,2,FALSE),0)</f>
        <v>0</v>
      </c>
      <c r="AY96" s="11">
        <f>IF(AY$2=$A96,0,IF(HLOOKUP(AY$2,Recipes!$H:$GI,'Production Calculator'!$A96+2,FALSE)=0,0,HLOOKUP(AY$2,Recipes!$H:$GI,'Production Calculator'!$A96+2,FALSE)*$AK96))+IF($AO96=AY$3,$AM96/VLOOKUP($AO96,Data!$A$50:$B$56,2,FALSE),0)</f>
        <v>0</v>
      </c>
      <c r="AZ96" s="11">
        <f>IF(AZ$2=$A96,0,IF(HLOOKUP(AZ$2,Recipes!$H:$GI,'Production Calculator'!$A96+2,FALSE)=0,0,HLOOKUP(AZ$2,Recipes!$H:$GI,'Production Calculator'!$A96+2,FALSE)*$AK96))+IF($AO96=AZ$3,$AM96/VLOOKUP($AO96,Data!$A$50:$B$56,2,FALSE),0)</f>
        <v>0</v>
      </c>
      <c r="BA96" s="11">
        <f>IF(BA$2=$A96,0,IF(HLOOKUP(BA$2,Recipes!$H:$GI,'Production Calculator'!$A96+2,FALSE)=0,0,HLOOKUP(BA$2,Recipes!$H:$GI,'Production Calculator'!$A96+2,FALSE)*$AK96))+IF($AO96=BA$3,$AM96/VLOOKUP($AO96,Data!$A$50:$B$56,2,FALSE),0)</f>
        <v>0</v>
      </c>
      <c r="BB96" s="11">
        <f>IF(BB$2=$A96,0,IF(HLOOKUP(BB$2,Recipes!$H:$GI,'Production Calculator'!$A96+2,FALSE)=0,0,HLOOKUP(BB$2,Recipes!$H:$GI,'Production Calculator'!$A96+2,FALSE)*$AK96))+IF($AO96=BB$3,$AM96/VLOOKUP($AO96,Data!$A$50:$B$56,2,FALSE),0)</f>
        <v>0</v>
      </c>
      <c r="BC96" s="11">
        <f>IF(BC$2=$A96,0,IF(HLOOKUP(BC$2,Recipes!$H:$GI,'Production Calculator'!$A96+2,FALSE)=0,0,HLOOKUP(BC$2,Recipes!$H:$GI,'Production Calculator'!$A96+2,FALSE)*$AK96))+IF($AO96=BC$3,$AM96/VLOOKUP($AO96,Data!$A$50:$B$56,2,FALSE),0)</f>
        <v>0</v>
      </c>
      <c r="BD96" s="11">
        <f>IF(BD$2=$A96,0,IF(HLOOKUP(BD$2,Recipes!$H:$GI,'Production Calculator'!$A96+2,FALSE)=0,0,HLOOKUP(BD$2,Recipes!$H:$GI,'Production Calculator'!$A96+2,FALSE)*$AK96))+IF($AO96=BD$3,$AM96/VLOOKUP($AO96,Data!$A$50:$B$56,2,FALSE),0)</f>
        <v>0</v>
      </c>
      <c r="BE96" s="11">
        <f>IF(BE$2=$A96,0,IF(HLOOKUP(BE$2,Recipes!$H:$GI,'Production Calculator'!$A96+2,FALSE)=0,0,HLOOKUP(BE$2,Recipes!$H:$GI,'Production Calculator'!$A96+2,FALSE)*$AK96))+IF($AO96=BE$3,$AM96/VLOOKUP($AO96,Data!$A$50:$B$56,2,FALSE),0)</f>
        <v>0</v>
      </c>
      <c r="BF96" s="11">
        <f>IF(BF$2=$A96,0,IF(HLOOKUP(BF$2,Recipes!$H:$GI,'Production Calculator'!$A96+2,FALSE)=0,0,HLOOKUP(BF$2,Recipes!$H:$GI,'Production Calculator'!$A96+2,FALSE)*$AK96))+IF($AO96=BF$3,$AM96/VLOOKUP($AO96,Data!$A$50:$B$56,2,FALSE),0)</f>
        <v>0</v>
      </c>
      <c r="BG96" s="11">
        <f>IF(BG$2=$A96,0,IF(HLOOKUP(BG$2,Recipes!$H:$GI,'Production Calculator'!$A96+2,FALSE)=0,0,HLOOKUP(BG$2,Recipes!$H:$GI,'Production Calculator'!$A96+2,FALSE)*$AK96))+IF($AO96=BG$3,$AM96/VLOOKUP($AO96,Data!$A$50:$B$56,2,FALSE),0)</f>
        <v>0</v>
      </c>
      <c r="BH96" s="11">
        <f>IF(BH$2=$A96,0,IF(HLOOKUP(BH$2,Recipes!$H:$GI,'Production Calculator'!$A96+2,FALSE)=0,0,HLOOKUP(BH$2,Recipes!$H:$GI,'Production Calculator'!$A96+2,FALSE)*$AK96))+IF($AO96=BH$3,$AM96/VLOOKUP($AO96,Data!$A$50:$B$56,2,FALSE),0)</f>
        <v>0</v>
      </c>
      <c r="BI96" s="11">
        <f>IF(BI$2=$A96,0,IF(HLOOKUP(BI$2,Recipes!$H:$GI,'Production Calculator'!$A96+2,FALSE)=0,0,HLOOKUP(BI$2,Recipes!$H:$GI,'Production Calculator'!$A96+2,FALSE)*$AK96))+IF($AO96=BI$3,$AM96/VLOOKUP($AO96,Data!$A$50:$B$56,2,FALSE),0)</f>
        <v>0</v>
      </c>
      <c r="BJ96" s="11">
        <f>IF(BJ$2=$A96,0,IF(HLOOKUP(BJ$2,Recipes!$H:$GI,'Production Calculator'!$A96+2,FALSE)=0,0,HLOOKUP(BJ$2,Recipes!$H:$GI,'Production Calculator'!$A96+2,FALSE)*$AK96))+IF($AO96=BJ$3,$AM96/VLOOKUP($AO96,Data!$A$50:$B$56,2,FALSE),0)</f>
        <v>0</v>
      </c>
      <c r="BK96" s="11">
        <f>IF(BK$2=$A96,0,IF(HLOOKUP(BK$2,Recipes!$H:$GI,'Production Calculator'!$A96+2,FALSE)=0,0,HLOOKUP(BK$2,Recipes!$H:$GI,'Production Calculator'!$A96+2,FALSE)*$AK96))+IF($AO96=BK$3,$AM96/VLOOKUP($AO96,Data!$A$50:$B$56,2,FALSE),0)</f>
        <v>0</v>
      </c>
      <c r="BL96" s="11">
        <f>IF(BL$2=$A96,0,IF(HLOOKUP(BL$2,Recipes!$H:$GI,'Production Calculator'!$A96+2,FALSE)=0,0,HLOOKUP(BL$2,Recipes!$H:$GI,'Production Calculator'!$A96+2,FALSE)*$AK96))+IF($AO96=BL$3,$AM96/VLOOKUP($AO96,Data!$A$50:$B$56,2,FALSE),0)</f>
        <v>0</v>
      </c>
      <c r="BM96" s="11">
        <f>IF(BM$2=$A96,0,IF(HLOOKUP(BM$2,Recipes!$H:$GI,'Production Calculator'!$A96+2,FALSE)=0,0,HLOOKUP(BM$2,Recipes!$H:$GI,'Production Calculator'!$A96+2,FALSE)*$AK96))+IF($AO96=BM$3,$AM96/VLOOKUP($AO96,Data!$A$50:$B$56,2,FALSE),0)</f>
        <v>0</v>
      </c>
      <c r="BN96" s="11">
        <f>IF(BN$2=$A96,0,IF(HLOOKUP(BN$2,Recipes!$H:$GI,'Production Calculator'!$A96+2,FALSE)=0,0,HLOOKUP(BN$2,Recipes!$H:$GI,'Production Calculator'!$A96+2,FALSE)*$AK96))+IF($AO96=BN$3,$AM96/VLOOKUP($AO96,Data!$A$50:$B$56,2,FALSE),0)</f>
        <v>0</v>
      </c>
      <c r="BO96" s="11">
        <f>IF(BO$2=$A96,0,IF(HLOOKUP(BO$2,Recipes!$H:$GI,'Production Calculator'!$A96+2,FALSE)=0,0,HLOOKUP(BO$2,Recipes!$H:$GI,'Production Calculator'!$A96+2,FALSE)*$AK96))+IF($AO96=BO$3,$AM96/VLOOKUP($AO96,Data!$A$50:$B$56,2,FALSE),0)</f>
        <v>0</v>
      </c>
      <c r="BP96" s="11">
        <f>IF(BP$2=$A96,0,IF(HLOOKUP(BP$2,Recipes!$H:$GI,'Production Calculator'!$A96+2,FALSE)=0,0,HLOOKUP(BP$2,Recipes!$H:$GI,'Production Calculator'!$A96+2,FALSE)*$AK96))+IF($AO96=BP$3,$AM96/VLOOKUP($AO96,Data!$A$50:$B$56,2,FALSE),0)</f>
        <v>0</v>
      </c>
      <c r="BQ96" s="11">
        <f>IF(BQ$2=$A96,0,IF(HLOOKUP(BQ$2,Recipes!$H:$GI,'Production Calculator'!$A96+2,FALSE)=0,0,HLOOKUP(BQ$2,Recipes!$H:$GI,'Production Calculator'!$A96+2,FALSE)*$AK96))+IF($AO96=BQ$3,$AM96/VLOOKUP($AO96,Data!$A$50:$B$56,2,FALSE),0)</f>
        <v>0</v>
      </c>
      <c r="BR96" s="11">
        <f>IF(BR$2=$A96,0,IF(HLOOKUP(BR$2,Recipes!$H:$GI,'Production Calculator'!$A96+2,FALSE)=0,0,HLOOKUP(BR$2,Recipes!$H:$GI,'Production Calculator'!$A96+2,FALSE)*$AK96))+IF($AO96=BR$3,$AM96/VLOOKUP($AO96,Data!$A$50:$B$56,2,FALSE),0)</f>
        <v>0</v>
      </c>
      <c r="BS96" s="11">
        <f>IF(BS$2=$A96,0,IF(HLOOKUP(BS$2,Recipes!$H:$GI,'Production Calculator'!$A96+2,FALSE)=0,0,HLOOKUP(BS$2,Recipes!$H:$GI,'Production Calculator'!$A96+2,FALSE)*$AK96))+IF($AO96=BS$3,$AM96/VLOOKUP($AO96,Data!$A$50:$B$56,2,FALSE),0)</f>
        <v>0</v>
      </c>
      <c r="BT96" s="11">
        <f>IF(BT$2=$A96,0,IF(HLOOKUP(BT$2,Recipes!$H:$GI,'Production Calculator'!$A96+2,FALSE)=0,0,HLOOKUP(BT$2,Recipes!$H:$GI,'Production Calculator'!$A96+2,FALSE)*$AK96))+IF($AO96=BT$3,$AM96/VLOOKUP($AO96,Data!$A$50:$B$56,2,FALSE),0)</f>
        <v>0</v>
      </c>
      <c r="BU96" s="11">
        <f>IF(BU$2=$A96,0,IF(HLOOKUP(BU$2,Recipes!$H:$GI,'Production Calculator'!$A96+2,FALSE)=0,0,HLOOKUP(BU$2,Recipes!$H:$GI,'Production Calculator'!$A96+2,FALSE)*$AK96))+IF($AO96=BU$3,$AM96/VLOOKUP($AO96,Data!$A$50:$B$56,2,FALSE),0)</f>
        <v>0</v>
      </c>
      <c r="BV96" s="11">
        <f>IF(BV$2=$A96,0,IF(HLOOKUP(BV$2,Recipes!$H:$GI,'Production Calculator'!$A96+2,FALSE)=0,0,HLOOKUP(BV$2,Recipes!$H:$GI,'Production Calculator'!$A96+2,FALSE)*$AK96))+IF($AO96=BV$3,$AM96/VLOOKUP($AO96,Data!$A$50:$B$56,2,FALSE),0)</f>
        <v>0</v>
      </c>
      <c r="BW96" s="11">
        <f>IF(BW$2=$A96,0,IF(HLOOKUP(BW$2,Recipes!$H:$GI,'Production Calculator'!$A96+2,FALSE)=0,0,HLOOKUP(BW$2,Recipes!$H:$GI,'Production Calculator'!$A96+2,FALSE)*$AK96))+IF($AO96=BW$3,$AM96/VLOOKUP($AO96,Data!$A$50:$B$56,2,FALSE),0)</f>
        <v>0</v>
      </c>
      <c r="BX96" s="11">
        <f>IF(BX$2=$A96,0,IF(HLOOKUP(BX$2,Recipes!$H:$GI,'Production Calculator'!$A96+2,FALSE)=0,0,HLOOKUP(BX$2,Recipes!$H:$GI,'Production Calculator'!$A96+2,FALSE)*$AK96))+IF($AO96=BX$3,$AM96/VLOOKUP($AO96,Data!$A$50:$B$56,2,FALSE),0)</f>
        <v>0</v>
      </c>
      <c r="BY96" s="11">
        <f>IF(BY$2=$A96,0,IF(HLOOKUP(BY$2,Recipes!$H:$GI,'Production Calculator'!$A96+2,FALSE)=0,0,HLOOKUP(BY$2,Recipes!$H:$GI,'Production Calculator'!$A96+2,FALSE)*$AK96))+IF($AO96=BY$3,$AM96/VLOOKUP($AO96,Data!$A$50:$B$56,2,FALSE),0)</f>
        <v>0</v>
      </c>
      <c r="BZ96" s="11">
        <f>IF(BZ$2=$A96,0,IF(HLOOKUP(BZ$2,Recipes!$H:$GI,'Production Calculator'!$A96+2,FALSE)=0,0,HLOOKUP(BZ$2,Recipes!$H:$GI,'Production Calculator'!$A96+2,FALSE)*$AK96))+IF($AO96=BZ$3,$AM96/VLOOKUP($AO96,Data!$A$50:$B$56,2,FALSE),0)</f>
        <v>0</v>
      </c>
      <c r="CA96" s="11">
        <f>IF(CA$2=$A96,0,IF(HLOOKUP(CA$2,Recipes!$H:$GI,'Production Calculator'!$A96+2,FALSE)=0,0,HLOOKUP(CA$2,Recipes!$H:$GI,'Production Calculator'!$A96+2,FALSE)*$AK96))+IF($AO96=CA$3,$AM96/VLOOKUP($AO96,Data!$A$50:$B$56,2,FALSE),0)</f>
        <v>0</v>
      </c>
      <c r="CB96" s="11">
        <f>IF(CB$2=$A96,0,IF(HLOOKUP(CB$2,Recipes!$H:$GI,'Production Calculator'!$A96+2,FALSE)=0,0,HLOOKUP(CB$2,Recipes!$H:$GI,'Production Calculator'!$A96+2,FALSE)*$AK96))+IF($AO96=CB$3,$AM96/VLOOKUP($AO96,Data!$A$50:$B$56,2,FALSE),0)</f>
        <v>0</v>
      </c>
      <c r="CC96" s="11">
        <f>IF(CC$2=$A96,0,IF(HLOOKUP(CC$2,Recipes!$H:$GI,'Production Calculator'!$A96+2,FALSE)=0,0,HLOOKUP(CC$2,Recipes!$H:$GI,'Production Calculator'!$A96+2,FALSE)*$AK96))+IF($AO96=CC$3,$AM96/VLOOKUP($AO96,Data!$A$50:$B$56,2,FALSE),0)</f>
        <v>0</v>
      </c>
      <c r="CD96" s="11">
        <f>IF(CD$2=$A96,0,IF(HLOOKUP(CD$2,Recipes!$H:$GI,'Production Calculator'!$A96+2,FALSE)=0,0,HLOOKUP(CD$2,Recipes!$H:$GI,'Production Calculator'!$A96+2,FALSE)*$AK96))+IF($AO96=CD$3,$AM96/VLOOKUP($AO96,Data!$A$50:$B$56,2,FALSE),0)</f>
        <v>0</v>
      </c>
      <c r="CE96" s="11">
        <f>IF(CE$2=$A96,0,IF(HLOOKUP(CE$2,Recipes!$H:$GI,'Production Calculator'!$A96+2,FALSE)=0,0,HLOOKUP(CE$2,Recipes!$H:$GI,'Production Calculator'!$A96+2,FALSE)*$AK96))+IF($AO96=CE$3,$AM96/VLOOKUP($AO96,Data!$A$50:$B$56,2,FALSE),0)</f>
        <v>0</v>
      </c>
      <c r="CF96" s="11">
        <f>IF(CF$2=$A96,0,IF(HLOOKUP(CF$2,Recipes!$H:$GI,'Production Calculator'!$A96+2,FALSE)=0,0,HLOOKUP(CF$2,Recipes!$H:$GI,'Production Calculator'!$A96+2,FALSE)*$AK96))+IF($AO96=CF$3,$AM96/VLOOKUP($AO96,Data!$A$50:$B$56,2,FALSE),0)</f>
        <v>0</v>
      </c>
      <c r="CG96" s="11">
        <f>IF(CG$2=$A96,0,IF(HLOOKUP(CG$2,Recipes!$H:$GI,'Production Calculator'!$A96+2,FALSE)=0,0,HLOOKUP(CG$2,Recipes!$H:$GI,'Production Calculator'!$A96+2,FALSE)*$AK96))+IF($AO96=CG$3,$AM96/VLOOKUP($AO96,Data!$A$50:$B$56,2,FALSE),0)</f>
        <v>0</v>
      </c>
      <c r="CH96" s="11">
        <f>IF(CH$2=$A96,0,IF(HLOOKUP(CH$2,Recipes!$H:$GI,'Production Calculator'!$A96+2,FALSE)=0,0,HLOOKUP(CH$2,Recipes!$H:$GI,'Production Calculator'!$A96+2,FALSE)*$AK96))+IF($AO96=CH$3,$AM96/VLOOKUP($AO96,Data!$A$50:$B$56,2,FALSE),0)</f>
        <v>0</v>
      </c>
      <c r="CI96" s="11">
        <f>IF(CI$2=$A96,0,IF(HLOOKUP(CI$2,Recipes!$H:$GI,'Production Calculator'!$A96+2,FALSE)=0,0,HLOOKUP(CI$2,Recipes!$H:$GI,'Production Calculator'!$A96+2,FALSE)*$AK96))+IF($AO96=CI$3,$AM96/VLOOKUP($AO96,Data!$A$50:$B$56,2,FALSE),0)</f>
        <v>0</v>
      </c>
      <c r="CJ96" s="11">
        <f>IF(CJ$2=$A96,0,IF(HLOOKUP(CJ$2,Recipes!$H:$GI,'Production Calculator'!$A96+2,FALSE)=0,0,HLOOKUP(CJ$2,Recipes!$H:$GI,'Production Calculator'!$A96+2,FALSE)*$AK96))+IF($AO96=CJ$3,$AM96/VLOOKUP($AO96,Data!$A$50:$B$56,2,FALSE),0)</f>
        <v>0</v>
      </c>
      <c r="CK96" s="11">
        <f>IF(CK$2=$A96,0,IF(HLOOKUP(CK$2,Recipes!$H:$GI,'Production Calculator'!$A96+2,FALSE)=0,0,HLOOKUP(CK$2,Recipes!$H:$GI,'Production Calculator'!$A96+2,FALSE)*$AK96))+IF($AO96=CK$3,$AM96/VLOOKUP($AO96,Data!$A$50:$B$56,2,FALSE),0)</f>
        <v>0</v>
      </c>
      <c r="CL96" s="11">
        <f>IF(CL$2=$A96,0,IF(HLOOKUP(CL$2,Recipes!$H:$GI,'Production Calculator'!$A96+2,FALSE)=0,0,HLOOKUP(CL$2,Recipes!$H:$GI,'Production Calculator'!$A96+2,FALSE)*$AK96))+IF($AO96=CL$3,$AM96/VLOOKUP($AO96,Data!$A$50:$B$56,2,FALSE),0)</f>
        <v>0</v>
      </c>
      <c r="CM96" s="11">
        <f>IF(CM$2=$A96,0,IF(HLOOKUP(CM$2,Recipes!$H:$GI,'Production Calculator'!$A96+2,FALSE)=0,0,HLOOKUP(CM$2,Recipes!$H:$GI,'Production Calculator'!$A96+2,FALSE)*$AK96))+IF($AO96=CM$3,$AM96/VLOOKUP($AO96,Data!$A$50:$B$56,2,FALSE),0)</f>
        <v>0</v>
      </c>
      <c r="CN96" s="11">
        <f>IF(CN$2=$A96,0,IF(HLOOKUP(CN$2,Recipes!$H:$GI,'Production Calculator'!$A96+2,FALSE)=0,0,HLOOKUP(CN$2,Recipes!$H:$GI,'Production Calculator'!$A96+2,FALSE)*$AK96))+IF($AO96=CN$3,$AM96/VLOOKUP($AO96,Data!$A$50:$B$56,2,FALSE),0)</f>
        <v>0</v>
      </c>
      <c r="CO96" s="11">
        <f>IF(CO$2=$A96,0,IF(HLOOKUP(CO$2,Recipes!$H:$GI,'Production Calculator'!$A96+2,FALSE)=0,0,HLOOKUP(CO$2,Recipes!$H:$GI,'Production Calculator'!$A96+2,FALSE)*$AK96))+IF($AO96=CO$3,$AM96/VLOOKUP($AO96,Data!$A$50:$B$56,2,FALSE),0)</f>
        <v>0</v>
      </c>
      <c r="CP96" s="11">
        <f>IF(CP$2=$A96,0,IF(HLOOKUP(CP$2,Recipes!$H:$GI,'Production Calculator'!$A96+2,FALSE)=0,0,HLOOKUP(CP$2,Recipes!$H:$GI,'Production Calculator'!$A96+2,FALSE)*$AK96))+IF($AO96=CP$3,$AM96/VLOOKUP($AO96,Data!$A$50:$B$56,2,FALSE),0)</f>
        <v>0</v>
      </c>
      <c r="CQ96" s="11">
        <f>IF(CQ$2=$A96,0,IF(HLOOKUP(CQ$2,Recipes!$H:$GI,'Production Calculator'!$A96+2,FALSE)=0,0,HLOOKUP(CQ$2,Recipes!$H:$GI,'Production Calculator'!$A96+2,FALSE)*$AK96))+IF($AO96=CQ$3,$AM96/VLOOKUP($AO96,Data!$A$50:$B$56,2,FALSE),0)</f>
        <v>0</v>
      </c>
      <c r="CR96" s="11">
        <f>IF(CR$2=$A96,0,IF(HLOOKUP(CR$2,Recipes!$H:$GI,'Production Calculator'!$A96+2,FALSE)=0,0,HLOOKUP(CR$2,Recipes!$H:$GI,'Production Calculator'!$A96+2,FALSE)*$AK96))+IF($AO96=CR$3,$AM96/VLOOKUP($AO96,Data!$A$50:$B$56,2,FALSE),0)</f>
        <v>0</v>
      </c>
      <c r="CS96" s="11">
        <f>IF(CS$2=$A96,0,IF(HLOOKUP(CS$2,Recipes!$H:$GI,'Production Calculator'!$A96+2,FALSE)=0,0,HLOOKUP(CS$2,Recipes!$H:$GI,'Production Calculator'!$A96+2,FALSE)*$AK96))+IF($AO96=CS$3,$AM96/VLOOKUP($AO96,Data!$A$50:$B$56,2,FALSE),0)</f>
        <v>0</v>
      </c>
      <c r="CT96" s="11">
        <f>IF(CT$2=$A96,0,IF(HLOOKUP(CT$2,Recipes!$H:$GI,'Production Calculator'!$A96+2,FALSE)=0,0,HLOOKUP(CT$2,Recipes!$H:$GI,'Production Calculator'!$A96+2,FALSE)*$AK96))+IF($AO96=CT$3,$AM96/VLOOKUP($AO96,Data!$A$50:$B$56,2,FALSE),0)</f>
        <v>0</v>
      </c>
      <c r="CU96" s="11">
        <f>IF(CU$2=$A96,0,IF(HLOOKUP(CU$2,Recipes!$H:$GI,'Production Calculator'!$A96+2,FALSE)=0,0,HLOOKUP(CU$2,Recipes!$H:$GI,'Production Calculator'!$A96+2,FALSE)*$AK96))+IF($AO96=CU$3,$AM96/VLOOKUP($AO96,Data!$A$50:$B$56,2,FALSE),0)</f>
        <v>0</v>
      </c>
      <c r="CV96" s="11">
        <f>IF(CV$2=$A96,0,IF(HLOOKUP(CV$2,Recipes!$H:$GI,'Production Calculator'!$A96+2,FALSE)=0,0,HLOOKUP(CV$2,Recipes!$H:$GI,'Production Calculator'!$A96+2,FALSE)*$AK96))+IF($AO96=CV$3,$AM96/VLOOKUP($AO96,Data!$A$50:$B$56,2,FALSE),0)</f>
        <v>0</v>
      </c>
      <c r="CW96" s="11">
        <f>IF(CW$2=$A96,0,IF(HLOOKUP(CW$2,Recipes!$H:$GI,'Production Calculator'!$A96+2,FALSE)=0,0,HLOOKUP(CW$2,Recipes!$H:$GI,'Production Calculator'!$A96+2,FALSE)*$AK96))+IF($AO96=CW$3,$AM96/VLOOKUP($AO96,Data!$A$50:$B$56,2,FALSE),0)</f>
        <v>0</v>
      </c>
      <c r="CX96" s="11">
        <f>IF(CX$2=$A96,0,IF(HLOOKUP(CX$2,Recipes!$H:$GI,'Production Calculator'!$A96+2,FALSE)=0,0,HLOOKUP(CX$2,Recipes!$H:$GI,'Production Calculator'!$A96+2,FALSE)*$AK96))+IF($AO96=CX$3,$AM96/VLOOKUP($AO96,Data!$A$50:$B$56,2,FALSE),0)</f>
        <v>0</v>
      </c>
      <c r="CY96" s="11">
        <f>IF(CY$2=$A96,0,IF(HLOOKUP(CY$2,Recipes!$H:$GI,'Production Calculator'!$A96+2,FALSE)=0,0,HLOOKUP(CY$2,Recipes!$H:$GI,'Production Calculator'!$A96+2,FALSE)*$AK96))+IF($AO96=CY$3,$AM96/VLOOKUP($AO96,Data!$A$50:$B$56,2,FALSE),0)</f>
        <v>0</v>
      </c>
      <c r="CZ96" s="11">
        <f>IF(CZ$2=$A96,0,IF(HLOOKUP(CZ$2,Recipes!$H:$GI,'Production Calculator'!$A96+2,FALSE)=0,0,HLOOKUP(CZ$2,Recipes!$H:$GI,'Production Calculator'!$A96+2,FALSE)*$AK96))+IF($AO96=CZ$3,$AM96/VLOOKUP($AO96,Data!$A$50:$B$56,2,FALSE),0)</f>
        <v>0</v>
      </c>
      <c r="DA96" s="11">
        <f>IF(DA$2=$A96,0,IF(HLOOKUP(DA$2,Recipes!$H:$GI,'Production Calculator'!$A96+2,FALSE)=0,0,HLOOKUP(DA$2,Recipes!$H:$GI,'Production Calculator'!$A96+2,FALSE)*$AK96))+IF($AO96=DA$3,$AM96/VLOOKUP($AO96,Data!$A$50:$B$56,2,FALSE),0)</f>
        <v>0</v>
      </c>
      <c r="DB96" s="11">
        <f>IF(DB$2=$A96,0,IF(HLOOKUP(DB$2,Recipes!$H:$GI,'Production Calculator'!$A96+2,FALSE)=0,0,HLOOKUP(DB$2,Recipes!$H:$GI,'Production Calculator'!$A96+2,FALSE)*$AK96))+IF($AO96=DB$3,$AM96/VLOOKUP($AO96,Data!$A$50:$B$56,2,FALSE),0)</f>
        <v>0</v>
      </c>
      <c r="DC96" s="11">
        <f>IF(DC$2=$A96,0,IF(HLOOKUP(DC$2,Recipes!$H:$GI,'Production Calculator'!$A96+2,FALSE)=0,0,HLOOKUP(DC$2,Recipes!$H:$GI,'Production Calculator'!$A96+2,FALSE)*$AK96))+IF($AO96=DC$3,$AM96/VLOOKUP($AO96,Data!$A$50:$B$56,2,FALSE),0)</f>
        <v>0</v>
      </c>
      <c r="DD96" s="11">
        <f>IF(DD$2=$A96,0,IF(HLOOKUP(DD$2,Recipes!$H:$GI,'Production Calculator'!$A96+2,FALSE)=0,0,HLOOKUP(DD$2,Recipes!$H:$GI,'Production Calculator'!$A96+2,FALSE)*$AK96))+IF($AO96=DD$3,$AM96/VLOOKUP($AO96,Data!$A$50:$B$56,2,FALSE),0)</f>
        <v>0</v>
      </c>
      <c r="DE96" s="11">
        <f>IF(DE$2=$A96,0,IF(HLOOKUP(DE$2,Recipes!$H:$GI,'Production Calculator'!$A96+2,FALSE)=0,0,HLOOKUP(DE$2,Recipes!$H:$GI,'Production Calculator'!$A96+2,FALSE)*$AK96))+IF($AO96=DE$3,$AM96/VLOOKUP($AO96,Data!$A$50:$B$56,2,FALSE),0)</f>
        <v>0</v>
      </c>
      <c r="DF96" s="11">
        <f>IF(DF$2=$A96,0,IF(HLOOKUP(DF$2,Recipes!$H:$GI,'Production Calculator'!$A96+2,FALSE)=0,0,HLOOKUP(DF$2,Recipes!$H:$GI,'Production Calculator'!$A96+2,FALSE)*$AK96))+IF($AO96=DF$3,$AM96/VLOOKUP($AO96,Data!$A$50:$B$56,2,FALSE),0)</f>
        <v>0</v>
      </c>
      <c r="DG96" s="11">
        <f>IF(DG$2=$A96,0,IF(HLOOKUP(DG$2,Recipes!$H:$GI,'Production Calculator'!$A96+2,FALSE)=0,0,HLOOKUP(DG$2,Recipes!$H:$GI,'Production Calculator'!$A96+2,FALSE)*$AK96))+IF($AO96=DG$3,$AM96/VLOOKUP($AO96,Data!$A$50:$B$56,2,FALSE),0)</f>
        <v>0</v>
      </c>
      <c r="DH96" s="11">
        <f>IF(DH$2=$A96,0,IF(HLOOKUP(DH$2,Recipes!$H:$GI,'Production Calculator'!$A96+2,FALSE)=0,0,HLOOKUP(DH$2,Recipes!$H:$GI,'Production Calculator'!$A96+2,FALSE)*$AK96))+IF($AO96=DH$3,$AM96/VLOOKUP($AO96,Data!$A$50:$B$56,2,FALSE),0)</f>
        <v>0</v>
      </c>
      <c r="DI96" s="11">
        <f>IF(DI$2=$A96,0,IF(HLOOKUP(DI$2,Recipes!$H:$GI,'Production Calculator'!$A96+2,FALSE)=0,0,HLOOKUP(DI$2,Recipes!$H:$GI,'Production Calculator'!$A96+2,FALSE)*$AK96))+IF($AO96=DI$3,$AM96/VLOOKUP($AO96,Data!$A$50:$B$56,2,FALSE),0)</f>
        <v>0</v>
      </c>
      <c r="DJ96" s="11">
        <f>IF(DJ$2=$A96,0,IF(HLOOKUP(DJ$2,Recipes!$H:$GI,'Production Calculator'!$A96+2,FALSE)=0,0,HLOOKUP(DJ$2,Recipes!$H:$GI,'Production Calculator'!$A96+2,FALSE)*$AK96))+IF($AO96=DJ$3,$AM96/VLOOKUP($AO96,Data!$A$50:$B$56,2,FALSE),0)</f>
        <v>0</v>
      </c>
      <c r="DK96" s="11">
        <f>IF(DK$2=$A96,0,IF(HLOOKUP(DK$2,Recipes!$H:$GI,'Production Calculator'!$A96+2,FALSE)=0,0,HLOOKUP(DK$2,Recipes!$H:$GI,'Production Calculator'!$A96+2,FALSE)*$AK96))+IF($AO96=DK$3,$AM96/VLOOKUP($AO96,Data!$A$50:$B$56,2,FALSE),0)</f>
        <v>0</v>
      </c>
      <c r="DL96" s="11">
        <f>IF(DL$2=$A96,0,IF(HLOOKUP(DL$2,Recipes!$H:$GI,'Production Calculator'!$A96+2,FALSE)=0,0,HLOOKUP(DL$2,Recipes!$H:$GI,'Production Calculator'!$A96+2,FALSE)*$AK96))+IF($AO96=DL$3,$AM96/VLOOKUP($AO96,Data!$A$50:$B$56,2,FALSE),0)</f>
        <v>0</v>
      </c>
      <c r="DM96" s="11">
        <f>IF(DM$2=$A96,0,IF(HLOOKUP(DM$2,Recipes!$H:$GI,'Production Calculator'!$A96+2,FALSE)=0,0,HLOOKUP(DM$2,Recipes!$H:$GI,'Production Calculator'!$A96+2,FALSE)*$AK96))+IF($AO96=DM$3,$AM96/VLOOKUP($AO96,Data!$A$50:$B$56,2,FALSE),0)</f>
        <v>0</v>
      </c>
      <c r="DN96" s="11">
        <f>IF(DN$2=$A96,0,IF(HLOOKUP(DN$2,Recipes!$H:$GI,'Production Calculator'!$A96+2,FALSE)=0,0,HLOOKUP(DN$2,Recipes!$H:$GI,'Production Calculator'!$A96+2,FALSE)*$AK96))+IF($AO96=DN$3,$AM96/VLOOKUP($AO96,Data!$A$50:$B$56,2,FALSE),0)</f>
        <v>0</v>
      </c>
      <c r="DO96" s="11">
        <f>IF(DO$2=$A96,0,IF(HLOOKUP(DO$2,Recipes!$H:$GI,'Production Calculator'!$A96+2,FALSE)=0,0,HLOOKUP(DO$2,Recipes!$H:$GI,'Production Calculator'!$A96+2,FALSE)*$AK96))+IF($AO96=DO$3,$AM96/VLOOKUP($AO96,Data!$A$50:$B$56,2,FALSE),0)</f>
        <v>0</v>
      </c>
      <c r="DP96" s="11">
        <f>IF(DP$2=$A96,0,IF(HLOOKUP(DP$2,Recipes!$H:$GI,'Production Calculator'!$A96+2,FALSE)=0,0,HLOOKUP(DP$2,Recipes!$H:$GI,'Production Calculator'!$A96+2,FALSE)*$AK96))+IF($AO96=DP$3,$AM96/VLOOKUP($AO96,Data!$A$50:$B$56,2,FALSE),0)</f>
        <v>0</v>
      </c>
      <c r="DQ96" s="11">
        <f>IF(DQ$2=$A96,0,IF(HLOOKUP(DQ$2,Recipes!$H:$GI,'Production Calculator'!$A96+2,FALSE)=0,0,HLOOKUP(DQ$2,Recipes!$H:$GI,'Production Calculator'!$A96+2,FALSE)*$AK96))+IF($AO96=DQ$3,$AM96/VLOOKUP($AO96,Data!$A$50:$B$56,2,FALSE),0)</f>
        <v>0</v>
      </c>
      <c r="DR96" s="11">
        <f>IF(DR$2=$A96,0,IF(HLOOKUP(DR$2,Recipes!$H:$GI,'Production Calculator'!$A96+2,FALSE)=0,0,HLOOKUP(DR$2,Recipes!$H:$GI,'Production Calculator'!$A96+2,FALSE)*$AK96))+IF($AO96=DR$3,$AM96/VLOOKUP($AO96,Data!$A$50:$B$56,2,FALSE),0)</f>
        <v>0</v>
      </c>
      <c r="DS96" s="11">
        <f>IF(DS$2=$A96,0,IF(HLOOKUP(DS$2,Recipes!$H:$GI,'Production Calculator'!$A96+2,FALSE)=0,0,HLOOKUP(DS$2,Recipes!$H:$GI,'Production Calculator'!$A96+2,FALSE)*$AK96))+IF($AO96=DS$3,$AM96/VLOOKUP($AO96,Data!$A$50:$B$56,2,FALSE),0)</f>
        <v>0</v>
      </c>
      <c r="DT96" s="11">
        <f>IF(DT$2=$A96,0,IF(HLOOKUP(DT$2,Recipes!$H:$GI,'Production Calculator'!$A96+2,FALSE)=0,0,HLOOKUP(DT$2,Recipes!$H:$GI,'Production Calculator'!$A96+2,FALSE)*$AK96))+IF($AO96=DT$3,$AM96/VLOOKUP($AO96,Data!$A$50:$B$56,2,FALSE),0)</f>
        <v>0</v>
      </c>
      <c r="DU96" s="11">
        <f>IF(DU$2=$A96,0,IF(HLOOKUP(DU$2,Recipes!$H:$GI,'Production Calculator'!$A96+2,FALSE)=0,0,HLOOKUP(DU$2,Recipes!$H:$GI,'Production Calculator'!$A96+2,FALSE)*$AK96))+IF($AO96=DU$3,$AM96/VLOOKUP($AO96,Data!$A$50:$B$56,2,FALSE),0)</f>
        <v>0</v>
      </c>
      <c r="DV96" s="11">
        <f>IF(DV$2=$A96,0,IF(HLOOKUP(DV$2,Recipes!$H:$GI,'Production Calculator'!$A96+2,FALSE)=0,0,HLOOKUP(DV$2,Recipes!$H:$GI,'Production Calculator'!$A96+2,FALSE)*$AK96))+IF($AO96=DV$3,$AM96/VLOOKUP($AO96,Data!$A$50:$B$56,2,FALSE),0)</f>
        <v>0</v>
      </c>
      <c r="DW96" s="11">
        <f>IF(DW$2=$A96,0,IF(HLOOKUP(DW$2,Recipes!$H:$GI,'Production Calculator'!$A96+2,FALSE)=0,0,HLOOKUP(DW$2,Recipes!$H:$GI,'Production Calculator'!$A96+2,FALSE)*$AK96))+IF($AO96=DW$3,$AM96/VLOOKUP($AO96,Data!$A$50:$B$56,2,FALSE),0)</f>
        <v>0</v>
      </c>
      <c r="DX96" s="11">
        <f>IF(DX$2=$A96,0,IF(HLOOKUP(DX$2,Recipes!$H:$GI,'Production Calculator'!$A96+2,FALSE)=0,0,HLOOKUP(DX$2,Recipes!$H:$GI,'Production Calculator'!$A96+2,FALSE)*$AK96))+IF($AO96=DX$3,$AM96/VLOOKUP($AO96,Data!$A$50:$B$56,2,FALSE),0)</f>
        <v>0</v>
      </c>
      <c r="DY96" s="11">
        <f>IF(DY$2=$A96,0,IF(HLOOKUP(DY$2,Recipes!$H:$GI,'Production Calculator'!$A96+2,FALSE)=0,0,HLOOKUP(DY$2,Recipes!$H:$GI,'Production Calculator'!$A96+2,FALSE)*$AK96))+IF($AO96=DY$3,$AM96/VLOOKUP($AO96,Data!$A$50:$B$56,2,FALSE),0)</f>
        <v>0</v>
      </c>
      <c r="DZ96" s="11">
        <f>IF(DZ$2=$A96,0,IF(HLOOKUP(DZ$2,Recipes!$H:$GI,'Production Calculator'!$A96+2,FALSE)=0,0,HLOOKUP(DZ$2,Recipes!$H:$GI,'Production Calculator'!$A96+2,FALSE)*$AK96))+IF($AO96=DZ$3,$AM96/VLOOKUP($AO96,Data!$A$50:$B$56,2,FALSE),0)</f>
        <v>0</v>
      </c>
      <c r="EA96" s="11">
        <f>IF(EA$2=$A96,0,IF(HLOOKUP(EA$2,Recipes!$H:$GI,'Production Calculator'!$A96+2,FALSE)=0,0,HLOOKUP(EA$2,Recipes!$H:$GI,'Production Calculator'!$A96+2,FALSE)*$AK96))+IF($AO96=EA$3,$AM96/VLOOKUP($AO96,Data!$A$50:$B$56,2,FALSE),0)</f>
        <v>0</v>
      </c>
      <c r="EB96" s="11">
        <f>IF(EB$2=$A96,0,IF(HLOOKUP(EB$2,Recipes!$H:$GI,'Production Calculator'!$A96+2,FALSE)=0,0,HLOOKUP(EB$2,Recipes!$H:$GI,'Production Calculator'!$A96+2,FALSE)*$AK96))+IF($AO96=EB$3,$AM96/VLOOKUP($AO96,Data!$A$50:$B$56,2,FALSE),0)</f>
        <v>0</v>
      </c>
      <c r="EC96" s="11">
        <f>IF(EC$2=$A96,0,IF(HLOOKUP(EC$2,Recipes!$H:$GI,'Production Calculator'!$A96+2,FALSE)=0,0,HLOOKUP(EC$2,Recipes!$H:$GI,'Production Calculator'!$A96+2,FALSE)*$AK96))+IF($AO96=EC$3,$AM96/VLOOKUP($AO96,Data!$A$50:$B$56,2,FALSE),0)</f>
        <v>0</v>
      </c>
      <c r="ED96" s="11">
        <f>IF(ED$2=$A96,0,IF(HLOOKUP(ED$2,Recipes!$H:$GI,'Production Calculator'!$A96+2,FALSE)=0,0,HLOOKUP(ED$2,Recipes!$H:$GI,'Production Calculator'!$A96+2,FALSE)*$AK96))+IF($AO96=ED$3,$AM96/VLOOKUP($AO96,Data!$A$50:$B$56,2,FALSE),0)</f>
        <v>0</v>
      </c>
      <c r="EE96" s="11">
        <f>IF(EE$2=$A96,0,IF(HLOOKUP(EE$2,Recipes!$H:$GI,'Production Calculator'!$A96+2,FALSE)=0,0,HLOOKUP(EE$2,Recipes!$H:$GI,'Production Calculator'!$A96+2,FALSE)*$AK96))+IF($AO96=EE$3,$AM96/VLOOKUP($AO96,Data!$A$50:$B$56,2,FALSE),0)</f>
        <v>0</v>
      </c>
      <c r="EF96" s="11">
        <f>IF(EF$2=$A96,0,IF(HLOOKUP(EF$2,Recipes!$H:$GI,'Production Calculator'!$A96+2,FALSE)=0,0,HLOOKUP(EF$2,Recipes!$H:$GI,'Production Calculator'!$A96+2,FALSE)*$AK96))+IF($AO96=EF$3,$AM96/VLOOKUP($AO96,Data!$A$50:$B$56,2,FALSE),0)</f>
        <v>0</v>
      </c>
      <c r="EG96" s="11">
        <f>IF(EG$2=$A96,0,IF(HLOOKUP(EG$2,Recipes!$H:$GI,'Production Calculator'!$A96+2,FALSE)=0,0,HLOOKUP(EG$2,Recipes!$H:$GI,'Production Calculator'!$A96+2,FALSE)*$AK96))+IF($AO96=EG$3,$AM96/VLOOKUP($AO96,Data!$A$50:$B$56,2,FALSE),0)</f>
        <v>0</v>
      </c>
      <c r="EH96" s="11">
        <f>IF(EH$2=$A96,0,IF(HLOOKUP(EH$2,Recipes!$H:$GI,'Production Calculator'!$A96+2,FALSE)=0,0,HLOOKUP(EH$2,Recipes!$H:$GI,'Production Calculator'!$A96+2,FALSE)*$AK96))+IF($AO96=EH$3,$AM96/VLOOKUP($AO96,Data!$A$50:$B$56,2,FALSE),0)</f>
        <v>0</v>
      </c>
      <c r="EI96" s="11">
        <f>IF(EI$2=$A96,0,IF(HLOOKUP(EI$2,Recipes!$H:$GI,'Production Calculator'!$A96+2,FALSE)=0,0,HLOOKUP(EI$2,Recipes!$H:$GI,'Production Calculator'!$A96+2,FALSE)*$AK96))+IF($AO96=EI$3,$AM96/VLOOKUP($AO96,Data!$A$50:$B$56,2,FALSE),0)</f>
        <v>0</v>
      </c>
      <c r="EJ96" s="11">
        <f>IF(EJ$2=$A96,0,IF(HLOOKUP(EJ$2,Recipes!$H:$GI,'Production Calculator'!$A96+2,FALSE)=0,0,HLOOKUP(EJ$2,Recipes!$H:$GI,'Production Calculator'!$A96+2,FALSE)*$AK96))+IF($AO96=EJ$3,$AM96/VLOOKUP($AO96,Data!$A$50:$B$56,2,FALSE),0)</f>
        <v>0</v>
      </c>
      <c r="EK96" s="11">
        <f>IF(EK$2=$A96,0,IF(HLOOKUP(EK$2,Recipes!$H:$GI,'Production Calculator'!$A96+2,FALSE)=0,0,HLOOKUP(EK$2,Recipes!$H:$GI,'Production Calculator'!$A96+2,FALSE)*$AK96))+IF($AO96=EK$3,$AM96/VLOOKUP($AO96,Data!$A$50:$B$56,2,FALSE),0)</f>
        <v>0</v>
      </c>
      <c r="EL96" s="11">
        <f>IF(EL$2=$A96,0,IF(HLOOKUP(EL$2,Recipes!$H:$GI,'Production Calculator'!$A96+2,FALSE)=0,0,HLOOKUP(EL$2,Recipes!$H:$GI,'Production Calculator'!$A96+2,FALSE)*$AK96))+IF($AO96=EL$3,$AM96/VLOOKUP($AO96,Data!$A$50:$B$56,2,FALSE),0)</f>
        <v>0</v>
      </c>
      <c r="EM96" s="11">
        <f>IF(EM$2=$A96,0,IF(HLOOKUP(EM$2,Recipes!$H:$GI,'Production Calculator'!$A96+2,FALSE)=0,0,HLOOKUP(EM$2,Recipes!$H:$GI,'Production Calculator'!$A96+2,FALSE)*$AK96))+IF($AO96=EM$3,$AM96/VLOOKUP($AO96,Data!$A$50:$B$56,2,FALSE),0)</f>
        <v>0</v>
      </c>
      <c r="EN96" s="11">
        <f>IF(EN$2=$A96,0,IF(HLOOKUP(EN$2,Recipes!$H:$GI,'Production Calculator'!$A96+2,FALSE)=0,0,HLOOKUP(EN$2,Recipes!$H:$GI,'Production Calculator'!$A96+2,FALSE)*$AK96))+IF($AO96=EN$3,$AM96/VLOOKUP($AO96,Data!$A$50:$B$56,2,FALSE),0)</f>
        <v>0</v>
      </c>
      <c r="EO96" s="11">
        <f>IF(EO$2=$A96,0,IF(HLOOKUP(EO$2,Recipes!$H:$GI,'Production Calculator'!$A96+2,FALSE)=0,0,HLOOKUP(EO$2,Recipes!$H:$GI,'Production Calculator'!$A96+2,FALSE)*$AK96))+IF($AO96=EO$3,$AM96/VLOOKUP($AO96,Data!$A$50:$B$56,2,FALSE),0)</f>
        <v>0</v>
      </c>
      <c r="EP96" s="11">
        <f>IF(EP$2=$A96,0,IF(HLOOKUP(EP$2,Recipes!$H:$GI,'Production Calculator'!$A96+2,FALSE)=0,0,HLOOKUP(EP$2,Recipes!$H:$GI,'Production Calculator'!$A96+2,FALSE)*$AK96))+IF($AO96=EP$3,$AM96/VLOOKUP($AO96,Data!$A$50:$B$56,2,FALSE),0)</f>
        <v>0</v>
      </c>
      <c r="EQ96" s="11">
        <f>IF(EQ$2=$A96,0,IF(HLOOKUP(EQ$2,Recipes!$H:$GI,'Production Calculator'!$A96+2,FALSE)=0,0,HLOOKUP(EQ$2,Recipes!$H:$GI,'Production Calculator'!$A96+2,FALSE)*$AK96))+IF($AO96=EQ$3,$AM96/VLOOKUP($AO96,Data!$A$50:$B$56,2,FALSE),0)</f>
        <v>0</v>
      </c>
      <c r="ER96" s="11">
        <f>IF(ER$2=$A96,0,IF(HLOOKUP(ER$2,Recipes!$H:$GI,'Production Calculator'!$A96+2,FALSE)=0,0,HLOOKUP(ER$2,Recipes!$H:$GI,'Production Calculator'!$A96+2,FALSE)*$AK96))+IF($AO96=ER$3,$AM96/VLOOKUP($AO96,Data!$A$50:$B$56,2,FALSE),0)</f>
        <v>0</v>
      </c>
      <c r="ES96" s="11">
        <f>IF(ES$2=$A96,0,IF(HLOOKUP(ES$2,Recipes!$H:$GI,'Production Calculator'!$A96+2,FALSE)=0,0,HLOOKUP(ES$2,Recipes!$H:$GI,'Production Calculator'!$A96+2,FALSE)*$AK96))+IF($AO96=ES$3,$AM96/VLOOKUP($AO96,Data!$A$50:$B$56,2,FALSE),0)</f>
        <v>0</v>
      </c>
      <c r="ET96" s="11">
        <f>IF(ET$2=$A96,0,IF(HLOOKUP(ET$2,Recipes!$H:$GI,'Production Calculator'!$A96+2,FALSE)=0,0,HLOOKUP(ET$2,Recipes!$H:$GI,'Production Calculator'!$A96+2,FALSE)*$AK96))+IF($AO96=ET$3,$AM96/VLOOKUP($AO96,Data!$A$50:$B$56,2,FALSE),0)</f>
        <v>0</v>
      </c>
      <c r="EU96" s="11">
        <f>IF(EU$2=$A96,0,IF(HLOOKUP(EU$2,Recipes!$H:$GI,'Production Calculator'!$A96+2,FALSE)=0,0,HLOOKUP(EU$2,Recipes!$H:$GI,'Production Calculator'!$A96+2,FALSE)*$AK96))+IF($AO96=EU$3,$AM96/VLOOKUP($AO96,Data!$A$50:$B$56,2,FALSE),0)</f>
        <v>0</v>
      </c>
      <c r="EV96" s="11">
        <f>IF(EV$2=$A96,0,IF(HLOOKUP(EV$2,Recipes!$H:$GI,'Production Calculator'!$A96+2,FALSE)=0,0,HLOOKUP(EV$2,Recipes!$H:$GI,'Production Calculator'!$A96+2,FALSE)*$AK96))+IF($AO96=EV$3,$AM96/VLOOKUP($AO96,Data!$A$50:$B$56,2,FALSE),0)</f>
        <v>0</v>
      </c>
      <c r="EW96" s="11">
        <f>IF(EW$2=$A96,0,IF(HLOOKUP(EW$2,Recipes!$H:$GI,'Production Calculator'!$A96+2,FALSE)=0,0,HLOOKUP(EW$2,Recipes!$H:$GI,'Production Calculator'!$A96+2,FALSE)*$AK96))+IF($AO96=EW$3,$AM96/VLOOKUP($AO96,Data!$A$50:$B$56,2,FALSE),0)</f>
        <v>0</v>
      </c>
      <c r="EX96" s="11">
        <f>IF(EX$2=$A96,0,IF(HLOOKUP(EX$2,Recipes!$H:$GI,'Production Calculator'!$A96+2,FALSE)=0,0,HLOOKUP(EX$2,Recipes!$H:$GI,'Production Calculator'!$A96+2,FALSE)*$AK96))+IF($AO96=EX$3,$AM96/VLOOKUP($AO96,Data!$A$50:$B$56,2,FALSE),0)</f>
        <v>0</v>
      </c>
      <c r="EY96" s="11">
        <f>IF(EY$2=$A96,0,IF(HLOOKUP(EY$2,Recipes!$H:$GI,'Production Calculator'!$A96+2,FALSE)=0,0,HLOOKUP(EY$2,Recipes!$H:$GI,'Production Calculator'!$A96+2,FALSE)*$AK96))+IF($AO96=EY$3,$AM96/VLOOKUP($AO96,Data!$A$50:$B$56,2,FALSE),0)</f>
        <v>0</v>
      </c>
      <c r="EZ96" s="11">
        <f>IF(EZ$2=$A96,0,IF(HLOOKUP(EZ$2,Recipes!$H:$GI,'Production Calculator'!$A96+2,FALSE)=0,0,HLOOKUP(EZ$2,Recipes!$H:$GI,'Production Calculator'!$A96+2,FALSE)*$AK96))+IF($AO96=EZ$3,$AM96/VLOOKUP($AO96,Data!$A$50:$B$56,2,FALSE),0)</f>
        <v>0</v>
      </c>
      <c r="FA96" s="11">
        <f>IF(FA$2=$A96,0,IF(HLOOKUP(FA$2,Recipes!$H:$GI,'Production Calculator'!$A96+2,FALSE)=0,0,HLOOKUP(FA$2,Recipes!$H:$GI,'Production Calculator'!$A96+2,FALSE)*$AK96))+IF($AO96=FA$3,$AM96/VLOOKUP($AO96,Data!$A$50:$B$56,2,FALSE),0)</f>
        <v>0</v>
      </c>
      <c r="FB96" s="11">
        <f>IF(FB$2=$A96,0,IF(HLOOKUP(FB$2,Recipes!$H:$GI,'Production Calculator'!$A96+2,FALSE)=0,0,HLOOKUP(FB$2,Recipes!$H:$GI,'Production Calculator'!$A96+2,FALSE)*$AK96))+IF($AO96=FB$3,$AM96/VLOOKUP($AO96,Data!$A$50:$B$56,2,FALSE),0)</f>
        <v>0</v>
      </c>
      <c r="FC96" s="11">
        <f>IF(FC$2=$A96,0,IF(HLOOKUP(FC$2,Recipes!$H:$GI,'Production Calculator'!$A96+2,FALSE)=0,0,HLOOKUP(FC$2,Recipes!$H:$GI,'Production Calculator'!$A96+2,FALSE)*$AK96))+IF($AO96=FC$3,$AM96/VLOOKUP($AO96,Data!$A$50:$B$56,2,FALSE),0)</f>
        <v>0</v>
      </c>
      <c r="FD96" s="11">
        <f>IF(FD$2=$A96,0,IF(HLOOKUP(FD$2,Recipes!$H:$GI,'Production Calculator'!$A96+2,FALSE)=0,0,HLOOKUP(FD$2,Recipes!$H:$GI,'Production Calculator'!$A96+2,FALSE)*$AK96))+IF($AO96=FD$3,$AM96/VLOOKUP($AO96,Data!$A$50:$B$56,2,FALSE),0)</f>
        <v>0</v>
      </c>
      <c r="FE96" s="11">
        <f>IF(FE$2=$A96,0,IF(HLOOKUP(FE$2,Recipes!$H:$GI,'Production Calculator'!$A96+2,FALSE)=0,0,HLOOKUP(FE$2,Recipes!$H:$GI,'Production Calculator'!$A96+2,FALSE)*$AK96))+IF($AO96=FE$3,$AM96/VLOOKUP($AO96,Data!$A$50:$B$56,2,FALSE),0)</f>
        <v>0</v>
      </c>
      <c r="FF96" s="11">
        <f>IF(FF$2=$A96,0,IF(HLOOKUP(FF$2,Recipes!$H:$GI,'Production Calculator'!$A96+2,FALSE)=0,0,HLOOKUP(FF$2,Recipes!$H:$GI,'Production Calculator'!$A96+2,FALSE)*$AK96))+IF($AO96=FF$3,$AM96/VLOOKUP($AO96,Data!$A$50:$B$56,2,FALSE),0)</f>
        <v>0</v>
      </c>
      <c r="FG96" s="11">
        <f>IF(FG$2=$A96,0,IF(HLOOKUP(FG$2,Recipes!$H:$GI,'Production Calculator'!$A96+2,FALSE)=0,0,HLOOKUP(FG$2,Recipes!$H:$GI,'Production Calculator'!$A96+2,FALSE)*$AK96))+IF($AO96=FG$3,$AM96/VLOOKUP($AO96,Data!$A$50:$B$56,2,FALSE),0)</f>
        <v>0</v>
      </c>
      <c r="FH96" s="11">
        <f>IF(FH$2=$A96,0,IF(HLOOKUP(FH$2,Recipes!$H:$GI,'Production Calculator'!$A96+2,FALSE)=0,0,HLOOKUP(FH$2,Recipes!$H:$GI,'Production Calculator'!$A96+2,FALSE)*$AK96))+IF($AO96=FH$3,$AM96/VLOOKUP($AO96,Data!$A$50:$B$56,2,FALSE),0)</f>
        <v>0</v>
      </c>
      <c r="FI96" s="11">
        <f>IF(FI$2=$A96,0,IF(HLOOKUP(FI$2,Recipes!$H:$GI,'Production Calculator'!$A96+2,FALSE)=0,0,HLOOKUP(FI$2,Recipes!$H:$GI,'Production Calculator'!$A96+2,FALSE)*$AK96))+IF($AO96=FI$3,$AM96/VLOOKUP($AO96,Data!$A$50:$B$56,2,FALSE),0)</f>
        <v>0</v>
      </c>
      <c r="FJ96" s="11">
        <f>IF(FJ$2=$A96,0,IF(HLOOKUP(FJ$2,Recipes!$H:$GI,'Production Calculator'!$A96+2,FALSE)=0,0,HLOOKUP(FJ$2,Recipes!$H:$GI,'Production Calculator'!$A96+2,FALSE)*$AK96))+IF($AO96=FJ$3,$AM96/VLOOKUP($AO96,Data!$A$50:$B$56,2,FALSE),0)</f>
        <v>0</v>
      </c>
      <c r="FK96" s="11">
        <f>IF(FK$2=$A96,0,IF(HLOOKUP(FK$2,Recipes!$H:$GI,'Production Calculator'!$A96+2,FALSE)=0,0,HLOOKUP(FK$2,Recipes!$H:$GI,'Production Calculator'!$A96+2,FALSE)*$AK96))+IF($AO96=FK$3,$AM96/VLOOKUP($AO96,Data!$A$50:$B$56,2,FALSE),0)</f>
        <v>0</v>
      </c>
      <c r="FL96" s="11">
        <f>IF(FL$2=$A96,0,IF(HLOOKUP(FL$2,Recipes!$H:$GI,'Production Calculator'!$A96+2,FALSE)=0,0,HLOOKUP(FL$2,Recipes!$H:$GI,'Production Calculator'!$A96+2,FALSE)*$AK96))+IF($AO96=FL$3,$AM96/VLOOKUP($AO96,Data!$A$50:$B$56,2,FALSE),0)</f>
        <v>0</v>
      </c>
      <c r="FM96" s="11">
        <f>IF(FM$2=$A96,0,IF(HLOOKUP(FM$2,Recipes!$H:$GI,'Production Calculator'!$A96+2,FALSE)=0,0,HLOOKUP(FM$2,Recipes!$H:$GI,'Production Calculator'!$A96+2,FALSE)*$AK96))+IF($AO96=FM$3,$AM96/VLOOKUP($AO96,Data!$A$50:$B$56,2,FALSE),0)</f>
        <v>0</v>
      </c>
      <c r="FN96" s="11">
        <f>IF(FN$2=$A96,0,IF(HLOOKUP(FN$2,Recipes!$H:$GI,'Production Calculator'!$A96+2,FALSE)=0,0,HLOOKUP(FN$2,Recipes!$H:$GI,'Production Calculator'!$A96+2,FALSE)*$AK96))+IF($AO96=FN$3,$AM96/VLOOKUP($AO96,Data!$A$50:$B$56,2,FALSE),0)</f>
        <v>0</v>
      </c>
      <c r="FO96" s="11">
        <f>IF(FO$2=$A96,0,IF(HLOOKUP(FO$2,Recipes!$H:$GI,'Production Calculator'!$A96+2,FALSE)=0,0,HLOOKUP(FO$2,Recipes!$H:$GI,'Production Calculator'!$A96+2,FALSE)*$AK96))+IF($AO96=FO$3,$AM96/VLOOKUP($AO96,Data!$A$50:$B$56,2,FALSE),0)</f>
        <v>0</v>
      </c>
      <c r="FP96" s="11">
        <f>IF(FP$2=$A96,0,IF(HLOOKUP(FP$2,Recipes!$H:$GI,'Production Calculator'!$A96+2,FALSE)=0,0,HLOOKUP(FP$2,Recipes!$H:$GI,'Production Calculator'!$A96+2,FALSE)*$AK96))+IF($AO96=FP$3,$AM96/VLOOKUP($AO96,Data!$A$50:$B$56,2,FALSE),0)</f>
        <v>0</v>
      </c>
      <c r="FQ96" s="11">
        <f>IF(FQ$2=$A96,0,IF(HLOOKUP(FQ$2,Recipes!$H:$GI,'Production Calculator'!$A96+2,FALSE)=0,0,HLOOKUP(FQ$2,Recipes!$H:$GI,'Production Calculator'!$A96+2,FALSE)*$AK96))+IF($AO96=FQ$3,$AM96/VLOOKUP($AO96,Data!$A$50:$B$56,2,FALSE),0)</f>
        <v>0</v>
      </c>
      <c r="FR96" s="11">
        <f>IF(FR$2=$A96,0,IF(HLOOKUP(FR$2,Recipes!$H:$GI,'Production Calculator'!$A96+2,FALSE)=0,0,HLOOKUP(FR$2,Recipes!$H:$GI,'Production Calculator'!$A96+2,FALSE)*$AK96))+IF($AO96=FR$3,$AM96/VLOOKUP($AO96,Data!$A$50:$B$56,2,FALSE),0)</f>
        <v>0</v>
      </c>
      <c r="FS96" s="11">
        <f>IF(FS$2=$A96,0,IF(HLOOKUP(FS$2,Recipes!$H:$GI,'Production Calculator'!$A96+2,FALSE)=0,0,HLOOKUP(FS$2,Recipes!$H:$GI,'Production Calculator'!$A96+2,FALSE)*$AK96))+IF($AO96=FS$3,$AM96/VLOOKUP($AO96,Data!$A$50:$B$56,2,FALSE),0)</f>
        <v>0</v>
      </c>
      <c r="FT96" s="11">
        <f>IF(FT$2=$A96,0,IF(HLOOKUP(FT$2,Recipes!$H:$GI,'Production Calculator'!$A96+2,FALSE)=0,0,HLOOKUP(FT$2,Recipes!$H:$GI,'Production Calculator'!$A96+2,FALSE)*$AK96))+IF($AO96=FT$3,$AM96/VLOOKUP($AO96,Data!$A$50:$B$56,2,FALSE),0)</f>
        <v>0</v>
      </c>
      <c r="FU96" s="11">
        <f>IF(FU$2=$A96,0,IF(HLOOKUP(FU$2,Recipes!$H:$GI,'Production Calculator'!$A96+2,FALSE)=0,0,HLOOKUP(FU$2,Recipes!$H:$GI,'Production Calculator'!$A96+2,FALSE)*$AK96))+IF($AO96=FU$3,$AM96/VLOOKUP($AO96,Data!$A$50:$B$56,2,FALSE),0)</f>
        <v>0</v>
      </c>
      <c r="FV96" s="11">
        <f>IF(FV$2=$A96,0,IF(HLOOKUP(FV$2,Recipes!$H:$GI,'Production Calculator'!$A96+2,FALSE)=0,0,HLOOKUP(FV$2,Recipes!$H:$GI,'Production Calculator'!$A96+2,FALSE)*$AK96))+IF($AO96=FV$3,$AM96/VLOOKUP($AO96,Data!$A$50:$B$56,2,FALSE),0)</f>
        <v>0</v>
      </c>
      <c r="FW96" s="11">
        <f>IF(FW$2=$A96,0,IF(HLOOKUP(FW$2,Recipes!$H:$GI,'Production Calculator'!$A96+2,FALSE)=0,0,HLOOKUP(FW$2,Recipes!$H:$GI,'Production Calculator'!$A96+2,FALSE)*$AK96))+IF($AO96=FW$3,$AM96/VLOOKUP($AO96,Data!$A$50:$B$56,2,FALSE),0)</f>
        <v>0</v>
      </c>
      <c r="FX96" s="11">
        <f>IF(FX$2=$A96,0,IF(HLOOKUP(FX$2,Recipes!$H:$GI,'Production Calculator'!$A96+2,FALSE)=0,0,HLOOKUP(FX$2,Recipes!$H:$GI,'Production Calculator'!$A96+2,FALSE)*$AK96))+IF($AO96=FX$3,$AM96/VLOOKUP($AO96,Data!$A$50:$B$56,2,FALSE),0)</f>
        <v>0</v>
      </c>
      <c r="FY96" s="11">
        <f>IF(FY$2=$A96,0,IF(HLOOKUP(FY$2,Recipes!$H:$GI,'Production Calculator'!$A96+2,FALSE)=0,0,HLOOKUP(FY$2,Recipes!$H:$GI,'Production Calculator'!$A96+2,FALSE)*$AK96))+IF($AO96=FY$3,$AM96/VLOOKUP($AO96,Data!$A$50:$B$56,2,FALSE),0)</f>
        <v>0</v>
      </c>
      <c r="FZ96" s="11">
        <f>IF(FZ$2=$A96,0,IF(HLOOKUP(FZ$2,Recipes!$H:$GI,'Production Calculator'!$A96+2,FALSE)=0,0,HLOOKUP(FZ$2,Recipes!$H:$GI,'Production Calculator'!$A96+2,FALSE)*$AK96))+IF($AO96=FZ$3,$AM96/VLOOKUP($AO96,Data!$A$50:$B$56,2,FALSE),0)</f>
        <v>0</v>
      </c>
      <c r="GA96" s="11">
        <f>IF(GA$2=$A96,0,IF(HLOOKUP(GA$2,Recipes!$H:$GI,'Production Calculator'!$A96+2,FALSE)=0,0,HLOOKUP(GA$2,Recipes!$H:$GI,'Production Calculator'!$A96+2,FALSE)*$AK96))+IF($AO96=GA$3,$AM96/VLOOKUP($AO96,Data!$A$50:$B$56,2,FALSE),0)</f>
        <v>0</v>
      </c>
      <c r="GB96" s="11">
        <f>IF(GB$2=$A96,0,IF(HLOOKUP(GB$2,Recipes!$H:$GI,'Production Calculator'!$A96+2,FALSE)=0,0,HLOOKUP(GB$2,Recipes!$H:$GI,'Production Calculator'!$A96+2,FALSE)*$AK96))+IF($AO96=GB$3,$AM96/VLOOKUP($AO96,Data!$A$50:$B$56,2,FALSE),0)</f>
        <v>0</v>
      </c>
      <c r="GC96" s="11">
        <f>IF(GC$2=$A96,0,IF(HLOOKUP(GC$2,Recipes!$H:$GI,'Production Calculator'!$A96+2,FALSE)=0,0,HLOOKUP(GC$2,Recipes!$H:$GI,'Production Calculator'!$A96+2,FALSE)*$AK96))+IF($AO96=GC$3,$AM96/VLOOKUP($AO96,Data!$A$50:$B$56,2,FALSE),0)</f>
        <v>0</v>
      </c>
      <c r="GD96" s="11">
        <f>IF(GD$2=$A96,0,IF(HLOOKUP(GD$2,Recipes!$H:$GI,'Production Calculator'!$A96+2,FALSE)=0,0,HLOOKUP(GD$2,Recipes!$H:$GI,'Production Calculator'!$A96+2,FALSE)*$AK96))+IF($AO96=GD$3,$AM96/VLOOKUP($AO96,Data!$A$50:$B$56,2,FALSE),0)</f>
        <v>0</v>
      </c>
      <c r="GE96" s="11">
        <f>IF(GE$2=$A96,0,IF(HLOOKUP(GE$2,Recipes!$H:$GI,'Production Calculator'!$A96+2,FALSE)=0,0,HLOOKUP(GE$2,Recipes!$H:$GI,'Production Calculator'!$A96+2,FALSE)*$AK96))+IF($AO96=GE$3,$AM96/VLOOKUP($AO96,Data!$A$50:$B$56,2,FALSE),0)</f>
        <v>0</v>
      </c>
      <c r="GF96" s="11">
        <f>IF(GF$2=$A96,0,IF(HLOOKUP(GF$2,Recipes!$H:$GI,'Production Calculator'!$A96+2,FALSE)=0,0,HLOOKUP(GF$2,Recipes!$H:$GI,'Production Calculator'!$A96+2,FALSE)*$AK96))+IF($AO96=GF$3,$AM96/VLOOKUP($AO96,Data!$A$50:$B$56,2,FALSE),0)</f>
        <v>0</v>
      </c>
      <c r="GG96" s="11">
        <f>IF(GG$2=$A96,0,IF(HLOOKUP(GG$2,Recipes!$H:$GI,'Production Calculator'!$A96+2,FALSE)=0,0,HLOOKUP(GG$2,Recipes!$H:$GI,'Production Calculator'!$A96+2,FALSE)*$AK96))+IF($AO96=GG$3,$AM96/VLOOKUP($AO96,Data!$A$50:$B$56,2,FALSE),0)</f>
        <v>0</v>
      </c>
      <c r="GH96" s="11">
        <f>IF(GH$2=$A96,0,IF(HLOOKUP(GH$2,Recipes!$H:$GI,'Production Calculator'!$A96+2,FALSE)=0,0,HLOOKUP(GH$2,Recipes!$H:$GI,'Production Calculator'!$A96+2,FALSE)*$AK96))+IF($AO96=GH$3,$AM96/VLOOKUP($AO96,Data!$A$50:$B$56,2,FALSE),0)</f>
        <v>0</v>
      </c>
      <c r="GI96" s="11">
        <f>IF(GI$2=$A96,0,IF(HLOOKUP(GI$2,Recipes!$H:$GI,'Production Calculator'!$A96+2,FALSE)=0,0,HLOOKUP(GI$2,Recipes!$H:$GI,'Production Calculator'!$A96+2,FALSE)*$AK96))+IF($AO96=GI$3,$AM96/VLOOKUP($AO96,Data!$A$50:$B$56,2,FALSE),0)</f>
        <v>0</v>
      </c>
      <c r="GJ96" s="11">
        <f>IF(GJ$2=$A96,0,IF(HLOOKUP(GJ$2,Recipes!$H:$GI,'Production Calculator'!$A96+2,FALSE)=0,0,HLOOKUP(GJ$2,Recipes!$H:$GI,'Production Calculator'!$A96+2,FALSE)*$AK96))+IF($AO96=GJ$3,$AM96/VLOOKUP($AO96,Data!$A$50:$B$56,2,FALSE),0)</f>
        <v>0</v>
      </c>
      <c r="GK96" s="11">
        <f>IF(GK$2=$A96,0,IF(HLOOKUP(GK$2,Recipes!$H:$GI,'Production Calculator'!$A96+2,FALSE)=0,0,HLOOKUP(GK$2,Recipes!$H:$GI,'Production Calculator'!$A96+2,FALSE)*$AK96))+IF($AO96=GK$3,$AM96/VLOOKUP($AO96,Data!$A$50:$B$56,2,FALSE),0)</f>
        <v>0</v>
      </c>
      <c r="GL96" s="11">
        <f>IF(GL$2=$A96,0,IF(HLOOKUP(GL$2,Recipes!$H:$GI,'Production Calculator'!$A96+2,FALSE)=0,0,HLOOKUP(GL$2,Recipes!$H:$GI,'Production Calculator'!$A96+2,FALSE)*$AK96))+IF($AO96=GL$3,$AM96/VLOOKUP($AO96,Data!$A$50:$B$56,2,FALSE),0)</f>
        <v>0</v>
      </c>
      <c r="GM96" s="11">
        <f>IF(GM$2=$A96,0,IF(HLOOKUP(GM$2,Recipes!$H:$GI,'Production Calculator'!$A96+2,FALSE)=0,0,HLOOKUP(GM$2,Recipes!$H:$GI,'Production Calculator'!$A96+2,FALSE)*$AK96))+IF($AO96=GM$3,$AM96/VLOOKUP($AO96,Data!$A$50:$B$56,2,FALSE),0)</f>
        <v>0</v>
      </c>
      <c r="GN96" s="11">
        <f>IF(GN$2=$A96,0,IF(HLOOKUP(GN$2,Recipes!$H:$GI,'Production Calculator'!$A96+2,FALSE)=0,0,HLOOKUP(GN$2,Recipes!$H:$GI,'Production Calculator'!$A96+2,FALSE)*$AK96))+IF($AO96=GN$3,$AM96/VLOOKUP($AO96,Data!$A$50:$B$56,2,FALSE),0)</f>
        <v>0</v>
      </c>
      <c r="GO96" s="11">
        <f>IF(GO$2=$A96,0,IF(HLOOKUP(GO$2,Recipes!$H:$GI,'Production Calculator'!$A96+2,FALSE)=0,0,HLOOKUP(GO$2,Recipes!$H:$GI,'Production Calculator'!$A96+2,FALSE)*$AK96))+IF($AO96=GO$3,$AM96/VLOOKUP($AO96,Data!$A$50:$B$56,2,FALSE),0)</f>
        <v>0</v>
      </c>
      <c r="GP96" s="11">
        <f>IF(GP$2=$A96,0,IF(HLOOKUP(GP$2,Recipes!$H:$GI,'Production Calculator'!$A96+2,FALSE)=0,0,HLOOKUP(GP$2,Recipes!$H:$GI,'Production Calculator'!$A96+2,FALSE)*$AK96))+IF($AO96=GP$3,$AM96/VLOOKUP($AO96,Data!$A$50:$B$56,2,FALSE),0)</f>
        <v>0</v>
      </c>
      <c r="GQ96" s="11">
        <f>IF(GQ$2=$A96,0,IF(HLOOKUP(GQ$2,Recipes!$H:$GI,'Production Calculator'!$A96+2,FALSE)=0,0,HLOOKUP(GQ$2,Recipes!$H:$GI,'Production Calculator'!$A96+2,FALSE)*$AK96))+IF($AO96=GQ$3,$AM96/VLOOKUP($AO96,Data!$A$50:$B$56,2,FALSE),0)</f>
        <v>0</v>
      </c>
      <c r="GR96" s="11">
        <f>IF(GR$2=$A96,0,IF(HLOOKUP(GR$2,Recipes!$H:$GI,'Production Calculator'!$A96+2,FALSE)=0,0,HLOOKUP(GR$2,Recipes!$H:$GI,'Production Calculator'!$A96+2,FALSE)*$AK96))+IF($AO96=GR$3,$AM96/VLOOKUP($AO96,Data!$A$50:$B$56,2,FALSE),0)</f>
        <v>0</v>
      </c>
      <c r="GS96" s="11">
        <f>IF(GS$2=$A96,0,IF(HLOOKUP(GS$2,Recipes!$H:$GI,'Production Calculator'!$A96+2,FALSE)=0,0,HLOOKUP(GS$2,Recipes!$H:$GI,'Production Calculator'!$A96+2,FALSE)*$AK96))+IF($AO96=GS$3,$AM96/VLOOKUP($AO96,Data!$A$50:$B$56,2,FALSE),0)</f>
        <v>0</v>
      </c>
      <c r="GT96" s="11">
        <f>IF(GT$2=$A96,0,IF(HLOOKUP(GT$2,Recipes!$H:$GI,'Production Calculator'!$A96+2,FALSE)=0,0,HLOOKUP(GT$2,Recipes!$H:$GI,'Production Calculator'!$A96+2,FALSE)*$AK96))+IF($AO96=GT$3,$AM96/VLOOKUP($AO96,Data!$A$50:$B$56,2,FALSE),0)</f>
        <v>0</v>
      </c>
      <c r="GU96" s="11">
        <f>IF(GU$2=$A96,0,IF(HLOOKUP(GU$2,Recipes!$H:$GI,'Production Calculator'!$A96+2,FALSE)=0,0,HLOOKUP(GU$2,Recipes!$H:$GI,'Production Calculator'!$A96+2,FALSE)*$AK96))+IF($AO96=GU$3,$AM96/VLOOKUP($AO96,Data!$A$50:$B$56,2,FALSE),0)</f>
        <v>0</v>
      </c>
      <c r="GV96" s="11">
        <f>IF(GV$2=$A96,0,IF(HLOOKUP(GV$2,Recipes!$H:$GI,'Production Calculator'!$A96+2,FALSE)=0,0,HLOOKUP(GV$2,Recipes!$H:$GI,'Production Calculator'!$A96+2,FALSE)*$AK96))+IF($AO96=GV$3,$AM96/VLOOKUP($AO96,Data!$A$50:$B$56,2,FALSE),0)</f>
        <v>0</v>
      </c>
      <c r="GW96" s="11">
        <f>IF(GW$2=$A96,0,IF(HLOOKUP(GW$2,Recipes!$H:$GI,'Production Calculator'!$A96+2,FALSE)=0,0,HLOOKUP(GW$2,Recipes!$H:$GI,'Production Calculator'!$A96+2,FALSE)*$AK96))+IF($AO96=GW$3,$AM96/VLOOKUP($AO96,Data!$A$50:$B$56,2,FALSE),0)</f>
        <v>0</v>
      </c>
      <c r="GX96" s="11">
        <f>IF(GX$2=$A96,0,IF(HLOOKUP(GX$2,Recipes!$H:$GI,'Production Calculator'!$A96+2,FALSE)=0,0,HLOOKUP(GX$2,Recipes!$H:$GI,'Production Calculator'!$A96+2,FALSE)*$AK96))+IF($AO96=GX$3,$AM96/VLOOKUP($AO96,Data!$A$50:$B$56,2,FALSE),0)</f>
        <v>0</v>
      </c>
      <c r="GY96" s="11">
        <f>IF(GY$2=$A96,0,IF(HLOOKUP(GY$2,Recipes!$H:$GI,'Production Calculator'!$A96+2,FALSE)=0,0,HLOOKUP(GY$2,Recipes!$H:$GI,'Production Calculator'!$A96+2,FALSE)*$AK96))+IF($AO96=GY$3,$AM96/VLOOKUP($AO96,Data!$A$50:$B$56,2,FALSE),0)</f>
        <v>0</v>
      </c>
      <c r="GZ96" s="11">
        <f>IF(GZ$2=$A96,0,IF(HLOOKUP(GZ$2,Recipes!$H:$GI,'Production Calculator'!$A96+2,FALSE)=0,0,HLOOKUP(GZ$2,Recipes!$H:$GI,'Production Calculator'!$A96+2,FALSE)*$AK96))+IF($AO96=GZ$3,$AM96/VLOOKUP($AO96,Data!$A$50:$B$56,2,FALSE),0)</f>
        <v>0</v>
      </c>
      <c r="HA96" s="11">
        <f>IF(HA$2=$A96,0,IF(HLOOKUP(HA$2,Recipes!$H:$GI,'Production Calculator'!$A96+2,FALSE)=0,0,HLOOKUP(HA$2,Recipes!$H:$GI,'Production Calculator'!$A96+2,FALSE)*$AK96))+IF($AO96=HA$3,$AM96/VLOOKUP($AO96,Data!$A$50:$B$56,2,FALSE),0)</f>
        <v>0</v>
      </c>
      <c r="HB96" s="11">
        <f>IF(HB$2=$A96,0,IF(HLOOKUP(HB$2,Recipes!$H:$GI,'Production Calculator'!$A96+2,FALSE)=0,0,HLOOKUP(HB$2,Recipes!$H:$GI,'Production Calculator'!$A96+2,FALSE)*$AK96))+IF($AO96=HB$3,$AM96/VLOOKUP($AO96,Data!$A$50:$B$56,2,FALSE),0)</f>
        <v>0</v>
      </c>
      <c r="HC96" s="11">
        <f>IF(HC$2=$A96,0,IF(HLOOKUP(HC$2,Recipes!$H:$GI,'Production Calculator'!$A96+2,FALSE)=0,0,HLOOKUP(HC$2,Recipes!$H:$GI,'Production Calculator'!$A96+2,FALSE)*$AK96))+IF($AO96=HC$3,$AM96/VLOOKUP($AO96,Data!$A$50:$B$56,2,FALSE),0)</f>
        <v>0</v>
      </c>
      <c r="HD96" s="11">
        <f>IF(HD$2=$A96,0,IF(HLOOKUP(HD$2,Recipes!$H:$GI,'Production Calculator'!$A96+2,FALSE)=0,0,HLOOKUP(HD$2,Recipes!$H:$GI,'Production Calculator'!$A96+2,FALSE)*$AK96))+IF($AO96=HD$3,$AM96/VLOOKUP($AO96,Data!$A$50:$B$56,2,FALSE),0)</f>
        <v>0</v>
      </c>
      <c r="HE96" s="11">
        <f>IF(HE$2=$A96,0,IF(HLOOKUP(HE$2,Recipes!$H:$GI,'Production Calculator'!$A96+2,FALSE)=0,0,HLOOKUP(HE$2,Recipes!$H:$GI,'Production Calculator'!$A96+2,FALSE)*$AK96))+IF($AO96=HE$3,$AM96/VLOOKUP($AO96,Data!$A$50:$B$56,2,FALSE),0)</f>
        <v>0</v>
      </c>
      <c r="HF96" s="11">
        <f>IF(HF$2=$A96,0,IF(HLOOKUP(HF$2,Recipes!$H:$GI,'Production Calculator'!$A96+2,FALSE)=0,0,HLOOKUP(HF$2,Recipes!$H:$GI,'Production Calculator'!$A96+2,FALSE)*$AK96))+IF($AO96=HF$3,$AM96/VLOOKUP($AO96,Data!$A$50:$B$56,2,FALSE),0)</f>
        <v>0</v>
      </c>
      <c r="HG96" s="11">
        <f>IF(HG$2=$A96,0,IF(HLOOKUP(HG$2,Recipes!$H:$GI,'Production Calculator'!$A96+2,FALSE)=0,0,HLOOKUP(HG$2,Recipes!$H:$GI,'Production Calculator'!$A96+2,FALSE)*$AK96))+IF($AO96=HG$3,$AM96/VLOOKUP($AO96,Data!$A$50:$B$56,2,FALSE),0)</f>
        <v>0</v>
      </c>
      <c r="HH96" s="11">
        <f>IF(HH$2=$A96,0,IF(HLOOKUP(HH$2,Recipes!$H:$GI,'Production Calculator'!$A96+2,FALSE)=0,0,HLOOKUP(HH$2,Recipes!$H:$GI,'Production Calculator'!$A96+2,FALSE)*$AK96))+IF($AO96=HH$3,$AM96/VLOOKUP($AO96,Data!$A$50:$B$56,2,FALSE),0)</f>
        <v>0</v>
      </c>
      <c r="HI96" s="11">
        <f>IF(HI$2=$A96,0,IF(HLOOKUP(HI$2,Recipes!$H:$GI,'Production Calculator'!$A96+2,FALSE)=0,0,HLOOKUP(HI$2,Recipes!$H:$GI,'Production Calculator'!$A96+2,FALSE)*$AK96))+IF($AO96=HI$3,$AM96/VLOOKUP($AO96,Data!$A$50:$B$56,2,FALSE),0)</f>
        <v>0</v>
      </c>
      <c r="HJ96" s="11">
        <f>IF(HJ$2=$A96,0,IF(HLOOKUP(HJ$2,Recipes!$H:$GI,'Production Calculator'!$A96+2,FALSE)=0,0,HLOOKUP(HJ$2,Recipes!$H:$GI,'Production Calculator'!$A96+2,FALSE)*$AK96))+IF($AO96=HJ$3,$AM96/VLOOKUP($AO96,Data!$A$50:$B$56,2,FALSE),0)</f>
        <v>0</v>
      </c>
      <c r="HK96" s="11">
        <f>IF(HK$2=$A96,0,IF(HLOOKUP(HK$2,Recipes!$H:$GI,'Production Calculator'!$A96+2,FALSE)=0,0,HLOOKUP(HK$2,Recipes!$H:$GI,'Production Calculator'!$A96+2,FALSE)*$AK96))+IF($AO96=HK$3,$AM96/VLOOKUP($AO96,Data!$A$50:$B$56,2,FALSE),0)</f>
        <v>0</v>
      </c>
      <c r="HL96" s="11">
        <f>IF(HL$2=$A96,0,IF(HLOOKUP(HL$2,Recipes!$H:$GI,'Production Calculator'!$A96+2,FALSE)=0,0,HLOOKUP(HL$2,Recipes!$H:$GI,'Production Calculator'!$A96+2,FALSE)*$AK96))+IF($AO96=HL$3,$AM96/VLOOKUP($AO96,Data!$A$50:$B$56,2,FALSE),0)</f>
        <v>0</v>
      </c>
      <c r="HM96" s="11">
        <f>IF(HM$2=$A96,0,IF(HLOOKUP(HM$2,Recipes!$H:$GI,'Production Calculator'!$A96+2,FALSE)=0,0,HLOOKUP(HM$2,Recipes!$H:$GI,'Production Calculator'!$A96+2,FALSE)*$AK96))+IF($AO96=HM$3,$AM96/VLOOKUP($AO96,Data!$A$50:$B$56,2,FALSE),0)</f>
        <v>0</v>
      </c>
      <c r="HN96" s="11">
        <f>IF(HN$2=$A96,0,IF(HLOOKUP(HN$2,Recipes!$H:$GI,'Production Calculator'!$A96+2,FALSE)=0,0,HLOOKUP(HN$2,Recipes!$H:$GI,'Production Calculator'!$A96+2,FALSE)*$AK96))+IF($AO96=HN$3,$AM96/VLOOKUP($AO96,Data!$A$50:$B$56,2,FALSE),0)</f>
        <v>0</v>
      </c>
      <c r="HO96" s="11">
        <f>IF(HO$2=$A96,0,IF(HLOOKUP(HO$2,Recipes!$H:$GI,'Production Calculator'!$A96+2,FALSE)=0,0,HLOOKUP(HO$2,Recipes!$H:$GI,'Production Calculator'!$A96+2,FALSE)*$AK96))+IF($AO96=HO$3,$AM96/VLOOKUP($AO96,Data!$A$50:$B$56,2,FALSE),0)</f>
        <v>0</v>
      </c>
      <c r="HP96" s="11">
        <f>IF(HP$2=$A96,0,IF(HLOOKUP(HP$2,Recipes!$H:$GI,'Production Calculator'!$A96+2,FALSE)=0,0,HLOOKUP(HP$2,Recipes!$H:$GI,'Production Calculator'!$A96+2,FALSE)*$AK96))+IF($AO96=HP$3,$AM96/VLOOKUP($AO96,Data!$A$50:$B$56,2,FALSE),0)</f>
        <v>0</v>
      </c>
      <c r="HQ96" s="11">
        <f>IF(HQ$2=$A96,0,IF(HLOOKUP(HQ$2,Recipes!$H:$GI,'Production Calculator'!$A96+2,FALSE)=0,0,HLOOKUP(HQ$2,Recipes!$H:$GI,'Production Calculator'!$A96+2,FALSE)*$AK96))+IF($AO96=HQ$3,$AM96/VLOOKUP($AO96,Data!$A$50:$B$56,2,FALSE),0)</f>
        <v>0</v>
      </c>
      <c r="HR96" s="11">
        <f>IF(HR$2=$A96,0,IF(HLOOKUP(HR$2,Recipes!$H:$GI,'Production Calculator'!$A96+2,FALSE)=0,0,HLOOKUP(HR$2,Recipes!$H:$GI,'Production Calculator'!$A96+2,FALSE)*$AK96))+IF($AO96=HR$3,$AM96/VLOOKUP($AO96,Data!$A$50:$B$56,2,FALSE),0)</f>
        <v>0</v>
      </c>
      <c r="HS96" s="121"/>
    </row>
    <row r="97" spans="1:227" x14ac:dyDescent="0.45">
      <c r="A97">
        <v>74</v>
      </c>
      <c r="B97" s="107" t="str">
        <f>VLOOKUP(A97,Recipes!A:B,2)</f>
        <v>Fast underground belt</v>
      </c>
      <c r="C97" s="128">
        <v>0</v>
      </c>
      <c r="D97" s="108">
        <f t="shared" si="191"/>
        <v>0</v>
      </c>
      <c r="E97" s="127" t="s">
        <v>1</v>
      </c>
      <c r="F97" s="109">
        <f>VLOOKUP(A97,Recipes!$A$3:$G$186,6,FALSE)</f>
        <v>2</v>
      </c>
      <c r="G97" s="109">
        <f>VLOOKUP(A97,Recipes!$A$3:$G$186,7,FALSE)</f>
        <v>0</v>
      </c>
      <c r="H97" s="110">
        <f t="shared" si="167"/>
        <v>0</v>
      </c>
      <c r="I97" s="109">
        <f>VLOOKUP(E97,Data!$A$2:$C$26,3, FALSE)</f>
        <v>4</v>
      </c>
      <c r="J97" s="108">
        <v>0</v>
      </c>
      <c r="K97" s="108">
        <v>0</v>
      </c>
      <c r="L97" s="108">
        <v>0</v>
      </c>
      <c r="M97" s="150">
        <v>0</v>
      </c>
      <c r="N97" s="150">
        <v>0</v>
      </c>
      <c r="O97" s="150">
        <v>0</v>
      </c>
      <c r="P97" s="151">
        <v>0</v>
      </c>
      <c r="Q97" s="151">
        <v>0</v>
      </c>
      <c r="R97" s="151">
        <v>0</v>
      </c>
      <c r="S97">
        <f t="shared" si="182"/>
        <v>0</v>
      </c>
      <c r="T97">
        <f t="shared" si="183"/>
        <v>0</v>
      </c>
      <c r="U97">
        <f t="shared" si="184"/>
        <v>0</v>
      </c>
      <c r="V97">
        <f t="shared" si="185"/>
        <v>0</v>
      </c>
      <c r="W97">
        <f t="shared" si="186"/>
        <v>0</v>
      </c>
      <c r="X97">
        <f t="shared" si="187"/>
        <v>0</v>
      </c>
      <c r="Y97">
        <f t="shared" si="188"/>
        <v>0</v>
      </c>
      <c r="Z97">
        <f t="shared" si="189"/>
        <v>0</v>
      </c>
      <c r="AA97">
        <f t="shared" si="190"/>
        <v>0</v>
      </c>
      <c r="AB97" s="111">
        <f>VLOOKUP($A97,Recipes!$A:$G,4)</f>
        <v>0.5</v>
      </c>
      <c r="AC97" s="111">
        <f>VLOOKUP($A97,Recipes!$A:$G,5)</f>
        <v>2</v>
      </c>
      <c r="AD97" s="111">
        <f t="shared" si="177"/>
        <v>4</v>
      </c>
      <c r="AE97" s="111">
        <f>VLOOKUP(E97,Data!$A$2:$F$26,5,FALSE)</f>
        <v>0</v>
      </c>
      <c r="AF97" s="111">
        <f>VLOOKUP(E97,Data!$A$2:$F$26,4,FALSE)</f>
        <v>210</v>
      </c>
      <c r="AG97" s="111">
        <f>VLOOKUP(E97,Data!$A$2:$B$26,2, FALSE)</f>
        <v>1.25</v>
      </c>
      <c r="AH97" s="111">
        <f>1+VLOOKUP($J$3,Data!$A$40:$D$48,2,FALSE)*$J97+VLOOKUP($K$3,Data!$A$40:$D$48,2,FALSE)*$K97+VLOOKUP($L$3,Data!$A$40:$D$48,2,FALSE)*$L97+VLOOKUP($M$3,Data!$A$40:$D$48,2,FALSE)*$M97+VLOOKUP($N$3,Data!$A$40:$D$48,2,FALSE)*$N97+VLOOKUP($O$3,Data!$A$40:$D$48,2,FALSE)*$O97+VLOOKUP($P$3,Data!$A$40:$D$48,2,FALSE)*$P97+VLOOKUP($Q$3,Data!$A$40:$D$48,2,FALSE)*$Q97+VLOOKUP($R$3,Data!$A$40:$D$48,2,FALSE)*$R97</f>
        <v>1</v>
      </c>
      <c r="AI97" s="111">
        <f>MAX(1+VLOOKUP($J$3,Data!$A$40:$D$48,3,FALSE)*$J97+VLOOKUP($K$3,Data!$A$40:$D$48,3,FALSE)*$K97+VLOOKUP($L$3,Data!$A$40:$D$48,3,FALSE)*$L97+VLOOKUP($M$3,Data!$A$40:$D$48,3,FALSE)*$M97+VLOOKUP($N$3,Data!$A$40:$D$48,3,FALSE)*$N97+VLOOKUP($O$3,Data!$A$40:$D$48,3,FALSE)*$O97+VLOOKUP($P$3,Data!$A$40:$D$48,3,FALSE)*$P97+VLOOKUP($Q$3,Data!$A$40:$D$48,3,FALSE)*$Q97+VLOOKUP($R$3,Data!$A$40:$D$48,3,FALSE)*$R97,0)</f>
        <v>1</v>
      </c>
      <c r="AJ97" s="111">
        <f>MAX(1-(VLOOKUP($J$3,Data!$A$40:$D$48,4,FALSE)*$J97+VLOOKUP($K$3,Data!$A$40:$D$48,4,FALSE)*$K97+VLOOKUP($L$3,Data!$A$40:$D$48,4,FALSE)*$L97+VLOOKUP($M$3,Data!$A$40:$D$48,4,FALSE)*$M97+VLOOKUP($N$3,Data!$A$40:$D$48,4,FALSE)*$N97+VLOOKUP($O$3,Data!$A$40:$D$48,4,FALSE)*$O97+VLOOKUP($P$3,Data!$A$40:$D$48,4,FALSE)*$P97+VLOOKUP($Q$3,Data!$A$40:$D$48,4,FALSE)*$Q97+VLOOKUP($R$3,Data!$A$40:$D$48,4,FALSE)*$R97),0.2)</f>
        <v>1</v>
      </c>
      <c r="AK97" s="112">
        <f t="shared" si="178"/>
        <v>0</v>
      </c>
      <c r="AL97" s="111">
        <f t="shared" si="179"/>
        <v>5</v>
      </c>
      <c r="AM97" s="111">
        <f t="shared" si="180"/>
        <v>0</v>
      </c>
      <c r="AN97" s="111">
        <f t="shared" si="181"/>
        <v>0</v>
      </c>
      <c r="AO97" s="131" t="s">
        <v>298</v>
      </c>
      <c r="AP97" s="11"/>
      <c r="AQ97" s="11">
        <f>IF(AQ$2=$A97,0,IF(HLOOKUP(AQ$2,Recipes!$H:$GI,'Production Calculator'!$A97+2,FALSE)=0,0,HLOOKUP(AQ$2,Recipes!$H:$GI,'Production Calculator'!$A97+2,FALSE)*$AK97))+IF($AO97=AQ$3,$AM97/VLOOKUP($AO97,Data!$A$50:$B$56,2,FALSE),0)</f>
        <v>0</v>
      </c>
      <c r="AR97" s="11">
        <f>IF(AR$2=$A97,0,IF(HLOOKUP(AR$2,Recipes!$H:$GI,'Production Calculator'!$A97+2,FALSE)=0,0,HLOOKUP(AR$2,Recipes!$H:$GI,'Production Calculator'!$A97+2,FALSE)*$AK97))+IF($AO97=AR$3,$AM97/VLOOKUP($AO97,Data!$A$50:$B$56,2,FALSE),0)</f>
        <v>0</v>
      </c>
      <c r="AS97" s="11">
        <f>IF(AS$2=$A97,0,IF(HLOOKUP(AS$2,Recipes!$H:$GI,'Production Calculator'!$A97+2,FALSE)=0,0,HLOOKUP(AS$2,Recipes!$H:$GI,'Production Calculator'!$A97+2,FALSE)*$AK97))+IF($AO97=AS$3,$AM97/VLOOKUP($AO97,Data!$A$50:$B$56,2,FALSE),0)</f>
        <v>0</v>
      </c>
      <c r="AT97" s="11">
        <f>IF(AT$2=$A97,0,IF(HLOOKUP(AT$2,Recipes!$H:$GI,'Production Calculator'!$A97+2,FALSE)=0,0,HLOOKUP(AT$2,Recipes!$H:$GI,'Production Calculator'!$A97+2,FALSE)*$AK97))+IF($AO97=AT$3,$AM97/VLOOKUP($AO97,Data!$A$50:$B$56,2,FALSE),0)</f>
        <v>0</v>
      </c>
      <c r="AU97" s="11">
        <f>IF(AU$2=$A97,0,IF(HLOOKUP(AU$2,Recipes!$H:$GI,'Production Calculator'!$A97+2,FALSE)=0,0,HLOOKUP(AU$2,Recipes!$H:$GI,'Production Calculator'!$A97+2,FALSE)*$AK97))+IF($AO97=AU$3,$AM97/VLOOKUP($AO97,Data!$A$50:$B$56,2,FALSE),0)</f>
        <v>0</v>
      </c>
      <c r="AV97" s="11">
        <f>IF(AV$2=$A97,0,IF(HLOOKUP(AV$2,Recipes!$H:$GI,'Production Calculator'!$A97+2,FALSE)=0,0,HLOOKUP(AV$2,Recipes!$H:$GI,'Production Calculator'!$A97+2,FALSE)*$AK97))+IF($AO97=AV$3,$AM97/VLOOKUP($AO97,Data!$A$50:$B$56,2,FALSE),0)</f>
        <v>0</v>
      </c>
      <c r="AW97" s="11">
        <f>IF(AW$2=$A97,0,IF(HLOOKUP(AW$2,Recipes!$H:$GI,'Production Calculator'!$A97+2,FALSE)=0,0,HLOOKUP(AW$2,Recipes!$H:$GI,'Production Calculator'!$A97+2,FALSE)*$AK97))+IF($AO97=AW$3,$AM97/VLOOKUP($AO97,Data!$A$50:$B$56,2,FALSE),0)</f>
        <v>0</v>
      </c>
      <c r="AX97" s="11">
        <f>IF(AX$2=$A97,0,IF(HLOOKUP(AX$2,Recipes!$H:$GI,'Production Calculator'!$A97+2,FALSE)=0,0,HLOOKUP(AX$2,Recipes!$H:$GI,'Production Calculator'!$A97+2,FALSE)*$AK97))+IF($AO97=AX$3,$AM97/VLOOKUP($AO97,Data!$A$50:$B$56,2,FALSE),0)</f>
        <v>0</v>
      </c>
      <c r="AY97" s="11">
        <f>IF(AY$2=$A97,0,IF(HLOOKUP(AY$2,Recipes!$H:$GI,'Production Calculator'!$A97+2,FALSE)=0,0,HLOOKUP(AY$2,Recipes!$H:$GI,'Production Calculator'!$A97+2,FALSE)*$AK97))+IF($AO97=AY$3,$AM97/VLOOKUP($AO97,Data!$A$50:$B$56,2,FALSE),0)</f>
        <v>0</v>
      </c>
      <c r="AZ97" s="11">
        <f>IF(AZ$2=$A97,0,IF(HLOOKUP(AZ$2,Recipes!$H:$GI,'Production Calculator'!$A97+2,FALSE)=0,0,HLOOKUP(AZ$2,Recipes!$H:$GI,'Production Calculator'!$A97+2,FALSE)*$AK97))+IF($AO97=AZ$3,$AM97/VLOOKUP($AO97,Data!$A$50:$B$56,2,FALSE),0)</f>
        <v>0</v>
      </c>
      <c r="BA97" s="11">
        <f>IF(BA$2=$A97,0,IF(HLOOKUP(BA$2,Recipes!$H:$GI,'Production Calculator'!$A97+2,FALSE)=0,0,HLOOKUP(BA$2,Recipes!$H:$GI,'Production Calculator'!$A97+2,FALSE)*$AK97))+IF($AO97=BA$3,$AM97/VLOOKUP($AO97,Data!$A$50:$B$56,2,FALSE),0)</f>
        <v>0</v>
      </c>
      <c r="BB97" s="11">
        <f>IF(BB$2=$A97,0,IF(HLOOKUP(BB$2,Recipes!$H:$GI,'Production Calculator'!$A97+2,FALSE)=0,0,HLOOKUP(BB$2,Recipes!$H:$GI,'Production Calculator'!$A97+2,FALSE)*$AK97))+IF($AO97=BB$3,$AM97/VLOOKUP($AO97,Data!$A$50:$B$56,2,FALSE),0)</f>
        <v>0</v>
      </c>
      <c r="BC97" s="11">
        <f>IF(BC$2=$A97,0,IF(HLOOKUP(BC$2,Recipes!$H:$GI,'Production Calculator'!$A97+2,FALSE)=0,0,HLOOKUP(BC$2,Recipes!$H:$GI,'Production Calculator'!$A97+2,FALSE)*$AK97))+IF($AO97=BC$3,$AM97/VLOOKUP($AO97,Data!$A$50:$B$56,2,FALSE),0)</f>
        <v>0</v>
      </c>
      <c r="BD97" s="11">
        <f>IF(BD$2=$A97,0,IF(HLOOKUP(BD$2,Recipes!$H:$GI,'Production Calculator'!$A97+2,FALSE)=0,0,HLOOKUP(BD$2,Recipes!$H:$GI,'Production Calculator'!$A97+2,FALSE)*$AK97))+IF($AO97=BD$3,$AM97/VLOOKUP($AO97,Data!$A$50:$B$56,2,FALSE),0)</f>
        <v>0</v>
      </c>
      <c r="BE97" s="11">
        <f>IF(BE$2=$A97,0,IF(HLOOKUP(BE$2,Recipes!$H:$GI,'Production Calculator'!$A97+2,FALSE)=0,0,HLOOKUP(BE$2,Recipes!$H:$GI,'Production Calculator'!$A97+2,FALSE)*$AK97))+IF($AO97=BE$3,$AM97/VLOOKUP($AO97,Data!$A$50:$B$56,2,FALSE),0)</f>
        <v>0</v>
      </c>
      <c r="BF97" s="11">
        <f>IF(BF$2=$A97,0,IF(HLOOKUP(BF$2,Recipes!$H:$GI,'Production Calculator'!$A97+2,FALSE)=0,0,HLOOKUP(BF$2,Recipes!$H:$GI,'Production Calculator'!$A97+2,FALSE)*$AK97))+IF($AO97=BF$3,$AM97/VLOOKUP($AO97,Data!$A$50:$B$56,2,FALSE),0)</f>
        <v>0</v>
      </c>
      <c r="BG97" s="11">
        <f>IF(BG$2=$A97,0,IF(HLOOKUP(BG$2,Recipes!$H:$GI,'Production Calculator'!$A97+2,FALSE)=0,0,HLOOKUP(BG$2,Recipes!$H:$GI,'Production Calculator'!$A97+2,FALSE)*$AK97))+IF($AO97=BG$3,$AM97/VLOOKUP($AO97,Data!$A$50:$B$56,2,FALSE),0)</f>
        <v>0</v>
      </c>
      <c r="BH97" s="11">
        <f>IF(BH$2=$A97,0,IF(HLOOKUP(BH$2,Recipes!$H:$GI,'Production Calculator'!$A97+2,FALSE)=0,0,HLOOKUP(BH$2,Recipes!$H:$GI,'Production Calculator'!$A97+2,FALSE)*$AK97))+IF($AO97=BH$3,$AM97/VLOOKUP($AO97,Data!$A$50:$B$56,2,FALSE),0)</f>
        <v>0</v>
      </c>
      <c r="BI97" s="11">
        <f>IF(BI$2=$A97,0,IF(HLOOKUP(BI$2,Recipes!$H:$GI,'Production Calculator'!$A97+2,FALSE)=0,0,HLOOKUP(BI$2,Recipes!$H:$GI,'Production Calculator'!$A97+2,FALSE)*$AK97))+IF($AO97=BI$3,$AM97/VLOOKUP($AO97,Data!$A$50:$B$56,2,FALSE),0)</f>
        <v>0</v>
      </c>
      <c r="BJ97" s="11">
        <f>IF(BJ$2=$A97,0,IF(HLOOKUP(BJ$2,Recipes!$H:$GI,'Production Calculator'!$A97+2,FALSE)=0,0,HLOOKUP(BJ$2,Recipes!$H:$GI,'Production Calculator'!$A97+2,FALSE)*$AK97))+IF($AO97=BJ$3,$AM97/VLOOKUP($AO97,Data!$A$50:$B$56,2,FALSE),0)</f>
        <v>0</v>
      </c>
      <c r="BK97" s="11">
        <f>IF(BK$2=$A97,0,IF(HLOOKUP(BK$2,Recipes!$H:$GI,'Production Calculator'!$A97+2,FALSE)=0,0,HLOOKUP(BK$2,Recipes!$H:$GI,'Production Calculator'!$A97+2,FALSE)*$AK97))+IF($AO97=BK$3,$AM97/VLOOKUP($AO97,Data!$A$50:$B$56,2,FALSE),0)</f>
        <v>0</v>
      </c>
      <c r="BL97" s="11">
        <f>IF(BL$2=$A97,0,IF(HLOOKUP(BL$2,Recipes!$H:$GI,'Production Calculator'!$A97+2,FALSE)=0,0,HLOOKUP(BL$2,Recipes!$H:$GI,'Production Calculator'!$A97+2,FALSE)*$AK97))+IF($AO97=BL$3,$AM97/VLOOKUP($AO97,Data!$A$50:$B$56,2,FALSE),0)</f>
        <v>0</v>
      </c>
      <c r="BM97" s="11">
        <f>IF(BM$2=$A97,0,IF(HLOOKUP(BM$2,Recipes!$H:$GI,'Production Calculator'!$A97+2,FALSE)=0,0,HLOOKUP(BM$2,Recipes!$H:$GI,'Production Calculator'!$A97+2,FALSE)*$AK97))+IF($AO97=BM$3,$AM97/VLOOKUP($AO97,Data!$A$50:$B$56,2,FALSE),0)</f>
        <v>0</v>
      </c>
      <c r="BN97" s="11">
        <f>IF(BN$2=$A97,0,IF(HLOOKUP(BN$2,Recipes!$H:$GI,'Production Calculator'!$A97+2,FALSE)=0,0,HLOOKUP(BN$2,Recipes!$H:$GI,'Production Calculator'!$A97+2,FALSE)*$AK97))+IF($AO97=BN$3,$AM97/VLOOKUP($AO97,Data!$A$50:$B$56,2,FALSE),0)</f>
        <v>0</v>
      </c>
      <c r="BO97" s="11">
        <f>IF(BO$2=$A97,0,IF(HLOOKUP(BO$2,Recipes!$H:$GI,'Production Calculator'!$A97+2,FALSE)=0,0,HLOOKUP(BO$2,Recipes!$H:$GI,'Production Calculator'!$A97+2,FALSE)*$AK97))+IF($AO97=BO$3,$AM97/VLOOKUP($AO97,Data!$A$50:$B$56,2,FALSE),0)</f>
        <v>0</v>
      </c>
      <c r="BP97" s="11">
        <f>IF(BP$2=$A97,0,IF(HLOOKUP(BP$2,Recipes!$H:$GI,'Production Calculator'!$A97+2,FALSE)=0,0,HLOOKUP(BP$2,Recipes!$H:$GI,'Production Calculator'!$A97+2,FALSE)*$AK97))+IF($AO97=BP$3,$AM97/VLOOKUP($AO97,Data!$A$50:$B$56,2,FALSE),0)</f>
        <v>0</v>
      </c>
      <c r="BQ97" s="11">
        <f>IF(BQ$2=$A97,0,IF(HLOOKUP(BQ$2,Recipes!$H:$GI,'Production Calculator'!$A97+2,FALSE)=0,0,HLOOKUP(BQ$2,Recipes!$H:$GI,'Production Calculator'!$A97+2,FALSE)*$AK97))+IF($AO97=BQ$3,$AM97/VLOOKUP($AO97,Data!$A$50:$B$56,2,FALSE),0)</f>
        <v>0</v>
      </c>
      <c r="BR97" s="11">
        <f>IF(BR$2=$A97,0,IF(HLOOKUP(BR$2,Recipes!$H:$GI,'Production Calculator'!$A97+2,FALSE)=0,0,HLOOKUP(BR$2,Recipes!$H:$GI,'Production Calculator'!$A97+2,FALSE)*$AK97))+IF($AO97=BR$3,$AM97/VLOOKUP($AO97,Data!$A$50:$B$56,2,FALSE),0)</f>
        <v>0</v>
      </c>
      <c r="BS97" s="11">
        <f>IF(BS$2=$A97,0,IF(HLOOKUP(BS$2,Recipes!$H:$GI,'Production Calculator'!$A97+2,FALSE)=0,0,HLOOKUP(BS$2,Recipes!$H:$GI,'Production Calculator'!$A97+2,FALSE)*$AK97))+IF($AO97=BS$3,$AM97/VLOOKUP($AO97,Data!$A$50:$B$56,2,FALSE),0)</f>
        <v>0</v>
      </c>
      <c r="BT97" s="11">
        <f>IF(BT$2=$A97,0,IF(HLOOKUP(BT$2,Recipes!$H:$GI,'Production Calculator'!$A97+2,FALSE)=0,0,HLOOKUP(BT$2,Recipes!$H:$GI,'Production Calculator'!$A97+2,FALSE)*$AK97))+IF($AO97=BT$3,$AM97/VLOOKUP($AO97,Data!$A$50:$B$56,2,FALSE),0)</f>
        <v>0</v>
      </c>
      <c r="BU97" s="11">
        <f>IF(BU$2=$A97,0,IF(HLOOKUP(BU$2,Recipes!$H:$GI,'Production Calculator'!$A97+2,FALSE)=0,0,HLOOKUP(BU$2,Recipes!$H:$GI,'Production Calculator'!$A97+2,FALSE)*$AK97))+IF($AO97=BU$3,$AM97/VLOOKUP($AO97,Data!$A$50:$B$56,2,FALSE),0)</f>
        <v>0</v>
      </c>
      <c r="BV97" s="11">
        <f>IF(BV$2=$A97,0,IF(HLOOKUP(BV$2,Recipes!$H:$GI,'Production Calculator'!$A97+2,FALSE)=0,0,HLOOKUP(BV$2,Recipes!$H:$GI,'Production Calculator'!$A97+2,FALSE)*$AK97))+IF($AO97=BV$3,$AM97/VLOOKUP($AO97,Data!$A$50:$B$56,2,FALSE),0)</f>
        <v>0</v>
      </c>
      <c r="BW97" s="11">
        <f>IF(BW$2=$A97,0,IF(HLOOKUP(BW$2,Recipes!$H:$GI,'Production Calculator'!$A97+2,FALSE)=0,0,HLOOKUP(BW$2,Recipes!$H:$GI,'Production Calculator'!$A97+2,FALSE)*$AK97))+IF($AO97=BW$3,$AM97/VLOOKUP($AO97,Data!$A$50:$B$56,2,FALSE),0)</f>
        <v>0</v>
      </c>
      <c r="BX97" s="11">
        <f>IF(BX$2=$A97,0,IF(HLOOKUP(BX$2,Recipes!$H:$GI,'Production Calculator'!$A97+2,FALSE)=0,0,HLOOKUP(BX$2,Recipes!$H:$GI,'Production Calculator'!$A97+2,FALSE)*$AK97))+IF($AO97=BX$3,$AM97/VLOOKUP($AO97,Data!$A$50:$B$56,2,FALSE),0)</f>
        <v>0</v>
      </c>
      <c r="BY97" s="11">
        <f>IF(BY$2=$A97,0,IF(HLOOKUP(BY$2,Recipes!$H:$GI,'Production Calculator'!$A97+2,FALSE)=0,0,HLOOKUP(BY$2,Recipes!$H:$GI,'Production Calculator'!$A97+2,FALSE)*$AK97))+IF($AO97=BY$3,$AM97/VLOOKUP($AO97,Data!$A$50:$B$56,2,FALSE),0)</f>
        <v>0</v>
      </c>
      <c r="BZ97" s="11">
        <f>IF(BZ$2=$A97,0,IF(HLOOKUP(BZ$2,Recipes!$H:$GI,'Production Calculator'!$A97+2,FALSE)=0,0,HLOOKUP(BZ$2,Recipes!$H:$GI,'Production Calculator'!$A97+2,FALSE)*$AK97))+IF($AO97=BZ$3,$AM97/VLOOKUP($AO97,Data!$A$50:$B$56,2,FALSE),0)</f>
        <v>0</v>
      </c>
      <c r="CA97" s="11">
        <f>IF(CA$2=$A97,0,IF(HLOOKUP(CA$2,Recipes!$H:$GI,'Production Calculator'!$A97+2,FALSE)=0,0,HLOOKUP(CA$2,Recipes!$H:$GI,'Production Calculator'!$A97+2,FALSE)*$AK97))+IF($AO97=CA$3,$AM97/VLOOKUP($AO97,Data!$A$50:$B$56,2,FALSE),0)</f>
        <v>0</v>
      </c>
      <c r="CB97" s="11">
        <f>IF(CB$2=$A97,0,IF(HLOOKUP(CB$2,Recipes!$H:$GI,'Production Calculator'!$A97+2,FALSE)=0,0,HLOOKUP(CB$2,Recipes!$H:$GI,'Production Calculator'!$A97+2,FALSE)*$AK97))+IF($AO97=CB$3,$AM97/VLOOKUP($AO97,Data!$A$50:$B$56,2,FALSE),0)</f>
        <v>0</v>
      </c>
      <c r="CC97" s="11">
        <f>IF(CC$2=$A97,0,IF(HLOOKUP(CC$2,Recipes!$H:$GI,'Production Calculator'!$A97+2,FALSE)=0,0,HLOOKUP(CC$2,Recipes!$H:$GI,'Production Calculator'!$A97+2,FALSE)*$AK97))+IF($AO97=CC$3,$AM97/VLOOKUP($AO97,Data!$A$50:$B$56,2,FALSE),0)</f>
        <v>0</v>
      </c>
      <c r="CD97" s="11">
        <f>IF(CD$2=$A97,0,IF(HLOOKUP(CD$2,Recipes!$H:$GI,'Production Calculator'!$A97+2,FALSE)=0,0,HLOOKUP(CD$2,Recipes!$H:$GI,'Production Calculator'!$A97+2,FALSE)*$AK97))+IF($AO97=CD$3,$AM97/VLOOKUP($AO97,Data!$A$50:$B$56,2,FALSE),0)</f>
        <v>0</v>
      </c>
      <c r="CE97" s="11">
        <f>IF(CE$2=$A97,0,IF(HLOOKUP(CE$2,Recipes!$H:$GI,'Production Calculator'!$A97+2,FALSE)=0,0,HLOOKUP(CE$2,Recipes!$H:$GI,'Production Calculator'!$A97+2,FALSE)*$AK97))+IF($AO97=CE$3,$AM97/VLOOKUP($AO97,Data!$A$50:$B$56,2,FALSE),0)</f>
        <v>0</v>
      </c>
      <c r="CF97" s="11">
        <f>IF(CF$2=$A97,0,IF(HLOOKUP(CF$2,Recipes!$H:$GI,'Production Calculator'!$A97+2,FALSE)=0,0,HLOOKUP(CF$2,Recipes!$H:$GI,'Production Calculator'!$A97+2,FALSE)*$AK97))+IF($AO97=CF$3,$AM97/VLOOKUP($AO97,Data!$A$50:$B$56,2,FALSE),0)</f>
        <v>0</v>
      </c>
      <c r="CG97" s="11">
        <f>IF(CG$2=$A97,0,IF(HLOOKUP(CG$2,Recipes!$H:$GI,'Production Calculator'!$A97+2,FALSE)=0,0,HLOOKUP(CG$2,Recipes!$H:$GI,'Production Calculator'!$A97+2,FALSE)*$AK97))+IF($AO97=CG$3,$AM97/VLOOKUP($AO97,Data!$A$50:$B$56,2,FALSE),0)</f>
        <v>0</v>
      </c>
      <c r="CH97" s="11">
        <f>IF(CH$2=$A97,0,IF(HLOOKUP(CH$2,Recipes!$H:$GI,'Production Calculator'!$A97+2,FALSE)=0,0,HLOOKUP(CH$2,Recipes!$H:$GI,'Production Calculator'!$A97+2,FALSE)*$AK97))+IF($AO97=CH$3,$AM97/VLOOKUP($AO97,Data!$A$50:$B$56,2,FALSE),0)</f>
        <v>0</v>
      </c>
      <c r="CI97" s="11">
        <f>IF(CI$2=$A97,0,IF(HLOOKUP(CI$2,Recipes!$H:$GI,'Production Calculator'!$A97+2,FALSE)=0,0,HLOOKUP(CI$2,Recipes!$H:$GI,'Production Calculator'!$A97+2,FALSE)*$AK97))+IF($AO97=CI$3,$AM97/VLOOKUP($AO97,Data!$A$50:$B$56,2,FALSE),0)</f>
        <v>0</v>
      </c>
      <c r="CJ97" s="11">
        <f>IF(CJ$2=$A97,0,IF(HLOOKUP(CJ$2,Recipes!$H:$GI,'Production Calculator'!$A97+2,FALSE)=0,0,HLOOKUP(CJ$2,Recipes!$H:$GI,'Production Calculator'!$A97+2,FALSE)*$AK97))+IF($AO97=CJ$3,$AM97/VLOOKUP($AO97,Data!$A$50:$B$56,2,FALSE),0)</f>
        <v>0</v>
      </c>
      <c r="CK97" s="11">
        <f>IF(CK$2=$A97,0,IF(HLOOKUP(CK$2,Recipes!$H:$GI,'Production Calculator'!$A97+2,FALSE)=0,0,HLOOKUP(CK$2,Recipes!$H:$GI,'Production Calculator'!$A97+2,FALSE)*$AK97))+IF($AO97=CK$3,$AM97/VLOOKUP($AO97,Data!$A$50:$B$56,2,FALSE),0)</f>
        <v>0</v>
      </c>
      <c r="CL97" s="11">
        <f>IF(CL$2=$A97,0,IF(HLOOKUP(CL$2,Recipes!$H:$GI,'Production Calculator'!$A97+2,FALSE)=0,0,HLOOKUP(CL$2,Recipes!$H:$GI,'Production Calculator'!$A97+2,FALSE)*$AK97))+IF($AO97=CL$3,$AM97/VLOOKUP($AO97,Data!$A$50:$B$56,2,FALSE),0)</f>
        <v>0</v>
      </c>
      <c r="CM97" s="11">
        <f>IF(CM$2=$A97,0,IF(HLOOKUP(CM$2,Recipes!$H:$GI,'Production Calculator'!$A97+2,FALSE)=0,0,HLOOKUP(CM$2,Recipes!$H:$GI,'Production Calculator'!$A97+2,FALSE)*$AK97))+IF($AO97=CM$3,$AM97/VLOOKUP($AO97,Data!$A$50:$B$56,2,FALSE),0)</f>
        <v>0</v>
      </c>
      <c r="CN97" s="11">
        <f>IF(CN$2=$A97,0,IF(HLOOKUP(CN$2,Recipes!$H:$GI,'Production Calculator'!$A97+2,FALSE)=0,0,HLOOKUP(CN$2,Recipes!$H:$GI,'Production Calculator'!$A97+2,FALSE)*$AK97))+IF($AO97=CN$3,$AM97/VLOOKUP($AO97,Data!$A$50:$B$56,2,FALSE),0)</f>
        <v>0</v>
      </c>
      <c r="CO97" s="11">
        <f>IF(CO$2=$A97,0,IF(HLOOKUP(CO$2,Recipes!$H:$GI,'Production Calculator'!$A97+2,FALSE)=0,0,HLOOKUP(CO$2,Recipes!$H:$GI,'Production Calculator'!$A97+2,FALSE)*$AK97))+IF($AO97=CO$3,$AM97/VLOOKUP($AO97,Data!$A$50:$B$56,2,FALSE),0)</f>
        <v>0</v>
      </c>
      <c r="CP97" s="11">
        <f>IF(CP$2=$A97,0,IF(HLOOKUP(CP$2,Recipes!$H:$GI,'Production Calculator'!$A97+2,FALSE)=0,0,HLOOKUP(CP$2,Recipes!$H:$GI,'Production Calculator'!$A97+2,FALSE)*$AK97))+IF($AO97=CP$3,$AM97/VLOOKUP($AO97,Data!$A$50:$B$56,2,FALSE),0)</f>
        <v>0</v>
      </c>
      <c r="CQ97" s="11">
        <f>IF(CQ$2=$A97,0,IF(HLOOKUP(CQ$2,Recipes!$H:$GI,'Production Calculator'!$A97+2,FALSE)=0,0,HLOOKUP(CQ$2,Recipes!$H:$GI,'Production Calculator'!$A97+2,FALSE)*$AK97))+IF($AO97=CQ$3,$AM97/VLOOKUP($AO97,Data!$A$50:$B$56,2,FALSE),0)</f>
        <v>0</v>
      </c>
      <c r="CR97" s="11">
        <f>IF(CR$2=$A97,0,IF(HLOOKUP(CR$2,Recipes!$H:$GI,'Production Calculator'!$A97+2,FALSE)=0,0,HLOOKUP(CR$2,Recipes!$H:$GI,'Production Calculator'!$A97+2,FALSE)*$AK97))+IF($AO97=CR$3,$AM97/VLOOKUP($AO97,Data!$A$50:$B$56,2,FALSE),0)</f>
        <v>0</v>
      </c>
      <c r="CS97" s="11">
        <f>IF(CS$2=$A97,0,IF(HLOOKUP(CS$2,Recipes!$H:$GI,'Production Calculator'!$A97+2,FALSE)=0,0,HLOOKUP(CS$2,Recipes!$H:$GI,'Production Calculator'!$A97+2,FALSE)*$AK97))+IF($AO97=CS$3,$AM97/VLOOKUP($AO97,Data!$A$50:$B$56,2,FALSE),0)</f>
        <v>0</v>
      </c>
      <c r="CT97" s="11">
        <f>IF(CT$2=$A97,0,IF(HLOOKUP(CT$2,Recipes!$H:$GI,'Production Calculator'!$A97+2,FALSE)=0,0,HLOOKUP(CT$2,Recipes!$H:$GI,'Production Calculator'!$A97+2,FALSE)*$AK97))+IF($AO97=CT$3,$AM97/VLOOKUP($AO97,Data!$A$50:$B$56,2,FALSE),0)</f>
        <v>0</v>
      </c>
      <c r="CU97" s="11">
        <f>IF(CU$2=$A97,0,IF(HLOOKUP(CU$2,Recipes!$H:$GI,'Production Calculator'!$A97+2,FALSE)=0,0,HLOOKUP(CU$2,Recipes!$H:$GI,'Production Calculator'!$A97+2,FALSE)*$AK97))+IF($AO97=CU$3,$AM97/VLOOKUP($AO97,Data!$A$50:$B$56,2,FALSE),0)</f>
        <v>0</v>
      </c>
      <c r="CV97" s="11">
        <f>IF(CV$2=$A97,0,IF(HLOOKUP(CV$2,Recipes!$H:$GI,'Production Calculator'!$A97+2,FALSE)=0,0,HLOOKUP(CV$2,Recipes!$H:$GI,'Production Calculator'!$A97+2,FALSE)*$AK97))+IF($AO97=CV$3,$AM97/VLOOKUP($AO97,Data!$A$50:$B$56,2,FALSE),0)</f>
        <v>0</v>
      </c>
      <c r="CW97" s="11">
        <f>IF(CW$2=$A97,0,IF(HLOOKUP(CW$2,Recipes!$H:$GI,'Production Calculator'!$A97+2,FALSE)=0,0,HLOOKUP(CW$2,Recipes!$H:$GI,'Production Calculator'!$A97+2,FALSE)*$AK97))+IF($AO97=CW$3,$AM97/VLOOKUP($AO97,Data!$A$50:$B$56,2,FALSE),0)</f>
        <v>0</v>
      </c>
      <c r="CX97" s="11">
        <f>IF(CX$2=$A97,0,IF(HLOOKUP(CX$2,Recipes!$H:$GI,'Production Calculator'!$A97+2,FALSE)=0,0,HLOOKUP(CX$2,Recipes!$H:$GI,'Production Calculator'!$A97+2,FALSE)*$AK97))+IF($AO97=CX$3,$AM97/VLOOKUP($AO97,Data!$A$50:$B$56,2,FALSE),0)</f>
        <v>0</v>
      </c>
      <c r="CY97" s="11">
        <f>IF(CY$2=$A97,0,IF(HLOOKUP(CY$2,Recipes!$H:$GI,'Production Calculator'!$A97+2,FALSE)=0,0,HLOOKUP(CY$2,Recipes!$H:$GI,'Production Calculator'!$A97+2,FALSE)*$AK97))+IF($AO97=CY$3,$AM97/VLOOKUP($AO97,Data!$A$50:$B$56,2,FALSE),0)</f>
        <v>0</v>
      </c>
      <c r="CZ97" s="11">
        <f>IF(CZ$2=$A97,0,IF(HLOOKUP(CZ$2,Recipes!$H:$GI,'Production Calculator'!$A97+2,FALSE)=0,0,HLOOKUP(CZ$2,Recipes!$H:$GI,'Production Calculator'!$A97+2,FALSE)*$AK97))+IF($AO97=CZ$3,$AM97/VLOOKUP($AO97,Data!$A$50:$B$56,2,FALSE),0)</f>
        <v>0</v>
      </c>
      <c r="DA97" s="11">
        <f>IF(DA$2=$A97,0,IF(HLOOKUP(DA$2,Recipes!$H:$GI,'Production Calculator'!$A97+2,FALSE)=0,0,HLOOKUP(DA$2,Recipes!$H:$GI,'Production Calculator'!$A97+2,FALSE)*$AK97))+IF($AO97=DA$3,$AM97/VLOOKUP($AO97,Data!$A$50:$B$56,2,FALSE),0)</f>
        <v>0</v>
      </c>
      <c r="DB97" s="11">
        <f>IF(DB$2=$A97,0,IF(HLOOKUP(DB$2,Recipes!$H:$GI,'Production Calculator'!$A97+2,FALSE)=0,0,HLOOKUP(DB$2,Recipes!$H:$GI,'Production Calculator'!$A97+2,FALSE)*$AK97))+IF($AO97=DB$3,$AM97/VLOOKUP($AO97,Data!$A$50:$B$56,2,FALSE),0)</f>
        <v>0</v>
      </c>
      <c r="DC97" s="11">
        <f>IF(DC$2=$A97,0,IF(HLOOKUP(DC$2,Recipes!$H:$GI,'Production Calculator'!$A97+2,FALSE)=0,0,HLOOKUP(DC$2,Recipes!$H:$GI,'Production Calculator'!$A97+2,FALSE)*$AK97))+IF($AO97=DC$3,$AM97/VLOOKUP($AO97,Data!$A$50:$B$56,2,FALSE),0)</f>
        <v>0</v>
      </c>
      <c r="DD97" s="11">
        <f>IF(DD$2=$A97,0,IF(HLOOKUP(DD$2,Recipes!$H:$GI,'Production Calculator'!$A97+2,FALSE)=0,0,HLOOKUP(DD$2,Recipes!$H:$GI,'Production Calculator'!$A97+2,FALSE)*$AK97))+IF($AO97=DD$3,$AM97/VLOOKUP($AO97,Data!$A$50:$B$56,2,FALSE),0)</f>
        <v>0</v>
      </c>
      <c r="DE97" s="11">
        <f>IF(DE$2=$A97,0,IF(HLOOKUP(DE$2,Recipes!$H:$GI,'Production Calculator'!$A97+2,FALSE)=0,0,HLOOKUP(DE$2,Recipes!$H:$GI,'Production Calculator'!$A97+2,FALSE)*$AK97))+IF($AO97=DE$3,$AM97/VLOOKUP($AO97,Data!$A$50:$B$56,2,FALSE),0)</f>
        <v>0</v>
      </c>
      <c r="DF97" s="11">
        <f>IF(DF$2=$A97,0,IF(HLOOKUP(DF$2,Recipes!$H:$GI,'Production Calculator'!$A97+2,FALSE)=0,0,HLOOKUP(DF$2,Recipes!$H:$GI,'Production Calculator'!$A97+2,FALSE)*$AK97))+IF($AO97=DF$3,$AM97/VLOOKUP($AO97,Data!$A$50:$B$56,2,FALSE),0)</f>
        <v>0</v>
      </c>
      <c r="DG97" s="11">
        <f>IF(DG$2=$A97,0,IF(HLOOKUP(DG$2,Recipes!$H:$GI,'Production Calculator'!$A97+2,FALSE)=0,0,HLOOKUP(DG$2,Recipes!$H:$GI,'Production Calculator'!$A97+2,FALSE)*$AK97))+IF($AO97=DG$3,$AM97/VLOOKUP($AO97,Data!$A$50:$B$56,2,FALSE),0)</f>
        <v>0</v>
      </c>
      <c r="DH97" s="11">
        <f>IF(DH$2=$A97,0,IF(HLOOKUP(DH$2,Recipes!$H:$GI,'Production Calculator'!$A97+2,FALSE)=0,0,HLOOKUP(DH$2,Recipes!$H:$GI,'Production Calculator'!$A97+2,FALSE)*$AK97))+IF($AO97=DH$3,$AM97/VLOOKUP($AO97,Data!$A$50:$B$56,2,FALSE),0)</f>
        <v>0</v>
      </c>
      <c r="DI97" s="11">
        <f>IF(DI$2=$A97,0,IF(HLOOKUP(DI$2,Recipes!$H:$GI,'Production Calculator'!$A97+2,FALSE)=0,0,HLOOKUP(DI$2,Recipes!$H:$GI,'Production Calculator'!$A97+2,FALSE)*$AK97))+IF($AO97=DI$3,$AM97/VLOOKUP($AO97,Data!$A$50:$B$56,2,FALSE),0)</f>
        <v>0</v>
      </c>
      <c r="DJ97" s="11">
        <f>IF(DJ$2=$A97,0,IF(HLOOKUP(DJ$2,Recipes!$H:$GI,'Production Calculator'!$A97+2,FALSE)=0,0,HLOOKUP(DJ$2,Recipes!$H:$GI,'Production Calculator'!$A97+2,FALSE)*$AK97))+IF($AO97=DJ$3,$AM97/VLOOKUP($AO97,Data!$A$50:$B$56,2,FALSE),0)</f>
        <v>0</v>
      </c>
      <c r="DK97" s="11">
        <f>IF(DK$2=$A97,0,IF(HLOOKUP(DK$2,Recipes!$H:$GI,'Production Calculator'!$A97+2,FALSE)=0,0,HLOOKUP(DK$2,Recipes!$H:$GI,'Production Calculator'!$A97+2,FALSE)*$AK97))+IF($AO97=DK$3,$AM97/VLOOKUP($AO97,Data!$A$50:$B$56,2,FALSE),0)</f>
        <v>0</v>
      </c>
      <c r="DL97" s="11">
        <f>IF(DL$2=$A97,0,IF(HLOOKUP(DL$2,Recipes!$H:$GI,'Production Calculator'!$A97+2,FALSE)=0,0,HLOOKUP(DL$2,Recipes!$H:$GI,'Production Calculator'!$A97+2,FALSE)*$AK97))+IF($AO97=DL$3,$AM97/VLOOKUP($AO97,Data!$A$50:$B$56,2,FALSE),0)</f>
        <v>0</v>
      </c>
      <c r="DM97" s="11">
        <f>IF(DM$2=$A97,0,IF(HLOOKUP(DM$2,Recipes!$H:$GI,'Production Calculator'!$A97+2,FALSE)=0,0,HLOOKUP(DM$2,Recipes!$H:$GI,'Production Calculator'!$A97+2,FALSE)*$AK97))+IF($AO97=DM$3,$AM97/VLOOKUP($AO97,Data!$A$50:$B$56,2,FALSE),0)</f>
        <v>0</v>
      </c>
      <c r="DN97" s="11">
        <f>IF(DN$2=$A97,0,IF(HLOOKUP(DN$2,Recipes!$H:$GI,'Production Calculator'!$A97+2,FALSE)=0,0,HLOOKUP(DN$2,Recipes!$H:$GI,'Production Calculator'!$A97+2,FALSE)*$AK97))+IF($AO97=DN$3,$AM97/VLOOKUP($AO97,Data!$A$50:$B$56,2,FALSE),0)</f>
        <v>0</v>
      </c>
      <c r="DO97" s="11">
        <f>IF(DO$2=$A97,0,IF(HLOOKUP(DO$2,Recipes!$H:$GI,'Production Calculator'!$A97+2,FALSE)=0,0,HLOOKUP(DO$2,Recipes!$H:$GI,'Production Calculator'!$A97+2,FALSE)*$AK97))+IF($AO97=DO$3,$AM97/VLOOKUP($AO97,Data!$A$50:$B$56,2,FALSE),0)</f>
        <v>0</v>
      </c>
      <c r="DP97" s="11">
        <f>IF(DP$2=$A97,0,IF(HLOOKUP(DP$2,Recipes!$H:$GI,'Production Calculator'!$A97+2,FALSE)=0,0,HLOOKUP(DP$2,Recipes!$H:$GI,'Production Calculator'!$A97+2,FALSE)*$AK97))+IF($AO97=DP$3,$AM97/VLOOKUP($AO97,Data!$A$50:$B$56,2,FALSE),0)</f>
        <v>0</v>
      </c>
      <c r="DQ97" s="11">
        <f>IF(DQ$2=$A97,0,IF(HLOOKUP(DQ$2,Recipes!$H:$GI,'Production Calculator'!$A97+2,FALSE)=0,0,HLOOKUP(DQ$2,Recipes!$H:$GI,'Production Calculator'!$A97+2,FALSE)*$AK97))+IF($AO97=DQ$3,$AM97/VLOOKUP($AO97,Data!$A$50:$B$56,2,FALSE),0)</f>
        <v>0</v>
      </c>
      <c r="DR97" s="11">
        <f>IF(DR$2=$A97,0,IF(HLOOKUP(DR$2,Recipes!$H:$GI,'Production Calculator'!$A97+2,FALSE)=0,0,HLOOKUP(DR$2,Recipes!$H:$GI,'Production Calculator'!$A97+2,FALSE)*$AK97))+IF($AO97=DR$3,$AM97/VLOOKUP($AO97,Data!$A$50:$B$56,2,FALSE),0)</f>
        <v>0</v>
      </c>
      <c r="DS97" s="11">
        <f>IF(DS$2=$A97,0,IF(HLOOKUP(DS$2,Recipes!$H:$GI,'Production Calculator'!$A97+2,FALSE)=0,0,HLOOKUP(DS$2,Recipes!$H:$GI,'Production Calculator'!$A97+2,FALSE)*$AK97))+IF($AO97=DS$3,$AM97/VLOOKUP($AO97,Data!$A$50:$B$56,2,FALSE),0)</f>
        <v>0</v>
      </c>
      <c r="DT97" s="11">
        <f>IF(DT$2=$A97,0,IF(HLOOKUP(DT$2,Recipes!$H:$GI,'Production Calculator'!$A97+2,FALSE)=0,0,HLOOKUP(DT$2,Recipes!$H:$GI,'Production Calculator'!$A97+2,FALSE)*$AK97))+IF($AO97=DT$3,$AM97/VLOOKUP($AO97,Data!$A$50:$B$56,2,FALSE),0)</f>
        <v>0</v>
      </c>
      <c r="DU97" s="11">
        <f>IF(DU$2=$A97,0,IF(HLOOKUP(DU$2,Recipes!$H:$GI,'Production Calculator'!$A97+2,FALSE)=0,0,HLOOKUP(DU$2,Recipes!$H:$GI,'Production Calculator'!$A97+2,FALSE)*$AK97))+IF($AO97=DU$3,$AM97/VLOOKUP($AO97,Data!$A$50:$B$56,2,FALSE),0)</f>
        <v>0</v>
      </c>
      <c r="DV97" s="11">
        <f>IF(DV$2=$A97,0,IF(HLOOKUP(DV$2,Recipes!$H:$GI,'Production Calculator'!$A97+2,FALSE)=0,0,HLOOKUP(DV$2,Recipes!$H:$GI,'Production Calculator'!$A97+2,FALSE)*$AK97))+IF($AO97=DV$3,$AM97/VLOOKUP($AO97,Data!$A$50:$B$56,2,FALSE),0)</f>
        <v>0</v>
      </c>
      <c r="DW97" s="11">
        <f>IF(DW$2=$A97,0,IF(HLOOKUP(DW$2,Recipes!$H:$GI,'Production Calculator'!$A97+2,FALSE)=0,0,HLOOKUP(DW$2,Recipes!$H:$GI,'Production Calculator'!$A97+2,FALSE)*$AK97))+IF($AO97=DW$3,$AM97/VLOOKUP($AO97,Data!$A$50:$B$56,2,FALSE),0)</f>
        <v>0</v>
      </c>
      <c r="DX97" s="11">
        <f>IF(DX$2=$A97,0,IF(HLOOKUP(DX$2,Recipes!$H:$GI,'Production Calculator'!$A97+2,FALSE)=0,0,HLOOKUP(DX$2,Recipes!$H:$GI,'Production Calculator'!$A97+2,FALSE)*$AK97))+IF($AO97=DX$3,$AM97/VLOOKUP($AO97,Data!$A$50:$B$56,2,FALSE),0)</f>
        <v>0</v>
      </c>
      <c r="DY97" s="11">
        <f>IF(DY$2=$A97,0,IF(HLOOKUP(DY$2,Recipes!$H:$GI,'Production Calculator'!$A97+2,FALSE)=0,0,HLOOKUP(DY$2,Recipes!$H:$GI,'Production Calculator'!$A97+2,FALSE)*$AK97))+IF($AO97=DY$3,$AM97/VLOOKUP($AO97,Data!$A$50:$B$56,2,FALSE),0)</f>
        <v>0</v>
      </c>
      <c r="DZ97" s="11">
        <f>IF(DZ$2=$A97,0,IF(HLOOKUP(DZ$2,Recipes!$H:$GI,'Production Calculator'!$A97+2,FALSE)=0,0,HLOOKUP(DZ$2,Recipes!$H:$GI,'Production Calculator'!$A97+2,FALSE)*$AK97))+IF($AO97=DZ$3,$AM97/VLOOKUP($AO97,Data!$A$50:$B$56,2,FALSE),0)</f>
        <v>0</v>
      </c>
      <c r="EA97" s="11">
        <f>IF(EA$2=$A97,0,IF(HLOOKUP(EA$2,Recipes!$H:$GI,'Production Calculator'!$A97+2,FALSE)=0,0,HLOOKUP(EA$2,Recipes!$H:$GI,'Production Calculator'!$A97+2,FALSE)*$AK97))+IF($AO97=EA$3,$AM97/VLOOKUP($AO97,Data!$A$50:$B$56,2,FALSE),0)</f>
        <v>0</v>
      </c>
      <c r="EB97" s="11">
        <f>IF(EB$2=$A97,0,IF(HLOOKUP(EB$2,Recipes!$H:$GI,'Production Calculator'!$A97+2,FALSE)=0,0,HLOOKUP(EB$2,Recipes!$H:$GI,'Production Calculator'!$A97+2,FALSE)*$AK97))+IF($AO97=EB$3,$AM97/VLOOKUP($AO97,Data!$A$50:$B$56,2,FALSE),0)</f>
        <v>0</v>
      </c>
      <c r="EC97" s="11">
        <f>IF(EC$2=$A97,0,IF(HLOOKUP(EC$2,Recipes!$H:$GI,'Production Calculator'!$A97+2,FALSE)=0,0,HLOOKUP(EC$2,Recipes!$H:$GI,'Production Calculator'!$A97+2,FALSE)*$AK97))+IF($AO97=EC$3,$AM97/VLOOKUP($AO97,Data!$A$50:$B$56,2,FALSE),0)</f>
        <v>0</v>
      </c>
      <c r="ED97" s="11">
        <f>IF(ED$2=$A97,0,IF(HLOOKUP(ED$2,Recipes!$H:$GI,'Production Calculator'!$A97+2,FALSE)=0,0,HLOOKUP(ED$2,Recipes!$H:$GI,'Production Calculator'!$A97+2,FALSE)*$AK97))+IF($AO97=ED$3,$AM97/VLOOKUP($AO97,Data!$A$50:$B$56,2,FALSE),0)</f>
        <v>0</v>
      </c>
      <c r="EE97" s="11">
        <f>IF(EE$2=$A97,0,IF(HLOOKUP(EE$2,Recipes!$H:$GI,'Production Calculator'!$A97+2,FALSE)=0,0,HLOOKUP(EE$2,Recipes!$H:$GI,'Production Calculator'!$A97+2,FALSE)*$AK97))+IF($AO97=EE$3,$AM97/VLOOKUP($AO97,Data!$A$50:$B$56,2,FALSE),0)</f>
        <v>0</v>
      </c>
      <c r="EF97" s="11">
        <f>IF(EF$2=$A97,0,IF(HLOOKUP(EF$2,Recipes!$H:$GI,'Production Calculator'!$A97+2,FALSE)=0,0,HLOOKUP(EF$2,Recipes!$H:$GI,'Production Calculator'!$A97+2,FALSE)*$AK97))+IF($AO97=EF$3,$AM97/VLOOKUP($AO97,Data!$A$50:$B$56,2,FALSE),0)</f>
        <v>0</v>
      </c>
      <c r="EG97" s="11">
        <f>IF(EG$2=$A97,0,IF(HLOOKUP(EG$2,Recipes!$H:$GI,'Production Calculator'!$A97+2,FALSE)=0,0,HLOOKUP(EG$2,Recipes!$H:$GI,'Production Calculator'!$A97+2,FALSE)*$AK97))+IF($AO97=EG$3,$AM97/VLOOKUP($AO97,Data!$A$50:$B$56,2,FALSE),0)</f>
        <v>0</v>
      </c>
      <c r="EH97" s="11">
        <f>IF(EH$2=$A97,0,IF(HLOOKUP(EH$2,Recipes!$H:$GI,'Production Calculator'!$A97+2,FALSE)=0,0,HLOOKUP(EH$2,Recipes!$H:$GI,'Production Calculator'!$A97+2,FALSE)*$AK97))+IF($AO97=EH$3,$AM97/VLOOKUP($AO97,Data!$A$50:$B$56,2,FALSE),0)</f>
        <v>0</v>
      </c>
      <c r="EI97" s="11">
        <f>IF(EI$2=$A97,0,IF(HLOOKUP(EI$2,Recipes!$H:$GI,'Production Calculator'!$A97+2,FALSE)=0,0,HLOOKUP(EI$2,Recipes!$H:$GI,'Production Calculator'!$A97+2,FALSE)*$AK97))+IF($AO97=EI$3,$AM97/VLOOKUP($AO97,Data!$A$50:$B$56,2,FALSE),0)</f>
        <v>0</v>
      </c>
      <c r="EJ97" s="11">
        <f>IF(EJ$2=$A97,0,IF(HLOOKUP(EJ$2,Recipes!$H:$GI,'Production Calculator'!$A97+2,FALSE)=0,0,HLOOKUP(EJ$2,Recipes!$H:$GI,'Production Calculator'!$A97+2,FALSE)*$AK97))+IF($AO97=EJ$3,$AM97/VLOOKUP($AO97,Data!$A$50:$B$56,2,FALSE),0)</f>
        <v>0</v>
      </c>
      <c r="EK97" s="11">
        <f>IF(EK$2=$A97,0,IF(HLOOKUP(EK$2,Recipes!$H:$GI,'Production Calculator'!$A97+2,FALSE)=0,0,HLOOKUP(EK$2,Recipes!$H:$GI,'Production Calculator'!$A97+2,FALSE)*$AK97))+IF($AO97=EK$3,$AM97/VLOOKUP($AO97,Data!$A$50:$B$56,2,FALSE),0)</f>
        <v>0</v>
      </c>
      <c r="EL97" s="11">
        <f>IF(EL$2=$A97,0,IF(HLOOKUP(EL$2,Recipes!$H:$GI,'Production Calculator'!$A97+2,FALSE)=0,0,HLOOKUP(EL$2,Recipes!$H:$GI,'Production Calculator'!$A97+2,FALSE)*$AK97))+IF($AO97=EL$3,$AM97/VLOOKUP($AO97,Data!$A$50:$B$56,2,FALSE),0)</f>
        <v>0</v>
      </c>
      <c r="EM97" s="11">
        <f>IF(EM$2=$A97,0,IF(HLOOKUP(EM$2,Recipes!$H:$GI,'Production Calculator'!$A97+2,FALSE)=0,0,HLOOKUP(EM$2,Recipes!$H:$GI,'Production Calculator'!$A97+2,FALSE)*$AK97))+IF($AO97=EM$3,$AM97/VLOOKUP($AO97,Data!$A$50:$B$56,2,FALSE),0)</f>
        <v>0</v>
      </c>
      <c r="EN97" s="11">
        <f>IF(EN$2=$A97,0,IF(HLOOKUP(EN$2,Recipes!$H:$GI,'Production Calculator'!$A97+2,FALSE)=0,0,HLOOKUP(EN$2,Recipes!$H:$GI,'Production Calculator'!$A97+2,FALSE)*$AK97))+IF($AO97=EN$3,$AM97/VLOOKUP($AO97,Data!$A$50:$B$56,2,FALSE),0)</f>
        <v>0</v>
      </c>
      <c r="EO97" s="11">
        <f>IF(EO$2=$A97,0,IF(HLOOKUP(EO$2,Recipes!$H:$GI,'Production Calculator'!$A97+2,FALSE)=0,0,HLOOKUP(EO$2,Recipes!$H:$GI,'Production Calculator'!$A97+2,FALSE)*$AK97))+IF($AO97=EO$3,$AM97/VLOOKUP($AO97,Data!$A$50:$B$56,2,FALSE),0)</f>
        <v>0</v>
      </c>
      <c r="EP97" s="11">
        <f>IF(EP$2=$A97,0,IF(HLOOKUP(EP$2,Recipes!$H:$GI,'Production Calculator'!$A97+2,FALSE)=0,0,HLOOKUP(EP$2,Recipes!$H:$GI,'Production Calculator'!$A97+2,FALSE)*$AK97))+IF($AO97=EP$3,$AM97/VLOOKUP($AO97,Data!$A$50:$B$56,2,FALSE),0)</f>
        <v>0</v>
      </c>
      <c r="EQ97" s="11">
        <f>IF(EQ$2=$A97,0,IF(HLOOKUP(EQ$2,Recipes!$H:$GI,'Production Calculator'!$A97+2,FALSE)=0,0,HLOOKUP(EQ$2,Recipes!$H:$GI,'Production Calculator'!$A97+2,FALSE)*$AK97))+IF($AO97=EQ$3,$AM97/VLOOKUP($AO97,Data!$A$50:$B$56,2,FALSE),0)</f>
        <v>0</v>
      </c>
      <c r="ER97" s="11">
        <f>IF(ER$2=$A97,0,IF(HLOOKUP(ER$2,Recipes!$H:$GI,'Production Calculator'!$A97+2,FALSE)=0,0,HLOOKUP(ER$2,Recipes!$H:$GI,'Production Calculator'!$A97+2,FALSE)*$AK97))+IF($AO97=ER$3,$AM97/VLOOKUP($AO97,Data!$A$50:$B$56,2,FALSE),0)</f>
        <v>0</v>
      </c>
      <c r="ES97" s="11">
        <f>IF(ES$2=$A97,0,IF(HLOOKUP(ES$2,Recipes!$H:$GI,'Production Calculator'!$A97+2,FALSE)=0,0,HLOOKUP(ES$2,Recipes!$H:$GI,'Production Calculator'!$A97+2,FALSE)*$AK97))+IF($AO97=ES$3,$AM97/VLOOKUP($AO97,Data!$A$50:$B$56,2,FALSE),0)</f>
        <v>0</v>
      </c>
      <c r="ET97" s="11">
        <f>IF(ET$2=$A97,0,IF(HLOOKUP(ET$2,Recipes!$H:$GI,'Production Calculator'!$A97+2,FALSE)=0,0,HLOOKUP(ET$2,Recipes!$H:$GI,'Production Calculator'!$A97+2,FALSE)*$AK97))+IF($AO97=ET$3,$AM97/VLOOKUP($AO97,Data!$A$50:$B$56,2,FALSE),0)</f>
        <v>0</v>
      </c>
      <c r="EU97" s="11">
        <f>IF(EU$2=$A97,0,IF(HLOOKUP(EU$2,Recipes!$H:$GI,'Production Calculator'!$A97+2,FALSE)=0,0,HLOOKUP(EU$2,Recipes!$H:$GI,'Production Calculator'!$A97+2,FALSE)*$AK97))+IF($AO97=EU$3,$AM97/VLOOKUP($AO97,Data!$A$50:$B$56,2,FALSE),0)</f>
        <v>0</v>
      </c>
      <c r="EV97" s="11">
        <f>IF(EV$2=$A97,0,IF(HLOOKUP(EV$2,Recipes!$H:$GI,'Production Calculator'!$A97+2,FALSE)=0,0,HLOOKUP(EV$2,Recipes!$H:$GI,'Production Calculator'!$A97+2,FALSE)*$AK97))+IF($AO97=EV$3,$AM97/VLOOKUP($AO97,Data!$A$50:$B$56,2,FALSE),0)</f>
        <v>0</v>
      </c>
      <c r="EW97" s="11">
        <f>IF(EW$2=$A97,0,IF(HLOOKUP(EW$2,Recipes!$H:$GI,'Production Calculator'!$A97+2,FALSE)=0,0,HLOOKUP(EW$2,Recipes!$H:$GI,'Production Calculator'!$A97+2,FALSE)*$AK97))+IF($AO97=EW$3,$AM97/VLOOKUP($AO97,Data!$A$50:$B$56,2,FALSE),0)</f>
        <v>0</v>
      </c>
      <c r="EX97" s="11">
        <f>IF(EX$2=$A97,0,IF(HLOOKUP(EX$2,Recipes!$H:$GI,'Production Calculator'!$A97+2,FALSE)=0,0,HLOOKUP(EX$2,Recipes!$H:$GI,'Production Calculator'!$A97+2,FALSE)*$AK97))+IF($AO97=EX$3,$AM97/VLOOKUP($AO97,Data!$A$50:$B$56,2,FALSE),0)</f>
        <v>0</v>
      </c>
      <c r="EY97" s="11">
        <f>IF(EY$2=$A97,0,IF(HLOOKUP(EY$2,Recipes!$H:$GI,'Production Calculator'!$A97+2,FALSE)=0,0,HLOOKUP(EY$2,Recipes!$H:$GI,'Production Calculator'!$A97+2,FALSE)*$AK97))+IF($AO97=EY$3,$AM97/VLOOKUP($AO97,Data!$A$50:$B$56,2,FALSE),0)</f>
        <v>0</v>
      </c>
      <c r="EZ97" s="11">
        <f>IF(EZ$2=$A97,0,IF(HLOOKUP(EZ$2,Recipes!$H:$GI,'Production Calculator'!$A97+2,FALSE)=0,0,HLOOKUP(EZ$2,Recipes!$H:$GI,'Production Calculator'!$A97+2,FALSE)*$AK97))+IF($AO97=EZ$3,$AM97/VLOOKUP($AO97,Data!$A$50:$B$56,2,FALSE),0)</f>
        <v>0</v>
      </c>
      <c r="FA97" s="11">
        <f>IF(FA$2=$A97,0,IF(HLOOKUP(FA$2,Recipes!$H:$GI,'Production Calculator'!$A97+2,FALSE)=0,0,HLOOKUP(FA$2,Recipes!$H:$GI,'Production Calculator'!$A97+2,FALSE)*$AK97))+IF($AO97=FA$3,$AM97/VLOOKUP($AO97,Data!$A$50:$B$56,2,FALSE),0)</f>
        <v>0</v>
      </c>
      <c r="FB97" s="11">
        <f>IF(FB$2=$A97,0,IF(HLOOKUP(FB$2,Recipes!$H:$GI,'Production Calculator'!$A97+2,FALSE)=0,0,HLOOKUP(FB$2,Recipes!$H:$GI,'Production Calculator'!$A97+2,FALSE)*$AK97))+IF($AO97=FB$3,$AM97/VLOOKUP($AO97,Data!$A$50:$B$56,2,FALSE),0)</f>
        <v>0</v>
      </c>
      <c r="FC97" s="11">
        <f>IF(FC$2=$A97,0,IF(HLOOKUP(FC$2,Recipes!$H:$GI,'Production Calculator'!$A97+2,FALSE)=0,0,HLOOKUP(FC$2,Recipes!$H:$GI,'Production Calculator'!$A97+2,FALSE)*$AK97))+IF($AO97=FC$3,$AM97/VLOOKUP($AO97,Data!$A$50:$B$56,2,FALSE),0)</f>
        <v>0</v>
      </c>
      <c r="FD97" s="11">
        <f>IF(FD$2=$A97,0,IF(HLOOKUP(FD$2,Recipes!$H:$GI,'Production Calculator'!$A97+2,FALSE)=0,0,HLOOKUP(FD$2,Recipes!$H:$GI,'Production Calculator'!$A97+2,FALSE)*$AK97))+IF($AO97=FD$3,$AM97/VLOOKUP($AO97,Data!$A$50:$B$56,2,FALSE),0)</f>
        <v>0</v>
      </c>
      <c r="FE97" s="11">
        <f>IF(FE$2=$A97,0,IF(HLOOKUP(FE$2,Recipes!$H:$GI,'Production Calculator'!$A97+2,FALSE)=0,0,HLOOKUP(FE$2,Recipes!$H:$GI,'Production Calculator'!$A97+2,FALSE)*$AK97))+IF($AO97=FE$3,$AM97/VLOOKUP($AO97,Data!$A$50:$B$56,2,FALSE),0)</f>
        <v>0</v>
      </c>
      <c r="FF97" s="11">
        <f>IF(FF$2=$A97,0,IF(HLOOKUP(FF$2,Recipes!$H:$GI,'Production Calculator'!$A97+2,FALSE)=0,0,HLOOKUP(FF$2,Recipes!$H:$GI,'Production Calculator'!$A97+2,FALSE)*$AK97))+IF($AO97=FF$3,$AM97/VLOOKUP($AO97,Data!$A$50:$B$56,2,FALSE),0)</f>
        <v>0</v>
      </c>
      <c r="FG97" s="11">
        <f>IF(FG$2=$A97,0,IF(HLOOKUP(FG$2,Recipes!$H:$GI,'Production Calculator'!$A97+2,FALSE)=0,0,HLOOKUP(FG$2,Recipes!$H:$GI,'Production Calculator'!$A97+2,FALSE)*$AK97))+IF($AO97=FG$3,$AM97/VLOOKUP($AO97,Data!$A$50:$B$56,2,FALSE),0)</f>
        <v>0</v>
      </c>
      <c r="FH97" s="11">
        <f>IF(FH$2=$A97,0,IF(HLOOKUP(FH$2,Recipes!$H:$GI,'Production Calculator'!$A97+2,FALSE)=0,0,HLOOKUP(FH$2,Recipes!$H:$GI,'Production Calculator'!$A97+2,FALSE)*$AK97))+IF($AO97=FH$3,$AM97/VLOOKUP($AO97,Data!$A$50:$B$56,2,FALSE),0)</f>
        <v>0</v>
      </c>
      <c r="FI97" s="11">
        <f>IF(FI$2=$A97,0,IF(HLOOKUP(FI$2,Recipes!$H:$GI,'Production Calculator'!$A97+2,FALSE)=0,0,HLOOKUP(FI$2,Recipes!$H:$GI,'Production Calculator'!$A97+2,FALSE)*$AK97))+IF($AO97=FI$3,$AM97/VLOOKUP($AO97,Data!$A$50:$B$56,2,FALSE),0)</f>
        <v>0</v>
      </c>
      <c r="FJ97" s="11">
        <f>IF(FJ$2=$A97,0,IF(HLOOKUP(FJ$2,Recipes!$H:$GI,'Production Calculator'!$A97+2,FALSE)=0,0,HLOOKUP(FJ$2,Recipes!$H:$GI,'Production Calculator'!$A97+2,FALSE)*$AK97))+IF($AO97=FJ$3,$AM97/VLOOKUP($AO97,Data!$A$50:$B$56,2,FALSE),0)</f>
        <v>0</v>
      </c>
      <c r="FK97" s="11">
        <f>IF(FK$2=$A97,0,IF(HLOOKUP(FK$2,Recipes!$H:$GI,'Production Calculator'!$A97+2,FALSE)=0,0,HLOOKUP(FK$2,Recipes!$H:$GI,'Production Calculator'!$A97+2,FALSE)*$AK97))+IF($AO97=FK$3,$AM97/VLOOKUP($AO97,Data!$A$50:$B$56,2,FALSE),0)</f>
        <v>0</v>
      </c>
      <c r="FL97" s="11">
        <f>IF(FL$2=$A97,0,IF(HLOOKUP(FL$2,Recipes!$H:$GI,'Production Calculator'!$A97+2,FALSE)=0,0,HLOOKUP(FL$2,Recipes!$H:$GI,'Production Calculator'!$A97+2,FALSE)*$AK97))+IF($AO97=FL$3,$AM97/VLOOKUP($AO97,Data!$A$50:$B$56,2,FALSE),0)</f>
        <v>0</v>
      </c>
      <c r="FM97" s="11">
        <f>IF(FM$2=$A97,0,IF(HLOOKUP(FM$2,Recipes!$H:$GI,'Production Calculator'!$A97+2,FALSE)=0,0,HLOOKUP(FM$2,Recipes!$H:$GI,'Production Calculator'!$A97+2,FALSE)*$AK97))+IF($AO97=FM$3,$AM97/VLOOKUP($AO97,Data!$A$50:$B$56,2,FALSE),0)</f>
        <v>0</v>
      </c>
      <c r="FN97" s="11">
        <f>IF(FN$2=$A97,0,IF(HLOOKUP(FN$2,Recipes!$H:$GI,'Production Calculator'!$A97+2,FALSE)=0,0,HLOOKUP(FN$2,Recipes!$H:$GI,'Production Calculator'!$A97+2,FALSE)*$AK97))+IF($AO97=FN$3,$AM97/VLOOKUP($AO97,Data!$A$50:$B$56,2,FALSE),0)</f>
        <v>0</v>
      </c>
      <c r="FO97" s="11">
        <f>IF(FO$2=$A97,0,IF(HLOOKUP(FO$2,Recipes!$H:$GI,'Production Calculator'!$A97+2,FALSE)=0,0,HLOOKUP(FO$2,Recipes!$H:$GI,'Production Calculator'!$A97+2,FALSE)*$AK97))+IF($AO97=FO$3,$AM97/VLOOKUP($AO97,Data!$A$50:$B$56,2,FALSE),0)</f>
        <v>0</v>
      </c>
      <c r="FP97" s="11">
        <f>IF(FP$2=$A97,0,IF(HLOOKUP(FP$2,Recipes!$H:$GI,'Production Calculator'!$A97+2,FALSE)=0,0,HLOOKUP(FP$2,Recipes!$H:$GI,'Production Calculator'!$A97+2,FALSE)*$AK97))+IF($AO97=FP$3,$AM97/VLOOKUP($AO97,Data!$A$50:$B$56,2,FALSE),0)</f>
        <v>0</v>
      </c>
      <c r="FQ97" s="11">
        <f>IF(FQ$2=$A97,0,IF(HLOOKUP(FQ$2,Recipes!$H:$GI,'Production Calculator'!$A97+2,FALSE)=0,0,HLOOKUP(FQ$2,Recipes!$H:$GI,'Production Calculator'!$A97+2,FALSE)*$AK97))+IF($AO97=FQ$3,$AM97/VLOOKUP($AO97,Data!$A$50:$B$56,2,FALSE),0)</f>
        <v>0</v>
      </c>
      <c r="FR97" s="11">
        <f>IF(FR$2=$A97,0,IF(HLOOKUP(FR$2,Recipes!$H:$GI,'Production Calculator'!$A97+2,FALSE)=0,0,HLOOKUP(FR$2,Recipes!$H:$GI,'Production Calculator'!$A97+2,FALSE)*$AK97))+IF($AO97=FR$3,$AM97/VLOOKUP($AO97,Data!$A$50:$B$56,2,FALSE),0)</f>
        <v>0</v>
      </c>
      <c r="FS97" s="11">
        <f>IF(FS$2=$A97,0,IF(HLOOKUP(FS$2,Recipes!$H:$GI,'Production Calculator'!$A97+2,FALSE)=0,0,HLOOKUP(FS$2,Recipes!$H:$GI,'Production Calculator'!$A97+2,FALSE)*$AK97))+IF($AO97=FS$3,$AM97/VLOOKUP($AO97,Data!$A$50:$B$56,2,FALSE),0)</f>
        <v>0</v>
      </c>
      <c r="FT97" s="11">
        <f>IF(FT$2=$A97,0,IF(HLOOKUP(FT$2,Recipes!$H:$GI,'Production Calculator'!$A97+2,FALSE)=0,0,HLOOKUP(FT$2,Recipes!$H:$GI,'Production Calculator'!$A97+2,FALSE)*$AK97))+IF($AO97=FT$3,$AM97/VLOOKUP($AO97,Data!$A$50:$B$56,2,FALSE),0)</f>
        <v>0</v>
      </c>
      <c r="FU97" s="11">
        <f>IF(FU$2=$A97,0,IF(HLOOKUP(FU$2,Recipes!$H:$GI,'Production Calculator'!$A97+2,FALSE)=0,0,HLOOKUP(FU$2,Recipes!$H:$GI,'Production Calculator'!$A97+2,FALSE)*$AK97))+IF($AO97=FU$3,$AM97/VLOOKUP($AO97,Data!$A$50:$B$56,2,FALSE),0)</f>
        <v>0</v>
      </c>
      <c r="FV97" s="11">
        <f>IF(FV$2=$A97,0,IF(HLOOKUP(FV$2,Recipes!$H:$GI,'Production Calculator'!$A97+2,FALSE)=0,0,HLOOKUP(FV$2,Recipes!$H:$GI,'Production Calculator'!$A97+2,FALSE)*$AK97))+IF($AO97=FV$3,$AM97/VLOOKUP($AO97,Data!$A$50:$B$56,2,FALSE),0)</f>
        <v>0</v>
      </c>
      <c r="FW97" s="11">
        <f>IF(FW$2=$A97,0,IF(HLOOKUP(FW$2,Recipes!$H:$GI,'Production Calculator'!$A97+2,FALSE)=0,0,HLOOKUP(FW$2,Recipes!$H:$GI,'Production Calculator'!$A97+2,FALSE)*$AK97))+IF($AO97=FW$3,$AM97/VLOOKUP($AO97,Data!$A$50:$B$56,2,FALSE),0)</f>
        <v>0</v>
      </c>
      <c r="FX97" s="11">
        <f>IF(FX$2=$A97,0,IF(HLOOKUP(FX$2,Recipes!$H:$GI,'Production Calculator'!$A97+2,FALSE)=0,0,HLOOKUP(FX$2,Recipes!$H:$GI,'Production Calculator'!$A97+2,FALSE)*$AK97))+IF($AO97=FX$3,$AM97/VLOOKUP($AO97,Data!$A$50:$B$56,2,FALSE),0)</f>
        <v>0</v>
      </c>
      <c r="FY97" s="11">
        <f>IF(FY$2=$A97,0,IF(HLOOKUP(FY$2,Recipes!$H:$GI,'Production Calculator'!$A97+2,FALSE)=0,0,HLOOKUP(FY$2,Recipes!$H:$GI,'Production Calculator'!$A97+2,FALSE)*$AK97))+IF($AO97=FY$3,$AM97/VLOOKUP($AO97,Data!$A$50:$B$56,2,FALSE),0)</f>
        <v>0</v>
      </c>
      <c r="FZ97" s="11">
        <f>IF(FZ$2=$A97,0,IF(HLOOKUP(FZ$2,Recipes!$H:$GI,'Production Calculator'!$A97+2,FALSE)=0,0,HLOOKUP(FZ$2,Recipes!$H:$GI,'Production Calculator'!$A97+2,FALSE)*$AK97))+IF($AO97=FZ$3,$AM97/VLOOKUP($AO97,Data!$A$50:$B$56,2,FALSE),0)</f>
        <v>0</v>
      </c>
      <c r="GA97" s="11">
        <f>IF(GA$2=$A97,0,IF(HLOOKUP(GA$2,Recipes!$H:$GI,'Production Calculator'!$A97+2,FALSE)=0,0,HLOOKUP(GA$2,Recipes!$H:$GI,'Production Calculator'!$A97+2,FALSE)*$AK97))+IF($AO97=GA$3,$AM97/VLOOKUP($AO97,Data!$A$50:$B$56,2,FALSE),0)</f>
        <v>0</v>
      </c>
      <c r="GB97" s="11">
        <f>IF(GB$2=$A97,0,IF(HLOOKUP(GB$2,Recipes!$H:$GI,'Production Calculator'!$A97+2,FALSE)=0,0,HLOOKUP(GB$2,Recipes!$H:$GI,'Production Calculator'!$A97+2,FALSE)*$AK97))+IF($AO97=GB$3,$AM97/VLOOKUP($AO97,Data!$A$50:$B$56,2,FALSE),0)</f>
        <v>0</v>
      </c>
      <c r="GC97" s="11">
        <f>IF(GC$2=$A97,0,IF(HLOOKUP(GC$2,Recipes!$H:$GI,'Production Calculator'!$A97+2,FALSE)=0,0,HLOOKUP(GC$2,Recipes!$H:$GI,'Production Calculator'!$A97+2,FALSE)*$AK97))+IF($AO97=GC$3,$AM97/VLOOKUP($AO97,Data!$A$50:$B$56,2,FALSE),0)</f>
        <v>0</v>
      </c>
      <c r="GD97" s="11">
        <f>IF(GD$2=$A97,0,IF(HLOOKUP(GD$2,Recipes!$H:$GI,'Production Calculator'!$A97+2,FALSE)=0,0,HLOOKUP(GD$2,Recipes!$H:$GI,'Production Calculator'!$A97+2,FALSE)*$AK97))+IF($AO97=GD$3,$AM97/VLOOKUP($AO97,Data!$A$50:$B$56,2,FALSE),0)</f>
        <v>0</v>
      </c>
      <c r="GE97" s="11">
        <f>IF(GE$2=$A97,0,IF(HLOOKUP(GE$2,Recipes!$H:$GI,'Production Calculator'!$A97+2,FALSE)=0,0,HLOOKUP(GE$2,Recipes!$H:$GI,'Production Calculator'!$A97+2,FALSE)*$AK97))+IF($AO97=GE$3,$AM97/VLOOKUP($AO97,Data!$A$50:$B$56,2,FALSE),0)</f>
        <v>0</v>
      </c>
      <c r="GF97" s="11">
        <f>IF(GF$2=$A97,0,IF(HLOOKUP(GF$2,Recipes!$H:$GI,'Production Calculator'!$A97+2,FALSE)=0,0,HLOOKUP(GF$2,Recipes!$H:$GI,'Production Calculator'!$A97+2,FALSE)*$AK97))+IF($AO97=GF$3,$AM97/VLOOKUP($AO97,Data!$A$50:$B$56,2,FALSE),0)</f>
        <v>0</v>
      </c>
      <c r="GG97" s="11">
        <f>IF(GG$2=$A97,0,IF(HLOOKUP(GG$2,Recipes!$H:$GI,'Production Calculator'!$A97+2,FALSE)=0,0,HLOOKUP(GG$2,Recipes!$H:$GI,'Production Calculator'!$A97+2,FALSE)*$AK97))+IF($AO97=GG$3,$AM97/VLOOKUP($AO97,Data!$A$50:$B$56,2,FALSE),0)</f>
        <v>0</v>
      </c>
      <c r="GH97" s="11">
        <f>IF(GH$2=$A97,0,IF(HLOOKUP(GH$2,Recipes!$H:$GI,'Production Calculator'!$A97+2,FALSE)=0,0,HLOOKUP(GH$2,Recipes!$H:$GI,'Production Calculator'!$A97+2,FALSE)*$AK97))+IF($AO97=GH$3,$AM97/VLOOKUP($AO97,Data!$A$50:$B$56,2,FALSE),0)</f>
        <v>0</v>
      </c>
      <c r="GI97" s="11">
        <f>IF(GI$2=$A97,0,IF(HLOOKUP(GI$2,Recipes!$H:$GI,'Production Calculator'!$A97+2,FALSE)=0,0,HLOOKUP(GI$2,Recipes!$H:$GI,'Production Calculator'!$A97+2,FALSE)*$AK97))+IF($AO97=GI$3,$AM97/VLOOKUP($AO97,Data!$A$50:$B$56,2,FALSE),0)</f>
        <v>0</v>
      </c>
      <c r="GJ97" s="11">
        <f>IF(GJ$2=$A97,0,IF(HLOOKUP(GJ$2,Recipes!$H:$GI,'Production Calculator'!$A97+2,FALSE)=0,0,HLOOKUP(GJ$2,Recipes!$H:$GI,'Production Calculator'!$A97+2,FALSE)*$AK97))+IF($AO97=GJ$3,$AM97/VLOOKUP($AO97,Data!$A$50:$B$56,2,FALSE),0)</f>
        <v>0</v>
      </c>
      <c r="GK97" s="11">
        <f>IF(GK$2=$A97,0,IF(HLOOKUP(GK$2,Recipes!$H:$GI,'Production Calculator'!$A97+2,FALSE)=0,0,HLOOKUP(GK$2,Recipes!$H:$GI,'Production Calculator'!$A97+2,FALSE)*$AK97))+IF($AO97=GK$3,$AM97/VLOOKUP($AO97,Data!$A$50:$B$56,2,FALSE),0)</f>
        <v>0</v>
      </c>
      <c r="GL97" s="11">
        <f>IF(GL$2=$A97,0,IF(HLOOKUP(GL$2,Recipes!$H:$GI,'Production Calculator'!$A97+2,FALSE)=0,0,HLOOKUP(GL$2,Recipes!$H:$GI,'Production Calculator'!$A97+2,FALSE)*$AK97))+IF($AO97=GL$3,$AM97/VLOOKUP($AO97,Data!$A$50:$B$56,2,FALSE),0)</f>
        <v>0</v>
      </c>
      <c r="GM97" s="11">
        <f>IF(GM$2=$A97,0,IF(HLOOKUP(GM$2,Recipes!$H:$GI,'Production Calculator'!$A97+2,FALSE)=0,0,HLOOKUP(GM$2,Recipes!$H:$GI,'Production Calculator'!$A97+2,FALSE)*$AK97))+IF($AO97=GM$3,$AM97/VLOOKUP($AO97,Data!$A$50:$B$56,2,FALSE),0)</f>
        <v>0</v>
      </c>
      <c r="GN97" s="11">
        <f>IF(GN$2=$A97,0,IF(HLOOKUP(GN$2,Recipes!$H:$GI,'Production Calculator'!$A97+2,FALSE)=0,0,HLOOKUP(GN$2,Recipes!$H:$GI,'Production Calculator'!$A97+2,FALSE)*$AK97))+IF($AO97=GN$3,$AM97/VLOOKUP($AO97,Data!$A$50:$B$56,2,FALSE),0)</f>
        <v>0</v>
      </c>
      <c r="GO97" s="11">
        <f>IF(GO$2=$A97,0,IF(HLOOKUP(GO$2,Recipes!$H:$GI,'Production Calculator'!$A97+2,FALSE)=0,0,HLOOKUP(GO$2,Recipes!$H:$GI,'Production Calculator'!$A97+2,FALSE)*$AK97))+IF($AO97=GO$3,$AM97/VLOOKUP($AO97,Data!$A$50:$B$56,2,FALSE),0)</f>
        <v>0</v>
      </c>
      <c r="GP97" s="11">
        <f>IF(GP$2=$A97,0,IF(HLOOKUP(GP$2,Recipes!$H:$GI,'Production Calculator'!$A97+2,FALSE)=0,0,HLOOKUP(GP$2,Recipes!$H:$GI,'Production Calculator'!$A97+2,FALSE)*$AK97))+IF($AO97=GP$3,$AM97/VLOOKUP($AO97,Data!$A$50:$B$56,2,FALSE),0)</f>
        <v>0</v>
      </c>
      <c r="GQ97" s="11">
        <f>IF(GQ$2=$A97,0,IF(HLOOKUP(GQ$2,Recipes!$H:$GI,'Production Calculator'!$A97+2,FALSE)=0,0,HLOOKUP(GQ$2,Recipes!$H:$GI,'Production Calculator'!$A97+2,FALSE)*$AK97))+IF($AO97=GQ$3,$AM97/VLOOKUP($AO97,Data!$A$50:$B$56,2,FALSE),0)</f>
        <v>0</v>
      </c>
      <c r="GR97" s="11">
        <f>IF(GR$2=$A97,0,IF(HLOOKUP(GR$2,Recipes!$H:$GI,'Production Calculator'!$A97+2,FALSE)=0,0,HLOOKUP(GR$2,Recipes!$H:$GI,'Production Calculator'!$A97+2,FALSE)*$AK97))+IF($AO97=GR$3,$AM97/VLOOKUP($AO97,Data!$A$50:$B$56,2,FALSE),0)</f>
        <v>0</v>
      </c>
      <c r="GS97" s="11">
        <f>IF(GS$2=$A97,0,IF(HLOOKUP(GS$2,Recipes!$H:$GI,'Production Calculator'!$A97+2,FALSE)=0,0,HLOOKUP(GS$2,Recipes!$H:$GI,'Production Calculator'!$A97+2,FALSE)*$AK97))+IF($AO97=GS$3,$AM97/VLOOKUP($AO97,Data!$A$50:$B$56,2,FALSE),0)</f>
        <v>0</v>
      </c>
      <c r="GT97" s="11">
        <f>IF(GT$2=$A97,0,IF(HLOOKUP(GT$2,Recipes!$H:$GI,'Production Calculator'!$A97+2,FALSE)=0,0,HLOOKUP(GT$2,Recipes!$H:$GI,'Production Calculator'!$A97+2,FALSE)*$AK97))+IF($AO97=GT$3,$AM97/VLOOKUP($AO97,Data!$A$50:$B$56,2,FALSE),0)</f>
        <v>0</v>
      </c>
      <c r="GU97" s="11">
        <f>IF(GU$2=$A97,0,IF(HLOOKUP(GU$2,Recipes!$H:$GI,'Production Calculator'!$A97+2,FALSE)=0,0,HLOOKUP(GU$2,Recipes!$H:$GI,'Production Calculator'!$A97+2,FALSE)*$AK97))+IF($AO97=GU$3,$AM97/VLOOKUP($AO97,Data!$A$50:$B$56,2,FALSE),0)</f>
        <v>0</v>
      </c>
      <c r="GV97" s="11">
        <f>IF(GV$2=$A97,0,IF(HLOOKUP(GV$2,Recipes!$H:$GI,'Production Calculator'!$A97+2,FALSE)=0,0,HLOOKUP(GV$2,Recipes!$H:$GI,'Production Calculator'!$A97+2,FALSE)*$AK97))+IF($AO97=GV$3,$AM97/VLOOKUP($AO97,Data!$A$50:$B$56,2,FALSE),0)</f>
        <v>0</v>
      </c>
      <c r="GW97" s="11">
        <f>IF(GW$2=$A97,0,IF(HLOOKUP(GW$2,Recipes!$H:$GI,'Production Calculator'!$A97+2,FALSE)=0,0,HLOOKUP(GW$2,Recipes!$H:$GI,'Production Calculator'!$A97+2,FALSE)*$AK97))+IF($AO97=GW$3,$AM97/VLOOKUP($AO97,Data!$A$50:$B$56,2,FALSE),0)</f>
        <v>0</v>
      </c>
      <c r="GX97" s="11">
        <f>IF(GX$2=$A97,0,IF(HLOOKUP(GX$2,Recipes!$H:$GI,'Production Calculator'!$A97+2,FALSE)=0,0,HLOOKUP(GX$2,Recipes!$H:$GI,'Production Calculator'!$A97+2,FALSE)*$AK97))+IF($AO97=GX$3,$AM97/VLOOKUP($AO97,Data!$A$50:$B$56,2,FALSE),0)</f>
        <v>0</v>
      </c>
      <c r="GY97" s="11">
        <f>IF(GY$2=$A97,0,IF(HLOOKUP(GY$2,Recipes!$H:$GI,'Production Calculator'!$A97+2,FALSE)=0,0,HLOOKUP(GY$2,Recipes!$H:$GI,'Production Calculator'!$A97+2,FALSE)*$AK97))+IF($AO97=GY$3,$AM97/VLOOKUP($AO97,Data!$A$50:$B$56,2,FALSE),0)</f>
        <v>0</v>
      </c>
      <c r="GZ97" s="11">
        <f>IF(GZ$2=$A97,0,IF(HLOOKUP(GZ$2,Recipes!$H:$GI,'Production Calculator'!$A97+2,FALSE)=0,0,HLOOKUP(GZ$2,Recipes!$H:$GI,'Production Calculator'!$A97+2,FALSE)*$AK97))+IF($AO97=GZ$3,$AM97/VLOOKUP($AO97,Data!$A$50:$B$56,2,FALSE),0)</f>
        <v>0</v>
      </c>
      <c r="HA97" s="11">
        <f>IF(HA$2=$A97,0,IF(HLOOKUP(HA$2,Recipes!$H:$GI,'Production Calculator'!$A97+2,FALSE)=0,0,HLOOKUP(HA$2,Recipes!$H:$GI,'Production Calculator'!$A97+2,FALSE)*$AK97))+IF($AO97=HA$3,$AM97/VLOOKUP($AO97,Data!$A$50:$B$56,2,FALSE),0)</f>
        <v>0</v>
      </c>
      <c r="HB97" s="11">
        <f>IF(HB$2=$A97,0,IF(HLOOKUP(HB$2,Recipes!$H:$GI,'Production Calculator'!$A97+2,FALSE)=0,0,HLOOKUP(HB$2,Recipes!$H:$GI,'Production Calculator'!$A97+2,FALSE)*$AK97))+IF($AO97=HB$3,$AM97/VLOOKUP($AO97,Data!$A$50:$B$56,2,FALSE),0)</f>
        <v>0</v>
      </c>
      <c r="HC97" s="11">
        <f>IF(HC$2=$A97,0,IF(HLOOKUP(HC$2,Recipes!$H:$GI,'Production Calculator'!$A97+2,FALSE)=0,0,HLOOKUP(HC$2,Recipes!$H:$GI,'Production Calculator'!$A97+2,FALSE)*$AK97))+IF($AO97=HC$3,$AM97/VLOOKUP($AO97,Data!$A$50:$B$56,2,FALSE),0)</f>
        <v>0</v>
      </c>
      <c r="HD97" s="11">
        <f>IF(HD$2=$A97,0,IF(HLOOKUP(HD$2,Recipes!$H:$GI,'Production Calculator'!$A97+2,FALSE)=0,0,HLOOKUP(HD$2,Recipes!$H:$GI,'Production Calculator'!$A97+2,FALSE)*$AK97))+IF($AO97=HD$3,$AM97/VLOOKUP($AO97,Data!$A$50:$B$56,2,FALSE),0)</f>
        <v>0</v>
      </c>
      <c r="HE97" s="11">
        <f>IF(HE$2=$A97,0,IF(HLOOKUP(HE$2,Recipes!$H:$GI,'Production Calculator'!$A97+2,FALSE)=0,0,HLOOKUP(HE$2,Recipes!$H:$GI,'Production Calculator'!$A97+2,FALSE)*$AK97))+IF($AO97=HE$3,$AM97/VLOOKUP($AO97,Data!$A$50:$B$56,2,FALSE),0)</f>
        <v>0</v>
      </c>
      <c r="HF97" s="11">
        <f>IF(HF$2=$A97,0,IF(HLOOKUP(HF$2,Recipes!$H:$GI,'Production Calculator'!$A97+2,FALSE)=0,0,HLOOKUP(HF$2,Recipes!$H:$GI,'Production Calculator'!$A97+2,FALSE)*$AK97))+IF($AO97=HF$3,$AM97/VLOOKUP($AO97,Data!$A$50:$B$56,2,FALSE),0)</f>
        <v>0</v>
      </c>
      <c r="HG97" s="11">
        <f>IF(HG$2=$A97,0,IF(HLOOKUP(HG$2,Recipes!$H:$GI,'Production Calculator'!$A97+2,FALSE)=0,0,HLOOKUP(HG$2,Recipes!$H:$GI,'Production Calculator'!$A97+2,FALSE)*$AK97))+IF($AO97=HG$3,$AM97/VLOOKUP($AO97,Data!$A$50:$B$56,2,FALSE),0)</f>
        <v>0</v>
      </c>
      <c r="HH97" s="11">
        <f>IF(HH$2=$A97,0,IF(HLOOKUP(HH$2,Recipes!$H:$GI,'Production Calculator'!$A97+2,FALSE)=0,0,HLOOKUP(HH$2,Recipes!$H:$GI,'Production Calculator'!$A97+2,FALSE)*$AK97))+IF($AO97=HH$3,$AM97/VLOOKUP($AO97,Data!$A$50:$B$56,2,FALSE),0)</f>
        <v>0</v>
      </c>
      <c r="HI97" s="11">
        <f>IF(HI$2=$A97,0,IF(HLOOKUP(HI$2,Recipes!$H:$GI,'Production Calculator'!$A97+2,FALSE)=0,0,HLOOKUP(HI$2,Recipes!$H:$GI,'Production Calculator'!$A97+2,FALSE)*$AK97))+IF($AO97=HI$3,$AM97/VLOOKUP($AO97,Data!$A$50:$B$56,2,FALSE),0)</f>
        <v>0</v>
      </c>
      <c r="HJ97" s="11">
        <f>IF(HJ$2=$A97,0,IF(HLOOKUP(HJ$2,Recipes!$H:$GI,'Production Calculator'!$A97+2,FALSE)=0,0,HLOOKUP(HJ$2,Recipes!$H:$GI,'Production Calculator'!$A97+2,FALSE)*$AK97))+IF($AO97=HJ$3,$AM97/VLOOKUP($AO97,Data!$A$50:$B$56,2,FALSE),0)</f>
        <v>0</v>
      </c>
      <c r="HK97" s="11">
        <f>IF(HK$2=$A97,0,IF(HLOOKUP(HK$2,Recipes!$H:$GI,'Production Calculator'!$A97+2,FALSE)=0,0,HLOOKUP(HK$2,Recipes!$H:$GI,'Production Calculator'!$A97+2,FALSE)*$AK97))+IF($AO97=HK$3,$AM97/VLOOKUP($AO97,Data!$A$50:$B$56,2,FALSE),0)</f>
        <v>0</v>
      </c>
      <c r="HL97" s="11">
        <f>IF(HL$2=$A97,0,IF(HLOOKUP(HL$2,Recipes!$H:$GI,'Production Calculator'!$A97+2,FALSE)=0,0,HLOOKUP(HL$2,Recipes!$H:$GI,'Production Calculator'!$A97+2,FALSE)*$AK97))+IF($AO97=HL$3,$AM97/VLOOKUP($AO97,Data!$A$50:$B$56,2,FALSE),0)</f>
        <v>0</v>
      </c>
      <c r="HM97" s="11">
        <f>IF(HM$2=$A97,0,IF(HLOOKUP(HM$2,Recipes!$H:$GI,'Production Calculator'!$A97+2,FALSE)=0,0,HLOOKUP(HM$2,Recipes!$H:$GI,'Production Calculator'!$A97+2,FALSE)*$AK97))+IF($AO97=HM$3,$AM97/VLOOKUP($AO97,Data!$A$50:$B$56,2,FALSE),0)</f>
        <v>0</v>
      </c>
      <c r="HN97" s="11">
        <f>IF(HN$2=$A97,0,IF(HLOOKUP(HN$2,Recipes!$H:$GI,'Production Calculator'!$A97+2,FALSE)=0,0,HLOOKUP(HN$2,Recipes!$H:$GI,'Production Calculator'!$A97+2,FALSE)*$AK97))+IF($AO97=HN$3,$AM97/VLOOKUP($AO97,Data!$A$50:$B$56,2,FALSE),0)</f>
        <v>0</v>
      </c>
      <c r="HO97" s="11">
        <f>IF(HO$2=$A97,0,IF(HLOOKUP(HO$2,Recipes!$H:$GI,'Production Calculator'!$A97+2,FALSE)=0,0,HLOOKUP(HO$2,Recipes!$H:$GI,'Production Calculator'!$A97+2,FALSE)*$AK97))+IF($AO97=HO$3,$AM97/VLOOKUP($AO97,Data!$A$50:$B$56,2,FALSE),0)</f>
        <v>0</v>
      </c>
      <c r="HP97" s="11">
        <f>IF(HP$2=$A97,0,IF(HLOOKUP(HP$2,Recipes!$H:$GI,'Production Calculator'!$A97+2,FALSE)=0,0,HLOOKUP(HP$2,Recipes!$H:$GI,'Production Calculator'!$A97+2,FALSE)*$AK97))+IF($AO97=HP$3,$AM97/VLOOKUP($AO97,Data!$A$50:$B$56,2,FALSE),0)</f>
        <v>0</v>
      </c>
      <c r="HQ97" s="11">
        <f>IF(HQ$2=$A97,0,IF(HLOOKUP(HQ$2,Recipes!$H:$GI,'Production Calculator'!$A97+2,FALSE)=0,0,HLOOKUP(HQ$2,Recipes!$H:$GI,'Production Calculator'!$A97+2,FALSE)*$AK97))+IF($AO97=HQ$3,$AM97/VLOOKUP($AO97,Data!$A$50:$B$56,2,FALSE),0)</f>
        <v>0</v>
      </c>
      <c r="HR97" s="11">
        <f>IF(HR$2=$A97,0,IF(HLOOKUP(HR$2,Recipes!$H:$GI,'Production Calculator'!$A97+2,FALSE)=0,0,HLOOKUP(HR$2,Recipes!$H:$GI,'Production Calculator'!$A97+2,FALSE)*$AK97))+IF($AO97=HR$3,$AM97/VLOOKUP($AO97,Data!$A$50:$B$56,2,FALSE),0)</f>
        <v>0</v>
      </c>
      <c r="HS97" s="121"/>
    </row>
    <row r="98" spans="1:227" x14ac:dyDescent="0.45">
      <c r="A98">
        <v>75</v>
      </c>
      <c r="B98" s="107" t="str">
        <f>VLOOKUP(A98,Recipes!A:B,2)</f>
        <v>Filter inserter</v>
      </c>
      <c r="C98" s="128">
        <v>0</v>
      </c>
      <c r="D98" s="108">
        <f t="shared" si="191"/>
        <v>0</v>
      </c>
      <c r="E98" s="127" t="s">
        <v>1</v>
      </c>
      <c r="F98" s="109">
        <f>VLOOKUP(A98,Recipes!$A$3:$G$186,6,FALSE)</f>
        <v>2</v>
      </c>
      <c r="G98" s="109">
        <f>VLOOKUP(A98,Recipes!$A$3:$G$186,7,FALSE)</f>
        <v>0</v>
      </c>
      <c r="H98" s="110">
        <f t="shared" si="167"/>
        <v>0</v>
      </c>
      <c r="I98" s="109">
        <f>VLOOKUP(E98,Data!$A$2:$C$26,3, FALSE)</f>
        <v>4</v>
      </c>
      <c r="J98" s="108">
        <v>0</v>
      </c>
      <c r="K98" s="108">
        <v>0</v>
      </c>
      <c r="L98" s="108">
        <v>0</v>
      </c>
      <c r="M98" s="150">
        <v>0</v>
      </c>
      <c r="N98" s="150">
        <v>0</v>
      </c>
      <c r="O98" s="150">
        <v>0</v>
      </c>
      <c r="P98" s="151">
        <v>0</v>
      </c>
      <c r="Q98" s="151">
        <v>0</v>
      </c>
      <c r="R98" s="151">
        <v>0</v>
      </c>
      <c r="S98">
        <f t="shared" si="182"/>
        <v>0</v>
      </c>
      <c r="T98">
        <f t="shared" si="183"/>
        <v>0</v>
      </c>
      <c r="U98">
        <f t="shared" si="184"/>
        <v>0</v>
      </c>
      <c r="V98">
        <f t="shared" si="185"/>
        <v>0</v>
      </c>
      <c r="W98">
        <f t="shared" si="186"/>
        <v>0</v>
      </c>
      <c r="X98">
        <f t="shared" si="187"/>
        <v>0</v>
      </c>
      <c r="Y98">
        <f t="shared" si="188"/>
        <v>0</v>
      </c>
      <c r="Z98">
        <f t="shared" si="189"/>
        <v>0</v>
      </c>
      <c r="AA98">
        <f t="shared" si="190"/>
        <v>0</v>
      </c>
      <c r="AB98" s="111">
        <f>VLOOKUP($A98,Recipes!$A:$G,4)</f>
        <v>0.5</v>
      </c>
      <c r="AC98" s="111">
        <f>VLOOKUP($A98,Recipes!$A:$G,5)</f>
        <v>1</v>
      </c>
      <c r="AD98" s="111">
        <f t="shared" si="177"/>
        <v>2</v>
      </c>
      <c r="AE98" s="111">
        <f>VLOOKUP(E98,Data!$A$2:$F$26,5,FALSE)</f>
        <v>0</v>
      </c>
      <c r="AF98" s="111">
        <f>VLOOKUP(E98,Data!$A$2:$F$26,4,FALSE)</f>
        <v>210</v>
      </c>
      <c r="AG98" s="111">
        <f>VLOOKUP(E98,Data!$A$2:$B$26,2, FALSE)</f>
        <v>1.25</v>
      </c>
      <c r="AH98" s="111">
        <f>1+VLOOKUP($J$3,Data!$A$40:$D$48,2,FALSE)*$J98+VLOOKUP($K$3,Data!$A$40:$D$48,2,FALSE)*$K98+VLOOKUP($L$3,Data!$A$40:$D$48,2,FALSE)*$L98+VLOOKUP($M$3,Data!$A$40:$D$48,2,FALSE)*$M98+VLOOKUP($N$3,Data!$A$40:$D$48,2,FALSE)*$N98+VLOOKUP($O$3,Data!$A$40:$D$48,2,FALSE)*$O98+VLOOKUP($P$3,Data!$A$40:$D$48,2,FALSE)*$P98+VLOOKUP($Q$3,Data!$A$40:$D$48,2,FALSE)*$Q98+VLOOKUP($R$3,Data!$A$40:$D$48,2,FALSE)*$R98</f>
        <v>1</v>
      </c>
      <c r="AI98" s="111">
        <f>MAX(1+VLOOKUP($J$3,Data!$A$40:$D$48,3,FALSE)*$J98+VLOOKUP($K$3,Data!$A$40:$D$48,3,FALSE)*$K98+VLOOKUP($L$3,Data!$A$40:$D$48,3,FALSE)*$L98+VLOOKUP($M$3,Data!$A$40:$D$48,3,FALSE)*$M98+VLOOKUP($N$3,Data!$A$40:$D$48,3,FALSE)*$N98+VLOOKUP($O$3,Data!$A$40:$D$48,3,FALSE)*$O98+VLOOKUP($P$3,Data!$A$40:$D$48,3,FALSE)*$P98+VLOOKUP($Q$3,Data!$A$40:$D$48,3,FALSE)*$Q98+VLOOKUP($R$3,Data!$A$40:$D$48,3,FALSE)*$R98,0)</f>
        <v>1</v>
      </c>
      <c r="AJ98" s="111">
        <f>MAX(1-(VLOOKUP($J$3,Data!$A$40:$D$48,4,FALSE)*$J98+VLOOKUP($K$3,Data!$A$40:$D$48,4,FALSE)*$K98+VLOOKUP($L$3,Data!$A$40:$D$48,4,FALSE)*$L98+VLOOKUP($M$3,Data!$A$40:$D$48,4,FALSE)*$M98+VLOOKUP($N$3,Data!$A$40:$D$48,4,FALSE)*$N98+VLOOKUP($O$3,Data!$A$40:$D$48,4,FALSE)*$O98+VLOOKUP($P$3,Data!$A$40:$D$48,4,FALSE)*$P98+VLOOKUP($Q$3,Data!$A$40:$D$48,4,FALSE)*$Q98+VLOOKUP($R$3,Data!$A$40:$D$48,4,FALSE)*$R98),0.2)</f>
        <v>1</v>
      </c>
      <c r="AK98" s="112">
        <f t="shared" si="178"/>
        <v>0</v>
      </c>
      <c r="AL98" s="111">
        <f t="shared" si="179"/>
        <v>2.5</v>
      </c>
      <c r="AM98" s="111">
        <f t="shared" si="180"/>
        <v>0</v>
      </c>
      <c r="AN98" s="111">
        <f t="shared" si="181"/>
        <v>0</v>
      </c>
      <c r="AO98" s="131" t="s">
        <v>298</v>
      </c>
      <c r="AP98" s="11"/>
      <c r="AQ98" s="11">
        <f>IF(AQ$2=$A98,0,IF(HLOOKUP(AQ$2,Recipes!$H:$GI,'Production Calculator'!$A98+2,FALSE)=0,0,HLOOKUP(AQ$2,Recipes!$H:$GI,'Production Calculator'!$A98+2,FALSE)*$AK98))+IF($AO98=AQ$3,$AM98/VLOOKUP($AO98,Data!$A$50:$B$56,2,FALSE),0)</f>
        <v>0</v>
      </c>
      <c r="AR98" s="11">
        <f>IF(AR$2=$A98,0,IF(HLOOKUP(AR$2,Recipes!$H:$GI,'Production Calculator'!$A98+2,FALSE)=0,0,HLOOKUP(AR$2,Recipes!$H:$GI,'Production Calculator'!$A98+2,FALSE)*$AK98))+IF($AO98=AR$3,$AM98/VLOOKUP($AO98,Data!$A$50:$B$56,2,FALSE),0)</f>
        <v>0</v>
      </c>
      <c r="AS98" s="11">
        <f>IF(AS$2=$A98,0,IF(HLOOKUP(AS$2,Recipes!$H:$GI,'Production Calculator'!$A98+2,FALSE)=0,0,HLOOKUP(AS$2,Recipes!$H:$GI,'Production Calculator'!$A98+2,FALSE)*$AK98))+IF($AO98=AS$3,$AM98/VLOOKUP($AO98,Data!$A$50:$B$56,2,FALSE),0)</f>
        <v>0</v>
      </c>
      <c r="AT98" s="11">
        <f>IF(AT$2=$A98,0,IF(HLOOKUP(AT$2,Recipes!$H:$GI,'Production Calculator'!$A98+2,FALSE)=0,0,HLOOKUP(AT$2,Recipes!$H:$GI,'Production Calculator'!$A98+2,FALSE)*$AK98))+IF($AO98=AT$3,$AM98/VLOOKUP($AO98,Data!$A$50:$B$56,2,FALSE),0)</f>
        <v>0</v>
      </c>
      <c r="AU98" s="11">
        <f>IF(AU$2=$A98,0,IF(HLOOKUP(AU$2,Recipes!$H:$GI,'Production Calculator'!$A98+2,FALSE)=0,0,HLOOKUP(AU$2,Recipes!$H:$GI,'Production Calculator'!$A98+2,FALSE)*$AK98))+IF($AO98=AU$3,$AM98/VLOOKUP($AO98,Data!$A$50:$B$56,2,FALSE),0)</f>
        <v>0</v>
      </c>
      <c r="AV98" s="11">
        <f>IF(AV$2=$A98,0,IF(HLOOKUP(AV$2,Recipes!$H:$GI,'Production Calculator'!$A98+2,FALSE)=0,0,HLOOKUP(AV$2,Recipes!$H:$GI,'Production Calculator'!$A98+2,FALSE)*$AK98))+IF($AO98=AV$3,$AM98/VLOOKUP($AO98,Data!$A$50:$B$56,2,FALSE),0)</f>
        <v>0</v>
      </c>
      <c r="AW98" s="11">
        <f>IF(AW$2=$A98,0,IF(HLOOKUP(AW$2,Recipes!$H:$GI,'Production Calculator'!$A98+2,FALSE)=0,0,HLOOKUP(AW$2,Recipes!$H:$GI,'Production Calculator'!$A98+2,FALSE)*$AK98))+IF($AO98=AW$3,$AM98/VLOOKUP($AO98,Data!$A$50:$B$56,2,FALSE),0)</f>
        <v>0</v>
      </c>
      <c r="AX98" s="11">
        <f>IF(AX$2=$A98,0,IF(HLOOKUP(AX$2,Recipes!$H:$GI,'Production Calculator'!$A98+2,FALSE)=0,0,HLOOKUP(AX$2,Recipes!$H:$GI,'Production Calculator'!$A98+2,FALSE)*$AK98))+IF($AO98=AX$3,$AM98/VLOOKUP($AO98,Data!$A$50:$B$56,2,FALSE),0)</f>
        <v>0</v>
      </c>
      <c r="AY98" s="11">
        <f>IF(AY$2=$A98,0,IF(HLOOKUP(AY$2,Recipes!$H:$GI,'Production Calculator'!$A98+2,FALSE)=0,0,HLOOKUP(AY$2,Recipes!$H:$GI,'Production Calculator'!$A98+2,FALSE)*$AK98))+IF($AO98=AY$3,$AM98/VLOOKUP($AO98,Data!$A$50:$B$56,2,FALSE),0)</f>
        <v>0</v>
      </c>
      <c r="AZ98" s="11">
        <f>IF(AZ$2=$A98,0,IF(HLOOKUP(AZ$2,Recipes!$H:$GI,'Production Calculator'!$A98+2,FALSE)=0,0,HLOOKUP(AZ$2,Recipes!$H:$GI,'Production Calculator'!$A98+2,FALSE)*$AK98))+IF($AO98=AZ$3,$AM98/VLOOKUP($AO98,Data!$A$50:$B$56,2,FALSE),0)</f>
        <v>0</v>
      </c>
      <c r="BA98" s="11">
        <f>IF(BA$2=$A98,0,IF(HLOOKUP(BA$2,Recipes!$H:$GI,'Production Calculator'!$A98+2,FALSE)=0,0,HLOOKUP(BA$2,Recipes!$H:$GI,'Production Calculator'!$A98+2,FALSE)*$AK98))+IF($AO98=BA$3,$AM98/VLOOKUP($AO98,Data!$A$50:$B$56,2,FALSE),0)</f>
        <v>0</v>
      </c>
      <c r="BB98" s="11">
        <f>IF(BB$2=$A98,0,IF(HLOOKUP(BB$2,Recipes!$H:$GI,'Production Calculator'!$A98+2,FALSE)=0,0,HLOOKUP(BB$2,Recipes!$H:$GI,'Production Calculator'!$A98+2,FALSE)*$AK98))+IF($AO98=BB$3,$AM98/VLOOKUP($AO98,Data!$A$50:$B$56,2,FALSE),0)</f>
        <v>0</v>
      </c>
      <c r="BC98" s="11">
        <f>IF(BC$2=$A98,0,IF(HLOOKUP(BC$2,Recipes!$H:$GI,'Production Calculator'!$A98+2,FALSE)=0,0,HLOOKUP(BC$2,Recipes!$H:$GI,'Production Calculator'!$A98+2,FALSE)*$AK98))+IF($AO98=BC$3,$AM98/VLOOKUP($AO98,Data!$A$50:$B$56,2,FALSE),0)</f>
        <v>0</v>
      </c>
      <c r="BD98" s="11">
        <f>IF(BD$2=$A98,0,IF(HLOOKUP(BD$2,Recipes!$H:$GI,'Production Calculator'!$A98+2,FALSE)=0,0,HLOOKUP(BD$2,Recipes!$H:$GI,'Production Calculator'!$A98+2,FALSE)*$AK98))+IF($AO98=BD$3,$AM98/VLOOKUP($AO98,Data!$A$50:$B$56,2,FALSE),0)</f>
        <v>0</v>
      </c>
      <c r="BE98" s="11">
        <f>IF(BE$2=$A98,0,IF(HLOOKUP(BE$2,Recipes!$H:$GI,'Production Calculator'!$A98+2,FALSE)=0,0,HLOOKUP(BE$2,Recipes!$H:$GI,'Production Calculator'!$A98+2,FALSE)*$AK98))+IF($AO98=BE$3,$AM98/VLOOKUP($AO98,Data!$A$50:$B$56,2,FALSE),0)</f>
        <v>0</v>
      </c>
      <c r="BF98" s="11">
        <f>IF(BF$2=$A98,0,IF(HLOOKUP(BF$2,Recipes!$H:$GI,'Production Calculator'!$A98+2,FALSE)=0,0,HLOOKUP(BF$2,Recipes!$H:$GI,'Production Calculator'!$A98+2,FALSE)*$AK98))+IF($AO98=BF$3,$AM98/VLOOKUP($AO98,Data!$A$50:$B$56,2,FALSE),0)</f>
        <v>0</v>
      </c>
      <c r="BG98" s="11">
        <f>IF(BG$2=$A98,0,IF(HLOOKUP(BG$2,Recipes!$H:$GI,'Production Calculator'!$A98+2,FALSE)=0,0,HLOOKUP(BG$2,Recipes!$H:$GI,'Production Calculator'!$A98+2,FALSE)*$AK98))+IF($AO98=BG$3,$AM98/VLOOKUP($AO98,Data!$A$50:$B$56,2,FALSE),0)</f>
        <v>0</v>
      </c>
      <c r="BH98" s="11">
        <f>IF(BH$2=$A98,0,IF(HLOOKUP(BH$2,Recipes!$H:$GI,'Production Calculator'!$A98+2,FALSE)=0,0,HLOOKUP(BH$2,Recipes!$H:$GI,'Production Calculator'!$A98+2,FALSE)*$AK98))+IF($AO98=BH$3,$AM98/VLOOKUP($AO98,Data!$A$50:$B$56,2,FALSE),0)</f>
        <v>0</v>
      </c>
      <c r="BI98" s="11">
        <f>IF(BI$2=$A98,0,IF(HLOOKUP(BI$2,Recipes!$H:$GI,'Production Calculator'!$A98+2,FALSE)=0,0,HLOOKUP(BI$2,Recipes!$H:$GI,'Production Calculator'!$A98+2,FALSE)*$AK98))+IF($AO98=BI$3,$AM98/VLOOKUP($AO98,Data!$A$50:$B$56,2,FALSE),0)</f>
        <v>0</v>
      </c>
      <c r="BJ98" s="11">
        <f>IF(BJ$2=$A98,0,IF(HLOOKUP(BJ$2,Recipes!$H:$GI,'Production Calculator'!$A98+2,FALSE)=0,0,HLOOKUP(BJ$2,Recipes!$H:$GI,'Production Calculator'!$A98+2,FALSE)*$AK98))+IF($AO98=BJ$3,$AM98/VLOOKUP($AO98,Data!$A$50:$B$56,2,FALSE),0)</f>
        <v>0</v>
      </c>
      <c r="BK98" s="11">
        <f>IF(BK$2=$A98,0,IF(HLOOKUP(BK$2,Recipes!$H:$GI,'Production Calculator'!$A98+2,FALSE)=0,0,HLOOKUP(BK$2,Recipes!$H:$GI,'Production Calculator'!$A98+2,FALSE)*$AK98))+IF($AO98=BK$3,$AM98/VLOOKUP($AO98,Data!$A$50:$B$56,2,FALSE),0)</f>
        <v>0</v>
      </c>
      <c r="BL98" s="11">
        <f>IF(BL$2=$A98,0,IF(HLOOKUP(BL$2,Recipes!$H:$GI,'Production Calculator'!$A98+2,FALSE)=0,0,HLOOKUP(BL$2,Recipes!$H:$GI,'Production Calculator'!$A98+2,FALSE)*$AK98))+IF($AO98=BL$3,$AM98/VLOOKUP($AO98,Data!$A$50:$B$56,2,FALSE),0)</f>
        <v>0</v>
      </c>
      <c r="BM98" s="11">
        <f>IF(BM$2=$A98,0,IF(HLOOKUP(BM$2,Recipes!$H:$GI,'Production Calculator'!$A98+2,FALSE)=0,0,HLOOKUP(BM$2,Recipes!$H:$GI,'Production Calculator'!$A98+2,FALSE)*$AK98))+IF($AO98=BM$3,$AM98/VLOOKUP($AO98,Data!$A$50:$B$56,2,FALSE),0)</f>
        <v>0</v>
      </c>
      <c r="BN98" s="11">
        <f>IF(BN$2=$A98,0,IF(HLOOKUP(BN$2,Recipes!$H:$GI,'Production Calculator'!$A98+2,FALSE)=0,0,HLOOKUP(BN$2,Recipes!$H:$GI,'Production Calculator'!$A98+2,FALSE)*$AK98))+IF($AO98=BN$3,$AM98/VLOOKUP($AO98,Data!$A$50:$B$56,2,FALSE),0)</f>
        <v>0</v>
      </c>
      <c r="BO98" s="11">
        <f>IF(BO$2=$A98,0,IF(HLOOKUP(BO$2,Recipes!$H:$GI,'Production Calculator'!$A98+2,FALSE)=0,0,HLOOKUP(BO$2,Recipes!$H:$GI,'Production Calculator'!$A98+2,FALSE)*$AK98))+IF($AO98=BO$3,$AM98/VLOOKUP($AO98,Data!$A$50:$B$56,2,FALSE),0)</f>
        <v>0</v>
      </c>
      <c r="BP98" s="11">
        <f>IF(BP$2=$A98,0,IF(HLOOKUP(BP$2,Recipes!$H:$GI,'Production Calculator'!$A98+2,FALSE)=0,0,HLOOKUP(BP$2,Recipes!$H:$GI,'Production Calculator'!$A98+2,FALSE)*$AK98))+IF($AO98=BP$3,$AM98/VLOOKUP($AO98,Data!$A$50:$B$56,2,FALSE),0)</f>
        <v>0</v>
      </c>
      <c r="BQ98" s="11">
        <f>IF(BQ$2=$A98,0,IF(HLOOKUP(BQ$2,Recipes!$H:$GI,'Production Calculator'!$A98+2,FALSE)=0,0,HLOOKUP(BQ$2,Recipes!$H:$GI,'Production Calculator'!$A98+2,FALSE)*$AK98))+IF($AO98=BQ$3,$AM98/VLOOKUP($AO98,Data!$A$50:$B$56,2,FALSE),0)</f>
        <v>0</v>
      </c>
      <c r="BR98" s="11">
        <f>IF(BR$2=$A98,0,IF(HLOOKUP(BR$2,Recipes!$H:$GI,'Production Calculator'!$A98+2,FALSE)=0,0,HLOOKUP(BR$2,Recipes!$H:$GI,'Production Calculator'!$A98+2,FALSE)*$AK98))+IF($AO98=BR$3,$AM98/VLOOKUP($AO98,Data!$A$50:$B$56,2,FALSE),0)</f>
        <v>0</v>
      </c>
      <c r="BS98" s="11">
        <f>IF(BS$2=$A98,0,IF(HLOOKUP(BS$2,Recipes!$H:$GI,'Production Calculator'!$A98+2,FALSE)=0,0,HLOOKUP(BS$2,Recipes!$H:$GI,'Production Calculator'!$A98+2,FALSE)*$AK98))+IF($AO98=BS$3,$AM98/VLOOKUP($AO98,Data!$A$50:$B$56,2,FALSE),0)</f>
        <v>0</v>
      </c>
      <c r="BT98" s="11">
        <f>IF(BT$2=$A98,0,IF(HLOOKUP(BT$2,Recipes!$H:$GI,'Production Calculator'!$A98+2,FALSE)=0,0,HLOOKUP(BT$2,Recipes!$H:$GI,'Production Calculator'!$A98+2,FALSE)*$AK98))+IF($AO98=BT$3,$AM98/VLOOKUP($AO98,Data!$A$50:$B$56,2,FALSE),0)</f>
        <v>0</v>
      </c>
      <c r="BU98" s="11">
        <f>IF(BU$2=$A98,0,IF(HLOOKUP(BU$2,Recipes!$H:$GI,'Production Calculator'!$A98+2,FALSE)=0,0,HLOOKUP(BU$2,Recipes!$H:$GI,'Production Calculator'!$A98+2,FALSE)*$AK98))+IF($AO98=BU$3,$AM98/VLOOKUP($AO98,Data!$A$50:$B$56,2,FALSE),0)</f>
        <v>0</v>
      </c>
      <c r="BV98" s="11">
        <f>IF(BV$2=$A98,0,IF(HLOOKUP(BV$2,Recipes!$H:$GI,'Production Calculator'!$A98+2,FALSE)=0,0,HLOOKUP(BV$2,Recipes!$H:$GI,'Production Calculator'!$A98+2,FALSE)*$AK98))+IF($AO98=BV$3,$AM98/VLOOKUP($AO98,Data!$A$50:$B$56,2,FALSE),0)</f>
        <v>0</v>
      </c>
      <c r="BW98" s="11">
        <f>IF(BW$2=$A98,0,IF(HLOOKUP(BW$2,Recipes!$H:$GI,'Production Calculator'!$A98+2,FALSE)=0,0,HLOOKUP(BW$2,Recipes!$H:$GI,'Production Calculator'!$A98+2,FALSE)*$AK98))+IF($AO98=BW$3,$AM98/VLOOKUP($AO98,Data!$A$50:$B$56,2,FALSE),0)</f>
        <v>0</v>
      </c>
      <c r="BX98" s="11">
        <f>IF(BX$2=$A98,0,IF(HLOOKUP(BX$2,Recipes!$H:$GI,'Production Calculator'!$A98+2,FALSE)=0,0,HLOOKUP(BX$2,Recipes!$H:$GI,'Production Calculator'!$A98+2,FALSE)*$AK98))+IF($AO98=BX$3,$AM98/VLOOKUP($AO98,Data!$A$50:$B$56,2,FALSE),0)</f>
        <v>0</v>
      </c>
      <c r="BY98" s="11">
        <f>IF(BY$2=$A98,0,IF(HLOOKUP(BY$2,Recipes!$H:$GI,'Production Calculator'!$A98+2,FALSE)=0,0,HLOOKUP(BY$2,Recipes!$H:$GI,'Production Calculator'!$A98+2,FALSE)*$AK98))+IF($AO98=BY$3,$AM98/VLOOKUP($AO98,Data!$A$50:$B$56,2,FALSE),0)</f>
        <v>0</v>
      </c>
      <c r="BZ98" s="11">
        <f>IF(BZ$2=$A98,0,IF(HLOOKUP(BZ$2,Recipes!$H:$GI,'Production Calculator'!$A98+2,FALSE)=0,0,HLOOKUP(BZ$2,Recipes!$H:$GI,'Production Calculator'!$A98+2,FALSE)*$AK98))+IF($AO98=BZ$3,$AM98/VLOOKUP($AO98,Data!$A$50:$B$56,2,FALSE),0)</f>
        <v>0</v>
      </c>
      <c r="CA98" s="11">
        <f>IF(CA$2=$A98,0,IF(HLOOKUP(CA$2,Recipes!$H:$GI,'Production Calculator'!$A98+2,FALSE)=0,0,HLOOKUP(CA$2,Recipes!$H:$GI,'Production Calculator'!$A98+2,FALSE)*$AK98))+IF($AO98=CA$3,$AM98/VLOOKUP($AO98,Data!$A$50:$B$56,2,FALSE),0)</f>
        <v>0</v>
      </c>
      <c r="CB98" s="11">
        <f>IF(CB$2=$A98,0,IF(HLOOKUP(CB$2,Recipes!$H:$GI,'Production Calculator'!$A98+2,FALSE)=0,0,HLOOKUP(CB$2,Recipes!$H:$GI,'Production Calculator'!$A98+2,FALSE)*$AK98))+IF($AO98=CB$3,$AM98/VLOOKUP($AO98,Data!$A$50:$B$56,2,FALSE),0)</f>
        <v>0</v>
      </c>
      <c r="CC98" s="11">
        <f>IF(CC$2=$A98,0,IF(HLOOKUP(CC$2,Recipes!$H:$GI,'Production Calculator'!$A98+2,FALSE)=0,0,HLOOKUP(CC$2,Recipes!$H:$GI,'Production Calculator'!$A98+2,FALSE)*$AK98))+IF($AO98=CC$3,$AM98/VLOOKUP($AO98,Data!$A$50:$B$56,2,FALSE),0)</f>
        <v>0</v>
      </c>
      <c r="CD98" s="11">
        <f>IF(CD$2=$A98,0,IF(HLOOKUP(CD$2,Recipes!$H:$GI,'Production Calculator'!$A98+2,FALSE)=0,0,HLOOKUP(CD$2,Recipes!$H:$GI,'Production Calculator'!$A98+2,FALSE)*$AK98))+IF($AO98=CD$3,$AM98/VLOOKUP($AO98,Data!$A$50:$B$56,2,FALSE),0)</f>
        <v>0</v>
      </c>
      <c r="CE98" s="11">
        <f>IF(CE$2=$A98,0,IF(HLOOKUP(CE$2,Recipes!$H:$GI,'Production Calculator'!$A98+2,FALSE)=0,0,HLOOKUP(CE$2,Recipes!$H:$GI,'Production Calculator'!$A98+2,FALSE)*$AK98))+IF($AO98=CE$3,$AM98/VLOOKUP($AO98,Data!$A$50:$B$56,2,FALSE),0)</f>
        <v>0</v>
      </c>
      <c r="CF98" s="11">
        <f>IF(CF$2=$A98,0,IF(HLOOKUP(CF$2,Recipes!$H:$GI,'Production Calculator'!$A98+2,FALSE)=0,0,HLOOKUP(CF$2,Recipes!$H:$GI,'Production Calculator'!$A98+2,FALSE)*$AK98))+IF($AO98=CF$3,$AM98/VLOOKUP($AO98,Data!$A$50:$B$56,2,FALSE),0)</f>
        <v>0</v>
      </c>
      <c r="CG98" s="11">
        <f>IF(CG$2=$A98,0,IF(HLOOKUP(CG$2,Recipes!$H:$GI,'Production Calculator'!$A98+2,FALSE)=0,0,HLOOKUP(CG$2,Recipes!$H:$GI,'Production Calculator'!$A98+2,FALSE)*$AK98))+IF($AO98=CG$3,$AM98/VLOOKUP($AO98,Data!$A$50:$B$56,2,FALSE),0)</f>
        <v>0</v>
      </c>
      <c r="CH98" s="11">
        <f>IF(CH$2=$A98,0,IF(HLOOKUP(CH$2,Recipes!$H:$GI,'Production Calculator'!$A98+2,FALSE)=0,0,HLOOKUP(CH$2,Recipes!$H:$GI,'Production Calculator'!$A98+2,FALSE)*$AK98))+IF($AO98=CH$3,$AM98/VLOOKUP($AO98,Data!$A$50:$B$56,2,FALSE),0)</f>
        <v>0</v>
      </c>
      <c r="CI98" s="11">
        <f>IF(CI$2=$A98,0,IF(HLOOKUP(CI$2,Recipes!$H:$GI,'Production Calculator'!$A98+2,FALSE)=0,0,HLOOKUP(CI$2,Recipes!$H:$GI,'Production Calculator'!$A98+2,FALSE)*$AK98))+IF($AO98=CI$3,$AM98/VLOOKUP($AO98,Data!$A$50:$B$56,2,FALSE),0)</f>
        <v>0</v>
      </c>
      <c r="CJ98" s="11">
        <f>IF(CJ$2=$A98,0,IF(HLOOKUP(CJ$2,Recipes!$H:$GI,'Production Calculator'!$A98+2,FALSE)=0,0,HLOOKUP(CJ$2,Recipes!$H:$GI,'Production Calculator'!$A98+2,FALSE)*$AK98))+IF($AO98=CJ$3,$AM98/VLOOKUP($AO98,Data!$A$50:$B$56,2,FALSE),0)</f>
        <v>0</v>
      </c>
      <c r="CK98" s="11">
        <f>IF(CK$2=$A98,0,IF(HLOOKUP(CK$2,Recipes!$H:$GI,'Production Calculator'!$A98+2,FALSE)=0,0,HLOOKUP(CK$2,Recipes!$H:$GI,'Production Calculator'!$A98+2,FALSE)*$AK98))+IF($AO98=CK$3,$AM98/VLOOKUP($AO98,Data!$A$50:$B$56,2,FALSE),0)</f>
        <v>0</v>
      </c>
      <c r="CL98" s="11">
        <f>IF(CL$2=$A98,0,IF(HLOOKUP(CL$2,Recipes!$H:$GI,'Production Calculator'!$A98+2,FALSE)=0,0,HLOOKUP(CL$2,Recipes!$H:$GI,'Production Calculator'!$A98+2,FALSE)*$AK98))+IF($AO98=CL$3,$AM98/VLOOKUP($AO98,Data!$A$50:$B$56,2,FALSE),0)</f>
        <v>0</v>
      </c>
      <c r="CM98" s="11">
        <f>IF(CM$2=$A98,0,IF(HLOOKUP(CM$2,Recipes!$H:$GI,'Production Calculator'!$A98+2,FALSE)=0,0,HLOOKUP(CM$2,Recipes!$H:$GI,'Production Calculator'!$A98+2,FALSE)*$AK98))+IF($AO98=CM$3,$AM98/VLOOKUP($AO98,Data!$A$50:$B$56,2,FALSE),0)</f>
        <v>0</v>
      </c>
      <c r="CN98" s="11">
        <f>IF(CN$2=$A98,0,IF(HLOOKUP(CN$2,Recipes!$H:$GI,'Production Calculator'!$A98+2,FALSE)=0,0,HLOOKUP(CN$2,Recipes!$H:$GI,'Production Calculator'!$A98+2,FALSE)*$AK98))+IF($AO98=CN$3,$AM98/VLOOKUP($AO98,Data!$A$50:$B$56,2,FALSE),0)</f>
        <v>0</v>
      </c>
      <c r="CO98" s="11">
        <f>IF(CO$2=$A98,0,IF(HLOOKUP(CO$2,Recipes!$H:$GI,'Production Calculator'!$A98+2,FALSE)=0,0,HLOOKUP(CO$2,Recipes!$H:$GI,'Production Calculator'!$A98+2,FALSE)*$AK98))+IF($AO98=CO$3,$AM98/VLOOKUP($AO98,Data!$A$50:$B$56,2,FALSE),0)</f>
        <v>0</v>
      </c>
      <c r="CP98" s="11">
        <f>IF(CP$2=$A98,0,IF(HLOOKUP(CP$2,Recipes!$H:$GI,'Production Calculator'!$A98+2,FALSE)=0,0,HLOOKUP(CP$2,Recipes!$H:$GI,'Production Calculator'!$A98+2,FALSE)*$AK98))+IF($AO98=CP$3,$AM98/VLOOKUP($AO98,Data!$A$50:$B$56,2,FALSE),0)</f>
        <v>0</v>
      </c>
      <c r="CQ98" s="11">
        <f>IF(CQ$2=$A98,0,IF(HLOOKUP(CQ$2,Recipes!$H:$GI,'Production Calculator'!$A98+2,FALSE)=0,0,HLOOKUP(CQ$2,Recipes!$H:$GI,'Production Calculator'!$A98+2,FALSE)*$AK98))+IF($AO98=CQ$3,$AM98/VLOOKUP($AO98,Data!$A$50:$B$56,2,FALSE),0)</f>
        <v>0</v>
      </c>
      <c r="CR98" s="11">
        <f>IF(CR$2=$A98,0,IF(HLOOKUP(CR$2,Recipes!$H:$GI,'Production Calculator'!$A98+2,FALSE)=0,0,HLOOKUP(CR$2,Recipes!$H:$GI,'Production Calculator'!$A98+2,FALSE)*$AK98))+IF($AO98=CR$3,$AM98/VLOOKUP($AO98,Data!$A$50:$B$56,2,FALSE),0)</f>
        <v>0</v>
      </c>
      <c r="CS98" s="11">
        <f>IF(CS$2=$A98,0,IF(HLOOKUP(CS$2,Recipes!$H:$GI,'Production Calculator'!$A98+2,FALSE)=0,0,HLOOKUP(CS$2,Recipes!$H:$GI,'Production Calculator'!$A98+2,FALSE)*$AK98))+IF($AO98=CS$3,$AM98/VLOOKUP($AO98,Data!$A$50:$B$56,2,FALSE),0)</f>
        <v>0</v>
      </c>
      <c r="CT98" s="11">
        <f>IF(CT$2=$A98,0,IF(HLOOKUP(CT$2,Recipes!$H:$GI,'Production Calculator'!$A98+2,FALSE)=0,0,HLOOKUP(CT$2,Recipes!$H:$GI,'Production Calculator'!$A98+2,FALSE)*$AK98))+IF($AO98=CT$3,$AM98/VLOOKUP($AO98,Data!$A$50:$B$56,2,FALSE),0)</f>
        <v>0</v>
      </c>
      <c r="CU98" s="11">
        <f>IF(CU$2=$A98,0,IF(HLOOKUP(CU$2,Recipes!$H:$GI,'Production Calculator'!$A98+2,FALSE)=0,0,HLOOKUP(CU$2,Recipes!$H:$GI,'Production Calculator'!$A98+2,FALSE)*$AK98))+IF($AO98=CU$3,$AM98/VLOOKUP($AO98,Data!$A$50:$B$56,2,FALSE),0)</f>
        <v>0</v>
      </c>
      <c r="CV98" s="11">
        <f>IF(CV$2=$A98,0,IF(HLOOKUP(CV$2,Recipes!$H:$GI,'Production Calculator'!$A98+2,FALSE)=0,0,HLOOKUP(CV$2,Recipes!$H:$GI,'Production Calculator'!$A98+2,FALSE)*$AK98))+IF($AO98=CV$3,$AM98/VLOOKUP($AO98,Data!$A$50:$B$56,2,FALSE),0)</f>
        <v>0</v>
      </c>
      <c r="CW98" s="11">
        <f>IF(CW$2=$A98,0,IF(HLOOKUP(CW$2,Recipes!$H:$GI,'Production Calculator'!$A98+2,FALSE)=0,0,HLOOKUP(CW$2,Recipes!$H:$GI,'Production Calculator'!$A98+2,FALSE)*$AK98))+IF($AO98=CW$3,$AM98/VLOOKUP($AO98,Data!$A$50:$B$56,2,FALSE),0)</f>
        <v>0</v>
      </c>
      <c r="CX98" s="11">
        <f>IF(CX$2=$A98,0,IF(HLOOKUP(CX$2,Recipes!$H:$GI,'Production Calculator'!$A98+2,FALSE)=0,0,HLOOKUP(CX$2,Recipes!$H:$GI,'Production Calculator'!$A98+2,FALSE)*$AK98))+IF($AO98=CX$3,$AM98/VLOOKUP($AO98,Data!$A$50:$B$56,2,FALSE),0)</f>
        <v>0</v>
      </c>
      <c r="CY98" s="11">
        <f>IF(CY$2=$A98,0,IF(HLOOKUP(CY$2,Recipes!$H:$GI,'Production Calculator'!$A98+2,FALSE)=0,0,HLOOKUP(CY$2,Recipes!$H:$GI,'Production Calculator'!$A98+2,FALSE)*$AK98))+IF($AO98=CY$3,$AM98/VLOOKUP($AO98,Data!$A$50:$B$56,2,FALSE),0)</f>
        <v>0</v>
      </c>
      <c r="CZ98" s="11">
        <f>IF(CZ$2=$A98,0,IF(HLOOKUP(CZ$2,Recipes!$H:$GI,'Production Calculator'!$A98+2,FALSE)=0,0,HLOOKUP(CZ$2,Recipes!$H:$GI,'Production Calculator'!$A98+2,FALSE)*$AK98))+IF($AO98=CZ$3,$AM98/VLOOKUP($AO98,Data!$A$50:$B$56,2,FALSE),0)</f>
        <v>0</v>
      </c>
      <c r="DA98" s="11">
        <f>IF(DA$2=$A98,0,IF(HLOOKUP(DA$2,Recipes!$H:$GI,'Production Calculator'!$A98+2,FALSE)=0,0,HLOOKUP(DA$2,Recipes!$H:$GI,'Production Calculator'!$A98+2,FALSE)*$AK98))+IF($AO98=DA$3,$AM98/VLOOKUP($AO98,Data!$A$50:$B$56,2,FALSE),0)</f>
        <v>0</v>
      </c>
      <c r="DB98" s="11">
        <f>IF(DB$2=$A98,0,IF(HLOOKUP(DB$2,Recipes!$H:$GI,'Production Calculator'!$A98+2,FALSE)=0,0,HLOOKUP(DB$2,Recipes!$H:$GI,'Production Calculator'!$A98+2,FALSE)*$AK98))+IF($AO98=DB$3,$AM98/VLOOKUP($AO98,Data!$A$50:$B$56,2,FALSE),0)</f>
        <v>0</v>
      </c>
      <c r="DC98" s="11">
        <f>IF(DC$2=$A98,0,IF(HLOOKUP(DC$2,Recipes!$H:$GI,'Production Calculator'!$A98+2,FALSE)=0,0,HLOOKUP(DC$2,Recipes!$H:$GI,'Production Calculator'!$A98+2,FALSE)*$AK98))+IF($AO98=DC$3,$AM98/VLOOKUP($AO98,Data!$A$50:$B$56,2,FALSE),0)</f>
        <v>0</v>
      </c>
      <c r="DD98" s="11">
        <f>IF(DD$2=$A98,0,IF(HLOOKUP(DD$2,Recipes!$H:$GI,'Production Calculator'!$A98+2,FALSE)=0,0,HLOOKUP(DD$2,Recipes!$H:$GI,'Production Calculator'!$A98+2,FALSE)*$AK98))+IF($AO98=DD$3,$AM98/VLOOKUP($AO98,Data!$A$50:$B$56,2,FALSE),0)</f>
        <v>0</v>
      </c>
      <c r="DE98" s="11">
        <f>IF(DE$2=$A98,0,IF(HLOOKUP(DE$2,Recipes!$H:$GI,'Production Calculator'!$A98+2,FALSE)=0,0,HLOOKUP(DE$2,Recipes!$H:$GI,'Production Calculator'!$A98+2,FALSE)*$AK98))+IF($AO98=DE$3,$AM98/VLOOKUP($AO98,Data!$A$50:$B$56,2,FALSE),0)</f>
        <v>0</v>
      </c>
      <c r="DF98" s="11">
        <f>IF(DF$2=$A98,0,IF(HLOOKUP(DF$2,Recipes!$H:$GI,'Production Calculator'!$A98+2,FALSE)=0,0,HLOOKUP(DF$2,Recipes!$H:$GI,'Production Calculator'!$A98+2,FALSE)*$AK98))+IF($AO98=DF$3,$AM98/VLOOKUP($AO98,Data!$A$50:$B$56,2,FALSE),0)</f>
        <v>0</v>
      </c>
      <c r="DG98" s="11">
        <f>IF(DG$2=$A98,0,IF(HLOOKUP(DG$2,Recipes!$H:$GI,'Production Calculator'!$A98+2,FALSE)=0,0,HLOOKUP(DG$2,Recipes!$H:$GI,'Production Calculator'!$A98+2,FALSE)*$AK98))+IF($AO98=DG$3,$AM98/VLOOKUP($AO98,Data!$A$50:$B$56,2,FALSE),0)</f>
        <v>0</v>
      </c>
      <c r="DH98" s="11">
        <f>IF(DH$2=$A98,0,IF(HLOOKUP(DH$2,Recipes!$H:$GI,'Production Calculator'!$A98+2,FALSE)=0,0,HLOOKUP(DH$2,Recipes!$H:$GI,'Production Calculator'!$A98+2,FALSE)*$AK98))+IF($AO98=DH$3,$AM98/VLOOKUP($AO98,Data!$A$50:$B$56,2,FALSE),0)</f>
        <v>0</v>
      </c>
      <c r="DI98" s="11">
        <f>IF(DI$2=$A98,0,IF(HLOOKUP(DI$2,Recipes!$H:$GI,'Production Calculator'!$A98+2,FALSE)=0,0,HLOOKUP(DI$2,Recipes!$H:$GI,'Production Calculator'!$A98+2,FALSE)*$AK98))+IF($AO98=DI$3,$AM98/VLOOKUP($AO98,Data!$A$50:$B$56,2,FALSE),0)</f>
        <v>0</v>
      </c>
      <c r="DJ98" s="11">
        <f>IF(DJ$2=$A98,0,IF(HLOOKUP(DJ$2,Recipes!$H:$GI,'Production Calculator'!$A98+2,FALSE)=0,0,HLOOKUP(DJ$2,Recipes!$H:$GI,'Production Calculator'!$A98+2,FALSE)*$AK98))+IF($AO98=DJ$3,$AM98/VLOOKUP($AO98,Data!$A$50:$B$56,2,FALSE),0)</f>
        <v>0</v>
      </c>
      <c r="DK98" s="11">
        <f>IF(DK$2=$A98,0,IF(HLOOKUP(DK$2,Recipes!$H:$GI,'Production Calculator'!$A98+2,FALSE)=0,0,HLOOKUP(DK$2,Recipes!$H:$GI,'Production Calculator'!$A98+2,FALSE)*$AK98))+IF($AO98=DK$3,$AM98/VLOOKUP($AO98,Data!$A$50:$B$56,2,FALSE),0)</f>
        <v>0</v>
      </c>
      <c r="DL98" s="11">
        <f>IF(DL$2=$A98,0,IF(HLOOKUP(DL$2,Recipes!$H:$GI,'Production Calculator'!$A98+2,FALSE)=0,0,HLOOKUP(DL$2,Recipes!$H:$GI,'Production Calculator'!$A98+2,FALSE)*$AK98))+IF($AO98=DL$3,$AM98/VLOOKUP($AO98,Data!$A$50:$B$56,2,FALSE),0)</f>
        <v>0</v>
      </c>
      <c r="DM98" s="11">
        <f>IF(DM$2=$A98,0,IF(HLOOKUP(DM$2,Recipes!$H:$GI,'Production Calculator'!$A98+2,FALSE)=0,0,HLOOKUP(DM$2,Recipes!$H:$GI,'Production Calculator'!$A98+2,FALSE)*$AK98))+IF($AO98=DM$3,$AM98/VLOOKUP($AO98,Data!$A$50:$B$56,2,FALSE),0)</f>
        <v>0</v>
      </c>
      <c r="DN98" s="11">
        <f>IF(DN$2=$A98,0,IF(HLOOKUP(DN$2,Recipes!$H:$GI,'Production Calculator'!$A98+2,FALSE)=0,0,HLOOKUP(DN$2,Recipes!$H:$GI,'Production Calculator'!$A98+2,FALSE)*$AK98))+IF($AO98=DN$3,$AM98/VLOOKUP($AO98,Data!$A$50:$B$56,2,FALSE),0)</f>
        <v>0</v>
      </c>
      <c r="DO98" s="11">
        <f>IF(DO$2=$A98,0,IF(HLOOKUP(DO$2,Recipes!$H:$GI,'Production Calculator'!$A98+2,FALSE)=0,0,HLOOKUP(DO$2,Recipes!$H:$GI,'Production Calculator'!$A98+2,FALSE)*$AK98))+IF($AO98=DO$3,$AM98/VLOOKUP($AO98,Data!$A$50:$B$56,2,FALSE),0)</f>
        <v>0</v>
      </c>
      <c r="DP98" s="11">
        <f>IF(DP$2=$A98,0,IF(HLOOKUP(DP$2,Recipes!$H:$GI,'Production Calculator'!$A98+2,FALSE)=0,0,HLOOKUP(DP$2,Recipes!$H:$GI,'Production Calculator'!$A98+2,FALSE)*$AK98))+IF($AO98=DP$3,$AM98/VLOOKUP($AO98,Data!$A$50:$B$56,2,FALSE),0)</f>
        <v>0</v>
      </c>
      <c r="DQ98" s="11">
        <f>IF(DQ$2=$A98,0,IF(HLOOKUP(DQ$2,Recipes!$H:$GI,'Production Calculator'!$A98+2,FALSE)=0,0,HLOOKUP(DQ$2,Recipes!$H:$GI,'Production Calculator'!$A98+2,FALSE)*$AK98))+IF($AO98=DQ$3,$AM98/VLOOKUP($AO98,Data!$A$50:$B$56,2,FALSE),0)</f>
        <v>0</v>
      </c>
      <c r="DR98" s="11">
        <f>IF(DR$2=$A98,0,IF(HLOOKUP(DR$2,Recipes!$H:$GI,'Production Calculator'!$A98+2,FALSE)=0,0,HLOOKUP(DR$2,Recipes!$H:$GI,'Production Calculator'!$A98+2,FALSE)*$AK98))+IF($AO98=DR$3,$AM98/VLOOKUP($AO98,Data!$A$50:$B$56,2,FALSE),0)</f>
        <v>0</v>
      </c>
      <c r="DS98" s="11">
        <f>IF(DS$2=$A98,0,IF(HLOOKUP(DS$2,Recipes!$H:$GI,'Production Calculator'!$A98+2,FALSE)=0,0,HLOOKUP(DS$2,Recipes!$H:$GI,'Production Calculator'!$A98+2,FALSE)*$AK98))+IF($AO98=DS$3,$AM98/VLOOKUP($AO98,Data!$A$50:$B$56,2,FALSE),0)</f>
        <v>0</v>
      </c>
      <c r="DT98" s="11">
        <f>IF(DT$2=$A98,0,IF(HLOOKUP(DT$2,Recipes!$H:$GI,'Production Calculator'!$A98+2,FALSE)=0,0,HLOOKUP(DT$2,Recipes!$H:$GI,'Production Calculator'!$A98+2,FALSE)*$AK98))+IF($AO98=DT$3,$AM98/VLOOKUP($AO98,Data!$A$50:$B$56,2,FALSE),0)</f>
        <v>0</v>
      </c>
      <c r="DU98" s="11">
        <f>IF(DU$2=$A98,0,IF(HLOOKUP(DU$2,Recipes!$H:$GI,'Production Calculator'!$A98+2,FALSE)=0,0,HLOOKUP(DU$2,Recipes!$H:$GI,'Production Calculator'!$A98+2,FALSE)*$AK98))+IF($AO98=DU$3,$AM98/VLOOKUP($AO98,Data!$A$50:$B$56,2,FALSE),0)</f>
        <v>0</v>
      </c>
      <c r="DV98" s="11">
        <f>IF(DV$2=$A98,0,IF(HLOOKUP(DV$2,Recipes!$H:$GI,'Production Calculator'!$A98+2,FALSE)=0,0,HLOOKUP(DV$2,Recipes!$H:$GI,'Production Calculator'!$A98+2,FALSE)*$AK98))+IF($AO98=DV$3,$AM98/VLOOKUP($AO98,Data!$A$50:$B$56,2,FALSE),0)</f>
        <v>0</v>
      </c>
      <c r="DW98" s="11">
        <f>IF(DW$2=$A98,0,IF(HLOOKUP(DW$2,Recipes!$H:$GI,'Production Calculator'!$A98+2,FALSE)=0,0,HLOOKUP(DW$2,Recipes!$H:$GI,'Production Calculator'!$A98+2,FALSE)*$AK98))+IF($AO98=DW$3,$AM98/VLOOKUP($AO98,Data!$A$50:$B$56,2,FALSE),0)</f>
        <v>0</v>
      </c>
      <c r="DX98" s="11">
        <f>IF(DX$2=$A98,0,IF(HLOOKUP(DX$2,Recipes!$H:$GI,'Production Calculator'!$A98+2,FALSE)=0,0,HLOOKUP(DX$2,Recipes!$H:$GI,'Production Calculator'!$A98+2,FALSE)*$AK98))+IF($AO98=DX$3,$AM98/VLOOKUP($AO98,Data!$A$50:$B$56,2,FALSE),0)</f>
        <v>0</v>
      </c>
      <c r="DY98" s="11">
        <f>IF(DY$2=$A98,0,IF(HLOOKUP(DY$2,Recipes!$H:$GI,'Production Calculator'!$A98+2,FALSE)=0,0,HLOOKUP(DY$2,Recipes!$H:$GI,'Production Calculator'!$A98+2,FALSE)*$AK98))+IF($AO98=DY$3,$AM98/VLOOKUP($AO98,Data!$A$50:$B$56,2,FALSE),0)</f>
        <v>0</v>
      </c>
      <c r="DZ98" s="11">
        <f>IF(DZ$2=$A98,0,IF(HLOOKUP(DZ$2,Recipes!$H:$GI,'Production Calculator'!$A98+2,FALSE)=0,0,HLOOKUP(DZ$2,Recipes!$H:$GI,'Production Calculator'!$A98+2,FALSE)*$AK98))+IF($AO98=DZ$3,$AM98/VLOOKUP($AO98,Data!$A$50:$B$56,2,FALSE),0)</f>
        <v>0</v>
      </c>
      <c r="EA98" s="11">
        <f>IF(EA$2=$A98,0,IF(HLOOKUP(EA$2,Recipes!$H:$GI,'Production Calculator'!$A98+2,FALSE)=0,0,HLOOKUP(EA$2,Recipes!$H:$GI,'Production Calculator'!$A98+2,FALSE)*$AK98))+IF($AO98=EA$3,$AM98/VLOOKUP($AO98,Data!$A$50:$B$56,2,FALSE),0)</f>
        <v>0</v>
      </c>
      <c r="EB98" s="11">
        <f>IF(EB$2=$A98,0,IF(HLOOKUP(EB$2,Recipes!$H:$GI,'Production Calculator'!$A98+2,FALSE)=0,0,HLOOKUP(EB$2,Recipes!$H:$GI,'Production Calculator'!$A98+2,FALSE)*$AK98))+IF($AO98=EB$3,$AM98/VLOOKUP($AO98,Data!$A$50:$B$56,2,FALSE),0)</f>
        <v>0</v>
      </c>
      <c r="EC98" s="11">
        <f>IF(EC$2=$A98,0,IF(HLOOKUP(EC$2,Recipes!$H:$GI,'Production Calculator'!$A98+2,FALSE)=0,0,HLOOKUP(EC$2,Recipes!$H:$GI,'Production Calculator'!$A98+2,FALSE)*$AK98))+IF($AO98=EC$3,$AM98/VLOOKUP($AO98,Data!$A$50:$B$56,2,FALSE),0)</f>
        <v>0</v>
      </c>
      <c r="ED98" s="11">
        <f>IF(ED$2=$A98,0,IF(HLOOKUP(ED$2,Recipes!$H:$GI,'Production Calculator'!$A98+2,FALSE)=0,0,HLOOKUP(ED$2,Recipes!$H:$GI,'Production Calculator'!$A98+2,FALSE)*$AK98))+IF($AO98=ED$3,$AM98/VLOOKUP($AO98,Data!$A$50:$B$56,2,FALSE),0)</f>
        <v>0</v>
      </c>
      <c r="EE98" s="11">
        <f>IF(EE$2=$A98,0,IF(HLOOKUP(EE$2,Recipes!$H:$GI,'Production Calculator'!$A98+2,FALSE)=0,0,HLOOKUP(EE$2,Recipes!$H:$GI,'Production Calculator'!$A98+2,FALSE)*$AK98))+IF($AO98=EE$3,$AM98/VLOOKUP($AO98,Data!$A$50:$B$56,2,FALSE),0)</f>
        <v>0</v>
      </c>
      <c r="EF98" s="11">
        <f>IF(EF$2=$A98,0,IF(HLOOKUP(EF$2,Recipes!$H:$GI,'Production Calculator'!$A98+2,FALSE)=0,0,HLOOKUP(EF$2,Recipes!$H:$GI,'Production Calculator'!$A98+2,FALSE)*$AK98))+IF($AO98=EF$3,$AM98/VLOOKUP($AO98,Data!$A$50:$B$56,2,FALSE),0)</f>
        <v>0</v>
      </c>
      <c r="EG98" s="11">
        <f>IF(EG$2=$A98,0,IF(HLOOKUP(EG$2,Recipes!$H:$GI,'Production Calculator'!$A98+2,FALSE)=0,0,HLOOKUP(EG$2,Recipes!$H:$GI,'Production Calculator'!$A98+2,FALSE)*$AK98))+IF($AO98=EG$3,$AM98/VLOOKUP($AO98,Data!$A$50:$B$56,2,FALSE),0)</f>
        <v>0</v>
      </c>
      <c r="EH98" s="11">
        <f>IF(EH$2=$A98,0,IF(HLOOKUP(EH$2,Recipes!$H:$GI,'Production Calculator'!$A98+2,FALSE)=0,0,HLOOKUP(EH$2,Recipes!$H:$GI,'Production Calculator'!$A98+2,FALSE)*$AK98))+IF($AO98=EH$3,$AM98/VLOOKUP($AO98,Data!$A$50:$B$56,2,FALSE),0)</f>
        <v>0</v>
      </c>
      <c r="EI98" s="11">
        <f>IF(EI$2=$A98,0,IF(HLOOKUP(EI$2,Recipes!$H:$GI,'Production Calculator'!$A98+2,FALSE)=0,0,HLOOKUP(EI$2,Recipes!$H:$GI,'Production Calculator'!$A98+2,FALSE)*$AK98))+IF($AO98=EI$3,$AM98/VLOOKUP($AO98,Data!$A$50:$B$56,2,FALSE),0)</f>
        <v>0</v>
      </c>
      <c r="EJ98" s="11">
        <f>IF(EJ$2=$A98,0,IF(HLOOKUP(EJ$2,Recipes!$H:$GI,'Production Calculator'!$A98+2,FALSE)=0,0,HLOOKUP(EJ$2,Recipes!$H:$GI,'Production Calculator'!$A98+2,FALSE)*$AK98))+IF($AO98=EJ$3,$AM98/VLOOKUP($AO98,Data!$A$50:$B$56,2,FALSE),0)</f>
        <v>0</v>
      </c>
      <c r="EK98" s="11">
        <f>IF(EK$2=$A98,0,IF(HLOOKUP(EK$2,Recipes!$H:$GI,'Production Calculator'!$A98+2,FALSE)=0,0,HLOOKUP(EK$2,Recipes!$H:$GI,'Production Calculator'!$A98+2,FALSE)*$AK98))+IF($AO98=EK$3,$AM98/VLOOKUP($AO98,Data!$A$50:$B$56,2,FALSE),0)</f>
        <v>0</v>
      </c>
      <c r="EL98" s="11">
        <f>IF(EL$2=$A98,0,IF(HLOOKUP(EL$2,Recipes!$H:$GI,'Production Calculator'!$A98+2,FALSE)=0,0,HLOOKUP(EL$2,Recipes!$H:$GI,'Production Calculator'!$A98+2,FALSE)*$AK98))+IF($AO98=EL$3,$AM98/VLOOKUP($AO98,Data!$A$50:$B$56,2,FALSE),0)</f>
        <v>0</v>
      </c>
      <c r="EM98" s="11">
        <f>IF(EM$2=$A98,0,IF(HLOOKUP(EM$2,Recipes!$H:$GI,'Production Calculator'!$A98+2,FALSE)=0,0,HLOOKUP(EM$2,Recipes!$H:$GI,'Production Calculator'!$A98+2,FALSE)*$AK98))+IF($AO98=EM$3,$AM98/VLOOKUP($AO98,Data!$A$50:$B$56,2,FALSE),0)</f>
        <v>0</v>
      </c>
      <c r="EN98" s="11">
        <f>IF(EN$2=$A98,0,IF(HLOOKUP(EN$2,Recipes!$H:$GI,'Production Calculator'!$A98+2,FALSE)=0,0,HLOOKUP(EN$2,Recipes!$H:$GI,'Production Calculator'!$A98+2,FALSE)*$AK98))+IF($AO98=EN$3,$AM98/VLOOKUP($AO98,Data!$A$50:$B$56,2,FALSE),0)</f>
        <v>0</v>
      </c>
      <c r="EO98" s="11">
        <f>IF(EO$2=$A98,0,IF(HLOOKUP(EO$2,Recipes!$H:$GI,'Production Calculator'!$A98+2,FALSE)=0,0,HLOOKUP(EO$2,Recipes!$H:$GI,'Production Calculator'!$A98+2,FALSE)*$AK98))+IF($AO98=EO$3,$AM98/VLOOKUP($AO98,Data!$A$50:$B$56,2,FALSE),0)</f>
        <v>0</v>
      </c>
      <c r="EP98" s="11">
        <f>IF(EP$2=$A98,0,IF(HLOOKUP(EP$2,Recipes!$H:$GI,'Production Calculator'!$A98+2,FALSE)=0,0,HLOOKUP(EP$2,Recipes!$H:$GI,'Production Calculator'!$A98+2,FALSE)*$AK98))+IF($AO98=EP$3,$AM98/VLOOKUP($AO98,Data!$A$50:$B$56,2,FALSE),0)</f>
        <v>0</v>
      </c>
      <c r="EQ98" s="11">
        <f>IF(EQ$2=$A98,0,IF(HLOOKUP(EQ$2,Recipes!$H:$GI,'Production Calculator'!$A98+2,FALSE)=0,0,HLOOKUP(EQ$2,Recipes!$H:$GI,'Production Calculator'!$A98+2,FALSE)*$AK98))+IF($AO98=EQ$3,$AM98/VLOOKUP($AO98,Data!$A$50:$B$56,2,FALSE),0)</f>
        <v>0</v>
      </c>
      <c r="ER98" s="11">
        <f>IF(ER$2=$A98,0,IF(HLOOKUP(ER$2,Recipes!$H:$GI,'Production Calculator'!$A98+2,FALSE)=0,0,HLOOKUP(ER$2,Recipes!$H:$GI,'Production Calculator'!$A98+2,FALSE)*$AK98))+IF($AO98=ER$3,$AM98/VLOOKUP($AO98,Data!$A$50:$B$56,2,FALSE),0)</f>
        <v>0</v>
      </c>
      <c r="ES98" s="11">
        <f>IF(ES$2=$A98,0,IF(HLOOKUP(ES$2,Recipes!$H:$GI,'Production Calculator'!$A98+2,FALSE)=0,0,HLOOKUP(ES$2,Recipes!$H:$GI,'Production Calculator'!$A98+2,FALSE)*$AK98))+IF($AO98=ES$3,$AM98/VLOOKUP($AO98,Data!$A$50:$B$56,2,FALSE),0)</f>
        <v>0</v>
      </c>
      <c r="ET98" s="11">
        <f>IF(ET$2=$A98,0,IF(HLOOKUP(ET$2,Recipes!$H:$GI,'Production Calculator'!$A98+2,FALSE)=0,0,HLOOKUP(ET$2,Recipes!$H:$GI,'Production Calculator'!$A98+2,FALSE)*$AK98))+IF($AO98=ET$3,$AM98/VLOOKUP($AO98,Data!$A$50:$B$56,2,FALSE),0)</f>
        <v>0</v>
      </c>
      <c r="EU98" s="11">
        <f>IF(EU$2=$A98,0,IF(HLOOKUP(EU$2,Recipes!$H:$GI,'Production Calculator'!$A98+2,FALSE)=0,0,HLOOKUP(EU$2,Recipes!$H:$GI,'Production Calculator'!$A98+2,FALSE)*$AK98))+IF($AO98=EU$3,$AM98/VLOOKUP($AO98,Data!$A$50:$B$56,2,FALSE),0)</f>
        <v>0</v>
      </c>
      <c r="EV98" s="11">
        <f>IF(EV$2=$A98,0,IF(HLOOKUP(EV$2,Recipes!$H:$GI,'Production Calculator'!$A98+2,FALSE)=0,0,HLOOKUP(EV$2,Recipes!$H:$GI,'Production Calculator'!$A98+2,FALSE)*$AK98))+IF($AO98=EV$3,$AM98/VLOOKUP($AO98,Data!$A$50:$B$56,2,FALSE),0)</f>
        <v>0</v>
      </c>
      <c r="EW98" s="11">
        <f>IF(EW$2=$A98,0,IF(HLOOKUP(EW$2,Recipes!$H:$GI,'Production Calculator'!$A98+2,FALSE)=0,0,HLOOKUP(EW$2,Recipes!$H:$GI,'Production Calculator'!$A98+2,FALSE)*$AK98))+IF($AO98=EW$3,$AM98/VLOOKUP($AO98,Data!$A$50:$B$56,2,FALSE),0)</f>
        <v>0</v>
      </c>
      <c r="EX98" s="11">
        <f>IF(EX$2=$A98,0,IF(HLOOKUP(EX$2,Recipes!$H:$GI,'Production Calculator'!$A98+2,FALSE)=0,0,HLOOKUP(EX$2,Recipes!$H:$GI,'Production Calculator'!$A98+2,FALSE)*$AK98))+IF($AO98=EX$3,$AM98/VLOOKUP($AO98,Data!$A$50:$B$56,2,FALSE),0)</f>
        <v>0</v>
      </c>
      <c r="EY98" s="11">
        <f>IF(EY$2=$A98,0,IF(HLOOKUP(EY$2,Recipes!$H:$GI,'Production Calculator'!$A98+2,FALSE)=0,0,HLOOKUP(EY$2,Recipes!$H:$GI,'Production Calculator'!$A98+2,FALSE)*$AK98))+IF($AO98=EY$3,$AM98/VLOOKUP($AO98,Data!$A$50:$B$56,2,FALSE),0)</f>
        <v>0</v>
      </c>
      <c r="EZ98" s="11">
        <f>IF(EZ$2=$A98,0,IF(HLOOKUP(EZ$2,Recipes!$H:$GI,'Production Calculator'!$A98+2,FALSE)=0,0,HLOOKUP(EZ$2,Recipes!$H:$GI,'Production Calculator'!$A98+2,FALSE)*$AK98))+IF($AO98=EZ$3,$AM98/VLOOKUP($AO98,Data!$A$50:$B$56,2,FALSE),0)</f>
        <v>0</v>
      </c>
      <c r="FA98" s="11">
        <f>IF(FA$2=$A98,0,IF(HLOOKUP(FA$2,Recipes!$H:$GI,'Production Calculator'!$A98+2,FALSE)=0,0,HLOOKUP(FA$2,Recipes!$H:$GI,'Production Calculator'!$A98+2,FALSE)*$AK98))+IF($AO98=FA$3,$AM98/VLOOKUP($AO98,Data!$A$50:$B$56,2,FALSE),0)</f>
        <v>0</v>
      </c>
      <c r="FB98" s="11">
        <f>IF(FB$2=$A98,0,IF(HLOOKUP(FB$2,Recipes!$H:$GI,'Production Calculator'!$A98+2,FALSE)=0,0,HLOOKUP(FB$2,Recipes!$H:$GI,'Production Calculator'!$A98+2,FALSE)*$AK98))+IF($AO98=FB$3,$AM98/VLOOKUP($AO98,Data!$A$50:$B$56,2,FALSE),0)</f>
        <v>0</v>
      </c>
      <c r="FC98" s="11">
        <f>IF(FC$2=$A98,0,IF(HLOOKUP(FC$2,Recipes!$H:$GI,'Production Calculator'!$A98+2,FALSE)=0,0,HLOOKUP(FC$2,Recipes!$H:$GI,'Production Calculator'!$A98+2,FALSE)*$AK98))+IF($AO98=FC$3,$AM98/VLOOKUP($AO98,Data!$A$50:$B$56,2,FALSE),0)</f>
        <v>0</v>
      </c>
      <c r="FD98" s="11">
        <f>IF(FD$2=$A98,0,IF(HLOOKUP(FD$2,Recipes!$H:$GI,'Production Calculator'!$A98+2,FALSE)=0,0,HLOOKUP(FD$2,Recipes!$H:$GI,'Production Calculator'!$A98+2,FALSE)*$AK98))+IF($AO98=FD$3,$AM98/VLOOKUP($AO98,Data!$A$50:$B$56,2,FALSE),0)</f>
        <v>0</v>
      </c>
      <c r="FE98" s="11">
        <f>IF(FE$2=$A98,0,IF(HLOOKUP(FE$2,Recipes!$H:$GI,'Production Calculator'!$A98+2,FALSE)=0,0,HLOOKUP(FE$2,Recipes!$H:$GI,'Production Calculator'!$A98+2,FALSE)*$AK98))+IF($AO98=FE$3,$AM98/VLOOKUP($AO98,Data!$A$50:$B$56,2,FALSE),0)</f>
        <v>0</v>
      </c>
      <c r="FF98" s="11">
        <f>IF(FF$2=$A98,0,IF(HLOOKUP(FF$2,Recipes!$H:$GI,'Production Calculator'!$A98+2,FALSE)=0,0,HLOOKUP(FF$2,Recipes!$H:$GI,'Production Calculator'!$A98+2,FALSE)*$AK98))+IF($AO98=FF$3,$AM98/VLOOKUP($AO98,Data!$A$50:$B$56,2,FALSE),0)</f>
        <v>0</v>
      </c>
      <c r="FG98" s="11">
        <f>IF(FG$2=$A98,0,IF(HLOOKUP(FG$2,Recipes!$H:$GI,'Production Calculator'!$A98+2,FALSE)=0,0,HLOOKUP(FG$2,Recipes!$H:$GI,'Production Calculator'!$A98+2,FALSE)*$AK98))+IF($AO98=FG$3,$AM98/VLOOKUP($AO98,Data!$A$50:$B$56,2,FALSE),0)</f>
        <v>0</v>
      </c>
      <c r="FH98" s="11">
        <f>IF(FH$2=$A98,0,IF(HLOOKUP(FH$2,Recipes!$H:$GI,'Production Calculator'!$A98+2,FALSE)=0,0,HLOOKUP(FH$2,Recipes!$H:$GI,'Production Calculator'!$A98+2,FALSE)*$AK98))+IF($AO98=FH$3,$AM98/VLOOKUP($AO98,Data!$A$50:$B$56,2,FALSE),0)</f>
        <v>0</v>
      </c>
      <c r="FI98" s="11">
        <f>IF(FI$2=$A98,0,IF(HLOOKUP(FI$2,Recipes!$H:$GI,'Production Calculator'!$A98+2,FALSE)=0,0,HLOOKUP(FI$2,Recipes!$H:$GI,'Production Calculator'!$A98+2,FALSE)*$AK98))+IF($AO98=FI$3,$AM98/VLOOKUP($AO98,Data!$A$50:$B$56,2,FALSE),0)</f>
        <v>0</v>
      </c>
      <c r="FJ98" s="11">
        <f>IF(FJ$2=$A98,0,IF(HLOOKUP(FJ$2,Recipes!$H:$GI,'Production Calculator'!$A98+2,FALSE)=0,0,HLOOKUP(FJ$2,Recipes!$H:$GI,'Production Calculator'!$A98+2,FALSE)*$AK98))+IF($AO98=FJ$3,$AM98/VLOOKUP($AO98,Data!$A$50:$B$56,2,FALSE),0)</f>
        <v>0</v>
      </c>
      <c r="FK98" s="11">
        <f>IF(FK$2=$A98,0,IF(HLOOKUP(FK$2,Recipes!$H:$GI,'Production Calculator'!$A98+2,FALSE)=0,0,HLOOKUP(FK$2,Recipes!$H:$GI,'Production Calculator'!$A98+2,FALSE)*$AK98))+IF($AO98=FK$3,$AM98/VLOOKUP($AO98,Data!$A$50:$B$56,2,FALSE),0)</f>
        <v>0</v>
      </c>
      <c r="FL98" s="11">
        <f>IF(FL$2=$A98,0,IF(HLOOKUP(FL$2,Recipes!$H:$GI,'Production Calculator'!$A98+2,FALSE)=0,0,HLOOKUP(FL$2,Recipes!$H:$GI,'Production Calculator'!$A98+2,FALSE)*$AK98))+IF($AO98=FL$3,$AM98/VLOOKUP($AO98,Data!$A$50:$B$56,2,FALSE),0)</f>
        <v>0</v>
      </c>
      <c r="FM98" s="11">
        <f>IF(FM$2=$A98,0,IF(HLOOKUP(FM$2,Recipes!$H:$GI,'Production Calculator'!$A98+2,FALSE)=0,0,HLOOKUP(FM$2,Recipes!$H:$GI,'Production Calculator'!$A98+2,FALSE)*$AK98))+IF($AO98=FM$3,$AM98/VLOOKUP($AO98,Data!$A$50:$B$56,2,FALSE),0)</f>
        <v>0</v>
      </c>
      <c r="FN98" s="11">
        <f>IF(FN$2=$A98,0,IF(HLOOKUP(FN$2,Recipes!$H:$GI,'Production Calculator'!$A98+2,FALSE)=0,0,HLOOKUP(FN$2,Recipes!$H:$GI,'Production Calculator'!$A98+2,FALSE)*$AK98))+IF($AO98=FN$3,$AM98/VLOOKUP($AO98,Data!$A$50:$B$56,2,FALSE),0)</f>
        <v>0</v>
      </c>
      <c r="FO98" s="11">
        <f>IF(FO$2=$A98,0,IF(HLOOKUP(FO$2,Recipes!$H:$GI,'Production Calculator'!$A98+2,FALSE)=0,0,HLOOKUP(FO$2,Recipes!$H:$GI,'Production Calculator'!$A98+2,FALSE)*$AK98))+IF($AO98=FO$3,$AM98/VLOOKUP($AO98,Data!$A$50:$B$56,2,FALSE),0)</f>
        <v>0</v>
      </c>
      <c r="FP98" s="11">
        <f>IF(FP$2=$A98,0,IF(HLOOKUP(FP$2,Recipes!$H:$GI,'Production Calculator'!$A98+2,FALSE)=0,0,HLOOKUP(FP$2,Recipes!$H:$GI,'Production Calculator'!$A98+2,FALSE)*$AK98))+IF($AO98=FP$3,$AM98/VLOOKUP($AO98,Data!$A$50:$B$56,2,FALSE),0)</f>
        <v>0</v>
      </c>
      <c r="FQ98" s="11">
        <f>IF(FQ$2=$A98,0,IF(HLOOKUP(FQ$2,Recipes!$H:$GI,'Production Calculator'!$A98+2,FALSE)=0,0,HLOOKUP(FQ$2,Recipes!$H:$GI,'Production Calculator'!$A98+2,FALSE)*$AK98))+IF($AO98=FQ$3,$AM98/VLOOKUP($AO98,Data!$A$50:$B$56,2,FALSE),0)</f>
        <v>0</v>
      </c>
      <c r="FR98" s="11">
        <f>IF(FR$2=$A98,0,IF(HLOOKUP(FR$2,Recipes!$H:$GI,'Production Calculator'!$A98+2,FALSE)=0,0,HLOOKUP(FR$2,Recipes!$H:$GI,'Production Calculator'!$A98+2,FALSE)*$AK98))+IF($AO98=FR$3,$AM98/VLOOKUP($AO98,Data!$A$50:$B$56,2,FALSE),0)</f>
        <v>0</v>
      </c>
      <c r="FS98" s="11">
        <f>IF(FS$2=$A98,0,IF(HLOOKUP(FS$2,Recipes!$H:$GI,'Production Calculator'!$A98+2,FALSE)=0,0,HLOOKUP(FS$2,Recipes!$H:$GI,'Production Calculator'!$A98+2,FALSE)*$AK98))+IF($AO98=FS$3,$AM98/VLOOKUP($AO98,Data!$A$50:$B$56,2,FALSE),0)</f>
        <v>0</v>
      </c>
      <c r="FT98" s="11">
        <f>IF(FT$2=$A98,0,IF(HLOOKUP(FT$2,Recipes!$H:$GI,'Production Calculator'!$A98+2,FALSE)=0,0,HLOOKUP(FT$2,Recipes!$H:$GI,'Production Calculator'!$A98+2,FALSE)*$AK98))+IF($AO98=FT$3,$AM98/VLOOKUP($AO98,Data!$A$50:$B$56,2,FALSE),0)</f>
        <v>0</v>
      </c>
      <c r="FU98" s="11">
        <f>IF(FU$2=$A98,0,IF(HLOOKUP(FU$2,Recipes!$H:$GI,'Production Calculator'!$A98+2,FALSE)=0,0,HLOOKUP(FU$2,Recipes!$H:$GI,'Production Calculator'!$A98+2,FALSE)*$AK98))+IF($AO98=FU$3,$AM98/VLOOKUP($AO98,Data!$A$50:$B$56,2,FALSE),0)</f>
        <v>0</v>
      </c>
      <c r="FV98" s="11">
        <f>IF(FV$2=$A98,0,IF(HLOOKUP(FV$2,Recipes!$H:$GI,'Production Calculator'!$A98+2,FALSE)=0,0,HLOOKUP(FV$2,Recipes!$H:$GI,'Production Calculator'!$A98+2,FALSE)*$AK98))+IF($AO98=FV$3,$AM98/VLOOKUP($AO98,Data!$A$50:$B$56,2,FALSE),0)</f>
        <v>0</v>
      </c>
      <c r="FW98" s="11">
        <f>IF(FW$2=$A98,0,IF(HLOOKUP(FW$2,Recipes!$H:$GI,'Production Calculator'!$A98+2,FALSE)=0,0,HLOOKUP(FW$2,Recipes!$H:$GI,'Production Calculator'!$A98+2,FALSE)*$AK98))+IF($AO98=FW$3,$AM98/VLOOKUP($AO98,Data!$A$50:$B$56,2,FALSE),0)</f>
        <v>0</v>
      </c>
      <c r="FX98" s="11">
        <f>IF(FX$2=$A98,0,IF(HLOOKUP(FX$2,Recipes!$H:$GI,'Production Calculator'!$A98+2,FALSE)=0,0,HLOOKUP(FX$2,Recipes!$H:$GI,'Production Calculator'!$A98+2,FALSE)*$AK98))+IF($AO98=FX$3,$AM98/VLOOKUP($AO98,Data!$A$50:$B$56,2,FALSE),0)</f>
        <v>0</v>
      </c>
      <c r="FY98" s="11">
        <f>IF(FY$2=$A98,0,IF(HLOOKUP(FY$2,Recipes!$H:$GI,'Production Calculator'!$A98+2,FALSE)=0,0,HLOOKUP(FY$2,Recipes!$H:$GI,'Production Calculator'!$A98+2,FALSE)*$AK98))+IF($AO98=FY$3,$AM98/VLOOKUP($AO98,Data!$A$50:$B$56,2,FALSE),0)</f>
        <v>0</v>
      </c>
      <c r="FZ98" s="11">
        <f>IF(FZ$2=$A98,0,IF(HLOOKUP(FZ$2,Recipes!$H:$GI,'Production Calculator'!$A98+2,FALSE)=0,0,HLOOKUP(FZ$2,Recipes!$H:$GI,'Production Calculator'!$A98+2,FALSE)*$AK98))+IF($AO98=FZ$3,$AM98/VLOOKUP($AO98,Data!$A$50:$B$56,2,FALSE),0)</f>
        <v>0</v>
      </c>
      <c r="GA98" s="11">
        <f>IF(GA$2=$A98,0,IF(HLOOKUP(GA$2,Recipes!$H:$GI,'Production Calculator'!$A98+2,FALSE)=0,0,HLOOKUP(GA$2,Recipes!$H:$GI,'Production Calculator'!$A98+2,FALSE)*$AK98))+IF($AO98=GA$3,$AM98/VLOOKUP($AO98,Data!$A$50:$B$56,2,FALSE),0)</f>
        <v>0</v>
      </c>
      <c r="GB98" s="11">
        <f>IF(GB$2=$A98,0,IF(HLOOKUP(GB$2,Recipes!$H:$GI,'Production Calculator'!$A98+2,FALSE)=0,0,HLOOKUP(GB$2,Recipes!$H:$GI,'Production Calculator'!$A98+2,FALSE)*$AK98))+IF($AO98=GB$3,$AM98/VLOOKUP($AO98,Data!$A$50:$B$56,2,FALSE),0)</f>
        <v>0</v>
      </c>
      <c r="GC98" s="11">
        <f>IF(GC$2=$A98,0,IF(HLOOKUP(GC$2,Recipes!$H:$GI,'Production Calculator'!$A98+2,FALSE)=0,0,HLOOKUP(GC$2,Recipes!$H:$GI,'Production Calculator'!$A98+2,FALSE)*$AK98))+IF($AO98=GC$3,$AM98/VLOOKUP($AO98,Data!$A$50:$B$56,2,FALSE),0)</f>
        <v>0</v>
      </c>
      <c r="GD98" s="11">
        <f>IF(GD$2=$A98,0,IF(HLOOKUP(GD$2,Recipes!$H:$GI,'Production Calculator'!$A98+2,FALSE)=0,0,HLOOKUP(GD$2,Recipes!$H:$GI,'Production Calculator'!$A98+2,FALSE)*$AK98))+IF($AO98=GD$3,$AM98/VLOOKUP($AO98,Data!$A$50:$B$56,2,FALSE),0)</f>
        <v>0</v>
      </c>
      <c r="GE98" s="11">
        <f>IF(GE$2=$A98,0,IF(HLOOKUP(GE$2,Recipes!$H:$GI,'Production Calculator'!$A98+2,FALSE)=0,0,HLOOKUP(GE$2,Recipes!$H:$GI,'Production Calculator'!$A98+2,FALSE)*$AK98))+IF($AO98=GE$3,$AM98/VLOOKUP($AO98,Data!$A$50:$B$56,2,FALSE),0)</f>
        <v>0</v>
      </c>
      <c r="GF98" s="11">
        <f>IF(GF$2=$A98,0,IF(HLOOKUP(GF$2,Recipes!$H:$GI,'Production Calculator'!$A98+2,FALSE)=0,0,HLOOKUP(GF$2,Recipes!$H:$GI,'Production Calculator'!$A98+2,FALSE)*$AK98))+IF($AO98=GF$3,$AM98/VLOOKUP($AO98,Data!$A$50:$B$56,2,FALSE),0)</f>
        <v>0</v>
      </c>
      <c r="GG98" s="11">
        <f>IF(GG$2=$A98,0,IF(HLOOKUP(GG$2,Recipes!$H:$GI,'Production Calculator'!$A98+2,FALSE)=0,0,HLOOKUP(GG$2,Recipes!$H:$GI,'Production Calculator'!$A98+2,FALSE)*$AK98))+IF($AO98=GG$3,$AM98/VLOOKUP($AO98,Data!$A$50:$B$56,2,FALSE),0)</f>
        <v>0</v>
      </c>
      <c r="GH98" s="11">
        <f>IF(GH$2=$A98,0,IF(HLOOKUP(GH$2,Recipes!$H:$GI,'Production Calculator'!$A98+2,FALSE)=0,0,HLOOKUP(GH$2,Recipes!$H:$GI,'Production Calculator'!$A98+2,FALSE)*$AK98))+IF($AO98=GH$3,$AM98/VLOOKUP($AO98,Data!$A$50:$B$56,2,FALSE),0)</f>
        <v>0</v>
      </c>
      <c r="GI98" s="11">
        <f>IF(GI$2=$A98,0,IF(HLOOKUP(GI$2,Recipes!$H:$GI,'Production Calculator'!$A98+2,FALSE)=0,0,HLOOKUP(GI$2,Recipes!$H:$GI,'Production Calculator'!$A98+2,FALSE)*$AK98))+IF($AO98=GI$3,$AM98/VLOOKUP($AO98,Data!$A$50:$B$56,2,FALSE),0)</f>
        <v>0</v>
      </c>
      <c r="GJ98" s="11">
        <f>IF(GJ$2=$A98,0,IF(HLOOKUP(GJ$2,Recipes!$H:$GI,'Production Calculator'!$A98+2,FALSE)=0,0,HLOOKUP(GJ$2,Recipes!$H:$GI,'Production Calculator'!$A98+2,FALSE)*$AK98))+IF($AO98=GJ$3,$AM98/VLOOKUP($AO98,Data!$A$50:$B$56,2,FALSE),0)</f>
        <v>0</v>
      </c>
      <c r="GK98" s="11">
        <f>IF(GK$2=$A98,0,IF(HLOOKUP(GK$2,Recipes!$H:$GI,'Production Calculator'!$A98+2,FALSE)=0,0,HLOOKUP(GK$2,Recipes!$H:$GI,'Production Calculator'!$A98+2,FALSE)*$AK98))+IF($AO98=GK$3,$AM98/VLOOKUP($AO98,Data!$A$50:$B$56,2,FALSE),0)</f>
        <v>0</v>
      </c>
      <c r="GL98" s="11">
        <f>IF(GL$2=$A98,0,IF(HLOOKUP(GL$2,Recipes!$H:$GI,'Production Calculator'!$A98+2,FALSE)=0,0,HLOOKUP(GL$2,Recipes!$H:$GI,'Production Calculator'!$A98+2,FALSE)*$AK98))+IF($AO98=GL$3,$AM98/VLOOKUP($AO98,Data!$A$50:$B$56,2,FALSE),0)</f>
        <v>0</v>
      </c>
      <c r="GM98" s="11">
        <f>IF(GM$2=$A98,0,IF(HLOOKUP(GM$2,Recipes!$H:$GI,'Production Calculator'!$A98+2,FALSE)=0,0,HLOOKUP(GM$2,Recipes!$H:$GI,'Production Calculator'!$A98+2,FALSE)*$AK98))+IF($AO98=GM$3,$AM98/VLOOKUP($AO98,Data!$A$50:$B$56,2,FALSE),0)</f>
        <v>0</v>
      </c>
      <c r="GN98" s="11">
        <f>IF(GN$2=$A98,0,IF(HLOOKUP(GN$2,Recipes!$H:$GI,'Production Calculator'!$A98+2,FALSE)=0,0,HLOOKUP(GN$2,Recipes!$H:$GI,'Production Calculator'!$A98+2,FALSE)*$AK98))+IF($AO98=GN$3,$AM98/VLOOKUP($AO98,Data!$A$50:$B$56,2,FALSE),0)</f>
        <v>0</v>
      </c>
      <c r="GO98" s="11">
        <f>IF(GO$2=$A98,0,IF(HLOOKUP(GO$2,Recipes!$H:$GI,'Production Calculator'!$A98+2,FALSE)=0,0,HLOOKUP(GO$2,Recipes!$H:$GI,'Production Calculator'!$A98+2,FALSE)*$AK98))+IF($AO98=GO$3,$AM98/VLOOKUP($AO98,Data!$A$50:$B$56,2,FALSE),0)</f>
        <v>0</v>
      </c>
      <c r="GP98" s="11">
        <f>IF(GP$2=$A98,0,IF(HLOOKUP(GP$2,Recipes!$H:$GI,'Production Calculator'!$A98+2,FALSE)=0,0,HLOOKUP(GP$2,Recipes!$H:$GI,'Production Calculator'!$A98+2,FALSE)*$AK98))+IF($AO98=GP$3,$AM98/VLOOKUP($AO98,Data!$A$50:$B$56,2,FALSE),0)</f>
        <v>0</v>
      </c>
      <c r="GQ98" s="11">
        <f>IF(GQ$2=$A98,0,IF(HLOOKUP(GQ$2,Recipes!$H:$GI,'Production Calculator'!$A98+2,FALSE)=0,0,HLOOKUP(GQ$2,Recipes!$H:$GI,'Production Calculator'!$A98+2,FALSE)*$AK98))+IF($AO98=GQ$3,$AM98/VLOOKUP($AO98,Data!$A$50:$B$56,2,FALSE),0)</f>
        <v>0</v>
      </c>
      <c r="GR98" s="11">
        <f>IF(GR$2=$A98,0,IF(HLOOKUP(GR$2,Recipes!$H:$GI,'Production Calculator'!$A98+2,FALSE)=0,0,HLOOKUP(GR$2,Recipes!$H:$GI,'Production Calculator'!$A98+2,FALSE)*$AK98))+IF($AO98=GR$3,$AM98/VLOOKUP($AO98,Data!$A$50:$B$56,2,FALSE),0)</f>
        <v>0</v>
      </c>
      <c r="GS98" s="11">
        <f>IF(GS$2=$A98,0,IF(HLOOKUP(GS$2,Recipes!$H:$GI,'Production Calculator'!$A98+2,FALSE)=0,0,HLOOKUP(GS$2,Recipes!$H:$GI,'Production Calculator'!$A98+2,FALSE)*$AK98))+IF($AO98=GS$3,$AM98/VLOOKUP($AO98,Data!$A$50:$B$56,2,FALSE),0)</f>
        <v>0</v>
      </c>
      <c r="GT98" s="11">
        <f>IF(GT$2=$A98,0,IF(HLOOKUP(GT$2,Recipes!$H:$GI,'Production Calculator'!$A98+2,FALSE)=0,0,HLOOKUP(GT$2,Recipes!$H:$GI,'Production Calculator'!$A98+2,FALSE)*$AK98))+IF($AO98=GT$3,$AM98/VLOOKUP($AO98,Data!$A$50:$B$56,2,FALSE),0)</f>
        <v>0</v>
      </c>
      <c r="GU98" s="11">
        <f>IF(GU$2=$A98,0,IF(HLOOKUP(GU$2,Recipes!$H:$GI,'Production Calculator'!$A98+2,FALSE)=0,0,HLOOKUP(GU$2,Recipes!$H:$GI,'Production Calculator'!$A98+2,FALSE)*$AK98))+IF($AO98=GU$3,$AM98/VLOOKUP($AO98,Data!$A$50:$B$56,2,FALSE),0)</f>
        <v>0</v>
      </c>
      <c r="GV98" s="11">
        <f>IF(GV$2=$A98,0,IF(HLOOKUP(GV$2,Recipes!$H:$GI,'Production Calculator'!$A98+2,FALSE)=0,0,HLOOKUP(GV$2,Recipes!$H:$GI,'Production Calculator'!$A98+2,FALSE)*$AK98))+IF($AO98=GV$3,$AM98/VLOOKUP($AO98,Data!$A$50:$B$56,2,FALSE),0)</f>
        <v>0</v>
      </c>
      <c r="GW98" s="11">
        <f>IF(GW$2=$A98,0,IF(HLOOKUP(GW$2,Recipes!$H:$GI,'Production Calculator'!$A98+2,FALSE)=0,0,HLOOKUP(GW$2,Recipes!$H:$GI,'Production Calculator'!$A98+2,FALSE)*$AK98))+IF($AO98=GW$3,$AM98/VLOOKUP($AO98,Data!$A$50:$B$56,2,FALSE),0)</f>
        <v>0</v>
      </c>
      <c r="GX98" s="11">
        <f>IF(GX$2=$A98,0,IF(HLOOKUP(GX$2,Recipes!$H:$GI,'Production Calculator'!$A98+2,FALSE)=0,0,HLOOKUP(GX$2,Recipes!$H:$GI,'Production Calculator'!$A98+2,FALSE)*$AK98))+IF($AO98=GX$3,$AM98/VLOOKUP($AO98,Data!$A$50:$B$56,2,FALSE),0)</f>
        <v>0</v>
      </c>
      <c r="GY98" s="11">
        <f>IF(GY$2=$A98,0,IF(HLOOKUP(GY$2,Recipes!$H:$GI,'Production Calculator'!$A98+2,FALSE)=0,0,HLOOKUP(GY$2,Recipes!$H:$GI,'Production Calculator'!$A98+2,FALSE)*$AK98))+IF($AO98=GY$3,$AM98/VLOOKUP($AO98,Data!$A$50:$B$56,2,FALSE),0)</f>
        <v>0</v>
      </c>
      <c r="GZ98" s="11">
        <f>IF(GZ$2=$A98,0,IF(HLOOKUP(GZ$2,Recipes!$H:$GI,'Production Calculator'!$A98+2,FALSE)=0,0,HLOOKUP(GZ$2,Recipes!$H:$GI,'Production Calculator'!$A98+2,FALSE)*$AK98))+IF($AO98=GZ$3,$AM98/VLOOKUP($AO98,Data!$A$50:$B$56,2,FALSE),0)</f>
        <v>0</v>
      </c>
      <c r="HA98" s="11">
        <f>IF(HA$2=$A98,0,IF(HLOOKUP(HA$2,Recipes!$H:$GI,'Production Calculator'!$A98+2,FALSE)=0,0,HLOOKUP(HA$2,Recipes!$H:$GI,'Production Calculator'!$A98+2,FALSE)*$AK98))+IF($AO98=HA$3,$AM98/VLOOKUP($AO98,Data!$A$50:$B$56,2,FALSE),0)</f>
        <v>0</v>
      </c>
      <c r="HB98" s="11">
        <f>IF(HB$2=$A98,0,IF(HLOOKUP(HB$2,Recipes!$H:$GI,'Production Calculator'!$A98+2,FALSE)=0,0,HLOOKUP(HB$2,Recipes!$H:$GI,'Production Calculator'!$A98+2,FALSE)*$AK98))+IF($AO98=HB$3,$AM98/VLOOKUP($AO98,Data!$A$50:$B$56,2,FALSE),0)</f>
        <v>0</v>
      </c>
      <c r="HC98" s="11">
        <f>IF(HC$2=$A98,0,IF(HLOOKUP(HC$2,Recipes!$H:$GI,'Production Calculator'!$A98+2,FALSE)=0,0,HLOOKUP(HC$2,Recipes!$H:$GI,'Production Calculator'!$A98+2,FALSE)*$AK98))+IF($AO98=HC$3,$AM98/VLOOKUP($AO98,Data!$A$50:$B$56,2,FALSE),0)</f>
        <v>0</v>
      </c>
      <c r="HD98" s="11">
        <f>IF(HD$2=$A98,0,IF(HLOOKUP(HD$2,Recipes!$H:$GI,'Production Calculator'!$A98+2,FALSE)=0,0,HLOOKUP(HD$2,Recipes!$H:$GI,'Production Calculator'!$A98+2,FALSE)*$AK98))+IF($AO98=HD$3,$AM98/VLOOKUP($AO98,Data!$A$50:$B$56,2,FALSE),0)</f>
        <v>0</v>
      </c>
      <c r="HE98" s="11">
        <f>IF(HE$2=$A98,0,IF(HLOOKUP(HE$2,Recipes!$H:$GI,'Production Calculator'!$A98+2,FALSE)=0,0,HLOOKUP(HE$2,Recipes!$H:$GI,'Production Calculator'!$A98+2,FALSE)*$AK98))+IF($AO98=HE$3,$AM98/VLOOKUP($AO98,Data!$A$50:$B$56,2,FALSE),0)</f>
        <v>0</v>
      </c>
      <c r="HF98" s="11">
        <f>IF(HF$2=$A98,0,IF(HLOOKUP(HF$2,Recipes!$H:$GI,'Production Calculator'!$A98+2,FALSE)=0,0,HLOOKUP(HF$2,Recipes!$H:$GI,'Production Calculator'!$A98+2,FALSE)*$AK98))+IF($AO98=HF$3,$AM98/VLOOKUP($AO98,Data!$A$50:$B$56,2,FALSE),0)</f>
        <v>0</v>
      </c>
      <c r="HG98" s="11">
        <f>IF(HG$2=$A98,0,IF(HLOOKUP(HG$2,Recipes!$H:$GI,'Production Calculator'!$A98+2,FALSE)=0,0,HLOOKUP(HG$2,Recipes!$H:$GI,'Production Calculator'!$A98+2,FALSE)*$AK98))+IF($AO98=HG$3,$AM98/VLOOKUP($AO98,Data!$A$50:$B$56,2,FALSE),0)</f>
        <v>0</v>
      </c>
      <c r="HH98" s="11">
        <f>IF(HH$2=$A98,0,IF(HLOOKUP(HH$2,Recipes!$H:$GI,'Production Calculator'!$A98+2,FALSE)=0,0,HLOOKUP(HH$2,Recipes!$H:$GI,'Production Calculator'!$A98+2,FALSE)*$AK98))+IF($AO98=HH$3,$AM98/VLOOKUP($AO98,Data!$A$50:$B$56,2,FALSE),0)</f>
        <v>0</v>
      </c>
      <c r="HI98" s="11">
        <f>IF(HI$2=$A98,0,IF(HLOOKUP(HI$2,Recipes!$H:$GI,'Production Calculator'!$A98+2,FALSE)=0,0,HLOOKUP(HI$2,Recipes!$H:$GI,'Production Calculator'!$A98+2,FALSE)*$AK98))+IF($AO98=HI$3,$AM98/VLOOKUP($AO98,Data!$A$50:$B$56,2,FALSE),0)</f>
        <v>0</v>
      </c>
      <c r="HJ98" s="11">
        <f>IF(HJ$2=$A98,0,IF(HLOOKUP(HJ$2,Recipes!$H:$GI,'Production Calculator'!$A98+2,FALSE)=0,0,HLOOKUP(HJ$2,Recipes!$H:$GI,'Production Calculator'!$A98+2,FALSE)*$AK98))+IF($AO98=HJ$3,$AM98/VLOOKUP($AO98,Data!$A$50:$B$56,2,FALSE),0)</f>
        <v>0</v>
      </c>
      <c r="HK98" s="11">
        <f>IF(HK$2=$A98,0,IF(HLOOKUP(HK$2,Recipes!$H:$GI,'Production Calculator'!$A98+2,FALSE)=0,0,HLOOKUP(HK$2,Recipes!$H:$GI,'Production Calculator'!$A98+2,FALSE)*$AK98))+IF($AO98=HK$3,$AM98/VLOOKUP($AO98,Data!$A$50:$B$56,2,FALSE),0)</f>
        <v>0</v>
      </c>
      <c r="HL98" s="11">
        <f>IF(HL$2=$A98,0,IF(HLOOKUP(HL$2,Recipes!$H:$GI,'Production Calculator'!$A98+2,FALSE)=0,0,HLOOKUP(HL$2,Recipes!$H:$GI,'Production Calculator'!$A98+2,FALSE)*$AK98))+IF($AO98=HL$3,$AM98/VLOOKUP($AO98,Data!$A$50:$B$56,2,FALSE),0)</f>
        <v>0</v>
      </c>
      <c r="HM98" s="11">
        <f>IF(HM$2=$A98,0,IF(HLOOKUP(HM$2,Recipes!$H:$GI,'Production Calculator'!$A98+2,FALSE)=0,0,HLOOKUP(HM$2,Recipes!$H:$GI,'Production Calculator'!$A98+2,FALSE)*$AK98))+IF($AO98=HM$3,$AM98/VLOOKUP($AO98,Data!$A$50:$B$56,2,FALSE),0)</f>
        <v>0</v>
      </c>
      <c r="HN98" s="11">
        <f>IF(HN$2=$A98,0,IF(HLOOKUP(HN$2,Recipes!$H:$GI,'Production Calculator'!$A98+2,FALSE)=0,0,HLOOKUP(HN$2,Recipes!$H:$GI,'Production Calculator'!$A98+2,FALSE)*$AK98))+IF($AO98=HN$3,$AM98/VLOOKUP($AO98,Data!$A$50:$B$56,2,FALSE),0)</f>
        <v>0</v>
      </c>
      <c r="HO98" s="11">
        <f>IF(HO$2=$A98,0,IF(HLOOKUP(HO$2,Recipes!$H:$GI,'Production Calculator'!$A98+2,FALSE)=0,0,HLOOKUP(HO$2,Recipes!$H:$GI,'Production Calculator'!$A98+2,FALSE)*$AK98))+IF($AO98=HO$3,$AM98/VLOOKUP($AO98,Data!$A$50:$B$56,2,FALSE),0)</f>
        <v>0</v>
      </c>
      <c r="HP98" s="11">
        <f>IF(HP$2=$A98,0,IF(HLOOKUP(HP$2,Recipes!$H:$GI,'Production Calculator'!$A98+2,FALSE)=0,0,HLOOKUP(HP$2,Recipes!$H:$GI,'Production Calculator'!$A98+2,FALSE)*$AK98))+IF($AO98=HP$3,$AM98/VLOOKUP($AO98,Data!$A$50:$B$56,2,FALSE),0)</f>
        <v>0</v>
      </c>
      <c r="HQ98" s="11">
        <f>IF(HQ$2=$A98,0,IF(HLOOKUP(HQ$2,Recipes!$H:$GI,'Production Calculator'!$A98+2,FALSE)=0,0,HLOOKUP(HQ$2,Recipes!$H:$GI,'Production Calculator'!$A98+2,FALSE)*$AK98))+IF($AO98=HQ$3,$AM98/VLOOKUP($AO98,Data!$A$50:$B$56,2,FALSE),0)</f>
        <v>0</v>
      </c>
      <c r="HR98" s="11">
        <f>IF(HR$2=$A98,0,IF(HLOOKUP(HR$2,Recipes!$H:$GI,'Production Calculator'!$A98+2,FALSE)=0,0,HLOOKUP(HR$2,Recipes!$H:$GI,'Production Calculator'!$A98+2,FALSE)*$AK98))+IF($AO98=HR$3,$AM98/VLOOKUP($AO98,Data!$A$50:$B$56,2,FALSE),0)</f>
        <v>0</v>
      </c>
      <c r="HS98" s="121"/>
    </row>
    <row r="99" spans="1:227" x14ac:dyDescent="0.45">
      <c r="A99">
        <v>76</v>
      </c>
      <c r="B99" s="107" t="str">
        <f>VLOOKUP(A99,Recipes!A:B,2)</f>
        <v>Inserter</v>
      </c>
      <c r="C99" s="128">
        <v>0</v>
      </c>
      <c r="D99" s="108">
        <f t="shared" si="191"/>
        <v>0</v>
      </c>
      <c r="E99" s="127" t="s">
        <v>1</v>
      </c>
      <c r="F99" s="109">
        <f>VLOOKUP(A99,Recipes!$A$3:$G$186,6,FALSE)</f>
        <v>3</v>
      </c>
      <c r="G99" s="109">
        <f>VLOOKUP(A99,Recipes!$A$3:$G$186,7,FALSE)</f>
        <v>0</v>
      </c>
      <c r="H99" s="110">
        <f t="shared" si="167"/>
        <v>0</v>
      </c>
      <c r="I99" s="109">
        <f>VLOOKUP(E99,Data!$A$2:$C$26,3, FALSE)</f>
        <v>4</v>
      </c>
      <c r="J99" s="108">
        <v>0</v>
      </c>
      <c r="K99" s="108">
        <v>0</v>
      </c>
      <c r="L99" s="108">
        <v>0</v>
      </c>
      <c r="M99" s="150">
        <v>0</v>
      </c>
      <c r="N99" s="150">
        <v>0</v>
      </c>
      <c r="O99" s="150">
        <v>0</v>
      </c>
      <c r="P99" s="151">
        <v>0</v>
      </c>
      <c r="Q99" s="151">
        <v>0</v>
      </c>
      <c r="R99" s="151">
        <v>0</v>
      </c>
      <c r="S99">
        <f t="shared" si="182"/>
        <v>0</v>
      </c>
      <c r="T99">
        <f t="shared" si="183"/>
        <v>0</v>
      </c>
      <c r="U99">
        <f t="shared" si="184"/>
        <v>0</v>
      </c>
      <c r="V99">
        <f t="shared" si="185"/>
        <v>0</v>
      </c>
      <c r="W99">
        <f t="shared" si="186"/>
        <v>0</v>
      </c>
      <c r="X99">
        <f t="shared" si="187"/>
        <v>0</v>
      </c>
      <c r="Y99">
        <f t="shared" si="188"/>
        <v>0</v>
      </c>
      <c r="Z99">
        <f t="shared" si="189"/>
        <v>0</v>
      </c>
      <c r="AA99">
        <f t="shared" si="190"/>
        <v>0</v>
      </c>
      <c r="AB99" s="111">
        <f>VLOOKUP($A99,Recipes!$A:$G,4)</f>
        <v>0.5</v>
      </c>
      <c r="AC99" s="111">
        <f>VLOOKUP($A99,Recipes!$A:$G,5)</f>
        <v>1</v>
      </c>
      <c r="AD99" s="111">
        <f t="shared" si="177"/>
        <v>2</v>
      </c>
      <c r="AE99" s="111">
        <f>VLOOKUP(E99,Data!$A$2:$F$26,5,FALSE)</f>
        <v>0</v>
      </c>
      <c r="AF99" s="111">
        <f>VLOOKUP(E99,Data!$A$2:$F$26,4,FALSE)</f>
        <v>210</v>
      </c>
      <c r="AG99" s="111">
        <f>VLOOKUP(E99,Data!$A$2:$B$26,2, FALSE)</f>
        <v>1.25</v>
      </c>
      <c r="AH99" s="111">
        <f>1+VLOOKUP($J$3,Data!$A$40:$D$48,2,FALSE)*$J99+VLOOKUP($K$3,Data!$A$40:$D$48,2,FALSE)*$K99+VLOOKUP($L$3,Data!$A$40:$D$48,2,FALSE)*$L99+VLOOKUP($M$3,Data!$A$40:$D$48,2,FALSE)*$M99+VLOOKUP($N$3,Data!$A$40:$D$48,2,FALSE)*$N99+VLOOKUP($O$3,Data!$A$40:$D$48,2,FALSE)*$O99+VLOOKUP($P$3,Data!$A$40:$D$48,2,FALSE)*$P99+VLOOKUP($Q$3,Data!$A$40:$D$48,2,FALSE)*$Q99+VLOOKUP($R$3,Data!$A$40:$D$48,2,FALSE)*$R99</f>
        <v>1</v>
      </c>
      <c r="AI99" s="111">
        <f>MAX(1+VLOOKUP($J$3,Data!$A$40:$D$48,3,FALSE)*$J99+VLOOKUP($K$3,Data!$A$40:$D$48,3,FALSE)*$K99+VLOOKUP($L$3,Data!$A$40:$D$48,3,FALSE)*$L99+VLOOKUP($M$3,Data!$A$40:$D$48,3,FALSE)*$M99+VLOOKUP($N$3,Data!$A$40:$D$48,3,FALSE)*$N99+VLOOKUP($O$3,Data!$A$40:$D$48,3,FALSE)*$O99+VLOOKUP($P$3,Data!$A$40:$D$48,3,FALSE)*$P99+VLOOKUP($Q$3,Data!$A$40:$D$48,3,FALSE)*$Q99+VLOOKUP($R$3,Data!$A$40:$D$48,3,FALSE)*$R99,0)</f>
        <v>1</v>
      </c>
      <c r="AJ99" s="111">
        <f>MAX(1-(VLOOKUP($J$3,Data!$A$40:$D$48,4,FALSE)*$J99+VLOOKUP($K$3,Data!$A$40:$D$48,4,FALSE)*$K99+VLOOKUP($L$3,Data!$A$40:$D$48,4,FALSE)*$L99+VLOOKUP($M$3,Data!$A$40:$D$48,4,FALSE)*$M99+VLOOKUP($N$3,Data!$A$40:$D$48,4,FALSE)*$N99+VLOOKUP($O$3,Data!$A$40:$D$48,4,FALSE)*$O99+VLOOKUP($P$3,Data!$A$40:$D$48,4,FALSE)*$P99+VLOOKUP($Q$3,Data!$A$40:$D$48,4,FALSE)*$Q99+VLOOKUP($R$3,Data!$A$40:$D$48,4,FALSE)*$R99),0.2)</f>
        <v>1</v>
      </c>
      <c r="AK99" s="112">
        <f t="shared" si="178"/>
        <v>0</v>
      </c>
      <c r="AL99" s="111">
        <f t="shared" si="179"/>
        <v>2.5</v>
      </c>
      <c r="AM99" s="111">
        <f t="shared" si="180"/>
        <v>0</v>
      </c>
      <c r="AN99" s="111">
        <f t="shared" si="181"/>
        <v>0</v>
      </c>
      <c r="AO99" s="131" t="s">
        <v>298</v>
      </c>
      <c r="AP99" s="11"/>
      <c r="AQ99" s="11">
        <f>IF(AQ$2=$A99,0,IF(HLOOKUP(AQ$2,Recipes!$H:$GI,'Production Calculator'!$A99+2,FALSE)=0,0,HLOOKUP(AQ$2,Recipes!$H:$GI,'Production Calculator'!$A99+2,FALSE)*$AK99))+IF($AO99=AQ$3,$AM99/VLOOKUP($AO99,Data!$A$50:$B$56,2,FALSE),0)</f>
        <v>0</v>
      </c>
      <c r="AR99" s="11">
        <f>IF(AR$2=$A99,0,IF(HLOOKUP(AR$2,Recipes!$H:$GI,'Production Calculator'!$A99+2,FALSE)=0,0,HLOOKUP(AR$2,Recipes!$H:$GI,'Production Calculator'!$A99+2,FALSE)*$AK99))+IF($AO99=AR$3,$AM99/VLOOKUP($AO99,Data!$A$50:$B$56,2,FALSE),0)</f>
        <v>0</v>
      </c>
      <c r="AS99" s="11">
        <f>IF(AS$2=$A99,0,IF(HLOOKUP(AS$2,Recipes!$H:$GI,'Production Calculator'!$A99+2,FALSE)=0,0,HLOOKUP(AS$2,Recipes!$H:$GI,'Production Calculator'!$A99+2,FALSE)*$AK99))+IF($AO99=AS$3,$AM99/VLOOKUP($AO99,Data!$A$50:$B$56,2,FALSE),0)</f>
        <v>0</v>
      </c>
      <c r="AT99" s="11">
        <f>IF(AT$2=$A99,0,IF(HLOOKUP(AT$2,Recipes!$H:$GI,'Production Calculator'!$A99+2,FALSE)=0,0,HLOOKUP(AT$2,Recipes!$H:$GI,'Production Calculator'!$A99+2,FALSE)*$AK99))+IF($AO99=AT$3,$AM99/VLOOKUP($AO99,Data!$A$50:$B$56,2,FALSE),0)</f>
        <v>0</v>
      </c>
      <c r="AU99" s="11">
        <f>IF(AU$2=$A99,0,IF(HLOOKUP(AU$2,Recipes!$H:$GI,'Production Calculator'!$A99+2,FALSE)=0,0,HLOOKUP(AU$2,Recipes!$H:$GI,'Production Calculator'!$A99+2,FALSE)*$AK99))+IF($AO99=AU$3,$AM99/VLOOKUP($AO99,Data!$A$50:$B$56,2,FALSE),0)</f>
        <v>0</v>
      </c>
      <c r="AV99" s="11">
        <f>IF(AV$2=$A99,0,IF(HLOOKUP(AV$2,Recipes!$H:$GI,'Production Calculator'!$A99+2,FALSE)=0,0,HLOOKUP(AV$2,Recipes!$H:$GI,'Production Calculator'!$A99+2,FALSE)*$AK99))+IF($AO99=AV$3,$AM99/VLOOKUP($AO99,Data!$A$50:$B$56,2,FALSE),0)</f>
        <v>0</v>
      </c>
      <c r="AW99" s="11">
        <f>IF(AW$2=$A99,0,IF(HLOOKUP(AW$2,Recipes!$H:$GI,'Production Calculator'!$A99+2,FALSE)=0,0,HLOOKUP(AW$2,Recipes!$H:$GI,'Production Calculator'!$A99+2,FALSE)*$AK99))+IF($AO99=AW$3,$AM99/VLOOKUP($AO99,Data!$A$50:$B$56,2,FALSE),0)</f>
        <v>0</v>
      </c>
      <c r="AX99" s="11">
        <f>IF(AX$2=$A99,0,IF(HLOOKUP(AX$2,Recipes!$H:$GI,'Production Calculator'!$A99+2,FALSE)=0,0,HLOOKUP(AX$2,Recipes!$H:$GI,'Production Calculator'!$A99+2,FALSE)*$AK99))+IF($AO99=AX$3,$AM99/VLOOKUP($AO99,Data!$A$50:$B$56,2,FALSE),0)</f>
        <v>0</v>
      </c>
      <c r="AY99" s="11">
        <f>IF(AY$2=$A99,0,IF(HLOOKUP(AY$2,Recipes!$H:$GI,'Production Calculator'!$A99+2,FALSE)=0,0,HLOOKUP(AY$2,Recipes!$H:$GI,'Production Calculator'!$A99+2,FALSE)*$AK99))+IF($AO99=AY$3,$AM99/VLOOKUP($AO99,Data!$A$50:$B$56,2,FALSE),0)</f>
        <v>0</v>
      </c>
      <c r="AZ99" s="11">
        <f>IF(AZ$2=$A99,0,IF(HLOOKUP(AZ$2,Recipes!$H:$GI,'Production Calculator'!$A99+2,FALSE)=0,0,HLOOKUP(AZ$2,Recipes!$H:$GI,'Production Calculator'!$A99+2,FALSE)*$AK99))+IF($AO99=AZ$3,$AM99/VLOOKUP($AO99,Data!$A$50:$B$56,2,FALSE),0)</f>
        <v>0</v>
      </c>
      <c r="BA99" s="11">
        <f>IF(BA$2=$A99,0,IF(HLOOKUP(BA$2,Recipes!$H:$GI,'Production Calculator'!$A99+2,FALSE)=0,0,HLOOKUP(BA$2,Recipes!$H:$GI,'Production Calculator'!$A99+2,FALSE)*$AK99))+IF($AO99=BA$3,$AM99/VLOOKUP($AO99,Data!$A$50:$B$56,2,FALSE),0)</f>
        <v>0</v>
      </c>
      <c r="BB99" s="11">
        <f>IF(BB$2=$A99,0,IF(HLOOKUP(BB$2,Recipes!$H:$GI,'Production Calculator'!$A99+2,FALSE)=0,0,HLOOKUP(BB$2,Recipes!$H:$GI,'Production Calculator'!$A99+2,FALSE)*$AK99))+IF($AO99=BB$3,$AM99/VLOOKUP($AO99,Data!$A$50:$B$56,2,FALSE),0)</f>
        <v>0</v>
      </c>
      <c r="BC99" s="11">
        <f>IF(BC$2=$A99,0,IF(HLOOKUP(BC$2,Recipes!$H:$GI,'Production Calculator'!$A99+2,FALSE)=0,0,HLOOKUP(BC$2,Recipes!$H:$GI,'Production Calculator'!$A99+2,FALSE)*$AK99))+IF($AO99=BC$3,$AM99/VLOOKUP($AO99,Data!$A$50:$B$56,2,FALSE),0)</f>
        <v>0</v>
      </c>
      <c r="BD99" s="11">
        <f>IF(BD$2=$A99,0,IF(HLOOKUP(BD$2,Recipes!$H:$GI,'Production Calculator'!$A99+2,FALSE)=0,0,HLOOKUP(BD$2,Recipes!$H:$GI,'Production Calculator'!$A99+2,FALSE)*$AK99))+IF($AO99=BD$3,$AM99/VLOOKUP($AO99,Data!$A$50:$B$56,2,FALSE),0)</f>
        <v>0</v>
      </c>
      <c r="BE99" s="11">
        <f>IF(BE$2=$A99,0,IF(HLOOKUP(BE$2,Recipes!$H:$GI,'Production Calculator'!$A99+2,FALSE)=0,0,HLOOKUP(BE$2,Recipes!$H:$GI,'Production Calculator'!$A99+2,FALSE)*$AK99))+IF($AO99=BE$3,$AM99/VLOOKUP($AO99,Data!$A$50:$B$56,2,FALSE),0)</f>
        <v>0</v>
      </c>
      <c r="BF99" s="11">
        <f>IF(BF$2=$A99,0,IF(HLOOKUP(BF$2,Recipes!$H:$GI,'Production Calculator'!$A99+2,FALSE)=0,0,HLOOKUP(BF$2,Recipes!$H:$GI,'Production Calculator'!$A99+2,FALSE)*$AK99))+IF($AO99=BF$3,$AM99/VLOOKUP($AO99,Data!$A$50:$B$56,2,FALSE),0)</f>
        <v>0</v>
      </c>
      <c r="BG99" s="11">
        <f>IF(BG$2=$A99,0,IF(HLOOKUP(BG$2,Recipes!$H:$GI,'Production Calculator'!$A99+2,FALSE)=0,0,HLOOKUP(BG$2,Recipes!$H:$GI,'Production Calculator'!$A99+2,FALSE)*$AK99))+IF($AO99=BG$3,$AM99/VLOOKUP($AO99,Data!$A$50:$B$56,2,FALSE),0)</f>
        <v>0</v>
      </c>
      <c r="BH99" s="11">
        <f>IF(BH$2=$A99,0,IF(HLOOKUP(BH$2,Recipes!$H:$GI,'Production Calculator'!$A99+2,FALSE)=0,0,HLOOKUP(BH$2,Recipes!$H:$GI,'Production Calculator'!$A99+2,FALSE)*$AK99))+IF($AO99=BH$3,$AM99/VLOOKUP($AO99,Data!$A$50:$B$56,2,FALSE),0)</f>
        <v>0</v>
      </c>
      <c r="BI99" s="11">
        <f>IF(BI$2=$A99,0,IF(HLOOKUP(BI$2,Recipes!$H:$GI,'Production Calculator'!$A99+2,FALSE)=0,0,HLOOKUP(BI$2,Recipes!$H:$GI,'Production Calculator'!$A99+2,FALSE)*$AK99))+IF($AO99=BI$3,$AM99/VLOOKUP($AO99,Data!$A$50:$B$56,2,FALSE),0)</f>
        <v>0</v>
      </c>
      <c r="BJ99" s="11">
        <f>IF(BJ$2=$A99,0,IF(HLOOKUP(BJ$2,Recipes!$H:$GI,'Production Calculator'!$A99+2,FALSE)=0,0,HLOOKUP(BJ$2,Recipes!$H:$GI,'Production Calculator'!$A99+2,FALSE)*$AK99))+IF($AO99=BJ$3,$AM99/VLOOKUP($AO99,Data!$A$50:$B$56,2,FALSE),0)</f>
        <v>0</v>
      </c>
      <c r="BK99" s="11">
        <f>IF(BK$2=$A99,0,IF(HLOOKUP(BK$2,Recipes!$H:$GI,'Production Calculator'!$A99+2,FALSE)=0,0,HLOOKUP(BK$2,Recipes!$H:$GI,'Production Calculator'!$A99+2,FALSE)*$AK99))+IF($AO99=BK$3,$AM99/VLOOKUP($AO99,Data!$A$50:$B$56,2,FALSE),0)</f>
        <v>0</v>
      </c>
      <c r="BL99" s="11">
        <f>IF(BL$2=$A99,0,IF(HLOOKUP(BL$2,Recipes!$H:$GI,'Production Calculator'!$A99+2,FALSE)=0,0,HLOOKUP(BL$2,Recipes!$H:$GI,'Production Calculator'!$A99+2,FALSE)*$AK99))+IF($AO99=BL$3,$AM99/VLOOKUP($AO99,Data!$A$50:$B$56,2,FALSE),0)</f>
        <v>0</v>
      </c>
      <c r="BM99" s="11">
        <f>IF(BM$2=$A99,0,IF(HLOOKUP(BM$2,Recipes!$H:$GI,'Production Calculator'!$A99+2,FALSE)=0,0,HLOOKUP(BM$2,Recipes!$H:$GI,'Production Calculator'!$A99+2,FALSE)*$AK99))+IF($AO99=BM$3,$AM99/VLOOKUP($AO99,Data!$A$50:$B$56,2,FALSE),0)</f>
        <v>0</v>
      </c>
      <c r="BN99" s="11">
        <f>IF(BN$2=$A99,0,IF(HLOOKUP(BN$2,Recipes!$H:$GI,'Production Calculator'!$A99+2,FALSE)=0,0,HLOOKUP(BN$2,Recipes!$H:$GI,'Production Calculator'!$A99+2,FALSE)*$AK99))+IF($AO99=BN$3,$AM99/VLOOKUP($AO99,Data!$A$50:$B$56,2,FALSE),0)</f>
        <v>0</v>
      </c>
      <c r="BO99" s="11">
        <f>IF(BO$2=$A99,0,IF(HLOOKUP(BO$2,Recipes!$H:$GI,'Production Calculator'!$A99+2,FALSE)=0,0,HLOOKUP(BO$2,Recipes!$H:$GI,'Production Calculator'!$A99+2,FALSE)*$AK99))+IF($AO99=BO$3,$AM99/VLOOKUP($AO99,Data!$A$50:$B$56,2,FALSE),0)</f>
        <v>0</v>
      </c>
      <c r="BP99" s="11">
        <f>IF(BP$2=$A99,0,IF(HLOOKUP(BP$2,Recipes!$H:$GI,'Production Calculator'!$A99+2,FALSE)=0,0,HLOOKUP(BP$2,Recipes!$H:$GI,'Production Calculator'!$A99+2,FALSE)*$AK99))+IF($AO99=BP$3,$AM99/VLOOKUP($AO99,Data!$A$50:$B$56,2,FALSE),0)</f>
        <v>0</v>
      </c>
      <c r="BQ99" s="11">
        <f>IF(BQ$2=$A99,0,IF(HLOOKUP(BQ$2,Recipes!$H:$GI,'Production Calculator'!$A99+2,FALSE)=0,0,HLOOKUP(BQ$2,Recipes!$H:$GI,'Production Calculator'!$A99+2,FALSE)*$AK99))+IF($AO99=BQ$3,$AM99/VLOOKUP($AO99,Data!$A$50:$B$56,2,FALSE),0)</f>
        <v>0</v>
      </c>
      <c r="BR99" s="11">
        <f>IF(BR$2=$A99,0,IF(HLOOKUP(BR$2,Recipes!$H:$GI,'Production Calculator'!$A99+2,FALSE)=0,0,HLOOKUP(BR$2,Recipes!$H:$GI,'Production Calculator'!$A99+2,FALSE)*$AK99))+IF($AO99=BR$3,$AM99/VLOOKUP($AO99,Data!$A$50:$B$56,2,FALSE),0)</f>
        <v>0</v>
      </c>
      <c r="BS99" s="11">
        <f>IF(BS$2=$A99,0,IF(HLOOKUP(BS$2,Recipes!$H:$GI,'Production Calculator'!$A99+2,FALSE)=0,0,HLOOKUP(BS$2,Recipes!$H:$GI,'Production Calculator'!$A99+2,FALSE)*$AK99))+IF($AO99=BS$3,$AM99/VLOOKUP($AO99,Data!$A$50:$B$56,2,FALSE),0)</f>
        <v>0</v>
      </c>
      <c r="BT99" s="11">
        <f>IF(BT$2=$A99,0,IF(HLOOKUP(BT$2,Recipes!$H:$GI,'Production Calculator'!$A99+2,FALSE)=0,0,HLOOKUP(BT$2,Recipes!$H:$GI,'Production Calculator'!$A99+2,FALSE)*$AK99))+IF($AO99=BT$3,$AM99/VLOOKUP($AO99,Data!$A$50:$B$56,2,FALSE),0)</f>
        <v>0</v>
      </c>
      <c r="BU99" s="11">
        <f>IF(BU$2=$A99,0,IF(HLOOKUP(BU$2,Recipes!$H:$GI,'Production Calculator'!$A99+2,FALSE)=0,0,HLOOKUP(BU$2,Recipes!$H:$GI,'Production Calculator'!$A99+2,FALSE)*$AK99))+IF($AO99=BU$3,$AM99/VLOOKUP($AO99,Data!$A$50:$B$56,2,FALSE),0)</f>
        <v>0</v>
      </c>
      <c r="BV99" s="11">
        <f>IF(BV$2=$A99,0,IF(HLOOKUP(BV$2,Recipes!$H:$GI,'Production Calculator'!$A99+2,FALSE)=0,0,HLOOKUP(BV$2,Recipes!$H:$GI,'Production Calculator'!$A99+2,FALSE)*$AK99))+IF($AO99=BV$3,$AM99/VLOOKUP($AO99,Data!$A$50:$B$56,2,FALSE),0)</f>
        <v>0</v>
      </c>
      <c r="BW99" s="11">
        <f>IF(BW$2=$A99,0,IF(HLOOKUP(BW$2,Recipes!$H:$GI,'Production Calculator'!$A99+2,FALSE)=0,0,HLOOKUP(BW$2,Recipes!$H:$GI,'Production Calculator'!$A99+2,FALSE)*$AK99))+IF($AO99=BW$3,$AM99/VLOOKUP($AO99,Data!$A$50:$B$56,2,FALSE),0)</f>
        <v>0</v>
      </c>
      <c r="BX99" s="11">
        <f>IF(BX$2=$A99,0,IF(HLOOKUP(BX$2,Recipes!$H:$GI,'Production Calculator'!$A99+2,FALSE)=0,0,HLOOKUP(BX$2,Recipes!$H:$GI,'Production Calculator'!$A99+2,FALSE)*$AK99))+IF($AO99=BX$3,$AM99/VLOOKUP($AO99,Data!$A$50:$B$56,2,FALSE),0)</f>
        <v>0</v>
      </c>
      <c r="BY99" s="11">
        <f>IF(BY$2=$A99,0,IF(HLOOKUP(BY$2,Recipes!$H:$GI,'Production Calculator'!$A99+2,FALSE)=0,0,HLOOKUP(BY$2,Recipes!$H:$GI,'Production Calculator'!$A99+2,FALSE)*$AK99))+IF($AO99=BY$3,$AM99/VLOOKUP($AO99,Data!$A$50:$B$56,2,FALSE),0)</f>
        <v>0</v>
      </c>
      <c r="BZ99" s="11">
        <f>IF(BZ$2=$A99,0,IF(HLOOKUP(BZ$2,Recipes!$H:$GI,'Production Calculator'!$A99+2,FALSE)=0,0,HLOOKUP(BZ$2,Recipes!$H:$GI,'Production Calculator'!$A99+2,FALSE)*$AK99))+IF($AO99=BZ$3,$AM99/VLOOKUP($AO99,Data!$A$50:$B$56,2,FALSE),0)</f>
        <v>0</v>
      </c>
      <c r="CA99" s="11">
        <f>IF(CA$2=$A99,0,IF(HLOOKUP(CA$2,Recipes!$H:$GI,'Production Calculator'!$A99+2,FALSE)=0,0,HLOOKUP(CA$2,Recipes!$H:$GI,'Production Calculator'!$A99+2,FALSE)*$AK99))+IF($AO99=CA$3,$AM99/VLOOKUP($AO99,Data!$A$50:$B$56,2,FALSE),0)</f>
        <v>0</v>
      </c>
      <c r="CB99" s="11">
        <f>IF(CB$2=$A99,0,IF(HLOOKUP(CB$2,Recipes!$H:$GI,'Production Calculator'!$A99+2,FALSE)=0,0,HLOOKUP(CB$2,Recipes!$H:$GI,'Production Calculator'!$A99+2,FALSE)*$AK99))+IF($AO99=CB$3,$AM99/VLOOKUP($AO99,Data!$A$50:$B$56,2,FALSE),0)</f>
        <v>0</v>
      </c>
      <c r="CC99" s="11">
        <f>IF(CC$2=$A99,0,IF(HLOOKUP(CC$2,Recipes!$H:$GI,'Production Calculator'!$A99+2,FALSE)=0,0,HLOOKUP(CC$2,Recipes!$H:$GI,'Production Calculator'!$A99+2,FALSE)*$AK99))+IF($AO99=CC$3,$AM99/VLOOKUP($AO99,Data!$A$50:$B$56,2,FALSE),0)</f>
        <v>0</v>
      </c>
      <c r="CD99" s="11">
        <f>IF(CD$2=$A99,0,IF(HLOOKUP(CD$2,Recipes!$H:$GI,'Production Calculator'!$A99+2,FALSE)=0,0,HLOOKUP(CD$2,Recipes!$H:$GI,'Production Calculator'!$A99+2,FALSE)*$AK99))+IF($AO99=CD$3,$AM99/VLOOKUP($AO99,Data!$A$50:$B$56,2,FALSE),0)</f>
        <v>0</v>
      </c>
      <c r="CE99" s="11">
        <f>IF(CE$2=$A99,0,IF(HLOOKUP(CE$2,Recipes!$H:$GI,'Production Calculator'!$A99+2,FALSE)=0,0,HLOOKUP(CE$2,Recipes!$H:$GI,'Production Calculator'!$A99+2,FALSE)*$AK99))+IF($AO99=CE$3,$AM99/VLOOKUP($AO99,Data!$A$50:$B$56,2,FALSE),0)</f>
        <v>0</v>
      </c>
      <c r="CF99" s="11">
        <f>IF(CF$2=$A99,0,IF(HLOOKUP(CF$2,Recipes!$H:$GI,'Production Calculator'!$A99+2,FALSE)=0,0,HLOOKUP(CF$2,Recipes!$H:$GI,'Production Calculator'!$A99+2,FALSE)*$AK99))+IF($AO99=CF$3,$AM99/VLOOKUP($AO99,Data!$A$50:$B$56,2,FALSE),0)</f>
        <v>0</v>
      </c>
      <c r="CG99" s="11">
        <f>IF(CG$2=$A99,0,IF(HLOOKUP(CG$2,Recipes!$H:$GI,'Production Calculator'!$A99+2,FALSE)=0,0,HLOOKUP(CG$2,Recipes!$H:$GI,'Production Calculator'!$A99+2,FALSE)*$AK99))+IF($AO99=CG$3,$AM99/VLOOKUP($AO99,Data!$A$50:$B$56,2,FALSE),0)</f>
        <v>0</v>
      </c>
      <c r="CH99" s="11">
        <f>IF(CH$2=$A99,0,IF(HLOOKUP(CH$2,Recipes!$H:$GI,'Production Calculator'!$A99+2,FALSE)=0,0,HLOOKUP(CH$2,Recipes!$H:$GI,'Production Calculator'!$A99+2,FALSE)*$AK99))+IF($AO99=CH$3,$AM99/VLOOKUP($AO99,Data!$A$50:$B$56,2,FALSE),0)</f>
        <v>0</v>
      </c>
      <c r="CI99" s="11">
        <f>IF(CI$2=$A99,0,IF(HLOOKUP(CI$2,Recipes!$H:$GI,'Production Calculator'!$A99+2,FALSE)=0,0,HLOOKUP(CI$2,Recipes!$H:$GI,'Production Calculator'!$A99+2,FALSE)*$AK99))+IF($AO99=CI$3,$AM99/VLOOKUP($AO99,Data!$A$50:$B$56,2,FALSE),0)</f>
        <v>0</v>
      </c>
      <c r="CJ99" s="11">
        <f>IF(CJ$2=$A99,0,IF(HLOOKUP(CJ$2,Recipes!$H:$GI,'Production Calculator'!$A99+2,FALSE)=0,0,HLOOKUP(CJ$2,Recipes!$H:$GI,'Production Calculator'!$A99+2,FALSE)*$AK99))+IF($AO99=CJ$3,$AM99/VLOOKUP($AO99,Data!$A$50:$B$56,2,FALSE),0)</f>
        <v>0</v>
      </c>
      <c r="CK99" s="11">
        <f>IF(CK$2=$A99,0,IF(HLOOKUP(CK$2,Recipes!$H:$GI,'Production Calculator'!$A99+2,FALSE)=0,0,HLOOKUP(CK$2,Recipes!$H:$GI,'Production Calculator'!$A99+2,FALSE)*$AK99))+IF($AO99=CK$3,$AM99/VLOOKUP($AO99,Data!$A$50:$B$56,2,FALSE),0)</f>
        <v>0</v>
      </c>
      <c r="CL99" s="11">
        <f>IF(CL$2=$A99,0,IF(HLOOKUP(CL$2,Recipes!$H:$GI,'Production Calculator'!$A99+2,FALSE)=0,0,HLOOKUP(CL$2,Recipes!$H:$GI,'Production Calculator'!$A99+2,FALSE)*$AK99))+IF($AO99=CL$3,$AM99/VLOOKUP($AO99,Data!$A$50:$B$56,2,FALSE),0)</f>
        <v>0</v>
      </c>
      <c r="CM99" s="11">
        <f>IF(CM$2=$A99,0,IF(HLOOKUP(CM$2,Recipes!$H:$GI,'Production Calculator'!$A99+2,FALSE)=0,0,HLOOKUP(CM$2,Recipes!$H:$GI,'Production Calculator'!$A99+2,FALSE)*$AK99))+IF($AO99=CM$3,$AM99/VLOOKUP($AO99,Data!$A$50:$B$56,2,FALSE),0)</f>
        <v>0</v>
      </c>
      <c r="CN99" s="11">
        <f>IF(CN$2=$A99,0,IF(HLOOKUP(CN$2,Recipes!$H:$GI,'Production Calculator'!$A99+2,FALSE)=0,0,HLOOKUP(CN$2,Recipes!$H:$GI,'Production Calculator'!$A99+2,FALSE)*$AK99))+IF($AO99=CN$3,$AM99/VLOOKUP($AO99,Data!$A$50:$B$56,2,FALSE),0)</f>
        <v>0</v>
      </c>
      <c r="CO99" s="11">
        <f>IF(CO$2=$A99,0,IF(HLOOKUP(CO$2,Recipes!$H:$GI,'Production Calculator'!$A99+2,FALSE)=0,0,HLOOKUP(CO$2,Recipes!$H:$GI,'Production Calculator'!$A99+2,FALSE)*$AK99))+IF($AO99=CO$3,$AM99/VLOOKUP($AO99,Data!$A$50:$B$56,2,FALSE),0)</f>
        <v>0</v>
      </c>
      <c r="CP99" s="11">
        <f>IF(CP$2=$A99,0,IF(HLOOKUP(CP$2,Recipes!$H:$GI,'Production Calculator'!$A99+2,FALSE)=0,0,HLOOKUP(CP$2,Recipes!$H:$GI,'Production Calculator'!$A99+2,FALSE)*$AK99))+IF($AO99=CP$3,$AM99/VLOOKUP($AO99,Data!$A$50:$B$56,2,FALSE),0)</f>
        <v>0</v>
      </c>
      <c r="CQ99" s="11">
        <f>IF(CQ$2=$A99,0,IF(HLOOKUP(CQ$2,Recipes!$H:$GI,'Production Calculator'!$A99+2,FALSE)=0,0,HLOOKUP(CQ$2,Recipes!$H:$GI,'Production Calculator'!$A99+2,FALSE)*$AK99))+IF($AO99=CQ$3,$AM99/VLOOKUP($AO99,Data!$A$50:$B$56,2,FALSE),0)</f>
        <v>0</v>
      </c>
      <c r="CR99" s="11">
        <f>IF(CR$2=$A99,0,IF(HLOOKUP(CR$2,Recipes!$H:$GI,'Production Calculator'!$A99+2,FALSE)=0,0,HLOOKUP(CR$2,Recipes!$H:$GI,'Production Calculator'!$A99+2,FALSE)*$AK99))+IF($AO99=CR$3,$AM99/VLOOKUP($AO99,Data!$A$50:$B$56,2,FALSE),0)</f>
        <v>0</v>
      </c>
      <c r="CS99" s="11">
        <f>IF(CS$2=$A99,0,IF(HLOOKUP(CS$2,Recipes!$H:$GI,'Production Calculator'!$A99+2,FALSE)=0,0,HLOOKUP(CS$2,Recipes!$H:$GI,'Production Calculator'!$A99+2,FALSE)*$AK99))+IF($AO99=CS$3,$AM99/VLOOKUP($AO99,Data!$A$50:$B$56,2,FALSE),0)</f>
        <v>0</v>
      </c>
      <c r="CT99" s="11">
        <f>IF(CT$2=$A99,0,IF(HLOOKUP(CT$2,Recipes!$H:$GI,'Production Calculator'!$A99+2,FALSE)=0,0,HLOOKUP(CT$2,Recipes!$H:$GI,'Production Calculator'!$A99+2,FALSE)*$AK99))+IF($AO99=CT$3,$AM99/VLOOKUP($AO99,Data!$A$50:$B$56,2,FALSE),0)</f>
        <v>0</v>
      </c>
      <c r="CU99" s="11">
        <f>IF(CU$2=$A99,0,IF(HLOOKUP(CU$2,Recipes!$H:$GI,'Production Calculator'!$A99+2,FALSE)=0,0,HLOOKUP(CU$2,Recipes!$H:$GI,'Production Calculator'!$A99+2,FALSE)*$AK99))+IF($AO99=CU$3,$AM99/VLOOKUP($AO99,Data!$A$50:$B$56,2,FALSE),0)</f>
        <v>0</v>
      </c>
      <c r="CV99" s="11">
        <f>IF(CV$2=$A99,0,IF(HLOOKUP(CV$2,Recipes!$H:$GI,'Production Calculator'!$A99+2,FALSE)=0,0,HLOOKUP(CV$2,Recipes!$H:$GI,'Production Calculator'!$A99+2,FALSE)*$AK99))+IF($AO99=CV$3,$AM99/VLOOKUP($AO99,Data!$A$50:$B$56,2,FALSE),0)</f>
        <v>0</v>
      </c>
      <c r="CW99" s="11">
        <f>IF(CW$2=$A99,0,IF(HLOOKUP(CW$2,Recipes!$H:$GI,'Production Calculator'!$A99+2,FALSE)=0,0,HLOOKUP(CW$2,Recipes!$H:$GI,'Production Calculator'!$A99+2,FALSE)*$AK99))+IF($AO99=CW$3,$AM99/VLOOKUP($AO99,Data!$A$50:$B$56,2,FALSE),0)</f>
        <v>0</v>
      </c>
      <c r="CX99" s="11">
        <f>IF(CX$2=$A99,0,IF(HLOOKUP(CX$2,Recipes!$H:$GI,'Production Calculator'!$A99+2,FALSE)=0,0,HLOOKUP(CX$2,Recipes!$H:$GI,'Production Calculator'!$A99+2,FALSE)*$AK99))+IF($AO99=CX$3,$AM99/VLOOKUP($AO99,Data!$A$50:$B$56,2,FALSE),0)</f>
        <v>0</v>
      </c>
      <c r="CY99" s="11">
        <f>IF(CY$2=$A99,0,IF(HLOOKUP(CY$2,Recipes!$H:$GI,'Production Calculator'!$A99+2,FALSE)=0,0,HLOOKUP(CY$2,Recipes!$H:$GI,'Production Calculator'!$A99+2,FALSE)*$AK99))+IF($AO99=CY$3,$AM99/VLOOKUP($AO99,Data!$A$50:$B$56,2,FALSE),0)</f>
        <v>0</v>
      </c>
      <c r="CZ99" s="11">
        <f>IF(CZ$2=$A99,0,IF(HLOOKUP(CZ$2,Recipes!$H:$GI,'Production Calculator'!$A99+2,FALSE)=0,0,HLOOKUP(CZ$2,Recipes!$H:$GI,'Production Calculator'!$A99+2,FALSE)*$AK99))+IF($AO99=CZ$3,$AM99/VLOOKUP($AO99,Data!$A$50:$B$56,2,FALSE),0)</f>
        <v>0</v>
      </c>
      <c r="DA99" s="11">
        <f>IF(DA$2=$A99,0,IF(HLOOKUP(DA$2,Recipes!$H:$GI,'Production Calculator'!$A99+2,FALSE)=0,0,HLOOKUP(DA$2,Recipes!$H:$GI,'Production Calculator'!$A99+2,FALSE)*$AK99))+IF($AO99=DA$3,$AM99/VLOOKUP($AO99,Data!$A$50:$B$56,2,FALSE),0)</f>
        <v>0</v>
      </c>
      <c r="DB99" s="11">
        <f>IF(DB$2=$A99,0,IF(HLOOKUP(DB$2,Recipes!$H:$GI,'Production Calculator'!$A99+2,FALSE)=0,0,HLOOKUP(DB$2,Recipes!$H:$GI,'Production Calculator'!$A99+2,FALSE)*$AK99))+IF($AO99=DB$3,$AM99/VLOOKUP($AO99,Data!$A$50:$B$56,2,FALSE),0)</f>
        <v>0</v>
      </c>
      <c r="DC99" s="11">
        <f>IF(DC$2=$A99,0,IF(HLOOKUP(DC$2,Recipes!$H:$GI,'Production Calculator'!$A99+2,FALSE)=0,0,HLOOKUP(DC$2,Recipes!$H:$GI,'Production Calculator'!$A99+2,FALSE)*$AK99))+IF($AO99=DC$3,$AM99/VLOOKUP($AO99,Data!$A$50:$B$56,2,FALSE),0)</f>
        <v>0</v>
      </c>
      <c r="DD99" s="11">
        <f>IF(DD$2=$A99,0,IF(HLOOKUP(DD$2,Recipes!$H:$GI,'Production Calculator'!$A99+2,FALSE)=0,0,HLOOKUP(DD$2,Recipes!$H:$GI,'Production Calculator'!$A99+2,FALSE)*$AK99))+IF($AO99=DD$3,$AM99/VLOOKUP($AO99,Data!$A$50:$B$56,2,FALSE),0)</f>
        <v>0</v>
      </c>
      <c r="DE99" s="11">
        <f>IF(DE$2=$A99,0,IF(HLOOKUP(DE$2,Recipes!$H:$GI,'Production Calculator'!$A99+2,FALSE)=0,0,HLOOKUP(DE$2,Recipes!$H:$GI,'Production Calculator'!$A99+2,FALSE)*$AK99))+IF($AO99=DE$3,$AM99/VLOOKUP($AO99,Data!$A$50:$B$56,2,FALSE),0)</f>
        <v>0</v>
      </c>
      <c r="DF99" s="11">
        <f>IF(DF$2=$A99,0,IF(HLOOKUP(DF$2,Recipes!$H:$GI,'Production Calculator'!$A99+2,FALSE)=0,0,HLOOKUP(DF$2,Recipes!$H:$GI,'Production Calculator'!$A99+2,FALSE)*$AK99))+IF($AO99=DF$3,$AM99/VLOOKUP($AO99,Data!$A$50:$B$56,2,FALSE),0)</f>
        <v>0</v>
      </c>
      <c r="DG99" s="11">
        <f>IF(DG$2=$A99,0,IF(HLOOKUP(DG$2,Recipes!$H:$GI,'Production Calculator'!$A99+2,FALSE)=0,0,HLOOKUP(DG$2,Recipes!$H:$GI,'Production Calculator'!$A99+2,FALSE)*$AK99))+IF($AO99=DG$3,$AM99/VLOOKUP($AO99,Data!$A$50:$B$56,2,FALSE),0)</f>
        <v>0</v>
      </c>
      <c r="DH99" s="11">
        <f>IF(DH$2=$A99,0,IF(HLOOKUP(DH$2,Recipes!$H:$GI,'Production Calculator'!$A99+2,FALSE)=0,0,HLOOKUP(DH$2,Recipes!$H:$GI,'Production Calculator'!$A99+2,FALSE)*$AK99))+IF($AO99=DH$3,$AM99/VLOOKUP($AO99,Data!$A$50:$B$56,2,FALSE),0)</f>
        <v>0</v>
      </c>
      <c r="DI99" s="11">
        <f>IF(DI$2=$A99,0,IF(HLOOKUP(DI$2,Recipes!$H:$GI,'Production Calculator'!$A99+2,FALSE)=0,0,HLOOKUP(DI$2,Recipes!$H:$GI,'Production Calculator'!$A99+2,FALSE)*$AK99))+IF($AO99=DI$3,$AM99/VLOOKUP($AO99,Data!$A$50:$B$56,2,FALSE),0)</f>
        <v>0</v>
      </c>
      <c r="DJ99" s="11">
        <f>IF(DJ$2=$A99,0,IF(HLOOKUP(DJ$2,Recipes!$H:$GI,'Production Calculator'!$A99+2,FALSE)=0,0,HLOOKUP(DJ$2,Recipes!$H:$GI,'Production Calculator'!$A99+2,FALSE)*$AK99))+IF($AO99=DJ$3,$AM99/VLOOKUP($AO99,Data!$A$50:$B$56,2,FALSE),0)</f>
        <v>0</v>
      </c>
      <c r="DK99" s="11">
        <f>IF(DK$2=$A99,0,IF(HLOOKUP(DK$2,Recipes!$H:$GI,'Production Calculator'!$A99+2,FALSE)=0,0,HLOOKUP(DK$2,Recipes!$H:$GI,'Production Calculator'!$A99+2,FALSE)*$AK99))+IF($AO99=DK$3,$AM99/VLOOKUP($AO99,Data!$A$50:$B$56,2,FALSE),0)</f>
        <v>0</v>
      </c>
      <c r="DL99" s="11">
        <f>IF(DL$2=$A99,0,IF(HLOOKUP(DL$2,Recipes!$H:$GI,'Production Calculator'!$A99+2,FALSE)=0,0,HLOOKUP(DL$2,Recipes!$H:$GI,'Production Calculator'!$A99+2,FALSE)*$AK99))+IF($AO99=DL$3,$AM99/VLOOKUP($AO99,Data!$A$50:$B$56,2,FALSE),0)</f>
        <v>0</v>
      </c>
      <c r="DM99" s="11">
        <f>IF(DM$2=$A99,0,IF(HLOOKUP(DM$2,Recipes!$H:$GI,'Production Calculator'!$A99+2,FALSE)=0,0,HLOOKUP(DM$2,Recipes!$H:$GI,'Production Calculator'!$A99+2,FALSE)*$AK99))+IF($AO99=DM$3,$AM99/VLOOKUP($AO99,Data!$A$50:$B$56,2,FALSE),0)</f>
        <v>0</v>
      </c>
      <c r="DN99" s="11">
        <f>IF(DN$2=$A99,0,IF(HLOOKUP(DN$2,Recipes!$H:$GI,'Production Calculator'!$A99+2,FALSE)=0,0,HLOOKUP(DN$2,Recipes!$H:$GI,'Production Calculator'!$A99+2,FALSE)*$AK99))+IF($AO99=DN$3,$AM99/VLOOKUP($AO99,Data!$A$50:$B$56,2,FALSE),0)</f>
        <v>0</v>
      </c>
      <c r="DO99" s="11">
        <f>IF(DO$2=$A99,0,IF(HLOOKUP(DO$2,Recipes!$H:$GI,'Production Calculator'!$A99+2,FALSE)=0,0,HLOOKUP(DO$2,Recipes!$H:$GI,'Production Calculator'!$A99+2,FALSE)*$AK99))+IF($AO99=DO$3,$AM99/VLOOKUP($AO99,Data!$A$50:$B$56,2,FALSE),0)</f>
        <v>0</v>
      </c>
      <c r="DP99" s="11">
        <f>IF(DP$2=$A99,0,IF(HLOOKUP(DP$2,Recipes!$H:$GI,'Production Calculator'!$A99+2,FALSE)=0,0,HLOOKUP(DP$2,Recipes!$H:$GI,'Production Calculator'!$A99+2,FALSE)*$AK99))+IF($AO99=DP$3,$AM99/VLOOKUP($AO99,Data!$A$50:$B$56,2,FALSE),0)</f>
        <v>0</v>
      </c>
      <c r="DQ99" s="11">
        <f>IF(DQ$2=$A99,0,IF(HLOOKUP(DQ$2,Recipes!$H:$GI,'Production Calculator'!$A99+2,FALSE)=0,0,HLOOKUP(DQ$2,Recipes!$H:$GI,'Production Calculator'!$A99+2,FALSE)*$AK99))+IF($AO99=DQ$3,$AM99/VLOOKUP($AO99,Data!$A$50:$B$56,2,FALSE),0)</f>
        <v>0</v>
      </c>
      <c r="DR99" s="11">
        <f>IF(DR$2=$A99,0,IF(HLOOKUP(DR$2,Recipes!$H:$GI,'Production Calculator'!$A99+2,FALSE)=0,0,HLOOKUP(DR$2,Recipes!$H:$GI,'Production Calculator'!$A99+2,FALSE)*$AK99))+IF($AO99=DR$3,$AM99/VLOOKUP($AO99,Data!$A$50:$B$56,2,FALSE),0)</f>
        <v>0</v>
      </c>
      <c r="DS99" s="11">
        <f>IF(DS$2=$A99,0,IF(HLOOKUP(DS$2,Recipes!$H:$GI,'Production Calculator'!$A99+2,FALSE)=0,0,HLOOKUP(DS$2,Recipes!$H:$GI,'Production Calculator'!$A99+2,FALSE)*$AK99))+IF($AO99=DS$3,$AM99/VLOOKUP($AO99,Data!$A$50:$B$56,2,FALSE),0)</f>
        <v>0</v>
      </c>
      <c r="DT99" s="11">
        <f>IF(DT$2=$A99,0,IF(HLOOKUP(DT$2,Recipes!$H:$GI,'Production Calculator'!$A99+2,FALSE)=0,0,HLOOKUP(DT$2,Recipes!$H:$GI,'Production Calculator'!$A99+2,FALSE)*$AK99))+IF($AO99=DT$3,$AM99/VLOOKUP($AO99,Data!$A$50:$B$56,2,FALSE),0)</f>
        <v>0</v>
      </c>
      <c r="DU99" s="11">
        <f>IF(DU$2=$A99,0,IF(HLOOKUP(DU$2,Recipes!$H:$GI,'Production Calculator'!$A99+2,FALSE)=0,0,HLOOKUP(DU$2,Recipes!$H:$GI,'Production Calculator'!$A99+2,FALSE)*$AK99))+IF($AO99=DU$3,$AM99/VLOOKUP($AO99,Data!$A$50:$B$56,2,FALSE),0)</f>
        <v>0</v>
      </c>
      <c r="DV99" s="11">
        <f>IF(DV$2=$A99,0,IF(HLOOKUP(DV$2,Recipes!$H:$GI,'Production Calculator'!$A99+2,FALSE)=0,0,HLOOKUP(DV$2,Recipes!$H:$GI,'Production Calculator'!$A99+2,FALSE)*$AK99))+IF($AO99=DV$3,$AM99/VLOOKUP($AO99,Data!$A$50:$B$56,2,FALSE),0)</f>
        <v>0</v>
      </c>
      <c r="DW99" s="11">
        <f>IF(DW$2=$A99,0,IF(HLOOKUP(DW$2,Recipes!$H:$GI,'Production Calculator'!$A99+2,FALSE)=0,0,HLOOKUP(DW$2,Recipes!$H:$GI,'Production Calculator'!$A99+2,FALSE)*$AK99))+IF($AO99=DW$3,$AM99/VLOOKUP($AO99,Data!$A$50:$B$56,2,FALSE),0)</f>
        <v>0</v>
      </c>
      <c r="DX99" s="11">
        <f>IF(DX$2=$A99,0,IF(HLOOKUP(DX$2,Recipes!$H:$GI,'Production Calculator'!$A99+2,FALSE)=0,0,HLOOKUP(DX$2,Recipes!$H:$GI,'Production Calculator'!$A99+2,FALSE)*$AK99))+IF($AO99=DX$3,$AM99/VLOOKUP($AO99,Data!$A$50:$B$56,2,FALSE),0)</f>
        <v>0</v>
      </c>
      <c r="DY99" s="11">
        <f>IF(DY$2=$A99,0,IF(HLOOKUP(DY$2,Recipes!$H:$GI,'Production Calculator'!$A99+2,FALSE)=0,0,HLOOKUP(DY$2,Recipes!$H:$GI,'Production Calculator'!$A99+2,FALSE)*$AK99))+IF($AO99=DY$3,$AM99/VLOOKUP($AO99,Data!$A$50:$B$56,2,FALSE),0)</f>
        <v>0</v>
      </c>
      <c r="DZ99" s="11">
        <f>IF(DZ$2=$A99,0,IF(HLOOKUP(DZ$2,Recipes!$H:$GI,'Production Calculator'!$A99+2,FALSE)=0,0,HLOOKUP(DZ$2,Recipes!$H:$GI,'Production Calculator'!$A99+2,FALSE)*$AK99))+IF($AO99=DZ$3,$AM99/VLOOKUP($AO99,Data!$A$50:$B$56,2,FALSE),0)</f>
        <v>0</v>
      </c>
      <c r="EA99" s="11">
        <f>IF(EA$2=$A99,0,IF(HLOOKUP(EA$2,Recipes!$H:$GI,'Production Calculator'!$A99+2,FALSE)=0,0,HLOOKUP(EA$2,Recipes!$H:$GI,'Production Calculator'!$A99+2,FALSE)*$AK99))+IF($AO99=EA$3,$AM99/VLOOKUP($AO99,Data!$A$50:$B$56,2,FALSE),0)</f>
        <v>0</v>
      </c>
      <c r="EB99" s="11">
        <f>IF(EB$2=$A99,0,IF(HLOOKUP(EB$2,Recipes!$H:$GI,'Production Calculator'!$A99+2,FALSE)=0,0,HLOOKUP(EB$2,Recipes!$H:$GI,'Production Calculator'!$A99+2,FALSE)*$AK99))+IF($AO99=EB$3,$AM99/VLOOKUP($AO99,Data!$A$50:$B$56,2,FALSE),0)</f>
        <v>0</v>
      </c>
      <c r="EC99" s="11">
        <f>IF(EC$2=$A99,0,IF(HLOOKUP(EC$2,Recipes!$H:$GI,'Production Calculator'!$A99+2,FALSE)=0,0,HLOOKUP(EC$2,Recipes!$H:$GI,'Production Calculator'!$A99+2,FALSE)*$AK99))+IF($AO99=EC$3,$AM99/VLOOKUP($AO99,Data!$A$50:$B$56,2,FALSE),0)</f>
        <v>0</v>
      </c>
      <c r="ED99" s="11">
        <f>IF(ED$2=$A99,0,IF(HLOOKUP(ED$2,Recipes!$H:$GI,'Production Calculator'!$A99+2,FALSE)=0,0,HLOOKUP(ED$2,Recipes!$H:$GI,'Production Calculator'!$A99+2,FALSE)*$AK99))+IF($AO99=ED$3,$AM99/VLOOKUP($AO99,Data!$A$50:$B$56,2,FALSE),0)</f>
        <v>0</v>
      </c>
      <c r="EE99" s="11">
        <f>IF(EE$2=$A99,0,IF(HLOOKUP(EE$2,Recipes!$H:$GI,'Production Calculator'!$A99+2,FALSE)=0,0,HLOOKUP(EE$2,Recipes!$H:$GI,'Production Calculator'!$A99+2,FALSE)*$AK99))+IF($AO99=EE$3,$AM99/VLOOKUP($AO99,Data!$A$50:$B$56,2,FALSE),0)</f>
        <v>0</v>
      </c>
      <c r="EF99" s="11">
        <f>IF(EF$2=$A99,0,IF(HLOOKUP(EF$2,Recipes!$H:$GI,'Production Calculator'!$A99+2,FALSE)=0,0,HLOOKUP(EF$2,Recipes!$H:$GI,'Production Calculator'!$A99+2,FALSE)*$AK99))+IF($AO99=EF$3,$AM99/VLOOKUP($AO99,Data!$A$50:$B$56,2,FALSE),0)</f>
        <v>0</v>
      </c>
      <c r="EG99" s="11">
        <f>IF(EG$2=$A99,0,IF(HLOOKUP(EG$2,Recipes!$H:$GI,'Production Calculator'!$A99+2,FALSE)=0,0,HLOOKUP(EG$2,Recipes!$H:$GI,'Production Calculator'!$A99+2,FALSE)*$AK99))+IF($AO99=EG$3,$AM99/VLOOKUP($AO99,Data!$A$50:$B$56,2,FALSE),0)</f>
        <v>0</v>
      </c>
      <c r="EH99" s="11">
        <f>IF(EH$2=$A99,0,IF(HLOOKUP(EH$2,Recipes!$H:$GI,'Production Calculator'!$A99+2,FALSE)=0,0,HLOOKUP(EH$2,Recipes!$H:$GI,'Production Calculator'!$A99+2,FALSE)*$AK99))+IF($AO99=EH$3,$AM99/VLOOKUP($AO99,Data!$A$50:$B$56,2,FALSE),0)</f>
        <v>0</v>
      </c>
      <c r="EI99" s="11">
        <f>IF(EI$2=$A99,0,IF(HLOOKUP(EI$2,Recipes!$H:$GI,'Production Calculator'!$A99+2,FALSE)=0,0,HLOOKUP(EI$2,Recipes!$H:$GI,'Production Calculator'!$A99+2,FALSE)*$AK99))+IF($AO99=EI$3,$AM99/VLOOKUP($AO99,Data!$A$50:$B$56,2,FALSE),0)</f>
        <v>0</v>
      </c>
      <c r="EJ99" s="11">
        <f>IF(EJ$2=$A99,0,IF(HLOOKUP(EJ$2,Recipes!$H:$GI,'Production Calculator'!$A99+2,FALSE)=0,0,HLOOKUP(EJ$2,Recipes!$H:$GI,'Production Calculator'!$A99+2,FALSE)*$AK99))+IF($AO99=EJ$3,$AM99/VLOOKUP($AO99,Data!$A$50:$B$56,2,FALSE),0)</f>
        <v>0</v>
      </c>
      <c r="EK99" s="11">
        <f>IF(EK$2=$A99,0,IF(HLOOKUP(EK$2,Recipes!$H:$GI,'Production Calculator'!$A99+2,FALSE)=0,0,HLOOKUP(EK$2,Recipes!$H:$GI,'Production Calculator'!$A99+2,FALSE)*$AK99))+IF($AO99=EK$3,$AM99/VLOOKUP($AO99,Data!$A$50:$B$56,2,FALSE),0)</f>
        <v>0</v>
      </c>
      <c r="EL99" s="11">
        <f>IF(EL$2=$A99,0,IF(HLOOKUP(EL$2,Recipes!$H:$GI,'Production Calculator'!$A99+2,FALSE)=0,0,HLOOKUP(EL$2,Recipes!$H:$GI,'Production Calculator'!$A99+2,FALSE)*$AK99))+IF($AO99=EL$3,$AM99/VLOOKUP($AO99,Data!$A$50:$B$56,2,FALSE),0)</f>
        <v>0</v>
      </c>
      <c r="EM99" s="11">
        <f>IF(EM$2=$A99,0,IF(HLOOKUP(EM$2,Recipes!$H:$GI,'Production Calculator'!$A99+2,FALSE)=0,0,HLOOKUP(EM$2,Recipes!$H:$GI,'Production Calculator'!$A99+2,FALSE)*$AK99))+IF($AO99=EM$3,$AM99/VLOOKUP($AO99,Data!$A$50:$B$56,2,FALSE),0)</f>
        <v>0</v>
      </c>
      <c r="EN99" s="11">
        <f>IF(EN$2=$A99,0,IF(HLOOKUP(EN$2,Recipes!$H:$GI,'Production Calculator'!$A99+2,FALSE)=0,0,HLOOKUP(EN$2,Recipes!$H:$GI,'Production Calculator'!$A99+2,FALSE)*$AK99))+IF($AO99=EN$3,$AM99/VLOOKUP($AO99,Data!$A$50:$B$56,2,FALSE),0)</f>
        <v>0</v>
      </c>
      <c r="EO99" s="11">
        <f>IF(EO$2=$A99,0,IF(HLOOKUP(EO$2,Recipes!$H:$GI,'Production Calculator'!$A99+2,FALSE)=0,0,HLOOKUP(EO$2,Recipes!$H:$GI,'Production Calculator'!$A99+2,FALSE)*$AK99))+IF($AO99=EO$3,$AM99/VLOOKUP($AO99,Data!$A$50:$B$56,2,FALSE),0)</f>
        <v>0</v>
      </c>
      <c r="EP99" s="11">
        <f>IF(EP$2=$A99,0,IF(HLOOKUP(EP$2,Recipes!$H:$GI,'Production Calculator'!$A99+2,FALSE)=0,0,HLOOKUP(EP$2,Recipes!$H:$GI,'Production Calculator'!$A99+2,FALSE)*$AK99))+IF($AO99=EP$3,$AM99/VLOOKUP($AO99,Data!$A$50:$B$56,2,FALSE),0)</f>
        <v>0</v>
      </c>
      <c r="EQ99" s="11">
        <f>IF(EQ$2=$A99,0,IF(HLOOKUP(EQ$2,Recipes!$H:$GI,'Production Calculator'!$A99+2,FALSE)=0,0,HLOOKUP(EQ$2,Recipes!$H:$GI,'Production Calculator'!$A99+2,FALSE)*$AK99))+IF($AO99=EQ$3,$AM99/VLOOKUP($AO99,Data!$A$50:$B$56,2,FALSE),0)</f>
        <v>0</v>
      </c>
      <c r="ER99" s="11">
        <f>IF(ER$2=$A99,0,IF(HLOOKUP(ER$2,Recipes!$H:$GI,'Production Calculator'!$A99+2,FALSE)=0,0,HLOOKUP(ER$2,Recipes!$H:$GI,'Production Calculator'!$A99+2,FALSE)*$AK99))+IF($AO99=ER$3,$AM99/VLOOKUP($AO99,Data!$A$50:$B$56,2,FALSE),0)</f>
        <v>0</v>
      </c>
      <c r="ES99" s="11">
        <f>IF(ES$2=$A99,0,IF(HLOOKUP(ES$2,Recipes!$H:$GI,'Production Calculator'!$A99+2,FALSE)=0,0,HLOOKUP(ES$2,Recipes!$H:$GI,'Production Calculator'!$A99+2,FALSE)*$AK99))+IF($AO99=ES$3,$AM99/VLOOKUP($AO99,Data!$A$50:$B$56,2,FALSE),0)</f>
        <v>0</v>
      </c>
      <c r="ET99" s="11">
        <f>IF(ET$2=$A99,0,IF(HLOOKUP(ET$2,Recipes!$H:$GI,'Production Calculator'!$A99+2,FALSE)=0,0,HLOOKUP(ET$2,Recipes!$H:$GI,'Production Calculator'!$A99+2,FALSE)*$AK99))+IF($AO99=ET$3,$AM99/VLOOKUP($AO99,Data!$A$50:$B$56,2,FALSE),0)</f>
        <v>0</v>
      </c>
      <c r="EU99" s="11">
        <f>IF(EU$2=$A99,0,IF(HLOOKUP(EU$2,Recipes!$H:$GI,'Production Calculator'!$A99+2,FALSE)=0,0,HLOOKUP(EU$2,Recipes!$H:$GI,'Production Calculator'!$A99+2,FALSE)*$AK99))+IF($AO99=EU$3,$AM99/VLOOKUP($AO99,Data!$A$50:$B$56,2,FALSE),0)</f>
        <v>0</v>
      </c>
      <c r="EV99" s="11">
        <f>IF(EV$2=$A99,0,IF(HLOOKUP(EV$2,Recipes!$H:$GI,'Production Calculator'!$A99+2,FALSE)=0,0,HLOOKUP(EV$2,Recipes!$H:$GI,'Production Calculator'!$A99+2,FALSE)*$AK99))+IF($AO99=EV$3,$AM99/VLOOKUP($AO99,Data!$A$50:$B$56,2,FALSE),0)</f>
        <v>0</v>
      </c>
      <c r="EW99" s="11">
        <f>IF(EW$2=$A99,0,IF(HLOOKUP(EW$2,Recipes!$H:$GI,'Production Calculator'!$A99+2,FALSE)=0,0,HLOOKUP(EW$2,Recipes!$H:$GI,'Production Calculator'!$A99+2,FALSE)*$AK99))+IF($AO99=EW$3,$AM99/VLOOKUP($AO99,Data!$A$50:$B$56,2,FALSE),0)</f>
        <v>0</v>
      </c>
      <c r="EX99" s="11">
        <f>IF(EX$2=$A99,0,IF(HLOOKUP(EX$2,Recipes!$H:$GI,'Production Calculator'!$A99+2,FALSE)=0,0,HLOOKUP(EX$2,Recipes!$H:$GI,'Production Calculator'!$A99+2,FALSE)*$AK99))+IF($AO99=EX$3,$AM99/VLOOKUP($AO99,Data!$A$50:$B$56,2,FALSE),0)</f>
        <v>0</v>
      </c>
      <c r="EY99" s="11">
        <f>IF(EY$2=$A99,0,IF(HLOOKUP(EY$2,Recipes!$H:$GI,'Production Calculator'!$A99+2,FALSE)=0,0,HLOOKUP(EY$2,Recipes!$H:$GI,'Production Calculator'!$A99+2,FALSE)*$AK99))+IF($AO99=EY$3,$AM99/VLOOKUP($AO99,Data!$A$50:$B$56,2,FALSE),0)</f>
        <v>0</v>
      </c>
      <c r="EZ99" s="11">
        <f>IF(EZ$2=$A99,0,IF(HLOOKUP(EZ$2,Recipes!$H:$GI,'Production Calculator'!$A99+2,FALSE)=0,0,HLOOKUP(EZ$2,Recipes!$H:$GI,'Production Calculator'!$A99+2,FALSE)*$AK99))+IF($AO99=EZ$3,$AM99/VLOOKUP($AO99,Data!$A$50:$B$56,2,FALSE),0)</f>
        <v>0</v>
      </c>
      <c r="FA99" s="11">
        <f>IF(FA$2=$A99,0,IF(HLOOKUP(FA$2,Recipes!$H:$GI,'Production Calculator'!$A99+2,FALSE)=0,0,HLOOKUP(FA$2,Recipes!$H:$GI,'Production Calculator'!$A99+2,FALSE)*$AK99))+IF($AO99=FA$3,$AM99/VLOOKUP($AO99,Data!$A$50:$B$56,2,FALSE),0)</f>
        <v>0</v>
      </c>
      <c r="FB99" s="11">
        <f>IF(FB$2=$A99,0,IF(HLOOKUP(FB$2,Recipes!$H:$GI,'Production Calculator'!$A99+2,FALSE)=0,0,HLOOKUP(FB$2,Recipes!$H:$GI,'Production Calculator'!$A99+2,FALSE)*$AK99))+IF($AO99=FB$3,$AM99/VLOOKUP($AO99,Data!$A$50:$B$56,2,FALSE),0)</f>
        <v>0</v>
      </c>
      <c r="FC99" s="11">
        <f>IF(FC$2=$A99,0,IF(HLOOKUP(FC$2,Recipes!$H:$GI,'Production Calculator'!$A99+2,FALSE)=0,0,HLOOKUP(FC$2,Recipes!$H:$GI,'Production Calculator'!$A99+2,FALSE)*$AK99))+IF($AO99=FC$3,$AM99/VLOOKUP($AO99,Data!$A$50:$B$56,2,FALSE),0)</f>
        <v>0</v>
      </c>
      <c r="FD99" s="11">
        <f>IF(FD$2=$A99,0,IF(HLOOKUP(FD$2,Recipes!$H:$GI,'Production Calculator'!$A99+2,FALSE)=0,0,HLOOKUP(FD$2,Recipes!$H:$GI,'Production Calculator'!$A99+2,FALSE)*$AK99))+IF($AO99=FD$3,$AM99/VLOOKUP($AO99,Data!$A$50:$B$56,2,FALSE),0)</f>
        <v>0</v>
      </c>
      <c r="FE99" s="11">
        <f>IF(FE$2=$A99,0,IF(HLOOKUP(FE$2,Recipes!$H:$GI,'Production Calculator'!$A99+2,FALSE)=0,0,HLOOKUP(FE$2,Recipes!$H:$GI,'Production Calculator'!$A99+2,FALSE)*$AK99))+IF($AO99=FE$3,$AM99/VLOOKUP($AO99,Data!$A$50:$B$56,2,FALSE),0)</f>
        <v>0</v>
      </c>
      <c r="FF99" s="11">
        <f>IF(FF$2=$A99,0,IF(HLOOKUP(FF$2,Recipes!$H:$GI,'Production Calculator'!$A99+2,FALSE)=0,0,HLOOKUP(FF$2,Recipes!$H:$GI,'Production Calculator'!$A99+2,FALSE)*$AK99))+IF($AO99=FF$3,$AM99/VLOOKUP($AO99,Data!$A$50:$B$56,2,FALSE),0)</f>
        <v>0</v>
      </c>
      <c r="FG99" s="11">
        <f>IF(FG$2=$A99,0,IF(HLOOKUP(FG$2,Recipes!$H:$GI,'Production Calculator'!$A99+2,FALSE)=0,0,HLOOKUP(FG$2,Recipes!$H:$GI,'Production Calculator'!$A99+2,FALSE)*$AK99))+IF($AO99=FG$3,$AM99/VLOOKUP($AO99,Data!$A$50:$B$56,2,FALSE),0)</f>
        <v>0</v>
      </c>
      <c r="FH99" s="11">
        <f>IF(FH$2=$A99,0,IF(HLOOKUP(FH$2,Recipes!$H:$GI,'Production Calculator'!$A99+2,FALSE)=0,0,HLOOKUP(FH$2,Recipes!$H:$GI,'Production Calculator'!$A99+2,FALSE)*$AK99))+IF($AO99=FH$3,$AM99/VLOOKUP($AO99,Data!$A$50:$B$56,2,FALSE),0)</f>
        <v>0</v>
      </c>
      <c r="FI99" s="11">
        <f>IF(FI$2=$A99,0,IF(HLOOKUP(FI$2,Recipes!$H:$GI,'Production Calculator'!$A99+2,FALSE)=0,0,HLOOKUP(FI$2,Recipes!$H:$GI,'Production Calculator'!$A99+2,FALSE)*$AK99))+IF($AO99=FI$3,$AM99/VLOOKUP($AO99,Data!$A$50:$B$56,2,FALSE),0)</f>
        <v>0</v>
      </c>
      <c r="FJ99" s="11">
        <f>IF(FJ$2=$A99,0,IF(HLOOKUP(FJ$2,Recipes!$H:$GI,'Production Calculator'!$A99+2,FALSE)=0,0,HLOOKUP(FJ$2,Recipes!$H:$GI,'Production Calculator'!$A99+2,FALSE)*$AK99))+IF($AO99=FJ$3,$AM99/VLOOKUP($AO99,Data!$A$50:$B$56,2,FALSE),0)</f>
        <v>0</v>
      </c>
      <c r="FK99" s="11">
        <f>IF(FK$2=$A99,0,IF(HLOOKUP(FK$2,Recipes!$H:$GI,'Production Calculator'!$A99+2,FALSE)=0,0,HLOOKUP(FK$2,Recipes!$H:$GI,'Production Calculator'!$A99+2,FALSE)*$AK99))+IF($AO99=FK$3,$AM99/VLOOKUP($AO99,Data!$A$50:$B$56,2,FALSE),0)</f>
        <v>0</v>
      </c>
      <c r="FL99" s="11">
        <f>IF(FL$2=$A99,0,IF(HLOOKUP(FL$2,Recipes!$H:$GI,'Production Calculator'!$A99+2,FALSE)=0,0,HLOOKUP(FL$2,Recipes!$H:$GI,'Production Calculator'!$A99+2,FALSE)*$AK99))+IF($AO99=FL$3,$AM99/VLOOKUP($AO99,Data!$A$50:$B$56,2,FALSE),0)</f>
        <v>0</v>
      </c>
      <c r="FM99" s="11">
        <f>IF(FM$2=$A99,0,IF(HLOOKUP(FM$2,Recipes!$H:$GI,'Production Calculator'!$A99+2,FALSE)=0,0,HLOOKUP(FM$2,Recipes!$H:$GI,'Production Calculator'!$A99+2,FALSE)*$AK99))+IF($AO99=FM$3,$AM99/VLOOKUP($AO99,Data!$A$50:$B$56,2,FALSE),0)</f>
        <v>0</v>
      </c>
      <c r="FN99" s="11">
        <f>IF(FN$2=$A99,0,IF(HLOOKUP(FN$2,Recipes!$H:$GI,'Production Calculator'!$A99+2,FALSE)=0,0,HLOOKUP(FN$2,Recipes!$H:$GI,'Production Calculator'!$A99+2,FALSE)*$AK99))+IF($AO99=FN$3,$AM99/VLOOKUP($AO99,Data!$A$50:$B$56,2,FALSE),0)</f>
        <v>0</v>
      </c>
      <c r="FO99" s="11">
        <f>IF(FO$2=$A99,0,IF(HLOOKUP(FO$2,Recipes!$H:$GI,'Production Calculator'!$A99+2,FALSE)=0,0,HLOOKUP(FO$2,Recipes!$H:$GI,'Production Calculator'!$A99+2,FALSE)*$AK99))+IF($AO99=FO$3,$AM99/VLOOKUP($AO99,Data!$A$50:$B$56,2,FALSE),0)</f>
        <v>0</v>
      </c>
      <c r="FP99" s="11">
        <f>IF(FP$2=$A99,0,IF(HLOOKUP(FP$2,Recipes!$H:$GI,'Production Calculator'!$A99+2,FALSE)=0,0,HLOOKUP(FP$2,Recipes!$H:$GI,'Production Calculator'!$A99+2,FALSE)*$AK99))+IF($AO99=FP$3,$AM99/VLOOKUP($AO99,Data!$A$50:$B$56,2,FALSE),0)</f>
        <v>0</v>
      </c>
      <c r="FQ99" s="11">
        <f>IF(FQ$2=$A99,0,IF(HLOOKUP(FQ$2,Recipes!$H:$GI,'Production Calculator'!$A99+2,FALSE)=0,0,HLOOKUP(FQ$2,Recipes!$H:$GI,'Production Calculator'!$A99+2,FALSE)*$AK99))+IF($AO99=FQ$3,$AM99/VLOOKUP($AO99,Data!$A$50:$B$56,2,FALSE),0)</f>
        <v>0</v>
      </c>
      <c r="FR99" s="11">
        <f>IF(FR$2=$A99,0,IF(HLOOKUP(FR$2,Recipes!$H:$GI,'Production Calculator'!$A99+2,FALSE)=0,0,HLOOKUP(FR$2,Recipes!$H:$GI,'Production Calculator'!$A99+2,FALSE)*$AK99))+IF($AO99=FR$3,$AM99/VLOOKUP($AO99,Data!$A$50:$B$56,2,FALSE),0)</f>
        <v>0</v>
      </c>
      <c r="FS99" s="11">
        <f>IF(FS$2=$A99,0,IF(HLOOKUP(FS$2,Recipes!$H:$GI,'Production Calculator'!$A99+2,FALSE)=0,0,HLOOKUP(FS$2,Recipes!$H:$GI,'Production Calculator'!$A99+2,FALSE)*$AK99))+IF($AO99=FS$3,$AM99/VLOOKUP($AO99,Data!$A$50:$B$56,2,FALSE),0)</f>
        <v>0</v>
      </c>
      <c r="FT99" s="11">
        <f>IF(FT$2=$A99,0,IF(HLOOKUP(FT$2,Recipes!$H:$GI,'Production Calculator'!$A99+2,FALSE)=0,0,HLOOKUP(FT$2,Recipes!$H:$GI,'Production Calculator'!$A99+2,FALSE)*$AK99))+IF($AO99=FT$3,$AM99/VLOOKUP($AO99,Data!$A$50:$B$56,2,FALSE),0)</f>
        <v>0</v>
      </c>
      <c r="FU99" s="11">
        <f>IF(FU$2=$A99,0,IF(HLOOKUP(FU$2,Recipes!$H:$GI,'Production Calculator'!$A99+2,FALSE)=0,0,HLOOKUP(FU$2,Recipes!$H:$GI,'Production Calculator'!$A99+2,FALSE)*$AK99))+IF($AO99=FU$3,$AM99/VLOOKUP($AO99,Data!$A$50:$B$56,2,FALSE),0)</f>
        <v>0</v>
      </c>
      <c r="FV99" s="11">
        <f>IF(FV$2=$A99,0,IF(HLOOKUP(FV$2,Recipes!$H:$GI,'Production Calculator'!$A99+2,FALSE)=0,0,HLOOKUP(FV$2,Recipes!$H:$GI,'Production Calculator'!$A99+2,FALSE)*$AK99))+IF($AO99=FV$3,$AM99/VLOOKUP($AO99,Data!$A$50:$B$56,2,FALSE),0)</f>
        <v>0</v>
      </c>
      <c r="FW99" s="11">
        <f>IF(FW$2=$A99,0,IF(HLOOKUP(FW$2,Recipes!$H:$GI,'Production Calculator'!$A99+2,FALSE)=0,0,HLOOKUP(FW$2,Recipes!$H:$GI,'Production Calculator'!$A99+2,FALSE)*$AK99))+IF($AO99=FW$3,$AM99/VLOOKUP($AO99,Data!$A$50:$B$56,2,FALSE),0)</f>
        <v>0</v>
      </c>
      <c r="FX99" s="11">
        <f>IF(FX$2=$A99,0,IF(HLOOKUP(FX$2,Recipes!$H:$GI,'Production Calculator'!$A99+2,FALSE)=0,0,HLOOKUP(FX$2,Recipes!$H:$GI,'Production Calculator'!$A99+2,FALSE)*$AK99))+IF($AO99=FX$3,$AM99/VLOOKUP($AO99,Data!$A$50:$B$56,2,FALSE),0)</f>
        <v>0</v>
      </c>
      <c r="FY99" s="11">
        <f>IF(FY$2=$A99,0,IF(HLOOKUP(FY$2,Recipes!$H:$GI,'Production Calculator'!$A99+2,FALSE)=0,0,HLOOKUP(FY$2,Recipes!$H:$GI,'Production Calculator'!$A99+2,FALSE)*$AK99))+IF($AO99=FY$3,$AM99/VLOOKUP($AO99,Data!$A$50:$B$56,2,FALSE),0)</f>
        <v>0</v>
      </c>
      <c r="FZ99" s="11">
        <f>IF(FZ$2=$A99,0,IF(HLOOKUP(FZ$2,Recipes!$H:$GI,'Production Calculator'!$A99+2,FALSE)=0,0,HLOOKUP(FZ$2,Recipes!$H:$GI,'Production Calculator'!$A99+2,FALSE)*$AK99))+IF($AO99=FZ$3,$AM99/VLOOKUP($AO99,Data!$A$50:$B$56,2,FALSE),0)</f>
        <v>0</v>
      </c>
      <c r="GA99" s="11">
        <f>IF(GA$2=$A99,0,IF(HLOOKUP(GA$2,Recipes!$H:$GI,'Production Calculator'!$A99+2,FALSE)=0,0,HLOOKUP(GA$2,Recipes!$H:$GI,'Production Calculator'!$A99+2,FALSE)*$AK99))+IF($AO99=GA$3,$AM99/VLOOKUP($AO99,Data!$A$50:$B$56,2,FALSE),0)</f>
        <v>0</v>
      </c>
      <c r="GB99" s="11">
        <f>IF(GB$2=$A99,0,IF(HLOOKUP(GB$2,Recipes!$H:$GI,'Production Calculator'!$A99+2,FALSE)=0,0,HLOOKUP(GB$2,Recipes!$H:$GI,'Production Calculator'!$A99+2,FALSE)*$AK99))+IF($AO99=GB$3,$AM99/VLOOKUP($AO99,Data!$A$50:$B$56,2,FALSE),0)</f>
        <v>0</v>
      </c>
      <c r="GC99" s="11">
        <f>IF(GC$2=$A99,0,IF(HLOOKUP(GC$2,Recipes!$H:$GI,'Production Calculator'!$A99+2,FALSE)=0,0,HLOOKUP(GC$2,Recipes!$H:$GI,'Production Calculator'!$A99+2,FALSE)*$AK99))+IF($AO99=GC$3,$AM99/VLOOKUP($AO99,Data!$A$50:$B$56,2,FALSE),0)</f>
        <v>0</v>
      </c>
      <c r="GD99" s="11">
        <f>IF(GD$2=$A99,0,IF(HLOOKUP(GD$2,Recipes!$H:$GI,'Production Calculator'!$A99+2,FALSE)=0,0,HLOOKUP(GD$2,Recipes!$H:$GI,'Production Calculator'!$A99+2,FALSE)*$AK99))+IF($AO99=GD$3,$AM99/VLOOKUP($AO99,Data!$A$50:$B$56,2,FALSE),0)</f>
        <v>0</v>
      </c>
      <c r="GE99" s="11">
        <f>IF(GE$2=$A99,0,IF(HLOOKUP(GE$2,Recipes!$H:$GI,'Production Calculator'!$A99+2,FALSE)=0,0,HLOOKUP(GE$2,Recipes!$H:$GI,'Production Calculator'!$A99+2,FALSE)*$AK99))+IF($AO99=GE$3,$AM99/VLOOKUP($AO99,Data!$A$50:$B$56,2,FALSE),0)</f>
        <v>0</v>
      </c>
      <c r="GF99" s="11">
        <f>IF(GF$2=$A99,0,IF(HLOOKUP(GF$2,Recipes!$H:$GI,'Production Calculator'!$A99+2,FALSE)=0,0,HLOOKUP(GF$2,Recipes!$H:$GI,'Production Calculator'!$A99+2,FALSE)*$AK99))+IF($AO99=GF$3,$AM99/VLOOKUP($AO99,Data!$A$50:$B$56,2,FALSE),0)</f>
        <v>0</v>
      </c>
      <c r="GG99" s="11">
        <f>IF(GG$2=$A99,0,IF(HLOOKUP(GG$2,Recipes!$H:$GI,'Production Calculator'!$A99+2,FALSE)=0,0,HLOOKUP(GG$2,Recipes!$H:$GI,'Production Calculator'!$A99+2,FALSE)*$AK99))+IF($AO99=GG$3,$AM99/VLOOKUP($AO99,Data!$A$50:$B$56,2,FALSE),0)</f>
        <v>0</v>
      </c>
      <c r="GH99" s="11">
        <f>IF(GH$2=$A99,0,IF(HLOOKUP(GH$2,Recipes!$H:$GI,'Production Calculator'!$A99+2,FALSE)=0,0,HLOOKUP(GH$2,Recipes!$H:$GI,'Production Calculator'!$A99+2,FALSE)*$AK99))+IF($AO99=GH$3,$AM99/VLOOKUP($AO99,Data!$A$50:$B$56,2,FALSE),0)</f>
        <v>0</v>
      </c>
      <c r="GI99" s="11">
        <f>IF(GI$2=$A99,0,IF(HLOOKUP(GI$2,Recipes!$H:$GI,'Production Calculator'!$A99+2,FALSE)=0,0,HLOOKUP(GI$2,Recipes!$H:$GI,'Production Calculator'!$A99+2,FALSE)*$AK99))+IF($AO99=GI$3,$AM99/VLOOKUP($AO99,Data!$A$50:$B$56,2,FALSE),0)</f>
        <v>0</v>
      </c>
      <c r="GJ99" s="11">
        <f>IF(GJ$2=$A99,0,IF(HLOOKUP(GJ$2,Recipes!$H:$GI,'Production Calculator'!$A99+2,FALSE)=0,0,HLOOKUP(GJ$2,Recipes!$H:$GI,'Production Calculator'!$A99+2,FALSE)*$AK99))+IF($AO99=GJ$3,$AM99/VLOOKUP($AO99,Data!$A$50:$B$56,2,FALSE),0)</f>
        <v>0</v>
      </c>
      <c r="GK99" s="11">
        <f>IF(GK$2=$A99,0,IF(HLOOKUP(GK$2,Recipes!$H:$GI,'Production Calculator'!$A99+2,FALSE)=0,0,HLOOKUP(GK$2,Recipes!$H:$GI,'Production Calculator'!$A99+2,FALSE)*$AK99))+IF($AO99=GK$3,$AM99/VLOOKUP($AO99,Data!$A$50:$B$56,2,FALSE),0)</f>
        <v>0</v>
      </c>
      <c r="GL99" s="11">
        <f>IF(GL$2=$A99,0,IF(HLOOKUP(GL$2,Recipes!$H:$GI,'Production Calculator'!$A99+2,FALSE)=0,0,HLOOKUP(GL$2,Recipes!$H:$GI,'Production Calculator'!$A99+2,FALSE)*$AK99))+IF($AO99=GL$3,$AM99/VLOOKUP($AO99,Data!$A$50:$B$56,2,FALSE),0)</f>
        <v>0</v>
      </c>
      <c r="GM99" s="11">
        <f>IF(GM$2=$A99,0,IF(HLOOKUP(GM$2,Recipes!$H:$GI,'Production Calculator'!$A99+2,FALSE)=0,0,HLOOKUP(GM$2,Recipes!$H:$GI,'Production Calculator'!$A99+2,FALSE)*$AK99))+IF($AO99=GM$3,$AM99/VLOOKUP($AO99,Data!$A$50:$B$56,2,FALSE),0)</f>
        <v>0</v>
      </c>
      <c r="GN99" s="11">
        <f>IF(GN$2=$A99,0,IF(HLOOKUP(GN$2,Recipes!$H:$GI,'Production Calculator'!$A99+2,FALSE)=0,0,HLOOKUP(GN$2,Recipes!$H:$GI,'Production Calculator'!$A99+2,FALSE)*$AK99))+IF($AO99=GN$3,$AM99/VLOOKUP($AO99,Data!$A$50:$B$56,2,FALSE),0)</f>
        <v>0</v>
      </c>
      <c r="GO99" s="11">
        <f>IF(GO$2=$A99,0,IF(HLOOKUP(GO$2,Recipes!$H:$GI,'Production Calculator'!$A99+2,FALSE)=0,0,HLOOKUP(GO$2,Recipes!$H:$GI,'Production Calculator'!$A99+2,FALSE)*$AK99))+IF($AO99=GO$3,$AM99/VLOOKUP($AO99,Data!$A$50:$B$56,2,FALSE),0)</f>
        <v>0</v>
      </c>
      <c r="GP99" s="11">
        <f>IF(GP$2=$A99,0,IF(HLOOKUP(GP$2,Recipes!$H:$GI,'Production Calculator'!$A99+2,FALSE)=0,0,HLOOKUP(GP$2,Recipes!$H:$GI,'Production Calculator'!$A99+2,FALSE)*$AK99))+IF($AO99=GP$3,$AM99/VLOOKUP($AO99,Data!$A$50:$B$56,2,FALSE),0)</f>
        <v>0</v>
      </c>
      <c r="GQ99" s="11">
        <f>IF(GQ$2=$A99,0,IF(HLOOKUP(GQ$2,Recipes!$H:$GI,'Production Calculator'!$A99+2,FALSE)=0,0,HLOOKUP(GQ$2,Recipes!$H:$GI,'Production Calculator'!$A99+2,FALSE)*$AK99))+IF($AO99=GQ$3,$AM99/VLOOKUP($AO99,Data!$A$50:$B$56,2,FALSE),0)</f>
        <v>0</v>
      </c>
      <c r="GR99" s="11">
        <f>IF(GR$2=$A99,0,IF(HLOOKUP(GR$2,Recipes!$H:$GI,'Production Calculator'!$A99+2,FALSE)=0,0,HLOOKUP(GR$2,Recipes!$H:$GI,'Production Calculator'!$A99+2,FALSE)*$AK99))+IF($AO99=GR$3,$AM99/VLOOKUP($AO99,Data!$A$50:$B$56,2,FALSE),0)</f>
        <v>0</v>
      </c>
      <c r="GS99" s="11">
        <f>IF(GS$2=$A99,0,IF(HLOOKUP(GS$2,Recipes!$H:$GI,'Production Calculator'!$A99+2,FALSE)=0,0,HLOOKUP(GS$2,Recipes!$H:$GI,'Production Calculator'!$A99+2,FALSE)*$AK99))+IF($AO99=GS$3,$AM99/VLOOKUP($AO99,Data!$A$50:$B$56,2,FALSE),0)</f>
        <v>0</v>
      </c>
      <c r="GT99" s="11">
        <f>IF(GT$2=$A99,0,IF(HLOOKUP(GT$2,Recipes!$H:$GI,'Production Calculator'!$A99+2,FALSE)=0,0,HLOOKUP(GT$2,Recipes!$H:$GI,'Production Calculator'!$A99+2,FALSE)*$AK99))+IF($AO99=GT$3,$AM99/VLOOKUP($AO99,Data!$A$50:$B$56,2,FALSE),0)</f>
        <v>0</v>
      </c>
      <c r="GU99" s="11">
        <f>IF(GU$2=$A99,0,IF(HLOOKUP(GU$2,Recipes!$H:$GI,'Production Calculator'!$A99+2,FALSE)=0,0,HLOOKUP(GU$2,Recipes!$H:$GI,'Production Calculator'!$A99+2,FALSE)*$AK99))+IF($AO99=GU$3,$AM99/VLOOKUP($AO99,Data!$A$50:$B$56,2,FALSE),0)</f>
        <v>0</v>
      </c>
      <c r="GV99" s="11">
        <f>IF(GV$2=$A99,0,IF(HLOOKUP(GV$2,Recipes!$H:$GI,'Production Calculator'!$A99+2,FALSE)=0,0,HLOOKUP(GV$2,Recipes!$H:$GI,'Production Calculator'!$A99+2,FALSE)*$AK99))+IF($AO99=GV$3,$AM99/VLOOKUP($AO99,Data!$A$50:$B$56,2,FALSE),0)</f>
        <v>0</v>
      </c>
      <c r="GW99" s="11">
        <f>IF(GW$2=$A99,0,IF(HLOOKUP(GW$2,Recipes!$H:$GI,'Production Calculator'!$A99+2,FALSE)=0,0,HLOOKUP(GW$2,Recipes!$H:$GI,'Production Calculator'!$A99+2,FALSE)*$AK99))+IF($AO99=GW$3,$AM99/VLOOKUP($AO99,Data!$A$50:$B$56,2,FALSE),0)</f>
        <v>0</v>
      </c>
      <c r="GX99" s="11">
        <f>IF(GX$2=$A99,0,IF(HLOOKUP(GX$2,Recipes!$H:$GI,'Production Calculator'!$A99+2,FALSE)=0,0,HLOOKUP(GX$2,Recipes!$H:$GI,'Production Calculator'!$A99+2,FALSE)*$AK99))+IF($AO99=GX$3,$AM99/VLOOKUP($AO99,Data!$A$50:$B$56,2,FALSE),0)</f>
        <v>0</v>
      </c>
      <c r="GY99" s="11">
        <f>IF(GY$2=$A99,0,IF(HLOOKUP(GY$2,Recipes!$H:$GI,'Production Calculator'!$A99+2,FALSE)=0,0,HLOOKUP(GY$2,Recipes!$H:$GI,'Production Calculator'!$A99+2,FALSE)*$AK99))+IF($AO99=GY$3,$AM99/VLOOKUP($AO99,Data!$A$50:$B$56,2,FALSE),0)</f>
        <v>0</v>
      </c>
      <c r="GZ99" s="11">
        <f>IF(GZ$2=$A99,0,IF(HLOOKUP(GZ$2,Recipes!$H:$GI,'Production Calculator'!$A99+2,FALSE)=0,0,HLOOKUP(GZ$2,Recipes!$H:$GI,'Production Calculator'!$A99+2,FALSE)*$AK99))+IF($AO99=GZ$3,$AM99/VLOOKUP($AO99,Data!$A$50:$B$56,2,FALSE),0)</f>
        <v>0</v>
      </c>
      <c r="HA99" s="11">
        <f>IF(HA$2=$A99,0,IF(HLOOKUP(HA$2,Recipes!$H:$GI,'Production Calculator'!$A99+2,FALSE)=0,0,HLOOKUP(HA$2,Recipes!$H:$GI,'Production Calculator'!$A99+2,FALSE)*$AK99))+IF($AO99=HA$3,$AM99/VLOOKUP($AO99,Data!$A$50:$B$56,2,FALSE),0)</f>
        <v>0</v>
      </c>
      <c r="HB99" s="11">
        <f>IF(HB$2=$A99,0,IF(HLOOKUP(HB$2,Recipes!$H:$GI,'Production Calculator'!$A99+2,FALSE)=0,0,HLOOKUP(HB$2,Recipes!$H:$GI,'Production Calculator'!$A99+2,FALSE)*$AK99))+IF($AO99=HB$3,$AM99/VLOOKUP($AO99,Data!$A$50:$B$56,2,FALSE),0)</f>
        <v>0</v>
      </c>
      <c r="HC99" s="11">
        <f>IF(HC$2=$A99,0,IF(HLOOKUP(HC$2,Recipes!$H:$GI,'Production Calculator'!$A99+2,FALSE)=0,0,HLOOKUP(HC$2,Recipes!$H:$GI,'Production Calculator'!$A99+2,FALSE)*$AK99))+IF($AO99=HC$3,$AM99/VLOOKUP($AO99,Data!$A$50:$B$56,2,FALSE),0)</f>
        <v>0</v>
      </c>
      <c r="HD99" s="11">
        <f>IF(HD$2=$A99,0,IF(HLOOKUP(HD$2,Recipes!$H:$GI,'Production Calculator'!$A99+2,FALSE)=0,0,HLOOKUP(HD$2,Recipes!$H:$GI,'Production Calculator'!$A99+2,FALSE)*$AK99))+IF($AO99=HD$3,$AM99/VLOOKUP($AO99,Data!$A$50:$B$56,2,FALSE),0)</f>
        <v>0</v>
      </c>
      <c r="HE99" s="11">
        <f>IF(HE$2=$A99,0,IF(HLOOKUP(HE$2,Recipes!$H:$GI,'Production Calculator'!$A99+2,FALSE)=0,0,HLOOKUP(HE$2,Recipes!$H:$GI,'Production Calculator'!$A99+2,FALSE)*$AK99))+IF($AO99=HE$3,$AM99/VLOOKUP($AO99,Data!$A$50:$B$56,2,FALSE),0)</f>
        <v>0</v>
      </c>
      <c r="HF99" s="11">
        <f>IF(HF$2=$A99,0,IF(HLOOKUP(HF$2,Recipes!$H:$GI,'Production Calculator'!$A99+2,FALSE)=0,0,HLOOKUP(HF$2,Recipes!$H:$GI,'Production Calculator'!$A99+2,FALSE)*$AK99))+IF($AO99=HF$3,$AM99/VLOOKUP($AO99,Data!$A$50:$B$56,2,FALSE),0)</f>
        <v>0</v>
      </c>
      <c r="HG99" s="11">
        <f>IF(HG$2=$A99,0,IF(HLOOKUP(HG$2,Recipes!$H:$GI,'Production Calculator'!$A99+2,FALSE)=0,0,HLOOKUP(HG$2,Recipes!$H:$GI,'Production Calculator'!$A99+2,FALSE)*$AK99))+IF($AO99=HG$3,$AM99/VLOOKUP($AO99,Data!$A$50:$B$56,2,FALSE),0)</f>
        <v>0</v>
      </c>
      <c r="HH99" s="11">
        <f>IF(HH$2=$A99,0,IF(HLOOKUP(HH$2,Recipes!$H:$GI,'Production Calculator'!$A99+2,FALSE)=0,0,HLOOKUP(HH$2,Recipes!$H:$GI,'Production Calculator'!$A99+2,FALSE)*$AK99))+IF($AO99=HH$3,$AM99/VLOOKUP($AO99,Data!$A$50:$B$56,2,FALSE),0)</f>
        <v>0</v>
      </c>
      <c r="HI99" s="11">
        <f>IF(HI$2=$A99,0,IF(HLOOKUP(HI$2,Recipes!$H:$GI,'Production Calculator'!$A99+2,FALSE)=0,0,HLOOKUP(HI$2,Recipes!$H:$GI,'Production Calculator'!$A99+2,FALSE)*$AK99))+IF($AO99=HI$3,$AM99/VLOOKUP($AO99,Data!$A$50:$B$56,2,FALSE),0)</f>
        <v>0</v>
      </c>
      <c r="HJ99" s="11">
        <f>IF(HJ$2=$A99,0,IF(HLOOKUP(HJ$2,Recipes!$H:$GI,'Production Calculator'!$A99+2,FALSE)=0,0,HLOOKUP(HJ$2,Recipes!$H:$GI,'Production Calculator'!$A99+2,FALSE)*$AK99))+IF($AO99=HJ$3,$AM99/VLOOKUP($AO99,Data!$A$50:$B$56,2,FALSE),0)</f>
        <v>0</v>
      </c>
      <c r="HK99" s="11">
        <f>IF(HK$2=$A99,0,IF(HLOOKUP(HK$2,Recipes!$H:$GI,'Production Calculator'!$A99+2,FALSE)=0,0,HLOOKUP(HK$2,Recipes!$H:$GI,'Production Calculator'!$A99+2,FALSE)*$AK99))+IF($AO99=HK$3,$AM99/VLOOKUP($AO99,Data!$A$50:$B$56,2,FALSE),0)</f>
        <v>0</v>
      </c>
      <c r="HL99" s="11">
        <f>IF(HL$2=$A99,0,IF(HLOOKUP(HL$2,Recipes!$H:$GI,'Production Calculator'!$A99+2,FALSE)=0,0,HLOOKUP(HL$2,Recipes!$H:$GI,'Production Calculator'!$A99+2,FALSE)*$AK99))+IF($AO99=HL$3,$AM99/VLOOKUP($AO99,Data!$A$50:$B$56,2,FALSE),0)</f>
        <v>0</v>
      </c>
      <c r="HM99" s="11">
        <f>IF(HM$2=$A99,0,IF(HLOOKUP(HM$2,Recipes!$H:$GI,'Production Calculator'!$A99+2,FALSE)=0,0,HLOOKUP(HM$2,Recipes!$H:$GI,'Production Calculator'!$A99+2,FALSE)*$AK99))+IF($AO99=HM$3,$AM99/VLOOKUP($AO99,Data!$A$50:$B$56,2,FALSE),0)</f>
        <v>0</v>
      </c>
      <c r="HN99" s="11">
        <f>IF(HN$2=$A99,0,IF(HLOOKUP(HN$2,Recipes!$H:$GI,'Production Calculator'!$A99+2,FALSE)=0,0,HLOOKUP(HN$2,Recipes!$H:$GI,'Production Calculator'!$A99+2,FALSE)*$AK99))+IF($AO99=HN$3,$AM99/VLOOKUP($AO99,Data!$A$50:$B$56,2,FALSE),0)</f>
        <v>0</v>
      </c>
      <c r="HO99" s="11">
        <f>IF(HO$2=$A99,0,IF(HLOOKUP(HO$2,Recipes!$H:$GI,'Production Calculator'!$A99+2,FALSE)=0,0,HLOOKUP(HO$2,Recipes!$H:$GI,'Production Calculator'!$A99+2,FALSE)*$AK99))+IF($AO99=HO$3,$AM99/VLOOKUP($AO99,Data!$A$50:$B$56,2,FALSE),0)</f>
        <v>0</v>
      </c>
      <c r="HP99" s="11">
        <f>IF(HP$2=$A99,0,IF(HLOOKUP(HP$2,Recipes!$H:$GI,'Production Calculator'!$A99+2,FALSE)=0,0,HLOOKUP(HP$2,Recipes!$H:$GI,'Production Calculator'!$A99+2,FALSE)*$AK99))+IF($AO99=HP$3,$AM99/VLOOKUP($AO99,Data!$A$50:$B$56,2,FALSE),0)</f>
        <v>0</v>
      </c>
      <c r="HQ99" s="11">
        <f>IF(HQ$2=$A99,0,IF(HLOOKUP(HQ$2,Recipes!$H:$GI,'Production Calculator'!$A99+2,FALSE)=0,0,HLOOKUP(HQ$2,Recipes!$H:$GI,'Production Calculator'!$A99+2,FALSE)*$AK99))+IF($AO99=HQ$3,$AM99/VLOOKUP($AO99,Data!$A$50:$B$56,2,FALSE),0)</f>
        <v>0</v>
      </c>
      <c r="HR99" s="11">
        <f>IF(HR$2=$A99,0,IF(HLOOKUP(HR$2,Recipes!$H:$GI,'Production Calculator'!$A99+2,FALSE)=0,0,HLOOKUP(HR$2,Recipes!$H:$GI,'Production Calculator'!$A99+2,FALSE)*$AK99))+IF($AO99=HR$3,$AM99/VLOOKUP($AO99,Data!$A$50:$B$56,2,FALSE),0)</f>
        <v>0</v>
      </c>
      <c r="HS99" s="121"/>
    </row>
    <row r="100" spans="1:227" x14ac:dyDescent="0.45">
      <c r="A100">
        <v>77</v>
      </c>
      <c r="B100" s="107" t="str">
        <f>VLOOKUP(A100,Recipes!A:B,2)</f>
        <v>Iron chest</v>
      </c>
      <c r="C100" s="128">
        <v>0</v>
      </c>
      <c r="D100" s="108">
        <f t="shared" si="191"/>
        <v>0</v>
      </c>
      <c r="E100" s="127" t="s">
        <v>1</v>
      </c>
      <c r="F100" s="109">
        <f>VLOOKUP(A100,Recipes!$A$3:$G$186,6,FALSE)</f>
        <v>1</v>
      </c>
      <c r="G100" s="109">
        <f>VLOOKUP(A100,Recipes!$A$3:$G$186,7,FALSE)</f>
        <v>0</v>
      </c>
      <c r="H100" s="110">
        <f t="shared" si="167"/>
        <v>0</v>
      </c>
      <c r="I100" s="109">
        <f>VLOOKUP(E100,Data!$A$2:$C$26,3, FALSE)</f>
        <v>4</v>
      </c>
      <c r="J100" s="108">
        <v>0</v>
      </c>
      <c r="K100" s="108">
        <v>0</v>
      </c>
      <c r="L100" s="108">
        <v>0</v>
      </c>
      <c r="M100" s="150">
        <v>0</v>
      </c>
      <c r="N100" s="150">
        <v>0</v>
      </c>
      <c r="O100" s="150">
        <v>0</v>
      </c>
      <c r="P100" s="151">
        <v>0</v>
      </c>
      <c r="Q100" s="151">
        <v>0</v>
      </c>
      <c r="R100" s="151">
        <v>0</v>
      </c>
      <c r="S100">
        <f t="shared" si="182"/>
        <v>0</v>
      </c>
      <c r="T100">
        <f t="shared" si="183"/>
        <v>0</v>
      </c>
      <c r="U100">
        <f t="shared" si="184"/>
        <v>0</v>
      </c>
      <c r="V100">
        <f t="shared" si="185"/>
        <v>0</v>
      </c>
      <c r="W100">
        <f t="shared" si="186"/>
        <v>0</v>
      </c>
      <c r="X100">
        <f t="shared" si="187"/>
        <v>0</v>
      </c>
      <c r="Y100">
        <f t="shared" si="188"/>
        <v>0</v>
      </c>
      <c r="Z100">
        <f t="shared" si="189"/>
        <v>0</v>
      </c>
      <c r="AA100">
        <f t="shared" si="190"/>
        <v>0</v>
      </c>
      <c r="AB100" s="111">
        <f>VLOOKUP($A100,Recipes!$A:$G,4)</f>
        <v>0.5</v>
      </c>
      <c r="AC100" s="111">
        <f>VLOOKUP($A100,Recipes!$A:$G,5)</f>
        <v>1</v>
      </c>
      <c r="AD100" s="111">
        <f t="shared" si="177"/>
        <v>2</v>
      </c>
      <c r="AE100" s="111">
        <f>VLOOKUP(E100,Data!$A$2:$F$26,5,FALSE)</f>
        <v>0</v>
      </c>
      <c r="AF100" s="111">
        <f>VLOOKUP(E100,Data!$A$2:$F$26,4,FALSE)</f>
        <v>210</v>
      </c>
      <c r="AG100" s="111">
        <f>VLOOKUP(E100,Data!$A$2:$B$26,2, FALSE)</f>
        <v>1.25</v>
      </c>
      <c r="AH100" s="111">
        <f>1+VLOOKUP($J$3,Data!$A$40:$D$48,2,FALSE)*$J100+VLOOKUP($K$3,Data!$A$40:$D$48,2,FALSE)*$K100+VLOOKUP($L$3,Data!$A$40:$D$48,2,FALSE)*$L100+VLOOKUP($M$3,Data!$A$40:$D$48,2,FALSE)*$M100+VLOOKUP($N$3,Data!$A$40:$D$48,2,FALSE)*$N100+VLOOKUP($O$3,Data!$A$40:$D$48,2,FALSE)*$O100+VLOOKUP($P$3,Data!$A$40:$D$48,2,FALSE)*$P100+VLOOKUP($Q$3,Data!$A$40:$D$48,2,FALSE)*$Q100+VLOOKUP($R$3,Data!$A$40:$D$48,2,FALSE)*$R100</f>
        <v>1</v>
      </c>
      <c r="AI100" s="111">
        <f>MAX(1+VLOOKUP($J$3,Data!$A$40:$D$48,3,FALSE)*$J100+VLOOKUP($K$3,Data!$A$40:$D$48,3,FALSE)*$K100+VLOOKUP($L$3,Data!$A$40:$D$48,3,FALSE)*$L100+VLOOKUP($M$3,Data!$A$40:$D$48,3,FALSE)*$M100+VLOOKUP($N$3,Data!$A$40:$D$48,3,FALSE)*$N100+VLOOKUP($O$3,Data!$A$40:$D$48,3,FALSE)*$O100+VLOOKUP($P$3,Data!$A$40:$D$48,3,FALSE)*$P100+VLOOKUP($Q$3,Data!$A$40:$D$48,3,FALSE)*$Q100+VLOOKUP($R$3,Data!$A$40:$D$48,3,FALSE)*$R100,0)</f>
        <v>1</v>
      </c>
      <c r="AJ100" s="111">
        <f>MAX(1-(VLOOKUP($J$3,Data!$A$40:$D$48,4,FALSE)*$J100+VLOOKUP($K$3,Data!$A$40:$D$48,4,FALSE)*$K100+VLOOKUP($L$3,Data!$A$40:$D$48,4,FALSE)*$L100+VLOOKUP($M$3,Data!$A$40:$D$48,4,FALSE)*$M100+VLOOKUP($N$3,Data!$A$40:$D$48,4,FALSE)*$N100+VLOOKUP($O$3,Data!$A$40:$D$48,4,FALSE)*$O100+VLOOKUP($P$3,Data!$A$40:$D$48,4,FALSE)*$P100+VLOOKUP($Q$3,Data!$A$40:$D$48,4,FALSE)*$Q100+VLOOKUP($R$3,Data!$A$40:$D$48,4,FALSE)*$R100),0.2)</f>
        <v>1</v>
      </c>
      <c r="AK100" s="112">
        <f t="shared" si="178"/>
        <v>0</v>
      </c>
      <c r="AL100" s="111">
        <f t="shared" si="179"/>
        <v>2.5</v>
      </c>
      <c r="AM100" s="111">
        <f t="shared" si="180"/>
        <v>0</v>
      </c>
      <c r="AN100" s="111">
        <f t="shared" si="181"/>
        <v>0</v>
      </c>
      <c r="AO100" s="131" t="s">
        <v>298</v>
      </c>
      <c r="AP100" s="11"/>
      <c r="AQ100" s="11">
        <f>IF(AQ$2=$A100,0,IF(HLOOKUP(AQ$2,Recipes!$H:$GI,'Production Calculator'!$A100+2,FALSE)=0,0,HLOOKUP(AQ$2,Recipes!$H:$GI,'Production Calculator'!$A100+2,FALSE)*$AK100))+IF($AO100=AQ$3,$AM100/VLOOKUP($AO100,Data!$A$50:$B$56,2,FALSE),0)</f>
        <v>0</v>
      </c>
      <c r="AR100" s="11">
        <f>IF(AR$2=$A100,0,IF(HLOOKUP(AR$2,Recipes!$H:$GI,'Production Calculator'!$A100+2,FALSE)=0,0,HLOOKUP(AR$2,Recipes!$H:$GI,'Production Calculator'!$A100+2,FALSE)*$AK100))+IF($AO100=AR$3,$AM100/VLOOKUP($AO100,Data!$A$50:$B$56,2,FALSE),0)</f>
        <v>0</v>
      </c>
      <c r="AS100" s="11">
        <f>IF(AS$2=$A100,0,IF(HLOOKUP(AS$2,Recipes!$H:$GI,'Production Calculator'!$A100+2,FALSE)=0,0,HLOOKUP(AS$2,Recipes!$H:$GI,'Production Calculator'!$A100+2,FALSE)*$AK100))+IF($AO100=AS$3,$AM100/VLOOKUP($AO100,Data!$A$50:$B$56,2,FALSE),0)</f>
        <v>0</v>
      </c>
      <c r="AT100" s="11">
        <f>IF(AT$2=$A100,0,IF(HLOOKUP(AT$2,Recipes!$H:$GI,'Production Calculator'!$A100+2,FALSE)=0,0,HLOOKUP(AT$2,Recipes!$H:$GI,'Production Calculator'!$A100+2,FALSE)*$AK100))+IF($AO100=AT$3,$AM100/VLOOKUP($AO100,Data!$A$50:$B$56,2,FALSE),0)</f>
        <v>0</v>
      </c>
      <c r="AU100" s="11">
        <f>IF(AU$2=$A100,0,IF(HLOOKUP(AU$2,Recipes!$H:$GI,'Production Calculator'!$A100+2,FALSE)=0,0,HLOOKUP(AU$2,Recipes!$H:$GI,'Production Calculator'!$A100+2,FALSE)*$AK100))+IF($AO100=AU$3,$AM100/VLOOKUP($AO100,Data!$A$50:$B$56,2,FALSE),0)</f>
        <v>0</v>
      </c>
      <c r="AV100" s="11">
        <f>IF(AV$2=$A100,0,IF(HLOOKUP(AV$2,Recipes!$H:$GI,'Production Calculator'!$A100+2,FALSE)=0,0,HLOOKUP(AV$2,Recipes!$H:$GI,'Production Calculator'!$A100+2,FALSE)*$AK100))+IF($AO100=AV$3,$AM100/VLOOKUP($AO100,Data!$A$50:$B$56,2,FALSE),0)</f>
        <v>0</v>
      </c>
      <c r="AW100" s="11">
        <f>IF(AW$2=$A100,0,IF(HLOOKUP(AW$2,Recipes!$H:$GI,'Production Calculator'!$A100+2,FALSE)=0,0,HLOOKUP(AW$2,Recipes!$H:$GI,'Production Calculator'!$A100+2,FALSE)*$AK100))+IF($AO100=AW$3,$AM100/VLOOKUP($AO100,Data!$A$50:$B$56,2,FALSE),0)</f>
        <v>0</v>
      </c>
      <c r="AX100" s="11">
        <f>IF(AX$2=$A100,0,IF(HLOOKUP(AX$2,Recipes!$H:$GI,'Production Calculator'!$A100+2,FALSE)=0,0,HLOOKUP(AX$2,Recipes!$H:$GI,'Production Calculator'!$A100+2,FALSE)*$AK100))+IF($AO100=AX$3,$AM100/VLOOKUP($AO100,Data!$A$50:$B$56,2,FALSE),0)</f>
        <v>0</v>
      </c>
      <c r="AY100" s="11">
        <f>IF(AY$2=$A100,0,IF(HLOOKUP(AY$2,Recipes!$H:$GI,'Production Calculator'!$A100+2,FALSE)=0,0,HLOOKUP(AY$2,Recipes!$H:$GI,'Production Calculator'!$A100+2,FALSE)*$AK100))+IF($AO100=AY$3,$AM100/VLOOKUP($AO100,Data!$A$50:$B$56,2,FALSE),0)</f>
        <v>0</v>
      </c>
      <c r="AZ100" s="11">
        <f>IF(AZ$2=$A100,0,IF(HLOOKUP(AZ$2,Recipes!$H:$GI,'Production Calculator'!$A100+2,FALSE)=0,0,HLOOKUP(AZ$2,Recipes!$H:$GI,'Production Calculator'!$A100+2,FALSE)*$AK100))+IF($AO100=AZ$3,$AM100/VLOOKUP($AO100,Data!$A$50:$B$56,2,FALSE),0)</f>
        <v>0</v>
      </c>
      <c r="BA100" s="11">
        <f>IF(BA$2=$A100,0,IF(HLOOKUP(BA$2,Recipes!$H:$GI,'Production Calculator'!$A100+2,FALSE)=0,0,HLOOKUP(BA$2,Recipes!$H:$GI,'Production Calculator'!$A100+2,FALSE)*$AK100))+IF($AO100=BA$3,$AM100/VLOOKUP($AO100,Data!$A$50:$B$56,2,FALSE),0)</f>
        <v>0</v>
      </c>
      <c r="BB100" s="11">
        <f>IF(BB$2=$A100,0,IF(HLOOKUP(BB$2,Recipes!$H:$GI,'Production Calculator'!$A100+2,FALSE)=0,0,HLOOKUP(BB$2,Recipes!$H:$GI,'Production Calculator'!$A100+2,FALSE)*$AK100))+IF($AO100=BB$3,$AM100/VLOOKUP($AO100,Data!$A$50:$B$56,2,FALSE),0)</f>
        <v>0</v>
      </c>
      <c r="BC100" s="11">
        <f>IF(BC$2=$A100,0,IF(HLOOKUP(BC$2,Recipes!$H:$GI,'Production Calculator'!$A100+2,FALSE)=0,0,HLOOKUP(BC$2,Recipes!$H:$GI,'Production Calculator'!$A100+2,FALSE)*$AK100))+IF($AO100=BC$3,$AM100/VLOOKUP($AO100,Data!$A$50:$B$56,2,FALSE),0)</f>
        <v>0</v>
      </c>
      <c r="BD100" s="11">
        <f>IF(BD$2=$A100,0,IF(HLOOKUP(BD$2,Recipes!$H:$GI,'Production Calculator'!$A100+2,FALSE)=0,0,HLOOKUP(BD$2,Recipes!$H:$GI,'Production Calculator'!$A100+2,FALSE)*$AK100))+IF($AO100=BD$3,$AM100/VLOOKUP($AO100,Data!$A$50:$B$56,2,FALSE),0)</f>
        <v>0</v>
      </c>
      <c r="BE100" s="11">
        <f>IF(BE$2=$A100,0,IF(HLOOKUP(BE$2,Recipes!$H:$GI,'Production Calculator'!$A100+2,FALSE)=0,0,HLOOKUP(BE$2,Recipes!$H:$GI,'Production Calculator'!$A100+2,FALSE)*$AK100))+IF($AO100=BE$3,$AM100/VLOOKUP($AO100,Data!$A$50:$B$56,2,FALSE),0)</f>
        <v>0</v>
      </c>
      <c r="BF100" s="11">
        <f>IF(BF$2=$A100,0,IF(HLOOKUP(BF$2,Recipes!$H:$GI,'Production Calculator'!$A100+2,FALSE)=0,0,HLOOKUP(BF$2,Recipes!$H:$GI,'Production Calculator'!$A100+2,FALSE)*$AK100))+IF($AO100=BF$3,$AM100/VLOOKUP($AO100,Data!$A$50:$B$56,2,FALSE),0)</f>
        <v>0</v>
      </c>
      <c r="BG100" s="11">
        <f>IF(BG$2=$A100,0,IF(HLOOKUP(BG$2,Recipes!$H:$GI,'Production Calculator'!$A100+2,FALSE)=0,0,HLOOKUP(BG$2,Recipes!$H:$GI,'Production Calculator'!$A100+2,FALSE)*$AK100))+IF($AO100=BG$3,$AM100/VLOOKUP($AO100,Data!$A$50:$B$56,2,FALSE),0)</f>
        <v>0</v>
      </c>
      <c r="BH100" s="11">
        <f>IF(BH$2=$A100,0,IF(HLOOKUP(BH$2,Recipes!$H:$GI,'Production Calculator'!$A100+2,FALSE)=0,0,HLOOKUP(BH$2,Recipes!$H:$GI,'Production Calculator'!$A100+2,FALSE)*$AK100))+IF($AO100=BH$3,$AM100/VLOOKUP($AO100,Data!$A$50:$B$56,2,FALSE),0)</f>
        <v>0</v>
      </c>
      <c r="BI100" s="11">
        <f>IF(BI$2=$A100,0,IF(HLOOKUP(BI$2,Recipes!$H:$GI,'Production Calculator'!$A100+2,FALSE)=0,0,HLOOKUP(BI$2,Recipes!$H:$GI,'Production Calculator'!$A100+2,FALSE)*$AK100))+IF($AO100=BI$3,$AM100/VLOOKUP($AO100,Data!$A$50:$B$56,2,FALSE),0)</f>
        <v>0</v>
      </c>
      <c r="BJ100" s="11">
        <f>IF(BJ$2=$A100,0,IF(HLOOKUP(BJ$2,Recipes!$H:$GI,'Production Calculator'!$A100+2,FALSE)=0,0,HLOOKUP(BJ$2,Recipes!$H:$GI,'Production Calculator'!$A100+2,FALSE)*$AK100))+IF($AO100=BJ$3,$AM100/VLOOKUP($AO100,Data!$A$50:$B$56,2,FALSE),0)</f>
        <v>0</v>
      </c>
      <c r="BK100" s="11">
        <f>IF(BK$2=$A100,0,IF(HLOOKUP(BK$2,Recipes!$H:$GI,'Production Calculator'!$A100+2,FALSE)=0,0,HLOOKUP(BK$2,Recipes!$H:$GI,'Production Calculator'!$A100+2,FALSE)*$AK100))+IF($AO100=BK$3,$AM100/VLOOKUP($AO100,Data!$A$50:$B$56,2,FALSE),0)</f>
        <v>0</v>
      </c>
      <c r="BL100" s="11">
        <f>IF(BL$2=$A100,0,IF(HLOOKUP(BL$2,Recipes!$H:$GI,'Production Calculator'!$A100+2,FALSE)=0,0,HLOOKUP(BL$2,Recipes!$H:$GI,'Production Calculator'!$A100+2,FALSE)*$AK100))+IF($AO100=BL$3,$AM100/VLOOKUP($AO100,Data!$A$50:$B$56,2,FALSE),0)</f>
        <v>0</v>
      </c>
      <c r="BM100" s="11">
        <f>IF(BM$2=$A100,0,IF(HLOOKUP(BM$2,Recipes!$H:$GI,'Production Calculator'!$A100+2,FALSE)=0,0,HLOOKUP(BM$2,Recipes!$H:$GI,'Production Calculator'!$A100+2,FALSE)*$AK100))+IF($AO100=BM$3,$AM100/VLOOKUP($AO100,Data!$A$50:$B$56,2,FALSE),0)</f>
        <v>0</v>
      </c>
      <c r="BN100" s="11">
        <f>IF(BN$2=$A100,0,IF(HLOOKUP(BN$2,Recipes!$H:$GI,'Production Calculator'!$A100+2,FALSE)=0,0,HLOOKUP(BN$2,Recipes!$H:$GI,'Production Calculator'!$A100+2,FALSE)*$AK100))+IF($AO100=BN$3,$AM100/VLOOKUP($AO100,Data!$A$50:$B$56,2,FALSE),0)</f>
        <v>0</v>
      </c>
      <c r="BO100" s="11">
        <f>IF(BO$2=$A100,0,IF(HLOOKUP(BO$2,Recipes!$H:$GI,'Production Calculator'!$A100+2,FALSE)=0,0,HLOOKUP(BO$2,Recipes!$H:$GI,'Production Calculator'!$A100+2,FALSE)*$AK100))+IF($AO100=BO$3,$AM100/VLOOKUP($AO100,Data!$A$50:$B$56,2,FALSE),0)</f>
        <v>0</v>
      </c>
      <c r="BP100" s="11">
        <f>IF(BP$2=$A100,0,IF(HLOOKUP(BP$2,Recipes!$H:$GI,'Production Calculator'!$A100+2,FALSE)=0,0,HLOOKUP(BP$2,Recipes!$H:$GI,'Production Calculator'!$A100+2,FALSE)*$AK100))+IF($AO100=BP$3,$AM100/VLOOKUP($AO100,Data!$A$50:$B$56,2,FALSE),0)</f>
        <v>0</v>
      </c>
      <c r="BQ100" s="11">
        <f>IF(BQ$2=$A100,0,IF(HLOOKUP(BQ$2,Recipes!$H:$GI,'Production Calculator'!$A100+2,FALSE)=0,0,HLOOKUP(BQ$2,Recipes!$H:$GI,'Production Calculator'!$A100+2,FALSE)*$AK100))+IF($AO100=BQ$3,$AM100/VLOOKUP($AO100,Data!$A$50:$B$56,2,FALSE),0)</f>
        <v>0</v>
      </c>
      <c r="BR100" s="11">
        <f>IF(BR$2=$A100,0,IF(HLOOKUP(BR$2,Recipes!$H:$GI,'Production Calculator'!$A100+2,FALSE)=0,0,HLOOKUP(BR$2,Recipes!$H:$GI,'Production Calculator'!$A100+2,FALSE)*$AK100))+IF($AO100=BR$3,$AM100/VLOOKUP($AO100,Data!$A$50:$B$56,2,FALSE),0)</f>
        <v>0</v>
      </c>
      <c r="BS100" s="11">
        <f>IF(BS$2=$A100,0,IF(HLOOKUP(BS$2,Recipes!$H:$GI,'Production Calculator'!$A100+2,FALSE)=0,0,HLOOKUP(BS$2,Recipes!$H:$GI,'Production Calculator'!$A100+2,FALSE)*$AK100))+IF($AO100=BS$3,$AM100/VLOOKUP($AO100,Data!$A$50:$B$56,2,FALSE),0)</f>
        <v>0</v>
      </c>
      <c r="BT100" s="11">
        <f>IF(BT$2=$A100,0,IF(HLOOKUP(BT$2,Recipes!$H:$GI,'Production Calculator'!$A100+2,FALSE)=0,0,HLOOKUP(BT$2,Recipes!$H:$GI,'Production Calculator'!$A100+2,FALSE)*$AK100))+IF($AO100=BT$3,$AM100/VLOOKUP($AO100,Data!$A$50:$B$56,2,FALSE),0)</f>
        <v>0</v>
      </c>
      <c r="BU100" s="11">
        <f>IF(BU$2=$A100,0,IF(HLOOKUP(BU$2,Recipes!$H:$GI,'Production Calculator'!$A100+2,FALSE)=0,0,HLOOKUP(BU$2,Recipes!$H:$GI,'Production Calculator'!$A100+2,FALSE)*$AK100))+IF($AO100=BU$3,$AM100/VLOOKUP($AO100,Data!$A$50:$B$56,2,FALSE),0)</f>
        <v>0</v>
      </c>
      <c r="BV100" s="11">
        <f>IF(BV$2=$A100,0,IF(HLOOKUP(BV$2,Recipes!$H:$GI,'Production Calculator'!$A100+2,FALSE)=0,0,HLOOKUP(BV$2,Recipes!$H:$GI,'Production Calculator'!$A100+2,FALSE)*$AK100))+IF($AO100=BV$3,$AM100/VLOOKUP($AO100,Data!$A$50:$B$56,2,FALSE),0)</f>
        <v>0</v>
      </c>
      <c r="BW100" s="11">
        <f>IF(BW$2=$A100,0,IF(HLOOKUP(BW$2,Recipes!$H:$GI,'Production Calculator'!$A100+2,FALSE)=0,0,HLOOKUP(BW$2,Recipes!$H:$GI,'Production Calculator'!$A100+2,FALSE)*$AK100))+IF($AO100=BW$3,$AM100/VLOOKUP($AO100,Data!$A$50:$B$56,2,FALSE),0)</f>
        <v>0</v>
      </c>
      <c r="BX100" s="11">
        <f>IF(BX$2=$A100,0,IF(HLOOKUP(BX$2,Recipes!$H:$GI,'Production Calculator'!$A100+2,FALSE)=0,0,HLOOKUP(BX$2,Recipes!$H:$GI,'Production Calculator'!$A100+2,FALSE)*$AK100))+IF($AO100=BX$3,$AM100/VLOOKUP($AO100,Data!$A$50:$B$56,2,FALSE),0)</f>
        <v>0</v>
      </c>
      <c r="BY100" s="11">
        <f>IF(BY$2=$A100,0,IF(HLOOKUP(BY$2,Recipes!$H:$GI,'Production Calculator'!$A100+2,FALSE)=0,0,HLOOKUP(BY$2,Recipes!$H:$GI,'Production Calculator'!$A100+2,FALSE)*$AK100))+IF($AO100=BY$3,$AM100/VLOOKUP($AO100,Data!$A$50:$B$56,2,FALSE),0)</f>
        <v>0</v>
      </c>
      <c r="BZ100" s="11">
        <f>IF(BZ$2=$A100,0,IF(HLOOKUP(BZ$2,Recipes!$H:$GI,'Production Calculator'!$A100+2,FALSE)=0,0,HLOOKUP(BZ$2,Recipes!$H:$GI,'Production Calculator'!$A100+2,FALSE)*$AK100))+IF($AO100=BZ$3,$AM100/VLOOKUP($AO100,Data!$A$50:$B$56,2,FALSE),0)</f>
        <v>0</v>
      </c>
      <c r="CA100" s="11">
        <f>IF(CA$2=$A100,0,IF(HLOOKUP(CA$2,Recipes!$H:$GI,'Production Calculator'!$A100+2,FALSE)=0,0,HLOOKUP(CA$2,Recipes!$H:$GI,'Production Calculator'!$A100+2,FALSE)*$AK100))+IF($AO100=CA$3,$AM100/VLOOKUP($AO100,Data!$A$50:$B$56,2,FALSE),0)</f>
        <v>0</v>
      </c>
      <c r="CB100" s="11">
        <f>IF(CB$2=$A100,0,IF(HLOOKUP(CB$2,Recipes!$H:$GI,'Production Calculator'!$A100+2,FALSE)=0,0,HLOOKUP(CB$2,Recipes!$H:$GI,'Production Calculator'!$A100+2,FALSE)*$AK100))+IF($AO100=CB$3,$AM100/VLOOKUP($AO100,Data!$A$50:$B$56,2,FALSE),0)</f>
        <v>0</v>
      </c>
      <c r="CC100" s="11">
        <f>IF(CC$2=$A100,0,IF(HLOOKUP(CC$2,Recipes!$H:$GI,'Production Calculator'!$A100+2,FALSE)=0,0,HLOOKUP(CC$2,Recipes!$H:$GI,'Production Calculator'!$A100+2,FALSE)*$AK100))+IF($AO100=CC$3,$AM100/VLOOKUP($AO100,Data!$A$50:$B$56,2,FALSE),0)</f>
        <v>0</v>
      </c>
      <c r="CD100" s="11">
        <f>IF(CD$2=$A100,0,IF(HLOOKUP(CD$2,Recipes!$H:$GI,'Production Calculator'!$A100+2,FALSE)=0,0,HLOOKUP(CD$2,Recipes!$H:$GI,'Production Calculator'!$A100+2,FALSE)*$AK100))+IF($AO100=CD$3,$AM100/VLOOKUP($AO100,Data!$A$50:$B$56,2,FALSE),0)</f>
        <v>0</v>
      </c>
      <c r="CE100" s="11">
        <f>IF(CE$2=$A100,0,IF(HLOOKUP(CE$2,Recipes!$H:$GI,'Production Calculator'!$A100+2,FALSE)=0,0,HLOOKUP(CE$2,Recipes!$H:$GI,'Production Calculator'!$A100+2,FALSE)*$AK100))+IF($AO100=CE$3,$AM100/VLOOKUP($AO100,Data!$A$50:$B$56,2,FALSE),0)</f>
        <v>0</v>
      </c>
      <c r="CF100" s="11">
        <f>IF(CF$2=$A100,0,IF(HLOOKUP(CF$2,Recipes!$H:$GI,'Production Calculator'!$A100+2,FALSE)=0,0,HLOOKUP(CF$2,Recipes!$H:$GI,'Production Calculator'!$A100+2,FALSE)*$AK100))+IF($AO100=CF$3,$AM100/VLOOKUP($AO100,Data!$A$50:$B$56,2,FALSE),0)</f>
        <v>0</v>
      </c>
      <c r="CG100" s="11">
        <f>IF(CG$2=$A100,0,IF(HLOOKUP(CG$2,Recipes!$H:$GI,'Production Calculator'!$A100+2,FALSE)=0,0,HLOOKUP(CG$2,Recipes!$H:$GI,'Production Calculator'!$A100+2,FALSE)*$AK100))+IF($AO100=CG$3,$AM100/VLOOKUP($AO100,Data!$A$50:$B$56,2,FALSE),0)</f>
        <v>0</v>
      </c>
      <c r="CH100" s="11">
        <f>IF(CH$2=$A100,0,IF(HLOOKUP(CH$2,Recipes!$H:$GI,'Production Calculator'!$A100+2,FALSE)=0,0,HLOOKUP(CH$2,Recipes!$H:$GI,'Production Calculator'!$A100+2,FALSE)*$AK100))+IF($AO100=CH$3,$AM100/VLOOKUP($AO100,Data!$A$50:$B$56,2,FALSE),0)</f>
        <v>0</v>
      </c>
      <c r="CI100" s="11">
        <f>IF(CI$2=$A100,0,IF(HLOOKUP(CI$2,Recipes!$H:$GI,'Production Calculator'!$A100+2,FALSE)=0,0,HLOOKUP(CI$2,Recipes!$H:$GI,'Production Calculator'!$A100+2,FALSE)*$AK100))+IF($AO100=CI$3,$AM100/VLOOKUP($AO100,Data!$A$50:$B$56,2,FALSE),0)</f>
        <v>0</v>
      </c>
      <c r="CJ100" s="11">
        <f>IF(CJ$2=$A100,0,IF(HLOOKUP(CJ$2,Recipes!$H:$GI,'Production Calculator'!$A100+2,FALSE)=0,0,HLOOKUP(CJ$2,Recipes!$H:$GI,'Production Calculator'!$A100+2,FALSE)*$AK100))+IF($AO100=CJ$3,$AM100/VLOOKUP($AO100,Data!$A$50:$B$56,2,FALSE),0)</f>
        <v>0</v>
      </c>
      <c r="CK100" s="11">
        <f>IF(CK$2=$A100,0,IF(HLOOKUP(CK$2,Recipes!$H:$GI,'Production Calculator'!$A100+2,FALSE)=0,0,HLOOKUP(CK$2,Recipes!$H:$GI,'Production Calculator'!$A100+2,FALSE)*$AK100))+IF($AO100=CK$3,$AM100/VLOOKUP($AO100,Data!$A$50:$B$56,2,FALSE),0)</f>
        <v>0</v>
      </c>
      <c r="CL100" s="11">
        <f>IF(CL$2=$A100,0,IF(HLOOKUP(CL$2,Recipes!$H:$GI,'Production Calculator'!$A100+2,FALSE)=0,0,HLOOKUP(CL$2,Recipes!$H:$GI,'Production Calculator'!$A100+2,FALSE)*$AK100))+IF($AO100=CL$3,$AM100/VLOOKUP($AO100,Data!$A$50:$B$56,2,FALSE),0)</f>
        <v>0</v>
      </c>
      <c r="CM100" s="11">
        <f>IF(CM$2=$A100,0,IF(HLOOKUP(CM$2,Recipes!$H:$GI,'Production Calculator'!$A100+2,FALSE)=0,0,HLOOKUP(CM$2,Recipes!$H:$GI,'Production Calculator'!$A100+2,FALSE)*$AK100))+IF($AO100=CM$3,$AM100/VLOOKUP($AO100,Data!$A$50:$B$56,2,FALSE),0)</f>
        <v>0</v>
      </c>
      <c r="CN100" s="11">
        <f>IF(CN$2=$A100,0,IF(HLOOKUP(CN$2,Recipes!$H:$GI,'Production Calculator'!$A100+2,FALSE)=0,0,HLOOKUP(CN$2,Recipes!$H:$GI,'Production Calculator'!$A100+2,FALSE)*$AK100))+IF($AO100=CN$3,$AM100/VLOOKUP($AO100,Data!$A$50:$B$56,2,FALSE),0)</f>
        <v>0</v>
      </c>
      <c r="CO100" s="11">
        <f>IF(CO$2=$A100,0,IF(HLOOKUP(CO$2,Recipes!$H:$GI,'Production Calculator'!$A100+2,FALSE)=0,0,HLOOKUP(CO$2,Recipes!$H:$GI,'Production Calculator'!$A100+2,FALSE)*$AK100))+IF($AO100=CO$3,$AM100/VLOOKUP($AO100,Data!$A$50:$B$56,2,FALSE),0)</f>
        <v>0</v>
      </c>
      <c r="CP100" s="11">
        <f>IF(CP$2=$A100,0,IF(HLOOKUP(CP$2,Recipes!$H:$GI,'Production Calculator'!$A100+2,FALSE)=0,0,HLOOKUP(CP$2,Recipes!$H:$GI,'Production Calculator'!$A100+2,FALSE)*$AK100))+IF($AO100=CP$3,$AM100/VLOOKUP($AO100,Data!$A$50:$B$56,2,FALSE),0)</f>
        <v>0</v>
      </c>
      <c r="CQ100" s="11">
        <f>IF(CQ$2=$A100,0,IF(HLOOKUP(CQ$2,Recipes!$H:$GI,'Production Calculator'!$A100+2,FALSE)=0,0,HLOOKUP(CQ$2,Recipes!$H:$GI,'Production Calculator'!$A100+2,FALSE)*$AK100))+IF($AO100=CQ$3,$AM100/VLOOKUP($AO100,Data!$A$50:$B$56,2,FALSE),0)</f>
        <v>0</v>
      </c>
      <c r="CR100" s="11">
        <f>IF(CR$2=$A100,0,IF(HLOOKUP(CR$2,Recipes!$H:$GI,'Production Calculator'!$A100+2,FALSE)=0,0,HLOOKUP(CR$2,Recipes!$H:$GI,'Production Calculator'!$A100+2,FALSE)*$AK100))+IF($AO100=CR$3,$AM100/VLOOKUP($AO100,Data!$A$50:$B$56,2,FALSE),0)</f>
        <v>0</v>
      </c>
      <c r="CS100" s="11">
        <f>IF(CS$2=$A100,0,IF(HLOOKUP(CS$2,Recipes!$H:$GI,'Production Calculator'!$A100+2,FALSE)=0,0,HLOOKUP(CS$2,Recipes!$H:$GI,'Production Calculator'!$A100+2,FALSE)*$AK100))+IF($AO100=CS$3,$AM100/VLOOKUP($AO100,Data!$A$50:$B$56,2,FALSE),0)</f>
        <v>0</v>
      </c>
      <c r="CT100" s="11">
        <f>IF(CT$2=$A100,0,IF(HLOOKUP(CT$2,Recipes!$H:$GI,'Production Calculator'!$A100+2,FALSE)=0,0,HLOOKUP(CT$2,Recipes!$H:$GI,'Production Calculator'!$A100+2,FALSE)*$AK100))+IF($AO100=CT$3,$AM100/VLOOKUP($AO100,Data!$A$50:$B$56,2,FALSE),0)</f>
        <v>0</v>
      </c>
      <c r="CU100" s="11">
        <f>IF(CU$2=$A100,0,IF(HLOOKUP(CU$2,Recipes!$H:$GI,'Production Calculator'!$A100+2,FALSE)=0,0,HLOOKUP(CU$2,Recipes!$H:$GI,'Production Calculator'!$A100+2,FALSE)*$AK100))+IF($AO100=CU$3,$AM100/VLOOKUP($AO100,Data!$A$50:$B$56,2,FALSE),0)</f>
        <v>0</v>
      </c>
      <c r="CV100" s="11">
        <f>IF(CV$2=$A100,0,IF(HLOOKUP(CV$2,Recipes!$H:$GI,'Production Calculator'!$A100+2,FALSE)=0,0,HLOOKUP(CV$2,Recipes!$H:$GI,'Production Calculator'!$A100+2,FALSE)*$AK100))+IF($AO100=CV$3,$AM100/VLOOKUP($AO100,Data!$A$50:$B$56,2,FALSE),0)</f>
        <v>0</v>
      </c>
      <c r="CW100" s="11">
        <f>IF(CW$2=$A100,0,IF(HLOOKUP(CW$2,Recipes!$H:$GI,'Production Calculator'!$A100+2,FALSE)=0,0,HLOOKUP(CW$2,Recipes!$H:$GI,'Production Calculator'!$A100+2,FALSE)*$AK100))+IF($AO100=CW$3,$AM100/VLOOKUP($AO100,Data!$A$50:$B$56,2,FALSE),0)</f>
        <v>0</v>
      </c>
      <c r="CX100" s="11">
        <f>IF(CX$2=$A100,0,IF(HLOOKUP(CX$2,Recipes!$H:$GI,'Production Calculator'!$A100+2,FALSE)=0,0,HLOOKUP(CX$2,Recipes!$H:$GI,'Production Calculator'!$A100+2,FALSE)*$AK100))+IF($AO100=CX$3,$AM100/VLOOKUP($AO100,Data!$A$50:$B$56,2,FALSE),0)</f>
        <v>0</v>
      </c>
      <c r="CY100" s="11">
        <f>IF(CY$2=$A100,0,IF(HLOOKUP(CY$2,Recipes!$H:$GI,'Production Calculator'!$A100+2,FALSE)=0,0,HLOOKUP(CY$2,Recipes!$H:$GI,'Production Calculator'!$A100+2,FALSE)*$AK100))+IF($AO100=CY$3,$AM100/VLOOKUP($AO100,Data!$A$50:$B$56,2,FALSE),0)</f>
        <v>0</v>
      </c>
      <c r="CZ100" s="11">
        <f>IF(CZ$2=$A100,0,IF(HLOOKUP(CZ$2,Recipes!$H:$GI,'Production Calculator'!$A100+2,FALSE)=0,0,HLOOKUP(CZ$2,Recipes!$H:$GI,'Production Calculator'!$A100+2,FALSE)*$AK100))+IF($AO100=CZ$3,$AM100/VLOOKUP($AO100,Data!$A$50:$B$56,2,FALSE),0)</f>
        <v>0</v>
      </c>
      <c r="DA100" s="11">
        <f>IF(DA$2=$A100,0,IF(HLOOKUP(DA$2,Recipes!$H:$GI,'Production Calculator'!$A100+2,FALSE)=0,0,HLOOKUP(DA$2,Recipes!$H:$GI,'Production Calculator'!$A100+2,FALSE)*$AK100))+IF($AO100=DA$3,$AM100/VLOOKUP($AO100,Data!$A$50:$B$56,2,FALSE),0)</f>
        <v>0</v>
      </c>
      <c r="DB100" s="11">
        <f>IF(DB$2=$A100,0,IF(HLOOKUP(DB$2,Recipes!$H:$GI,'Production Calculator'!$A100+2,FALSE)=0,0,HLOOKUP(DB$2,Recipes!$H:$GI,'Production Calculator'!$A100+2,FALSE)*$AK100))+IF($AO100=DB$3,$AM100/VLOOKUP($AO100,Data!$A$50:$B$56,2,FALSE),0)</f>
        <v>0</v>
      </c>
      <c r="DC100" s="11">
        <f>IF(DC$2=$A100,0,IF(HLOOKUP(DC$2,Recipes!$H:$GI,'Production Calculator'!$A100+2,FALSE)=0,0,HLOOKUP(DC$2,Recipes!$H:$GI,'Production Calculator'!$A100+2,FALSE)*$AK100))+IF($AO100=DC$3,$AM100/VLOOKUP($AO100,Data!$A$50:$B$56,2,FALSE),0)</f>
        <v>0</v>
      </c>
      <c r="DD100" s="11">
        <f>IF(DD$2=$A100,0,IF(HLOOKUP(DD$2,Recipes!$H:$GI,'Production Calculator'!$A100+2,FALSE)=0,0,HLOOKUP(DD$2,Recipes!$H:$GI,'Production Calculator'!$A100+2,FALSE)*$AK100))+IF($AO100=DD$3,$AM100/VLOOKUP($AO100,Data!$A$50:$B$56,2,FALSE),0)</f>
        <v>0</v>
      </c>
      <c r="DE100" s="11">
        <f>IF(DE$2=$A100,0,IF(HLOOKUP(DE$2,Recipes!$H:$GI,'Production Calculator'!$A100+2,FALSE)=0,0,HLOOKUP(DE$2,Recipes!$H:$GI,'Production Calculator'!$A100+2,FALSE)*$AK100))+IF($AO100=DE$3,$AM100/VLOOKUP($AO100,Data!$A$50:$B$56,2,FALSE),0)</f>
        <v>0</v>
      </c>
      <c r="DF100" s="11">
        <f>IF(DF$2=$A100,0,IF(HLOOKUP(DF$2,Recipes!$H:$GI,'Production Calculator'!$A100+2,FALSE)=0,0,HLOOKUP(DF$2,Recipes!$H:$GI,'Production Calculator'!$A100+2,FALSE)*$AK100))+IF($AO100=DF$3,$AM100/VLOOKUP($AO100,Data!$A$50:$B$56,2,FALSE),0)</f>
        <v>0</v>
      </c>
      <c r="DG100" s="11">
        <f>IF(DG$2=$A100,0,IF(HLOOKUP(DG$2,Recipes!$H:$GI,'Production Calculator'!$A100+2,FALSE)=0,0,HLOOKUP(DG$2,Recipes!$H:$GI,'Production Calculator'!$A100+2,FALSE)*$AK100))+IF($AO100=DG$3,$AM100/VLOOKUP($AO100,Data!$A$50:$B$56,2,FALSE),0)</f>
        <v>0</v>
      </c>
      <c r="DH100" s="11">
        <f>IF(DH$2=$A100,0,IF(HLOOKUP(DH$2,Recipes!$H:$GI,'Production Calculator'!$A100+2,FALSE)=0,0,HLOOKUP(DH$2,Recipes!$H:$GI,'Production Calculator'!$A100+2,FALSE)*$AK100))+IF($AO100=DH$3,$AM100/VLOOKUP($AO100,Data!$A$50:$B$56,2,FALSE),0)</f>
        <v>0</v>
      </c>
      <c r="DI100" s="11">
        <f>IF(DI$2=$A100,0,IF(HLOOKUP(DI$2,Recipes!$H:$GI,'Production Calculator'!$A100+2,FALSE)=0,0,HLOOKUP(DI$2,Recipes!$H:$GI,'Production Calculator'!$A100+2,FALSE)*$AK100))+IF($AO100=DI$3,$AM100/VLOOKUP($AO100,Data!$A$50:$B$56,2,FALSE),0)</f>
        <v>0</v>
      </c>
      <c r="DJ100" s="11">
        <f>IF(DJ$2=$A100,0,IF(HLOOKUP(DJ$2,Recipes!$H:$GI,'Production Calculator'!$A100+2,FALSE)=0,0,HLOOKUP(DJ$2,Recipes!$H:$GI,'Production Calculator'!$A100+2,FALSE)*$AK100))+IF($AO100=DJ$3,$AM100/VLOOKUP($AO100,Data!$A$50:$B$56,2,FALSE),0)</f>
        <v>0</v>
      </c>
      <c r="DK100" s="11">
        <f>IF(DK$2=$A100,0,IF(HLOOKUP(DK$2,Recipes!$H:$GI,'Production Calculator'!$A100+2,FALSE)=0,0,HLOOKUP(DK$2,Recipes!$H:$GI,'Production Calculator'!$A100+2,FALSE)*$AK100))+IF($AO100=DK$3,$AM100/VLOOKUP($AO100,Data!$A$50:$B$56,2,FALSE),0)</f>
        <v>0</v>
      </c>
      <c r="DL100" s="11">
        <f>IF(DL$2=$A100,0,IF(HLOOKUP(DL$2,Recipes!$H:$GI,'Production Calculator'!$A100+2,FALSE)=0,0,HLOOKUP(DL$2,Recipes!$H:$GI,'Production Calculator'!$A100+2,FALSE)*$AK100))+IF($AO100=DL$3,$AM100/VLOOKUP($AO100,Data!$A$50:$B$56,2,FALSE),0)</f>
        <v>0</v>
      </c>
      <c r="DM100" s="11">
        <f>IF(DM$2=$A100,0,IF(HLOOKUP(DM$2,Recipes!$H:$GI,'Production Calculator'!$A100+2,FALSE)=0,0,HLOOKUP(DM$2,Recipes!$H:$GI,'Production Calculator'!$A100+2,FALSE)*$AK100))+IF($AO100=DM$3,$AM100/VLOOKUP($AO100,Data!$A$50:$B$56,2,FALSE),0)</f>
        <v>0</v>
      </c>
      <c r="DN100" s="11">
        <f>IF(DN$2=$A100,0,IF(HLOOKUP(DN$2,Recipes!$H:$GI,'Production Calculator'!$A100+2,FALSE)=0,0,HLOOKUP(DN$2,Recipes!$H:$GI,'Production Calculator'!$A100+2,FALSE)*$AK100))+IF($AO100=DN$3,$AM100/VLOOKUP($AO100,Data!$A$50:$B$56,2,FALSE),0)</f>
        <v>0</v>
      </c>
      <c r="DO100" s="11">
        <f>IF(DO$2=$A100,0,IF(HLOOKUP(DO$2,Recipes!$H:$GI,'Production Calculator'!$A100+2,FALSE)=0,0,HLOOKUP(DO$2,Recipes!$H:$GI,'Production Calculator'!$A100+2,FALSE)*$AK100))+IF($AO100=DO$3,$AM100/VLOOKUP($AO100,Data!$A$50:$B$56,2,FALSE),0)</f>
        <v>0</v>
      </c>
      <c r="DP100" s="11">
        <f>IF(DP$2=$A100,0,IF(HLOOKUP(DP$2,Recipes!$H:$GI,'Production Calculator'!$A100+2,FALSE)=0,0,HLOOKUP(DP$2,Recipes!$H:$GI,'Production Calculator'!$A100+2,FALSE)*$AK100))+IF($AO100=DP$3,$AM100/VLOOKUP($AO100,Data!$A$50:$B$56,2,FALSE),0)</f>
        <v>0</v>
      </c>
      <c r="DQ100" s="11">
        <f>IF(DQ$2=$A100,0,IF(HLOOKUP(DQ$2,Recipes!$H:$GI,'Production Calculator'!$A100+2,FALSE)=0,0,HLOOKUP(DQ$2,Recipes!$H:$GI,'Production Calculator'!$A100+2,FALSE)*$AK100))+IF($AO100=DQ$3,$AM100/VLOOKUP($AO100,Data!$A$50:$B$56,2,FALSE),0)</f>
        <v>0</v>
      </c>
      <c r="DR100" s="11">
        <f>IF(DR$2=$A100,0,IF(HLOOKUP(DR$2,Recipes!$H:$GI,'Production Calculator'!$A100+2,FALSE)=0,0,HLOOKUP(DR$2,Recipes!$H:$GI,'Production Calculator'!$A100+2,FALSE)*$AK100))+IF($AO100=DR$3,$AM100/VLOOKUP($AO100,Data!$A$50:$B$56,2,FALSE),0)</f>
        <v>0</v>
      </c>
      <c r="DS100" s="11">
        <f>IF(DS$2=$A100,0,IF(HLOOKUP(DS$2,Recipes!$H:$GI,'Production Calculator'!$A100+2,FALSE)=0,0,HLOOKUP(DS$2,Recipes!$H:$GI,'Production Calculator'!$A100+2,FALSE)*$AK100))+IF($AO100=DS$3,$AM100/VLOOKUP($AO100,Data!$A$50:$B$56,2,FALSE),0)</f>
        <v>0</v>
      </c>
      <c r="DT100" s="11">
        <f>IF(DT$2=$A100,0,IF(HLOOKUP(DT$2,Recipes!$H:$GI,'Production Calculator'!$A100+2,FALSE)=0,0,HLOOKUP(DT$2,Recipes!$H:$GI,'Production Calculator'!$A100+2,FALSE)*$AK100))+IF($AO100=DT$3,$AM100/VLOOKUP($AO100,Data!$A$50:$B$56,2,FALSE),0)</f>
        <v>0</v>
      </c>
      <c r="DU100" s="11">
        <f>IF(DU$2=$A100,0,IF(HLOOKUP(DU$2,Recipes!$H:$GI,'Production Calculator'!$A100+2,FALSE)=0,0,HLOOKUP(DU$2,Recipes!$H:$GI,'Production Calculator'!$A100+2,FALSE)*$AK100))+IF($AO100=DU$3,$AM100/VLOOKUP($AO100,Data!$A$50:$B$56,2,FALSE),0)</f>
        <v>0</v>
      </c>
      <c r="DV100" s="11">
        <f>IF(DV$2=$A100,0,IF(HLOOKUP(DV$2,Recipes!$H:$GI,'Production Calculator'!$A100+2,FALSE)=0,0,HLOOKUP(DV$2,Recipes!$H:$GI,'Production Calculator'!$A100+2,FALSE)*$AK100))+IF($AO100=DV$3,$AM100/VLOOKUP($AO100,Data!$A$50:$B$56,2,FALSE),0)</f>
        <v>0</v>
      </c>
      <c r="DW100" s="11">
        <f>IF(DW$2=$A100,0,IF(HLOOKUP(DW$2,Recipes!$H:$GI,'Production Calculator'!$A100+2,FALSE)=0,0,HLOOKUP(DW$2,Recipes!$H:$GI,'Production Calculator'!$A100+2,FALSE)*$AK100))+IF($AO100=DW$3,$AM100/VLOOKUP($AO100,Data!$A$50:$B$56,2,FALSE),0)</f>
        <v>0</v>
      </c>
      <c r="DX100" s="11">
        <f>IF(DX$2=$A100,0,IF(HLOOKUP(DX$2,Recipes!$H:$GI,'Production Calculator'!$A100+2,FALSE)=0,0,HLOOKUP(DX$2,Recipes!$H:$GI,'Production Calculator'!$A100+2,FALSE)*$AK100))+IF($AO100=DX$3,$AM100/VLOOKUP($AO100,Data!$A$50:$B$56,2,FALSE),0)</f>
        <v>0</v>
      </c>
      <c r="DY100" s="11">
        <f>IF(DY$2=$A100,0,IF(HLOOKUP(DY$2,Recipes!$H:$GI,'Production Calculator'!$A100+2,FALSE)=0,0,HLOOKUP(DY$2,Recipes!$H:$GI,'Production Calculator'!$A100+2,FALSE)*$AK100))+IF($AO100=DY$3,$AM100/VLOOKUP($AO100,Data!$A$50:$B$56,2,FALSE),0)</f>
        <v>0</v>
      </c>
      <c r="DZ100" s="11">
        <f>IF(DZ$2=$A100,0,IF(HLOOKUP(DZ$2,Recipes!$H:$GI,'Production Calculator'!$A100+2,FALSE)=0,0,HLOOKUP(DZ$2,Recipes!$H:$GI,'Production Calculator'!$A100+2,FALSE)*$AK100))+IF($AO100=DZ$3,$AM100/VLOOKUP($AO100,Data!$A$50:$B$56,2,FALSE),0)</f>
        <v>0</v>
      </c>
      <c r="EA100" s="11">
        <f>IF(EA$2=$A100,0,IF(HLOOKUP(EA$2,Recipes!$H:$GI,'Production Calculator'!$A100+2,FALSE)=0,0,HLOOKUP(EA$2,Recipes!$H:$GI,'Production Calculator'!$A100+2,FALSE)*$AK100))+IF($AO100=EA$3,$AM100/VLOOKUP($AO100,Data!$A$50:$B$56,2,FALSE),0)</f>
        <v>0</v>
      </c>
      <c r="EB100" s="11">
        <f>IF(EB$2=$A100,0,IF(HLOOKUP(EB$2,Recipes!$H:$GI,'Production Calculator'!$A100+2,FALSE)=0,0,HLOOKUP(EB$2,Recipes!$H:$GI,'Production Calculator'!$A100+2,FALSE)*$AK100))+IF($AO100=EB$3,$AM100/VLOOKUP($AO100,Data!$A$50:$B$56,2,FALSE),0)</f>
        <v>0</v>
      </c>
      <c r="EC100" s="11">
        <f>IF(EC$2=$A100,0,IF(HLOOKUP(EC$2,Recipes!$H:$GI,'Production Calculator'!$A100+2,FALSE)=0,0,HLOOKUP(EC$2,Recipes!$H:$GI,'Production Calculator'!$A100+2,FALSE)*$AK100))+IF($AO100=EC$3,$AM100/VLOOKUP($AO100,Data!$A$50:$B$56,2,FALSE),0)</f>
        <v>0</v>
      </c>
      <c r="ED100" s="11">
        <f>IF(ED$2=$A100,0,IF(HLOOKUP(ED$2,Recipes!$H:$GI,'Production Calculator'!$A100+2,FALSE)=0,0,HLOOKUP(ED$2,Recipes!$H:$GI,'Production Calculator'!$A100+2,FALSE)*$AK100))+IF($AO100=ED$3,$AM100/VLOOKUP($AO100,Data!$A$50:$B$56,2,FALSE),0)</f>
        <v>0</v>
      </c>
      <c r="EE100" s="11">
        <f>IF(EE$2=$A100,0,IF(HLOOKUP(EE$2,Recipes!$H:$GI,'Production Calculator'!$A100+2,FALSE)=0,0,HLOOKUP(EE$2,Recipes!$H:$GI,'Production Calculator'!$A100+2,FALSE)*$AK100))+IF($AO100=EE$3,$AM100/VLOOKUP($AO100,Data!$A$50:$B$56,2,FALSE),0)</f>
        <v>0</v>
      </c>
      <c r="EF100" s="11">
        <f>IF(EF$2=$A100,0,IF(HLOOKUP(EF$2,Recipes!$H:$GI,'Production Calculator'!$A100+2,FALSE)=0,0,HLOOKUP(EF$2,Recipes!$H:$GI,'Production Calculator'!$A100+2,FALSE)*$AK100))+IF($AO100=EF$3,$AM100/VLOOKUP($AO100,Data!$A$50:$B$56,2,FALSE),0)</f>
        <v>0</v>
      </c>
      <c r="EG100" s="11">
        <f>IF(EG$2=$A100,0,IF(HLOOKUP(EG$2,Recipes!$H:$GI,'Production Calculator'!$A100+2,FALSE)=0,0,HLOOKUP(EG$2,Recipes!$H:$GI,'Production Calculator'!$A100+2,FALSE)*$AK100))+IF($AO100=EG$3,$AM100/VLOOKUP($AO100,Data!$A$50:$B$56,2,FALSE),0)</f>
        <v>0</v>
      </c>
      <c r="EH100" s="11">
        <f>IF(EH$2=$A100,0,IF(HLOOKUP(EH$2,Recipes!$H:$GI,'Production Calculator'!$A100+2,FALSE)=0,0,HLOOKUP(EH$2,Recipes!$H:$GI,'Production Calculator'!$A100+2,FALSE)*$AK100))+IF($AO100=EH$3,$AM100/VLOOKUP($AO100,Data!$A$50:$B$56,2,FALSE),0)</f>
        <v>0</v>
      </c>
      <c r="EI100" s="11">
        <f>IF(EI$2=$A100,0,IF(HLOOKUP(EI$2,Recipes!$H:$GI,'Production Calculator'!$A100+2,FALSE)=0,0,HLOOKUP(EI$2,Recipes!$H:$GI,'Production Calculator'!$A100+2,FALSE)*$AK100))+IF($AO100=EI$3,$AM100/VLOOKUP($AO100,Data!$A$50:$B$56,2,FALSE),0)</f>
        <v>0</v>
      </c>
      <c r="EJ100" s="11">
        <f>IF(EJ$2=$A100,0,IF(HLOOKUP(EJ$2,Recipes!$H:$GI,'Production Calculator'!$A100+2,FALSE)=0,0,HLOOKUP(EJ$2,Recipes!$H:$GI,'Production Calculator'!$A100+2,FALSE)*$AK100))+IF($AO100=EJ$3,$AM100/VLOOKUP($AO100,Data!$A$50:$B$56,2,FALSE),0)</f>
        <v>0</v>
      </c>
      <c r="EK100" s="11">
        <f>IF(EK$2=$A100,0,IF(HLOOKUP(EK$2,Recipes!$H:$GI,'Production Calculator'!$A100+2,FALSE)=0,0,HLOOKUP(EK$2,Recipes!$H:$GI,'Production Calculator'!$A100+2,FALSE)*$AK100))+IF($AO100=EK$3,$AM100/VLOOKUP($AO100,Data!$A$50:$B$56,2,FALSE),0)</f>
        <v>0</v>
      </c>
      <c r="EL100" s="11">
        <f>IF(EL$2=$A100,0,IF(HLOOKUP(EL$2,Recipes!$H:$GI,'Production Calculator'!$A100+2,FALSE)=0,0,HLOOKUP(EL$2,Recipes!$H:$GI,'Production Calculator'!$A100+2,FALSE)*$AK100))+IF($AO100=EL$3,$AM100/VLOOKUP($AO100,Data!$A$50:$B$56,2,FALSE),0)</f>
        <v>0</v>
      </c>
      <c r="EM100" s="11">
        <f>IF(EM$2=$A100,0,IF(HLOOKUP(EM$2,Recipes!$H:$GI,'Production Calculator'!$A100+2,FALSE)=0,0,HLOOKUP(EM$2,Recipes!$H:$GI,'Production Calculator'!$A100+2,FALSE)*$AK100))+IF($AO100=EM$3,$AM100/VLOOKUP($AO100,Data!$A$50:$B$56,2,FALSE),0)</f>
        <v>0</v>
      </c>
      <c r="EN100" s="11">
        <f>IF(EN$2=$A100,0,IF(HLOOKUP(EN$2,Recipes!$H:$GI,'Production Calculator'!$A100+2,FALSE)=0,0,HLOOKUP(EN$2,Recipes!$H:$GI,'Production Calculator'!$A100+2,FALSE)*$AK100))+IF($AO100=EN$3,$AM100/VLOOKUP($AO100,Data!$A$50:$B$56,2,FALSE),0)</f>
        <v>0</v>
      </c>
      <c r="EO100" s="11">
        <f>IF(EO$2=$A100,0,IF(HLOOKUP(EO$2,Recipes!$H:$GI,'Production Calculator'!$A100+2,FALSE)=0,0,HLOOKUP(EO$2,Recipes!$H:$GI,'Production Calculator'!$A100+2,FALSE)*$AK100))+IF($AO100=EO$3,$AM100/VLOOKUP($AO100,Data!$A$50:$B$56,2,FALSE),0)</f>
        <v>0</v>
      </c>
      <c r="EP100" s="11">
        <f>IF(EP$2=$A100,0,IF(HLOOKUP(EP$2,Recipes!$H:$GI,'Production Calculator'!$A100+2,FALSE)=0,0,HLOOKUP(EP$2,Recipes!$H:$GI,'Production Calculator'!$A100+2,FALSE)*$AK100))+IF($AO100=EP$3,$AM100/VLOOKUP($AO100,Data!$A$50:$B$56,2,FALSE),0)</f>
        <v>0</v>
      </c>
      <c r="EQ100" s="11">
        <f>IF(EQ$2=$A100,0,IF(HLOOKUP(EQ$2,Recipes!$H:$GI,'Production Calculator'!$A100+2,FALSE)=0,0,HLOOKUP(EQ$2,Recipes!$H:$GI,'Production Calculator'!$A100+2,FALSE)*$AK100))+IF($AO100=EQ$3,$AM100/VLOOKUP($AO100,Data!$A$50:$B$56,2,FALSE),0)</f>
        <v>0</v>
      </c>
      <c r="ER100" s="11">
        <f>IF(ER$2=$A100,0,IF(HLOOKUP(ER$2,Recipes!$H:$GI,'Production Calculator'!$A100+2,FALSE)=0,0,HLOOKUP(ER$2,Recipes!$H:$GI,'Production Calculator'!$A100+2,FALSE)*$AK100))+IF($AO100=ER$3,$AM100/VLOOKUP($AO100,Data!$A$50:$B$56,2,FALSE),0)</f>
        <v>0</v>
      </c>
      <c r="ES100" s="11">
        <f>IF(ES$2=$A100,0,IF(HLOOKUP(ES$2,Recipes!$H:$GI,'Production Calculator'!$A100+2,FALSE)=0,0,HLOOKUP(ES$2,Recipes!$H:$GI,'Production Calculator'!$A100+2,FALSE)*$AK100))+IF($AO100=ES$3,$AM100/VLOOKUP($AO100,Data!$A$50:$B$56,2,FALSE),0)</f>
        <v>0</v>
      </c>
      <c r="ET100" s="11">
        <f>IF(ET$2=$A100,0,IF(HLOOKUP(ET$2,Recipes!$H:$GI,'Production Calculator'!$A100+2,FALSE)=0,0,HLOOKUP(ET$2,Recipes!$H:$GI,'Production Calculator'!$A100+2,FALSE)*$AK100))+IF($AO100=ET$3,$AM100/VLOOKUP($AO100,Data!$A$50:$B$56,2,FALSE),0)</f>
        <v>0</v>
      </c>
      <c r="EU100" s="11">
        <f>IF(EU$2=$A100,0,IF(HLOOKUP(EU$2,Recipes!$H:$GI,'Production Calculator'!$A100+2,FALSE)=0,0,HLOOKUP(EU$2,Recipes!$H:$GI,'Production Calculator'!$A100+2,FALSE)*$AK100))+IF($AO100=EU$3,$AM100/VLOOKUP($AO100,Data!$A$50:$B$56,2,FALSE),0)</f>
        <v>0</v>
      </c>
      <c r="EV100" s="11">
        <f>IF(EV$2=$A100,0,IF(HLOOKUP(EV$2,Recipes!$H:$GI,'Production Calculator'!$A100+2,FALSE)=0,0,HLOOKUP(EV$2,Recipes!$H:$GI,'Production Calculator'!$A100+2,FALSE)*$AK100))+IF($AO100=EV$3,$AM100/VLOOKUP($AO100,Data!$A$50:$B$56,2,FALSE),0)</f>
        <v>0</v>
      </c>
      <c r="EW100" s="11">
        <f>IF(EW$2=$A100,0,IF(HLOOKUP(EW$2,Recipes!$H:$GI,'Production Calculator'!$A100+2,FALSE)=0,0,HLOOKUP(EW$2,Recipes!$H:$GI,'Production Calculator'!$A100+2,FALSE)*$AK100))+IF($AO100=EW$3,$AM100/VLOOKUP($AO100,Data!$A$50:$B$56,2,FALSE),0)</f>
        <v>0</v>
      </c>
      <c r="EX100" s="11">
        <f>IF(EX$2=$A100,0,IF(HLOOKUP(EX$2,Recipes!$H:$GI,'Production Calculator'!$A100+2,FALSE)=0,0,HLOOKUP(EX$2,Recipes!$H:$GI,'Production Calculator'!$A100+2,FALSE)*$AK100))+IF($AO100=EX$3,$AM100/VLOOKUP($AO100,Data!$A$50:$B$56,2,FALSE),0)</f>
        <v>0</v>
      </c>
      <c r="EY100" s="11">
        <f>IF(EY$2=$A100,0,IF(HLOOKUP(EY$2,Recipes!$H:$GI,'Production Calculator'!$A100+2,FALSE)=0,0,HLOOKUP(EY$2,Recipes!$H:$GI,'Production Calculator'!$A100+2,FALSE)*$AK100))+IF($AO100=EY$3,$AM100/VLOOKUP($AO100,Data!$A$50:$B$56,2,FALSE),0)</f>
        <v>0</v>
      </c>
      <c r="EZ100" s="11">
        <f>IF(EZ$2=$A100,0,IF(HLOOKUP(EZ$2,Recipes!$H:$GI,'Production Calculator'!$A100+2,FALSE)=0,0,HLOOKUP(EZ$2,Recipes!$H:$GI,'Production Calculator'!$A100+2,FALSE)*$AK100))+IF($AO100=EZ$3,$AM100/VLOOKUP($AO100,Data!$A$50:$B$56,2,FALSE),0)</f>
        <v>0</v>
      </c>
      <c r="FA100" s="11">
        <f>IF(FA$2=$A100,0,IF(HLOOKUP(FA$2,Recipes!$H:$GI,'Production Calculator'!$A100+2,FALSE)=0,0,HLOOKUP(FA$2,Recipes!$H:$GI,'Production Calculator'!$A100+2,FALSE)*$AK100))+IF($AO100=FA$3,$AM100/VLOOKUP($AO100,Data!$A$50:$B$56,2,FALSE),0)</f>
        <v>0</v>
      </c>
      <c r="FB100" s="11">
        <f>IF(FB$2=$A100,0,IF(HLOOKUP(FB$2,Recipes!$H:$GI,'Production Calculator'!$A100+2,FALSE)=0,0,HLOOKUP(FB$2,Recipes!$H:$GI,'Production Calculator'!$A100+2,FALSE)*$AK100))+IF($AO100=FB$3,$AM100/VLOOKUP($AO100,Data!$A$50:$B$56,2,FALSE),0)</f>
        <v>0</v>
      </c>
      <c r="FC100" s="11">
        <f>IF(FC$2=$A100,0,IF(HLOOKUP(FC$2,Recipes!$H:$GI,'Production Calculator'!$A100+2,FALSE)=0,0,HLOOKUP(FC$2,Recipes!$H:$GI,'Production Calculator'!$A100+2,FALSE)*$AK100))+IF($AO100=FC$3,$AM100/VLOOKUP($AO100,Data!$A$50:$B$56,2,FALSE),0)</f>
        <v>0</v>
      </c>
      <c r="FD100" s="11">
        <f>IF(FD$2=$A100,0,IF(HLOOKUP(FD$2,Recipes!$H:$GI,'Production Calculator'!$A100+2,FALSE)=0,0,HLOOKUP(FD$2,Recipes!$H:$GI,'Production Calculator'!$A100+2,FALSE)*$AK100))+IF($AO100=FD$3,$AM100/VLOOKUP($AO100,Data!$A$50:$B$56,2,FALSE),0)</f>
        <v>0</v>
      </c>
      <c r="FE100" s="11">
        <f>IF(FE$2=$A100,0,IF(HLOOKUP(FE$2,Recipes!$H:$GI,'Production Calculator'!$A100+2,FALSE)=0,0,HLOOKUP(FE$2,Recipes!$H:$GI,'Production Calculator'!$A100+2,FALSE)*$AK100))+IF($AO100=FE$3,$AM100/VLOOKUP($AO100,Data!$A$50:$B$56,2,FALSE),0)</f>
        <v>0</v>
      </c>
      <c r="FF100" s="11">
        <f>IF(FF$2=$A100,0,IF(HLOOKUP(FF$2,Recipes!$H:$GI,'Production Calculator'!$A100+2,FALSE)=0,0,HLOOKUP(FF$2,Recipes!$H:$GI,'Production Calculator'!$A100+2,FALSE)*$AK100))+IF($AO100=FF$3,$AM100/VLOOKUP($AO100,Data!$A$50:$B$56,2,FALSE),0)</f>
        <v>0</v>
      </c>
      <c r="FG100" s="11">
        <f>IF(FG$2=$A100,0,IF(HLOOKUP(FG$2,Recipes!$H:$GI,'Production Calculator'!$A100+2,FALSE)=0,0,HLOOKUP(FG$2,Recipes!$H:$GI,'Production Calculator'!$A100+2,FALSE)*$AK100))+IF($AO100=FG$3,$AM100/VLOOKUP($AO100,Data!$A$50:$B$56,2,FALSE),0)</f>
        <v>0</v>
      </c>
      <c r="FH100" s="11">
        <f>IF(FH$2=$A100,0,IF(HLOOKUP(FH$2,Recipes!$H:$GI,'Production Calculator'!$A100+2,FALSE)=0,0,HLOOKUP(FH$2,Recipes!$H:$GI,'Production Calculator'!$A100+2,FALSE)*$AK100))+IF($AO100=FH$3,$AM100/VLOOKUP($AO100,Data!$A$50:$B$56,2,FALSE),0)</f>
        <v>0</v>
      </c>
      <c r="FI100" s="11">
        <f>IF(FI$2=$A100,0,IF(HLOOKUP(FI$2,Recipes!$H:$GI,'Production Calculator'!$A100+2,FALSE)=0,0,HLOOKUP(FI$2,Recipes!$H:$GI,'Production Calculator'!$A100+2,FALSE)*$AK100))+IF($AO100=FI$3,$AM100/VLOOKUP($AO100,Data!$A$50:$B$56,2,FALSE),0)</f>
        <v>0</v>
      </c>
      <c r="FJ100" s="11">
        <f>IF(FJ$2=$A100,0,IF(HLOOKUP(FJ$2,Recipes!$H:$GI,'Production Calculator'!$A100+2,FALSE)=0,0,HLOOKUP(FJ$2,Recipes!$H:$GI,'Production Calculator'!$A100+2,FALSE)*$AK100))+IF($AO100=FJ$3,$AM100/VLOOKUP($AO100,Data!$A$50:$B$56,2,FALSE),0)</f>
        <v>0</v>
      </c>
      <c r="FK100" s="11">
        <f>IF(FK$2=$A100,0,IF(HLOOKUP(FK$2,Recipes!$H:$GI,'Production Calculator'!$A100+2,FALSE)=0,0,HLOOKUP(FK$2,Recipes!$H:$GI,'Production Calculator'!$A100+2,FALSE)*$AK100))+IF($AO100=FK$3,$AM100/VLOOKUP($AO100,Data!$A$50:$B$56,2,FALSE),0)</f>
        <v>0</v>
      </c>
      <c r="FL100" s="11">
        <f>IF(FL$2=$A100,0,IF(HLOOKUP(FL$2,Recipes!$H:$GI,'Production Calculator'!$A100+2,FALSE)=0,0,HLOOKUP(FL$2,Recipes!$H:$GI,'Production Calculator'!$A100+2,FALSE)*$AK100))+IF($AO100=FL$3,$AM100/VLOOKUP($AO100,Data!$A$50:$B$56,2,FALSE),0)</f>
        <v>0</v>
      </c>
      <c r="FM100" s="11">
        <f>IF(FM$2=$A100,0,IF(HLOOKUP(FM$2,Recipes!$H:$GI,'Production Calculator'!$A100+2,FALSE)=0,0,HLOOKUP(FM$2,Recipes!$H:$GI,'Production Calculator'!$A100+2,FALSE)*$AK100))+IF($AO100=FM$3,$AM100/VLOOKUP($AO100,Data!$A$50:$B$56,2,FALSE),0)</f>
        <v>0</v>
      </c>
      <c r="FN100" s="11">
        <f>IF(FN$2=$A100,0,IF(HLOOKUP(FN$2,Recipes!$H:$GI,'Production Calculator'!$A100+2,FALSE)=0,0,HLOOKUP(FN$2,Recipes!$H:$GI,'Production Calculator'!$A100+2,FALSE)*$AK100))+IF($AO100=FN$3,$AM100/VLOOKUP($AO100,Data!$A$50:$B$56,2,FALSE),0)</f>
        <v>0</v>
      </c>
      <c r="FO100" s="11">
        <f>IF(FO$2=$A100,0,IF(HLOOKUP(FO$2,Recipes!$H:$GI,'Production Calculator'!$A100+2,FALSE)=0,0,HLOOKUP(FO$2,Recipes!$H:$GI,'Production Calculator'!$A100+2,FALSE)*$AK100))+IF($AO100=FO$3,$AM100/VLOOKUP($AO100,Data!$A$50:$B$56,2,FALSE),0)</f>
        <v>0</v>
      </c>
      <c r="FP100" s="11">
        <f>IF(FP$2=$A100,0,IF(HLOOKUP(FP$2,Recipes!$H:$GI,'Production Calculator'!$A100+2,FALSE)=0,0,HLOOKUP(FP$2,Recipes!$H:$GI,'Production Calculator'!$A100+2,FALSE)*$AK100))+IF($AO100=FP$3,$AM100/VLOOKUP($AO100,Data!$A$50:$B$56,2,FALSE),0)</f>
        <v>0</v>
      </c>
      <c r="FQ100" s="11">
        <f>IF(FQ$2=$A100,0,IF(HLOOKUP(FQ$2,Recipes!$H:$GI,'Production Calculator'!$A100+2,FALSE)=0,0,HLOOKUP(FQ$2,Recipes!$H:$GI,'Production Calculator'!$A100+2,FALSE)*$AK100))+IF($AO100=FQ$3,$AM100/VLOOKUP($AO100,Data!$A$50:$B$56,2,FALSE),0)</f>
        <v>0</v>
      </c>
      <c r="FR100" s="11">
        <f>IF(FR$2=$A100,0,IF(HLOOKUP(FR$2,Recipes!$H:$GI,'Production Calculator'!$A100+2,FALSE)=0,0,HLOOKUP(FR$2,Recipes!$H:$GI,'Production Calculator'!$A100+2,FALSE)*$AK100))+IF($AO100=FR$3,$AM100/VLOOKUP($AO100,Data!$A$50:$B$56,2,FALSE),0)</f>
        <v>0</v>
      </c>
      <c r="FS100" s="11">
        <f>IF(FS$2=$A100,0,IF(HLOOKUP(FS$2,Recipes!$H:$GI,'Production Calculator'!$A100+2,FALSE)=0,0,HLOOKUP(FS$2,Recipes!$H:$GI,'Production Calculator'!$A100+2,FALSE)*$AK100))+IF($AO100=FS$3,$AM100/VLOOKUP($AO100,Data!$A$50:$B$56,2,FALSE),0)</f>
        <v>0</v>
      </c>
      <c r="FT100" s="11">
        <f>IF(FT$2=$A100,0,IF(HLOOKUP(FT$2,Recipes!$H:$GI,'Production Calculator'!$A100+2,FALSE)=0,0,HLOOKUP(FT$2,Recipes!$H:$GI,'Production Calculator'!$A100+2,FALSE)*$AK100))+IF($AO100=FT$3,$AM100/VLOOKUP($AO100,Data!$A$50:$B$56,2,FALSE),0)</f>
        <v>0</v>
      </c>
      <c r="FU100" s="11">
        <f>IF(FU$2=$A100,0,IF(HLOOKUP(FU$2,Recipes!$H:$GI,'Production Calculator'!$A100+2,FALSE)=0,0,HLOOKUP(FU$2,Recipes!$H:$GI,'Production Calculator'!$A100+2,FALSE)*$AK100))+IF($AO100=FU$3,$AM100/VLOOKUP($AO100,Data!$A$50:$B$56,2,FALSE),0)</f>
        <v>0</v>
      </c>
      <c r="FV100" s="11">
        <f>IF(FV$2=$A100,0,IF(HLOOKUP(FV$2,Recipes!$H:$GI,'Production Calculator'!$A100+2,FALSE)=0,0,HLOOKUP(FV$2,Recipes!$H:$GI,'Production Calculator'!$A100+2,FALSE)*$AK100))+IF($AO100=FV$3,$AM100/VLOOKUP($AO100,Data!$A$50:$B$56,2,FALSE),0)</f>
        <v>0</v>
      </c>
      <c r="FW100" s="11">
        <f>IF(FW$2=$A100,0,IF(HLOOKUP(FW$2,Recipes!$H:$GI,'Production Calculator'!$A100+2,FALSE)=0,0,HLOOKUP(FW$2,Recipes!$H:$GI,'Production Calculator'!$A100+2,FALSE)*$AK100))+IF($AO100=FW$3,$AM100/VLOOKUP($AO100,Data!$A$50:$B$56,2,FALSE),0)</f>
        <v>0</v>
      </c>
      <c r="FX100" s="11">
        <f>IF(FX$2=$A100,0,IF(HLOOKUP(FX$2,Recipes!$H:$GI,'Production Calculator'!$A100+2,FALSE)=0,0,HLOOKUP(FX$2,Recipes!$H:$GI,'Production Calculator'!$A100+2,FALSE)*$AK100))+IF($AO100=FX$3,$AM100/VLOOKUP($AO100,Data!$A$50:$B$56,2,FALSE),0)</f>
        <v>0</v>
      </c>
      <c r="FY100" s="11">
        <f>IF(FY$2=$A100,0,IF(HLOOKUP(FY$2,Recipes!$H:$GI,'Production Calculator'!$A100+2,FALSE)=0,0,HLOOKUP(FY$2,Recipes!$H:$GI,'Production Calculator'!$A100+2,FALSE)*$AK100))+IF($AO100=FY$3,$AM100/VLOOKUP($AO100,Data!$A$50:$B$56,2,FALSE),0)</f>
        <v>0</v>
      </c>
      <c r="FZ100" s="11">
        <f>IF(FZ$2=$A100,0,IF(HLOOKUP(FZ$2,Recipes!$H:$GI,'Production Calculator'!$A100+2,FALSE)=0,0,HLOOKUP(FZ$2,Recipes!$H:$GI,'Production Calculator'!$A100+2,FALSE)*$AK100))+IF($AO100=FZ$3,$AM100/VLOOKUP($AO100,Data!$A$50:$B$56,2,FALSE),0)</f>
        <v>0</v>
      </c>
      <c r="GA100" s="11">
        <f>IF(GA$2=$A100,0,IF(HLOOKUP(GA$2,Recipes!$H:$GI,'Production Calculator'!$A100+2,FALSE)=0,0,HLOOKUP(GA$2,Recipes!$H:$GI,'Production Calculator'!$A100+2,FALSE)*$AK100))+IF($AO100=GA$3,$AM100/VLOOKUP($AO100,Data!$A$50:$B$56,2,FALSE),0)</f>
        <v>0</v>
      </c>
      <c r="GB100" s="11">
        <f>IF(GB$2=$A100,0,IF(HLOOKUP(GB$2,Recipes!$H:$GI,'Production Calculator'!$A100+2,FALSE)=0,0,HLOOKUP(GB$2,Recipes!$H:$GI,'Production Calculator'!$A100+2,FALSE)*$AK100))+IF($AO100=GB$3,$AM100/VLOOKUP($AO100,Data!$A$50:$B$56,2,FALSE),0)</f>
        <v>0</v>
      </c>
      <c r="GC100" s="11">
        <f>IF(GC$2=$A100,0,IF(HLOOKUP(GC$2,Recipes!$H:$GI,'Production Calculator'!$A100+2,FALSE)=0,0,HLOOKUP(GC$2,Recipes!$H:$GI,'Production Calculator'!$A100+2,FALSE)*$AK100))+IF($AO100=GC$3,$AM100/VLOOKUP($AO100,Data!$A$50:$B$56,2,FALSE),0)</f>
        <v>0</v>
      </c>
      <c r="GD100" s="11">
        <f>IF(GD$2=$A100,0,IF(HLOOKUP(GD$2,Recipes!$H:$GI,'Production Calculator'!$A100+2,FALSE)=0,0,HLOOKUP(GD$2,Recipes!$H:$GI,'Production Calculator'!$A100+2,FALSE)*$AK100))+IF($AO100=GD$3,$AM100/VLOOKUP($AO100,Data!$A$50:$B$56,2,FALSE),0)</f>
        <v>0</v>
      </c>
      <c r="GE100" s="11">
        <f>IF(GE$2=$A100,0,IF(HLOOKUP(GE$2,Recipes!$H:$GI,'Production Calculator'!$A100+2,FALSE)=0,0,HLOOKUP(GE$2,Recipes!$H:$GI,'Production Calculator'!$A100+2,FALSE)*$AK100))+IF($AO100=GE$3,$AM100/VLOOKUP($AO100,Data!$A$50:$B$56,2,FALSE),0)</f>
        <v>0</v>
      </c>
      <c r="GF100" s="11">
        <f>IF(GF$2=$A100,0,IF(HLOOKUP(GF$2,Recipes!$H:$GI,'Production Calculator'!$A100+2,FALSE)=0,0,HLOOKUP(GF$2,Recipes!$H:$GI,'Production Calculator'!$A100+2,FALSE)*$AK100))+IF($AO100=GF$3,$AM100/VLOOKUP($AO100,Data!$A$50:$B$56,2,FALSE),0)</f>
        <v>0</v>
      </c>
      <c r="GG100" s="11">
        <f>IF(GG$2=$A100,0,IF(HLOOKUP(GG$2,Recipes!$H:$GI,'Production Calculator'!$A100+2,FALSE)=0,0,HLOOKUP(GG$2,Recipes!$H:$GI,'Production Calculator'!$A100+2,FALSE)*$AK100))+IF($AO100=GG$3,$AM100/VLOOKUP($AO100,Data!$A$50:$B$56,2,FALSE),0)</f>
        <v>0</v>
      </c>
      <c r="GH100" s="11">
        <f>IF(GH$2=$A100,0,IF(HLOOKUP(GH$2,Recipes!$H:$GI,'Production Calculator'!$A100+2,FALSE)=0,0,HLOOKUP(GH$2,Recipes!$H:$GI,'Production Calculator'!$A100+2,FALSE)*$AK100))+IF($AO100=GH$3,$AM100/VLOOKUP($AO100,Data!$A$50:$B$56,2,FALSE),0)</f>
        <v>0</v>
      </c>
      <c r="GI100" s="11">
        <f>IF(GI$2=$A100,0,IF(HLOOKUP(GI$2,Recipes!$H:$GI,'Production Calculator'!$A100+2,FALSE)=0,0,HLOOKUP(GI$2,Recipes!$H:$GI,'Production Calculator'!$A100+2,FALSE)*$AK100))+IF($AO100=GI$3,$AM100/VLOOKUP($AO100,Data!$A$50:$B$56,2,FALSE),0)</f>
        <v>0</v>
      </c>
      <c r="GJ100" s="11">
        <f>IF(GJ$2=$A100,0,IF(HLOOKUP(GJ$2,Recipes!$H:$GI,'Production Calculator'!$A100+2,FALSE)=0,0,HLOOKUP(GJ$2,Recipes!$H:$GI,'Production Calculator'!$A100+2,FALSE)*$AK100))+IF($AO100=GJ$3,$AM100/VLOOKUP($AO100,Data!$A$50:$B$56,2,FALSE),0)</f>
        <v>0</v>
      </c>
      <c r="GK100" s="11">
        <f>IF(GK$2=$A100,0,IF(HLOOKUP(GK$2,Recipes!$H:$GI,'Production Calculator'!$A100+2,FALSE)=0,0,HLOOKUP(GK$2,Recipes!$H:$GI,'Production Calculator'!$A100+2,FALSE)*$AK100))+IF($AO100=GK$3,$AM100/VLOOKUP($AO100,Data!$A$50:$B$56,2,FALSE),0)</f>
        <v>0</v>
      </c>
      <c r="GL100" s="11">
        <f>IF(GL$2=$A100,0,IF(HLOOKUP(GL$2,Recipes!$H:$GI,'Production Calculator'!$A100+2,FALSE)=0,0,HLOOKUP(GL$2,Recipes!$H:$GI,'Production Calculator'!$A100+2,FALSE)*$AK100))+IF($AO100=GL$3,$AM100/VLOOKUP($AO100,Data!$A$50:$B$56,2,FALSE),0)</f>
        <v>0</v>
      </c>
      <c r="GM100" s="11">
        <f>IF(GM$2=$A100,0,IF(HLOOKUP(GM$2,Recipes!$H:$GI,'Production Calculator'!$A100+2,FALSE)=0,0,HLOOKUP(GM$2,Recipes!$H:$GI,'Production Calculator'!$A100+2,FALSE)*$AK100))+IF($AO100=GM$3,$AM100/VLOOKUP($AO100,Data!$A$50:$B$56,2,FALSE),0)</f>
        <v>0</v>
      </c>
      <c r="GN100" s="11">
        <f>IF(GN$2=$A100,0,IF(HLOOKUP(GN$2,Recipes!$H:$GI,'Production Calculator'!$A100+2,FALSE)=0,0,HLOOKUP(GN$2,Recipes!$H:$GI,'Production Calculator'!$A100+2,FALSE)*$AK100))+IF($AO100=GN$3,$AM100/VLOOKUP($AO100,Data!$A$50:$B$56,2,FALSE),0)</f>
        <v>0</v>
      </c>
      <c r="GO100" s="11">
        <f>IF(GO$2=$A100,0,IF(HLOOKUP(GO$2,Recipes!$H:$GI,'Production Calculator'!$A100+2,FALSE)=0,0,HLOOKUP(GO$2,Recipes!$H:$GI,'Production Calculator'!$A100+2,FALSE)*$AK100))+IF($AO100=GO$3,$AM100/VLOOKUP($AO100,Data!$A$50:$B$56,2,FALSE),0)</f>
        <v>0</v>
      </c>
      <c r="GP100" s="11">
        <f>IF(GP$2=$A100,0,IF(HLOOKUP(GP$2,Recipes!$H:$GI,'Production Calculator'!$A100+2,FALSE)=0,0,HLOOKUP(GP$2,Recipes!$H:$GI,'Production Calculator'!$A100+2,FALSE)*$AK100))+IF($AO100=GP$3,$AM100/VLOOKUP($AO100,Data!$A$50:$B$56,2,FALSE),0)</f>
        <v>0</v>
      </c>
      <c r="GQ100" s="11">
        <f>IF(GQ$2=$A100,0,IF(HLOOKUP(GQ$2,Recipes!$H:$GI,'Production Calculator'!$A100+2,FALSE)=0,0,HLOOKUP(GQ$2,Recipes!$H:$GI,'Production Calculator'!$A100+2,FALSE)*$AK100))+IF($AO100=GQ$3,$AM100/VLOOKUP($AO100,Data!$A$50:$B$56,2,FALSE),0)</f>
        <v>0</v>
      </c>
      <c r="GR100" s="11">
        <f>IF(GR$2=$A100,0,IF(HLOOKUP(GR$2,Recipes!$H:$GI,'Production Calculator'!$A100+2,FALSE)=0,0,HLOOKUP(GR$2,Recipes!$H:$GI,'Production Calculator'!$A100+2,FALSE)*$AK100))+IF($AO100=GR$3,$AM100/VLOOKUP($AO100,Data!$A$50:$B$56,2,FALSE),0)</f>
        <v>0</v>
      </c>
      <c r="GS100" s="11">
        <f>IF(GS$2=$A100,0,IF(HLOOKUP(GS$2,Recipes!$H:$GI,'Production Calculator'!$A100+2,FALSE)=0,0,HLOOKUP(GS$2,Recipes!$H:$GI,'Production Calculator'!$A100+2,FALSE)*$AK100))+IF($AO100=GS$3,$AM100/VLOOKUP($AO100,Data!$A$50:$B$56,2,FALSE),0)</f>
        <v>0</v>
      </c>
      <c r="GT100" s="11">
        <f>IF(GT$2=$A100,0,IF(HLOOKUP(GT$2,Recipes!$H:$GI,'Production Calculator'!$A100+2,FALSE)=0,0,HLOOKUP(GT$2,Recipes!$H:$GI,'Production Calculator'!$A100+2,FALSE)*$AK100))+IF($AO100=GT$3,$AM100/VLOOKUP($AO100,Data!$A$50:$B$56,2,FALSE),0)</f>
        <v>0</v>
      </c>
      <c r="GU100" s="11">
        <f>IF(GU$2=$A100,0,IF(HLOOKUP(GU$2,Recipes!$H:$GI,'Production Calculator'!$A100+2,FALSE)=0,0,HLOOKUP(GU$2,Recipes!$H:$GI,'Production Calculator'!$A100+2,FALSE)*$AK100))+IF($AO100=GU$3,$AM100/VLOOKUP($AO100,Data!$A$50:$B$56,2,FALSE),0)</f>
        <v>0</v>
      </c>
      <c r="GV100" s="11">
        <f>IF(GV$2=$A100,0,IF(HLOOKUP(GV$2,Recipes!$H:$GI,'Production Calculator'!$A100+2,FALSE)=0,0,HLOOKUP(GV$2,Recipes!$H:$GI,'Production Calculator'!$A100+2,FALSE)*$AK100))+IF($AO100=GV$3,$AM100/VLOOKUP($AO100,Data!$A$50:$B$56,2,FALSE),0)</f>
        <v>0</v>
      </c>
      <c r="GW100" s="11">
        <f>IF(GW$2=$A100,0,IF(HLOOKUP(GW$2,Recipes!$H:$GI,'Production Calculator'!$A100+2,FALSE)=0,0,HLOOKUP(GW$2,Recipes!$H:$GI,'Production Calculator'!$A100+2,FALSE)*$AK100))+IF($AO100=GW$3,$AM100/VLOOKUP($AO100,Data!$A$50:$B$56,2,FALSE),0)</f>
        <v>0</v>
      </c>
      <c r="GX100" s="11">
        <f>IF(GX$2=$A100,0,IF(HLOOKUP(GX$2,Recipes!$H:$GI,'Production Calculator'!$A100+2,FALSE)=0,0,HLOOKUP(GX$2,Recipes!$H:$GI,'Production Calculator'!$A100+2,FALSE)*$AK100))+IF($AO100=GX$3,$AM100/VLOOKUP($AO100,Data!$A$50:$B$56,2,FALSE),0)</f>
        <v>0</v>
      </c>
      <c r="GY100" s="11">
        <f>IF(GY$2=$A100,0,IF(HLOOKUP(GY$2,Recipes!$H:$GI,'Production Calculator'!$A100+2,FALSE)=0,0,HLOOKUP(GY$2,Recipes!$H:$GI,'Production Calculator'!$A100+2,FALSE)*$AK100))+IF($AO100=GY$3,$AM100/VLOOKUP($AO100,Data!$A$50:$B$56,2,FALSE),0)</f>
        <v>0</v>
      </c>
      <c r="GZ100" s="11">
        <f>IF(GZ$2=$A100,0,IF(HLOOKUP(GZ$2,Recipes!$H:$GI,'Production Calculator'!$A100+2,FALSE)=0,0,HLOOKUP(GZ$2,Recipes!$H:$GI,'Production Calculator'!$A100+2,FALSE)*$AK100))+IF($AO100=GZ$3,$AM100/VLOOKUP($AO100,Data!$A$50:$B$56,2,FALSE),0)</f>
        <v>0</v>
      </c>
      <c r="HA100" s="11">
        <f>IF(HA$2=$A100,0,IF(HLOOKUP(HA$2,Recipes!$H:$GI,'Production Calculator'!$A100+2,FALSE)=0,0,HLOOKUP(HA$2,Recipes!$H:$GI,'Production Calculator'!$A100+2,FALSE)*$AK100))+IF($AO100=HA$3,$AM100/VLOOKUP($AO100,Data!$A$50:$B$56,2,FALSE),0)</f>
        <v>0</v>
      </c>
      <c r="HB100" s="11">
        <f>IF(HB$2=$A100,0,IF(HLOOKUP(HB$2,Recipes!$H:$GI,'Production Calculator'!$A100+2,FALSE)=0,0,HLOOKUP(HB$2,Recipes!$H:$GI,'Production Calculator'!$A100+2,FALSE)*$AK100))+IF($AO100=HB$3,$AM100/VLOOKUP($AO100,Data!$A$50:$B$56,2,FALSE),0)</f>
        <v>0</v>
      </c>
      <c r="HC100" s="11">
        <f>IF(HC$2=$A100,0,IF(HLOOKUP(HC$2,Recipes!$H:$GI,'Production Calculator'!$A100+2,FALSE)=0,0,HLOOKUP(HC$2,Recipes!$H:$GI,'Production Calculator'!$A100+2,FALSE)*$AK100))+IF($AO100=HC$3,$AM100/VLOOKUP($AO100,Data!$A$50:$B$56,2,FALSE),0)</f>
        <v>0</v>
      </c>
      <c r="HD100" s="11">
        <f>IF(HD$2=$A100,0,IF(HLOOKUP(HD$2,Recipes!$H:$GI,'Production Calculator'!$A100+2,FALSE)=0,0,HLOOKUP(HD$2,Recipes!$H:$GI,'Production Calculator'!$A100+2,FALSE)*$AK100))+IF($AO100=HD$3,$AM100/VLOOKUP($AO100,Data!$A$50:$B$56,2,FALSE),0)</f>
        <v>0</v>
      </c>
      <c r="HE100" s="11">
        <f>IF(HE$2=$A100,0,IF(HLOOKUP(HE$2,Recipes!$H:$GI,'Production Calculator'!$A100+2,FALSE)=0,0,HLOOKUP(HE$2,Recipes!$H:$GI,'Production Calculator'!$A100+2,FALSE)*$AK100))+IF($AO100=HE$3,$AM100/VLOOKUP($AO100,Data!$A$50:$B$56,2,FALSE),0)</f>
        <v>0</v>
      </c>
      <c r="HF100" s="11">
        <f>IF(HF$2=$A100,0,IF(HLOOKUP(HF$2,Recipes!$H:$GI,'Production Calculator'!$A100+2,FALSE)=0,0,HLOOKUP(HF$2,Recipes!$H:$GI,'Production Calculator'!$A100+2,FALSE)*$AK100))+IF($AO100=HF$3,$AM100/VLOOKUP($AO100,Data!$A$50:$B$56,2,FALSE),0)</f>
        <v>0</v>
      </c>
      <c r="HG100" s="11">
        <f>IF(HG$2=$A100,0,IF(HLOOKUP(HG$2,Recipes!$H:$GI,'Production Calculator'!$A100+2,FALSE)=0,0,HLOOKUP(HG$2,Recipes!$H:$GI,'Production Calculator'!$A100+2,FALSE)*$AK100))+IF($AO100=HG$3,$AM100/VLOOKUP($AO100,Data!$A$50:$B$56,2,FALSE),0)</f>
        <v>0</v>
      </c>
      <c r="HH100" s="11">
        <f>IF(HH$2=$A100,0,IF(HLOOKUP(HH$2,Recipes!$H:$GI,'Production Calculator'!$A100+2,FALSE)=0,0,HLOOKUP(HH$2,Recipes!$H:$GI,'Production Calculator'!$A100+2,FALSE)*$AK100))+IF($AO100=HH$3,$AM100/VLOOKUP($AO100,Data!$A$50:$B$56,2,FALSE),0)</f>
        <v>0</v>
      </c>
      <c r="HI100" s="11">
        <f>IF(HI$2=$A100,0,IF(HLOOKUP(HI$2,Recipes!$H:$GI,'Production Calculator'!$A100+2,FALSE)=0,0,HLOOKUP(HI$2,Recipes!$H:$GI,'Production Calculator'!$A100+2,FALSE)*$AK100))+IF($AO100=HI$3,$AM100/VLOOKUP($AO100,Data!$A$50:$B$56,2,FALSE),0)</f>
        <v>0</v>
      </c>
      <c r="HJ100" s="11">
        <f>IF(HJ$2=$A100,0,IF(HLOOKUP(HJ$2,Recipes!$H:$GI,'Production Calculator'!$A100+2,FALSE)=0,0,HLOOKUP(HJ$2,Recipes!$H:$GI,'Production Calculator'!$A100+2,FALSE)*$AK100))+IF($AO100=HJ$3,$AM100/VLOOKUP($AO100,Data!$A$50:$B$56,2,FALSE),0)</f>
        <v>0</v>
      </c>
      <c r="HK100" s="11">
        <f>IF(HK$2=$A100,0,IF(HLOOKUP(HK$2,Recipes!$H:$GI,'Production Calculator'!$A100+2,FALSE)=0,0,HLOOKUP(HK$2,Recipes!$H:$GI,'Production Calculator'!$A100+2,FALSE)*$AK100))+IF($AO100=HK$3,$AM100/VLOOKUP($AO100,Data!$A$50:$B$56,2,FALSE),0)</f>
        <v>0</v>
      </c>
      <c r="HL100" s="11">
        <f>IF(HL$2=$A100,0,IF(HLOOKUP(HL$2,Recipes!$H:$GI,'Production Calculator'!$A100+2,FALSE)=0,0,HLOOKUP(HL$2,Recipes!$H:$GI,'Production Calculator'!$A100+2,FALSE)*$AK100))+IF($AO100=HL$3,$AM100/VLOOKUP($AO100,Data!$A$50:$B$56,2,FALSE),0)</f>
        <v>0</v>
      </c>
      <c r="HM100" s="11">
        <f>IF(HM$2=$A100,0,IF(HLOOKUP(HM$2,Recipes!$H:$GI,'Production Calculator'!$A100+2,FALSE)=0,0,HLOOKUP(HM$2,Recipes!$H:$GI,'Production Calculator'!$A100+2,FALSE)*$AK100))+IF($AO100=HM$3,$AM100/VLOOKUP($AO100,Data!$A$50:$B$56,2,FALSE),0)</f>
        <v>0</v>
      </c>
      <c r="HN100" s="11">
        <f>IF(HN$2=$A100,0,IF(HLOOKUP(HN$2,Recipes!$H:$GI,'Production Calculator'!$A100+2,FALSE)=0,0,HLOOKUP(HN$2,Recipes!$H:$GI,'Production Calculator'!$A100+2,FALSE)*$AK100))+IF($AO100=HN$3,$AM100/VLOOKUP($AO100,Data!$A$50:$B$56,2,FALSE),0)</f>
        <v>0</v>
      </c>
      <c r="HO100" s="11">
        <f>IF(HO$2=$A100,0,IF(HLOOKUP(HO$2,Recipes!$H:$GI,'Production Calculator'!$A100+2,FALSE)=0,0,HLOOKUP(HO$2,Recipes!$H:$GI,'Production Calculator'!$A100+2,FALSE)*$AK100))+IF($AO100=HO$3,$AM100/VLOOKUP($AO100,Data!$A$50:$B$56,2,FALSE),0)</f>
        <v>0</v>
      </c>
      <c r="HP100" s="11">
        <f>IF(HP$2=$A100,0,IF(HLOOKUP(HP$2,Recipes!$H:$GI,'Production Calculator'!$A100+2,FALSE)=0,0,HLOOKUP(HP$2,Recipes!$H:$GI,'Production Calculator'!$A100+2,FALSE)*$AK100))+IF($AO100=HP$3,$AM100/VLOOKUP($AO100,Data!$A$50:$B$56,2,FALSE),0)</f>
        <v>0</v>
      </c>
      <c r="HQ100" s="11">
        <f>IF(HQ$2=$A100,0,IF(HLOOKUP(HQ$2,Recipes!$H:$GI,'Production Calculator'!$A100+2,FALSE)=0,0,HLOOKUP(HQ$2,Recipes!$H:$GI,'Production Calculator'!$A100+2,FALSE)*$AK100))+IF($AO100=HQ$3,$AM100/VLOOKUP($AO100,Data!$A$50:$B$56,2,FALSE),0)</f>
        <v>0</v>
      </c>
      <c r="HR100" s="11">
        <f>IF(HR$2=$A100,0,IF(HLOOKUP(HR$2,Recipes!$H:$GI,'Production Calculator'!$A100+2,FALSE)=0,0,HLOOKUP(HR$2,Recipes!$H:$GI,'Production Calculator'!$A100+2,FALSE)*$AK100))+IF($AO100=HR$3,$AM100/VLOOKUP($AO100,Data!$A$50:$B$56,2,FALSE),0)</f>
        <v>0</v>
      </c>
      <c r="HS100" s="121"/>
    </row>
    <row r="101" spans="1:227" x14ac:dyDescent="0.45">
      <c r="A101">
        <v>78</v>
      </c>
      <c r="B101" s="107" t="str">
        <f>VLOOKUP(A101,Recipes!A:B,2)</f>
        <v>Logistic robot</v>
      </c>
      <c r="C101" s="128">
        <v>0</v>
      </c>
      <c r="D101" s="108">
        <f t="shared" si="191"/>
        <v>0</v>
      </c>
      <c r="E101" s="127" t="s">
        <v>1</v>
      </c>
      <c r="F101" s="109">
        <f>VLOOKUP(A101,Recipes!$A$3:$G$186,6,FALSE)</f>
        <v>2</v>
      </c>
      <c r="G101" s="109">
        <f>VLOOKUP(A101,Recipes!$A$3:$G$186,7,FALSE)</f>
        <v>0</v>
      </c>
      <c r="H101" s="110">
        <f t="shared" si="167"/>
        <v>0</v>
      </c>
      <c r="I101" s="109">
        <f>VLOOKUP(E101,Data!$A$2:$C$26,3, FALSE)</f>
        <v>4</v>
      </c>
      <c r="J101" s="108">
        <v>0</v>
      </c>
      <c r="K101" s="108">
        <v>0</v>
      </c>
      <c r="L101" s="108">
        <v>0</v>
      </c>
      <c r="M101" s="150">
        <v>0</v>
      </c>
      <c r="N101" s="150">
        <v>0</v>
      </c>
      <c r="O101" s="150">
        <v>0</v>
      </c>
      <c r="P101" s="151">
        <v>0</v>
      </c>
      <c r="Q101" s="151">
        <v>0</v>
      </c>
      <c r="R101" s="151">
        <v>0</v>
      </c>
      <c r="S101">
        <f t="shared" si="182"/>
        <v>0</v>
      </c>
      <c r="T101">
        <f t="shared" si="183"/>
        <v>0</v>
      </c>
      <c r="U101">
        <f t="shared" si="184"/>
        <v>0</v>
      </c>
      <c r="V101">
        <f t="shared" si="185"/>
        <v>0</v>
      </c>
      <c r="W101">
        <f t="shared" si="186"/>
        <v>0</v>
      </c>
      <c r="X101">
        <f t="shared" si="187"/>
        <v>0</v>
      </c>
      <c r="Y101">
        <f t="shared" si="188"/>
        <v>0</v>
      </c>
      <c r="Z101">
        <f t="shared" si="189"/>
        <v>0</v>
      </c>
      <c r="AA101">
        <f t="shared" si="190"/>
        <v>0</v>
      </c>
      <c r="AB101" s="111">
        <f>VLOOKUP($A101,Recipes!$A:$G,4)</f>
        <v>0.5</v>
      </c>
      <c r="AC101" s="111">
        <f>VLOOKUP($A101,Recipes!$A:$G,5)</f>
        <v>1</v>
      </c>
      <c r="AD101" s="111">
        <f t="shared" si="177"/>
        <v>2</v>
      </c>
      <c r="AE101" s="111">
        <f>VLOOKUP(E101,Data!$A$2:$F$26,5,FALSE)</f>
        <v>0</v>
      </c>
      <c r="AF101" s="111">
        <f>VLOOKUP(E101,Data!$A$2:$F$26,4,FALSE)</f>
        <v>210</v>
      </c>
      <c r="AG101" s="111">
        <f>VLOOKUP(E101,Data!$A$2:$B$26,2, FALSE)</f>
        <v>1.25</v>
      </c>
      <c r="AH101" s="111">
        <f>1+VLOOKUP($J$3,Data!$A$40:$D$48,2,FALSE)*$J101+VLOOKUP($K$3,Data!$A$40:$D$48,2,FALSE)*$K101+VLOOKUP($L$3,Data!$A$40:$D$48,2,FALSE)*$L101+VLOOKUP($M$3,Data!$A$40:$D$48,2,FALSE)*$M101+VLOOKUP($N$3,Data!$A$40:$D$48,2,FALSE)*$N101+VLOOKUP($O$3,Data!$A$40:$D$48,2,FALSE)*$O101+VLOOKUP($P$3,Data!$A$40:$D$48,2,FALSE)*$P101+VLOOKUP($Q$3,Data!$A$40:$D$48,2,FALSE)*$Q101+VLOOKUP($R$3,Data!$A$40:$D$48,2,FALSE)*$R101</f>
        <v>1</v>
      </c>
      <c r="AI101" s="111">
        <f>MAX(1+VLOOKUP($J$3,Data!$A$40:$D$48,3,FALSE)*$J101+VLOOKUP($K$3,Data!$A$40:$D$48,3,FALSE)*$K101+VLOOKUP($L$3,Data!$A$40:$D$48,3,FALSE)*$L101+VLOOKUP($M$3,Data!$A$40:$D$48,3,FALSE)*$M101+VLOOKUP($N$3,Data!$A$40:$D$48,3,FALSE)*$N101+VLOOKUP($O$3,Data!$A$40:$D$48,3,FALSE)*$O101+VLOOKUP($P$3,Data!$A$40:$D$48,3,FALSE)*$P101+VLOOKUP($Q$3,Data!$A$40:$D$48,3,FALSE)*$Q101+VLOOKUP($R$3,Data!$A$40:$D$48,3,FALSE)*$R101,0)</f>
        <v>1</v>
      </c>
      <c r="AJ101" s="111">
        <f>MAX(1-(VLOOKUP($J$3,Data!$A$40:$D$48,4,FALSE)*$J101+VLOOKUP($K$3,Data!$A$40:$D$48,4,FALSE)*$K101+VLOOKUP($L$3,Data!$A$40:$D$48,4,FALSE)*$L101+VLOOKUP($M$3,Data!$A$40:$D$48,4,FALSE)*$M101+VLOOKUP($N$3,Data!$A$40:$D$48,4,FALSE)*$N101+VLOOKUP($O$3,Data!$A$40:$D$48,4,FALSE)*$O101+VLOOKUP($P$3,Data!$A$40:$D$48,4,FALSE)*$P101+VLOOKUP($Q$3,Data!$A$40:$D$48,4,FALSE)*$Q101+VLOOKUP($R$3,Data!$A$40:$D$48,4,FALSE)*$R101),0.2)</f>
        <v>1</v>
      </c>
      <c r="AK101" s="112">
        <f t="shared" si="178"/>
        <v>0</v>
      </c>
      <c r="AL101" s="111">
        <f t="shared" si="179"/>
        <v>2.5</v>
      </c>
      <c r="AM101" s="111">
        <f t="shared" si="180"/>
        <v>0</v>
      </c>
      <c r="AN101" s="111">
        <f t="shared" si="181"/>
        <v>0</v>
      </c>
      <c r="AO101" s="131" t="s">
        <v>298</v>
      </c>
      <c r="AP101" s="11"/>
      <c r="AQ101" s="11">
        <f>IF(AQ$2=$A101,0,IF(HLOOKUP(AQ$2,Recipes!$H:$GI,'Production Calculator'!$A101+2,FALSE)=0,0,HLOOKUP(AQ$2,Recipes!$H:$GI,'Production Calculator'!$A101+2,FALSE)*$AK101))+IF($AO101=AQ$3,$AM101/VLOOKUP($AO101,Data!$A$50:$B$56,2,FALSE),0)</f>
        <v>0</v>
      </c>
      <c r="AR101" s="11">
        <f>IF(AR$2=$A101,0,IF(HLOOKUP(AR$2,Recipes!$H:$GI,'Production Calculator'!$A101+2,FALSE)=0,0,HLOOKUP(AR$2,Recipes!$H:$GI,'Production Calculator'!$A101+2,FALSE)*$AK101))+IF($AO101=AR$3,$AM101/VLOOKUP($AO101,Data!$A$50:$B$56,2,FALSE),0)</f>
        <v>0</v>
      </c>
      <c r="AS101" s="11">
        <f>IF(AS$2=$A101,0,IF(HLOOKUP(AS$2,Recipes!$H:$GI,'Production Calculator'!$A101+2,FALSE)=0,0,HLOOKUP(AS$2,Recipes!$H:$GI,'Production Calculator'!$A101+2,FALSE)*$AK101))+IF($AO101=AS$3,$AM101/VLOOKUP($AO101,Data!$A$50:$B$56,2,FALSE),0)</f>
        <v>0</v>
      </c>
      <c r="AT101" s="11">
        <f>IF(AT$2=$A101,0,IF(HLOOKUP(AT$2,Recipes!$H:$GI,'Production Calculator'!$A101+2,FALSE)=0,0,HLOOKUP(AT$2,Recipes!$H:$GI,'Production Calculator'!$A101+2,FALSE)*$AK101))+IF($AO101=AT$3,$AM101/VLOOKUP($AO101,Data!$A$50:$B$56,2,FALSE),0)</f>
        <v>0</v>
      </c>
      <c r="AU101" s="11">
        <f>IF(AU$2=$A101,0,IF(HLOOKUP(AU$2,Recipes!$H:$GI,'Production Calculator'!$A101+2,FALSE)=0,0,HLOOKUP(AU$2,Recipes!$H:$GI,'Production Calculator'!$A101+2,FALSE)*$AK101))+IF($AO101=AU$3,$AM101/VLOOKUP($AO101,Data!$A$50:$B$56,2,FALSE),0)</f>
        <v>0</v>
      </c>
      <c r="AV101" s="11">
        <f>IF(AV$2=$A101,0,IF(HLOOKUP(AV$2,Recipes!$H:$GI,'Production Calculator'!$A101+2,FALSE)=0,0,HLOOKUP(AV$2,Recipes!$H:$GI,'Production Calculator'!$A101+2,FALSE)*$AK101))+IF($AO101=AV$3,$AM101/VLOOKUP($AO101,Data!$A$50:$B$56,2,FALSE),0)</f>
        <v>0</v>
      </c>
      <c r="AW101" s="11">
        <f>IF(AW$2=$A101,0,IF(HLOOKUP(AW$2,Recipes!$H:$GI,'Production Calculator'!$A101+2,FALSE)=0,0,HLOOKUP(AW$2,Recipes!$H:$GI,'Production Calculator'!$A101+2,FALSE)*$AK101))+IF($AO101=AW$3,$AM101/VLOOKUP($AO101,Data!$A$50:$B$56,2,FALSE),0)</f>
        <v>0</v>
      </c>
      <c r="AX101" s="11">
        <f>IF(AX$2=$A101,0,IF(HLOOKUP(AX$2,Recipes!$H:$GI,'Production Calculator'!$A101+2,FALSE)=0,0,HLOOKUP(AX$2,Recipes!$H:$GI,'Production Calculator'!$A101+2,FALSE)*$AK101))+IF($AO101=AX$3,$AM101/VLOOKUP($AO101,Data!$A$50:$B$56,2,FALSE),0)</f>
        <v>0</v>
      </c>
      <c r="AY101" s="11">
        <f>IF(AY$2=$A101,0,IF(HLOOKUP(AY$2,Recipes!$H:$GI,'Production Calculator'!$A101+2,FALSE)=0,0,HLOOKUP(AY$2,Recipes!$H:$GI,'Production Calculator'!$A101+2,FALSE)*$AK101))+IF($AO101=AY$3,$AM101/VLOOKUP($AO101,Data!$A$50:$B$56,2,FALSE),0)</f>
        <v>0</v>
      </c>
      <c r="AZ101" s="11">
        <f>IF(AZ$2=$A101,0,IF(HLOOKUP(AZ$2,Recipes!$H:$GI,'Production Calculator'!$A101+2,FALSE)=0,0,HLOOKUP(AZ$2,Recipes!$H:$GI,'Production Calculator'!$A101+2,FALSE)*$AK101))+IF($AO101=AZ$3,$AM101/VLOOKUP($AO101,Data!$A$50:$B$56,2,FALSE),0)</f>
        <v>0</v>
      </c>
      <c r="BA101" s="11">
        <f>IF(BA$2=$A101,0,IF(HLOOKUP(BA$2,Recipes!$H:$GI,'Production Calculator'!$A101+2,FALSE)=0,0,HLOOKUP(BA$2,Recipes!$H:$GI,'Production Calculator'!$A101+2,FALSE)*$AK101))+IF($AO101=BA$3,$AM101/VLOOKUP($AO101,Data!$A$50:$B$56,2,FALSE),0)</f>
        <v>0</v>
      </c>
      <c r="BB101" s="11">
        <f>IF(BB$2=$A101,0,IF(HLOOKUP(BB$2,Recipes!$H:$GI,'Production Calculator'!$A101+2,FALSE)=0,0,HLOOKUP(BB$2,Recipes!$H:$GI,'Production Calculator'!$A101+2,FALSE)*$AK101))+IF($AO101=BB$3,$AM101/VLOOKUP($AO101,Data!$A$50:$B$56,2,FALSE),0)</f>
        <v>0</v>
      </c>
      <c r="BC101" s="11">
        <f>IF(BC$2=$A101,0,IF(HLOOKUP(BC$2,Recipes!$H:$GI,'Production Calculator'!$A101+2,FALSE)=0,0,HLOOKUP(BC$2,Recipes!$H:$GI,'Production Calculator'!$A101+2,FALSE)*$AK101))+IF($AO101=BC$3,$AM101/VLOOKUP($AO101,Data!$A$50:$B$56,2,FALSE),0)</f>
        <v>0</v>
      </c>
      <c r="BD101" s="11">
        <f>IF(BD$2=$A101,0,IF(HLOOKUP(BD$2,Recipes!$H:$GI,'Production Calculator'!$A101+2,FALSE)=0,0,HLOOKUP(BD$2,Recipes!$H:$GI,'Production Calculator'!$A101+2,FALSE)*$AK101))+IF($AO101=BD$3,$AM101/VLOOKUP($AO101,Data!$A$50:$B$56,2,FALSE),0)</f>
        <v>0</v>
      </c>
      <c r="BE101" s="11">
        <f>IF(BE$2=$A101,0,IF(HLOOKUP(BE$2,Recipes!$H:$GI,'Production Calculator'!$A101+2,FALSE)=0,0,HLOOKUP(BE$2,Recipes!$H:$GI,'Production Calculator'!$A101+2,FALSE)*$AK101))+IF($AO101=BE$3,$AM101/VLOOKUP($AO101,Data!$A$50:$B$56,2,FALSE),0)</f>
        <v>0</v>
      </c>
      <c r="BF101" s="11">
        <f>IF(BF$2=$A101,0,IF(HLOOKUP(BF$2,Recipes!$H:$GI,'Production Calculator'!$A101+2,FALSE)=0,0,HLOOKUP(BF$2,Recipes!$H:$GI,'Production Calculator'!$A101+2,FALSE)*$AK101))+IF($AO101=BF$3,$AM101/VLOOKUP($AO101,Data!$A$50:$B$56,2,FALSE),0)</f>
        <v>0</v>
      </c>
      <c r="BG101" s="11">
        <f>IF(BG$2=$A101,0,IF(HLOOKUP(BG$2,Recipes!$H:$GI,'Production Calculator'!$A101+2,FALSE)=0,0,HLOOKUP(BG$2,Recipes!$H:$GI,'Production Calculator'!$A101+2,FALSE)*$AK101))+IF($AO101=BG$3,$AM101/VLOOKUP($AO101,Data!$A$50:$B$56,2,FALSE),0)</f>
        <v>0</v>
      </c>
      <c r="BH101" s="11">
        <f>IF(BH$2=$A101,0,IF(HLOOKUP(BH$2,Recipes!$H:$GI,'Production Calculator'!$A101+2,FALSE)=0,0,HLOOKUP(BH$2,Recipes!$H:$GI,'Production Calculator'!$A101+2,FALSE)*$AK101))+IF($AO101=BH$3,$AM101/VLOOKUP($AO101,Data!$A$50:$B$56,2,FALSE),0)</f>
        <v>0</v>
      </c>
      <c r="BI101" s="11">
        <f>IF(BI$2=$A101,0,IF(HLOOKUP(BI$2,Recipes!$H:$GI,'Production Calculator'!$A101+2,FALSE)=0,0,HLOOKUP(BI$2,Recipes!$H:$GI,'Production Calculator'!$A101+2,FALSE)*$AK101))+IF($AO101=BI$3,$AM101/VLOOKUP($AO101,Data!$A$50:$B$56,2,FALSE),0)</f>
        <v>0</v>
      </c>
      <c r="BJ101" s="11">
        <f>IF(BJ$2=$A101,0,IF(HLOOKUP(BJ$2,Recipes!$H:$GI,'Production Calculator'!$A101+2,FALSE)=0,0,HLOOKUP(BJ$2,Recipes!$H:$GI,'Production Calculator'!$A101+2,FALSE)*$AK101))+IF($AO101=BJ$3,$AM101/VLOOKUP($AO101,Data!$A$50:$B$56,2,FALSE),0)</f>
        <v>0</v>
      </c>
      <c r="BK101" s="11">
        <f>IF(BK$2=$A101,0,IF(HLOOKUP(BK$2,Recipes!$H:$GI,'Production Calculator'!$A101+2,FALSE)=0,0,HLOOKUP(BK$2,Recipes!$H:$GI,'Production Calculator'!$A101+2,FALSE)*$AK101))+IF($AO101=BK$3,$AM101/VLOOKUP($AO101,Data!$A$50:$B$56,2,FALSE),0)</f>
        <v>0</v>
      </c>
      <c r="BL101" s="11">
        <f>IF(BL$2=$A101,0,IF(HLOOKUP(BL$2,Recipes!$H:$GI,'Production Calculator'!$A101+2,FALSE)=0,0,HLOOKUP(BL$2,Recipes!$H:$GI,'Production Calculator'!$A101+2,FALSE)*$AK101))+IF($AO101=BL$3,$AM101/VLOOKUP($AO101,Data!$A$50:$B$56,2,FALSE),0)</f>
        <v>0</v>
      </c>
      <c r="BM101" s="11">
        <f>IF(BM$2=$A101,0,IF(HLOOKUP(BM$2,Recipes!$H:$GI,'Production Calculator'!$A101+2,FALSE)=0,0,HLOOKUP(BM$2,Recipes!$H:$GI,'Production Calculator'!$A101+2,FALSE)*$AK101))+IF($AO101=BM$3,$AM101/VLOOKUP($AO101,Data!$A$50:$B$56,2,FALSE),0)</f>
        <v>0</v>
      </c>
      <c r="BN101" s="11">
        <f>IF(BN$2=$A101,0,IF(HLOOKUP(BN$2,Recipes!$H:$GI,'Production Calculator'!$A101+2,FALSE)=0,0,HLOOKUP(BN$2,Recipes!$H:$GI,'Production Calculator'!$A101+2,FALSE)*$AK101))+IF($AO101=BN$3,$AM101/VLOOKUP($AO101,Data!$A$50:$B$56,2,FALSE),0)</f>
        <v>0</v>
      </c>
      <c r="BO101" s="11">
        <f>IF(BO$2=$A101,0,IF(HLOOKUP(BO$2,Recipes!$H:$GI,'Production Calculator'!$A101+2,FALSE)=0,0,HLOOKUP(BO$2,Recipes!$H:$GI,'Production Calculator'!$A101+2,FALSE)*$AK101))+IF($AO101=BO$3,$AM101/VLOOKUP($AO101,Data!$A$50:$B$56,2,FALSE),0)</f>
        <v>0</v>
      </c>
      <c r="BP101" s="11">
        <f>IF(BP$2=$A101,0,IF(HLOOKUP(BP$2,Recipes!$H:$GI,'Production Calculator'!$A101+2,FALSE)=0,0,HLOOKUP(BP$2,Recipes!$H:$GI,'Production Calculator'!$A101+2,FALSE)*$AK101))+IF($AO101=BP$3,$AM101/VLOOKUP($AO101,Data!$A$50:$B$56,2,FALSE),0)</f>
        <v>0</v>
      </c>
      <c r="BQ101" s="11">
        <f>IF(BQ$2=$A101,0,IF(HLOOKUP(BQ$2,Recipes!$H:$GI,'Production Calculator'!$A101+2,FALSE)=0,0,HLOOKUP(BQ$2,Recipes!$H:$GI,'Production Calculator'!$A101+2,FALSE)*$AK101))+IF($AO101=BQ$3,$AM101/VLOOKUP($AO101,Data!$A$50:$B$56,2,FALSE),0)</f>
        <v>0</v>
      </c>
      <c r="BR101" s="11">
        <f>IF(BR$2=$A101,0,IF(HLOOKUP(BR$2,Recipes!$H:$GI,'Production Calculator'!$A101+2,FALSE)=0,0,HLOOKUP(BR$2,Recipes!$H:$GI,'Production Calculator'!$A101+2,FALSE)*$AK101))+IF($AO101=BR$3,$AM101/VLOOKUP($AO101,Data!$A$50:$B$56,2,FALSE),0)</f>
        <v>0</v>
      </c>
      <c r="BS101" s="11">
        <f>IF(BS$2=$A101,0,IF(HLOOKUP(BS$2,Recipes!$H:$GI,'Production Calculator'!$A101+2,FALSE)=0,0,HLOOKUP(BS$2,Recipes!$H:$GI,'Production Calculator'!$A101+2,FALSE)*$AK101))+IF($AO101=BS$3,$AM101/VLOOKUP($AO101,Data!$A$50:$B$56,2,FALSE),0)</f>
        <v>0</v>
      </c>
      <c r="BT101" s="11">
        <f>IF(BT$2=$A101,0,IF(HLOOKUP(BT$2,Recipes!$H:$GI,'Production Calculator'!$A101+2,FALSE)=0,0,HLOOKUP(BT$2,Recipes!$H:$GI,'Production Calculator'!$A101+2,FALSE)*$AK101))+IF($AO101=BT$3,$AM101/VLOOKUP($AO101,Data!$A$50:$B$56,2,FALSE),0)</f>
        <v>0</v>
      </c>
      <c r="BU101" s="11">
        <f>IF(BU$2=$A101,0,IF(HLOOKUP(BU$2,Recipes!$H:$GI,'Production Calculator'!$A101+2,FALSE)=0,0,HLOOKUP(BU$2,Recipes!$H:$GI,'Production Calculator'!$A101+2,FALSE)*$AK101))+IF($AO101=BU$3,$AM101/VLOOKUP($AO101,Data!$A$50:$B$56,2,FALSE),0)</f>
        <v>0</v>
      </c>
      <c r="BV101" s="11">
        <f>IF(BV$2=$A101,0,IF(HLOOKUP(BV$2,Recipes!$H:$GI,'Production Calculator'!$A101+2,FALSE)=0,0,HLOOKUP(BV$2,Recipes!$H:$GI,'Production Calculator'!$A101+2,FALSE)*$AK101))+IF($AO101=BV$3,$AM101/VLOOKUP($AO101,Data!$A$50:$B$56,2,FALSE),0)</f>
        <v>0</v>
      </c>
      <c r="BW101" s="11">
        <f>IF(BW$2=$A101,0,IF(HLOOKUP(BW$2,Recipes!$H:$GI,'Production Calculator'!$A101+2,FALSE)=0,0,HLOOKUP(BW$2,Recipes!$H:$GI,'Production Calculator'!$A101+2,FALSE)*$AK101))+IF($AO101=BW$3,$AM101/VLOOKUP($AO101,Data!$A$50:$B$56,2,FALSE),0)</f>
        <v>0</v>
      </c>
      <c r="BX101" s="11">
        <f>IF(BX$2=$A101,0,IF(HLOOKUP(BX$2,Recipes!$H:$GI,'Production Calculator'!$A101+2,FALSE)=0,0,HLOOKUP(BX$2,Recipes!$H:$GI,'Production Calculator'!$A101+2,FALSE)*$AK101))+IF($AO101=BX$3,$AM101/VLOOKUP($AO101,Data!$A$50:$B$56,2,FALSE),0)</f>
        <v>0</v>
      </c>
      <c r="BY101" s="11">
        <f>IF(BY$2=$A101,0,IF(HLOOKUP(BY$2,Recipes!$H:$GI,'Production Calculator'!$A101+2,FALSE)=0,0,HLOOKUP(BY$2,Recipes!$H:$GI,'Production Calculator'!$A101+2,FALSE)*$AK101))+IF($AO101=BY$3,$AM101/VLOOKUP($AO101,Data!$A$50:$B$56,2,FALSE),0)</f>
        <v>0</v>
      </c>
      <c r="BZ101" s="11">
        <f>IF(BZ$2=$A101,0,IF(HLOOKUP(BZ$2,Recipes!$H:$GI,'Production Calculator'!$A101+2,FALSE)=0,0,HLOOKUP(BZ$2,Recipes!$H:$GI,'Production Calculator'!$A101+2,FALSE)*$AK101))+IF($AO101=BZ$3,$AM101/VLOOKUP($AO101,Data!$A$50:$B$56,2,FALSE),0)</f>
        <v>0</v>
      </c>
      <c r="CA101" s="11">
        <f>IF(CA$2=$A101,0,IF(HLOOKUP(CA$2,Recipes!$H:$GI,'Production Calculator'!$A101+2,FALSE)=0,0,HLOOKUP(CA$2,Recipes!$H:$GI,'Production Calculator'!$A101+2,FALSE)*$AK101))+IF($AO101=CA$3,$AM101/VLOOKUP($AO101,Data!$A$50:$B$56,2,FALSE),0)</f>
        <v>0</v>
      </c>
      <c r="CB101" s="11">
        <f>IF(CB$2=$A101,0,IF(HLOOKUP(CB$2,Recipes!$H:$GI,'Production Calculator'!$A101+2,FALSE)=0,0,HLOOKUP(CB$2,Recipes!$H:$GI,'Production Calculator'!$A101+2,FALSE)*$AK101))+IF($AO101=CB$3,$AM101/VLOOKUP($AO101,Data!$A$50:$B$56,2,FALSE),0)</f>
        <v>0</v>
      </c>
      <c r="CC101" s="11">
        <f>IF(CC$2=$A101,0,IF(HLOOKUP(CC$2,Recipes!$H:$GI,'Production Calculator'!$A101+2,FALSE)=0,0,HLOOKUP(CC$2,Recipes!$H:$GI,'Production Calculator'!$A101+2,FALSE)*$AK101))+IF($AO101=CC$3,$AM101/VLOOKUP($AO101,Data!$A$50:$B$56,2,FALSE),0)</f>
        <v>0</v>
      </c>
      <c r="CD101" s="11">
        <f>IF(CD$2=$A101,0,IF(HLOOKUP(CD$2,Recipes!$H:$GI,'Production Calculator'!$A101+2,FALSE)=0,0,HLOOKUP(CD$2,Recipes!$H:$GI,'Production Calculator'!$A101+2,FALSE)*$AK101))+IF($AO101=CD$3,$AM101/VLOOKUP($AO101,Data!$A$50:$B$56,2,FALSE),0)</f>
        <v>0</v>
      </c>
      <c r="CE101" s="11">
        <f>IF(CE$2=$A101,0,IF(HLOOKUP(CE$2,Recipes!$H:$GI,'Production Calculator'!$A101+2,FALSE)=0,0,HLOOKUP(CE$2,Recipes!$H:$GI,'Production Calculator'!$A101+2,FALSE)*$AK101))+IF($AO101=CE$3,$AM101/VLOOKUP($AO101,Data!$A$50:$B$56,2,FALSE),0)</f>
        <v>0</v>
      </c>
      <c r="CF101" s="11">
        <f>IF(CF$2=$A101,0,IF(HLOOKUP(CF$2,Recipes!$H:$GI,'Production Calculator'!$A101+2,FALSE)=0,0,HLOOKUP(CF$2,Recipes!$H:$GI,'Production Calculator'!$A101+2,FALSE)*$AK101))+IF($AO101=CF$3,$AM101/VLOOKUP($AO101,Data!$A$50:$B$56,2,FALSE),0)</f>
        <v>0</v>
      </c>
      <c r="CG101" s="11">
        <f>IF(CG$2=$A101,0,IF(HLOOKUP(CG$2,Recipes!$H:$GI,'Production Calculator'!$A101+2,FALSE)=0,0,HLOOKUP(CG$2,Recipes!$H:$GI,'Production Calculator'!$A101+2,FALSE)*$AK101))+IF($AO101=CG$3,$AM101/VLOOKUP($AO101,Data!$A$50:$B$56,2,FALSE),0)</f>
        <v>0</v>
      </c>
      <c r="CH101" s="11">
        <f>IF(CH$2=$A101,0,IF(HLOOKUP(CH$2,Recipes!$H:$GI,'Production Calculator'!$A101+2,FALSE)=0,0,HLOOKUP(CH$2,Recipes!$H:$GI,'Production Calculator'!$A101+2,FALSE)*$AK101))+IF($AO101=CH$3,$AM101/VLOOKUP($AO101,Data!$A$50:$B$56,2,FALSE),0)</f>
        <v>0</v>
      </c>
      <c r="CI101" s="11">
        <f>IF(CI$2=$A101,0,IF(HLOOKUP(CI$2,Recipes!$H:$GI,'Production Calculator'!$A101+2,FALSE)=0,0,HLOOKUP(CI$2,Recipes!$H:$GI,'Production Calculator'!$A101+2,FALSE)*$AK101))+IF($AO101=CI$3,$AM101/VLOOKUP($AO101,Data!$A$50:$B$56,2,FALSE),0)</f>
        <v>0</v>
      </c>
      <c r="CJ101" s="11">
        <f>IF(CJ$2=$A101,0,IF(HLOOKUP(CJ$2,Recipes!$H:$GI,'Production Calculator'!$A101+2,FALSE)=0,0,HLOOKUP(CJ$2,Recipes!$H:$GI,'Production Calculator'!$A101+2,FALSE)*$AK101))+IF($AO101=CJ$3,$AM101/VLOOKUP($AO101,Data!$A$50:$B$56,2,FALSE),0)</f>
        <v>0</v>
      </c>
      <c r="CK101" s="11">
        <f>IF(CK$2=$A101,0,IF(HLOOKUP(CK$2,Recipes!$H:$GI,'Production Calculator'!$A101+2,FALSE)=0,0,HLOOKUP(CK$2,Recipes!$H:$GI,'Production Calculator'!$A101+2,FALSE)*$AK101))+IF($AO101=CK$3,$AM101/VLOOKUP($AO101,Data!$A$50:$B$56,2,FALSE),0)</f>
        <v>0</v>
      </c>
      <c r="CL101" s="11">
        <f>IF(CL$2=$A101,0,IF(HLOOKUP(CL$2,Recipes!$H:$GI,'Production Calculator'!$A101+2,FALSE)=0,0,HLOOKUP(CL$2,Recipes!$H:$GI,'Production Calculator'!$A101+2,FALSE)*$AK101))+IF($AO101=CL$3,$AM101/VLOOKUP($AO101,Data!$A$50:$B$56,2,FALSE),0)</f>
        <v>0</v>
      </c>
      <c r="CM101" s="11">
        <f>IF(CM$2=$A101,0,IF(HLOOKUP(CM$2,Recipes!$H:$GI,'Production Calculator'!$A101+2,FALSE)=0,0,HLOOKUP(CM$2,Recipes!$H:$GI,'Production Calculator'!$A101+2,FALSE)*$AK101))+IF($AO101=CM$3,$AM101/VLOOKUP($AO101,Data!$A$50:$B$56,2,FALSE),0)</f>
        <v>0</v>
      </c>
      <c r="CN101" s="11">
        <f>IF(CN$2=$A101,0,IF(HLOOKUP(CN$2,Recipes!$H:$GI,'Production Calculator'!$A101+2,FALSE)=0,0,HLOOKUP(CN$2,Recipes!$H:$GI,'Production Calculator'!$A101+2,FALSE)*$AK101))+IF($AO101=CN$3,$AM101/VLOOKUP($AO101,Data!$A$50:$B$56,2,FALSE),0)</f>
        <v>0</v>
      </c>
      <c r="CO101" s="11">
        <f>IF(CO$2=$A101,0,IF(HLOOKUP(CO$2,Recipes!$H:$GI,'Production Calculator'!$A101+2,FALSE)=0,0,HLOOKUP(CO$2,Recipes!$H:$GI,'Production Calculator'!$A101+2,FALSE)*$AK101))+IF($AO101=CO$3,$AM101/VLOOKUP($AO101,Data!$A$50:$B$56,2,FALSE),0)</f>
        <v>0</v>
      </c>
      <c r="CP101" s="11">
        <f>IF(CP$2=$A101,0,IF(HLOOKUP(CP$2,Recipes!$H:$GI,'Production Calculator'!$A101+2,FALSE)=0,0,HLOOKUP(CP$2,Recipes!$H:$GI,'Production Calculator'!$A101+2,FALSE)*$AK101))+IF($AO101=CP$3,$AM101/VLOOKUP($AO101,Data!$A$50:$B$56,2,FALSE),0)</f>
        <v>0</v>
      </c>
      <c r="CQ101" s="11">
        <f>IF(CQ$2=$A101,0,IF(HLOOKUP(CQ$2,Recipes!$H:$GI,'Production Calculator'!$A101+2,FALSE)=0,0,HLOOKUP(CQ$2,Recipes!$H:$GI,'Production Calculator'!$A101+2,FALSE)*$AK101))+IF($AO101=CQ$3,$AM101/VLOOKUP($AO101,Data!$A$50:$B$56,2,FALSE),0)</f>
        <v>0</v>
      </c>
      <c r="CR101" s="11">
        <f>IF(CR$2=$A101,0,IF(HLOOKUP(CR$2,Recipes!$H:$GI,'Production Calculator'!$A101+2,FALSE)=0,0,HLOOKUP(CR$2,Recipes!$H:$GI,'Production Calculator'!$A101+2,FALSE)*$AK101))+IF($AO101=CR$3,$AM101/VLOOKUP($AO101,Data!$A$50:$B$56,2,FALSE),0)</f>
        <v>0</v>
      </c>
      <c r="CS101" s="11">
        <f>IF(CS$2=$A101,0,IF(HLOOKUP(CS$2,Recipes!$H:$GI,'Production Calculator'!$A101+2,FALSE)=0,0,HLOOKUP(CS$2,Recipes!$H:$GI,'Production Calculator'!$A101+2,FALSE)*$AK101))+IF($AO101=CS$3,$AM101/VLOOKUP($AO101,Data!$A$50:$B$56,2,FALSE),0)</f>
        <v>0</v>
      </c>
      <c r="CT101" s="11">
        <f>IF(CT$2=$A101,0,IF(HLOOKUP(CT$2,Recipes!$H:$GI,'Production Calculator'!$A101+2,FALSE)=0,0,HLOOKUP(CT$2,Recipes!$H:$GI,'Production Calculator'!$A101+2,FALSE)*$AK101))+IF($AO101=CT$3,$AM101/VLOOKUP($AO101,Data!$A$50:$B$56,2,FALSE),0)</f>
        <v>0</v>
      </c>
      <c r="CU101" s="11">
        <f>IF(CU$2=$A101,0,IF(HLOOKUP(CU$2,Recipes!$H:$GI,'Production Calculator'!$A101+2,FALSE)=0,0,HLOOKUP(CU$2,Recipes!$H:$GI,'Production Calculator'!$A101+2,FALSE)*$AK101))+IF($AO101=CU$3,$AM101/VLOOKUP($AO101,Data!$A$50:$B$56,2,FALSE),0)</f>
        <v>0</v>
      </c>
      <c r="CV101" s="11">
        <f>IF(CV$2=$A101,0,IF(HLOOKUP(CV$2,Recipes!$H:$GI,'Production Calculator'!$A101+2,FALSE)=0,0,HLOOKUP(CV$2,Recipes!$H:$GI,'Production Calculator'!$A101+2,FALSE)*$AK101))+IF($AO101=CV$3,$AM101/VLOOKUP($AO101,Data!$A$50:$B$56,2,FALSE),0)</f>
        <v>0</v>
      </c>
      <c r="CW101" s="11">
        <f>IF(CW$2=$A101,0,IF(HLOOKUP(CW$2,Recipes!$H:$GI,'Production Calculator'!$A101+2,FALSE)=0,0,HLOOKUP(CW$2,Recipes!$H:$GI,'Production Calculator'!$A101+2,FALSE)*$AK101))+IF($AO101=CW$3,$AM101/VLOOKUP($AO101,Data!$A$50:$B$56,2,FALSE),0)</f>
        <v>0</v>
      </c>
      <c r="CX101" s="11">
        <f>IF(CX$2=$A101,0,IF(HLOOKUP(CX$2,Recipes!$H:$GI,'Production Calculator'!$A101+2,FALSE)=0,0,HLOOKUP(CX$2,Recipes!$H:$GI,'Production Calculator'!$A101+2,FALSE)*$AK101))+IF($AO101=CX$3,$AM101/VLOOKUP($AO101,Data!$A$50:$B$56,2,FALSE),0)</f>
        <v>0</v>
      </c>
      <c r="CY101" s="11">
        <f>IF(CY$2=$A101,0,IF(HLOOKUP(CY$2,Recipes!$H:$GI,'Production Calculator'!$A101+2,FALSE)=0,0,HLOOKUP(CY$2,Recipes!$H:$GI,'Production Calculator'!$A101+2,FALSE)*$AK101))+IF($AO101=CY$3,$AM101/VLOOKUP($AO101,Data!$A$50:$B$56,2,FALSE),0)</f>
        <v>0</v>
      </c>
      <c r="CZ101" s="11">
        <f>IF(CZ$2=$A101,0,IF(HLOOKUP(CZ$2,Recipes!$H:$GI,'Production Calculator'!$A101+2,FALSE)=0,0,HLOOKUP(CZ$2,Recipes!$H:$GI,'Production Calculator'!$A101+2,FALSE)*$AK101))+IF($AO101=CZ$3,$AM101/VLOOKUP($AO101,Data!$A$50:$B$56,2,FALSE),0)</f>
        <v>0</v>
      </c>
      <c r="DA101" s="11">
        <f>IF(DA$2=$A101,0,IF(HLOOKUP(DA$2,Recipes!$H:$GI,'Production Calculator'!$A101+2,FALSE)=0,0,HLOOKUP(DA$2,Recipes!$H:$GI,'Production Calculator'!$A101+2,FALSE)*$AK101))+IF($AO101=DA$3,$AM101/VLOOKUP($AO101,Data!$A$50:$B$56,2,FALSE),0)</f>
        <v>0</v>
      </c>
      <c r="DB101" s="11">
        <f>IF(DB$2=$A101,0,IF(HLOOKUP(DB$2,Recipes!$H:$GI,'Production Calculator'!$A101+2,FALSE)=0,0,HLOOKUP(DB$2,Recipes!$H:$GI,'Production Calculator'!$A101+2,FALSE)*$AK101))+IF($AO101=DB$3,$AM101/VLOOKUP($AO101,Data!$A$50:$B$56,2,FALSE),0)</f>
        <v>0</v>
      </c>
      <c r="DC101" s="11">
        <f>IF(DC$2=$A101,0,IF(HLOOKUP(DC$2,Recipes!$H:$GI,'Production Calculator'!$A101+2,FALSE)=0,0,HLOOKUP(DC$2,Recipes!$H:$GI,'Production Calculator'!$A101+2,FALSE)*$AK101))+IF($AO101=DC$3,$AM101/VLOOKUP($AO101,Data!$A$50:$B$56,2,FALSE),0)</f>
        <v>0</v>
      </c>
      <c r="DD101" s="11">
        <f>IF(DD$2=$A101,0,IF(HLOOKUP(DD$2,Recipes!$H:$GI,'Production Calculator'!$A101+2,FALSE)=0,0,HLOOKUP(DD$2,Recipes!$H:$GI,'Production Calculator'!$A101+2,FALSE)*$AK101))+IF($AO101=DD$3,$AM101/VLOOKUP($AO101,Data!$A$50:$B$56,2,FALSE),0)</f>
        <v>0</v>
      </c>
      <c r="DE101" s="11">
        <f>IF(DE$2=$A101,0,IF(HLOOKUP(DE$2,Recipes!$H:$GI,'Production Calculator'!$A101+2,FALSE)=0,0,HLOOKUP(DE$2,Recipes!$H:$GI,'Production Calculator'!$A101+2,FALSE)*$AK101))+IF($AO101=DE$3,$AM101/VLOOKUP($AO101,Data!$A$50:$B$56,2,FALSE),0)</f>
        <v>0</v>
      </c>
      <c r="DF101" s="11">
        <f>IF(DF$2=$A101,0,IF(HLOOKUP(DF$2,Recipes!$H:$GI,'Production Calculator'!$A101+2,FALSE)=0,0,HLOOKUP(DF$2,Recipes!$H:$GI,'Production Calculator'!$A101+2,FALSE)*$AK101))+IF($AO101=DF$3,$AM101/VLOOKUP($AO101,Data!$A$50:$B$56,2,FALSE),0)</f>
        <v>0</v>
      </c>
      <c r="DG101" s="11">
        <f>IF(DG$2=$A101,0,IF(HLOOKUP(DG$2,Recipes!$H:$GI,'Production Calculator'!$A101+2,FALSE)=0,0,HLOOKUP(DG$2,Recipes!$H:$GI,'Production Calculator'!$A101+2,FALSE)*$AK101))+IF($AO101=DG$3,$AM101/VLOOKUP($AO101,Data!$A$50:$B$56,2,FALSE),0)</f>
        <v>0</v>
      </c>
      <c r="DH101" s="11">
        <f>IF(DH$2=$A101,0,IF(HLOOKUP(DH$2,Recipes!$H:$GI,'Production Calculator'!$A101+2,FALSE)=0,0,HLOOKUP(DH$2,Recipes!$H:$GI,'Production Calculator'!$A101+2,FALSE)*$AK101))+IF($AO101=DH$3,$AM101/VLOOKUP($AO101,Data!$A$50:$B$56,2,FALSE),0)</f>
        <v>0</v>
      </c>
      <c r="DI101" s="11">
        <f>IF(DI$2=$A101,0,IF(HLOOKUP(DI$2,Recipes!$H:$GI,'Production Calculator'!$A101+2,FALSE)=0,0,HLOOKUP(DI$2,Recipes!$H:$GI,'Production Calculator'!$A101+2,FALSE)*$AK101))+IF($AO101=DI$3,$AM101/VLOOKUP($AO101,Data!$A$50:$B$56,2,FALSE),0)</f>
        <v>0</v>
      </c>
      <c r="DJ101" s="11">
        <f>IF(DJ$2=$A101,0,IF(HLOOKUP(DJ$2,Recipes!$H:$GI,'Production Calculator'!$A101+2,FALSE)=0,0,HLOOKUP(DJ$2,Recipes!$H:$GI,'Production Calculator'!$A101+2,FALSE)*$AK101))+IF($AO101=DJ$3,$AM101/VLOOKUP($AO101,Data!$A$50:$B$56,2,FALSE),0)</f>
        <v>0</v>
      </c>
      <c r="DK101" s="11">
        <f>IF(DK$2=$A101,0,IF(HLOOKUP(DK$2,Recipes!$H:$GI,'Production Calculator'!$A101+2,FALSE)=0,0,HLOOKUP(DK$2,Recipes!$H:$GI,'Production Calculator'!$A101+2,FALSE)*$AK101))+IF($AO101=DK$3,$AM101/VLOOKUP($AO101,Data!$A$50:$B$56,2,FALSE),0)</f>
        <v>0</v>
      </c>
      <c r="DL101" s="11">
        <f>IF(DL$2=$A101,0,IF(HLOOKUP(DL$2,Recipes!$H:$GI,'Production Calculator'!$A101+2,FALSE)=0,0,HLOOKUP(DL$2,Recipes!$H:$GI,'Production Calculator'!$A101+2,FALSE)*$AK101))+IF($AO101=DL$3,$AM101/VLOOKUP($AO101,Data!$A$50:$B$56,2,FALSE),0)</f>
        <v>0</v>
      </c>
      <c r="DM101" s="11">
        <f>IF(DM$2=$A101,0,IF(HLOOKUP(DM$2,Recipes!$H:$GI,'Production Calculator'!$A101+2,FALSE)=0,0,HLOOKUP(DM$2,Recipes!$H:$GI,'Production Calculator'!$A101+2,FALSE)*$AK101))+IF($AO101=DM$3,$AM101/VLOOKUP($AO101,Data!$A$50:$B$56,2,FALSE),0)</f>
        <v>0</v>
      </c>
      <c r="DN101" s="11">
        <f>IF(DN$2=$A101,0,IF(HLOOKUP(DN$2,Recipes!$H:$GI,'Production Calculator'!$A101+2,FALSE)=0,0,HLOOKUP(DN$2,Recipes!$H:$GI,'Production Calculator'!$A101+2,FALSE)*$AK101))+IF($AO101=DN$3,$AM101/VLOOKUP($AO101,Data!$A$50:$B$56,2,FALSE),0)</f>
        <v>0</v>
      </c>
      <c r="DO101" s="11">
        <f>IF(DO$2=$A101,0,IF(HLOOKUP(DO$2,Recipes!$H:$GI,'Production Calculator'!$A101+2,FALSE)=0,0,HLOOKUP(DO$2,Recipes!$H:$GI,'Production Calculator'!$A101+2,FALSE)*$AK101))+IF($AO101=DO$3,$AM101/VLOOKUP($AO101,Data!$A$50:$B$56,2,FALSE),0)</f>
        <v>0</v>
      </c>
      <c r="DP101" s="11">
        <f>IF(DP$2=$A101,0,IF(HLOOKUP(DP$2,Recipes!$H:$GI,'Production Calculator'!$A101+2,FALSE)=0,0,HLOOKUP(DP$2,Recipes!$H:$GI,'Production Calculator'!$A101+2,FALSE)*$AK101))+IF($AO101=DP$3,$AM101/VLOOKUP($AO101,Data!$A$50:$B$56,2,FALSE),0)</f>
        <v>0</v>
      </c>
      <c r="DQ101" s="11">
        <f>IF(DQ$2=$A101,0,IF(HLOOKUP(DQ$2,Recipes!$H:$GI,'Production Calculator'!$A101+2,FALSE)=0,0,HLOOKUP(DQ$2,Recipes!$H:$GI,'Production Calculator'!$A101+2,FALSE)*$AK101))+IF($AO101=DQ$3,$AM101/VLOOKUP($AO101,Data!$A$50:$B$56,2,FALSE),0)</f>
        <v>0</v>
      </c>
      <c r="DR101" s="11">
        <f>IF(DR$2=$A101,0,IF(HLOOKUP(DR$2,Recipes!$H:$GI,'Production Calculator'!$A101+2,FALSE)=0,0,HLOOKUP(DR$2,Recipes!$H:$GI,'Production Calculator'!$A101+2,FALSE)*$AK101))+IF($AO101=DR$3,$AM101/VLOOKUP($AO101,Data!$A$50:$B$56,2,FALSE),0)</f>
        <v>0</v>
      </c>
      <c r="DS101" s="11">
        <f>IF(DS$2=$A101,0,IF(HLOOKUP(DS$2,Recipes!$H:$GI,'Production Calculator'!$A101+2,FALSE)=0,0,HLOOKUP(DS$2,Recipes!$H:$GI,'Production Calculator'!$A101+2,FALSE)*$AK101))+IF($AO101=DS$3,$AM101/VLOOKUP($AO101,Data!$A$50:$B$56,2,FALSE),0)</f>
        <v>0</v>
      </c>
      <c r="DT101" s="11">
        <f>IF(DT$2=$A101,0,IF(HLOOKUP(DT$2,Recipes!$H:$GI,'Production Calculator'!$A101+2,FALSE)=0,0,HLOOKUP(DT$2,Recipes!$H:$GI,'Production Calculator'!$A101+2,FALSE)*$AK101))+IF($AO101=DT$3,$AM101/VLOOKUP($AO101,Data!$A$50:$B$56,2,FALSE),0)</f>
        <v>0</v>
      </c>
      <c r="DU101" s="11">
        <f>IF(DU$2=$A101,0,IF(HLOOKUP(DU$2,Recipes!$H:$GI,'Production Calculator'!$A101+2,FALSE)=0,0,HLOOKUP(DU$2,Recipes!$H:$GI,'Production Calculator'!$A101+2,FALSE)*$AK101))+IF($AO101=DU$3,$AM101/VLOOKUP($AO101,Data!$A$50:$B$56,2,FALSE),0)</f>
        <v>0</v>
      </c>
      <c r="DV101" s="11">
        <f>IF(DV$2=$A101,0,IF(HLOOKUP(DV$2,Recipes!$H:$GI,'Production Calculator'!$A101+2,FALSE)=0,0,HLOOKUP(DV$2,Recipes!$H:$GI,'Production Calculator'!$A101+2,FALSE)*$AK101))+IF($AO101=DV$3,$AM101/VLOOKUP($AO101,Data!$A$50:$B$56,2,FALSE),0)</f>
        <v>0</v>
      </c>
      <c r="DW101" s="11">
        <f>IF(DW$2=$A101,0,IF(HLOOKUP(DW$2,Recipes!$H:$GI,'Production Calculator'!$A101+2,FALSE)=0,0,HLOOKUP(DW$2,Recipes!$H:$GI,'Production Calculator'!$A101+2,FALSE)*$AK101))+IF($AO101=DW$3,$AM101/VLOOKUP($AO101,Data!$A$50:$B$56,2,FALSE),0)</f>
        <v>0</v>
      </c>
      <c r="DX101" s="11">
        <f>IF(DX$2=$A101,0,IF(HLOOKUP(DX$2,Recipes!$H:$GI,'Production Calculator'!$A101+2,FALSE)=0,0,HLOOKUP(DX$2,Recipes!$H:$GI,'Production Calculator'!$A101+2,FALSE)*$AK101))+IF($AO101=DX$3,$AM101/VLOOKUP($AO101,Data!$A$50:$B$56,2,FALSE),0)</f>
        <v>0</v>
      </c>
      <c r="DY101" s="11">
        <f>IF(DY$2=$A101,0,IF(HLOOKUP(DY$2,Recipes!$H:$GI,'Production Calculator'!$A101+2,FALSE)=0,0,HLOOKUP(DY$2,Recipes!$H:$GI,'Production Calculator'!$A101+2,FALSE)*$AK101))+IF($AO101=DY$3,$AM101/VLOOKUP($AO101,Data!$A$50:$B$56,2,FALSE),0)</f>
        <v>0</v>
      </c>
      <c r="DZ101" s="11">
        <f>IF(DZ$2=$A101,0,IF(HLOOKUP(DZ$2,Recipes!$H:$GI,'Production Calculator'!$A101+2,FALSE)=0,0,HLOOKUP(DZ$2,Recipes!$H:$GI,'Production Calculator'!$A101+2,FALSE)*$AK101))+IF($AO101=DZ$3,$AM101/VLOOKUP($AO101,Data!$A$50:$B$56,2,FALSE),0)</f>
        <v>0</v>
      </c>
      <c r="EA101" s="11">
        <f>IF(EA$2=$A101,0,IF(HLOOKUP(EA$2,Recipes!$H:$GI,'Production Calculator'!$A101+2,FALSE)=0,0,HLOOKUP(EA$2,Recipes!$H:$GI,'Production Calculator'!$A101+2,FALSE)*$AK101))+IF($AO101=EA$3,$AM101/VLOOKUP($AO101,Data!$A$50:$B$56,2,FALSE),0)</f>
        <v>0</v>
      </c>
      <c r="EB101" s="11">
        <f>IF(EB$2=$A101,0,IF(HLOOKUP(EB$2,Recipes!$H:$GI,'Production Calculator'!$A101+2,FALSE)=0,0,HLOOKUP(EB$2,Recipes!$H:$GI,'Production Calculator'!$A101+2,FALSE)*$AK101))+IF($AO101=EB$3,$AM101/VLOOKUP($AO101,Data!$A$50:$B$56,2,FALSE),0)</f>
        <v>0</v>
      </c>
      <c r="EC101" s="11">
        <f>IF(EC$2=$A101,0,IF(HLOOKUP(EC$2,Recipes!$H:$GI,'Production Calculator'!$A101+2,FALSE)=0,0,HLOOKUP(EC$2,Recipes!$H:$GI,'Production Calculator'!$A101+2,FALSE)*$AK101))+IF($AO101=EC$3,$AM101/VLOOKUP($AO101,Data!$A$50:$B$56,2,FALSE),0)</f>
        <v>0</v>
      </c>
      <c r="ED101" s="11">
        <f>IF(ED$2=$A101,0,IF(HLOOKUP(ED$2,Recipes!$H:$GI,'Production Calculator'!$A101+2,FALSE)=0,0,HLOOKUP(ED$2,Recipes!$H:$GI,'Production Calculator'!$A101+2,FALSE)*$AK101))+IF($AO101=ED$3,$AM101/VLOOKUP($AO101,Data!$A$50:$B$56,2,FALSE),0)</f>
        <v>0</v>
      </c>
      <c r="EE101" s="11">
        <f>IF(EE$2=$A101,0,IF(HLOOKUP(EE$2,Recipes!$H:$GI,'Production Calculator'!$A101+2,FALSE)=0,0,HLOOKUP(EE$2,Recipes!$H:$GI,'Production Calculator'!$A101+2,FALSE)*$AK101))+IF($AO101=EE$3,$AM101/VLOOKUP($AO101,Data!$A$50:$B$56,2,FALSE),0)</f>
        <v>0</v>
      </c>
      <c r="EF101" s="11">
        <f>IF(EF$2=$A101,0,IF(HLOOKUP(EF$2,Recipes!$H:$GI,'Production Calculator'!$A101+2,FALSE)=0,0,HLOOKUP(EF$2,Recipes!$H:$GI,'Production Calculator'!$A101+2,FALSE)*$AK101))+IF($AO101=EF$3,$AM101/VLOOKUP($AO101,Data!$A$50:$B$56,2,FALSE),0)</f>
        <v>0</v>
      </c>
      <c r="EG101" s="11">
        <f>IF(EG$2=$A101,0,IF(HLOOKUP(EG$2,Recipes!$H:$GI,'Production Calculator'!$A101+2,FALSE)=0,0,HLOOKUP(EG$2,Recipes!$H:$GI,'Production Calculator'!$A101+2,FALSE)*$AK101))+IF($AO101=EG$3,$AM101/VLOOKUP($AO101,Data!$A$50:$B$56,2,FALSE),0)</f>
        <v>0</v>
      </c>
      <c r="EH101" s="11">
        <f>IF(EH$2=$A101,0,IF(HLOOKUP(EH$2,Recipes!$H:$GI,'Production Calculator'!$A101+2,FALSE)=0,0,HLOOKUP(EH$2,Recipes!$H:$GI,'Production Calculator'!$A101+2,FALSE)*$AK101))+IF($AO101=EH$3,$AM101/VLOOKUP($AO101,Data!$A$50:$B$56,2,FALSE),0)</f>
        <v>0</v>
      </c>
      <c r="EI101" s="11">
        <f>IF(EI$2=$A101,0,IF(HLOOKUP(EI$2,Recipes!$H:$GI,'Production Calculator'!$A101+2,FALSE)=0,0,HLOOKUP(EI$2,Recipes!$H:$GI,'Production Calculator'!$A101+2,FALSE)*$AK101))+IF($AO101=EI$3,$AM101/VLOOKUP($AO101,Data!$A$50:$B$56,2,FALSE),0)</f>
        <v>0</v>
      </c>
      <c r="EJ101" s="11">
        <f>IF(EJ$2=$A101,0,IF(HLOOKUP(EJ$2,Recipes!$H:$GI,'Production Calculator'!$A101+2,FALSE)=0,0,HLOOKUP(EJ$2,Recipes!$H:$GI,'Production Calculator'!$A101+2,FALSE)*$AK101))+IF($AO101=EJ$3,$AM101/VLOOKUP($AO101,Data!$A$50:$B$56,2,FALSE),0)</f>
        <v>0</v>
      </c>
      <c r="EK101" s="11">
        <f>IF(EK$2=$A101,0,IF(HLOOKUP(EK$2,Recipes!$H:$GI,'Production Calculator'!$A101+2,FALSE)=0,0,HLOOKUP(EK$2,Recipes!$H:$GI,'Production Calculator'!$A101+2,FALSE)*$AK101))+IF($AO101=EK$3,$AM101/VLOOKUP($AO101,Data!$A$50:$B$56,2,FALSE),0)</f>
        <v>0</v>
      </c>
      <c r="EL101" s="11">
        <f>IF(EL$2=$A101,0,IF(HLOOKUP(EL$2,Recipes!$H:$GI,'Production Calculator'!$A101+2,FALSE)=0,0,HLOOKUP(EL$2,Recipes!$H:$GI,'Production Calculator'!$A101+2,FALSE)*$AK101))+IF($AO101=EL$3,$AM101/VLOOKUP($AO101,Data!$A$50:$B$56,2,FALSE),0)</f>
        <v>0</v>
      </c>
      <c r="EM101" s="11">
        <f>IF(EM$2=$A101,0,IF(HLOOKUP(EM$2,Recipes!$H:$GI,'Production Calculator'!$A101+2,FALSE)=0,0,HLOOKUP(EM$2,Recipes!$H:$GI,'Production Calculator'!$A101+2,FALSE)*$AK101))+IF($AO101=EM$3,$AM101/VLOOKUP($AO101,Data!$A$50:$B$56,2,FALSE),0)</f>
        <v>0</v>
      </c>
      <c r="EN101" s="11">
        <f>IF(EN$2=$A101,0,IF(HLOOKUP(EN$2,Recipes!$H:$GI,'Production Calculator'!$A101+2,FALSE)=0,0,HLOOKUP(EN$2,Recipes!$H:$GI,'Production Calculator'!$A101+2,FALSE)*$AK101))+IF($AO101=EN$3,$AM101/VLOOKUP($AO101,Data!$A$50:$B$56,2,FALSE),0)</f>
        <v>0</v>
      </c>
      <c r="EO101" s="11">
        <f>IF(EO$2=$A101,0,IF(HLOOKUP(EO$2,Recipes!$H:$GI,'Production Calculator'!$A101+2,FALSE)=0,0,HLOOKUP(EO$2,Recipes!$H:$GI,'Production Calculator'!$A101+2,FALSE)*$AK101))+IF($AO101=EO$3,$AM101/VLOOKUP($AO101,Data!$A$50:$B$56,2,FALSE),0)</f>
        <v>0</v>
      </c>
      <c r="EP101" s="11">
        <f>IF(EP$2=$A101,0,IF(HLOOKUP(EP$2,Recipes!$H:$GI,'Production Calculator'!$A101+2,FALSE)=0,0,HLOOKUP(EP$2,Recipes!$H:$GI,'Production Calculator'!$A101+2,FALSE)*$AK101))+IF($AO101=EP$3,$AM101/VLOOKUP($AO101,Data!$A$50:$B$56,2,FALSE),0)</f>
        <v>0</v>
      </c>
      <c r="EQ101" s="11">
        <f>IF(EQ$2=$A101,0,IF(HLOOKUP(EQ$2,Recipes!$H:$GI,'Production Calculator'!$A101+2,FALSE)=0,0,HLOOKUP(EQ$2,Recipes!$H:$GI,'Production Calculator'!$A101+2,FALSE)*$AK101))+IF($AO101=EQ$3,$AM101/VLOOKUP($AO101,Data!$A$50:$B$56,2,FALSE),0)</f>
        <v>0</v>
      </c>
      <c r="ER101" s="11">
        <f>IF(ER$2=$A101,0,IF(HLOOKUP(ER$2,Recipes!$H:$GI,'Production Calculator'!$A101+2,FALSE)=0,0,HLOOKUP(ER$2,Recipes!$H:$GI,'Production Calculator'!$A101+2,FALSE)*$AK101))+IF($AO101=ER$3,$AM101/VLOOKUP($AO101,Data!$A$50:$B$56,2,FALSE),0)</f>
        <v>0</v>
      </c>
      <c r="ES101" s="11">
        <f>IF(ES$2=$A101,0,IF(HLOOKUP(ES$2,Recipes!$H:$GI,'Production Calculator'!$A101+2,FALSE)=0,0,HLOOKUP(ES$2,Recipes!$H:$GI,'Production Calculator'!$A101+2,FALSE)*$AK101))+IF($AO101=ES$3,$AM101/VLOOKUP($AO101,Data!$A$50:$B$56,2,FALSE),0)</f>
        <v>0</v>
      </c>
      <c r="ET101" s="11">
        <f>IF(ET$2=$A101,0,IF(HLOOKUP(ET$2,Recipes!$H:$GI,'Production Calculator'!$A101+2,FALSE)=0,0,HLOOKUP(ET$2,Recipes!$H:$GI,'Production Calculator'!$A101+2,FALSE)*$AK101))+IF($AO101=ET$3,$AM101/VLOOKUP($AO101,Data!$A$50:$B$56,2,FALSE),0)</f>
        <v>0</v>
      </c>
      <c r="EU101" s="11">
        <f>IF(EU$2=$A101,0,IF(HLOOKUP(EU$2,Recipes!$H:$GI,'Production Calculator'!$A101+2,FALSE)=0,0,HLOOKUP(EU$2,Recipes!$H:$GI,'Production Calculator'!$A101+2,FALSE)*$AK101))+IF($AO101=EU$3,$AM101/VLOOKUP($AO101,Data!$A$50:$B$56,2,FALSE),0)</f>
        <v>0</v>
      </c>
      <c r="EV101" s="11">
        <f>IF(EV$2=$A101,0,IF(HLOOKUP(EV$2,Recipes!$H:$GI,'Production Calculator'!$A101+2,FALSE)=0,0,HLOOKUP(EV$2,Recipes!$H:$GI,'Production Calculator'!$A101+2,FALSE)*$AK101))+IF($AO101=EV$3,$AM101/VLOOKUP($AO101,Data!$A$50:$B$56,2,FALSE),0)</f>
        <v>0</v>
      </c>
      <c r="EW101" s="11">
        <f>IF(EW$2=$A101,0,IF(HLOOKUP(EW$2,Recipes!$H:$GI,'Production Calculator'!$A101+2,FALSE)=0,0,HLOOKUP(EW$2,Recipes!$H:$GI,'Production Calculator'!$A101+2,FALSE)*$AK101))+IF($AO101=EW$3,$AM101/VLOOKUP($AO101,Data!$A$50:$B$56,2,FALSE),0)</f>
        <v>0</v>
      </c>
      <c r="EX101" s="11">
        <f>IF(EX$2=$A101,0,IF(HLOOKUP(EX$2,Recipes!$H:$GI,'Production Calculator'!$A101+2,FALSE)=0,0,HLOOKUP(EX$2,Recipes!$H:$GI,'Production Calculator'!$A101+2,FALSE)*$AK101))+IF($AO101=EX$3,$AM101/VLOOKUP($AO101,Data!$A$50:$B$56,2,FALSE),0)</f>
        <v>0</v>
      </c>
      <c r="EY101" s="11">
        <f>IF(EY$2=$A101,0,IF(HLOOKUP(EY$2,Recipes!$H:$GI,'Production Calculator'!$A101+2,FALSE)=0,0,HLOOKUP(EY$2,Recipes!$H:$GI,'Production Calculator'!$A101+2,FALSE)*$AK101))+IF($AO101=EY$3,$AM101/VLOOKUP($AO101,Data!$A$50:$B$56,2,FALSE),0)</f>
        <v>0</v>
      </c>
      <c r="EZ101" s="11">
        <f>IF(EZ$2=$A101,0,IF(HLOOKUP(EZ$2,Recipes!$H:$GI,'Production Calculator'!$A101+2,FALSE)=0,0,HLOOKUP(EZ$2,Recipes!$H:$GI,'Production Calculator'!$A101+2,FALSE)*$AK101))+IF($AO101=EZ$3,$AM101/VLOOKUP($AO101,Data!$A$50:$B$56,2,FALSE),0)</f>
        <v>0</v>
      </c>
      <c r="FA101" s="11">
        <f>IF(FA$2=$A101,0,IF(HLOOKUP(FA$2,Recipes!$H:$GI,'Production Calculator'!$A101+2,FALSE)=0,0,HLOOKUP(FA$2,Recipes!$H:$GI,'Production Calculator'!$A101+2,FALSE)*$AK101))+IF($AO101=FA$3,$AM101/VLOOKUP($AO101,Data!$A$50:$B$56,2,FALSE),0)</f>
        <v>0</v>
      </c>
      <c r="FB101" s="11">
        <f>IF(FB$2=$A101,0,IF(HLOOKUP(FB$2,Recipes!$H:$GI,'Production Calculator'!$A101+2,FALSE)=0,0,HLOOKUP(FB$2,Recipes!$H:$GI,'Production Calculator'!$A101+2,FALSE)*$AK101))+IF($AO101=FB$3,$AM101/VLOOKUP($AO101,Data!$A$50:$B$56,2,FALSE),0)</f>
        <v>0</v>
      </c>
      <c r="FC101" s="11">
        <f>IF(FC$2=$A101,0,IF(HLOOKUP(FC$2,Recipes!$H:$GI,'Production Calculator'!$A101+2,FALSE)=0,0,HLOOKUP(FC$2,Recipes!$H:$GI,'Production Calculator'!$A101+2,FALSE)*$AK101))+IF($AO101=FC$3,$AM101/VLOOKUP($AO101,Data!$A$50:$B$56,2,FALSE),0)</f>
        <v>0</v>
      </c>
      <c r="FD101" s="11">
        <f>IF(FD$2=$A101,0,IF(HLOOKUP(FD$2,Recipes!$H:$GI,'Production Calculator'!$A101+2,FALSE)=0,0,HLOOKUP(FD$2,Recipes!$H:$GI,'Production Calculator'!$A101+2,FALSE)*$AK101))+IF($AO101=FD$3,$AM101/VLOOKUP($AO101,Data!$A$50:$B$56,2,FALSE),0)</f>
        <v>0</v>
      </c>
      <c r="FE101" s="11">
        <f>IF(FE$2=$A101,0,IF(HLOOKUP(FE$2,Recipes!$H:$GI,'Production Calculator'!$A101+2,FALSE)=0,0,HLOOKUP(FE$2,Recipes!$H:$GI,'Production Calculator'!$A101+2,FALSE)*$AK101))+IF($AO101=FE$3,$AM101/VLOOKUP($AO101,Data!$A$50:$B$56,2,FALSE),0)</f>
        <v>0</v>
      </c>
      <c r="FF101" s="11">
        <f>IF(FF$2=$A101,0,IF(HLOOKUP(FF$2,Recipes!$H:$GI,'Production Calculator'!$A101+2,FALSE)=0,0,HLOOKUP(FF$2,Recipes!$H:$GI,'Production Calculator'!$A101+2,FALSE)*$AK101))+IF($AO101=FF$3,$AM101/VLOOKUP($AO101,Data!$A$50:$B$56,2,FALSE),0)</f>
        <v>0</v>
      </c>
      <c r="FG101" s="11">
        <f>IF(FG$2=$A101,0,IF(HLOOKUP(FG$2,Recipes!$H:$GI,'Production Calculator'!$A101+2,FALSE)=0,0,HLOOKUP(FG$2,Recipes!$H:$GI,'Production Calculator'!$A101+2,FALSE)*$AK101))+IF($AO101=FG$3,$AM101/VLOOKUP($AO101,Data!$A$50:$B$56,2,FALSE),0)</f>
        <v>0</v>
      </c>
      <c r="FH101" s="11">
        <f>IF(FH$2=$A101,0,IF(HLOOKUP(FH$2,Recipes!$H:$GI,'Production Calculator'!$A101+2,FALSE)=0,0,HLOOKUP(FH$2,Recipes!$H:$GI,'Production Calculator'!$A101+2,FALSE)*$AK101))+IF($AO101=FH$3,$AM101/VLOOKUP($AO101,Data!$A$50:$B$56,2,FALSE),0)</f>
        <v>0</v>
      </c>
      <c r="FI101" s="11">
        <f>IF(FI$2=$A101,0,IF(HLOOKUP(FI$2,Recipes!$H:$GI,'Production Calculator'!$A101+2,FALSE)=0,0,HLOOKUP(FI$2,Recipes!$H:$GI,'Production Calculator'!$A101+2,FALSE)*$AK101))+IF($AO101=FI$3,$AM101/VLOOKUP($AO101,Data!$A$50:$B$56,2,FALSE),0)</f>
        <v>0</v>
      </c>
      <c r="FJ101" s="11">
        <f>IF(FJ$2=$A101,0,IF(HLOOKUP(FJ$2,Recipes!$H:$GI,'Production Calculator'!$A101+2,FALSE)=0,0,HLOOKUP(FJ$2,Recipes!$H:$GI,'Production Calculator'!$A101+2,FALSE)*$AK101))+IF($AO101=FJ$3,$AM101/VLOOKUP($AO101,Data!$A$50:$B$56,2,FALSE),0)</f>
        <v>0</v>
      </c>
      <c r="FK101" s="11">
        <f>IF(FK$2=$A101,0,IF(HLOOKUP(FK$2,Recipes!$H:$GI,'Production Calculator'!$A101+2,FALSE)=0,0,HLOOKUP(FK$2,Recipes!$H:$GI,'Production Calculator'!$A101+2,FALSE)*$AK101))+IF($AO101=FK$3,$AM101/VLOOKUP($AO101,Data!$A$50:$B$56,2,FALSE),0)</f>
        <v>0</v>
      </c>
      <c r="FL101" s="11">
        <f>IF(FL$2=$A101,0,IF(HLOOKUP(FL$2,Recipes!$H:$GI,'Production Calculator'!$A101+2,FALSE)=0,0,HLOOKUP(FL$2,Recipes!$H:$GI,'Production Calculator'!$A101+2,FALSE)*$AK101))+IF($AO101=FL$3,$AM101/VLOOKUP($AO101,Data!$A$50:$B$56,2,FALSE),0)</f>
        <v>0</v>
      </c>
      <c r="FM101" s="11">
        <f>IF(FM$2=$A101,0,IF(HLOOKUP(FM$2,Recipes!$H:$GI,'Production Calculator'!$A101+2,FALSE)=0,0,HLOOKUP(FM$2,Recipes!$H:$GI,'Production Calculator'!$A101+2,FALSE)*$AK101))+IF($AO101=FM$3,$AM101/VLOOKUP($AO101,Data!$A$50:$B$56,2,FALSE),0)</f>
        <v>0</v>
      </c>
      <c r="FN101" s="11">
        <f>IF(FN$2=$A101,0,IF(HLOOKUP(FN$2,Recipes!$H:$GI,'Production Calculator'!$A101+2,FALSE)=0,0,HLOOKUP(FN$2,Recipes!$H:$GI,'Production Calculator'!$A101+2,FALSE)*$AK101))+IF($AO101=FN$3,$AM101/VLOOKUP($AO101,Data!$A$50:$B$56,2,FALSE),0)</f>
        <v>0</v>
      </c>
      <c r="FO101" s="11">
        <f>IF(FO$2=$A101,0,IF(HLOOKUP(FO$2,Recipes!$H:$GI,'Production Calculator'!$A101+2,FALSE)=0,0,HLOOKUP(FO$2,Recipes!$H:$GI,'Production Calculator'!$A101+2,FALSE)*$AK101))+IF($AO101=FO$3,$AM101/VLOOKUP($AO101,Data!$A$50:$B$56,2,FALSE),0)</f>
        <v>0</v>
      </c>
      <c r="FP101" s="11">
        <f>IF(FP$2=$A101,0,IF(HLOOKUP(FP$2,Recipes!$H:$GI,'Production Calculator'!$A101+2,FALSE)=0,0,HLOOKUP(FP$2,Recipes!$H:$GI,'Production Calculator'!$A101+2,FALSE)*$AK101))+IF($AO101=FP$3,$AM101/VLOOKUP($AO101,Data!$A$50:$B$56,2,FALSE),0)</f>
        <v>0</v>
      </c>
      <c r="FQ101" s="11">
        <f>IF(FQ$2=$A101,0,IF(HLOOKUP(FQ$2,Recipes!$H:$GI,'Production Calculator'!$A101+2,FALSE)=0,0,HLOOKUP(FQ$2,Recipes!$H:$GI,'Production Calculator'!$A101+2,FALSE)*$AK101))+IF($AO101=FQ$3,$AM101/VLOOKUP($AO101,Data!$A$50:$B$56,2,FALSE),0)</f>
        <v>0</v>
      </c>
      <c r="FR101" s="11">
        <f>IF(FR$2=$A101,0,IF(HLOOKUP(FR$2,Recipes!$H:$GI,'Production Calculator'!$A101+2,FALSE)=0,0,HLOOKUP(FR$2,Recipes!$H:$GI,'Production Calculator'!$A101+2,FALSE)*$AK101))+IF($AO101=FR$3,$AM101/VLOOKUP($AO101,Data!$A$50:$B$56,2,FALSE),0)</f>
        <v>0</v>
      </c>
      <c r="FS101" s="11">
        <f>IF(FS$2=$A101,0,IF(HLOOKUP(FS$2,Recipes!$H:$GI,'Production Calculator'!$A101+2,FALSE)=0,0,HLOOKUP(FS$2,Recipes!$H:$GI,'Production Calculator'!$A101+2,FALSE)*$AK101))+IF($AO101=FS$3,$AM101/VLOOKUP($AO101,Data!$A$50:$B$56,2,FALSE),0)</f>
        <v>0</v>
      </c>
      <c r="FT101" s="11">
        <f>IF(FT$2=$A101,0,IF(HLOOKUP(FT$2,Recipes!$H:$GI,'Production Calculator'!$A101+2,FALSE)=0,0,HLOOKUP(FT$2,Recipes!$H:$GI,'Production Calculator'!$A101+2,FALSE)*$AK101))+IF($AO101=FT$3,$AM101/VLOOKUP($AO101,Data!$A$50:$B$56,2,FALSE),0)</f>
        <v>0</v>
      </c>
      <c r="FU101" s="11">
        <f>IF(FU$2=$A101,0,IF(HLOOKUP(FU$2,Recipes!$H:$GI,'Production Calculator'!$A101+2,FALSE)=0,0,HLOOKUP(FU$2,Recipes!$H:$GI,'Production Calculator'!$A101+2,FALSE)*$AK101))+IF($AO101=FU$3,$AM101/VLOOKUP($AO101,Data!$A$50:$B$56,2,FALSE),0)</f>
        <v>0</v>
      </c>
      <c r="FV101" s="11">
        <f>IF(FV$2=$A101,0,IF(HLOOKUP(FV$2,Recipes!$H:$GI,'Production Calculator'!$A101+2,FALSE)=0,0,HLOOKUP(FV$2,Recipes!$H:$GI,'Production Calculator'!$A101+2,FALSE)*$AK101))+IF($AO101=FV$3,$AM101/VLOOKUP($AO101,Data!$A$50:$B$56,2,FALSE),0)</f>
        <v>0</v>
      </c>
      <c r="FW101" s="11">
        <f>IF(FW$2=$A101,0,IF(HLOOKUP(FW$2,Recipes!$H:$GI,'Production Calculator'!$A101+2,FALSE)=0,0,HLOOKUP(FW$2,Recipes!$H:$GI,'Production Calculator'!$A101+2,FALSE)*$AK101))+IF($AO101=FW$3,$AM101/VLOOKUP($AO101,Data!$A$50:$B$56,2,FALSE),0)</f>
        <v>0</v>
      </c>
      <c r="FX101" s="11">
        <f>IF(FX$2=$A101,0,IF(HLOOKUP(FX$2,Recipes!$H:$GI,'Production Calculator'!$A101+2,FALSE)=0,0,HLOOKUP(FX$2,Recipes!$H:$GI,'Production Calculator'!$A101+2,FALSE)*$AK101))+IF($AO101=FX$3,$AM101/VLOOKUP($AO101,Data!$A$50:$B$56,2,FALSE),0)</f>
        <v>0</v>
      </c>
      <c r="FY101" s="11">
        <f>IF(FY$2=$A101,0,IF(HLOOKUP(FY$2,Recipes!$H:$GI,'Production Calculator'!$A101+2,FALSE)=0,0,HLOOKUP(FY$2,Recipes!$H:$GI,'Production Calculator'!$A101+2,FALSE)*$AK101))+IF($AO101=FY$3,$AM101/VLOOKUP($AO101,Data!$A$50:$B$56,2,FALSE),0)</f>
        <v>0</v>
      </c>
      <c r="FZ101" s="11">
        <f>IF(FZ$2=$A101,0,IF(HLOOKUP(FZ$2,Recipes!$H:$GI,'Production Calculator'!$A101+2,FALSE)=0,0,HLOOKUP(FZ$2,Recipes!$H:$GI,'Production Calculator'!$A101+2,FALSE)*$AK101))+IF($AO101=FZ$3,$AM101/VLOOKUP($AO101,Data!$A$50:$B$56,2,FALSE),0)</f>
        <v>0</v>
      </c>
      <c r="GA101" s="11">
        <f>IF(GA$2=$A101,0,IF(HLOOKUP(GA$2,Recipes!$H:$GI,'Production Calculator'!$A101+2,FALSE)=0,0,HLOOKUP(GA$2,Recipes!$H:$GI,'Production Calculator'!$A101+2,FALSE)*$AK101))+IF($AO101=GA$3,$AM101/VLOOKUP($AO101,Data!$A$50:$B$56,2,FALSE),0)</f>
        <v>0</v>
      </c>
      <c r="GB101" s="11">
        <f>IF(GB$2=$A101,0,IF(HLOOKUP(GB$2,Recipes!$H:$GI,'Production Calculator'!$A101+2,FALSE)=0,0,HLOOKUP(GB$2,Recipes!$H:$GI,'Production Calculator'!$A101+2,FALSE)*$AK101))+IF($AO101=GB$3,$AM101/VLOOKUP($AO101,Data!$A$50:$B$56,2,FALSE),0)</f>
        <v>0</v>
      </c>
      <c r="GC101" s="11">
        <f>IF(GC$2=$A101,0,IF(HLOOKUP(GC$2,Recipes!$H:$GI,'Production Calculator'!$A101+2,FALSE)=0,0,HLOOKUP(GC$2,Recipes!$H:$GI,'Production Calculator'!$A101+2,FALSE)*$AK101))+IF($AO101=GC$3,$AM101/VLOOKUP($AO101,Data!$A$50:$B$56,2,FALSE),0)</f>
        <v>0</v>
      </c>
      <c r="GD101" s="11">
        <f>IF(GD$2=$A101,0,IF(HLOOKUP(GD$2,Recipes!$H:$GI,'Production Calculator'!$A101+2,FALSE)=0,0,HLOOKUP(GD$2,Recipes!$H:$GI,'Production Calculator'!$A101+2,FALSE)*$AK101))+IF($AO101=GD$3,$AM101/VLOOKUP($AO101,Data!$A$50:$B$56,2,FALSE),0)</f>
        <v>0</v>
      </c>
      <c r="GE101" s="11">
        <f>IF(GE$2=$A101,0,IF(HLOOKUP(GE$2,Recipes!$H:$GI,'Production Calculator'!$A101+2,FALSE)=0,0,HLOOKUP(GE$2,Recipes!$H:$GI,'Production Calculator'!$A101+2,FALSE)*$AK101))+IF($AO101=GE$3,$AM101/VLOOKUP($AO101,Data!$A$50:$B$56,2,FALSE),0)</f>
        <v>0</v>
      </c>
      <c r="GF101" s="11">
        <f>IF(GF$2=$A101,0,IF(HLOOKUP(GF$2,Recipes!$H:$GI,'Production Calculator'!$A101+2,FALSE)=0,0,HLOOKUP(GF$2,Recipes!$H:$GI,'Production Calculator'!$A101+2,FALSE)*$AK101))+IF($AO101=GF$3,$AM101/VLOOKUP($AO101,Data!$A$50:$B$56,2,FALSE),0)</f>
        <v>0</v>
      </c>
      <c r="GG101" s="11">
        <f>IF(GG$2=$A101,0,IF(HLOOKUP(GG$2,Recipes!$H:$GI,'Production Calculator'!$A101+2,FALSE)=0,0,HLOOKUP(GG$2,Recipes!$H:$GI,'Production Calculator'!$A101+2,FALSE)*$AK101))+IF($AO101=GG$3,$AM101/VLOOKUP($AO101,Data!$A$50:$B$56,2,FALSE),0)</f>
        <v>0</v>
      </c>
      <c r="GH101" s="11">
        <f>IF(GH$2=$A101,0,IF(HLOOKUP(GH$2,Recipes!$H:$GI,'Production Calculator'!$A101+2,FALSE)=0,0,HLOOKUP(GH$2,Recipes!$H:$GI,'Production Calculator'!$A101+2,FALSE)*$AK101))+IF($AO101=GH$3,$AM101/VLOOKUP($AO101,Data!$A$50:$B$56,2,FALSE),0)</f>
        <v>0</v>
      </c>
      <c r="GI101" s="11">
        <f>IF(GI$2=$A101,0,IF(HLOOKUP(GI$2,Recipes!$H:$GI,'Production Calculator'!$A101+2,FALSE)=0,0,HLOOKUP(GI$2,Recipes!$H:$GI,'Production Calculator'!$A101+2,FALSE)*$AK101))+IF($AO101=GI$3,$AM101/VLOOKUP($AO101,Data!$A$50:$B$56,2,FALSE),0)</f>
        <v>0</v>
      </c>
      <c r="GJ101" s="11">
        <f>IF(GJ$2=$A101,0,IF(HLOOKUP(GJ$2,Recipes!$H:$GI,'Production Calculator'!$A101+2,FALSE)=0,0,HLOOKUP(GJ$2,Recipes!$H:$GI,'Production Calculator'!$A101+2,FALSE)*$AK101))+IF($AO101=GJ$3,$AM101/VLOOKUP($AO101,Data!$A$50:$B$56,2,FALSE),0)</f>
        <v>0</v>
      </c>
      <c r="GK101" s="11">
        <f>IF(GK$2=$A101,0,IF(HLOOKUP(GK$2,Recipes!$H:$GI,'Production Calculator'!$A101+2,FALSE)=0,0,HLOOKUP(GK$2,Recipes!$H:$GI,'Production Calculator'!$A101+2,FALSE)*$AK101))+IF($AO101=GK$3,$AM101/VLOOKUP($AO101,Data!$A$50:$B$56,2,FALSE),0)</f>
        <v>0</v>
      </c>
      <c r="GL101" s="11">
        <f>IF(GL$2=$A101,0,IF(HLOOKUP(GL$2,Recipes!$H:$GI,'Production Calculator'!$A101+2,FALSE)=0,0,HLOOKUP(GL$2,Recipes!$H:$GI,'Production Calculator'!$A101+2,FALSE)*$AK101))+IF($AO101=GL$3,$AM101/VLOOKUP($AO101,Data!$A$50:$B$56,2,FALSE),0)</f>
        <v>0</v>
      </c>
      <c r="GM101" s="11">
        <f>IF(GM$2=$A101,0,IF(HLOOKUP(GM$2,Recipes!$H:$GI,'Production Calculator'!$A101+2,FALSE)=0,0,HLOOKUP(GM$2,Recipes!$H:$GI,'Production Calculator'!$A101+2,FALSE)*$AK101))+IF($AO101=GM$3,$AM101/VLOOKUP($AO101,Data!$A$50:$B$56,2,FALSE),0)</f>
        <v>0</v>
      </c>
      <c r="GN101" s="11">
        <f>IF(GN$2=$A101,0,IF(HLOOKUP(GN$2,Recipes!$H:$GI,'Production Calculator'!$A101+2,FALSE)=0,0,HLOOKUP(GN$2,Recipes!$H:$GI,'Production Calculator'!$A101+2,FALSE)*$AK101))+IF($AO101=GN$3,$AM101/VLOOKUP($AO101,Data!$A$50:$B$56,2,FALSE),0)</f>
        <v>0</v>
      </c>
      <c r="GO101" s="11">
        <f>IF(GO$2=$A101,0,IF(HLOOKUP(GO$2,Recipes!$H:$GI,'Production Calculator'!$A101+2,FALSE)=0,0,HLOOKUP(GO$2,Recipes!$H:$GI,'Production Calculator'!$A101+2,FALSE)*$AK101))+IF($AO101=GO$3,$AM101/VLOOKUP($AO101,Data!$A$50:$B$56,2,FALSE),0)</f>
        <v>0</v>
      </c>
      <c r="GP101" s="11">
        <f>IF(GP$2=$A101,0,IF(HLOOKUP(GP$2,Recipes!$H:$GI,'Production Calculator'!$A101+2,FALSE)=0,0,HLOOKUP(GP$2,Recipes!$H:$GI,'Production Calculator'!$A101+2,FALSE)*$AK101))+IF($AO101=GP$3,$AM101/VLOOKUP($AO101,Data!$A$50:$B$56,2,FALSE),0)</f>
        <v>0</v>
      </c>
      <c r="GQ101" s="11">
        <f>IF(GQ$2=$A101,0,IF(HLOOKUP(GQ$2,Recipes!$H:$GI,'Production Calculator'!$A101+2,FALSE)=0,0,HLOOKUP(GQ$2,Recipes!$H:$GI,'Production Calculator'!$A101+2,FALSE)*$AK101))+IF($AO101=GQ$3,$AM101/VLOOKUP($AO101,Data!$A$50:$B$56,2,FALSE),0)</f>
        <v>0</v>
      </c>
      <c r="GR101" s="11">
        <f>IF(GR$2=$A101,0,IF(HLOOKUP(GR$2,Recipes!$H:$GI,'Production Calculator'!$A101+2,FALSE)=0,0,HLOOKUP(GR$2,Recipes!$H:$GI,'Production Calculator'!$A101+2,FALSE)*$AK101))+IF($AO101=GR$3,$AM101/VLOOKUP($AO101,Data!$A$50:$B$56,2,FALSE),0)</f>
        <v>0</v>
      </c>
      <c r="GS101" s="11">
        <f>IF(GS$2=$A101,0,IF(HLOOKUP(GS$2,Recipes!$H:$GI,'Production Calculator'!$A101+2,FALSE)=0,0,HLOOKUP(GS$2,Recipes!$H:$GI,'Production Calculator'!$A101+2,FALSE)*$AK101))+IF($AO101=GS$3,$AM101/VLOOKUP($AO101,Data!$A$50:$B$56,2,FALSE),0)</f>
        <v>0</v>
      </c>
      <c r="GT101" s="11">
        <f>IF(GT$2=$A101,0,IF(HLOOKUP(GT$2,Recipes!$H:$GI,'Production Calculator'!$A101+2,FALSE)=0,0,HLOOKUP(GT$2,Recipes!$H:$GI,'Production Calculator'!$A101+2,FALSE)*$AK101))+IF($AO101=GT$3,$AM101/VLOOKUP($AO101,Data!$A$50:$B$56,2,FALSE),0)</f>
        <v>0</v>
      </c>
      <c r="GU101" s="11">
        <f>IF(GU$2=$A101,0,IF(HLOOKUP(GU$2,Recipes!$H:$GI,'Production Calculator'!$A101+2,FALSE)=0,0,HLOOKUP(GU$2,Recipes!$H:$GI,'Production Calculator'!$A101+2,FALSE)*$AK101))+IF($AO101=GU$3,$AM101/VLOOKUP($AO101,Data!$A$50:$B$56,2,FALSE),0)</f>
        <v>0</v>
      </c>
      <c r="GV101" s="11">
        <f>IF(GV$2=$A101,0,IF(HLOOKUP(GV$2,Recipes!$H:$GI,'Production Calculator'!$A101+2,FALSE)=0,0,HLOOKUP(GV$2,Recipes!$H:$GI,'Production Calculator'!$A101+2,FALSE)*$AK101))+IF($AO101=GV$3,$AM101/VLOOKUP($AO101,Data!$A$50:$B$56,2,FALSE),0)</f>
        <v>0</v>
      </c>
      <c r="GW101" s="11">
        <f>IF(GW$2=$A101,0,IF(HLOOKUP(GW$2,Recipes!$H:$GI,'Production Calculator'!$A101+2,FALSE)=0,0,HLOOKUP(GW$2,Recipes!$H:$GI,'Production Calculator'!$A101+2,FALSE)*$AK101))+IF($AO101=GW$3,$AM101/VLOOKUP($AO101,Data!$A$50:$B$56,2,FALSE),0)</f>
        <v>0</v>
      </c>
      <c r="GX101" s="11">
        <f>IF(GX$2=$A101,0,IF(HLOOKUP(GX$2,Recipes!$H:$GI,'Production Calculator'!$A101+2,FALSE)=0,0,HLOOKUP(GX$2,Recipes!$H:$GI,'Production Calculator'!$A101+2,FALSE)*$AK101))+IF($AO101=GX$3,$AM101/VLOOKUP($AO101,Data!$A$50:$B$56,2,FALSE),0)</f>
        <v>0</v>
      </c>
      <c r="GY101" s="11">
        <f>IF(GY$2=$A101,0,IF(HLOOKUP(GY$2,Recipes!$H:$GI,'Production Calculator'!$A101+2,FALSE)=0,0,HLOOKUP(GY$2,Recipes!$H:$GI,'Production Calculator'!$A101+2,FALSE)*$AK101))+IF($AO101=GY$3,$AM101/VLOOKUP($AO101,Data!$A$50:$B$56,2,FALSE),0)</f>
        <v>0</v>
      </c>
      <c r="GZ101" s="11">
        <f>IF(GZ$2=$A101,0,IF(HLOOKUP(GZ$2,Recipes!$H:$GI,'Production Calculator'!$A101+2,FALSE)=0,0,HLOOKUP(GZ$2,Recipes!$H:$GI,'Production Calculator'!$A101+2,FALSE)*$AK101))+IF($AO101=GZ$3,$AM101/VLOOKUP($AO101,Data!$A$50:$B$56,2,FALSE),0)</f>
        <v>0</v>
      </c>
      <c r="HA101" s="11">
        <f>IF(HA$2=$A101,0,IF(HLOOKUP(HA$2,Recipes!$H:$GI,'Production Calculator'!$A101+2,FALSE)=0,0,HLOOKUP(HA$2,Recipes!$H:$GI,'Production Calculator'!$A101+2,FALSE)*$AK101))+IF($AO101=HA$3,$AM101/VLOOKUP($AO101,Data!$A$50:$B$56,2,FALSE),0)</f>
        <v>0</v>
      </c>
      <c r="HB101" s="11">
        <f>IF(HB$2=$A101,0,IF(HLOOKUP(HB$2,Recipes!$H:$GI,'Production Calculator'!$A101+2,FALSE)=0,0,HLOOKUP(HB$2,Recipes!$H:$GI,'Production Calculator'!$A101+2,FALSE)*$AK101))+IF($AO101=HB$3,$AM101/VLOOKUP($AO101,Data!$A$50:$B$56,2,FALSE),0)</f>
        <v>0</v>
      </c>
      <c r="HC101" s="11">
        <f>IF(HC$2=$A101,0,IF(HLOOKUP(HC$2,Recipes!$H:$GI,'Production Calculator'!$A101+2,FALSE)=0,0,HLOOKUP(HC$2,Recipes!$H:$GI,'Production Calculator'!$A101+2,FALSE)*$AK101))+IF($AO101=HC$3,$AM101/VLOOKUP($AO101,Data!$A$50:$B$56,2,FALSE),0)</f>
        <v>0</v>
      </c>
      <c r="HD101" s="11">
        <f>IF(HD$2=$A101,0,IF(HLOOKUP(HD$2,Recipes!$H:$GI,'Production Calculator'!$A101+2,FALSE)=0,0,HLOOKUP(HD$2,Recipes!$H:$GI,'Production Calculator'!$A101+2,FALSE)*$AK101))+IF($AO101=HD$3,$AM101/VLOOKUP($AO101,Data!$A$50:$B$56,2,FALSE),0)</f>
        <v>0</v>
      </c>
      <c r="HE101" s="11">
        <f>IF(HE$2=$A101,0,IF(HLOOKUP(HE$2,Recipes!$H:$GI,'Production Calculator'!$A101+2,FALSE)=0,0,HLOOKUP(HE$2,Recipes!$H:$GI,'Production Calculator'!$A101+2,FALSE)*$AK101))+IF($AO101=HE$3,$AM101/VLOOKUP($AO101,Data!$A$50:$B$56,2,FALSE),0)</f>
        <v>0</v>
      </c>
      <c r="HF101" s="11">
        <f>IF(HF$2=$A101,0,IF(HLOOKUP(HF$2,Recipes!$H:$GI,'Production Calculator'!$A101+2,FALSE)=0,0,HLOOKUP(HF$2,Recipes!$H:$GI,'Production Calculator'!$A101+2,FALSE)*$AK101))+IF($AO101=HF$3,$AM101/VLOOKUP($AO101,Data!$A$50:$B$56,2,FALSE),0)</f>
        <v>0</v>
      </c>
      <c r="HG101" s="11">
        <f>IF(HG$2=$A101,0,IF(HLOOKUP(HG$2,Recipes!$H:$GI,'Production Calculator'!$A101+2,FALSE)=0,0,HLOOKUP(HG$2,Recipes!$H:$GI,'Production Calculator'!$A101+2,FALSE)*$AK101))+IF($AO101=HG$3,$AM101/VLOOKUP($AO101,Data!$A$50:$B$56,2,FALSE),0)</f>
        <v>0</v>
      </c>
      <c r="HH101" s="11">
        <f>IF(HH$2=$A101,0,IF(HLOOKUP(HH$2,Recipes!$H:$GI,'Production Calculator'!$A101+2,FALSE)=0,0,HLOOKUP(HH$2,Recipes!$H:$GI,'Production Calculator'!$A101+2,FALSE)*$AK101))+IF($AO101=HH$3,$AM101/VLOOKUP($AO101,Data!$A$50:$B$56,2,FALSE),0)</f>
        <v>0</v>
      </c>
      <c r="HI101" s="11">
        <f>IF(HI$2=$A101,0,IF(HLOOKUP(HI$2,Recipes!$H:$GI,'Production Calculator'!$A101+2,FALSE)=0,0,HLOOKUP(HI$2,Recipes!$H:$GI,'Production Calculator'!$A101+2,FALSE)*$AK101))+IF($AO101=HI$3,$AM101/VLOOKUP($AO101,Data!$A$50:$B$56,2,FALSE),0)</f>
        <v>0</v>
      </c>
      <c r="HJ101" s="11">
        <f>IF(HJ$2=$A101,0,IF(HLOOKUP(HJ$2,Recipes!$H:$GI,'Production Calculator'!$A101+2,FALSE)=0,0,HLOOKUP(HJ$2,Recipes!$H:$GI,'Production Calculator'!$A101+2,FALSE)*$AK101))+IF($AO101=HJ$3,$AM101/VLOOKUP($AO101,Data!$A$50:$B$56,2,FALSE),0)</f>
        <v>0</v>
      </c>
      <c r="HK101" s="11">
        <f>IF(HK$2=$A101,0,IF(HLOOKUP(HK$2,Recipes!$H:$GI,'Production Calculator'!$A101+2,FALSE)=0,0,HLOOKUP(HK$2,Recipes!$H:$GI,'Production Calculator'!$A101+2,FALSE)*$AK101))+IF($AO101=HK$3,$AM101/VLOOKUP($AO101,Data!$A$50:$B$56,2,FALSE),0)</f>
        <v>0</v>
      </c>
      <c r="HL101" s="11">
        <f>IF(HL$2=$A101,0,IF(HLOOKUP(HL$2,Recipes!$H:$GI,'Production Calculator'!$A101+2,FALSE)=0,0,HLOOKUP(HL$2,Recipes!$H:$GI,'Production Calculator'!$A101+2,FALSE)*$AK101))+IF($AO101=HL$3,$AM101/VLOOKUP($AO101,Data!$A$50:$B$56,2,FALSE),0)</f>
        <v>0</v>
      </c>
      <c r="HM101" s="11">
        <f>IF(HM$2=$A101,0,IF(HLOOKUP(HM$2,Recipes!$H:$GI,'Production Calculator'!$A101+2,FALSE)=0,0,HLOOKUP(HM$2,Recipes!$H:$GI,'Production Calculator'!$A101+2,FALSE)*$AK101))+IF($AO101=HM$3,$AM101/VLOOKUP($AO101,Data!$A$50:$B$56,2,FALSE),0)</f>
        <v>0</v>
      </c>
      <c r="HN101" s="11">
        <f>IF(HN$2=$A101,0,IF(HLOOKUP(HN$2,Recipes!$H:$GI,'Production Calculator'!$A101+2,FALSE)=0,0,HLOOKUP(HN$2,Recipes!$H:$GI,'Production Calculator'!$A101+2,FALSE)*$AK101))+IF($AO101=HN$3,$AM101/VLOOKUP($AO101,Data!$A$50:$B$56,2,FALSE),0)</f>
        <v>0</v>
      </c>
      <c r="HO101" s="11">
        <f>IF(HO$2=$A101,0,IF(HLOOKUP(HO$2,Recipes!$H:$GI,'Production Calculator'!$A101+2,FALSE)=0,0,HLOOKUP(HO$2,Recipes!$H:$GI,'Production Calculator'!$A101+2,FALSE)*$AK101))+IF($AO101=HO$3,$AM101/VLOOKUP($AO101,Data!$A$50:$B$56,2,FALSE),0)</f>
        <v>0</v>
      </c>
      <c r="HP101" s="11">
        <f>IF(HP$2=$A101,0,IF(HLOOKUP(HP$2,Recipes!$H:$GI,'Production Calculator'!$A101+2,FALSE)=0,0,HLOOKUP(HP$2,Recipes!$H:$GI,'Production Calculator'!$A101+2,FALSE)*$AK101))+IF($AO101=HP$3,$AM101/VLOOKUP($AO101,Data!$A$50:$B$56,2,FALSE),0)</f>
        <v>0</v>
      </c>
      <c r="HQ101" s="11">
        <f>IF(HQ$2=$A101,0,IF(HLOOKUP(HQ$2,Recipes!$H:$GI,'Production Calculator'!$A101+2,FALSE)=0,0,HLOOKUP(HQ$2,Recipes!$H:$GI,'Production Calculator'!$A101+2,FALSE)*$AK101))+IF($AO101=HQ$3,$AM101/VLOOKUP($AO101,Data!$A$50:$B$56,2,FALSE),0)</f>
        <v>0</v>
      </c>
      <c r="HR101" s="11">
        <f>IF(HR$2=$A101,0,IF(HLOOKUP(HR$2,Recipes!$H:$GI,'Production Calculator'!$A101+2,FALSE)=0,0,HLOOKUP(HR$2,Recipes!$H:$GI,'Production Calculator'!$A101+2,FALSE)*$AK101))+IF($AO101=HR$3,$AM101/VLOOKUP($AO101,Data!$A$50:$B$56,2,FALSE),0)</f>
        <v>0</v>
      </c>
      <c r="HS101" s="121"/>
    </row>
    <row r="102" spans="1:227" x14ac:dyDescent="0.45">
      <c r="A102">
        <v>79</v>
      </c>
      <c r="B102" s="107" t="str">
        <f>VLOOKUP(A102,Recipes!A:B,2)</f>
        <v>Long handed inserter</v>
      </c>
      <c r="C102" s="128">
        <v>0</v>
      </c>
      <c r="D102" s="108">
        <f t="shared" si="191"/>
        <v>0</v>
      </c>
      <c r="E102" s="127" t="s">
        <v>1</v>
      </c>
      <c r="F102" s="109">
        <f>VLOOKUP(A102,Recipes!$A$3:$G$186,6,FALSE)</f>
        <v>3</v>
      </c>
      <c r="G102" s="109">
        <f>VLOOKUP(A102,Recipes!$A$3:$G$186,7,FALSE)</f>
        <v>0</v>
      </c>
      <c r="H102" s="110">
        <f t="shared" si="167"/>
        <v>0</v>
      </c>
      <c r="I102" s="109">
        <f>VLOOKUP(E102,Data!$A$2:$C$26,3, FALSE)</f>
        <v>4</v>
      </c>
      <c r="J102" s="108">
        <v>0</v>
      </c>
      <c r="K102" s="108">
        <v>0</v>
      </c>
      <c r="L102" s="108">
        <v>0</v>
      </c>
      <c r="M102" s="150">
        <v>0</v>
      </c>
      <c r="N102" s="150">
        <v>0</v>
      </c>
      <c r="O102" s="150">
        <v>0</v>
      </c>
      <c r="P102" s="151">
        <v>0</v>
      </c>
      <c r="Q102" s="151">
        <v>0</v>
      </c>
      <c r="R102" s="151">
        <v>0</v>
      </c>
      <c r="S102">
        <f t="shared" si="182"/>
        <v>0</v>
      </c>
      <c r="T102">
        <f t="shared" si="183"/>
        <v>0</v>
      </c>
      <c r="U102">
        <f t="shared" si="184"/>
        <v>0</v>
      </c>
      <c r="V102">
        <f t="shared" si="185"/>
        <v>0</v>
      </c>
      <c r="W102">
        <f t="shared" si="186"/>
        <v>0</v>
      </c>
      <c r="X102">
        <f t="shared" si="187"/>
        <v>0</v>
      </c>
      <c r="Y102">
        <f t="shared" si="188"/>
        <v>0</v>
      </c>
      <c r="Z102">
        <f t="shared" si="189"/>
        <v>0</v>
      </c>
      <c r="AA102">
        <f t="shared" si="190"/>
        <v>0</v>
      </c>
      <c r="AB102" s="111">
        <f>VLOOKUP($A102,Recipes!$A:$G,4)</f>
        <v>0.5</v>
      </c>
      <c r="AC102" s="111">
        <f>VLOOKUP($A102,Recipes!$A:$G,5)</f>
        <v>1</v>
      </c>
      <c r="AD102" s="111">
        <f t="shared" si="177"/>
        <v>2</v>
      </c>
      <c r="AE102" s="111">
        <f>VLOOKUP(E102,Data!$A$2:$F$26,5,FALSE)</f>
        <v>0</v>
      </c>
      <c r="AF102" s="111">
        <f>VLOOKUP(E102,Data!$A$2:$F$26,4,FALSE)</f>
        <v>210</v>
      </c>
      <c r="AG102" s="111">
        <f>VLOOKUP(E102,Data!$A$2:$B$26,2, FALSE)</f>
        <v>1.25</v>
      </c>
      <c r="AH102" s="111">
        <f>1+VLOOKUP($J$3,Data!$A$40:$D$48,2,FALSE)*$J102+VLOOKUP($K$3,Data!$A$40:$D$48,2,FALSE)*$K102+VLOOKUP($L$3,Data!$A$40:$D$48,2,FALSE)*$L102+VLOOKUP($M$3,Data!$A$40:$D$48,2,FALSE)*$M102+VLOOKUP($N$3,Data!$A$40:$D$48,2,FALSE)*$N102+VLOOKUP($O$3,Data!$A$40:$D$48,2,FALSE)*$O102+VLOOKUP($P$3,Data!$A$40:$D$48,2,FALSE)*$P102+VLOOKUP($Q$3,Data!$A$40:$D$48,2,FALSE)*$Q102+VLOOKUP($R$3,Data!$A$40:$D$48,2,FALSE)*$R102</f>
        <v>1</v>
      </c>
      <c r="AI102" s="111">
        <f>MAX(1+VLOOKUP($J$3,Data!$A$40:$D$48,3,FALSE)*$J102+VLOOKUP($K$3,Data!$A$40:$D$48,3,FALSE)*$K102+VLOOKUP($L$3,Data!$A$40:$D$48,3,FALSE)*$L102+VLOOKUP($M$3,Data!$A$40:$D$48,3,FALSE)*$M102+VLOOKUP($N$3,Data!$A$40:$D$48,3,FALSE)*$N102+VLOOKUP($O$3,Data!$A$40:$D$48,3,FALSE)*$O102+VLOOKUP($P$3,Data!$A$40:$D$48,3,FALSE)*$P102+VLOOKUP($Q$3,Data!$A$40:$D$48,3,FALSE)*$Q102+VLOOKUP($R$3,Data!$A$40:$D$48,3,FALSE)*$R102,0)</f>
        <v>1</v>
      </c>
      <c r="AJ102" s="111">
        <f>MAX(1-(VLOOKUP($J$3,Data!$A$40:$D$48,4,FALSE)*$J102+VLOOKUP($K$3,Data!$A$40:$D$48,4,FALSE)*$K102+VLOOKUP($L$3,Data!$A$40:$D$48,4,FALSE)*$L102+VLOOKUP($M$3,Data!$A$40:$D$48,4,FALSE)*$M102+VLOOKUP($N$3,Data!$A$40:$D$48,4,FALSE)*$N102+VLOOKUP($O$3,Data!$A$40:$D$48,4,FALSE)*$O102+VLOOKUP($P$3,Data!$A$40:$D$48,4,FALSE)*$P102+VLOOKUP($Q$3,Data!$A$40:$D$48,4,FALSE)*$Q102+VLOOKUP($R$3,Data!$A$40:$D$48,4,FALSE)*$R102),0.2)</f>
        <v>1</v>
      </c>
      <c r="AK102" s="112">
        <f t="shared" si="178"/>
        <v>0</v>
      </c>
      <c r="AL102" s="111">
        <f t="shared" si="179"/>
        <v>2.5</v>
      </c>
      <c r="AM102" s="111">
        <f t="shared" si="180"/>
        <v>0</v>
      </c>
      <c r="AN102" s="111">
        <f t="shared" si="181"/>
        <v>0</v>
      </c>
      <c r="AO102" s="131" t="s">
        <v>298</v>
      </c>
      <c r="AP102" s="11"/>
      <c r="AQ102" s="11">
        <f>IF(AQ$2=$A102,0,IF(HLOOKUP(AQ$2,Recipes!$H:$GI,'Production Calculator'!$A102+2,FALSE)=0,0,HLOOKUP(AQ$2,Recipes!$H:$GI,'Production Calculator'!$A102+2,FALSE)*$AK102))+IF($AO102=AQ$3,$AM102/VLOOKUP($AO102,Data!$A$50:$B$56,2,FALSE),0)</f>
        <v>0</v>
      </c>
      <c r="AR102" s="11">
        <f>IF(AR$2=$A102,0,IF(HLOOKUP(AR$2,Recipes!$H:$GI,'Production Calculator'!$A102+2,FALSE)=0,0,HLOOKUP(AR$2,Recipes!$H:$GI,'Production Calculator'!$A102+2,FALSE)*$AK102))+IF($AO102=AR$3,$AM102/VLOOKUP($AO102,Data!$A$50:$B$56,2,FALSE),0)</f>
        <v>0</v>
      </c>
      <c r="AS102" s="11">
        <f>IF(AS$2=$A102,0,IF(HLOOKUP(AS$2,Recipes!$H:$GI,'Production Calculator'!$A102+2,FALSE)=0,0,HLOOKUP(AS$2,Recipes!$H:$GI,'Production Calculator'!$A102+2,FALSE)*$AK102))+IF($AO102=AS$3,$AM102/VLOOKUP($AO102,Data!$A$50:$B$56,2,FALSE),0)</f>
        <v>0</v>
      </c>
      <c r="AT102" s="11">
        <f>IF(AT$2=$A102,0,IF(HLOOKUP(AT$2,Recipes!$H:$GI,'Production Calculator'!$A102+2,FALSE)=0,0,HLOOKUP(AT$2,Recipes!$H:$GI,'Production Calculator'!$A102+2,FALSE)*$AK102))+IF($AO102=AT$3,$AM102/VLOOKUP($AO102,Data!$A$50:$B$56,2,FALSE),0)</f>
        <v>0</v>
      </c>
      <c r="AU102" s="11">
        <f>IF(AU$2=$A102,0,IF(HLOOKUP(AU$2,Recipes!$H:$GI,'Production Calculator'!$A102+2,FALSE)=0,0,HLOOKUP(AU$2,Recipes!$H:$GI,'Production Calculator'!$A102+2,FALSE)*$AK102))+IF($AO102=AU$3,$AM102/VLOOKUP($AO102,Data!$A$50:$B$56,2,FALSE),0)</f>
        <v>0</v>
      </c>
      <c r="AV102" s="11">
        <f>IF(AV$2=$A102,0,IF(HLOOKUP(AV$2,Recipes!$H:$GI,'Production Calculator'!$A102+2,FALSE)=0,0,HLOOKUP(AV$2,Recipes!$H:$GI,'Production Calculator'!$A102+2,FALSE)*$AK102))+IF($AO102=AV$3,$AM102/VLOOKUP($AO102,Data!$A$50:$B$56,2,FALSE),0)</f>
        <v>0</v>
      </c>
      <c r="AW102" s="11">
        <f>IF(AW$2=$A102,0,IF(HLOOKUP(AW$2,Recipes!$H:$GI,'Production Calculator'!$A102+2,FALSE)=0,0,HLOOKUP(AW$2,Recipes!$H:$GI,'Production Calculator'!$A102+2,FALSE)*$AK102))+IF($AO102=AW$3,$AM102/VLOOKUP($AO102,Data!$A$50:$B$56,2,FALSE),0)</f>
        <v>0</v>
      </c>
      <c r="AX102" s="11">
        <f>IF(AX$2=$A102,0,IF(HLOOKUP(AX$2,Recipes!$H:$GI,'Production Calculator'!$A102+2,FALSE)=0,0,HLOOKUP(AX$2,Recipes!$H:$GI,'Production Calculator'!$A102+2,FALSE)*$AK102))+IF($AO102=AX$3,$AM102/VLOOKUP($AO102,Data!$A$50:$B$56,2,FALSE),0)</f>
        <v>0</v>
      </c>
      <c r="AY102" s="11">
        <f>IF(AY$2=$A102,0,IF(HLOOKUP(AY$2,Recipes!$H:$GI,'Production Calculator'!$A102+2,FALSE)=0,0,HLOOKUP(AY$2,Recipes!$H:$GI,'Production Calculator'!$A102+2,FALSE)*$AK102))+IF($AO102=AY$3,$AM102/VLOOKUP($AO102,Data!$A$50:$B$56,2,FALSE),0)</f>
        <v>0</v>
      </c>
      <c r="AZ102" s="11">
        <f>IF(AZ$2=$A102,0,IF(HLOOKUP(AZ$2,Recipes!$H:$GI,'Production Calculator'!$A102+2,FALSE)=0,0,HLOOKUP(AZ$2,Recipes!$H:$GI,'Production Calculator'!$A102+2,FALSE)*$AK102))+IF($AO102=AZ$3,$AM102/VLOOKUP($AO102,Data!$A$50:$B$56,2,FALSE),0)</f>
        <v>0</v>
      </c>
      <c r="BA102" s="11">
        <f>IF(BA$2=$A102,0,IF(HLOOKUP(BA$2,Recipes!$H:$GI,'Production Calculator'!$A102+2,FALSE)=0,0,HLOOKUP(BA$2,Recipes!$H:$GI,'Production Calculator'!$A102+2,FALSE)*$AK102))+IF($AO102=BA$3,$AM102/VLOOKUP($AO102,Data!$A$50:$B$56,2,FALSE),0)</f>
        <v>0</v>
      </c>
      <c r="BB102" s="11">
        <f>IF(BB$2=$A102,0,IF(HLOOKUP(BB$2,Recipes!$H:$GI,'Production Calculator'!$A102+2,FALSE)=0,0,HLOOKUP(BB$2,Recipes!$H:$GI,'Production Calculator'!$A102+2,FALSE)*$AK102))+IF($AO102=BB$3,$AM102/VLOOKUP($AO102,Data!$A$50:$B$56,2,FALSE),0)</f>
        <v>0</v>
      </c>
      <c r="BC102" s="11">
        <f>IF(BC$2=$A102,0,IF(HLOOKUP(BC$2,Recipes!$H:$GI,'Production Calculator'!$A102+2,FALSE)=0,0,HLOOKUP(BC$2,Recipes!$H:$GI,'Production Calculator'!$A102+2,FALSE)*$AK102))+IF($AO102=BC$3,$AM102/VLOOKUP($AO102,Data!$A$50:$B$56,2,FALSE),0)</f>
        <v>0</v>
      </c>
      <c r="BD102" s="11">
        <f>IF(BD$2=$A102,0,IF(HLOOKUP(BD$2,Recipes!$H:$GI,'Production Calculator'!$A102+2,FALSE)=0,0,HLOOKUP(BD$2,Recipes!$H:$GI,'Production Calculator'!$A102+2,FALSE)*$AK102))+IF($AO102=BD$3,$AM102/VLOOKUP($AO102,Data!$A$50:$B$56,2,FALSE),0)</f>
        <v>0</v>
      </c>
      <c r="BE102" s="11">
        <f>IF(BE$2=$A102,0,IF(HLOOKUP(BE$2,Recipes!$H:$GI,'Production Calculator'!$A102+2,FALSE)=0,0,HLOOKUP(BE$2,Recipes!$H:$GI,'Production Calculator'!$A102+2,FALSE)*$AK102))+IF($AO102=BE$3,$AM102/VLOOKUP($AO102,Data!$A$50:$B$56,2,FALSE),0)</f>
        <v>0</v>
      </c>
      <c r="BF102" s="11">
        <f>IF(BF$2=$A102,0,IF(HLOOKUP(BF$2,Recipes!$H:$GI,'Production Calculator'!$A102+2,FALSE)=0,0,HLOOKUP(BF$2,Recipes!$H:$GI,'Production Calculator'!$A102+2,FALSE)*$AK102))+IF($AO102=BF$3,$AM102/VLOOKUP($AO102,Data!$A$50:$B$56,2,FALSE),0)</f>
        <v>0</v>
      </c>
      <c r="BG102" s="11">
        <f>IF(BG$2=$A102,0,IF(HLOOKUP(BG$2,Recipes!$H:$GI,'Production Calculator'!$A102+2,FALSE)=0,0,HLOOKUP(BG$2,Recipes!$H:$GI,'Production Calculator'!$A102+2,FALSE)*$AK102))+IF($AO102=BG$3,$AM102/VLOOKUP($AO102,Data!$A$50:$B$56,2,FALSE),0)</f>
        <v>0</v>
      </c>
      <c r="BH102" s="11">
        <f>IF(BH$2=$A102,0,IF(HLOOKUP(BH$2,Recipes!$H:$GI,'Production Calculator'!$A102+2,FALSE)=0,0,HLOOKUP(BH$2,Recipes!$H:$GI,'Production Calculator'!$A102+2,FALSE)*$AK102))+IF($AO102=BH$3,$AM102/VLOOKUP($AO102,Data!$A$50:$B$56,2,FALSE),0)</f>
        <v>0</v>
      </c>
      <c r="BI102" s="11">
        <f>IF(BI$2=$A102,0,IF(HLOOKUP(BI$2,Recipes!$H:$GI,'Production Calculator'!$A102+2,FALSE)=0,0,HLOOKUP(BI$2,Recipes!$H:$GI,'Production Calculator'!$A102+2,FALSE)*$AK102))+IF($AO102=BI$3,$AM102/VLOOKUP($AO102,Data!$A$50:$B$56,2,FALSE),0)</f>
        <v>0</v>
      </c>
      <c r="BJ102" s="11">
        <f>IF(BJ$2=$A102,0,IF(HLOOKUP(BJ$2,Recipes!$H:$GI,'Production Calculator'!$A102+2,FALSE)=0,0,HLOOKUP(BJ$2,Recipes!$H:$GI,'Production Calculator'!$A102+2,FALSE)*$AK102))+IF($AO102=BJ$3,$AM102/VLOOKUP($AO102,Data!$A$50:$B$56,2,FALSE),0)</f>
        <v>0</v>
      </c>
      <c r="BK102" s="11">
        <f>IF(BK$2=$A102,0,IF(HLOOKUP(BK$2,Recipes!$H:$GI,'Production Calculator'!$A102+2,FALSE)=0,0,HLOOKUP(BK$2,Recipes!$H:$GI,'Production Calculator'!$A102+2,FALSE)*$AK102))+IF($AO102=BK$3,$AM102/VLOOKUP($AO102,Data!$A$50:$B$56,2,FALSE),0)</f>
        <v>0</v>
      </c>
      <c r="BL102" s="11">
        <f>IF(BL$2=$A102,0,IF(HLOOKUP(BL$2,Recipes!$H:$GI,'Production Calculator'!$A102+2,FALSE)=0,0,HLOOKUP(BL$2,Recipes!$H:$GI,'Production Calculator'!$A102+2,FALSE)*$AK102))+IF($AO102=BL$3,$AM102/VLOOKUP($AO102,Data!$A$50:$B$56,2,FALSE),0)</f>
        <v>0</v>
      </c>
      <c r="BM102" s="11">
        <f>IF(BM$2=$A102,0,IF(HLOOKUP(BM$2,Recipes!$H:$GI,'Production Calculator'!$A102+2,FALSE)=0,0,HLOOKUP(BM$2,Recipes!$H:$GI,'Production Calculator'!$A102+2,FALSE)*$AK102))+IF($AO102=BM$3,$AM102/VLOOKUP($AO102,Data!$A$50:$B$56,2,FALSE),0)</f>
        <v>0</v>
      </c>
      <c r="BN102" s="11">
        <f>IF(BN$2=$A102,0,IF(HLOOKUP(BN$2,Recipes!$H:$GI,'Production Calculator'!$A102+2,FALSE)=0,0,HLOOKUP(BN$2,Recipes!$H:$GI,'Production Calculator'!$A102+2,FALSE)*$AK102))+IF($AO102=BN$3,$AM102/VLOOKUP($AO102,Data!$A$50:$B$56,2,FALSE),0)</f>
        <v>0</v>
      </c>
      <c r="BO102" s="11">
        <f>IF(BO$2=$A102,0,IF(HLOOKUP(BO$2,Recipes!$H:$GI,'Production Calculator'!$A102+2,FALSE)=0,0,HLOOKUP(BO$2,Recipes!$H:$GI,'Production Calculator'!$A102+2,FALSE)*$AK102))+IF($AO102=BO$3,$AM102/VLOOKUP($AO102,Data!$A$50:$B$56,2,FALSE),0)</f>
        <v>0</v>
      </c>
      <c r="BP102" s="11">
        <f>IF(BP$2=$A102,0,IF(HLOOKUP(BP$2,Recipes!$H:$GI,'Production Calculator'!$A102+2,FALSE)=0,0,HLOOKUP(BP$2,Recipes!$H:$GI,'Production Calculator'!$A102+2,FALSE)*$AK102))+IF($AO102=BP$3,$AM102/VLOOKUP($AO102,Data!$A$50:$B$56,2,FALSE),0)</f>
        <v>0</v>
      </c>
      <c r="BQ102" s="11">
        <f>IF(BQ$2=$A102,0,IF(HLOOKUP(BQ$2,Recipes!$H:$GI,'Production Calculator'!$A102+2,FALSE)=0,0,HLOOKUP(BQ$2,Recipes!$H:$GI,'Production Calculator'!$A102+2,FALSE)*$AK102))+IF($AO102=BQ$3,$AM102/VLOOKUP($AO102,Data!$A$50:$B$56,2,FALSE),0)</f>
        <v>0</v>
      </c>
      <c r="BR102" s="11">
        <f>IF(BR$2=$A102,0,IF(HLOOKUP(BR$2,Recipes!$H:$GI,'Production Calculator'!$A102+2,FALSE)=0,0,HLOOKUP(BR$2,Recipes!$H:$GI,'Production Calculator'!$A102+2,FALSE)*$AK102))+IF($AO102=BR$3,$AM102/VLOOKUP($AO102,Data!$A$50:$B$56,2,FALSE),0)</f>
        <v>0</v>
      </c>
      <c r="BS102" s="11">
        <f>IF(BS$2=$A102,0,IF(HLOOKUP(BS$2,Recipes!$H:$GI,'Production Calculator'!$A102+2,FALSE)=0,0,HLOOKUP(BS$2,Recipes!$H:$GI,'Production Calculator'!$A102+2,FALSE)*$AK102))+IF($AO102=BS$3,$AM102/VLOOKUP($AO102,Data!$A$50:$B$56,2,FALSE),0)</f>
        <v>0</v>
      </c>
      <c r="BT102" s="11">
        <f>IF(BT$2=$A102,0,IF(HLOOKUP(BT$2,Recipes!$H:$GI,'Production Calculator'!$A102+2,FALSE)=0,0,HLOOKUP(BT$2,Recipes!$H:$GI,'Production Calculator'!$A102+2,FALSE)*$AK102))+IF($AO102=BT$3,$AM102/VLOOKUP($AO102,Data!$A$50:$B$56,2,FALSE),0)</f>
        <v>0</v>
      </c>
      <c r="BU102" s="11">
        <f>IF(BU$2=$A102,0,IF(HLOOKUP(BU$2,Recipes!$H:$GI,'Production Calculator'!$A102+2,FALSE)=0,0,HLOOKUP(BU$2,Recipes!$H:$GI,'Production Calculator'!$A102+2,FALSE)*$AK102))+IF($AO102=BU$3,$AM102/VLOOKUP($AO102,Data!$A$50:$B$56,2,FALSE),0)</f>
        <v>0</v>
      </c>
      <c r="BV102" s="11">
        <f>IF(BV$2=$A102,0,IF(HLOOKUP(BV$2,Recipes!$H:$GI,'Production Calculator'!$A102+2,FALSE)=0,0,HLOOKUP(BV$2,Recipes!$H:$GI,'Production Calculator'!$A102+2,FALSE)*$AK102))+IF($AO102=BV$3,$AM102/VLOOKUP($AO102,Data!$A$50:$B$56,2,FALSE),0)</f>
        <v>0</v>
      </c>
      <c r="BW102" s="11">
        <f>IF(BW$2=$A102,0,IF(HLOOKUP(BW$2,Recipes!$H:$GI,'Production Calculator'!$A102+2,FALSE)=0,0,HLOOKUP(BW$2,Recipes!$H:$GI,'Production Calculator'!$A102+2,FALSE)*$AK102))+IF($AO102=BW$3,$AM102/VLOOKUP($AO102,Data!$A$50:$B$56,2,FALSE),0)</f>
        <v>0</v>
      </c>
      <c r="BX102" s="11">
        <f>IF(BX$2=$A102,0,IF(HLOOKUP(BX$2,Recipes!$H:$GI,'Production Calculator'!$A102+2,FALSE)=0,0,HLOOKUP(BX$2,Recipes!$H:$GI,'Production Calculator'!$A102+2,FALSE)*$AK102))+IF($AO102=BX$3,$AM102/VLOOKUP($AO102,Data!$A$50:$B$56,2,FALSE),0)</f>
        <v>0</v>
      </c>
      <c r="BY102" s="11">
        <f>IF(BY$2=$A102,0,IF(HLOOKUP(BY$2,Recipes!$H:$GI,'Production Calculator'!$A102+2,FALSE)=0,0,HLOOKUP(BY$2,Recipes!$H:$GI,'Production Calculator'!$A102+2,FALSE)*$AK102))+IF($AO102=BY$3,$AM102/VLOOKUP($AO102,Data!$A$50:$B$56,2,FALSE),0)</f>
        <v>0</v>
      </c>
      <c r="BZ102" s="11">
        <f>IF(BZ$2=$A102,0,IF(HLOOKUP(BZ$2,Recipes!$H:$GI,'Production Calculator'!$A102+2,FALSE)=0,0,HLOOKUP(BZ$2,Recipes!$H:$GI,'Production Calculator'!$A102+2,FALSE)*$AK102))+IF($AO102=BZ$3,$AM102/VLOOKUP($AO102,Data!$A$50:$B$56,2,FALSE),0)</f>
        <v>0</v>
      </c>
      <c r="CA102" s="11">
        <f>IF(CA$2=$A102,0,IF(HLOOKUP(CA$2,Recipes!$H:$GI,'Production Calculator'!$A102+2,FALSE)=0,0,HLOOKUP(CA$2,Recipes!$H:$GI,'Production Calculator'!$A102+2,FALSE)*$AK102))+IF($AO102=CA$3,$AM102/VLOOKUP($AO102,Data!$A$50:$B$56,2,FALSE),0)</f>
        <v>0</v>
      </c>
      <c r="CB102" s="11">
        <f>IF(CB$2=$A102,0,IF(HLOOKUP(CB$2,Recipes!$H:$GI,'Production Calculator'!$A102+2,FALSE)=0,0,HLOOKUP(CB$2,Recipes!$H:$GI,'Production Calculator'!$A102+2,FALSE)*$AK102))+IF($AO102=CB$3,$AM102/VLOOKUP($AO102,Data!$A$50:$B$56,2,FALSE),0)</f>
        <v>0</v>
      </c>
      <c r="CC102" s="11">
        <f>IF(CC$2=$A102,0,IF(HLOOKUP(CC$2,Recipes!$H:$GI,'Production Calculator'!$A102+2,FALSE)=0,0,HLOOKUP(CC$2,Recipes!$H:$GI,'Production Calculator'!$A102+2,FALSE)*$AK102))+IF($AO102=CC$3,$AM102/VLOOKUP($AO102,Data!$A$50:$B$56,2,FALSE),0)</f>
        <v>0</v>
      </c>
      <c r="CD102" s="11">
        <f>IF(CD$2=$A102,0,IF(HLOOKUP(CD$2,Recipes!$H:$GI,'Production Calculator'!$A102+2,FALSE)=0,0,HLOOKUP(CD$2,Recipes!$H:$GI,'Production Calculator'!$A102+2,FALSE)*$AK102))+IF($AO102=CD$3,$AM102/VLOOKUP($AO102,Data!$A$50:$B$56,2,FALSE),0)</f>
        <v>0</v>
      </c>
      <c r="CE102" s="11">
        <f>IF(CE$2=$A102,0,IF(HLOOKUP(CE$2,Recipes!$H:$GI,'Production Calculator'!$A102+2,FALSE)=0,0,HLOOKUP(CE$2,Recipes!$H:$GI,'Production Calculator'!$A102+2,FALSE)*$AK102))+IF($AO102=CE$3,$AM102/VLOOKUP($AO102,Data!$A$50:$B$56,2,FALSE),0)</f>
        <v>0</v>
      </c>
      <c r="CF102" s="11">
        <f>IF(CF$2=$A102,0,IF(HLOOKUP(CF$2,Recipes!$H:$GI,'Production Calculator'!$A102+2,FALSE)=0,0,HLOOKUP(CF$2,Recipes!$H:$GI,'Production Calculator'!$A102+2,FALSE)*$AK102))+IF($AO102=CF$3,$AM102/VLOOKUP($AO102,Data!$A$50:$B$56,2,FALSE),0)</f>
        <v>0</v>
      </c>
      <c r="CG102" s="11">
        <f>IF(CG$2=$A102,0,IF(HLOOKUP(CG$2,Recipes!$H:$GI,'Production Calculator'!$A102+2,FALSE)=0,0,HLOOKUP(CG$2,Recipes!$H:$GI,'Production Calculator'!$A102+2,FALSE)*$AK102))+IF($AO102=CG$3,$AM102/VLOOKUP($AO102,Data!$A$50:$B$56,2,FALSE),0)</f>
        <v>0</v>
      </c>
      <c r="CH102" s="11">
        <f>IF(CH$2=$A102,0,IF(HLOOKUP(CH$2,Recipes!$H:$GI,'Production Calculator'!$A102+2,FALSE)=0,0,HLOOKUP(CH$2,Recipes!$H:$GI,'Production Calculator'!$A102+2,FALSE)*$AK102))+IF($AO102=CH$3,$AM102/VLOOKUP($AO102,Data!$A$50:$B$56,2,FALSE),0)</f>
        <v>0</v>
      </c>
      <c r="CI102" s="11">
        <f>IF(CI$2=$A102,0,IF(HLOOKUP(CI$2,Recipes!$H:$GI,'Production Calculator'!$A102+2,FALSE)=0,0,HLOOKUP(CI$2,Recipes!$H:$GI,'Production Calculator'!$A102+2,FALSE)*$AK102))+IF($AO102=CI$3,$AM102/VLOOKUP($AO102,Data!$A$50:$B$56,2,FALSE),0)</f>
        <v>0</v>
      </c>
      <c r="CJ102" s="11">
        <f>IF(CJ$2=$A102,0,IF(HLOOKUP(CJ$2,Recipes!$H:$GI,'Production Calculator'!$A102+2,FALSE)=0,0,HLOOKUP(CJ$2,Recipes!$H:$GI,'Production Calculator'!$A102+2,FALSE)*$AK102))+IF($AO102=CJ$3,$AM102/VLOOKUP($AO102,Data!$A$50:$B$56,2,FALSE),0)</f>
        <v>0</v>
      </c>
      <c r="CK102" s="11">
        <f>IF(CK$2=$A102,0,IF(HLOOKUP(CK$2,Recipes!$H:$GI,'Production Calculator'!$A102+2,FALSE)=0,0,HLOOKUP(CK$2,Recipes!$H:$GI,'Production Calculator'!$A102+2,FALSE)*$AK102))+IF($AO102=CK$3,$AM102/VLOOKUP($AO102,Data!$A$50:$B$56,2,FALSE),0)</f>
        <v>0</v>
      </c>
      <c r="CL102" s="11">
        <f>IF(CL$2=$A102,0,IF(HLOOKUP(CL$2,Recipes!$H:$GI,'Production Calculator'!$A102+2,FALSE)=0,0,HLOOKUP(CL$2,Recipes!$H:$GI,'Production Calculator'!$A102+2,FALSE)*$AK102))+IF($AO102=CL$3,$AM102/VLOOKUP($AO102,Data!$A$50:$B$56,2,FALSE),0)</f>
        <v>0</v>
      </c>
      <c r="CM102" s="11">
        <f>IF(CM$2=$A102,0,IF(HLOOKUP(CM$2,Recipes!$H:$GI,'Production Calculator'!$A102+2,FALSE)=0,0,HLOOKUP(CM$2,Recipes!$H:$GI,'Production Calculator'!$A102+2,FALSE)*$AK102))+IF($AO102=CM$3,$AM102/VLOOKUP($AO102,Data!$A$50:$B$56,2,FALSE),0)</f>
        <v>0</v>
      </c>
      <c r="CN102" s="11">
        <f>IF(CN$2=$A102,0,IF(HLOOKUP(CN$2,Recipes!$H:$GI,'Production Calculator'!$A102+2,FALSE)=0,0,HLOOKUP(CN$2,Recipes!$H:$GI,'Production Calculator'!$A102+2,FALSE)*$AK102))+IF($AO102=CN$3,$AM102/VLOOKUP($AO102,Data!$A$50:$B$56,2,FALSE),0)</f>
        <v>0</v>
      </c>
      <c r="CO102" s="11">
        <f>IF(CO$2=$A102,0,IF(HLOOKUP(CO$2,Recipes!$H:$GI,'Production Calculator'!$A102+2,FALSE)=0,0,HLOOKUP(CO$2,Recipes!$H:$GI,'Production Calculator'!$A102+2,FALSE)*$AK102))+IF($AO102=CO$3,$AM102/VLOOKUP($AO102,Data!$A$50:$B$56,2,FALSE),0)</f>
        <v>0</v>
      </c>
      <c r="CP102" s="11">
        <f>IF(CP$2=$A102,0,IF(HLOOKUP(CP$2,Recipes!$H:$GI,'Production Calculator'!$A102+2,FALSE)=0,0,HLOOKUP(CP$2,Recipes!$H:$GI,'Production Calculator'!$A102+2,FALSE)*$AK102))+IF($AO102=CP$3,$AM102/VLOOKUP($AO102,Data!$A$50:$B$56,2,FALSE),0)</f>
        <v>0</v>
      </c>
      <c r="CQ102" s="11">
        <f>IF(CQ$2=$A102,0,IF(HLOOKUP(CQ$2,Recipes!$H:$GI,'Production Calculator'!$A102+2,FALSE)=0,0,HLOOKUP(CQ$2,Recipes!$H:$GI,'Production Calculator'!$A102+2,FALSE)*$AK102))+IF($AO102=CQ$3,$AM102/VLOOKUP($AO102,Data!$A$50:$B$56,2,FALSE),0)</f>
        <v>0</v>
      </c>
      <c r="CR102" s="11">
        <f>IF(CR$2=$A102,0,IF(HLOOKUP(CR$2,Recipes!$H:$GI,'Production Calculator'!$A102+2,FALSE)=0,0,HLOOKUP(CR$2,Recipes!$H:$GI,'Production Calculator'!$A102+2,FALSE)*$AK102))+IF($AO102=CR$3,$AM102/VLOOKUP($AO102,Data!$A$50:$B$56,2,FALSE),0)</f>
        <v>0</v>
      </c>
      <c r="CS102" s="11">
        <f>IF(CS$2=$A102,0,IF(HLOOKUP(CS$2,Recipes!$H:$GI,'Production Calculator'!$A102+2,FALSE)=0,0,HLOOKUP(CS$2,Recipes!$H:$GI,'Production Calculator'!$A102+2,FALSE)*$AK102))+IF($AO102=CS$3,$AM102/VLOOKUP($AO102,Data!$A$50:$B$56,2,FALSE),0)</f>
        <v>0</v>
      </c>
      <c r="CT102" s="11">
        <f>IF(CT$2=$A102,0,IF(HLOOKUP(CT$2,Recipes!$H:$GI,'Production Calculator'!$A102+2,FALSE)=0,0,HLOOKUP(CT$2,Recipes!$H:$GI,'Production Calculator'!$A102+2,FALSE)*$AK102))+IF($AO102=CT$3,$AM102/VLOOKUP($AO102,Data!$A$50:$B$56,2,FALSE),0)</f>
        <v>0</v>
      </c>
      <c r="CU102" s="11">
        <f>IF(CU$2=$A102,0,IF(HLOOKUP(CU$2,Recipes!$H:$GI,'Production Calculator'!$A102+2,FALSE)=0,0,HLOOKUP(CU$2,Recipes!$H:$GI,'Production Calculator'!$A102+2,FALSE)*$AK102))+IF($AO102=CU$3,$AM102/VLOOKUP($AO102,Data!$A$50:$B$56,2,FALSE),0)</f>
        <v>0</v>
      </c>
      <c r="CV102" s="11">
        <f>IF(CV$2=$A102,0,IF(HLOOKUP(CV$2,Recipes!$H:$GI,'Production Calculator'!$A102+2,FALSE)=0,0,HLOOKUP(CV$2,Recipes!$H:$GI,'Production Calculator'!$A102+2,FALSE)*$AK102))+IF($AO102=CV$3,$AM102/VLOOKUP($AO102,Data!$A$50:$B$56,2,FALSE),0)</f>
        <v>0</v>
      </c>
      <c r="CW102" s="11">
        <f>IF(CW$2=$A102,0,IF(HLOOKUP(CW$2,Recipes!$H:$GI,'Production Calculator'!$A102+2,FALSE)=0,0,HLOOKUP(CW$2,Recipes!$H:$GI,'Production Calculator'!$A102+2,FALSE)*$AK102))+IF($AO102=CW$3,$AM102/VLOOKUP($AO102,Data!$A$50:$B$56,2,FALSE),0)</f>
        <v>0</v>
      </c>
      <c r="CX102" s="11">
        <f>IF(CX$2=$A102,0,IF(HLOOKUP(CX$2,Recipes!$H:$GI,'Production Calculator'!$A102+2,FALSE)=0,0,HLOOKUP(CX$2,Recipes!$H:$GI,'Production Calculator'!$A102+2,FALSE)*$AK102))+IF($AO102=CX$3,$AM102/VLOOKUP($AO102,Data!$A$50:$B$56,2,FALSE),0)</f>
        <v>0</v>
      </c>
      <c r="CY102" s="11">
        <f>IF(CY$2=$A102,0,IF(HLOOKUP(CY$2,Recipes!$H:$GI,'Production Calculator'!$A102+2,FALSE)=0,0,HLOOKUP(CY$2,Recipes!$H:$GI,'Production Calculator'!$A102+2,FALSE)*$AK102))+IF($AO102=CY$3,$AM102/VLOOKUP($AO102,Data!$A$50:$B$56,2,FALSE),0)</f>
        <v>0</v>
      </c>
      <c r="CZ102" s="11">
        <f>IF(CZ$2=$A102,0,IF(HLOOKUP(CZ$2,Recipes!$H:$GI,'Production Calculator'!$A102+2,FALSE)=0,0,HLOOKUP(CZ$2,Recipes!$H:$GI,'Production Calculator'!$A102+2,FALSE)*$AK102))+IF($AO102=CZ$3,$AM102/VLOOKUP($AO102,Data!$A$50:$B$56,2,FALSE),0)</f>
        <v>0</v>
      </c>
      <c r="DA102" s="11">
        <f>IF(DA$2=$A102,0,IF(HLOOKUP(DA$2,Recipes!$H:$GI,'Production Calculator'!$A102+2,FALSE)=0,0,HLOOKUP(DA$2,Recipes!$H:$GI,'Production Calculator'!$A102+2,FALSE)*$AK102))+IF($AO102=DA$3,$AM102/VLOOKUP($AO102,Data!$A$50:$B$56,2,FALSE),0)</f>
        <v>0</v>
      </c>
      <c r="DB102" s="11">
        <f>IF(DB$2=$A102,0,IF(HLOOKUP(DB$2,Recipes!$H:$GI,'Production Calculator'!$A102+2,FALSE)=0,0,HLOOKUP(DB$2,Recipes!$H:$GI,'Production Calculator'!$A102+2,FALSE)*$AK102))+IF($AO102=DB$3,$AM102/VLOOKUP($AO102,Data!$A$50:$B$56,2,FALSE),0)</f>
        <v>0</v>
      </c>
      <c r="DC102" s="11">
        <f>IF(DC$2=$A102,0,IF(HLOOKUP(DC$2,Recipes!$H:$GI,'Production Calculator'!$A102+2,FALSE)=0,0,HLOOKUP(DC$2,Recipes!$H:$GI,'Production Calculator'!$A102+2,FALSE)*$AK102))+IF($AO102=DC$3,$AM102/VLOOKUP($AO102,Data!$A$50:$B$56,2,FALSE),0)</f>
        <v>0</v>
      </c>
      <c r="DD102" s="11">
        <f>IF(DD$2=$A102,0,IF(HLOOKUP(DD$2,Recipes!$H:$GI,'Production Calculator'!$A102+2,FALSE)=0,0,HLOOKUP(DD$2,Recipes!$H:$GI,'Production Calculator'!$A102+2,FALSE)*$AK102))+IF($AO102=DD$3,$AM102/VLOOKUP($AO102,Data!$A$50:$B$56,2,FALSE),0)</f>
        <v>0</v>
      </c>
      <c r="DE102" s="11">
        <f>IF(DE$2=$A102,0,IF(HLOOKUP(DE$2,Recipes!$H:$GI,'Production Calculator'!$A102+2,FALSE)=0,0,HLOOKUP(DE$2,Recipes!$H:$GI,'Production Calculator'!$A102+2,FALSE)*$AK102))+IF($AO102=DE$3,$AM102/VLOOKUP($AO102,Data!$A$50:$B$56,2,FALSE),0)</f>
        <v>0</v>
      </c>
      <c r="DF102" s="11">
        <f>IF(DF$2=$A102,0,IF(HLOOKUP(DF$2,Recipes!$H:$GI,'Production Calculator'!$A102+2,FALSE)=0,0,HLOOKUP(DF$2,Recipes!$H:$GI,'Production Calculator'!$A102+2,FALSE)*$AK102))+IF($AO102=DF$3,$AM102/VLOOKUP($AO102,Data!$A$50:$B$56,2,FALSE),0)</f>
        <v>0</v>
      </c>
      <c r="DG102" s="11">
        <f>IF(DG$2=$A102,0,IF(HLOOKUP(DG$2,Recipes!$H:$GI,'Production Calculator'!$A102+2,FALSE)=0,0,HLOOKUP(DG$2,Recipes!$H:$GI,'Production Calculator'!$A102+2,FALSE)*$AK102))+IF($AO102=DG$3,$AM102/VLOOKUP($AO102,Data!$A$50:$B$56,2,FALSE),0)</f>
        <v>0</v>
      </c>
      <c r="DH102" s="11">
        <f>IF(DH$2=$A102,0,IF(HLOOKUP(DH$2,Recipes!$H:$GI,'Production Calculator'!$A102+2,FALSE)=0,0,HLOOKUP(DH$2,Recipes!$H:$GI,'Production Calculator'!$A102+2,FALSE)*$AK102))+IF($AO102=DH$3,$AM102/VLOOKUP($AO102,Data!$A$50:$B$56,2,FALSE),0)</f>
        <v>0</v>
      </c>
      <c r="DI102" s="11">
        <f>IF(DI$2=$A102,0,IF(HLOOKUP(DI$2,Recipes!$H:$GI,'Production Calculator'!$A102+2,FALSE)=0,0,HLOOKUP(DI$2,Recipes!$H:$GI,'Production Calculator'!$A102+2,FALSE)*$AK102))+IF($AO102=DI$3,$AM102/VLOOKUP($AO102,Data!$A$50:$B$56,2,FALSE),0)</f>
        <v>0</v>
      </c>
      <c r="DJ102" s="11">
        <f>IF(DJ$2=$A102,0,IF(HLOOKUP(DJ$2,Recipes!$H:$GI,'Production Calculator'!$A102+2,FALSE)=0,0,HLOOKUP(DJ$2,Recipes!$H:$GI,'Production Calculator'!$A102+2,FALSE)*$AK102))+IF($AO102=DJ$3,$AM102/VLOOKUP($AO102,Data!$A$50:$B$56,2,FALSE),0)</f>
        <v>0</v>
      </c>
      <c r="DK102" s="11">
        <f>IF(DK$2=$A102,0,IF(HLOOKUP(DK$2,Recipes!$H:$GI,'Production Calculator'!$A102+2,FALSE)=0,0,HLOOKUP(DK$2,Recipes!$H:$GI,'Production Calculator'!$A102+2,FALSE)*$AK102))+IF($AO102=DK$3,$AM102/VLOOKUP($AO102,Data!$A$50:$B$56,2,FALSE),0)</f>
        <v>0</v>
      </c>
      <c r="DL102" s="11">
        <f>IF(DL$2=$A102,0,IF(HLOOKUP(DL$2,Recipes!$H:$GI,'Production Calculator'!$A102+2,FALSE)=0,0,HLOOKUP(DL$2,Recipes!$H:$GI,'Production Calculator'!$A102+2,FALSE)*$AK102))+IF($AO102=DL$3,$AM102/VLOOKUP($AO102,Data!$A$50:$B$56,2,FALSE),0)</f>
        <v>0</v>
      </c>
      <c r="DM102" s="11">
        <f>IF(DM$2=$A102,0,IF(HLOOKUP(DM$2,Recipes!$H:$GI,'Production Calculator'!$A102+2,FALSE)=0,0,HLOOKUP(DM$2,Recipes!$H:$GI,'Production Calculator'!$A102+2,FALSE)*$AK102))+IF($AO102=DM$3,$AM102/VLOOKUP($AO102,Data!$A$50:$B$56,2,FALSE),0)</f>
        <v>0</v>
      </c>
      <c r="DN102" s="11">
        <f>IF(DN$2=$A102,0,IF(HLOOKUP(DN$2,Recipes!$H:$GI,'Production Calculator'!$A102+2,FALSE)=0,0,HLOOKUP(DN$2,Recipes!$H:$GI,'Production Calculator'!$A102+2,FALSE)*$AK102))+IF($AO102=DN$3,$AM102/VLOOKUP($AO102,Data!$A$50:$B$56,2,FALSE),0)</f>
        <v>0</v>
      </c>
      <c r="DO102" s="11">
        <f>IF(DO$2=$A102,0,IF(HLOOKUP(DO$2,Recipes!$H:$GI,'Production Calculator'!$A102+2,FALSE)=0,0,HLOOKUP(DO$2,Recipes!$H:$GI,'Production Calculator'!$A102+2,FALSE)*$AK102))+IF($AO102=DO$3,$AM102/VLOOKUP($AO102,Data!$A$50:$B$56,2,FALSE),0)</f>
        <v>0</v>
      </c>
      <c r="DP102" s="11">
        <f>IF(DP$2=$A102,0,IF(HLOOKUP(DP$2,Recipes!$H:$GI,'Production Calculator'!$A102+2,FALSE)=0,0,HLOOKUP(DP$2,Recipes!$H:$GI,'Production Calculator'!$A102+2,FALSE)*$AK102))+IF($AO102=DP$3,$AM102/VLOOKUP($AO102,Data!$A$50:$B$56,2,FALSE),0)</f>
        <v>0</v>
      </c>
      <c r="DQ102" s="11">
        <f>IF(DQ$2=$A102,0,IF(HLOOKUP(DQ$2,Recipes!$H:$GI,'Production Calculator'!$A102+2,FALSE)=0,0,HLOOKUP(DQ$2,Recipes!$H:$GI,'Production Calculator'!$A102+2,FALSE)*$AK102))+IF($AO102=DQ$3,$AM102/VLOOKUP($AO102,Data!$A$50:$B$56,2,FALSE),0)</f>
        <v>0</v>
      </c>
      <c r="DR102" s="11">
        <f>IF(DR$2=$A102,0,IF(HLOOKUP(DR$2,Recipes!$H:$GI,'Production Calculator'!$A102+2,FALSE)=0,0,HLOOKUP(DR$2,Recipes!$H:$GI,'Production Calculator'!$A102+2,FALSE)*$AK102))+IF($AO102=DR$3,$AM102/VLOOKUP($AO102,Data!$A$50:$B$56,2,FALSE),0)</f>
        <v>0</v>
      </c>
      <c r="DS102" s="11">
        <f>IF(DS$2=$A102,0,IF(HLOOKUP(DS$2,Recipes!$H:$GI,'Production Calculator'!$A102+2,FALSE)=0,0,HLOOKUP(DS$2,Recipes!$H:$GI,'Production Calculator'!$A102+2,FALSE)*$AK102))+IF($AO102=DS$3,$AM102/VLOOKUP($AO102,Data!$A$50:$B$56,2,FALSE),0)</f>
        <v>0</v>
      </c>
      <c r="DT102" s="11">
        <f>IF(DT$2=$A102,0,IF(HLOOKUP(DT$2,Recipes!$H:$GI,'Production Calculator'!$A102+2,FALSE)=0,0,HLOOKUP(DT$2,Recipes!$H:$GI,'Production Calculator'!$A102+2,FALSE)*$AK102))+IF($AO102=DT$3,$AM102/VLOOKUP($AO102,Data!$A$50:$B$56,2,FALSE),0)</f>
        <v>0</v>
      </c>
      <c r="DU102" s="11">
        <f>IF(DU$2=$A102,0,IF(HLOOKUP(DU$2,Recipes!$H:$GI,'Production Calculator'!$A102+2,FALSE)=0,0,HLOOKUP(DU$2,Recipes!$H:$GI,'Production Calculator'!$A102+2,FALSE)*$AK102))+IF($AO102=DU$3,$AM102/VLOOKUP($AO102,Data!$A$50:$B$56,2,FALSE),0)</f>
        <v>0</v>
      </c>
      <c r="DV102" s="11">
        <f>IF(DV$2=$A102,0,IF(HLOOKUP(DV$2,Recipes!$H:$GI,'Production Calculator'!$A102+2,FALSE)=0,0,HLOOKUP(DV$2,Recipes!$H:$GI,'Production Calculator'!$A102+2,FALSE)*$AK102))+IF($AO102=DV$3,$AM102/VLOOKUP($AO102,Data!$A$50:$B$56,2,FALSE),0)</f>
        <v>0</v>
      </c>
      <c r="DW102" s="11">
        <f>IF(DW$2=$A102,0,IF(HLOOKUP(DW$2,Recipes!$H:$GI,'Production Calculator'!$A102+2,FALSE)=0,0,HLOOKUP(DW$2,Recipes!$H:$GI,'Production Calculator'!$A102+2,FALSE)*$AK102))+IF($AO102=DW$3,$AM102/VLOOKUP($AO102,Data!$A$50:$B$56,2,FALSE),0)</f>
        <v>0</v>
      </c>
      <c r="DX102" s="11">
        <f>IF(DX$2=$A102,0,IF(HLOOKUP(DX$2,Recipes!$H:$GI,'Production Calculator'!$A102+2,FALSE)=0,0,HLOOKUP(DX$2,Recipes!$H:$GI,'Production Calculator'!$A102+2,FALSE)*$AK102))+IF($AO102=DX$3,$AM102/VLOOKUP($AO102,Data!$A$50:$B$56,2,FALSE),0)</f>
        <v>0</v>
      </c>
      <c r="DY102" s="11">
        <f>IF(DY$2=$A102,0,IF(HLOOKUP(DY$2,Recipes!$H:$GI,'Production Calculator'!$A102+2,FALSE)=0,0,HLOOKUP(DY$2,Recipes!$H:$GI,'Production Calculator'!$A102+2,FALSE)*$AK102))+IF($AO102=DY$3,$AM102/VLOOKUP($AO102,Data!$A$50:$B$56,2,FALSE),0)</f>
        <v>0</v>
      </c>
      <c r="DZ102" s="11">
        <f>IF(DZ$2=$A102,0,IF(HLOOKUP(DZ$2,Recipes!$H:$GI,'Production Calculator'!$A102+2,FALSE)=0,0,HLOOKUP(DZ$2,Recipes!$H:$GI,'Production Calculator'!$A102+2,FALSE)*$AK102))+IF($AO102=DZ$3,$AM102/VLOOKUP($AO102,Data!$A$50:$B$56,2,FALSE),0)</f>
        <v>0</v>
      </c>
      <c r="EA102" s="11">
        <f>IF(EA$2=$A102,0,IF(HLOOKUP(EA$2,Recipes!$H:$GI,'Production Calculator'!$A102+2,FALSE)=0,0,HLOOKUP(EA$2,Recipes!$H:$GI,'Production Calculator'!$A102+2,FALSE)*$AK102))+IF($AO102=EA$3,$AM102/VLOOKUP($AO102,Data!$A$50:$B$56,2,FALSE),0)</f>
        <v>0</v>
      </c>
      <c r="EB102" s="11">
        <f>IF(EB$2=$A102,0,IF(HLOOKUP(EB$2,Recipes!$H:$GI,'Production Calculator'!$A102+2,FALSE)=0,0,HLOOKUP(EB$2,Recipes!$H:$GI,'Production Calculator'!$A102+2,FALSE)*$AK102))+IF($AO102=EB$3,$AM102/VLOOKUP($AO102,Data!$A$50:$B$56,2,FALSE),0)</f>
        <v>0</v>
      </c>
      <c r="EC102" s="11">
        <f>IF(EC$2=$A102,0,IF(HLOOKUP(EC$2,Recipes!$H:$GI,'Production Calculator'!$A102+2,FALSE)=0,0,HLOOKUP(EC$2,Recipes!$H:$GI,'Production Calculator'!$A102+2,FALSE)*$AK102))+IF($AO102=EC$3,$AM102/VLOOKUP($AO102,Data!$A$50:$B$56,2,FALSE),0)</f>
        <v>0</v>
      </c>
      <c r="ED102" s="11">
        <f>IF(ED$2=$A102,0,IF(HLOOKUP(ED$2,Recipes!$H:$GI,'Production Calculator'!$A102+2,FALSE)=0,0,HLOOKUP(ED$2,Recipes!$H:$GI,'Production Calculator'!$A102+2,FALSE)*$AK102))+IF($AO102=ED$3,$AM102/VLOOKUP($AO102,Data!$A$50:$B$56,2,FALSE),0)</f>
        <v>0</v>
      </c>
      <c r="EE102" s="11">
        <f>IF(EE$2=$A102,0,IF(HLOOKUP(EE$2,Recipes!$H:$GI,'Production Calculator'!$A102+2,FALSE)=0,0,HLOOKUP(EE$2,Recipes!$H:$GI,'Production Calculator'!$A102+2,FALSE)*$AK102))+IF($AO102=EE$3,$AM102/VLOOKUP($AO102,Data!$A$50:$B$56,2,FALSE),0)</f>
        <v>0</v>
      </c>
      <c r="EF102" s="11">
        <f>IF(EF$2=$A102,0,IF(HLOOKUP(EF$2,Recipes!$H:$GI,'Production Calculator'!$A102+2,FALSE)=0,0,HLOOKUP(EF$2,Recipes!$H:$GI,'Production Calculator'!$A102+2,FALSE)*$AK102))+IF($AO102=EF$3,$AM102/VLOOKUP($AO102,Data!$A$50:$B$56,2,FALSE),0)</f>
        <v>0</v>
      </c>
      <c r="EG102" s="11">
        <f>IF(EG$2=$A102,0,IF(HLOOKUP(EG$2,Recipes!$H:$GI,'Production Calculator'!$A102+2,FALSE)=0,0,HLOOKUP(EG$2,Recipes!$H:$GI,'Production Calculator'!$A102+2,FALSE)*$AK102))+IF($AO102=EG$3,$AM102/VLOOKUP($AO102,Data!$A$50:$B$56,2,FALSE),0)</f>
        <v>0</v>
      </c>
      <c r="EH102" s="11">
        <f>IF(EH$2=$A102,0,IF(HLOOKUP(EH$2,Recipes!$H:$GI,'Production Calculator'!$A102+2,FALSE)=0,0,HLOOKUP(EH$2,Recipes!$H:$GI,'Production Calculator'!$A102+2,FALSE)*$AK102))+IF($AO102=EH$3,$AM102/VLOOKUP($AO102,Data!$A$50:$B$56,2,FALSE),0)</f>
        <v>0</v>
      </c>
      <c r="EI102" s="11">
        <f>IF(EI$2=$A102,0,IF(HLOOKUP(EI$2,Recipes!$H:$GI,'Production Calculator'!$A102+2,FALSE)=0,0,HLOOKUP(EI$2,Recipes!$H:$GI,'Production Calculator'!$A102+2,FALSE)*$AK102))+IF($AO102=EI$3,$AM102/VLOOKUP($AO102,Data!$A$50:$B$56,2,FALSE),0)</f>
        <v>0</v>
      </c>
      <c r="EJ102" s="11">
        <f>IF(EJ$2=$A102,0,IF(HLOOKUP(EJ$2,Recipes!$H:$GI,'Production Calculator'!$A102+2,FALSE)=0,0,HLOOKUP(EJ$2,Recipes!$H:$GI,'Production Calculator'!$A102+2,FALSE)*$AK102))+IF($AO102=EJ$3,$AM102/VLOOKUP($AO102,Data!$A$50:$B$56,2,FALSE),0)</f>
        <v>0</v>
      </c>
      <c r="EK102" s="11">
        <f>IF(EK$2=$A102,0,IF(HLOOKUP(EK$2,Recipes!$H:$GI,'Production Calculator'!$A102+2,FALSE)=0,0,HLOOKUP(EK$2,Recipes!$H:$GI,'Production Calculator'!$A102+2,FALSE)*$AK102))+IF($AO102=EK$3,$AM102/VLOOKUP($AO102,Data!$A$50:$B$56,2,FALSE),0)</f>
        <v>0</v>
      </c>
      <c r="EL102" s="11">
        <f>IF(EL$2=$A102,0,IF(HLOOKUP(EL$2,Recipes!$H:$GI,'Production Calculator'!$A102+2,FALSE)=0,0,HLOOKUP(EL$2,Recipes!$H:$GI,'Production Calculator'!$A102+2,FALSE)*$AK102))+IF($AO102=EL$3,$AM102/VLOOKUP($AO102,Data!$A$50:$B$56,2,FALSE),0)</f>
        <v>0</v>
      </c>
      <c r="EM102" s="11">
        <f>IF(EM$2=$A102,0,IF(HLOOKUP(EM$2,Recipes!$H:$GI,'Production Calculator'!$A102+2,FALSE)=0,0,HLOOKUP(EM$2,Recipes!$H:$GI,'Production Calculator'!$A102+2,FALSE)*$AK102))+IF($AO102=EM$3,$AM102/VLOOKUP($AO102,Data!$A$50:$B$56,2,FALSE),0)</f>
        <v>0</v>
      </c>
      <c r="EN102" s="11">
        <f>IF(EN$2=$A102,0,IF(HLOOKUP(EN$2,Recipes!$H:$GI,'Production Calculator'!$A102+2,FALSE)=0,0,HLOOKUP(EN$2,Recipes!$H:$GI,'Production Calculator'!$A102+2,FALSE)*$AK102))+IF($AO102=EN$3,$AM102/VLOOKUP($AO102,Data!$A$50:$B$56,2,FALSE),0)</f>
        <v>0</v>
      </c>
      <c r="EO102" s="11">
        <f>IF(EO$2=$A102,0,IF(HLOOKUP(EO$2,Recipes!$H:$GI,'Production Calculator'!$A102+2,FALSE)=0,0,HLOOKUP(EO$2,Recipes!$H:$GI,'Production Calculator'!$A102+2,FALSE)*$AK102))+IF($AO102=EO$3,$AM102/VLOOKUP($AO102,Data!$A$50:$B$56,2,FALSE),0)</f>
        <v>0</v>
      </c>
      <c r="EP102" s="11">
        <f>IF(EP$2=$A102,0,IF(HLOOKUP(EP$2,Recipes!$H:$GI,'Production Calculator'!$A102+2,FALSE)=0,0,HLOOKUP(EP$2,Recipes!$H:$GI,'Production Calculator'!$A102+2,FALSE)*$AK102))+IF($AO102=EP$3,$AM102/VLOOKUP($AO102,Data!$A$50:$B$56,2,FALSE),0)</f>
        <v>0</v>
      </c>
      <c r="EQ102" s="11">
        <f>IF(EQ$2=$A102,0,IF(HLOOKUP(EQ$2,Recipes!$H:$GI,'Production Calculator'!$A102+2,FALSE)=0,0,HLOOKUP(EQ$2,Recipes!$H:$GI,'Production Calculator'!$A102+2,FALSE)*$AK102))+IF($AO102=EQ$3,$AM102/VLOOKUP($AO102,Data!$A$50:$B$56,2,FALSE),0)</f>
        <v>0</v>
      </c>
      <c r="ER102" s="11">
        <f>IF(ER$2=$A102,0,IF(HLOOKUP(ER$2,Recipes!$H:$GI,'Production Calculator'!$A102+2,FALSE)=0,0,HLOOKUP(ER$2,Recipes!$H:$GI,'Production Calculator'!$A102+2,FALSE)*$AK102))+IF($AO102=ER$3,$AM102/VLOOKUP($AO102,Data!$A$50:$B$56,2,FALSE),0)</f>
        <v>0</v>
      </c>
      <c r="ES102" s="11">
        <f>IF(ES$2=$A102,0,IF(HLOOKUP(ES$2,Recipes!$H:$GI,'Production Calculator'!$A102+2,FALSE)=0,0,HLOOKUP(ES$2,Recipes!$H:$GI,'Production Calculator'!$A102+2,FALSE)*$AK102))+IF($AO102=ES$3,$AM102/VLOOKUP($AO102,Data!$A$50:$B$56,2,FALSE),0)</f>
        <v>0</v>
      </c>
      <c r="ET102" s="11">
        <f>IF(ET$2=$A102,0,IF(HLOOKUP(ET$2,Recipes!$H:$GI,'Production Calculator'!$A102+2,FALSE)=0,0,HLOOKUP(ET$2,Recipes!$H:$GI,'Production Calculator'!$A102+2,FALSE)*$AK102))+IF($AO102=ET$3,$AM102/VLOOKUP($AO102,Data!$A$50:$B$56,2,FALSE),0)</f>
        <v>0</v>
      </c>
      <c r="EU102" s="11">
        <f>IF(EU$2=$A102,0,IF(HLOOKUP(EU$2,Recipes!$H:$GI,'Production Calculator'!$A102+2,FALSE)=0,0,HLOOKUP(EU$2,Recipes!$H:$GI,'Production Calculator'!$A102+2,FALSE)*$AK102))+IF($AO102=EU$3,$AM102/VLOOKUP($AO102,Data!$A$50:$B$56,2,FALSE),0)</f>
        <v>0</v>
      </c>
      <c r="EV102" s="11">
        <f>IF(EV$2=$A102,0,IF(HLOOKUP(EV$2,Recipes!$H:$GI,'Production Calculator'!$A102+2,FALSE)=0,0,HLOOKUP(EV$2,Recipes!$H:$GI,'Production Calculator'!$A102+2,FALSE)*$AK102))+IF($AO102=EV$3,$AM102/VLOOKUP($AO102,Data!$A$50:$B$56,2,FALSE),0)</f>
        <v>0</v>
      </c>
      <c r="EW102" s="11">
        <f>IF(EW$2=$A102,0,IF(HLOOKUP(EW$2,Recipes!$H:$GI,'Production Calculator'!$A102+2,FALSE)=0,0,HLOOKUP(EW$2,Recipes!$H:$GI,'Production Calculator'!$A102+2,FALSE)*$AK102))+IF($AO102=EW$3,$AM102/VLOOKUP($AO102,Data!$A$50:$B$56,2,FALSE),0)</f>
        <v>0</v>
      </c>
      <c r="EX102" s="11">
        <f>IF(EX$2=$A102,0,IF(HLOOKUP(EX$2,Recipes!$H:$GI,'Production Calculator'!$A102+2,FALSE)=0,0,HLOOKUP(EX$2,Recipes!$H:$GI,'Production Calculator'!$A102+2,FALSE)*$AK102))+IF($AO102=EX$3,$AM102/VLOOKUP($AO102,Data!$A$50:$B$56,2,FALSE),0)</f>
        <v>0</v>
      </c>
      <c r="EY102" s="11">
        <f>IF(EY$2=$A102,0,IF(HLOOKUP(EY$2,Recipes!$H:$GI,'Production Calculator'!$A102+2,FALSE)=0,0,HLOOKUP(EY$2,Recipes!$H:$GI,'Production Calculator'!$A102+2,FALSE)*$AK102))+IF($AO102=EY$3,$AM102/VLOOKUP($AO102,Data!$A$50:$B$56,2,FALSE),0)</f>
        <v>0</v>
      </c>
      <c r="EZ102" s="11">
        <f>IF(EZ$2=$A102,0,IF(HLOOKUP(EZ$2,Recipes!$H:$GI,'Production Calculator'!$A102+2,FALSE)=0,0,HLOOKUP(EZ$2,Recipes!$H:$GI,'Production Calculator'!$A102+2,FALSE)*$AK102))+IF($AO102=EZ$3,$AM102/VLOOKUP($AO102,Data!$A$50:$B$56,2,FALSE),0)</f>
        <v>0</v>
      </c>
      <c r="FA102" s="11">
        <f>IF(FA$2=$A102,0,IF(HLOOKUP(FA$2,Recipes!$H:$GI,'Production Calculator'!$A102+2,FALSE)=0,0,HLOOKUP(FA$2,Recipes!$H:$GI,'Production Calculator'!$A102+2,FALSE)*$AK102))+IF($AO102=FA$3,$AM102/VLOOKUP($AO102,Data!$A$50:$B$56,2,FALSE),0)</f>
        <v>0</v>
      </c>
      <c r="FB102" s="11">
        <f>IF(FB$2=$A102,0,IF(HLOOKUP(FB$2,Recipes!$H:$GI,'Production Calculator'!$A102+2,FALSE)=0,0,HLOOKUP(FB$2,Recipes!$H:$GI,'Production Calculator'!$A102+2,FALSE)*$AK102))+IF($AO102=FB$3,$AM102/VLOOKUP($AO102,Data!$A$50:$B$56,2,FALSE),0)</f>
        <v>0</v>
      </c>
      <c r="FC102" s="11">
        <f>IF(FC$2=$A102,0,IF(HLOOKUP(FC$2,Recipes!$H:$GI,'Production Calculator'!$A102+2,FALSE)=0,0,HLOOKUP(FC$2,Recipes!$H:$GI,'Production Calculator'!$A102+2,FALSE)*$AK102))+IF($AO102=FC$3,$AM102/VLOOKUP($AO102,Data!$A$50:$B$56,2,FALSE),0)</f>
        <v>0</v>
      </c>
      <c r="FD102" s="11">
        <f>IF(FD$2=$A102,0,IF(HLOOKUP(FD$2,Recipes!$H:$GI,'Production Calculator'!$A102+2,FALSE)=0,0,HLOOKUP(FD$2,Recipes!$H:$GI,'Production Calculator'!$A102+2,FALSE)*$AK102))+IF($AO102=FD$3,$AM102/VLOOKUP($AO102,Data!$A$50:$B$56,2,FALSE),0)</f>
        <v>0</v>
      </c>
      <c r="FE102" s="11">
        <f>IF(FE$2=$A102,0,IF(HLOOKUP(FE$2,Recipes!$H:$GI,'Production Calculator'!$A102+2,FALSE)=0,0,HLOOKUP(FE$2,Recipes!$H:$GI,'Production Calculator'!$A102+2,FALSE)*$AK102))+IF($AO102=FE$3,$AM102/VLOOKUP($AO102,Data!$A$50:$B$56,2,FALSE),0)</f>
        <v>0</v>
      </c>
      <c r="FF102" s="11">
        <f>IF(FF$2=$A102,0,IF(HLOOKUP(FF$2,Recipes!$H:$GI,'Production Calculator'!$A102+2,FALSE)=0,0,HLOOKUP(FF$2,Recipes!$H:$GI,'Production Calculator'!$A102+2,FALSE)*$AK102))+IF($AO102=FF$3,$AM102/VLOOKUP($AO102,Data!$A$50:$B$56,2,FALSE),0)</f>
        <v>0</v>
      </c>
      <c r="FG102" s="11">
        <f>IF(FG$2=$A102,0,IF(HLOOKUP(FG$2,Recipes!$H:$GI,'Production Calculator'!$A102+2,FALSE)=0,0,HLOOKUP(FG$2,Recipes!$H:$GI,'Production Calculator'!$A102+2,FALSE)*$AK102))+IF($AO102=FG$3,$AM102/VLOOKUP($AO102,Data!$A$50:$B$56,2,FALSE),0)</f>
        <v>0</v>
      </c>
      <c r="FH102" s="11">
        <f>IF(FH$2=$A102,0,IF(HLOOKUP(FH$2,Recipes!$H:$GI,'Production Calculator'!$A102+2,FALSE)=0,0,HLOOKUP(FH$2,Recipes!$H:$GI,'Production Calculator'!$A102+2,FALSE)*$AK102))+IF($AO102=FH$3,$AM102/VLOOKUP($AO102,Data!$A$50:$B$56,2,FALSE),0)</f>
        <v>0</v>
      </c>
      <c r="FI102" s="11">
        <f>IF(FI$2=$A102,0,IF(HLOOKUP(FI$2,Recipes!$H:$GI,'Production Calculator'!$A102+2,FALSE)=0,0,HLOOKUP(FI$2,Recipes!$H:$GI,'Production Calculator'!$A102+2,FALSE)*$AK102))+IF($AO102=FI$3,$AM102/VLOOKUP($AO102,Data!$A$50:$B$56,2,FALSE),0)</f>
        <v>0</v>
      </c>
      <c r="FJ102" s="11">
        <f>IF(FJ$2=$A102,0,IF(HLOOKUP(FJ$2,Recipes!$H:$GI,'Production Calculator'!$A102+2,FALSE)=0,0,HLOOKUP(FJ$2,Recipes!$H:$GI,'Production Calculator'!$A102+2,FALSE)*$AK102))+IF($AO102=FJ$3,$AM102/VLOOKUP($AO102,Data!$A$50:$B$56,2,FALSE),0)</f>
        <v>0</v>
      </c>
      <c r="FK102" s="11">
        <f>IF(FK$2=$A102,0,IF(HLOOKUP(FK$2,Recipes!$H:$GI,'Production Calculator'!$A102+2,FALSE)=0,0,HLOOKUP(FK$2,Recipes!$H:$GI,'Production Calculator'!$A102+2,FALSE)*$AK102))+IF($AO102=FK$3,$AM102/VLOOKUP($AO102,Data!$A$50:$B$56,2,FALSE),0)</f>
        <v>0</v>
      </c>
      <c r="FL102" s="11">
        <f>IF(FL$2=$A102,0,IF(HLOOKUP(FL$2,Recipes!$H:$GI,'Production Calculator'!$A102+2,FALSE)=0,0,HLOOKUP(FL$2,Recipes!$H:$GI,'Production Calculator'!$A102+2,FALSE)*$AK102))+IF($AO102=FL$3,$AM102/VLOOKUP($AO102,Data!$A$50:$B$56,2,FALSE),0)</f>
        <v>0</v>
      </c>
      <c r="FM102" s="11">
        <f>IF(FM$2=$A102,0,IF(HLOOKUP(FM$2,Recipes!$H:$GI,'Production Calculator'!$A102+2,FALSE)=0,0,HLOOKUP(FM$2,Recipes!$H:$GI,'Production Calculator'!$A102+2,FALSE)*$AK102))+IF($AO102=FM$3,$AM102/VLOOKUP($AO102,Data!$A$50:$B$56,2,FALSE),0)</f>
        <v>0</v>
      </c>
      <c r="FN102" s="11">
        <f>IF(FN$2=$A102,0,IF(HLOOKUP(FN$2,Recipes!$H:$GI,'Production Calculator'!$A102+2,FALSE)=0,0,HLOOKUP(FN$2,Recipes!$H:$GI,'Production Calculator'!$A102+2,FALSE)*$AK102))+IF($AO102=FN$3,$AM102/VLOOKUP($AO102,Data!$A$50:$B$56,2,FALSE),0)</f>
        <v>0</v>
      </c>
      <c r="FO102" s="11">
        <f>IF(FO$2=$A102,0,IF(HLOOKUP(FO$2,Recipes!$H:$GI,'Production Calculator'!$A102+2,FALSE)=0,0,HLOOKUP(FO$2,Recipes!$H:$GI,'Production Calculator'!$A102+2,FALSE)*$AK102))+IF($AO102=FO$3,$AM102/VLOOKUP($AO102,Data!$A$50:$B$56,2,FALSE),0)</f>
        <v>0</v>
      </c>
      <c r="FP102" s="11">
        <f>IF(FP$2=$A102,0,IF(HLOOKUP(FP$2,Recipes!$H:$GI,'Production Calculator'!$A102+2,FALSE)=0,0,HLOOKUP(FP$2,Recipes!$H:$GI,'Production Calculator'!$A102+2,FALSE)*$AK102))+IF($AO102=FP$3,$AM102/VLOOKUP($AO102,Data!$A$50:$B$56,2,FALSE),0)</f>
        <v>0</v>
      </c>
      <c r="FQ102" s="11">
        <f>IF(FQ$2=$A102,0,IF(HLOOKUP(FQ$2,Recipes!$H:$GI,'Production Calculator'!$A102+2,FALSE)=0,0,HLOOKUP(FQ$2,Recipes!$H:$GI,'Production Calculator'!$A102+2,FALSE)*$AK102))+IF($AO102=FQ$3,$AM102/VLOOKUP($AO102,Data!$A$50:$B$56,2,FALSE),0)</f>
        <v>0</v>
      </c>
      <c r="FR102" s="11">
        <f>IF(FR$2=$A102,0,IF(HLOOKUP(FR$2,Recipes!$H:$GI,'Production Calculator'!$A102+2,FALSE)=0,0,HLOOKUP(FR$2,Recipes!$H:$GI,'Production Calculator'!$A102+2,FALSE)*$AK102))+IF($AO102=FR$3,$AM102/VLOOKUP($AO102,Data!$A$50:$B$56,2,FALSE),0)</f>
        <v>0</v>
      </c>
      <c r="FS102" s="11">
        <f>IF(FS$2=$A102,0,IF(HLOOKUP(FS$2,Recipes!$H:$GI,'Production Calculator'!$A102+2,FALSE)=0,0,HLOOKUP(FS$2,Recipes!$H:$GI,'Production Calculator'!$A102+2,FALSE)*$AK102))+IF($AO102=FS$3,$AM102/VLOOKUP($AO102,Data!$A$50:$B$56,2,FALSE),0)</f>
        <v>0</v>
      </c>
      <c r="FT102" s="11">
        <f>IF(FT$2=$A102,0,IF(HLOOKUP(FT$2,Recipes!$H:$GI,'Production Calculator'!$A102+2,FALSE)=0,0,HLOOKUP(FT$2,Recipes!$H:$GI,'Production Calculator'!$A102+2,FALSE)*$AK102))+IF($AO102=FT$3,$AM102/VLOOKUP($AO102,Data!$A$50:$B$56,2,FALSE),0)</f>
        <v>0</v>
      </c>
      <c r="FU102" s="11">
        <f>IF(FU$2=$A102,0,IF(HLOOKUP(FU$2,Recipes!$H:$GI,'Production Calculator'!$A102+2,FALSE)=0,0,HLOOKUP(FU$2,Recipes!$H:$GI,'Production Calculator'!$A102+2,FALSE)*$AK102))+IF($AO102=FU$3,$AM102/VLOOKUP($AO102,Data!$A$50:$B$56,2,FALSE),0)</f>
        <v>0</v>
      </c>
      <c r="FV102" s="11">
        <f>IF(FV$2=$A102,0,IF(HLOOKUP(FV$2,Recipes!$H:$GI,'Production Calculator'!$A102+2,FALSE)=0,0,HLOOKUP(FV$2,Recipes!$H:$GI,'Production Calculator'!$A102+2,FALSE)*$AK102))+IF($AO102=FV$3,$AM102/VLOOKUP($AO102,Data!$A$50:$B$56,2,FALSE),0)</f>
        <v>0</v>
      </c>
      <c r="FW102" s="11">
        <f>IF(FW$2=$A102,0,IF(HLOOKUP(FW$2,Recipes!$H:$GI,'Production Calculator'!$A102+2,FALSE)=0,0,HLOOKUP(FW$2,Recipes!$H:$GI,'Production Calculator'!$A102+2,FALSE)*$AK102))+IF($AO102=FW$3,$AM102/VLOOKUP($AO102,Data!$A$50:$B$56,2,FALSE),0)</f>
        <v>0</v>
      </c>
      <c r="FX102" s="11">
        <f>IF(FX$2=$A102,0,IF(HLOOKUP(FX$2,Recipes!$H:$GI,'Production Calculator'!$A102+2,FALSE)=0,0,HLOOKUP(FX$2,Recipes!$H:$GI,'Production Calculator'!$A102+2,FALSE)*$AK102))+IF($AO102=FX$3,$AM102/VLOOKUP($AO102,Data!$A$50:$B$56,2,FALSE),0)</f>
        <v>0</v>
      </c>
      <c r="FY102" s="11">
        <f>IF(FY$2=$A102,0,IF(HLOOKUP(FY$2,Recipes!$H:$GI,'Production Calculator'!$A102+2,FALSE)=0,0,HLOOKUP(FY$2,Recipes!$H:$GI,'Production Calculator'!$A102+2,FALSE)*$AK102))+IF($AO102=FY$3,$AM102/VLOOKUP($AO102,Data!$A$50:$B$56,2,FALSE),0)</f>
        <v>0</v>
      </c>
      <c r="FZ102" s="11">
        <f>IF(FZ$2=$A102,0,IF(HLOOKUP(FZ$2,Recipes!$H:$GI,'Production Calculator'!$A102+2,FALSE)=0,0,HLOOKUP(FZ$2,Recipes!$H:$GI,'Production Calculator'!$A102+2,FALSE)*$AK102))+IF($AO102=FZ$3,$AM102/VLOOKUP($AO102,Data!$A$50:$B$56,2,FALSE),0)</f>
        <v>0</v>
      </c>
      <c r="GA102" s="11">
        <f>IF(GA$2=$A102,0,IF(HLOOKUP(GA$2,Recipes!$H:$GI,'Production Calculator'!$A102+2,FALSE)=0,0,HLOOKUP(GA$2,Recipes!$H:$GI,'Production Calculator'!$A102+2,FALSE)*$AK102))+IF($AO102=GA$3,$AM102/VLOOKUP($AO102,Data!$A$50:$B$56,2,FALSE),0)</f>
        <v>0</v>
      </c>
      <c r="GB102" s="11">
        <f>IF(GB$2=$A102,0,IF(HLOOKUP(GB$2,Recipes!$H:$GI,'Production Calculator'!$A102+2,FALSE)=0,0,HLOOKUP(GB$2,Recipes!$H:$GI,'Production Calculator'!$A102+2,FALSE)*$AK102))+IF($AO102=GB$3,$AM102/VLOOKUP($AO102,Data!$A$50:$B$56,2,FALSE),0)</f>
        <v>0</v>
      </c>
      <c r="GC102" s="11">
        <f>IF(GC$2=$A102,0,IF(HLOOKUP(GC$2,Recipes!$H:$GI,'Production Calculator'!$A102+2,FALSE)=0,0,HLOOKUP(GC$2,Recipes!$H:$GI,'Production Calculator'!$A102+2,FALSE)*$AK102))+IF($AO102=GC$3,$AM102/VLOOKUP($AO102,Data!$A$50:$B$56,2,FALSE),0)</f>
        <v>0</v>
      </c>
      <c r="GD102" s="11">
        <f>IF(GD$2=$A102,0,IF(HLOOKUP(GD$2,Recipes!$H:$GI,'Production Calculator'!$A102+2,FALSE)=0,0,HLOOKUP(GD$2,Recipes!$H:$GI,'Production Calculator'!$A102+2,FALSE)*$AK102))+IF($AO102=GD$3,$AM102/VLOOKUP($AO102,Data!$A$50:$B$56,2,FALSE),0)</f>
        <v>0</v>
      </c>
      <c r="GE102" s="11">
        <f>IF(GE$2=$A102,0,IF(HLOOKUP(GE$2,Recipes!$H:$GI,'Production Calculator'!$A102+2,FALSE)=0,0,HLOOKUP(GE$2,Recipes!$H:$GI,'Production Calculator'!$A102+2,FALSE)*$AK102))+IF($AO102=GE$3,$AM102/VLOOKUP($AO102,Data!$A$50:$B$56,2,FALSE),0)</f>
        <v>0</v>
      </c>
      <c r="GF102" s="11">
        <f>IF(GF$2=$A102,0,IF(HLOOKUP(GF$2,Recipes!$H:$GI,'Production Calculator'!$A102+2,FALSE)=0,0,HLOOKUP(GF$2,Recipes!$H:$GI,'Production Calculator'!$A102+2,FALSE)*$AK102))+IF($AO102=GF$3,$AM102/VLOOKUP($AO102,Data!$A$50:$B$56,2,FALSE),0)</f>
        <v>0</v>
      </c>
      <c r="GG102" s="11">
        <f>IF(GG$2=$A102,0,IF(HLOOKUP(GG$2,Recipes!$H:$GI,'Production Calculator'!$A102+2,FALSE)=0,0,HLOOKUP(GG$2,Recipes!$H:$GI,'Production Calculator'!$A102+2,FALSE)*$AK102))+IF($AO102=GG$3,$AM102/VLOOKUP($AO102,Data!$A$50:$B$56,2,FALSE),0)</f>
        <v>0</v>
      </c>
      <c r="GH102" s="11">
        <f>IF(GH$2=$A102,0,IF(HLOOKUP(GH$2,Recipes!$H:$GI,'Production Calculator'!$A102+2,FALSE)=0,0,HLOOKUP(GH$2,Recipes!$H:$GI,'Production Calculator'!$A102+2,FALSE)*$AK102))+IF($AO102=GH$3,$AM102/VLOOKUP($AO102,Data!$A$50:$B$56,2,FALSE),0)</f>
        <v>0</v>
      </c>
      <c r="GI102" s="11">
        <f>IF(GI$2=$A102,0,IF(HLOOKUP(GI$2,Recipes!$H:$GI,'Production Calculator'!$A102+2,FALSE)=0,0,HLOOKUP(GI$2,Recipes!$H:$GI,'Production Calculator'!$A102+2,FALSE)*$AK102))+IF($AO102=GI$3,$AM102/VLOOKUP($AO102,Data!$A$50:$B$56,2,FALSE),0)</f>
        <v>0</v>
      </c>
      <c r="GJ102" s="11">
        <f>IF(GJ$2=$A102,0,IF(HLOOKUP(GJ$2,Recipes!$H:$GI,'Production Calculator'!$A102+2,FALSE)=0,0,HLOOKUP(GJ$2,Recipes!$H:$GI,'Production Calculator'!$A102+2,FALSE)*$AK102))+IF($AO102=GJ$3,$AM102/VLOOKUP($AO102,Data!$A$50:$B$56,2,FALSE),0)</f>
        <v>0</v>
      </c>
      <c r="GK102" s="11">
        <f>IF(GK$2=$A102,0,IF(HLOOKUP(GK$2,Recipes!$H:$GI,'Production Calculator'!$A102+2,FALSE)=0,0,HLOOKUP(GK$2,Recipes!$H:$GI,'Production Calculator'!$A102+2,FALSE)*$AK102))+IF($AO102=GK$3,$AM102/VLOOKUP($AO102,Data!$A$50:$B$56,2,FALSE),0)</f>
        <v>0</v>
      </c>
      <c r="GL102" s="11">
        <f>IF(GL$2=$A102,0,IF(HLOOKUP(GL$2,Recipes!$H:$GI,'Production Calculator'!$A102+2,FALSE)=0,0,HLOOKUP(GL$2,Recipes!$H:$GI,'Production Calculator'!$A102+2,FALSE)*$AK102))+IF($AO102=GL$3,$AM102/VLOOKUP($AO102,Data!$A$50:$B$56,2,FALSE),0)</f>
        <v>0</v>
      </c>
      <c r="GM102" s="11">
        <f>IF(GM$2=$A102,0,IF(HLOOKUP(GM$2,Recipes!$H:$GI,'Production Calculator'!$A102+2,FALSE)=0,0,HLOOKUP(GM$2,Recipes!$H:$GI,'Production Calculator'!$A102+2,FALSE)*$AK102))+IF($AO102=GM$3,$AM102/VLOOKUP($AO102,Data!$A$50:$B$56,2,FALSE),0)</f>
        <v>0</v>
      </c>
      <c r="GN102" s="11">
        <f>IF(GN$2=$A102,0,IF(HLOOKUP(GN$2,Recipes!$H:$GI,'Production Calculator'!$A102+2,FALSE)=0,0,HLOOKUP(GN$2,Recipes!$H:$GI,'Production Calculator'!$A102+2,FALSE)*$AK102))+IF($AO102=GN$3,$AM102/VLOOKUP($AO102,Data!$A$50:$B$56,2,FALSE),0)</f>
        <v>0</v>
      </c>
      <c r="GO102" s="11">
        <f>IF(GO$2=$A102,0,IF(HLOOKUP(GO$2,Recipes!$H:$GI,'Production Calculator'!$A102+2,FALSE)=0,0,HLOOKUP(GO$2,Recipes!$H:$GI,'Production Calculator'!$A102+2,FALSE)*$AK102))+IF($AO102=GO$3,$AM102/VLOOKUP($AO102,Data!$A$50:$B$56,2,FALSE),0)</f>
        <v>0</v>
      </c>
      <c r="GP102" s="11">
        <f>IF(GP$2=$A102,0,IF(HLOOKUP(GP$2,Recipes!$H:$GI,'Production Calculator'!$A102+2,FALSE)=0,0,HLOOKUP(GP$2,Recipes!$H:$GI,'Production Calculator'!$A102+2,FALSE)*$AK102))+IF($AO102=GP$3,$AM102/VLOOKUP($AO102,Data!$A$50:$B$56,2,FALSE),0)</f>
        <v>0</v>
      </c>
      <c r="GQ102" s="11">
        <f>IF(GQ$2=$A102,0,IF(HLOOKUP(GQ$2,Recipes!$H:$GI,'Production Calculator'!$A102+2,FALSE)=0,0,HLOOKUP(GQ$2,Recipes!$H:$GI,'Production Calculator'!$A102+2,FALSE)*$AK102))+IF($AO102=GQ$3,$AM102/VLOOKUP($AO102,Data!$A$50:$B$56,2,FALSE),0)</f>
        <v>0</v>
      </c>
      <c r="GR102" s="11">
        <f>IF(GR$2=$A102,0,IF(HLOOKUP(GR$2,Recipes!$H:$GI,'Production Calculator'!$A102+2,FALSE)=0,0,HLOOKUP(GR$2,Recipes!$H:$GI,'Production Calculator'!$A102+2,FALSE)*$AK102))+IF($AO102=GR$3,$AM102/VLOOKUP($AO102,Data!$A$50:$B$56,2,FALSE),0)</f>
        <v>0</v>
      </c>
      <c r="GS102" s="11">
        <f>IF(GS$2=$A102,0,IF(HLOOKUP(GS$2,Recipes!$H:$GI,'Production Calculator'!$A102+2,FALSE)=0,0,HLOOKUP(GS$2,Recipes!$H:$GI,'Production Calculator'!$A102+2,FALSE)*$AK102))+IF($AO102=GS$3,$AM102/VLOOKUP($AO102,Data!$A$50:$B$56,2,FALSE),0)</f>
        <v>0</v>
      </c>
      <c r="GT102" s="11">
        <f>IF(GT$2=$A102,0,IF(HLOOKUP(GT$2,Recipes!$H:$GI,'Production Calculator'!$A102+2,FALSE)=0,0,HLOOKUP(GT$2,Recipes!$H:$GI,'Production Calculator'!$A102+2,FALSE)*$AK102))+IF($AO102=GT$3,$AM102/VLOOKUP($AO102,Data!$A$50:$B$56,2,FALSE),0)</f>
        <v>0</v>
      </c>
      <c r="GU102" s="11">
        <f>IF(GU$2=$A102,0,IF(HLOOKUP(GU$2,Recipes!$H:$GI,'Production Calculator'!$A102+2,FALSE)=0,0,HLOOKUP(GU$2,Recipes!$H:$GI,'Production Calculator'!$A102+2,FALSE)*$AK102))+IF($AO102=GU$3,$AM102/VLOOKUP($AO102,Data!$A$50:$B$56,2,FALSE),0)</f>
        <v>0</v>
      </c>
      <c r="GV102" s="11">
        <f>IF(GV$2=$A102,0,IF(HLOOKUP(GV$2,Recipes!$H:$GI,'Production Calculator'!$A102+2,FALSE)=0,0,HLOOKUP(GV$2,Recipes!$H:$GI,'Production Calculator'!$A102+2,FALSE)*$AK102))+IF($AO102=GV$3,$AM102/VLOOKUP($AO102,Data!$A$50:$B$56,2,FALSE),0)</f>
        <v>0</v>
      </c>
      <c r="GW102" s="11">
        <f>IF(GW$2=$A102,0,IF(HLOOKUP(GW$2,Recipes!$H:$GI,'Production Calculator'!$A102+2,FALSE)=0,0,HLOOKUP(GW$2,Recipes!$H:$GI,'Production Calculator'!$A102+2,FALSE)*$AK102))+IF($AO102=GW$3,$AM102/VLOOKUP($AO102,Data!$A$50:$B$56,2,FALSE),0)</f>
        <v>0</v>
      </c>
      <c r="GX102" s="11">
        <f>IF(GX$2=$A102,0,IF(HLOOKUP(GX$2,Recipes!$H:$GI,'Production Calculator'!$A102+2,FALSE)=0,0,HLOOKUP(GX$2,Recipes!$H:$GI,'Production Calculator'!$A102+2,FALSE)*$AK102))+IF($AO102=GX$3,$AM102/VLOOKUP($AO102,Data!$A$50:$B$56,2,FALSE),0)</f>
        <v>0</v>
      </c>
      <c r="GY102" s="11">
        <f>IF(GY$2=$A102,0,IF(HLOOKUP(GY$2,Recipes!$H:$GI,'Production Calculator'!$A102+2,FALSE)=0,0,HLOOKUP(GY$2,Recipes!$H:$GI,'Production Calculator'!$A102+2,FALSE)*$AK102))+IF($AO102=GY$3,$AM102/VLOOKUP($AO102,Data!$A$50:$B$56,2,FALSE),0)</f>
        <v>0</v>
      </c>
      <c r="GZ102" s="11">
        <f>IF(GZ$2=$A102,0,IF(HLOOKUP(GZ$2,Recipes!$H:$GI,'Production Calculator'!$A102+2,FALSE)=0,0,HLOOKUP(GZ$2,Recipes!$H:$GI,'Production Calculator'!$A102+2,FALSE)*$AK102))+IF($AO102=GZ$3,$AM102/VLOOKUP($AO102,Data!$A$50:$B$56,2,FALSE),0)</f>
        <v>0</v>
      </c>
      <c r="HA102" s="11">
        <f>IF(HA$2=$A102,0,IF(HLOOKUP(HA$2,Recipes!$H:$GI,'Production Calculator'!$A102+2,FALSE)=0,0,HLOOKUP(HA$2,Recipes!$H:$GI,'Production Calculator'!$A102+2,FALSE)*$AK102))+IF($AO102=HA$3,$AM102/VLOOKUP($AO102,Data!$A$50:$B$56,2,FALSE),0)</f>
        <v>0</v>
      </c>
      <c r="HB102" s="11">
        <f>IF(HB$2=$A102,0,IF(HLOOKUP(HB$2,Recipes!$H:$GI,'Production Calculator'!$A102+2,FALSE)=0,0,HLOOKUP(HB$2,Recipes!$H:$GI,'Production Calculator'!$A102+2,FALSE)*$AK102))+IF($AO102=HB$3,$AM102/VLOOKUP($AO102,Data!$A$50:$B$56,2,FALSE),0)</f>
        <v>0</v>
      </c>
      <c r="HC102" s="11">
        <f>IF(HC$2=$A102,0,IF(HLOOKUP(HC$2,Recipes!$H:$GI,'Production Calculator'!$A102+2,FALSE)=0,0,HLOOKUP(HC$2,Recipes!$H:$GI,'Production Calculator'!$A102+2,FALSE)*$AK102))+IF($AO102=HC$3,$AM102/VLOOKUP($AO102,Data!$A$50:$B$56,2,FALSE),0)</f>
        <v>0</v>
      </c>
      <c r="HD102" s="11">
        <f>IF(HD$2=$A102,0,IF(HLOOKUP(HD$2,Recipes!$H:$GI,'Production Calculator'!$A102+2,FALSE)=0,0,HLOOKUP(HD$2,Recipes!$H:$GI,'Production Calculator'!$A102+2,FALSE)*$AK102))+IF($AO102=HD$3,$AM102/VLOOKUP($AO102,Data!$A$50:$B$56,2,FALSE),0)</f>
        <v>0</v>
      </c>
      <c r="HE102" s="11">
        <f>IF(HE$2=$A102,0,IF(HLOOKUP(HE$2,Recipes!$H:$GI,'Production Calculator'!$A102+2,FALSE)=0,0,HLOOKUP(HE$2,Recipes!$H:$GI,'Production Calculator'!$A102+2,FALSE)*$AK102))+IF($AO102=HE$3,$AM102/VLOOKUP($AO102,Data!$A$50:$B$56,2,FALSE),0)</f>
        <v>0</v>
      </c>
      <c r="HF102" s="11">
        <f>IF(HF$2=$A102,0,IF(HLOOKUP(HF$2,Recipes!$H:$GI,'Production Calculator'!$A102+2,FALSE)=0,0,HLOOKUP(HF$2,Recipes!$H:$GI,'Production Calculator'!$A102+2,FALSE)*$AK102))+IF($AO102=HF$3,$AM102/VLOOKUP($AO102,Data!$A$50:$B$56,2,FALSE),0)</f>
        <v>0</v>
      </c>
      <c r="HG102" s="11">
        <f>IF(HG$2=$A102,0,IF(HLOOKUP(HG$2,Recipes!$H:$GI,'Production Calculator'!$A102+2,FALSE)=0,0,HLOOKUP(HG$2,Recipes!$H:$GI,'Production Calculator'!$A102+2,FALSE)*$AK102))+IF($AO102=HG$3,$AM102/VLOOKUP($AO102,Data!$A$50:$B$56,2,FALSE),0)</f>
        <v>0</v>
      </c>
      <c r="HH102" s="11">
        <f>IF(HH$2=$A102,0,IF(HLOOKUP(HH$2,Recipes!$H:$GI,'Production Calculator'!$A102+2,FALSE)=0,0,HLOOKUP(HH$2,Recipes!$H:$GI,'Production Calculator'!$A102+2,FALSE)*$AK102))+IF($AO102=HH$3,$AM102/VLOOKUP($AO102,Data!$A$50:$B$56,2,FALSE),0)</f>
        <v>0</v>
      </c>
      <c r="HI102" s="11">
        <f>IF(HI$2=$A102,0,IF(HLOOKUP(HI$2,Recipes!$H:$GI,'Production Calculator'!$A102+2,FALSE)=0,0,HLOOKUP(HI$2,Recipes!$H:$GI,'Production Calculator'!$A102+2,FALSE)*$AK102))+IF($AO102=HI$3,$AM102/VLOOKUP($AO102,Data!$A$50:$B$56,2,FALSE),0)</f>
        <v>0</v>
      </c>
      <c r="HJ102" s="11">
        <f>IF(HJ$2=$A102,0,IF(HLOOKUP(HJ$2,Recipes!$H:$GI,'Production Calculator'!$A102+2,FALSE)=0,0,HLOOKUP(HJ$2,Recipes!$H:$GI,'Production Calculator'!$A102+2,FALSE)*$AK102))+IF($AO102=HJ$3,$AM102/VLOOKUP($AO102,Data!$A$50:$B$56,2,FALSE),0)</f>
        <v>0</v>
      </c>
      <c r="HK102" s="11">
        <f>IF(HK$2=$A102,0,IF(HLOOKUP(HK$2,Recipes!$H:$GI,'Production Calculator'!$A102+2,FALSE)=0,0,HLOOKUP(HK$2,Recipes!$H:$GI,'Production Calculator'!$A102+2,FALSE)*$AK102))+IF($AO102=HK$3,$AM102/VLOOKUP($AO102,Data!$A$50:$B$56,2,FALSE),0)</f>
        <v>0</v>
      </c>
      <c r="HL102" s="11">
        <f>IF(HL$2=$A102,0,IF(HLOOKUP(HL$2,Recipes!$H:$GI,'Production Calculator'!$A102+2,FALSE)=0,0,HLOOKUP(HL$2,Recipes!$H:$GI,'Production Calculator'!$A102+2,FALSE)*$AK102))+IF($AO102=HL$3,$AM102/VLOOKUP($AO102,Data!$A$50:$B$56,2,FALSE),0)</f>
        <v>0</v>
      </c>
      <c r="HM102" s="11">
        <f>IF(HM$2=$A102,0,IF(HLOOKUP(HM$2,Recipes!$H:$GI,'Production Calculator'!$A102+2,FALSE)=0,0,HLOOKUP(HM$2,Recipes!$H:$GI,'Production Calculator'!$A102+2,FALSE)*$AK102))+IF($AO102=HM$3,$AM102/VLOOKUP($AO102,Data!$A$50:$B$56,2,FALSE),0)</f>
        <v>0</v>
      </c>
      <c r="HN102" s="11">
        <f>IF(HN$2=$A102,0,IF(HLOOKUP(HN$2,Recipes!$H:$GI,'Production Calculator'!$A102+2,FALSE)=0,0,HLOOKUP(HN$2,Recipes!$H:$GI,'Production Calculator'!$A102+2,FALSE)*$AK102))+IF($AO102=HN$3,$AM102/VLOOKUP($AO102,Data!$A$50:$B$56,2,FALSE),0)</f>
        <v>0</v>
      </c>
      <c r="HO102" s="11">
        <f>IF(HO$2=$A102,0,IF(HLOOKUP(HO$2,Recipes!$H:$GI,'Production Calculator'!$A102+2,FALSE)=0,0,HLOOKUP(HO$2,Recipes!$H:$GI,'Production Calculator'!$A102+2,FALSE)*$AK102))+IF($AO102=HO$3,$AM102/VLOOKUP($AO102,Data!$A$50:$B$56,2,FALSE),0)</f>
        <v>0</v>
      </c>
      <c r="HP102" s="11">
        <f>IF(HP$2=$A102,0,IF(HLOOKUP(HP$2,Recipes!$H:$GI,'Production Calculator'!$A102+2,FALSE)=0,0,HLOOKUP(HP$2,Recipes!$H:$GI,'Production Calculator'!$A102+2,FALSE)*$AK102))+IF($AO102=HP$3,$AM102/VLOOKUP($AO102,Data!$A$50:$B$56,2,FALSE),0)</f>
        <v>0</v>
      </c>
      <c r="HQ102" s="11">
        <f>IF(HQ$2=$A102,0,IF(HLOOKUP(HQ$2,Recipes!$H:$GI,'Production Calculator'!$A102+2,FALSE)=0,0,HLOOKUP(HQ$2,Recipes!$H:$GI,'Production Calculator'!$A102+2,FALSE)*$AK102))+IF($AO102=HQ$3,$AM102/VLOOKUP($AO102,Data!$A$50:$B$56,2,FALSE),0)</f>
        <v>0</v>
      </c>
      <c r="HR102" s="11">
        <f>IF(HR$2=$A102,0,IF(HLOOKUP(HR$2,Recipes!$H:$GI,'Production Calculator'!$A102+2,FALSE)=0,0,HLOOKUP(HR$2,Recipes!$H:$GI,'Production Calculator'!$A102+2,FALSE)*$AK102))+IF($AO102=HR$3,$AM102/VLOOKUP($AO102,Data!$A$50:$B$56,2,FALSE),0)</f>
        <v>0</v>
      </c>
      <c r="HS102" s="121"/>
    </row>
    <row r="103" spans="1:227" x14ac:dyDescent="0.45">
      <c r="A103">
        <v>80</v>
      </c>
      <c r="B103" s="107" t="str">
        <f>VLOOKUP(A103,Recipes!A:B,2)</f>
        <v>Passive provider chest</v>
      </c>
      <c r="C103" s="128">
        <v>0</v>
      </c>
      <c r="D103" s="108">
        <f t="shared" si="191"/>
        <v>0</v>
      </c>
      <c r="E103" s="127" t="s">
        <v>1</v>
      </c>
      <c r="F103" s="109">
        <f>VLOOKUP(A103,Recipes!$A$3:$G$186,6,FALSE)</f>
        <v>3</v>
      </c>
      <c r="G103" s="109">
        <f>VLOOKUP(A103,Recipes!$A$3:$G$186,7,FALSE)</f>
        <v>0</v>
      </c>
      <c r="H103" s="110">
        <f t="shared" si="167"/>
        <v>0</v>
      </c>
      <c r="I103" s="109">
        <f>VLOOKUP(E103,Data!$A$2:$C$26,3, FALSE)</f>
        <v>4</v>
      </c>
      <c r="J103" s="108">
        <v>0</v>
      </c>
      <c r="K103" s="108">
        <v>0</v>
      </c>
      <c r="L103" s="108">
        <v>0</v>
      </c>
      <c r="M103" s="150">
        <v>0</v>
      </c>
      <c r="N103" s="150">
        <v>0</v>
      </c>
      <c r="O103" s="150">
        <v>0</v>
      </c>
      <c r="P103" s="151">
        <v>0</v>
      </c>
      <c r="Q103" s="151">
        <v>0</v>
      </c>
      <c r="R103" s="151">
        <v>0</v>
      </c>
      <c r="S103">
        <f t="shared" si="182"/>
        <v>0</v>
      </c>
      <c r="T103">
        <f t="shared" si="183"/>
        <v>0</v>
      </c>
      <c r="U103">
        <f t="shared" si="184"/>
        <v>0</v>
      </c>
      <c r="V103">
        <f t="shared" si="185"/>
        <v>0</v>
      </c>
      <c r="W103">
        <f t="shared" si="186"/>
        <v>0</v>
      </c>
      <c r="X103">
        <f t="shared" si="187"/>
        <v>0</v>
      </c>
      <c r="Y103">
        <f t="shared" si="188"/>
        <v>0</v>
      </c>
      <c r="Z103">
        <f t="shared" si="189"/>
        <v>0</v>
      </c>
      <c r="AA103">
        <f t="shared" si="190"/>
        <v>0</v>
      </c>
      <c r="AB103" s="111">
        <f>VLOOKUP($A103,Recipes!$A:$G,4)</f>
        <v>0.5</v>
      </c>
      <c r="AC103" s="111">
        <f>VLOOKUP($A103,Recipes!$A:$G,5)</f>
        <v>1</v>
      </c>
      <c r="AD103" s="111">
        <f t="shared" si="177"/>
        <v>2</v>
      </c>
      <c r="AE103" s="111">
        <f>VLOOKUP(E103,Data!$A$2:$F$26,5,FALSE)</f>
        <v>0</v>
      </c>
      <c r="AF103" s="111">
        <f>VLOOKUP(E103,Data!$A$2:$F$26,4,FALSE)</f>
        <v>210</v>
      </c>
      <c r="AG103" s="111">
        <f>VLOOKUP(E103,Data!$A$2:$B$26,2, FALSE)</f>
        <v>1.25</v>
      </c>
      <c r="AH103" s="111">
        <f>1+VLOOKUP($J$3,Data!$A$40:$D$48,2,FALSE)*$J103+VLOOKUP($K$3,Data!$A$40:$D$48,2,FALSE)*$K103+VLOOKUP($L$3,Data!$A$40:$D$48,2,FALSE)*$L103+VLOOKUP($M$3,Data!$A$40:$D$48,2,FALSE)*$M103+VLOOKUP($N$3,Data!$A$40:$D$48,2,FALSE)*$N103+VLOOKUP($O$3,Data!$A$40:$D$48,2,FALSE)*$O103+VLOOKUP($P$3,Data!$A$40:$D$48,2,FALSE)*$P103+VLOOKUP($Q$3,Data!$A$40:$D$48,2,FALSE)*$Q103+VLOOKUP($R$3,Data!$A$40:$D$48,2,FALSE)*$R103</f>
        <v>1</v>
      </c>
      <c r="AI103" s="111">
        <f>MAX(1+VLOOKUP($J$3,Data!$A$40:$D$48,3,FALSE)*$J103+VLOOKUP($K$3,Data!$A$40:$D$48,3,FALSE)*$K103+VLOOKUP($L$3,Data!$A$40:$D$48,3,FALSE)*$L103+VLOOKUP($M$3,Data!$A$40:$D$48,3,FALSE)*$M103+VLOOKUP($N$3,Data!$A$40:$D$48,3,FALSE)*$N103+VLOOKUP($O$3,Data!$A$40:$D$48,3,FALSE)*$O103+VLOOKUP($P$3,Data!$A$40:$D$48,3,FALSE)*$P103+VLOOKUP($Q$3,Data!$A$40:$D$48,3,FALSE)*$Q103+VLOOKUP($R$3,Data!$A$40:$D$48,3,FALSE)*$R103,0)</f>
        <v>1</v>
      </c>
      <c r="AJ103" s="111">
        <f>MAX(1-(VLOOKUP($J$3,Data!$A$40:$D$48,4,FALSE)*$J103+VLOOKUP($K$3,Data!$A$40:$D$48,4,FALSE)*$K103+VLOOKUP($L$3,Data!$A$40:$D$48,4,FALSE)*$L103+VLOOKUP($M$3,Data!$A$40:$D$48,4,FALSE)*$M103+VLOOKUP($N$3,Data!$A$40:$D$48,4,FALSE)*$N103+VLOOKUP($O$3,Data!$A$40:$D$48,4,FALSE)*$O103+VLOOKUP($P$3,Data!$A$40:$D$48,4,FALSE)*$P103+VLOOKUP($Q$3,Data!$A$40:$D$48,4,FALSE)*$Q103+VLOOKUP($R$3,Data!$A$40:$D$48,4,FALSE)*$R103),0.2)</f>
        <v>1</v>
      </c>
      <c r="AK103" s="112">
        <f t="shared" si="178"/>
        <v>0</v>
      </c>
      <c r="AL103" s="111">
        <f t="shared" si="179"/>
        <v>2.5</v>
      </c>
      <c r="AM103" s="111">
        <f t="shared" si="180"/>
        <v>0</v>
      </c>
      <c r="AN103" s="111">
        <f t="shared" si="181"/>
        <v>0</v>
      </c>
      <c r="AO103" s="131" t="s">
        <v>298</v>
      </c>
      <c r="AP103" s="11"/>
      <c r="AQ103" s="11">
        <f>IF(AQ$2=$A103,0,IF(HLOOKUP(AQ$2,Recipes!$H:$GI,'Production Calculator'!$A103+2,FALSE)=0,0,HLOOKUP(AQ$2,Recipes!$H:$GI,'Production Calculator'!$A103+2,FALSE)*$AK103))+IF($AO103=AQ$3,$AM103/VLOOKUP($AO103,Data!$A$50:$B$56,2,FALSE),0)</f>
        <v>0</v>
      </c>
      <c r="AR103" s="11">
        <f>IF(AR$2=$A103,0,IF(HLOOKUP(AR$2,Recipes!$H:$GI,'Production Calculator'!$A103+2,FALSE)=0,0,HLOOKUP(AR$2,Recipes!$H:$GI,'Production Calculator'!$A103+2,FALSE)*$AK103))+IF($AO103=AR$3,$AM103/VLOOKUP($AO103,Data!$A$50:$B$56,2,FALSE),0)</f>
        <v>0</v>
      </c>
      <c r="AS103" s="11">
        <f>IF(AS$2=$A103,0,IF(HLOOKUP(AS$2,Recipes!$H:$GI,'Production Calculator'!$A103+2,FALSE)=0,0,HLOOKUP(AS$2,Recipes!$H:$GI,'Production Calculator'!$A103+2,FALSE)*$AK103))+IF($AO103=AS$3,$AM103/VLOOKUP($AO103,Data!$A$50:$B$56,2,FALSE),0)</f>
        <v>0</v>
      </c>
      <c r="AT103" s="11">
        <f>IF(AT$2=$A103,0,IF(HLOOKUP(AT$2,Recipes!$H:$GI,'Production Calculator'!$A103+2,FALSE)=0,0,HLOOKUP(AT$2,Recipes!$H:$GI,'Production Calculator'!$A103+2,FALSE)*$AK103))+IF($AO103=AT$3,$AM103/VLOOKUP($AO103,Data!$A$50:$B$56,2,FALSE),0)</f>
        <v>0</v>
      </c>
      <c r="AU103" s="11">
        <f>IF(AU$2=$A103,0,IF(HLOOKUP(AU$2,Recipes!$H:$GI,'Production Calculator'!$A103+2,FALSE)=0,0,HLOOKUP(AU$2,Recipes!$H:$GI,'Production Calculator'!$A103+2,FALSE)*$AK103))+IF($AO103=AU$3,$AM103/VLOOKUP($AO103,Data!$A$50:$B$56,2,FALSE),0)</f>
        <v>0</v>
      </c>
      <c r="AV103" s="11">
        <f>IF(AV$2=$A103,0,IF(HLOOKUP(AV$2,Recipes!$H:$GI,'Production Calculator'!$A103+2,FALSE)=0,0,HLOOKUP(AV$2,Recipes!$H:$GI,'Production Calculator'!$A103+2,FALSE)*$AK103))+IF($AO103=AV$3,$AM103/VLOOKUP($AO103,Data!$A$50:$B$56,2,FALSE),0)</f>
        <v>0</v>
      </c>
      <c r="AW103" s="11">
        <f>IF(AW$2=$A103,0,IF(HLOOKUP(AW$2,Recipes!$H:$GI,'Production Calculator'!$A103+2,FALSE)=0,0,HLOOKUP(AW$2,Recipes!$H:$GI,'Production Calculator'!$A103+2,FALSE)*$AK103))+IF($AO103=AW$3,$AM103/VLOOKUP($AO103,Data!$A$50:$B$56,2,FALSE),0)</f>
        <v>0</v>
      </c>
      <c r="AX103" s="11">
        <f>IF(AX$2=$A103,0,IF(HLOOKUP(AX$2,Recipes!$H:$GI,'Production Calculator'!$A103+2,FALSE)=0,0,HLOOKUP(AX$2,Recipes!$H:$GI,'Production Calculator'!$A103+2,FALSE)*$AK103))+IF($AO103=AX$3,$AM103/VLOOKUP($AO103,Data!$A$50:$B$56,2,FALSE),0)</f>
        <v>0</v>
      </c>
      <c r="AY103" s="11">
        <f>IF(AY$2=$A103,0,IF(HLOOKUP(AY$2,Recipes!$H:$GI,'Production Calculator'!$A103+2,FALSE)=0,0,HLOOKUP(AY$2,Recipes!$H:$GI,'Production Calculator'!$A103+2,FALSE)*$AK103))+IF($AO103=AY$3,$AM103/VLOOKUP($AO103,Data!$A$50:$B$56,2,FALSE),0)</f>
        <v>0</v>
      </c>
      <c r="AZ103" s="11">
        <f>IF(AZ$2=$A103,0,IF(HLOOKUP(AZ$2,Recipes!$H:$GI,'Production Calculator'!$A103+2,FALSE)=0,0,HLOOKUP(AZ$2,Recipes!$H:$GI,'Production Calculator'!$A103+2,FALSE)*$AK103))+IF($AO103=AZ$3,$AM103/VLOOKUP($AO103,Data!$A$50:$B$56,2,FALSE),0)</f>
        <v>0</v>
      </c>
      <c r="BA103" s="11">
        <f>IF(BA$2=$A103,0,IF(HLOOKUP(BA$2,Recipes!$H:$GI,'Production Calculator'!$A103+2,FALSE)=0,0,HLOOKUP(BA$2,Recipes!$H:$GI,'Production Calculator'!$A103+2,FALSE)*$AK103))+IF($AO103=BA$3,$AM103/VLOOKUP($AO103,Data!$A$50:$B$56,2,FALSE),0)</f>
        <v>0</v>
      </c>
      <c r="BB103" s="11">
        <f>IF(BB$2=$A103,0,IF(HLOOKUP(BB$2,Recipes!$H:$GI,'Production Calculator'!$A103+2,FALSE)=0,0,HLOOKUP(BB$2,Recipes!$H:$GI,'Production Calculator'!$A103+2,FALSE)*$AK103))+IF($AO103=BB$3,$AM103/VLOOKUP($AO103,Data!$A$50:$B$56,2,FALSE),0)</f>
        <v>0</v>
      </c>
      <c r="BC103" s="11">
        <f>IF(BC$2=$A103,0,IF(HLOOKUP(BC$2,Recipes!$H:$GI,'Production Calculator'!$A103+2,FALSE)=0,0,HLOOKUP(BC$2,Recipes!$H:$GI,'Production Calculator'!$A103+2,FALSE)*$AK103))+IF($AO103=BC$3,$AM103/VLOOKUP($AO103,Data!$A$50:$B$56,2,FALSE),0)</f>
        <v>0</v>
      </c>
      <c r="BD103" s="11">
        <f>IF(BD$2=$A103,0,IF(HLOOKUP(BD$2,Recipes!$H:$GI,'Production Calculator'!$A103+2,FALSE)=0,0,HLOOKUP(BD$2,Recipes!$H:$GI,'Production Calculator'!$A103+2,FALSE)*$AK103))+IF($AO103=BD$3,$AM103/VLOOKUP($AO103,Data!$A$50:$B$56,2,FALSE),0)</f>
        <v>0</v>
      </c>
      <c r="BE103" s="11">
        <f>IF(BE$2=$A103,0,IF(HLOOKUP(BE$2,Recipes!$H:$GI,'Production Calculator'!$A103+2,FALSE)=0,0,HLOOKUP(BE$2,Recipes!$H:$GI,'Production Calculator'!$A103+2,FALSE)*$AK103))+IF($AO103=BE$3,$AM103/VLOOKUP($AO103,Data!$A$50:$B$56,2,FALSE),0)</f>
        <v>0</v>
      </c>
      <c r="BF103" s="11">
        <f>IF(BF$2=$A103,0,IF(HLOOKUP(BF$2,Recipes!$H:$GI,'Production Calculator'!$A103+2,FALSE)=0,0,HLOOKUP(BF$2,Recipes!$H:$GI,'Production Calculator'!$A103+2,FALSE)*$AK103))+IF($AO103=BF$3,$AM103/VLOOKUP($AO103,Data!$A$50:$B$56,2,FALSE),0)</f>
        <v>0</v>
      </c>
      <c r="BG103" s="11">
        <f>IF(BG$2=$A103,0,IF(HLOOKUP(BG$2,Recipes!$H:$GI,'Production Calculator'!$A103+2,FALSE)=0,0,HLOOKUP(BG$2,Recipes!$H:$GI,'Production Calculator'!$A103+2,FALSE)*$AK103))+IF($AO103=BG$3,$AM103/VLOOKUP($AO103,Data!$A$50:$B$56,2,FALSE),0)</f>
        <v>0</v>
      </c>
      <c r="BH103" s="11">
        <f>IF(BH$2=$A103,0,IF(HLOOKUP(BH$2,Recipes!$H:$GI,'Production Calculator'!$A103+2,FALSE)=0,0,HLOOKUP(BH$2,Recipes!$H:$GI,'Production Calculator'!$A103+2,FALSE)*$AK103))+IF($AO103=BH$3,$AM103/VLOOKUP($AO103,Data!$A$50:$B$56,2,FALSE),0)</f>
        <v>0</v>
      </c>
      <c r="BI103" s="11">
        <f>IF(BI$2=$A103,0,IF(HLOOKUP(BI$2,Recipes!$H:$GI,'Production Calculator'!$A103+2,FALSE)=0,0,HLOOKUP(BI$2,Recipes!$H:$GI,'Production Calculator'!$A103+2,FALSE)*$AK103))+IF($AO103=BI$3,$AM103/VLOOKUP($AO103,Data!$A$50:$B$56,2,FALSE),0)</f>
        <v>0</v>
      </c>
      <c r="BJ103" s="11">
        <f>IF(BJ$2=$A103,0,IF(HLOOKUP(BJ$2,Recipes!$H:$GI,'Production Calculator'!$A103+2,FALSE)=0,0,HLOOKUP(BJ$2,Recipes!$H:$GI,'Production Calculator'!$A103+2,FALSE)*$AK103))+IF($AO103=BJ$3,$AM103/VLOOKUP($AO103,Data!$A$50:$B$56,2,FALSE),0)</f>
        <v>0</v>
      </c>
      <c r="BK103" s="11">
        <f>IF(BK$2=$A103,0,IF(HLOOKUP(BK$2,Recipes!$H:$GI,'Production Calculator'!$A103+2,FALSE)=0,0,HLOOKUP(BK$2,Recipes!$H:$GI,'Production Calculator'!$A103+2,FALSE)*$AK103))+IF($AO103=BK$3,$AM103/VLOOKUP($AO103,Data!$A$50:$B$56,2,FALSE),0)</f>
        <v>0</v>
      </c>
      <c r="BL103" s="11">
        <f>IF(BL$2=$A103,0,IF(HLOOKUP(BL$2,Recipes!$H:$GI,'Production Calculator'!$A103+2,FALSE)=0,0,HLOOKUP(BL$2,Recipes!$H:$GI,'Production Calculator'!$A103+2,FALSE)*$AK103))+IF($AO103=BL$3,$AM103/VLOOKUP($AO103,Data!$A$50:$B$56,2,FALSE),0)</f>
        <v>0</v>
      </c>
      <c r="BM103" s="11">
        <f>IF(BM$2=$A103,0,IF(HLOOKUP(BM$2,Recipes!$H:$GI,'Production Calculator'!$A103+2,FALSE)=0,0,HLOOKUP(BM$2,Recipes!$H:$GI,'Production Calculator'!$A103+2,FALSE)*$AK103))+IF($AO103=BM$3,$AM103/VLOOKUP($AO103,Data!$A$50:$B$56,2,FALSE),0)</f>
        <v>0</v>
      </c>
      <c r="BN103" s="11">
        <f>IF(BN$2=$A103,0,IF(HLOOKUP(BN$2,Recipes!$H:$GI,'Production Calculator'!$A103+2,FALSE)=0,0,HLOOKUP(BN$2,Recipes!$H:$GI,'Production Calculator'!$A103+2,FALSE)*$AK103))+IF($AO103=BN$3,$AM103/VLOOKUP($AO103,Data!$A$50:$B$56,2,FALSE),0)</f>
        <v>0</v>
      </c>
      <c r="BO103" s="11">
        <f>IF(BO$2=$A103,0,IF(HLOOKUP(BO$2,Recipes!$H:$GI,'Production Calculator'!$A103+2,FALSE)=0,0,HLOOKUP(BO$2,Recipes!$H:$GI,'Production Calculator'!$A103+2,FALSE)*$AK103))+IF($AO103=BO$3,$AM103/VLOOKUP($AO103,Data!$A$50:$B$56,2,FALSE),0)</f>
        <v>0</v>
      </c>
      <c r="BP103" s="11">
        <f>IF(BP$2=$A103,0,IF(HLOOKUP(BP$2,Recipes!$H:$GI,'Production Calculator'!$A103+2,FALSE)=0,0,HLOOKUP(BP$2,Recipes!$H:$GI,'Production Calculator'!$A103+2,FALSE)*$AK103))+IF($AO103=BP$3,$AM103/VLOOKUP($AO103,Data!$A$50:$B$56,2,FALSE),0)</f>
        <v>0</v>
      </c>
      <c r="BQ103" s="11">
        <f>IF(BQ$2=$A103,0,IF(HLOOKUP(BQ$2,Recipes!$H:$GI,'Production Calculator'!$A103+2,FALSE)=0,0,HLOOKUP(BQ$2,Recipes!$H:$GI,'Production Calculator'!$A103+2,FALSE)*$AK103))+IF($AO103=BQ$3,$AM103/VLOOKUP($AO103,Data!$A$50:$B$56,2,FALSE),0)</f>
        <v>0</v>
      </c>
      <c r="BR103" s="11">
        <f>IF(BR$2=$A103,0,IF(HLOOKUP(BR$2,Recipes!$H:$GI,'Production Calculator'!$A103+2,FALSE)=0,0,HLOOKUP(BR$2,Recipes!$H:$GI,'Production Calculator'!$A103+2,FALSE)*$AK103))+IF($AO103=BR$3,$AM103/VLOOKUP($AO103,Data!$A$50:$B$56,2,FALSE),0)</f>
        <v>0</v>
      </c>
      <c r="BS103" s="11">
        <f>IF(BS$2=$A103,0,IF(HLOOKUP(BS$2,Recipes!$H:$GI,'Production Calculator'!$A103+2,FALSE)=0,0,HLOOKUP(BS$2,Recipes!$H:$GI,'Production Calculator'!$A103+2,FALSE)*$AK103))+IF($AO103=BS$3,$AM103/VLOOKUP($AO103,Data!$A$50:$B$56,2,FALSE),0)</f>
        <v>0</v>
      </c>
      <c r="BT103" s="11">
        <f>IF(BT$2=$A103,0,IF(HLOOKUP(BT$2,Recipes!$H:$GI,'Production Calculator'!$A103+2,FALSE)=0,0,HLOOKUP(BT$2,Recipes!$H:$GI,'Production Calculator'!$A103+2,FALSE)*$AK103))+IF($AO103=BT$3,$AM103/VLOOKUP($AO103,Data!$A$50:$B$56,2,FALSE),0)</f>
        <v>0</v>
      </c>
      <c r="BU103" s="11">
        <f>IF(BU$2=$A103,0,IF(HLOOKUP(BU$2,Recipes!$H:$GI,'Production Calculator'!$A103+2,FALSE)=0,0,HLOOKUP(BU$2,Recipes!$H:$GI,'Production Calculator'!$A103+2,FALSE)*$AK103))+IF($AO103=BU$3,$AM103/VLOOKUP($AO103,Data!$A$50:$B$56,2,FALSE),0)</f>
        <v>0</v>
      </c>
      <c r="BV103" s="11">
        <f>IF(BV$2=$A103,0,IF(HLOOKUP(BV$2,Recipes!$H:$GI,'Production Calculator'!$A103+2,FALSE)=0,0,HLOOKUP(BV$2,Recipes!$H:$GI,'Production Calculator'!$A103+2,FALSE)*$AK103))+IF($AO103=BV$3,$AM103/VLOOKUP($AO103,Data!$A$50:$B$56,2,FALSE),0)</f>
        <v>0</v>
      </c>
      <c r="BW103" s="11">
        <f>IF(BW$2=$A103,0,IF(HLOOKUP(BW$2,Recipes!$H:$GI,'Production Calculator'!$A103+2,FALSE)=0,0,HLOOKUP(BW$2,Recipes!$H:$GI,'Production Calculator'!$A103+2,FALSE)*$AK103))+IF($AO103=BW$3,$AM103/VLOOKUP($AO103,Data!$A$50:$B$56,2,FALSE),0)</f>
        <v>0</v>
      </c>
      <c r="BX103" s="11">
        <f>IF(BX$2=$A103,0,IF(HLOOKUP(BX$2,Recipes!$H:$GI,'Production Calculator'!$A103+2,FALSE)=0,0,HLOOKUP(BX$2,Recipes!$H:$GI,'Production Calculator'!$A103+2,FALSE)*$AK103))+IF($AO103=BX$3,$AM103/VLOOKUP($AO103,Data!$A$50:$B$56,2,FALSE),0)</f>
        <v>0</v>
      </c>
      <c r="BY103" s="11">
        <f>IF(BY$2=$A103,0,IF(HLOOKUP(BY$2,Recipes!$H:$GI,'Production Calculator'!$A103+2,FALSE)=0,0,HLOOKUP(BY$2,Recipes!$H:$GI,'Production Calculator'!$A103+2,FALSE)*$AK103))+IF($AO103=BY$3,$AM103/VLOOKUP($AO103,Data!$A$50:$B$56,2,FALSE),0)</f>
        <v>0</v>
      </c>
      <c r="BZ103" s="11">
        <f>IF(BZ$2=$A103,0,IF(HLOOKUP(BZ$2,Recipes!$H:$GI,'Production Calculator'!$A103+2,FALSE)=0,0,HLOOKUP(BZ$2,Recipes!$H:$GI,'Production Calculator'!$A103+2,FALSE)*$AK103))+IF($AO103=BZ$3,$AM103/VLOOKUP($AO103,Data!$A$50:$B$56,2,FALSE),0)</f>
        <v>0</v>
      </c>
      <c r="CA103" s="11">
        <f>IF(CA$2=$A103,0,IF(HLOOKUP(CA$2,Recipes!$H:$GI,'Production Calculator'!$A103+2,FALSE)=0,0,HLOOKUP(CA$2,Recipes!$H:$GI,'Production Calculator'!$A103+2,FALSE)*$AK103))+IF($AO103=CA$3,$AM103/VLOOKUP($AO103,Data!$A$50:$B$56,2,FALSE),0)</f>
        <v>0</v>
      </c>
      <c r="CB103" s="11">
        <f>IF(CB$2=$A103,0,IF(HLOOKUP(CB$2,Recipes!$H:$GI,'Production Calculator'!$A103+2,FALSE)=0,0,HLOOKUP(CB$2,Recipes!$H:$GI,'Production Calculator'!$A103+2,FALSE)*$AK103))+IF($AO103=CB$3,$AM103/VLOOKUP($AO103,Data!$A$50:$B$56,2,FALSE),0)</f>
        <v>0</v>
      </c>
      <c r="CC103" s="11">
        <f>IF(CC$2=$A103,0,IF(HLOOKUP(CC$2,Recipes!$H:$GI,'Production Calculator'!$A103+2,FALSE)=0,0,HLOOKUP(CC$2,Recipes!$H:$GI,'Production Calculator'!$A103+2,FALSE)*$AK103))+IF($AO103=CC$3,$AM103/VLOOKUP($AO103,Data!$A$50:$B$56,2,FALSE),0)</f>
        <v>0</v>
      </c>
      <c r="CD103" s="11">
        <f>IF(CD$2=$A103,0,IF(HLOOKUP(CD$2,Recipes!$H:$GI,'Production Calculator'!$A103+2,FALSE)=0,0,HLOOKUP(CD$2,Recipes!$H:$GI,'Production Calculator'!$A103+2,FALSE)*$AK103))+IF($AO103=CD$3,$AM103/VLOOKUP($AO103,Data!$A$50:$B$56,2,FALSE),0)</f>
        <v>0</v>
      </c>
      <c r="CE103" s="11">
        <f>IF(CE$2=$A103,0,IF(HLOOKUP(CE$2,Recipes!$H:$GI,'Production Calculator'!$A103+2,FALSE)=0,0,HLOOKUP(CE$2,Recipes!$H:$GI,'Production Calculator'!$A103+2,FALSE)*$AK103))+IF($AO103=CE$3,$AM103/VLOOKUP($AO103,Data!$A$50:$B$56,2,FALSE),0)</f>
        <v>0</v>
      </c>
      <c r="CF103" s="11">
        <f>IF(CF$2=$A103,0,IF(HLOOKUP(CF$2,Recipes!$H:$GI,'Production Calculator'!$A103+2,FALSE)=0,0,HLOOKUP(CF$2,Recipes!$H:$GI,'Production Calculator'!$A103+2,FALSE)*$AK103))+IF($AO103=CF$3,$AM103/VLOOKUP($AO103,Data!$A$50:$B$56,2,FALSE),0)</f>
        <v>0</v>
      </c>
      <c r="CG103" s="11">
        <f>IF(CG$2=$A103,0,IF(HLOOKUP(CG$2,Recipes!$H:$GI,'Production Calculator'!$A103+2,FALSE)=0,0,HLOOKUP(CG$2,Recipes!$H:$GI,'Production Calculator'!$A103+2,FALSE)*$AK103))+IF($AO103=CG$3,$AM103/VLOOKUP($AO103,Data!$A$50:$B$56,2,FALSE),0)</f>
        <v>0</v>
      </c>
      <c r="CH103" s="11">
        <f>IF(CH$2=$A103,0,IF(HLOOKUP(CH$2,Recipes!$H:$GI,'Production Calculator'!$A103+2,FALSE)=0,0,HLOOKUP(CH$2,Recipes!$H:$GI,'Production Calculator'!$A103+2,FALSE)*$AK103))+IF($AO103=CH$3,$AM103/VLOOKUP($AO103,Data!$A$50:$B$56,2,FALSE),0)</f>
        <v>0</v>
      </c>
      <c r="CI103" s="11">
        <f>IF(CI$2=$A103,0,IF(HLOOKUP(CI$2,Recipes!$H:$GI,'Production Calculator'!$A103+2,FALSE)=0,0,HLOOKUP(CI$2,Recipes!$H:$GI,'Production Calculator'!$A103+2,FALSE)*$AK103))+IF($AO103=CI$3,$AM103/VLOOKUP($AO103,Data!$A$50:$B$56,2,FALSE),0)</f>
        <v>0</v>
      </c>
      <c r="CJ103" s="11">
        <f>IF(CJ$2=$A103,0,IF(HLOOKUP(CJ$2,Recipes!$H:$GI,'Production Calculator'!$A103+2,FALSE)=0,0,HLOOKUP(CJ$2,Recipes!$H:$GI,'Production Calculator'!$A103+2,FALSE)*$AK103))+IF($AO103=CJ$3,$AM103/VLOOKUP($AO103,Data!$A$50:$B$56,2,FALSE),0)</f>
        <v>0</v>
      </c>
      <c r="CK103" s="11">
        <f>IF(CK$2=$A103,0,IF(HLOOKUP(CK$2,Recipes!$H:$GI,'Production Calculator'!$A103+2,FALSE)=0,0,HLOOKUP(CK$2,Recipes!$H:$GI,'Production Calculator'!$A103+2,FALSE)*$AK103))+IF($AO103=CK$3,$AM103/VLOOKUP($AO103,Data!$A$50:$B$56,2,FALSE),0)</f>
        <v>0</v>
      </c>
      <c r="CL103" s="11">
        <f>IF(CL$2=$A103,0,IF(HLOOKUP(CL$2,Recipes!$H:$GI,'Production Calculator'!$A103+2,FALSE)=0,0,HLOOKUP(CL$2,Recipes!$H:$GI,'Production Calculator'!$A103+2,FALSE)*$AK103))+IF($AO103=CL$3,$AM103/VLOOKUP($AO103,Data!$A$50:$B$56,2,FALSE),0)</f>
        <v>0</v>
      </c>
      <c r="CM103" s="11">
        <f>IF(CM$2=$A103,0,IF(HLOOKUP(CM$2,Recipes!$H:$GI,'Production Calculator'!$A103+2,FALSE)=0,0,HLOOKUP(CM$2,Recipes!$H:$GI,'Production Calculator'!$A103+2,FALSE)*$AK103))+IF($AO103=CM$3,$AM103/VLOOKUP($AO103,Data!$A$50:$B$56,2,FALSE),0)</f>
        <v>0</v>
      </c>
      <c r="CN103" s="11">
        <f>IF(CN$2=$A103,0,IF(HLOOKUP(CN$2,Recipes!$H:$GI,'Production Calculator'!$A103+2,FALSE)=0,0,HLOOKUP(CN$2,Recipes!$H:$GI,'Production Calculator'!$A103+2,FALSE)*$AK103))+IF($AO103=CN$3,$AM103/VLOOKUP($AO103,Data!$A$50:$B$56,2,FALSE),0)</f>
        <v>0</v>
      </c>
      <c r="CO103" s="11">
        <f>IF(CO$2=$A103,0,IF(HLOOKUP(CO$2,Recipes!$H:$GI,'Production Calculator'!$A103+2,FALSE)=0,0,HLOOKUP(CO$2,Recipes!$H:$GI,'Production Calculator'!$A103+2,FALSE)*$AK103))+IF($AO103=CO$3,$AM103/VLOOKUP($AO103,Data!$A$50:$B$56,2,FALSE),0)</f>
        <v>0</v>
      </c>
      <c r="CP103" s="11">
        <f>IF(CP$2=$A103,0,IF(HLOOKUP(CP$2,Recipes!$H:$GI,'Production Calculator'!$A103+2,FALSE)=0,0,HLOOKUP(CP$2,Recipes!$H:$GI,'Production Calculator'!$A103+2,FALSE)*$AK103))+IF($AO103=CP$3,$AM103/VLOOKUP($AO103,Data!$A$50:$B$56,2,FALSE),0)</f>
        <v>0</v>
      </c>
      <c r="CQ103" s="11">
        <f>IF(CQ$2=$A103,0,IF(HLOOKUP(CQ$2,Recipes!$H:$GI,'Production Calculator'!$A103+2,FALSE)=0,0,HLOOKUP(CQ$2,Recipes!$H:$GI,'Production Calculator'!$A103+2,FALSE)*$AK103))+IF($AO103=CQ$3,$AM103/VLOOKUP($AO103,Data!$A$50:$B$56,2,FALSE),0)</f>
        <v>0</v>
      </c>
      <c r="CR103" s="11">
        <f>IF(CR$2=$A103,0,IF(HLOOKUP(CR$2,Recipes!$H:$GI,'Production Calculator'!$A103+2,FALSE)=0,0,HLOOKUP(CR$2,Recipes!$H:$GI,'Production Calculator'!$A103+2,FALSE)*$AK103))+IF($AO103=CR$3,$AM103/VLOOKUP($AO103,Data!$A$50:$B$56,2,FALSE),0)</f>
        <v>0</v>
      </c>
      <c r="CS103" s="11">
        <f>IF(CS$2=$A103,0,IF(HLOOKUP(CS$2,Recipes!$H:$GI,'Production Calculator'!$A103+2,FALSE)=0,0,HLOOKUP(CS$2,Recipes!$H:$GI,'Production Calculator'!$A103+2,FALSE)*$AK103))+IF($AO103=CS$3,$AM103/VLOOKUP($AO103,Data!$A$50:$B$56,2,FALSE),0)</f>
        <v>0</v>
      </c>
      <c r="CT103" s="11">
        <f>IF(CT$2=$A103,0,IF(HLOOKUP(CT$2,Recipes!$H:$GI,'Production Calculator'!$A103+2,FALSE)=0,0,HLOOKUP(CT$2,Recipes!$H:$GI,'Production Calculator'!$A103+2,FALSE)*$AK103))+IF($AO103=CT$3,$AM103/VLOOKUP($AO103,Data!$A$50:$B$56,2,FALSE),0)</f>
        <v>0</v>
      </c>
      <c r="CU103" s="11">
        <f>IF(CU$2=$A103,0,IF(HLOOKUP(CU$2,Recipes!$H:$GI,'Production Calculator'!$A103+2,FALSE)=0,0,HLOOKUP(CU$2,Recipes!$H:$GI,'Production Calculator'!$A103+2,FALSE)*$AK103))+IF($AO103=CU$3,$AM103/VLOOKUP($AO103,Data!$A$50:$B$56,2,FALSE),0)</f>
        <v>0</v>
      </c>
      <c r="CV103" s="11">
        <f>IF(CV$2=$A103,0,IF(HLOOKUP(CV$2,Recipes!$H:$GI,'Production Calculator'!$A103+2,FALSE)=0,0,HLOOKUP(CV$2,Recipes!$H:$GI,'Production Calculator'!$A103+2,FALSE)*$AK103))+IF($AO103=CV$3,$AM103/VLOOKUP($AO103,Data!$A$50:$B$56,2,FALSE),0)</f>
        <v>0</v>
      </c>
      <c r="CW103" s="11">
        <f>IF(CW$2=$A103,0,IF(HLOOKUP(CW$2,Recipes!$H:$GI,'Production Calculator'!$A103+2,FALSE)=0,0,HLOOKUP(CW$2,Recipes!$H:$GI,'Production Calculator'!$A103+2,FALSE)*$AK103))+IF($AO103=CW$3,$AM103/VLOOKUP($AO103,Data!$A$50:$B$56,2,FALSE),0)</f>
        <v>0</v>
      </c>
      <c r="CX103" s="11">
        <f>IF(CX$2=$A103,0,IF(HLOOKUP(CX$2,Recipes!$H:$GI,'Production Calculator'!$A103+2,FALSE)=0,0,HLOOKUP(CX$2,Recipes!$H:$GI,'Production Calculator'!$A103+2,FALSE)*$AK103))+IF($AO103=CX$3,$AM103/VLOOKUP($AO103,Data!$A$50:$B$56,2,FALSE),0)</f>
        <v>0</v>
      </c>
      <c r="CY103" s="11">
        <f>IF(CY$2=$A103,0,IF(HLOOKUP(CY$2,Recipes!$H:$GI,'Production Calculator'!$A103+2,FALSE)=0,0,HLOOKUP(CY$2,Recipes!$H:$GI,'Production Calculator'!$A103+2,FALSE)*$AK103))+IF($AO103=CY$3,$AM103/VLOOKUP($AO103,Data!$A$50:$B$56,2,FALSE),0)</f>
        <v>0</v>
      </c>
      <c r="CZ103" s="11">
        <f>IF(CZ$2=$A103,0,IF(HLOOKUP(CZ$2,Recipes!$H:$GI,'Production Calculator'!$A103+2,FALSE)=0,0,HLOOKUP(CZ$2,Recipes!$H:$GI,'Production Calculator'!$A103+2,FALSE)*$AK103))+IF($AO103=CZ$3,$AM103/VLOOKUP($AO103,Data!$A$50:$B$56,2,FALSE),0)</f>
        <v>0</v>
      </c>
      <c r="DA103" s="11">
        <f>IF(DA$2=$A103,0,IF(HLOOKUP(DA$2,Recipes!$H:$GI,'Production Calculator'!$A103+2,FALSE)=0,0,HLOOKUP(DA$2,Recipes!$H:$GI,'Production Calculator'!$A103+2,FALSE)*$AK103))+IF($AO103=DA$3,$AM103/VLOOKUP($AO103,Data!$A$50:$B$56,2,FALSE),0)</f>
        <v>0</v>
      </c>
      <c r="DB103" s="11">
        <f>IF(DB$2=$A103,0,IF(HLOOKUP(DB$2,Recipes!$H:$GI,'Production Calculator'!$A103+2,FALSE)=0,0,HLOOKUP(DB$2,Recipes!$H:$GI,'Production Calculator'!$A103+2,FALSE)*$AK103))+IF($AO103=DB$3,$AM103/VLOOKUP($AO103,Data!$A$50:$B$56,2,FALSE),0)</f>
        <v>0</v>
      </c>
      <c r="DC103" s="11">
        <f>IF(DC$2=$A103,0,IF(HLOOKUP(DC$2,Recipes!$H:$GI,'Production Calculator'!$A103+2,FALSE)=0,0,HLOOKUP(DC$2,Recipes!$H:$GI,'Production Calculator'!$A103+2,FALSE)*$AK103))+IF($AO103=DC$3,$AM103/VLOOKUP($AO103,Data!$A$50:$B$56,2,FALSE),0)</f>
        <v>0</v>
      </c>
      <c r="DD103" s="11">
        <f>IF(DD$2=$A103,0,IF(HLOOKUP(DD$2,Recipes!$H:$GI,'Production Calculator'!$A103+2,FALSE)=0,0,HLOOKUP(DD$2,Recipes!$H:$GI,'Production Calculator'!$A103+2,FALSE)*$AK103))+IF($AO103=DD$3,$AM103/VLOOKUP($AO103,Data!$A$50:$B$56,2,FALSE),0)</f>
        <v>0</v>
      </c>
      <c r="DE103" s="11">
        <f>IF(DE$2=$A103,0,IF(HLOOKUP(DE$2,Recipes!$H:$GI,'Production Calculator'!$A103+2,FALSE)=0,0,HLOOKUP(DE$2,Recipes!$H:$GI,'Production Calculator'!$A103+2,FALSE)*$AK103))+IF($AO103=DE$3,$AM103/VLOOKUP($AO103,Data!$A$50:$B$56,2,FALSE),0)</f>
        <v>0</v>
      </c>
      <c r="DF103" s="11">
        <f>IF(DF$2=$A103,0,IF(HLOOKUP(DF$2,Recipes!$H:$GI,'Production Calculator'!$A103+2,FALSE)=0,0,HLOOKUP(DF$2,Recipes!$H:$GI,'Production Calculator'!$A103+2,FALSE)*$AK103))+IF($AO103=DF$3,$AM103/VLOOKUP($AO103,Data!$A$50:$B$56,2,FALSE),0)</f>
        <v>0</v>
      </c>
      <c r="DG103" s="11">
        <f>IF(DG$2=$A103,0,IF(HLOOKUP(DG$2,Recipes!$H:$GI,'Production Calculator'!$A103+2,FALSE)=0,0,HLOOKUP(DG$2,Recipes!$H:$GI,'Production Calculator'!$A103+2,FALSE)*$AK103))+IF($AO103=DG$3,$AM103/VLOOKUP($AO103,Data!$A$50:$B$56,2,FALSE),0)</f>
        <v>0</v>
      </c>
      <c r="DH103" s="11">
        <f>IF(DH$2=$A103,0,IF(HLOOKUP(DH$2,Recipes!$H:$GI,'Production Calculator'!$A103+2,FALSE)=0,0,HLOOKUP(DH$2,Recipes!$H:$GI,'Production Calculator'!$A103+2,FALSE)*$AK103))+IF($AO103=DH$3,$AM103/VLOOKUP($AO103,Data!$A$50:$B$56,2,FALSE),0)</f>
        <v>0</v>
      </c>
      <c r="DI103" s="11">
        <f>IF(DI$2=$A103,0,IF(HLOOKUP(DI$2,Recipes!$H:$GI,'Production Calculator'!$A103+2,FALSE)=0,0,HLOOKUP(DI$2,Recipes!$H:$GI,'Production Calculator'!$A103+2,FALSE)*$AK103))+IF($AO103=DI$3,$AM103/VLOOKUP($AO103,Data!$A$50:$B$56,2,FALSE),0)</f>
        <v>0</v>
      </c>
      <c r="DJ103" s="11">
        <f>IF(DJ$2=$A103,0,IF(HLOOKUP(DJ$2,Recipes!$H:$GI,'Production Calculator'!$A103+2,FALSE)=0,0,HLOOKUP(DJ$2,Recipes!$H:$GI,'Production Calculator'!$A103+2,FALSE)*$AK103))+IF($AO103=DJ$3,$AM103/VLOOKUP($AO103,Data!$A$50:$B$56,2,FALSE),0)</f>
        <v>0</v>
      </c>
      <c r="DK103" s="11">
        <f>IF(DK$2=$A103,0,IF(HLOOKUP(DK$2,Recipes!$H:$GI,'Production Calculator'!$A103+2,FALSE)=0,0,HLOOKUP(DK$2,Recipes!$H:$GI,'Production Calculator'!$A103+2,FALSE)*$AK103))+IF($AO103=DK$3,$AM103/VLOOKUP($AO103,Data!$A$50:$B$56,2,FALSE),0)</f>
        <v>0</v>
      </c>
      <c r="DL103" s="11">
        <f>IF(DL$2=$A103,0,IF(HLOOKUP(DL$2,Recipes!$H:$GI,'Production Calculator'!$A103+2,FALSE)=0,0,HLOOKUP(DL$2,Recipes!$H:$GI,'Production Calculator'!$A103+2,FALSE)*$AK103))+IF($AO103=DL$3,$AM103/VLOOKUP($AO103,Data!$A$50:$B$56,2,FALSE),0)</f>
        <v>0</v>
      </c>
      <c r="DM103" s="11">
        <f>IF(DM$2=$A103,0,IF(HLOOKUP(DM$2,Recipes!$H:$GI,'Production Calculator'!$A103+2,FALSE)=0,0,HLOOKUP(DM$2,Recipes!$H:$GI,'Production Calculator'!$A103+2,FALSE)*$AK103))+IF($AO103=DM$3,$AM103/VLOOKUP($AO103,Data!$A$50:$B$56,2,FALSE),0)</f>
        <v>0</v>
      </c>
      <c r="DN103" s="11">
        <f>IF(DN$2=$A103,0,IF(HLOOKUP(DN$2,Recipes!$H:$GI,'Production Calculator'!$A103+2,FALSE)=0,0,HLOOKUP(DN$2,Recipes!$H:$GI,'Production Calculator'!$A103+2,FALSE)*$AK103))+IF($AO103=DN$3,$AM103/VLOOKUP($AO103,Data!$A$50:$B$56,2,FALSE),0)</f>
        <v>0</v>
      </c>
      <c r="DO103" s="11">
        <f>IF(DO$2=$A103,0,IF(HLOOKUP(DO$2,Recipes!$H:$GI,'Production Calculator'!$A103+2,FALSE)=0,0,HLOOKUP(DO$2,Recipes!$H:$GI,'Production Calculator'!$A103+2,FALSE)*$AK103))+IF($AO103=DO$3,$AM103/VLOOKUP($AO103,Data!$A$50:$B$56,2,FALSE),0)</f>
        <v>0</v>
      </c>
      <c r="DP103" s="11">
        <f>IF(DP$2=$A103,0,IF(HLOOKUP(DP$2,Recipes!$H:$GI,'Production Calculator'!$A103+2,FALSE)=0,0,HLOOKUP(DP$2,Recipes!$H:$GI,'Production Calculator'!$A103+2,FALSE)*$AK103))+IF($AO103=DP$3,$AM103/VLOOKUP($AO103,Data!$A$50:$B$56,2,FALSE),0)</f>
        <v>0</v>
      </c>
      <c r="DQ103" s="11">
        <f>IF(DQ$2=$A103,0,IF(HLOOKUP(DQ$2,Recipes!$H:$GI,'Production Calculator'!$A103+2,FALSE)=0,0,HLOOKUP(DQ$2,Recipes!$H:$GI,'Production Calculator'!$A103+2,FALSE)*$AK103))+IF($AO103=DQ$3,$AM103/VLOOKUP($AO103,Data!$A$50:$B$56,2,FALSE),0)</f>
        <v>0</v>
      </c>
      <c r="DR103" s="11">
        <f>IF(DR$2=$A103,0,IF(HLOOKUP(DR$2,Recipes!$H:$GI,'Production Calculator'!$A103+2,FALSE)=0,0,HLOOKUP(DR$2,Recipes!$H:$GI,'Production Calculator'!$A103+2,FALSE)*$AK103))+IF($AO103=DR$3,$AM103/VLOOKUP($AO103,Data!$A$50:$B$56,2,FALSE),0)</f>
        <v>0</v>
      </c>
      <c r="DS103" s="11">
        <f>IF(DS$2=$A103,0,IF(HLOOKUP(DS$2,Recipes!$H:$GI,'Production Calculator'!$A103+2,FALSE)=0,0,HLOOKUP(DS$2,Recipes!$H:$GI,'Production Calculator'!$A103+2,FALSE)*$AK103))+IF($AO103=DS$3,$AM103/VLOOKUP($AO103,Data!$A$50:$B$56,2,FALSE),0)</f>
        <v>0</v>
      </c>
      <c r="DT103" s="11">
        <f>IF(DT$2=$A103,0,IF(HLOOKUP(DT$2,Recipes!$H:$GI,'Production Calculator'!$A103+2,FALSE)=0,0,HLOOKUP(DT$2,Recipes!$H:$GI,'Production Calculator'!$A103+2,FALSE)*$AK103))+IF($AO103=DT$3,$AM103/VLOOKUP($AO103,Data!$A$50:$B$56,2,FALSE),0)</f>
        <v>0</v>
      </c>
      <c r="DU103" s="11">
        <f>IF(DU$2=$A103,0,IF(HLOOKUP(DU$2,Recipes!$H:$GI,'Production Calculator'!$A103+2,FALSE)=0,0,HLOOKUP(DU$2,Recipes!$H:$GI,'Production Calculator'!$A103+2,FALSE)*$AK103))+IF($AO103=DU$3,$AM103/VLOOKUP($AO103,Data!$A$50:$B$56,2,FALSE),0)</f>
        <v>0</v>
      </c>
      <c r="DV103" s="11">
        <f>IF(DV$2=$A103,0,IF(HLOOKUP(DV$2,Recipes!$H:$GI,'Production Calculator'!$A103+2,FALSE)=0,0,HLOOKUP(DV$2,Recipes!$H:$GI,'Production Calculator'!$A103+2,FALSE)*$AK103))+IF($AO103=DV$3,$AM103/VLOOKUP($AO103,Data!$A$50:$B$56,2,FALSE),0)</f>
        <v>0</v>
      </c>
      <c r="DW103" s="11">
        <f>IF(DW$2=$A103,0,IF(HLOOKUP(DW$2,Recipes!$H:$GI,'Production Calculator'!$A103+2,FALSE)=0,0,HLOOKUP(DW$2,Recipes!$H:$GI,'Production Calculator'!$A103+2,FALSE)*$AK103))+IF($AO103=DW$3,$AM103/VLOOKUP($AO103,Data!$A$50:$B$56,2,FALSE),0)</f>
        <v>0</v>
      </c>
      <c r="DX103" s="11">
        <f>IF(DX$2=$A103,0,IF(HLOOKUP(DX$2,Recipes!$H:$GI,'Production Calculator'!$A103+2,FALSE)=0,0,HLOOKUP(DX$2,Recipes!$H:$GI,'Production Calculator'!$A103+2,FALSE)*$AK103))+IF($AO103=DX$3,$AM103/VLOOKUP($AO103,Data!$A$50:$B$56,2,FALSE),0)</f>
        <v>0</v>
      </c>
      <c r="DY103" s="11">
        <f>IF(DY$2=$A103,0,IF(HLOOKUP(DY$2,Recipes!$H:$GI,'Production Calculator'!$A103+2,FALSE)=0,0,HLOOKUP(DY$2,Recipes!$H:$GI,'Production Calculator'!$A103+2,FALSE)*$AK103))+IF($AO103=DY$3,$AM103/VLOOKUP($AO103,Data!$A$50:$B$56,2,FALSE),0)</f>
        <v>0</v>
      </c>
      <c r="DZ103" s="11">
        <f>IF(DZ$2=$A103,0,IF(HLOOKUP(DZ$2,Recipes!$H:$GI,'Production Calculator'!$A103+2,FALSE)=0,0,HLOOKUP(DZ$2,Recipes!$H:$GI,'Production Calculator'!$A103+2,FALSE)*$AK103))+IF($AO103=DZ$3,$AM103/VLOOKUP($AO103,Data!$A$50:$B$56,2,FALSE),0)</f>
        <v>0</v>
      </c>
      <c r="EA103" s="11">
        <f>IF(EA$2=$A103,0,IF(HLOOKUP(EA$2,Recipes!$H:$GI,'Production Calculator'!$A103+2,FALSE)=0,0,HLOOKUP(EA$2,Recipes!$H:$GI,'Production Calculator'!$A103+2,FALSE)*$AK103))+IF($AO103=EA$3,$AM103/VLOOKUP($AO103,Data!$A$50:$B$56,2,FALSE),0)</f>
        <v>0</v>
      </c>
      <c r="EB103" s="11">
        <f>IF(EB$2=$A103,0,IF(HLOOKUP(EB$2,Recipes!$H:$GI,'Production Calculator'!$A103+2,FALSE)=0,0,HLOOKUP(EB$2,Recipes!$H:$GI,'Production Calculator'!$A103+2,FALSE)*$AK103))+IF($AO103=EB$3,$AM103/VLOOKUP($AO103,Data!$A$50:$B$56,2,FALSE),0)</f>
        <v>0</v>
      </c>
      <c r="EC103" s="11">
        <f>IF(EC$2=$A103,0,IF(HLOOKUP(EC$2,Recipes!$H:$GI,'Production Calculator'!$A103+2,FALSE)=0,0,HLOOKUP(EC$2,Recipes!$H:$GI,'Production Calculator'!$A103+2,FALSE)*$AK103))+IF($AO103=EC$3,$AM103/VLOOKUP($AO103,Data!$A$50:$B$56,2,FALSE),0)</f>
        <v>0</v>
      </c>
      <c r="ED103" s="11">
        <f>IF(ED$2=$A103,0,IF(HLOOKUP(ED$2,Recipes!$H:$GI,'Production Calculator'!$A103+2,FALSE)=0,0,HLOOKUP(ED$2,Recipes!$H:$GI,'Production Calculator'!$A103+2,FALSE)*$AK103))+IF($AO103=ED$3,$AM103/VLOOKUP($AO103,Data!$A$50:$B$56,2,FALSE),0)</f>
        <v>0</v>
      </c>
      <c r="EE103" s="11">
        <f>IF(EE$2=$A103,0,IF(HLOOKUP(EE$2,Recipes!$H:$GI,'Production Calculator'!$A103+2,FALSE)=0,0,HLOOKUP(EE$2,Recipes!$H:$GI,'Production Calculator'!$A103+2,FALSE)*$AK103))+IF($AO103=EE$3,$AM103/VLOOKUP($AO103,Data!$A$50:$B$56,2,FALSE),0)</f>
        <v>0</v>
      </c>
      <c r="EF103" s="11">
        <f>IF(EF$2=$A103,0,IF(HLOOKUP(EF$2,Recipes!$H:$GI,'Production Calculator'!$A103+2,FALSE)=0,0,HLOOKUP(EF$2,Recipes!$H:$GI,'Production Calculator'!$A103+2,FALSE)*$AK103))+IF($AO103=EF$3,$AM103/VLOOKUP($AO103,Data!$A$50:$B$56,2,FALSE),0)</f>
        <v>0</v>
      </c>
      <c r="EG103" s="11">
        <f>IF(EG$2=$A103,0,IF(HLOOKUP(EG$2,Recipes!$H:$GI,'Production Calculator'!$A103+2,FALSE)=0,0,HLOOKUP(EG$2,Recipes!$H:$GI,'Production Calculator'!$A103+2,FALSE)*$AK103))+IF($AO103=EG$3,$AM103/VLOOKUP($AO103,Data!$A$50:$B$56,2,FALSE),0)</f>
        <v>0</v>
      </c>
      <c r="EH103" s="11">
        <f>IF(EH$2=$A103,0,IF(HLOOKUP(EH$2,Recipes!$H:$GI,'Production Calculator'!$A103+2,FALSE)=0,0,HLOOKUP(EH$2,Recipes!$H:$GI,'Production Calculator'!$A103+2,FALSE)*$AK103))+IF($AO103=EH$3,$AM103/VLOOKUP($AO103,Data!$A$50:$B$56,2,FALSE),0)</f>
        <v>0</v>
      </c>
      <c r="EI103" s="11">
        <f>IF(EI$2=$A103,0,IF(HLOOKUP(EI$2,Recipes!$H:$GI,'Production Calculator'!$A103+2,FALSE)=0,0,HLOOKUP(EI$2,Recipes!$H:$GI,'Production Calculator'!$A103+2,FALSE)*$AK103))+IF($AO103=EI$3,$AM103/VLOOKUP($AO103,Data!$A$50:$B$56,2,FALSE),0)</f>
        <v>0</v>
      </c>
      <c r="EJ103" s="11">
        <f>IF(EJ$2=$A103,0,IF(HLOOKUP(EJ$2,Recipes!$H:$GI,'Production Calculator'!$A103+2,FALSE)=0,0,HLOOKUP(EJ$2,Recipes!$H:$GI,'Production Calculator'!$A103+2,FALSE)*$AK103))+IF($AO103=EJ$3,$AM103/VLOOKUP($AO103,Data!$A$50:$B$56,2,FALSE),0)</f>
        <v>0</v>
      </c>
      <c r="EK103" s="11">
        <f>IF(EK$2=$A103,0,IF(HLOOKUP(EK$2,Recipes!$H:$GI,'Production Calculator'!$A103+2,FALSE)=0,0,HLOOKUP(EK$2,Recipes!$H:$GI,'Production Calculator'!$A103+2,FALSE)*$AK103))+IF($AO103=EK$3,$AM103/VLOOKUP($AO103,Data!$A$50:$B$56,2,FALSE),0)</f>
        <v>0</v>
      </c>
      <c r="EL103" s="11">
        <f>IF(EL$2=$A103,0,IF(HLOOKUP(EL$2,Recipes!$H:$GI,'Production Calculator'!$A103+2,FALSE)=0,0,HLOOKUP(EL$2,Recipes!$H:$GI,'Production Calculator'!$A103+2,FALSE)*$AK103))+IF($AO103=EL$3,$AM103/VLOOKUP($AO103,Data!$A$50:$B$56,2,FALSE),0)</f>
        <v>0</v>
      </c>
      <c r="EM103" s="11">
        <f>IF(EM$2=$A103,0,IF(HLOOKUP(EM$2,Recipes!$H:$GI,'Production Calculator'!$A103+2,FALSE)=0,0,HLOOKUP(EM$2,Recipes!$H:$GI,'Production Calculator'!$A103+2,FALSE)*$AK103))+IF($AO103=EM$3,$AM103/VLOOKUP($AO103,Data!$A$50:$B$56,2,FALSE),0)</f>
        <v>0</v>
      </c>
      <c r="EN103" s="11">
        <f>IF(EN$2=$A103,0,IF(HLOOKUP(EN$2,Recipes!$H:$GI,'Production Calculator'!$A103+2,FALSE)=0,0,HLOOKUP(EN$2,Recipes!$H:$GI,'Production Calculator'!$A103+2,FALSE)*$AK103))+IF($AO103=EN$3,$AM103/VLOOKUP($AO103,Data!$A$50:$B$56,2,FALSE),0)</f>
        <v>0</v>
      </c>
      <c r="EO103" s="11">
        <f>IF(EO$2=$A103,0,IF(HLOOKUP(EO$2,Recipes!$H:$GI,'Production Calculator'!$A103+2,FALSE)=0,0,HLOOKUP(EO$2,Recipes!$H:$GI,'Production Calculator'!$A103+2,FALSE)*$AK103))+IF($AO103=EO$3,$AM103/VLOOKUP($AO103,Data!$A$50:$B$56,2,FALSE),0)</f>
        <v>0</v>
      </c>
      <c r="EP103" s="11">
        <f>IF(EP$2=$A103,0,IF(HLOOKUP(EP$2,Recipes!$H:$GI,'Production Calculator'!$A103+2,FALSE)=0,0,HLOOKUP(EP$2,Recipes!$H:$GI,'Production Calculator'!$A103+2,FALSE)*$AK103))+IF($AO103=EP$3,$AM103/VLOOKUP($AO103,Data!$A$50:$B$56,2,FALSE),0)</f>
        <v>0</v>
      </c>
      <c r="EQ103" s="11">
        <f>IF(EQ$2=$A103,0,IF(HLOOKUP(EQ$2,Recipes!$H:$GI,'Production Calculator'!$A103+2,FALSE)=0,0,HLOOKUP(EQ$2,Recipes!$H:$GI,'Production Calculator'!$A103+2,FALSE)*$AK103))+IF($AO103=EQ$3,$AM103/VLOOKUP($AO103,Data!$A$50:$B$56,2,FALSE),0)</f>
        <v>0</v>
      </c>
      <c r="ER103" s="11">
        <f>IF(ER$2=$A103,0,IF(HLOOKUP(ER$2,Recipes!$H:$GI,'Production Calculator'!$A103+2,FALSE)=0,0,HLOOKUP(ER$2,Recipes!$H:$GI,'Production Calculator'!$A103+2,FALSE)*$AK103))+IF($AO103=ER$3,$AM103/VLOOKUP($AO103,Data!$A$50:$B$56,2,FALSE),0)</f>
        <v>0</v>
      </c>
      <c r="ES103" s="11">
        <f>IF(ES$2=$A103,0,IF(HLOOKUP(ES$2,Recipes!$H:$GI,'Production Calculator'!$A103+2,FALSE)=0,0,HLOOKUP(ES$2,Recipes!$H:$GI,'Production Calculator'!$A103+2,FALSE)*$AK103))+IF($AO103=ES$3,$AM103/VLOOKUP($AO103,Data!$A$50:$B$56,2,FALSE),0)</f>
        <v>0</v>
      </c>
      <c r="ET103" s="11">
        <f>IF(ET$2=$A103,0,IF(HLOOKUP(ET$2,Recipes!$H:$GI,'Production Calculator'!$A103+2,FALSE)=0,0,HLOOKUP(ET$2,Recipes!$H:$GI,'Production Calculator'!$A103+2,FALSE)*$AK103))+IF($AO103=ET$3,$AM103/VLOOKUP($AO103,Data!$A$50:$B$56,2,FALSE),0)</f>
        <v>0</v>
      </c>
      <c r="EU103" s="11">
        <f>IF(EU$2=$A103,0,IF(HLOOKUP(EU$2,Recipes!$H:$GI,'Production Calculator'!$A103+2,FALSE)=0,0,HLOOKUP(EU$2,Recipes!$H:$GI,'Production Calculator'!$A103+2,FALSE)*$AK103))+IF($AO103=EU$3,$AM103/VLOOKUP($AO103,Data!$A$50:$B$56,2,FALSE),0)</f>
        <v>0</v>
      </c>
      <c r="EV103" s="11">
        <f>IF(EV$2=$A103,0,IF(HLOOKUP(EV$2,Recipes!$H:$GI,'Production Calculator'!$A103+2,FALSE)=0,0,HLOOKUP(EV$2,Recipes!$H:$GI,'Production Calculator'!$A103+2,FALSE)*$AK103))+IF($AO103=EV$3,$AM103/VLOOKUP($AO103,Data!$A$50:$B$56,2,FALSE),0)</f>
        <v>0</v>
      </c>
      <c r="EW103" s="11">
        <f>IF(EW$2=$A103,0,IF(HLOOKUP(EW$2,Recipes!$H:$GI,'Production Calculator'!$A103+2,FALSE)=0,0,HLOOKUP(EW$2,Recipes!$H:$GI,'Production Calculator'!$A103+2,FALSE)*$AK103))+IF($AO103=EW$3,$AM103/VLOOKUP($AO103,Data!$A$50:$B$56,2,FALSE),0)</f>
        <v>0</v>
      </c>
      <c r="EX103" s="11">
        <f>IF(EX$2=$A103,0,IF(HLOOKUP(EX$2,Recipes!$H:$GI,'Production Calculator'!$A103+2,FALSE)=0,0,HLOOKUP(EX$2,Recipes!$H:$GI,'Production Calculator'!$A103+2,FALSE)*$AK103))+IF($AO103=EX$3,$AM103/VLOOKUP($AO103,Data!$A$50:$B$56,2,FALSE),0)</f>
        <v>0</v>
      </c>
      <c r="EY103" s="11">
        <f>IF(EY$2=$A103,0,IF(HLOOKUP(EY$2,Recipes!$H:$GI,'Production Calculator'!$A103+2,FALSE)=0,0,HLOOKUP(EY$2,Recipes!$H:$GI,'Production Calculator'!$A103+2,FALSE)*$AK103))+IF($AO103=EY$3,$AM103/VLOOKUP($AO103,Data!$A$50:$B$56,2,FALSE),0)</f>
        <v>0</v>
      </c>
      <c r="EZ103" s="11">
        <f>IF(EZ$2=$A103,0,IF(HLOOKUP(EZ$2,Recipes!$H:$GI,'Production Calculator'!$A103+2,FALSE)=0,0,HLOOKUP(EZ$2,Recipes!$H:$GI,'Production Calculator'!$A103+2,FALSE)*$AK103))+IF($AO103=EZ$3,$AM103/VLOOKUP($AO103,Data!$A$50:$B$56,2,FALSE),0)</f>
        <v>0</v>
      </c>
      <c r="FA103" s="11">
        <f>IF(FA$2=$A103,0,IF(HLOOKUP(FA$2,Recipes!$H:$GI,'Production Calculator'!$A103+2,FALSE)=0,0,HLOOKUP(FA$2,Recipes!$H:$GI,'Production Calculator'!$A103+2,FALSE)*$AK103))+IF($AO103=FA$3,$AM103/VLOOKUP($AO103,Data!$A$50:$B$56,2,FALSE),0)</f>
        <v>0</v>
      </c>
      <c r="FB103" s="11">
        <f>IF(FB$2=$A103,0,IF(HLOOKUP(FB$2,Recipes!$H:$GI,'Production Calculator'!$A103+2,FALSE)=0,0,HLOOKUP(FB$2,Recipes!$H:$GI,'Production Calculator'!$A103+2,FALSE)*$AK103))+IF($AO103=FB$3,$AM103/VLOOKUP($AO103,Data!$A$50:$B$56,2,FALSE),0)</f>
        <v>0</v>
      </c>
      <c r="FC103" s="11">
        <f>IF(FC$2=$A103,0,IF(HLOOKUP(FC$2,Recipes!$H:$GI,'Production Calculator'!$A103+2,FALSE)=0,0,HLOOKUP(FC$2,Recipes!$H:$GI,'Production Calculator'!$A103+2,FALSE)*$AK103))+IF($AO103=FC$3,$AM103/VLOOKUP($AO103,Data!$A$50:$B$56,2,FALSE),0)</f>
        <v>0</v>
      </c>
      <c r="FD103" s="11">
        <f>IF(FD$2=$A103,0,IF(HLOOKUP(FD$2,Recipes!$H:$GI,'Production Calculator'!$A103+2,FALSE)=0,0,HLOOKUP(FD$2,Recipes!$H:$GI,'Production Calculator'!$A103+2,FALSE)*$AK103))+IF($AO103=FD$3,$AM103/VLOOKUP($AO103,Data!$A$50:$B$56,2,FALSE),0)</f>
        <v>0</v>
      </c>
      <c r="FE103" s="11">
        <f>IF(FE$2=$A103,0,IF(HLOOKUP(FE$2,Recipes!$H:$GI,'Production Calculator'!$A103+2,FALSE)=0,0,HLOOKUP(FE$2,Recipes!$H:$GI,'Production Calculator'!$A103+2,FALSE)*$AK103))+IF($AO103=FE$3,$AM103/VLOOKUP($AO103,Data!$A$50:$B$56,2,FALSE),0)</f>
        <v>0</v>
      </c>
      <c r="FF103" s="11">
        <f>IF(FF$2=$A103,0,IF(HLOOKUP(FF$2,Recipes!$H:$GI,'Production Calculator'!$A103+2,FALSE)=0,0,HLOOKUP(FF$2,Recipes!$H:$GI,'Production Calculator'!$A103+2,FALSE)*$AK103))+IF($AO103=FF$3,$AM103/VLOOKUP($AO103,Data!$A$50:$B$56,2,FALSE),0)</f>
        <v>0</v>
      </c>
      <c r="FG103" s="11">
        <f>IF(FG$2=$A103,0,IF(HLOOKUP(FG$2,Recipes!$H:$GI,'Production Calculator'!$A103+2,FALSE)=0,0,HLOOKUP(FG$2,Recipes!$H:$GI,'Production Calculator'!$A103+2,FALSE)*$AK103))+IF($AO103=FG$3,$AM103/VLOOKUP($AO103,Data!$A$50:$B$56,2,FALSE),0)</f>
        <v>0</v>
      </c>
      <c r="FH103" s="11">
        <f>IF(FH$2=$A103,0,IF(HLOOKUP(FH$2,Recipes!$H:$GI,'Production Calculator'!$A103+2,FALSE)=0,0,HLOOKUP(FH$2,Recipes!$H:$GI,'Production Calculator'!$A103+2,FALSE)*$AK103))+IF($AO103=FH$3,$AM103/VLOOKUP($AO103,Data!$A$50:$B$56,2,FALSE),0)</f>
        <v>0</v>
      </c>
      <c r="FI103" s="11">
        <f>IF(FI$2=$A103,0,IF(HLOOKUP(FI$2,Recipes!$H:$GI,'Production Calculator'!$A103+2,FALSE)=0,0,HLOOKUP(FI$2,Recipes!$H:$GI,'Production Calculator'!$A103+2,FALSE)*$AK103))+IF($AO103=FI$3,$AM103/VLOOKUP($AO103,Data!$A$50:$B$56,2,FALSE),0)</f>
        <v>0</v>
      </c>
      <c r="FJ103" s="11">
        <f>IF(FJ$2=$A103,0,IF(HLOOKUP(FJ$2,Recipes!$H:$GI,'Production Calculator'!$A103+2,FALSE)=0,0,HLOOKUP(FJ$2,Recipes!$H:$GI,'Production Calculator'!$A103+2,FALSE)*$AK103))+IF($AO103=FJ$3,$AM103/VLOOKUP($AO103,Data!$A$50:$B$56,2,FALSE),0)</f>
        <v>0</v>
      </c>
      <c r="FK103" s="11">
        <f>IF(FK$2=$A103,0,IF(HLOOKUP(FK$2,Recipes!$H:$GI,'Production Calculator'!$A103+2,FALSE)=0,0,HLOOKUP(FK$2,Recipes!$H:$GI,'Production Calculator'!$A103+2,FALSE)*$AK103))+IF($AO103=FK$3,$AM103/VLOOKUP($AO103,Data!$A$50:$B$56,2,FALSE),0)</f>
        <v>0</v>
      </c>
      <c r="FL103" s="11">
        <f>IF(FL$2=$A103,0,IF(HLOOKUP(FL$2,Recipes!$H:$GI,'Production Calculator'!$A103+2,FALSE)=0,0,HLOOKUP(FL$2,Recipes!$H:$GI,'Production Calculator'!$A103+2,FALSE)*$AK103))+IF($AO103=FL$3,$AM103/VLOOKUP($AO103,Data!$A$50:$B$56,2,FALSE),0)</f>
        <v>0</v>
      </c>
      <c r="FM103" s="11">
        <f>IF(FM$2=$A103,0,IF(HLOOKUP(FM$2,Recipes!$H:$GI,'Production Calculator'!$A103+2,FALSE)=0,0,HLOOKUP(FM$2,Recipes!$H:$GI,'Production Calculator'!$A103+2,FALSE)*$AK103))+IF($AO103=FM$3,$AM103/VLOOKUP($AO103,Data!$A$50:$B$56,2,FALSE),0)</f>
        <v>0</v>
      </c>
      <c r="FN103" s="11">
        <f>IF(FN$2=$A103,0,IF(HLOOKUP(FN$2,Recipes!$H:$GI,'Production Calculator'!$A103+2,FALSE)=0,0,HLOOKUP(FN$2,Recipes!$H:$GI,'Production Calculator'!$A103+2,FALSE)*$AK103))+IF($AO103=FN$3,$AM103/VLOOKUP($AO103,Data!$A$50:$B$56,2,FALSE),0)</f>
        <v>0</v>
      </c>
      <c r="FO103" s="11">
        <f>IF(FO$2=$A103,0,IF(HLOOKUP(FO$2,Recipes!$H:$GI,'Production Calculator'!$A103+2,FALSE)=0,0,HLOOKUP(FO$2,Recipes!$H:$GI,'Production Calculator'!$A103+2,FALSE)*$AK103))+IF($AO103=FO$3,$AM103/VLOOKUP($AO103,Data!$A$50:$B$56,2,FALSE),0)</f>
        <v>0</v>
      </c>
      <c r="FP103" s="11">
        <f>IF(FP$2=$A103,0,IF(HLOOKUP(FP$2,Recipes!$H:$GI,'Production Calculator'!$A103+2,FALSE)=0,0,HLOOKUP(FP$2,Recipes!$H:$GI,'Production Calculator'!$A103+2,FALSE)*$AK103))+IF($AO103=FP$3,$AM103/VLOOKUP($AO103,Data!$A$50:$B$56,2,FALSE),0)</f>
        <v>0</v>
      </c>
      <c r="FQ103" s="11">
        <f>IF(FQ$2=$A103,0,IF(HLOOKUP(FQ$2,Recipes!$H:$GI,'Production Calculator'!$A103+2,FALSE)=0,0,HLOOKUP(FQ$2,Recipes!$H:$GI,'Production Calculator'!$A103+2,FALSE)*$AK103))+IF($AO103=FQ$3,$AM103/VLOOKUP($AO103,Data!$A$50:$B$56,2,FALSE),0)</f>
        <v>0</v>
      </c>
      <c r="FR103" s="11">
        <f>IF(FR$2=$A103,0,IF(HLOOKUP(FR$2,Recipes!$H:$GI,'Production Calculator'!$A103+2,FALSE)=0,0,HLOOKUP(FR$2,Recipes!$H:$GI,'Production Calculator'!$A103+2,FALSE)*$AK103))+IF($AO103=FR$3,$AM103/VLOOKUP($AO103,Data!$A$50:$B$56,2,FALSE),0)</f>
        <v>0</v>
      </c>
      <c r="FS103" s="11">
        <f>IF(FS$2=$A103,0,IF(HLOOKUP(FS$2,Recipes!$H:$GI,'Production Calculator'!$A103+2,FALSE)=0,0,HLOOKUP(FS$2,Recipes!$H:$GI,'Production Calculator'!$A103+2,FALSE)*$AK103))+IF($AO103=FS$3,$AM103/VLOOKUP($AO103,Data!$A$50:$B$56,2,FALSE),0)</f>
        <v>0</v>
      </c>
      <c r="FT103" s="11">
        <f>IF(FT$2=$A103,0,IF(HLOOKUP(FT$2,Recipes!$H:$GI,'Production Calculator'!$A103+2,FALSE)=0,0,HLOOKUP(FT$2,Recipes!$H:$GI,'Production Calculator'!$A103+2,FALSE)*$AK103))+IF($AO103=FT$3,$AM103/VLOOKUP($AO103,Data!$A$50:$B$56,2,FALSE),0)</f>
        <v>0</v>
      </c>
      <c r="FU103" s="11">
        <f>IF(FU$2=$A103,0,IF(HLOOKUP(FU$2,Recipes!$H:$GI,'Production Calculator'!$A103+2,FALSE)=0,0,HLOOKUP(FU$2,Recipes!$H:$GI,'Production Calculator'!$A103+2,FALSE)*$AK103))+IF($AO103=FU$3,$AM103/VLOOKUP($AO103,Data!$A$50:$B$56,2,FALSE),0)</f>
        <v>0</v>
      </c>
      <c r="FV103" s="11">
        <f>IF(FV$2=$A103,0,IF(HLOOKUP(FV$2,Recipes!$H:$GI,'Production Calculator'!$A103+2,FALSE)=0,0,HLOOKUP(FV$2,Recipes!$H:$GI,'Production Calculator'!$A103+2,FALSE)*$AK103))+IF($AO103=FV$3,$AM103/VLOOKUP($AO103,Data!$A$50:$B$56,2,FALSE),0)</f>
        <v>0</v>
      </c>
      <c r="FW103" s="11">
        <f>IF(FW$2=$A103,0,IF(HLOOKUP(FW$2,Recipes!$H:$GI,'Production Calculator'!$A103+2,FALSE)=0,0,HLOOKUP(FW$2,Recipes!$H:$GI,'Production Calculator'!$A103+2,FALSE)*$AK103))+IF($AO103=FW$3,$AM103/VLOOKUP($AO103,Data!$A$50:$B$56,2,FALSE),0)</f>
        <v>0</v>
      </c>
      <c r="FX103" s="11">
        <f>IF(FX$2=$A103,0,IF(HLOOKUP(FX$2,Recipes!$H:$GI,'Production Calculator'!$A103+2,FALSE)=0,0,HLOOKUP(FX$2,Recipes!$H:$GI,'Production Calculator'!$A103+2,FALSE)*$AK103))+IF($AO103=FX$3,$AM103/VLOOKUP($AO103,Data!$A$50:$B$56,2,FALSE),0)</f>
        <v>0</v>
      </c>
      <c r="FY103" s="11">
        <f>IF(FY$2=$A103,0,IF(HLOOKUP(FY$2,Recipes!$H:$GI,'Production Calculator'!$A103+2,FALSE)=0,0,HLOOKUP(FY$2,Recipes!$H:$GI,'Production Calculator'!$A103+2,FALSE)*$AK103))+IF($AO103=FY$3,$AM103/VLOOKUP($AO103,Data!$A$50:$B$56,2,FALSE),0)</f>
        <v>0</v>
      </c>
      <c r="FZ103" s="11">
        <f>IF(FZ$2=$A103,0,IF(HLOOKUP(FZ$2,Recipes!$H:$GI,'Production Calculator'!$A103+2,FALSE)=0,0,HLOOKUP(FZ$2,Recipes!$H:$GI,'Production Calculator'!$A103+2,FALSE)*$AK103))+IF($AO103=FZ$3,$AM103/VLOOKUP($AO103,Data!$A$50:$B$56,2,FALSE),0)</f>
        <v>0</v>
      </c>
      <c r="GA103" s="11">
        <f>IF(GA$2=$A103,0,IF(HLOOKUP(GA$2,Recipes!$H:$GI,'Production Calculator'!$A103+2,FALSE)=0,0,HLOOKUP(GA$2,Recipes!$H:$GI,'Production Calculator'!$A103+2,FALSE)*$AK103))+IF($AO103=GA$3,$AM103/VLOOKUP($AO103,Data!$A$50:$B$56,2,FALSE),0)</f>
        <v>0</v>
      </c>
      <c r="GB103" s="11">
        <f>IF(GB$2=$A103,0,IF(HLOOKUP(GB$2,Recipes!$H:$GI,'Production Calculator'!$A103+2,FALSE)=0,0,HLOOKUP(GB$2,Recipes!$H:$GI,'Production Calculator'!$A103+2,FALSE)*$AK103))+IF($AO103=GB$3,$AM103/VLOOKUP($AO103,Data!$A$50:$B$56,2,FALSE),0)</f>
        <v>0</v>
      </c>
      <c r="GC103" s="11">
        <f>IF(GC$2=$A103,0,IF(HLOOKUP(GC$2,Recipes!$H:$GI,'Production Calculator'!$A103+2,FALSE)=0,0,HLOOKUP(GC$2,Recipes!$H:$GI,'Production Calculator'!$A103+2,FALSE)*$AK103))+IF($AO103=GC$3,$AM103/VLOOKUP($AO103,Data!$A$50:$B$56,2,FALSE),0)</f>
        <v>0</v>
      </c>
      <c r="GD103" s="11">
        <f>IF(GD$2=$A103,0,IF(HLOOKUP(GD$2,Recipes!$H:$GI,'Production Calculator'!$A103+2,FALSE)=0,0,HLOOKUP(GD$2,Recipes!$H:$GI,'Production Calculator'!$A103+2,FALSE)*$AK103))+IF($AO103=GD$3,$AM103/VLOOKUP($AO103,Data!$A$50:$B$56,2,FALSE),0)</f>
        <v>0</v>
      </c>
      <c r="GE103" s="11">
        <f>IF(GE$2=$A103,0,IF(HLOOKUP(GE$2,Recipes!$H:$GI,'Production Calculator'!$A103+2,FALSE)=0,0,HLOOKUP(GE$2,Recipes!$H:$GI,'Production Calculator'!$A103+2,FALSE)*$AK103))+IF($AO103=GE$3,$AM103/VLOOKUP($AO103,Data!$A$50:$B$56,2,FALSE),0)</f>
        <v>0</v>
      </c>
      <c r="GF103" s="11">
        <f>IF(GF$2=$A103,0,IF(HLOOKUP(GF$2,Recipes!$H:$GI,'Production Calculator'!$A103+2,FALSE)=0,0,HLOOKUP(GF$2,Recipes!$H:$GI,'Production Calculator'!$A103+2,FALSE)*$AK103))+IF($AO103=GF$3,$AM103/VLOOKUP($AO103,Data!$A$50:$B$56,2,FALSE),0)</f>
        <v>0</v>
      </c>
      <c r="GG103" s="11">
        <f>IF(GG$2=$A103,0,IF(HLOOKUP(GG$2,Recipes!$H:$GI,'Production Calculator'!$A103+2,FALSE)=0,0,HLOOKUP(GG$2,Recipes!$H:$GI,'Production Calculator'!$A103+2,FALSE)*$AK103))+IF($AO103=GG$3,$AM103/VLOOKUP($AO103,Data!$A$50:$B$56,2,FALSE),0)</f>
        <v>0</v>
      </c>
      <c r="GH103" s="11">
        <f>IF(GH$2=$A103,0,IF(HLOOKUP(GH$2,Recipes!$H:$GI,'Production Calculator'!$A103+2,FALSE)=0,0,HLOOKUP(GH$2,Recipes!$H:$GI,'Production Calculator'!$A103+2,FALSE)*$AK103))+IF($AO103=GH$3,$AM103/VLOOKUP($AO103,Data!$A$50:$B$56,2,FALSE),0)</f>
        <v>0</v>
      </c>
      <c r="GI103" s="11">
        <f>IF(GI$2=$A103,0,IF(HLOOKUP(GI$2,Recipes!$H:$GI,'Production Calculator'!$A103+2,FALSE)=0,0,HLOOKUP(GI$2,Recipes!$H:$GI,'Production Calculator'!$A103+2,FALSE)*$AK103))+IF($AO103=GI$3,$AM103/VLOOKUP($AO103,Data!$A$50:$B$56,2,FALSE),0)</f>
        <v>0</v>
      </c>
      <c r="GJ103" s="11">
        <f>IF(GJ$2=$A103,0,IF(HLOOKUP(GJ$2,Recipes!$H:$GI,'Production Calculator'!$A103+2,FALSE)=0,0,HLOOKUP(GJ$2,Recipes!$H:$GI,'Production Calculator'!$A103+2,FALSE)*$AK103))+IF($AO103=GJ$3,$AM103/VLOOKUP($AO103,Data!$A$50:$B$56,2,FALSE),0)</f>
        <v>0</v>
      </c>
      <c r="GK103" s="11">
        <f>IF(GK$2=$A103,0,IF(HLOOKUP(GK$2,Recipes!$H:$GI,'Production Calculator'!$A103+2,FALSE)=0,0,HLOOKUP(GK$2,Recipes!$H:$GI,'Production Calculator'!$A103+2,FALSE)*$AK103))+IF($AO103=GK$3,$AM103/VLOOKUP($AO103,Data!$A$50:$B$56,2,FALSE),0)</f>
        <v>0</v>
      </c>
      <c r="GL103" s="11">
        <f>IF(GL$2=$A103,0,IF(HLOOKUP(GL$2,Recipes!$H:$GI,'Production Calculator'!$A103+2,FALSE)=0,0,HLOOKUP(GL$2,Recipes!$H:$GI,'Production Calculator'!$A103+2,FALSE)*$AK103))+IF($AO103=GL$3,$AM103/VLOOKUP($AO103,Data!$A$50:$B$56,2,FALSE),0)</f>
        <v>0</v>
      </c>
      <c r="GM103" s="11">
        <f>IF(GM$2=$A103,0,IF(HLOOKUP(GM$2,Recipes!$H:$GI,'Production Calculator'!$A103+2,FALSE)=0,0,HLOOKUP(GM$2,Recipes!$H:$GI,'Production Calculator'!$A103+2,FALSE)*$AK103))+IF($AO103=GM$3,$AM103/VLOOKUP($AO103,Data!$A$50:$B$56,2,FALSE),0)</f>
        <v>0</v>
      </c>
      <c r="GN103" s="11">
        <f>IF(GN$2=$A103,0,IF(HLOOKUP(GN$2,Recipes!$H:$GI,'Production Calculator'!$A103+2,FALSE)=0,0,HLOOKUP(GN$2,Recipes!$H:$GI,'Production Calculator'!$A103+2,FALSE)*$AK103))+IF($AO103=GN$3,$AM103/VLOOKUP($AO103,Data!$A$50:$B$56,2,FALSE),0)</f>
        <v>0</v>
      </c>
      <c r="GO103" s="11">
        <f>IF(GO$2=$A103,0,IF(HLOOKUP(GO$2,Recipes!$H:$GI,'Production Calculator'!$A103+2,FALSE)=0,0,HLOOKUP(GO$2,Recipes!$H:$GI,'Production Calculator'!$A103+2,FALSE)*$AK103))+IF($AO103=GO$3,$AM103/VLOOKUP($AO103,Data!$A$50:$B$56,2,FALSE),0)</f>
        <v>0</v>
      </c>
      <c r="GP103" s="11">
        <f>IF(GP$2=$A103,0,IF(HLOOKUP(GP$2,Recipes!$H:$GI,'Production Calculator'!$A103+2,FALSE)=0,0,HLOOKUP(GP$2,Recipes!$H:$GI,'Production Calculator'!$A103+2,FALSE)*$AK103))+IF($AO103=GP$3,$AM103/VLOOKUP($AO103,Data!$A$50:$B$56,2,FALSE),0)</f>
        <v>0</v>
      </c>
      <c r="GQ103" s="11">
        <f>IF(GQ$2=$A103,0,IF(HLOOKUP(GQ$2,Recipes!$H:$GI,'Production Calculator'!$A103+2,FALSE)=0,0,HLOOKUP(GQ$2,Recipes!$H:$GI,'Production Calculator'!$A103+2,FALSE)*$AK103))+IF($AO103=GQ$3,$AM103/VLOOKUP($AO103,Data!$A$50:$B$56,2,FALSE),0)</f>
        <v>0</v>
      </c>
      <c r="GR103" s="11">
        <f>IF(GR$2=$A103,0,IF(HLOOKUP(GR$2,Recipes!$H:$GI,'Production Calculator'!$A103+2,FALSE)=0,0,HLOOKUP(GR$2,Recipes!$H:$GI,'Production Calculator'!$A103+2,FALSE)*$AK103))+IF($AO103=GR$3,$AM103/VLOOKUP($AO103,Data!$A$50:$B$56,2,FALSE),0)</f>
        <v>0</v>
      </c>
      <c r="GS103" s="11">
        <f>IF(GS$2=$A103,0,IF(HLOOKUP(GS$2,Recipes!$H:$GI,'Production Calculator'!$A103+2,FALSE)=0,0,HLOOKUP(GS$2,Recipes!$H:$GI,'Production Calculator'!$A103+2,FALSE)*$AK103))+IF($AO103=GS$3,$AM103/VLOOKUP($AO103,Data!$A$50:$B$56,2,FALSE),0)</f>
        <v>0</v>
      </c>
      <c r="GT103" s="11">
        <f>IF(GT$2=$A103,0,IF(HLOOKUP(GT$2,Recipes!$H:$GI,'Production Calculator'!$A103+2,FALSE)=0,0,HLOOKUP(GT$2,Recipes!$H:$GI,'Production Calculator'!$A103+2,FALSE)*$AK103))+IF($AO103=GT$3,$AM103/VLOOKUP($AO103,Data!$A$50:$B$56,2,FALSE),0)</f>
        <v>0</v>
      </c>
      <c r="GU103" s="11">
        <f>IF(GU$2=$A103,0,IF(HLOOKUP(GU$2,Recipes!$H:$GI,'Production Calculator'!$A103+2,FALSE)=0,0,HLOOKUP(GU$2,Recipes!$H:$GI,'Production Calculator'!$A103+2,FALSE)*$AK103))+IF($AO103=GU$3,$AM103/VLOOKUP($AO103,Data!$A$50:$B$56,2,FALSE),0)</f>
        <v>0</v>
      </c>
      <c r="GV103" s="11">
        <f>IF(GV$2=$A103,0,IF(HLOOKUP(GV$2,Recipes!$H:$GI,'Production Calculator'!$A103+2,FALSE)=0,0,HLOOKUP(GV$2,Recipes!$H:$GI,'Production Calculator'!$A103+2,FALSE)*$AK103))+IF($AO103=GV$3,$AM103/VLOOKUP($AO103,Data!$A$50:$B$56,2,FALSE),0)</f>
        <v>0</v>
      </c>
      <c r="GW103" s="11">
        <f>IF(GW$2=$A103,0,IF(HLOOKUP(GW$2,Recipes!$H:$GI,'Production Calculator'!$A103+2,FALSE)=0,0,HLOOKUP(GW$2,Recipes!$H:$GI,'Production Calculator'!$A103+2,FALSE)*$AK103))+IF($AO103=GW$3,$AM103/VLOOKUP($AO103,Data!$A$50:$B$56,2,FALSE),0)</f>
        <v>0</v>
      </c>
      <c r="GX103" s="11">
        <f>IF(GX$2=$A103,0,IF(HLOOKUP(GX$2,Recipes!$H:$GI,'Production Calculator'!$A103+2,FALSE)=0,0,HLOOKUP(GX$2,Recipes!$H:$GI,'Production Calculator'!$A103+2,FALSE)*$AK103))+IF($AO103=GX$3,$AM103/VLOOKUP($AO103,Data!$A$50:$B$56,2,FALSE),0)</f>
        <v>0</v>
      </c>
      <c r="GY103" s="11">
        <f>IF(GY$2=$A103,0,IF(HLOOKUP(GY$2,Recipes!$H:$GI,'Production Calculator'!$A103+2,FALSE)=0,0,HLOOKUP(GY$2,Recipes!$H:$GI,'Production Calculator'!$A103+2,FALSE)*$AK103))+IF($AO103=GY$3,$AM103/VLOOKUP($AO103,Data!$A$50:$B$56,2,FALSE),0)</f>
        <v>0</v>
      </c>
      <c r="GZ103" s="11">
        <f>IF(GZ$2=$A103,0,IF(HLOOKUP(GZ$2,Recipes!$H:$GI,'Production Calculator'!$A103+2,FALSE)=0,0,HLOOKUP(GZ$2,Recipes!$H:$GI,'Production Calculator'!$A103+2,FALSE)*$AK103))+IF($AO103=GZ$3,$AM103/VLOOKUP($AO103,Data!$A$50:$B$56,2,FALSE),0)</f>
        <v>0</v>
      </c>
      <c r="HA103" s="11">
        <f>IF(HA$2=$A103,0,IF(HLOOKUP(HA$2,Recipes!$H:$GI,'Production Calculator'!$A103+2,FALSE)=0,0,HLOOKUP(HA$2,Recipes!$H:$GI,'Production Calculator'!$A103+2,FALSE)*$AK103))+IF($AO103=HA$3,$AM103/VLOOKUP($AO103,Data!$A$50:$B$56,2,FALSE),0)</f>
        <v>0</v>
      </c>
      <c r="HB103" s="11">
        <f>IF(HB$2=$A103,0,IF(HLOOKUP(HB$2,Recipes!$H:$GI,'Production Calculator'!$A103+2,FALSE)=0,0,HLOOKUP(HB$2,Recipes!$H:$GI,'Production Calculator'!$A103+2,FALSE)*$AK103))+IF($AO103=HB$3,$AM103/VLOOKUP($AO103,Data!$A$50:$B$56,2,FALSE),0)</f>
        <v>0</v>
      </c>
      <c r="HC103" s="11">
        <f>IF(HC$2=$A103,0,IF(HLOOKUP(HC$2,Recipes!$H:$GI,'Production Calculator'!$A103+2,FALSE)=0,0,HLOOKUP(HC$2,Recipes!$H:$GI,'Production Calculator'!$A103+2,FALSE)*$AK103))+IF($AO103=HC$3,$AM103/VLOOKUP($AO103,Data!$A$50:$B$56,2,FALSE),0)</f>
        <v>0</v>
      </c>
      <c r="HD103" s="11">
        <f>IF(HD$2=$A103,0,IF(HLOOKUP(HD$2,Recipes!$H:$GI,'Production Calculator'!$A103+2,FALSE)=0,0,HLOOKUP(HD$2,Recipes!$H:$GI,'Production Calculator'!$A103+2,FALSE)*$AK103))+IF($AO103=HD$3,$AM103/VLOOKUP($AO103,Data!$A$50:$B$56,2,FALSE),0)</f>
        <v>0</v>
      </c>
      <c r="HE103" s="11">
        <f>IF(HE$2=$A103,0,IF(HLOOKUP(HE$2,Recipes!$H:$GI,'Production Calculator'!$A103+2,FALSE)=0,0,HLOOKUP(HE$2,Recipes!$H:$GI,'Production Calculator'!$A103+2,FALSE)*$AK103))+IF($AO103=HE$3,$AM103/VLOOKUP($AO103,Data!$A$50:$B$56,2,FALSE),0)</f>
        <v>0</v>
      </c>
      <c r="HF103" s="11">
        <f>IF(HF$2=$A103,0,IF(HLOOKUP(HF$2,Recipes!$H:$GI,'Production Calculator'!$A103+2,FALSE)=0,0,HLOOKUP(HF$2,Recipes!$H:$GI,'Production Calculator'!$A103+2,FALSE)*$AK103))+IF($AO103=HF$3,$AM103/VLOOKUP($AO103,Data!$A$50:$B$56,2,FALSE),0)</f>
        <v>0</v>
      </c>
      <c r="HG103" s="11">
        <f>IF(HG$2=$A103,0,IF(HLOOKUP(HG$2,Recipes!$H:$GI,'Production Calculator'!$A103+2,FALSE)=0,0,HLOOKUP(HG$2,Recipes!$H:$GI,'Production Calculator'!$A103+2,FALSE)*$AK103))+IF($AO103=HG$3,$AM103/VLOOKUP($AO103,Data!$A$50:$B$56,2,FALSE),0)</f>
        <v>0</v>
      </c>
      <c r="HH103" s="11">
        <f>IF(HH$2=$A103,0,IF(HLOOKUP(HH$2,Recipes!$H:$GI,'Production Calculator'!$A103+2,FALSE)=0,0,HLOOKUP(HH$2,Recipes!$H:$GI,'Production Calculator'!$A103+2,FALSE)*$AK103))+IF($AO103=HH$3,$AM103/VLOOKUP($AO103,Data!$A$50:$B$56,2,FALSE),0)</f>
        <v>0</v>
      </c>
      <c r="HI103" s="11">
        <f>IF(HI$2=$A103,0,IF(HLOOKUP(HI$2,Recipes!$H:$GI,'Production Calculator'!$A103+2,FALSE)=0,0,HLOOKUP(HI$2,Recipes!$H:$GI,'Production Calculator'!$A103+2,FALSE)*$AK103))+IF($AO103=HI$3,$AM103/VLOOKUP($AO103,Data!$A$50:$B$56,2,FALSE),0)</f>
        <v>0</v>
      </c>
      <c r="HJ103" s="11">
        <f>IF(HJ$2=$A103,0,IF(HLOOKUP(HJ$2,Recipes!$H:$GI,'Production Calculator'!$A103+2,FALSE)=0,0,HLOOKUP(HJ$2,Recipes!$H:$GI,'Production Calculator'!$A103+2,FALSE)*$AK103))+IF($AO103=HJ$3,$AM103/VLOOKUP($AO103,Data!$A$50:$B$56,2,FALSE),0)</f>
        <v>0</v>
      </c>
      <c r="HK103" s="11">
        <f>IF(HK$2=$A103,0,IF(HLOOKUP(HK$2,Recipes!$H:$GI,'Production Calculator'!$A103+2,FALSE)=0,0,HLOOKUP(HK$2,Recipes!$H:$GI,'Production Calculator'!$A103+2,FALSE)*$AK103))+IF($AO103=HK$3,$AM103/VLOOKUP($AO103,Data!$A$50:$B$56,2,FALSE),0)</f>
        <v>0</v>
      </c>
      <c r="HL103" s="11">
        <f>IF(HL$2=$A103,0,IF(HLOOKUP(HL$2,Recipes!$H:$GI,'Production Calculator'!$A103+2,FALSE)=0,0,HLOOKUP(HL$2,Recipes!$H:$GI,'Production Calculator'!$A103+2,FALSE)*$AK103))+IF($AO103=HL$3,$AM103/VLOOKUP($AO103,Data!$A$50:$B$56,2,FALSE),0)</f>
        <v>0</v>
      </c>
      <c r="HM103" s="11">
        <f>IF(HM$2=$A103,0,IF(HLOOKUP(HM$2,Recipes!$H:$GI,'Production Calculator'!$A103+2,FALSE)=0,0,HLOOKUP(HM$2,Recipes!$H:$GI,'Production Calculator'!$A103+2,FALSE)*$AK103))+IF($AO103=HM$3,$AM103/VLOOKUP($AO103,Data!$A$50:$B$56,2,FALSE),0)</f>
        <v>0</v>
      </c>
      <c r="HN103" s="11">
        <f>IF(HN$2=$A103,0,IF(HLOOKUP(HN$2,Recipes!$H:$GI,'Production Calculator'!$A103+2,FALSE)=0,0,HLOOKUP(HN$2,Recipes!$H:$GI,'Production Calculator'!$A103+2,FALSE)*$AK103))+IF($AO103=HN$3,$AM103/VLOOKUP($AO103,Data!$A$50:$B$56,2,FALSE),0)</f>
        <v>0</v>
      </c>
      <c r="HO103" s="11">
        <f>IF(HO$2=$A103,0,IF(HLOOKUP(HO$2,Recipes!$H:$GI,'Production Calculator'!$A103+2,FALSE)=0,0,HLOOKUP(HO$2,Recipes!$H:$GI,'Production Calculator'!$A103+2,FALSE)*$AK103))+IF($AO103=HO$3,$AM103/VLOOKUP($AO103,Data!$A$50:$B$56,2,FALSE),0)</f>
        <v>0</v>
      </c>
      <c r="HP103" s="11">
        <f>IF(HP$2=$A103,0,IF(HLOOKUP(HP$2,Recipes!$H:$GI,'Production Calculator'!$A103+2,FALSE)=0,0,HLOOKUP(HP$2,Recipes!$H:$GI,'Production Calculator'!$A103+2,FALSE)*$AK103))+IF($AO103=HP$3,$AM103/VLOOKUP($AO103,Data!$A$50:$B$56,2,FALSE),0)</f>
        <v>0</v>
      </c>
      <c r="HQ103" s="11">
        <f>IF(HQ$2=$A103,0,IF(HLOOKUP(HQ$2,Recipes!$H:$GI,'Production Calculator'!$A103+2,FALSE)=0,0,HLOOKUP(HQ$2,Recipes!$H:$GI,'Production Calculator'!$A103+2,FALSE)*$AK103))+IF($AO103=HQ$3,$AM103/VLOOKUP($AO103,Data!$A$50:$B$56,2,FALSE),0)</f>
        <v>0</v>
      </c>
      <c r="HR103" s="11">
        <f>IF(HR$2=$A103,0,IF(HLOOKUP(HR$2,Recipes!$H:$GI,'Production Calculator'!$A103+2,FALSE)=0,0,HLOOKUP(HR$2,Recipes!$H:$GI,'Production Calculator'!$A103+2,FALSE)*$AK103))+IF($AO103=HR$3,$AM103/VLOOKUP($AO103,Data!$A$50:$B$56,2,FALSE),0)</f>
        <v>0</v>
      </c>
      <c r="HS103" s="121"/>
    </row>
    <row r="104" spans="1:227" x14ac:dyDescent="0.45">
      <c r="A104">
        <v>81</v>
      </c>
      <c r="B104" s="107" t="str">
        <f>VLOOKUP(A104,Recipes!A:B,2)</f>
        <v>Pipe</v>
      </c>
      <c r="C104" s="128">
        <v>0</v>
      </c>
      <c r="D104" s="108">
        <f t="shared" si="191"/>
        <v>0</v>
      </c>
      <c r="E104" s="127" t="s">
        <v>1</v>
      </c>
      <c r="F104" s="109">
        <f>VLOOKUP(A104,Recipes!$A$3:$G$186,6,FALSE)</f>
        <v>1</v>
      </c>
      <c r="G104" s="109">
        <f>VLOOKUP(A104,Recipes!$A$3:$G$186,7,FALSE)</f>
        <v>0</v>
      </c>
      <c r="H104" s="110">
        <f t="shared" si="167"/>
        <v>0</v>
      </c>
      <c r="I104" s="109">
        <f>VLOOKUP(E104,Data!$A$2:$C$26,3, FALSE)</f>
        <v>4</v>
      </c>
      <c r="J104" s="108">
        <v>0</v>
      </c>
      <c r="K104" s="108">
        <v>0</v>
      </c>
      <c r="L104" s="108">
        <v>0</v>
      </c>
      <c r="M104" s="150">
        <v>0</v>
      </c>
      <c r="N104" s="150">
        <v>0</v>
      </c>
      <c r="O104" s="150">
        <v>0</v>
      </c>
      <c r="P104" s="151">
        <v>0</v>
      </c>
      <c r="Q104" s="151">
        <v>0</v>
      </c>
      <c r="R104" s="151">
        <v>0</v>
      </c>
      <c r="S104">
        <f t="shared" si="182"/>
        <v>0</v>
      </c>
      <c r="T104">
        <f t="shared" si="183"/>
        <v>0</v>
      </c>
      <c r="U104">
        <f t="shared" si="184"/>
        <v>0</v>
      </c>
      <c r="V104">
        <f t="shared" si="185"/>
        <v>0</v>
      </c>
      <c r="W104">
        <f t="shared" si="186"/>
        <v>0</v>
      </c>
      <c r="X104">
        <f t="shared" si="187"/>
        <v>0</v>
      </c>
      <c r="Y104">
        <f t="shared" si="188"/>
        <v>0</v>
      </c>
      <c r="Z104">
        <f t="shared" si="189"/>
        <v>0</v>
      </c>
      <c r="AA104">
        <f t="shared" si="190"/>
        <v>0</v>
      </c>
      <c r="AB104" s="111">
        <f>VLOOKUP($A104,Recipes!$A:$G,4)</f>
        <v>0.5</v>
      </c>
      <c r="AC104" s="111">
        <f>VLOOKUP($A104,Recipes!$A:$G,5)</f>
        <v>1</v>
      </c>
      <c r="AD104" s="111">
        <f t="shared" si="177"/>
        <v>2</v>
      </c>
      <c r="AE104" s="111">
        <f>VLOOKUP(E104,Data!$A$2:$F$26,5,FALSE)</f>
        <v>0</v>
      </c>
      <c r="AF104" s="111">
        <f>VLOOKUP(E104,Data!$A$2:$F$26,4,FALSE)</f>
        <v>210</v>
      </c>
      <c r="AG104" s="111">
        <f>VLOOKUP(E104,Data!$A$2:$B$26,2, FALSE)</f>
        <v>1.25</v>
      </c>
      <c r="AH104" s="111">
        <f>1+VLOOKUP($J$3,Data!$A$40:$D$48,2,FALSE)*$J104+VLOOKUP($K$3,Data!$A$40:$D$48,2,FALSE)*$K104+VLOOKUP($L$3,Data!$A$40:$D$48,2,FALSE)*$L104+VLOOKUP($M$3,Data!$A$40:$D$48,2,FALSE)*$M104+VLOOKUP($N$3,Data!$A$40:$D$48,2,FALSE)*$N104+VLOOKUP($O$3,Data!$A$40:$D$48,2,FALSE)*$O104+VLOOKUP($P$3,Data!$A$40:$D$48,2,FALSE)*$P104+VLOOKUP($Q$3,Data!$A$40:$D$48,2,FALSE)*$Q104+VLOOKUP($R$3,Data!$A$40:$D$48,2,FALSE)*$R104</f>
        <v>1</v>
      </c>
      <c r="AI104" s="111">
        <f>MAX(1+VLOOKUP($J$3,Data!$A$40:$D$48,3,FALSE)*$J104+VLOOKUP($K$3,Data!$A$40:$D$48,3,FALSE)*$K104+VLOOKUP($L$3,Data!$A$40:$D$48,3,FALSE)*$L104+VLOOKUP($M$3,Data!$A$40:$D$48,3,FALSE)*$M104+VLOOKUP($N$3,Data!$A$40:$D$48,3,FALSE)*$N104+VLOOKUP($O$3,Data!$A$40:$D$48,3,FALSE)*$O104+VLOOKUP($P$3,Data!$A$40:$D$48,3,FALSE)*$P104+VLOOKUP($Q$3,Data!$A$40:$D$48,3,FALSE)*$Q104+VLOOKUP($R$3,Data!$A$40:$D$48,3,FALSE)*$R104,0)</f>
        <v>1</v>
      </c>
      <c r="AJ104" s="111">
        <f>MAX(1-(VLOOKUP($J$3,Data!$A$40:$D$48,4,FALSE)*$J104+VLOOKUP($K$3,Data!$A$40:$D$48,4,FALSE)*$K104+VLOOKUP($L$3,Data!$A$40:$D$48,4,FALSE)*$L104+VLOOKUP($M$3,Data!$A$40:$D$48,4,FALSE)*$M104+VLOOKUP($N$3,Data!$A$40:$D$48,4,FALSE)*$N104+VLOOKUP($O$3,Data!$A$40:$D$48,4,FALSE)*$O104+VLOOKUP($P$3,Data!$A$40:$D$48,4,FALSE)*$P104+VLOOKUP($Q$3,Data!$A$40:$D$48,4,FALSE)*$Q104+VLOOKUP($R$3,Data!$A$40:$D$48,4,FALSE)*$R104),0.2)</f>
        <v>1</v>
      </c>
      <c r="AK104" s="112">
        <f t="shared" si="178"/>
        <v>0</v>
      </c>
      <c r="AL104" s="111">
        <f t="shared" si="179"/>
        <v>2.5</v>
      </c>
      <c r="AM104" s="111">
        <f t="shared" si="180"/>
        <v>0</v>
      </c>
      <c r="AN104" s="111">
        <f t="shared" si="181"/>
        <v>0</v>
      </c>
      <c r="AO104" s="131" t="s">
        <v>298</v>
      </c>
      <c r="AP104" s="11"/>
      <c r="AQ104" s="11">
        <f>IF(AQ$2=$A104,0,IF(HLOOKUP(AQ$2,Recipes!$H:$GI,'Production Calculator'!$A104+2,FALSE)=0,0,HLOOKUP(AQ$2,Recipes!$H:$GI,'Production Calculator'!$A104+2,FALSE)*$AK104))+IF($AO104=AQ$3,$AM104/VLOOKUP($AO104,Data!$A$50:$B$56,2,FALSE),0)</f>
        <v>0</v>
      </c>
      <c r="AR104" s="11">
        <f>IF(AR$2=$A104,0,IF(HLOOKUP(AR$2,Recipes!$H:$GI,'Production Calculator'!$A104+2,FALSE)=0,0,HLOOKUP(AR$2,Recipes!$H:$GI,'Production Calculator'!$A104+2,FALSE)*$AK104))+IF($AO104=AR$3,$AM104/VLOOKUP($AO104,Data!$A$50:$B$56,2,FALSE),0)</f>
        <v>0</v>
      </c>
      <c r="AS104" s="11">
        <f>IF(AS$2=$A104,0,IF(HLOOKUP(AS$2,Recipes!$H:$GI,'Production Calculator'!$A104+2,FALSE)=0,0,HLOOKUP(AS$2,Recipes!$H:$GI,'Production Calculator'!$A104+2,FALSE)*$AK104))+IF($AO104=AS$3,$AM104/VLOOKUP($AO104,Data!$A$50:$B$56,2,FALSE),0)</f>
        <v>0</v>
      </c>
      <c r="AT104" s="11">
        <f>IF(AT$2=$A104,0,IF(HLOOKUP(AT$2,Recipes!$H:$GI,'Production Calculator'!$A104+2,FALSE)=0,0,HLOOKUP(AT$2,Recipes!$H:$GI,'Production Calculator'!$A104+2,FALSE)*$AK104))+IF($AO104=AT$3,$AM104/VLOOKUP($AO104,Data!$A$50:$B$56,2,FALSE),0)</f>
        <v>0</v>
      </c>
      <c r="AU104" s="11">
        <f>IF(AU$2=$A104,0,IF(HLOOKUP(AU$2,Recipes!$H:$GI,'Production Calculator'!$A104+2,FALSE)=0,0,HLOOKUP(AU$2,Recipes!$H:$GI,'Production Calculator'!$A104+2,FALSE)*$AK104))+IF($AO104=AU$3,$AM104/VLOOKUP($AO104,Data!$A$50:$B$56,2,FALSE),0)</f>
        <v>0</v>
      </c>
      <c r="AV104" s="11">
        <f>IF(AV$2=$A104,0,IF(HLOOKUP(AV$2,Recipes!$H:$GI,'Production Calculator'!$A104+2,FALSE)=0,0,HLOOKUP(AV$2,Recipes!$H:$GI,'Production Calculator'!$A104+2,FALSE)*$AK104))+IF($AO104=AV$3,$AM104/VLOOKUP($AO104,Data!$A$50:$B$56,2,FALSE),0)</f>
        <v>0</v>
      </c>
      <c r="AW104" s="11">
        <f>IF(AW$2=$A104,0,IF(HLOOKUP(AW$2,Recipes!$H:$GI,'Production Calculator'!$A104+2,FALSE)=0,0,HLOOKUP(AW$2,Recipes!$H:$GI,'Production Calculator'!$A104+2,FALSE)*$AK104))+IF($AO104=AW$3,$AM104/VLOOKUP($AO104,Data!$A$50:$B$56,2,FALSE),0)</f>
        <v>0</v>
      </c>
      <c r="AX104" s="11">
        <f>IF(AX$2=$A104,0,IF(HLOOKUP(AX$2,Recipes!$H:$GI,'Production Calculator'!$A104+2,FALSE)=0,0,HLOOKUP(AX$2,Recipes!$H:$GI,'Production Calculator'!$A104+2,FALSE)*$AK104))+IF($AO104=AX$3,$AM104/VLOOKUP($AO104,Data!$A$50:$B$56,2,FALSE),0)</f>
        <v>0</v>
      </c>
      <c r="AY104" s="11">
        <f>IF(AY$2=$A104,0,IF(HLOOKUP(AY$2,Recipes!$H:$GI,'Production Calculator'!$A104+2,FALSE)=0,0,HLOOKUP(AY$2,Recipes!$H:$GI,'Production Calculator'!$A104+2,FALSE)*$AK104))+IF($AO104=AY$3,$AM104/VLOOKUP($AO104,Data!$A$50:$B$56,2,FALSE),0)</f>
        <v>0</v>
      </c>
      <c r="AZ104" s="11">
        <f>IF(AZ$2=$A104,0,IF(HLOOKUP(AZ$2,Recipes!$H:$GI,'Production Calculator'!$A104+2,FALSE)=0,0,HLOOKUP(AZ$2,Recipes!$H:$GI,'Production Calculator'!$A104+2,FALSE)*$AK104))+IF($AO104=AZ$3,$AM104/VLOOKUP($AO104,Data!$A$50:$B$56,2,FALSE),0)</f>
        <v>0</v>
      </c>
      <c r="BA104" s="11">
        <f>IF(BA$2=$A104,0,IF(HLOOKUP(BA$2,Recipes!$H:$GI,'Production Calculator'!$A104+2,FALSE)=0,0,HLOOKUP(BA$2,Recipes!$H:$GI,'Production Calculator'!$A104+2,FALSE)*$AK104))+IF($AO104=BA$3,$AM104/VLOOKUP($AO104,Data!$A$50:$B$56,2,FALSE),0)</f>
        <v>0</v>
      </c>
      <c r="BB104" s="11">
        <f>IF(BB$2=$A104,0,IF(HLOOKUP(BB$2,Recipes!$H:$GI,'Production Calculator'!$A104+2,FALSE)=0,0,HLOOKUP(BB$2,Recipes!$H:$GI,'Production Calculator'!$A104+2,FALSE)*$AK104))+IF($AO104=BB$3,$AM104/VLOOKUP($AO104,Data!$A$50:$B$56,2,FALSE),0)</f>
        <v>0</v>
      </c>
      <c r="BC104" s="11">
        <f>IF(BC$2=$A104,0,IF(HLOOKUP(BC$2,Recipes!$H:$GI,'Production Calculator'!$A104+2,FALSE)=0,0,HLOOKUP(BC$2,Recipes!$H:$GI,'Production Calculator'!$A104+2,FALSE)*$AK104))+IF($AO104=BC$3,$AM104/VLOOKUP($AO104,Data!$A$50:$B$56,2,FALSE),0)</f>
        <v>0</v>
      </c>
      <c r="BD104" s="11">
        <f>IF(BD$2=$A104,0,IF(HLOOKUP(BD$2,Recipes!$H:$GI,'Production Calculator'!$A104+2,FALSE)=0,0,HLOOKUP(BD$2,Recipes!$H:$GI,'Production Calculator'!$A104+2,FALSE)*$AK104))+IF($AO104=BD$3,$AM104/VLOOKUP($AO104,Data!$A$50:$B$56,2,FALSE),0)</f>
        <v>0</v>
      </c>
      <c r="BE104" s="11">
        <f>IF(BE$2=$A104,0,IF(HLOOKUP(BE$2,Recipes!$H:$GI,'Production Calculator'!$A104+2,FALSE)=0,0,HLOOKUP(BE$2,Recipes!$H:$GI,'Production Calculator'!$A104+2,FALSE)*$AK104))+IF($AO104=BE$3,$AM104/VLOOKUP($AO104,Data!$A$50:$B$56,2,FALSE),0)</f>
        <v>0</v>
      </c>
      <c r="BF104" s="11">
        <f>IF(BF$2=$A104,0,IF(HLOOKUP(BF$2,Recipes!$H:$GI,'Production Calculator'!$A104+2,FALSE)=0,0,HLOOKUP(BF$2,Recipes!$H:$GI,'Production Calculator'!$A104+2,FALSE)*$AK104))+IF($AO104=BF$3,$AM104/VLOOKUP($AO104,Data!$A$50:$B$56,2,FALSE),0)</f>
        <v>0</v>
      </c>
      <c r="BG104" s="11">
        <f>IF(BG$2=$A104,0,IF(HLOOKUP(BG$2,Recipes!$H:$GI,'Production Calculator'!$A104+2,FALSE)=0,0,HLOOKUP(BG$2,Recipes!$H:$GI,'Production Calculator'!$A104+2,FALSE)*$AK104))+IF($AO104=BG$3,$AM104/VLOOKUP($AO104,Data!$A$50:$B$56,2,FALSE),0)</f>
        <v>0</v>
      </c>
      <c r="BH104" s="11">
        <f>IF(BH$2=$A104,0,IF(HLOOKUP(BH$2,Recipes!$H:$GI,'Production Calculator'!$A104+2,FALSE)=0,0,HLOOKUP(BH$2,Recipes!$H:$GI,'Production Calculator'!$A104+2,FALSE)*$AK104))+IF($AO104=BH$3,$AM104/VLOOKUP($AO104,Data!$A$50:$B$56,2,FALSE),0)</f>
        <v>0</v>
      </c>
      <c r="BI104" s="11">
        <f>IF(BI$2=$A104,0,IF(HLOOKUP(BI$2,Recipes!$H:$GI,'Production Calculator'!$A104+2,FALSE)=0,0,HLOOKUP(BI$2,Recipes!$H:$GI,'Production Calculator'!$A104+2,FALSE)*$AK104))+IF($AO104=BI$3,$AM104/VLOOKUP($AO104,Data!$A$50:$B$56,2,FALSE),0)</f>
        <v>0</v>
      </c>
      <c r="BJ104" s="11">
        <f>IF(BJ$2=$A104,0,IF(HLOOKUP(BJ$2,Recipes!$H:$GI,'Production Calculator'!$A104+2,FALSE)=0,0,HLOOKUP(BJ$2,Recipes!$H:$GI,'Production Calculator'!$A104+2,FALSE)*$AK104))+IF($AO104=BJ$3,$AM104/VLOOKUP($AO104,Data!$A$50:$B$56,2,FALSE),0)</f>
        <v>0</v>
      </c>
      <c r="BK104" s="11">
        <f>IF(BK$2=$A104,0,IF(HLOOKUP(BK$2,Recipes!$H:$GI,'Production Calculator'!$A104+2,FALSE)=0,0,HLOOKUP(BK$2,Recipes!$H:$GI,'Production Calculator'!$A104+2,FALSE)*$AK104))+IF($AO104=BK$3,$AM104/VLOOKUP($AO104,Data!$A$50:$B$56,2,FALSE),0)</f>
        <v>0</v>
      </c>
      <c r="BL104" s="11">
        <f>IF(BL$2=$A104,0,IF(HLOOKUP(BL$2,Recipes!$H:$GI,'Production Calculator'!$A104+2,FALSE)=0,0,HLOOKUP(BL$2,Recipes!$H:$GI,'Production Calculator'!$A104+2,FALSE)*$AK104))+IF($AO104=BL$3,$AM104/VLOOKUP($AO104,Data!$A$50:$B$56,2,FALSE),0)</f>
        <v>0</v>
      </c>
      <c r="BM104" s="11">
        <f>IF(BM$2=$A104,0,IF(HLOOKUP(BM$2,Recipes!$H:$GI,'Production Calculator'!$A104+2,FALSE)=0,0,HLOOKUP(BM$2,Recipes!$H:$GI,'Production Calculator'!$A104+2,FALSE)*$AK104))+IF($AO104=BM$3,$AM104/VLOOKUP($AO104,Data!$A$50:$B$56,2,FALSE),0)</f>
        <v>0</v>
      </c>
      <c r="BN104" s="11">
        <f>IF(BN$2=$A104,0,IF(HLOOKUP(BN$2,Recipes!$H:$GI,'Production Calculator'!$A104+2,FALSE)=0,0,HLOOKUP(BN$2,Recipes!$H:$GI,'Production Calculator'!$A104+2,FALSE)*$AK104))+IF($AO104=BN$3,$AM104/VLOOKUP($AO104,Data!$A$50:$B$56,2,FALSE),0)</f>
        <v>0</v>
      </c>
      <c r="BO104" s="11">
        <f>IF(BO$2=$A104,0,IF(HLOOKUP(BO$2,Recipes!$H:$GI,'Production Calculator'!$A104+2,FALSE)=0,0,HLOOKUP(BO$2,Recipes!$H:$GI,'Production Calculator'!$A104+2,FALSE)*$AK104))+IF($AO104=BO$3,$AM104/VLOOKUP($AO104,Data!$A$50:$B$56,2,FALSE),0)</f>
        <v>0</v>
      </c>
      <c r="BP104" s="11">
        <f>IF(BP$2=$A104,0,IF(HLOOKUP(BP$2,Recipes!$H:$GI,'Production Calculator'!$A104+2,FALSE)=0,0,HLOOKUP(BP$2,Recipes!$H:$GI,'Production Calculator'!$A104+2,FALSE)*$AK104))+IF($AO104=BP$3,$AM104/VLOOKUP($AO104,Data!$A$50:$B$56,2,FALSE),0)</f>
        <v>0</v>
      </c>
      <c r="BQ104" s="11">
        <f>IF(BQ$2=$A104,0,IF(HLOOKUP(BQ$2,Recipes!$H:$GI,'Production Calculator'!$A104+2,FALSE)=0,0,HLOOKUP(BQ$2,Recipes!$H:$GI,'Production Calculator'!$A104+2,FALSE)*$AK104))+IF($AO104=BQ$3,$AM104/VLOOKUP($AO104,Data!$A$50:$B$56,2,FALSE),0)</f>
        <v>0</v>
      </c>
      <c r="BR104" s="11">
        <f>IF(BR$2=$A104,0,IF(HLOOKUP(BR$2,Recipes!$H:$GI,'Production Calculator'!$A104+2,FALSE)=0,0,HLOOKUP(BR$2,Recipes!$H:$GI,'Production Calculator'!$A104+2,FALSE)*$AK104))+IF($AO104=BR$3,$AM104/VLOOKUP($AO104,Data!$A$50:$B$56,2,FALSE),0)</f>
        <v>0</v>
      </c>
      <c r="BS104" s="11">
        <f>IF(BS$2=$A104,0,IF(HLOOKUP(BS$2,Recipes!$H:$GI,'Production Calculator'!$A104+2,FALSE)=0,0,HLOOKUP(BS$2,Recipes!$H:$GI,'Production Calculator'!$A104+2,FALSE)*$AK104))+IF($AO104=BS$3,$AM104/VLOOKUP($AO104,Data!$A$50:$B$56,2,FALSE),0)</f>
        <v>0</v>
      </c>
      <c r="BT104" s="11">
        <f>IF(BT$2=$A104,0,IF(HLOOKUP(BT$2,Recipes!$H:$GI,'Production Calculator'!$A104+2,FALSE)=0,0,HLOOKUP(BT$2,Recipes!$H:$GI,'Production Calculator'!$A104+2,FALSE)*$AK104))+IF($AO104=BT$3,$AM104/VLOOKUP($AO104,Data!$A$50:$B$56,2,FALSE),0)</f>
        <v>0</v>
      </c>
      <c r="BU104" s="11">
        <f>IF(BU$2=$A104,0,IF(HLOOKUP(BU$2,Recipes!$H:$GI,'Production Calculator'!$A104+2,FALSE)=0,0,HLOOKUP(BU$2,Recipes!$H:$GI,'Production Calculator'!$A104+2,FALSE)*$AK104))+IF($AO104=BU$3,$AM104/VLOOKUP($AO104,Data!$A$50:$B$56,2,FALSE),0)</f>
        <v>0</v>
      </c>
      <c r="BV104" s="11">
        <f>IF(BV$2=$A104,0,IF(HLOOKUP(BV$2,Recipes!$H:$GI,'Production Calculator'!$A104+2,FALSE)=0,0,HLOOKUP(BV$2,Recipes!$H:$GI,'Production Calculator'!$A104+2,FALSE)*$AK104))+IF($AO104=BV$3,$AM104/VLOOKUP($AO104,Data!$A$50:$B$56,2,FALSE),0)</f>
        <v>0</v>
      </c>
      <c r="BW104" s="11">
        <f>IF(BW$2=$A104,0,IF(HLOOKUP(BW$2,Recipes!$H:$GI,'Production Calculator'!$A104+2,FALSE)=0,0,HLOOKUP(BW$2,Recipes!$H:$GI,'Production Calculator'!$A104+2,FALSE)*$AK104))+IF($AO104=BW$3,$AM104/VLOOKUP($AO104,Data!$A$50:$B$56,2,FALSE),0)</f>
        <v>0</v>
      </c>
      <c r="BX104" s="11">
        <f>IF(BX$2=$A104,0,IF(HLOOKUP(BX$2,Recipes!$H:$GI,'Production Calculator'!$A104+2,FALSE)=0,0,HLOOKUP(BX$2,Recipes!$H:$GI,'Production Calculator'!$A104+2,FALSE)*$AK104))+IF($AO104=BX$3,$AM104/VLOOKUP($AO104,Data!$A$50:$B$56,2,FALSE),0)</f>
        <v>0</v>
      </c>
      <c r="BY104" s="11">
        <f>IF(BY$2=$A104,0,IF(HLOOKUP(BY$2,Recipes!$H:$GI,'Production Calculator'!$A104+2,FALSE)=0,0,HLOOKUP(BY$2,Recipes!$H:$GI,'Production Calculator'!$A104+2,FALSE)*$AK104))+IF($AO104=BY$3,$AM104/VLOOKUP($AO104,Data!$A$50:$B$56,2,FALSE),0)</f>
        <v>0</v>
      </c>
      <c r="BZ104" s="11">
        <f>IF(BZ$2=$A104,0,IF(HLOOKUP(BZ$2,Recipes!$H:$GI,'Production Calculator'!$A104+2,FALSE)=0,0,HLOOKUP(BZ$2,Recipes!$H:$GI,'Production Calculator'!$A104+2,FALSE)*$AK104))+IF($AO104=BZ$3,$AM104/VLOOKUP($AO104,Data!$A$50:$B$56,2,FALSE),0)</f>
        <v>0</v>
      </c>
      <c r="CA104" s="11">
        <f>IF(CA$2=$A104,0,IF(HLOOKUP(CA$2,Recipes!$H:$GI,'Production Calculator'!$A104+2,FALSE)=0,0,HLOOKUP(CA$2,Recipes!$H:$GI,'Production Calculator'!$A104+2,FALSE)*$AK104))+IF($AO104=CA$3,$AM104/VLOOKUP($AO104,Data!$A$50:$B$56,2,FALSE),0)</f>
        <v>0</v>
      </c>
      <c r="CB104" s="11">
        <f>IF(CB$2=$A104,0,IF(HLOOKUP(CB$2,Recipes!$H:$GI,'Production Calculator'!$A104+2,FALSE)=0,0,HLOOKUP(CB$2,Recipes!$H:$GI,'Production Calculator'!$A104+2,FALSE)*$AK104))+IF($AO104=CB$3,$AM104/VLOOKUP($AO104,Data!$A$50:$B$56,2,FALSE),0)</f>
        <v>0</v>
      </c>
      <c r="CC104" s="11">
        <f>IF(CC$2=$A104,0,IF(HLOOKUP(CC$2,Recipes!$H:$GI,'Production Calculator'!$A104+2,FALSE)=0,0,HLOOKUP(CC$2,Recipes!$H:$GI,'Production Calculator'!$A104+2,FALSE)*$AK104))+IF($AO104=CC$3,$AM104/VLOOKUP($AO104,Data!$A$50:$B$56,2,FALSE),0)</f>
        <v>0</v>
      </c>
      <c r="CD104" s="11">
        <f>IF(CD$2=$A104,0,IF(HLOOKUP(CD$2,Recipes!$H:$GI,'Production Calculator'!$A104+2,FALSE)=0,0,HLOOKUP(CD$2,Recipes!$H:$GI,'Production Calculator'!$A104+2,FALSE)*$AK104))+IF($AO104=CD$3,$AM104/VLOOKUP($AO104,Data!$A$50:$B$56,2,FALSE),0)</f>
        <v>0</v>
      </c>
      <c r="CE104" s="11">
        <f>IF(CE$2=$A104,0,IF(HLOOKUP(CE$2,Recipes!$H:$GI,'Production Calculator'!$A104+2,FALSE)=0,0,HLOOKUP(CE$2,Recipes!$H:$GI,'Production Calculator'!$A104+2,FALSE)*$AK104))+IF($AO104=CE$3,$AM104/VLOOKUP($AO104,Data!$A$50:$B$56,2,FALSE),0)</f>
        <v>0</v>
      </c>
      <c r="CF104" s="11">
        <f>IF(CF$2=$A104,0,IF(HLOOKUP(CF$2,Recipes!$H:$GI,'Production Calculator'!$A104+2,FALSE)=0,0,HLOOKUP(CF$2,Recipes!$H:$GI,'Production Calculator'!$A104+2,FALSE)*$AK104))+IF($AO104=CF$3,$AM104/VLOOKUP($AO104,Data!$A$50:$B$56,2,FALSE),0)</f>
        <v>0</v>
      </c>
      <c r="CG104" s="11">
        <f>IF(CG$2=$A104,0,IF(HLOOKUP(CG$2,Recipes!$H:$GI,'Production Calculator'!$A104+2,FALSE)=0,0,HLOOKUP(CG$2,Recipes!$H:$GI,'Production Calculator'!$A104+2,FALSE)*$AK104))+IF($AO104=CG$3,$AM104/VLOOKUP($AO104,Data!$A$50:$B$56,2,FALSE),0)</f>
        <v>0</v>
      </c>
      <c r="CH104" s="11">
        <f>IF(CH$2=$A104,0,IF(HLOOKUP(CH$2,Recipes!$H:$GI,'Production Calculator'!$A104+2,FALSE)=0,0,HLOOKUP(CH$2,Recipes!$H:$GI,'Production Calculator'!$A104+2,FALSE)*$AK104))+IF($AO104=CH$3,$AM104/VLOOKUP($AO104,Data!$A$50:$B$56,2,FALSE),0)</f>
        <v>0</v>
      </c>
      <c r="CI104" s="11">
        <f>IF(CI$2=$A104,0,IF(HLOOKUP(CI$2,Recipes!$H:$GI,'Production Calculator'!$A104+2,FALSE)=0,0,HLOOKUP(CI$2,Recipes!$H:$GI,'Production Calculator'!$A104+2,FALSE)*$AK104))+IF($AO104=CI$3,$AM104/VLOOKUP($AO104,Data!$A$50:$B$56,2,FALSE),0)</f>
        <v>0</v>
      </c>
      <c r="CJ104" s="11">
        <f>IF(CJ$2=$A104,0,IF(HLOOKUP(CJ$2,Recipes!$H:$GI,'Production Calculator'!$A104+2,FALSE)=0,0,HLOOKUP(CJ$2,Recipes!$H:$GI,'Production Calculator'!$A104+2,FALSE)*$AK104))+IF($AO104=CJ$3,$AM104/VLOOKUP($AO104,Data!$A$50:$B$56,2,FALSE),0)</f>
        <v>0</v>
      </c>
      <c r="CK104" s="11">
        <f>IF(CK$2=$A104,0,IF(HLOOKUP(CK$2,Recipes!$H:$GI,'Production Calculator'!$A104+2,FALSE)=0,0,HLOOKUP(CK$2,Recipes!$H:$GI,'Production Calculator'!$A104+2,FALSE)*$AK104))+IF($AO104=CK$3,$AM104/VLOOKUP($AO104,Data!$A$50:$B$56,2,FALSE),0)</f>
        <v>0</v>
      </c>
      <c r="CL104" s="11">
        <f>IF(CL$2=$A104,0,IF(HLOOKUP(CL$2,Recipes!$H:$GI,'Production Calculator'!$A104+2,FALSE)=0,0,HLOOKUP(CL$2,Recipes!$H:$GI,'Production Calculator'!$A104+2,FALSE)*$AK104))+IF($AO104=CL$3,$AM104/VLOOKUP($AO104,Data!$A$50:$B$56,2,FALSE),0)</f>
        <v>0</v>
      </c>
      <c r="CM104" s="11">
        <f>IF(CM$2=$A104,0,IF(HLOOKUP(CM$2,Recipes!$H:$GI,'Production Calculator'!$A104+2,FALSE)=0,0,HLOOKUP(CM$2,Recipes!$H:$GI,'Production Calculator'!$A104+2,FALSE)*$AK104))+IF($AO104=CM$3,$AM104/VLOOKUP($AO104,Data!$A$50:$B$56,2,FALSE),0)</f>
        <v>0</v>
      </c>
      <c r="CN104" s="11">
        <f>IF(CN$2=$A104,0,IF(HLOOKUP(CN$2,Recipes!$H:$GI,'Production Calculator'!$A104+2,FALSE)=0,0,HLOOKUP(CN$2,Recipes!$H:$GI,'Production Calculator'!$A104+2,FALSE)*$AK104))+IF($AO104=CN$3,$AM104/VLOOKUP($AO104,Data!$A$50:$B$56,2,FALSE),0)</f>
        <v>0</v>
      </c>
      <c r="CO104" s="11">
        <f>IF(CO$2=$A104,0,IF(HLOOKUP(CO$2,Recipes!$H:$GI,'Production Calculator'!$A104+2,FALSE)=0,0,HLOOKUP(CO$2,Recipes!$H:$GI,'Production Calculator'!$A104+2,FALSE)*$AK104))+IF($AO104=CO$3,$AM104/VLOOKUP($AO104,Data!$A$50:$B$56,2,FALSE),0)</f>
        <v>0</v>
      </c>
      <c r="CP104" s="11">
        <f>IF(CP$2=$A104,0,IF(HLOOKUP(CP$2,Recipes!$H:$GI,'Production Calculator'!$A104+2,FALSE)=0,0,HLOOKUP(CP$2,Recipes!$H:$GI,'Production Calculator'!$A104+2,FALSE)*$AK104))+IF($AO104=CP$3,$AM104/VLOOKUP($AO104,Data!$A$50:$B$56,2,FALSE),0)</f>
        <v>0</v>
      </c>
      <c r="CQ104" s="11">
        <f>IF(CQ$2=$A104,0,IF(HLOOKUP(CQ$2,Recipes!$H:$GI,'Production Calculator'!$A104+2,FALSE)=0,0,HLOOKUP(CQ$2,Recipes!$H:$GI,'Production Calculator'!$A104+2,FALSE)*$AK104))+IF($AO104=CQ$3,$AM104/VLOOKUP($AO104,Data!$A$50:$B$56,2,FALSE),0)</f>
        <v>0</v>
      </c>
      <c r="CR104" s="11">
        <f>IF(CR$2=$A104,0,IF(HLOOKUP(CR$2,Recipes!$H:$GI,'Production Calculator'!$A104+2,FALSE)=0,0,HLOOKUP(CR$2,Recipes!$H:$GI,'Production Calculator'!$A104+2,FALSE)*$AK104))+IF($AO104=CR$3,$AM104/VLOOKUP($AO104,Data!$A$50:$B$56,2,FALSE),0)</f>
        <v>0</v>
      </c>
      <c r="CS104" s="11">
        <f>IF(CS$2=$A104,0,IF(HLOOKUP(CS$2,Recipes!$H:$GI,'Production Calculator'!$A104+2,FALSE)=0,0,HLOOKUP(CS$2,Recipes!$H:$GI,'Production Calculator'!$A104+2,FALSE)*$AK104))+IF($AO104=CS$3,$AM104/VLOOKUP($AO104,Data!$A$50:$B$56,2,FALSE),0)</f>
        <v>0</v>
      </c>
      <c r="CT104" s="11">
        <f>IF(CT$2=$A104,0,IF(HLOOKUP(CT$2,Recipes!$H:$GI,'Production Calculator'!$A104+2,FALSE)=0,0,HLOOKUP(CT$2,Recipes!$H:$GI,'Production Calculator'!$A104+2,FALSE)*$AK104))+IF($AO104=CT$3,$AM104/VLOOKUP($AO104,Data!$A$50:$B$56,2,FALSE),0)</f>
        <v>0</v>
      </c>
      <c r="CU104" s="11">
        <f>IF(CU$2=$A104,0,IF(HLOOKUP(CU$2,Recipes!$H:$GI,'Production Calculator'!$A104+2,FALSE)=0,0,HLOOKUP(CU$2,Recipes!$H:$GI,'Production Calculator'!$A104+2,FALSE)*$AK104))+IF($AO104=CU$3,$AM104/VLOOKUP($AO104,Data!$A$50:$B$56,2,FALSE),0)</f>
        <v>0</v>
      </c>
      <c r="CV104" s="11">
        <f>IF(CV$2=$A104,0,IF(HLOOKUP(CV$2,Recipes!$H:$GI,'Production Calculator'!$A104+2,FALSE)=0,0,HLOOKUP(CV$2,Recipes!$H:$GI,'Production Calculator'!$A104+2,FALSE)*$AK104))+IF($AO104=CV$3,$AM104/VLOOKUP($AO104,Data!$A$50:$B$56,2,FALSE),0)</f>
        <v>0</v>
      </c>
      <c r="CW104" s="11">
        <f>IF(CW$2=$A104,0,IF(HLOOKUP(CW$2,Recipes!$H:$GI,'Production Calculator'!$A104+2,FALSE)=0,0,HLOOKUP(CW$2,Recipes!$H:$GI,'Production Calculator'!$A104+2,FALSE)*$AK104))+IF($AO104=CW$3,$AM104/VLOOKUP($AO104,Data!$A$50:$B$56,2,FALSE),0)</f>
        <v>0</v>
      </c>
      <c r="CX104" s="11">
        <f>IF(CX$2=$A104,0,IF(HLOOKUP(CX$2,Recipes!$H:$GI,'Production Calculator'!$A104+2,FALSE)=0,0,HLOOKUP(CX$2,Recipes!$H:$GI,'Production Calculator'!$A104+2,FALSE)*$AK104))+IF($AO104=CX$3,$AM104/VLOOKUP($AO104,Data!$A$50:$B$56,2,FALSE),0)</f>
        <v>0</v>
      </c>
      <c r="CY104" s="11">
        <f>IF(CY$2=$A104,0,IF(HLOOKUP(CY$2,Recipes!$H:$GI,'Production Calculator'!$A104+2,FALSE)=0,0,HLOOKUP(CY$2,Recipes!$H:$GI,'Production Calculator'!$A104+2,FALSE)*$AK104))+IF($AO104=CY$3,$AM104/VLOOKUP($AO104,Data!$A$50:$B$56,2,FALSE),0)</f>
        <v>0</v>
      </c>
      <c r="CZ104" s="11">
        <f>IF(CZ$2=$A104,0,IF(HLOOKUP(CZ$2,Recipes!$H:$GI,'Production Calculator'!$A104+2,FALSE)=0,0,HLOOKUP(CZ$2,Recipes!$H:$GI,'Production Calculator'!$A104+2,FALSE)*$AK104))+IF($AO104=CZ$3,$AM104/VLOOKUP($AO104,Data!$A$50:$B$56,2,FALSE),0)</f>
        <v>0</v>
      </c>
      <c r="DA104" s="11">
        <f>IF(DA$2=$A104,0,IF(HLOOKUP(DA$2,Recipes!$H:$GI,'Production Calculator'!$A104+2,FALSE)=0,0,HLOOKUP(DA$2,Recipes!$H:$GI,'Production Calculator'!$A104+2,FALSE)*$AK104))+IF($AO104=DA$3,$AM104/VLOOKUP($AO104,Data!$A$50:$B$56,2,FALSE),0)</f>
        <v>0</v>
      </c>
      <c r="DB104" s="11">
        <f>IF(DB$2=$A104,0,IF(HLOOKUP(DB$2,Recipes!$H:$GI,'Production Calculator'!$A104+2,FALSE)=0,0,HLOOKUP(DB$2,Recipes!$H:$GI,'Production Calculator'!$A104+2,FALSE)*$AK104))+IF($AO104=DB$3,$AM104/VLOOKUP($AO104,Data!$A$50:$B$56,2,FALSE),0)</f>
        <v>0</v>
      </c>
      <c r="DC104" s="11">
        <f>IF(DC$2=$A104,0,IF(HLOOKUP(DC$2,Recipes!$H:$GI,'Production Calculator'!$A104+2,FALSE)=0,0,HLOOKUP(DC$2,Recipes!$H:$GI,'Production Calculator'!$A104+2,FALSE)*$AK104))+IF($AO104=DC$3,$AM104/VLOOKUP($AO104,Data!$A$50:$B$56,2,FALSE),0)</f>
        <v>0</v>
      </c>
      <c r="DD104" s="11">
        <f>IF(DD$2=$A104,0,IF(HLOOKUP(DD$2,Recipes!$H:$GI,'Production Calculator'!$A104+2,FALSE)=0,0,HLOOKUP(DD$2,Recipes!$H:$GI,'Production Calculator'!$A104+2,FALSE)*$AK104))+IF($AO104=DD$3,$AM104/VLOOKUP($AO104,Data!$A$50:$B$56,2,FALSE),0)</f>
        <v>0</v>
      </c>
      <c r="DE104" s="11">
        <f>IF(DE$2=$A104,0,IF(HLOOKUP(DE$2,Recipes!$H:$GI,'Production Calculator'!$A104+2,FALSE)=0,0,HLOOKUP(DE$2,Recipes!$H:$GI,'Production Calculator'!$A104+2,FALSE)*$AK104))+IF($AO104=DE$3,$AM104/VLOOKUP($AO104,Data!$A$50:$B$56,2,FALSE),0)</f>
        <v>0</v>
      </c>
      <c r="DF104" s="11">
        <f>IF(DF$2=$A104,0,IF(HLOOKUP(DF$2,Recipes!$H:$GI,'Production Calculator'!$A104+2,FALSE)=0,0,HLOOKUP(DF$2,Recipes!$H:$GI,'Production Calculator'!$A104+2,FALSE)*$AK104))+IF($AO104=DF$3,$AM104/VLOOKUP($AO104,Data!$A$50:$B$56,2,FALSE),0)</f>
        <v>0</v>
      </c>
      <c r="DG104" s="11">
        <f>IF(DG$2=$A104,0,IF(HLOOKUP(DG$2,Recipes!$H:$GI,'Production Calculator'!$A104+2,FALSE)=0,0,HLOOKUP(DG$2,Recipes!$H:$GI,'Production Calculator'!$A104+2,FALSE)*$AK104))+IF($AO104=DG$3,$AM104/VLOOKUP($AO104,Data!$A$50:$B$56,2,FALSE),0)</f>
        <v>0</v>
      </c>
      <c r="DH104" s="11">
        <f>IF(DH$2=$A104,0,IF(HLOOKUP(DH$2,Recipes!$H:$GI,'Production Calculator'!$A104+2,FALSE)=0,0,HLOOKUP(DH$2,Recipes!$H:$GI,'Production Calculator'!$A104+2,FALSE)*$AK104))+IF($AO104=DH$3,$AM104/VLOOKUP($AO104,Data!$A$50:$B$56,2,FALSE),0)</f>
        <v>0</v>
      </c>
      <c r="DI104" s="11">
        <f>IF(DI$2=$A104,0,IF(HLOOKUP(DI$2,Recipes!$H:$GI,'Production Calculator'!$A104+2,FALSE)=0,0,HLOOKUP(DI$2,Recipes!$H:$GI,'Production Calculator'!$A104+2,FALSE)*$AK104))+IF($AO104=DI$3,$AM104/VLOOKUP($AO104,Data!$A$50:$B$56,2,FALSE),0)</f>
        <v>0</v>
      </c>
      <c r="DJ104" s="11">
        <f>IF(DJ$2=$A104,0,IF(HLOOKUP(DJ$2,Recipes!$H:$GI,'Production Calculator'!$A104+2,FALSE)=0,0,HLOOKUP(DJ$2,Recipes!$H:$GI,'Production Calculator'!$A104+2,FALSE)*$AK104))+IF($AO104=DJ$3,$AM104/VLOOKUP($AO104,Data!$A$50:$B$56,2,FALSE),0)</f>
        <v>0</v>
      </c>
      <c r="DK104" s="11">
        <f>IF(DK$2=$A104,0,IF(HLOOKUP(DK$2,Recipes!$H:$GI,'Production Calculator'!$A104+2,FALSE)=0,0,HLOOKUP(DK$2,Recipes!$H:$GI,'Production Calculator'!$A104+2,FALSE)*$AK104))+IF($AO104=DK$3,$AM104/VLOOKUP($AO104,Data!$A$50:$B$56,2,FALSE),0)</f>
        <v>0</v>
      </c>
      <c r="DL104" s="11">
        <f>IF(DL$2=$A104,0,IF(HLOOKUP(DL$2,Recipes!$H:$GI,'Production Calculator'!$A104+2,FALSE)=0,0,HLOOKUP(DL$2,Recipes!$H:$GI,'Production Calculator'!$A104+2,FALSE)*$AK104))+IF($AO104=DL$3,$AM104/VLOOKUP($AO104,Data!$A$50:$B$56,2,FALSE),0)</f>
        <v>0</v>
      </c>
      <c r="DM104" s="11">
        <f>IF(DM$2=$A104,0,IF(HLOOKUP(DM$2,Recipes!$H:$GI,'Production Calculator'!$A104+2,FALSE)=0,0,HLOOKUP(DM$2,Recipes!$H:$GI,'Production Calculator'!$A104+2,FALSE)*$AK104))+IF($AO104=DM$3,$AM104/VLOOKUP($AO104,Data!$A$50:$B$56,2,FALSE),0)</f>
        <v>0</v>
      </c>
      <c r="DN104" s="11">
        <f>IF(DN$2=$A104,0,IF(HLOOKUP(DN$2,Recipes!$H:$GI,'Production Calculator'!$A104+2,FALSE)=0,0,HLOOKUP(DN$2,Recipes!$H:$GI,'Production Calculator'!$A104+2,FALSE)*$AK104))+IF($AO104=DN$3,$AM104/VLOOKUP($AO104,Data!$A$50:$B$56,2,FALSE),0)</f>
        <v>0</v>
      </c>
      <c r="DO104" s="11">
        <f>IF(DO$2=$A104,0,IF(HLOOKUP(DO$2,Recipes!$H:$GI,'Production Calculator'!$A104+2,FALSE)=0,0,HLOOKUP(DO$2,Recipes!$H:$GI,'Production Calculator'!$A104+2,FALSE)*$AK104))+IF($AO104=DO$3,$AM104/VLOOKUP($AO104,Data!$A$50:$B$56,2,FALSE),0)</f>
        <v>0</v>
      </c>
      <c r="DP104" s="11">
        <f>IF(DP$2=$A104,0,IF(HLOOKUP(DP$2,Recipes!$H:$GI,'Production Calculator'!$A104+2,FALSE)=0,0,HLOOKUP(DP$2,Recipes!$H:$GI,'Production Calculator'!$A104+2,FALSE)*$AK104))+IF($AO104=DP$3,$AM104/VLOOKUP($AO104,Data!$A$50:$B$56,2,FALSE),0)</f>
        <v>0</v>
      </c>
      <c r="DQ104" s="11">
        <f>IF(DQ$2=$A104,0,IF(HLOOKUP(DQ$2,Recipes!$H:$GI,'Production Calculator'!$A104+2,FALSE)=0,0,HLOOKUP(DQ$2,Recipes!$H:$GI,'Production Calculator'!$A104+2,FALSE)*$AK104))+IF($AO104=DQ$3,$AM104/VLOOKUP($AO104,Data!$A$50:$B$56,2,FALSE),0)</f>
        <v>0</v>
      </c>
      <c r="DR104" s="11">
        <f>IF(DR$2=$A104,0,IF(HLOOKUP(DR$2,Recipes!$H:$GI,'Production Calculator'!$A104+2,FALSE)=0,0,HLOOKUP(DR$2,Recipes!$H:$GI,'Production Calculator'!$A104+2,FALSE)*$AK104))+IF($AO104=DR$3,$AM104/VLOOKUP($AO104,Data!$A$50:$B$56,2,FALSE),0)</f>
        <v>0</v>
      </c>
      <c r="DS104" s="11">
        <f>IF(DS$2=$A104,0,IF(HLOOKUP(DS$2,Recipes!$H:$GI,'Production Calculator'!$A104+2,FALSE)=0,0,HLOOKUP(DS$2,Recipes!$H:$GI,'Production Calculator'!$A104+2,FALSE)*$AK104))+IF($AO104=DS$3,$AM104/VLOOKUP($AO104,Data!$A$50:$B$56,2,FALSE),0)</f>
        <v>0</v>
      </c>
      <c r="DT104" s="11">
        <f>IF(DT$2=$A104,0,IF(HLOOKUP(DT$2,Recipes!$H:$GI,'Production Calculator'!$A104+2,FALSE)=0,0,HLOOKUP(DT$2,Recipes!$H:$GI,'Production Calculator'!$A104+2,FALSE)*$AK104))+IF($AO104=DT$3,$AM104/VLOOKUP($AO104,Data!$A$50:$B$56,2,FALSE),0)</f>
        <v>0</v>
      </c>
      <c r="DU104" s="11">
        <f>IF(DU$2=$A104,0,IF(HLOOKUP(DU$2,Recipes!$H:$GI,'Production Calculator'!$A104+2,FALSE)=0,0,HLOOKUP(DU$2,Recipes!$H:$GI,'Production Calculator'!$A104+2,FALSE)*$AK104))+IF($AO104=DU$3,$AM104/VLOOKUP($AO104,Data!$A$50:$B$56,2,FALSE),0)</f>
        <v>0</v>
      </c>
      <c r="DV104" s="11">
        <f>IF(DV$2=$A104,0,IF(HLOOKUP(DV$2,Recipes!$H:$GI,'Production Calculator'!$A104+2,FALSE)=0,0,HLOOKUP(DV$2,Recipes!$H:$GI,'Production Calculator'!$A104+2,FALSE)*$AK104))+IF($AO104=DV$3,$AM104/VLOOKUP($AO104,Data!$A$50:$B$56,2,FALSE),0)</f>
        <v>0</v>
      </c>
      <c r="DW104" s="11">
        <f>IF(DW$2=$A104,0,IF(HLOOKUP(DW$2,Recipes!$H:$GI,'Production Calculator'!$A104+2,FALSE)=0,0,HLOOKUP(DW$2,Recipes!$H:$GI,'Production Calculator'!$A104+2,FALSE)*$AK104))+IF($AO104=DW$3,$AM104/VLOOKUP($AO104,Data!$A$50:$B$56,2,FALSE),0)</f>
        <v>0</v>
      </c>
      <c r="DX104" s="11">
        <f>IF(DX$2=$A104,0,IF(HLOOKUP(DX$2,Recipes!$H:$GI,'Production Calculator'!$A104+2,FALSE)=0,0,HLOOKUP(DX$2,Recipes!$H:$GI,'Production Calculator'!$A104+2,FALSE)*$AK104))+IF($AO104=DX$3,$AM104/VLOOKUP($AO104,Data!$A$50:$B$56,2,FALSE),0)</f>
        <v>0</v>
      </c>
      <c r="DY104" s="11">
        <f>IF(DY$2=$A104,0,IF(HLOOKUP(DY$2,Recipes!$H:$GI,'Production Calculator'!$A104+2,FALSE)=0,0,HLOOKUP(DY$2,Recipes!$H:$GI,'Production Calculator'!$A104+2,FALSE)*$AK104))+IF($AO104=DY$3,$AM104/VLOOKUP($AO104,Data!$A$50:$B$56,2,FALSE),0)</f>
        <v>0</v>
      </c>
      <c r="DZ104" s="11">
        <f>IF(DZ$2=$A104,0,IF(HLOOKUP(DZ$2,Recipes!$H:$GI,'Production Calculator'!$A104+2,FALSE)=0,0,HLOOKUP(DZ$2,Recipes!$H:$GI,'Production Calculator'!$A104+2,FALSE)*$AK104))+IF($AO104=DZ$3,$AM104/VLOOKUP($AO104,Data!$A$50:$B$56,2,FALSE),0)</f>
        <v>0</v>
      </c>
      <c r="EA104" s="11">
        <f>IF(EA$2=$A104,0,IF(HLOOKUP(EA$2,Recipes!$H:$GI,'Production Calculator'!$A104+2,FALSE)=0,0,HLOOKUP(EA$2,Recipes!$H:$GI,'Production Calculator'!$A104+2,FALSE)*$AK104))+IF($AO104=EA$3,$AM104/VLOOKUP($AO104,Data!$A$50:$B$56,2,FALSE),0)</f>
        <v>0</v>
      </c>
      <c r="EB104" s="11">
        <f>IF(EB$2=$A104,0,IF(HLOOKUP(EB$2,Recipes!$H:$GI,'Production Calculator'!$A104+2,FALSE)=0,0,HLOOKUP(EB$2,Recipes!$H:$GI,'Production Calculator'!$A104+2,FALSE)*$AK104))+IF($AO104=EB$3,$AM104/VLOOKUP($AO104,Data!$A$50:$B$56,2,FALSE),0)</f>
        <v>0</v>
      </c>
      <c r="EC104" s="11">
        <f>IF(EC$2=$A104,0,IF(HLOOKUP(EC$2,Recipes!$H:$GI,'Production Calculator'!$A104+2,FALSE)=0,0,HLOOKUP(EC$2,Recipes!$H:$GI,'Production Calculator'!$A104+2,FALSE)*$AK104))+IF($AO104=EC$3,$AM104/VLOOKUP($AO104,Data!$A$50:$B$56,2,FALSE),0)</f>
        <v>0</v>
      </c>
      <c r="ED104" s="11">
        <f>IF(ED$2=$A104,0,IF(HLOOKUP(ED$2,Recipes!$H:$GI,'Production Calculator'!$A104+2,FALSE)=0,0,HLOOKUP(ED$2,Recipes!$H:$GI,'Production Calculator'!$A104+2,FALSE)*$AK104))+IF($AO104=ED$3,$AM104/VLOOKUP($AO104,Data!$A$50:$B$56,2,FALSE),0)</f>
        <v>0</v>
      </c>
      <c r="EE104" s="11">
        <f>IF(EE$2=$A104,0,IF(HLOOKUP(EE$2,Recipes!$H:$GI,'Production Calculator'!$A104+2,FALSE)=0,0,HLOOKUP(EE$2,Recipes!$H:$GI,'Production Calculator'!$A104+2,FALSE)*$AK104))+IF($AO104=EE$3,$AM104/VLOOKUP($AO104,Data!$A$50:$B$56,2,FALSE),0)</f>
        <v>0</v>
      </c>
      <c r="EF104" s="11">
        <f>IF(EF$2=$A104,0,IF(HLOOKUP(EF$2,Recipes!$H:$GI,'Production Calculator'!$A104+2,FALSE)=0,0,HLOOKUP(EF$2,Recipes!$H:$GI,'Production Calculator'!$A104+2,FALSE)*$AK104))+IF($AO104=EF$3,$AM104/VLOOKUP($AO104,Data!$A$50:$B$56,2,FALSE),0)</f>
        <v>0</v>
      </c>
      <c r="EG104" s="11">
        <f>IF(EG$2=$A104,0,IF(HLOOKUP(EG$2,Recipes!$H:$GI,'Production Calculator'!$A104+2,FALSE)=0,0,HLOOKUP(EG$2,Recipes!$H:$GI,'Production Calculator'!$A104+2,FALSE)*$AK104))+IF($AO104=EG$3,$AM104/VLOOKUP($AO104,Data!$A$50:$B$56,2,FALSE),0)</f>
        <v>0</v>
      </c>
      <c r="EH104" s="11">
        <f>IF(EH$2=$A104,0,IF(HLOOKUP(EH$2,Recipes!$H:$GI,'Production Calculator'!$A104+2,FALSE)=0,0,HLOOKUP(EH$2,Recipes!$H:$GI,'Production Calculator'!$A104+2,FALSE)*$AK104))+IF($AO104=EH$3,$AM104/VLOOKUP($AO104,Data!$A$50:$B$56,2,FALSE),0)</f>
        <v>0</v>
      </c>
      <c r="EI104" s="11">
        <f>IF(EI$2=$A104,0,IF(HLOOKUP(EI$2,Recipes!$H:$GI,'Production Calculator'!$A104+2,FALSE)=0,0,HLOOKUP(EI$2,Recipes!$H:$GI,'Production Calculator'!$A104+2,FALSE)*$AK104))+IF($AO104=EI$3,$AM104/VLOOKUP($AO104,Data!$A$50:$B$56,2,FALSE),0)</f>
        <v>0</v>
      </c>
      <c r="EJ104" s="11">
        <f>IF(EJ$2=$A104,0,IF(HLOOKUP(EJ$2,Recipes!$H:$GI,'Production Calculator'!$A104+2,FALSE)=0,0,HLOOKUP(EJ$2,Recipes!$H:$GI,'Production Calculator'!$A104+2,FALSE)*$AK104))+IF($AO104=EJ$3,$AM104/VLOOKUP($AO104,Data!$A$50:$B$56,2,FALSE),0)</f>
        <v>0</v>
      </c>
      <c r="EK104" s="11">
        <f>IF(EK$2=$A104,0,IF(HLOOKUP(EK$2,Recipes!$H:$GI,'Production Calculator'!$A104+2,FALSE)=0,0,HLOOKUP(EK$2,Recipes!$H:$GI,'Production Calculator'!$A104+2,FALSE)*$AK104))+IF($AO104=EK$3,$AM104/VLOOKUP($AO104,Data!$A$50:$B$56,2,FALSE),0)</f>
        <v>0</v>
      </c>
      <c r="EL104" s="11">
        <f>IF(EL$2=$A104,0,IF(HLOOKUP(EL$2,Recipes!$H:$GI,'Production Calculator'!$A104+2,FALSE)=0,0,HLOOKUP(EL$2,Recipes!$H:$GI,'Production Calculator'!$A104+2,FALSE)*$AK104))+IF($AO104=EL$3,$AM104/VLOOKUP($AO104,Data!$A$50:$B$56,2,FALSE),0)</f>
        <v>0</v>
      </c>
      <c r="EM104" s="11">
        <f>IF(EM$2=$A104,0,IF(HLOOKUP(EM$2,Recipes!$H:$GI,'Production Calculator'!$A104+2,FALSE)=0,0,HLOOKUP(EM$2,Recipes!$H:$GI,'Production Calculator'!$A104+2,FALSE)*$AK104))+IF($AO104=EM$3,$AM104/VLOOKUP($AO104,Data!$A$50:$B$56,2,FALSE),0)</f>
        <v>0</v>
      </c>
      <c r="EN104" s="11">
        <f>IF(EN$2=$A104,0,IF(HLOOKUP(EN$2,Recipes!$H:$GI,'Production Calculator'!$A104+2,FALSE)=0,0,HLOOKUP(EN$2,Recipes!$H:$GI,'Production Calculator'!$A104+2,FALSE)*$AK104))+IF($AO104=EN$3,$AM104/VLOOKUP($AO104,Data!$A$50:$B$56,2,FALSE),0)</f>
        <v>0</v>
      </c>
      <c r="EO104" s="11">
        <f>IF(EO$2=$A104,0,IF(HLOOKUP(EO$2,Recipes!$H:$GI,'Production Calculator'!$A104+2,FALSE)=0,0,HLOOKUP(EO$2,Recipes!$H:$GI,'Production Calculator'!$A104+2,FALSE)*$AK104))+IF($AO104=EO$3,$AM104/VLOOKUP($AO104,Data!$A$50:$B$56,2,FALSE),0)</f>
        <v>0</v>
      </c>
      <c r="EP104" s="11">
        <f>IF(EP$2=$A104,0,IF(HLOOKUP(EP$2,Recipes!$H:$GI,'Production Calculator'!$A104+2,FALSE)=0,0,HLOOKUP(EP$2,Recipes!$H:$GI,'Production Calculator'!$A104+2,FALSE)*$AK104))+IF($AO104=EP$3,$AM104/VLOOKUP($AO104,Data!$A$50:$B$56,2,FALSE),0)</f>
        <v>0</v>
      </c>
      <c r="EQ104" s="11">
        <f>IF(EQ$2=$A104,0,IF(HLOOKUP(EQ$2,Recipes!$H:$GI,'Production Calculator'!$A104+2,FALSE)=0,0,HLOOKUP(EQ$2,Recipes!$H:$GI,'Production Calculator'!$A104+2,FALSE)*$AK104))+IF($AO104=EQ$3,$AM104/VLOOKUP($AO104,Data!$A$50:$B$56,2,FALSE),0)</f>
        <v>0</v>
      </c>
      <c r="ER104" s="11">
        <f>IF(ER$2=$A104,0,IF(HLOOKUP(ER$2,Recipes!$H:$GI,'Production Calculator'!$A104+2,FALSE)=0,0,HLOOKUP(ER$2,Recipes!$H:$GI,'Production Calculator'!$A104+2,FALSE)*$AK104))+IF($AO104=ER$3,$AM104/VLOOKUP($AO104,Data!$A$50:$B$56,2,FALSE),0)</f>
        <v>0</v>
      </c>
      <c r="ES104" s="11">
        <f>IF(ES$2=$A104,0,IF(HLOOKUP(ES$2,Recipes!$H:$GI,'Production Calculator'!$A104+2,FALSE)=0,0,HLOOKUP(ES$2,Recipes!$H:$GI,'Production Calculator'!$A104+2,FALSE)*$AK104))+IF($AO104=ES$3,$AM104/VLOOKUP($AO104,Data!$A$50:$B$56,2,FALSE),0)</f>
        <v>0</v>
      </c>
      <c r="ET104" s="11">
        <f>IF(ET$2=$A104,0,IF(HLOOKUP(ET$2,Recipes!$H:$GI,'Production Calculator'!$A104+2,FALSE)=0,0,HLOOKUP(ET$2,Recipes!$H:$GI,'Production Calculator'!$A104+2,FALSE)*$AK104))+IF($AO104=ET$3,$AM104/VLOOKUP($AO104,Data!$A$50:$B$56,2,FALSE),0)</f>
        <v>0</v>
      </c>
      <c r="EU104" s="11">
        <f>IF(EU$2=$A104,0,IF(HLOOKUP(EU$2,Recipes!$H:$GI,'Production Calculator'!$A104+2,FALSE)=0,0,HLOOKUP(EU$2,Recipes!$H:$GI,'Production Calculator'!$A104+2,FALSE)*$AK104))+IF($AO104=EU$3,$AM104/VLOOKUP($AO104,Data!$A$50:$B$56,2,FALSE),0)</f>
        <v>0</v>
      </c>
      <c r="EV104" s="11">
        <f>IF(EV$2=$A104,0,IF(HLOOKUP(EV$2,Recipes!$H:$GI,'Production Calculator'!$A104+2,FALSE)=0,0,HLOOKUP(EV$2,Recipes!$H:$GI,'Production Calculator'!$A104+2,FALSE)*$AK104))+IF($AO104=EV$3,$AM104/VLOOKUP($AO104,Data!$A$50:$B$56,2,FALSE),0)</f>
        <v>0</v>
      </c>
      <c r="EW104" s="11">
        <f>IF(EW$2=$A104,0,IF(HLOOKUP(EW$2,Recipes!$H:$GI,'Production Calculator'!$A104+2,FALSE)=0,0,HLOOKUP(EW$2,Recipes!$H:$GI,'Production Calculator'!$A104+2,FALSE)*$AK104))+IF($AO104=EW$3,$AM104/VLOOKUP($AO104,Data!$A$50:$B$56,2,FALSE),0)</f>
        <v>0</v>
      </c>
      <c r="EX104" s="11">
        <f>IF(EX$2=$A104,0,IF(HLOOKUP(EX$2,Recipes!$H:$GI,'Production Calculator'!$A104+2,FALSE)=0,0,HLOOKUP(EX$2,Recipes!$H:$GI,'Production Calculator'!$A104+2,FALSE)*$AK104))+IF($AO104=EX$3,$AM104/VLOOKUP($AO104,Data!$A$50:$B$56,2,FALSE),0)</f>
        <v>0</v>
      </c>
      <c r="EY104" s="11">
        <f>IF(EY$2=$A104,0,IF(HLOOKUP(EY$2,Recipes!$H:$GI,'Production Calculator'!$A104+2,FALSE)=0,0,HLOOKUP(EY$2,Recipes!$H:$GI,'Production Calculator'!$A104+2,FALSE)*$AK104))+IF($AO104=EY$3,$AM104/VLOOKUP($AO104,Data!$A$50:$B$56,2,FALSE),0)</f>
        <v>0</v>
      </c>
      <c r="EZ104" s="11">
        <f>IF(EZ$2=$A104,0,IF(HLOOKUP(EZ$2,Recipes!$H:$GI,'Production Calculator'!$A104+2,FALSE)=0,0,HLOOKUP(EZ$2,Recipes!$H:$GI,'Production Calculator'!$A104+2,FALSE)*$AK104))+IF($AO104=EZ$3,$AM104/VLOOKUP($AO104,Data!$A$50:$B$56,2,FALSE),0)</f>
        <v>0</v>
      </c>
      <c r="FA104" s="11">
        <f>IF(FA$2=$A104,0,IF(HLOOKUP(FA$2,Recipes!$H:$GI,'Production Calculator'!$A104+2,FALSE)=0,0,HLOOKUP(FA$2,Recipes!$H:$GI,'Production Calculator'!$A104+2,FALSE)*$AK104))+IF($AO104=FA$3,$AM104/VLOOKUP($AO104,Data!$A$50:$B$56,2,FALSE),0)</f>
        <v>0</v>
      </c>
      <c r="FB104" s="11">
        <f>IF(FB$2=$A104,0,IF(HLOOKUP(FB$2,Recipes!$H:$GI,'Production Calculator'!$A104+2,FALSE)=0,0,HLOOKUP(FB$2,Recipes!$H:$GI,'Production Calculator'!$A104+2,FALSE)*$AK104))+IF($AO104=FB$3,$AM104/VLOOKUP($AO104,Data!$A$50:$B$56,2,FALSE),0)</f>
        <v>0</v>
      </c>
      <c r="FC104" s="11">
        <f>IF(FC$2=$A104,0,IF(HLOOKUP(FC$2,Recipes!$H:$GI,'Production Calculator'!$A104+2,FALSE)=0,0,HLOOKUP(FC$2,Recipes!$H:$GI,'Production Calculator'!$A104+2,FALSE)*$AK104))+IF($AO104=FC$3,$AM104/VLOOKUP($AO104,Data!$A$50:$B$56,2,FALSE),0)</f>
        <v>0</v>
      </c>
      <c r="FD104" s="11">
        <f>IF(FD$2=$A104,0,IF(HLOOKUP(FD$2,Recipes!$H:$GI,'Production Calculator'!$A104+2,FALSE)=0,0,HLOOKUP(FD$2,Recipes!$H:$GI,'Production Calculator'!$A104+2,FALSE)*$AK104))+IF($AO104=FD$3,$AM104/VLOOKUP($AO104,Data!$A$50:$B$56,2,FALSE),0)</f>
        <v>0</v>
      </c>
      <c r="FE104" s="11">
        <f>IF(FE$2=$A104,0,IF(HLOOKUP(FE$2,Recipes!$H:$GI,'Production Calculator'!$A104+2,FALSE)=0,0,HLOOKUP(FE$2,Recipes!$H:$GI,'Production Calculator'!$A104+2,FALSE)*$AK104))+IF($AO104=FE$3,$AM104/VLOOKUP($AO104,Data!$A$50:$B$56,2,FALSE),0)</f>
        <v>0</v>
      </c>
      <c r="FF104" s="11">
        <f>IF(FF$2=$A104,0,IF(HLOOKUP(FF$2,Recipes!$H:$GI,'Production Calculator'!$A104+2,FALSE)=0,0,HLOOKUP(FF$2,Recipes!$H:$GI,'Production Calculator'!$A104+2,FALSE)*$AK104))+IF($AO104=FF$3,$AM104/VLOOKUP($AO104,Data!$A$50:$B$56,2,FALSE),0)</f>
        <v>0</v>
      </c>
      <c r="FG104" s="11">
        <f>IF(FG$2=$A104,0,IF(HLOOKUP(FG$2,Recipes!$H:$GI,'Production Calculator'!$A104+2,FALSE)=0,0,HLOOKUP(FG$2,Recipes!$H:$GI,'Production Calculator'!$A104+2,FALSE)*$AK104))+IF($AO104=FG$3,$AM104/VLOOKUP($AO104,Data!$A$50:$B$56,2,FALSE),0)</f>
        <v>0</v>
      </c>
      <c r="FH104" s="11">
        <f>IF(FH$2=$A104,0,IF(HLOOKUP(FH$2,Recipes!$H:$GI,'Production Calculator'!$A104+2,FALSE)=0,0,HLOOKUP(FH$2,Recipes!$H:$GI,'Production Calculator'!$A104+2,FALSE)*$AK104))+IF($AO104=FH$3,$AM104/VLOOKUP($AO104,Data!$A$50:$B$56,2,FALSE),0)</f>
        <v>0</v>
      </c>
      <c r="FI104" s="11">
        <f>IF(FI$2=$A104,0,IF(HLOOKUP(FI$2,Recipes!$H:$GI,'Production Calculator'!$A104+2,FALSE)=0,0,HLOOKUP(FI$2,Recipes!$H:$GI,'Production Calculator'!$A104+2,FALSE)*$AK104))+IF($AO104=FI$3,$AM104/VLOOKUP($AO104,Data!$A$50:$B$56,2,FALSE),0)</f>
        <v>0</v>
      </c>
      <c r="FJ104" s="11">
        <f>IF(FJ$2=$A104,0,IF(HLOOKUP(FJ$2,Recipes!$H:$GI,'Production Calculator'!$A104+2,FALSE)=0,0,HLOOKUP(FJ$2,Recipes!$H:$GI,'Production Calculator'!$A104+2,FALSE)*$AK104))+IF($AO104=FJ$3,$AM104/VLOOKUP($AO104,Data!$A$50:$B$56,2,FALSE),0)</f>
        <v>0</v>
      </c>
      <c r="FK104" s="11">
        <f>IF(FK$2=$A104,0,IF(HLOOKUP(FK$2,Recipes!$H:$GI,'Production Calculator'!$A104+2,FALSE)=0,0,HLOOKUP(FK$2,Recipes!$H:$GI,'Production Calculator'!$A104+2,FALSE)*$AK104))+IF($AO104=FK$3,$AM104/VLOOKUP($AO104,Data!$A$50:$B$56,2,FALSE),0)</f>
        <v>0</v>
      </c>
      <c r="FL104" s="11">
        <f>IF(FL$2=$A104,0,IF(HLOOKUP(FL$2,Recipes!$H:$GI,'Production Calculator'!$A104+2,FALSE)=0,0,HLOOKUP(FL$2,Recipes!$H:$GI,'Production Calculator'!$A104+2,FALSE)*$AK104))+IF($AO104=FL$3,$AM104/VLOOKUP($AO104,Data!$A$50:$B$56,2,FALSE),0)</f>
        <v>0</v>
      </c>
      <c r="FM104" s="11">
        <f>IF(FM$2=$A104,0,IF(HLOOKUP(FM$2,Recipes!$H:$GI,'Production Calculator'!$A104+2,FALSE)=0,0,HLOOKUP(FM$2,Recipes!$H:$GI,'Production Calculator'!$A104+2,FALSE)*$AK104))+IF($AO104=FM$3,$AM104/VLOOKUP($AO104,Data!$A$50:$B$56,2,FALSE),0)</f>
        <v>0</v>
      </c>
      <c r="FN104" s="11">
        <f>IF(FN$2=$A104,0,IF(HLOOKUP(FN$2,Recipes!$H:$GI,'Production Calculator'!$A104+2,FALSE)=0,0,HLOOKUP(FN$2,Recipes!$H:$GI,'Production Calculator'!$A104+2,FALSE)*$AK104))+IF($AO104=FN$3,$AM104/VLOOKUP($AO104,Data!$A$50:$B$56,2,FALSE),0)</f>
        <v>0</v>
      </c>
      <c r="FO104" s="11">
        <f>IF(FO$2=$A104,0,IF(HLOOKUP(FO$2,Recipes!$H:$GI,'Production Calculator'!$A104+2,FALSE)=0,0,HLOOKUP(FO$2,Recipes!$H:$GI,'Production Calculator'!$A104+2,FALSE)*$AK104))+IF($AO104=FO$3,$AM104/VLOOKUP($AO104,Data!$A$50:$B$56,2,FALSE),0)</f>
        <v>0</v>
      </c>
      <c r="FP104" s="11">
        <f>IF(FP$2=$A104,0,IF(HLOOKUP(FP$2,Recipes!$H:$GI,'Production Calculator'!$A104+2,FALSE)=0,0,HLOOKUP(FP$2,Recipes!$H:$GI,'Production Calculator'!$A104+2,FALSE)*$AK104))+IF($AO104=FP$3,$AM104/VLOOKUP($AO104,Data!$A$50:$B$56,2,FALSE),0)</f>
        <v>0</v>
      </c>
      <c r="FQ104" s="11">
        <f>IF(FQ$2=$A104,0,IF(HLOOKUP(FQ$2,Recipes!$H:$GI,'Production Calculator'!$A104+2,FALSE)=0,0,HLOOKUP(FQ$2,Recipes!$H:$GI,'Production Calculator'!$A104+2,FALSE)*$AK104))+IF($AO104=FQ$3,$AM104/VLOOKUP($AO104,Data!$A$50:$B$56,2,FALSE),0)</f>
        <v>0</v>
      </c>
      <c r="FR104" s="11">
        <f>IF(FR$2=$A104,0,IF(HLOOKUP(FR$2,Recipes!$H:$GI,'Production Calculator'!$A104+2,FALSE)=0,0,HLOOKUP(FR$2,Recipes!$H:$GI,'Production Calculator'!$A104+2,FALSE)*$AK104))+IF($AO104=FR$3,$AM104/VLOOKUP($AO104,Data!$A$50:$B$56,2,FALSE),0)</f>
        <v>0</v>
      </c>
      <c r="FS104" s="11">
        <f>IF(FS$2=$A104,0,IF(HLOOKUP(FS$2,Recipes!$H:$GI,'Production Calculator'!$A104+2,FALSE)=0,0,HLOOKUP(FS$2,Recipes!$H:$GI,'Production Calculator'!$A104+2,FALSE)*$AK104))+IF($AO104=FS$3,$AM104/VLOOKUP($AO104,Data!$A$50:$B$56,2,FALSE),0)</f>
        <v>0</v>
      </c>
      <c r="FT104" s="11">
        <f>IF(FT$2=$A104,0,IF(HLOOKUP(FT$2,Recipes!$H:$GI,'Production Calculator'!$A104+2,FALSE)=0,0,HLOOKUP(FT$2,Recipes!$H:$GI,'Production Calculator'!$A104+2,FALSE)*$AK104))+IF($AO104=FT$3,$AM104/VLOOKUP($AO104,Data!$A$50:$B$56,2,FALSE),0)</f>
        <v>0</v>
      </c>
      <c r="FU104" s="11">
        <f>IF(FU$2=$A104,0,IF(HLOOKUP(FU$2,Recipes!$H:$GI,'Production Calculator'!$A104+2,FALSE)=0,0,HLOOKUP(FU$2,Recipes!$H:$GI,'Production Calculator'!$A104+2,FALSE)*$AK104))+IF($AO104=FU$3,$AM104/VLOOKUP($AO104,Data!$A$50:$B$56,2,FALSE),0)</f>
        <v>0</v>
      </c>
      <c r="FV104" s="11">
        <f>IF(FV$2=$A104,0,IF(HLOOKUP(FV$2,Recipes!$H:$GI,'Production Calculator'!$A104+2,FALSE)=0,0,HLOOKUP(FV$2,Recipes!$H:$GI,'Production Calculator'!$A104+2,FALSE)*$AK104))+IF($AO104=FV$3,$AM104/VLOOKUP($AO104,Data!$A$50:$B$56,2,FALSE),0)</f>
        <v>0</v>
      </c>
      <c r="FW104" s="11">
        <f>IF(FW$2=$A104,0,IF(HLOOKUP(FW$2,Recipes!$H:$GI,'Production Calculator'!$A104+2,FALSE)=0,0,HLOOKUP(FW$2,Recipes!$H:$GI,'Production Calculator'!$A104+2,FALSE)*$AK104))+IF($AO104=FW$3,$AM104/VLOOKUP($AO104,Data!$A$50:$B$56,2,FALSE),0)</f>
        <v>0</v>
      </c>
      <c r="FX104" s="11">
        <f>IF(FX$2=$A104,0,IF(HLOOKUP(FX$2,Recipes!$H:$GI,'Production Calculator'!$A104+2,FALSE)=0,0,HLOOKUP(FX$2,Recipes!$H:$GI,'Production Calculator'!$A104+2,FALSE)*$AK104))+IF($AO104=FX$3,$AM104/VLOOKUP($AO104,Data!$A$50:$B$56,2,FALSE),0)</f>
        <v>0</v>
      </c>
      <c r="FY104" s="11">
        <f>IF(FY$2=$A104,0,IF(HLOOKUP(FY$2,Recipes!$H:$GI,'Production Calculator'!$A104+2,FALSE)=0,0,HLOOKUP(FY$2,Recipes!$H:$GI,'Production Calculator'!$A104+2,FALSE)*$AK104))+IF($AO104=FY$3,$AM104/VLOOKUP($AO104,Data!$A$50:$B$56,2,FALSE),0)</f>
        <v>0</v>
      </c>
      <c r="FZ104" s="11">
        <f>IF(FZ$2=$A104,0,IF(HLOOKUP(FZ$2,Recipes!$H:$GI,'Production Calculator'!$A104+2,FALSE)=0,0,HLOOKUP(FZ$2,Recipes!$H:$GI,'Production Calculator'!$A104+2,FALSE)*$AK104))+IF($AO104=FZ$3,$AM104/VLOOKUP($AO104,Data!$A$50:$B$56,2,FALSE),0)</f>
        <v>0</v>
      </c>
      <c r="GA104" s="11">
        <f>IF(GA$2=$A104,0,IF(HLOOKUP(GA$2,Recipes!$H:$GI,'Production Calculator'!$A104+2,FALSE)=0,0,HLOOKUP(GA$2,Recipes!$H:$GI,'Production Calculator'!$A104+2,FALSE)*$AK104))+IF($AO104=GA$3,$AM104/VLOOKUP($AO104,Data!$A$50:$B$56,2,FALSE),0)</f>
        <v>0</v>
      </c>
      <c r="GB104" s="11">
        <f>IF(GB$2=$A104,0,IF(HLOOKUP(GB$2,Recipes!$H:$GI,'Production Calculator'!$A104+2,FALSE)=0,0,HLOOKUP(GB$2,Recipes!$H:$GI,'Production Calculator'!$A104+2,FALSE)*$AK104))+IF($AO104=GB$3,$AM104/VLOOKUP($AO104,Data!$A$50:$B$56,2,FALSE),0)</f>
        <v>0</v>
      </c>
      <c r="GC104" s="11">
        <f>IF(GC$2=$A104,0,IF(HLOOKUP(GC$2,Recipes!$H:$GI,'Production Calculator'!$A104+2,FALSE)=0,0,HLOOKUP(GC$2,Recipes!$H:$GI,'Production Calculator'!$A104+2,FALSE)*$AK104))+IF($AO104=GC$3,$AM104/VLOOKUP($AO104,Data!$A$50:$B$56,2,FALSE),0)</f>
        <v>0</v>
      </c>
      <c r="GD104" s="11">
        <f>IF(GD$2=$A104,0,IF(HLOOKUP(GD$2,Recipes!$H:$GI,'Production Calculator'!$A104+2,FALSE)=0,0,HLOOKUP(GD$2,Recipes!$H:$GI,'Production Calculator'!$A104+2,FALSE)*$AK104))+IF($AO104=GD$3,$AM104/VLOOKUP($AO104,Data!$A$50:$B$56,2,FALSE),0)</f>
        <v>0</v>
      </c>
      <c r="GE104" s="11">
        <f>IF(GE$2=$A104,0,IF(HLOOKUP(GE$2,Recipes!$H:$GI,'Production Calculator'!$A104+2,FALSE)=0,0,HLOOKUP(GE$2,Recipes!$H:$GI,'Production Calculator'!$A104+2,FALSE)*$AK104))+IF($AO104=GE$3,$AM104/VLOOKUP($AO104,Data!$A$50:$B$56,2,FALSE),0)</f>
        <v>0</v>
      </c>
      <c r="GF104" s="11">
        <f>IF(GF$2=$A104,0,IF(HLOOKUP(GF$2,Recipes!$H:$GI,'Production Calculator'!$A104+2,FALSE)=0,0,HLOOKUP(GF$2,Recipes!$H:$GI,'Production Calculator'!$A104+2,FALSE)*$AK104))+IF($AO104=GF$3,$AM104/VLOOKUP($AO104,Data!$A$50:$B$56,2,FALSE),0)</f>
        <v>0</v>
      </c>
      <c r="GG104" s="11">
        <f>IF(GG$2=$A104,0,IF(HLOOKUP(GG$2,Recipes!$H:$GI,'Production Calculator'!$A104+2,FALSE)=0,0,HLOOKUP(GG$2,Recipes!$H:$GI,'Production Calculator'!$A104+2,FALSE)*$AK104))+IF($AO104=GG$3,$AM104/VLOOKUP($AO104,Data!$A$50:$B$56,2,FALSE),0)</f>
        <v>0</v>
      </c>
      <c r="GH104" s="11">
        <f>IF(GH$2=$A104,0,IF(HLOOKUP(GH$2,Recipes!$H:$GI,'Production Calculator'!$A104+2,FALSE)=0,0,HLOOKUP(GH$2,Recipes!$H:$GI,'Production Calculator'!$A104+2,FALSE)*$AK104))+IF($AO104=GH$3,$AM104/VLOOKUP($AO104,Data!$A$50:$B$56,2,FALSE),0)</f>
        <v>0</v>
      </c>
      <c r="GI104" s="11">
        <f>IF(GI$2=$A104,0,IF(HLOOKUP(GI$2,Recipes!$H:$GI,'Production Calculator'!$A104+2,FALSE)=0,0,HLOOKUP(GI$2,Recipes!$H:$GI,'Production Calculator'!$A104+2,FALSE)*$AK104))+IF($AO104=GI$3,$AM104/VLOOKUP($AO104,Data!$A$50:$B$56,2,FALSE),0)</f>
        <v>0</v>
      </c>
      <c r="GJ104" s="11">
        <f>IF(GJ$2=$A104,0,IF(HLOOKUP(GJ$2,Recipes!$H:$GI,'Production Calculator'!$A104+2,FALSE)=0,0,HLOOKUP(GJ$2,Recipes!$H:$GI,'Production Calculator'!$A104+2,FALSE)*$AK104))+IF($AO104=GJ$3,$AM104/VLOOKUP($AO104,Data!$A$50:$B$56,2,FALSE),0)</f>
        <v>0</v>
      </c>
      <c r="GK104" s="11">
        <f>IF(GK$2=$A104,0,IF(HLOOKUP(GK$2,Recipes!$H:$GI,'Production Calculator'!$A104+2,FALSE)=0,0,HLOOKUP(GK$2,Recipes!$H:$GI,'Production Calculator'!$A104+2,FALSE)*$AK104))+IF($AO104=GK$3,$AM104/VLOOKUP($AO104,Data!$A$50:$B$56,2,FALSE),0)</f>
        <v>0</v>
      </c>
      <c r="GL104" s="11">
        <f>IF(GL$2=$A104,0,IF(HLOOKUP(GL$2,Recipes!$H:$GI,'Production Calculator'!$A104+2,FALSE)=0,0,HLOOKUP(GL$2,Recipes!$H:$GI,'Production Calculator'!$A104+2,FALSE)*$AK104))+IF($AO104=GL$3,$AM104/VLOOKUP($AO104,Data!$A$50:$B$56,2,FALSE),0)</f>
        <v>0</v>
      </c>
      <c r="GM104" s="11">
        <f>IF(GM$2=$A104,0,IF(HLOOKUP(GM$2,Recipes!$H:$GI,'Production Calculator'!$A104+2,FALSE)=0,0,HLOOKUP(GM$2,Recipes!$H:$GI,'Production Calculator'!$A104+2,FALSE)*$AK104))+IF($AO104=GM$3,$AM104/VLOOKUP($AO104,Data!$A$50:$B$56,2,FALSE),0)</f>
        <v>0</v>
      </c>
      <c r="GN104" s="11">
        <f>IF(GN$2=$A104,0,IF(HLOOKUP(GN$2,Recipes!$H:$GI,'Production Calculator'!$A104+2,FALSE)=0,0,HLOOKUP(GN$2,Recipes!$H:$GI,'Production Calculator'!$A104+2,FALSE)*$AK104))+IF($AO104=GN$3,$AM104/VLOOKUP($AO104,Data!$A$50:$B$56,2,FALSE),0)</f>
        <v>0</v>
      </c>
      <c r="GO104" s="11">
        <f>IF(GO$2=$A104,0,IF(HLOOKUP(GO$2,Recipes!$H:$GI,'Production Calculator'!$A104+2,FALSE)=0,0,HLOOKUP(GO$2,Recipes!$H:$GI,'Production Calculator'!$A104+2,FALSE)*$AK104))+IF($AO104=GO$3,$AM104/VLOOKUP($AO104,Data!$A$50:$B$56,2,FALSE),0)</f>
        <v>0</v>
      </c>
      <c r="GP104" s="11">
        <f>IF(GP$2=$A104,0,IF(HLOOKUP(GP$2,Recipes!$H:$GI,'Production Calculator'!$A104+2,FALSE)=0,0,HLOOKUP(GP$2,Recipes!$H:$GI,'Production Calculator'!$A104+2,FALSE)*$AK104))+IF($AO104=GP$3,$AM104/VLOOKUP($AO104,Data!$A$50:$B$56,2,FALSE),0)</f>
        <v>0</v>
      </c>
      <c r="GQ104" s="11">
        <f>IF(GQ$2=$A104,0,IF(HLOOKUP(GQ$2,Recipes!$H:$GI,'Production Calculator'!$A104+2,FALSE)=0,0,HLOOKUP(GQ$2,Recipes!$H:$GI,'Production Calculator'!$A104+2,FALSE)*$AK104))+IF($AO104=GQ$3,$AM104/VLOOKUP($AO104,Data!$A$50:$B$56,2,FALSE),0)</f>
        <v>0</v>
      </c>
      <c r="GR104" s="11">
        <f>IF(GR$2=$A104,0,IF(HLOOKUP(GR$2,Recipes!$H:$GI,'Production Calculator'!$A104+2,FALSE)=0,0,HLOOKUP(GR$2,Recipes!$H:$GI,'Production Calculator'!$A104+2,FALSE)*$AK104))+IF($AO104=GR$3,$AM104/VLOOKUP($AO104,Data!$A$50:$B$56,2,FALSE),0)</f>
        <v>0</v>
      </c>
      <c r="GS104" s="11">
        <f>IF(GS$2=$A104,0,IF(HLOOKUP(GS$2,Recipes!$H:$GI,'Production Calculator'!$A104+2,FALSE)=0,0,HLOOKUP(GS$2,Recipes!$H:$GI,'Production Calculator'!$A104+2,FALSE)*$AK104))+IF($AO104=GS$3,$AM104/VLOOKUP($AO104,Data!$A$50:$B$56,2,FALSE),0)</f>
        <v>0</v>
      </c>
      <c r="GT104" s="11">
        <f>IF(GT$2=$A104,0,IF(HLOOKUP(GT$2,Recipes!$H:$GI,'Production Calculator'!$A104+2,FALSE)=0,0,HLOOKUP(GT$2,Recipes!$H:$GI,'Production Calculator'!$A104+2,FALSE)*$AK104))+IF($AO104=GT$3,$AM104/VLOOKUP($AO104,Data!$A$50:$B$56,2,FALSE),0)</f>
        <v>0</v>
      </c>
      <c r="GU104" s="11">
        <f>IF(GU$2=$A104,0,IF(HLOOKUP(GU$2,Recipes!$H:$GI,'Production Calculator'!$A104+2,FALSE)=0,0,HLOOKUP(GU$2,Recipes!$H:$GI,'Production Calculator'!$A104+2,FALSE)*$AK104))+IF($AO104=GU$3,$AM104/VLOOKUP($AO104,Data!$A$50:$B$56,2,FALSE),0)</f>
        <v>0</v>
      </c>
      <c r="GV104" s="11">
        <f>IF(GV$2=$A104,0,IF(HLOOKUP(GV$2,Recipes!$H:$GI,'Production Calculator'!$A104+2,FALSE)=0,0,HLOOKUP(GV$2,Recipes!$H:$GI,'Production Calculator'!$A104+2,FALSE)*$AK104))+IF($AO104=GV$3,$AM104/VLOOKUP($AO104,Data!$A$50:$B$56,2,FALSE),0)</f>
        <v>0</v>
      </c>
      <c r="GW104" s="11">
        <f>IF(GW$2=$A104,0,IF(HLOOKUP(GW$2,Recipes!$H:$GI,'Production Calculator'!$A104+2,FALSE)=0,0,HLOOKUP(GW$2,Recipes!$H:$GI,'Production Calculator'!$A104+2,FALSE)*$AK104))+IF($AO104=GW$3,$AM104/VLOOKUP($AO104,Data!$A$50:$B$56,2,FALSE),0)</f>
        <v>0</v>
      </c>
      <c r="GX104" s="11">
        <f>IF(GX$2=$A104,0,IF(HLOOKUP(GX$2,Recipes!$H:$GI,'Production Calculator'!$A104+2,FALSE)=0,0,HLOOKUP(GX$2,Recipes!$H:$GI,'Production Calculator'!$A104+2,FALSE)*$AK104))+IF($AO104=GX$3,$AM104/VLOOKUP($AO104,Data!$A$50:$B$56,2,FALSE),0)</f>
        <v>0</v>
      </c>
      <c r="GY104" s="11">
        <f>IF(GY$2=$A104,0,IF(HLOOKUP(GY$2,Recipes!$H:$GI,'Production Calculator'!$A104+2,FALSE)=0,0,HLOOKUP(GY$2,Recipes!$H:$GI,'Production Calculator'!$A104+2,FALSE)*$AK104))+IF($AO104=GY$3,$AM104/VLOOKUP($AO104,Data!$A$50:$B$56,2,FALSE),0)</f>
        <v>0</v>
      </c>
      <c r="GZ104" s="11">
        <f>IF(GZ$2=$A104,0,IF(HLOOKUP(GZ$2,Recipes!$H:$GI,'Production Calculator'!$A104+2,FALSE)=0,0,HLOOKUP(GZ$2,Recipes!$H:$GI,'Production Calculator'!$A104+2,FALSE)*$AK104))+IF($AO104=GZ$3,$AM104/VLOOKUP($AO104,Data!$A$50:$B$56,2,FALSE),0)</f>
        <v>0</v>
      </c>
      <c r="HA104" s="11">
        <f>IF(HA$2=$A104,0,IF(HLOOKUP(HA$2,Recipes!$H:$GI,'Production Calculator'!$A104+2,FALSE)=0,0,HLOOKUP(HA$2,Recipes!$H:$GI,'Production Calculator'!$A104+2,FALSE)*$AK104))+IF($AO104=HA$3,$AM104/VLOOKUP($AO104,Data!$A$50:$B$56,2,FALSE),0)</f>
        <v>0</v>
      </c>
      <c r="HB104" s="11">
        <f>IF(HB$2=$A104,0,IF(HLOOKUP(HB$2,Recipes!$H:$GI,'Production Calculator'!$A104+2,FALSE)=0,0,HLOOKUP(HB$2,Recipes!$H:$GI,'Production Calculator'!$A104+2,FALSE)*$AK104))+IF($AO104=HB$3,$AM104/VLOOKUP($AO104,Data!$A$50:$B$56,2,FALSE),0)</f>
        <v>0</v>
      </c>
      <c r="HC104" s="11">
        <f>IF(HC$2=$A104,0,IF(HLOOKUP(HC$2,Recipes!$H:$GI,'Production Calculator'!$A104+2,FALSE)=0,0,HLOOKUP(HC$2,Recipes!$H:$GI,'Production Calculator'!$A104+2,FALSE)*$AK104))+IF($AO104=HC$3,$AM104/VLOOKUP($AO104,Data!$A$50:$B$56,2,FALSE),0)</f>
        <v>0</v>
      </c>
      <c r="HD104" s="11">
        <f>IF(HD$2=$A104,0,IF(HLOOKUP(HD$2,Recipes!$H:$GI,'Production Calculator'!$A104+2,FALSE)=0,0,HLOOKUP(HD$2,Recipes!$H:$GI,'Production Calculator'!$A104+2,FALSE)*$AK104))+IF($AO104=HD$3,$AM104/VLOOKUP($AO104,Data!$A$50:$B$56,2,FALSE),0)</f>
        <v>0</v>
      </c>
      <c r="HE104" s="11">
        <f>IF(HE$2=$A104,0,IF(HLOOKUP(HE$2,Recipes!$H:$GI,'Production Calculator'!$A104+2,FALSE)=0,0,HLOOKUP(HE$2,Recipes!$H:$GI,'Production Calculator'!$A104+2,FALSE)*$AK104))+IF($AO104=HE$3,$AM104/VLOOKUP($AO104,Data!$A$50:$B$56,2,FALSE),0)</f>
        <v>0</v>
      </c>
      <c r="HF104" s="11">
        <f>IF(HF$2=$A104,0,IF(HLOOKUP(HF$2,Recipes!$H:$GI,'Production Calculator'!$A104+2,FALSE)=0,0,HLOOKUP(HF$2,Recipes!$H:$GI,'Production Calculator'!$A104+2,FALSE)*$AK104))+IF($AO104=HF$3,$AM104/VLOOKUP($AO104,Data!$A$50:$B$56,2,FALSE),0)</f>
        <v>0</v>
      </c>
      <c r="HG104" s="11">
        <f>IF(HG$2=$A104,0,IF(HLOOKUP(HG$2,Recipes!$H:$GI,'Production Calculator'!$A104+2,FALSE)=0,0,HLOOKUP(HG$2,Recipes!$H:$GI,'Production Calculator'!$A104+2,FALSE)*$AK104))+IF($AO104=HG$3,$AM104/VLOOKUP($AO104,Data!$A$50:$B$56,2,FALSE),0)</f>
        <v>0</v>
      </c>
      <c r="HH104" s="11">
        <f>IF(HH$2=$A104,0,IF(HLOOKUP(HH$2,Recipes!$H:$GI,'Production Calculator'!$A104+2,FALSE)=0,0,HLOOKUP(HH$2,Recipes!$H:$GI,'Production Calculator'!$A104+2,FALSE)*$AK104))+IF($AO104=HH$3,$AM104/VLOOKUP($AO104,Data!$A$50:$B$56,2,FALSE),0)</f>
        <v>0</v>
      </c>
      <c r="HI104" s="11">
        <f>IF(HI$2=$A104,0,IF(HLOOKUP(HI$2,Recipes!$H:$GI,'Production Calculator'!$A104+2,FALSE)=0,0,HLOOKUP(HI$2,Recipes!$H:$GI,'Production Calculator'!$A104+2,FALSE)*$AK104))+IF($AO104=HI$3,$AM104/VLOOKUP($AO104,Data!$A$50:$B$56,2,FALSE),0)</f>
        <v>0</v>
      </c>
      <c r="HJ104" s="11">
        <f>IF(HJ$2=$A104,0,IF(HLOOKUP(HJ$2,Recipes!$H:$GI,'Production Calculator'!$A104+2,FALSE)=0,0,HLOOKUP(HJ$2,Recipes!$H:$GI,'Production Calculator'!$A104+2,FALSE)*$AK104))+IF($AO104=HJ$3,$AM104/VLOOKUP($AO104,Data!$A$50:$B$56,2,FALSE),0)</f>
        <v>0</v>
      </c>
      <c r="HK104" s="11">
        <f>IF(HK$2=$A104,0,IF(HLOOKUP(HK$2,Recipes!$H:$GI,'Production Calculator'!$A104+2,FALSE)=0,0,HLOOKUP(HK$2,Recipes!$H:$GI,'Production Calculator'!$A104+2,FALSE)*$AK104))+IF($AO104=HK$3,$AM104/VLOOKUP($AO104,Data!$A$50:$B$56,2,FALSE),0)</f>
        <v>0</v>
      </c>
      <c r="HL104" s="11">
        <f>IF(HL$2=$A104,0,IF(HLOOKUP(HL$2,Recipes!$H:$GI,'Production Calculator'!$A104+2,FALSE)=0,0,HLOOKUP(HL$2,Recipes!$H:$GI,'Production Calculator'!$A104+2,FALSE)*$AK104))+IF($AO104=HL$3,$AM104/VLOOKUP($AO104,Data!$A$50:$B$56,2,FALSE),0)</f>
        <v>0</v>
      </c>
      <c r="HM104" s="11">
        <f>IF(HM$2=$A104,0,IF(HLOOKUP(HM$2,Recipes!$H:$GI,'Production Calculator'!$A104+2,FALSE)=0,0,HLOOKUP(HM$2,Recipes!$H:$GI,'Production Calculator'!$A104+2,FALSE)*$AK104))+IF($AO104=HM$3,$AM104/VLOOKUP($AO104,Data!$A$50:$B$56,2,FALSE),0)</f>
        <v>0</v>
      </c>
      <c r="HN104" s="11">
        <f>IF(HN$2=$A104,0,IF(HLOOKUP(HN$2,Recipes!$H:$GI,'Production Calculator'!$A104+2,FALSE)=0,0,HLOOKUP(HN$2,Recipes!$H:$GI,'Production Calculator'!$A104+2,FALSE)*$AK104))+IF($AO104=HN$3,$AM104/VLOOKUP($AO104,Data!$A$50:$B$56,2,FALSE),0)</f>
        <v>0</v>
      </c>
      <c r="HO104" s="11">
        <f>IF(HO$2=$A104,0,IF(HLOOKUP(HO$2,Recipes!$H:$GI,'Production Calculator'!$A104+2,FALSE)=0,0,HLOOKUP(HO$2,Recipes!$H:$GI,'Production Calculator'!$A104+2,FALSE)*$AK104))+IF($AO104=HO$3,$AM104/VLOOKUP($AO104,Data!$A$50:$B$56,2,FALSE),0)</f>
        <v>0</v>
      </c>
      <c r="HP104" s="11">
        <f>IF(HP$2=$A104,0,IF(HLOOKUP(HP$2,Recipes!$H:$GI,'Production Calculator'!$A104+2,FALSE)=0,0,HLOOKUP(HP$2,Recipes!$H:$GI,'Production Calculator'!$A104+2,FALSE)*$AK104))+IF($AO104=HP$3,$AM104/VLOOKUP($AO104,Data!$A$50:$B$56,2,FALSE),0)</f>
        <v>0</v>
      </c>
      <c r="HQ104" s="11">
        <f>IF(HQ$2=$A104,0,IF(HLOOKUP(HQ$2,Recipes!$H:$GI,'Production Calculator'!$A104+2,FALSE)=0,0,HLOOKUP(HQ$2,Recipes!$H:$GI,'Production Calculator'!$A104+2,FALSE)*$AK104))+IF($AO104=HQ$3,$AM104/VLOOKUP($AO104,Data!$A$50:$B$56,2,FALSE),0)</f>
        <v>0</v>
      </c>
      <c r="HR104" s="11">
        <f>IF(HR$2=$A104,0,IF(HLOOKUP(HR$2,Recipes!$H:$GI,'Production Calculator'!$A104+2,FALSE)=0,0,HLOOKUP(HR$2,Recipes!$H:$GI,'Production Calculator'!$A104+2,FALSE)*$AK104))+IF($AO104=HR$3,$AM104/VLOOKUP($AO104,Data!$A$50:$B$56,2,FALSE),0)</f>
        <v>0</v>
      </c>
      <c r="HS104" s="121"/>
    </row>
    <row r="105" spans="1:227" x14ac:dyDescent="0.45">
      <c r="A105">
        <v>82</v>
      </c>
      <c r="B105" s="107" t="str">
        <f>VLOOKUP(A105,Recipes!A:B,2)</f>
        <v>Pipe to ground</v>
      </c>
      <c r="C105" s="128">
        <v>0</v>
      </c>
      <c r="D105" s="108">
        <f t="shared" si="191"/>
        <v>0</v>
      </c>
      <c r="E105" s="127" t="s">
        <v>1</v>
      </c>
      <c r="F105" s="109">
        <f>VLOOKUP(A105,Recipes!$A$3:$G$186,6,FALSE)</f>
        <v>2</v>
      </c>
      <c r="G105" s="109">
        <f>VLOOKUP(A105,Recipes!$A$3:$G$186,7,FALSE)</f>
        <v>0</v>
      </c>
      <c r="H105" s="110">
        <f t="shared" si="167"/>
        <v>0</v>
      </c>
      <c r="I105" s="109">
        <f>VLOOKUP(E105,Data!$A$2:$C$26,3, FALSE)</f>
        <v>4</v>
      </c>
      <c r="J105" s="108">
        <v>0</v>
      </c>
      <c r="K105" s="108">
        <v>0</v>
      </c>
      <c r="L105" s="108">
        <v>0</v>
      </c>
      <c r="M105" s="150">
        <v>0</v>
      </c>
      <c r="N105" s="150">
        <v>0</v>
      </c>
      <c r="O105" s="150">
        <v>0</v>
      </c>
      <c r="P105" s="151">
        <v>0</v>
      </c>
      <c r="Q105" s="151">
        <v>0</v>
      </c>
      <c r="R105" s="151">
        <v>0</v>
      </c>
      <c r="S105">
        <f t="shared" si="182"/>
        <v>0</v>
      </c>
      <c r="T105">
        <f t="shared" si="183"/>
        <v>0</v>
      </c>
      <c r="U105">
        <f t="shared" si="184"/>
        <v>0</v>
      </c>
      <c r="V105">
        <f t="shared" si="185"/>
        <v>0</v>
      </c>
      <c r="W105">
        <f t="shared" si="186"/>
        <v>0</v>
      </c>
      <c r="X105">
        <f t="shared" si="187"/>
        <v>0</v>
      </c>
      <c r="Y105">
        <f t="shared" si="188"/>
        <v>0</v>
      </c>
      <c r="Z105">
        <f t="shared" si="189"/>
        <v>0</v>
      </c>
      <c r="AA105">
        <f t="shared" si="190"/>
        <v>0</v>
      </c>
      <c r="AB105" s="111">
        <f>VLOOKUP($A105,Recipes!$A:$G,4)</f>
        <v>0.5</v>
      </c>
      <c r="AC105" s="111">
        <f>VLOOKUP($A105,Recipes!$A:$G,5)</f>
        <v>2</v>
      </c>
      <c r="AD105" s="111">
        <f t="shared" si="177"/>
        <v>4</v>
      </c>
      <c r="AE105" s="111">
        <f>VLOOKUP(E105,Data!$A$2:$F$26,5,FALSE)</f>
        <v>0</v>
      </c>
      <c r="AF105" s="111">
        <f>VLOOKUP(E105,Data!$A$2:$F$26,4,FALSE)</f>
        <v>210</v>
      </c>
      <c r="AG105" s="111">
        <f>VLOOKUP(E105,Data!$A$2:$B$26,2, FALSE)</f>
        <v>1.25</v>
      </c>
      <c r="AH105" s="111">
        <f>1+VLOOKUP($J$3,Data!$A$40:$D$48,2,FALSE)*$J105+VLOOKUP($K$3,Data!$A$40:$D$48,2,FALSE)*$K105+VLOOKUP($L$3,Data!$A$40:$D$48,2,FALSE)*$L105+VLOOKUP($M$3,Data!$A$40:$D$48,2,FALSE)*$M105+VLOOKUP($N$3,Data!$A$40:$D$48,2,FALSE)*$N105+VLOOKUP($O$3,Data!$A$40:$D$48,2,FALSE)*$O105+VLOOKUP($P$3,Data!$A$40:$D$48,2,FALSE)*$P105+VLOOKUP($Q$3,Data!$A$40:$D$48,2,FALSE)*$Q105+VLOOKUP($R$3,Data!$A$40:$D$48,2,FALSE)*$R105</f>
        <v>1</v>
      </c>
      <c r="AI105" s="111">
        <f>MAX(1+VLOOKUP($J$3,Data!$A$40:$D$48,3,FALSE)*$J105+VLOOKUP($K$3,Data!$A$40:$D$48,3,FALSE)*$K105+VLOOKUP($L$3,Data!$A$40:$D$48,3,FALSE)*$L105+VLOOKUP($M$3,Data!$A$40:$D$48,3,FALSE)*$M105+VLOOKUP($N$3,Data!$A$40:$D$48,3,FALSE)*$N105+VLOOKUP($O$3,Data!$A$40:$D$48,3,FALSE)*$O105+VLOOKUP($P$3,Data!$A$40:$D$48,3,FALSE)*$P105+VLOOKUP($Q$3,Data!$A$40:$D$48,3,FALSE)*$Q105+VLOOKUP($R$3,Data!$A$40:$D$48,3,FALSE)*$R105,0)</f>
        <v>1</v>
      </c>
      <c r="AJ105" s="111">
        <f>MAX(1-(VLOOKUP($J$3,Data!$A$40:$D$48,4,FALSE)*$J105+VLOOKUP($K$3,Data!$A$40:$D$48,4,FALSE)*$K105+VLOOKUP($L$3,Data!$A$40:$D$48,4,FALSE)*$L105+VLOOKUP($M$3,Data!$A$40:$D$48,4,FALSE)*$M105+VLOOKUP($N$3,Data!$A$40:$D$48,4,FALSE)*$N105+VLOOKUP($O$3,Data!$A$40:$D$48,4,FALSE)*$O105+VLOOKUP($P$3,Data!$A$40:$D$48,4,FALSE)*$P105+VLOOKUP($Q$3,Data!$A$40:$D$48,4,FALSE)*$Q105+VLOOKUP($R$3,Data!$A$40:$D$48,4,FALSE)*$R105),0.2)</f>
        <v>1</v>
      </c>
      <c r="AK105" s="112">
        <f t="shared" si="178"/>
        <v>0</v>
      </c>
      <c r="AL105" s="111">
        <f t="shared" si="179"/>
        <v>5</v>
      </c>
      <c r="AM105" s="111">
        <f t="shared" si="180"/>
        <v>0</v>
      </c>
      <c r="AN105" s="111">
        <f t="shared" si="181"/>
        <v>0</v>
      </c>
      <c r="AO105" s="131" t="s">
        <v>298</v>
      </c>
      <c r="AP105" s="11"/>
      <c r="AQ105" s="11">
        <f>IF(AQ$2=$A105,0,IF(HLOOKUP(AQ$2,Recipes!$H:$GI,'Production Calculator'!$A105+2,FALSE)=0,0,HLOOKUP(AQ$2,Recipes!$H:$GI,'Production Calculator'!$A105+2,FALSE)*$AK105))+IF($AO105=AQ$3,$AM105/VLOOKUP($AO105,Data!$A$50:$B$56,2,FALSE),0)</f>
        <v>0</v>
      </c>
      <c r="AR105" s="11">
        <f>IF(AR$2=$A105,0,IF(HLOOKUP(AR$2,Recipes!$H:$GI,'Production Calculator'!$A105+2,FALSE)=0,0,HLOOKUP(AR$2,Recipes!$H:$GI,'Production Calculator'!$A105+2,FALSE)*$AK105))+IF($AO105=AR$3,$AM105/VLOOKUP($AO105,Data!$A$50:$B$56,2,FALSE),0)</f>
        <v>0</v>
      </c>
      <c r="AS105" s="11">
        <f>IF(AS$2=$A105,0,IF(HLOOKUP(AS$2,Recipes!$H:$GI,'Production Calculator'!$A105+2,FALSE)=0,0,HLOOKUP(AS$2,Recipes!$H:$GI,'Production Calculator'!$A105+2,FALSE)*$AK105))+IF($AO105=AS$3,$AM105/VLOOKUP($AO105,Data!$A$50:$B$56,2,FALSE),0)</f>
        <v>0</v>
      </c>
      <c r="AT105" s="11">
        <f>IF(AT$2=$A105,0,IF(HLOOKUP(AT$2,Recipes!$H:$GI,'Production Calculator'!$A105+2,FALSE)=0,0,HLOOKUP(AT$2,Recipes!$H:$GI,'Production Calculator'!$A105+2,FALSE)*$AK105))+IF($AO105=AT$3,$AM105/VLOOKUP($AO105,Data!$A$50:$B$56,2,FALSE),0)</f>
        <v>0</v>
      </c>
      <c r="AU105" s="11">
        <f>IF(AU$2=$A105,0,IF(HLOOKUP(AU$2,Recipes!$H:$GI,'Production Calculator'!$A105+2,FALSE)=0,0,HLOOKUP(AU$2,Recipes!$H:$GI,'Production Calculator'!$A105+2,FALSE)*$AK105))+IF($AO105=AU$3,$AM105/VLOOKUP($AO105,Data!$A$50:$B$56,2,FALSE),0)</f>
        <v>0</v>
      </c>
      <c r="AV105" s="11">
        <f>IF(AV$2=$A105,0,IF(HLOOKUP(AV$2,Recipes!$H:$GI,'Production Calculator'!$A105+2,FALSE)=0,0,HLOOKUP(AV$2,Recipes!$H:$GI,'Production Calculator'!$A105+2,FALSE)*$AK105))+IF($AO105=AV$3,$AM105/VLOOKUP($AO105,Data!$A$50:$B$56,2,FALSE),0)</f>
        <v>0</v>
      </c>
      <c r="AW105" s="11">
        <f>IF(AW$2=$A105,0,IF(HLOOKUP(AW$2,Recipes!$H:$GI,'Production Calculator'!$A105+2,FALSE)=0,0,HLOOKUP(AW$2,Recipes!$H:$GI,'Production Calculator'!$A105+2,FALSE)*$AK105))+IF($AO105=AW$3,$AM105/VLOOKUP($AO105,Data!$A$50:$B$56,2,FALSE),0)</f>
        <v>0</v>
      </c>
      <c r="AX105" s="11">
        <f>IF(AX$2=$A105,0,IF(HLOOKUP(AX$2,Recipes!$H:$GI,'Production Calculator'!$A105+2,FALSE)=0,0,HLOOKUP(AX$2,Recipes!$H:$GI,'Production Calculator'!$A105+2,FALSE)*$AK105))+IF($AO105=AX$3,$AM105/VLOOKUP($AO105,Data!$A$50:$B$56,2,FALSE),0)</f>
        <v>0</v>
      </c>
      <c r="AY105" s="11">
        <f>IF(AY$2=$A105,0,IF(HLOOKUP(AY$2,Recipes!$H:$GI,'Production Calculator'!$A105+2,FALSE)=0,0,HLOOKUP(AY$2,Recipes!$H:$GI,'Production Calculator'!$A105+2,FALSE)*$AK105))+IF($AO105=AY$3,$AM105/VLOOKUP($AO105,Data!$A$50:$B$56,2,FALSE),0)</f>
        <v>0</v>
      </c>
      <c r="AZ105" s="11">
        <f>IF(AZ$2=$A105,0,IF(HLOOKUP(AZ$2,Recipes!$H:$GI,'Production Calculator'!$A105+2,FALSE)=0,0,HLOOKUP(AZ$2,Recipes!$H:$GI,'Production Calculator'!$A105+2,FALSE)*$AK105))+IF($AO105=AZ$3,$AM105/VLOOKUP($AO105,Data!$A$50:$B$56,2,FALSE),0)</f>
        <v>0</v>
      </c>
      <c r="BA105" s="11">
        <f>IF(BA$2=$A105,0,IF(HLOOKUP(BA$2,Recipes!$H:$GI,'Production Calculator'!$A105+2,FALSE)=0,0,HLOOKUP(BA$2,Recipes!$H:$GI,'Production Calculator'!$A105+2,FALSE)*$AK105))+IF($AO105=BA$3,$AM105/VLOOKUP($AO105,Data!$A$50:$B$56,2,FALSE),0)</f>
        <v>0</v>
      </c>
      <c r="BB105" s="11">
        <f>IF(BB$2=$A105,0,IF(HLOOKUP(BB$2,Recipes!$H:$GI,'Production Calculator'!$A105+2,FALSE)=0,0,HLOOKUP(BB$2,Recipes!$H:$GI,'Production Calculator'!$A105+2,FALSE)*$AK105))+IF($AO105=BB$3,$AM105/VLOOKUP($AO105,Data!$A$50:$B$56,2,FALSE),0)</f>
        <v>0</v>
      </c>
      <c r="BC105" s="11">
        <f>IF(BC$2=$A105,0,IF(HLOOKUP(BC$2,Recipes!$H:$GI,'Production Calculator'!$A105+2,FALSE)=0,0,HLOOKUP(BC$2,Recipes!$H:$GI,'Production Calculator'!$A105+2,FALSE)*$AK105))+IF($AO105=BC$3,$AM105/VLOOKUP($AO105,Data!$A$50:$B$56,2,FALSE),0)</f>
        <v>0</v>
      </c>
      <c r="BD105" s="11">
        <f>IF(BD$2=$A105,0,IF(HLOOKUP(BD$2,Recipes!$H:$GI,'Production Calculator'!$A105+2,FALSE)=0,0,HLOOKUP(BD$2,Recipes!$H:$GI,'Production Calculator'!$A105+2,FALSE)*$AK105))+IF($AO105=BD$3,$AM105/VLOOKUP($AO105,Data!$A$50:$B$56,2,FALSE),0)</f>
        <v>0</v>
      </c>
      <c r="BE105" s="11">
        <f>IF(BE$2=$A105,0,IF(HLOOKUP(BE$2,Recipes!$H:$GI,'Production Calculator'!$A105+2,FALSE)=0,0,HLOOKUP(BE$2,Recipes!$H:$GI,'Production Calculator'!$A105+2,FALSE)*$AK105))+IF($AO105=BE$3,$AM105/VLOOKUP($AO105,Data!$A$50:$B$56,2,FALSE),0)</f>
        <v>0</v>
      </c>
      <c r="BF105" s="11">
        <f>IF(BF$2=$A105,0,IF(HLOOKUP(BF$2,Recipes!$H:$GI,'Production Calculator'!$A105+2,FALSE)=0,0,HLOOKUP(BF$2,Recipes!$H:$GI,'Production Calculator'!$A105+2,FALSE)*$AK105))+IF($AO105=BF$3,$AM105/VLOOKUP($AO105,Data!$A$50:$B$56,2,FALSE),0)</f>
        <v>0</v>
      </c>
      <c r="BG105" s="11">
        <f>IF(BG$2=$A105,0,IF(HLOOKUP(BG$2,Recipes!$H:$GI,'Production Calculator'!$A105+2,FALSE)=0,0,HLOOKUP(BG$2,Recipes!$H:$GI,'Production Calculator'!$A105+2,FALSE)*$AK105))+IF($AO105=BG$3,$AM105/VLOOKUP($AO105,Data!$A$50:$B$56,2,FALSE),0)</f>
        <v>0</v>
      </c>
      <c r="BH105" s="11">
        <f>IF(BH$2=$A105,0,IF(HLOOKUP(BH$2,Recipes!$H:$GI,'Production Calculator'!$A105+2,FALSE)=0,0,HLOOKUP(BH$2,Recipes!$H:$GI,'Production Calculator'!$A105+2,FALSE)*$AK105))+IF($AO105=BH$3,$AM105/VLOOKUP($AO105,Data!$A$50:$B$56,2,FALSE),0)</f>
        <v>0</v>
      </c>
      <c r="BI105" s="11">
        <f>IF(BI$2=$A105,0,IF(HLOOKUP(BI$2,Recipes!$H:$GI,'Production Calculator'!$A105+2,FALSE)=0,0,HLOOKUP(BI$2,Recipes!$H:$GI,'Production Calculator'!$A105+2,FALSE)*$AK105))+IF($AO105=BI$3,$AM105/VLOOKUP($AO105,Data!$A$50:$B$56,2,FALSE),0)</f>
        <v>0</v>
      </c>
      <c r="BJ105" s="11">
        <f>IF(BJ$2=$A105,0,IF(HLOOKUP(BJ$2,Recipes!$H:$GI,'Production Calculator'!$A105+2,FALSE)=0,0,HLOOKUP(BJ$2,Recipes!$H:$GI,'Production Calculator'!$A105+2,FALSE)*$AK105))+IF($AO105=BJ$3,$AM105/VLOOKUP($AO105,Data!$A$50:$B$56,2,FALSE),0)</f>
        <v>0</v>
      </c>
      <c r="BK105" s="11">
        <f>IF(BK$2=$A105,0,IF(HLOOKUP(BK$2,Recipes!$H:$GI,'Production Calculator'!$A105+2,FALSE)=0,0,HLOOKUP(BK$2,Recipes!$H:$GI,'Production Calculator'!$A105+2,FALSE)*$AK105))+IF($AO105=BK$3,$AM105/VLOOKUP($AO105,Data!$A$50:$B$56,2,FALSE),0)</f>
        <v>0</v>
      </c>
      <c r="BL105" s="11">
        <f>IF(BL$2=$A105,0,IF(HLOOKUP(BL$2,Recipes!$H:$GI,'Production Calculator'!$A105+2,FALSE)=0,0,HLOOKUP(BL$2,Recipes!$H:$GI,'Production Calculator'!$A105+2,FALSE)*$AK105))+IF($AO105=BL$3,$AM105/VLOOKUP($AO105,Data!$A$50:$B$56,2,FALSE),0)</f>
        <v>0</v>
      </c>
      <c r="BM105" s="11">
        <f>IF(BM$2=$A105,0,IF(HLOOKUP(BM$2,Recipes!$H:$GI,'Production Calculator'!$A105+2,FALSE)=0,0,HLOOKUP(BM$2,Recipes!$H:$GI,'Production Calculator'!$A105+2,FALSE)*$AK105))+IF($AO105=BM$3,$AM105/VLOOKUP($AO105,Data!$A$50:$B$56,2,FALSE),0)</f>
        <v>0</v>
      </c>
      <c r="BN105" s="11">
        <f>IF(BN$2=$A105,0,IF(HLOOKUP(BN$2,Recipes!$H:$GI,'Production Calculator'!$A105+2,FALSE)=0,0,HLOOKUP(BN$2,Recipes!$H:$GI,'Production Calculator'!$A105+2,FALSE)*$AK105))+IF($AO105=BN$3,$AM105/VLOOKUP($AO105,Data!$A$50:$B$56,2,FALSE),0)</f>
        <v>0</v>
      </c>
      <c r="BO105" s="11">
        <f>IF(BO$2=$A105,0,IF(HLOOKUP(BO$2,Recipes!$H:$GI,'Production Calculator'!$A105+2,FALSE)=0,0,HLOOKUP(BO$2,Recipes!$H:$GI,'Production Calculator'!$A105+2,FALSE)*$AK105))+IF($AO105=BO$3,$AM105/VLOOKUP($AO105,Data!$A$50:$B$56,2,FALSE),0)</f>
        <v>0</v>
      </c>
      <c r="BP105" s="11">
        <f>IF(BP$2=$A105,0,IF(HLOOKUP(BP$2,Recipes!$H:$GI,'Production Calculator'!$A105+2,FALSE)=0,0,HLOOKUP(BP$2,Recipes!$H:$GI,'Production Calculator'!$A105+2,FALSE)*$AK105))+IF($AO105=BP$3,$AM105/VLOOKUP($AO105,Data!$A$50:$B$56,2,FALSE),0)</f>
        <v>0</v>
      </c>
      <c r="BQ105" s="11">
        <f>IF(BQ$2=$A105,0,IF(HLOOKUP(BQ$2,Recipes!$H:$GI,'Production Calculator'!$A105+2,FALSE)=0,0,HLOOKUP(BQ$2,Recipes!$H:$GI,'Production Calculator'!$A105+2,FALSE)*$AK105))+IF($AO105=BQ$3,$AM105/VLOOKUP($AO105,Data!$A$50:$B$56,2,FALSE),0)</f>
        <v>0</v>
      </c>
      <c r="BR105" s="11">
        <f>IF(BR$2=$A105,0,IF(HLOOKUP(BR$2,Recipes!$H:$GI,'Production Calculator'!$A105+2,FALSE)=0,0,HLOOKUP(BR$2,Recipes!$H:$GI,'Production Calculator'!$A105+2,FALSE)*$AK105))+IF($AO105=BR$3,$AM105/VLOOKUP($AO105,Data!$A$50:$B$56,2,FALSE),0)</f>
        <v>0</v>
      </c>
      <c r="BS105" s="11">
        <f>IF(BS$2=$A105,0,IF(HLOOKUP(BS$2,Recipes!$H:$GI,'Production Calculator'!$A105+2,FALSE)=0,0,HLOOKUP(BS$2,Recipes!$H:$GI,'Production Calculator'!$A105+2,FALSE)*$AK105))+IF($AO105=BS$3,$AM105/VLOOKUP($AO105,Data!$A$50:$B$56,2,FALSE),0)</f>
        <v>0</v>
      </c>
      <c r="BT105" s="11">
        <f>IF(BT$2=$A105,0,IF(HLOOKUP(BT$2,Recipes!$H:$GI,'Production Calculator'!$A105+2,FALSE)=0,0,HLOOKUP(BT$2,Recipes!$H:$GI,'Production Calculator'!$A105+2,FALSE)*$AK105))+IF($AO105=BT$3,$AM105/VLOOKUP($AO105,Data!$A$50:$B$56,2,FALSE),0)</f>
        <v>0</v>
      </c>
      <c r="BU105" s="11">
        <f>IF(BU$2=$A105,0,IF(HLOOKUP(BU$2,Recipes!$H:$GI,'Production Calculator'!$A105+2,FALSE)=0,0,HLOOKUP(BU$2,Recipes!$H:$GI,'Production Calculator'!$A105+2,FALSE)*$AK105))+IF($AO105=BU$3,$AM105/VLOOKUP($AO105,Data!$A$50:$B$56,2,FALSE),0)</f>
        <v>0</v>
      </c>
      <c r="BV105" s="11">
        <f>IF(BV$2=$A105,0,IF(HLOOKUP(BV$2,Recipes!$H:$GI,'Production Calculator'!$A105+2,FALSE)=0,0,HLOOKUP(BV$2,Recipes!$H:$GI,'Production Calculator'!$A105+2,FALSE)*$AK105))+IF($AO105=BV$3,$AM105/VLOOKUP($AO105,Data!$A$50:$B$56,2,FALSE),0)</f>
        <v>0</v>
      </c>
      <c r="BW105" s="11">
        <f>IF(BW$2=$A105,0,IF(HLOOKUP(BW$2,Recipes!$H:$GI,'Production Calculator'!$A105+2,FALSE)=0,0,HLOOKUP(BW$2,Recipes!$H:$GI,'Production Calculator'!$A105+2,FALSE)*$AK105))+IF($AO105=BW$3,$AM105/VLOOKUP($AO105,Data!$A$50:$B$56,2,FALSE),0)</f>
        <v>0</v>
      </c>
      <c r="BX105" s="11">
        <f>IF(BX$2=$A105,0,IF(HLOOKUP(BX$2,Recipes!$H:$GI,'Production Calculator'!$A105+2,FALSE)=0,0,HLOOKUP(BX$2,Recipes!$H:$GI,'Production Calculator'!$A105+2,FALSE)*$AK105))+IF($AO105=BX$3,$AM105/VLOOKUP($AO105,Data!$A$50:$B$56,2,FALSE),0)</f>
        <v>0</v>
      </c>
      <c r="BY105" s="11">
        <f>IF(BY$2=$A105,0,IF(HLOOKUP(BY$2,Recipes!$H:$GI,'Production Calculator'!$A105+2,FALSE)=0,0,HLOOKUP(BY$2,Recipes!$H:$GI,'Production Calculator'!$A105+2,FALSE)*$AK105))+IF($AO105=BY$3,$AM105/VLOOKUP($AO105,Data!$A$50:$B$56,2,FALSE),0)</f>
        <v>0</v>
      </c>
      <c r="BZ105" s="11">
        <f>IF(BZ$2=$A105,0,IF(HLOOKUP(BZ$2,Recipes!$H:$GI,'Production Calculator'!$A105+2,FALSE)=0,0,HLOOKUP(BZ$2,Recipes!$H:$GI,'Production Calculator'!$A105+2,FALSE)*$AK105))+IF($AO105=BZ$3,$AM105/VLOOKUP($AO105,Data!$A$50:$B$56,2,FALSE),0)</f>
        <v>0</v>
      </c>
      <c r="CA105" s="11">
        <f>IF(CA$2=$A105,0,IF(HLOOKUP(CA$2,Recipes!$H:$GI,'Production Calculator'!$A105+2,FALSE)=0,0,HLOOKUP(CA$2,Recipes!$H:$GI,'Production Calculator'!$A105+2,FALSE)*$AK105))+IF($AO105=CA$3,$AM105/VLOOKUP($AO105,Data!$A$50:$B$56,2,FALSE),0)</f>
        <v>0</v>
      </c>
      <c r="CB105" s="11">
        <f>IF(CB$2=$A105,0,IF(HLOOKUP(CB$2,Recipes!$H:$GI,'Production Calculator'!$A105+2,FALSE)=0,0,HLOOKUP(CB$2,Recipes!$H:$GI,'Production Calculator'!$A105+2,FALSE)*$AK105))+IF($AO105=CB$3,$AM105/VLOOKUP($AO105,Data!$A$50:$B$56,2,FALSE),0)</f>
        <v>0</v>
      </c>
      <c r="CC105" s="11">
        <f>IF(CC$2=$A105,0,IF(HLOOKUP(CC$2,Recipes!$H:$GI,'Production Calculator'!$A105+2,FALSE)=0,0,HLOOKUP(CC$2,Recipes!$H:$GI,'Production Calculator'!$A105+2,FALSE)*$AK105))+IF($AO105=CC$3,$AM105/VLOOKUP($AO105,Data!$A$50:$B$56,2,FALSE),0)</f>
        <v>0</v>
      </c>
      <c r="CD105" s="11">
        <f>IF(CD$2=$A105,0,IF(HLOOKUP(CD$2,Recipes!$H:$GI,'Production Calculator'!$A105+2,FALSE)=0,0,HLOOKUP(CD$2,Recipes!$H:$GI,'Production Calculator'!$A105+2,FALSE)*$AK105))+IF($AO105=CD$3,$AM105/VLOOKUP($AO105,Data!$A$50:$B$56,2,FALSE),0)</f>
        <v>0</v>
      </c>
      <c r="CE105" s="11">
        <f>IF(CE$2=$A105,0,IF(HLOOKUP(CE$2,Recipes!$H:$GI,'Production Calculator'!$A105+2,FALSE)=0,0,HLOOKUP(CE$2,Recipes!$H:$GI,'Production Calculator'!$A105+2,FALSE)*$AK105))+IF($AO105=CE$3,$AM105/VLOOKUP($AO105,Data!$A$50:$B$56,2,FALSE),0)</f>
        <v>0</v>
      </c>
      <c r="CF105" s="11">
        <f>IF(CF$2=$A105,0,IF(HLOOKUP(CF$2,Recipes!$H:$GI,'Production Calculator'!$A105+2,FALSE)=0,0,HLOOKUP(CF$2,Recipes!$H:$GI,'Production Calculator'!$A105+2,FALSE)*$AK105))+IF($AO105=CF$3,$AM105/VLOOKUP($AO105,Data!$A$50:$B$56,2,FALSE),0)</f>
        <v>0</v>
      </c>
      <c r="CG105" s="11">
        <f>IF(CG$2=$A105,0,IF(HLOOKUP(CG$2,Recipes!$H:$GI,'Production Calculator'!$A105+2,FALSE)=0,0,HLOOKUP(CG$2,Recipes!$H:$GI,'Production Calculator'!$A105+2,FALSE)*$AK105))+IF($AO105=CG$3,$AM105/VLOOKUP($AO105,Data!$A$50:$B$56,2,FALSE),0)</f>
        <v>0</v>
      </c>
      <c r="CH105" s="11">
        <f>IF(CH$2=$A105,0,IF(HLOOKUP(CH$2,Recipes!$H:$GI,'Production Calculator'!$A105+2,FALSE)=0,0,HLOOKUP(CH$2,Recipes!$H:$GI,'Production Calculator'!$A105+2,FALSE)*$AK105))+IF($AO105=CH$3,$AM105/VLOOKUP($AO105,Data!$A$50:$B$56,2,FALSE),0)</f>
        <v>0</v>
      </c>
      <c r="CI105" s="11">
        <f>IF(CI$2=$A105,0,IF(HLOOKUP(CI$2,Recipes!$H:$GI,'Production Calculator'!$A105+2,FALSE)=0,0,HLOOKUP(CI$2,Recipes!$H:$GI,'Production Calculator'!$A105+2,FALSE)*$AK105))+IF($AO105=CI$3,$AM105/VLOOKUP($AO105,Data!$A$50:$B$56,2,FALSE),0)</f>
        <v>0</v>
      </c>
      <c r="CJ105" s="11">
        <f>IF(CJ$2=$A105,0,IF(HLOOKUP(CJ$2,Recipes!$H:$GI,'Production Calculator'!$A105+2,FALSE)=0,0,HLOOKUP(CJ$2,Recipes!$H:$GI,'Production Calculator'!$A105+2,FALSE)*$AK105))+IF($AO105=CJ$3,$AM105/VLOOKUP($AO105,Data!$A$50:$B$56,2,FALSE),0)</f>
        <v>0</v>
      </c>
      <c r="CK105" s="11">
        <f>IF(CK$2=$A105,0,IF(HLOOKUP(CK$2,Recipes!$H:$GI,'Production Calculator'!$A105+2,FALSE)=0,0,HLOOKUP(CK$2,Recipes!$H:$GI,'Production Calculator'!$A105+2,FALSE)*$AK105))+IF($AO105=CK$3,$AM105/VLOOKUP($AO105,Data!$A$50:$B$56,2,FALSE),0)</f>
        <v>0</v>
      </c>
      <c r="CL105" s="11">
        <f>IF(CL$2=$A105,0,IF(HLOOKUP(CL$2,Recipes!$H:$GI,'Production Calculator'!$A105+2,FALSE)=0,0,HLOOKUP(CL$2,Recipes!$H:$GI,'Production Calculator'!$A105+2,FALSE)*$AK105))+IF($AO105=CL$3,$AM105/VLOOKUP($AO105,Data!$A$50:$B$56,2,FALSE),0)</f>
        <v>0</v>
      </c>
      <c r="CM105" s="11">
        <f>IF(CM$2=$A105,0,IF(HLOOKUP(CM$2,Recipes!$H:$GI,'Production Calculator'!$A105+2,FALSE)=0,0,HLOOKUP(CM$2,Recipes!$H:$GI,'Production Calculator'!$A105+2,FALSE)*$AK105))+IF($AO105=CM$3,$AM105/VLOOKUP($AO105,Data!$A$50:$B$56,2,FALSE),0)</f>
        <v>0</v>
      </c>
      <c r="CN105" s="11">
        <f>IF(CN$2=$A105,0,IF(HLOOKUP(CN$2,Recipes!$H:$GI,'Production Calculator'!$A105+2,FALSE)=0,0,HLOOKUP(CN$2,Recipes!$H:$GI,'Production Calculator'!$A105+2,FALSE)*$AK105))+IF($AO105=CN$3,$AM105/VLOOKUP($AO105,Data!$A$50:$B$56,2,FALSE),0)</f>
        <v>0</v>
      </c>
      <c r="CO105" s="11">
        <f>IF(CO$2=$A105,0,IF(HLOOKUP(CO$2,Recipes!$H:$GI,'Production Calculator'!$A105+2,FALSE)=0,0,HLOOKUP(CO$2,Recipes!$H:$GI,'Production Calculator'!$A105+2,FALSE)*$AK105))+IF($AO105=CO$3,$AM105/VLOOKUP($AO105,Data!$A$50:$B$56,2,FALSE),0)</f>
        <v>0</v>
      </c>
      <c r="CP105" s="11">
        <f>IF(CP$2=$A105,0,IF(HLOOKUP(CP$2,Recipes!$H:$GI,'Production Calculator'!$A105+2,FALSE)=0,0,HLOOKUP(CP$2,Recipes!$H:$GI,'Production Calculator'!$A105+2,FALSE)*$AK105))+IF($AO105=CP$3,$AM105/VLOOKUP($AO105,Data!$A$50:$B$56,2,FALSE),0)</f>
        <v>0</v>
      </c>
      <c r="CQ105" s="11">
        <f>IF(CQ$2=$A105,0,IF(HLOOKUP(CQ$2,Recipes!$H:$GI,'Production Calculator'!$A105+2,FALSE)=0,0,HLOOKUP(CQ$2,Recipes!$H:$GI,'Production Calculator'!$A105+2,FALSE)*$AK105))+IF($AO105=CQ$3,$AM105/VLOOKUP($AO105,Data!$A$50:$B$56,2,FALSE),0)</f>
        <v>0</v>
      </c>
      <c r="CR105" s="11">
        <f>IF(CR$2=$A105,0,IF(HLOOKUP(CR$2,Recipes!$H:$GI,'Production Calculator'!$A105+2,FALSE)=0,0,HLOOKUP(CR$2,Recipes!$H:$GI,'Production Calculator'!$A105+2,FALSE)*$AK105))+IF($AO105=CR$3,$AM105/VLOOKUP($AO105,Data!$A$50:$B$56,2,FALSE),0)</f>
        <v>0</v>
      </c>
      <c r="CS105" s="11">
        <f>IF(CS$2=$A105,0,IF(HLOOKUP(CS$2,Recipes!$H:$GI,'Production Calculator'!$A105+2,FALSE)=0,0,HLOOKUP(CS$2,Recipes!$H:$GI,'Production Calculator'!$A105+2,FALSE)*$AK105))+IF($AO105=CS$3,$AM105/VLOOKUP($AO105,Data!$A$50:$B$56,2,FALSE),0)</f>
        <v>0</v>
      </c>
      <c r="CT105" s="11">
        <f>IF(CT$2=$A105,0,IF(HLOOKUP(CT$2,Recipes!$H:$GI,'Production Calculator'!$A105+2,FALSE)=0,0,HLOOKUP(CT$2,Recipes!$H:$GI,'Production Calculator'!$A105+2,FALSE)*$AK105))+IF($AO105=CT$3,$AM105/VLOOKUP($AO105,Data!$A$50:$B$56,2,FALSE),0)</f>
        <v>0</v>
      </c>
      <c r="CU105" s="11">
        <f>IF(CU$2=$A105,0,IF(HLOOKUP(CU$2,Recipes!$H:$GI,'Production Calculator'!$A105+2,FALSE)=0,0,HLOOKUP(CU$2,Recipes!$H:$GI,'Production Calculator'!$A105+2,FALSE)*$AK105))+IF($AO105=CU$3,$AM105/VLOOKUP($AO105,Data!$A$50:$B$56,2,FALSE),0)</f>
        <v>0</v>
      </c>
      <c r="CV105" s="11">
        <f>IF(CV$2=$A105,0,IF(HLOOKUP(CV$2,Recipes!$H:$GI,'Production Calculator'!$A105+2,FALSE)=0,0,HLOOKUP(CV$2,Recipes!$H:$GI,'Production Calculator'!$A105+2,FALSE)*$AK105))+IF($AO105=CV$3,$AM105/VLOOKUP($AO105,Data!$A$50:$B$56,2,FALSE),0)</f>
        <v>0</v>
      </c>
      <c r="CW105" s="11">
        <f>IF(CW$2=$A105,0,IF(HLOOKUP(CW$2,Recipes!$H:$GI,'Production Calculator'!$A105+2,FALSE)=0,0,HLOOKUP(CW$2,Recipes!$H:$GI,'Production Calculator'!$A105+2,FALSE)*$AK105))+IF($AO105=CW$3,$AM105/VLOOKUP($AO105,Data!$A$50:$B$56,2,FALSE),0)</f>
        <v>0</v>
      </c>
      <c r="CX105" s="11">
        <f>IF(CX$2=$A105,0,IF(HLOOKUP(CX$2,Recipes!$H:$GI,'Production Calculator'!$A105+2,FALSE)=0,0,HLOOKUP(CX$2,Recipes!$H:$GI,'Production Calculator'!$A105+2,FALSE)*$AK105))+IF($AO105=CX$3,$AM105/VLOOKUP($AO105,Data!$A$50:$B$56,2,FALSE),0)</f>
        <v>0</v>
      </c>
      <c r="CY105" s="11">
        <f>IF(CY$2=$A105,0,IF(HLOOKUP(CY$2,Recipes!$H:$GI,'Production Calculator'!$A105+2,FALSE)=0,0,HLOOKUP(CY$2,Recipes!$H:$GI,'Production Calculator'!$A105+2,FALSE)*$AK105))+IF($AO105=CY$3,$AM105/VLOOKUP($AO105,Data!$A$50:$B$56,2,FALSE),0)</f>
        <v>0</v>
      </c>
      <c r="CZ105" s="11">
        <f>IF(CZ$2=$A105,0,IF(HLOOKUP(CZ$2,Recipes!$H:$GI,'Production Calculator'!$A105+2,FALSE)=0,0,HLOOKUP(CZ$2,Recipes!$H:$GI,'Production Calculator'!$A105+2,FALSE)*$AK105))+IF($AO105=CZ$3,$AM105/VLOOKUP($AO105,Data!$A$50:$B$56,2,FALSE),0)</f>
        <v>0</v>
      </c>
      <c r="DA105" s="11">
        <f>IF(DA$2=$A105,0,IF(HLOOKUP(DA$2,Recipes!$H:$GI,'Production Calculator'!$A105+2,FALSE)=0,0,HLOOKUP(DA$2,Recipes!$H:$GI,'Production Calculator'!$A105+2,FALSE)*$AK105))+IF($AO105=DA$3,$AM105/VLOOKUP($AO105,Data!$A$50:$B$56,2,FALSE),0)</f>
        <v>0</v>
      </c>
      <c r="DB105" s="11">
        <f>IF(DB$2=$A105,0,IF(HLOOKUP(DB$2,Recipes!$H:$GI,'Production Calculator'!$A105+2,FALSE)=0,0,HLOOKUP(DB$2,Recipes!$H:$GI,'Production Calculator'!$A105+2,FALSE)*$AK105))+IF($AO105=DB$3,$AM105/VLOOKUP($AO105,Data!$A$50:$B$56,2,FALSE),0)</f>
        <v>0</v>
      </c>
      <c r="DC105" s="11">
        <f>IF(DC$2=$A105,0,IF(HLOOKUP(DC$2,Recipes!$H:$GI,'Production Calculator'!$A105+2,FALSE)=0,0,HLOOKUP(DC$2,Recipes!$H:$GI,'Production Calculator'!$A105+2,FALSE)*$AK105))+IF($AO105=DC$3,$AM105/VLOOKUP($AO105,Data!$A$50:$B$56,2,FALSE),0)</f>
        <v>0</v>
      </c>
      <c r="DD105" s="11">
        <f>IF(DD$2=$A105,0,IF(HLOOKUP(DD$2,Recipes!$H:$GI,'Production Calculator'!$A105+2,FALSE)=0,0,HLOOKUP(DD$2,Recipes!$H:$GI,'Production Calculator'!$A105+2,FALSE)*$AK105))+IF($AO105=DD$3,$AM105/VLOOKUP($AO105,Data!$A$50:$B$56,2,FALSE),0)</f>
        <v>0</v>
      </c>
      <c r="DE105" s="11">
        <f>IF(DE$2=$A105,0,IF(HLOOKUP(DE$2,Recipes!$H:$GI,'Production Calculator'!$A105+2,FALSE)=0,0,HLOOKUP(DE$2,Recipes!$H:$GI,'Production Calculator'!$A105+2,FALSE)*$AK105))+IF($AO105=DE$3,$AM105/VLOOKUP($AO105,Data!$A$50:$B$56,2,FALSE),0)</f>
        <v>0</v>
      </c>
      <c r="DF105" s="11">
        <f>IF(DF$2=$A105,0,IF(HLOOKUP(DF$2,Recipes!$H:$GI,'Production Calculator'!$A105+2,FALSE)=0,0,HLOOKUP(DF$2,Recipes!$H:$GI,'Production Calculator'!$A105+2,FALSE)*$AK105))+IF($AO105=DF$3,$AM105/VLOOKUP($AO105,Data!$A$50:$B$56,2,FALSE),0)</f>
        <v>0</v>
      </c>
      <c r="DG105" s="11">
        <f>IF(DG$2=$A105,0,IF(HLOOKUP(DG$2,Recipes!$H:$GI,'Production Calculator'!$A105+2,FALSE)=0,0,HLOOKUP(DG$2,Recipes!$H:$GI,'Production Calculator'!$A105+2,FALSE)*$AK105))+IF($AO105=DG$3,$AM105/VLOOKUP($AO105,Data!$A$50:$B$56,2,FALSE),0)</f>
        <v>0</v>
      </c>
      <c r="DH105" s="11">
        <f>IF(DH$2=$A105,0,IF(HLOOKUP(DH$2,Recipes!$H:$GI,'Production Calculator'!$A105+2,FALSE)=0,0,HLOOKUP(DH$2,Recipes!$H:$GI,'Production Calculator'!$A105+2,FALSE)*$AK105))+IF($AO105=DH$3,$AM105/VLOOKUP($AO105,Data!$A$50:$B$56,2,FALSE),0)</f>
        <v>0</v>
      </c>
      <c r="DI105" s="11">
        <f>IF(DI$2=$A105,0,IF(HLOOKUP(DI$2,Recipes!$H:$GI,'Production Calculator'!$A105+2,FALSE)=0,0,HLOOKUP(DI$2,Recipes!$H:$GI,'Production Calculator'!$A105+2,FALSE)*$AK105))+IF($AO105=DI$3,$AM105/VLOOKUP($AO105,Data!$A$50:$B$56,2,FALSE),0)</f>
        <v>0</v>
      </c>
      <c r="DJ105" s="11">
        <f>IF(DJ$2=$A105,0,IF(HLOOKUP(DJ$2,Recipes!$H:$GI,'Production Calculator'!$A105+2,FALSE)=0,0,HLOOKUP(DJ$2,Recipes!$H:$GI,'Production Calculator'!$A105+2,FALSE)*$AK105))+IF($AO105=DJ$3,$AM105/VLOOKUP($AO105,Data!$A$50:$B$56,2,FALSE),0)</f>
        <v>0</v>
      </c>
      <c r="DK105" s="11">
        <f>IF(DK$2=$A105,0,IF(HLOOKUP(DK$2,Recipes!$H:$GI,'Production Calculator'!$A105+2,FALSE)=0,0,HLOOKUP(DK$2,Recipes!$H:$GI,'Production Calculator'!$A105+2,FALSE)*$AK105))+IF($AO105=DK$3,$AM105/VLOOKUP($AO105,Data!$A$50:$B$56,2,FALSE),0)</f>
        <v>0</v>
      </c>
      <c r="DL105" s="11">
        <f>IF(DL$2=$A105,0,IF(HLOOKUP(DL$2,Recipes!$H:$GI,'Production Calculator'!$A105+2,FALSE)=0,0,HLOOKUP(DL$2,Recipes!$H:$GI,'Production Calculator'!$A105+2,FALSE)*$AK105))+IF($AO105=DL$3,$AM105/VLOOKUP($AO105,Data!$A$50:$B$56,2,FALSE),0)</f>
        <v>0</v>
      </c>
      <c r="DM105" s="11">
        <f>IF(DM$2=$A105,0,IF(HLOOKUP(DM$2,Recipes!$H:$GI,'Production Calculator'!$A105+2,FALSE)=0,0,HLOOKUP(DM$2,Recipes!$H:$GI,'Production Calculator'!$A105+2,FALSE)*$AK105))+IF($AO105=DM$3,$AM105/VLOOKUP($AO105,Data!$A$50:$B$56,2,FALSE),0)</f>
        <v>0</v>
      </c>
      <c r="DN105" s="11">
        <f>IF(DN$2=$A105,0,IF(HLOOKUP(DN$2,Recipes!$H:$GI,'Production Calculator'!$A105+2,FALSE)=0,0,HLOOKUP(DN$2,Recipes!$H:$GI,'Production Calculator'!$A105+2,FALSE)*$AK105))+IF($AO105=DN$3,$AM105/VLOOKUP($AO105,Data!$A$50:$B$56,2,FALSE),0)</f>
        <v>0</v>
      </c>
      <c r="DO105" s="11">
        <f>IF(DO$2=$A105,0,IF(HLOOKUP(DO$2,Recipes!$H:$GI,'Production Calculator'!$A105+2,FALSE)=0,0,HLOOKUP(DO$2,Recipes!$H:$GI,'Production Calculator'!$A105+2,FALSE)*$AK105))+IF($AO105=DO$3,$AM105/VLOOKUP($AO105,Data!$A$50:$B$56,2,FALSE),0)</f>
        <v>0</v>
      </c>
      <c r="DP105" s="11">
        <f>IF(DP$2=$A105,0,IF(HLOOKUP(DP$2,Recipes!$H:$GI,'Production Calculator'!$A105+2,FALSE)=0,0,HLOOKUP(DP$2,Recipes!$H:$GI,'Production Calculator'!$A105+2,FALSE)*$AK105))+IF($AO105=DP$3,$AM105/VLOOKUP($AO105,Data!$A$50:$B$56,2,FALSE),0)</f>
        <v>0</v>
      </c>
      <c r="DQ105" s="11">
        <f>IF(DQ$2=$A105,0,IF(HLOOKUP(DQ$2,Recipes!$H:$GI,'Production Calculator'!$A105+2,FALSE)=0,0,HLOOKUP(DQ$2,Recipes!$H:$GI,'Production Calculator'!$A105+2,FALSE)*$AK105))+IF($AO105=DQ$3,$AM105/VLOOKUP($AO105,Data!$A$50:$B$56,2,FALSE),0)</f>
        <v>0</v>
      </c>
      <c r="DR105" s="11">
        <f>IF(DR$2=$A105,0,IF(HLOOKUP(DR$2,Recipes!$H:$GI,'Production Calculator'!$A105+2,FALSE)=0,0,HLOOKUP(DR$2,Recipes!$H:$GI,'Production Calculator'!$A105+2,FALSE)*$AK105))+IF($AO105=DR$3,$AM105/VLOOKUP($AO105,Data!$A$50:$B$56,2,FALSE),0)</f>
        <v>0</v>
      </c>
      <c r="DS105" s="11">
        <f>IF(DS$2=$A105,0,IF(HLOOKUP(DS$2,Recipes!$H:$GI,'Production Calculator'!$A105+2,FALSE)=0,0,HLOOKUP(DS$2,Recipes!$H:$GI,'Production Calculator'!$A105+2,FALSE)*$AK105))+IF($AO105=DS$3,$AM105/VLOOKUP($AO105,Data!$A$50:$B$56,2,FALSE),0)</f>
        <v>0</v>
      </c>
      <c r="DT105" s="11">
        <f>IF(DT$2=$A105,0,IF(HLOOKUP(DT$2,Recipes!$H:$GI,'Production Calculator'!$A105+2,FALSE)=0,0,HLOOKUP(DT$2,Recipes!$H:$GI,'Production Calculator'!$A105+2,FALSE)*$AK105))+IF($AO105=DT$3,$AM105/VLOOKUP($AO105,Data!$A$50:$B$56,2,FALSE),0)</f>
        <v>0</v>
      </c>
      <c r="DU105" s="11">
        <f>IF(DU$2=$A105,0,IF(HLOOKUP(DU$2,Recipes!$H:$GI,'Production Calculator'!$A105+2,FALSE)=0,0,HLOOKUP(DU$2,Recipes!$H:$GI,'Production Calculator'!$A105+2,FALSE)*$AK105))+IF($AO105=DU$3,$AM105/VLOOKUP($AO105,Data!$A$50:$B$56,2,FALSE),0)</f>
        <v>0</v>
      </c>
      <c r="DV105" s="11">
        <f>IF(DV$2=$A105,0,IF(HLOOKUP(DV$2,Recipes!$H:$GI,'Production Calculator'!$A105+2,FALSE)=0,0,HLOOKUP(DV$2,Recipes!$H:$GI,'Production Calculator'!$A105+2,FALSE)*$AK105))+IF($AO105=DV$3,$AM105/VLOOKUP($AO105,Data!$A$50:$B$56,2,FALSE),0)</f>
        <v>0</v>
      </c>
      <c r="DW105" s="11">
        <f>IF(DW$2=$A105,0,IF(HLOOKUP(DW$2,Recipes!$H:$GI,'Production Calculator'!$A105+2,FALSE)=0,0,HLOOKUP(DW$2,Recipes!$H:$GI,'Production Calculator'!$A105+2,FALSE)*$AK105))+IF($AO105=DW$3,$AM105/VLOOKUP($AO105,Data!$A$50:$B$56,2,FALSE),0)</f>
        <v>0</v>
      </c>
      <c r="DX105" s="11">
        <f>IF(DX$2=$A105,0,IF(HLOOKUP(DX$2,Recipes!$H:$GI,'Production Calculator'!$A105+2,FALSE)=0,0,HLOOKUP(DX$2,Recipes!$H:$GI,'Production Calculator'!$A105+2,FALSE)*$AK105))+IF($AO105=DX$3,$AM105/VLOOKUP($AO105,Data!$A$50:$B$56,2,FALSE),0)</f>
        <v>0</v>
      </c>
      <c r="DY105" s="11">
        <f>IF(DY$2=$A105,0,IF(HLOOKUP(DY$2,Recipes!$H:$GI,'Production Calculator'!$A105+2,FALSE)=0,0,HLOOKUP(DY$2,Recipes!$H:$GI,'Production Calculator'!$A105+2,FALSE)*$AK105))+IF($AO105=DY$3,$AM105/VLOOKUP($AO105,Data!$A$50:$B$56,2,FALSE),0)</f>
        <v>0</v>
      </c>
      <c r="DZ105" s="11">
        <f>IF(DZ$2=$A105,0,IF(HLOOKUP(DZ$2,Recipes!$H:$GI,'Production Calculator'!$A105+2,FALSE)=0,0,HLOOKUP(DZ$2,Recipes!$H:$GI,'Production Calculator'!$A105+2,FALSE)*$AK105))+IF($AO105=DZ$3,$AM105/VLOOKUP($AO105,Data!$A$50:$B$56,2,FALSE),0)</f>
        <v>0</v>
      </c>
      <c r="EA105" s="11">
        <f>IF(EA$2=$A105,0,IF(HLOOKUP(EA$2,Recipes!$H:$GI,'Production Calculator'!$A105+2,FALSE)=0,0,HLOOKUP(EA$2,Recipes!$H:$GI,'Production Calculator'!$A105+2,FALSE)*$AK105))+IF($AO105=EA$3,$AM105/VLOOKUP($AO105,Data!$A$50:$B$56,2,FALSE),0)</f>
        <v>0</v>
      </c>
      <c r="EB105" s="11">
        <f>IF(EB$2=$A105,0,IF(HLOOKUP(EB$2,Recipes!$H:$GI,'Production Calculator'!$A105+2,FALSE)=0,0,HLOOKUP(EB$2,Recipes!$H:$GI,'Production Calculator'!$A105+2,FALSE)*$AK105))+IF($AO105=EB$3,$AM105/VLOOKUP($AO105,Data!$A$50:$B$56,2,FALSE),0)</f>
        <v>0</v>
      </c>
      <c r="EC105" s="11">
        <f>IF(EC$2=$A105,0,IF(HLOOKUP(EC$2,Recipes!$H:$GI,'Production Calculator'!$A105+2,FALSE)=0,0,HLOOKUP(EC$2,Recipes!$H:$GI,'Production Calculator'!$A105+2,FALSE)*$AK105))+IF($AO105=EC$3,$AM105/VLOOKUP($AO105,Data!$A$50:$B$56,2,FALSE),0)</f>
        <v>0</v>
      </c>
      <c r="ED105" s="11">
        <f>IF(ED$2=$A105,0,IF(HLOOKUP(ED$2,Recipes!$H:$GI,'Production Calculator'!$A105+2,FALSE)=0,0,HLOOKUP(ED$2,Recipes!$H:$GI,'Production Calculator'!$A105+2,FALSE)*$AK105))+IF($AO105=ED$3,$AM105/VLOOKUP($AO105,Data!$A$50:$B$56,2,FALSE),0)</f>
        <v>0</v>
      </c>
      <c r="EE105" s="11">
        <f>IF(EE$2=$A105,0,IF(HLOOKUP(EE$2,Recipes!$H:$GI,'Production Calculator'!$A105+2,FALSE)=0,0,HLOOKUP(EE$2,Recipes!$H:$GI,'Production Calculator'!$A105+2,FALSE)*$AK105))+IF($AO105=EE$3,$AM105/VLOOKUP($AO105,Data!$A$50:$B$56,2,FALSE),0)</f>
        <v>0</v>
      </c>
      <c r="EF105" s="11">
        <f>IF(EF$2=$A105,0,IF(HLOOKUP(EF$2,Recipes!$H:$GI,'Production Calculator'!$A105+2,FALSE)=0,0,HLOOKUP(EF$2,Recipes!$H:$GI,'Production Calculator'!$A105+2,FALSE)*$AK105))+IF($AO105=EF$3,$AM105/VLOOKUP($AO105,Data!$A$50:$B$56,2,FALSE),0)</f>
        <v>0</v>
      </c>
      <c r="EG105" s="11">
        <f>IF(EG$2=$A105,0,IF(HLOOKUP(EG$2,Recipes!$H:$GI,'Production Calculator'!$A105+2,FALSE)=0,0,HLOOKUP(EG$2,Recipes!$H:$GI,'Production Calculator'!$A105+2,FALSE)*$AK105))+IF($AO105=EG$3,$AM105/VLOOKUP($AO105,Data!$A$50:$B$56,2,FALSE),0)</f>
        <v>0</v>
      </c>
      <c r="EH105" s="11">
        <f>IF(EH$2=$A105,0,IF(HLOOKUP(EH$2,Recipes!$H:$GI,'Production Calculator'!$A105+2,FALSE)=0,0,HLOOKUP(EH$2,Recipes!$H:$GI,'Production Calculator'!$A105+2,FALSE)*$AK105))+IF($AO105=EH$3,$AM105/VLOOKUP($AO105,Data!$A$50:$B$56,2,FALSE),0)</f>
        <v>0</v>
      </c>
      <c r="EI105" s="11">
        <f>IF(EI$2=$A105,0,IF(HLOOKUP(EI$2,Recipes!$H:$GI,'Production Calculator'!$A105+2,FALSE)=0,0,HLOOKUP(EI$2,Recipes!$H:$GI,'Production Calculator'!$A105+2,FALSE)*$AK105))+IF($AO105=EI$3,$AM105/VLOOKUP($AO105,Data!$A$50:$B$56,2,FALSE),0)</f>
        <v>0</v>
      </c>
      <c r="EJ105" s="11">
        <f>IF(EJ$2=$A105,0,IF(HLOOKUP(EJ$2,Recipes!$H:$GI,'Production Calculator'!$A105+2,FALSE)=0,0,HLOOKUP(EJ$2,Recipes!$H:$GI,'Production Calculator'!$A105+2,FALSE)*$AK105))+IF($AO105=EJ$3,$AM105/VLOOKUP($AO105,Data!$A$50:$B$56,2,FALSE),0)</f>
        <v>0</v>
      </c>
      <c r="EK105" s="11">
        <f>IF(EK$2=$A105,0,IF(HLOOKUP(EK$2,Recipes!$H:$GI,'Production Calculator'!$A105+2,FALSE)=0,0,HLOOKUP(EK$2,Recipes!$H:$GI,'Production Calculator'!$A105+2,FALSE)*$AK105))+IF($AO105=EK$3,$AM105/VLOOKUP($AO105,Data!$A$50:$B$56,2,FALSE),0)</f>
        <v>0</v>
      </c>
      <c r="EL105" s="11">
        <f>IF(EL$2=$A105,0,IF(HLOOKUP(EL$2,Recipes!$H:$GI,'Production Calculator'!$A105+2,FALSE)=0,0,HLOOKUP(EL$2,Recipes!$H:$GI,'Production Calculator'!$A105+2,FALSE)*$AK105))+IF($AO105=EL$3,$AM105/VLOOKUP($AO105,Data!$A$50:$B$56,2,FALSE),0)</f>
        <v>0</v>
      </c>
      <c r="EM105" s="11">
        <f>IF(EM$2=$A105,0,IF(HLOOKUP(EM$2,Recipes!$H:$GI,'Production Calculator'!$A105+2,FALSE)=0,0,HLOOKUP(EM$2,Recipes!$H:$GI,'Production Calculator'!$A105+2,FALSE)*$AK105))+IF($AO105=EM$3,$AM105/VLOOKUP($AO105,Data!$A$50:$B$56,2,FALSE),0)</f>
        <v>0</v>
      </c>
      <c r="EN105" s="11">
        <f>IF(EN$2=$A105,0,IF(HLOOKUP(EN$2,Recipes!$H:$GI,'Production Calculator'!$A105+2,FALSE)=0,0,HLOOKUP(EN$2,Recipes!$H:$GI,'Production Calculator'!$A105+2,FALSE)*$AK105))+IF($AO105=EN$3,$AM105/VLOOKUP($AO105,Data!$A$50:$B$56,2,FALSE),0)</f>
        <v>0</v>
      </c>
      <c r="EO105" s="11">
        <f>IF(EO$2=$A105,0,IF(HLOOKUP(EO$2,Recipes!$H:$GI,'Production Calculator'!$A105+2,FALSE)=0,0,HLOOKUP(EO$2,Recipes!$H:$GI,'Production Calculator'!$A105+2,FALSE)*$AK105))+IF($AO105=EO$3,$AM105/VLOOKUP($AO105,Data!$A$50:$B$56,2,FALSE),0)</f>
        <v>0</v>
      </c>
      <c r="EP105" s="11">
        <f>IF(EP$2=$A105,0,IF(HLOOKUP(EP$2,Recipes!$H:$GI,'Production Calculator'!$A105+2,FALSE)=0,0,HLOOKUP(EP$2,Recipes!$H:$GI,'Production Calculator'!$A105+2,FALSE)*$AK105))+IF($AO105=EP$3,$AM105/VLOOKUP($AO105,Data!$A$50:$B$56,2,FALSE),0)</f>
        <v>0</v>
      </c>
      <c r="EQ105" s="11">
        <f>IF(EQ$2=$A105,0,IF(HLOOKUP(EQ$2,Recipes!$H:$GI,'Production Calculator'!$A105+2,FALSE)=0,0,HLOOKUP(EQ$2,Recipes!$H:$GI,'Production Calculator'!$A105+2,FALSE)*$AK105))+IF($AO105=EQ$3,$AM105/VLOOKUP($AO105,Data!$A$50:$B$56,2,FALSE),0)</f>
        <v>0</v>
      </c>
      <c r="ER105" s="11">
        <f>IF(ER$2=$A105,0,IF(HLOOKUP(ER$2,Recipes!$H:$GI,'Production Calculator'!$A105+2,FALSE)=0,0,HLOOKUP(ER$2,Recipes!$H:$GI,'Production Calculator'!$A105+2,FALSE)*$AK105))+IF($AO105=ER$3,$AM105/VLOOKUP($AO105,Data!$A$50:$B$56,2,FALSE),0)</f>
        <v>0</v>
      </c>
      <c r="ES105" s="11">
        <f>IF(ES$2=$A105,0,IF(HLOOKUP(ES$2,Recipes!$H:$GI,'Production Calculator'!$A105+2,FALSE)=0,0,HLOOKUP(ES$2,Recipes!$H:$GI,'Production Calculator'!$A105+2,FALSE)*$AK105))+IF($AO105=ES$3,$AM105/VLOOKUP($AO105,Data!$A$50:$B$56,2,FALSE),0)</f>
        <v>0</v>
      </c>
      <c r="ET105" s="11">
        <f>IF(ET$2=$A105,0,IF(HLOOKUP(ET$2,Recipes!$H:$GI,'Production Calculator'!$A105+2,FALSE)=0,0,HLOOKUP(ET$2,Recipes!$H:$GI,'Production Calculator'!$A105+2,FALSE)*$AK105))+IF($AO105=ET$3,$AM105/VLOOKUP($AO105,Data!$A$50:$B$56,2,FALSE),0)</f>
        <v>0</v>
      </c>
      <c r="EU105" s="11">
        <f>IF(EU$2=$A105,0,IF(HLOOKUP(EU$2,Recipes!$H:$GI,'Production Calculator'!$A105+2,FALSE)=0,0,HLOOKUP(EU$2,Recipes!$H:$GI,'Production Calculator'!$A105+2,FALSE)*$AK105))+IF($AO105=EU$3,$AM105/VLOOKUP($AO105,Data!$A$50:$B$56,2,FALSE),0)</f>
        <v>0</v>
      </c>
      <c r="EV105" s="11">
        <f>IF(EV$2=$A105,0,IF(HLOOKUP(EV$2,Recipes!$H:$GI,'Production Calculator'!$A105+2,FALSE)=0,0,HLOOKUP(EV$2,Recipes!$H:$GI,'Production Calculator'!$A105+2,FALSE)*$AK105))+IF($AO105=EV$3,$AM105/VLOOKUP($AO105,Data!$A$50:$B$56,2,FALSE),0)</f>
        <v>0</v>
      </c>
      <c r="EW105" s="11">
        <f>IF(EW$2=$A105,0,IF(HLOOKUP(EW$2,Recipes!$H:$GI,'Production Calculator'!$A105+2,FALSE)=0,0,HLOOKUP(EW$2,Recipes!$H:$GI,'Production Calculator'!$A105+2,FALSE)*$AK105))+IF($AO105=EW$3,$AM105/VLOOKUP($AO105,Data!$A$50:$B$56,2,FALSE),0)</f>
        <v>0</v>
      </c>
      <c r="EX105" s="11">
        <f>IF(EX$2=$A105,0,IF(HLOOKUP(EX$2,Recipes!$H:$GI,'Production Calculator'!$A105+2,FALSE)=0,0,HLOOKUP(EX$2,Recipes!$H:$GI,'Production Calculator'!$A105+2,FALSE)*$AK105))+IF($AO105=EX$3,$AM105/VLOOKUP($AO105,Data!$A$50:$B$56,2,FALSE),0)</f>
        <v>0</v>
      </c>
      <c r="EY105" s="11">
        <f>IF(EY$2=$A105,0,IF(HLOOKUP(EY$2,Recipes!$H:$GI,'Production Calculator'!$A105+2,FALSE)=0,0,HLOOKUP(EY$2,Recipes!$H:$GI,'Production Calculator'!$A105+2,FALSE)*$AK105))+IF($AO105=EY$3,$AM105/VLOOKUP($AO105,Data!$A$50:$B$56,2,FALSE),0)</f>
        <v>0</v>
      </c>
      <c r="EZ105" s="11">
        <f>IF(EZ$2=$A105,0,IF(HLOOKUP(EZ$2,Recipes!$H:$GI,'Production Calculator'!$A105+2,FALSE)=0,0,HLOOKUP(EZ$2,Recipes!$H:$GI,'Production Calculator'!$A105+2,FALSE)*$AK105))+IF($AO105=EZ$3,$AM105/VLOOKUP($AO105,Data!$A$50:$B$56,2,FALSE),0)</f>
        <v>0</v>
      </c>
      <c r="FA105" s="11">
        <f>IF(FA$2=$A105,0,IF(HLOOKUP(FA$2,Recipes!$H:$GI,'Production Calculator'!$A105+2,FALSE)=0,0,HLOOKUP(FA$2,Recipes!$H:$GI,'Production Calculator'!$A105+2,FALSE)*$AK105))+IF($AO105=FA$3,$AM105/VLOOKUP($AO105,Data!$A$50:$B$56,2,FALSE),0)</f>
        <v>0</v>
      </c>
      <c r="FB105" s="11">
        <f>IF(FB$2=$A105,0,IF(HLOOKUP(FB$2,Recipes!$H:$GI,'Production Calculator'!$A105+2,FALSE)=0,0,HLOOKUP(FB$2,Recipes!$H:$GI,'Production Calculator'!$A105+2,FALSE)*$AK105))+IF($AO105=FB$3,$AM105/VLOOKUP($AO105,Data!$A$50:$B$56,2,FALSE),0)</f>
        <v>0</v>
      </c>
      <c r="FC105" s="11">
        <f>IF(FC$2=$A105,0,IF(HLOOKUP(FC$2,Recipes!$H:$GI,'Production Calculator'!$A105+2,FALSE)=0,0,HLOOKUP(FC$2,Recipes!$H:$GI,'Production Calculator'!$A105+2,FALSE)*$AK105))+IF($AO105=FC$3,$AM105/VLOOKUP($AO105,Data!$A$50:$B$56,2,FALSE),0)</f>
        <v>0</v>
      </c>
      <c r="FD105" s="11">
        <f>IF(FD$2=$A105,0,IF(HLOOKUP(FD$2,Recipes!$H:$GI,'Production Calculator'!$A105+2,FALSE)=0,0,HLOOKUP(FD$2,Recipes!$H:$GI,'Production Calculator'!$A105+2,FALSE)*$AK105))+IF($AO105=FD$3,$AM105/VLOOKUP($AO105,Data!$A$50:$B$56,2,FALSE),0)</f>
        <v>0</v>
      </c>
      <c r="FE105" s="11">
        <f>IF(FE$2=$A105,0,IF(HLOOKUP(FE$2,Recipes!$H:$GI,'Production Calculator'!$A105+2,FALSE)=0,0,HLOOKUP(FE$2,Recipes!$H:$GI,'Production Calculator'!$A105+2,FALSE)*$AK105))+IF($AO105=FE$3,$AM105/VLOOKUP($AO105,Data!$A$50:$B$56,2,FALSE),0)</f>
        <v>0</v>
      </c>
      <c r="FF105" s="11">
        <f>IF(FF$2=$A105,0,IF(HLOOKUP(FF$2,Recipes!$H:$GI,'Production Calculator'!$A105+2,FALSE)=0,0,HLOOKUP(FF$2,Recipes!$H:$GI,'Production Calculator'!$A105+2,FALSE)*$AK105))+IF($AO105=FF$3,$AM105/VLOOKUP($AO105,Data!$A$50:$B$56,2,FALSE),0)</f>
        <v>0</v>
      </c>
      <c r="FG105" s="11">
        <f>IF(FG$2=$A105,0,IF(HLOOKUP(FG$2,Recipes!$H:$GI,'Production Calculator'!$A105+2,FALSE)=0,0,HLOOKUP(FG$2,Recipes!$H:$GI,'Production Calculator'!$A105+2,FALSE)*$AK105))+IF($AO105=FG$3,$AM105/VLOOKUP($AO105,Data!$A$50:$B$56,2,FALSE),0)</f>
        <v>0</v>
      </c>
      <c r="FH105" s="11">
        <f>IF(FH$2=$A105,0,IF(HLOOKUP(FH$2,Recipes!$H:$GI,'Production Calculator'!$A105+2,FALSE)=0,0,HLOOKUP(FH$2,Recipes!$H:$GI,'Production Calculator'!$A105+2,FALSE)*$AK105))+IF($AO105=FH$3,$AM105/VLOOKUP($AO105,Data!$A$50:$B$56,2,FALSE),0)</f>
        <v>0</v>
      </c>
      <c r="FI105" s="11">
        <f>IF(FI$2=$A105,0,IF(HLOOKUP(FI$2,Recipes!$H:$GI,'Production Calculator'!$A105+2,FALSE)=0,0,HLOOKUP(FI$2,Recipes!$H:$GI,'Production Calculator'!$A105+2,FALSE)*$AK105))+IF($AO105=FI$3,$AM105/VLOOKUP($AO105,Data!$A$50:$B$56,2,FALSE),0)</f>
        <v>0</v>
      </c>
      <c r="FJ105" s="11">
        <f>IF(FJ$2=$A105,0,IF(HLOOKUP(FJ$2,Recipes!$H:$GI,'Production Calculator'!$A105+2,FALSE)=0,0,HLOOKUP(FJ$2,Recipes!$H:$GI,'Production Calculator'!$A105+2,FALSE)*$AK105))+IF($AO105=FJ$3,$AM105/VLOOKUP($AO105,Data!$A$50:$B$56,2,FALSE),0)</f>
        <v>0</v>
      </c>
      <c r="FK105" s="11">
        <f>IF(FK$2=$A105,0,IF(HLOOKUP(FK$2,Recipes!$H:$GI,'Production Calculator'!$A105+2,FALSE)=0,0,HLOOKUP(FK$2,Recipes!$H:$GI,'Production Calculator'!$A105+2,FALSE)*$AK105))+IF($AO105=FK$3,$AM105/VLOOKUP($AO105,Data!$A$50:$B$56,2,FALSE),0)</f>
        <v>0</v>
      </c>
      <c r="FL105" s="11">
        <f>IF(FL$2=$A105,0,IF(HLOOKUP(FL$2,Recipes!$H:$GI,'Production Calculator'!$A105+2,FALSE)=0,0,HLOOKUP(FL$2,Recipes!$H:$GI,'Production Calculator'!$A105+2,FALSE)*$AK105))+IF($AO105=FL$3,$AM105/VLOOKUP($AO105,Data!$A$50:$B$56,2,FALSE),0)</f>
        <v>0</v>
      </c>
      <c r="FM105" s="11">
        <f>IF(FM$2=$A105,0,IF(HLOOKUP(FM$2,Recipes!$H:$GI,'Production Calculator'!$A105+2,FALSE)=0,0,HLOOKUP(FM$2,Recipes!$H:$GI,'Production Calculator'!$A105+2,FALSE)*$AK105))+IF($AO105=FM$3,$AM105/VLOOKUP($AO105,Data!$A$50:$B$56,2,FALSE),0)</f>
        <v>0</v>
      </c>
      <c r="FN105" s="11">
        <f>IF(FN$2=$A105,0,IF(HLOOKUP(FN$2,Recipes!$H:$GI,'Production Calculator'!$A105+2,FALSE)=0,0,HLOOKUP(FN$2,Recipes!$H:$GI,'Production Calculator'!$A105+2,FALSE)*$AK105))+IF($AO105=FN$3,$AM105/VLOOKUP($AO105,Data!$A$50:$B$56,2,FALSE),0)</f>
        <v>0</v>
      </c>
      <c r="FO105" s="11">
        <f>IF(FO$2=$A105,0,IF(HLOOKUP(FO$2,Recipes!$H:$GI,'Production Calculator'!$A105+2,FALSE)=0,0,HLOOKUP(FO$2,Recipes!$H:$GI,'Production Calculator'!$A105+2,FALSE)*$AK105))+IF($AO105=FO$3,$AM105/VLOOKUP($AO105,Data!$A$50:$B$56,2,FALSE),0)</f>
        <v>0</v>
      </c>
      <c r="FP105" s="11">
        <f>IF(FP$2=$A105,0,IF(HLOOKUP(FP$2,Recipes!$H:$GI,'Production Calculator'!$A105+2,FALSE)=0,0,HLOOKUP(FP$2,Recipes!$H:$GI,'Production Calculator'!$A105+2,FALSE)*$AK105))+IF($AO105=FP$3,$AM105/VLOOKUP($AO105,Data!$A$50:$B$56,2,FALSE),0)</f>
        <v>0</v>
      </c>
      <c r="FQ105" s="11">
        <f>IF(FQ$2=$A105,0,IF(HLOOKUP(FQ$2,Recipes!$H:$GI,'Production Calculator'!$A105+2,FALSE)=0,0,HLOOKUP(FQ$2,Recipes!$H:$GI,'Production Calculator'!$A105+2,FALSE)*$AK105))+IF($AO105=FQ$3,$AM105/VLOOKUP($AO105,Data!$A$50:$B$56,2,FALSE),0)</f>
        <v>0</v>
      </c>
      <c r="FR105" s="11">
        <f>IF(FR$2=$A105,0,IF(HLOOKUP(FR$2,Recipes!$H:$GI,'Production Calculator'!$A105+2,FALSE)=0,0,HLOOKUP(FR$2,Recipes!$H:$GI,'Production Calculator'!$A105+2,FALSE)*$AK105))+IF($AO105=FR$3,$AM105/VLOOKUP($AO105,Data!$A$50:$B$56,2,FALSE),0)</f>
        <v>0</v>
      </c>
      <c r="FS105" s="11">
        <f>IF(FS$2=$A105,0,IF(HLOOKUP(FS$2,Recipes!$H:$GI,'Production Calculator'!$A105+2,FALSE)=0,0,HLOOKUP(FS$2,Recipes!$H:$GI,'Production Calculator'!$A105+2,FALSE)*$AK105))+IF($AO105=FS$3,$AM105/VLOOKUP($AO105,Data!$A$50:$B$56,2,FALSE),0)</f>
        <v>0</v>
      </c>
      <c r="FT105" s="11">
        <f>IF(FT$2=$A105,0,IF(HLOOKUP(FT$2,Recipes!$H:$GI,'Production Calculator'!$A105+2,FALSE)=0,0,HLOOKUP(FT$2,Recipes!$H:$GI,'Production Calculator'!$A105+2,FALSE)*$AK105))+IF($AO105=FT$3,$AM105/VLOOKUP($AO105,Data!$A$50:$B$56,2,FALSE),0)</f>
        <v>0</v>
      </c>
      <c r="FU105" s="11">
        <f>IF(FU$2=$A105,0,IF(HLOOKUP(FU$2,Recipes!$H:$GI,'Production Calculator'!$A105+2,FALSE)=0,0,HLOOKUP(FU$2,Recipes!$H:$GI,'Production Calculator'!$A105+2,FALSE)*$AK105))+IF($AO105=FU$3,$AM105/VLOOKUP($AO105,Data!$A$50:$B$56,2,FALSE),0)</f>
        <v>0</v>
      </c>
      <c r="FV105" s="11">
        <f>IF(FV$2=$A105,0,IF(HLOOKUP(FV$2,Recipes!$H:$GI,'Production Calculator'!$A105+2,FALSE)=0,0,HLOOKUP(FV$2,Recipes!$H:$GI,'Production Calculator'!$A105+2,FALSE)*$AK105))+IF($AO105=FV$3,$AM105/VLOOKUP($AO105,Data!$A$50:$B$56,2,FALSE),0)</f>
        <v>0</v>
      </c>
      <c r="FW105" s="11">
        <f>IF(FW$2=$A105,0,IF(HLOOKUP(FW$2,Recipes!$H:$GI,'Production Calculator'!$A105+2,FALSE)=0,0,HLOOKUP(FW$2,Recipes!$H:$GI,'Production Calculator'!$A105+2,FALSE)*$AK105))+IF($AO105=FW$3,$AM105/VLOOKUP($AO105,Data!$A$50:$B$56,2,FALSE),0)</f>
        <v>0</v>
      </c>
      <c r="FX105" s="11">
        <f>IF(FX$2=$A105,0,IF(HLOOKUP(FX$2,Recipes!$H:$GI,'Production Calculator'!$A105+2,FALSE)=0,0,HLOOKUP(FX$2,Recipes!$H:$GI,'Production Calculator'!$A105+2,FALSE)*$AK105))+IF($AO105=FX$3,$AM105/VLOOKUP($AO105,Data!$A$50:$B$56,2,FALSE),0)</f>
        <v>0</v>
      </c>
      <c r="FY105" s="11">
        <f>IF(FY$2=$A105,0,IF(HLOOKUP(FY$2,Recipes!$H:$GI,'Production Calculator'!$A105+2,FALSE)=0,0,HLOOKUP(FY$2,Recipes!$H:$GI,'Production Calculator'!$A105+2,FALSE)*$AK105))+IF($AO105=FY$3,$AM105/VLOOKUP($AO105,Data!$A$50:$B$56,2,FALSE),0)</f>
        <v>0</v>
      </c>
      <c r="FZ105" s="11">
        <f>IF(FZ$2=$A105,0,IF(HLOOKUP(FZ$2,Recipes!$H:$GI,'Production Calculator'!$A105+2,FALSE)=0,0,HLOOKUP(FZ$2,Recipes!$H:$GI,'Production Calculator'!$A105+2,FALSE)*$AK105))+IF($AO105=FZ$3,$AM105/VLOOKUP($AO105,Data!$A$50:$B$56,2,FALSE),0)</f>
        <v>0</v>
      </c>
      <c r="GA105" s="11">
        <f>IF(GA$2=$A105,0,IF(HLOOKUP(GA$2,Recipes!$H:$GI,'Production Calculator'!$A105+2,FALSE)=0,0,HLOOKUP(GA$2,Recipes!$H:$GI,'Production Calculator'!$A105+2,FALSE)*$AK105))+IF($AO105=GA$3,$AM105/VLOOKUP($AO105,Data!$A$50:$B$56,2,FALSE),0)</f>
        <v>0</v>
      </c>
      <c r="GB105" s="11">
        <f>IF(GB$2=$A105,0,IF(HLOOKUP(GB$2,Recipes!$H:$GI,'Production Calculator'!$A105+2,FALSE)=0,0,HLOOKUP(GB$2,Recipes!$H:$GI,'Production Calculator'!$A105+2,FALSE)*$AK105))+IF($AO105=GB$3,$AM105/VLOOKUP($AO105,Data!$A$50:$B$56,2,FALSE),0)</f>
        <v>0</v>
      </c>
      <c r="GC105" s="11">
        <f>IF(GC$2=$A105,0,IF(HLOOKUP(GC$2,Recipes!$H:$GI,'Production Calculator'!$A105+2,FALSE)=0,0,HLOOKUP(GC$2,Recipes!$H:$GI,'Production Calculator'!$A105+2,FALSE)*$AK105))+IF($AO105=GC$3,$AM105/VLOOKUP($AO105,Data!$A$50:$B$56,2,FALSE),0)</f>
        <v>0</v>
      </c>
      <c r="GD105" s="11">
        <f>IF(GD$2=$A105,0,IF(HLOOKUP(GD$2,Recipes!$H:$GI,'Production Calculator'!$A105+2,FALSE)=0,0,HLOOKUP(GD$2,Recipes!$H:$GI,'Production Calculator'!$A105+2,FALSE)*$AK105))+IF($AO105=GD$3,$AM105/VLOOKUP($AO105,Data!$A$50:$B$56,2,FALSE),0)</f>
        <v>0</v>
      </c>
      <c r="GE105" s="11">
        <f>IF(GE$2=$A105,0,IF(HLOOKUP(GE$2,Recipes!$H:$GI,'Production Calculator'!$A105+2,FALSE)=0,0,HLOOKUP(GE$2,Recipes!$H:$GI,'Production Calculator'!$A105+2,FALSE)*$AK105))+IF($AO105=GE$3,$AM105/VLOOKUP($AO105,Data!$A$50:$B$56,2,FALSE),0)</f>
        <v>0</v>
      </c>
      <c r="GF105" s="11">
        <f>IF(GF$2=$A105,0,IF(HLOOKUP(GF$2,Recipes!$H:$GI,'Production Calculator'!$A105+2,FALSE)=0,0,HLOOKUP(GF$2,Recipes!$H:$GI,'Production Calculator'!$A105+2,FALSE)*$AK105))+IF($AO105=GF$3,$AM105/VLOOKUP($AO105,Data!$A$50:$B$56,2,FALSE),0)</f>
        <v>0</v>
      </c>
      <c r="GG105" s="11">
        <f>IF(GG$2=$A105,0,IF(HLOOKUP(GG$2,Recipes!$H:$GI,'Production Calculator'!$A105+2,FALSE)=0,0,HLOOKUP(GG$2,Recipes!$H:$GI,'Production Calculator'!$A105+2,FALSE)*$AK105))+IF($AO105=GG$3,$AM105/VLOOKUP($AO105,Data!$A$50:$B$56,2,FALSE),0)</f>
        <v>0</v>
      </c>
      <c r="GH105" s="11">
        <f>IF(GH$2=$A105,0,IF(HLOOKUP(GH$2,Recipes!$H:$GI,'Production Calculator'!$A105+2,FALSE)=0,0,HLOOKUP(GH$2,Recipes!$H:$GI,'Production Calculator'!$A105+2,FALSE)*$AK105))+IF($AO105=GH$3,$AM105/VLOOKUP($AO105,Data!$A$50:$B$56,2,FALSE),0)</f>
        <v>0</v>
      </c>
      <c r="GI105" s="11">
        <f>IF(GI$2=$A105,0,IF(HLOOKUP(GI$2,Recipes!$H:$GI,'Production Calculator'!$A105+2,FALSE)=0,0,HLOOKUP(GI$2,Recipes!$H:$GI,'Production Calculator'!$A105+2,FALSE)*$AK105))+IF($AO105=GI$3,$AM105/VLOOKUP($AO105,Data!$A$50:$B$56,2,FALSE),0)</f>
        <v>0</v>
      </c>
      <c r="GJ105" s="11">
        <f>IF(GJ$2=$A105,0,IF(HLOOKUP(GJ$2,Recipes!$H:$GI,'Production Calculator'!$A105+2,FALSE)=0,0,HLOOKUP(GJ$2,Recipes!$H:$GI,'Production Calculator'!$A105+2,FALSE)*$AK105))+IF($AO105=GJ$3,$AM105/VLOOKUP($AO105,Data!$A$50:$B$56,2,FALSE),0)</f>
        <v>0</v>
      </c>
      <c r="GK105" s="11">
        <f>IF(GK$2=$A105,0,IF(HLOOKUP(GK$2,Recipes!$H:$GI,'Production Calculator'!$A105+2,FALSE)=0,0,HLOOKUP(GK$2,Recipes!$H:$GI,'Production Calculator'!$A105+2,FALSE)*$AK105))+IF($AO105=GK$3,$AM105/VLOOKUP($AO105,Data!$A$50:$B$56,2,FALSE),0)</f>
        <v>0</v>
      </c>
      <c r="GL105" s="11">
        <f>IF(GL$2=$A105,0,IF(HLOOKUP(GL$2,Recipes!$H:$GI,'Production Calculator'!$A105+2,FALSE)=0,0,HLOOKUP(GL$2,Recipes!$H:$GI,'Production Calculator'!$A105+2,FALSE)*$AK105))+IF($AO105=GL$3,$AM105/VLOOKUP($AO105,Data!$A$50:$B$56,2,FALSE),0)</f>
        <v>0</v>
      </c>
      <c r="GM105" s="11">
        <f>IF(GM$2=$A105,0,IF(HLOOKUP(GM$2,Recipes!$H:$GI,'Production Calculator'!$A105+2,FALSE)=0,0,HLOOKUP(GM$2,Recipes!$H:$GI,'Production Calculator'!$A105+2,FALSE)*$AK105))+IF($AO105=GM$3,$AM105/VLOOKUP($AO105,Data!$A$50:$B$56,2,FALSE),0)</f>
        <v>0</v>
      </c>
      <c r="GN105" s="11">
        <f>IF(GN$2=$A105,0,IF(HLOOKUP(GN$2,Recipes!$H:$GI,'Production Calculator'!$A105+2,FALSE)=0,0,HLOOKUP(GN$2,Recipes!$H:$GI,'Production Calculator'!$A105+2,FALSE)*$AK105))+IF($AO105=GN$3,$AM105/VLOOKUP($AO105,Data!$A$50:$B$56,2,FALSE),0)</f>
        <v>0</v>
      </c>
      <c r="GO105" s="11">
        <f>IF(GO$2=$A105,0,IF(HLOOKUP(GO$2,Recipes!$H:$GI,'Production Calculator'!$A105+2,FALSE)=0,0,HLOOKUP(GO$2,Recipes!$H:$GI,'Production Calculator'!$A105+2,FALSE)*$AK105))+IF($AO105=GO$3,$AM105/VLOOKUP($AO105,Data!$A$50:$B$56,2,FALSE),0)</f>
        <v>0</v>
      </c>
      <c r="GP105" s="11">
        <f>IF(GP$2=$A105,0,IF(HLOOKUP(GP$2,Recipes!$H:$GI,'Production Calculator'!$A105+2,FALSE)=0,0,HLOOKUP(GP$2,Recipes!$H:$GI,'Production Calculator'!$A105+2,FALSE)*$AK105))+IF($AO105=GP$3,$AM105/VLOOKUP($AO105,Data!$A$50:$B$56,2,FALSE),0)</f>
        <v>0</v>
      </c>
      <c r="GQ105" s="11">
        <f>IF(GQ$2=$A105,0,IF(HLOOKUP(GQ$2,Recipes!$H:$GI,'Production Calculator'!$A105+2,FALSE)=0,0,HLOOKUP(GQ$2,Recipes!$H:$GI,'Production Calculator'!$A105+2,FALSE)*$AK105))+IF($AO105=GQ$3,$AM105/VLOOKUP($AO105,Data!$A$50:$B$56,2,FALSE),0)</f>
        <v>0</v>
      </c>
      <c r="GR105" s="11">
        <f>IF(GR$2=$A105,0,IF(HLOOKUP(GR$2,Recipes!$H:$GI,'Production Calculator'!$A105+2,FALSE)=0,0,HLOOKUP(GR$2,Recipes!$H:$GI,'Production Calculator'!$A105+2,FALSE)*$AK105))+IF($AO105=GR$3,$AM105/VLOOKUP($AO105,Data!$A$50:$B$56,2,FALSE),0)</f>
        <v>0</v>
      </c>
      <c r="GS105" s="11">
        <f>IF(GS$2=$A105,0,IF(HLOOKUP(GS$2,Recipes!$H:$GI,'Production Calculator'!$A105+2,FALSE)=0,0,HLOOKUP(GS$2,Recipes!$H:$GI,'Production Calculator'!$A105+2,FALSE)*$AK105))+IF($AO105=GS$3,$AM105/VLOOKUP($AO105,Data!$A$50:$B$56,2,FALSE),0)</f>
        <v>0</v>
      </c>
      <c r="GT105" s="11">
        <f>IF(GT$2=$A105,0,IF(HLOOKUP(GT$2,Recipes!$H:$GI,'Production Calculator'!$A105+2,FALSE)=0,0,HLOOKUP(GT$2,Recipes!$H:$GI,'Production Calculator'!$A105+2,FALSE)*$AK105))+IF($AO105=GT$3,$AM105/VLOOKUP($AO105,Data!$A$50:$B$56,2,FALSE),0)</f>
        <v>0</v>
      </c>
      <c r="GU105" s="11">
        <f>IF(GU$2=$A105,0,IF(HLOOKUP(GU$2,Recipes!$H:$GI,'Production Calculator'!$A105+2,FALSE)=0,0,HLOOKUP(GU$2,Recipes!$H:$GI,'Production Calculator'!$A105+2,FALSE)*$AK105))+IF($AO105=GU$3,$AM105/VLOOKUP($AO105,Data!$A$50:$B$56,2,FALSE),0)</f>
        <v>0</v>
      </c>
      <c r="GV105" s="11">
        <f>IF(GV$2=$A105,0,IF(HLOOKUP(GV$2,Recipes!$H:$GI,'Production Calculator'!$A105+2,FALSE)=0,0,HLOOKUP(GV$2,Recipes!$H:$GI,'Production Calculator'!$A105+2,FALSE)*$AK105))+IF($AO105=GV$3,$AM105/VLOOKUP($AO105,Data!$A$50:$B$56,2,FALSE),0)</f>
        <v>0</v>
      </c>
      <c r="GW105" s="11">
        <f>IF(GW$2=$A105,0,IF(HLOOKUP(GW$2,Recipes!$H:$GI,'Production Calculator'!$A105+2,FALSE)=0,0,HLOOKUP(GW$2,Recipes!$H:$GI,'Production Calculator'!$A105+2,FALSE)*$AK105))+IF($AO105=GW$3,$AM105/VLOOKUP($AO105,Data!$A$50:$B$56,2,FALSE),0)</f>
        <v>0</v>
      </c>
      <c r="GX105" s="11">
        <f>IF(GX$2=$A105,0,IF(HLOOKUP(GX$2,Recipes!$H:$GI,'Production Calculator'!$A105+2,FALSE)=0,0,HLOOKUP(GX$2,Recipes!$H:$GI,'Production Calculator'!$A105+2,FALSE)*$AK105))+IF($AO105=GX$3,$AM105/VLOOKUP($AO105,Data!$A$50:$B$56,2,FALSE),0)</f>
        <v>0</v>
      </c>
      <c r="GY105" s="11">
        <f>IF(GY$2=$A105,0,IF(HLOOKUP(GY$2,Recipes!$H:$GI,'Production Calculator'!$A105+2,FALSE)=0,0,HLOOKUP(GY$2,Recipes!$H:$GI,'Production Calculator'!$A105+2,FALSE)*$AK105))+IF($AO105=GY$3,$AM105/VLOOKUP($AO105,Data!$A$50:$B$56,2,FALSE),0)</f>
        <v>0</v>
      </c>
      <c r="GZ105" s="11">
        <f>IF(GZ$2=$A105,0,IF(HLOOKUP(GZ$2,Recipes!$H:$GI,'Production Calculator'!$A105+2,FALSE)=0,0,HLOOKUP(GZ$2,Recipes!$H:$GI,'Production Calculator'!$A105+2,FALSE)*$AK105))+IF($AO105=GZ$3,$AM105/VLOOKUP($AO105,Data!$A$50:$B$56,2,FALSE),0)</f>
        <v>0</v>
      </c>
      <c r="HA105" s="11">
        <f>IF(HA$2=$A105,0,IF(HLOOKUP(HA$2,Recipes!$H:$GI,'Production Calculator'!$A105+2,FALSE)=0,0,HLOOKUP(HA$2,Recipes!$H:$GI,'Production Calculator'!$A105+2,FALSE)*$AK105))+IF($AO105=HA$3,$AM105/VLOOKUP($AO105,Data!$A$50:$B$56,2,FALSE),0)</f>
        <v>0</v>
      </c>
      <c r="HB105" s="11">
        <f>IF(HB$2=$A105,0,IF(HLOOKUP(HB$2,Recipes!$H:$GI,'Production Calculator'!$A105+2,FALSE)=0,0,HLOOKUP(HB$2,Recipes!$H:$GI,'Production Calculator'!$A105+2,FALSE)*$AK105))+IF($AO105=HB$3,$AM105/VLOOKUP($AO105,Data!$A$50:$B$56,2,FALSE),0)</f>
        <v>0</v>
      </c>
      <c r="HC105" s="11">
        <f>IF(HC$2=$A105,0,IF(HLOOKUP(HC$2,Recipes!$H:$GI,'Production Calculator'!$A105+2,FALSE)=0,0,HLOOKUP(HC$2,Recipes!$H:$GI,'Production Calculator'!$A105+2,FALSE)*$AK105))+IF($AO105=HC$3,$AM105/VLOOKUP($AO105,Data!$A$50:$B$56,2,FALSE),0)</f>
        <v>0</v>
      </c>
      <c r="HD105" s="11">
        <f>IF(HD$2=$A105,0,IF(HLOOKUP(HD$2,Recipes!$H:$GI,'Production Calculator'!$A105+2,FALSE)=0,0,HLOOKUP(HD$2,Recipes!$H:$GI,'Production Calculator'!$A105+2,FALSE)*$AK105))+IF($AO105=HD$3,$AM105/VLOOKUP($AO105,Data!$A$50:$B$56,2,FALSE),0)</f>
        <v>0</v>
      </c>
      <c r="HE105" s="11">
        <f>IF(HE$2=$A105,0,IF(HLOOKUP(HE$2,Recipes!$H:$GI,'Production Calculator'!$A105+2,FALSE)=0,0,HLOOKUP(HE$2,Recipes!$H:$GI,'Production Calculator'!$A105+2,FALSE)*$AK105))+IF($AO105=HE$3,$AM105/VLOOKUP($AO105,Data!$A$50:$B$56,2,FALSE),0)</f>
        <v>0</v>
      </c>
      <c r="HF105" s="11">
        <f>IF(HF$2=$A105,0,IF(HLOOKUP(HF$2,Recipes!$H:$GI,'Production Calculator'!$A105+2,FALSE)=0,0,HLOOKUP(HF$2,Recipes!$H:$GI,'Production Calculator'!$A105+2,FALSE)*$AK105))+IF($AO105=HF$3,$AM105/VLOOKUP($AO105,Data!$A$50:$B$56,2,FALSE),0)</f>
        <v>0</v>
      </c>
      <c r="HG105" s="11">
        <f>IF(HG$2=$A105,0,IF(HLOOKUP(HG$2,Recipes!$H:$GI,'Production Calculator'!$A105+2,FALSE)=0,0,HLOOKUP(HG$2,Recipes!$H:$GI,'Production Calculator'!$A105+2,FALSE)*$AK105))+IF($AO105=HG$3,$AM105/VLOOKUP($AO105,Data!$A$50:$B$56,2,FALSE),0)</f>
        <v>0</v>
      </c>
      <c r="HH105" s="11">
        <f>IF(HH$2=$A105,0,IF(HLOOKUP(HH$2,Recipes!$H:$GI,'Production Calculator'!$A105+2,FALSE)=0,0,HLOOKUP(HH$2,Recipes!$H:$GI,'Production Calculator'!$A105+2,FALSE)*$AK105))+IF($AO105=HH$3,$AM105/VLOOKUP($AO105,Data!$A$50:$B$56,2,FALSE),0)</f>
        <v>0</v>
      </c>
      <c r="HI105" s="11">
        <f>IF(HI$2=$A105,0,IF(HLOOKUP(HI$2,Recipes!$H:$GI,'Production Calculator'!$A105+2,FALSE)=0,0,HLOOKUP(HI$2,Recipes!$H:$GI,'Production Calculator'!$A105+2,FALSE)*$AK105))+IF($AO105=HI$3,$AM105/VLOOKUP($AO105,Data!$A$50:$B$56,2,FALSE),0)</f>
        <v>0</v>
      </c>
      <c r="HJ105" s="11">
        <f>IF(HJ$2=$A105,0,IF(HLOOKUP(HJ$2,Recipes!$H:$GI,'Production Calculator'!$A105+2,FALSE)=0,0,HLOOKUP(HJ$2,Recipes!$H:$GI,'Production Calculator'!$A105+2,FALSE)*$AK105))+IF($AO105=HJ$3,$AM105/VLOOKUP($AO105,Data!$A$50:$B$56,2,FALSE),0)</f>
        <v>0</v>
      </c>
      <c r="HK105" s="11">
        <f>IF(HK$2=$A105,0,IF(HLOOKUP(HK$2,Recipes!$H:$GI,'Production Calculator'!$A105+2,FALSE)=0,0,HLOOKUP(HK$2,Recipes!$H:$GI,'Production Calculator'!$A105+2,FALSE)*$AK105))+IF($AO105=HK$3,$AM105/VLOOKUP($AO105,Data!$A$50:$B$56,2,FALSE),0)</f>
        <v>0</v>
      </c>
      <c r="HL105" s="11">
        <f>IF(HL$2=$A105,0,IF(HLOOKUP(HL$2,Recipes!$H:$GI,'Production Calculator'!$A105+2,FALSE)=0,0,HLOOKUP(HL$2,Recipes!$H:$GI,'Production Calculator'!$A105+2,FALSE)*$AK105))+IF($AO105=HL$3,$AM105/VLOOKUP($AO105,Data!$A$50:$B$56,2,FALSE),0)</f>
        <v>0</v>
      </c>
      <c r="HM105" s="11">
        <f>IF(HM$2=$A105,0,IF(HLOOKUP(HM$2,Recipes!$H:$GI,'Production Calculator'!$A105+2,FALSE)=0,0,HLOOKUP(HM$2,Recipes!$H:$GI,'Production Calculator'!$A105+2,FALSE)*$AK105))+IF($AO105=HM$3,$AM105/VLOOKUP($AO105,Data!$A$50:$B$56,2,FALSE),0)</f>
        <v>0</v>
      </c>
      <c r="HN105" s="11">
        <f>IF(HN$2=$A105,0,IF(HLOOKUP(HN$2,Recipes!$H:$GI,'Production Calculator'!$A105+2,FALSE)=0,0,HLOOKUP(HN$2,Recipes!$H:$GI,'Production Calculator'!$A105+2,FALSE)*$AK105))+IF($AO105=HN$3,$AM105/VLOOKUP($AO105,Data!$A$50:$B$56,2,FALSE),0)</f>
        <v>0</v>
      </c>
      <c r="HO105" s="11">
        <f>IF(HO$2=$A105,0,IF(HLOOKUP(HO$2,Recipes!$H:$GI,'Production Calculator'!$A105+2,FALSE)=0,0,HLOOKUP(HO$2,Recipes!$H:$GI,'Production Calculator'!$A105+2,FALSE)*$AK105))+IF($AO105=HO$3,$AM105/VLOOKUP($AO105,Data!$A$50:$B$56,2,FALSE),0)</f>
        <v>0</v>
      </c>
      <c r="HP105" s="11">
        <f>IF(HP$2=$A105,0,IF(HLOOKUP(HP$2,Recipes!$H:$GI,'Production Calculator'!$A105+2,FALSE)=0,0,HLOOKUP(HP$2,Recipes!$H:$GI,'Production Calculator'!$A105+2,FALSE)*$AK105))+IF($AO105=HP$3,$AM105/VLOOKUP($AO105,Data!$A$50:$B$56,2,FALSE),0)</f>
        <v>0</v>
      </c>
      <c r="HQ105" s="11">
        <f>IF(HQ$2=$A105,0,IF(HLOOKUP(HQ$2,Recipes!$H:$GI,'Production Calculator'!$A105+2,FALSE)=0,0,HLOOKUP(HQ$2,Recipes!$H:$GI,'Production Calculator'!$A105+2,FALSE)*$AK105))+IF($AO105=HQ$3,$AM105/VLOOKUP($AO105,Data!$A$50:$B$56,2,FALSE),0)</f>
        <v>0</v>
      </c>
      <c r="HR105" s="11">
        <f>IF(HR$2=$A105,0,IF(HLOOKUP(HR$2,Recipes!$H:$GI,'Production Calculator'!$A105+2,FALSE)=0,0,HLOOKUP(HR$2,Recipes!$H:$GI,'Production Calculator'!$A105+2,FALSE)*$AK105))+IF($AO105=HR$3,$AM105/VLOOKUP($AO105,Data!$A$50:$B$56,2,FALSE),0)</f>
        <v>0</v>
      </c>
      <c r="HS105" s="121"/>
    </row>
    <row r="106" spans="1:227" x14ac:dyDescent="0.45">
      <c r="A106">
        <v>83</v>
      </c>
      <c r="B106" s="107" t="str">
        <f>VLOOKUP(A106,Recipes!A:B,2)</f>
        <v>Rail</v>
      </c>
      <c r="C106" s="128">
        <v>0</v>
      </c>
      <c r="D106" s="108">
        <f t="shared" si="191"/>
        <v>0</v>
      </c>
      <c r="E106" s="127" t="s">
        <v>1</v>
      </c>
      <c r="F106" s="109">
        <f>VLOOKUP(A106,Recipes!$A$3:$G$186,6,FALSE)</f>
        <v>3</v>
      </c>
      <c r="G106" s="109">
        <f>VLOOKUP(A106,Recipes!$A$3:$G$186,7,FALSE)</f>
        <v>0</v>
      </c>
      <c r="H106" s="110">
        <f t="shared" si="167"/>
        <v>0</v>
      </c>
      <c r="I106" s="109">
        <f>VLOOKUP(E106,Data!$A$2:$C$26,3, FALSE)</f>
        <v>4</v>
      </c>
      <c r="J106" s="108">
        <v>0</v>
      </c>
      <c r="K106" s="108">
        <v>0</v>
      </c>
      <c r="L106" s="108">
        <v>0</v>
      </c>
      <c r="M106" s="150">
        <v>0</v>
      </c>
      <c r="N106" s="150">
        <v>0</v>
      </c>
      <c r="O106" s="150">
        <v>0</v>
      </c>
      <c r="P106" s="151">
        <v>0</v>
      </c>
      <c r="Q106" s="151">
        <v>0</v>
      </c>
      <c r="R106" s="151">
        <v>0</v>
      </c>
      <c r="S106">
        <f t="shared" si="182"/>
        <v>0</v>
      </c>
      <c r="T106">
        <f t="shared" si="183"/>
        <v>0</v>
      </c>
      <c r="U106">
        <f t="shared" si="184"/>
        <v>0</v>
      </c>
      <c r="V106">
        <f t="shared" si="185"/>
        <v>0</v>
      </c>
      <c r="W106">
        <f t="shared" si="186"/>
        <v>0</v>
      </c>
      <c r="X106">
        <f t="shared" si="187"/>
        <v>0</v>
      </c>
      <c r="Y106">
        <f t="shared" si="188"/>
        <v>0</v>
      </c>
      <c r="Z106">
        <f t="shared" si="189"/>
        <v>0</v>
      </c>
      <c r="AA106">
        <f t="shared" si="190"/>
        <v>0</v>
      </c>
      <c r="AB106" s="111">
        <f>VLOOKUP($A106,Recipes!$A:$G,4)</f>
        <v>0.5</v>
      </c>
      <c r="AC106" s="111">
        <f>VLOOKUP($A106,Recipes!$A:$G,5)</f>
        <v>2</v>
      </c>
      <c r="AD106" s="111">
        <f t="shared" si="177"/>
        <v>4</v>
      </c>
      <c r="AE106" s="111">
        <f>VLOOKUP(E106,Data!$A$2:$F$26,5,FALSE)</f>
        <v>0</v>
      </c>
      <c r="AF106" s="111">
        <f>VLOOKUP(E106,Data!$A$2:$F$26,4,FALSE)</f>
        <v>210</v>
      </c>
      <c r="AG106" s="111">
        <f>VLOOKUP(E106,Data!$A$2:$B$26,2, FALSE)</f>
        <v>1.25</v>
      </c>
      <c r="AH106" s="111">
        <f>1+VLOOKUP($J$3,Data!$A$40:$D$48,2,FALSE)*$J106+VLOOKUP($K$3,Data!$A$40:$D$48,2,FALSE)*$K106+VLOOKUP($L$3,Data!$A$40:$D$48,2,FALSE)*$L106+VLOOKUP($M$3,Data!$A$40:$D$48,2,FALSE)*$M106+VLOOKUP($N$3,Data!$A$40:$D$48,2,FALSE)*$N106+VLOOKUP($O$3,Data!$A$40:$D$48,2,FALSE)*$O106+VLOOKUP($P$3,Data!$A$40:$D$48,2,FALSE)*$P106+VLOOKUP($Q$3,Data!$A$40:$D$48,2,FALSE)*$Q106+VLOOKUP($R$3,Data!$A$40:$D$48,2,FALSE)*$R106</f>
        <v>1</v>
      </c>
      <c r="AI106" s="111">
        <f>MAX(1+VLOOKUP($J$3,Data!$A$40:$D$48,3,FALSE)*$J106+VLOOKUP($K$3,Data!$A$40:$D$48,3,FALSE)*$K106+VLOOKUP($L$3,Data!$A$40:$D$48,3,FALSE)*$L106+VLOOKUP($M$3,Data!$A$40:$D$48,3,FALSE)*$M106+VLOOKUP($N$3,Data!$A$40:$D$48,3,FALSE)*$N106+VLOOKUP($O$3,Data!$A$40:$D$48,3,FALSE)*$O106+VLOOKUP($P$3,Data!$A$40:$D$48,3,FALSE)*$P106+VLOOKUP($Q$3,Data!$A$40:$D$48,3,FALSE)*$Q106+VLOOKUP($R$3,Data!$A$40:$D$48,3,FALSE)*$R106,0)</f>
        <v>1</v>
      </c>
      <c r="AJ106" s="111">
        <f>MAX(1-(VLOOKUP($J$3,Data!$A$40:$D$48,4,FALSE)*$J106+VLOOKUP($K$3,Data!$A$40:$D$48,4,FALSE)*$K106+VLOOKUP($L$3,Data!$A$40:$D$48,4,FALSE)*$L106+VLOOKUP($M$3,Data!$A$40:$D$48,4,FALSE)*$M106+VLOOKUP($N$3,Data!$A$40:$D$48,4,FALSE)*$N106+VLOOKUP($O$3,Data!$A$40:$D$48,4,FALSE)*$O106+VLOOKUP($P$3,Data!$A$40:$D$48,4,FALSE)*$P106+VLOOKUP($Q$3,Data!$A$40:$D$48,4,FALSE)*$Q106+VLOOKUP($R$3,Data!$A$40:$D$48,4,FALSE)*$R106),0.2)</f>
        <v>1</v>
      </c>
      <c r="AK106" s="112">
        <f t="shared" si="178"/>
        <v>0</v>
      </c>
      <c r="AL106" s="111">
        <f t="shared" si="179"/>
        <v>5</v>
      </c>
      <c r="AM106" s="111">
        <f t="shared" si="180"/>
        <v>0</v>
      </c>
      <c r="AN106" s="111">
        <f t="shared" si="181"/>
        <v>0</v>
      </c>
      <c r="AO106" s="131" t="s">
        <v>298</v>
      </c>
      <c r="AP106" s="11"/>
      <c r="AQ106" s="11">
        <f>IF(AQ$2=$A106,0,IF(HLOOKUP(AQ$2,Recipes!$H:$GI,'Production Calculator'!$A106+2,FALSE)=0,0,HLOOKUP(AQ$2,Recipes!$H:$GI,'Production Calculator'!$A106+2,FALSE)*$AK106))+IF($AO106=AQ$3,$AM106/VLOOKUP($AO106,Data!$A$50:$B$56,2,FALSE),0)</f>
        <v>0</v>
      </c>
      <c r="AR106" s="11">
        <f>IF(AR$2=$A106,0,IF(HLOOKUP(AR$2,Recipes!$H:$GI,'Production Calculator'!$A106+2,FALSE)=0,0,HLOOKUP(AR$2,Recipes!$H:$GI,'Production Calculator'!$A106+2,FALSE)*$AK106))+IF($AO106=AR$3,$AM106/VLOOKUP($AO106,Data!$A$50:$B$56,2,FALSE),0)</f>
        <v>0</v>
      </c>
      <c r="AS106" s="11">
        <f>IF(AS$2=$A106,0,IF(HLOOKUP(AS$2,Recipes!$H:$GI,'Production Calculator'!$A106+2,FALSE)=0,0,HLOOKUP(AS$2,Recipes!$H:$GI,'Production Calculator'!$A106+2,FALSE)*$AK106))+IF($AO106=AS$3,$AM106/VLOOKUP($AO106,Data!$A$50:$B$56,2,FALSE),0)</f>
        <v>0</v>
      </c>
      <c r="AT106" s="11">
        <f>IF(AT$2=$A106,0,IF(HLOOKUP(AT$2,Recipes!$H:$GI,'Production Calculator'!$A106+2,FALSE)=0,0,HLOOKUP(AT$2,Recipes!$H:$GI,'Production Calculator'!$A106+2,FALSE)*$AK106))+IF($AO106=AT$3,$AM106/VLOOKUP($AO106,Data!$A$50:$B$56,2,FALSE),0)</f>
        <v>0</v>
      </c>
      <c r="AU106" s="11">
        <f>IF(AU$2=$A106,0,IF(HLOOKUP(AU$2,Recipes!$H:$GI,'Production Calculator'!$A106+2,FALSE)=0,0,HLOOKUP(AU$2,Recipes!$H:$GI,'Production Calculator'!$A106+2,FALSE)*$AK106))+IF($AO106=AU$3,$AM106/VLOOKUP($AO106,Data!$A$50:$B$56,2,FALSE),0)</f>
        <v>0</v>
      </c>
      <c r="AV106" s="11">
        <f>IF(AV$2=$A106,0,IF(HLOOKUP(AV$2,Recipes!$H:$GI,'Production Calculator'!$A106+2,FALSE)=0,0,HLOOKUP(AV$2,Recipes!$H:$GI,'Production Calculator'!$A106+2,FALSE)*$AK106))+IF($AO106=AV$3,$AM106/VLOOKUP($AO106,Data!$A$50:$B$56,2,FALSE),0)</f>
        <v>0</v>
      </c>
      <c r="AW106" s="11">
        <f>IF(AW$2=$A106,0,IF(HLOOKUP(AW$2,Recipes!$H:$GI,'Production Calculator'!$A106+2,FALSE)=0,0,HLOOKUP(AW$2,Recipes!$H:$GI,'Production Calculator'!$A106+2,FALSE)*$AK106))+IF($AO106=AW$3,$AM106/VLOOKUP($AO106,Data!$A$50:$B$56,2,FALSE),0)</f>
        <v>0</v>
      </c>
      <c r="AX106" s="11">
        <f>IF(AX$2=$A106,0,IF(HLOOKUP(AX$2,Recipes!$H:$GI,'Production Calculator'!$A106+2,FALSE)=0,0,HLOOKUP(AX$2,Recipes!$H:$GI,'Production Calculator'!$A106+2,FALSE)*$AK106))+IF($AO106=AX$3,$AM106/VLOOKUP($AO106,Data!$A$50:$B$56,2,FALSE),0)</f>
        <v>0</v>
      </c>
      <c r="AY106" s="11">
        <f>IF(AY$2=$A106,0,IF(HLOOKUP(AY$2,Recipes!$H:$GI,'Production Calculator'!$A106+2,FALSE)=0,0,HLOOKUP(AY$2,Recipes!$H:$GI,'Production Calculator'!$A106+2,FALSE)*$AK106))+IF($AO106=AY$3,$AM106/VLOOKUP($AO106,Data!$A$50:$B$56,2,FALSE),0)</f>
        <v>0</v>
      </c>
      <c r="AZ106" s="11">
        <f>IF(AZ$2=$A106,0,IF(HLOOKUP(AZ$2,Recipes!$H:$GI,'Production Calculator'!$A106+2,FALSE)=0,0,HLOOKUP(AZ$2,Recipes!$H:$GI,'Production Calculator'!$A106+2,FALSE)*$AK106))+IF($AO106=AZ$3,$AM106/VLOOKUP($AO106,Data!$A$50:$B$56,2,FALSE),0)</f>
        <v>0</v>
      </c>
      <c r="BA106" s="11">
        <f>IF(BA$2=$A106,0,IF(HLOOKUP(BA$2,Recipes!$H:$GI,'Production Calculator'!$A106+2,FALSE)=0,0,HLOOKUP(BA$2,Recipes!$H:$GI,'Production Calculator'!$A106+2,FALSE)*$AK106))+IF($AO106=BA$3,$AM106/VLOOKUP($AO106,Data!$A$50:$B$56,2,FALSE),0)</f>
        <v>0</v>
      </c>
      <c r="BB106" s="11">
        <f>IF(BB$2=$A106,0,IF(HLOOKUP(BB$2,Recipes!$H:$GI,'Production Calculator'!$A106+2,FALSE)=0,0,HLOOKUP(BB$2,Recipes!$H:$GI,'Production Calculator'!$A106+2,FALSE)*$AK106))+IF($AO106=BB$3,$AM106/VLOOKUP($AO106,Data!$A$50:$B$56,2,FALSE),0)</f>
        <v>0</v>
      </c>
      <c r="BC106" s="11">
        <f>IF(BC$2=$A106,0,IF(HLOOKUP(BC$2,Recipes!$H:$GI,'Production Calculator'!$A106+2,FALSE)=0,0,HLOOKUP(BC$2,Recipes!$H:$GI,'Production Calculator'!$A106+2,FALSE)*$AK106))+IF($AO106=BC$3,$AM106/VLOOKUP($AO106,Data!$A$50:$B$56,2,FALSE),0)</f>
        <v>0</v>
      </c>
      <c r="BD106" s="11">
        <f>IF(BD$2=$A106,0,IF(HLOOKUP(BD$2,Recipes!$H:$GI,'Production Calculator'!$A106+2,FALSE)=0,0,HLOOKUP(BD$2,Recipes!$H:$GI,'Production Calculator'!$A106+2,FALSE)*$AK106))+IF($AO106=BD$3,$AM106/VLOOKUP($AO106,Data!$A$50:$B$56,2,FALSE),0)</f>
        <v>0</v>
      </c>
      <c r="BE106" s="11">
        <f>IF(BE$2=$A106,0,IF(HLOOKUP(BE$2,Recipes!$H:$GI,'Production Calculator'!$A106+2,FALSE)=0,0,HLOOKUP(BE$2,Recipes!$H:$GI,'Production Calculator'!$A106+2,FALSE)*$AK106))+IF($AO106=BE$3,$AM106/VLOOKUP($AO106,Data!$A$50:$B$56,2,FALSE),0)</f>
        <v>0</v>
      </c>
      <c r="BF106" s="11">
        <f>IF(BF$2=$A106,0,IF(HLOOKUP(BF$2,Recipes!$H:$GI,'Production Calculator'!$A106+2,FALSE)=0,0,HLOOKUP(BF$2,Recipes!$H:$GI,'Production Calculator'!$A106+2,FALSE)*$AK106))+IF($AO106=BF$3,$AM106/VLOOKUP($AO106,Data!$A$50:$B$56,2,FALSE),0)</f>
        <v>0</v>
      </c>
      <c r="BG106" s="11">
        <f>IF(BG$2=$A106,0,IF(HLOOKUP(BG$2,Recipes!$H:$GI,'Production Calculator'!$A106+2,FALSE)=0,0,HLOOKUP(BG$2,Recipes!$H:$GI,'Production Calculator'!$A106+2,FALSE)*$AK106))+IF($AO106=BG$3,$AM106/VLOOKUP($AO106,Data!$A$50:$B$56,2,FALSE),0)</f>
        <v>0</v>
      </c>
      <c r="BH106" s="11">
        <f>IF(BH$2=$A106,0,IF(HLOOKUP(BH$2,Recipes!$H:$GI,'Production Calculator'!$A106+2,FALSE)=0,0,HLOOKUP(BH$2,Recipes!$H:$GI,'Production Calculator'!$A106+2,FALSE)*$AK106))+IF($AO106=BH$3,$AM106/VLOOKUP($AO106,Data!$A$50:$B$56,2,FALSE),0)</f>
        <v>0</v>
      </c>
      <c r="BI106" s="11">
        <f>IF(BI$2=$A106,0,IF(HLOOKUP(BI$2,Recipes!$H:$GI,'Production Calculator'!$A106+2,FALSE)=0,0,HLOOKUP(BI$2,Recipes!$H:$GI,'Production Calculator'!$A106+2,FALSE)*$AK106))+IF($AO106=BI$3,$AM106/VLOOKUP($AO106,Data!$A$50:$B$56,2,FALSE),0)</f>
        <v>0</v>
      </c>
      <c r="BJ106" s="11">
        <f>IF(BJ$2=$A106,0,IF(HLOOKUP(BJ$2,Recipes!$H:$GI,'Production Calculator'!$A106+2,FALSE)=0,0,HLOOKUP(BJ$2,Recipes!$H:$GI,'Production Calculator'!$A106+2,FALSE)*$AK106))+IF($AO106=BJ$3,$AM106/VLOOKUP($AO106,Data!$A$50:$B$56,2,FALSE),0)</f>
        <v>0</v>
      </c>
      <c r="BK106" s="11">
        <f>IF(BK$2=$A106,0,IF(HLOOKUP(BK$2,Recipes!$H:$GI,'Production Calculator'!$A106+2,FALSE)=0,0,HLOOKUP(BK$2,Recipes!$H:$GI,'Production Calculator'!$A106+2,FALSE)*$AK106))+IF($AO106=BK$3,$AM106/VLOOKUP($AO106,Data!$A$50:$B$56,2,FALSE),0)</f>
        <v>0</v>
      </c>
      <c r="BL106" s="11">
        <f>IF(BL$2=$A106,0,IF(HLOOKUP(BL$2,Recipes!$H:$GI,'Production Calculator'!$A106+2,FALSE)=0,0,HLOOKUP(BL$2,Recipes!$H:$GI,'Production Calculator'!$A106+2,FALSE)*$AK106))+IF($AO106=BL$3,$AM106/VLOOKUP($AO106,Data!$A$50:$B$56,2,FALSE),0)</f>
        <v>0</v>
      </c>
      <c r="BM106" s="11">
        <f>IF(BM$2=$A106,0,IF(HLOOKUP(BM$2,Recipes!$H:$GI,'Production Calculator'!$A106+2,FALSE)=0,0,HLOOKUP(BM$2,Recipes!$H:$GI,'Production Calculator'!$A106+2,FALSE)*$AK106))+IF($AO106=BM$3,$AM106/VLOOKUP($AO106,Data!$A$50:$B$56,2,FALSE),0)</f>
        <v>0</v>
      </c>
      <c r="BN106" s="11">
        <f>IF(BN$2=$A106,0,IF(HLOOKUP(BN$2,Recipes!$H:$GI,'Production Calculator'!$A106+2,FALSE)=0,0,HLOOKUP(BN$2,Recipes!$H:$GI,'Production Calculator'!$A106+2,FALSE)*$AK106))+IF($AO106=BN$3,$AM106/VLOOKUP($AO106,Data!$A$50:$B$56,2,FALSE),0)</f>
        <v>0</v>
      </c>
      <c r="BO106" s="11">
        <f>IF(BO$2=$A106,0,IF(HLOOKUP(BO$2,Recipes!$H:$GI,'Production Calculator'!$A106+2,FALSE)=0,0,HLOOKUP(BO$2,Recipes!$H:$GI,'Production Calculator'!$A106+2,FALSE)*$AK106))+IF($AO106=BO$3,$AM106/VLOOKUP($AO106,Data!$A$50:$B$56,2,FALSE),0)</f>
        <v>0</v>
      </c>
      <c r="BP106" s="11">
        <f>IF(BP$2=$A106,0,IF(HLOOKUP(BP$2,Recipes!$H:$GI,'Production Calculator'!$A106+2,FALSE)=0,0,HLOOKUP(BP$2,Recipes!$H:$GI,'Production Calculator'!$A106+2,FALSE)*$AK106))+IF($AO106=BP$3,$AM106/VLOOKUP($AO106,Data!$A$50:$B$56,2,FALSE),0)</f>
        <v>0</v>
      </c>
      <c r="BQ106" s="11">
        <f>IF(BQ$2=$A106,0,IF(HLOOKUP(BQ$2,Recipes!$H:$GI,'Production Calculator'!$A106+2,FALSE)=0,0,HLOOKUP(BQ$2,Recipes!$H:$GI,'Production Calculator'!$A106+2,FALSE)*$AK106))+IF($AO106=BQ$3,$AM106/VLOOKUP($AO106,Data!$A$50:$B$56,2,FALSE),0)</f>
        <v>0</v>
      </c>
      <c r="BR106" s="11">
        <f>IF(BR$2=$A106,0,IF(HLOOKUP(BR$2,Recipes!$H:$GI,'Production Calculator'!$A106+2,FALSE)=0,0,HLOOKUP(BR$2,Recipes!$H:$GI,'Production Calculator'!$A106+2,FALSE)*$AK106))+IF($AO106=BR$3,$AM106/VLOOKUP($AO106,Data!$A$50:$B$56,2,FALSE),0)</f>
        <v>0</v>
      </c>
      <c r="BS106" s="11">
        <f>IF(BS$2=$A106,0,IF(HLOOKUP(BS$2,Recipes!$H:$GI,'Production Calculator'!$A106+2,FALSE)=0,0,HLOOKUP(BS$2,Recipes!$H:$GI,'Production Calculator'!$A106+2,FALSE)*$AK106))+IF($AO106=BS$3,$AM106/VLOOKUP($AO106,Data!$A$50:$B$56,2,FALSE),0)</f>
        <v>0</v>
      </c>
      <c r="BT106" s="11">
        <f>IF(BT$2=$A106,0,IF(HLOOKUP(BT$2,Recipes!$H:$GI,'Production Calculator'!$A106+2,FALSE)=0,0,HLOOKUP(BT$2,Recipes!$H:$GI,'Production Calculator'!$A106+2,FALSE)*$AK106))+IF($AO106=BT$3,$AM106/VLOOKUP($AO106,Data!$A$50:$B$56,2,FALSE),0)</f>
        <v>0</v>
      </c>
      <c r="BU106" s="11">
        <f>IF(BU$2=$A106,0,IF(HLOOKUP(BU$2,Recipes!$H:$GI,'Production Calculator'!$A106+2,FALSE)=0,0,HLOOKUP(BU$2,Recipes!$H:$GI,'Production Calculator'!$A106+2,FALSE)*$AK106))+IF($AO106=BU$3,$AM106/VLOOKUP($AO106,Data!$A$50:$B$56,2,FALSE),0)</f>
        <v>0</v>
      </c>
      <c r="BV106" s="11">
        <f>IF(BV$2=$A106,0,IF(HLOOKUP(BV$2,Recipes!$H:$GI,'Production Calculator'!$A106+2,FALSE)=0,0,HLOOKUP(BV$2,Recipes!$H:$GI,'Production Calculator'!$A106+2,FALSE)*$AK106))+IF($AO106=BV$3,$AM106/VLOOKUP($AO106,Data!$A$50:$B$56,2,FALSE),0)</f>
        <v>0</v>
      </c>
      <c r="BW106" s="11">
        <f>IF(BW$2=$A106,0,IF(HLOOKUP(BW$2,Recipes!$H:$GI,'Production Calculator'!$A106+2,FALSE)=0,0,HLOOKUP(BW$2,Recipes!$H:$GI,'Production Calculator'!$A106+2,FALSE)*$AK106))+IF($AO106=BW$3,$AM106/VLOOKUP($AO106,Data!$A$50:$B$56,2,FALSE),0)</f>
        <v>0</v>
      </c>
      <c r="BX106" s="11">
        <f>IF(BX$2=$A106,0,IF(HLOOKUP(BX$2,Recipes!$H:$GI,'Production Calculator'!$A106+2,FALSE)=0,0,HLOOKUP(BX$2,Recipes!$H:$GI,'Production Calculator'!$A106+2,FALSE)*$AK106))+IF($AO106=BX$3,$AM106/VLOOKUP($AO106,Data!$A$50:$B$56,2,FALSE),0)</f>
        <v>0</v>
      </c>
      <c r="BY106" s="11">
        <f>IF(BY$2=$A106,0,IF(HLOOKUP(BY$2,Recipes!$H:$GI,'Production Calculator'!$A106+2,FALSE)=0,0,HLOOKUP(BY$2,Recipes!$H:$GI,'Production Calculator'!$A106+2,FALSE)*$AK106))+IF($AO106=BY$3,$AM106/VLOOKUP($AO106,Data!$A$50:$B$56,2,FALSE),0)</f>
        <v>0</v>
      </c>
      <c r="BZ106" s="11">
        <f>IF(BZ$2=$A106,0,IF(HLOOKUP(BZ$2,Recipes!$H:$GI,'Production Calculator'!$A106+2,FALSE)=0,0,HLOOKUP(BZ$2,Recipes!$H:$GI,'Production Calculator'!$A106+2,FALSE)*$AK106))+IF($AO106=BZ$3,$AM106/VLOOKUP($AO106,Data!$A$50:$B$56,2,FALSE),0)</f>
        <v>0</v>
      </c>
      <c r="CA106" s="11">
        <f>IF(CA$2=$A106,0,IF(HLOOKUP(CA$2,Recipes!$H:$GI,'Production Calculator'!$A106+2,FALSE)=0,0,HLOOKUP(CA$2,Recipes!$H:$GI,'Production Calculator'!$A106+2,FALSE)*$AK106))+IF($AO106=CA$3,$AM106/VLOOKUP($AO106,Data!$A$50:$B$56,2,FALSE),0)</f>
        <v>0</v>
      </c>
      <c r="CB106" s="11">
        <f>IF(CB$2=$A106,0,IF(HLOOKUP(CB$2,Recipes!$H:$GI,'Production Calculator'!$A106+2,FALSE)=0,0,HLOOKUP(CB$2,Recipes!$H:$GI,'Production Calculator'!$A106+2,FALSE)*$AK106))+IF($AO106=CB$3,$AM106/VLOOKUP($AO106,Data!$A$50:$B$56,2,FALSE),0)</f>
        <v>0</v>
      </c>
      <c r="CC106" s="11">
        <f>IF(CC$2=$A106,0,IF(HLOOKUP(CC$2,Recipes!$H:$GI,'Production Calculator'!$A106+2,FALSE)=0,0,HLOOKUP(CC$2,Recipes!$H:$GI,'Production Calculator'!$A106+2,FALSE)*$AK106))+IF($AO106=CC$3,$AM106/VLOOKUP($AO106,Data!$A$50:$B$56,2,FALSE),0)</f>
        <v>0</v>
      </c>
      <c r="CD106" s="11">
        <f>IF(CD$2=$A106,0,IF(HLOOKUP(CD$2,Recipes!$H:$GI,'Production Calculator'!$A106+2,FALSE)=0,0,HLOOKUP(CD$2,Recipes!$H:$GI,'Production Calculator'!$A106+2,FALSE)*$AK106))+IF($AO106=CD$3,$AM106/VLOOKUP($AO106,Data!$A$50:$B$56,2,FALSE),0)</f>
        <v>0</v>
      </c>
      <c r="CE106" s="11">
        <f>IF(CE$2=$A106,0,IF(HLOOKUP(CE$2,Recipes!$H:$GI,'Production Calculator'!$A106+2,FALSE)=0,0,HLOOKUP(CE$2,Recipes!$H:$GI,'Production Calculator'!$A106+2,FALSE)*$AK106))+IF($AO106=CE$3,$AM106/VLOOKUP($AO106,Data!$A$50:$B$56,2,FALSE),0)</f>
        <v>0</v>
      </c>
      <c r="CF106" s="11">
        <f>IF(CF$2=$A106,0,IF(HLOOKUP(CF$2,Recipes!$H:$GI,'Production Calculator'!$A106+2,FALSE)=0,0,HLOOKUP(CF$2,Recipes!$H:$GI,'Production Calculator'!$A106+2,FALSE)*$AK106))+IF($AO106=CF$3,$AM106/VLOOKUP($AO106,Data!$A$50:$B$56,2,FALSE),0)</f>
        <v>0</v>
      </c>
      <c r="CG106" s="11">
        <f>IF(CG$2=$A106,0,IF(HLOOKUP(CG$2,Recipes!$H:$GI,'Production Calculator'!$A106+2,FALSE)=0,0,HLOOKUP(CG$2,Recipes!$H:$GI,'Production Calculator'!$A106+2,FALSE)*$AK106))+IF($AO106=CG$3,$AM106/VLOOKUP($AO106,Data!$A$50:$B$56,2,FALSE),0)</f>
        <v>0</v>
      </c>
      <c r="CH106" s="11">
        <f>IF(CH$2=$A106,0,IF(HLOOKUP(CH$2,Recipes!$H:$GI,'Production Calculator'!$A106+2,FALSE)=0,0,HLOOKUP(CH$2,Recipes!$H:$GI,'Production Calculator'!$A106+2,FALSE)*$AK106))+IF($AO106=CH$3,$AM106/VLOOKUP($AO106,Data!$A$50:$B$56,2,FALSE),0)</f>
        <v>0</v>
      </c>
      <c r="CI106" s="11">
        <f>IF(CI$2=$A106,0,IF(HLOOKUP(CI$2,Recipes!$H:$GI,'Production Calculator'!$A106+2,FALSE)=0,0,HLOOKUP(CI$2,Recipes!$H:$GI,'Production Calculator'!$A106+2,FALSE)*$AK106))+IF($AO106=CI$3,$AM106/VLOOKUP($AO106,Data!$A$50:$B$56,2,FALSE),0)</f>
        <v>0</v>
      </c>
      <c r="CJ106" s="11">
        <f>IF(CJ$2=$A106,0,IF(HLOOKUP(CJ$2,Recipes!$H:$GI,'Production Calculator'!$A106+2,FALSE)=0,0,HLOOKUP(CJ$2,Recipes!$H:$GI,'Production Calculator'!$A106+2,FALSE)*$AK106))+IF($AO106=CJ$3,$AM106/VLOOKUP($AO106,Data!$A$50:$B$56,2,FALSE),0)</f>
        <v>0</v>
      </c>
      <c r="CK106" s="11">
        <f>IF(CK$2=$A106,0,IF(HLOOKUP(CK$2,Recipes!$H:$GI,'Production Calculator'!$A106+2,FALSE)=0,0,HLOOKUP(CK$2,Recipes!$H:$GI,'Production Calculator'!$A106+2,FALSE)*$AK106))+IF($AO106=CK$3,$AM106/VLOOKUP($AO106,Data!$A$50:$B$56,2,FALSE),0)</f>
        <v>0</v>
      </c>
      <c r="CL106" s="11">
        <f>IF(CL$2=$A106,0,IF(HLOOKUP(CL$2,Recipes!$H:$GI,'Production Calculator'!$A106+2,FALSE)=0,0,HLOOKUP(CL$2,Recipes!$H:$GI,'Production Calculator'!$A106+2,FALSE)*$AK106))+IF($AO106=CL$3,$AM106/VLOOKUP($AO106,Data!$A$50:$B$56,2,FALSE),0)</f>
        <v>0</v>
      </c>
      <c r="CM106" s="11">
        <f>IF(CM$2=$A106,0,IF(HLOOKUP(CM$2,Recipes!$H:$GI,'Production Calculator'!$A106+2,FALSE)=0,0,HLOOKUP(CM$2,Recipes!$H:$GI,'Production Calculator'!$A106+2,FALSE)*$AK106))+IF($AO106=CM$3,$AM106/VLOOKUP($AO106,Data!$A$50:$B$56,2,FALSE),0)</f>
        <v>0</v>
      </c>
      <c r="CN106" s="11">
        <f>IF(CN$2=$A106,0,IF(HLOOKUP(CN$2,Recipes!$H:$GI,'Production Calculator'!$A106+2,FALSE)=0,0,HLOOKUP(CN$2,Recipes!$H:$GI,'Production Calculator'!$A106+2,FALSE)*$AK106))+IF($AO106=CN$3,$AM106/VLOOKUP($AO106,Data!$A$50:$B$56,2,FALSE),0)</f>
        <v>0</v>
      </c>
      <c r="CO106" s="11">
        <f>IF(CO$2=$A106,0,IF(HLOOKUP(CO$2,Recipes!$H:$GI,'Production Calculator'!$A106+2,FALSE)=0,0,HLOOKUP(CO$2,Recipes!$H:$GI,'Production Calculator'!$A106+2,FALSE)*$AK106))+IF($AO106=CO$3,$AM106/VLOOKUP($AO106,Data!$A$50:$B$56,2,FALSE),0)</f>
        <v>0</v>
      </c>
      <c r="CP106" s="11">
        <f>IF(CP$2=$A106,0,IF(HLOOKUP(CP$2,Recipes!$H:$GI,'Production Calculator'!$A106+2,FALSE)=0,0,HLOOKUP(CP$2,Recipes!$H:$GI,'Production Calculator'!$A106+2,FALSE)*$AK106))+IF($AO106=CP$3,$AM106/VLOOKUP($AO106,Data!$A$50:$B$56,2,FALSE),0)</f>
        <v>0</v>
      </c>
      <c r="CQ106" s="11">
        <f>IF(CQ$2=$A106,0,IF(HLOOKUP(CQ$2,Recipes!$H:$GI,'Production Calculator'!$A106+2,FALSE)=0,0,HLOOKUP(CQ$2,Recipes!$H:$GI,'Production Calculator'!$A106+2,FALSE)*$AK106))+IF($AO106=CQ$3,$AM106/VLOOKUP($AO106,Data!$A$50:$B$56,2,FALSE),0)</f>
        <v>0</v>
      </c>
      <c r="CR106" s="11">
        <f>IF(CR$2=$A106,0,IF(HLOOKUP(CR$2,Recipes!$H:$GI,'Production Calculator'!$A106+2,FALSE)=0,0,HLOOKUP(CR$2,Recipes!$H:$GI,'Production Calculator'!$A106+2,FALSE)*$AK106))+IF($AO106=CR$3,$AM106/VLOOKUP($AO106,Data!$A$50:$B$56,2,FALSE),0)</f>
        <v>0</v>
      </c>
      <c r="CS106" s="11">
        <f>IF(CS$2=$A106,0,IF(HLOOKUP(CS$2,Recipes!$H:$GI,'Production Calculator'!$A106+2,FALSE)=0,0,HLOOKUP(CS$2,Recipes!$H:$GI,'Production Calculator'!$A106+2,FALSE)*$AK106))+IF($AO106=CS$3,$AM106/VLOOKUP($AO106,Data!$A$50:$B$56,2,FALSE),0)</f>
        <v>0</v>
      </c>
      <c r="CT106" s="11">
        <f>IF(CT$2=$A106,0,IF(HLOOKUP(CT$2,Recipes!$H:$GI,'Production Calculator'!$A106+2,FALSE)=0,0,HLOOKUP(CT$2,Recipes!$H:$GI,'Production Calculator'!$A106+2,FALSE)*$AK106))+IF($AO106=CT$3,$AM106/VLOOKUP($AO106,Data!$A$50:$B$56,2,FALSE),0)</f>
        <v>0</v>
      </c>
      <c r="CU106" s="11">
        <f>IF(CU$2=$A106,0,IF(HLOOKUP(CU$2,Recipes!$H:$GI,'Production Calculator'!$A106+2,FALSE)=0,0,HLOOKUP(CU$2,Recipes!$H:$GI,'Production Calculator'!$A106+2,FALSE)*$AK106))+IF($AO106=CU$3,$AM106/VLOOKUP($AO106,Data!$A$50:$B$56,2,FALSE),0)</f>
        <v>0</v>
      </c>
      <c r="CV106" s="11">
        <f>IF(CV$2=$A106,0,IF(HLOOKUP(CV$2,Recipes!$H:$GI,'Production Calculator'!$A106+2,FALSE)=0,0,HLOOKUP(CV$2,Recipes!$H:$GI,'Production Calculator'!$A106+2,FALSE)*$AK106))+IF($AO106=CV$3,$AM106/VLOOKUP($AO106,Data!$A$50:$B$56,2,FALSE),0)</f>
        <v>0</v>
      </c>
      <c r="CW106" s="11">
        <f>IF(CW$2=$A106,0,IF(HLOOKUP(CW$2,Recipes!$H:$GI,'Production Calculator'!$A106+2,FALSE)=0,0,HLOOKUP(CW$2,Recipes!$H:$GI,'Production Calculator'!$A106+2,FALSE)*$AK106))+IF($AO106=CW$3,$AM106/VLOOKUP($AO106,Data!$A$50:$B$56,2,FALSE),0)</f>
        <v>0</v>
      </c>
      <c r="CX106" s="11">
        <f>IF(CX$2=$A106,0,IF(HLOOKUP(CX$2,Recipes!$H:$GI,'Production Calculator'!$A106+2,FALSE)=0,0,HLOOKUP(CX$2,Recipes!$H:$GI,'Production Calculator'!$A106+2,FALSE)*$AK106))+IF($AO106=CX$3,$AM106/VLOOKUP($AO106,Data!$A$50:$B$56,2,FALSE),0)</f>
        <v>0</v>
      </c>
      <c r="CY106" s="11">
        <f>IF(CY$2=$A106,0,IF(HLOOKUP(CY$2,Recipes!$H:$GI,'Production Calculator'!$A106+2,FALSE)=0,0,HLOOKUP(CY$2,Recipes!$H:$GI,'Production Calculator'!$A106+2,FALSE)*$AK106))+IF($AO106=CY$3,$AM106/VLOOKUP($AO106,Data!$A$50:$B$56,2,FALSE),0)</f>
        <v>0</v>
      </c>
      <c r="CZ106" s="11">
        <f>IF(CZ$2=$A106,0,IF(HLOOKUP(CZ$2,Recipes!$H:$GI,'Production Calculator'!$A106+2,FALSE)=0,0,HLOOKUP(CZ$2,Recipes!$H:$GI,'Production Calculator'!$A106+2,FALSE)*$AK106))+IF($AO106=CZ$3,$AM106/VLOOKUP($AO106,Data!$A$50:$B$56,2,FALSE),0)</f>
        <v>0</v>
      </c>
      <c r="DA106" s="11">
        <f>IF(DA$2=$A106,0,IF(HLOOKUP(DA$2,Recipes!$H:$GI,'Production Calculator'!$A106+2,FALSE)=0,0,HLOOKUP(DA$2,Recipes!$H:$GI,'Production Calculator'!$A106+2,FALSE)*$AK106))+IF($AO106=DA$3,$AM106/VLOOKUP($AO106,Data!$A$50:$B$56,2,FALSE),0)</f>
        <v>0</v>
      </c>
      <c r="DB106" s="11">
        <f>IF(DB$2=$A106,0,IF(HLOOKUP(DB$2,Recipes!$H:$GI,'Production Calculator'!$A106+2,FALSE)=0,0,HLOOKUP(DB$2,Recipes!$H:$GI,'Production Calculator'!$A106+2,FALSE)*$AK106))+IF($AO106=DB$3,$AM106/VLOOKUP($AO106,Data!$A$50:$B$56,2,FALSE),0)</f>
        <v>0</v>
      </c>
      <c r="DC106" s="11">
        <f>IF(DC$2=$A106,0,IF(HLOOKUP(DC$2,Recipes!$H:$GI,'Production Calculator'!$A106+2,FALSE)=0,0,HLOOKUP(DC$2,Recipes!$H:$GI,'Production Calculator'!$A106+2,FALSE)*$AK106))+IF($AO106=DC$3,$AM106/VLOOKUP($AO106,Data!$A$50:$B$56,2,FALSE),0)</f>
        <v>0</v>
      </c>
      <c r="DD106" s="11">
        <f>IF(DD$2=$A106,0,IF(HLOOKUP(DD$2,Recipes!$H:$GI,'Production Calculator'!$A106+2,FALSE)=0,0,HLOOKUP(DD$2,Recipes!$H:$GI,'Production Calculator'!$A106+2,FALSE)*$AK106))+IF($AO106=DD$3,$AM106/VLOOKUP($AO106,Data!$A$50:$B$56,2,FALSE),0)</f>
        <v>0</v>
      </c>
      <c r="DE106" s="11">
        <f>IF(DE$2=$A106,0,IF(HLOOKUP(DE$2,Recipes!$H:$GI,'Production Calculator'!$A106+2,FALSE)=0,0,HLOOKUP(DE$2,Recipes!$H:$GI,'Production Calculator'!$A106+2,FALSE)*$AK106))+IF($AO106=DE$3,$AM106/VLOOKUP($AO106,Data!$A$50:$B$56,2,FALSE),0)</f>
        <v>0</v>
      </c>
      <c r="DF106" s="11">
        <f>IF(DF$2=$A106,0,IF(HLOOKUP(DF$2,Recipes!$H:$GI,'Production Calculator'!$A106+2,FALSE)=0,0,HLOOKUP(DF$2,Recipes!$H:$GI,'Production Calculator'!$A106+2,FALSE)*$AK106))+IF($AO106=DF$3,$AM106/VLOOKUP($AO106,Data!$A$50:$B$56,2,FALSE),0)</f>
        <v>0</v>
      </c>
      <c r="DG106" s="11">
        <f>IF(DG$2=$A106,0,IF(HLOOKUP(DG$2,Recipes!$H:$GI,'Production Calculator'!$A106+2,FALSE)=0,0,HLOOKUP(DG$2,Recipes!$H:$GI,'Production Calculator'!$A106+2,FALSE)*$AK106))+IF($AO106=DG$3,$AM106/VLOOKUP($AO106,Data!$A$50:$B$56,2,FALSE),0)</f>
        <v>0</v>
      </c>
      <c r="DH106" s="11">
        <f>IF(DH$2=$A106,0,IF(HLOOKUP(DH$2,Recipes!$H:$GI,'Production Calculator'!$A106+2,FALSE)=0,0,HLOOKUP(DH$2,Recipes!$H:$GI,'Production Calculator'!$A106+2,FALSE)*$AK106))+IF($AO106=DH$3,$AM106/VLOOKUP($AO106,Data!$A$50:$B$56,2,FALSE),0)</f>
        <v>0</v>
      </c>
      <c r="DI106" s="11">
        <f>IF(DI$2=$A106,0,IF(HLOOKUP(DI$2,Recipes!$H:$GI,'Production Calculator'!$A106+2,FALSE)=0,0,HLOOKUP(DI$2,Recipes!$H:$GI,'Production Calculator'!$A106+2,FALSE)*$AK106))+IF($AO106=DI$3,$AM106/VLOOKUP($AO106,Data!$A$50:$B$56,2,FALSE),0)</f>
        <v>0</v>
      </c>
      <c r="DJ106" s="11">
        <f>IF(DJ$2=$A106,0,IF(HLOOKUP(DJ$2,Recipes!$H:$GI,'Production Calculator'!$A106+2,FALSE)=0,0,HLOOKUP(DJ$2,Recipes!$H:$GI,'Production Calculator'!$A106+2,FALSE)*$AK106))+IF($AO106=DJ$3,$AM106/VLOOKUP($AO106,Data!$A$50:$B$56,2,FALSE),0)</f>
        <v>0</v>
      </c>
      <c r="DK106" s="11">
        <f>IF(DK$2=$A106,0,IF(HLOOKUP(DK$2,Recipes!$H:$GI,'Production Calculator'!$A106+2,FALSE)=0,0,HLOOKUP(DK$2,Recipes!$H:$GI,'Production Calculator'!$A106+2,FALSE)*$AK106))+IF($AO106=DK$3,$AM106/VLOOKUP($AO106,Data!$A$50:$B$56,2,FALSE),0)</f>
        <v>0</v>
      </c>
      <c r="DL106" s="11">
        <f>IF(DL$2=$A106,0,IF(HLOOKUP(DL$2,Recipes!$H:$GI,'Production Calculator'!$A106+2,FALSE)=0,0,HLOOKUP(DL$2,Recipes!$H:$GI,'Production Calculator'!$A106+2,FALSE)*$AK106))+IF($AO106=DL$3,$AM106/VLOOKUP($AO106,Data!$A$50:$B$56,2,FALSE),0)</f>
        <v>0</v>
      </c>
      <c r="DM106" s="11">
        <f>IF(DM$2=$A106,0,IF(HLOOKUP(DM$2,Recipes!$H:$GI,'Production Calculator'!$A106+2,FALSE)=0,0,HLOOKUP(DM$2,Recipes!$H:$GI,'Production Calculator'!$A106+2,FALSE)*$AK106))+IF($AO106=DM$3,$AM106/VLOOKUP($AO106,Data!$A$50:$B$56,2,FALSE),0)</f>
        <v>0</v>
      </c>
      <c r="DN106" s="11">
        <f>IF(DN$2=$A106,0,IF(HLOOKUP(DN$2,Recipes!$H:$GI,'Production Calculator'!$A106+2,FALSE)=0,0,HLOOKUP(DN$2,Recipes!$H:$GI,'Production Calculator'!$A106+2,FALSE)*$AK106))+IF($AO106=DN$3,$AM106/VLOOKUP($AO106,Data!$A$50:$B$56,2,FALSE),0)</f>
        <v>0</v>
      </c>
      <c r="DO106" s="11">
        <f>IF(DO$2=$A106,0,IF(HLOOKUP(DO$2,Recipes!$H:$GI,'Production Calculator'!$A106+2,FALSE)=0,0,HLOOKUP(DO$2,Recipes!$H:$GI,'Production Calculator'!$A106+2,FALSE)*$AK106))+IF($AO106=DO$3,$AM106/VLOOKUP($AO106,Data!$A$50:$B$56,2,FALSE),0)</f>
        <v>0</v>
      </c>
      <c r="DP106" s="11">
        <f>IF(DP$2=$A106,0,IF(HLOOKUP(DP$2,Recipes!$H:$GI,'Production Calculator'!$A106+2,FALSE)=0,0,HLOOKUP(DP$2,Recipes!$H:$GI,'Production Calculator'!$A106+2,FALSE)*$AK106))+IF($AO106=DP$3,$AM106/VLOOKUP($AO106,Data!$A$50:$B$56,2,FALSE),0)</f>
        <v>0</v>
      </c>
      <c r="DQ106" s="11">
        <f>IF(DQ$2=$A106,0,IF(HLOOKUP(DQ$2,Recipes!$H:$GI,'Production Calculator'!$A106+2,FALSE)=0,0,HLOOKUP(DQ$2,Recipes!$H:$GI,'Production Calculator'!$A106+2,FALSE)*$AK106))+IF($AO106=DQ$3,$AM106/VLOOKUP($AO106,Data!$A$50:$B$56,2,FALSE),0)</f>
        <v>0</v>
      </c>
      <c r="DR106" s="11">
        <f>IF(DR$2=$A106,0,IF(HLOOKUP(DR$2,Recipes!$H:$GI,'Production Calculator'!$A106+2,FALSE)=0,0,HLOOKUP(DR$2,Recipes!$H:$GI,'Production Calculator'!$A106+2,FALSE)*$AK106))+IF($AO106=DR$3,$AM106/VLOOKUP($AO106,Data!$A$50:$B$56,2,FALSE),0)</f>
        <v>0</v>
      </c>
      <c r="DS106" s="11">
        <f>IF(DS$2=$A106,0,IF(HLOOKUP(DS$2,Recipes!$H:$GI,'Production Calculator'!$A106+2,FALSE)=0,0,HLOOKUP(DS$2,Recipes!$H:$GI,'Production Calculator'!$A106+2,FALSE)*$AK106))+IF($AO106=DS$3,$AM106/VLOOKUP($AO106,Data!$A$50:$B$56,2,FALSE),0)</f>
        <v>0</v>
      </c>
      <c r="DT106" s="11">
        <f>IF(DT$2=$A106,0,IF(HLOOKUP(DT$2,Recipes!$H:$GI,'Production Calculator'!$A106+2,FALSE)=0,0,HLOOKUP(DT$2,Recipes!$H:$GI,'Production Calculator'!$A106+2,FALSE)*$AK106))+IF($AO106=DT$3,$AM106/VLOOKUP($AO106,Data!$A$50:$B$56,2,FALSE),0)</f>
        <v>0</v>
      </c>
      <c r="DU106" s="11">
        <f>IF(DU$2=$A106,0,IF(HLOOKUP(DU$2,Recipes!$H:$GI,'Production Calculator'!$A106+2,FALSE)=0,0,HLOOKUP(DU$2,Recipes!$H:$GI,'Production Calculator'!$A106+2,FALSE)*$AK106))+IF($AO106=DU$3,$AM106/VLOOKUP($AO106,Data!$A$50:$B$56,2,FALSE),0)</f>
        <v>0</v>
      </c>
      <c r="DV106" s="11">
        <f>IF(DV$2=$A106,0,IF(HLOOKUP(DV$2,Recipes!$H:$GI,'Production Calculator'!$A106+2,FALSE)=0,0,HLOOKUP(DV$2,Recipes!$H:$GI,'Production Calculator'!$A106+2,FALSE)*$AK106))+IF($AO106=DV$3,$AM106/VLOOKUP($AO106,Data!$A$50:$B$56,2,FALSE),0)</f>
        <v>0</v>
      </c>
      <c r="DW106" s="11">
        <f>IF(DW$2=$A106,0,IF(HLOOKUP(DW$2,Recipes!$H:$GI,'Production Calculator'!$A106+2,FALSE)=0,0,HLOOKUP(DW$2,Recipes!$H:$GI,'Production Calculator'!$A106+2,FALSE)*$AK106))+IF($AO106=DW$3,$AM106/VLOOKUP($AO106,Data!$A$50:$B$56,2,FALSE),0)</f>
        <v>0</v>
      </c>
      <c r="DX106" s="11">
        <f>IF(DX$2=$A106,0,IF(HLOOKUP(DX$2,Recipes!$H:$GI,'Production Calculator'!$A106+2,FALSE)=0,0,HLOOKUP(DX$2,Recipes!$H:$GI,'Production Calculator'!$A106+2,FALSE)*$AK106))+IF($AO106=DX$3,$AM106/VLOOKUP($AO106,Data!$A$50:$B$56,2,FALSE),0)</f>
        <v>0</v>
      </c>
      <c r="DY106" s="11">
        <f>IF(DY$2=$A106,0,IF(HLOOKUP(DY$2,Recipes!$H:$GI,'Production Calculator'!$A106+2,FALSE)=0,0,HLOOKUP(DY$2,Recipes!$H:$GI,'Production Calculator'!$A106+2,FALSE)*$AK106))+IF($AO106=DY$3,$AM106/VLOOKUP($AO106,Data!$A$50:$B$56,2,FALSE),0)</f>
        <v>0</v>
      </c>
      <c r="DZ106" s="11">
        <f>IF(DZ$2=$A106,0,IF(HLOOKUP(DZ$2,Recipes!$H:$GI,'Production Calculator'!$A106+2,FALSE)=0,0,HLOOKUP(DZ$2,Recipes!$H:$GI,'Production Calculator'!$A106+2,FALSE)*$AK106))+IF($AO106=DZ$3,$AM106/VLOOKUP($AO106,Data!$A$50:$B$56,2,FALSE),0)</f>
        <v>0</v>
      </c>
      <c r="EA106" s="11">
        <f>IF(EA$2=$A106,0,IF(HLOOKUP(EA$2,Recipes!$H:$GI,'Production Calculator'!$A106+2,FALSE)=0,0,HLOOKUP(EA$2,Recipes!$H:$GI,'Production Calculator'!$A106+2,FALSE)*$AK106))+IF($AO106=EA$3,$AM106/VLOOKUP($AO106,Data!$A$50:$B$56,2,FALSE),0)</f>
        <v>0</v>
      </c>
      <c r="EB106" s="11">
        <f>IF(EB$2=$A106,0,IF(HLOOKUP(EB$2,Recipes!$H:$GI,'Production Calculator'!$A106+2,FALSE)=0,0,HLOOKUP(EB$2,Recipes!$H:$GI,'Production Calculator'!$A106+2,FALSE)*$AK106))+IF($AO106=EB$3,$AM106/VLOOKUP($AO106,Data!$A$50:$B$56,2,FALSE),0)</f>
        <v>0</v>
      </c>
      <c r="EC106" s="11">
        <f>IF(EC$2=$A106,0,IF(HLOOKUP(EC$2,Recipes!$H:$GI,'Production Calculator'!$A106+2,FALSE)=0,0,HLOOKUP(EC$2,Recipes!$H:$GI,'Production Calculator'!$A106+2,FALSE)*$AK106))+IF($AO106=EC$3,$AM106/VLOOKUP($AO106,Data!$A$50:$B$56,2,FALSE),0)</f>
        <v>0</v>
      </c>
      <c r="ED106" s="11">
        <f>IF(ED$2=$A106,0,IF(HLOOKUP(ED$2,Recipes!$H:$GI,'Production Calculator'!$A106+2,FALSE)=0,0,HLOOKUP(ED$2,Recipes!$H:$GI,'Production Calculator'!$A106+2,FALSE)*$AK106))+IF($AO106=ED$3,$AM106/VLOOKUP($AO106,Data!$A$50:$B$56,2,FALSE),0)</f>
        <v>0</v>
      </c>
      <c r="EE106" s="11">
        <f>IF(EE$2=$A106,0,IF(HLOOKUP(EE$2,Recipes!$H:$GI,'Production Calculator'!$A106+2,FALSE)=0,0,HLOOKUP(EE$2,Recipes!$H:$GI,'Production Calculator'!$A106+2,FALSE)*$AK106))+IF($AO106=EE$3,$AM106/VLOOKUP($AO106,Data!$A$50:$B$56,2,FALSE),0)</f>
        <v>0</v>
      </c>
      <c r="EF106" s="11">
        <f>IF(EF$2=$A106,0,IF(HLOOKUP(EF$2,Recipes!$H:$GI,'Production Calculator'!$A106+2,FALSE)=0,0,HLOOKUP(EF$2,Recipes!$H:$GI,'Production Calculator'!$A106+2,FALSE)*$AK106))+IF($AO106=EF$3,$AM106/VLOOKUP($AO106,Data!$A$50:$B$56,2,FALSE),0)</f>
        <v>0</v>
      </c>
      <c r="EG106" s="11">
        <f>IF(EG$2=$A106,0,IF(HLOOKUP(EG$2,Recipes!$H:$GI,'Production Calculator'!$A106+2,FALSE)=0,0,HLOOKUP(EG$2,Recipes!$H:$GI,'Production Calculator'!$A106+2,FALSE)*$AK106))+IF($AO106=EG$3,$AM106/VLOOKUP($AO106,Data!$A$50:$B$56,2,FALSE),0)</f>
        <v>0</v>
      </c>
      <c r="EH106" s="11">
        <f>IF(EH$2=$A106,0,IF(HLOOKUP(EH$2,Recipes!$H:$GI,'Production Calculator'!$A106+2,FALSE)=0,0,HLOOKUP(EH$2,Recipes!$H:$GI,'Production Calculator'!$A106+2,FALSE)*$AK106))+IF($AO106=EH$3,$AM106/VLOOKUP($AO106,Data!$A$50:$B$56,2,FALSE),0)</f>
        <v>0</v>
      </c>
      <c r="EI106" s="11">
        <f>IF(EI$2=$A106,0,IF(HLOOKUP(EI$2,Recipes!$H:$GI,'Production Calculator'!$A106+2,FALSE)=0,0,HLOOKUP(EI$2,Recipes!$H:$GI,'Production Calculator'!$A106+2,FALSE)*$AK106))+IF($AO106=EI$3,$AM106/VLOOKUP($AO106,Data!$A$50:$B$56,2,FALSE),0)</f>
        <v>0</v>
      </c>
      <c r="EJ106" s="11">
        <f>IF(EJ$2=$A106,0,IF(HLOOKUP(EJ$2,Recipes!$H:$GI,'Production Calculator'!$A106+2,FALSE)=0,0,HLOOKUP(EJ$2,Recipes!$H:$GI,'Production Calculator'!$A106+2,FALSE)*$AK106))+IF($AO106=EJ$3,$AM106/VLOOKUP($AO106,Data!$A$50:$B$56,2,FALSE),0)</f>
        <v>0</v>
      </c>
      <c r="EK106" s="11">
        <f>IF(EK$2=$A106,0,IF(HLOOKUP(EK$2,Recipes!$H:$GI,'Production Calculator'!$A106+2,FALSE)=0,0,HLOOKUP(EK$2,Recipes!$H:$GI,'Production Calculator'!$A106+2,FALSE)*$AK106))+IF($AO106=EK$3,$AM106/VLOOKUP($AO106,Data!$A$50:$B$56,2,FALSE),0)</f>
        <v>0</v>
      </c>
      <c r="EL106" s="11">
        <f>IF(EL$2=$A106,0,IF(HLOOKUP(EL$2,Recipes!$H:$GI,'Production Calculator'!$A106+2,FALSE)=0,0,HLOOKUP(EL$2,Recipes!$H:$GI,'Production Calculator'!$A106+2,FALSE)*$AK106))+IF($AO106=EL$3,$AM106/VLOOKUP($AO106,Data!$A$50:$B$56,2,FALSE),0)</f>
        <v>0</v>
      </c>
      <c r="EM106" s="11">
        <f>IF(EM$2=$A106,0,IF(HLOOKUP(EM$2,Recipes!$H:$GI,'Production Calculator'!$A106+2,FALSE)=0,0,HLOOKUP(EM$2,Recipes!$H:$GI,'Production Calculator'!$A106+2,FALSE)*$AK106))+IF($AO106=EM$3,$AM106/VLOOKUP($AO106,Data!$A$50:$B$56,2,FALSE),0)</f>
        <v>0</v>
      </c>
      <c r="EN106" s="11">
        <f>IF(EN$2=$A106,0,IF(HLOOKUP(EN$2,Recipes!$H:$GI,'Production Calculator'!$A106+2,FALSE)=0,0,HLOOKUP(EN$2,Recipes!$H:$GI,'Production Calculator'!$A106+2,FALSE)*$AK106))+IF($AO106=EN$3,$AM106/VLOOKUP($AO106,Data!$A$50:$B$56,2,FALSE),0)</f>
        <v>0</v>
      </c>
      <c r="EO106" s="11">
        <f>IF(EO$2=$A106,0,IF(HLOOKUP(EO$2,Recipes!$H:$GI,'Production Calculator'!$A106+2,FALSE)=0,0,HLOOKUP(EO$2,Recipes!$H:$GI,'Production Calculator'!$A106+2,FALSE)*$AK106))+IF($AO106=EO$3,$AM106/VLOOKUP($AO106,Data!$A$50:$B$56,2,FALSE),0)</f>
        <v>0</v>
      </c>
      <c r="EP106" s="11">
        <f>IF(EP$2=$A106,0,IF(HLOOKUP(EP$2,Recipes!$H:$GI,'Production Calculator'!$A106+2,FALSE)=0,0,HLOOKUP(EP$2,Recipes!$H:$GI,'Production Calculator'!$A106+2,FALSE)*$AK106))+IF($AO106=EP$3,$AM106/VLOOKUP($AO106,Data!$A$50:$B$56,2,FALSE),0)</f>
        <v>0</v>
      </c>
      <c r="EQ106" s="11">
        <f>IF(EQ$2=$A106,0,IF(HLOOKUP(EQ$2,Recipes!$H:$GI,'Production Calculator'!$A106+2,FALSE)=0,0,HLOOKUP(EQ$2,Recipes!$H:$GI,'Production Calculator'!$A106+2,FALSE)*$AK106))+IF($AO106=EQ$3,$AM106/VLOOKUP($AO106,Data!$A$50:$B$56,2,FALSE),0)</f>
        <v>0</v>
      </c>
      <c r="ER106" s="11">
        <f>IF(ER$2=$A106,0,IF(HLOOKUP(ER$2,Recipes!$H:$GI,'Production Calculator'!$A106+2,FALSE)=0,0,HLOOKUP(ER$2,Recipes!$H:$GI,'Production Calculator'!$A106+2,FALSE)*$AK106))+IF($AO106=ER$3,$AM106/VLOOKUP($AO106,Data!$A$50:$B$56,2,FALSE),0)</f>
        <v>0</v>
      </c>
      <c r="ES106" s="11">
        <f>IF(ES$2=$A106,0,IF(HLOOKUP(ES$2,Recipes!$H:$GI,'Production Calculator'!$A106+2,FALSE)=0,0,HLOOKUP(ES$2,Recipes!$H:$GI,'Production Calculator'!$A106+2,FALSE)*$AK106))+IF($AO106=ES$3,$AM106/VLOOKUP($AO106,Data!$A$50:$B$56,2,FALSE),0)</f>
        <v>0</v>
      </c>
      <c r="ET106" s="11">
        <f>IF(ET$2=$A106,0,IF(HLOOKUP(ET$2,Recipes!$H:$GI,'Production Calculator'!$A106+2,FALSE)=0,0,HLOOKUP(ET$2,Recipes!$H:$GI,'Production Calculator'!$A106+2,FALSE)*$AK106))+IF($AO106=ET$3,$AM106/VLOOKUP($AO106,Data!$A$50:$B$56,2,FALSE),0)</f>
        <v>0</v>
      </c>
      <c r="EU106" s="11">
        <f>IF(EU$2=$A106,0,IF(HLOOKUP(EU$2,Recipes!$H:$GI,'Production Calculator'!$A106+2,FALSE)=0,0,HLOOKUP(EU$2,Recipes!$H:$GI,'Production Calculator'!$A106+2,FALSE)*$AK106))+IF($AO106=EU$3,$AM106/VLOOKUP($AO106,Data!$A$50:$B$56,2,FALSE),0)</f>
        <v>0</v>
      </c>
      <c r="EV106" s="11">
        <f>IF(EV$2=$A106,0,IF(HLOOKUP(EV$2,Recipes!$H:$GI,'Production Calculator'!$A106+2,FALSE)=0,0,HLOOKUP(EV$2,Recipes!$H:$GI,'Production Calculator'!$A106+2,FALSE)*$AK106))+IF($AO106=EV$3,$AM106/VLOOKUP($AO106,Data!$A$50:$B$56,2,FALSE),0)</f>
        <v>0</v>
      </c>
      <c r="EW106" s="11">
        <f>IF(EW$2=$A106,0,IF(HLOOKUP(EW$2,Recipes!$H:$GI,'Production Calculator'!$A106+2,FALSE)=0,0,HLOOKUP(EW$2,Recipes!$H:$GI,'Production Calculator'!$A106+2,FALSE)*$AK106))+IF($AO106=EW$3,$AM106/VLOOKUP($AO106,Data!$A$50:$B$56,2,FALSE),0)</f>
        <v>0</v>
      </c>
      <c r="EX106" s="11">
        <f>IF(EX$2=$A106,0,IF(HLOOKUP(EX$2,Recipes!$H:$GI,'Production Calculator'!$A106+2,FALSE)=0,0,HLOOKUP(EX$2,Recipes!$H:$GI,'Production Calculator'!$A106+2,FALSE)*$AK106))+IF($AO106=EX$3,$AM106/VLOOKUP($AO106,Data!$A$50:$B$56,2,FALSE),0)</f>
        <v>0</v>
      </c>
      <c r="EY106" s="11">
        <f>IF(EY$2=$A106,0,IF(HLOOKUP(EY$2,Recipes!$H:$GI,'Production Calculator'!$A106+2,FALSE)=0,0,HLOOKUP(EY$2,Recipes!$H:$GI,'Production Calculator'!$A106+2,FALSE)*$AK106))+IF($AO106=EY$3,$AM106/VLOOKUP($AO106,Data!$A$50:$B$56,2,FALSE),0)</f>
        <v>0</v>
      </c>
      <c r="EZ106" s="11">
        <f>IF(EZ$2=$A106,0,IF(HLOOKUP(EZ$2,Recipes!$H:$GI,'Production Calculator'!$A106+2,FALSE)=0,0,HLOOKUP(EZ$2,Recipes!$H:$GI,'Production Calculator'!$A106+2,FALSE)*$AK106))+IF($AO106=EZ$3,$AM106/VLOOKUP($AO106,Data!$A$50:$B$56,2,FALSE),0)</f>
        <v>0</v>
      </c>
      <c r="FA106" s="11">
        <f>IF(FA$2=$A106,0,IF(HLOOKUP(FA$2,Recipes!$H:$GI,'Production Calculator'!$A106+2,FALSE)=0,0,HLOOKUP(FA$2,Recipes!$H:$GI,'Production Calculator'!$A106+2,FALSE)*$AK106))+IF($AO106=FA$3,$AM106/VLOOKUP($AO106,Data!$A$50:$B$56,2,FALSE),0)</f>
        <v>0</v>
      </c>
      <c r="FB106" s="11">
        <f>IF(FB$2=$A106,0,IF(HLOOKUP(FB$2,Recipes!$H:$GI,'Production Calculator'!$A106+2,FALSE)=0,0,HLOOKUP(FB$2,Recipes!$H:$GI,'Production Calculator'!$A106+2,FALSE)*$AK106))+IF($AO106=FB$3,$AM106/VLOOKUP($AO106,Data!$A$50:$B$56,2,FALSE),0)</f>
        <v>0</v>
      </c>
      <c r="FC106" s="11">
        <f>IF(FC$2=$A106,0,IF(HLOOKUP(FC$2,Recipes!$H:$GI,'Production Calculator'!$A106+2,FALSE)=0,0,HLOOKUP(FC$2,Recipes!$H:$GI,'Production Calculator'!$A106+2,FALSE)*$AK106))+IF($AO106=FC$3,$AM106/VLOOKUP($AO106,Data!$A$50:$B$56,2,FALSE),0)</f>
        <v>0</v>
      </c>
      <c r="FD106" s="11">
        <f>IF(FD$2=$A106,0,IF(HLOOKUP(FD$2,Recipes!$H:$GI,'Production Calculator'!$A106+2,FALSE)=0,0,HLOOKUP(FD$2,Recipes!$H:$GI,'Production Calculator'!$A106+2,FALSE)*$AK106))+IF($AO106=FD$3,$AM106/VLOOKUP($AO106,Data!$A$50:$B$56,2,FALSE),0)</f>
        <v>0</v>
      </c>
      <c r="FE106" s="11">
        <f>IF(FE$2=$A106,0,IF(HLOOKUP(FE$2,Recipes!$H:$GI,'Production Calculator'!$A106+2,FALSE)=0,0,HLOOKUP(FE$2,Recipes!$H:$GI,'Production Calculator'!$A106+2,FALSE)*$AK106))+IF($AO106=FE$3,$AM106/VLOOKUP($AO106,Data!$A$50:$B$56,2,FALSE),0)</f>
        <v>0</v>
      </c>
      <c r="FF106" s="11">
        <f>IF(FF$2=$A106,0,IF(HLOOKUP(FF$2,Recipes!$H:$GI,'Production Calculator'!$A106+2,FALSE)=0,0,HLOOKUP(FF$2,Recipes!$H:$GI,'Production Calculator'!$A106+2,FALSE)*$AK106))+IF($AO106=FF$3,$AM106/VLOOKUP($AO106,Data!$A$50:$B$56,2,FALSE),0)</f>
        <v>0</v>
      </c>
      <c r="FG106" s="11">
        <f>IF(FG$2=$A106,0,IF(HLOOKUP(FG$2,Recipes!$H:$GI,'Production Calculator'!$A106+2,FALSE)=0,0,HLOOKUP(FG$2,Recipes!$H:$GI,'Production Calculator'!$A106+2,FALSE)*$AK106))+IF($AO106=FG$3,$AM106/VLOOKUP($AO106,Data!$A$50:$B$56,2,FALSE),0)</f>
        <v>0</v>
      </c>
      <c r="FH106" s="11">
        <f>IF(FH$2=$A106,0,IF(HLOOKUP(FH$2,Recipes!$H:$GI,'Production Calculator'!$A106+2,FALSE)=0,0,HLOOKUP(FH$2,Recipes!$H:$GI,'Production Calculator'!$A106+2,FALSE)*$AK106))+IF($AO106=FH$3,$AM106/VLOOKUP($AO106,Data!$A$50:$B$56,2,FALSE),0)</f>
        <v>0</v>
      </c>
      <c r="FI106" s="11">
        <f>IF(FI$2=$A106,0,IF(HLOOKUP(FI$2,Recipes!$H:$GI,'Production Calculator'!$A106+2,FALSE)=0,0,HLOOKUP(FI$2,Recipes!$H:$GI,'Production Calculator'!$A106+2,FALSE)*$AK106))+IF($AO106=FI$3,$AM106/VLOOKUP($AO106,Data!$A$50:$B$56,2,FALSE),0)</f>
        <v>0</v>
      </c>
      <c r="FJ106" s="11">
        <f>IF(FJ$2=$A106,0,IF(HLOOKUP(FJ$2,Recipes!$H:$GI,'Production Calculator'!$A106+2,FALSE)=0,0,HLOOKUP(FJ$2,Recipes!$H:$GI,'Production Calculator'!$A106+2,FALSE)*$AK106))+IF($AO106=FJ$3,$AM106/VLOOKUP($AO106,Data!$A$50:$B$56,2,FALSE),0)</f>
        <v>0</v>
      </c>
      <c r="FK106" s="11">
        <f>IF(FK$2=$A106,0,IF(HLOOKUP(FK$2,Recipes!$H:$GI,'Production Calculator'!$A106+2,FALSE)=0,0,HLOOKUP(FK$2,Recipes!$H:$GI,'Production Calculator'!$A106+2,FALSE)*$AK106))+IF($AO106=FK$3,$AM106/VLOOKUP($AO106,Data!$A$50:$B$56,2,FALSE),0)</f>
        <v>0</v>
      </c>
      <c r="FL106" s="11">
        <f>IF(FL$2=$A106,0,IF(HLOOKUP(FL$2,Recipes!$H:$GI,'Production Calculator'!$A106+2,FALSE)=0,0,HLOOKUP(FL$2,Recipes!$H:$GI,'Production Calculator'!$A106+2,FALSE)*$AK106))+IF($AO106=FL$3,$AM106/VLOOKUP($AO106,Data!$A$50:$B$56,2,FALSE),0)</f>
        <v>0</v>
      </c>
      <c r="FM106" s="11">
        <f>IF(FM$2=$A106,0,IF(HLOOKUP(FM$2,Recipes!$H:$GI,'Production Calculator'!$A106+2,FALSE)=0,0,HLOOKUP(FM$2,Recipes!$H:$GI,'Production Calculator'!$A106+2,FALSE)*$AK106))+IF($AO106=FM$3,$AM106/VLOOKUP($AO106,Data!$A$50:$B$56,2,FALSE),0)</f>
        <v>0</v>
      </c>
      <c r="FN106" s="11">
        <f>IF(FN$2=$A106,0,IF(HLOOKUP(FN$2,Recipes!$H:$GI,'Production Calculator'!$A106+2,FALSE)=0,0,HLOOKUP(FN$2,Recipes!$H:$GI,'Production Calculator'!$A106+2,FALSE)*$AK106))+IF($AO106=FN$3,$AM106/VLOOKUP($AO106,Data!$A$50:$B$56,2,FALSE),0)</f>
        <v>0</v>
      </c>
      <c r="FO106" s="11">
        <f>IF(FO$2=$A106,0,IF(HLOOKUP(FO$2,Recipes!$H:$GI,'Production Calculator'!$A106+2,FALSE)=0,0,HLOOKUP(FO$2,Recipes!$H:$GI,'Production Calculator'!$A106+2,FALSE)*$AK106))+IF($AO106=FO$3,$AM106/VLOOKUP($AO106,Data!$A$50:$B$56,2,FALSE),0)</f>
        <v>0</v>
      </c>
      <c r="FP106" s="11">
        <f>IF(FP$2=$A106,0,IF(HLOOKUP(FP$2,Recipes!$H:$GI,'Production Calculator'!$A106+2,FALSE)=0,0,HLOOKUP(FP$2,Recipes!$H:$GI,'Production Calculator'!$A106+2,FALSE)*$AK106))+IF($AO106=FP$3,$AM106/VLOOKUP($AO106,Data!$A$50:$B$56,2,FALSE),0)</f>
        <v>0</v>
      </c>
      <c r="FQ106" s="11">
        <f>IF(FQ$2=$A106,0,IF(HLOOKUP(FQ$2,Recipes!$H:$GI,'Production Calculator'!$A106+2,FALSE)=0,0,HLOOKUP(FQ$2,Recipes!$H:$GI,'Production Calculator'!$A106+2,FALSE)*$AK106))+IF($AO106=FQ$3,$AM106/VLOOKUP($AO106,Data!$A$50:$B$56,2,FALSE),0)</f>
        <v>0</v>
      </c>
      <c r="FR106" s="11">
        <f>IF(FR$2=$A106,0,IF(HLOOKUP(FR$2,Recipes!$H:$GI,'Production Calculator'!$A106+2,FALSE)=0,0,HLOOKUP(FR$2,Recipes!$H:$GI,'Production Calculator'!$A106+2,FALSE)*$AK106))+IF($AO106=FR$3,$AM106/VLOOKUP($AO106,Data!$A$50:$B$56,2,FALSE),0)</f>
        <v>0</v>
      </c>
      <c r="FS106" s="11">
        <f>IF(FS$2=$A106,0,IF(HLOOKUP(FS$2,Recipes!$H:$GI,'Production Calculator'!$A106+2,FALSE)=0,0,HLOOKUP(FS$2,Recipes!$H:$GI,'Production Calculator'!$A106+2,FALSE)*$AK106))+IF($AO106=FS$3,$AM106/VLOOKUP($AO106,Data!$A$50:$B$56,2,FALSE),0)</f>
        <v>0</v>
      </c>
      <c r="FT106" s="11">
        <f>IF(FT$2=$A106,0,IF(HLOOKUP(FT$2,Recipes!$H:$GI,'Production Calculator'!$A106+2,FALSE)=0,0,HLOOKUP(FT$2,Recipes!$H:$GI,'Production Calculator'!$A106+2,FALSE)*$AK106))+IF($AO106=FT$3,$AM106/VLOOKUP($AO106,Data!$A$50:$B$56,2,FALSE),0)</f>
        <v>0</v>
      </c>
      <c r="FU106" s="11">
        <f>IF(FU$2=$A106,0,IF(HLOOKUP(FU$2,Recipes!$H:$GI,'Production Calculator'!$A106+2,FALSE)=0,0,HLOOKUP(FU$2,Recipes!$H:$GI,'Production Calculator'!$A106+2,FALSE)*$AK106))+IF($AO106=FU$3,$AM106/VLOOKUP($AO106,Data!$A$50:$B$56,2,FALSE),0)</f>
        <v>0</v>
      </c>
      <c r="FV106" s="11">
        <f>IF(FV$2=$A106,0,IF(HLOOKUP(FV$2,Recipes!$H:$GI,'Production Calculator'!$A106+2,FALSE)=0,0,HLOOKUP(FV$2,Recipes!$H:$GI,'Production Calculator'!$A106+2,FALSE)*$AK106))+IF($AO106=FV$3,$AM106/VLOOKUP($AO106,Data!$A$50:$B$56,2,FALSE),0)</f>
        <v>0</v>
      </c>
      <c r="FW106" s="11">
        <f>IF(FW$2=$A106,0,IF(HLOOKUP(FW$2,Recipes!$H:$GI,'Production Calculator'!$A106+2,FALSE)=0,0,HLOOKUP(FW$2,Recipes!$H:$GI,'Production Calculator'!$A106+2,FALSE)*$AK106))+IF($AO106=FW$3,$AM106/VLOOKUP($AO106,Data!$A$50:$B$56,2,FALSE),0)</f>
        <v>0</v>
      </c>
      <c r="FX106" s="11">
        <f>IF(FX$2=$A106,0,IF(HLOOKUP(FX$2,Recipes!$H:$GI,'Production Calculator'!$A106+2,FALSE)=0,0,HLOOKUP(FX$2,Recipes!$H:$GI,'Production Calculator'!$A106+2,FALSE)*$AK106))+IF($AO106=FX$3,$AM106/VLOOKUP($AO106,Data!$A$50:$B$56,2,FALSE),0)</f>
        <v>0</v>
      </c>
      <c r="FY106" s="11">
        <f>IF(FY$2=$A106,0,IF(HLOOKUP(FY$2,Recipes!$H:$GI,'Production Calculator'!$A106+2,FALSE)=0,0,HLOOKUP(FY$2,Recipes!$H:$GI,'Production Calculator'!$A106+2,FALSE)*$AK106))+IF($AO106=FY$3,$AM106/VLOOKUP($AO106,Data!$A$50:$B$56,2,FALSE),0)</f>
        <v>0</v>
      </c>
      <c r="FZ106" s="11">
        <f>IF(FZ$2=$A106,0,IF(HLOOKUP(FZ$2,Recipes!$H:$GI,'Production Calculator'!$A106+2,FALSE)=0,0,HLOOKUP(FZ$2,Recipes!$H:$GI,'Production Calculator'!$A106+2,FALSE)*$AK106))+IF($AO106=FZ$3,$AM106/VLOOKUP($AO106,Data!$A$50:$B$56,2,FALSE),0)</f>
        <v>0</v>
      </c>
      <c r="GA106" s="11">
        <f>IF(GA$2=$A106,0,IF(HLOOKUP(GA$2,Recipes!$H:$GI,'Production Calculator'!$A106+2,FALSE)=0,0,HLOOKUP(GA$2,Recipes!$H:$GI,'Production Calculator'!$A106+2,FALSE)*$AK106))+IF($AO106=GA$3,$AM106/VLOOKUP($AO106,Data!$A$50:$B$56,2,FALSE),0)</f>
        <v>0</v>
      </c>
      <c r="GB106" s="11">
        <f>IF(GB$2=$A106,0,IF(HLOOKUP(GB$2,Recipes!$H:$GI,'Production Calculator'!$A106+2,FALSE)=0,0,HLOOKUP(GB$2,Recipes!$H:$GI,'Production Calculator'!$A106+2,FALSE)*$AK106))+IF($AO106=GB$3,$AM106/VLOOKUP($AO106,Data!$A$50:$B$56,2,FALSE),0)</f>
        <v>0</v>
      </c>
      <c r="GC106" s="11">
        <f>IF(GC$2=$A106,0,IF(HLOOKUP(GC$2,Recipes!$H:$GI,'Production Calculator'!$A106+2,FALSE)=0,0,HLOOKUP(GC$2,Recipes!$H:$GI,'Production Calculator'!$A106+2,FALSE)*$AK106))+IF($AO106=GC$3,$AM106/VLOOKUP($AO106,Data!$A$50:$B$56,2,FALSE),0)</f>
        <v>0</v>
      </c>
      <c r="GD106" s="11">
        <f>IF(GD$2=$A106,0,IF(HLOOKUP(GD$2,Recipes!$H:$GI,'Production Calculator'!$A106+2,FALSE)=0,0,HLOOKUP(GD$2,Recipes!$H:$GI,'Production Calculator'!$A106+2,FALSE)*$AK106))+IF($AO106=GD$3,$AM106/VLOOKUP($AO106,Data!$A$50:$B$56,2,FALSE),0)</f>
        <v>0</v>
      </c>
      <c r="GE106" s="11">
        <f>IF(GE$2=$A106,0,IF(HLOOKUP(GE$2,Recipes!$H:$GI,'Production Calculator'!$A106+2,FALSE)=0,0,HLOOKUP(GE$2,Recipes!$H:$GI,'Production Calculator'!$A106+2,FALSE)*$AK106))+IF($AO106=GE$3,$AM106/VLOOKUP($AO106,Data!$A$50:$B$56,2,FALSE),0)</f>
        <v>0</v>
      </c>
      <c r="GF106" s="11">
        <f>IF(GF$2=$A106,0,IF(HLOOKUP(GF$2,Recipes!$H:$GI,'Production Calculator'!$A106+2,FALSE)=0,0,HLOOKUP(GF$2,Recipes!$H:$GI,'Production Calculator'!$A106+2,FALSE)*$AK106))+IF($AO106=GF$3,$AM106/VLOOKUP($AO106,Data!$A$50:$B$56,2,FALSE),0)</f>
        <v>0</v>
      </c>
      <c r="GG106" s="11">
        <f>IF(GG$2=$A106,0,IF(HLOOKUP(GG$2,Recipes!$H:$GI,'Production Calculator'!$A106+2,FALSE)=0,0,HLOOKUP(GG$2,Recipes!$H:$GI,'Production Calculator'!$A106+2,FALSE)*$AK106))+IF($AO106=GG$3,$AM106/VLOOKUP($AO106,Data!$A$50:$B$56,2,FALSE),0)</f>
        <v>0</v>
      </c>
      <c r="GH106" s="11">
        <f>IF(GH$2=$A106,0,IF(HLOOKUP(GH$2,Recipes!$H:$GI,'Production Calculator'!$A106+2,FALSE)=0,0,HLOOKUP(GH$2,Recipes!$H:$GI,'Production Calculator'!$A106+2,FALSE)*$AK106))+IF($AO106=GH$3,$AM106/VLOOKUP($AO106,Data!$A$50:$B$56,2,FALSE),0)</f>
        <v>0</v>
      </c>
      <c r="GI106" s="11">
        <f>IF(GI$2=$A106,0,IF(HLOOKUP(GI$2,Recipes!$H:$GI,'Production Calculator'!$A106+2,FALSE)=0,0,HLOOKUP(GI$2,Recipes!$H:$GI,'Production Calculator'!$A106+2,FALSE)*$AK106))+IF($AO106=GI$3,$AM106/VLOOKUP($AO106,Data!$A$50:$B$56,2,FALSE),0)</f>
        <v>0</v>
      </c>
      <c r="GJ106" s="11">
        <f>IF(GJ$2=$A106,0,IF(HLOOKUP(GJ$2,Recipes!$H:$GI,'Production Calculator'!$A106+2,FALSE)=0,0,HLOOKUP(GJ$2,Recipes!$H:$GI,'Production Calculator'!$A106+2,FALSE)*$AK106))+IF($AO106=GJ$3,$AM106/VLOOKUP($AO106,Data!$A$50:$B$56,2,FALSE),0)</f>
        <v>0</v>
      </c>
      <c r="GK106" s="11">
        <f>IF(GK$2=$A106,0,IF(HLOOKUP(GK$2,Recipes!$H:$GI,'Production Calculator'!$A106+2,FALSE)=0,0,HLOOKUP(GK$2,Recipes!$H:$GI,'Production Calculator'!$A106+2,FALSE)*$AK106))+IF($AO106=GK$3,$AM106/VLOOKUP($AO106,Data!$A$50:$B$56,2,FALSE),0)</f>
        <v>0</v>
      </c>
      <c r="GL106" s="11">
        <f>IF(GL$2=$A106,0,IF(HLOOKUP(GL$2,Recipes!$H:$GI,'Production Calculator'!$A106+2,FALSE)=0,0,HLOOKUP(GL$2,Recipes!$H:$GI,'Production Calculator'!$A106+2,FALSE)*$AK106))+IF($AO106=GL$3,$AM106/VLOOKUP($AO106,Data!$A$50:$B$56,2,FALSE),0)</f>
        <v>0</v>
      </c>
      <c r="GM106" s="11">
        <f>IF(GM$2=$A106,0,IF(HLOOKUP(GM$2,Recipes!$H:$GI,'Production Calculator'!$A106+2,FALSE)=0,0,HLOOKUP(GM$2,Recipes!$H:$GI,'Production Calculator'!$A106+2,FALSE)*$AK106))+IF($AO106=GM$3,$AM106/VLOOKUP($AO106,Data!$A$50:$B$56,2,FALSE),0)</f>
        <v>0</v>
      </c>
      <c r="GN106" s="11">
        <f>IF(GN$2=$A106,0,IF(HLOOKUP(GN$2,Recipes!$H:$GI,'Production Calculator'!$A106+2,FALSE)=0,0,HLOOKUP(GN$2,Recipes!$H:$GI,'Production Calculator'!$A106+2,FALSE)*$AK106))+IF($AO106=GN$3,$AM106/VLOOKUP($AO106,Data!$A$50:$B$56,2,FALSE),0)</f>
        <v>0</v>
      </c>
      <c r="GO106" s="11">
        <f>IF(GO$2=$A106,0,IF(HLOOKUP(GO$2,Recipes!$H:$GI,'Production Calculator'!$A106+2,FALSE)=0,0,HLOOKUP(GO$2,Recipes!$H:$GI,'Production Calculator'!$A106+2,FALSE)*$AK106))+IF($AO106=GO$3,$AM106/VLOOKUP($AO106,Data!$A$50:$B$56,2,FALSE),0)</f>
        <v>0</v>
      </c>
      <c r="GP106" s="11">
        <f>IF(GP$2=$A106,0,IF(HLOOKUP(GP$2,Recipes!$H:$GI,'Production Calculator'!$A106+2,FALSE)=0,0,HLOOKUP(GP$2,Recipes!$H:$GI,'Production Calculator'!$A106+2,FALSE)*$AK106))+IF($AO106=GP$3,$AM106/VLOOKUP($AO106,Data!$A$50:$B$56,2,FALSE),0)</f>
        <v>0</v>
      </c>
      <c r="GQ106" s="11">
        <f>IF(GQ$2=$A106,0,IF(HLOOKUP(GQ$2,Recipes!$H:$GI,'Production Calculator'!$A106+2,FALSE)=0,0,HLOOKUP(GQ$2,Recipes!$H:$GI,'Production Calculator'!$A106+2,FALSE)*$AK106))+IF($AO106=GQ$3,$AM106/VLOOKUP($AO106,Data!$A$50:$B$56,2,FALSE),0)</f>
        <v>0</v>
      </c>
      <c r="GR106" s="11">
        <f>IF(GR$2=$A106,0,IF(HLOOKUP(GR$2,Recipes!$H:$GI,'Production Calculator'!$A106+2,FALSE)=0,0,HLOOKUP(GR$2,Recipes!$H:$GI,'Production Calculator'!$A106+2,FALSE)*$AK106))+IF($AO106=GR$3,$AM106/VLOOKUP($AO106,Data!$A$50:$B$56,2,FALSE),0)</f>
        <v>0</v>
      </c>
      <c r="GS106" s="11">
        <f>IF(GS$2=$A106,0,IF(HLOOKUP(GS$2,Recipes!$H:$GI,'Production Calculator'!$A106+2,FALSE)=0,0,HLOOKUP(GS$2,Recipes!$H:$GI,'Production Calculator'!$A106+2,FALSE)*$AK106))+IF($AO106=GS$3,$AM106/VLOOKUP($AO106,Data!$A$50:$B$56,2,FALSE),0)</f>
        <v>0</v>
      </c>
      <c r="GT106" s="11">
        <f>IF(GT$2=$A106,0,IF(HLOOKUP(GT$2,Recipes!$H:$GI,'Production Calculator'!$A106+2,FALSE)=0,0,HLOOKUP(GT$2,Recipes!$H:$GI,'Production Calculator'!$A106+2,FALSE)*$AK106))+IF($AO106=GT$3,$AM106/VLOOKUP($AO106,Data!$A$50:$B$56,2,FALSE),0)</f>
        <v>0</v>
      </c>
      <c r="GU106" s="11">
        <f>IF(GU$2=$A106,0,IF(HLOOKUP(GU$2,Recipes!$H:$GI,'Production Calculator'!$A106+2,FALSE)=0,0,HLOOKUP(GU$2,Recipes!$H:$GI,'Production Calculator'!$A106+2,FALSE)*$AK106))+IF($AO106=GU$3,$AM106/VLOOKUP($AO106,Data!$A$50:$B$56,2,FALSE),0)</f>
        <v>0</v>
      </c>
      <c r="GV106" s="11">
        <f>IF(GV$2=$A106,0,IF(HLOOKUP(GV$2,Recipes!$H:$GI,'Production Calculator'!$A106+2,FALSE)=0,0,HLOOKUP(GV$2,Recipes!$H:$GI,'Production Calculator'!$A106+2,FALSE)*$AK106))+IF($AO106=GV$3,$AM106/VLOOKUP($AO106,Data!$A$50:$B$56,2,FALSE),0)</f>
        <v>0</v>
      </c>
      <c r="GW106" s="11">
        <f>IF(GW$2=$A106,0,IF(HLOOKUP(GW$2,Recipes!$H:$GI,'Production Calculator'!$A106+2,FALSE)=0,0,HLOOKUP(GW$2,Recipes!$H:$GI,'Production Calculator'!$A106+2,FALSE)*$AK106))+IF($AO106=GW$3,$AM106/VLOOKUP($AO106,Data!$A$50:$B$56,2,FALSE),0)</f>
        <v>0</v>
      </c>
      <c r="GX106" s="11">
        <f>IF(GX$2=$A106,0,IF(HLOOKUP(GX$2,Recipes!$H:$GI,'Production Calculator'!$A106+2,FALSE)=0,0,HLOOKUP(GX$2,Recipes!$H:$GI,'Production Calculator'!$A106+2,FALSE)*$AK106))+IF($AO106=GX$3,$AM106/VLOOKUP($AO106,Data!$A$50:$B$56,2,FALSE),0)</f>
        <v>0</v>
      </c>
      <c r="GY106" s="11">
        <f>IF(GY$2=$A106,0,IF(HLOOKUP(GY$2,Recipes!$H:$GI,'Production Calculator'!$A106+2,FALSE)=0,0,HLOOKUP(GY$2,Recipes!$H:$GI,'Production Calculator'!$A106+2,FALSE)*$AK106))+IF($AO106=GY$3,$AM106/VLOOKUP($AO106,Data!$A$50:$B$56,2,FALSE),0)</f>
        <v>0</v>
      </c>
      <c r="GZ106" s="11">
        <f>IF(GZ$2=$A106,0,IF(HLOOKUP(GZ$2,Recipes!$H:$GI,'Production Calculator'!$A106+2,FALSE)=0,0,HLOOKUP(GZ$2,Recipes!$H:$GI,'Production Calculator'!$A106+2,FALSE)*$AK106))+IF($AO106=GZ$3,$AM106/VLOOKUP($AO106,Data!$A$50:$B$56,2,FALSE),0)</f>
        <v>0</v>
      </c>
      <c r="HA106" s="11">
        <f>IF(HA$2=$A106,0,IF(HLOOKUP(HA$2,Recipes!$H:$GI,'Production Calculator'!$A106+2,FALSE)=0,0,HLOOKUP(HA$2,Recipes!$H:$GI,'Production Calculator'!$A106+2,FALSE)*$AK106))+IF($AO106=HA$3,$AM106/VLOOKUP($AO106,Data!$A$50:$B$56,2,FALSE),0)</f>
        <v>0</v>
      </c>
      <c r="HB106" s="11">
        <f>IF(HB$2=$A106,0,IF(HLOOKUP(HB$2,Recipes!$H:$GI,'Production Calculator'!$A106+2,FALSE)=0,0,HLOOKUP(HB$2,Recipes!$H:$GI,'Production Calculator'!$A106+2,FALSE)*$AK106))+IF($AO106=HB$3,$AM106/VLOOKUP($AO106,Data!$A$50:$B$56,2,FALSE),0)</f>
        <v>0</v>
      </c>
      <c r="HC106" s="11">
        <f>IF(HC$2=$A106,0,IF(HLOOKUP(HC$2,Recipes!$H:$GI,'Production Calculator'!$A106+2,FALSE)=0,0,HLOOKUP(HC$2,Recipes!$H:$GI,'Production Calculator'!$A106+2,FALSE)*$AK106))+IF($AO106=HC$3,$AM106/VLOOKUP($AO106,Data!$A$50:$B$56,2,FALSE),0)</f>
        <v>0</v>
      </c>
      <c r="HD106" s="11">
        <f>IF(HD$2=$A106,0,IF(HLOOKUP(HD$2,Recipes!$H:$GI,'Production Calculator'!$A106+2,FALSE)=0,0,HLOOKUP(HD$2,Recipes!$H:$GI,'Production Calculator'!$A106+2,FALSE)*$AK106))+IF($AO106=HD$3,$AM106/VLOOKUP($AO106,Data!$A$50:$B$56,2,FALSE),0)</f>
        <v>0</v>
      </c>
      <c r="HE106" s="11">
        <f>IF(HE$2=$A106,0,IF(HLOOKUP(HE$2,Recipes!$H:$GI,'Production Calculator'!$A106+2,FALSE)=0,0,HLOOKUP(HE$2,Recipes!$H:$GI,'Production Calculator'!$A106+2,FALSE)*$AK106))+IF($AO106=HE$3,$AM106/VLOOKUP($AO106,Data!$A$50:$B$56,2,FALSE),0)</f>
        <v>0</v>
      </c>
      <c r="HF106" s="11">
        <f>IF(HF$2=$A106,0,IF(HLOOKUP(HF$2,Recipes!$H:$GI,'Production Calculator'!$A106+2,FALSE)=0,0,HLOOKUP(HF$2,Recipes!$H:$GI,'Production Calculator'!$A106+2,FALSE)*$AK106))+IF($AO106=HF$3,$AM106/VLOOKUP($AO106,Data!$A$50:$B$56,2,FALSE),0)</f>
        <v>0</v>
      </c>
      <c r="HG106" s="11">
        <f>IF(HG$2=$A106,0,IF(HLOOKUP(HG$2,Recipes!$H:$GI,'Production Calculator'!$A106+2,FALSE)=0,0,HLOOKUP(HG$2,Recipes!$H:$GI,'Production Calculator'!$A106+2,FALSE)*$AK106))+IF($AO106=HG$3,$AM106/VLOOKUP($AO106,Data!$A$50:$B$56,2,FALSE),0)</f>
        <v>0</v>
      </c>
      <c r="HH106" s="11">
        <f>IF(HH$2=$A106,0,IF(HLOOKUP(HH$2,Recipes!$H:$GI,'Production Calculator'!$A106+2,FALSE)=0,0,HLOOKUP(HH$2,Recipes!$H:$GI,'Production Calculator'!$A106+2,FALSE)*$AK106))+IF($AO106=HH$3,$AM106/VLOOKUP($AO106,Data!$A$50:$B$56,2,FALSE),0)</f>
        <v>0</v>
      </c>
      <c r="HI106" s="11">
        <f>IF(HI$2=$A106,0,IF(HLOOKUP(HI$2,Recipes!$H:$GI,'Production Calculator'!$A106+2,FALSE)=0,0,HLOOKUP(HI$2,Recipes!$H:$GI,'Production Calculator'!$A106+2,FALSE)*$AK106))+IF($AO106=HI$3,$AM106/VLOOKUP($AO106,Data!$A$50:$B$56,2,FALSE),0)</f>
        <v>0</v>
      </c>
      <c r="HJ106" s="11">
        <f>IF(HJ$2=$A106,0,IF(HLOOKUP(HJ$2,Recipes!$H:$GI,'Production Calculator'!$A106+2,FALSE)=0,0,HLOOKUP(HJ$2,Recipes!$H:$GI,'Production Calculator'!$A106+2,FALSE)*$AK106))+IF($AO106=HJ$3,$AM106/VLOOKUP($AO106,Data!$A$50:$B$56,2,FALSE),0)</f>
        <v>0</v>
      </c>
      <c r="HK106" s="11">
        <f>IF(HK$2=$A106,0,IF(HLOOKUP(HK$2,Recipes!$H:$GI,'Production Calculator'!$A106+2,FALSE)=0,0,HLOOKUP(HK$2,Recipes!$H:$GI,'Production Calculator'!$A106+2,FALSE)*$AK106))+IF($AO106=HK$3,$AM106/VLOOKUP($AO106,Data!$A$50:$B$56,2,FALSE),0)</f>
        <v>0</v>
      </c>
      <c r="HL106" s="11">
        <f>IF(HL$2=$A106,0,IF(HLOOKUP(HL$2,Recipes!$H:$GI,'Production Calculator'!$A106+2,FALSE)=0,0,HLOOKUP(HL$2,Recipes!$H:$GI,'Production Calculator'!$A106+2,FALSE)*$AK106))+IF($AO106=HL$3,$AM106/VLOOKUP($AO106,Data!$A$50:$B$56,2,FALSE),0)</f>
        <v>0</v>
      </c>
      <c r="HM106" s="11">
        <f>IF(HM$2=$A106,0,IF(HLOOKUP(HM$2,Recipes!$H:$GI,'Production Calculator'!$A106+2,FALSE)=0,0,HLOOKUP(HM$2,Recipes!$H:$GI,'Production Calculator'!$A106+2,FALSE)*$AK106))+IF($AO106=HM$3,$AM106/VLOOKUP($AO106,Data!$A$50:$B$56,2,FALSE),0)</f>
        <v>0</v>
      </c>
      <c r="HN106" s="11">
        <f>IF(HN$2=$A106,0,IF(HLOOKUP(HN$2,Recipes!$H:$GI,'Production Calculator'!$A106+2,FALSE)=0,0,HLOOKUP(HN$2,Recipes!$H:$GI,'Production Calculator'!$A106+2,FALSE)*$AK106))+IF($AO106=HN$3,$AM106/VLOOKUP($AO106,Data!$A$50:$B$56,2,FALSE),0)</f>
        <v>0</v>
      </c>
      <c r="HO106" s="11">
        <f>IF(HO$2=$A106,0,IF(HLOOKUP(HO$2,Recipes!$H:$GI,'Production Calculator'!$A106+2,FALSE)=0,0,HLOOKUP(HO$2,Recipes!$H:$GI,'Production Calculator'!$A106+2,FALSE)*$AK106))+IF($AO106=HO$3,$AM106/VLOOKUP($AO106,Data!$A$50:$B$56,2,FALSE),0)</f>
        <v>0</v>
      </c>
      <c r="HP106" s="11">
        <f>IF(HP$2=$A106,0,IF(HLOOKUP(HP$2,Recipes!$H:$GI,'Production Calculator'!$A106+2,FALSE)=0,0,HLOOKUP(HP$2,Recipes!$H:$GI,'Production Calculator'!$A106+2,FALSE)*$AK106))+IF($AO106=HP$3,$AM106/VLOOKUP($AO106,Data!$A$50:$B$56,2,FALSE),0)</f>
        <v>0</v>
      </c>
      <c r="HQ106" s="11">
        <f>IF(HQ$2=$A106,0,IF(HLOOKUP(HQ$2,Recipes!$H:$GI,'Production Calculator'!$A106+2,FALSE)=0,0,HLOOKUP(HQ$2,Recipes!$H:$GI,'Production Calculator'!$A106+2,FALSE)*$AK106))+IF($AO106=HQ$3,$AM106/VLOOKUP($AO106,Data!$A$50:$B$56,2,FALSE),0)</f>
        <v>0</v>
      </c>
      <c r="HR106" s="11">
        <f>IF(HR$2=$A106,0,IF(HLOOKUP(HR$2,Recipes!$H:$GI,'Production Calculator'!$A106+2,FALSE)=0,0,HLOOKUP(HR$2,Recipes!$H:$GI,'Production Calculator'!$A106+2,FALSE)*$AK106))+IF($AO106=HR$3,$AM106/VLOOKUP($AO106,Data!$A$50:$B$56,2,FALSE),0)</f>
        <v>0</v>
      </c>
      <c r="HS106" s="121"/>
    </row>
    <row r="107" spans="1:227" x14ac:dyDescent="0.45">
      <c r="A107">
        <v>84</v>
      </c>
      <c r="B107" s="107" t="str">
        <f>VLOOKUP(A107,Recipes!A:B,2)</f>
        <v>Rail chain signal</v>
      </c>
      <c r="C107" s="128">
        <v>0</v>
      </c>
      <c r="D107" s="108">
        <f t="shared" si="191"/>
        <v>0</v>
      </c>
      <c r="E107" s="127" t="s">
        <v>1</v>
      </c>
      <c r="F107" s="109">
        <f>VLOOKUP(A107,Recipes!$A$3:$G$186,6,FALSE)</f>
        <v>2</v>
      </c>
      <c r="G107" s="109">
        <f>VLOOKUP(A107,Recipes!$A$3:$G$186,7,FALSE)</f>
        <v>0</v>
      </c>
      <c r="H107" s="110">
        <f t="shared" si="167"/>
        <v>0</v>
      </c>
      <c r="I107" s="109">
        <f>VLOOKUP(E107,Data!$A$2:$C$26,3, FALSE)</f>
        <v>4</v>
      </c>
      <c r="J107" s="108">
        <v>0</v>
      </c>
      <c r="K107" s="108">
        <v>0</v>
      </c>
      <c r="L107" s="108">
        <v>0</v>
      </c>
      <c r="M107" s="150">
        <v>0</v>
      </c>
      <c r="N107" s="150">
        <v>0</v>
      </c>
      <c r="O107" s="150">
        <v>0</v>
      </c>
      <c r="P107" s="151">
        <v>0</v>
      </c>
      <c r="Q107" s="151">
        <v>0</v>
      </c>
      <c r="R107" s="151">
        <v>0</v>
      </c>
      <c r="S107">
        <f t="shared" si="182"/>
        <v>0</v>
      </c>
      <c r="T107">
        <f t="shared" si="183"/>
        <v>0</v>
      </c>
      <c r="U107">
        <f t="shared" si="184"/>
        <v>0</v>
      </c>
      <c r="V107">
        <f t="shared" si="185"/>
        <v>0</v>
      </c>
      <c r="W107">
        <f t="shared" si="186"/>
        <v>0</v>
      </c>
      <c r="X107">
        <f t="shared" si="187"/>
        <v>0</v>
      </c>
      <c r="Y107">
        <f t="shared" si="188"/>
        <v>0</v>
      </c>
      <c r="Z107">
        <f t="shared" si="189"/>
        <v>0</v>
      </c>
      <c r="AA107">
        <f t="shared" si="190"/>
        <v>0</v>
      </c>
      <c r="AB107" s="111">
        <f>VLOOKUP($A107,Recipes!$A:$G,4)</f>
        <v>0.5</v>
      </c>
      <c r="AC107" s="111">
        <f>VLOOKUP($A107,Recipes!$A:$G,5)</f>
        <v>1</v>
      </c>
      <c r="AD107" s="111">
        <f t="shared" si="177"/>
        <v>2</v>
      </c>
      <c r="AE107" s="111">
        <f>VLOOKUP(E107,Data!$A$2:$F$26,5,FALSE)</f>
        <v>0</v>
      </c>
      <c r="AF107" s="111">
        <f>VLOOKUP(E107,Data!$A$2:$F$26,4,FALSE)</f>
        <v>210</v>
      </c>
      <c r="AG107" s="111">
        <f>VLOOKUP(E107,Data!$A$2:$B$26,2, FALSE)</f>
        <v>1.25</v>
      </c>
      <c r="AH107" s="111">
        <f>1+VLOOKUP($J$3,Data!$A$40:$D$48,2,FALSE)*$J107+VLOOKUP($K$3,Data!$A$40:$D$48,2,FALSE)*$K107+VLOOKUP($L$3,Data!$A$40:$D$48,2,FALSE)*$L107+VLOOKUP($M$3,Data!$A$40:$D$48,2,FALSE)*$M107+VLOOKUP($N$3,Data!$A$40:$D$48,2,FALSE)*$N107+VLOOKUP($O$3,Data!$A$40:$D$48,2,FALSE)*$O107+VLOOKUP($P$3,Data!$A$40:$D$48,2,FALSE)*$P107+VLOOKUP($Q$3,Data!$A$40:$D$48,2,FALSE)*$Q107+VLOOKUP($R$3,Data!$A$40:$D$48,2,FALSE)*$R107</f>
        <v>1</v>
      </c>
      <c r="AI107" s="111">
        <f>MAX(1+VLOOKUP($J$3,Data!$A$40:$D$48,3,FALSE)*$J107+VLOOKUP($K$3,Data!$A$40:$D$48,3,FALSE)*$K107+VLOOKUP($L$3,Data!$A$40:$D$48,3,FALSE)*$L107+VLOOKUP($M$3,Data!$A$40:$D$48,3,FALSE)*$M107+VLOOKUP($N$3,Data!$A$40:$D$48,3,FALSE)*$N107+VLOOKUP($O$3,Data!$A$40:$D$48,3,FALSE)*$O107+VLOOKUP($P$3,Data!$A$40:$D$48,3,FALSE)*$P107+VLOOKUP($Q$3,Data!$A$40:$D$48,3,FALSE)*$Q107+VLOOKUP($R$3,Data!$A$40:$D$48,3,FALSE)*$R107,0)</f>
        <v>1</v>
      </c>
      <c r="AJ107" s="111">
        <f>MAX(1-(VLOOKUP($J$3,Data!$A$40:$D$48,4,FALSE)*$J107+VLOOKUP($K$3,Data!$A$40:$D$48,4,FALSE)*$K107+VLOOKUP($L$3,Data!$A$40:$D$48,4,FALSE)*$L107+VLOOKUP($M$3,Data!$A$40:$D$48,4,FALSE)*$M107+VLOOKUP($N$3,Data!$A$40:$D$48,4,FALSE)*$N107+VLOOKUP($O$3,Data!$A$40:$D$48,4,FALSE)*$O107+VLOOKUP($P$3,Data!$A$40:$D$48,4,FALSE)*$P107+VLOOKUP($Q$3,Data!$A$40:$D$48,4,FALSE)*$Q107+VLOOKUP($R$3,Data!$A$40:$D$48,4,FALSE)*$R107),0.2)</f>
        <v>1</v>
      </c>
      <c r="AK107" s="112">
        <f t="shared" si="178"/>
        <v>0</v>
      </c>
      <c r="AL107" s="111">
        <f t="shared" si="179"/>
        <v>2.5</v>
      </c>
      <c r="AM107" s="111">
        <f t="shared" si="180"/>
        <v>0</v>
      </c>
      <c r="AN107" s="111">
        <f t="shared" si="181"/>
        <v>0</v>
      </c>
      <c r="AO107" s="131" t="s">
        <v>298</v>
      </c>
      <c r="AP107" s="11"/>
      <c r="AQ107" s="11">
        <f>IF(AQ$2=$A107,0,IF(HLOOKUP(AQ$2,Recipes!$H:$GI,'Production Calculator'!$A107+2,FALSE)=0,0,HLOOKUP(AQ$2,Recipes!$H:$GI,'Production Calculator'!$A107+2,FALSE)*$AK107))+IF($AO107=AQ$3,$AM107/VLOOKUP($AO107,Data!$A$50:$B$56,2,FALSE),0)</f>
        <v>0</v>
      </c>
      <c r="AR107" s="11">
        <f>IF(AR$2=$A107,0,IF(HLOOKUP(AR$2,Recipes!$H:$GI,'Production Calculator'!$A107+2,FALSE)=0,0,HLOOKUP(AR$2,Recipes!$H:$GI,'Production Calculator'!$A107+2,FALSE)*$AK107))+IF($AO107=AR$3,$AM107/VLOOKUP($AO107,Data!$A$50:$B$56,2,FALSE),0)</f>
        <v>0</v>
      </c>
      <c r="AS107" s="11">
        <f>IF(AS$2=$A107,0,IF(HLOOKUP(AS$2,Recipes!$H:$GI,'Production Calculator'!$A107+2,FALSE)=0,0,HLOOKUP(AS$2,Recipes!$H:$GI,'Production Calculator'!$A107+2,FALSE)*$AK107))+IF($AO107=AS$3,$AM107/VLOOKUP($AO107,Data!$A$50:$B$56,2,FALSE),0)</f>
        <v>0</v>
      </c>
      <c r="AT107" s="11">
        <f>IF(AT$2=$A107,0,IF(HLOOKUP(AT$2,Recipes!$H:$GI,'Production Calculator'!$A107+2,FALSE)=0,0,HLOOKUP(AT$2,Recipes!$H:$GI,'Production Calculator'!$A107+2,FALSE)*$AK107))+IF($AO107=AT$3,$AM107/VLOOKUP($AO107,Data!$A$50:$B$56,2,FALSE),0)</f>
        <v>0</v>
      </c>
      <c r="AU107" s="11">
        <f>IF(AU$2=$A107,0,IF(HLOOKUP(AU$2,Recipes!$H:$GI,'Production Calculator'!$A107+2,FALSE)=0,0,HLOOKUP(AU$2,Recipes!$H:$GI,'Production Calculator'!$A107+2,FALSE)*$AK107))+IF($AO107=AU$3,$AM107/VLOOKUP($AO107,Data!$A$50:$B$56,2,FALSE),0)</f>
        <v>0</v>
      </c>
      <c r="AV107" s="11">
        <f>IF(AV$2=$A107,0,IF(HLOOKUP(AV$2,Recipes!$H:$GI,'Production Calculator'!$A107+2,FALSE)=0,0,HLOOKUP(AV$2,Recipes!$H:$GI,'Production Calculator'!$A107+2,FALSE)*$AK107))+IF($AO107=AV$3,$AM107/VLOOKUP($AO107,Data!$A$50:$B$56,2,FALSE),0)</f>
        <v>0</v>
      </c>
      <c r="AW107" s="11">
        <f>IF(AW$2=$A107,0,IF(HLOOKUP(AW$2,Recipes!$H:$GI,'Production Calculator'!$A107+2,FALSE)=0,0,HLOOKUP(AW$2,Recipes!$H:$GI,'Production Calculator'!$A107+2,FALSE)*$AK107))+IF($AO107=AW$3,$AM107/VLOOKUP($AO107,Data!$A$50:$B$56,2,FALSE),0)</f>
        <v>0</v>
      </c>
      <c r="AX107" s="11">
        <f>IF(AX$2=$A107,0,IF(HLOOKUP(AX$2,Recipes!$H:$GI,'Production Calculator'!$A107+2,FALSE)=0,0,HLOOKUP(AX$2,Recipes!$H:$GI,'Production Calculator'!$A107+2,FALSE)*$AK107))+IF($AO107=AX$3,$AM107/VLOOKUP($AO107,Data!$A$50:$B$56,2,FALSE),0)</f>
        <v>0</v>
      </c>
      <c r="AY107" s="11">
        <f>IF(AY$2=$A107,0,IF(HLOOKUP(AY$2,Recipes!$H:$GI,'Production Calculator'!$A107+2,FALSE)=0,0,HLOOKUP(AY$2,Recipes!$H:$GI,'Production Calculator'!$A107+2,FALSE)*$AK107))+IF($AO107=AY$3,$AM107/VLOOKUP($AO107,Data!$A$50:$B$56,2,FALSE),0)</f>
        <v>0</v>
      </c>
      <c r="AZ107" s="11">
        <f>IF(AZ$2=$A107,0,IF(HLOOKUP(AZ$2,Recipes!$H:$GI,'Production Calculator'!$A107+2,FALSE)=0,0,HLOOKUP(AZ$2,Recipes!$H:$GI,'Production Calculator'!$A107+2,FALSE)*$AK107))+IF($AO107=AZ$3,$AM107/VLOOKUP($AO107,Data!$A$50:$B$56,2,FALSE),0)</f>
        <v>0</v>
      </c>
      <c r="BA107" s="11">
        <f>IF(BA$2=$A107,0,IF(HLOOKUP(BA$2,Recipes!$H:$GI,'Production Calculator'!$A107+2,FALSE)=0,0,HLOOKUP(BA$2,Recipes!$H:$GI,'Production Calculator'!$A107+2,FALSE)*$AK107))+IF($AO107=BA$3,$AM107/VLOOKUP($AO107,Data!$A$50:$B$56,2,FALSE),0)</f>
        <v>0</v>
      </c>
      <c r="BB107" s="11">
        <f>IF(BB$2=$A107,0,IF(HLOOKUP(BB$2,Recipes!$H:$GI,'Production Calculator'!$A107+2,FALSE)=0,0,HLOOKUP(BB$2,Recipes!$H:$GI,'Production Calculator'!$A107+2,FALSE)*$AK107))+IF($AO107=BB$3,$AM107/VLOOKUP($AO107,Data!$A$50:$B$56,2,FALSE),0)</f>
        <v>0</v>
      </c>
      <c r="BC107" s="11">
        <f>IF(BC$2=$A107,0,IF(HLOOKUP(BC$2,Recipes!$H:$GI,'Production Calculator'!$A107+2,FALSE)=0,0,HLOOKUP(BC$2,Recipes!$H:$GI,'Production Calculator'!$A107+2,FALSE)*$AK107))+IF($AO107=BC$3,$AM107/VLOOKUP($AO107,Data!$A$50:$B$56,2,FALSE),0)</f>
        <v>0</v>
      </c>
      <c r="BD107" s="11">
        <f>IF(BD$2=$A107,0,IF(HLOOKUP(BD$2,Recipes!$H:$GI,'Production Calculator'!$A107+2,FALSE)=0,0,HLOOKUP(BD$2,Recipes!$H:$GI,'Production Calculator'!$A107+2,FALSE)*$AK107))+IF($AO107=BD$3,$AM107/VLOOKUP($AO107,Data!$A$50:$B$56,2,FALSE),0)</f>
        <v>0</v>
      </c>
      <c r="BE107" s="11">
        <f>IF(BE$2=$A107,0,IF(HLOOKUP(BE$2,Recipes!$H:$GI,'Production Calculator'!$A107+2,FALSE)=0,0,HLOOKUP(BE$2,Recipes!$H:$GI,'Production Calculator'!$A107+2,FALSE)*$AK107))+IF($AO107=BE$3,$AM107/VLOOKUP($AO107,Data!$A$50:$B$56,2,FALSE),0)</f>
        <v>0</v>
      </c>
      <c r="BF107" s="11">
        <f>IF(BF$2=$A107,0,IF(HLOOKUP(BF$2,Recipes!$H:$GI,'Production Calculator'!$A107+2,FALSE)=0,0,HLOOKUP(BF$2,Recipes!$H:$GI,'Production Calculator'!$A107+2,FALSE)*$AK107))+IF($AO107=BF$3,$AM107/VLOOKUP($AO107,Data!$A$50:$B$56,2,FALSE),0)</f>
        <v>0</v>
      </c>
      <c r="BG107" s="11">
        <f>IF(BG$2=$A107,0,IF(HLOOKUP(BG$2,Recipes!$H:$GI,'Production Calculator'!$A107+2,FALSE)=0,0,HLOOKUP(BG$2,Recipes!$H:$GI,'Production Calculator'!$A107+2,FALSE)*$AK107))+IF($AO107=BG$3,$AM107/VLOOKUP($AO107,Data!$A$50:$B$56,2,FALSE),0)</f>
        <v>0</v>
      </c>
      <c r="BH107" s="11">
        <f>IF(BH$2=$A107,0,IF(HLOOKUP(BH$2,Recipes!$H:$GI,'Production Calculator'!$A107+2,FALSE)=0,0,HLOOKUP(BH$2,Recipes!$H:$GI,'Production Calculator'!$A107+2,FALSE)*$AK107))+IF($AO107=BH$3,$AM107/VLOOKUP($AO107,Data!$A$50:$B$56,2,FALSE),0)</f>
        <v>0</v>
      </c>
      <c r="BI107" s="11">
        <f>IF(BI$2=$A107,0,IF(HLOOKUP(BI$2,Recipes!$H:$GI,'Production Calculator'!$A107+2,FALSE)=0,0,HLOOKUP(BI$2,Recipes!$H:$GI,'Production Calculator'!$A107+2,FALSE)*$AK107))+IF($AO107=BI$3,$AM107/VLOOKUP($AO107,Data!$A$50:$B$56,2,FALSE),0)</f>
        <v>0</v>
      </c>
      <c r="BJ107" s="11">
        <f>IF(BJ$2=$A107,0,IF(HLOOKUP(BJ$2,Recipes!$H:$GI,'Production Calculator'!$A107+2,FALSE)=0,0,HLOOKUP(BJ$2,Recipes!$H:$GI,'Production Calculator'!$A107+2,FALSE)*$AK107))+IF($AO107=BJ$3,$AM107/VLOOKUP($AO107,Data!$A$50:$B$56,2,FALSE),0)</f>
        <v>0</v>
      </c>
      <c r="BK107" s="11">
        <f>IF(BK$2=$A107,0,IF(HLOOKUP(BK$2,Recipes!$H:$GI,'Production Calculator'!$A107+2,FALSE)=0,0,HLOOKUP(BK$2,Recipes!$H:$GI,'Production Calculator'!$A107+2,FALSE)*$AK107))+IF($AO107=BK$3,$AM107/VLOOKUP($AO107,Data!$A$50:$B$56,2,FALSE),0)</f>
        <v>0</v>
      </c>
      <c r="BL107" s="11">
        <f>IF(BL$2=$A107,0,IF(HLOOKUP(BL$2,Recipes!$H:$GI,'Production Calculator'!$A107+2,FALSE)=0,0,HLOOKUP(BL$2,Recipes!$H:$GI,'Production Calculator'!$A107+2,FALSE)*$AK107))+IF($AO107=BL$3,$AM107/VLOOKUP($AO107,Data!$A$50:$B$56,2,FALSE),0)</f>
        <v>0</v>
      </c>
      <c r="BM107" s="11">
        <f>IF(BM$2=$A107,0,IF(HLOOKUP(BM$2,Recipes!$H:$GI,'Production Calculator'!$A107+2,FALSE)=0,0,HLOOKUP(BM$2,Recipes!$H:$GI,'Production Calculator'!$A107+2,FALSE)*$AK107))+IF($AO107=BM$3,$AM107/VLOOKUP($AO107,Data!$A$50:$B$56,2,FALSE),0)</f>
        <v>0</v>
      </c>
      <c r="BN107" s="11">
        <f>IF(BN$2=$A107,0,IF(HLOOKUP(BN$2,Recipes!$H:$GI,'Production Calculator'!$A107+2,FALSE)=0,0,HLOOKUP(BN$2,Recipes!$H:$GI,'Production Calculator'!$A107+2,FALSE)*$AK107))+IF($AO107=BN$3,$AM107/VLOOKUP($AO107,Data!$A$50:$B$56,2,FALSE),0)</f>
        <v>0</v>
      </c>
      <c r="BO107" s="11">
        <f>IF(BO$2=$A107,0,IF(HLOOKUP(BO$2,Recipes!$H:$GI,'Production Calculator'!$A107+2,FALSE)=0,0,HLOOKUP(BO$2,Recipes!$H:$GI,'Production Calculator'!$A107+2,FALSE)*$AK107))+IF($AO107=BO$3,$AM107/VLOOKUP($AO107,Data!$A$50:$B$56,2,FALSE),0)</f>
        <v>0</v>
      </c>
      <c r="BP107" s="11">
        <f>IF(BP$2=$A107,0,IF(HLOOKUP(BP$2,Recipes!$H:$GI,'Production Calculator'!$A107+2,FALSE)=0,0,HLOOKUP(BP$2,Recipes!$H:$GI,'Production Calculator'!$A107+2,FALSE)*$AK107))+IF($AO107=BP$3,$AM107/VLOOKUP($AO107,Data!$A$50:$B$56,2,FALSE),0)</f>
        <v>0</v>
      </c>
      <c r="BQ107" s="11">
        <f>IF(BQ$2=$A107,0,IF(HLOOKUP(BQ$2,Recipes!$H:$GI,'Production Calculator'!$A107+2,FALSE)=0,0,HLOOKUP(BQ$2,Recipes!$H:$GI,'Production Calculator'!$A107+2,FALSE)*$AK107))+IF($AO107=BQ$3,$AM107/VLOOKUP($AO107,Data!$A$50:$B$56,2,FALSE),0)</f>
        <v>0</v>
      </c>
      <c r="BR107" s="11">
        <f>IF(BR$2=$A107,0,IF(HLOOKUP(BR$2,Recipes!$H:$GI,'Production Calculator'!$A107+2,FALSE)=0,0,HLOOKUP(BR$2,Recipes!$H:$GI,'Production Calculator'!$A107+2,FALSE)*$AK107))+IF($AO107=BR$3,$AM107/VLOOKUP($AO107,Data!$A$50:$B$56,2,FALSE),0)</f>
        <v>0</v>
      </c>
      <c r="BS107" s="11">
        <f>IF(BS$2=$A107,0,IF(HLOOKUP(BS$2,Recipes!$H:$GI,'Production Calculator'!$A107+2,FALSE)=0,0,HLOOKUP(BS$2,Recipes!$H:$GI,'Production Calculator'!$A107+2,FALSE)*$AK107))+IF($AO107=BS$3,$AM107/VLOOKUP($AO107,Data!$A$50:$B$56,2,FALSE),0)</f>
        <v>0</v>
      </c>
      <c r="BT107" s="11">
        <f>IF(BT$2=$A107,0,IF(HLOOKUP(BT$2,Recipes!$H:$GI,'Production Calculator'!$A107+2,FALSE)=0,0,HLOOKUP(BT$2,Recipes!$H:$GI,'Production Calculator'!$A107+2,FALSE)*$AK107))+IF($AO107=BT$3,$AM107/VLOOKUP($AO107,Data!$A$50:$B$56,2,FALSE),0)</f>
        <v>0</v>
      </c>
      <c r="BU107" s="11">
        <f>IF(BU$2=$A107,0,IF(HLOOKUP(BU$2,Recipes!$H:$GI,'Production Calculator'!$A107+2,FALSE)=0,0,HLOOKUP(BU$2,Recipes!$H:$GI,'Production Calculator'!$A107+2,FALSE)*$AK107))+IF($AO107=BU$3,$AM107/VLOOKUP($AO107,Data!$A$50:$B$56,2,FALSE),0)</f>
        <v>0</v>
      </c>
      <c r="BV107" s="11">
        <f>IF(BV$2=$A107,0,IF(HLOOKUP(BV$2,Recipes!$H:$GI,'Production Calculator'!$A107+2,FALSE)=0,0,HLOOKUP(BV$2,Recipes!$H:$GI,'Production Calculator'!$A107+2,FALSE)*$AK107))+IF($AO107=BV$3,$AM107/VLOOKUP($AO107,Data!$A$50:$B$56,2,FALSE),0)</f>
        <v>0</v>
      </c>
      <c r="BW107" s="11">
        <f>IF(BW$2=$A107,0,IF(HLOOKUP(BW$2,Recipes!$H:$GI,'Production Calculator'!$A107+2,FALSE)=0,0,HLOOKUP(BW$2,Recipes!$H:$GI,'Production Calculator'!$A107+2,FALSE)*$AK107))+IF($AO107=BW$3,$AM107/VLOOKUP($AO107,Data!$A$50:$B$56,2,FALSE),0)</f>
        <v>0</v>
      </c>
      <c r="BX107" s="11">
        <f>IF(BX$2=$A107,0,IF(HLOOKUP(BX$2,Recipes!$H:$GI,'Production Calculator'!$A107+2,FALSE)=0,0,HLOOKUP(BX$2,Recipes!$H:$GI,'Production Calculator'!$A107+2,FALSE)*$AK107))+IF($AO107=BX$3,$AM107/VLOOKUP($AO107,Data!$A$50:$B$56,2,FALSE),0)</f>
        <v>0</v>
      </c>
      <c r="BY107" s="11">
        <f>IF(BY$2=$A107,0,IF(HLOOKUP(BY$2,Recipes!$H:$GI,'Production Calculator'!$A107+2,FALSE)=0,0,HLOOKUP(BY$2,Recipes!$H:$GI,'Production Calculator'!$A107+2,FALSE)*$AK107))+IF($AO107=BY$3,$AM107/VLOOKUP($AO107,Data!$A$50:$B$56,2,FALSE),0)</f>
        <v>0</v>
      </c>
      <c r="BZ107" s="11">
        <f>IF(BZ$2=$A107,0,IF(HLOOKUP(BZ$2,Recipes!$H:$GI,'Production Calculator'!$A107+2,FALSE)=0,0,HLOOKUP(BZ$2,Recipes!$H:$GI,'Production Calculator'!$A107+2,FALSE)*$AK107))+IF($AO107=BZ$3,$AM107/VLOOKUP($AO107,Data!$A$50:$B$56,2,FALSE),0)</f>
        <v>0</v>
      </c>
      <c r="CA107" s="11">
        <f>IF(CA$2=$A107,0,IF(HLOOKUP(CA$2,Recipes!$H:$GI,'Production Calculator'!$A107+2,FALSE)=0,0,HLOOKUP(CA$2,Recipes!$H:$GI,'Production Calculator'!$A107+2,FALSE)*$AK107))+IF($AO107=CA$3,$AM107/VLOOKUP($AO107,Data!$A$50:$B$56,2,FALSE),0)</f>
        <v>0</v>
      </c>
      <c r="CB107" s="11">
        <f>IF(CB$2=$A107,0,IF(HLOOKUP(CB$2,Recipes!$H:$GI,'Production Calculator'!$A107+2,FALSE)=0,0,HLOOKUP(CB$2,Recipes!$H:$GI,'Production Calculator'!$A107+2,FALSE)*$AK107))+IF($AO107=CB$3,$AM107/VLOOKUP($AO107,Data!$A$50:$B$56,2,FALSE),0)</f>
        <v>0</v>
      </c>
      <c r="CC107" s="11">
        <f>IF(CC$2=$A107,0,IF(HLOOKUP(CC$2,Recipes!$H:$GI,'Production Calculator'!$A107+2,FALSE)=0,0,HLOOKUP(CC$2,Recipes!$H:$GI,'Production Calculator'!$A107+2,FALSE)*$AK107))+IF($AO107=CC$3,$AM107/VLOOKUP($AO107,Data!$A$50:$B$56,2,FALSE),0)</f>
        <v>0</v>
      </c>
      <c r="CD107" s="11">
        <f>IF(CD$2=$A107,0,IF(HLOOKUP(CD$2,Recipes!$H:$GI,'Production Calculator'!$A107+2,FALSE)=0,0,HLOOKUP(CD$2,Recipes!$H:$GI,'Production Calculator'!$A107+2,FALSE)*$AK107))+IF($AO107=CD$3,$AM107/VLOOKUP($AO107,Data!$A$50:$B$56,2,FALSE),0)</f>
        <v>0</v>
      </c>
      <c r="CE107" s="11">
        <f>IF(CE$2=$A107,0,IF(HLOOKUP(CE$2,Recipes!$H:$GI,'Production Calculator'!$A107+2,FALSE)=0,0,HLOOKUP(CE$2,Recipes!$H:$GI,'Production Calculator'!$A107+2,FALSE)*$AK107))+IF($AO107=CE$3,$AM107/VLOOKUP($AO107,Data!$A$50:$B$56,2,FALSE),0)</f>
        <v>0</v>
      </c>
      <c r="CF107" s="11">
        <f>IF(CF$2=$A107,0,IF(HLOOKUP(CF$2,Recipes!$H:$GI,'Production Calculator'!$A107+2,FALSE)=0,0,HLOOKUP(CF$2,Recipes!$H:$GI,'Production Calculator'!$A107+2,FALSE)*$AK107))+IF($AO107=CF$3,$AM107/VLOOKUP($AO107,Data!$A$50:$B$56,2,FALSE),0)</f>
        <v>0</v>
      </c>
      <c r="CG107" s="11">
        <f>IF(CG$2=$A107,0,IF(HLOOKUP(CG$2,Recipes!$H:$GI,'Production Calculator'!$A107+2,FALSE)=0,0,HLOOKUP(CG$2,Recipes!$H:$GI,'Production Calculator'!$A107+2,FALSE)*$AK107))+IF($AO107=CG$3,$AM107/VLOOKUP($AO107,Data!$A$50:$B$56,2,FALSE),0)</f>
        <v>0</v>
      </c>
      <c r="CH107" s="11">
        <f>IF(CH$2=$A107,0,IF(HLOOKUP(CH$2,Recipes!$H:$GI,'Production Calculator'!$A107+2,FALSE)=0,0,HLOOKUP(CH$2,Recipes!$H:$GI,'Production Calculator'!$A107+2,FALSE)*$AK107))+IF($AO107=CH$3,$AM107/VLOOKUP($AO107,Data!$A$50:$B$56,2,FALSE),0)</f>
        <v>0</v>
      </c>
      <c r="CI107" s="11">
        <f>IF(CI$2=$A107,0,IF(HLOOKUP(CI$2,Recipes!$H:$GI,'Production Calculator'!$A107+2,FALSE)=0,0,HLOOKUP(CI$2,Recipes!$H:$GI,'Production Calculator'!$A107+2,FALSE)*$AK107))+IF($AO107=CI$3,$AM107/VLOOKUP($AO107,Data!$A$50:$B$56,2,FALSE),0)</f>
        <v>0</v>
      </c>
      <c r="CJ107" s="11">
        <f>IF(CJ$2=$A107,0,IF(HLOOKUP(CJ$2,Recipes!$H:$GI,'Production Calculator'!$A107+2,FALSE)=0,0,HLOOKUP(CJ$2,Recipes!$H:$GI,'Production Calculator'!$A107+2,FALSE)*$AK107))+IF($AO107=CJ$3,$AM107/VLOOKUP($AO107,Data!$A$50:$B$56,2,FALSE),0)</f>
        <v>0</v>
      </c>
      <c r="CK107" s="11">
        <f>IF(CK$2=$A107,0,IF(HLOOKUP(CK$2,Recipes!$H:$GI,'Production Calculator'!$A107+2,FALSE)=0,0,HLOOKUP(CK$2,Recipes!$H:$GI,'Production Calculator'!$A107+2,FALSE)*$AK107))+IF($AO107=CK$3,$AM107/VLOOKUP($AO107,Data!$A$50:$B$56,2,FALSE),0)</f>
        <v>0</v>
      </c>
      <c r="CL107" s="11">
        <f>IF(CL$2=$A107,0,IF(HLOOKUP(CL$2,Recipes!$H:$GI,'Production Calculator'!$A107+2,FALSE)=0,0,HLOOKUP(CL$2,Recipes!$H:$GI,'Production Calculator'!$A107+2,FALSE)*$AK107))+IF($AO107=CL$3,$AM107/VLOOKUP($AO107,Data!$A$50:$B$56,2,FALSE),0)</f>
        <v>0</v>
      </c>
      <c r="CM107" s="11">
        <f>IF(CM$2=$A107,0,IF(HLOOKUP(CM$2,Recipes!$H:$GI,'Production Calculator'!$A107+2,FALSE)=0,0,HLOOKUP(CM$2,Recipes!$H:$GI,'Production Calculator'!$A107+2,FALSE)*$AK107))+IF($AO107=CM$3,$AM107/VLOOKUP($AO107,Data!$A$50:$B$56,2,FALSE),0)</f>
        <v>0</v>
      </c>
      <c r="CN107" s="11">
        <f>IF(CN$2=$A107,0,IF(HLOOKUP(CN$2,Recipes!$H:$GI,'Production Calculator'!$A107+2,FALSE)=0,0,HLOOKUP(CN$2,Recipes!$H:$GI,'Production Calculator'!$A107+2,FALSE)*$AK107))+IF($AO107=CN$3,$AM107/VLOOKUP($AO107,Data!$A$50:$B$56,2,FALSE),0)</f>
        <v>0</v>
      </c>
      <c r="CO107" s="11">
        <f>IF(CO$2=$A107,0,IF(HLOOKUP(CO$2,Recipes!$H:$GI,'Production Calculator'!$A107+2,FALSE)=0,0,HLOOKUP(CO$2,Recipes!$H:$GI,'Production Calculator'!$A107+2,FALSE)*$AK107))+IF($AO107=CO$3,$AM107/VLOOKUP($AO107,Data!$A$50:$B$56,2,FALSE),0)</f>
        <v>0</v>
      </c>
      <c r="CP107" s="11">
        <f>IF(CP$2=$A107,0,IF(HLOOKUP(CP$2,Recipes!$H:$GI,'Production Calculator'!$A107+2,FALSE)=0,0,HLOOKUP(CP$2,Recipes!$H:$GI,'Production Calculator'!$A107+2,FALSE)*$AK107))+IF($AO107=CP$3,$AM107/VLOOKUP($AO107,Data!$A$50:$B$56,2,FALSE),0)</f>
        <v>0</v>
      </c>
      <c r="CQ107" s="11">
        <f>IF(CQ$2=$A107,0,IF(HLOOKUP(CQ$2,Recipes!$H:$GI,'Production Calculator'!$A107+2,FALSE)=0,0,HLOOKUP(CQ$2,Recipes!$H:$GI,'Production Calculator'!$A107+2,FALSE)*$AK107))+IF($AO107=CQ$3,$AM107/VLOOKUP($AO107,Data!$A$50:$B$56,2,FALSE),0)</f>
        <v>0</v>
      </c>
      <c r="CR107" s="11">
        <f>IF(CR$2=$A107,0,IF(HLOOKUP(CR$2,Recipes!$H:$GI,'Production Calculator'!$A107+2,FALSE)=0,0,HLOOKUP(CR$2,Recipes!$H:$GI,'Production Calculator'!$A107+2,FALSE)*$AK107))+IF($AO107=CR$3,$AM107/VLOOKUP($AO107,Data!$A$50:$B$56,2,FALSE),0)</f>
        <v>0</v>
      </c>
      <c r="CS107" s="11">
        <f>IF(CS$2=$A107,0,IF(HLOOKUP(CS$2,Recipes!$H:$GI,'Production Calculator'!$A107+2,FALSE)=0,0,HLOOKUP(CS$2,Recipes!$H:$GI,'Production Calculator'!$A107+2,FALSE)*$AK107))+IF($AO107=CS$3,$AM107/VLOOKUP($AO107,Data!$A$50:$B$56,2,FALSE),0)</f>
        <v>0</v>
      </c>
      <c r="CT107" s="11">
        <f>IF(CT$2=$A107,0,IF(HLOOKUP(CT$2,Recipes!$H:$GI,'Production Calculator'!$A107+2,FALSE)=0,0,HLOOKUP(CT$2,Recipes!$H:$GI,'Production Calculator'!$A107+2,FALSE)*$AK107))+IF($AO107=CT$3,$AM107/VLOOKUP($AO107,Data!$A$50:$B$56,2,FALSE),0)</f>
        <v>0</v>
      </c>
      <c r="CU107" s="11">
        <f>IF(CU$2=$A107,0,IF(HLOOKUP(CU$2,Recipes!$H:$GI,'Production Calculator'!$A107+2,FALSE)=0,0,HLOOKUP(CU$2,Recipes!$H:$GI,'Production Calculator'!$A107+2,FALSE)*$AK107))+IF($AO107=CU$3,$AM107/VLOOKUP($AO107,Data!$A$50:$B$56,2,FALSE),0)</f>
        <v>0</v>
      </c>
      <c r="CV107" s="11">
        <f>IF(CV$2=$A107,0,IF(HLOOKUP(CV$2,Recipes!$H:$GI,'Production Calculator'!$A107+2,FALSE)=0,0,HLOOKUP(CV$2,Recipes!$H:$GI,'Production Calculator'!$A107+2,FALSE)*$AK107))+IF($AO107=CV$3,$AM107/VLOOKUP($AO107,Data!$A$50:$B$56,2,FALSE),0)</f>
        <v>0</v>
      </c>
      <c r="CW107" s="11">
        <f>IF(CW$2=$A107,0,IF(HLOOKUP(CW$2,Recipes!$H:$GI,'Production Calculator'!$A107+2,FALSE)=0,0,HLOOKUP(CW$2,Recipes!$H:$GI,'Production Calculator'!$A107+2,FALSE)*$AK107))+IF($AO107=CW$3,$AM107/VLOOKUP($AO107,Data!$A$50:$B$56,2,FALSE),0)</f>
        <v>0</v>
      </c>
      <c r="CX107" s="11">
        <f>IF(CX$2=$A107,0,IF(HLOOKUP(CX$2,Recipes!$H:$GI,'Production Calculator'!$A107+2,FALSE)=0,0,HLOOKUP(CX$2,Recipes!$H:$GI,'Production Calculator'!$A107+2,FALSE)*$AK107))+IF($AO107=CX$3,$AM107/VLOOKUP($AO107,Data!$A$50:$B$56,2,FALSE),0)</f>
        <v>0</v>
      </c>
      <c r="CY107" s="11">
        <f>IF(CY$2=$A107,0,IF(HLOOKUP(CY$2,Recipes!$H:$GI,'Production Calculator'!$A107+2,FALSE)=0,0,HLOOKUP(CY$2,Recipes!$H:$GI,'Production Calculator'!$A107+2,FALSE)*$AK107))+IF($AO107=CY$3,$AM107/VLOOKUP($AO107,Data!$A$50:$B$56,2,FALSE),0)</f>
        <v>0</v>
      </c>
      <c r="CZ107" s="11">
        <f>IF(CZ$2=$A107,0,IF(HLOOKUP(CZ$2,Recipes!$H:$GI,'Production Calculator'!$A107+2,FALSE)=0,0,HLOOKUP(CZ$2,Recipes!$H:$GI,'Production Calculator'!$A107+2,FALSE)*$AK107))+IF($AO107=CZ$3,$AM107/VLOOKUP($AO107,Data!$A$50:$B$56,2,FALSE),0)</f>
        <v>0</v>
      </c>
      <c r="DA107" s="11">
        <f>IF(DA$2=$A107,0,IF(HLOOKUP(DA$2,Recipes!$H:$GI,'Production Calculator'!$A107+2,FALSE)=0,0,HLOOKUP(DA$2,Recipes!$H:$GI,'Production Calculator'!$A107+2,FALSE)*$AK107))+IF($AO107=DA$3,$AM107/VLOOKUP($AO107,Data!$A$50:$B$56,2,FALSE),0)</f>
        <v>0</v>
      </c>
      <c r="DB107" s="11">
        <f>IF(DB$2=$A107,0,IF(HLOOKUP(DB$2,Recipes!$H:$GI,'Production Calculator'!$A107+2,FALSE)=0,0,HLOOKUP(DB$2,Recipes!$H:$GI,'Production Calculator'!$A107+2,FALSE)*$AK107))+IF($AO107=DB$3,$AM107/VLOOKUP($AO107,Data!$A$50:$B$56,2,FALSE),0)</f>
        <v>0</v>
      </c>
      <c r="DC107" s="11">
        <f>IF(DC$2=$A107,0,IF(HLOOKUP(DC$2,Recipes!$H:$GI,'Production Calculator'!$A107+2,FALSE)=0,0,HLOOKUP(DC$2,Recipes!$H:$GI,'Production Calculator'!$A107+2,FALSE)*$AK107))+IF($AO107=DC$3,$AM107/VLOOKUP($AO107,Data!$A$50:$B$56,2,FALSE),0)</f>
        <v>0</v>
      </c>
      <c r="DD107" s="11">
        <f>IF(DD$2=$A107,0,IF(HLOOKUP(DD$2,Recipes!$H:$GI,'Production Calculator'!$A107+2,FALSE)=0,0,HLOOKUP(DD$2,Recipes!$H:$GI,'Production Calculator'!$A107+2,FALSE)*$AK107))+IF($AO107=DD$3,$AM107/VLOOKUP($AO107,Data!$A$50:$B$56,2,FALSE),0)</f>
        <v>0</v>
      </c>
      <c r="DE107" s="11">
        <f>IF(DE$2=$A107,0,IF(HLOOKUP(DE$2,Recipes!$H:$GI,'Production Calculator'!$A107+2,FALSE)=0,0,HLOOKUP(DE$2,Recipes!$H:$GI,'Production Calculator'!$A107+2,FALSE)*$AK107))+IF($AO107=DE$3,$AM107/VLOOKUP($AO107,Data!$A$50:$B$56,2,FALSE),0)</f>
        <v>0</v>
      </c>
      <c r="DF107" s="11">
        <f>IF(DF$2=$A107,0,IF(HLOOKUP(DF$2,Recipes!$H:$GI,'Production Calculator'!$A107+2,FALSE)=0,0,HLOOKUP(DF$2,Recipes!$H:$GI,'Production Calculator'!$A107+2,FALSE)*$AK107))+IF($AO107=DF$3,$AM107/VLOOKUP($AO107,Data!$A$50:$B$56,2,FALSE),0)</f>
        <v>0</v>
      </c>
      <c r="DG107" s="11">
        <f>IF(DG$2=$A107,0,IF(HLOOKUP(DG$2,Recipes!$H:$GI,'Production Calculator'!$A107+2,FALSE)=0,0,HLOOKUP(DG$2,Recipes!$H:$GI,'Production Calculator'!$A107+2,FALSE)*$AK107))+IF($AO107=DG$3,$AM107/VLOOKUP($AO107,Data!$A$50:$B$56,2,FALSE),0)</f>
        <v>0</v>
      </c>
      <c r="DH107" s="11">
        <f>IF(DH$2=$A107,0,IF(HLOOKUP(DH$2,Recipes!$H:$GI,'Production Calculator'!$A107+2,FALSE)=0,0,HLOOKUP(DH$2,Recipes!$H:$GI,'Production Calculator'!$A107+2,FALSE)*$AK107))+IF($AO107=DH$3,$AM107/VLOOKUP($AO107,Data!$A$50:$B$56,2,FALSE),0)</f>
        <v>0</v>
      </c>
      <c r="DI107" s="11">
        <f>IF(DI$2=$A107,0,IF(HLOOKUP(DI$2,Recipes!$H:$GI,'Production Calculator'!$A107+2,FALSE)=0,0,HLOOKUP(DI$2,Recipes!$H:$GI,'Production Calculator'!$A107+2,FALSE)*$AK107))+IF($AO107=DI$3,$AM107/VLOOKUP($AO107,Data!$A$50:$B$56,2,FALSE),0)</f>
        <v>0</v>
      </c>
      <c r="DJ107" s="11">
        <f>IF(DJ$2=$A107,0,IF(HLOOKUP(DJ$2,Recipes!$H:$GI,'Production Calculator'!$A107+2,FALSE)=0,0,HLOOKUP(DJ$2,Recipes!$H:$GI,'Production Calculator'!$A107+2,FALSE)*$AK107))+IF($AO107=DJ$3,$AM107/VLOOKUP($AO107,Data!$A$50:$B$56,2,FALSE),0)</f>
        <v>0</v>
      </c>
      <c r="DK107" s="11">
        <f>IF(DK$2=$A107,0,IF(HLOOKUP(DK$2,Recipes!$H:$GI,'Production Calculator'!$A107+2,FALSE)=0,0,HLOOKUP(DK$2,Recipes!$H:$GI,'Production Calculator'!$A107+2,FALSE)*$AK107))+IF($AO107=DK$3,$AM107/VLOOKUP($AO107,Data!$A$50:$B$56,2,FALSE),0)</f>
        <v>0</v>
      </c>
      <c r="DL107" s="11">
        <f>IF(DL$2=$A107,0,IF(HLOOKUP(DL$2,Recipes!$H:$GI,'Production Calculator'!$A107+2,FALSE)=0,0,HLOOKUP(DL$2,Recipes!$H:$GI,'Production Calculator'!$A107+2,FALSE)*$AK107))+IF($AO107=DL$3,$AM107/VLOOKUP($AO107,Data!$A$50:$B$56,2,FALSE),0)</f>
        <v>0</v>
      </c>
      <c r="DM107" s="11">
        <f>IF(DM$2=$A107,0,IF(HLOOKUP(DM$2,Recipes!$H:$GI,'Production Calculator'!$A107+2,FALSE)=0,0,HLOOKUP(DM$2,Recipes!$H:$GI,'Production Calculator'!$A107+2,FALSE)*$AK107))+IF($AO107=DM$3,$AM107/VLOOKUP($AO107,Data!$A$50:$B$56,2,FALSE),0)</f>
        <v>0</v>
      </c>
      <c r="DN107" s="11">
        <f>IF(DN$2=$A107,0,IF(HLOOKUP(DN$2,Recipes!$H:$GI,'Production Calculator'!$A107+2,FALSE)=0,0,HLOOKUP(DN$2,Recipes!$H:$GI,'Production Calculator'!$A107+2,FALSE)*$AK107))+IF($AO107=DN$3,$AM107/VLOOKUP($AO107,Data!$A$50:$B$56,2,FALSE),0)</f>
        <v>0</v>
      </c>
      <c r="DO107" s="11">
        <f>IF(DO$2=$A107,0,IF(HLOOKUP(DO$2,Recipes!$H:$GI,'Production Calculator'!$A107+2,FALSE)=0,0,HLOOKUP(DO$2,Recipes!$H:$GI,'Production Calculator'!$A107+2,FALSE)*$AK107))+IF($AO107=DO$3,$AM107/VLOOKUP($AO107,Data!$A$50:$B$56,2,FALSE),0)</f>
        <v>0</v>
      </c>
      <c r="DP107" s="11">
        <f>IF(DP$2=$A107,0,IF(HLOOKUP(DP$2,Recipes!$H:$GI,'Production Calculator'!$A107+2,FALSE)=0,0,HLOOKUP(DP$2,Recipes!$H:$GI,'Production Calculator'!$A107+2,FALSE)*$AK107))+IF($AO107=DP$3,$AM107/VLOOKUP($AO107,Data!$A$50:$B$56,2,FALSE),0)</f>
        <v>0</v>
      </c>
      <c r="DQ107" s="11">
        <f>IF(DQ$2=$A107,0,IF(HLOOKUP(DQ$2,Recipes!$H:$GI,'Production Calculator'!$A107+2,FALSE)=0,0,HLOOKUP(DQ$2,Recipes!$H:$GI,'Production Calculator'!$A107+2,FALSE)*$AK107))+IF($AO107=DQ$3,$AM107/VLOOKUP($AO107,Data!$A$50:$B$56,2,FALSE),0)</f>
        <v>0</v>
      </c>
      <c r="DR107" s="11">
        <f>IF(DR$2=$A107,0,IF(HLOOKUP(DR$2,Recipes!$H:$GI,'Production Calculator'!$A107+2,FALSE)=0,0,HLOOKUP(DR$2,Recipes!$H:$GI,'Production Calculator'!$A107+2,FALSE)*$AK107))+IF($AO107=DR$3,$AM107/VLOOKUP($AO107,Data!$A$50:$B$56,2,FALSE),0)</f>
        <v>0</v>
      </c>
      <c r="DS107" s="11">
        <f>IF(DS$2=$A107,0,IF(HLOOKUP(DS$2,Recipes!$H:$GI,'Production Calculator'!$A107+2,FALSE)=0,0,HLOOKUP(DS$2,Recipes!$H:$GI,'Production Calculator'!$A107+2,FALSE)*$AK107))+IF($AO107=DS$3,$AM107/VLOOKUP($AO107,Data!$A$50:$B$56,2,FALSE),0)</f>
        <v>0</v>
      </c>
      <c r="DT107" s="11">
        <f>IF(DT$2=$A107,0,IF(HLOOKUP(DT$2,Recipes!$H:$GI,'Production Calculator'!$A107+2,FALSE)=0,0,HLOOKUP(DT$2,Recipes!$H:$GI,'Production Calculator'!$A107+2,FALSE)*$AK107))+IF($AO107=DT$3,$AM107/VLOOKUP($AO107,Data!$A$50:$B$56,2,FALSE),0)</f>
        <v>0</v>
      </c>
      <c r="DU107" s="11">
        <f>IF(DU$2=$A107,0,IF(HLOOKUP(DU$2,Recipes!$H:$GI,'Production Calculator'!$A107+2,FALSE)=0,0,HLOOKUP(DU$2,Recipes!$H:$GI,'Production Calculator'!$A107+2,FALSE)*$AK107))+IF($AO107=DU$3,$AM107/VLOOKUP($AO107,Data!$A$50:$B$56,2,FALSE),0)</f>
        <v>0</v>
      </c>
      <c r="DV107" s="11">
        <f>IF(DV$2=$A107,0,IF(HLOOKUP(DV$2,Recipes!$H:$GI,'Production Calculator'!$A107+2,FALSE)=0,0,HLOOKUP(DV$2,Recipes!$H:$GI,'Production Calculator'!$A107+2,FALSE)*$AK107))+IF($AO107=DV$3,$AM107/VLOOKUP($AO107,Data!$A$50:$B$56,2,FALSE),0)</f>
        <v>0</v>
      </c>
      <c r="DW107" s="11">
        <f>IF(DW$2=$A107,0,IF(HLOOKUP(DW$2,Recipes!$H:$GI,'Production Calculator'!$A107+2,FALSE)=0,0,HLOOKUP(DW$2,Recipes!$H:$GI,'Production Calculator'!$A107+2,FALSE)*$AK107))+IF($AO107=DW$3,$AM107/VLOOKUP($AO107,Data!$A$50:$B$56,2,FALSE),0)</f>
        <v>0</v>
      </c>
      <c r="DX107" s="11">
        <f>IF(DX$2=$A107,0,IF(HLOOKUP(DX$2,Recipes!$H:$GI,'Production Calculator'!$A107+2,FALSE)=0,0,HLOOKUP(DX$2,Recipes!$H:$GI,'Production Calculator'!$A107+2,FALSE)*$AK107))+IF($AO107=DX$3,$AM107/VLOOKUP($AO107,Data!$A$50:$B$56,2,FALSE),0)</f>
        <v>0</v>
      </c>
      <c r="DY107" s="11">
        <f>IF(DY$2=$A107,0,IF(HLOOKUP(DY$2,Recipes!$H:$GI,'Production Calculator'!$A107+2,FALSE)=0,0,HLOOKUP(DY$2,Recipes!$H:$GI,'Production Calculator'!$A107+2,FALSE)*$AK107))+IF($AO107=DY$3,$AM107/VLOOKUP($AO107,Data!$A$50:$B$56,2,FALSE),0)</f>
        <v>0</v>
      </c>
      <c r="DZ107" s="11">
        <f>IF(DZ$2=$A107,0,IF(HLOOKUP(DZ$2,Recipes!$H:$GI,'Production Calculator'!$A107+2,FALSE)=0,0,HLOOKUP(DZ$2,Recipes!$H:$GI,'Production Calculator'!$A107+2,FALSE)*$AK107))+IF($AO107=DZ$3,$AM107/VLOOKUP($AO107,Data!$A$50:$B$56,2,FALSE),0)</f>
        <v>0</v>
      </c>
      <c r="EA107" s="11">
        <f>IF(EA$2=$A107,0,IF(HLOOKUP(EA$2,Recipes!$H:$GI,'Production Calculator'!$A107+2,FALSE)=0,0,HLOOKUP(EA$2,Recipes!$H:$GI,'Production Calculator'!$A107+2,FALSE)*$AK107))+IF($AO107=EA$3,$AM107/VLOOKUP($AO107,Data!$A$50:$B$56,2,FALSE),0)</f>
        <v>0</v>
      </c>
      <c r="EB107" s="11">
        <f>IF(EB$2=$A107,0,IF(HLOOKUP(EB$2,Recipes!$H:$GI,'Production Calculator'!$A107+2,FALSE)=0,0,HLOOKUP(EB$2,Recipes!$H:$GI,'Production Calculator'!$A107+2,FALSE)*$AK107))+IF($AO107=EB$3,$AM107/VLOOKUP($AO107,Data!$A$50:$B$56,2,FALSE),0)</f>
        <v>0</v>
      </c>
      <c r="EC107" s="11">
        <f>IF(EC$2=$A107,0,IF(HLOOKUP(EC$2,Recipes!$H:$GI,'Production Calculator'!$A107+2,FALSE)=0,0,HLOOKUP(EC$2,Recipes!$H:$GI,'Production Calculator'!$A107+2,FALSE)*$AK107))+IF($AO107=EC$3,$AM107/VLOOKUP($AO107,Data!$A$50:$B$56,2,FALSE),0)</f>
        <v>0</v>
      </c>
      <c r="ED107" s="11">
        <f>IF(ED$2=$A107,0,IF(HLOOKUP(ED$2,Recipes!$H:$GI,'Production Calculator'!$A107+2,FALSE)=0,0,HLOOKUP(ED$2,Recipes!$H:$GI,'Production Calculator'!$A107+2,FALSE)*$AK107))+IF($AO107=ED$3,$AM107/VLOOKUP($AO107,Data!$A$50:$B$56,2,FALSE),0)</f>
        <v>0</v>
      </c>
      <c r="EE107" s="11">
        <f>IF(EE$2=$A107,0,IF(HLOOKUP(EE$2,Recipes!$H:$GI,'Production Calculator'!$A107+2,FALSE)=0,0,HLOOKUP(EE$2,Recipes!$H:$GI,'Production Calculator'!$A107+2,FALSE)*$AK107))+IF($AO107=EE$3,$AM107/VLOOKUP($AO107,Data!$A$50:$B$56,2,FALSE),0)</f>
        <v>0</v>
      </c>
      <c r="EF107" s="11">
        <f>IF(EF$2=$A107,0,IF(HLOOKUP(EF$2,Recipes!$H:$GI,'Production Calculator'!$A107+2,FALSE)=0,0,HLOOKUP(EF$2,Recipes!$H:$GI,'Production Calculator'!$A107+2,FALSE)*$AK107))+IF($AO107=EF$3,$AM107/VLOOKUP($AO107,Data!$A$50:$B$56,2,FALSE),0)</f>
        <v>0</v>
      </c>
      <c r="EG107" s="11">
        <f>IF(EG$2=$A107,0,IF(HLOOKUP(EG$2,Recipes!$H:$GI,'Production Calculator'!$A107+2,FALSE)=0,0,HLOOKUP(EG$2,Recipes!$H:$GI,'Production Calculator'!$A107+2,FALSE)*$AK107))+IF($AO107=EG$3,$AM107/VLOOKUP($AO107,Data!$A$50:$B$56,2,FALSE),0)</f>
        <v>0</v>
      </c>
      <c r="EH107" s="11">
        <f>IF(EH$2=$A107,0,IF(HLOOKUP(EH$2,Recipes!$H:$GI,'Production Calculator'!$A107+2,FALSE)=0,0,HLOOKUP(EH$2,Recipes!$H:$GI,'Production Calculator'!$A107+2,FALSE)*$AK107))+IF($AO107=EH$3,$AM107/VLOOKUP($AO107,Data!$A$50:$B$56,2,FALSE),0)</f>
        <v>0</v>
      </c>
      <c r="EI107" s="11">
        <f>IF(EI$2=$A107,0,IF(HLOOKUP(EI$2,Recipes!$H:$GI,'Production Calculator'!$A107+2,FALSE)=0,0,HLOOKUP(EI$2,Recipes!$H:$GI,'Production Calculator'!$A107+2,FALSE)*$AK107))+IF($AO107=EI$3,$AM107/VLOOKUP($AO107,Data!$A$50:$B$56,2,FALSE),0)</f>
        <v>0</v>
      </c>
      <c r="EJ107" s="11">
        <f>IF(EJ$2=$A107,0,IF(HLOOKUP(EJ$2,Recipes!$H:$GI,'Production Calculator'!$A107+2,FALSE)=0,0,HLOOKUP(EJ$2,Recipes!$H:$GI,'Production Calculator'!$A107+2,FALSE)*$AK107))+IF($AO107=EJ$3,$AM107/VLOOKUP($AO107,Data!$A$50:$B$56,2,FALSE),0)</f>
        <v>0</v>
      </c>
      <c r="EK107" s="11">
        <f>IF(EK$2=$A107,0,IF(HLOOKUP(EK$2,Recipes!$H:$GI,'Production Calculator'!$A107+2,FALSE)=0,0,HLOOKUP(EK$2,Recipes!$H:$GI,'Production Calculator'!$A107+2,FALSE)*$AK107))+IF($AO107=EK$3,$AM107/VLOOKUP($AO107,Data!$A$50:$B$56,2,FALSE),0)</f>
        <v>0</v>
      </c>
      <c r="EL107" s="11">
        <f>IF(EL$2=$A107,0,IF(HLOOKUP(EL$2,Recipes!$H:$GI,'Production Calculator'!$A107+2,FALSE)=0,0,HLOOKUP(EL$2,Recipes!$H:$GI,'Production Calculator'!$A107+2,FALSE)*$AK107))+IF($AO107=EL$3,$AM107/VLOOKUP($AO107,Data!$A$50:$B$56,2,FALSE),0)</f>
        <v>0</v>
      </c>
      <c r="EM107" s="11">
        <f>IF(EM$2=$A107,0,IF(HLOOKUP(EM$2,Recipes!$H:$GI,'Production Calculator'!$A107+2,FALSE)=0,0,HLOOKUP(EM$2,Recipes!$H:$GI,'Production Calculator'!$A107+2,FALSE)*$AK107))+IF($AO107=EM$3,$AM107/VLOOKUP($AO107,Data!$A$50:$B$56,2,FALSE),0)</f>
        <v>0</v>
      </c>
      <c r="EN107" s="11">
        <f>IF(EN$2=$A107,0,IF(HLOOKUP(EN$2,Recipes!$H:$GI,'Production Calculator'!$A107+2,FALSE)=0,0,HLOOKUP(EN$2,Recipes!$H:$GI,'Production Calculator'!$A107+2,FALSE)*$AK107))+IF($AO107=EN$3,$AM107/VLOOKUP($AO107,Data!$A$50:$B$56,2,FALSE),0)</f>
        <v>0</v>
      </c>
      <c r="EO107" s="11">
        <f>IF(EO$2=$A107,0,IF(HLOOKUP(EO$2,Recipes!$H:$GI,'Production Calculator'!$A107+2,FALSE)=0,0,HLOOKUP(EO$2,Recipes!$H:$GI,'Production Calculator'!$A107+2,FALSE)*$AK107))+IF($AO107=EO$3,$AM107/VLOOKUP($AO107,Data!$A$50:$B$56,2,FALSE),0)</f>
        <v>0</v>
      </c>
      <c r="EP107" s="11">
        <f>IF(EP$2=$A107,0,IF(HLOOKUP(EP$2,Recipes!$H:$GI,'Production Calculator'!$A107+2,FALSE)=0,0,HLOOKUP(EP$2,Recipes!$H:$GI,'Production Calculator'!$A107+2,FALSE)*$AK107))+IF($AO107=EP$3,$AM107/VLOOKUP($AO107,Data!$A$50:$B$56,2,FALSE),0)</f>
        <v>0</v>
      </c>
      <c r="EQ107" s="11">
        <f>IF(EQ$2=$A107,0,IF(HLOOKUP(EQ$2,Recipes!$H:$GI,'Production Calculator'!$A107+2,FALSE)=0,0,HLOOKUP(EQ$2,Recipes!$H:$GI,'Production Calculator'!$A107+2,FALSE)*$AK107))+IF($AO107=EQ$3,$AM107/VLOOKUP($AO107,Data!$A$50:$B$56,2,FALSE),0)</f>
        <v>0</v>
      </c>
      <c r="ER107" s="11">
        <f>IF(ER$2=$A107,0,IF(HLOOKUP(ER$2,Recipes!$H:$GI,'Production Calculator'!$A107+2,FALSE)=0,0,HLOOKUP(ER$2,Recipes!$H:$GI,'Production Calculator'!$A107+2,FALSE)*$AK107))+IF($AO107=ER$3,$AM107/VLOOKUP($AO107,Data!$A$50:$B$56,2,FALSE),0)</f>
        <v>0</v>
      </c>
      <c r="ES107" s="11">
        <f>IF(ES$2=$A107,0,IF(HLOOKUP(ES$2,Recipes!$H:$GI,'Production Calculator'!$A107+2,FALSE)=0,0,HLOOKUP(ES$2,Recipes!$H:$GI,'Production Calculator'!$A107+2,FALSE)*$AK107))+IF($AO107=ES$3,$AM107/VLOOKUP($AO107,Data!$A$50:$B$56,2,FALSE),0)</f>
        <v>0</v>
      </c>
      <c r="ET107" s="11">
        <f>IF(ET$2=$A107,0,IF(HLOOKUP(ET$2,Recipes!$H:$GI,'Production Calculator'!$A107+2,FALSE)=0,0,HLOOKUP(ET$2,Recipes!$H:$GI,'Production Calculator'!$A107+2,FALSE)*$AK107))+IF($AO107=ET$3,$AM107/VLOOKUP($AO107,Data!$A$50:$B$56,2,FALSE),0)</f>
        <v>0</v>
      </c>
      <c r="EU107" s="11">
        <f>IF(EU$2=$A107,0,IF(HLOOKUP(EU$2,Recipes!$H:$GI,'Production Calculator'!$A107+2,FALSE)=0,0,HLOOKUP(EU$2,Recipes!$H:$GI,'Production Calculator'!$A107+2,FALSE)*$AK107))+IF($AO107=EU$3,$AM107/VLOOKUP($AO107,Data!$A$50:$B$56,2,FALSE),0)</f>
        <v>0</v>
      </c>
      <c r="EV107" s="11">
        <f>IF(EV$2=$A107,0,IF(HLOOKUP(EV$2,Recipes!$H:$GI,'Production Calculator'!$A107+2,FALSE)=0,0,HLOOKUP(EV$2,Recipes!$H:$GI,'Production Calculator'!$A107+2,FALSE)*$AK107))+IF($AO107=EV$3,$AM107/VLOOKUP($AO107,Data!$A$50:$B$56,2,FALSE),0)</f>
        <v>0</v>
      </c>
      <c r="EW107" s="11">
        <f>IF(EW$2=$A107,0,IF(HLOOKUP(EW$2,Recipes!$H:$GI,'Production Calculator'!$A107+2,FALSE)=0,0,HLOOKUP(EW$2,Recipes!$H:$GI,'Production Calculator'!$A107+2,FALSE)*$AK107))+IF($AO107=EW$3,$AM107/VLOOKUP($AO107,Data!$A$50:$B$56,2,FALSE),0)</f>
        <v>0</v>
      </c>
      <c r="EX107" s="11">
        <f>IF(EX$2=$A107,0,IF(HLOOKUP(EX$2,Recipes!$H:$GI,'Production Calculator'!$A107+2,FALSE)=0,0,HLOOKUP(EX$2,Recipes!$H:$GI,'Production Calculator'!$A107+2,FALSE)*$AK107))+IF($AO107=EX$3,$AM107/VLOOKUP($AO107,Data!$A$50:$B$56,2,FALSE),0)</f>
        <v>0</v>
      </c>
      <c r="EY107" s="11">
        <f>IF(EY$2=$A107,0,IF(HLOOKUP(EY$2,Recipes!$H:$GI,'Production Calculator'!$A107+2,FALSE)=0,0,HLOOKUP(EY$2,Recipes!$H:$GI,'Production Calculator'!$A107+2,FALSE)*$AK107))+IF($AO107=EY$3,$AM107/VLOOKUP($AO107,Data!$A$50:$B$56,2,FALSE),0)</f>
        <v>0</v>
      </c>
      <c r="EZ107" s="11">
        <f>IF(EZ$2=$A107,0,IF(HLOOKUP(EZ$2,Recipes!$H:$GI,'Production Calculator'!$A107+2,FALSE)=0,0,HLOOKUP(EZ$2,Recipes!$H:$GI,'Production Calculator'!$A107+2,FALSE)*$AK107))+IF($AO107=EZ$3,$AM107/VLOOKUP($AO107,Data!$A$50:$B$56,2,FALSE),0)</f>
        <v>0</v>
      </c>
      <c r="FA107" s="11">
        <f>IF(FA$2=$A107,0,IF(HLOOKUP(FA$2,Recipes!$H:$GI,'Production Calculator'!$A107+2,FALSE)=0,0,HLOOKUP(FA$2,Recipes!$H:$GI,'Production Calculator'!$A107+2,FALSE)*$AK107))+IF($AO107=FA$3,$AM107/VLOOKUP($AO107,Data!$A$50:$B$56,2,FALSE),0)</f>
        <v>0</v>
      </c>
      <c r="FB107" s="11">
        <f>IF(FB$2=$A107,0,IF(HLOOKUP(FB$2,Recipes!$H:$GI,'Production Calculator'!$A107+2,FALSE)=0,0,HLOOKUP(FB$2,Recipes!$H:$GI,'Production Calculator'!$A107+2,FALSE)*$AK107))+IF($AO107=FB$3,$AM107/VLOOKUP($AO107,Data!$A$50:$B$56,2,FALSE),0)</f>
        <v>0</v>
      </c>
      <c r="FC107" s="11">
        <f>IF(FC$2=$A107,0,IF(HLOOKUP(FC$2,Recipes!$H:$GI,'Production Calculator'!$A107+2,FALSE)=0,0,HLOOKUP(FC$2,Recipes!$H:$GI,'Production Calculator'!$A107+2,FALSE)*$AK107))+IF($AO107=FC$3,$AM107/VLOOKUP($AO107,Data!$A$50:$B$56,2,FALSE),0)</f>
        <v>0</v>
      </c>
      <c r="FD107" s="11">
        <f>IF(FD$2=$A107,0,IF(HLOOKUP(FD$2,Recipes!$H:$GI,'Production Calculator'!$A107+2,FALSE)=0,0,HLOOKUP(FD$2,Recipes!$H:$GI,'Production Calculator'!$A107+2,FALSE)*$AK107))+IF($AO107=FD$3,$AM107/VLOOKUP($AO107,Data!$A$50:$B$56,2,FALSE),0)</f>
        <v>0</v>
      </c>
      <c r="FE107" s="11">
        <f>IF(FE$2=$A107,0,IF(HLOOKUP(FE$2,Recipes!$H:$GI,'Production Calculator'!$A107+2,FALSE)=0,0,HLOOKUP(FE$2,Recipes!$H:$GI,'Production Calculator'!$A107+2,FALSE)*$AK107))+IF($AO107=FE$3,$AM107/VLOOKUP($AO107,Data!$A$50:$B$56,2,FALSE),0)</f>
        <v>0</v>
      </c>
      <c r="FF107" s="11">
        <f>IF(FF$2=$A107,0,IF(HLOOKUP(FF$2,Recipes!$H:$GI,'Production Calculator'!$A107+2,FALSE)=0,0,HLOOKUP(FF$2,Recipes!$H:$GI,'Production Calculator'!$A107+2,FALSE)*$AK107))+IF($AO107=FF$3,$AM107/VLOOKUP($AO107,Data!$A$50:$B$56,2,FALSE),0)</f>
        <v>0</v>
      </c>
      <c r="FG107" s="11">
        <f>IF(FG$2=$A107,0,IF(HLOOKUP(FG$2,Recipes!$H:$GI,'Production Calculator'!$A107+2,FALSE)=0,0,HLOOKUP(FG$2,Recipes!$H:$GI,'Production Calculator'!$A107+2,FALSE)*$AK107))+IF($AO107=FG$3,$AM107/VLOOKUP($AO107,Data!$A$50:$B$56,2,FALSE),0)</f>
        <v>0</v>
      </c>
      <c r="FH107" s="11">
        <f>IF(FH$2=$A107,0,IF(HLOOKUP(FH$2,Recipes!$H:$GI,'Production Calculator'!$A107+2,FALSE)=0,0,HLOOKUP(FH$2,Recipes!$H:$GI,'Production Calculator'!$A107+2,FALSE)*$AK107))+IF($AO107=FH$3,$AM107/VLOOKUP($AO107,Data!$A$50:$B$56,2,FALSE),0)</f>
        <v>0</v>
      </c>
      <c r="FI107" s="11">
        <f>IF(FI$2=$A107,0,IF(HLOOKUP(FI$2,Recipes!$H:$GI,'Production Calculator'!$A107+2,FALSE)=0,0,HLOOKUP(FI$2,Recipes!$H:$GI,'Production Calculator'!$A107+2,FALSE)*$AK107))+IF($AO107=FI$3,$AM107/VLOOKUP($AO107,Data!$A$50:$B$56,2,FALSE),0)</f>
        <v>0</v>
      </c>
      <c r="FJ107" s="11">
        <f>IF(FJ$2=$A107,0,IF(HLOOKUP(FJ$2,Recipes!$H:$GI,'Production Calculator'!$A107+2,FALSE)=0,0,HLOOKUP(FJ$2,Recipes!$H:$GI,'Production Calculator'!$A107+2,FALSE)*$AK107))+IF($AO107=FJ$3,$AM107/VLOOKUP($AO107,Data!$A$50:$B$56,2,FALSE),0)</f>
        <v>0</v>
      </c>
      <c r="FK107" s="11">
        <f>IF(FK$2=$A107,0,IF(HLOOKUP(FK$2,Recipes!$H:$GI,'Production Calculator'!$A107+2,FALSE)=0,0,HLOOKUP(FK$2,Recipes!$H:$GI,'Production Calculator'!$A107+2,FALSE)*$AK107))+IF($AO107=FK$3,$AM107/VLOOKUP($AO107,Data!$A$50:$B$56,2,FALSE),0)</f>
        <v>0</v>
      </c>
      <c r="FL107" s="11">
        <f>IF(FL$2=$A107,0,IF(HLOOKUP(FL$2,Recipes!$H:$GI,'Production Calculator'!$A107+2,FALSE)=0,0,HLOOKUP(FL$2,Recipes!$H:$GI,'Production Calculator'!$A107+2,FALSE)*$AK107))+IF($AO107=FL$3,$AM107/VLOOKUP($AO107,Data!$A$50:$B$56,2,FALSE),0)</f>
        <v>0</v>
      </c>
      <c r="FM107" s="11">
        <f>IF(FM$2=$A107,0,IF(HLOOKUP(FM$2,Recipes!$H:$GI,'Production Calculator'!$A107+2,FALSE)=0,0,HLOOKUP(FM$2,Recipes!$H:$GI,'Production Calculator'!$A107+2,FALSE)*$AK107))+IF($AO107=FM$3,$AM107/VLOOKUP($AO107,Data!$A$50:$B$56,2,FALSE),0)</f>
        <v>0</v>
      </c>
      <c r="FN107" s="11">
        <f>IF(FN$2=$A107,0,IF(HLOOKUP(FN$2,Recipes!$H:$GI,'Production Calculator'!$A107+2,FALSE)=0,0,HLOOKUP(FN$2,Recipes!$H:$GI,'Production Calculator'!$A107+2,FALSE)*$AK107))+IF($AO107=FN$3,$AM107/VLOOKUP($AO107,Data!$A$50:$B$56,2,FALSE),0)</f>
        <v>0</v>
      </c>
      <c r="FO107" s="11">
        <f>IF(FO$2=$A107,0,IF(HLOOKUP(FO$2,Recipes!$H:$GI,'Production Calculator'!$A107+2,FALSE)=0,0,HLOOKUP(FO$2,Recipes!$H:$GI,'Production Calculator'!$A107+2,FALSE)*$AK107))+IF($AO107=FO$3,$AM107/VLOOKUP($AO107,Data!$A$50:$B$56,2,FALSE),0)</f>
        <v>0</v>
      </c>
      <c r="FP107" s="11">
        <f>IF(FP$2=$A107,0,IF(HLOOKUP(FP$2,Recipes!$H:$GI,'Production Calculator'!$A107+2,FALSE)=0,0,HLOOKUP(FP$2,Recipes!$H:$GI,'Production Calculator'!$A107+2,FALSE)*$AK107))+IF($AO107=FP$3,$AM107/VLOOKUP($AO107,Data!$A$50:$B$56,2,FALSE),0)</f>
        <v>0</v>
      </c>
      <c r="FQ107" s="11">
        <f>IF(FQ$2=$A107,0,IF(HLOOKUP(FQ$2,Recipes!$H:$GI,'Production Calculator'!$A107+2,FALSE)=0,0,HLOOKUP(FQ$2,Recipes!$H:$GI,'Production Calculator'!$A107+2,FALSE)*$AK107))+IF($AO107=FQ$3,$AM107/VLOOKUP($AO107,Data!$A$50:$B$56,2,FALSE),0)</f>
        <v>0</v>
      </c>
      <c r="FR107" s="11">
        <f>IF(FR$2=$A107,0,IF(HLOOKUP(FR$2,Recipes!$H:$GI,'Production Calculator'!$A107+2,FALSE)=0,0,HLOOKUP(FR$2,Recipes!$H:$GI,'Production Calculator'!$A107+2,FALSE)*$AK107))+IF($AO107=FR$3,$AM107/VLOOKUP($AO107,Data!$A$50:$B$56,2,FALSE),0)</f>
        <v>0</v>
      </c>
      <c r="FS107" s="11">
        <f>IF(FS$2=$A107,0,IF(HLOOKUP(FS$2,Recipes!$H:$GI,'Production Calculator'!$A107+2,FALSE)=0,0,HLOOKUP(FS$2,Recipes!$H:$GI,'Production Calculator'!$A107+2,FALSE)*$AK107))+IF($AO107=FS$3,$AM107/VLOOKUP($AO107,Data!$A$50:$B$56,2,FALSE),0)</f>
        <v>0</v>
      </c>
      <c r="FT107" s="11">
        <f>IF(FT$2=$A107,0,IF(HLOOKUP(FT$2,Recipes!$H:$GI,'Production Calculator'!$A107+2,FALSE)=0,0,HLOOKUP(FT$2,Recipes!$H:$GI,'Production Calculator'!$A107+2,FALSE)*$AK107))+IF($AO107=FT$3,$AM107/VLOOKUP($AO107,Data!$A$50:$B$56,2,FALSE),0)</f>
        <v>0</v>
      </c>
      <c r="FU107" s="11">
        <f>IF(FU$2=$A107,0,IF(HLOOKUP(FU$2,Recipes!$H:$GI,'Production Calculator'!$A107+2,FALSE)=0,0,HLOOKUP(FU$2,Recipes!$H:$GI,'Production Calculator'!$A107+2,FALSE)*$AK107))+IF($AO107=FU$3,$AM107/VLOOKUP($AO107,Data!$A$50:$B$56,2,FALSE),0)</f>
        <v>0</v>
      </c>
      <c r="FV107" s="11">
        <f>IF(FV$2=$A107,0,IF(HLOOKUP(FV$2,Recipes!$H:$GI,'Production Calculator'!$A107+2,FALSE)=0,0,HLOOKUP(FV$2,Recipes!$H:$GI,'Production Calculator'!$A107+2,FALSE)*$AK107))+IF($AO107=FV$3,$AM107/VLOOKUP($AO107,Data!$A$50:$B$56,2,FALSE),0)</f>
        <v>0</v>
      </c>
      <c r="FW107" s="11">
        <f>IF(FW$2=$A107,0,IF(HLOOKUP(FW$2,Recipes!$H:$GI,'Production Calculator'!$A107+2,FALSE)=0,0,HLOOKUP(FW$2,Recipes!$H:$GI,'Production Calculator'!$A107+2,FALSE)*$AK107))+IF($AO107=FW$3,$AM107/VLOOKUP($AO107,Data!$A$50:$B$56,2,FALSE),0)</f>
        <v>0</v>
      </c>
      <c r="FX107" s="11">
        <f>IF(FX$2=$A107,0,IF(HLOOKUP(FX$2,Recipes!$H:$GI,'Production Calculator'!$A107+2,FALSE)=0,0,HLOOKUP(FX$2,Recipes!$H:$GI,'Production Calculator'!$A107+2,FALSE)*$AK107))+IF($AO107=FX$3,$AM107/VLOOKUP($AO107,Data!$A$50:$B$56,2,FALSE),0)</f>
        <v>0</v>
      </c>
      <c r="FY107" s="11">
        <f>IF(FY$2=$A107,0,IF(HLOOKUP(FY$2,Recipes!$H:$GI,'Production Calculator'!$A107+2,FALSE)=0,0,HLOOKUP(FY$2,Recipes!$H:$GI,'Production Calculator'!$A107+2,FALSE)*$AK107))+IF($AO107=FY$3,$AM107/VLOOKUP($AO107,Data!$A$50:$B$56,2,FALSE),0)</f>
        <v>0</v>
      </c>
      <c r="FZ107" s="11">
        <f>IF(FZ$2=$A107,0,IF(HLOOKUP(FZ$2,Recipes!$H:$GI,'Production Calculator'!$A107+2,FALSE)=0,0,HLOOKUP(FZ$2,Recipes!$H:$GI,'Production Calculator'!$A107+2,FALSE)*$AK107))+IF($AO107=FZ$3,$AM107/VLOOKUP($AO107,Data!$A$50:$B$56,2,FALSE),0)</f>
        <v>0</v>
      </c>
      <c r="GA107" s="11">
        <f>IF(GA$2=$A107,0,IF(HLOOKUP(GA$2,Recipes!$H:$GI,'Production Calculator'!$A107+2,FALSE)=0,0,HLOOKUP(GA$2,Recipes!$H:$GI,'Production Calculator'!$A107+2,FALSE)*$AK107))+IF($AO107=GA$3,$AM107/VLOOKUP($AO107,Data!$A$50:$B$56,2,FALSE),0)</f>
        <v>0</v>
      </c>
      <c r="GB107" s="11">
        <f>IF(GB$2=$A107,0,IF(HLOOKUP(GB$2,Recipes!$H:$GI,'Production Calculator'!$A107+2,FALSE)=0,0,HLOOKUP(GB$2,Recipes!$H:$GI,'Production Calculator'!$A107+2,FALSE)*$AK107))+IF($AO107=GB$3,$AM107/VLOOKUP($AO107,Data!$A$50:$B$56,2,FALSE),0)</f>
        <v>0</v>
      </c>
      <c r="GC107" s="11">
        <f>IF(GC$2=$A107,0,IF(HLOOKUP(GC$2,Recipes!$H:$GI,'Production Calculator'!$A107+2,FALSE)=0,0,HLOOKUP(GC$2,Recipes!$H:$GI,'Production Calculator'!$A107+2,FALSE)*$AK107))+IF($AO107=GC$3,$AM107/VLOOKUP($AO107,Data!$A$50:$B$56,2,FALSE),0)</f>
        <v>0</v>
      </c>
      <c r="GD107" s="11">
        <f>IF(GD$2=$A107,0,IF(HLOOKUP(GD$2,Recipes!$H:$GI,'Production Calculator'!$A107+2,FALSE)=0,0,HLOOKUP(GD$2,Recipes!$H:$GI,'Production Calculator'!$A107+2,FALSE)*$AK107))+IF($AO107=GD$3,$AM107/VLOOKUP($AO107,Data!$A$50:$B$56,2,FALSE),0)</f>
        <v>0</v>
      </c>
      <c r="GE107" s="11">
        <f>IF(GE$2=$A107,0,IF(HLOOKUP(GE$2,Recipes!$H:$GI,'Production Calculator'!$A107+2,FALSE)=0,0,HLOOKUP(GE$2,Recipes!$H:$GI,'Production Calculator'!$A107+2,FALSE)*$AK107))+IF($AO107=GE$3,$AM107/VLOOKUP($AO107,Data!$A$50:$B$56,2,FALSE),0)</f>
        <v>0</v>
      </c>
      <c r="GF107" s="11">
        <f>IF(GF$2=$A107,0,IF(HLOOKUP(GF$2,Recipes!$H:$GI,'Production Calculator'!$A107+2,FALSE)=0,0,HLOOKUP(GF$2,Recipes!$H:$GI,'Production Calculator'!$A107+2,FALSE)*$AK107))+IF($AO107=GF$3,$AM107/VLOOKUP($AO107,Data!$A$50:$B$56,2,FALSE),0)</f>
        <v>0</v>
      </c>
      <c r="GG107" s="11">
        <f>IF(GG$2=$A107,0,IF(HLOOKUP(GG$2,Recipes!$H:$GI,'Production Calculator'!$A107+2,FALSE)=0,0,HLOOKUP(GG$2,Recipes!$H:$GI,'Production Calculator'!$A107+2,FALSE)*$AK107))+IF($AO107=GG$3,$AM107/VLOOKUP($AO107,Data!$A$50:$B$56,2,FALSE),0)</f>
        <v>0</v>
      </c>
      <c r="GH107" s="11">
        <f>IF(GH$2=$A107,0,IF(HLOOKUP(GH$2,Recipes!$H:$GI,'Production Calculator'!$A107+2,FALSE)=0,0,HLOOKUP(GH$2,Recipes!$H:$GI,'Production Calculator'!$A107+2,FALSE)*$AK107))+IF($AO107=GH$3,$AM107/VLOOKUP($AO107,Data!$A$50:$B$56,2,FALSE),0)</f>
        <v>0</v>
      </c>
      <c r="GI107" s="11">
        <f>IF(GI$2=$A107,0,IF(HLOOKUP(GI$2,Recipes!$H:$GI,'Production Calculator'!$A107+2,FALSE)=0,0,HLOOKUP(GI$2,Recipes!$H:$GI,'Production Calculator'!$A107+2,FALSE)*$AK107))+IF($AO107=GI$3,$AM107/VLOOKUP($AO107,Data!$A$50:$B$56,2,FALSE),0)</f>
        <v>0</v>
      </c>
      <c r="GJ107" s="11">
        <f>IF(GJ$2=$A107,0,IF(HLOOKUP(GJ$2,Recipes!$H:$GI,'Production Calculator'!$A107+2,FALSE)=0,0,HLOOKUP(GJ$2,Recipes!$H:$GI,'Production Calculator'!$A107+2,FALSE)*$AK107))+IF($AO107=GJ$3,$AM107/VLOOKUP($AO107,Data!$A$50:$B$56,2,FALSE),0)</f>
        <v>0</v>
      </c>
      <c r="GK107" s="11">
        <f>IF(GK$2=$A107,0,IF(HLOOKUP(GK$2,Recipes!$H:$GI,'Production Calculator'!$A107+2,FALSE)=0,0,HLOOKUP(GK$2,Recipes!$H:$GI,'Production Calculator'!$A107+2,FALSE)*$AK107))+IF($AO107=GK$3,$AM107/VLOOKUP($AO107,Data!$A$50:$B$56,2,FALSE),0)</f>
        <v>0</v>
      </c>
      <c r="GL107" s="11">
        <f>IF(GL$2=$A107,0,IF(HLOOKUP(GL$2,Recipes!$H:$GI,'Production Calculator'!$A107+2,FALSE)=0,0,HLOOKUP(GL$2,Recipes!$H:$GI,'Production Calculator'!$A107+2,FALSE)*$AK107))+IF($AO107=GL$3,$AM107/VLOOKUP($AO107,Data!$A$50:$B$56,2,FALSE),0)</f>
        <v>0</v>
      </c>
      <c r="GM107" s="11">
        <f>IF(GM$2=$A107,0,IF(HLOOKUP(GM$2,Recipes!$H:$GI,'Production Calculator'!$A107+2,FALSE)=0,0,HLOOKUP(GM$2,Recipes!$H:$GI,'Production Calculator'!$A107+2,FALSE)*$AK107))+IF($AO107=GM$3,$AM107/VLOOKUP($AO107,Data!$A$50:$B$56,2,FALSE),0)</f>
        <v>0</v>
      </c>
      <c r="GN107" s="11">
        <f>IF(GN$2=$A107,0,IF(HLOOKUP(GN$2,Recipes!$H:$GI,'Production Calculator'!$A107+2,FALSE)=0,0,HLOOKUP(GN$2,Recipes!$H:$GI,'Production Calculator'!$A107+2,FALSE)*$AK107))+IF($AO107=GN$3,$AM107/VLOOKUP($AO107,Data!$A$50:$B$56,2,FALSE),0)</f>
        <v>0</v>
      </c>
      <c r="GO107" s="11">
        <f>IF(GO$2=$A107,0,IF(HLOOKUP(GO$2,Recipes!$H:$GI,'Production Calculator'!$A107+2,FALSE)=0,0,HLOOKUP(GO$2,Recipes!$H:$GI,'Production Calculator'!$A107+2,FALSE)*$AK107))+IF($AO107=GO$3,$AM107/VLOOKUP($AO107,Data!$A$50:$B$56,2,FALSE),0)</f>
        <v>0</v>
      </c>
      <c r="GP107" s="11">
        <f>IF(GP$2=$A107,0,IF(HLOOKUP(GP$2,Recipes!$H:$GI,'Production Calculator'!$A107+2,FALSE)=0,0,HLOOKUP(GP$2,Recipes!$H:$GI,'Production Calculator'!$A107+2,FALSE)*$AK107))+IF($AO107=GP$3,$AM107/VLOOKUP($AO107,Data!$A$50:$B$56,2,FALSE),0)</f>
        <v>0</v>
      </c>
      <c r="GQ107" s="11">
        <f>IF(GQ$2=$A107,0,IF(HLOOKUP(GQ$2,Recipes!$H:$GI,'Production Calculator'!$A107+2,FALSE)=0,0,HLOOKUP(GQ$2,Recipes!$H:$GI,'Production Calculator'!$A107+2,FALSE)*$AK107))+IF($AO107=GQ$3,$AM107/VLOOKUP($AO107,Data!$A$50:$B$56,2,FALSE),0)</f>
        <v>0</v>
      </c>
      <c r="GR107" s="11">
        <f>IF(GR$2=$A107,0,IF(HLOOKUP(GR$2,Recipes!$H:$GI,'Production Calculator'!$A107+2,FALSE)=0,0,HLOOKUP(GR$2,Recipes!$H:$GI,'Production Calculator'!$A107+2,FALSE)*$AK107))+IF($AO107=GR$3,$AM107/VLOOKUP($AO107,Data!$A$50:$B$56,2,FALSE),0)</f>
        <v>0</v>
      </c>
      <c r="GS107" s="11">
        <f>IF(GS$2=$A107,0,IF(HLOOKUP(GS$2,Recipes!$H:$GI,'Production Calculator'!$A107+2,FALSE)=0,0,HLOOKUP(GS$2,Recipes!$H:$GI,'Production Calculator'!$A107+2,FALSE)*$AK107))+IF($AO107=GS$3,$AM107/VLOOKUP($AO107,Data!$A$50:$B$56,2,FALSE),0)</f>
        <v>0</v>
      </c>
      <c r="GT107" s="11">
        <f>IF(GT$2=$A107,0,IF(HLOOKUP(GT$2,Recipes!$H:$GI,'Production Calculator'!$A107+2,FALSE)=0,0,HLOOKUP(GT$2,Recipes!$H:$GI,'Production Calculator'!$A107+2,FALSE)*$AK107))+IF($AO107=GT$3,$AM107/VLOOKUP($AO107,Data!$A$50:$B$56,2,FALSE),0)</f>
        <v>0</v>
      </c>
      <c r="GU107" s="11">
        <f>IF(GU$2=$A107,0,IF(HLOOKUP(GU$2,Recipes!$H:$GI,'Production Calculator'!$A107+2,FALSE)=0,0,HLOOKUP(GU$2,Recipes!$H:$GI,'Production Calculator'!$A107+2,FALSE)*$AK107))+IF($AO107=GU$3,$AM107/VLOOKUP($AO107,Data!$A$50:$B$56,2,FALSE),0)</f>
        <v>0</v>
      </c>
      <c r="GV107" s="11">
        <f>IF(GV$2=$A107,0,IF(HLOOKUP(GV$2,Recipes!$H:$GI,'Production Calculator'!$A107+2,FALSE)=0,0,HLOOKUP(GV$2,Recipes!$H:$GI,'Production Calculator'!$A107+2,FALSE)*$AK107))+IF($AO107=GV$3,$AM107/VLOOKUP($AO107,Data!$A$50:$B$56,2,FALSE),0)</f>
        <v>0</v>
      </c>
      <c r="GW107" s="11">
        <f>IF(GW$2=$A107,0,IF(HLOOKUP(GW$2,Recipes!$H:$GI,'Production Calculator'!$A107+2,FALSE)=0,0,HLOOKUP(GW$2,Recipes!$H:$GI,'Production Calculator'!$A107+2,FALSE)*$AK107))+IF($AO107=GW$3,$AM107/VLOOKUP($AO107,Data!$A$50:$B$56,2,FALSE),0)</f>
        <v>0</v>
      </c>
      <c r="GX107" s="11">
        <f>IF(GX$2=$A107,0,IF(HLOOKUP(GX$2,Recipes!$H:$GI,'Production Calculator'!$A107+2,FALSE)=0,0,HLOOKUP(GX$2,Recipes!$H:$GI,'Production Calculator'!$A107+2,FALSE)*$AK107))+IF($AO107=GX$3,$AM107/VLOOKUP($AO107,Data!$A$50:$B$56,2,FALSE),0)</f>
        <v>0</v>
      </c>
      <c r="GY107" s="11">
        <f>IF(GY$2=$A107,0,IF(HLOOKUP(GY$2,Recipes!$H:$GI,'Production Calculator'!$A107+2,FALSE)=0,0,HLOOKUP(GY$2,Recipes!$H:$GI,'Production Calculator'!$A107+2,FALSE)*$AK107))+IF($AO107=GY$3,$AM107/VLOOKUP($AO107,Data!$A$50:$B$56,2,FALSE),0)</f>
        <v>0</v>
      </c>
      <c r="GZ107" s="11">
        <f>IF(GZ$2=$A107,0,IF(HLOOKUP(GZ$2,Recipes!$H:$GI,'Production Calculator'!$A107+2,FALSE)=0,0,HLOOKUP(GZ$2,Recipes!$H:$GI,'Production Calculator'!$A107+2,FALSE)*$AK107))+IF($AO107=GZ$3,$AM107/VLOOKUP($AO107,Data!$A$50:$B$56,2,FALSE),0)</f>
        <v>0</v>
      </c>
      <c r="HA107" s="11">
        <f>IF(HA$2=$A107,0,IF(HLOOKUP(HA$2,Recipes!$H:$GI,'Production Calculator'!$A107+2,FALSE)=0,0,HLOOKUP(HA$2,Recipes!$H:$GI,'Production Calculator'!$A107+2,FALSE)*$AK107))+IF($AO107=HA$3,$AM107/VLOOKUP($AO107,Data!$A$50:$B$56,2,FALSE),0)</f>
        <v>0</v>
      </c>
      <c r="HB107" s="11">
        <f>IF(HB$2=$A107,0,IF(HLOOKUP(HB$2,Recipes!$H:$GI,'Production Calculator'!$A107+2,FALSE)=0,0,HLOOKUP(HB$2,Recipes!$H:$GI,'Production Calculator'!$A107+2,FALSE)*$AK107))+IF($AO107=HB$3,$AM107/VLOOKUP($AO107,Data!$A$50:$B$56,2,FALSE),0)</f>
        <v>0</v>
      </c>
      <c r="HC107" s="11">
        <f>IF(HC$2=$A107,0,IF(HLOOKUP(HC$2,Recipes!$H:$GI,'Production Calculator'!$A107+2,FALSE)=0,0,HLOOKUP(HC$2,Recipes!$H:$GI,'Production Calculator'!$A107+2,FALSE)*$AK107))+IF($AO107=HC$3,$AM107/VLOOKUP($AO107,Data!$A$50:$B$56,2,FALSE),0)</f>
        <v>0</v>
      </c>
      <c r="HD107" s="11">
        <f>IF(HD$2=$A107,0,IF(HLOOKUP(HD$2,Recipes!$H:$GI,'Production Calculator'!$A107+2,FALSE)=0,0,HLOOKUP(HD$2,Recipes!$H:$GI,'Production Calculator'!$A107+2,FALSE)*$AK107))+IF($AO107=HD$3,$AM107/VLOOKUP($AO107,Data!$A$50:$B$56,2,FALSE),0)</f>
        <v>0</v>
      </c>
      <c r="HE107" s="11">
        <f>IF(HE$2=$A107,0,IF(HLOOKUP(HE$2,Recipes!$H:$GI,'Production Calculator'!$A107+2,FALSE)=0,0,HLOOKUP(HE$2,Recipes!$H:$GI,'Production Calculator'!$A107+2,FALSE)*$AK107))+IF($AO107=HE$3,$AM107/VLOOKUP($AO107,Data!$A$50:$B$56,2,FALSE),0)</f>
        <v>0</v>
      </c>
      <c r="HF107" s="11">
        <f>IF(HF$2=$A107,0,IF(HLOOKUP(HF$2,Recipes!$H:$GI,'Production Calculator'!$A107+2,FALSE)=0,0,HLOOKUP(HF$2,Recipes!$H:$GI,'Production Calculator'!$A107+2,FALSE)*$AK107))+IF($AO107=HF$3,$AM107/VLOOKUP($AO107,Data!$A$50:$B$56,2,FALSE),0)</f>
        <v>0</v>
      </c>
      <c r="HG107" s="11">
        <f>IF(HG$2=$A107,0,IF(HLOOKUP(HG$2,Recipes!$H:$GI,'Production Calculator'!$A107+2,FALSE)=0,0,HLOOKUP(HG$2,Recipes!$H:$GI,'Production Calculator'!$A107+2,FALSE)*$AK107))+IF($AO107=HG$3,$AM107/VLOOKUP($AO107,Data!$A$50:$B$56,2,FALSE),0)</f>
        <v>0</v>
      </c>
      <c r="HH107" s="11">
        <f>IF(HH$2=$A107,0,IF(HLOOKUP(HH$2,Recipes!$H:$GI,'Production Calculator'!$A107+2,FALSE)=0,0,HLOOKUP(HH$2,Recipes!$H:$GI,'Production Calculator'!$A107+2,FALSE)*$AK107))+IF($AO107=HH$3,$AM107/VLOOKUP($AO107,Data!$A$50:$B$56,2,FALSE),0)</f>
        <v>0</v>
      </c>
      <c r="HI107" s="11">
        <f>IF(HI$2=$A107,0,IF(HLOOKUP(HI$2,Recipes!$H:$GI,'Production Calculator'!$A107+2,FALSE)=0,0,HLOOKUP(HI$2,Recipes!$H:$GI,'Production Calculator'!$A107+2,FALSE)*$AK107))+IF($AO107=HI$3,$AM107/VLOOKUP($AO107,Data!$A$50:$B$56,2,FALSE),0)</f>
        <v>0</v>
      </c>
      <c r="HJ107" s="11">
        <f>IF(HJ$2=$A107,0,IF(HLOOKUP(HJ$2,Recipes!$H:$GI,'Production Calculator'!$A107+2,FALSE)=0,0,HLOOKUP(HJ$2,Recipes!$H:$GI,'Production Calculator'!$A107+2,FALSE)*$AK107))+IF($AO107=HJ$3,$AM107/VLOOKUP($AO107,Data!$A$50:$B$56,2,FALSE),0)</f>
        <v>0</v>
      </c>
      <c r="HK107" s="11">
        <f>IF(HK$2=$A107,0,IF(HLOOKUP(HK$2,Recipes!$H:$GI,'Production Calculator'!$A107+2,FALSE)=0,0,HLOOKUP(HK$2,Recipes!$H:$GI,'Production Calculator'!$A107+2,FALSE)*$AK107))+IF($AO107=HK$3,$AM107/VLOOKUP($AO107,Data!$A$50:$B$56,2,FALSE),0)</f>
        <v>0</v>
      </c>
      <c r="HL107" s="11">
        <f>IF(HL$2=$A107,0,IF(HLOOKUP(HL$2,Recipes!$H:$GI,'Production Calculator'!$A107+2,FALSE)=0,0,HLOOKUP(HL$2,Recipes!$H:$GI,'Production Calculator'!$A107+2,FALSE)*$AK107))+IF($AO107=HL$3,$AM107/VLOOKUP($AO107,Data!$A$50:$B$56,2,FALSE),0)</f>
        <v>0</v>
      </c>
      <c r="HM107" s="11">
        <f>IF(HM$2=$A107,0,IF(HLOOKUP(HM$2,Recipes!$H:$GI,'Production Calculator'!$A107+2,FALSE)=0,0,HLOOKUP(HM$2,Recipes!$H:$GI,'Production Calculator'!$A107+2,FALSE)*$AK107))+IF($AO107=HM$3,$AM107/VLOOKUP($AO107,Data!$A$50:$B$56,2,FALSE),0)</f>
        <v>0</v>
      </c>
      <c r="HN107" s="11">
        <f>IF(HN$2=$A107,0,IF(HLOOKUP(HN$2,Recipes!$H:$GI,'Production Calculator'!$A107+2,FALSE)=0,0,HLOOKUP(HN$2,Recipes!$H:$GI,'Production Calculator'!$A107+2,FALSE)*$AK107))+IF($AO107=HN$3,$AM107/VLOOKUP($AO107,Data!$A$50:$B$56,2,FALSE),0)</f>
        <v>0</v>
      </c>
      <c r="HO107" s="11">
        <f>IF(HO$2=$A107,0,IF(HLOOKUP(HO$2,Recipes!$H:$GI,'Production Calculator'!$A107+2,FALSE)=0,0,HLOOKUP(HO$2,Recipes!$H:$GI,'Production Calculator'!$A107+2,FALSE)*$AK107))+IF($AO107=HO$3,$AM107/VLOOKUP($AO107,Data!$A$50:$B$56,2,FALSE),0)</f>
        <v>0</v>
      </c>
      <c r="HP107" s="11">
        <f>IF(HP$2=$A107,0,IF(HLOOKUP(HP$2,Recipes!$H:$GI,'Production Calculator'!$A107+2,FALSE)=0,0,HLOOKUP(HP$2,Recipes!$H:$GI,'Production Calculator'!$A107+2,FALSE)*$AK107))+IF($AO107=HP$3,$AM107/VLOOKUP($AO107,Data!$A$50:$B$56,2,FALSE),0)</f>
        <v>0</v>
      </c>
      <c r="HQ107" s="11">
        <f>IF(HQ$2=$A107,0,IF(HLOOKUP(HQ$2,Recipes!$H:$GI,'Production Calculator'!$A107+2,FALSE)=0,0,HLOOKUP(HQ$2,Recipes!$H:$GI,'Production Calculator'!$A107+2,FALSE)*$AK107))+IF($AO107=HQ$3,$AM107/VLOOKUP($AO107,Data!$A$50:$B$56,2,FALSE),0)</f>
        <v>0</v>
      </c>
      <c r="HR107" s="11">
        <f>IF(HR$2=$A107,0,IF(HLOOKUP(HR$2,Recipes!$H:$GI,'Production Calculator'!$A107+2,FALSE)=0,0,HLOOKUP(HR$2,Recipes!$H:$GI,'Production Calculator'!$A107+2,FALSE)*$AK107))+IF($AO107=HR$3,$AM107/VLOOKUP($AO107,Data!$A$50:$B$56,2,FALSE),0)</f>
        <v>0</v>
      </c>
      <c r="HS107" s="121"/>
    </row>
    <row r="108" spans="1:227" x14ac:dyDescent="0.45">
      <c r="A108">
        <v>85</v>
      </c>
      <c r="B108" s="107" t="str">
        <f>VLOOKUP(A108,Recipes!A:B,2)</f>
        <v>Rail signal</v>
      </c>
      <c r="C108" s="128">
        <v>0</v>
      </c>
      <c r="D108" s="108">
        <f t="shared" si="191"/>
        <v>0</v>
      </c>
      <c r="E108" s="127" t="s">
        <v>1</v>
      </c>
      <c r="F108" s="109">
        <f>VLOOKUP(A108,Recipes!$A$3:$G$186,6,FALSE)</f>
        <v>2</v>
      </c>
      <c r="G108" s="109">
        <f>VLOOKUP(A108,Recipes!$A$3:$G$186,7,FALSE)</f>
        <v>0</v>
      </c>
      <c r="H108" s="110">
        <f t="shared" si="167"/>
        <v>0</v>
      </c>
      <c r="I108" s="109">
        <f>VLOOKUP(E108,Data!$A$2:$C$26,3, FALSE)</f>
        <v>4</v>
      </c>
      <c r="J108" s="108">
        <v>0</v>
      </c>
      <c r="K108" s="108">
        <v>0</v>
      </c>
      <c r="L108" s="108">
        <v>0</v>
      </c>
      <c r="M108" s="150">
        <v>0</v>
      </c>
      <c r="N108" s="150">
        <v>0</v>
      </c>
      <c r="O108" s="150">
        <v>0</v>
      </c>
      <c r="P108" s="151">
        <v>0</v>
      </c>
      <c r="Q108" s="151">
        <v>0</v>
      </c>
      <c r="R108" s="151">
        <v>0</v>
      </c>
      <c r="S108">
        <f t="shared" si="182"/>
        <v>0</v>
      </c>
      <c r="T108">
        <f t="shared" si="183"/>
        <v>0</v>
      </c>
      <c r="U108">
        <f t="shared" si="184"/>
        <v>0</v>
      </c>
      <c r="V108">
        <f t="shared" si="185"/>
        <v>0</v>
      </c>
      <c r="W108">
        <f t="shared" si="186"/>
        <v>0</v>
      </c>
      <c r="X108">
        <f t="shared" si="187"/>
        <v>0</v>
      </c>
      <c r="Y108">
        <f t="shared" si="188"/>
        <v>0</v>
      </c>
      <c r="Z108">
        <f t="shared" si="189"/>
        <v>0</v>
      </c>
      <c r="AA108">
        <f t="shared" si="190"/>
        <v>0</v>
      </c>
      <c r="AB108" s="111">
        <f>VLOOKUP($A108,Recipes!$A:$G,4)</f>
        <v>0.5</v>
      </c>
      <c r="AC108" s="111">
        <f>VLOOKUP($A108,Recipes!$A:$G,5)</f>
        <v>1</v>
      </c>
      <c r="AD108" s="111">
        <f t="shared" si="177"/>
        <v>2</v>
      </c>
      <c r="AE108" s="111">
        <f>VLOOKUP(E108,Data!$A$2:$F$26,5,FALSE)</f>
        <v>0</v>
      </c>
      <c r="AF108" s="111">
        <f>VLOOKUP(E108,Data!$A$2:$F$26,4,FALSE)</f>
        <v>210</v>
      </c>
      <c r="AG108" s="111">
        <f>VLOOKUP(E108,Data!$A$2:$B$26,2, FALSE)</f>
        <v>1.25</v>
      </c>
      <c r="AH108" s="111">
        <f>1+VLOOKUP($J$3,Data!$A$40:$D$48,2,FALSE)*$J108+VLOOKUP($K$3,Data!$A$40:$D$48,2,FALSE)*$K108+VLOOKUP($L$3,Data!$A$40:$D$48,2,FALSE)*$L108+VLOOKUP($M$3,Data!$A$40:$D$48,2,FALSE)*$M108+VLOOKUP($N$3,Data!$A$40:$D$48,2,FALSE)*$N108+VLOOKUP($O$3,Data!$A$40:$D$48,2,FALSE)*$O108+VLOOKUP($P$3,Data!$A$40:$D$48,2,FALSE)*$P108+VLOOKUP($Q$3,Data!$A$40:$D$48,2,FALSE)*$Q108+VLOOKUP($R$3,Data!$A$40:$D$48,2,FALSE)*$R108</f>
        <v>1</v>
      </c>
      <c r="AI108" s="111">
        <f>MAX(1+VLOOKUP($J$3,Data!$A$40:$D$48,3,FALSE)*$J108+VLOOKUP($K$3,Data!$A$40:$D$48,3,FALSE)*$K108+VLOOKUP($L$3,Data!$A$40:$D$48,3,FALSE)*$L108+VLOOKUP($M$3,Data!$A$40:$D$48,3,FALSE)*$M108+VLOOKUP($N$3,Data!$A$40:$D$48,3,FALSE)*$N108+VLOOKUP($O$3,Data!$A$40:$D$48,3,FALSE)*$O108+VLOOKUP($P$3,Data!$A$40:$D$48,3,FALSE)*$P108+VLOOKUP($Q$3,Data!$A$40:$D$48,3,FALSE)*$Q108+VLOOKUP($R$3,Data!$A$40:$D$48,3,FALSE)*$R108,0)</f>
        <v>1</v>
      </c>
      <c r="AJ108" s="111">
        <f>MAX(1-(VLOOKUP($J$3,Data!$A$40:$D$48,4,FALSE)*$J108+VLOOKUP($K$3,Data!$A$40:$D$48,4,FALSE)*$K108+VLOOKUP($L$3,Data!$A$40:$D$48,4,FALSE)*$L108+VLOOKUP($M$3,Data!$A$40:$D$48,4,FALSE)*$M108+VLOOKUP($N$3,Data!$A$40:$D$48,4,FALSE)*$N108+VLOOKUP($O$3,Data!$A$40:$D$48,4,FALSE)*$O108+VLOOKUP($P$3,Data!$A$40:$D$48,4,FALSE)*$P108+VLOOKUP($Q$3,Data!$A$40:$D$48,4,FALSE)*$Q108+VLOOKUP($R$3,Data!$A$40:$D$48,4,FALSE)*$R108),0.2)</f>
        <v>1</v>
      </c>
      <c r="AK108" s="112">
        <f t="shared" si="178"/>
        <v>0</v>
      </c>
      <c r="AL108" s="111">
        <f t="shared" si="179"/>
        <v>2.5</v>
      </c>
      <c r="AM108" s="111">
        <f t="shared" si="180"/>
        <v>0</v>
      </c>
      <c r="AN108" s="111">
        <f t="shared" si="181"/>
        <v>0</v>
      </c>
      <c r="AO108" s="131" t="s">
        <v>298</v>
      </c>
      <c r="AP108" s="11"/>
      <c r="AQ108" s="11">
        <f>IF(AQ$2=$A108,0,IF(HLOOKUP(AQ$2,Recipes!$H:$GI,'Production Calculator'!$A108+2,FALSE)=0,0,HLOOKUP(AQ$2,Recipes!$H:$GI,'Production Calculator'!$A108+2,FALSE)*$AK108))+IF($AO108=AQ$3,$AM108/VLOOKUP($AO108,Data!$A$50:$B$56,2,FALSE),0)</f>
        <v>0</v>
      </c>
      <c r="AR108" s="11">
        <f>IF(AR$2=$A108,0,IF(HLOOKUP(AR$2,Recipes!$H:$GI,'Production Calculator'!$A108+2,FALSE)=0,0,HLOOKUP(AR$2,Recipes!$H:$GI,'Production Calculator'!$A108+2,FALSE)*$AK108))+IF($AO108=AR$3,$AM108/VLOOKUP($AO108,Data!$A$50:$B$56,2,FALSE),0)</f>
        <v>0</v>
      </c>
      <c r="AS108" s="11">
        <f>IF(AS$2=$A108,0,IF(HLOOKUP(AS$2,Recipes!$H:$GI,'Production Calculator'!$A108+2,FALSE)=0,0,HLOOKUP(AS$2,Recipes!$H:$GI,'Production Calculator'!$A108+2,FALSE)*$AK108))+IF($AO108=AS$3,$AM108/VLOOKUP($AO108,Data!$A$50:$B$56,2,FALSE),0)</f>
        <v>0</v>
      </c>
      <c r="AT108" s="11">
        <f>IF(AT$2=$A108,0,IF(HLOOKUP(AT$2,Recipes!$H:$GI,'Production Calculator'!$A108+2,FALSE)=0,0,HLOOKUP(AT$2,Recipes!$H:$GI,'Production Calculator'!$A108+2,FALSE)*$AK108))+IF($AO108=AT$3,$AM108/VLOOKUP($AO108,Data!$A$50:$B$56,2,FALSE),0)</f>
        <v>0</v>
      </c>
      <c r="AU108" s="11">
        <f>IF(AU$2=$A108,0,IF(HLOOKUP(AU$2,Recipes!$H:$GI,'Production Calculator'!$A108+2,FALSE)=0,0,HLOOKUP(AU$2,Recipes!$H:$GI,'Production Calculator'!$A108+2,FALSE)*$AK108))+IF($AO108=AU$3,$AM108/VLOOKUP($AO108,Data!$A$50:$B$56,2,FALSE),0)</f>
        <v>0</v>
      </c>
      <c r="AV108" s="11">
        <f>IF(AV$2=$A108,0,IF(HLOOKUP(AV$2,Recipes!$H:$GI,'Production Calculator'!$A108+2,FALSE)=0,0,HLOOKUP(AV$2,Recipes!$H:$GI,'Production Calculator'!$A108+2,FALSE)*$AK108))+IF($AO108=AV$3,$AM108/VLOOKUP($AO108,Data!$A$50:$B$56,2,FALSE),0)</f>
        <v>0</v>
      </c>
      <c r="AW108" s="11">
        <f>IF(AW$2=$A108,0,IF(HLOOKUP(AW$2,Recipes!$H:$GI,'Production Calculator'!$A108+2,FALSE)=0,0,HLOOKUP(AW$2,Recipes!$H:$GI,'Production Calculator'!$A108+2,FALSE)*$AK108))+IF($AO108=AW$3,$AM108/VLOOKUP($AO108,Data!$A$50:$B$56,2,FALSE),0)</f>
        <v>0</v>
      </c>
      <c r="AX108" s="11">
        <f>IF(AX$2=$A108,0,IF(HLOOKUP(AX$2,Recipes!$H:$GI,'Production Calculator'!$A108+2,FALSE)=0,0,HLOOKUP(AX$2,Recipes!$H:$GI,'Production Calculator'!$A108+2,FALSE)*$AK108))+IF($AO108=AX$3,$AM108/VLOOKUP($AO108,Data!$A$50:$B$56,2,FALSE),0)</f>
        <v>0</v>
      </c>
      <c r="AY108" s="11">
        <f>IF(AY$2=$A108,0,IF(HLOOKUP(AY$2,Recipes!$H:$GI,'Production Calculator'!$A108+2,FALSE)=0,0,HLOOKUP(AY$2,Recipes!$H:$GI,'Production Calculator'!$A108+2,FALSE)*$AK108))+IF($AO108=AY$3,$AM108/VLOOKUP($AO108,Data!$A$50:$B$56,2,FALSE),0)</f>
        <v>0</v>
      </c>
      <c r="AZ108" s="11">
        <f>IF(AZ$2=$A108,0,IF(HLOOKUP(AZ$2,Recipes!$H:$GI,'Production Calculator'!$A108+2,FALSE)=0,0,HLOOKUP(AZ$2,Recipes!$H:$GI,'Production Calculator'!$A108+2,FALSE)*$AK108))+IF($AO108=AZ$3,$AM108/VLOOKUP($AO108,Data!$A$50:$B$56,2,FALSE),0)</f>
        <v>0</v>
      </c>
      <c r="BA108" s="11">
        <f>IF(BA$2=$A108,0,IF(HLOOKUP(BA$2,Recipes!$H:$GI,'Production Calculator'!$A108+2,FALSE)=0,0,HLOOKUP(BA$2,Recipes!$H:$GI,'Production Calculator'!$A108+2,FALSE)*$AK108))+IF($AO108=BA$3,$AM108/VLOOKUP($AO108,Data!$A$50:$B$56,2,FALSE),0)</f>
        <v>0</v>
      </c>
      <c r="BB108" s="11">
        <f>IF(BB$2=$A108,0,IF(HLOOKUP(BB$2,Recipes!$H:$GI,'Production Calculator'!$A108+2,FALSE)=0,0,HLOOKUP(BB$2,Recipes!$H:$GI,'Production Calculator'!$A108+2,FALSE)*$AK108))+IF($AO108=BB$3,$AM108/VLOOKUP($AO108,Data!$A$50:$B$56,2,FALSE),0)</f>
        <v>0</v>
      </c>
      <c r="BC108" s="11">
        <f>IF(BC$2=$A108,0,IF(HLOOKUP(BC$2,Recipes!$H:$GI,'Production Calculator'!$A108+2,FALSE)=0,0,HLOOKUP(BC$2,Recipes!$H:$GI,'Production Calculator'!$A108+2,FALSE)*$AK108))+IF($AO108=BC$3,$AM108/VLOOKUP($AO108,Data!$A$50:$B$56,2,FALSE),0)</f>
        <v>0</v>
      </c>
      <c r="BD108" s="11">
        <f>IF(BD$2=$A108,0,IF(HLOOKUP(BD$2,Recipes!$H:$GI,'Production Calculator'!$A108+2,FALSE)=0,0,HLOOKUP(BD$2,Recipes!$H:$GI,'Production Calculator'!$A108+2,FALSE)*$AK108))+IF($AO108=BD$3,$AM108/VLOOKUP($AO108,Data!$A$50:$B$56,2,FALSE),0)</f>
        <v>0</v>
      </c>
      <c r="BE108" s="11">
        <f>IF(BE$2=$A108,0,IF(HLOOKUP(BE$2,Recipes!$H:$GI,'Production Calculator'!$A108+2,FALSE)=0,0,HLOOKUP(BE$2,Recipes!$H:$GI,'Production Calculator'!$A108+2,FALSE)*$AK108))+IF($AO108=BE$3,$AM108/VLOOKUP($AO108,Data!$A$50:$B$56,2,FALSE),0)</f>
        <v>0</v>
      </c>
      <c r="BF108" s="11">
        <f>IF(BF$2=$A108,0,IF(HLOOKUP(BF$2,Recipes!$H:$GI,'Production Calculator'!$A108+2,FALSE)=0,0,HLOOKUP(BF$2,Recipes!$H:$GI,'Production Calculator'!$A108+2,FALSE)*$AK108))+IF($AO108=BF$3,$AM108/VLOOKUP($AO108,Data!$A$50:$B$56,2,FALSE),0)</f>
        <v>0</v>
      </c>
      <c r="BG108" s="11">
        <f>IF(BG$2=$A108,0,IF(HLOOKUP(BG$2,Recipes!$H:$GI,'Production Calculator'!$A108+2,FALSE)=0,0,HLOOKUP(BG$2,Recipes!$H:$GI,'Production Calculator'!$A108+2,FALSE)*$AK108))+IF($AO108=BG$3,$AM108/VLOOKUP($AO108,Data!$A$50:$B$56,2,FALSE),0)</f>
        <v>0</v>
      </c>
      <c r="BH108" s="11">
        <f>IF(BH$2=$A108,0,IF(HLOOKUP(BH$2,Recipes!$H:$GI,'Production Calculator'!$A108+2,FALSE)=0,0,HLOOKUP(BH$2,Recipes!$H:$GI,'Production Calculator'!$A108+2,FALSE)*$AK108))+IF($AO108=BH$3,$AM108/VLOOKUP($AO108,Data!$A$50:$B$56,2,FALSE),0)</f>
        <v>0</v>
      </c>
      <c r="BI108" s="11">
        <f>IF(BI$2=$A108,0,IF(HLOOKUP(BI$2,Recipes!$H:$GI,'Production Calculator'!$A108+2,FALSE)=0,0,HLOOKUP(BI$2,Recipes!$H:$GI,'Production Calculator'!$A108+2,FALSE)*$AK108))+IF($AO108=BI$3,$AM108/VLOOKUP($AO108,Data!$A$50:$B$56,2,FALSE),0)</f>
        <v>0</v>
      </c>
      <c r="BJ108" s="11">
        <f>IF(BJ$2=$A108,0,IF(HLOOKUP(BJ$2,Recipes!$H:$GI,'Production Calculator'!$A108+2,FALSE)=0,0,HLOOKUP(BJ$2,Recipes!$H:$GI,'Production Calculator'!$A108+2,FALSE)*$AK108))+IF($AO108=BJ$3,$AM108/VLOOKUP($AO108,Data!$A$50:$B$56,2,FALSE),0)</f>
        <v>0</v>
      </c>
      <c r="BK108" s="11">
        <f>IF(BK$2=$A108,0,IF(HLOOKUP(BK$2,Recipes!$H:$GI,'Production Calculator'!$A108+2,FALSE)=0,0,HLOOKUP(BK$2,Recipes!$H:$GI,'Production Calculator'!$A108+2,FALSE)*$AK108))+IF($AO108=BK$3,$AM108/VLOOKUP($AO108,Data!$A$50:$B$56,2,FALSE),0)</f>
        <v>0</v>
      </c>
      <c r="BL108" s="11">
        <f>IF(BL$2=$A108,0,IF(HLOOKUP(BL$2,Recipes!$H:$GI,'Production Calculator'!$A108+2,FALSE)=0,0,HLOOKUP(BL$2,Recipes!$H:$GI,'Production Calculator'!$A108+2,FALSE)*$AK108))+IF($AO108=BL$3,$AM108/VLOOKUP($AO108,Data!$A$50:$B$56,2,FALSE),0)</f>
        <v>0</v>
      </c>
      <c r="BM108" s="11">
        <f>IF(BM$2=$A108,0,IF(HLOOKUP(BM$2,Recipes!$H:$GI,'Production Calculator'!$A108+2,FALSE)=0,0,HLOOKUP(BM$2,Recipes!$H:$GI,'Production Calculator'!$A108+2,FALSE)*$AK108))+IF($AO108=BM$3,$AM108/VLOOKUP($AO108,Data!$A$50:$B$56,2,FALSE),0)</f>
        <v>0</v>
      </c>
      <c r="BN108" s="11">
        <f>IF(BN$2=$A108,0,IF(HLOOKUP(BN$2,Recipes!$H:$GI,'Production Calculator'!$A108+2,FALSE)=0,0,HLOOKUP(BN$2,Recipes!$H:$GI,'Production Calculator'!$A108+2,FALSE)*$AK108))+IF($AO108=BN$3,$AM108/VLOOKUP($AO108,Data!$A$50:$B$56,2,FALSE),0)</f>
        <v>0</v>
      </c>
      <c r="BO108" s="11">
        <f>IF(BO$2=$A108,0,IF(HLOOKUP(BO$2,Recipes!$H:$GI,'Production Calculator'!$A108+2,FALSE)=0,0,HLOOKUP(BO$2,Recipes!$H:$GI,'Production Calculator'!$A108+2,FALSE)*$AK108))+IF($AO108=BO$3,$AM108/VLOOKUP($AO108,Data!$A$50:$B$56,2,FALSE),0)</f>
        <v>0</v>
      </c>
      <c r="BP108" s="11">
        <f>IF(BP$2=$A108,0,IF(HLOOKUP(BP$2,Recipes!$H:$GI,'Production Calculator'!$A108+2,FALSE)=0,0,HLOOKUP(BP$2,Recipes!$H:$GI,'Production Calculator'!$A108+2,FALSE)*$AK108))+IF($AO108=BP$3,$AM108/VLOOKUP($AO108,Data!$A$50:$B$56,2,FALSE),0)</f>
        <v>0</v>
      </c>
      <c r="BQ108" s="11">
        <f>IF(BQ$2=$A108,0,IF(HLOOKUP(BQ$2,Recipes!$H:$GI,'Production Calculator'!$A108+2,FALSE)=0,0,HLOOKUP(BQ$2,Recipes!$H:$GI,'Production Calculator'!$A108+2,FALSE)*$AK108))+IF($AO108=BQ$3,$AM108/VLOOKUP($AO108,Data!$A$50:$B$56,2,FALSE),0)</f>
        <v>0</v>
      </c>
      <c r="BR108" s="11">
        <f>IF(BR$2=$A108,0,IF(HLOOKUP(BR$2,Recipes!$H:$GI,'Production Calculator'!$A108+2,FALSE)=0,0,HLOOKUP(BR$2,Recipes!$H:$GI,'Production Calculator'!$A108+2,FALSE)*$AK108))+IF($AO108=BR$3,$AM108/VLOOKUP($AO108,Data!$A$50:$B$56,2,FALSE),0)</f>
        <v>0</v>
      </c>
      <c r="BS108" s="11">
        <f>IF(BS$2=$A108,0,IF(HLOOKUP(BS$2,Recipes!$H:$GI,'Production Calculator'!$A108+2,FALSE)=0,0,HLOOKUP(BS$2,Recipes!$H:$GI,'Production Calculator'!$A108+2,FALSE)*$AK108))+IF($AO108=BS$3,$AM108/VLOOKUP($AO108,Data!$A$50:$B$56,2,FALSE),0)</f>
        <v>0</v>
      </c>
      <c r="BT108" s="11">
        <f>IF(BT$2=$A108,0,IF(HLOOKUP(BT$2,Recipes!$H:$GI,'Production Calculator'!$A108+2,FALSE)=0,0,HLOOKUP(BT$2,Recipes!$H:$GI,'Production Calculator'!$A108+2,FALSE)*$AK108))+IF($AO108=BT$3,$AM108/VLOOKUP($AO108,Data!$A$50:$B$56,2,FALSE),0)</f>
        <v>0</v>
      </c>
      <c r="BU108" s="11">
        <f>IF(BU$2=$A108,0,IF(HLOOKUP(BU$2,Recipes!$H:$GI,'Production Calculator'!$A108+2,FALSE)=0,0,HLOOKUP(BU$2,Recipes!$H:$GI,'Production Calculator'!$A108+2,FALSE)*$AK108))+IF($AO108=BU$3,$AM108/VLOOKUP($AO108,Data!$A$50:$B$56,2,FALSE),0)</f>
        <v>0</v>
      </c>
      <c r="BV108" s="11">
        <f>IF(BV$2=$A108,0,IF(HLOOKUP(BV$2,Recipes!$H:$GI,'Production Calculator'!$A108+2,FALSE)=0,0,HLOOKUP(BV$2,Recipes!$H:$GI,'Production Calculator'!$A108+2,FALSE)*$AK108))+IF($AO108=BV$3,$AM108/VLOOKUP($AO108,Data!$A$50:$B$56,2,FALSE),0)</f>
        <v>0</v>
      </c>
      <c r="BW108" s="11">
        <f>IF(BW$2=$A108,0,IF(HLOOKUP(BW$2,Recipes!$H:$GI,'Production Calculator'!$A108+2,FALSE)=0,0,HLOOKUP(BW$2,Recipes!$H:$GI,'Production Calculator'!$A108+2,FALSE)*$AK108))+IF($AO108=BW$3,$AM108/VLOOKUP($AO108,Data!$A$50:$B$56,2,FALSE),0)</f>
        <v>0</v>
      </c>
      <c r="BX108" s="11">
        <f>IF(BX$2=$A108,0,IF(HLOOKUP(BX$2,Recipes!$H:$GI,'Production Calculator'!$A108+2,FALSE)=0,0,HLOOKUP(BX$2,Recipes!$H:$GI,'Production Calculator'!$A108+2,FALSE)*$AK108))+IF($AO108=BX$3,$AM108/VLOOKUP($AO108,Data!$A$50:$B$56,2,FALSE),0)</f>
        <v>0</v>
      </c>
      <c r="BY108" s="11">
        <f>IF(BY$2=$A108,0,IF(HLOOKUP(BY$2,Recipes!$H:$GI,'Production Calculator'!$A108+2,FALSE)=0,0,HLOOKUP(BY$2,Recipes!$H:$GI,'Production Calculator'!$A108+2,FALSE)*$AK108))+IF($AO108=BY$3,$AM108/VLOOKUP($AO108,Data!$A$50:$B$56,2,FALSE),0)</f>
        <v>0</v>
      </c>
      <c r="BZ108" s="11">
        <f>IF(BZ$2=$A108,0,IF(HLOOKUP(BZ$2,Recipes!$H:$GI,'Production Calculator'!$A108+2,FALSE)=0,0,HLOOKUP(BZ$2,Recipes!$H:$GI,'Production Calculator'!$A108+2,FALSE)*$AK108))+IF($AO108=BZ$3,$AM108/VLOOKUP($AO108,Data!$A$50:$B$56,2,FALSE),0)</f>
        <v>0</v>
      </c>
      <c r="CA108" s="11">
        <f>IF(CA$2=$A108,0,IF(HLOOKUP(CA$2,Recipes!$H:$GI,'Production Calculator'!$A108+2,FALSE)=0,0,HLOOKUP(CA$2,Recipes!$H:$GI,'Production Calculator'!$A108+2,FALSE)*$AK108))+IF($AO108=CA$3,$AM108/VLOOKUP($AO108,Data!$A$50:$B$56,2,FALSE),0)</f>
        <v>0</v>
      </c>
      <c r="CB108" s="11">
        <f>IF(CB$2=$A108,0,IF(HLOOKUP(CB$2,Recipes!$H:$GI,'Production Calculator'!$A108+2,FALSE)=0,0,HLOOKUP(CB$2,Recipes!$H:$GI,'Production Calculator'!$A108+2,FALSE)*$AK108))+IF($AO108=CB$3,$AM108/VLOOKUP($AO108,Data!$A$50:$B$56,2,FALSE),0)</f>
        <v>0</v>
      </c>
      <c r="CC108" s="11">
        <f>IF(CC$2=$A108,0,IF(HLOOKUP(CC$2,Recipes!$H:$GI,'Production Calculator'!$A108+2,FALSE)=0,0,HLOOKUP(CC$2,Recipes!$H:$GI,'Production Calculator'!$A108+2,FALSE)*$AK108))+IF($AO108=CC$3,$AM108/VLOOKUP($AO108,Data!$A$50:$B$56,2,FALSE),0)</f>
        <v>0</v>
      </c>
      <c r="CD108" s="11">
        <f>IF(CD$2=$A108,0,IF(HLOOKUP(CD$2,Recipes!$H:$GI,'Production Calculator'!$A108+2,FALSE)=0,0,HLOOKUP(CD$2,Recipes!$H:$GI,'Production Calculator'!$A108+2,FALSE)*$AK108))+IF($AO108=CD$3,$AM108/VLOOKUP($AO108,Data!$A$50:$B$56,2,FALSE),0)</f>
        <v>0</v>
      </c>
      <c r="CE108" s="11">
        <f>IF(CE$2=$A108,0,IF(HLOOKUP(CE$2,Recipes!$H:$GI,'Production Calculator'!$A108+2,FALSE)=0,0,HLOOKUP(CE$2,Recipes!$H:$GI,'Production Calculator'!$A108+2,FALSE)*$AK108))+IF($AO108=CE$3,$AM108/VLOOKUP($AO108,Data!$A$50:$B$56,2,FALSE),0)</f>
        <v>0</v>
      </c>
      <c r="CF108" s="11">
        <f>IF(CF$2=$A108,0,IF(HLOOKUP(CF$2,Recipes!$H:$GI,'Production Calculator'!$A108+2,FALSE)=0,0,HLOOKUP(CF$2,Recipes!$H:$GI,'Production Calculator'!$A108+2,FALSE)*$AK108))+IF($AO108=CF$3,$AM108/VLOOKUP($AO108,Data!$A$50:$B$56,2,FALSE),0)</f>
        <v>0</v>
      </c>
      <c r="CG108" s="11">
        <f>IF(CG$2=$A108,0,IF(HLOOKUP(CG$2,Recipes!$H:$GI,'Production Calculator'!$A108+2,FALSE)=0,0,HLOOKUP(CG$2,Recipes!$H:$GI,'Production Calculator'!$A108+2,FALSE)*$AK108))+IF($AO108=CG$3,$AM108/VLOOKUP($AO108,Data!$A$50:$B$56,2,FALSE),0)</f>
        <v>0</v>
      </c>
      <c r="CH108" s="11">
        <f>IF(CH$2=$A108,0,IF(HLOOKUP(CH$2,Recipes!$H:$GI,'Production Calculator'!$A108+2,FALSE)=0,0,HLOOKUP(CH$2,Recipes!$H:$GI,'Production Calculator'!$A108+2,FALSE)*$AK108))+IF($AO108=CH$3,$AM108/VLOOKUP($AO108,Data!$A$50:$B$56,2,FALSE),0)</f>
        <v>0</v>
      </c>
      <c r="CI108" s="11">
        <f>IF(CI$2=$A108,0,IF(HLOOKUP(CI$2,Recipes!$H:$GI,'Production Calculator'!$A108+2,FALSE)=0,0,HLOOKUP(CI$2,Recipes!$H:$GI,'Production Calculator'!$A108+2,FALSE)*$AK108))+IF($AO108=CI$3,$AM108/VLOOKUP($AO108,Data!$A$50:$B$56,2,FALSE),0)</f>
        <v>0</v>
      </c>
      <c r="CJ108" s="11">
        <f>IF(CJ$2=$A108,0,IF(HLOOKUP(CJ$2,Recipes!$H:$GI,'Production Calculator'!$A108+2,FALSE)=0,0,HLOOKUP(CJ$2,Recipes!$H:$GI,'Production Calculator'!$A108+2,FALSE)*$AK108))+IF($AO108=CJ$3,$AM108/VLOOKUP($AO108,Data!$A$50:$B$56,2,FALSE),0)</f>
        <v>0</v>
      </c>
      <c r="CK108" s="11">
        <f>IF(CK$2=$A108,0,IF(HLOOKUP(CK$2,Recipes!$H:$GI,'Production Calculator'!$A108+2,FALSE)=0,0,HLOOKUP(CK$2,Recipes!$H:$GI,'Production Calculator'!$A108+2,FALSE)*$AK108))+IF($AO108=CK$3,$AM108/VLOOKUP($AO108,Data!$A$50:$B$56,2,FALSE),0)</f>
        <v>0</v>
      </c>
      <c r="CL108" s="11">
        <f>IF(CL$2=$A108,0,IF(HLOOKUP(CL$2,Recipes!$H:$GI,'Production Calculator'!$A108+2,FALSE)=0,0,HLOOKUP(CL$2,Recipes!$H:$GI,'Production Calculator'!$A108+2,FALSE)*$AK108))+IF($AO108=CL$3,$AM108/VLOOKUP($AO108,Data!$A$50:$B$56,2,FALSE),0)</f>
        <v>0</v>
      </c>
      <c r="CM108" s="11">
        <f>IF(CM$2=$A108,0,IF(HLOOKUP(CM$2,Recipes!$H:$GI,'Production Calculator'!$A108+2,FALSE)=0,0,HLOOKUP(CM$2,Recipes!$H:$GI,'Production Calculator'!$A108+2,FALSE)*$AK108))+IF($AO108=CM$3,$AM108/VLOOKUP($AO108,Data!$A$50:$B$56,2,FALSE),0)</f>
        <v>0</v>
      </c>
      <c r="CN108" s="11">
        <f>IF(CN$2=$A108,0,IF(HLOOKUP(CN$2,Recipes!$H:$GI,'Production Calculator'!$A108+2,FALSE)=0,0,HLOOKUP(CN$2,Recipes!$H:$GI,'Production Calculator'!$A108+2,FALSE)*$AK108))+IF($AO108=CN$3,$AM108/VLOOKUP($AO108,Data!$A$50:$B$56,2,FALSE),0)</f>
        <v>0</v>
      </c>
      <c r="CO108" s="11">
        <f>IF(CO$2=$A108,0,IF(HLOOKUP(CO$2,Recipes!$H:$GI,'Production Calculator'!$A108+2,FALSE)=0,0,HLOOKUP(CO$2,Recipes!$H:$GI,'Production Calculator'!$A108+2,FALSE)*$AK108))+IF($AO108=CO$3,$AM108/VLOOKUP($AO108,Data!$A$50:$B$56,2,FALSE),0)</f>
        <v>0</v>
      </c>
      <c r="CP108" s="11">
        <f>IF(CP$2=$A108,0,IF(HLOOKUP(CP$2,Recipes!$H:$GI,'Production Calculator'!$A108+2,FALSE)=0,0,HLOOKUP(CP$2,Recipes!$H:$GI,'Production Calculator'!$A108+2,FALSE)*$AK108))+IF($AO108=CP$3,$AM108/VLOOKUP($AO108,Data!$A$50:$B$56,2,FALSE),0)</f>
        <v>0</v>
      </c>
      <c r="CQ108" s="11">
        <f>IF(CQ$2=$A108,0,IF(HLOOKUP(CQ$2,Recipes!$H:$GI,'Production Calculator'!$A108+2,FALSE)=0,0,HLOOKUP(CQ$2,Recipes!$H:$GI,'Production Calculator'!$A108+2,FALSE)*$AK108))+IF($AO108=CQ$3,$AM108/VLOOKUP($AO108,Data!$A$50:$B$56,2,FALSE),0)</f>
        <v>0</v>
      </c>
      <c r="CR108" s="11">
        <f>IF(CR$2=$A108,0,IF(HLOOKUP(CR$2,Recipes!$H:$GI,'Production Calculator'!$A108+2,FALSE)=0,0,HLOOKUP(CR$2,Recipes!$H:$GI,'Production Calculator'!$A108+2,FALSE)*$AK108))+IF($AO108=CR$3,$AM108/VLOOKUP($AO108,Data!$A$50:$B$56,2,FALSE),0)</f>
        <v>0</v>
      </c>
      <c r="CS108" s="11">
        <f>IF(CS$2=$A108,0,IF(HLOOKUP(CS$2,Recipes!$H:$GI,'Production Calculator'!$A108+2,FALSE)=0,0,HLOOKUP(CS$2,Recipes!$H:$GI,'Production Calculator'!$A108+2,FALSE)*$AK108))+IF($AO108=CS$3,$AM108/VLOOKUP($AO108,Data!$A$50:$B$56,2,FALSE),0)</f>
        <v>0</v>
      </c>
      <c r="CT108" s="11">
        <f>IF(CT$2=$A108,0,IF(HLOOKUP(CT$2,Recipes!$H:$GI,'Production Calculator'!$A108+2,FALSE)=0,0,HLOOKUP(CT$2,Recipes!$H:$GI,'Production Calculator'!$A108+2,FALSE)*$AK108))+IF($AO108=CT$3,$AM108/VLOOKUP($AO108,Data!$A$50:$B$56,2,FALSE),0)</f>
        <v>0</v>
      </c>
      <c r="CU108" s="11">
        <f>IF(CU$2=$A108,0,IF(HLOOKUP(CU$2,Recipes!$H:$GI,'Production Calculator'!$A108+2,FALSE)=0,0,HLOOKUP(CU$2,Recipes!$H:$GI,'Production Calculator'!$A108+2,FALSE)*$AK108))+IF($AO108=CU$3,$AM108/VLOOKUP($AO108,Data!$A$50:$B$56,2,FALSE),0)</f>
        <v>0</v>
      </c>
      <c r="CV108" s="11">
        <f>IF(CV$2=$A108,0,IF(HLOOKUP(CV$2,Recipes!$H:$GI,'Production Calculator'!$A108+2,FALSE)=0,0,HLOOKUP(CV$2,Recipes!$H:$GI,'Production Calculator'!$A108+2,FALSE)*$AK108))+IF($AO108=CV$3,$AM108/VLOOKUP($AO108,Data!$A$50:$B$56,2,FALSE),0)</f>
        <v>0</v>
      </c>
      <c r="CW108" s="11">
        <f>IF(CW$2=$A108,0,IF(HLOOKUP(CW$2,Recipes!$H:$GI,'Production Calculator'!$A108+2,FALSE)=0,0,HLOOKUP(CW$2,Recipes!$H:$GI,'Production Calculator'!$A108+2,FALSE)*$AK108))+IF($AO108=CW$3,$AM108/VLOOKUP($AO108,Data!$A$50:$B$56,2,FALSE),0)</f>
        <v>0</v>
      </c>
      <c r="CX108" s="11">
        <f>IF(CX$2=$A108,0,IF(HLOOKUP(CX$2,Recipes!$H:$GI,'Production Calculator'!$A108+2,FALSE)=0,0,HLOOKUP(CX$2,Recipes!$H:$GI,'Production Calculator'!$A108+2,FALSE)*$AK108))+IF($AO108=CX$3,$AM108/VLOOKUP($AO108,Data!$A$50:$B$56,2,FALSE),0)</f>
        <v>0</v>
      </c>
      <c r="CY108" s="11">
        <f>IF(CY$2=$A108,0,IF(HLOOKUP(CY$2,Recipes!$H:$GI,'Production Calculator'!$A108+2,FALSE)=0,0,HLOOKUP(CY$2,Recipes!$H:$GI,'Production Calculator'!$A108+2,FALSE)*$AK108))+IF($AO108=CY$3,$AM108/VLOOKUP($AO108,Data!$A$50:$B$56,2,FALSE),0)</f>
        <v>0</v>
      </c>
      <c r="CZ108" s="11">
        <f>IF(CZ$2=$A108,0,IF(HLOOKUP(CZ$2,Recipes!$H:$GI,'Production Calculator'!$A108+2,FALSE)=0,0,HLOOKUP(CZ$2,Recipes!$H:$GI,'Production Calculator'!$A108+2,FALSE)*$AK108))+IF($AO108=CZ$3,$AM108/VLOOKUP($AO108,Data!$A$50:$B$56,2,FALSE),0)</f>
        <v>0</v>
      </c>
      <c r="DA108" s="11">
        <f>IF(DA$2=$A108,0,IF(HLOOKUP(DA$2,Recipes!$H:$GI,'Production Calculator'!$A108+2,FALSE)=0,0,HLOOKUP(DA$2,Recipes!$H:$GI,'Production Calculator'!$A108+2,FALSE)*$AK108))+IF($AO108=DA$3,$AM108/VLOOKUP($AO108,Data!$A$50:$B$56,2,FALSE),0)</f>
        <v>0</v>
      </c>
      <c r="DB108" s="11">
        <f>IF(DB$2=$A108,0,IF(HLOOKUP(DB$2,Recipes!$H:$GI,'Production Calculator'!$A108+2,FALSE)=0,0,HLOOKUP(DB$2,Recipes!$H:$GI,'Production Calculator'!$A108+2,FALSE)*$AK108))+IF($AO108=DB$3,$AM108/VLOOKUP($AO108,Data!$A$50:$B$56,2,FALSE),0)</f>
        <v>0</v>
      </c>
      <c r="DC108" s="11">
        <f>IF(DC$2=$A108,0,IF(HLOOKUP(DC$2,Recipes!$H:$GI,'Production Calculator'!$A108+2,FALSE)=0,0,HLOOKUP(DC$2,Recipes!$H:$GI,'Production Calculator'!$A108+2,FALSE)*$AK108))+IF($AO108=DC$3,$AM108/VLOOKUP($AO108,Data!$A$50:$B$56,2,FALSE),0)</f>
        <v>0</v>
      </c>
      <c r="DD108" s="11">
        <f>IF(DD$2=$A108,0,IF(HLOOKUP(DD$2,Recipes!$H:$GI,'Production Calculator'!$A108+2,FALSE)=0,0,HLOOKUP(DD$2,Recipes!$H:$GI,'Production Calculator'!$A108+2,FALSE)*$AK108))+IF($AO108=DD$3,$AM108/VLOOKUP($AO108,Data!$A$50:$B$56,2,FALSE),0)</f>
        <v>0</v>
      </c>
      <c r="DE108" s="11">
        <f>IF(DE$2=$A108,0,IF(HLOOKUP(DE$2,Recipes!$H:$GI,'Production Calculator'!$A108+2,FALSE)=0,0,HLOOKUP(DE$2,Recipes!$H:$GI,'Production Calculator'!$A108+2,FALSE)*$AK108))+IF($AO108=DE$3,$AM108/VLOOKUP($AO108,Data!$A$50:$B$56,2,FALSE),0)</f>
        <v>0</v>
      </c>
      <c r="DF108" s="11">
        <f>IF(DF$2=$A108,0,IF(HLOOKUP(DF$2,Recipes!$H:$GI,'Production Calculator'!$A108+2,FALSE)=0,0,HLOOKUP(DF$2,Recipes!$H:$GI,'Production Calculator'!$A108+2,FALSE)*$AK108))+IF($AO108=DF$3,$AM108/VLOOKUP($AO108,Data!$A$50:$B$56,2,FALSE),0)</f>
        <v>0</v>
      </c>
      <c r="DG108" s="11">
        <f>IF(DG$2=$A108,0,IF(HLOOKUP(DG$2,Recipes!$H:$GI,'Production Calculator'!$A108+2,FALSE)=0,0,HLOOKUP(DG$2,Recipes!$H:$GI,'Production Calculator'!$A108+2,FALSE)*$AK108))+IF($AO108=DG$3,$AM108/VLOOKUP($AO108,Data!$A$50:$B$56,2,FALSE),0)</f>
        <v>0</v>
      </c>
      <c r="DH108" s="11">
        <f>IF(DH$2=$A108,0,IF(HLOOKUP(DH$2,Recipes!$H:$GI,'Production Calculator'!$A108+2,FALSE)=0,0,HLOOKUP(DH$2,Recipes!$H:$GI,'Production Calculator'!$A108+2,FALSE)*$AK108))+IF($AO108=DH$3,$AM108/VLOOKUP($AO108,Data!$A$50:$B$56,2,FALSE),0)</f>
        <v>0</v>
      </c>
      <c r="DI108" s="11">
        <f>IF(DI$2=$A108,0,IF(HLOOKUP(DI$2,Recipes!$H:$GI,'Production Calculator'!$A108+2,FALSE)=0,0,HLOOKUP(DI$2,Recipes!$H:$GI,'Production Calculator'!$A108+2,FALSE)*$AK108))+IF($AO108=DI$3,$AM108/VLOOKUP($AO108,Data!$A$50:$B$56,2,FALSE),0)</f>
        <v>0</v>
      </c>
      <c r="DJ108" s="11">
        <f>IF(DJ$2=$A108,0,IF(HLOOKUP(DJ$2,Recipes!$H:$GI,'Production Calculator'!$A108+2,FALSE)=0,0,HLOOKUP(DJ$2,Recipes!$H:$GI,'Production Calculator'!$A108+2,FALSE)*$AK108))+IF($AO108=DJ$3,$AM108/VLOOKUP($AO108,Data!$A$50:$B$56,2,FALSE),0)</f>
        <v>0</v>
      </c>
      <c r="DK108" s="11">
        <f>IF(DK$2=$A108,0,IF(HLOOKUP(DK$2,Recipes!$H:$GI,'Production Calculator'!$A108+2,FALSE)=0,0,HLOOKUP(DK$2,Recipes!$H:$GI,'Production Calculator'!$A108+2,FALSE)*$AK108))+IF($AO108=DK$3,$AM108/VLOOKUP($AO108,Data!$A$50:$B$56,2,FALSE),0)</f>
        <v>0</v>
      </c>
      <c r="DL108" s="11">
        <f>IF(DL$2=$A108,0,IF(HLOOKUP(DL$2,Recipes!$H:$GI,'Production Calculator'!$A108+2,FALSE)=0,0,HLOOKUP(DL$2,Recipes!$H:$GI,'Production Calculator'!$A108+2,FALSE)*$AK108))+IF($AO108=DL$3,$AM108/VLOOKUP($AO108,Data!$A$50:$B$56,2,FALSE),0)</f>
        <v>0</v>
      </c>
      <c r="DM108" s="11">
        <f>IF(DM$2=$A108,0,IF(HLOOKUP(DM$2,Recipes!$H:$GI,'Production Calculator'!$A108+2,FALSE)=0,0,HLOOKUP(DM$2,Recipes!$H:$GI,'Production Calculator'!$A108+2,FALSE)*$AK108))+IF($AO108=DM$3,$AM108/VLOOKUP($AO108,Data!$A$50:$B$56,2,FALSE),0)</f>
        <v>0</v>
      </c>
      <c r="DN108" s="11">
        <f>IF(DN$2=$A108,0,IF(HLOOKUP(DN$2,Recipes!$H:$GI,'Production Calculator'!$A108+2,FALSE)=0,0,HLOOKUP(DN$2,Recipes!$H:$GI,'Production Calculator'!$A108+2,FALSE)*$AK108))+IF($AO108=DN$3,$AM108/VLOOKUP($AO108,Data!$A$50:$B$56,2,FALSE),0)</f>
        <v>0</v>
      </c>
      <c r="DO108" s="11">
        <f>IF(DO$2=$A108,0,IF(HLOOKUP(DO$2,Recipes!$H:$GI,'Production Calculator'!$A108+2,FALSE)=0,0,HLOOKUP(DO$2,Recipes!$H:$GI,'Production Calculator'!$A108+2,FALSE)*$AK108))+IF($AO108=DO$3,$AM108/VLOOKUP($AO108,Data!$A$50:$B$56,2,FALSE),0)</f>
        <v>0</v>
      </c>
      <c r="DP108" s="11">
        <f>IF(DP$2=$A108,0,IF(HLOOKUP(DP$2,Recipes!$H:$GI,'Production Calculator'!$A108+2,FALSE)=0,0,HLOOKUP(DP$2,Recipes!$H:$GI,'Production Calculator'!$A108+2,FALSE)*$AK108))+IF($AO108=DP$3,$AM108/VLOOKUP($AO108,Data!$A$50:$B$56,2,FALSE),0)</f>
        <v>0</v>
      </c>
      <c r="DQ108" s="11">
        <f>IF(DQ$2=$A108,0,IF(HLOOKUP(DQ$2,Recipes!$H:$GI,'Production Calculator'!$A108+2,FALSE)=0,0,HLOOKUP(DQ$2,Recipes!$H:$GI,'Production Calculator'!$A108+2,FALSE)*$AK108))+IF($AO108=DQ$3,$AM108/VLOOKUP($AO108,Data!$A$50:$B$56,2,FALSE),0)</f>
        <v>0</v>
      </c>
      <c r="DR108" s="11">
        <f>IF(DR$2=$A108,0,IF(HLOOKUP(DR$2,Recipes!$H:$GI,'Production Calculator'!$A108+2,FALSE)=0,0,HLOOKUP(DR$2,Recipes!$H:$GI,'Production Calculator'!$A108+2,FALSE)*$AK108))+IF($AO108=DR$3,$AM108/VLOOKUP($AO108,Data!$A$50:$B$56,2,FALSE),0)</f>
        <v>0</v>
      </c>
      <c r="DS108" s="11">
        <f>IF(DS$2=$A108,0,IF(HLOOKUP(DS$2,Recipes!$H:$GI,'Production Calculator'!$A108+2,FALSE)=0,0,HLOOKUP(DS$2,Recipes!$H:$GI,'Production Calculator'!$A108+2,FALSE)*$AK108))+IF($AO108=DS$3,$AM108/VLOOKUP($AO108,Data!$A$50:$B$56,2,FALSE),0)</f>
        <v>0</v>
      </c>
      <c r="DT108" s="11">
        <f>IF(DT$2=$A108,0,IF(HLOOKUP(DT$2,Recipes!$H:$GI,'Production Calculator'!$A108+2,FALSE)=0,0,HLOOKUP(DT$2,Recipes!$H:$GI,'Production Calculator'!$A108+2,FALSE)*$AK108))+IF($AO108=DT$3,$AM108/VLOOKUP($AO108,Data!$A$50:$B$56,2,FALSE),0)</f>
        <v>0</v>
      </c>
      <c r="DU108" s="11">
        <f>IF(DU$2=$A108,0,IF(HLOOKUP(DU$2,Recipes!$H:$GI,'Production Calculator'!$A108+2,FALSE)=0,0,HLOOKUP(DU$2,Recipes!$H:$GI,'Production Calculator'!$A108+2,FALSE)*$AK108))+IF($AO108=DU$3,$AM108/VLOOKUP($AO108,Data!$A$50:$B$56,2,FALSE),0)</f>
        <v>0</v>
      </c>
      <c r="DV108" s="11">
        <f>IF(DV$2=$A108,0,IF(HLOOKUP(DV$2,Recipes!$H:$GI,'Production Calculator'!$A108+2,FALSE)=0,0,HLOOKUP(DV$2,Recipes!$H:$GI,'Production Calculator'!$A108+2,FALSE)*$AK108))+IF($AO108=DV$3,$AM108/VLOOKUP($AO108,Data!$A$50:$B$56,2,FALSE),0)</f>
        <v>0</v>
      </c>
      <c r="DW108" s="11">
        <f>IF(DW$2=$A108,0,IF(HLOOKUP(DW$2,Recipes!$H:$GI,'Production Calculator'!$A108+2,FALSE)=0,0,HLOOKUP(DW$2,Recipes!$H:$GI,'Production Calculator'!$A108+2,FALSE)*$AK108))+IF($AO108=DW$3,$AM108/VLOOKUP($AO108,Data!$A$50:$B$56,2,FALSE),0)</f>
        <v>0</v>
      </c>
      <c r="DX108" s="11">
        <f>IF(DX$2=$A108,0,IF(HLOOKUP(DX$2,Recipes!$H:$GI,'Production Calculator'!$A108+2,FALSE)=0,0,HLOOKUP(DX$2,Recipes!$H:$GI,'Production Calculator'!$A108+2,FALSE)*$AK108))+IF($AO108=DX$3,$AM108/VLOOKUP($AO108,Data!$A$50:$B$56,2,FALSE),0)</f>
        <v>0</v>
      </c>
      <c r="DY108" s="11">
        <f>IF(DY$2=$A108,0,IF(HLOOKUP(DY$2,Recipes!$H:$GI,'Production Calculator'!$A108+2,FALSE)=0,0,HLOOKUP(DY$2,Recipes!$H:$GI,'Production Calculator'!$A108+2,FALSE)*$AK108))+IF($AO108=DY$3,$AM108/VLOOKUP($AO108,Data!$A$50:$B$56,2,FALSE),0)</f>
        <v>0</v>
      </c>
      <c r="DZ108" s="11">
        <f>IF(DZ$2=$A108,0,IF(HLOOKUP(DZ$2,Recipes!$H:$GI,'Production Calculator'!$A108+2,FALSE)=0,0,HLOOKUP(DZ$2,Recipes!$H:$GI,'Production Calculator'!$A108+2,FALSE)*$AK108))+IF($AO108=DZ$3,$AM108/VLOOKUP($AO108,Data!$A$50:$B$56,2,FALSE),0)</f>
        <v>0</v>
      </c>
      <c r="EA108" s="11">
        <f>IF(EA$2=$A108,0,IF(HLOOKUP(EA$2,Recipes!$H:$GI,'Production Calculator'!$A108+2,FALSE)=0,0,HLOOKUP(EA$2,Recipes!$H:$GI,'Production Calculator'!$A108+2,FALSE)*$AK108))+IF($AO108=EA$3,$AM108/VLOOKUP($AO108,Data!$A$50:$B$56,2,FALSE),0)</f>
        <v>0</v>
      </c>
      <c r="EB108" s="11">
        <f>IF(EB$2=$A108,0,IF(HLOOKUP(EB$2,Recipes!$H:$GI,'Production Calculator'!$A108+2,FALSE)=0,0,HLOOKUP(EB$2,Recipes!$H:$GI,'Production Calculator'!$A108+2,FALSE)*$AK108))+IF($AO108=EB$3,$AM108/VLOOKUP($AO108,Data!$A$50:$B$56,2,FALSE),0)</f>
        <v>0</v>
      </c>
      <c r="EC108" s="11">
        <f>IF(EC$2=$A108,0,IF(HLOOKUP(EC$2,Recipes!$H:$GI,'Production Calculator'!$A108+2,FALSE)=0,0,HLOOKUP(EC$2,Recipes!$H:$GI,'Production Calculator'!$A108+2,FALSE)*$AK108))+IF($AO108=EC$3,$AM108/VLOOKUP($AO108,Data!$A$50:$B$56,2,FALSE),0)</f>
        <v>0</v>
      </c>
      <c r="ED108" s="11">
        <f>IF(ED$2=$A108,0,IF(HLOOKUP(ED$2,Recipes!$H:$GI,'Production Calculator'!$A108+2,FALSE)=0,0,HLOOKUP(ED$2,Recipes!$H:$GI,'Production Calculator'!$A108+2,FALSE)*$AK108))+IF($AO108=ED$3,$AM108/VLOOKUP($AO108,Data!$A$50:$B$56,2,FALSE),0)</f>
        <v>0</v>
      </c>
      <c r="EE108" s="11">
        <f>IF(EE$2=$A108,0,IF(HLOOKUP(EE$2,Recipes!$H:$GI,'Production Calculator'!$A108+2,FALSE)=0,0,HLOOKUP(EE$2,Recipes!$H:$GI,'Production Calculator'!$A108+2,FALSE)*$AK108))+IF($AO108=EE$3,$AM108/VLOOKUP($AO108,Data!$A$50:$B$56,2,FALSE),0)</f>
        <v>0</v>
      </c>
      <c r="EF108" s="11">
        <f>IF(EF$2=$A108,0,IF(HLOOKUP(EF$2,Recipes!$H:$GI,'Production Calculator'!$A108+2,FALSE)=0,0,HLOOKUP(EF$2,Recipes!$H:$GI,'Production Calculator'!$A108+2,FALSE)*$AK108))+IF($AO108=EF$3,$AM108/VLOOKUP($AO108,Data!$A$50:$B$56,2,FALSE),0)</f>
        <v>0</v>
      </c>
      <c r="EG108" s="11">
        <f>IF(EG$2=$A108,0,IF(HLOOKUP(EG$2,Recipes!$H:$GI,'Production Calculator'!$A108+2,FALSE)=0,0,HLOOKUP(EG$2,Recipes!$H:$GI,'Production Calculator'!$A108+2,FALSE)*$AK108))+IF($AO108=EG$3,$AM108/VLOOKUP($AO108,Data!$A$50:$B$56,2,FALSE),0)</f>
        <v>0</v>
      </c>
      <c r="EH108" s="11">
        <f>IF(EH$2=$A108,0,IF(HLOOKUP(EH$2,Recipes!$H:$GI,'Production Calculator'!$A108+2,FALSE)=0,0,HLOOKUP(EH$2,Recipes!$H:$GI,'Production Calculator'!$A108+2,FALSE)*$AK108))+IF($AO108=EH$3,$AM108/VLOOKUP($AO108,Data!$A$50:$B$56,2,FALSE),0)</f>
        <v>0</v>
      </c>
      <c r="EI108" s="11">
        <f>IF(EI$2=$A108,0,IF(HLOOKUP(EI$2,Recipes!$H:$GI,'Production Calculator'!$A108+2,FALSE)=0,0,HLOOKUP(EI$2,Recipes!$H:$GI,'Production Calculator'!$A108+2,FALSE)*$AK108))+IF($AO108=EI$3,$AM108/VLOOKUP($AO108,Data!$A$50:$B$56,2,FALSE),0)</f>
        <v>0</v>
      </c>
      <c r="EJ108" s="11">
        <f>IF(EJ$2=$A108,0,IF(HLOOKUP(EJ$2,Recipes!$H:$GI,'Production Calculator'!$A108+2,FALSE)=0,0,HLOOKUP(EJ$2,Recipes!$H:$GI,'Production Calculator'!$A108+2,FALSE)*$AK108))+IF($AO108=EJ$3,$AM108/VLOOKUP($AO108,Data!$A$50:$B$56,2,FALSE),0)</f>
        <v>0</v>
      </c>
      <c r="EK108" s="11">
        <f>IF(EK$2=$A108,0,IF(HLOOKUP(EK$2,Recipes!$H:$GI,'Production Calculator'!$A108+2,FALSE)=0,0,HLOOKUP(EK$2,Recipes!$H:$GI,'Production Calculator'!$A108+2,FALSE)*$AK108))+IF($AO108=EK$3,$AM108/VLOOKUP($AO108,Data!$A$50:$B$56,2,FALSE),0)</f>
        <v>0</v>
      </c>
      <c r="EL108" s="11">
        <f>IF(EL$2=$A108,0,IF(HLOOKUP(EL$2,Recipes!$H:$GI,'Production Calculator'!$A108+2,FALSE)=0,0,HLOOKUP(EL$2,Recipes!$H:$GI,'Production Calculator'!$A108+2,FALSE)*$AK108))+IF($AO108=EL$3,$AM108/VLOOKUP($AO108,Data!$A$50:$B$56,2,FALSE),0)</f>
        <v>0</v>
      </c>
      <c r="EM108" s="11">
        <f>IF(EM$2=$A108,0,IF(HLOOKUP(EM$2,Recipes!$H:$GI,'Production Calculator'!$A108+2,FALSE)=0,0,HLOOKUP(EM$2,Recipes!$H:$GI,'Production Calculator'!$A108+2,FALSE)*$AK108))+IF($AO108=EM$3,$AM108/VLOOKUP($AO108,Data!$A$50:$B$56,2,FALSE),0)</f>
        <v>0</v>
      </c>
      <c r="EN108" s="11">
        <f>IF(EN$2=$A108,0,IF(HLOOKUP(EN$2,Recipes!$H:$GI,'Production Calculator'!$A108+2,FALSE)=0,0,HLOOKUP(EN$2,Recipes!$H:$GI,'Production Calculator'!$A108+2,FALSE)*$AK108))+IF($AO108=EN$3,$AM108/VLOOKUP($AO108,Data!$A$50:$B$56,2,FALSE),0)</f>
        <v>0</v>
      </c>
      <c r="EO108" s="11">
        <f>IF(EO$2=$A108,0,IF(HLOOKUP(EO$2,Recipes!$H:$GI,'Production Calculator'!$A108+2,FALSE)=0,0,HLOOKUP(EO$2,Recipes!$H:$GI,'Production Calculator'!$A108+2,FALSE)*$AK108))+IF($AO108=EO$3,$AM108/VLOOKUP($AO108,Data!$A$50:$B$56,2,FALSE),0)</f>
        <v>0</v>
      </c>
      <c r="EP108" s="11">
        <f>IF(EP$2=$A108,0,IF(HLOOKUP(EP$2,Recipes!$H:$GI,'Production Calculator'!$A108+2,FALSE)=0,0,HLOOKUP(EP$2,Recipes!$H:$GI,'Production Calculator'!$A108+2,FALSE)*$AK108))+IF($AO108=EP$3,$AM108/VLOOKUP($AO108,Data!$A$50:$B$56,2,FALSE),0)</f>
        <v>0</v>
      </c>
      <c r="EQ108" s="11">
        <f>IF(EQ$2=$A108,0,IF(HLOOKUP(EQ$2,Recipes!$H:$GI,'Production Calculator'!$A108+2,FALSE)=0,0,HLOOKUP(EQ$2,Recipes!$H:$GI,'Production Calculator'!$A108+2,FALSE)*$AK108))+IF($AO108=EQ$3,$AM108/VLOOKUP($AO108,Data!$A$50:$B$56,2,FALSE),0)</f>
        <v>0</v>
      </c>
      <c r="ER108" s="11">
        <f>IF(ER$2=$A108,0,IF(HLOOKUP(ER$2,Recipes!$H:$GI,'Production Calculator'!$A108+2,FALSE)=0,0,HLOOKUP(ER$2,Recipes!$H:$GI,'Production Calculator'!$A108+2,FALSE)*$AK108))+IF($AO108=ER$3,$AM108/VLOOKUP($AO108,Data!$A$50:$B$56,2,FALSE),0)</f>
        <v>0</v>
      </c>
      <c r="ES108" s="11">
        <f>IF(ES$2=$A108,0,IF(HLOOKUP(ES$2,Recipes!$H:$GI,'Production Calculator'!$A108+2,FALSE)=0,0,HLOOKUP(ES$2,Recipes!$H:$GI,'Production Calculator'!$A108+2,FALSE)*$AK108))+IF($AO108=ES$3,$AM108/VLOOKUP($AO108,Data!$A$50:$B$56,2,FALSE),0)</f>
        <v>0</v>
      </c>
      <c r="ET108" s="11">
        <f>IF(ET$2=$A108,0,IF(HLOOKUP(ET$2,Recipes!$H:$GI,'Production Calculator'!$A108+2,FALSE)=0,0,HLOOKUP(ET$2,Recipes!$H:$GI,'Production Calculator'!$A108+2,FALSE)*$AK108))+IF($AO108=ET$3,$AM108/VLOOKUP($AO108,Data!$A$50:$B$56,2,FALSE),0)</f>
        <v>0</v>
      </c>
      <c r="EU108" s="11">
        <f>IF(EU$2=$A108,0,IF(HLOOKUP(EU$2,Recipes!$H:$GI,'Production Calculator'!$A108+2,FALSE)=0,0,HLOOKUP(EU$2,Recipes!$H:$GI,'Production Calculator'!$A108+2,FALSE)*$AK108))+IF($AO108=EU$3,$AM108/VLOOKUP($AO108,Data!$A$50:$B$56,2,FALSE),0)</f>
        <v>0</v>
      </c>
      <c r="EV108" s="11">
        <f>IF(EV$2=$A108,0,IF(HLOOKUP(EV$2,Recipes!$H:$GI,'Production Calculator'!$A108+2,FALSE)=0,0,HLOOKUP(EV$2,Recipes!$H:$GI,'Production Calculator'!$A108+2,FALSE)*$AK108))+IF($AO108=EV$3,$AM108/VLOOKUP($AO108,Data!$A$50:$B$56,2,FALSE),0)</f>
        <v>0</v>
      </c>
      <c r="EW108" s="11">
        <f>IF(EW$2=$A108,0,IF(HLOOKUP(EW$2,Recipes!$H:$GI,'Production Calculator'!$A108+2,FALSE)=0,0,HLOOKUP(EW$2,Recipes!$H:$GI,'Production Calculator'!$A108+2,FALSE)*$AK108))+IF($AO108=EW$3,$AM108/VLOOKUP($AO108,Data!$A$50:$B$56,2,FALSE),0)</f>
        <v>0</v>
      </c>
      <c r="EX108" s="11">
        <f>IF(EX$2=$A108,0,IF(HLOOKUP(EX$2,Recipes!$H:$GI,'Production Calculator'!$A108+2,FALSE)=0,0,HLOOKUP(EX$2,Recipes!$H:$GI,'Production Calculator'!$A108+2,FALSE)*$AK108))+IF($AO108=EX$3,$AM108/VLOOKUP($AO108,Data!$A$50:$B$56,2,FALSE),0)</f>
        <v>0</v>
      </c>
      <c r="EY108" s="11">
        <f>IF(EY$2=$A108,0,IF(HLOOKUP(EY$2,Recipes!$H:$GI,'Production Calculator'!$A108+2,FALSE)=0,0,HLOOKUP(EY$2,Recipes!$H:$GI,'Production Calculator'!$A108+2,FALSE)*$AK108))+IF($AO108=EY$3,$AM108/VLOOKUP($AO108,Data!$A$50:$B$56,2,FALSE),0)</f>
        <v>0</v>
      </c>
      <c r="EZ108" s="11">
        <f>IF(EZ$2=$A108,0,IF(HLOOKUP(EZ$2,Recipes!$H:$GI,'Production Calculator'!$A108+2,FALSE)=0,0,HLOOKUP(EZ$2,Recipes!$H:$GI,'Production Calculator'!$A108+2,FALSE)*$AK108))+IF($AO108=EZ$3,$AM108/VLOOKUP($AO108,Data!$A$50:$B$56,2,FALSE),0)</f>
        <v>0</v>
      </c>
      <c r="FA108" s="11">
        <f>IF(FA$2=$A108,0,IF(HLOOKUP(FA$2,Recipes!$H:$GI,'Production Calculator'!$A108+2,FALSE)=0,0,HLOOKUP(FA$2,Recipes!$H:$GI,'Production Calculator'!$A108+2,FALSE)*$AK108))+IF($AO108=FA$3,$AM108/VLOOKUP($AO108,Data!$A$50:$B$56,2,FALSE),0)</f>
        <v>0</v>
      </c>
      <c r="FB108" s="11">
        <f>IF(FB$2=$A108,0,IF(HLOOKUP(FB$2,Recipes!$H:$GI,'Production Calculator'!$A108+2,FALSE)=0,0,HLOOKUP(FB$2,Recipes!$H:$GI,'Production Calculator'!$A108+2,FALSE)*$AK108))+IF($AO108=FB$3,$AM108/VLOOKUP($AO108,Data!$A$50:$B$56,2,FALSE),0)</f>
        <v>0</v>
      </c>
      <c r="FC108" s="11">
        <f>IF(FC$2=$A108,0,IF(HLOOKUP(FC$2,Recipes!$H:$GI,'Production Calculator'!$A108+2,FALSE)=0,0,HLOOKUP(FC$2,Recipes!$H:$GI,'Production Calculator'!$A108+2,FALSE)*$AK108))+IF($AO108=FC$3,$AM108/VLOOKUP($AO108,Data!$A$50:$B$56,2,FALSE),0)</f>
        <v>0</v>
      </c>
      <c r="FD108" s="11">
        <f>IF(FD$2=$A108,0,IF(HLOOKUP(FD$2,Recipes!$H:$GI,'Production Calculator'!$A108+2,FALSE)=0,0,HLOOKUP(FD$2,Recipes!$H:$GI,'Production Calculator'!$A108+2,FALSE)*$AK108))+IF($AO108=FD$3,$AM108/VLOOKUP($AO108,Data!$A$50:$B$56,2,FALSE),0)</f>
        <v>0</v>
      </c>
      <c r="FE108" s="11">
        <f>IF(FE$2=$A108,0,IF(HLOOKUP(FE$2,Recipes!$H:$GI,'Production Calculator'!$A108+2,FALSE)=0,0,HLOOKUP(FE$2,Recipes!$H:$GI,'Production Calculator'!$A108+2,FALSE)*$AK108))+IF($AO108=FE$3,$AM108/VLOOKUP($AO108,Data!$A$50:$B$56,2,FALSE),0)</f>
        <v>0</v>
      </c>
      <c r="FF108" s="11">
        <f>IF(FF$2=$A108,0,IF(HLOOKUP(FF$2,Recipes!$H:$GI,'Production Calculator'!$A108+2,FALSE)=0,0,HLOOKUP(FF$2,Recipes!$H:$GI,'Production Calculator'!$A108+2,FALSE)*$AK108))+IF($AO108=FF$3,$AM108/VLOOKUP($AO108,Data!$A$50:$B$56,2,FALSE),0)</f>
        <v>0</v>
      </c>
      <c r="FG108" s="11">
        <f>IF(FG$2=$A108,0,IF(HLOOKUP(FG$2,Recipes!$H:$GI,'Production Calculator'!$A108+2,FALSE)=0,0,HLOOKUP(FG$2,Recipes!$H:$GI,'Production Calculator'!$A108+2,FALSE)*$AK108))+IF($AO108=FG$3,$AM108/VLOOKUP($AO108,Data!$A$50:$B$56,2,FALSE),0)</f>
        <v>0</v>
      </c>
      <c r="FH108" s="11">
        <f>IF(FH$2=$A108,0,IF(HLOOKUP(FH$2,Recipes!$H:$GI,'Production Calculator'!$A108+2,FALSE)=0,0,HLOOKUP(FH$2,Recipes!$H:$GI,'Production Calculator'!$A108+2,FALSE)*$AK108))+IF($AO108=FH$3,$AM108/VLOOKUP($AO108,Data!$A$50:$B$56,2,FALSE),0)</f>
        <v>0</v>
      </c>
      <c r="FI108" s="11">
        <f>IF(FI$2=$A108,0,IF(HLOOKUP(FI$2,Recipes!$H:$GI,'Production Calculator'!$A108+2,FALSE)=0,0,HLOOKUP(FI$2,Recipes!$H:$GI,'Production Calculator'!$A108+2,FALSE)*$AK108))+IF($AO108=FI$3,$AM108/VLOOKUP($AO108,Data!$A$50:$B$56,2,FALSE),0)</f>
        <v>0</v>
      </c>
      <c r="FJ108" s="11">
        <f>IF(FJ$2=$A108,0,IF(HLOOKUP(FJ$2,Recipes!$H:$GI,'Production Calculator'!$A108+2,FALSE)=0,0,HLOOKUP(FJ$2,Recipes!$H:$GI,'Production Calculator'!$A108+2,FALSE)*$AK108))+IF($AO108=FJ$3,$AM108/VLOOKUP($AO108,Data!$A$50:$B$56,2,FALSE),0)</f>
        <v>0</v>
      </c>
      <c r="FK108" s="11">
        <f>IF(FK$2=$A108,0,IF(HLOOKUP(FK$2,Recipes!$H:$GI,'Production Calculator'!$A108+2,FALSE)=0,0,HLOOKUP(FK$2,Recipes!$H:$GI,'Production Calculator'!$A108+2,FALSE)*$AK108))+IF($AO108=FK$3,$AM108/VLOOKUP($AO108,Data!$A$50:$B$56,2,FALSE),0)</f>
        <v>0</v>
      </c>
      <c r="FL108" s="11">
        <f>IF(FL$2=$A108,0,IF(HLOOKUP(FL$2,Recipes!$H:$GI,'Production Calculator'!$A108+2,FALSE)=0,0,HLOOKUP(FL$2,Recipes!$H:$GI,'Production Calculator'!$A108+2,FALSE)*$AK108))+IF($AO108=FL$3,$AM108/VLOOKUP($AO108,Data!$A$50:$B$56,2,FALSE),0)</f>
        <v>0</v>
      </c>
      <c r="FM108" s="11">
        <f>IF(FM$2=$A108,0,IF(HLOOKUP(FM$2,Recipes!$H:$GI,'Production Calculator'!$A108+2,FALSE)=0,0,HLOOKUP(FM$2,Recipes!$H:$GI,'Production Calculator'!$A108+2,FALSE)*$AK108))+IF($AO108=FM$3,$AM108/VLOOKUP($AO108,Data!$A$50:$B$56,2,FALSE),0)</f>
        <v>0</v>
      </c>
      <c r="FN108" s="11">
        <f>IF(FN$2=$A108,0,IF(HLOOKUP(FN$2,Recipes!$H:$GI,'Production Calculator'!$A108+2,FALSE)=0,0,HLOOKUP(FN$2,Recipes!$H:$GI,'Production Calculator'!$A108+2,FALSE)*$AK108))+IF($AO108=FN$3,$AM108/VLOOKUP($AO108,Data!$A$50:$B$56,2,FALSE),0)</f>
        <v>0</v>
      </c>
      <c r="FO108" s="11">
        <f>IF(FO$2=$A108,0,IF(HLOOKUP(FO$2,Recipes!$H:$GI,'Production Calculator'!$A108+2,FALSE)=0,0,HLOOKUP(FO$2,Recipes!$H:$GI,'Production Calculator'!$A108+2,FALSE)*$AK108))+IF($AO108=FO$3,$AM108/VLOOKUP($AO108,Data!$A$50:$B$56,2,FALSE),0)</f>
        <v>0</v>
      </c>
      <c r="FP108" s="11">
        <f>IF(FP$2=$A108,0,IF(HLOOKUP(FP$2,Recipes!$H:$GI,'Production Calculator'!$A108+2,FALSE)=0,0,HLOOKUP(FP$2,Recipes!$H:$GI,'Production Calculator'!$A108+2,FALSE)*$AK108))+IF($AO108=FP$3,$AM108/VLOOKUP($AO108,Data!$A$50:$B$56,2,FALSE),0)</f>
        <v>0</v>
      </c>
      <c r="FQ108" s="11">
        <f>IF(FQ$2=$A108,0,IF(HLOOKUP(FQ$2,Recipes!$H:$GI,'Production Calculator'!$A108+2,FALSE)=0,0,HLOOKUP(FQ$2,Recipes!$H:$GI,'Production Calculator'!$A108+2,FALSE)*$AK108))+IF($AO108=FQ$3,$AM108/VLOOKUP($AO108,Data!$A$50:$B$56,2,FALSE),0)</f>
        <v>0</v>
      </c>
      <c r="FR108" s="11">
        <f>IF(FR$2=$A108,0,IF(HLOOKUP(FR$2,Recipes!$H:$GI,'Production Calculator'!$A108+2,FALSE)=0,0,HLOOKUP(FR$2,Recipes!$H:$GI,'Production Calculator'!$A108+2,FALSE)*$AK108))+IF($AO108=FR$3,$AM108/VLOOKUP($AO108,Data!$A$50:$B$56,2,FALSE),0)</f>
        <v>0</v>
      </c>
      <c r="FS108" s="11">
        <f>IF(FS$2=$A108,0,IF(HLOOKUP(FS$2,Recipes!$H:$GI,'Production Calculator'!$A108+2,FALSE)=0,0,HLOOKUP(FS$2,Recipes!$H:$GI,'Production Calculator'!$A108+2,FALSE)*$AK108))+IF($AO108=FS$3,$AM108/VLOOKUP($AO108,Data!$A$50:$B$56,2,FALSE),0)</f>
        <v>0</v>
      </c>
      <c r="FT108" s="11">
        <f>IF(FT$2=$A108,0,IF(HLOOKUP(FT$2,Recipes!$H:$GI,'Production Calculator'!$A108+2,FALSE)=0,0,HLOOKUP(FT$2,Recipes!$H:$GI,'Production Calculator'!$A108+2,FALSE)*$AK108))+IF($AO108=FT$3,$AM108/VLOOKUP($AO108,Data!$A$50:$B$56,2,FALSE),0)</f>
        <v>0</v>
      </c>
      <c r="FU108" s="11">
        <f>IF(FU$2=$A108,0,IF(HLOOKUP(FU$2,Recipes!$H:$GI,'Production Calculator'!$A108+2,FALSE)=0,0,HLOOKUP(FU$2,Recipes!$H:$GI,'Production Calculator'!$A108+2,FALSE)*$AK108))+IF($AO108=FU$3,$AM108/VLOOKUP($AO108,Data!$A$50:$B$56,2,FALSE),0)</f>
        <v>0</v>
      </c>
      <c r="FV108" s="11">
        <f>IF(FV$2=$A108,0,IF(HLOOKUP(FV$2,Recipes!$H:$GI,'Production Calculator'!$A108+2,FALSE)=0,0,HLOOKUP(FV$2,Recipes!$H:$GI,'Production Calculator'!$A108+2,FALSE)*$AK108))+IF($AO108=FV$3,$AM108/VLOOKUP($AO108,Data!$A$50:$B$56,2,FALSE),0)</f>
        <v>0</v>
      </c>
      <c r="FW108" s="11">
        <f>IF(FW$2=$A108,0,IF(HLOOKUP(FW$2,Recipes!$H:$GI,'Production Calculator'!$A108+2,FALSE)=0,0,HLOOKUP(FW$2,Recipes!$H:$GI,'Production Calculator'!$A108+2,FALSE)*$AK108))+IF($AO108=FW$3,$AM108/VLOOKUP($AO108,Data!$A$50:$B$56,2,FALSE),0)</f>
        <v>0</v>
      </c>
      <c r="FX108" s="11">
        <f>IF(FX$2=$A108,0,IF(HLOOKUP(FX$2,Recipes!$H:$GI,'Production Calculator'!$A108+2,FALSE)=0,0,HLOOKUP(FX$2,Recipes!$H:$GI,'Production Calculator'!$A108+2,FALSE)*$AK108))+IF($AO108=FX$3,$AM108/VLOOKUP($AO108,Data!$A$50:$B$56,2,FALSE),0)</f>
        <v>0</v>
      </c>
      <c r="FY108" s="11">
        <f>IF(FY$2=$A108,0,IF(HLOOKUP(FY$2,Recipes!$H:$GI,'Production Calculator'!$A108+2,FALSE)=0,0,HLOOKUP(FY$2,Recipes!$H:$GI,'Production Calculator'!$A108+2,FALSE)*$AK108))+IF($AO108=FY$3,$AM108/VLOOKUP($AO108,Data!$A$50:$B$56,2,FALSE),0)</f>
        <v>0</v>
      </c>
      <c r="FZ108" s="11">
        <f>IF(FZ$2=$A108,0,IF(HLOOKUP(FZ$2,Recipes!$H:$GI,'Production Calculator'!$A108+2,FALSE)=0,0,HLOOKUP(FZ$2,Recipes!$H:$GI,'Production Calculator'!$A108+2,FALSE)*$AK108))+IF($AO108=FZ$3,$AM108/VLOOKUP($AO108,Data!$A$50:$B$56,2,FALSE),0)</f>
        <v>0</v>
      </c>
      <c r="GA108" s="11">
        <f>IF(GA$2=$A108,0,IF(HLOOKUP(GA$2,Recipes!$H:$GI,'Production Calculator'!$A108+2,FALSE)=0,0,HLOOKUP(GA$2,Recipes!$H:$GI,'Production Calculator'!$A108+2,FALSE)*$AK108))+IF($AO108=GA$3,$AM108/VLOOKUP($AO108,Data!$A$50:$B$56,2,FALSE),0)</f>
        <v>0</v>
      </c>
      <c r="GB108" s="11">
        <f>IF(GB$2=$A108,0,IF(HLOOKUP(GB$2,Recipes!$H:$GI,'Production Calculator'!$A108+2,FALSE)=0,0,HLOOKUP(GB$2,Recipes!$H:$GI,'Production Calculator'!$A108+2,FALSE)*$AK108))+IF($AO108=GB$3,$AM108/VLOOKUP($AO108,Data!$A$50:$B$56,2,FALSE),0)</f>
        <v>0</v>
      </c>
      <c r="GC108" s="11">
        <f>IF(GC$2=$A108,0,IF(HLOOKUP(GC$2,Recipes!$H:$GI,'Production Calculator'!$A108+2,FALSE)=0,0,HLOOKUP(GC$2,Recipes!$H:$GI,'Production Calculator'!$A108+2,FALSE)*$AK108))+IF($AO108=GC$3,$AM108/VLOOKUP($AO108,Data!$A$50:$B$56,2,FALSE),0)</f>
        <v>0</v>
      </c>
      <c r="GD108" s="11">
        <f>IF(GD$2=$A108,0,IF(HLOOKUP(GD$2,Recipes!$H:$GI,'Production Calculator'!$A108+2,FALSE)=0,0,HLOOKUP(GD$2,Recipes!$H:$GI,'Production Calculator'!$A108+2,FALSE)*$AK108))+IF($AO108=GD$3,$AM108/VLOOKUP($AO108,Data!$A$50:$B$56,2,FALSE),0)</f>
        <v>0</v>
      </c>
      <c r="GE108" s="11">
        <f>IF(GE$2=$A108,0,IF(HLOOKUP(GE$2,Recipes!$H:$GI,'Production Calculator'!$A108+2,FALSE)=0,0,HLOOKUP(GE$2,Recipes!$H:$GI,'Production Calculator'!$A108+2,FALSE)*$AK108))+IF($AO108=GE$3,$AM108/VLOOKUP($AO108,Data!$A$50:$B$56,2,FALSE),0)</f>
        <v>0</v>
      </c>
      <c r="GF108" s="11">
        <f>IF(GF$2=$A108,0,IF(HLOOKUP(GF$2,Recipes!$H:$GI,'Production Calculator'!$A108+2,FALSE)=0,0,HLOOKUP(GF$2,Recipes!$H:$GI,'Production Calculator'!$A108+2,FALSE)*$AK108))+IF($AO108=GF$3,$AM108/VLOOKUP($AO108,Data!$A$50:$B$56,2,FALSE),0)</f>
        <v>0</v>
      </c>
      <c r="GG108" s="11">
        <f>IF(GG$2=$A108,0,IF(HLOOKUP(GG$2,Recipes!$H:$GI,'Production Calculator'!$A108+2,FALSE)=0,0,HLOOKUP(GG$2,Recipes!$H:$GI,'Production Calculator'!$A108+2,FALSE)*$AK108))+IF($AO108=GG$3,$AM108/VLOOKUP($AO108,Data!$A$50:$B$56,2,FALSE),0)</f>
        <v>0</v>
      </c>
      <c r="GH108" s="11">
        <f>IF(GH$2=$A108,0,IF(HLOOKUP(GH$2,Recipes!$H:$GI,'Production Calculator'!$A108+2,FALSE)=0,0,HLOOKUP(GH$2,Recipes!$H:$GI,'Production Calculator'!$A108+2,FALSE)*$AK108))+IF($AO108=GH$3,$AM108/VLOOKUP($AO108,Data!$A$50:$B$56,2,FALSE),0)</f>
        <v>0</v>
      </c>
      <c r="GI108" s="11">
        <f>IF(GI$2=$A108,0,IF(HLOOKUP(GI$2,Recipes!$H:$GI,'Production Calculator'!$A108+2,FALSE)=0,0,HLOOKUP(GI$2,Recipes!$H:$GI,'Production Calculator'!$A108+2,FALSE)*$AK108))+IF($AO108=GI$3,$AM108/VLOOKUP($AO108,Data!$A$50:$B$56,2,FALSE),0)</f>
        <v>0</v>
      </c>
      <c r="GJ108" s="11">
        <f>IF(GJ$2=$A108,0,IF(HLOOKUP(GJ$2,Recipes!$H:$GI,'Production Calculator'!$A108+2,FALSE)=0,0,HLOOKUP(GJ$2,Recipes!$H:$GI,'Production Calculator'!$A108+2,FALSE)*$AK108))+IF($AO108=GJ$3,$AM108/VLOOKUP($AO108,Data!$A$50:$B$56,2,FALSE),0)</f>
        <v>0</v>
      </c>
      <c r="GK108" s="11">
        <f>IF(GK$2=$A108,0,IF(HLOOKUP(GK$2,Recipes!$H:$GI,'Production Calculator'!$A108+2,FALSE)=0,0,HLOOKUP(GK$2,Recipes!$H:$GI,'Production Calculator'!$A108+2,FALSE)*$AK108))+IF($AO108=GK$3,$AM108/VLOOKUP($AO108,Data!$A$50:$B$56,2,FALSE),0)</f>
        <v>0</v>
      </c>
      <c r="GL108" s="11">
        <f>IF(GL$2=$A108,0,IF(HLOOKUP(GL$2,Recipes!$H:$GI,'Production Calculator'!$A108+2,FALSE)=0,0,HLOOKUP(GL$2,Recipes!$H:$GI,'Production Calculator'!$A108+2,FALSE)*$AK108))+IF($AO108=GL$3,$AM108/VLOOKUP($AO108,Data!$A$50:$B$56,2,FALSE),0)</f>
        <v>0</v>
      </c>
      <c r="GM108" s="11">
        <f>IF(GM$2=$A108,0,IF(HLOOKUP(GM$2,Recipes!$H:$GI,'Production Calculator'!$A108+2,FALSE)=0,0,HLOOKUP(GM$2,Recipes!$H:$GI,'Production Calculator'!$A108+2,FALSE)*$AK108))+IF($AO108=GM$3,$AM108/VLOOKUP($AO108,Data!$A$50:$B$56,2,FALSE),0)</f>
        <v>0</v>
      </c>
      <c r="GN108" s="11">
        <f>IF(GN$2=$A108,0,IF(HLOOKUP(GN$2,Recipes!$H:$GI,'Production Calculator'!$A108+2,FALSE)=0,0,HLOOKUP(GN$2,Recipes!$H:$GI,'Production Calculator'!$A108+2,FALSE)*$AK108))+IF($AO108=GN$3,$AM108/VLOOKUP($AO108,Data!$A$50:$B$56,2,FALSE),0)</f>
        <v>0</v>
      </c>
      <c r="GO108" s="11">
        <f>IF(GO$2=$A108,0,IF(HLOOKUP(GO$2,Recipes!$H:$GI,'Production Calculator'!$A108+2,FALSE)=0,0,HLOOKUP(GO$2,Recipes!$H:$GI,'Production Calculator'!$A108+2,FALSE)*$AK108))+IF($AO108=GO$3,$AM108/VLOOKUP($AO108,Data!$A$50:$B$56,2,FALSE),0)</f>
        <v>0</v>
      </c>
      <c r="GP108" s="11">
        <f>IF(GP$2=$A108,0,IF(HLOOKUP(GP$2,Recipes!$H:$GI,'Production Calculator'!$A108+2,FALSE)=0,0,HLOOKUP(GP$2,Recipes!$H:$GI,'Production Calculator'!$A108+2,FALSE)*$AK108))+IF($AO108=GP$3,$AM108/VLOOKUP($AO108,Data!$A$50:$B$56,2,FALSE),0)</f>
        <v>0</v>
      </c>
      <c r="GQ108" s="11">
        <f>IF(GQ$2=$A108,0,IF(HLOOKUP(GQ$2,Recipes!$H:$GI,'Production Calculator'!$A108+2,FALSE)=0,0,HLOOKUP(GQ$2,Recipes!$H:$GI,'Production Calculator'!$A108+2,FALSE)*$AK108))+IF($AO108=GQ$3,$AM108/VLOOKUP($AO108,Data!$A$50:$B$56,2,FALSE),0)</f>
        <v>0</v>
      </c>
      <c r="GR108" s="11">
        <f>IF(GR$2=$A108,0,IF(HLOOKUP(GR$2,Recipes!$H:$GI,'Production Calculator'!$A108+2,FALSE)=0,0,HLOOKUP(GR$2,Recipes!$H:$GI,'Production Calculator'!$A108+2,FALSE)*$AK108))+IF($AO108=GR$3,$AM108/VLOOKUP($AO108,Data!$A$50:$B$56,2,FALSE),0)</f>
        <v>0</v>
      </c>
      <c r="GS108" s="11">
        <f>IF(GS$2=$A108,0,IF(HLOOKUP(GS$2,Recipes!$H:$GI,'Production Calculator'!$A108+2,FALSE)=0,0,HLOOKUP(GS$2,Recipes!$H:$GI,'Production Calculator'!$A108+2,FALSE)*$AK108))+IF($AO108=GS$3,$AM108/VLOOKUP($AO108,Data!$A$50:$B$56,2,FALSE),0)</f>
        <v>0</v>
      </c>
      <c r="GT108" s="11">
        <f>IF(GT$2=$A108,0,IF(HLOOKUP(GT$2,Recipes!$H:$GI,'Production Calculator'!$A108+2,FALSE)=0,0,HLOOKUP(GT$2,Recipes!$H:$GI,'Production Calculator'!$A108+2,FALSE)*$AK108))+IF($AO108=GT$3,$AM108/VLOOKUP($AO108,Data!$A$50:$B$56,2,FALSE),0)</f>
        <v>0</v>
      </c>
      <c r="GU108" s="11">
        <f>IF(GU$2=$A108,0,IF(HLOOKUP(GU$2,Recipes!$H:$GI,'Production Calculator'!$A108+2,FALSE)=0,0,HLOOKUP(GU$2,Recipes!$H:$GI,'Production Calculator'!$A108+2,FALSE)*$AK108))+IF($AO108=GU$3,$AM108/VLOOKUP($AO108,Data!$A$50:$B$56,2,FALSE),0)</f>
        <v>0</v>
      </c>
      <c r="GV108" s="11">
        <f>IF(GV$2=$A108,0,IF(HLOOKUP(GV$2,Recipes!$H:$GI,'Production Calculator'!$A108+2,FALSE)=0,0,HLOOKUP(GV$2,Recipes!$H:$GI,'Production Calculator'!$A108+2,FALSE)*$AK108))+IF($AO108=GV$3,$AM108/VLOOKUP($AO108,Data!$A$50:$B$56,2,FALSE),0)</f>
        <v>0</v>
      </c>
      <c r="GW108" s="11">
        <f>IF(GW$2=$A108,0,IF(HLOOKUP(GW$2,Recipes!$H:$GI,'Production Calculator'!$A108+2,FALSE)=0,0,HLOOKUP(GW$2,Recipes!$H:$GI,'Production Calculator'!$A108+2,FALSE)*$AK108))+IF($AO108=GW$3,$AM108/VLOOKUP($AO108,Data!$A$50:$B$56,2,FALSE),0)</f>
        <v>0</v>
      </c>
      <c r="GX108" s="11">
        <f>IF(GX$2=$A108,0,IF(HLOOKUP(GX$2,Recipes!$H:$GI,'Production Calculator'!$A108+2,FALSE)=0,0,HLOOKUP(GX$2,Recipes!$H:$GI,'Production Calculator'!$A108+2,FALSE)*$AK108))+IF($AO108=GX$3,$AM108/VLOOKUP($AO108,Data!$A$50:$B$56,2,FALSE),0)</f>
        <v>0</v>
      </c>
      <c r="GY108" s="11">
        <f>IF(GY$2=$A108,0,IF(HLOOKUP(GY$2,Recipes!$H:$GI,'Production Calculator'!$A108+2,FALSE)=0,0,HLOOKUP(GY$2,Recipes!$H:$GI,'Production Calculator'!$A108+2,FALSE)*$AK108))+IF($AO108=GY$3,$AM108/VLOOKUP($AO108,Data!$A$50:$B$56,2,FALSE),0)</f>
        <v>0</v>
      </c>
      <c r="GZ108" s="11">
        <f>IF(GZ$2=$A108,0,IF(HLOOKUP(GZ$2,Recipes!$H:$GI,'Production Calculator'!$A108+2,FALSE)=0,0,HLOOKUP(GZ$2,Recipes!$H:$GI,'Production Calculator'!$A108+2,FALSE)*$AK108))+IF($AO108=GZ$3,$AM108/VLOOKUP($AO108,Data!$A$50:$B$56,2,FALSE),0)</f>
        <v>0</v>
      </c>
      <c r="HA108" s="11">
        <f>IF(HA$2=$A108,0,IF(HLOOKUP(HA$2,Recipes!$H:$GI,'Production Calculator'!$A108+2,FALSE)=0,0,HLOOKUP(HA$2,Recipes!$H:$GI,'Production Calculator'!$A108+2,FALSE)*$AK108))+IF($AO108=HA$3,$AM108/VLOOKUP($AO108,Data!$A$50:$B$56,2,FALSE),0)</f>
        <v>0</v>
      </c>
      <c r="HB108" s="11">
        <f>IF(HB$2=$A108,0,IF(HLOOKUP(HB$2,Recipes!$H:$GI,'Production Calculator'!$A108+2,FALSE)=0,0,HLOOKUP(HB$2,Recipes!$H:$GI,'Production Calculator'!$A108+2,FALSE)*$AK108))+IF($AO108=HB$3,$AM108/VLOOKUP($AO108,Data!$A$50:$B$56,2,FALSE),0)</f>
        <v>0</v>
      </c>
      <c r="HC108" s="11">
        <f>IF(HC$2=$A108,0,IF(HLOOKUP(HC$2,Recipes!$H:$GI,'Production Calculator'!$A108+2,FALSE)=0,0,HLOOKUP(HC$2,Recipes!$H:$GI,'Production Calculator'!$A108+2,FALSE)*$AK108))+IF($AO108=HC$3,$AM108/VLOOKUP($AO108,Data!$A$50:$B$56,2,FALSE),0)</f>
        <v>0</v>
      </c>
      <c r="HD108" s="11">
        <f>IF(HD$2=$A108,0,IF(HLOOKUP(HD$2,Recipes!$H:$GI,'Production Calculator'!$A108+2,FALSE)=0,0,HLOOKUP(HD$2,Recipes!$H:$GI,'Production Calculator'!$A108+2,FALSE)*$AK108))+IF($AO108=HD$3,$AM108/VLOOKUP($AO108,Data!$A$50:$B$56,2,FALSE),0)</f>
        <v>0</v>
      </c>
      <c r="HE108" s="11">
        <f>IF(HE$2=$A108,0,IF(HLOOKUP(HE$2,Recipes!$H:$GI,'Production Calculator'!$A108+2,FALSE)=0,0,HLOOKUP(HE$2,Recipes!$H:$GI,'Production Calculator'!$A108+2,FALSE)*$AK108))+IF($AO108=HE$3,$AM108/VLOOKUP($AO108,Data!$A$50:$B$56,2,FALSE),0)</f>
        <v>0</v>
      </c>
      <c r="HF108" s="11">
        <f>IF(HF$2=$A108,0,IF(HLOOKUP(HF$2,Recipes!$H:$GI,'Production Calculator'!$A108+2,FALSE)=0,0,HLOOKUP(HF$2,Recipes!$H:$GI,'Production Calculator'!$A108+2,FALSE)*$AK108))+IF($AO108=HF$3,$AM108/VLOOKUP($AO108,Data!$A$50:$B$56,2,FALSE),0)</f>
        <v>0</v>
      </c>
      <c r="HG108" s="11">
        <f>IF(HG$2=$A108,0,IF(HLOOKUP(HG$2,Recipes!$H:$GI,'Production Calculator'!$A108+2,FALSE)=0,0,HLOOKUP(HG$2,Recipes!$H:$GI,'Production Calculator'!$A108+2,FALSE)*$AK108))+IF($AO108=HG$3,$AM108/VLOOKUP($AO108,Data!$A$50:$B$56,2,FALSE),0)</f>
        <v>0</v>
      </c>
      <c r="HH108" s="11">
        <f>IF(HH$2=$A108,0,IF(HLOOKUP(HH$2,Recipes!$H:$GI,'Production Calculator'!$A108+2,FALSE)=0,0,HLOOKUP(HH$2,Recipes!$H:$GI,'Production Calculator'!$A108+2,FALSE)*$AK108))+IF($AO108=HH$3,$AM108/VLOOKUP($AO108,Data!$A$50:$B$56,2,FALSE),0)</f>
        <v>0</v>
      </c>
      <c r="HI108" s="11">
        <f>IF(HI$2=$A108,0,IF(HLOOKUP(HI$2,Recipes!$H:$GI,'Production Calculator'!$A108+2,FALSE)=0,0,HLOOKUP(HI$2,Recipes!$H:$GI,'Production Calculator'!$A108+2,FALSE)*$AK108))+IF($AO108=HI$3,$AM108/VLOOKUP($AO108,Data!$A$50:$B$56,2,FALSE),0)</f>
        <v>0</v>
      </c>
      <c r="HJ108" s="11">
        <f>IF(HJ$2=$A108,0,IF(HLOOKUP(HJ$2,Recipes!$H:$GI,'Production Calculator'!$A108+2,FALSE)=0,0,HLOOKUP(HJ$2,Recipes!$H:$GI,'Production Calculator'!$A108+2,FALSE)*$AK108))+IF($AO108=HJ$3,$AM108/VLOOKUP($AO108,Data!$A$50:$B$56,2,FALSE),0)</f>
        <v>0</v>
      </c>
      <c r="HK108" s="11">
        <f>IF(HK$2=$A108,0,IF(HLOOKUP(HK$2,Recipes!$H:$GI,'Production Calculator'!$A108+2,FALSE)=0,0,HLOOKUP(HK$2,Recipes!$H:$GI,'Production Calculator'!$A108+2,FALSE)*$AK108))+IF($AO108=HK$3,$AM108/VLOOKUP($AO108,Data!$A$50:$B$56,2,FALSE),0)</f>
        <v>0</v>
      </c>
      <c r="HL108" s="11">
        <f>IF(HL$2=$A108,0,IF(HLOOKUP(HL$2,Recipes!$H:$GI,'Production Calculator'!$A108+2,FALSE)=0,0,HLOOKUP(HL$2,Recipes!$H:$GI,'Production Calculator'!$A108+2,FALSE)*$AK108))+IF($AO108=HL$3,$AM108/VLOOKUP($AO108,Data!$A$50:$B$56,2,FALSE),0)</f>
        <v>0</v>
      </c>
      <c r="HM108" s="11">
        <f>IF(HM$2=$A108,0,IF(HLOOKUP(HM$2,Recipes!$H:$GI,'Production Calculator'!$A108+2,FALSE)=0,0,HLOOKUP(HM$2,Recipes!$H:$GI,'Production Calculator'!$A108+2,FALSE)*$AK108))+IF($AO108=HM$3,$AM108/VLOOKUP($AO108,Data!$A$50:$B$56,2,FALSE),0)</f>
        <v>0</v>
      </c>
      <c r="HN108" s="11">
        <f>IF(HN$2=$A108,0,IF(HLOOKUP(HN$2,Recipes!$H:$GI,'Production Calculator'!$A108+2,FALSE)=0,0,HLOOKUP(HN$2,Recipes!$H:$GI,'Production Calculator'!$A108+2,FALSE)*$AK108))+IF($AO108=HN$3,$AM108/VLOOKUP($AO108,Data!$A$50:$B$56,2,FALSE),0)</f>
        <v>0</v>
      </c>
      <c r="HO108" s="11">
        <f>IF(HO$2=$A108,0,IF(HLOOKUP(HO$2,Recipes!$H:$GI,'Production Calculator'!$A108+2,FALSE)=0,0,HLOOKUP(HO$2,Recipes!$H:$GI,'Production Calculator'!$A108+2,FALSE)*$AK108))+IF($AO108=HO$3,$AM108/VLOOKUP($AO108,Data!$A$50:$B$56,2,FALSE),0)</f>
        <v>0</v>
      </c>
      <c r="HP108" s="11">
        <f>IF(HP$2=$A108,0,IF(HLOOKUP(HP$2,Recipes!$H:$GI,'Production Calculator'!$A108+2,FALSE)=0,0,HLOOKUP(HP$2,Recipes!$H:$GI,'Production Calculator'!$A108+2,FALSE)*$AK108))+IF($AO108=HP$3,$AM108/VLOOKUP($AO108,Data!$A$50:$B$56,2,FALSE),0)</f>
        <v>0</v>
      </c>
      <c r="HQ108" s="11">
        <f>IF(HQ$2=$A108,0,IF(HLOOKUP(HQ$2,Recipes!$H:$GI,'Production Calculator'!$A108+2,FALSE)=0,0,HLOOKUP(HQ$2,Recipes!$H:$GI,'Production Calculator'!$A108+2,FALSE)*$AK108))+IF($AO108=HQ$3,$AM108/VLOOKUP($AO108,Data!$A$50:$B$56,2,FALSE),0)</f>
        <v>0</v>
      </c>
      <c r="HR108" s="11">
        <f>IF(HR$2=$A108,0,IF(HLOOKUP(HR$2,Recipes!$H:$GI,'Production Calculator'!$A108+2,FALSE)=0,0,HLOOKUP(HR$2,Recipes!$H:$GI,'Production Calculator'!$A108+2,FALSE)*$AK108))+IF($AO108=HR$3,$AM108/VLOOKUP($AO108,Data!$A$50:$B$56,2,FALSE),0)</f>
        <v>0</v>
      </c>
      <c r="HS108" s="121"/>
    </row>
    <row r="109" spans="1:227" x14ac:dyDescent="0.45">
      <c r="A109">
        <v>86</v>
      </c>
      <c r="B109" s="107" t="str">
        <f>VLOOKUP(A109,Recipes!A:B,2)</f>
        <v>Requester chest</v>
      </c>
      <c r="C109" s="128">
        <v>0</v>
      </c>
      <c r="D109" s="108">
        <f t="shared" si="191"/>
        <v>0</v>
      </c>
      <c r="E109" s="127" t="s">
        <v>1</v>
      </c>
      <c r="F109" s="109">
        <f>VLOOKUP(A109,Recipes!$A$3:$G$186,6,FALSE)</f>
        <v>3</v>
      </c>
      <c r="G109" s="109">
        <f>VLOOKUP(A109,Recipes!$A$3:$G$186,7,FALSE)</f>
        <v>0</v>
      </c>
      <c r="H109" s="110">
        <f t="shared" si="167"/>
        <v>0</v>
      </c>
      <c r="I109" s="109">
        <f>VLOOKUP(E109,Data!$A$2:$C$26,3, FALSE)</f>
        <v>4</v>
      </c>
      <c r="J109" s="108">
        <v>0</v>
      </c>
      <c r="K109" s="108">
        <v>0</v>
      </c>
      <c r="L109" s="108">
        <v>0</v>
      </c>
      <c r="M109" s="150">
        <v>0</v>
      </c>
      <c r="N109" s="150">
        <v>0</v>
      </c>
      <c r="O109" s="150">
        <v>0</v>
      </c>
      <c r="P109" s="151">
        <v>0</v>
      </c>
      <c r="Q109" s="151">
        <v>0</v>
      </c>
      <c r="R109" s="151">
        <v>0</v>
      </c>
      <c r="S109">
        <f t="shared" si="182"/>
        <v>0</v>
      </c>
      <c r="T109">
        <f t="shared" si="183"/>
        <v>0</v>
      </c>
      <c r="U109">
        <f t="shared" si="184"/>
        <v>0</v>
      </c>
      <c r="V109">
        <f t="shared" si="185"/>
        <v>0</v>
      </c>
      <c r="W109">
        <f t="shared" si="186"/>
        <v>0</v>
      </c>
      <c r="X109">
        <f t="shared" si="187"/>
        <v>0</v>
      </c>
      <c r="Y109">
        <f t="shared" si="188"/>
        <v>0</v>
      </c>
      <c r="Z109">
        <f t="shared" si="189"/>
        <v>0</v>
      </c>
      <c r="AA109">
        <f t="shared" si="190"/>
        <v>0</v>
      </c>
      <c r="AB109" s="111">
        <f>VLOOKUP($A109,Recipes!$A:$G,4)</f>
        <v>0.5</v>
      </c>
      <c r="AC109" s="111">
        <f>VLOOKUP($A109,Recipes!$A:$G,5)</f>
        <v>1</v>
      </c>
      <c r="AD109" s="111">
        <f t="shared" si="177"/>
        <v>2</v>
      </c>
      <c r="AE109" s="111">
        <f>VLOOKUP(E109,Data!$A$2:$F$26,5,FALSE)</f>
        <v>0</v>
      </c>
      <c r="AF109" s="111">
        <f>VLOOKUP(E109,Data!$A$2:$F$26,4,FALSE)</f>
        <v>210</v>
      </c>
      <c r="AG109" s="111">
        <f>VLOOKUP(E109,Data!$A$2:$B$26,2, FALSE)</f>
        <v>1.25</v>
      </c>
      <c r="AH109" s="111">
        <f>1+VLOOKUP($J$3,Data!$A$40:$D$48,2,FALSE)*$J109+VLOOKUP($K$3,Data!$A$40:$D$48,2,FALSE)*$K109+VLOOKUP($L$3,Data!$A$40:$D$48,2,FALSE)*$L109+VLOOKUP($M$3,Data!$A$40:$D$48,2,FALSE)*$M109+VLOOKUP($N$3,Data!$A$40:$D$48,2,FALSE)*$N109+VLOOKUP($O$3,Data!$A$40:$D$48,2,FALSE)*$O109+VLOOKUP($P$3,Data!$A$40:$D$48,2,FALSE)*$P109+VLOOKUP($Q$3,Data!$A$40:$D$48,2,FALSE)*$Q109+VLOOKUP($R$3,Data!$A$40:$D$48,2,FALSE)*$R109</f>
        <v>1</v>
      </c>
      <c r="AI109" s="111">
        <f>MAX(1+VLOOKUP($J$3,Data!$A$40:$D$48,3,FALSE)*$J109+VLOOKUP($K$3,Data!$A$40:$D$48,3,FALSE)*$K109+VLOOKUP($L$3,Data!$A$40:$D$48,3,FALSE)*$L109+VLOOKUP($M$3,Data!$A$40:$D$48,3,FALSE)*$M109+VLOOKUP($N$3,Data!$A$40:$D$48,3,FALSE)*$N109+VLOOKUP($O$3,Data!$A$40:$D$48,3,FALSE)*$O109+VLOOKUP($P$3,Data!$A$40:$D$48,3,FALSE)*$P109+VLOOKUP($Q$3,Data!$A$40:$D$48,3,FALSE)*$Q109+VLOOKUP($R$3,Data!$A$40:$D$48,3,FALSE)*$R109,0)</f>
        <v>1</v>
      </c>
      <c r="AJ109" s="111">
        <f>MAX(1-(VLOOKUP($J$3,Data!$A$40:$D$48,4,FALSE)*$J109+VLOOKUP($K$3,Data!$A$40:$D$48,4,FALSE)*$K109+VLOOKUP($L$3,Data!$A$40:$D$48,4,FALSE)*$L109+VLOOKUP($M$3,Data!$A$40:$D$48,4,FALSE)*$M109+VLOOKUP($N$3,Data!$A$40:$D$48,4,FALSE)*$N109+VLOOKUP($O$3,Data!$A$40:$D$48,4,FALSE)*$O109+VLOOKUP($P$3,Data!$A$40:$D$48,4,FALSE)*$P109+VLOOKUP($Q$3,Data!$A$40:$D$48,4,FALSE)*$Q109+VLOOKUP($R$3,Data!$A$40:$D$48,4,FALSE)*$R109),0.2)</f>
        <v>1</v>
      </c>
      <c r="AK109" s="112">
        <f t="shared" si="178"/>
        <v>0</v>
      </c>
      <c r="AL109" s="111">
        <f t="shared" si="179"/>
        <v>2.5</v>
      </c>
      <c r="AM109" s="111">
        <f t="shared" si="180"/>
        <v>0</v>
      </c>
      <c r="AN109" s="111">
        <f t="shared" si="181"/>
        <v>0</v>
      </c>
      <c r="AO109" s="131" t="s">
        <v>298</v>
      </c>
      <c r="AP109" s="11"/>
      <c r="AQ109" s="11">
        <f>IF(AQ$2=$A109,0,IF(HLOOKUP(AQ$2,Recipes!$H:$GI,'Production Calculator'!$A109+2,FALSE)=0,0,HLOOKUP(AQ$2,Recipes!$H:$GI,'Production Calculator'!$A109+2,FALSE)*$AK109))+IF($AO109=AQ$3,$AM109/VLOOKUP($AO109,Data!$A$50:$B$56,2,FALSE),0)</f>
        <v>0</v>
      </c>
      <c r="AR109" s="11">
        <f>IF(AR$2=$A109,0,IF(HLOOKUP(AR$2,Recipes!$H:$GI,'Production Calculator'!$A109+2,FALSE)=0,0,HLOOKUP(AR$2,Recipes!$H:$GI,'Production Calculator'!$A109+2,FALSE)*$AK109))+IF($AO109=AR$3,$AM109/VLOOKUP($AO109,Data!$A$50:$B$56,2,FALSE),0)</f>
        <v>0</v>
      </c>
      <c r="AS109" s="11">
        <f>IF(AS$2=$A109,0,IF(HLOOKUP(AS$2,Recipes!$H:$GI,'Production Calculator'!$A109+2,FALSE)=0,0,HLOOKUP(AS$2,Recipes!$H:$GI,'Production Calculator'!$A109+2,FALSE)*$AK109))+IF($AO109=AS$3,$AM109/VLOOKUP($AO109,Data!$A$50:$B$56,2,FALSE),0)</f>
        <v>0</v>
      </c>
      <c r="AT109" s="11">
        <f>IF(AT$2=$A109,0,IF(HLOOKUP(AT$2,Recipes!$H:$GI,'Production Calculator'!$A109+2,FALSE)=0,0,HLOOKUP(AT$2,Recipes!$H:$GI,'Production Calculator'!$A109+2,FALSE)*$AK109))+IF($AO109=AT$3,$AM109/VLOOKUP($AO109,Data!$A$50:$B$56,2,FALSE),0)</f>
        <v>0</v>
      </c>
      <c r="AU109" s="11">
        <f>IF(AU$2=$A109,0,IF(HLOOKUP(AU$2,Recipes!$H:$GI,'Production Calculator'!$A109+2,FALSE)=0,0,HLOOKUP(AU$2,Recipes!$H:$GI,'Production Calculator'!$A109+2,FALSE)*$AK109))+IF($AO109=AU$3,$AM109/VLOOKUP($AO109,Data!$A$50:$B$56,2,FALSE),0)</f>
        <v>0</v>
      </c>
      <c r="AV109" s="11">
        <f>IF(AV$2=$A109,0,IF(HLOOKUP(AV$2,Recipes!$H:$GI,'Production Calculator'!$A109+2,FALSE)=0,0,HLOOKUP(AV$2,Recipes!$H:$GI,'Production Calculator'!$A109+2,FALSE)*$AK109))+IF($AO109=AV$3,$AM109/VLOOKUP($AO109,Data!$A$50:$B$56,2,FALSE),0)</f>
        <v>0</v>
      </c>
      <c r="AW109" s="11">
        <f>IF(AW$2=$A109,0,IF(HLOOKUP(AW$2,Recipes!$H:$GI,'Production Calculator'!$A109+2,FALSE)=0,0,HLOOKUP(AW$2,Recipes!$H:$GI,'Production Calculator'!$A109+2,FALSE)*$AK109))+IF($AO109=AW$3,$AM109/VLOOKUP($AO109,Data!$A$50:$B$56,2,FALSE),0)</f>
        <v>0</v>
      </c>
      <c r="AX109" s="11">
        <f>IF(AX$2=$A109,0,IF(HLOOKUP(AX$2,Recipes!$H:$GI,'Production Calculator'!$A109+2,FALSE)=0,0,HLOOKUP(AX$2,Recipes!$H:$GI,'Production Calculator'!$A109+2,FALSE)*$AK109))+IF($AO109=AX$3,$AM109/VLOOKUP($AO109,Data!$A$50:$B$56,2,FALSE),0)</f>
        <v>0</v>
      </c>
      <c r="AY109" s="11">
        <f>IF(AY$2=$A109,0,IF(HLOOKUP(AY$2,Recipes!$H:$GI,'Production Calculator'!$A109+2,FALSE)=0,0,HLOOKUP(AY$2,Recipes!$H:$GI,'Production Calculator'!$A109+2,FALSE)*$AK109))+IF($AO109=AY$3,$AM109/VLOOKUP($AO109,Data!$A$50:$B$56,2,FALSE),0)</f>
        <v>0</v>
      </c>
      <c r="AZ109" s="11">
        <f>IF(AZ$2=$A109,0,IF(HLOOKUP(AZ$2,Recipes!$H:$GI,'Production Calculator'!$A109+2,FALSE)=0,0,HLOOKUP(AZ$2,Recipes!$H:$GI,'Production Calculator'!$A109+2,FALSE)*$AK109))+IF($AO109=AZ$3,$AM109/VLOOKUP($AO109,Data!$A$50:$B$56,2,FALSE),0)</f>
        <v>0</v>
      </c>
      <c r="BA109" s="11">
        <f>IF(BA$2=$A109,0,IF(HLOOKUP(BA$2,Recipes!$H:$GI,'Production Calculator'!$A109+2,FALSE)=0,0,HLOOKUP(BA$2,Recipes!$H:$GI,'Production Calculator'!$A109+2,FALSE)*$AK109))+IF($AO109=BA$3,$AM109/VLOOKUP($AO109,Data!$A$50:$B$56,2,FALSE),0)</f>
        <v>0</v>
      </c>
      <c r="BB109" s="11">
        <f>IF(BB$2=$A109,0,IF(HLOOKUP(BB$2,Recipes!$H:$GI,'Production Calculator'!$A109+2,FALSE)=0,0,HLOOKUP(BB$2,Recipes!$H:$GI,'Production Calculator'!$A109+2,FALSE)*$AK109))+IF($AO109=BB$3,$AM109/VLOOKUP($AO109,Data!$A$50:$B$56,2,FALSE),0)</f>
        <v>0</v>
      </c>
      <c r="BC109" s="11">
        <f>IF(BC$2=$A109,0,IF(HLOOKUP(BC$2,Recipes!$H:$GI,'Production Calculator'!$A109+2,FALSE)=0,0,HLOOKUP(BC$2,Recipes!$H:$GI,'Production Calculator'!$A109+2,FALSE)*$AK109))+IF($AO109=BC$3,$AM109/VLOOKUP($AO109,Data!$A$50:$B$56,2,FALSE),0)</f>
        <v>0</v>
      </c>
      <c r="BD109" s="11">
        <f>IF(BD$2=$A109,0,IF(HLOOKUP(BD$2,Recipes!$H:$GI,'Production Calculator'!$A109+2,FALSE)=0,0,HLOOKUP(BD$2,Recipes!$H:$GI,'Production Calculator'!$A109+2,FALSE)*$AK109))+IF($AO109=BD$3,$AM109/VLOOKUP($AO109,Data!$A$50:$B$56,2,FALSE),0)</f>
        <v>0</v>
      </c>
      <c r="BE109" s="11">
        <f>IF(BE$2=$A109,0,IF(HLOOKUP(BE$2,Recipes!$H:$GI,'Production Calculator'!$A109+2,FALSE)=0,0,HLOOKUP(BE$2,Recipes!$H:$GI,'Production Calculator'!$A109+2,FALSE)*$AK109))+IF($AO109=BE$3,$AM109/VLOOKUP($AO109,Data!$A$50:$B$56,2,FALSE),0)</f>
        <v>0</v>
      </c>
      <c r="BF109" s="11">
        <f>IF(BF$2=$A109,0,IF(HLOOKUP(BF$2,Recipes!$H:$GI,'Production Calculator'!$A109+2,FALSE)=0,0,HLOOKUP(BF$2,Recipes!$H:$GI,'Production Calculator'!$A109+2,FALSE)*$AK109))+IF($AO109=BF$3,$AM109/VLOOKUP($AO109,Data!$A$50:$B$56,2,FALSE),0)</f>
        <v>0</v>
      </c>
      <c r="BG109" s="11">
        <f>IF(BG$2=$A109,0,IF(HLOOKUP(BG$2,Recipes!$H:$GI,'Production Calculator'!$A109+2,FALSE)=0,0,HLOOKUP(BG$2,Recipes!$H:$GI,'Production Calculator'!$A109+2,FALSE)*$AK109))+IF($AO109=BG$3,$AM109/VLOOKUP($AO109,Data!$A$50:$B$56,2,FALSE),0)</f>
        <v>0</v>
      </c>
      <c r="BH109" s="11">
        <f>IF(BH$2=$A109,0,IF(HLOOKUP(BH$2,Recipes!$H:$GI,'Production Calculator'!$A109+2,FALSE)=0,0,HLOOKUP(BH$2,Recipes!$H:$GI,'Production Calculator'!$A109+2,FALSE)*$AK109))+IF($AO109=BH$3,$AM109/VLOOKUP($AO109,Data!$A$50:$B$56,2,FALSE),0)</f>
        <v>0</v>
      </c>
      <c r="BI109" s="11">
        <f>IF(BI$2=$A109,0,IF(HLOOKUP(BI$2,Recipes!$H:$GI,'Production Calculator'!$A109+2,FALSE)=0,0,HLOOKUP(BI$2,Recipes!$H:$GI,'Production Calculator'!$A109+2,FALSE)*$AK109))+IF($AO109=BI$3,$AM109/VLOOKUP($AO109,Data!$A$50:$B$56,2,FALSE),0)</f>
        <v>0</v>
      </c>
      <c r="BJ109" s="11">
        <f>IF(BJ$2=$A109,0,IF(HLOOKUP(BJ$2,Recipes!$H:$GI,'Production Calculator'!$A109+2,FALSE)=0,0,HLOOKUP(BJ$2,Recipes!$H:$GI,'Production Calculator'!$A109+2,FALSE)*$AK109))+IF($AO109=BJ$3,$AM109/VLOOKUP($AO109,Data!$A$50:$B$56,2,FALSE),0)</f>
        <v>0</v>
      </c>
      <c r="BK109" s="11">
        <f>IF(BK$2=$A109,0,IF(HLOOKUP(BK$2,Recipes!$H:$GI,'Production Calculator'!$A109+2,FALSE)=0,0,HLOOKUP(BK$2,Recipes!$H:$GI,'Production Calculator'!$A109+2,FALSE)*$AK109))+IF($AO109=BK$3,$AM109/VLOOKUP($AO109,Data!$A$50:$B$56,2,FALSE),0)</f>
        <v>0</v>
      </c>
      <c r="BL109" s="11">
        <f>IF(BL$2=$A109,0,IF(HLOOKUP(BL$2,Recipes!$H:$GI,'Production Calculator'!$A109+2,FALSE)=0,0,HLOOKUP(BL$2,Recipes!$H:$GI,'Production Calculator'!$A109+2,FALSE)*$AK109))+IF($AO109=BL$3,$AM109/VLOOKUP($AO109,Data!$A$50:$B$56,2,FALSE),0)</f>
        <v>0</v>
      </c>
      <c r="BM109" s="11">
        <f>IF(BM$2=$A109,0,IF(HLOOKUP(BM$2,Recipes!$H:$GI,'Production Calculator'!$A109+2,FALSE)=0,0,HLOOKUP(BM$2,Recipes!$H:$GI,'Production Calculator'!$A109+2,FALSE)*$AK109))+IF($AO109=BM$3,$AM109/VLOOKUP($AO109,Data!$A$50:$B$56,2,FALSE),0)</f>
        <v>0</v>
      </c>
      <c r="BN109" s="11">
        <f>IF(BN$2=$A109,0,IF(HLOOKUP(BN$2,Recipes!$H:$GI,'Production Calculator'!$A109+2,FALSE)=0,0,HLOOKUP(BN$2,Recipes!$H:$GI,'Production Calculator'!$A109+2,FALSE)*$AK109))+IF($AO109=BN$3,$AM109/VLOOKUP($AO109,Data!$A$50:$B$56,2,FALSE),0)</f>
        <v>0</v>
      </c>
      <c r="BO109" s="11">
        <f>IF(BO$2=$A109,0,IF(HLOOKUP(BO$2,Recipes!$H:$GI,'Production Calculator'!$A109+2,FALSE)=0,0,HLOOKUP(BO$2,Recipes!$H:$GI,'Production Calculator'!$A109+2,FALSE)*$AK109))+IF($AO109=BO$3,$AM109/VLOOKUP($AO109,Data!$A$50:$B$56,2,FALSE),0)</f>
        <v>0</v>
      </c>
      <c r="BP109" s="11">
        <f>IF(BP$2=$A109,0,IF(HLOOKUP(BP$2,Recipes!$H:$GI,'Production Calculator'!$A109+2,FALSE)=0,0,HLOOKUP(BP$2,Recipes!$H:$GI,'Production Calculator'!$A109+2,FALSE)*$AK109))+IF($AO109=BP$3,$AM109/VLOOKUP($AO109,Data!$A$50:$B$56,2,FALSE),0)</f>
        <v>0</v>
      </c>
      <c r="BQ109" s="11">
        <f>IF(BQ$2=$A109,0,IF(HLOOKUP(BQ$2,Recipes!$H:$GI,'Production Calculator'!$A109+2,FALSE)=0,0,HLOOKUP(BQ$2,Recipes!$H:$GI,'Production Calculator'!$A109+2,FALSE)*$AK109))+IF($AO109=BQ$3,$AM109/VLOOKUP($AO109,Data!$A$50:$B$56,2,FALSE),0)</f>
        <v>0</v>
      </c>
      <c r="BR109" s="11">
        <f>IF(BR$2=$A109,0,IF(HLOOKUP(BR$2,Recipes!$H:$GI,'Production Calculator'!$A109+2,FALSE)=0,0,HLOOKUP(BR$2,Recipes!$H:$GI,'Production Calculator'!$A109+2,FALSE)*$AK109))+IF($AO109=BR$3,$AM109/VLOOKUP($AO109,Data!$A$50:$B$56,2,FALSE),0)</f>
        <v>0</v>
      </c>
      <c r="BS109" s="11">
        <f>IF(BS$2=$A109,0,IF(HLOOKUP(BS$2,Recipes!$H:$GI,'Production Calculator'!$A109+2,FALSE)=0,0,HLOOKUP(BS$2,Recipes!$H:$GI,'Production Calculator'!$A109+2,FALSE)*$AK109))+IF($AO109=BS$3,$AM109/VLOOKUP($AO109,Data!$A$50:$B$56,2,FALSE),0)</f>
        <v>0</v>
      </c>
      <c r="BT109" s="11">
        <f>IF(BT$2=$A109,0,IF(HLOOKUP(BT$2,Recipes!$H:$GI,'Production Calculator'!$A109+2,FALSE)=0,0,HLOOKUP(BT$2,Recipes!$H:$GI,'Production Calculator'!$A109+2,FALSE)*$AK109))+IF($AO109=BT$3,$AM109/VLOOKUP($AO109,Data!$A$50:$B$56,2,FALSE),0)</f>
        <v>0</v>
      </c>
      <c r="BU109" s="11">
        <f>IF(BU$2=$A109,0,IF(HLOOKUP(BU$2,Recipes!$H:$GI,'Production Calculator'!$A109+2,FALSE)=0,0,HLOOKUP(BU$2,Recipes!$H:$GI,'Production Calculator'!$A109+2,FALSE)*$AK109))+IF($AO109=BU$3,$AM109/VLOOKUP($AO109,Data!$A$50:$B$56,2,FALSE),0)</f>
        <v>0</v>
      </c>
      <c r="BV109" s="11">
        <f>IF(BV$2=$A109,0,IF(HLOOKUP(BV$2,Recipes!$H:$GI,'Production Calculator'!$A109+2,FALSE)=0,0,HLOOKUP(BV$2,Recipes!$H:$GI,'Production Calculator'!$A109+2,FALSE)*$AK109))+IF($AO109=BV$3,$AM109/VLOOKUP($AO109,Data!$A$50:$B$56,2,FALSE),0)</f>
        <v>0</v>
      </c>
      <c r="BW109" s="11">
        <f>IF(BW$2=$A109,0,IF(HLOOKUP(BW$2,Recipes!$H:$GI,'Production Calculator'!$A109+2,FALSE)=0,0,HLOOKUP(BW$2,Recipes!$H:$GI,'Production Calculator'!$A109+2,FALSE)*$AK109))+IF($AO109=BW$3,$AM109/VLOOKUP($AO109,Data!$A$50:$B$56,2,FALSE),0)</f>
        <v>0</v>
      </c>
      <c r="BX109" s="11">
        <f>IF(BX$2=$A109,0,IF(HLOOKUP(BX$2,Recipes!$H:$GI,'Production Calculator'!$A109+2,FALSE)=0,0,HLOOKUP(BX$2,Recipes!$H:$GI,'Production Calculator'!$A109+2,FALSE)*$AK109))+IF($AO109=BX$3,$AM109/VLOOKUP($AO109,Data!$A$50:$B$56,2,FALSE),0)</f>
        <v>0</v>
      </c>
      <c r="BY109" s="11">
        <f>IF(BY$2=$A109,0,IF(HLOOKUP(BY$2,Recipes!$H:$GI,'Production Calculator'!$A109+2,FALSE)=0,0,HLOOKUP(BY$2,Recipes!$H:$GI,'Production Calculator'!$A109+2,FALSE)*$AK109))+IF($AO109=BY$3,$AM109/VLOOKUP($AO109,Data!$A$50:$B$56,2,FALSE),0)</f>
        <v>0</v>
      </c>
      <c r="BZ109" s="11">
        <f>IF(BZ$2=$A109,0,IF(HLOOKUP(BZ$2,Recipes!$H:$GI,'Production Calculator'!$A109+2,FALSE)=0,0,HLOOKUP(BZ$2,Recipes!$H:$GI,'Production Calculator'!$A109+2,FALSE)*$AK109))+IF($AO109=BZ$3,$AM109/VLOOKUP($AO109,Data!$A$50:$B$56,2,FALSE),0)</f>
        <v>0</v>
      </c>
      <c r="CA109" s="11">
        <f>IF(CA$2=$A109,0,IF(HLOOKUP(CA$2,Recipes!$H:$GI,'Production Calculator'!$A109+2,FALSE)=0,0,HLOOKUP(CA$2,Recipes!$H:$GI,'Production Calculator'!$A109+2,FALSE)*$AK109))+IF($AO109=CA$3,$AM109/VLOOKUP($AO109,Data!$A$50:$B$56,2,FALSE),0)</f>
        <v>0</v>
      </c>
      <c r="CB109" s="11">
        <f>IF(CB$2=$A109,0,IF(HLOOKUP(CB$2,Recipes!$H:$GI,'Production Calculator'!$A109+2,FALSE)=0,0,HLOOKUP(CB$2,Recipes!$H:$GI,'Production Calculator'!$A109+2,FALSE)*$AK109))+IF($AO109=CB$3,$AM109/VLOOKUP($AO109,Data!$A$50:$B$56,2,FALSE),0)</f>
        <v>0</v>
      </c>
      <c r="CC109" s="11">
        <f>IF(CC$2=$A109,0,IF(HLOOKUP(CC$2,Recipes!$H:$GI,'Production Calculator'!$A109+2,FALSE)=0,0,HLOOKUP(CC$2,Recipes!$H:$GI,'Production Calculator'!$A109+2,FALSE)*$AK109))+IF($AO109=CC$3,$AM109/VLOOKUP($AO109,Data!$A$50:$B$56,2,FALSE),0)</f>
        <v>0</v>
      </c>
      <c r="CD109" s="11">
        <f>IF(CD$2=$A109,0,IF(HLOOKUP(CD$2,Recipes!$H:$GI,'Production Calculator'!$A109+2,FALSE)=0,0,HLOOKUP(CD$2,Recipes!$H:$GI,'Production Calculator'!$A109+2,FALSE)*$AK109))+IF($AO109=CD$3,$AM109/VLOOKUP($AO109,Data!$A$50:$B$56,2,FALSE),0)</f>
        <v>0</v>
      </c>
      <c r="CE109" s="11">
        <f>IF(CE$2=$A109,0,IF(HLOOKUP(CE$2,Recipes!$H:$GI,'Production Calculator'!$A109+2,FALSE)=0,0,HLOOKUP(CE$2,Recipes!$H:$GI,'Production Calculator'!$A109+2,FALSE)*$AK109))+IF($AO109=CE$3,$AM109/VLOOKUP($AO109,Data!$A$50:$B$56,2,FALSE),0)</f>
        <v>0</v>
      </c>
      <c r="CF109" s="11">
        <f>IF(CF$2=$A109,0,IF(HLOOKUP(CF$2,Recipes!$H:$GI,'Production Calculator'!$A109+2,FALSE)=0,0,HLOOKUP(CF$2,Recipes!$H:$GI,'Production Calculator'!$A109+2,FALSE)*$AK109))+IF($AO109=CF$3,$AM109/VLOOKUP($AO109,Data!$A$50:$B$56,2,FALSE),0)</f>
        <v>0</v>
      </c>
      <c r="CG109" s="11">
        <f>IF(CG$2=$A109,0,IF(HLOOKUP(CG$2,Recipes!$H:$GI,'Production Calculator'!$A109+2,FALSE)=0,0,HLOOKUP(CG$2,Recipes!$H:$GI,'Production Calculator'!$A109+2,FALSE)*$AK109))+IF($AO109=CG$3,$AM109/VLOOKUP($AO109,Data!$A$50:$B$56,2,FALSE),0)</f>
        <v>0</v>
      </c>
      <c r="CH109" s="11">
        <f>IF(CH$2=$A109,0,IF(HLOOKUP(CH$2,Recipes!$H:$GI,'Production Calculator'!$A109+2,FALSE)=0,0,HLOOKUP(CH$2,Recipes!$H:$GI,'Production Calculator'!$A109+2,FALSE)*$AK109))+IF($AO109=CH$3,$AM109/VLOOKUP($AO109,Data!$A$50:$B$56,2,FALSE),0)</f>
        <v>0</v>
      </c>
      <c r="CI109" s="11">
        <f>IF(CI$2=$A109,0,IF(HLOOKUP(CI$2,Recipes!$H:$GI,'Production Calculator'!$A109+2,FALSE)=0,0,HLOOKUP(CI$2,Recipes!$H:$GI,'Production Calculator'!$A109+2,FALSE)*$AK109))+IF($AO109=CI$3,$AM109/VLOOKUP($AO109,Data!$A$50:$B$56,2,FALSE),0)</f>
        <v>0</v>
      </c>
      <c r="CJ109" s="11">
        <f>IF(CJ$2=$A109,0,IF(HLOOKUP(CJ$2,Recipes!$H:$GI,'Production Calculator'!$A109+2,FALSE)=0,0,HLOOKUP(CJ$2,Recipes!$H:$GI,'Production Calculator'!$A109+2,FALSE)*$AK109))+IF($AO109=CJ$3,$AM109/VLOOKUP($AO109,Data!$A$50:$B$56,2,FALSE),0)</f>
        <v>0</v>
      </c>
      <c r="CK109" s="11">
        <f>IF(CK$2=$A109,0,IF(HLOOKUP(CK$2,Recipes!$H:$GI,'Production Calculator'!$A109+2,FALSE)=0,0,HLOOKUP(CK$2,Recipes!$H:$GI,'Production Calculator'!$A109+2,FALSE)*$AK109))+IF($AO109=CK$3,$AM109/VLOOKUP($AO109,Data!$A$50:$B$56,2,FALSE),0)</f>
        <v>0</v>
      </c>
      <c r="CL109" s="11">
        <f>IF(CL$2=$A109,0,IF(HLOOKUP(CL$2,Recipes!$H:$GI,'Production Calculator'!$A109+2,FALSE)=0,0,HLOOKUP(CL$2,Recipes!$H:$GI,'Production Calculator'!$A109+2,FALSE)*$AK109))+IF($AO109=CL$3,$AM109/VLOOKUP($AO109,Data!$A$50:$B$56,2,FALSE),0)</f>
        <v>0</v>
      </c>
      <c r="CM109" s="11">
        <f>IF(CM$2=$A109,0,IF(HLOOKUP(CM$2,Recipes!$H:$GI,'Production Calculator'!$A109+2,FALSE)=0,0,HLOOKUP(CM$2,Recipes!$H:$GI,'Production Calculator'!$A109+2,FALSE)*$AK109))+IF($AO109=CM$3,$AM109/VLOOKUP($AO109,Data!$A$50:$B$56,2,FALSE),0)</f>
        <v>0</v>
      </c>
      <c r="CN109" s="11">
        <f>IF(CN$2=$A109,0,IF(HLOOKUP(CN$2,Recipes!$H:$GI,'Production Calculator'!$A109+2,FALSE)=0,0,HLOOKUP(CN$2,Recipes!$H:$GI,'Production Calculator'!$A109+2,FALSE)*$AK109))+IF($AO109=CN$3,$AM109/VLOOKUP($AO109,Data!$A$50:$B$56,2,FALSE),0)</f>
        <v>0</v>
      </c>
      <c r="CO109" s="11">
        <f>IF(CO$2=$A109,0,IF(HLOOKUP(CO$2,Recipes!$H:$GI,'Production Calculator'!$A109+2,FALSE)=0,0,HLOOKUP(CO$2,Recipes!$H:$GI,'Production Calculator'!$A109+2,FALSE)*$AK109))+IF($AO109=CO$3,$AM109/VLOOKUP($AO109,Data!$A$50:$B$56,2,FALSE),0)</f>
        <v>0</v>
      </c>
      <c r="CP109" s="11">
        <f>IF(CP$2=$A109,0,IF(HLOOKUP(CP$2,Recipes!$H:$GI,'Production Calculator'!$A109+2,FALSE)=0,0,HLOOKUP(CP$2,Recipes!$H:$GI,'Production Calculator'!$A109+2,FALSE)*$AK109))+IF($AO109=CP$3,$AM109/VLOOKUP($AO109,Data!$A$50:$B$56,2,FALSE),0)</f>
        <v>0</v>
      </c>
      <c r="CQ109" s="11">
        <f>IF(CQ$2=$A109,0,IF(HLOOKUP(CQ$2,Recipes!$H:$GI,'Production Calculator'!$A109+2,FALSE)=0,0,HLOOKUP(CQ$2,Recipes!$H:$GI,'Production Calculator'!$A109+2,FALSE)*$AK109))+IF($AO109=CQ$3,$AM109/VLOOKUP($AO109,Data!$A$50:$B$56,2,FALSE),0)</f>
        <v>0</v>
      </c>
      <c r="CR109" s="11">
        <f>IF(CR$2=$A109,0,IF(HLOOKUP(CR$2,Recipes!$H:$GI,'Production Calculator'!$A109+2,FALSE)=0,0,HLOOKUP(CR$2,Recipes!$H:$GI,'Production Calculator'!$A109+2,FALSE)*$AK109))+IF($AO109=CR$3,$AM109/VLOOKUP($AO109,Data!$A$50:$B$56,2,FALSE),0)</f>
        <v>0</v>
      </c>
      <c r="CS109" s="11">
        <f>IF(CS$2=$A109,0,IF(HLOOKUP(CS$2,Recipes!$H:$GI,'Production Calculator'!$A109+2,FALSE)=0,0,HLOOKUP(CS$2,Recipes!$H:$GI,'Production Calculator'!$A109+2,FALSE)*$AK109))+IF($AO109=CS$3,$AM109/VLOOKUP($AO109,Data!$A$50:$B$56,2,FALSE),0)</f>
        <v>0</v>
      </c>
      <c r="CT109" s="11">
        <f>IF(CT$2=$A109,0,IF(HLOOKUP(CT$2,Recipes!$H:$GI,'Production Calculator'!$A109+2,FALSE)=0,0,HLOOKUP(CT$2,Recipes!$H:$GI,'Production Calculator'!$A109+2,FALSE)*$AK109))+IF($AO109=CT$3,$AM109/VLOOKUP($AO109,Data!$A$50:$B$56,2,FALSE),0)</f>
        <v>0</v>
      </c>
      <c r="CU109" s="11">
        <f>IF(CU$2=$A109,0,IF(HLOOKUP(CU$2,Recipes!$H:$GI,'Production Calculator'!$A109+2,FALSE)=0,0,HLOOKUP(CU$2,Recipes!$H:$GI,'Production Calculator'!$A109+2,FALSE)*$AK109))+IF($AO109=CU$3,$AM109/VLOOKUP($AO109,Data!$A$50:$B$56,2,FALSE),0)</f>
        <v>0</v>
      </c>
      <c r="CV109" s="11">
        <f>IF(CV$2=$A109,0,IF(HLOOKUP(CV$2,Recipes!$H:$GI,'Production Calculator'!$A109+2,FALSE)=0,0,HLOOKUP(CV$2,Recipes!$H:$GI,'Production Calculator'!$A109+2,FALSE)*$AK109))+IF($AO109=CV$3,$AM109/VLOOKUP($AO109,Data!$A$50:$B$56,2,FALSE),0)</f>
        <v>0</v>
      </c>
      <c r="CW109" s="11">
        <f>IF(CW$2=$A109,0,IF(HLOOKUP(CW$2,Recipes!$H:$GI,'Production Calculator'!$A109+2,FALSE)=0,0,HLOOKUP(CW$2,Recipes!$H:$GI,'Production Calculator'!$A109+2,FALSE)*$AK109))+IF($AO109=CW$3,$AM109/VLOOKUP($AO109,Data!$A$50:$B$56,2,FALSE),0)</f>
        <v>0</v>
      </c>
      <c r="CX109" s="11">
        <f>IF(CX$2=$A109,0,IF(HLOOKUP(CX$2,Recipes!$H:$GI,'Production Calculator'!$A109+2,FALSE)=0,0,HLOOKUP(CX$2,Recipes!$H:$GI,'Production Calculator'!$A109+2,FALSE)*$AK109))+IF($AO109=CX$3,$AM109/VLOOKUP($AO109,Data!$A$50:$B$56,2,FALSE),0)</f>
        <v>0</v>
      </c>
      <c r="CY109" s="11">
        <f>IF(CY$2=$A109,0,IF(HLOOKUP(CY$2,Recipes!$H:$GI,'Production Calculator'!$A109+2,FALSE)=0,0,HLOOKUP(CY$2,Recipes!$H:$GI,'Production Calculator'!$A109+2,FALSE)*$AK109))+IF($AO109=CY$3,$AM109/VLOOKUP($AO109,Data!$A$50:$B$56,2,FALSE),0)</f>
        <v>0</v>
      </c>
      <c r="CZ109" s="11">
        <f>IF(CZ$2=$A109,0,IF(HLOOKUP(CZ$2,Recipes!$H:$GI,'Production Calculator'!$A109+2,FALSE)=0,0,HLOOKUP(CZ$2,Recipes!$H:$GI,'Production Calculator'!$A109+2,FALSE)*$AK109))+IF($AO109=CZ$3,$AM109/VLOOKUP($AO109,Data!$A$50:$B$56,2,FALSE),0)</f>
        <v>0</v>
      </c>
      <c r="DA109" s="11">
        <f>IF(DA$2=$A109,0,IF(HLOOKUP(DA$2,Recipes!$H:$GI,'Production Calculator'!$A109+2,FALSE)=0,0,HLOOKUP(DA$2,Recipes!$H:$GI,'Production Calculator'!$A109+2,FALSE)*$AK109))+IF($AO109=DA$3,$AM109/VLOOKUP($AO109,Data!$A$50:$B$56,2,FALSE),0)</f>
        <v>0</v>
      </c>
      <c r="DB109" s="11">
        <f>IF(DB$2=$A109,0,IF(HLOOKUP(DB$2,Recipes!$H:$GI,'Production Calculator'!$A109+2,FALSE)=0,0,HLOOKUP(DB$2,Recipes!$H:$GI,'Production Calculator'!$A109+2,FALSE)*$AK109))+IF($AO109=DB$3,$AM109/VLOOKUP($AO109,Data!$A$50:$B$56,2,FALSE),0)</f>
        <v>0</v>
      </c>
      <c r="DC109" s="11">
        <f>IF(DC$2=$A109,0,IF(HLOOKUP(DC$2,Recipes!$H:$GI,'Production Calculator'!$A109+2,FALSE)=0,0,HLOOKUP(DC$2,Recipes!$H:$GI,'Production Calculator'!$A109+2,FALSE)*$AK109))+IF($AO109=DC$3,$AM109/VLOOKUP($AO109,Data!$A$50:$B$56,2,FALSE),0)</f>
        <v>0</v>
      </c>
      <c r="DD109" s="11">
        <f>IF(DD$2=$A109,0,IF(HLOOKUP(DD$2,Recipes!$H:$GI,'Production Calculator'!$A109+2,FALSE)=0,0,HLOOKUP(DD$2,Recipes!$H:$GI,'Production Calculator'!$A109+2,FALSE)*$AK109))+IF($AO109=DD$3,$AM109/VLOOKUP($AO109,Data!$A$50:$B$56,2,FALSE),0)</f>
        <v>0</v>
      </c>
      <c r="DE109" s="11">
        <f>IF(DE$2=$A109,0,IF(HLOOKUP(DE$2,Recipes!$H:$GI,'Production Calculator'!$A109+2,FALSE)=0,0,HLOOKUP(DE$2,Recipes!$H:$GI,'Production Calculator'!$A109+2,FALSE)*$AK109))+IF($AO109=DE$3,$AM109/VLOOKUP($AO109,Data!$A$50:$B$56,2,FALSE),0)</f>
        <v>0</v>
      </c>
      <c r="DF109" s="11">
        <f>IF(DF$2=$A109,0,IF(HLOOKUP(DF$2,Recipes!$H:$GI,'Production Calculator'!$A109+2,FALSE)=0,0,HLOOKUP(DF$2,Recipes!$H:$GI,'Production Calculator'!$A109+2,FALSE)*$AK109))+IF($AO109=DF$3,$AM109/VLOOKUP($AO109,Data!$A$50:$B$56,2,FALSE),0)</f>
        <v>0</v>
      </c>
      <c r="DG109" s="11">
        <f>IF(DG$2=$A109,0,IF(HLOOKUP(DG$2,Recipes!$H:$GI,'Production Calculator'!$A109+2,FALSE)=0,0,HLOOKUP(DG$2,Recipes!$H:$GI,'Production Calculator'!$A109+2,FALSE)*$AK109))+IF($AO109=DG$3,$AM109/VLOOKUP($AO109,Data!$A$50:$B$56,2,FALSE),0)</f>
        <v>0</v>
      </c>
      <c r="DH109" s="11">
        <f>IF(DH$2=$A109,0,IF(HLOOKUP(DH$2,Recipes!$H:$GI,'Production Calculator'!$A109+2,FALSE)=0,0,HLOOKUP(DH$2,Recipes!$H:$GI,'Production Calculator'!$A109+2,FALSE)*$AK109))+IF($AO109=DH$3,$AM109/VLOOKUP($AO109,Data!$A$50:$B$56,2,FALSE),0)</f>
        <v>0</v>
      </c>
      <c r="DI109" s="11">
        <f>IF(DI$2=$A109,0,IF(HLOOKUP(DI$2,Recipes!$H:$GI,'Production Calculator'!$A109+2,FALSE)=0,0,HLOOKUP(DI$2,Recipes!$H:$GI,'Production Calculator'!$A109+2,FALSE)*$AK109))+IF($AO109=DI$3,$AM109/VLOOKUP($AO109,Data!$A$50:$B$56,2,FALSE),0)</f>
        <v>0</v>
      </c>
      <c r="DJ109" s="11">
        <f>IF(DJ$2=$A109,0,IF(HLOOKUP(DJ$2,Recipes!$H:$GI,'Production Calculator'!$A109+2,FALSE)=0,0,HLOOKUP(DJ$2,Recipes!$H:$GI,'Production Calculator'!$A109+2,FALSE)*$AK109))+IF($AO109=DJ$3,$AM109/VLOOKUP($AO109,Data!$A$50:$B$56,2,FALSE),0)</f>
        <v>0</v>
      </c>
      <c r="DK109" s="11">
        <f>IF(DK$2=$A109,0,IF(HLOOKUP(DK$2,Recipes!$H:$GI,'Production Calculator'!$A109+2,FALSE)=0,0,HLOOKUP(DK$2,Recipes!$H:$GI,'Production Calculator'!$A109+2,FALSE)*$AK109))+IF($AO109=DK$3,$AM109/VLOOKUP($AO109,Data!$A$50:$B$56,2,FALSE),0)</f>
        <v>0</v>
      </c>
      <c r="DL109" s="11">
        <f>IF(DL$2=$A109,0,IF(HLOOKUP(DL$2,Recipes!$H:$GI,'Production Calculator'!$A109+2,FALSE)=0,0,HLOOKUP(DL$2,Recipes!$H:$GI,'Production Calculator'!$A109+2,FALSE)*$AK109))+IF($AO109=DL$3,$AM109/VLOOKUP($AO109,Data!$A$50:$B$56,2,FALSE),0)</f>
        <v>0</v>
      </c>
      <c r="DM109" s="11">
        <f>IF(DM$2=$A109,0,IF(HLOOKUP(DM$2,Recipes!$H:$GI,'Production Calculator'!$A109+2,FALSE)=0,0,HLOOKUP(DM$2,Recipes!$H:$GI,'Production Calculator'!$A109+2,FALSE)*$AK109))+IF($AO109=DM$3,$AM109/VLOOKUP($AO109,Data!$A$50:$B$56,2,FALSE),0)</f>
        <v>0</v>
      </c>
      <c r="DN109" s="11">
        <f>IF(DN$2=$A109,0,IF(HLOOKUP(DN$2,Recipes!$H:$GI,'Production Calculator'!$A109+2,FALSE)=0,0,HLOOKUP(DN$2,Recipes!$H:$GI,'Production Calculator'!$A109+2,FALSE)*$AK109))+IF($AO109=DN$3,$AM109/VLOOKUP($AO109,Data!$A$50:$B$56,2,FALSE),0)</f>
        <v>0</v>
      </c>
      <c r="DO109" s="11">
        <f>IF(DO$2=$A109,0,IF(HLOOKUP(DO$2,Recipes!$H:$GI,'Production Calculator'!$A109+2,FALSE)=0,0,HLOOKUP(DO$2,Recipes!$H:$GI,'Production Calculator'!$A109+2,FALSE)*$AK109))+IF($AO109=DO$3,$AM109/VLOOKUP($AO109,Data!$A$50:$B$56,2,FALSE),0)</f>
        <v>0</v>
      </c>
      <c r="DP109" s="11">
        <f>IF(DP$2=$A109,0,IF(HLOOKUP(DP$2,Recipes!$H:$GI,'Production Calculator'!$A109+2,FALSE)=0,0,HLOOKUP(DP$2,Recipes!$H:$GI,'Production Calculator'!$A109+2,FALSE)*$AK109))+IF($AO109=DP$3,$AM109/VLOOKUP($AO109,Data!$A$50:$B$56,2,FALSE),0)</f>
        <v>0</v>
      </c>
      <c r="DQ109" s="11">
        <f>IF(DQ$2=$A109,0,IF(HLOOKUP(DQ$2,Recipes!$H:$GI,'Production Calculator'!$A109+2,FALSE)=0,0,HLOOKUP(DQ$2,Recipes!$H:$GI,'Production Calculator'!$A109+2,FALSE)*$AK109))+IF($AO109=DQ$3,$AM109/VLOOKUP($AO109,Data!$A$50:$B$56,2,FALSE),0)</f>
        <v>0</v>
      </c>
      <c r="DR109" s="11">
        <f>IF(DR$2=$A109,0,IF(HLOOKUP(DR$2,Recipes!$H:$GI,'Production Calculator'!$A109+2,FALSE)=0,0,HLOOKUP(DR$2,Recipes!$H:$GI,'Production Calculator'!$A109+2,FALSE)*$AK109))+IF($AO109=DR$3,$AM109/VLOOKUP($AO109,Data!$A$50:$B$56,2,FALSE),0)</f>
        <v>0</v>
      </c>
      <c r="DS109" s="11">
        <f>IF(DS$2=$A109,0,IF(HLOOKUP(DS$2,Recipes!$H:$GI,'Production Calculator'!$A109+2,FALSE)=0,0,HLOOKUP(DS$2,Recipes!$H:$GI,'Production Calculator'!$A109+2,FALSE)*$AK109))+IF($AO109=DS$3,$AM109/VLOOKUP($AO109,Data!$A$50:$B$56,2,FALSE),0)</f>
        <v>0</v>
      </c>
      <c r="DT109" s="11">
        <f>IF(DT$2=$A109,0,IF(HLOOKUP(DT$2,Recipes!$H:$GI,'Production Calculator'!$A109+2,FALSE)=0,0,HLOOKUP(DT$2,Recipes!$H:$GI,'Production Calculator'!$A109+2,FALSE)*$AK109))+IF($AO109=DT$3,$AM109/VLOOKUP($AO109,Data!$A$50:$B$56,2,FALSE),0)</f>
        <v>0</v>
      </c>
      <c r="DU109" s="11">
        <f>IF(DU$2=$A109,0,IF(HLOOKUP(DU$2,Recipes!$H:$GI,'Production Calculator'!$A109+2,FALSE)=0,0,HLOOKUP(DU$2,Recipes!$H:$GI,'Production Calculator'!$A109+2,FALSE)*$AK109))+IF($AO109=DU$3,$AM109/VLOOKUP($AO109,Data!$A$50:$B$56,2,FALSE),0)</f>
        <v>0</v>
      </c>
      <c r="DV109" s="11">
        <f>IF(DV$2=$A109,0,IF(HLOOKUP(DV$2,Recipes!$H:$GI,'Production Calculator'!$A109+2,FALSE)=0,0,HLOOKUP(DV$2,Recipes!$H:$GI,'Production Calculator'!$A109+2,FALSE)*$AK109))+IF($AO109=DV$3,$AM109/VLOOKUP($AO109,Data!$A$50:$B$56,2,FALSE),0)</f>
        <v>0</v>
      </c>
      <c r="DW109" s="11">
        <f>IF(DW$2=$A109,0,IF(HLOOKUP(DW$2,Recipes!$H:$GI,'Production Calculator'!$A109+2,FALSE)=0,0,HLOOKUP(DW$2,Recipes!$H:$GI,'Production Calculator'!$A109+2,FALSE)*$AK109))+IF($AO109=DW$3,$AM109/VLOOKUP($AO109,Data!$A$50:$B$56,2,FALSE),0)</f>
        <v>0</v>
      </c>
      <c r="DX109" s="11">
        <f>IF(DX$2=$A109,0,IF(HLOOKUP(DX$2,Recipes!$H:$GI,'Production Calculator'!$A109+2,FALSE)=0,0,HLOOKUP(DX$2,Recipes!$H:$GI,'Production Calculator'!$A109+2,FALSE)*$AK109))+IF($AO109=DX$3,$AM109/VLOOKUP($AO109,Data!$A$50:$B$56,2,FALSE),0)</f>
        <v>0</v>
      </c>
      <c r="DY109" s="11">
        <f>IF(DY$2=$A109,0,IF(HLOOKUP(DY$2,Recipes!$H:$GI,'Production Calculator'!$A109+2,FALSE)=0,0,HLOOKUP(DY$2,Recipes!$H:$GI,'Production Calculator'!$A109+2,FALSE)*$AK109))+IF($AO109=DY$3,$AM109/VLOOKUP($AO109,Data!$A$50:$B$56,2,FALSE),0)</f>
        <v>0</v>
      </c>
      <c r="DZ109" s="11">
        <f>IF(DZ$2=$A109,0,IF(HLOOKUP(DZ$2,Recipes!$H:$GI,'Production Calculator'!$A109+2,FALSE)=0,0,HLOOKUP(DZ$2,Recipes!$H:$GI,'Production Calculator'!$A109+2,FALSE)*$AK109))+IF($AO109=DZ$3,$AM109/VLOOKUP($AO109,Data!$A$50:$B$56,2,FALSE),0)</f>
        <v>0</v>
      </c>
      <c r="EA109" s="11">
        <f>IF(EA$2=$A109,0,IF(HLOOKUP(EA$2,Recipes!$H:$GI,'Production Calculator'!$A109+2,FALSE)=0,0,HLOOKUP(EA$2,Recipes!$H:$GI,'Production Calculator'!$A109+2,FALSE)*$AK109))+IF($AO109=EA$3,$AM109/VLOOKUP($AO109,Data!$A$50:$B$56,2,FALSE),0)</f>
        <v>0</v>
      </c>
      <c r="EB109" s="11">
        <f>IF(EB$2=$A109,0,IF(HLOOKUP(EB$2,Recipes!$H:$GI,'Production Calculator'!$A109+2,FALSE)=0,0,HLOOKUP(EB$2,Recipes!$H:$GI,'Production Calculator'!$A109+2,FALSE)*$AK109))+IF($AO109=EB$3,$AM109/VLOOKUP($AO109,Data!$A$50:$B$56,2,FALSE),0)</f>
        <v>0</v>
      </c>
      <c r="EC109" s="11">
        <f>IF(EC$2=$A109,0,IF(HLOOKUP(EC$2,Recipes!$H:$GI,'Production Calculator'!$A109+2,FALSE)=0,0,HLOOKUP(EC$2,Recipes!$H:$GI,'Production Calculator'!$A109+2,FALSE)*$AK109))+IF($AO109=EC$3,$AM109/VLOOKUP($AO109,Data!$A$50:$B$56,2,FALSE),0)</f>
        <v>0</v>
      </c>
      <c r="ED109" s="11">
        <f>IF(ED$2=$A109,0,IF(HLOOKUP(ED$2,Recipes!$H:$GI,'Production Calculator'!$A109+2,FALSE)=0,0,HLOOKUP(ED$2,Recipes!$H:$GI,'Production Calculator'!$A109+2,FALSE)*$AK109))+IF($AO109=ED$3,$AM109/VLOOKUP($AO109,Data!$A$50:$B$56,2,FALSE),0)</f>
        <v>0</v>
      </c>
      <c r="EE109" s="11">
        <f>IF(EE$2=$A109,0,IF(HLOOKUP(EE$2,Recipes!$H:$GI,'Production Calculator'!$A109+2,FALSE)=0,0,HLOOKUP(EE$2,Recipes!$H:$GI,'Production Calculator'!$A109+2,FALSE)*$AK109))+IF($AO109=EE$3,$AM109/VLOOKUP($AO109,Data!$A$50:$B$56,2,FALSE),0)</f>
        <v>0</v>
      </c>
      <c r="EF109" s="11">
        <f>IF(EF$2=$A109,0,IF(HLOOKUP(EF$2,Recipes!$H:$GI,'Production Calculator'!$A109+2,FALSE)=0,0,HLOOKUP(EF$2,Recipes!$H:$GI,'Production Calculator'!$A109+2,FALSE)*$AK109))+IF($AO109=EF$3,$AM109/VLOOKUP($AO109,Data!$A$50:$B$56,2,FALSE),0)</f>
        <v>0</v>
      </c>
      <c r="EG109" s="11">
        <f>IF(EG$2=$A109,0,IF(HLOOKUP(EG$2,Recipes!$H:$GI,'Production Calculator'!$A109+2,FALSE)=0,0,HLOOKUP(EG$2,Recipes!$H:$GI,'Production Calculator'!$A109+2,FALSE)*$AK109))+IF($AO109=EG$3,$AM109/VLOOKUP($AO109,Data!$A$50:$B$56,2,FALSE),0)</f>
        <v>0</v>
      </c>
      <c r="EH109" s="11">
        <f>IF(EH$2=$A109,0,IF(HLOOKUP(EH$2,Recipes!$H:$GI,'Production Calculator'!$A109+2,FALSE)=0,0,HLOOKUP(EH$2,Recipes!$H:$GI,'Production Calculator'!$A109+2,FALSE)*$AK109))+IF($AO109=EH$3,$AM109/VLOOKUP($AO109,Data!$A$50:$B$56,2,FALSE),0)</f>
        <v>0</v>
      </c>
      <c r="EI109" s="11">
        <f>IF(EI$2=$A109,0,IF(HLOOKUP(EI$2,Recipes!$H:$GI,'Production Calculator'!$A109+2,FALSE)=0,0,HLOOKUP(EI$2,Recipes!$H:$GI,'Production Calculator'!$A109+2,FALSE)*$AK109))+IF($AO109=EI$3,$AM109/VLOOKUP($AO109,Data!$A$50:$B$56,2,FALSE),0)</f>
        <v>0</v>
      </c>
      <c r="EJ109" s="11">
        <f>IF(EJ$2=$A109,0,IF(HLOOKUP(EJ$2,Recipes!$H:$GI,'Production Calculator'!$A109+2,FALSE)=0,0,HLOOKUP(EJ$2,Recipes!$H:$GI,'Production Calculator'!$A109+2,FALSE)*$AK109))+IF($AO109=EJ$3,$AM109/VLOOKUP($AO109,Data!$A$50:$B$56,2,FALSE),0)</f>
        <v>0</v>
      </c>
      <c r="EK109" s="11">
        <f>IF(EK$2=$A109,0,IF(HLOOKUP(EK$2,Recipes!$H:$GI,'Production Calculator'!$A109+2,FALSE)=0,0,HLOOKUP(EK$2,Recipes!$H:$GI,'Production Calculator'!$A109+2,FALSE)*$AK109))+IF($AO109=EK$3,$AM109/VLOOKUP($AO109,Data!$A$50:$B$56,2,FALSE),0)</f>
        <v>0</v>
      </c>
      <c r="EL109" s="11">
        <f>IF(EL$2=$A109,0,IF(HLOOKUP(EL$2,Recipes!$H:$GI,'Production Calculator'!$A109+2,FALSE)=0,0,HLOOKUP(EL$2,Recipes!$H:$GI,'Production Calculator'!$A109+2,FALSE)*$AK109))+IF($AO109=EL$3,$AM109/VLOOKUP($AO109,Data!$A$50:$B$56,2,FALSE),0)</f>
        <v>0</v>
      </c>
      <c r="EM109" s="11">
        <f>IF(EM$2=$A109,0,IF(HLOOKUP(EM$2,Recipes!$H:$GI,'Production Calculator'!$A109+2,FALSE)=0,0,HLOOKUP(EM$2,Recipes!$H:$GI,'Production Calculator'!$A109+2,FALSE)*$AK109))+IF($AO109=EM$3,$AM109/VLOOKUP($AO109,Data!$A$50:$B$56,2,FALSE),0)</f>
        <v>0</v>
      </c>
      <c r="EN109" s="11">
        <f>IF(EN$2=$A109,0,IF(HLOOKUP(EN$2,Recipes!$H:$GI,'Production Calculator'!$A109+2,FALSE)=0,0,HLOOKUP(EN$2,Recipes!$H:$GI,'Production Calculator'!$A109+2,FALSE)*$AK109))+IF($AO109=EN$3,$AM109/VLOOKUP($AO109,Data!$A$50:$B$56,2,FALSE),0)</f>
        <v>0</v>
      </c>
      <c r="EO109" s="11">
        <f>IF(EO$2=$A109,0,IF(HLOOKUP(EO$2,Recipes!$H:$GI,'Production Calculator'!$A109+2,FALSE)=0,0,HLOOKUP(EO$2,Recipes!$H:$GI,'Production Calculator'!$A109+2,FALSE)*$AK109))+IF($AO109=EO$3,$AM109/VLOOKUP($AO109,Data!$A$50:$B$56,2,FALSE),0)</f>
        <v>0</v>
      </c>
      <c r="EP109" s="11">
        <f>IF(EP$2=$A109,0,IF(HLOOKUP(EP$2,Recipes!$H:$GI,'Production Calculator'!$A109+2,FALSE)=0,0,HLOOKUP(EP$2,Recipes!$H:$GI,'Production Calculator'!$A109+2,FALSE)*$AK109))+IF($AO109=EP$3,$AM109/VLOOKUP($AO109,Data!$A$50:$B$56,2,FALSE),0)</f>
        <v>0</v>
      </c>
      <c r="EQ109" s="11">
        <f>IF(EQ$2=$A109,0,IF(HLOOKUP(EQ$2,Recipes!$H:$GI,'Production Calculator'!$A109+2,FALSE)=0,0,HLOOKUP(EQ$2,Recipes!$H:$GI,'Production Calculator'!$A109+2,FALSE)*$AK109))+IF($AO109=EQ$3,$AM109/VLOOKUP($AO109,Data!$A$50:$B$56,2,FALSE),0)</f>
        <v>0</v>
      </c>
      <c r="ER109" s="11">
        <f>IF(ER$2=$A109,0,IF(HLOOKUP(ER$2,Recipes!$H:$GI,'Production Calculator'!$A109+2,FALSE)=0,0,HLOOKUP(ER$2,Recipes!$H:$GI,'Production Calculator'!$A109+2,FALSE)*$AK109))+IF($AO109=ER$3,$AM109/VLOOKUP($AO109,Data!$A$50:$B$56,2,FALSE),0)</f>
        <v>0</v>
      </c>
      <c r="ES109" s="11">
        <f>IF(ES$2=$A109,0,IF(HLOOKUP(ES$2,Recipes!$H:$GI,'Production Calculator'!$A109+2,FALSE)=0,0,HLOOKUP(ES$2,Recipes!$H:$GI,'Production Calculator'!$A109+2,FALSE)*$AK109))+IF($AO109=ES$3,$AM109/VLOOKUP($AO109,Data!$A$50:$B$56,2,FALSE),0)</f>
        <v>0</v>
      </c>
      <c r="ET109" s="11">
        <f>IF(ET$2=$A109,0,IF(HLOOKUP(ET$2,Recipes!$H:$GI,'Production Calculator'!$A109+2,FALSE)=0,0,HLOOKUP(ET$2,Recipes!$H:$GI,'Production Calculator'!$A109+2,FALSE)*$AK109))+IF($AO109=ET$3,$AM109/VLOOKUP($AO109,Data!$A$50:$B$56,2,FALSE),0)</f>
        <v>0</v>
      </c>
      <c r="EU109" s="11">
        <f>IF(EU$2=$A109,0,IF(HLOOKUP(EU$2,Recipes!$H:$GI,'Production Calculator'!$A109+2,FALSE)=0,0,HLOOKUP(EU$2,Recipes!$H:$GI,'Production Calculator'!$A109+2,FALSE)*$AK109))+IF($AO109=EU$3,$AM109/VLOOKUP($AO109,Data!$A$50:$B$56,2,FALSE),0)</f>
        <v>0</v>
      </c>
      <c r="EV109" s="11">
        <f>IF(EV$2=$A109,0,IF(HLOOKUP(EV$2,Recipes!$H:$GI,'Production Calculator'!$A109+2,FALSE)=0,0,HLOOKUP(EV$2,Recipes!$H:$GI,'Production Calculator'!$A109+2,FALSE)*$AK109))+IF($AO109=EV$3,$AM109/VLOOKUP($AO109,Data!$A$50:$B$56,2,FALSE),0)</f>
        <v>0</v>
      </c>
      <c r="EW109" s="11">
        <f>IF(EW$2=$A109,0,IF(HLOOKUP(EW$2,Recipes!$H:$GI,'Production Calculator'!$A109+2,FALSE)=0,0,HLOOKUP(EW$2,Recipes!$H:$GI,'Production Calculator'!$A109+2,FALSE)*$AK109))+IF($AO109=EW$3,$AM109/VLOOKUP($AO109,Data!$A$50:$B$56,2,FALSE),0)</f>
        <v>0</v>
      </c>
      <c r="EX109" s="11">
        <f>IF(EX$2=$A109,0,IF(HLOOKUP(EX$2,Recipes!$H:$GI,'Production Calculator'!$A109+2,FALSE)=0,0,HLOOKUP(EX$2,Recipes!$H:$GI,'Production Calculator'!$A109+2,FALSE)*$AK109))+IF($AO109=EX$3,$AM109/VLOOKUP($AO109,Data!$A$50:$B$56,2,FALSE),0)</f>
        <v>0</v>
      </c>
      <c r="EY109" s="11">
        <f>IF(EY$2=$A109,0,IF(HLOOKUP(EY$2,Recipes!$H:$GI,'Production Calculator'!$A109+2,FALSE)=0,0,HLOOKUP(EY$2,Recipes!$H:$GI,'Production Calculator'!$A109+2,FALSE)*$AK109))+IF($AO109=EY$3,$AM109/VLOOKUP($AO109,Data!$A$50:$B$56,2,FALSE),0)</f>
        <v>0</v>
      </c>
      <c r="EZ109" s="11">
        <f>IF(EZ$2=$A109,0,IF(HLOOKUP(EZ$2,Recipes!$H:$GI,'Production Calculator'!$A109+2,FALSE)=0,0,HLOOKUP(EZ$2,Recipes!$H:$GI,'Production Calculator'!$A109+2,FALSE)*$AK109))+IF($AO109=EZ$3,$AM109/VLOOKUP($AO109,Data!$A$50:$B$56,2,FALSE),0)</f>
        <v>0</v>
      </c>
      <c r="FA109" s="11">
        <f>IF(FA$2=$A109,0,IF(HLOOKUP(FA$2,Recipes!$H:$GI,'Production Calculator'!$A109+2,FALSE)=0,0,HLOOKUP(FA$2,Recipes!$H:$GI,'Production Calculator'!$A109+2,FALSE)*$AK109))+IF($AO109=FA$3,$AM109/VLOOKUP($AO109,Data!$A$50:$B$56,2,FALSE),0)</f>
        <v>0</v>
      </c>
      <c r="FB109" s="11">
        <f>IF(FB$2=$A109,0,IF(HLOOKUP(FB$2,Recipes!$H:$GI,'Production Calculator'!$A109+2,FALSE)=0,0,HLOOKUP(FB$2,Recipes!$H:$GI,'Production Calculator'!$A109+2,FALSE)*$AK109))+IF($AO109=FB$3,$AM109/VLOOKUP($AO109,Data!$A$50:$B$56,2,FALSE),0)</f>
        <v>0</v>
      </c>
      <c r="FC109" s="11">
        <f>IF(FC$2=$A109,0,IF(HLOOKUP(FC$2,Recipes!$H:$GI,'Production Calculator'!$A109+2,FALSE)=0,0,HLOOKUP(FC$2,Recipes!$H:$GI,'Production Calculator'!$A109+2,FALSE)*$AK109))+IF($AO109=FC$3,$AM109/VLOOKUP($AO109,Data!$A$50:$B$56,2,FALSE),0)</f>
        <v>0</v>
      </c>
      <c r="FD109" s="11">
        <f>IF(FD$2=$A109,0,IF(HLOOKUP(FD$2,Recipes!$H:$GI,'Production Calculator'!$A109+2,FALSE)=0,0,HLOOKUP(FD$2,Recipes!$H:$GI,'Production Calculator'!$A109+2,FALSE)*$AK109))+IF($AO109=FD$3,$AM109/VLOOKUP($AO109,Data!$A$50:$B$56,2,FALSE),0)</f>
        <v>0</v>
      </c>
      <c r="FE109" s="11">
        <f>IF(FE$2=$A109,0,IF(HLOOKUP(FE$2,Recipes!$H:$GI,'Production Calculator'!$A109+2,FALSE)=0,0,HLOOKUP(FE$2,Recipes!$H:$GI,'Production Calculator'!$A109+2,FALSE)*$AK109))+IF($AO109=FE$3,$AM109/VLOOKUP($AO109,Data!$A$50:$B$56,2,FALSE),0)</f>
        <v>0</v>
      </c>
      <c r="FF109" s="11">
        <f>IF(FF$2=$A109,0,IF(HLOOKUP(FF$2,Recipes!$H:$GI,'Production Calculator'!$A109+2,FALSE)=0,0,HLOOKUP(FF$2,Recipes!$H:$GI,'Production Calculator'!$A109+2,FALSE)*$AK109))+IF($AO109=FF$3,$AM109/VLOOKUP($AO109,Data!$A$50:$B$56,2,FALSE),0)</f>
        <v>0</v>
      </c>
      <c r="FG109" s="11">
        <f>IF(FG$2=$A109,0,IF(HLOOKUP(FG$2,Recipes!$H:$GI,'Production Calculator'!$A109+2,FALSE)=0,0,HLOOKUP(FG$2,Recipes!$H:$GI,'Production Calculator'!$A109+2,FALSE)*$AK109))+IF($AO109=FG$3,$AM109/VLOOKUP($AO109,Data!$A$50:$B$56,2,FALSE),0)</f>
        <v>0</v>
      </c>
      <c r="FH109" s="11">
        <f>IF(FH$2=$A109,0,IF(HLOOKUP(FH$2,Recipes!$H:$GI,'Production Calculator'!$A109+2,FALSE)=0,0,HLOOKUP(FH$2,Recipes!$H:$GI,'Production Calculator'!$A109+2,FALSE)*$AK109))+IF($AO109=FH$3,$AM109/VLOOKUP($AO109,Data!$A$50:$B$56,2,FALSE),0)</f>
        <v>0</v>
      </c>
      <c r="FI109" s="11">
        <f>IF(FI$2=$A109,0,IF(HLOOKUP(FI$2,Recipes!$H:$GI,'Production Calculator'!$A109+2,FALSE)=0,0,HLOOKUP(FI$2,Recipes!$H:$GI,'Production Calculator'!$A109+2,FALSE)*$AK109))+IF($AO109=FI$3,$AM109/VLOOKUP($AO109,Data!$A$50:$B$56,2,FALSE),0)</f>
        <v>0</v>
      </c>
      <c r="FJ109" s="11">
        <f>IF(FJ$2=$A109,0,IF(HLOOKUP(FJ$2,Recipes!$H:$GI,'Production Calculator'!$A109+2,FALSE)=0,0,HLOOKUP(FJ$2,Recipes!$H:$GI,'Production Calculator'!$A109+2,FALSE)*$AK109))+IF($AO109=FJ$3,$AM109/VLOOKUP($AO109,Data!$A$50:$B$56,2,FALSE),0)</f>
        <v>0</v>
      </c>
      <c r="FK109" s="11">
        <f>IF(FK$2=$A109,0,IF(HLOOKUP(FK$2,Recipes!$H:$GI,'Production Calculator'!$A109+2,FALSE)=0,0,HLOOKUP(FK$2,Recipes!$H:$GI,'Production Calculator'!$A109+2,FALSE)*$AK109))+IF($AO109=FK$3,$AM109/VLOOKUP($AO109,Data!$A$50:$B$56,2,FALSE),0)</f>
        <v>0</v>
      </c>
      <c r="FL109" s="11">
        <f>IF(FL$2=$A109,0,IF(HLOOKUP(FL$2,Recipes!$H:$GI,'Production Calculator'!$A109+2,FALSE)=0,0,HLOOKUP(FL$2,Recipes!$H:$GI,'Production Calculator'!$A109+2,FALSE)*$AK109))+IF($AO109=FL$3,$AM109/VLOOKUP($AO109,Data!$A$50:$B$56,2,FALSE),0)</f>
        <v>0</v>
      </c>
      <c r="FM109" s="11">
        <f>IF(FM$2=$A109,0,IF(HLOOKUP(FM$2,Recipes!$H:$GI,'Production Calculator'!$A109+2,FALSE)=0,0,HLOOKUP(FM$2,Recipes!$H:$GI,'Production Calculator'!$A109+2,FALSE)*$AK109))+IF($AO109=FM$3,$AM109/VLOOKUP($AO109,Data!$A$50:$B$56,2,FALSE),0)</f>
        <v>0</v>
      </c>
      <c r="FN109" s="11">
        <f>IF(FN$2=$A109,0,IF(HLOOKUP(FN$2,Recipes!$H:$GI,'Production Calculator'!$A109+2,FALSE)=0,0,HLOOKUP(FN$2,Recipes!$H:$GI,'Production Calculator'!$A109+2,FALSE)*$AK109))+IF($AO109=FN$3,$AM109/VLOOKUP($AO109,Data!$A$50:$B$56,2,FALSE),0)</f>
        <v>0</v>
      </c>
      <c r="FO109" s="11">
        <f>IF(FO$2=$A109,0,IF(HLOOKUP(FO$2,Recipes!$H:$GI,'Production Calculator'!$A109+2,FALSE)=0,0,HLOOKUP(FO$2,Recipes!$H:$GI,'Production Calculator'!$A109+2,FALSE)*$AK109))+IF($AO109=FO$3,$AM109/VLOOKUP($AO109,Data!$A$50:$B$56,2,FALSE),0)</f>
        <v>0</v>
      </c>
      <c r="FP109" s="11">
        <f>IF(FP$2=$A109,0,IF(HLOOKUP(FP$2,Recipes!$H:$GI,'Production Calculator'!$A109+2,FALSE)=0,0,HLOOKUP(FP$2,Recipes!$H:$GI,'Production Calculator'!$A109+2,FALSE)*$AK109))+IF($AO109=FP$3,$AM109/VLOOKUP($AO109,Data!$A$50:$B$56,2,FALSE),0)</f>
        <v>0</v>
      </c>
      <c r="FQ109" s="11">
        <f>IF(FQ$2=$A109,0,IF(HLOOKUP(FQ$2,Recipes!$H:$GI,'Production Calculator'!$A109+2,FALSE)=0,0,HLOOKUP(FQ$2,Recipes!$H:$GI,'Production Calculator'!$A109+2,FALSE)*$AK109))+IF($AO109=FQ$3,$AM109/VLOOKUP($AO109,Data!$A$50:$B$56,2,FALSE),0)</f>
        <v>0</v>
      </c>
      <c r="FR109" s="11">
        <f>IF(FR$2=$A109,0,IF(HLOOKUP(FR$2,Recipes!$H:$GI,'Production Calculator'!$A109+2,FALSE)=0,0,HLOOKUP(FR$2,Recipes!$H:$GI,'Production Calculator'!$A109+2,FALSE)*$AK109))+IF($AO109=FR$3,$AM109/VLOOKUP($AO109,Data!$A$50:$B$56,2,FALSE),0)</f>
        <v>0</v>
      </c>
      <c r="FS109" s="11">
        <f>IF(FS$2=$A109,0,IF(HLOOKUP(FS$2,Recipes!$H:$GI,'Production Calculator'!$A109+2,FALSE)=0,0,HLOOKUP(FS$2,Recipes!$H:$GI,'Production Calculator'!$A109+2,FALSE)*$AK109))+IF($AO109=FS$3,$AM109/VLOOKUP($AO109,Data!$A$50:$B$56,2,FALSE),0)</f>
        <v>0</v>
      </c>
      <c r="FT109" s="11">
        <f>IF(FT$2=$A109,0,IF(HLOOKUP(FT$2,Recipes!$H:$GI,'Production Calculator'!$A109+2,FALSE)=0,0,HLOOKUP(FT$2,Recipes!$H:$GI,'Production Calculator'!$A109+2,FALSE)*$AK109))+IF($AO109=FT$3,$AM109/VLOOKUP($AO109,Data!$A$50:$B$56,2,FALSE),0)</f>
        <v>0</v>
      </c>
      <c r="FU109" s="11">
        <f>IF(FU$2=$A109,0,IF(HLOOKUP(FU$2,Recipes!$H:$GI,'Production Calculator'!$A109+2,FALSE)=0,0,HLOOKUP(FU$2,Recipes!$H:$GI,'Production Calculator'!$A109+2,FALSE)*$AK109))+IF($AO109=FU$3,$AM109/VLOOKUP($AO109,Data!$A$50:$B$56,2,FALSE),0)</f>
        <v>0</v>
      </c>
      <c r="FV109" s="11">
        <f>IF(FV$2=$A109,0,IF(HLOOKUP(FV$2,Recipes!$H:$GI,'Production Calculator'!$A109+2,FALSE)=0,0,HLOOKUP(FV$2,Recipes!$H:$GI,'Production Calculator'!$A109+2,FALSE)*$AK109))+IF($AO109=FV$3,$AM109/VLOOKUP($AO109,Data!$A$50:$B$56,2,FALSE),0)</f>
        <v>0</v>
      </c>
      <c r="FW109" s="11">
        <f>IF(FW$2=$A109,0,IF(HLOOKUP(FW$2,Recipes!$H:$GI,'Production Calculator'!$A109+2,FALSE)=0,0,HLOOKUP(FW$2,Recipes!$H:$GI,'Production Calculator'!$A109+2,FALSE)*$AK109))+IF($AO109=FW$3,$AM109/VLOOKUP($AO109,Data!$A$50:$B$56,2,FALSE),0)</f>
        <v>0</v>
      </c>
      <c r="FX109" s="11">
        <f>IF(FX$2=$A109,0,IF(HLOOKUP(FX$2,Recipes!$H:$GI,'Production Calculator'!$A109+2,FALSE)=0,0,HLOOKUP(FX$2,Recipes!$H:$GI,'Production Calculator'!$A109+2,FALSE)*$AK109))+IF($AO109=FX$3,$AM109/VLOOKUP($AO109,Data!$A$50:$B$56,2,FALSE),0)</f>
        <v>0</v>
      </c>
      <c r="FY109" s="11">
        <f>IF(FY$2=$A109,0,IF(HLOOKUP(FY$2,Recipes!$H:$GI,'Production Calculator'!$A109+2,FALSE)=0,0,HLOOKUP(FY$2,Recipes!$H:$GI,'Production Calculator'!$A109+2,FALSE)*$AK109))+IF($AO109=FY$3,$AM109/VLOOKUP($AO109,Data!$A$50:$B$56,2,FALSE),0)</f>
        <v>0</v>
      </c>
      <c r="FZ109" s="11">
        <f>IF(FZ$2=$A109,0,IF(HLOOKUP(FZ$2,Recipes!$H:$GI,'Production Calculator'!$A109+2,FALSE)=0,0,HLOOKUP(FZ$2,Recipes!$H:$GI,'Production Calculator'!$A109+2,FALSE)*$AK109))+IF($AO109=FZ$3,$AM109/VLOOKUP($AO109,Data!$A$50:$B$56,2,FALSE),0)</f>
        <v>0</v>
      </c>
      <c r="GA109" s="11">
        <f>IF(GA$2=$A109,0,IF(HLOOKUP(GA$2,Recipes!$H:$GI,'Production Calculator'!$A109+2,FALSE)=0,0,HLOOKUP(GA$2,Recipes!$H:$GI,'Production Calculator'!$A109+2,FALSE)*$AK109))+IF($AO109=GA$3,$AM109/VLOOKUP($AO109,Data!$A$50:$B$56,2,FALSE),0)</f>
        <v>0</v>
      </c>
      <c r="GB109" s="11">
        <f>IF(GB$2=$A109,0,IF(HLOOKUP(GB$2,Recipes!$H:$GI,'Production Calculator'!$A109+2,FALSE)=0,0,HLOOKUP(GB$2,Recipes!$H:$GI,'Production Calculator'!$A109+2,FALSE)*$AK109))+IF($AO109=GB$3,$AM109/VLOOKUP($AO109,Data!$A$50:$B$56,2,FALSE),0)</f>
        <v>0</v>
      </c>
      <c r="GC109" s="11">
        <f>IF(GC$2=$A109,0,IF(HLOOKUP(GC$2,Recipes!$H:$GI,'Production Calculator'!$A109+2,FALSE)=0,0,HLOOKUP(GC$2,Recipes!$H:$GI,'Production Calculator'!$A109+2,FALSE)*$AK109))+IF($AO109=GC$3,$AM109/VLOOKUP($AO109,Data!$A$50:$B$56,2,FALSE),0)</f>
        <v>0</v>
      </c>
      <c r="GD109" s="11">
        <f>IF(GD$2=$A109,0,IF(HLOOKUP(GD$2,Recipes!$H:$GI,'Production Calculator'!$A109+2,FALSE)=0,0,HLOOKUP(GD$2,Recipes!$H:$GI,'Production Calculator'!$A109+2,FALSE)*$AK109))+IF($AO109=GD$3,$AM109/VLOOKUP($AO109,Data!$A$50:$B$56,2,FALSE),0)</f>
        <v>0</v>
      </c>
      <c r="GE109" s="11">
        <f>IF(GE$2=$A109,0,IF(HLOOKUP(GE$2,Recipes!$H:$GI,'Production Calculator'!$A109+2,FALSE)=0,0,HLOOKUP(GE$2,Recipes!$H:$GI,'Production Calculator'!$A109+2,FALSE)*$AK109))+IF($AO109=GE$3,$AM109/VLOOKUP($AO109,Data!$A$50:$B$56,2,FALSE),0)</f>
        <v>0</v>
      </c>
      <c r="GF109" s="11">
        <f>IF(GF$2=$A109,0,IF(HLOOKUP(GF$2,Recipes!$H:$GI,'Production Calculator'!$A109+2,FALSE)=0,0,HLOOKUP(GF$2,Recipes!$H:$GI,'Production Calculator'!$A109+2,FALSE)*$AK109))+IF($AO109=GF$3,$AM109/VLOOKUP($AO109,Data!$A$50:$B$56,2,FALSE),0)</f>
        <v>0</v>
      </c>
      <c r="GG109" s="11">
        <f>IF(GG$2=$A109,0,IF(HLOOKUP(GG$2,Recipes!$H:$GI,'Production Calculator'!$A109+2,FALSE)=0,0,HLOOKUP(GG$2,Recipes!$H:$GI,'Production Calculator'!$A109+2,FALSE)*$AK109))+IF($AO109=GG$3,$AM109/VLOOKUP($AO109,Data!$A$50:$B$56,2,FALSE),0)</f>
        <v>0</v>
      </c>
      <c r="GH109" s="11">
        <f>IF(GH$2=$A109,0,IF(HLOOKUP(GH$2,Recipes!$H:$GI,'Production Calculator'!$A109+2,FALSE)=0,0,HLOOKUP(GH$2,Recipes!$H:$GI,'Production Calculator'!$A109+2,FALSE)*$AK109))+IF($AO109=GH$3,$AM109/VLOOKUP($AO109,Data!$A$50:$B$56,2,FALSE),0)</f>
        <v>0</v>
      </c>
      <c r="GI109" s="11">
        <f>IF(GI$2=$A109,0,IF(HLOOKUP(GI$2,Recipes!$H:$GI,'Production Calculator'!$A109+2,FALSE)=0,0,HLOOKUP(GI$2,Recipes!$H:$GI,'Production Calculator'!$A109+2,FALSE)*$AK109))+IF($AO109=GI$3,$AM109/VLOOKUP($AO109,Data!$A$50:$B$56,2,FALSE),0)</f>
        <v>0</v>
      </c>
      <c r="GJ109" s="11">
        <f>IF(GJ$2=$A109,0,IF(HLOOKUP(GJ$2,Recipes!$H:$GI,'Production Calculator'!$A109+2,FALSE)=0,0,HLOOKUP(GJ$2,Recipes!$H:$GI,'Production Calculator'!$A109+2,FALSE)*$AK109))+IF($AO109=GJ$3,$AM109/VLOOKUP($AO109,Data!$A$50:$B$56,2,FALSE),0)</f>
        <v>0</v>
      </c>
      <c r="GK109" s="11">
        <f>IF(GK$2=$A109,0,IF(HLOOKUP(GK$2,Recipes!$H:$GI,'Production Calculator'!$A109+2,FALSE)=0,0,HLOOKUP(GK$2,Recipes!$H:$GI,'Production Calculator'!$A109+2,FALSE)*$AK109))+IF($AO109=GK$3,$AM109/VLOOKUP($AO109,Data!$A$50:$B$56,2,FALSE),0)</f>
        <v>0</v>
      </c>
      <c r="GL109" s="11">
        <f>IF(GL$2=$A109,0,IF(HLOOKUP(GL$2,Recipes!$H:$GI,'Production Calculator'!$A109+2,FALSE)=0,0,HLOOKUP(GL$2,Recipes!$H:$GI,'Production Calculator'!$A109+2,FALSE)*$AK109))+IF($AO109=GL$3,$AM109/VLOOKUP($AO109,Data!$A$50:$B$56,2,FALSE),0)</f>
        <v>0</v>
      </c>
      <c r="GM109" s="11">
        <f>IF(GM$2=$A109,0,IF(HLOOKUP(GM$2,Recipes!$H:$GI,'Production Calculator'!$A109+2,FALSE)=0,0,HLOOKUP(GM$2,Recipes!$H:$GI,'Production Calculator'!$A109+2,FALSE)*$AK109))+IF($AO109=GM$3,$AM109/VLOOKUP($AO109,Data!$A$50:$B$56,2,FALSE),0)</f>
        <v>0</v>
      </c>
      <c r="GN109" s="11">
        <f>IF(GN$2=$A109,0,IF(HLOOKUP(GN$2,Recipes!$H:$GI,'Production Calculator'!$A109+2,FALSE)=0,0,HLOOKUP(GN$2,Recipes!$H:$GI,'Production Calculator'!$A109+2,FALSE)*$AK109))+IF($AO109=GN$3,$AM109/VLOOKUP($AO109,Data!$A$50:$B$56,2,FALSE),0)</f>
        <v>0</v>
      </c>
      <c r="GO109" s="11">
        <f>IF(GO$2=$A109,0,IF(HLOOKUP(GO$2,Recipes!$H:$GI,'Production Calculator'!$A109+2,FALSE)=0,0,HLOOKUP(GO$2,Recipes!$H:$GI,'Production Calculator'!$A109+2,FALSE)*$AK109))+IF($AO109=GO$3,$AM109/VLOOKUP($AO109,Data!$A$50:$B$56,2,FALSE),0)</f>
        <v>0</v>
      </c>
      <c r="GP109" s="11">
        <f>IF(GP$2=$A109,0,IF(HLOOKUP(GP$2,Recipes!$H:$GI,'Production Calculator'!$A109+2,FALSE)=0,0,HLOOKUP(GP$2,Recipes!$H:$GI,'Production Calculator'!$A109+2,FALSE)*$AK109))+IF($AO109=GP$3,$AM109/VLOOKUP($AO109,Data!$A$50:$B$56,2,FALSE),0)</f>
        <v>0</v>
      </c>
      <c r="GQ109" s="11">
        <f>IF(GQ$2=$A109,0,IF(HLOOKUP(GQ$2,Recipes!$H:$GI,'Production Calculator'!$A109+2,FALSE)=0,0,HLOOKUP(GQ$2,Recipes!$H:$GI,'Production Calculator'!$A109+2,FALSE)*$AK109))+IF($AO109=GQ$3,$AM109/VLOOKUP($AO109,Data!$A$50:$B$56,2,FALSE),0)</f>
        <v>0</v>
      </c>
      <c r="GR109" s="11">
        <f>IF(GR$2=$A109,0,IF(HLOOKUP(GR$2,Recipes!$H:$GI,'Production Calculator'!$A109+2,FALSE)=0,0,HLOOKUP(GR$2,Recipes!$H:$GI,'Production Calculator'!$A109+2,FALSE)*$AK109))+IF($AO109=GR$3,$AM109/VLOOKUP($AO109,Data!$A$50:$B$56,2,FALSE),0)</f>
        <v>0</v>
      </c>
      <c r="GS109" s="11">
        <f>IF(GS$2=$A109,0,IF(HLOOKUP(GS$2,Recipes!$H:$GI,'Production Calculator'!$A109+2,FALSE)=0,0,HLOOKUP(GS$2,Recipes!$H:$GI,'Production Calculator'!$A109+2,FALSE)*$AK109))+IF($AO109=GS$3,$AM109/VLOOKUP($AO109,Data!$A$50:$B$56,2,FALSE),0)</f>
        <v>0</v>
      </c>
      <c r="GT109" s="11">
        <f>IF(GT$2=$A109,0,IF(HLOOKUP(GT$2,Recipes!$H:$GI,'Production Calculator'!$A109+2,FALSE)=0,0,HLOOKUP(GT$2,Recipes!$H:$GI,'Production Calculator'!$A109+2,FALSE)*$AK109))+IF($AO109=GT$3,$AM109/VLOOKUP($AO109,Data!$A$50:$B$56,2,FALSE),0)</f>
        <v>0</v>
      </c>
      <c r="GU109" s="11">
        <f>IF(GU$2=$A109,0,IF(HLOOKUP(GU$2,Recipes!$H:$GI,'Production Calculator'!$A109+2,FALSE)=0,0,HLOOKUP(GU$2,Recipes!$H:$GI,'Production Calculator'!$A109+2,FALSE)*$AK109))+IF($AO109=GU$3,$AM109/VLOOKUP($AO109,Data!$A$50:$B$56,2,FALSE),0)</f>
        <v>0</v>
      </c>
      <c r="GV109" s="11">
        <f>IF(GV$2=$A109,0,IF(HLOOKUP(GV$2,Recipes!$H:$GI,'Production Calculator'!$A109+2,FALSE)=0,0,HLOOKUP(GV$2,Recipes!$H:$GI,'Production Calculator'!$A109+2,FALSE)*$AK109))+IF($AO109=GV$3,$AM109/VLOOKUP($AO109,Data!$A$50:$B$56,2,FALSE),0)</f>
        <v>0</v>
      </c>
      <c r="GW109" s="11">
        <f>IF(GW$2=$A109,0,IF(HLOOKUP(GW$2,Recipes!$H:$GI,'Production Calculator'!$A109+2,FALSE)=0,0,HLOOKUP(GW$2,Recipes!$H:$GI,'Production Calculator'!$A109+2,FALSE)*$AK109))+IF($AO109=GW$3,$AM109/VLOOKUP($AO109,Data!$A$50:$B$56,2,FALSE),0)</f>
        <v>0</v>
      </c>
      <c r="GX109" s="11">
        <f>IF(GX$2=$A109,0,IF(HLOOKUP(GX$2,Recipes!$H:$GI,'Production Calculator'!$A109+2,FALSE)=0,0,HLOOKUP(GX$2,Recipes!$H:$GI,'Production Calculator'!$A109+2,FALSE)*$AK109))+IF($AO109=GX$3,$AM109/VLOOKUP($AO109,Data!$A$50:$B$56,2,FALSE),0)</f>
        <v>0</v>
      </c>
      <c r="GY109" s="11">
        <f>IF(GY$2=$A109,0,IF(HLOOKUP(GY$2,Recipes!$H:$GI,'Production Calculator'!$A109+2,FALSE)=0,0,HLOOKUP(GY$2,Recipes!$H:$GI,'Production Calculator'!$A109+2,FALSE)*$AK109))+IF($AO109=GY$3,$AM109/VLOOKUP($AO109,Data!$A$50:$B$56,2,FALSE),0)</f>
        <v>0</v>
      </c>
      <c r="GZ109" s="11">
        <f>IF(GZ$2=$A109,0,IF(HLOOKUP(GZ$2,Recipes!$H:$GI,'Production Calculator'!$A109+2,FALSE)=0,0,HLOOKUP(GZ$2,Recipes!$H:$GI,'Production Calculator'!$A109+2,FALSE)*$AK109))+IF($AO109=GZ$3,$AM109/VLOOKUP($AO109,Data!$A$50:$B$56,2,FALSE),0)</f>
        <v>0</v>
      </c>
      <c r="HA109" s="11">
        <f>IF(HA$2=$A109,0,IF(HLOOKUP(HA$2,Recipes!$H:$GI,'Production Calculator'!$A109+2,FALSE)=0,0,HLOOKUP(HA$2,Recipes!$H:$GI,'Production Calculator'!$A109+2,FALSE)*$AK109))+IF($AO109=HA$3,$AM109/VLOOKUP($AO109,Data!$A$50:$B$56,2,FALSE),0)</f>
        <v>0</v>
      </c>
      <c r="HB109" s="11">
        <f>IF(HB$2=$A109,0,IF(HLOOKUP(HB$2,Recipes!$H:$GI,'Production Calculator'!$A109+2,FALSE)=0,0,HLOOKUP(HB$2,Recipes!$H:$GI,'Production Calculator'!$A109+2,FALSE)*$AK109))+IF($AO109=HB$3,$AM109/VLOOKUP($AO109,Data!$A$50:$B$56,2,FALSE),0)</f>
        <v>0</v>
      </c>
      <c r="HC109" s="11">
        <f>IF(HC$2=$A109,0,IF(HLOOKUP(HC$2,Recipes!$H:$GI,'Production Calculator'!$A109+2,FALSE)=0,0,HLOOKUP(HC$2,Recipes!$H:$GI,'Production Calculator'!$A109+2,FALSE)*$AK109))+IF($AO109=HC$3,$AM109/VLOOKUP($AO109,Data!$A$50:$B$56,2,FALSE),0)</f>
        <v>0</v>
      </c>
      <c r="HD109" s="11">
        <f>IF(HD$2=$A109,0,IF(HLOOKUP(HD$2,Recipes!$H:$GI,'Production Calculator'!$A109+2,FALSE)=0,0,HLOOKUP(HD$2,Recipes!$H:$GI,'Production Calculator'!$A109+2,FALSE)*$AK109))+IF($AO109=HD$3,$AM109/VLOOKUP($AO109,Data!$A$50:$B$56,2,FALSE),0)</f>
        <v>0</v>
      </c>
      <c r="HE109" s="11">
        <f>IF(HE$2=$A109,0,IF(HLOOKUP(HE$2,Recipes!$H:$GI,'Production Calculator'!$A109+2,FALSE)=0,0,HLOOKUP(HE$2,Recipes!$H:$GI,'Production Calculator'!$A109+2,FALSE)*$AK109))+IF($AO109=HE$3,$AM109/VLOOKUP($AO109,Data!$A$50:$B$56,2,FALSE),0)</f>
        <v>0</v>
      </c>
      <c r="HF109" s="11">
        <f>IF(HF$2=$A109,0,IF(HLOOKUP(HF$2,Recipes!$H:$GI,'Production Calculator'!$A109+2,FALSE)=0,0,HLOOKUP(HF$2,Recipes!$H:$GI,'Production Calculator'!$A109+2,FALSE)*$AK109))+IF($AO109=HF$3,$AM109/VLOOKUP($AO109,Data!$A$50:$B$56,2,FALSE),0)</f>
        <v>0</v>
      </c>
      <c r="HG109" s="11">
        <f>IF(HG$2=$A109,0,IF(HLOOKUP(HG$2,Recipes!$H:$GI,'Production Calculator'!$A109+2,FALSE)=0,0,HLOOKUP(HG$2,Recipes!$H:$GI,'Production Calculator'!$A109+2,FALSE)*$AK109))+IF($AO109=HG$3,$AM109/VLOOKUP($AO109,Data!$A$50:$B$56,2,FALSE),0)</f>
        <v>0</v>
      </c>
      <c r="HH109" s="11">
        <f>IF(HH$2=$A109,0,IF(HLOOKUP(HH$2,Recipes!$H:$GI,'Production Calculator'!$A109+2,FALSE)=0,0,HLOOKUP(HH$2,Recipes!$H:$GI,'Production Calculator'!$A109+2,FALSE)*$AK109))+IF($AO109=HH$3,$AM109/VLOOKUP($AO109,Data!$A$50:$B$56,2,FALSE),0)</f>
        <v>0</v>
      </c>
      <c r="HI109" s="11">
        <f>IF(HI$2=$A109,0,IF(HLOOKUP(HI$2,Recipes!$H:$GI,'Production Calculator'!$A109+2,FALSE)=0,0,HLOOKUP(HI$2,Recipes!$H:$GI,'Production Calculator'!$A109+2,FALSE)*$AK109))+IF($AO109=HI$3,$AM109/VLOOKUP($AO109,Data!$A$50:$B$56,2,FALSE),0)</f>
        <v>0</v>
      </c>
      <c r="HJ109" s="11">
        <f>IF(HJ$2=$A109,0,IF(HLOOKUP(HJ$2,Recipes!$H:$GI,'Production Calculator'!$A109+2,FALSE)=0,0,HLOOKUP(HJ$2,Recipes!$H:$GI,'Production Calculator'!$A109+2,FALSE)*$AK109))+IF($AO109=HJ$3,$AM109/VLOOKUP($AO109,Data!$A$50:$B$56,2,FALSE),0)</f>
        <v>0</v>
      </c>
      <c r="HK109" s="11">
        <f>IF(HK$2=$A109,0,IF(HLOOKUP(HK$2,Recipes!$H:$GI,'Production Calculator'!$A109+2,FALSE)=0,0,HLOOKUP(HK$2,Recipes!$H:$GI,'Production Calculator'!$A109+2,FALSE)*$AK109))+IF($AO109=HK$3,$AM109/VLOOKUP($AO109,Data!$A$50:$B$56,2,FALSE),0)</f>
        <v>0</v>
      </c>
      <c r="HL109" s="11">
        <f>IF(HL$2=$A109,0,IF(HLOOKUP(HL$2,Recipes!$H:$GI,'Production Calculator'!$A109+2,FALSE)=0,0,HLOOKUP(HL$2,Recipes!$H:$GI,'Production Calculator'!$A109+2,FALSE)*$AK109))+IF($AO109=HL$3,$AM109/VLOOKUP($AO109,Data!$A$50:$B$56,2,FALSE),0)</f>
        <v>0</v>
      </c>
      <c r="HM109" s="11">
        <f>IF(HM$2=$A109,0,IF(HLOOKUP(HM$2,Recipes!$H:$GI,'Production Calculator'!$A109+2,FALSE)=0,0,HLOOKUP(HM$2,Recipes!$H:$GI,'Production Calculator'!$A109+2,FALSE)*$AK109))+IF($AO109=HM$3,$AM109/VLOOKUP($AO109,Data!$A$50:$B$56,2,FALSE),0)</f>
        <v>0</v>
      </c>
      <c r="HN109" s="11">
        <f>IF(HN$2=$A109,0,IF(HLOOKUP(HN$2,Recipes!$H:$GI,'Production Calculator'!$A109+2,FALSE)=0,0,HLOOKUP(HN$2,Recipes!$H:$GI,'Production Calculator'!$A109+2,FALSE)*$AK109))+IF($AO109=HN$3,$AM109/VLOOKUP($AO109,Data!$A$50:$B$56,2,FALSE),0)</f>
        <v>0</v>
      </c>
      <c r="HO109" s="11">
        <f>IF(HO$2=$A109,0,IF(HLOOKUP(HO$2,Recipes!$H:$GI,'Production Calculator'!$A109+2,FALSE)=0,0,HLOOKUP(HO$2,Recipes!$H:$GI,'Production Calculator'!$A109+2,FALSE)*$AK109))+IF($AO109=HO$3,$AM109/VLOOKUP($AO109,Data!$A$50:$B$56,2,FALSE),0)</f>
        <v>0</v>
      </c>
      <c r="HP109" s="11">
        <f>IF(HP$2=$A109,0,IF(HLOOKUP(HP$2,Recipes!$H:$GI,'Production Calculator'!$A109+2,FALSE)=0,0,HLOOKUP(HP$2,Recipes!$H:$GI,'Production Calculator'!$A109+2,FALSE)*$AK109))+IF($AO109=HP$3,$AM109/VLOOKUP($AO109,Data!$A$50:$B$56,2,FALSE),0)</f>
        <v>0</v>
      </c>
      <c r="HQ109" s="11">
        <f>IF(HQ$2=$A109,0,IF(HLOOKUP(HQ$2,Recipes!$H:$GI,'Production Calculator'!$A109+2,FALSE)=0,0,HLOOKUP(HQ$2,Recipes!$H:$GI,'Production Calculator'!$A109+2,FALSE)*$AK109))+IF($AO109=HQ$3,$AM109/VLOOKUP($AO109,Data!$A$50:$B$56,2,FALSE),0)</f>
        <v>0</v>
      </c>
      <c r="HR109" s="11">
        <f>IF(HR$2=$A109,0,IF(HLOOKUP(HR$2,Recipes!$H:$GI,'Production Calculator'!$A109+2,FALSE)=0,0,HLOOKUP(HR$2,Recipes!$H:$GI,'Production Calculator'!$A109+2,FALSE)*$AK109))+IF($AO109=HR$3,$AM109/VLOOKUP($AO109,Data!$A$50:$B$56,2,FALSE),0)</f>
        <v>0</v>
      </c>
      <c r="HS109" s="121"/>
    </row>
    <row r="110" spans="1:227" x14ac:dyDescent="0.45">
      <c r="A110">
        <v>87</v>
      </c>
      <c r="B110" s="107" t="str">
        <f>VLOOKUP(A110,Recipes!A:B,2)</f>
        <v>Roboport</v>
      </c>
      <c r="C110" s="128">
        <v>0</v>
      </c>
      <c r="D110" s="108">
        <f t="shared" si="191"/>
        <v>0</v>
      </c>
      <c r="E110" s="127" t="s">
        <v>1</v>
      </c>
      <c r="F110" s="109">
        <f>VLOOKUP(A110,Recipes!$A$3:$G$186,6,FALSE)</f>
        <v>3</v>
      </c>
      <c r="G110" s="109">
        <f>VLOOKUP(A110,Recipes!$A$3:$G$186,7,FALSE)</f>
        <v>0</v>
      </c>
      <c r="H110" s="110">
        <f t="shared" si="167"/>
        <v>0</v>
      </c>
      <c r="I110" s="109">
        <f>VLOOKUP(E110,Data!$A$2:$C$26,3, FALSE)</f>
        <v>4</v>
      </c>
      <c r="J110" s="108">
        <v>0</v>
      </c>
      <c r="K110" s="108">
        <v>0</v>
      </c>
      <c r="L110" s="108">
        <v>0</v>
      </c>
      <c r="M110" s="150">
        <v>0</v>
      </c>
      <c r="N110" s="150">
        <v>0</v>
      </c>
      <c r="O110" s="150">
        <v>0</v>
      </c>
      <c r="P110" s="151">
        <v>0</v>
      </c>
      <c r="Q110" s="151">
        <v>0</v>
      </c>
      <c r="R110" s="151">
        <v>0</v>
      </c>
      <c r="S110">
        <f t="shared" si="182"/>
        <v>0</v>
      </c>
      <c r="T110">
        <f t="shared" si="183"/>
        <v>0</v>
      </c>
      <c r="U110">
        <f t="shared" si="184"/>
        <v>0</v>
      </c>
      <c r="V110">
        <f t="shared" si="185"/>
        <v>0</v>
      </c>
      <c r="W110">
        <f t="shared" si="186"/>
        <v>0</v>
      </c>
      <c r="X110">
        <f t="shared" si="187"/>
        <v>0</v>
      </c>
      <c r="Y110">
        <f t="shared" si="188"/>
        <v>0</v>
      </c>
      <c r="Z110">
        <f t="shared" si="189"/>
        <v>0</v>
      </c>
      <c r="AA110">
        <f t="shared" si="190"/>
        <v>0</v>
      </c>
      <c r="AB110" s="111">
        <f>VLOOKUP($A110,Recipes!$A:$G,4)</f>
        <v>15</v>
      </c>
      <c r="AC110" s="111">
        <f>VLOOKUP($A110,Recipes!$A:$G,5)</f>
        <v>1</v>
      </c>
      <c r="AD110" s="111">
        <f t="shared" si="177"/>
        <v>6.6666666666666666E-2</v>
      </c>
      <c r="AE110" s="111">
        <f>VLOOKUP(E110,Data!$A$2:$F$26,5,FALSE)</f>
        <v>0</v>
      </c>
      <c r="AF110" s="111">
        <f>VLOOKUP(E110,Data!$A$2:$F$26,4,FALSE)</f>
        <v>210</v>
      </c>
      <c r="AG110" s="111">
        <f>VLOOKUP(E110,Data!$A$2:$B$26,2, FALSE)</f>
        <v>1.25</v>
      </c>
      <c r="AH110" s="111">
        <f>1+VLOOKUP($J$3,Data!$A$40:$D$48,2,FALSE)*$J110+VLOOKUP($K$3,Data!$A$40:$D$48,2,FALSE)*$K110+VLOOKUP($L$3,Data!$A$40:$D$48,2,FALSE)*$L110+VLOOKUP($M$3,Data!$A$40:$D$48,2,FALSE)*$M110+VLOOKUP($N$3,Data!$A$40:$D$48,2,FALSE)*$N110+VLOOKUP($O$3,Data!$A$40:$D$48,2,FALSE)*$O110+VLOOKUP($P$3,Data!$A$40:$D$48,2,FALSE)*$P110+VLOOKUP($Q$3,Data!$A$40:$D$48,2,FALSE)*$Q110+VLOOKUP($R$3,Data!$A$40:$D$48,2,FALSE)*$R110</f>
        <v>1</v>
      </c>
      <c r="AI110" s="111">
        <f>MAX(1+VLOOKUP($J$3,Data!$A$40:$D$48,3,FALSE)*$J110+VLOOKUP($K$3,Data!$A$40:$D$48,3,FALSE)*$K110+VLOOKUP($L$3,Data!$A$40:$D$48,3,FALSE)*$L110+VLOOKUP($M$3,Data!$A$40:$D$48,3,FALSE)*$M110+VLOOKUP($N$3,Data!$A$40:$D$48,3,FALSE)*$N110+VLOOKUP($O$3,Data!$A$40:$D$48,3,FALSE)*$O110+VLOOKUP($P$3,Data!$A$40:$D$48,3,FALSE)*$P110+VLOOKUP($Q$3,Data!$A$40:$D$48,3,FALSE)*$Q110+VLOOKUP($R$3,Data!$A$40:$D$48,3,FALSE)*$R110,0)</f>
        <v>1</v>
      </c>
      <c r="AJ110" s="111">
        <f>MAX(1-(VLOOKUP($J$3,Data!$A$40:$D$48,4,FALSE)*$J110+VLOOKUP($K$3,Data!$A$40:$D$48,4,FALSE)*$K110+VLOOKUP($L$3,Data!$A$40:$D$48,4,FALSE)*$L110+VLOOKUP($M$3,Data!$A$40:$D$48,4,FALSE)*$M110+VLOOKUP($N$3,Data!$A$40:$D$48,4,FALSE)*$N110+VLOOKUP($O$3,Data!$A$40:$D$48,4,FALSE)*$O110+VLOOKUP($P$3,Data!$A$40:$D$48,4,FALSE)*$P110+VLOOKUP($Q$3,Data!$A$40:$D$48,4,FALSE)*$Q110+VLOOKUP($R$3,Data!$A$40:$D$48,4,FALSE)*$R110),0.2)</f>
        <v>1</v>
      </c>
      <c r="AK110" s="112">
        <f t="shared" si="178"/>
        <v>0</v>
      </c>
      <c r="AL110" s="111">
        <f t="shared" si="179"/>
        <v>8.3333333333333329E-2</v>
      </c>
      <c r="AM110" s="111">
        <f t="shared" si="180"/>
        <v>0</v>
      </c>
      <c r="AN110" s="111">
        <f t="shared" si="181"/>
        <v>0</v>
      </c>
      <c r="AO110" s="131" t="s">
        <v>298</v>
      </c>
      <c r="AP110" s="11"/>
      <c r="AQ110" s="11">
        <f>IF(AQ$2=$A110,0,IF(HLOOKUP(AQ$2,Recipes!$H:$GI,'Production Calculator'!$A110+2,FALSE)=0,0,HLOOKUP(AQ$2,Recipes!$H:$GI,'Production Calculator'!$A110+2,FALSE)*$AK110))+IF($AO110=AQ$3,$AM110/VLOOKUP($AO110,Data!$A$50:$B$56,2,FALSE),0)</f>
        <v>0</v>
      </c>
      <c r="AR110" s="11">
        <f>IF(AR$2=$A110,0,IF(HLOOKUP(AR$2,Recipes!$H:$GI,'Production Calculator'!$A110+2,FALSE)=0,0,HLOOKUP(AR$2,Recipes!$H:$GI,'Production Calculator'!$A110+2,FALSE)*$AK110))+IF($AO110=AR$3,$AM110/VLOOKUP($AO110,Data!$A$50:$B$56,2,FALSE),0)</f>
        <v>0</v>
      </c>
      <c r="AS110" s="11">
        <f>IF(AS$2=$A110,0,IF(HLOOKUP(AS$2,Recipes!$H:$GI,'Production Calculator'!$A110+2,FALSE)=0,0,HLOOKUP(AS$2,Recipes!$H:$GI,'Production Calculator'!$A110+2,FALSE)*$AK110))+IF($AO110=AS$3,$AM110/VLOOKUP($AO110,Data!$A$50:$B$56,2,FALSE),0)</f>
        <v>0</v>
      </c>
      <c r="AT110" s="11">
        <f>IF(AT$2=$A110,0,IF(HLOOKUP(AT$2,Recipes!$H:$GI,'Production Calculator'!$A110+2,FALSE)=0,0,HLOOKUP(AT$2,Recipes!$H:$GI,'Production Calculator'!$A110+2,FALSE)*$AK110))+IF($AO110=AT$3,$AM110/VLOOKUP($AO110,Data!$A$50:$B$56,2,FALSE),0)</f>
        <v>0</v>
      </c>
      <c r="AU110" s="11">
        <f>IF(AU$2=$A110,0,IF(HLOOKUP(AU$2,Recipes!$H:$GI,'Production Calculator'!$A110+2,FALSE)=0,0,HLOOKUP(AU$2,Recipes!$H:$GI,'Production Calculator'!$A110+2,FALSE)*$AK110))+IF($AO110=AU$3,$AM110/VLOOKUP($AO110,Data!$A$50:$B$56,2,FALSE),0)</f>
        <v>0</v>
      </c>
      <c r="AV110" s="11">
        <f>IF(AV$2=$A110,0,IF(HLOOKUP(AV$2,Recipes!$H:$GI,'Production Calculator'!$A110+2,FALSE)=0,0,HLOOKUP(AV$2,Recipes!$H:$GI,'Production Calculator'!$A110+2,FALSE)*$AK110))+IF($AO110=AV$3,$AM110/VLOOKUP($AO110,Data!$A$50:$B$56,2,FALSE),0)</f>
        <v>0</v>
      </c>
      <c r="AW110" s="11">
        <f>IF(AW$2=$A110,0,IF(HLOOKUP(AW$2,Recipes!$H:$GI,'Production Calculator'!$A110+2,FALSE)=0,0,HLOOKUP(AW$2,Recipes!$H:$GI,'Production Calculator'!$A110+2,FALSE)*$AK110))+IF($AO110=AW$3,$AM110/VLOOKUP($AO110,Data!$A$50:$B$56,2,FALSE),0)</f>
        <v>0</v>
      </c>
      <c r="AX110" s="11">
        <f>IF(AX$2=$A110,0,IF(HLOOKUP(AX$2,Recipes!$H:$GI,'Production Calculator'!$A110+2,FALSE)=0,0,HLOOKUP(AX$2,Recipes!$H:$GI,'Production Calculator'!$A110+2,FALSE)*$AK110))+IF($AO110=AX$3,$AM110/VLOOKUP($AO110,Data!$A$50:$B$56,2,FALSE),0)</f>
        <v>0</v>
      </c>
      <c r="AY110" s="11">
        <f>IF(AY$2=$A110,0,IF(HLOOKUP(AY$2,Recipes!$H:$GI,'Production Calculator'!$A110+2,FALSE)=0,0,HLOOKUP(AY$2,Recipes!$H:$GI,'Production Calculator'!$A110+2,FALSE)*$AK110))+IF($AO110=AY$3,$AM110/VLOOKUP($AO110,Data!$A$50:$B$56,2,FALSE),0)</f>
        <v>0</v>
      </c>
      <c r="AZ110" s="11">
        <f>IF(AZ$2=$A110,0,IF(HLOOKUP(AZ$2,Recipes!$H:$GI,'Production Calculator'!$A110+2,FALSE)=0,0,HLOOKUP(AZ$2,Recipes!$H:$GI,'Production Calculator'!$A110+2,FALSE)*$AK110))+IF($AO110=AZ$3,$AM110/VLOOKUP($AO110,Data!$A$50:$B$56,2,FALSE),0)</f>
        <v>0</v>
      </c>
      <c r="BA110" s="11">
        <f>IF(BA$2=$A110,0,IF(HLOOKUP(BA$2,Recipes!$H:$GI,'Production Calculator'!$A110+2,FALSE)=0,0,HLOOKUP(BA$2,Recipes!$H:$GI,'Production Calculator'!$A110+2,FALSE)*$AK110))+IF($AO110=BA$3,$AM110/VLOOKUP($AO110,Data!$A$50:$B$56,2,FALSE),0)</f>
        <v>0</v>
      </c>
      <c r="BB110" s="11">
        <f>IF(BB$2=$A110,0,IF(HLOOKUP(BB$2,Recipes!$H:$GI,'Production Calculator'!$A110+2,FALSE)=0,0,HLOOKUP(BB$2,Recipes!$H:$GI,'Production Calculator'!$A110+2,FALSE)*$AK110))+IF($AO110=BB$3,$AM110/VLOOKUP($AO110,Data!$A$50:$B$56,2,FALSE),0)</f>
        <v>0</v>
      </c>
      <c r="BC110" s="11">
        <f>IF(BC$2=$A110,0,IF(HLOOKUP(BC$2,Recipes!$H:$GI,'Production Calculator'!$A110+2,FALSE)=0,0,HLOOKUP(BC$2,Recipes!$H:$GI,'Production Calculator'!$A110+2,FALSE)*$AK110))+IF($AO110=BC$3,$AM110/VLOOKUP($AO110,Data!$A$50:$B$56,2,FALSE),0)</f>
        <v>0</v>
      </c>
      <c r="BD110" s="11">
        <f>IF(BD$2=$A110,0,IF(HLOOKUP(BD$2,Recipes!$H:$GI,'Production Calculator'!$A110+2,FALSE)=0,0,HLOOKUP(BD$2,Recipes!$H:$GI,'Production Calculator'!$A110+2,FALSE)*$AK110))+IF($AO110=BD$3,$AM110/VLOOKUP($AO110,Data!$A$50:$B$56,2,FALSE),0)</f>
        <v>0</v>
      </c>
      <c r="BE110" s="11">
        <f>IF(BE$2=$A110,0,IF(HLOOKUP(BE$2,Recipes!$H:$GI,'Production Calculator'!$A110+2,FALSE)=0,0,HLOOKUP(BE$2,Recipes!$H:$GI,'Production Calculator'!$A110+2,FALSE)*$AK110))+IF($AO110=BE$3,$AM110/VLOOKUP($AO110,Data!$A$50:$B$56,2,FALSE),0)</f>
        <v>0</v>
      </c>
      <c r="BF110" s="11">
        <f>IF(BF$2=$A110,0,IF(HLOOKUP(BF$2,Recipes!$H:$GI,'Production Calculator'!$A110+2,FALSE)=0,0,HLOOKUP(BF$2,Recipes!$H:$GI,'Production Calculator'!$A110+2,FALSE)*$AK110))+IF($AO110=BF$3,$AM110/VLOOKUP($AO110,Data!$A$50:$B$56,2,FALSE),0)</f>
        <v>0</v>
      </c>
      <c r="BG110" s="11">
        <f>IF(BG$2=$A110,0,IF(HLOOKUP(BG$2,Recipes!$H:$GI,'Production Calculator'!$A110+2,FALSE)=0,0,HLOOKUP(BG$2,Recipes!$H:$GI,'Production Calculator'!$A110+2,FALSE)*$AK110))+IF($AO110=BG$3,$AM110/VLOOKUP($AO110,Data!$A$50:$B$56,2,FALSE),0)</f>
        <v>0</v>
      </c>
      <c r="BH110" s="11">
        <f>IF(BH$2=$A110,0,IF(HLOOKUP(BH$2,Recipes!$H:$GI,'Production Calculator'!$A110+2,FALSE)=0,0,HLOOKUP(BH$2,Recipes!$H:$GI,'Production Calculator'!$A110+2,FALSE)*$AK110))+IF($AO110=BH$3,$AM110/VLOOKUP($AO110,Data!$A$50:$B$56,2,FALSE),0)</f>
        <v>0</v>
      </c>
      <c r="BI110" s="11">
        <f>IF(BI$2=$A110,0,IF(HLOOKUP(BI$2,Recipes!$H:$GI,'Production Calculator'!$A110+2,FALSE)=0,0,HLOOKUP(BI$2,Recipes!$H:$GI,'Production Calculator'!$A110+2,FALSE)*$AK110))+IF($AO110=BI$3,$AM110/VLOOKUP($AO110,Data!$A$50:$B$56,2,FALSE),0)</f>
        <v>0</v>
      </c>
      <c r="BJ110" s="11">
        <f>IF(BJ$2=$A110,0,IF(HLOOKUP(BJ$2,Recipes!$H:$GI,'Production Calculator'!$A110+2,FALSE)=0,0,HLOOKUP(BJ$2,Recipes!$H:$GI,'Production Calculator'!$A110+2,FALSE)*$AK110))+IF($AO110=BJ$3,$AM110/VLOOKUP($AO110,Data!$A$50:$B$56,2,FALSE),0)</f>
        <v>0</v>
      </c>
      <c r="BK110" s="11">
        <f>IF(BK$2=$A110,0,IF(HLOOKUP(BK$2,Recipes!$H:$GI,'Production Calculator'!$A110+2,FALSE)=0,0,HLOOKUP(BK$2,Recipes!$H:$GI,'Production Calculator'!$A110+2,FALSE)*$AK110))+IF($AO110=BK$3,$AM110/VLOOKUP($AO110,Data!$A$50:$B$56,2,FALSE),0)</f>
        <v>0</v>
      </c>
      <c r="BL110" s="11">
        <f>IF(BL$2=$A110,0,IF(HLOOKUP(BL$2,Recipes!$H:$GI,'Production Calculator'!$A110+2,FALSE)=0,0,HLOOKUP(BL$2,Recipes!$H:$GI,'Production Calculator'!$A110+2,FALSE)*$AK110))+IF($AO110=BL$3,$AM110/VLOOKUP($AO110,Data!$A$50:$B$56,2,FALSE),0)</f>
        <v>0</v>
      </c>
      <c r="BM110" s="11">
        <f>IF(BM$2=$A110,0,IF(HLOOKUP(BM$2,Recipes!$H:$GI,'Production Calculator'!$A110+2,FALSE)=0,0,HLOOKUP(BM$2,Recipes!$H:$GI,'Production Calculator'!$A110+2,FALSE)*$AK110))+IF($AO110=BM$3,$AM110/VLOOKUP($AO110,Data!$A$50:$B$56,2,FALSE),0)</f>
        <v>0</v>
      </c>
      <c r="BN110" s="11">
        <f>IF(BN$2=$A110,0,IF(HLOOKUP(BN$2,Recipes!$H:$GI,'Production Calculator'!$A110+2,FALSE)=0,0,HLOOKUP(BN$2,Recipes!$H:$GI,'Production Calculator'!$A110+2,FALSE)*$AK110))+IF($AO110=BN$3,$AM110/VLOOKUP($AO110,Data!$A$50:$B$56,2,FALSE),0)</f>
        <v>0</v>
      </c>
      <c r="BO110" s="11">
        <f>IF(BO$2=$A110,0,IF(HLOOKUP(BO$2,Recipes!$H:$GI,'Production Calculator'!$A110+2,FALSE)=0,0,HLOOKUP(BO$2,Recipes!$H:$GI,'Production Calculator'!$A110+2,FALSE)*$AK110))+IF($AO110=BO$3,$AM110/VLOOKUP($AO110,Data!$A$50:$B$56,2,FALSE),0)</f>
        <v>0</v>
      </c>
      <c r="BP110" s="11">
        <f>IF(BP$2=$A110,0,IF(HLOOKUP(BP$2,Recipes!$H:$GI,'Production Calculator'!$A110+2,FALSE)=0,0,HLOOKUP(BP$2,Recipes!$H:$GI,'Production Calculator'!$A110+2,FALSE)*$AK110))+IF($AO110=BP$3,$AM110/VLOOKUP($AO110,Data!$A$50:$B$56,2,FALSE),0)</f>
        <v>0</v>
      </c>
      <c r="BQ110" s="11">
        <f>IF(BQ$2=$A110,0,IF(HLOOKUP(BQ$2,Recipes!$H:$GI,'Production Calculator'!$A110+2,FALSE)=0,0,HLOOKUP(BQ$2,Recipes!$H:$GI,'Production Calculator'!$A110+2,FALSE)*$AK110))+IF($AO110=BQ$3,$AM110/VLOOKUP($AO110,Data!$A$50:$B$56,2,FALSE),0)</f>
        <v>0</v>
      </c>
      <c r="BR110" s="11">
        <f>IF(BR$2=$A110,0,IF(HLOOKUP(BR$2,Recipes!$H:$GI,'Production Calculator'!$A110+2,FALSE)=0,0,HLOOKUP(BR$2,Recipes!$H:$GI,'Production Calculator'!$A110+2,FALSE)*$AK110))+IF($AO110=BR$3,$AM110/VLOOKUP($AO110,Data!$A$50:$B$56,2,FALSE),0)</f>
        <v>0</v>
      </c>
      <c r="BS110" s="11">
        <f>IF(BS$2=$A110,0,IF(HLOOKUP(BS$2,Recipes!$H:$GI,'Production Calculator'!$A110+2,FALSE)=0,0,HLOOKUP(BS$2,Recipes!$H:$GI,'Production Calculator'!$A110+2,FALSE)*$AK110))+IF($AO110=BS$3,$AM110/VLOOKUP($AO110,Data!$A$50:$B$56,2,FALSE),0)</f>
        <v>0</v>
      </c>
      <c r="BT110" s="11">
        <f>IF(BT$2=$A110,0,IF(HLOOKUP(BT$2,Recipes!$H:$GI,'Production Calculator'!$A110+2,FALSE)=0,0,HLOOKUP(BT$2,Recipes!$H:$GI,'Production Calculator'!$A110+2,FALSE)*$AK110))+IF($AO110=BT$3,$AM110/VLOOKUP($AO110,Data!$A$50:$B$56,2,FALSE),0)</f>
        <v>0</v>
      </c>
      <c r="BU110" s="11">
        <f>IF(BU$2=$A110,0,IF(HLOOKUP(BU$2,Recipes!$H:$GI,'Production Calculator'!$A110+2,FALSE)=0,0,HLOOKUP(BU$2,Recipes!$H:$GI,'Production Calculator'!$A110+2,FALSE)*$AK110))+IF($AO110=BU$3,$AM110/VLOOKUP($AO110,Data!$A$50:$B$56,2,FALSE),0)</f>
        <v>0</v>
      </c>
      <c r="BV110" s="11">
        <f>IF(BV$2=$A110,0,IF(HLOOKUP(BV$2,Recipes!$H:$GI,'Production Calculator'!$A110+2,FALSE)=0,0,HLOOKUP(BV$2,Recipes!$H:$GI,'Production Calculator'!$A110+2,FALSE)*$AK110))+IF($AO110=BV$3,$AM110/VLOOKUP($AO110,Data!$A$50:$B$56,2,FALSE),0)</f>
        <v>0</v>
      </c>
      <c r="BW110" s="11">
        <f>IF(BW$2=$A110,0,IF(HLOOKUP(BW$2,Recipes!$H:$GI,'Production Calculator'!$A110+2,FALSE)=0,0,HLOOKUP(BW$2,Recipes!$H:$GI,'Production Calculator'!$A110+2,FALSE)*$AK110))+IF($AO110=BW$3,$AM110/VLOOKUP($AO110,Data!$A$50:$B$56,2,FALSE),0)</f>
        <v>0</v>
      </c>
      <c r="BX110" s="11">
        <f>IF(BX$2=$A110,0,IF(HLOOKUP(BX$2,Recipes!$H:$GI,'Production Calculator'!$A110+2,FALSE)=0,0,HLOOKUP(BX$2,Recipes!$H:$GI,'Production Calculator'!$A110+2,FALSE)*$AK110))+IF($AO110=BX$3,$AM110/VLOOKUP($AO110,Data!$A$50:$B$56,2,FALSE),0)</f>
        <v>0</v>
      </c>
      <c r="BY110" s="11">
        <f>IF(BY$2=$A110,0,IF(HLOOKUP(BY$2,Recipes!$H:$GI,'Production Calculator'!$A110+2,FALSE)=0,0,HLOOKUP(BY$2,Recipes!$H:$GI,'Production Calculator'!$A110+2,FALSE)*$AK110))+IF($AO110=BY$3,$AM110/VLOOKUP($AO110,Data!$A$50:$B$56,2,FALSE),0)</f>
        <v>0</v>
      </c>
      <c r="BZ110" s="11">
        <f>IF(BZ$2=$A110,0,IF(HLOOKUP(BZ$2,Recipes!$H:$GI,'Production Calculator'!$A110+2,FALSE)=0,0,HLOOKUP(BZ$2,Recipes!$H:$GI,'Production Calculator'!$A110+2,FALSE)*$AK110))+IF($AO110=BZ$3,$AM110/VLOOKUP($AO110,Data!$A$50:$B$56,2,FALSE),0)</f>
        <v>0</v>
      </c>
      <c r="CA110" s="11">
        <f>IF(CA$2=$A110,0,IF(HLOOKUP(CA$2,Recipes!$H:$GI,'Production Calculator'!$A110+2,FALSE)=0,0,HLOOKUP(CA$2,Recipes!$H:$GI,'Production Calculator'!$A110+2,FALSE)*$AK110))+IF($AO110=CA$3,$AM110/VLOOKUP($AO110,Data!$A$50:$B$56,2,FALSE),0)</f>
        <v>0</v>
      </c>
      <c r="CB110" s="11">
        <f>IF(CB$2=$A110,0,IF(HLOOKUP(CB$2,Recipes!$H:$GI,'Production Calculator'!$A110+2,FALSE)=0,0,HLOOKUP(CB$2,Recipes!$H:$GI,'Production Calculator'!$A110+2,FALSE)*$AK110))+IF($AO110=CB$3,$AM110/VLOOKUP($AO110,Data!$A$50:$B$56,2,FALSE),0)</f>
        <v>0</v>
      </c>
      <c r="CC110" s="11">
        <f>IF(CC$2=$A110,0,IF(HLOOKUP(CC$2,Recipes!$H:$GI,'Production Calculator'!$A110+2,FALSE)=0,0,HLOOKUP(CC$2,Recipes!$H:$GI,'Production Calculator'!$A110+2,FALSE)*$AK110))+IF($AO110=CC$3,$AM110/VLOOKUP($AO110,Data!$A$50:$B$56,2,FALSE),0)</f>
        <v>0</v>
      </c>
      <c r="CD110" s="11">
        <f>IF(CD$2=$A110,0,IF(HLOOKUP(CD$2,Recipes!$H:$GI,'Production Calculator'!$A110+2,FALSE)=0,0,HLOOKUP(CD$2,Recipes!$H:$GI,'Production Calculator'!$A110+2,FALSE)*$AK110))+IF($AO110=CD$3,$AM110/VLOOKUP($AO110,Data!$A$50:$B$56,2,FALSE),0)</f>
        <v>0</v>
      </c>
      <c r="CE110" s="11">
        <f>IF(CE$2=$A110,0,IF(HLOOKUP(CE$2,Recipes!$H:$GI,'Production Calculator'!$A110+2,FALSE)=0,0,HLOOKUP(CE$2,Recipes!$H:$GI,'Production Calculator'!$A110+2,FALSE)*$AK110))+IF($AO110=CE$3,$AM110/VLOOKUP($AO110,Data!$A$50:$B$56,2,FALSE),0)</f>
        <v>0</v>
      </c>
      <c r="CF110" s="11">
        <f>IF(CF$2=$A110,0,IF(HLOOKUP(CF$2,Recipes!$H:$GI,'Production Calculator'!$A110+2,FALSE)=0,0,HLOOKUP(CF$2,Recipes!$H:$GI,'Production Calculator'!$A110+2,FALSE)*$AK110))+IF($AO110=CF$3,$AM110/VLOOKUP($AO110,Data!$A$50:$B$56,2,FALSE),0)</f>
        <v>0</v>
      </c>
      <c r="CG110" s="11">
        <f>IF(CG$2=$A110,0,IF(HLOOKUP(CG$2,Recipes!$H:$GI,'Production Calculator'!$A110+2,FALSE)=0,0,HLOOKUP(CG$2,Recipes!$H:$GI,'Production Calculator'!$A110+2,FALSE)*$AK110))+IF($AO110=CG$3,$AM110/VLOOKUP($AO110,Data!$A$50:$B$56,2,FALSE),0)</f>
        <v>0</v>
      </c>
      <c r="CH110" s="11">
        <f>IF(CH$2=$A110,0,IF(HLOOKUP(CH$2,Recipes!$H:$GI,'Production Calculator'!$A110+2,FALSE)=0,0,HLOOKUP(CH$2,Recipes!$H:$GI,'Production Calculator'!$A110+2,FALSE)*$AK110))+IF($AO110=CH$3,$AM110/VLOOKUP($AO110,Data!$A$50:$B$56,2,FALSE),0)</f>
        <v>0</v>
      </c>
      <c r="CI110" s="11">
        <f>IF(CI$2=$A110,0,IF(HLOOKUP(CI$2,Recipes!$H:$GI,'Production Calculator'!$A110+2,FALSE)=0,0,HLOOKUP(CI$2,Recipes!$H:$GI,'Production Calculator'!$A110+2,FALSE)*$AK110))+IF($AO110=CI$3,$AM110/VLOOKUP($AO110,Data!$A$50:$B$56,2,FALSE),0)</f>
        <v>0</v>
      </c>
      <c r="CJ110" s="11">
        <f>IF(CJ$2=$A110,0,IF(HLOOKUP(CJ$2,Recipes!$H:$GI,'Production Calculator'!$A110+2,FALSE)=0,0,HLOOKUP(CJ$2,Recipes!$H:$GI,'Production Calculator'!$A110+2,FALSE)*$AK110))+IF($AO110=CJ$3,$AM110/VLOOKUP($AO110,Data!$A$50:$B$56,2,FALSE),0)</f>
        <v>0</v>
      </c>
      <c r="CK110" s="11">
        <f>IF(CK$2=$A110,0,IF(HLOOKUP(CK$2,Recipes!$H:$GI,'Production Calculator'!$A110+2,FALSE)=0,0,HLOOKUP(CK$2,Recipes!$H:$GI,'Production Calculator'!$A110+2,FALSE)*$AK110))+IF($AO110=CK$3,$AM110/VLOOKUP($AO110,Data!$A$50:$B$56,2,FALSE),0)</f>
        <v>0</v>
      </c>
      <c r="CL110" s="11">
        <f>IF(CL$2=$A110,0,IF(HLOOKUP(CL$2,Recipes!$H:$GI,'Production Calculator'!$A110+2,FALSE)=0,0,HLOOKUP(CL$2,Recipes!$H:$GI,'Production Calculator'!$A110+2,FALSE)*$AK110))+IF($AO110=CL$3,$AM110/VLOOKUP($AO110,Data!$A$50:$B$56,2,FALSE),0)</f>
        <v>0</v>
      </c>
      <c r="CM110" s="11">
        <f>IF(CM$2=$A110,0,IF(HLOOKUP(CM$2,Recipes!$H:$GI,'Production Calculator'!$A110+2,FALSE)=0,0,HLOOKUP(CM$2,Recipes!$H:$GI,'Production Calculator'!$A110+2,FALSE)*$AK110))+IF($AO110=CM$3,$AM110/VLOOKUP($AO110,Data!$A$50:$B$56,2,FALSE),0)</f>
        <v>0</v>
      </c>
      <c r="CN110" s="11">
        <f>IF(CN$2=$A110,0,IF(HLOOKUP(CN$2,Recipes!$H:$GI,'Production Calculator'!$A110+2,FALSE)=0,0,HLOOKUP(CN$2,Recipes!$H:$GI,'Production Calculator'!$A110+2,FALSE)*$AK110))+IF($AO110=CN$3,$AM110/VLOOKUP($AO110,Data!$A$50:$B$56,2,FALSE),0)</f>
        <v>0</v>
      </c>
      <c r="CO110" s="11">
        <f>IF(CO$2=$A110,0,IF(HLOOKUP(CO$2,Recipes!$H:$GI,'Production Calculator'!$A110+2,FALSE)=0,0,HLOOKUP(CO$2,Recipes!$H:$GI,'Production Calculator'!$A110+2,FALSE)*$AK110))+IF($AO110=CO$3,$AM110/VLOOKUP($AO110,Data!$A$50:$B$56,2,FALSE),0)</f>
        <v>0</v>
      </c>
      <c r="CP110" s="11">
        <f>IF(CP$2=$A110,0,IF(HLOOKUP(CP$2,Recipes!$H:$GI,'Production Calculator'!$A110+2,FALSE)=0,0,HLOOKUP(CP$2,Recipes!$H:$GI,'Production Calculator'!$A110+2,FALSE)*$AK110))+IF($AO110=CP$3,$AM110/VLOOKUP($AO110,Data!$A$50:$B$56,2,FALSE),0)</f>
        <v>0</v>
      </c>
      <c r="CQ110" s="11">
        <f>IF(CQ$2=$A110,0,IF(HLOOKUP(CQ$2,Recipes!$H:$GI,'Production Calculator'!$A110+2,FALSE)=0,0,HLOOKUP(CQ$2,Recipes!$H:$GI,'Production Calculator'!$A110+2,FALSE)*$AK110))+IF($AO110=CQ$3,$AM110/VLOOKUP($AO110,Data!$A$50:$B$56,2,FALSE),0)</f>
        <v>0</v>
      </c>
      <c r="CR110" s="11">
        <f>IF(CR$2=$A110,0,IF(HLOOKUP(CR$2,Recipes!$H:$GI,'Production Calculator'!$A110+2,FALSE)=0,0,HLOOKUP(CR$2,Recipes!$H:$GI,'Production Calculator'!$A110+2,FALSE)*$AK110))+IF($AO110=CR$3,$AM110/VLOOKUP($AO110,Data!$A$50:$B$56,2,FALSE),0)</f>
        <v>0</v>
      </c>
      <c r="CS110" s="11">
        <f>IF(CS$2=$A110,0,IF(HLOOKUP(CS$2,Recipes!$H:$GI,'Production Calculator'!$A110+2,FALSE)=0,0,HLOOKUP(CS$2,Recipes!$H:$GI,'Production Calculator'!$A110+2,FALSE)*$AK110))+IF($AO110=CS$3,$AM110/VLOOKUP($AO110,Data!$A$50:$B$56,2,FALSE),0)</f>
        <v>0</v>
      </c>
      <c r="CT110" s="11">
        <f>IF(CT$2=$A110,0,IF(HLOOKUP(CT$2,Recipes!$H:$GI,'Production Calculator'!$A110+2,FALSE)=0,0,HLOOKUP(CT$2,Recipes!$H:$GI,'Production Calculator'!$A110+2,FALSE)*$AK110))+IF($AO110=CT$3,$AM110/VLOOKUP($AO110,Data!$A$50:$B$56,2,FALSE),0)</f>
        <v>0</v>
      </c>
      <c r="CU110" s="11">
        <f>IF(CU$2=$A110,0,IF(HLOOKUP(CU$2,Recipes!$H:$GI,'Production Calculator'!$A110+2,FALSE)=0,0,HLOOKUP(CU$2,Recipes!$H:$GI,'Production Calculator'!$A110+2,FALSE)*$AK110))+IF($AO110=CU$3,$AM110/VLOOKUP($AO110,Data!$A$50:$B$56,2,FALSE),0)</f>
        <v>0</v>
      </c>
      <c r="CV110" s="11">
        <f>IF(CV$2=$A110,0,IF(HLOOKUP(CV$2,Recipes!$H:$GI,'Production Calculator'!$A110+2,FALSE)=0,0,HLOOKUP(CV$2,Recipes!$H:$GI,'Production Calculator'!$A110+2,FALSE)*$AK110))+IF($AO110=CV$3,$AM110/VLOOKUP($AO110,Data!$A$50:$B$56,2,FALSE),0)</f>
        <v>0</v>
      </c>
      <c r="CW110" s="11">
        <f>IF(CW$2=$A110,0,IF(HLOOKUP(CW$2,Recipes!$H:$GI,'Production Calculator'!$A110+2,FALSE)=0,0,HLOOKUP(CW$2,Recipes!$H:$GI,'Production Calculator'!$A110+2,FALSE)*$AK110))+IF($AO110=CW$3,$AM110/VLOOKUP($AO110,Data!$A$50:$B$56,2,FALSE),0)</f>
        <v>0</v>
      </c>
      <c r="CX110" s="11">
        <f>IF(CX$2=$A110,0,IF(HLOOKUP(CX$2,Recipes!$H:$GI,'Production Calculator'!$A110+2,FALSE)=0,0,HLOOKUP(CX$2,Recipes!$H:$GI,'Production Calculator'!$A110+2,FALSE)*$AK110))+IF($AO110=CX$3,$AM110/VLOOKUP($AO110,Data!$A$50:$B$56,2,FALSE),0)</f>
        <v>0</v>
      </c>
      <c r="CY110" s="11">
        <f>IF(CY$2=$A110,0,IF(HLOOKUP(CY$2,Recipes!$H:$GI,'Production Calculator'!$A110+2,FALSE)=0,0,HLOOKUP(CY$2,Recipes!$H:$GI,'Production Calculator'!$A110+2,FALSE)*$AK110))+IF($AO110=CY$3,$AM110/VLOOKUP($AO110,Data!$A$50:$B$56,2,FALSE),0)</f>
        <v>0</v>
      </c>
      <c r="CZ110" s="11">
        <f>IF(CZ$2=$A110,0,IF(HLOOKUP(CZ$2,Recipes!$H:$GI,'Production Calculator'!$A110+2,FALSE)=0,0,HLOOKUP(CZ$2,Recipes!$H:$GI,'Production Calculator'!$A110+2,FALSE)*$AK110))+IF($AO110=CZ$3,$AM110/VLOOKUP($AO110,Data!$A$50:$B$56,2,FALSE),0)</f>
        <v>0</v>
      </c>
      <c r="DA110" s="11">
        <f>IF(DA$2=$A110,0,IF(HLOOKUP(DA$2,Recipes!$H:$GI,'Production Calculator'!$A110+2,FALSE)=0,0,HLOOKUP(DA$2,Recipes!$H:$GI,'Production Calculator'!$A110+2,FALSE)*$AK110))+IF($AO110=DA$3,$AM110/VLOOKUP($AO110,Data!$A$50:$B$56,2,FALSE),0)</f>
        <v>0</v>
      </c>
      <c r="DB110" s="11">
        <f>IF(DB$2=$A110,0,IF(HLOOKUP(DB$2,Recipes!$H:$GI,'Production Calculator'!$A110+2,FALSE)=0,0,HLOOKUP(DB$2,Recipes!$H:$GI,'Production Calculator'!$A110+2,FALSE)*$AK110))+IF($AO110=DB$3,$AM110/VLOOKUP($AO110,Data!$A$50:$B$56,2,FALSE),0)</f>
        <v>0</v>
      </c>
      <c r="DC110" s="11">
        <f>IF(DC$2=$A110,0,IF(HLOOKUP(DC$2,Recipes!$H:$GI,'Production Calculator'!$A110+2,FALSE)=0,0,HLOOKUP(DC$2,Recipes!$H:$GI,'Production Calculator'!$A110+2,FALSE)*$AK110))+IF($AO110=DC$3,$AM110/VLOOKUP($AO110,Data!$A$50:$B$56,2,FALSE),0)</f>
        <v>0</v>
      </c>
      <c r="DD110" s="11">
        <f>IF(DD$2=$A110,0,IF(HLOOKUP(DD$2,Recipes!$H:$GI,'Production Calculator'!$A110+2,FALSE)=0,0,HLOOKUP(DD$2,Recipes!$H:$GI,'Production Calculator'!$A110+2,FALSE)*$AK110))+IF($AO110=DD$3,$AM110/VLOOKUP($AO110,Data!$A$50:$B$56,2,FALSE),0)</f>
        <v>0</v>
      </c>
      <c r="DE110" s="11">
        <f>IF(DE$2=$A110,0,IF(HLOOKUP(DE$2,Recipes!$H:$GI,'Production Calculator'!$A110+2,FALSE)=0,0,HLOOKUP(DE$2,Recipes!$H:$GI,'Production Calculator'!$A110+2,FALSE)*$AK110))+IF($AO110=DE$3,$AM110/VLOOKUP($AO110,Data!$A$50:$B$56,2,FALSE),0)</f>
        <v>0</v>
      </c>
      <c r="DF110" s="11">
        <f>IF(DF$2=$A110,0,IF(HLOOKUP(DF$2,Recipes!$H:$GI,'Production Calculator'!$A110+2,FALSE)=0,0,HLOOKUP(DF$2,Recipes!$H:$GI,'Production Calculator'!$A110+2,FALSE)*$AK110))+IF($AO110=DF$3,$AM110/VLOOKUP($AO110,Data!$A$50:$B$56,2,FALSE),0)</f>
        <v>0</v>
      </c>
      <c r="DG110" s="11">
        <f>IF(DG$2=$A110,0,IF(HLOOKUP(DG$2,Recipes!$H:$GI,'Production Calculator'!$A110+2,FALSE)=0,0,HLOOKUP(DG$2,Recipes!$H:$GI,'Production Calculator'!$A110+2,FALSE)*$AK110))+IF($AO110=DG$3,$AM110/VLOOKUP($AO110,Data!$A$50:$B$56,2,FALSE),0)</f>
        <v>0</v>
      </c>
      <c r="DH110" s="11">
        <f>IF(DH$2=$A110,0,IF(HLOOKUP(DH$2,Recipes!$H:$GI,'Production Calculator'!$A110+2,FALSE)=0,0,HLOOKUP(DH$2,Recipes!$H:$GI,'Production Calculator'!$A110+2,FALSE)*$AK110))+IF($AO110=DH$3,$AM110/VLOOKUP($AO110,Data!$A$50:$B$56,2,FALSE),0)</f>
        <v>0</v>
      </c>
      <c r="DI110" s="11">
        <f>IF(DI$2=$A110,0,IF(HLOOKUP(DI$2,Recipes!$H:$GI,'Production Calculator'!$A110+2,FALSE)=0,0,HLOOKUP(DI$2,Recipes!$H:$GI,'Production Calculator'!$A110+2,FALSE)*$AK110))+IF($AO110=DI$3,$AM110/VLOOKUP($AO110,Data!$A$50:$B$56,2,FALSE),0)</f>
        <v>0</v>
      </c>
      <c r="DJ110" s="11">
        <f>IF(DJ$2=$A110,0,IF(HLOOKUP(DJ$2,Recipes!$H:$GI,'Production Calculator'!$A110+2,FALSE)=0,0,HLOOKUP(DJ$2,Recipes!$H:$GI,'Production Calculator'!$A110+2,FALSE)*$AK110))+IF($AO110=DJ$3,$AM110/VLOOKUP($AO110,Data!$A$50:$B$56,2,FALSE),0)</f>
        <v>0</v>
      </c>
      <c r="DK110" s="11">
        <f>IF(DK$2=$A110,0,IF(HLOOKUP(DK$2,Recipes!$H:$GI,'Production Calculator'!$A110+2,FALSE)=0,0,HLOOKUP(DK$2,Recipes!$H:$GI,'Production Calculator'!$A110+2,FALSE)*$AK110))+IF($AO110=DK$3,$AM110/VLOOKUP($AO110,Data!$A$50:$B$56,2,FALSE),0)</f>
        <v>0</v>
      </c>
      <c r="DL110" s="11">
        <f>IF(DL$2=$A110,0,IF(HLOOKUP(DL$2,Recipes!$H:$GI,'Production Calculator'!$A110+2,FALSE)=0,0,HLOOKUP(DL$2,Recipes!$H:$GI,'Production Calculator'!$A110+2,FALSE)*$AK110))+IF($AO110=DL$3,$AM110/VLOOKUP($AO110,Data!$A$50:$B$56,2,FALSE),0)</f>
        <v>0</v>
      </c>
      <c r="DM110" s="11">
        <f>IF(DM$2=$A110,0,IF(HLOOKUP(DM$2,Recipes!$H:$GI,'Production Calculator'!$A110+2,FALSE)=0,0,HLOOKUP(DM$2,Recipes!$H:$GI,'Production Calculator'!$A110+2,FALSE)*$AK110))+IF($AO110=DM$3,$AM110/VLOOKUP($AO110,Data!$A$50:$B$56,2,FALSE),0)</f>
        <v>0</v>
      </c>
      <c r="DN110" s="11">
        <f>IF(DN$2=$A110,0,IF(HLOOKUP(DN$2,Recipes!$H:$GI,'Production Calculator'!$A110+2,FALSE)=0,0,HLOOKUP(DN$2,Recipes!$H:$GI,'Production Calculator'!$A110+2,FALSE)*$AK110))+IF($AO110=DN$3,$AM110/VLOOKUP($AO110,Data!$A$50:$B$56,2,FALSE),0)</f>
        <v>0</v>
      </c>
      <c r="DO110" s="11">
        <f>IF(DO$2=$A110,0,IF(HLOOKUP(DO$2,Recipes!$H:$GI,'Production Calculator'!$A110+2,FALSE)=0,0,HLOOKUP(DO$2,Recipes!$H:$GI,'Production Calculator'!$A110+2,FALSE)*$AK110))+IF($AO110=DO$3,$AM110/VLOOKUP($AO110,Data!$A$50:$B$56,2,FALSE),0)</f>
        <v>0</v>
      </c>
      <c r="DP110" s="11">
        <f>IF(DP$2=$A110,0,IF(HLOOKUP(DP$2,Recipes!$H:$GI,'Production Calculator'!$A110+2,FALSE)=0,0,HLOOKUP(DP$2,Recipes!$H:$GI,'Production Calculator'!$A110+2,FALSE)*$AK110))+IF($AO110=DP$3,$AM110/VLOOKUP($AO110,Data!$A$50:$B$56,2,FALSE),0)</f>
        <v>0</v>
      </c>
      <c r="DQ110" s="11">
        <f>IF(DQ$2=$A110,0,IF(HLOOKUP(DQ$2,Recipes!$H:$GI,'Production Calculator'!$A110+2,FALSE)=0,0,HLOOKUP(DQ$2,Recipes!$H:$GI,'Production Calculator'!$A110+2,FALSE)*$AK110))+IF($AO110=DQ$3,$AM110/VLOOKUP($AO110,Data!$A$50:$B$56,2,FALSE),0)</f>
        <v>0</v>
      </c>
      <c r="DR110" s="11">
        <f>IF(DR$2=$A110,0,IF(HLOOKUP(DR$2,Recipes!$H:$GI,'Production Calculator'!$A110+2,FALSE)=0,0,HLOOKUP(DR$2,Recipes!$H:$GI,'Production Calculator'!$A110+2,FALSE)*$AK110))+IF($AO110=DR$3,$AM110/VLOOKUP($AO110,Data!$A$50:$B$56,2,FALSE),0)</f>
        <v>0</v>
      </c>
      <c r="DS110" s="11">
        <f>IF(DS$2=$A110,0,IF(HLOOKUP(DS$2,Recipes!$H:$GI,'Production Calculator'!$A110+2,FALSE)=0,0,HLOOKUP(DS$2,Recipes!$H:$GI,'Production Calculator'!$A110+2,FALSE)*$AK110))+IF($AO110=DS$3,$AM110/VLOOKUP($AO110,Data!$A$50:$B$56,2,FALSE),0)</f>
        <v>0</v>
      </c>
      <c r="DT110" s="11">
        <f>IF(DT$2=$A110,0,IF(HLOOKUP(DT$2,Recipes!$H:$GI,'Production Calculator'!$A110+2,FALSE)=0,0,HLOOKUP(DT$2,Recipes!$H:$GI,'Production Calculator'!$A110+2,FALSE)*$AK110))+IF($AO110=DT$3,$AM110/VLOOKUP($AO110,Data!$A$50:$B$56,2,FALSE),0)</f>
        <v>0</v>
      </c>
      <c r="DU110" s="11">
        <f>IF(DU$2=$A110,0,IF(HLOOKUP(DU$2,Recipes!$H:$GI,'Production Calculator'!$A110+2,FALSE)=0,0,HLOOKUP(DU$2,Recipes!$H:$GI,'Production Calculator'!$A110+2,FALSE)*$AK110))+IF($AO110=DU$3,$AM110/VLOOKUP($AO110,Data!$A$50:$B$56,2,FALSE),0)</f>
        <v>0</v>
      </c>
      <c r="DV110" s="11">
        <f>IF(DV$2=$A110,0,IF(HLOOKUP(DV$2,Recipes!$H:$GI,'Production Calculator'!$A110+2,FALSE)=0,0,HLOOKUP(DV$2,Recipes!$H:$GI,'Production Calculator'!$A110+2,FALSE)*$AK110))+IF($AO110=DV$3,$AM110/VLOOKUP($AO110,Data!$A$50:$B$56,2,FALSE),0)</f>
        <v>0</v>
      </c>
      <c r="DW110" s="11">
        <f>IF(DW$2=$A110,0,IF(HLOOKUP(DW$2,Recipes!$H:$GI,'Production Calculator'!$A110+2,FALSE)=0,0,HLOOKUP(DW$2,Recipes!$H:$GI,'Production Calculator'!$A110+2,FALSE)*$AK110))+IF($AO110=DW$3,$AM110/VLOOKUP($AO110,Data!$A$50:$B$56,2,FALSE),0)</f>
        <v>0</v>
      </c>
      <c r="DX110" s="11">
        <f>IF(DX$2=$A110,0,IF(HLOOKUP(DX$2,Recipes!$H:$GI,'Production Calculator'!$A110+2,FALSE)=0,0,HLOOKUP(DX$2,Recipes!$H:$GI,'Production Calculator'!$A110+2,FALSE)*$AK110))+IF($AO110=DX$3,$AM110/VLOOKUP($AO110,Data!$A$50:$B$56,2,FALSE),0)</f>
        <v>0</v>
      </c>
      <c r="DY110" s="11">
        <f>IF(DY$2=$A110,0,IF(HLOOKUP(DY$2,Recipes!$H:$GI,'Production Calculator'!$A110+2,FALSE)=0,0,HLOOKUP(DY$2,Recipes!$H:$GI,'Production Calculator'!$A110+2,FALSE)*$AK110))+IF($AO110=DY$3,$AM110/VLOOKUP($AO110,Data!$A$50:$B$56,2,FALSE),0)</f>
        <v>0</v>
      </c>
      <c r="DZ110" s="11">
        <f>IF(DZ$2=$A110,0,IF(HLOOKUP(DZ$2,Recipes!$H:$GI,'Production Calculator'!$A110+2,FALSE)=0,0,HLOOKUP(DZ$2,Recipes!$H:$GI,'Production Calculator'!$A110+2,FALSE)*$AK110))+IF($AO110=DZ$3,$AM110/VLOOKUP($AO110,Data!$A$50:$B$56,2,FALSE),0)</f>
        <v>0</v>
      </c>
      <c r="EA110" s="11">
        <f>IF(EA$2=$A110,0,IF(HLOOKUP(EA$2,Recipes!$H:$GI,'Production Calculator'!$A110+2,FALSE)=0,0,HLOOKUP(EA$2,Recipes!$H:$GI,'Production Calculator'!$A110+2,FALSE)*$AK110))+IF($AO110=EA$3,$AM110/VLOOKUP($AO110,Data!$A$50:$B$56,2,FALSE),0)</f>
        <v>0</v>
      </c>
      <c r="EB110" s="11">
        <f>IF(EB$2=$A110,0,IF(HLOOKUP(EB$2,Recipes!$H:$GI,'Production Calculator'!$A110+2,FALSE)=0,0,HLOOKUP(EB$2,Recipes!$H:$GI,'Production Calculator'!$A110+2,FALSE)*$AK110))+IF($AO110=EB$3,$AM110/VLOOKUP($AO110,Data!$A$50:$B$56,2,FALSE),0)</f>
        <v>0</v>
      </c>
      <c r="EC110" s="11">
        <f>IF(EC$2=$A110,0,IF(HLOOKUP(EC$2,Recipes!$H:$GI,'Production Calculator'!$A110+2,FALSE)=0,0,HLOOKUP(EC$2,Recipes!$H:$GI,'Production Calculator'!$A110+2,FALSE)*$AK110))+IF($AO110=EC$3,$AM110/VLOOKUP($AO110,Data!$A$50:$B$56,2,FALSE),0)</f>
        <v>0</v>
      </c>
      <c r="ED110" s="11">
        <f>IF(ED$2=$A110,0,IF(HLOOKUP(ED$2,Recipes!$H:$GI,'Production Calculator'!$A110+2,FALSE)=0,0,HLOOKUP(ED$2,Recipes!$H:$GI,'Production Calculator'!$A110+2,FALSE)*$AK110))+IF($AO110=ED$3,$AM110/VLOOKUP($AO110,Data!$A$50:$B$56,2,FALSE),0)</f>
        <v>0</v>
      </c>
      <c r="EE110" s="11">
        <f>IF(EE$2=$A110,0,IF(HLOOKUP(EE$2,Recipes!$H:$GI,'Production Calculator'!$A110+2,FALSE)=0,0,HLOOKUP(EE$2,Recipes!$H:$GI,'Production Calculator'!$A110+2,FALSE)*$AK110))+IF($AO110=EE$3,$AM110/VLOOKUP($AO110,Data!$A$50:$B$56,2,FALSE),0)</f>
        <v>0</v>
      </c>
      <c r="EF110" s="11">
        <f>IF(EF$2=$A110,0,IF(HLOOKUP(EF$2,Recipes!$H:$GI,'Production Calculator'!$A110+2,FALSE)=0,0,HLOOKUP(EF$2,Recipes!$H:$GI,'Production Calculator'!$A110+2,FALSE)*$AK110))+IF($AO110=EF$3,$AM110/VLOOKUP($AO110,Data!$A$50:$B$56,2,FALSE),0)</f>
        <v>0</v>
      </c>
      <c r="EG110" s="11">
        <f>IF(EG$2=$A110,0,IF(HLOOKUP(EG$2,Recipes!$H:$GI,'Production Calculator'!$A110+2,FALSE)=0,0,HLOOKUP(EG$2,Recipes!$H:$GI,'Production Calculator'!$A110+2,FALSE)*$AK110))+IF($AO110=EG$3,$AM110/VLOOKUP($AO110,Data!$A$50:$B$56,2,FALSE),0)</f>
        <v>0</v>
      </c>
      <c r="EH110" s="11">
        <f>IF(EH$2=$A110,0,IF(HLOOKUP(EH$2,Recipes!$H:$GI,'Production Calculator'!$A110+2,FALSE)=0,0,HLOOKUP(EH$2,Recipes!$H:$GI,'Production Calculator'!$A110+2,FALSE)*$AK110))+IF($AO110=EH$3,$AM110/VLOOKUP($AO110,Data!$A$50:$B$56,2,FALSE),0)</f>
        <v>0</v>
      </c>
      <c r="EI110" s="11">
        <f>IF(EI$2=$A110,0,IF(HLOOKUP(EI$2,Recipes!$H:$GI,'Production Calculator'!$A110+2,FALSE)=0,0,HLOOKUP(EI$2,Recipes!$H:$GI,'Production Calculator'!$A110+2,FALSE)*$AK110))+IF($AO110=EI$3,$AM110/VLOOKUP($AO110,Data!$A$50:$B$56,2,FALSE),0)</f>
        <v>0</v>
      </c>
      <c r="EJ110" s="11">
        <f>IF(EJ$2=$A110,0,IF(HLOOKUP(EJ$2,Recipes!$H:$GI,'Production Calculator'!$A110+2,FALSE)=0,0,HLOOKUP(EJ$2,Recipes!$H:$GI,'Production Calculator'!$A110+2,FALSE)*$AK110))+IF($AO110=EJ$3,$AM110/VLOOKUP($AO110,Data!$A$50:$B$56,2,FALSE),0)</f>
        <v>0</v>
      </c>
      <c r="EK110" s="11">
        <f>IF(EK$2=$A110,0,IF(HLOOKUP(EK$2,Recipes!$H:$GI,'Production Calculator'!$A110+2,FALSE)=0,0,HLOOKUP(EK$2,Recipes!$H:$GI,'Production Calculator'!$A110+2,FALSE)*$AK110))+IF($AO110=EK$3,$AM110/VLOOKUP($AO110,Data!$A$50:$B$56,2,FALSE),0)</f>
        <v>0</v>
      </c>
      <c r="EL110" s="11">
        <f>IF(EL$2=$A110,0,IF(HLOOKUP(EL$2,Recipes!$H:$GI,'Production Calculator'!$A110+2,FALSE)=0,0,HLOOKUP(EL$2,Recipes!$H:$GI,'Production Calculator'!$A110+2,FALSE)*$AK110))+IF($AO110=EL$3,$AM110/VLOOKUP($AO110,Data!$A$50:$B$56,2,FALSE),0)</f>
        <v>0</v>
      </c>
      <c r="EM110" s="11">
        <f>IF(EM$2=$A110,0,IF(HLOOKUP(EM$2,Recipes!$H:$GI,'Production Calculator'!$A110+2,FALSE)=0,0,HLOOKUP(EM$2,Recipes!$H:$GI,'Production Calculator'!$A110+2,FALSE)*$AK110))+IF($AO110=EM$3,$AM110/VLOOKUP($AO110,Data!$A$50:$B$56,2,FALSE),0)</f>
        <v>0</v>
      </c>
      <c r="EN110" s="11">
        <f>IF(EN$2=$A110,0,IF(HLOOKUP(EN$2,Recipes!$H:$GI,'Production Calculator'!$A110+2,FALSE)=0,0,HLOOKUP(EN$2,Recipes!$H:$GI,'Production Calculator'!$A110+2,FALSE)*$AK110))+IF($AO110=EN$3,$AM110/VLOOKUP($AO110,Data!$A$50:$B$56,2,FALSE),0)</f>
        <v>0</v>
      </c>
      <c r="EO110" s="11">
        <f>IF(EO$2=$A110,0,IF(HLOOKUP(EO$2,Recipes!$H:$GI,'Production Calculator'!$A110+2,FALSE)=0,0,HLOOKUP(EO$2,Recipes!$H:$GI,'Production Calculator'!$A110+2,FALSE)*$AK110))+IF($AO110=EO$3,$AM110/VLOOKUP($AO110,Data!$A$50:$B$56,2,FALSE),0)</f>
        <v>0</v>
      </c>
      <c r="EP110" s="11">
        <f>IF(EP$2=$A110,0,IF(HLOOKUP(EP$2,Recipes!$H:$GI,'Production Calculator'!$A110+2,FALSE)=0,0,HLOOKUP(EP$2,Recipes!$H:$GI,'Production Calculator'!$A110+2,FALSE)*$AK110))+IF($AO110=EP$3,$AM110/VLOOKUP($AO110,Data!$A$50:$B$56,2,FALSE),0)</f>
        <v>0</v>
      </c>
      <c r="EQ110" s="11">
        <f>IF(EQ$2=$A110,0,IF(HLOOKUP(EQ$2,Recipes!$H:$GI,'Production Calculator'!$A110+2,FALSE)=0,0,HLOOKUP(EQ$2,Recipes!$H:$GI,'Production Calculator'!$A110+2,FALSE)*$AK110))+IF($AO110=EQ$3,$AM110/VLOOKUP($AO110,Data!$A$50:$B$56,2,FALSE),0)</f>
        <v>0</v>
      </c>
      <c r="ER110" s="11">
        <f>IF(ER$2=$A110,0,IF(HLOOKUP(ER$2,Recipes!$H:$GI,'Production Calculator'!$A110+2,FALSE)=0,0,HLOOKUP(ER$2,Recipes!$H:$GI,'Production Calculator'!$A110+2,FALSE)*$AK110))+IF($AO110=ER$3,$AM110/VLOOKUP($AO110,Data!$A$50:$B$56,2,FALSE),0)</f>
        <v>0</v>
      </c>
      <c r="ES110" s="11">
        <f>IF(ES$2=$A110,0,IF(HLOOKUP(ES$2,Recipes!$H:$GI,'Production Calculator'!$A110+2,FALSE)=0,0,HLOOKUP(ES$2,Recipes!$H:$GI,'Production Calculator'!$A110+2,FALSE)*$AK110))+IF($AO110=ES$3,$AM110/VLOOKUP($AO110,Data!$A$50:$B$56,2,FALSE),0)</f>
        <v>0</v>
      </c>
      <c r="ET110" s="11">
        <f>IF(ET$2=$A110,0,IF(HLOOKUP(ET$2,Recipes!$H:$GI,'Production Calculator'!$A110+2,FALSE)=0,0,HLOOKUP(ET$2,Recipes!$H:$GI,'Production Calculator'!$A110+2,FALSE)*$AK110))+IF($AO110=ET$3,$AM110/VLOOKUP($AO110,Data!$A$50:$B$56,2,FALSE),0)</f>
        <v>0</v>
      </c>
      <c r="EU110" s="11">
        <f>IF(EU$2=$A110,0,IF(HLOOKUP(EU$2,Recipes!$H:$GI,'Production Calculator'!$A110+2,FALSE)=0,0,HLOOKUP(EU$2,Recipes!$H:$GI,'Production Calculator'!$A110+2,FALSE)*$AK110))+IF($AO110=EU$3,$AM110/VLOOKUP($AO110,Data!$A$50:$B$56,2,FALSE),0)</f>
        <v>0</v>
      </c>
      <c r="EV110" s="11">
        <f>IF(EV$2=$A110,0,IF(HLOOKUP(EV$2,Recipes!$H:$GI,'Production Calculator'!$A110+2,FALSE)=0,0,HLOOKUP(EV$2,Recipes!$H:$GI,'Production Calculator'!$A110+2,FALSE)*$AK110))+IF($AO110=EV$3,$AM110/VLOOKUP($AO110,Data!$A$50:$B$56,2,FALSE),0)</f>
        <v>0</v>
      </c>
      <c r="EW110" s="11">
        <f>IF(EW$2=$A110,0,IF(HLOOKUP(EW$2,Recipes!$H:$GI,'Production Calculator'!$A110+2,FALSE)=0,0,HLOOKUP(EW$2,Recipes!$H:$GI,'Production Calculator'!$A110+2,FALSE)*$AK110))+IF($AO110=EW$3,$AM110/VLOOKUP($AO110,Data!$A$50:$B$56,2,FALSE),0)</f>
        <v>0</v>
      </c>
      <c r="EX110" s="11">
        <f>IF(EX$2=$A110,0,IF(HLOOKUP(EX$2,Recipes!$H:$GI,'Production Calculator'!$A110+2,FALSE)=0,0,HLOOKUP(EX$2,Recipes!$H:$GI,'Production Calculator'!$A110+2,FALSE)*$AK110))+IF($AO110=EX$3,$AM110/VLOOKUP($AO110,Data!$A$50:$B$56,2,FALSE),0)</f>
        <v>0</v>
      </c>
      <c r="EY110" s="11">
        <f>IF(EY$2=$A110,0,IF(HLOOKUP(EY$2,Recipes!$H:$GI,'Production Calculator'!$A110+2,FALSE)=0,0,HLOOKUP(EY$2,Recipes!$H:$GI,'Production Calculator'!$A110+2,FALSE)*$AK110))+IF($AO110=EY$3,$AM110/VLOOKUP($AO110,Data!$A$50:$B$56,2,FALSE),0)</f>
        <v>0</v>
      </c>
      <c r="EZ110" s="11">
        <f>IF(EZ$2=$A110,0,IF(HLOOKUP(EZ$2,Recipes!$H:$GI,'Production Calculator'!$A110+2,FALSE)=0,0,HLOOKUP(EZ$2,Recipes!$H:$GI,'Production Calculator'!$A110+2,FALSE)*$AK110))+IF($AO110=EZ$3,$AM110/VLOOKUP($AO110,Data!$A$50:$B$56,2,FALSE),0)</f>
        <v>0</v>
      </c>
      <c r="FA110" s="11">
        <f>IF(FA$2=$A110,0,IF(HLOOKUP(FA$2,Recipes!$H:$GI,'Production Calculator'!$A110+2,FALSE)=0,0,HLOOKUP(FA$2,Recipes!$H:$GI,'Production Calculator'!$A110+2,FALSE)*$AK110))+IF($AO110=FA$3,$AM110/VLOOKUP($AO110,Data!$A$50:$B$56,2,FALSE),0)</f>
        <v>0</v>
      </c>
      <c r="FB110" s="11">
        <f>IF(FB$2=$A110,0,IF(HLOOKUP(FB$2,Recipes!$H:$GI,'Production Calculator'!$A110+2,FALSE)=0,0,HLOOKUP(FB$2,Recipes!$H:$GI,'Production Calculator'!$A110+2,FALSE)*$AK110))+IF($AO110=FB$3,$AM110/VLOOKUP($AO110,Data!$A$50:$B$56,2,FALSE),0)</f>
        <v>0</v>
      </c>
      <c r="FC110" s="11">
        <f>IF(FC$2=$A110,0,IF(HLOOKUP(FC$2,Recipes!$H:$GI,'Production Calculator'!$A110+2,FALSE)=0,0,HLOOKUP(FC$2,Recipes!$H:$GI,'Production Calculator'!$A110+2,FALSE)*$AK110))+IF($AO110=FC$3,$AM110/VLOOKUP($AO110,Data!$A$50:$B$56,2,FALSE),0)</f>
        <v>0</v>
      </c>
      <c r="FD110" s="11">
        <f>IF(FD$2=$A110,0,IF(HLOOKUP(FD$2,Recipes!$H:$GI,'Production Calculator'!$A110+2,FALSE)=0,0,HLOOKUP(FD$2,Recipes!$H:$GI,'Production Calculator'!$A110+2,FALSE)*$AK110))+IF($AO110=FD$3,$AM110/VLOOKUP($AO110,Data!$A$50:$B$56,2,FALSE),0)</f>
        <v>0</v>
      </c>
      <c r="FE110" s="11">
        <f>IF(FE$2=$A110,0,IF(HLOOKUP(FE$2,Recipes!$H:$GI,'Production Calculator'!$A110+2,FALSE)=0,0,HLOOKUP(FE$2,Recipes!$H:$GI,'Production Calculator'!$A110+2,FALSE)*$AK110))+IF($AO110=FE$3,$AM110/VLOOKUP($AO110,Data!$A$50:$B$56,2,FALSE),0)</f>
        <v>0</v>
      </c>
      <c r="FF110" s="11">
        <f>IF(FF$2=$A110,0,IF(HLOOKUP(FF$2,Recipes!$H:$GI,'Production Calculator'!$A110+2,FALSE)=0,0,HLOOKUP(FF$2,Recipes!$H:$GI,'Production Calculator'!$A110+2,FALSE)*$AK110))+IF($AO110=FF$3,$AM110/VLOOKUP($AO110,Data!$A$50:$B$56,2,FALSE),0)</f>
        <v>0</v>
      </c>
      <c r="FG110" s="11">
        <f>IF(FG$2=$A110,0,IF(HLOOKUP(FG$2,Recipes!$H:$GI,'Production Calculator'!$A110+2,FALSE)=0,0,HLOOKUP(FG$2,Recipes!$H:$GI,'Production Calculator'!$A110+2,FALSE)*$AK110))+IF($AO110=FG$3,$AM110/VLOOKUP($AO110,Data!$A$50:$B$56,2,FALSE),0)</f>
        <v>0</v>
      </c>
      <c r="FH110" s="11">
        <f>IF(FH$2=$A110,0,IF(HLOOKUP(FH$2,Recipes!$H:$GI,'Production Calculator'!$A110+2,FALSE)=0,0,HLOOKUP(FH$2,Recipes!$H:$GI,'Production Calculator'!$A110+2,FALSE)*$AK110))+IF($AO110=FH$3,$AM110/VLOOKUP($AO110,Data!$A$50:$B$56,2,FALSE),0)</f>
        <v>0</v>
      </c>
      <c r="FI110" s="11">
        <f>IF(FI$2=$A110,0,IF(HLOOKUP(FI$2,Recipes!$H:$GI,'Production Calculator'!$A110+2,FALSE)=0,0,HLOOKUP(FI$2,Recipes!$H:$GI,'Production Calculator'!$A110+2,FALSE)*$AK110))+IF($AO110=FI$3,$AM110/VLOOKUP($AO110,Data!$A$50:$B$56,2,FALSE),0)</f>
        <v>0</v>
      </c>
      <c r="FJ110" s="11">
        <f>IF(FJ$2=$A110,0,IF(HLOOKUP(FJ$2,Recipes!$H:$GI,'Production Calculator'!$A110+2,FALSE)=0,0,HLOOKUP(FJ$2,Recipes!$H:$GI,'Production Calculator'!$A110+2,FALSE)*$AK110))+IF($AO110=FJ$3,$AM110/VLOOKUP($AO110,Data!$A$50:$B$56,2,FALSE),0)</f>
        <v>0</v>
      </c>
      <c r="FK110" s="11">
        <f>IF(FK$2=$A110,0,IF(HLOOKUP(FK$2,Recipes!$H:$GI,'Production Calculator'!$A110+2,FALSE)=0,0,HLOOKUP(FK$2,Recipes!$H:$GI,'Production Calculator'!$A110+2,FALSE)*$AK110))+IF($AO110=FK$3,$AM110/VLOOKUP($AO110,Data!$A$50:$B$56,2,FALSE),0)</f>
        <v>0</v>
      </c>
      <c r="FL110" s="11">
        <f>IF(FL$2=$A110,0,IF(HLOOKUP(FL$2,Recipes!$H:$GI,'Production Calculator'!$A110+2,FALSE)=0,0,HLOOKUP(FL$2,Recipes!$H:$GI,'Production Calculator'!$A110+2,FALSE)*$AK110))+IF($AO110=FL$3,$AM110/VLOOKUP($AO110,Data!$A$50:$B$56,2,FALSE),0)</f>
        <v>0</v>
      </c>
      <c r="FM110" s="11">
        <f>IF(FM$2=$A110,0,IF(HLOOKUP(FM$2,Recipes!$H:$GI,'Production Calculator'!$A110+2,FALSE)=0,0,HLOOKUP(FM$2,Recipes!$H:$GI,'Production Calculator'!$A110+2,FALSE)*$AK110))+IF($AO110=FM$3,$AM110/VLOOKUP($AO110,Data!$A$50:$B$56,2,FALSE),0)</f>
        <v>0</v>
      </c>
      <c r="FN110" s="11">
        <f>IF(FN$2=$A110,0,IF(HLOOKUP(FN$2,Recipes!$H:$GI,'Production Calculator'!$A110+2,FALSE)=0,0,HLOOKUP(FN$2,Recipes!$H:$GI,'Production Calculator'!$A110+2,FALSE)*$AK110))+IF($AO110=FN$3,$AM110/VLOOKUP($AO110,Data!$A$50:$B$56,2,FALSE),0)</f>
        <v>0</v>
      </c>
      <c r="FO110" s="11">
        <f>IF(FO$2=$A110,0,IF(HLOOKUP(FO$2,Recipes!$H:$GI,'Production Calculator'!$A110+2,FALSE)=0,0,HLOOKUP(FO$2,Recipes!$H:$GI,'Production Calculator'!$A110+2,FALSE)*$AK110))+IF($AO110=FO$3,$AM110/VLOOKUP($AO110,Data!$A$50:$B$56,2,FALSE),0)</f>
        <v>0</v>
      </c>
      <c r="FP110" s="11">
        <f>IF(FP$2=$A110,0,IF(HLOOKUP(FP$2,Recipes!$H:$GI,'Production Calculator'!$A110+2,FALSE)=0,0,HLOOKUP(FP$2,Recipes!$H:$GI,'Production Calculator'!$A110+2,FALSE)*$AK110))+IF($AO110=FP$3,$AM110/VLOOKUP($AO110,Data!$A$50:$B$56,2,FALSE),0)</f>
        <v>0</v>
      </c>
      <c r="FQ110" s="11">
        <f>IF(FQ$2=$A110,0,IF(HLOOKUP(FQ$2,Recipes!$H:$GI,'Production Calculator'!$A110+2,FALSE)=0,0,HLOOKUP(FQ$2,Recipes!$H:$GI,'Production Calculator'!$A110+2,FALSE)*$AK110))+IF($AO110=FQ$3,$AM110/VLOOKUP($AO110,Data!$A$50:$B$56,2,FALSE),0)</f>
        <v>0</v>
      </c>
      <c r="FR110" s="11">
        <f>IF(FR$2=$A110,0,IF(HLOOKUP(FR$2,Recipes!$H:$GI,'Production Calculator'!$A110+2,FALSE)=0,0,HLOOKUP(FR$2,Recipes!$H:$GI,'Production Calculator'!$A110+2,FALSE)*$AK110))+IF($AO110=FR$3,$AM110/VLOOKUP($AO110,Data!$A$50:$B$56,2,FALSE),0)</f>
        <v>0</v>
      </c>
      <c r="FS110" s="11">
        <f>IF(FS$2=$A110,0,IF(HLOOKUP(FS$2,Recipes!$H:$GI,'Production Calculator'!$A110+2,FALSE)=0,0,HLOOKUP(FS$2,Recipes!$H:$GI,'Production Calculator'!$A110+2,FALSE)*$AK110))+IF($AO110=FS$3,$AM110/VLOOKUP($AO110,Data!$A$50:$B$56,2,FALSE),0)</f>
        <v>0</v>
      </c>
      <c r="FT110" s="11">
        <f>IF(FT$2=$A110,0,IF(HLOOKUP(FT$2,Recipes!$H:$GI,'Production Calculator'!$A110+2,FALSE)=0,0,HLOOKUP(FT$2,Recipes!$H:$GI,'Production Calculator'!$A110+2,FALSE)*$AK110))+IF($AO110=FT$3,$AM110/VLOOKUP($AO110,Data!$A$50:$B$56,2,FALSE),0)</f>
        <v>0</v>
      </c>
      <c r="FU110" s="11">
        <f>IF(FU$2=$A110,0,IF(HLOOKUP(FU$2,Recipes!$H:$GI,'Production Calculator'!$A110+2,FALSE)=0,0,HLOOKUP(FU$2,Recipes!$H:$GI,'Production Calculator'!$A110+2,FALSE)*$AK110))+IF($AO110=FU$3,$AM110/VLOOKUP($AO110,Data!$A$50:$B$56,2,FALSE),0)</f>
        <v>0</v>
      </c>
      <c r="FV110" s="11">
        <f>IF(FV$2=$A110,0,IF(HLOOKUP(FV$2,Recipes!$H:$GI,'Production Calculator'!$A110+2,FALSE)=0,0,HLOOKUP(FV$2,Recipes!$H:$GI,'Production Calculator'!$A110+2,FALSE)*$AK110))+IF($AO110=FV$3,$AM110/VLOOKUP($AO110,Data!$A$50:$B$56,2,FALSE),0)</f>
        <v>0</v>
      </c>
      <c r="FW110" s="11">
        <f>IF(FW$2=$A110,0,IF(HLOOKUP(FW$2,Recipes!$H:$GI,'Production Calculator'!$A110+2,FALSE)=0,0,HLOOKUP(FW$2,Recipes!$H:$GI,'Production Calculator'!$A110+2,FALSE)*$AK110))+IF($AO110=FW$3,$AM110/VLOOKUP($AO110,Data!$A$50:$B$56,2,FALSE),0)</f>
        <v>0</v>
      </c>
      <c r="FX110" s="11">
        <f>IF(FX$2=$A110,0,IF(HLOOKUP(FX$2,Recipes!$H:$GI,'Production Calculator'!$A110+2,FALSE)=0,0,HLOOKUP(FX$2,Recipes!$H:$GI,'Production Calculator'!$A110+2,FALSE)*$AK110))+IF($AO110=FX$3,$AM110/VLOOKUP($AO110,Data!$A$50:$B$56,2,FALSE),0)</f>
        <v>0</v>
      </c>
      <c r="FY110" s="11">
        <f>IF(FY$2=$A110,0,IF(HLOOKUP(FY$2,Recipes!$H:$GI,'Production Calculator'!$A110+2,FALSE)=0,0,HLOOKUP(FY$2,Recipes!$H:$GI,'Production Calculator'!$A110+2,FALSE)*$AK110))+IF($AO110=FY$3,$AM110/VLOOKUP($AO110,Data!$A$50:$B$56,2,FALSE),0)</f>
        <v>0</v>
      </c>
      <c r="FZ110" s="11">
        <f>IF(FZ$2=$A110,0,IF(HLOOKUP(FZ$2,Recipes!$H:$GI,'Production Calculator'!$A110+2,FALSE)=0,0,HLOOKUP(FZ$2,Recipes!$H:$GI,'Production Calculator'!$A110+2,FALSE)*$AK110))+IF($AO110=FZ$3,$AM110/VLOOKUP($AO110,Data!$A$50:$B$56,2,FALSE),0)</f>
        <v>0</v>
      </c>
      <c r="GA110" s="11">
        <f>IF(GA$2=$A110,0,IF(HLOOKUP(GA$2,Recipes!$H:$GI,'Production Calculator'!$A110+2,FALSE)=0,0,HLOOKUP(GA$2,Recipes!$H:$GI,'Production Calculator'!$A110+2,FALSE)*$AK110))+IF($AO110=GA$3,$AM110/VLOOKUP($AO110,Data!$A$50:$B$56,2,FALSE),0)</f>
        <v>0</v>
      </c>
      <c r="GB110" s="11">
        <f>IF(GB$2=$A110,0,IF(HLOOKUP(GB$2,Recipes!$H:$GI,'Production Calculator'!$A110+2,FALSE)=0,0,HLOOKUP(GB$2,Recipes!$H:$GI,'Production Calculator'!$A110+2,FALSE)*$AK110))+IF($AO110=GB$3,$AM110/VLOOKUP($AO110,Data!$A$50:$B$56,2,FALSE),0)</f>
        <v>0</v>
      </c>
      <c r="GC110" s="11">
        <f>IF(GC$2=$A110,0,IF(HLOOKUP(GC$2,Recipes!$H:$GI,'Production Calculator'!$A110+2,FALSE)=0,0,HLOOKUP(GC$2,Recipes!$H:$GI,'Production Calculator'!$A110+2,FALSE)*$AK110))+IF($AO110=GC$3,$AM110/VLOOKUP($AO110,Data!$A$50:$B$56,2,FALSE),0)</f>
        <v>0</v>
      </c>
      <c r="GD110" s="11">
        <f>IF(GD$2=$A110,0,IF(HLOOKUP(GD$2,Recipes!$H:$GI,'Production Calculator'!$A110+2,FALSE)=0,0,HLOOKUP(GD$2,Recipes!$H:$GI,'Production Calculator'!$A110+2,FALSE)*$AK110))+IF($AO110=GD$3,$AM110/VLOOKUP($AO110,Data!$A$50:$B$56,2,FALSE),0)</f>
        <v>0</v>
      </c>
      <c r="GE110" s="11">
        <f>IF(GE$2=$A110,0,IF(HLOOKUP(GE$2,Recipes!$H:$GI,'Production Calculator'!$A110+2,FALSE)=0,0,HLOOKUP(GE$2,Recipes!$H:$GI,'Production Calculator'!$A110+2,FALSE)*$AK110))+IF($AO110=GE$3,$AM110/VLOOKUP($AO110,Data!$A$50:$B$56,2,FALSE),0)</f>
        <v>0</v>
      </c>
      <c r="GF110" s="11">
        <f>IF(GF$2=$A110,0,IF(HLOOKUP(GF$2,Recipes!$H:$GI,'Production Calculator'!$A110+2,FALSE)=0,0,HLOOKUP(GF$2,Recipes!$H:$GI,'Production Calculator'!$A110+2,FALSE)*$AK110))+IF($AO110=GF$3,$AM110/VLOOKUP($AO110,Data!$A$50:$B$56,2,FALSE),0)</f>
        <v>0</v>
      </c>
      <c r="GG110" s="11">
        <f>IF(GG$2=$A110,0,IF(HLOOKUP(GG$2,Recipes!$H:$GI,'Production Calculator'!$A110+2,FALSE)=0,0,HLOOKUP(GG$2,Recipes!$H:$GI,'Production Calculator'!$A110+2,FALSE)*$AK110))+IF($AO110=GG$3,$AM110/VLOOKUP($AO110,Data!$A$50:$B$56,2,FALSE),0)</f>
        <v>0</v>
      </c>
      <c r="GH110" s="11">
        <f>IF(GH$2=$A110,0,IF(HLOOKUP(GH$2,Recipes!$H:$GI,'Production Calculator'!$A110+2,FALSE)=0,0,HLOOKUP(GH$2,Recipes!$H:$GI,'Production Calculator'!$A110+2,FALSE)*$AK110))+IF($AO110=GH$3,$AM110/VLOOKUP($AO110,Data!$A$50:$B$56,2,FALSE),0)</f>
        <v>0</v>
      </c>
      <c r="GI110" s="11">
        <f>IF(GI$2=$A110,0,IF(HLOOKUP(GI$2,Recipes!$H:$GI,'Production Calculator'!$A110+2,FALSE)=0,0,HLOOKUP(GI$2,Recipes!$H:$GI,'Production Calculator'!$A110+2,FALSE)*$AK110))+IF($AO110=GI$3,$AM110/VLOOKUP($AO110,Data!$A$50:$B$56,2,FALSE),0)</f>
        <v>0</v>
      </c>
      <c r="GJ110" s="11">
        <f>IF(GJ$2=$A110,0,IF(HLOOKUP(GJ$2,Recipes!$H:$GI,'Production Calculator'!$A110+2,FALSE)=0,0,HLOOKUP(GJ$2,Recipes!$H:$GI,'Production Calculator'!$A110+2,FALSE)*$AK110))+IF($AO110=GJ$3,$AM110/VLOOKUP($AO110,Data!$A$50:$B$56,2,FALSE),0)</f>
        <v>0</v>
      </c>
      <c r="GK110" s="11">
        <f>IF(GK$2=$A110,0,IF(HLOOKUP(GK$2,Recipes!$H:$GI,'Production Calculator'!$A110+2,FALSE)=0,0,HLOOKUP(GK$2,Recipes!$H:$GI,'Production Calculator'!$A110+2,FALSE)*$AK110))+IF($AO110=GK$3,$AM110/VLOOKUP($AO110,Data!$A$50:$B$56,2,FALSE),0)</f>
        <v>0</v>
      </c>
      <c r="GL110" s="11">
        <f>IF(GL$2=$A110,0,IF(HLOOKUP(GL$2,Recipes!$H:$GI,'Production Calculator'!$A110+2,FALSE)=0,0,HLOOKUP(GL$2,Recipes!$H:$GI,'Production Calculator'!$A110+2,FALSE)*$AK110))+IF($AO110=GL$3,$AM110/VLOOKUP($AO110,Data!$A$50:$B$56,2,FALSE),0)</f>
        <v>0</v>
      </c>
      <c r="GM110" s="11">
        <f>IF(GM$2=$A110,0,IF(HLOOKUP(GM$2,Recipes!$H:$GI,'Production Calculator'!$A110+2,FALSE)=0,0,HLOOKUP(GM$2,Recipes!$H:$GI,'Production Calculator'!$A110+2,FALSE)*$AK110))+IF($AO110=GM$3,$AM110/VLOOKUP($AO110,Data!$A$50:$B$56,2,FALSE),0)</f>
        <v>0</v>
      </c>
      <c r="GN110" s="11">
        <f>IF(GN$2=$A110,0,IF(HLOOKUP(GN$2,Recipes!$H:$GI,'Production Calculator'!$A110+2,FALSE)=0,0,HLOOKUP(GN$2,Recipes!$H:$GI,'Production Calculator'!$A110+2,FALSE)*$AK110))+IF($AO110=GN$3,$AM110/VLOOKUP($AO110,Data!$A$50:$B$56,2,FALSE),0)</f>
        <v>0</v>
      </c>
      <c r="GO110" s="11">
        <f>IF(GO$2=$A110,0,IF(HLOOKUP(GO$2,Recipes!$H:$GI,'Production Calculator'!$A110+2,FALSE)=0,0,HLOOKUP(GO$2,Recipes!$H:$GI,'Production Calculator'!$A110+2,FALSE)*$AK110))+IF($AO110=GO$3,$AM110/VLOOKUP($AO110,Data!$A$50:$B$56,2,FALSE),0)</f>
        <v>0</v>
      </c>
      <c r="GP110" s="11">
        <f>IF(GP$2=$A110,0,IF(HLOOKUP(GP$2,Recipes!$H:$GI,'Production Calculator'!$A110+2,FALSE)=0,0,HLOOKUP(GP$2,Recipes!$H:$GI,'Production Calculator'!$A110+2,FALSE)*$AK110))+IF($AO110=GP$3,$AM110/VLOOKUP($AO110,Data!$A$50:$B$56,2,FALSE),0)</f>
        <v>0</v>
      </c>
      <c r="GQ110" s="11">
        <f>IF(GQ$2=$A110,0,IF(HLOOKUP(GQ$2,Recipes!$H:$GI,'Production Calculator'!$A110+2,FALSE)=0,0,HLOOKUP(GQ$2,Recipes!$H:$GI,'Production Calculator'!$A110+2,FALSE)*$AK110))+IF($AO110=GQ$3,$AM110/VLOOKUP($AO110,Data!$A$50:$B$56,2,FALSE),0)</f>
        <v>0</v>
      </c>
      <c r="GR110" s="11">
        <f>IF(GR$2=$A110,0,IF(HLOOKUP(GR$2,Recipes!$H:$GI,'Production Calculator'!$A110+2,FALSE)=0,0,HLOOKUP(GR$2,Recipes!$H:$GI,'Production Calculator'!$A110+2,FALSE)*$AK110))+IF($AO110=GR$3,$AM110/VLOOKUP($AO110,Data!$A$50:$B$56,2,FALSE),0)</f>
        <v>0</v>
      </c>
      <c r="GS110" s="11">
        <f>IF(GS$2=$A110,0,IF(HLOOKUP(GS$2,Recipes!$H:$GI,'Production Calculator'!$A110+2,FALSE)=0,0,HLOOKUP(GS$2,Recipes!$H:$GI,'Production Calculator'!$A110+2,FALSE)*$AK110))+IF($AO110=GS$3,$AM110/VLOOKUP($AO110,Data!$A$50:$B$56,2,FALSE),0)</f>
        <v>0</v>
      </c>
      <c r="GT110" s="11">
        <f>IF(GT$2=$A110,0,IF(HLOOKUP(GT$2,Recipes!$H:$GI,'Production Calculator'!$A110+2,FALSE)=0,0,HLOOKUP(GT$2,Recipes!$H:$GI,'Production Calculator'!$A110+2,FALSE)*$AK110))+IF($AO110=GT$3,$AM110/VLOOKUP($AO110,Data!$A$50:$B$56,2,FALSE),0)</f>
        <v>0</v>
      </c>
      <c r="GU110" s="11">
        <f>IF(GU$2=$A110,0,IF(HLOOKUP(GU$2,Recipes!$H:$GI,'Production Calculator'!$A110+2,FALSE)=0,0,HLOOKUP(GU$2,Recipes!$H:$GI,'Production Calculator'!$A110+2,FALSE)*$AK110))+IF($AO110=GU$3,$AM110/VLOOKUP($AO110,Data!$A$50:$B$56,2,FALSE),0)</f>
        <v>0</v>
      </c>
      <c r="GV110" s="11">
        <f>IF(GV$2=$A110,0,IF(HLOOKUP(GV$2,Recipes!$H:$GI,'Production Calculator'!$A110+2,FALSE)=0,0,HLOOKUP(GV$2,Recipes!$H:$GI,'Production Calculator'!$A110+2,FALSE)*$AK110))+IF($AO110=GV$3,$AM110/VLOOKUP($AO110,Data!$A$50:$B$56,2,FALSE),0)</f>
        <v>0</v>
      </c>
      <c r="GW110" s="11">
        <f>IF(GW$2=$A110,0,IF(HLOOKUP(GW$2,Recipes!$H:$GI,'Production Calculator'!$A110+2,FALSE)=0,0,HLOOKUP(GW$2,Recipes!$H:$GI,'Production Calculator'!$A110+2,FALSE)*$AK110))+IF($AO110=GW$3,$AM110/VLOOKUP($AO110,Data!$A$50:$B$56,2,FALSE),0)</f>
        <v>0</v>
      </c>
      <c r="GX110" s="11">
        <f>IF(GX$2=$A110,0,IF(HLOOKUP(GX$2,Recipes!$H:$GI,'Production Calculator'!$A110+2,FALSE)=0,0,HLOOKUP(GX$2,Recipes!$H:$GI,'Production Calculator'!$A110+2,FALSE)*$AK110))+IF($AO110=GX$3,$AM110/VLOOKUP($AO110,Data!$A$50:$B$56,2,FALSE),0)</f>
        <v>0</v>
      </c>
      <c r="GY110" s="11">
        <f>IF(GY$2=$A110,0,IF(HLOOKUP(GY$2,Recipes!$H:$GI,'Production Calculator'!$A110+2,FALSE)=0,0,HLOOKUP(GY$2,Recipes!$H:$GI,'Production Calculator'!$A110+2,FALSE)*$AK110))+IF($AO110=GY$3,$AM110/VLOOKUP($AO110,Data!$A$50:$B$56,2,FALSE),0)</f>
        <v>0</v>
      </c>
      <c r="GZ110" s="11">
        <f>IF(GZ$2=$A110,0,IF(HLOOKUP(GZ$2,Recipes!$H:$GI,'Production Calculator'!$A110+2,FALSE)=0,0,HLOOKUP(GZ$2,Recipes!$H:$GI,'Production Calculator'!$A110+2,FALSE)*$AK110))+IF($AO110=GZ$3,$AM110/VLOOKUP($AO110,Data!$A$50:$B$56,2,FALSE),0)</f>
        <v>0</v>
      </c>
      <c r="HA110" s="11">
        <f>IF(HA$2=$A110,0,IF(HLOOKUP(HA$2,Recipes!$H:$GI,'Production Calculator'!$A110+2,FALSE)=0,0,HLOOKUP(HA$2,Recipes!$H:$GI,'Production Calculator'!$A110+2,FALSE)*$AK110))+IF($AO110=HA$3,$AM110/VLOOKUP($AO110,Data!$A$50:$B$56,2,FALSE),0)</f>
        <v>0</v>
      </c>
      <c r="HB110" s="11">
        <f>IF(HB$2=$A110,0,IF(HLOOKUP(HB$2,Recipes!$H:$GI,'Production Calculator'!$A110+2,FALSE)=0,0,HLOOKUP(HB$2,Recipes!$H:$GI,'Production Calculator'!$A110+2,FALSE)*$AK110))+IF($AO110=HB$3,$AM110/VLOOKUP($AO110,Data!$A$50:$B$56,2,FALSE),0)</f>
        <v>0</v>
      </c>
      <c r="HC110" s="11">
        <f>IF(HC$2=$A110,0,IF(HLOOKUP(HC$2,Recipes!$H:$GI,'Production Calculator'!$A110+2,FALSE)=0,0,HLOOKUP(HC$2,Recipes!$H:$GI,'Production Calculator'!$A110+2,FALSE)*$AK110))+IF($AO110=HC$3,$AM110/VLOOKUP($AO110,Data!$A$50:$B$56,2,FALSE),0)</f>
        <v>0</v>
      </c>
      <c r="HD110" s="11">
        <f>IF(HD$2=$A110,0,IF(HLOOKUP(HD$2,Recipes!$H:$GI,'Production Calculator'!$A110+2,FALSE)=0,0,HLOOKUP(HD$2,Recipes!$H:$GI,'Production Calculator'!$A110+2,FALSE)*$AK110))+IF($AO110=HD$3,$AM110/VLOOKUP($AO110,Data!$A$50:$B$56,2,FALSE),0)</f>
        <v>0</v>
      </c>
      <c r="HE110" s="11">
        <f>IF(HE$2=$A110,0,IF(HLOOKUP(HE$2,Recipes!$H:$GI,'Production Calculator'!$A110+2,FALSE)=0,0,HLOOKUP(HE$2,Recipes!$H:$GI,'Production Calculator'!$A110+2,FALSE)*$AK110))+IF($AO110=HE$3,$AM110/VLOOKUP($AO110,Data!$A$50:$B$56,2,FALSE),0)</f>
        <v>0</v>
      </c>
      <c r="HF110" s="11">
        <f>IF(HF$2=$A110,0,IF(HLOOKUP(HF$2,Recipes!$H:$GI,'Production Calculator'!$A110+2,FALSE)=0,0,HLOOKUP(HF$2,Recipes!$H:$GI,'Production Calculator'!$A110+2,FALSE)*$AK110))+IF($AO110=HF$3,$AM110/VLOOKUP($AO110,Data!$A$50:$B$56,2,FALSE),0)</f>
        <v>0</v>
      </c>
      <c r="HG110" s="11">
        <f>IF(HG$2=$A110,0,IF(HLOOKUP(HG$2,Recipes!$H:$GI,'Production Calculator'!$A110+2,FALSE)=0,0,HLOOKUP(HG$2,Recipes!$H:$GI,'Production Calculator'!$A110+2,FALSE)*$AK110))+IF($AO110=HG$3,$AM110/VLOOKUP($AO110,Data!$A$50:$B$56,2,FALSE),0)</f>
        <v>0</v>
      </c>
      <c r="HH110" s="11">
        <f>IF(HH$2=$A110,0,IF(HLOOKUP(HH$2,Recipes!$H:$GI,'Production Calculator'!$A110+2,FALSE)=0,0,HLOOKUP(HH$2,Recipes!$H:$GI,'Production Calculator'!$A110+2,FALSE)*$AK110))+IF($AO110=HH$3,$AM110/VLOOKUP($AO110,Data!$A$50:$B$56,2,FALSE),0)</f>
        <v>0</v>
      </c>
      <c r="HI110" s="11">
        <f>IF(HI$2=$A110,0,IF(HLOOKUP(HI$2,Recipes!$H:$GI,'Production Calculator'!$A110+2,FALSE)=0,0,HLOOKUP(HI$2,Recipes!$H:$GI,'Production Calculator'!$A110+2,FALSE)*$AK110))+IF($AO110=HI$3,$AM110/VLOOKUP($AO110,Data!$A$50:$B$56,2,FALSE),0)</f>
        <v>0</v>
      </c>
      <c r="HJ110" s="11">
        <f>IF(HJ$2=$A110,0,IF(HLOOKUP(HJ$2,Recipes!$H:$GI,'Production Calculator'!$A110+2,FALSE)=0,0,HLOOKUP(HJ$2,Recipes!$H:$GI,'Production Calculator'!$A110+2,FALSE)*$AK110))+IF($AO110=HJ$3,$AM110/VLOOKUP($AO110,Data!$A$50:$B$56,2,FALSE),0)</f>
        <v>0</v>
      </c>
      <c r="HK110" s="11">
        <f>IF(HK$2=$A110,0,IF(HLOOKUP(HK$2,Recipes!$H:$GI,'Production Calculator'!$A110+2,FALSE)=0,0,HLOOKUP(HK$2,Recipes!$H:$GI,'Production Calculator'!$A110+2,FALSE)*$AK110))+IF($AO110=HK$3,$AM110/VLOOKUP($AO110,Data!$A$50:$B$56,2,FALSE),0)</f>
        <v>0</v>
      </c>
      <c r="HL110" s="11">
        <f>IF(HL$2=$A110,0,IF(HLOOKUP(HL$2,Recipes!$H:$GI,'Production Calculator'!$A110+2,FALSE)=0,0,HLOOKUP(HL$2,Recipes!$H:$GI,'Production Calculator'!$A110+2,FALSE)*$AK110))+IF($AO110=HL$3,$AM110/VLOOKUP($AO110,Data!$A$50:$B$56,2,FALSE),0)</f>
        <v>0</v>
      </c>
      <c r="HM110" s="11">
        <f>IF(HM$2=$A110,0,IF(HLOOKUP(HM$2,Recipes!$H:$GI,'Production Calculator'!$A110+2,FALSE)=0,0,HLOOKUP(HM$2,Recipes!$H:$GI,'Production Calculator'!$A110+2,FALSE)*$AK110))+IF($AO110=HM$3,$AM110/VLOOKUP($AO110,Data!$A$50:$B$56,2,FALSE),0)</f>
        <v>0</v>
      </c>
      <c r="HN110" s="11">
        <f>IF(HN$2=$A110,0,IF(HLOOKUP(HN$2,Recipes!$H:$GI,'Production Calculator'!$A110+2,FALSE)=0,0,HLOOKUP(HN$2,Recipes!$H:$GI,'Production Calculator'!$A110+2,FALSE)*$AK110))+IF($AO110=HN$3,$AM110/VLOOKUP($AO110,Data!$A$50:$B$56,2,FALSE),0)</f>
        <v>0</v>
      </c>
      <c r="HO110" s="11">
        <f>IF(HO$2=$A110,0,IF(HLOOKUP(HO$2,Recipes!$H:$GI,'Production Calculator'!$A110+2,FALSE)=0,0,HLOOKUP(HO$2,Recipes!$H:$GI,'Production Calculator'!$A110+2,FALSE)*$AK110))+IF($AO110=HO$3,$AM110/VLOOKUP($AO110,Data!$A$50:$B$56,2,FALSE),0)</f>
        <v>0</v>
      </c>
      <c r="HP110" s="11">
        <f>IF(HP$2=$A110,0,IF(HLOOKUP(HP$2,Recipes!$H:$GI,'Production Calculator'!$A110+2,FALSE)=0,0,HLOOKUP(HP$2,Recipes!$H:$GI,'Production Calculator'!$A110+2,FALSE)*$AK110))+IF($AO110=HP$3,$AM110/VLOOKUP($AO110,Data!$A$50:$B$56,2,FALSE),0)</f>
        <v>0</v>
      </c>
      <c r="HQ110" s="11">
        <f>IF(HQ$2=$A110,0,IF(HLOOKUP(HQ$2,Recipes!$H:$GI,'Production Calculator'!$A110+2,FALSE)=0,0,HLOOKUP(HQ$2,Recipes!$H:$GI,'Production Calculator'!$A110+2,FALSE)*$AK110))+IF($AO110=HQ$3,$AM110/VLOOKUP($AO110,Data!$A$50:$B$56,2,FALSE),0)</f>
        <v>0</v>
      </c>
      <c r="HR110" s="11">
        <f>IF(HR$2=$A110,0,IF(HLOOKUP(HR$2,Recipes!$H:$GI,'Production Calculator'!$A110+2,FALSE)=0,0,HLOOKUP(HR$2,Recipes!$H:$GI,'Production Calculator'!$A110+2,FALSE)*$AK110))+IF($AO110=HR$3,$AM110/VLOOKUP($AO110,Data!$A$50:$B$56,2,FALSE),0)</f>
        <v>0</v>
      </c>
      <c r="HS110" s="121"/>
    </row>
    <row r="111" spans="1:227" x14ac:dyDescent="0.45">
      <c r="A111">
        <v>88</v>
      </c>
      <c r="B111" s="107" t="str">
        <f>VLOOKUP(A111,Recipes!A:B,2)</f>
        <v>Small pump</v>
      </c>
      <c r="C111" s="128">
        <v>0</v>
      </c>
      <c r="D111" s="108">
        <f t="shared" si="191"/>
        <v>0</v>
      </c>
      <c r="E111" s="127" t="s">
        <v>1</v>
      </c>
      <c r="F111" s="109">
        <f>VLOOKUP(A111,Recipes!$A$3:$G$186,6,FALSE)</f>
        <v>3</v>
      </c>
      <c r="G111" s="109">
        <f>VLOOKUP(A111,Recipes!$A$3:$G$186,7,FALSE)</f>
        <v>0</v>
      </c>
      <c r="H111" s="110">
        <f t="shared" si="167"/>
        <v>0</v>
      </c>
      <c r="I111" s="109">
        <f>VLOOKUP(E111,Data!$A$2:$C$26,3, FALSE)</f>
        <v>4</v>
      </c>
      <c r="J111" s="108">
        <v>0</v>
      </c>
      <c r="K111" s="108">
        <v>0</v>
      </c>
      <c r="L111" s="108">
        <v>0</v>
      </c>
      <c r="M111" s="150">
        <v>0</v>
      </c>
      <c r="N111" s="150">
        <v>0</v>
      </c>
      <c r="O111" s="150">
        <v>0</v>
      </c>
      <c r="P111" s="151">
        <v>0</v>
      </c>
      <c r="Q111" s="151">
        <v>0</v>
      </c>
      <c r="R111" s="151">
        <v>0</v>
      </c>
      <c r="S111">
        <f t="shared" si="182"/>
        <v>0</v>
      </c>
      <c r="T111">
        <f t="shared" si="183"/>
        <v>0</v>
      </c>
      <c r="U111">
        <f t="shared" si="184"/>
        <v>0</v>
      </c>
      <c r="V111">
        <f t="shared" si="185"/>
        <v>0</v>
      </c>
      <c r="W111">
        <f t="shared" si="186"/>
        <v>0</v>
      </c>
      <c r="X111">
        <f t="shared" si="187"/>
        <v>0</v>
      </c>
      <c r="Y111">
        <f t="shared" si="188"/>
        <v>0</v>
      </c>
      <c r="Z111">
        <f t="shared" si="189"/>
        <v>0</v>
      </c>
      <c r="AA111">
        <f t="shared" si="190"/>
        <v>0</v>
      </c>
      <c r="AB111" s="111">
        <f>VLOOKUP($A111,Recipes!$A:$G,4)</f>
        <v>2</v>
      </c>
      <c r="AC111" s="111">
        <f>VLOOKUP($A111,Recipes!$A:$G,5)</f>
        <v>1</v>
      </c>
      <c r="AD111" s="111">
        <f t="shared" si="177"/>
        <v>0.5</v>
      </c>
      <c r="AE111" s="111">
        <f>VLOOKUP(E111,Data!$A$2:$F$26,5,FALSE)</f>
        <v>0</v>
      </c>
      <c r="AF111" s="111">
        <f>VLOOKUP(E111,Data!$A$2:$F$26,4,FALSE)</f>
        <v>210</v>
      </c>
      <c r="AG111" s="111">
        <f>VLOOKUP(E111,Data!$A$2:$B$26,2, FALSE)</f>
        <v>1.25</v>
      </c>
      <c r="AH111" s="111">
        <f>1+VLOOKUP($J$3,Data!$A$40:$D$48,2,FALSE)*$J111+VLOOKUP($K$3,Data!$A$40:$D$48,2,FALSE)*$K111+VLOOKUP($L$3,Data!$A$40:$D$48,2,FALSE)*$L111+VLOOKUP($M$3,Data!$A$40:$D$48,2,FALSE)*$M111+VLOOKUP($N$3,Data!$A$40:$D$48,2,FALSE)*$N111+VLOOKUP($O$3,Data!$A$40:$D$48,2,FALSE)*$O111+VLOOKUP($P$3,Data!$A$40:$D$48,2,FALSE)*$P111+VLOOKUP($Q$3,Data!$A$40:$D$48,2,FALSE)*$Q111+VLOOKUP($R$3,Data!$A$40:$D$48,2,FALSE)*$R111</f>
        <v>1</v>
      </c>
      <c r="AI111" s="111">
        <f>MAX(1+VLOOKUP($J$3,Data!$A$40:$D$48,3,FALSE)*$J111+VLOOKUP($K$3,Data!$A$40:$D$48,3,FALSE)*$K111+VLOOKUP($L$3,Data!$A$40:$D$48,3,FALSE)*$L111+VLOOKUP($M$3,Data!$A$40:$D$48,3,FALSE)*$M111+VLOOKUP($N$3,Data!$A$40:$D$48,3,FALSE)*$N111+VLOOKUP($O$3,Data!$A$40:$D$48,3,FALSE)*$O111+VLOOKUP($P$3,Data!$A$40:$D$48,3,FALSE)*$P111+VLOOKUP($Q$3,Data!$A$40:$D$48,3,FALSE)*$Q111+VLOOKUP($R$3,Data!$A$40:$D$48,3,FALSE)*$R111,0)</f>
        <v>1</v>
      </c>
      <c r="AJ111" s="111">
        <f>MAX(1-(VLOOKUP($J$3,Data!$A$40:$D$48,4,FALSE)*$J111+VLOOKUP($K$3,Data!$A$40:$D$48,4,FALSE)*$K111+VLOOKUP($L$3,Data!$A$40:$D$48,4,FALSE)*$L111+VLOOKUP($M$3,Data!$A$40:$D$48,4,FALSE)*$M111+VLOOKUP($N$3,Data!$A$40:$D$48,4,FALSE)*$N111+VLOOKUP($O$3,Data!$A$40:$D$48,4,FALSE)*$O111+VLOOKUP($P$3,Data!$A$40:$D$48,4,FALSE)*$P111+VLOOKUP($Q$3,Data!$A$40:$D$48,4,FALSE)*$Q111+VLOOKUP($R$3,Data!$A$40:$D$48,4,FALSE)*$R111),0.2)</f>
        <v>1</v>
      </c>
      <c r="AK111" s="112">
        <f t="shared" si="178"/>
        <v>0</v>
      </c>
      <c r="AL111" s="111">
        <f t="shared" si="179"/>
        <v>0.625</v>
      </c>
      <c r="AM111" s="111">
        <f t="shared" si="180"/>
        <v>0</v>
      </c>
      <c r="AN111" s="111">
        <f t="shared" si="181"/>
        <v>0</v>
      </c>
      <c r="AO111" s="131" t="s">
        <v>298</v>
      </c>
      <c r="AP111" s="11"/>
      <c r="AQ111" s="11">
        <f>IF(AQ$2=$A111,0,IF(HLOOKUP(AQ$2,Recipes!$H:$GI,'Production Calculator'!$A111+2,FALSE)=0,0,HLOOKUP(AQ$2,Recipes!$H:$GI,'Production Calculator'!$A111+2,FALSE)*$AK111))+IF($AO111=AQ$3,$AM111/VLOOKUP($AO111,Data!$A$50:$B$56,2,FALSE),0)</f>
        <v>0</v>
      </c>
      <c r="AR111" s="11">
        <f>IF(AR$2=$A111,0,IF(HLOOKUP(AR$2,Recipes!$H:$GI,'Production Calculator'!$A111+2,FALSE)=0,0,HLOOKUP(AR$2,Recipes!$H:$GI,'Production Calculator'!$A111+2,FALSE)*$AK111))+IF($AO111=AR$3,$AM111/VLOOKUP($AO111,Data!$A$50:$B$56,2,FALSE),0)</f>
        <v>0</v>
      </c>
      <c r="AS111" s="11">
        <f>IF(AS$2=$A111,0,IF(HLOOKUP(AS$2,Recipes!$H:$GI,'Production Calculator'!$A111+2,FALSE)=0,0,HLOOKUP(AS$2,Recipes!$H:$GI,'Production Calculator'!$A111+2,FALSE)*$AK111))+IF($AO111=AS$3,$AM111/VLOOKUP($AO111,Data!$A$50:$B$56,2,FALSE),0)</f>
        <v>0</v>
      </c>
      <c r="AT111" s="11">
        <f>IF(AT$2=$A111,0,IF(HLOOKUP(AT$2,Recipes!$H:$GI,'Production Calculator'!$A111+2,FALSE)=0,0,HLOOKUP(AT$2,Recipes!$H:$GI,'Production Calculator'!$A111+2,FALSE)*$AK111))+IF($AO111=AT$3,$AM111/VLOOKUP($AO111,Data!$A$50:$B$56,2,FALSE),0)</f>
        <v>0</v>
      </c>
      <c r="AU111" s="11">
        <f>IF(AU$2=$A111,0,IF(HLOOKUP(AU$2,Recipes!$H:$GI,'Production Calculator'!$A111+2,FALSE)=0,0,HLOOKUP(AU$2,Recipes!$H:$GI,'Production Calculator'!$A111+2,FALSE)*$AK111))+IF($AO111=AU$3,$AM111/VLOOKUP($AO111,Data!$A$50:$B$56,2,FALSE),0)</f>
        <v>0</v>
      </c>
      <c r="AV111" s="11">
        <f>IF(AV$2=$A111,0,IF(HLOOKUP(AV$2,Recipes!$H:$GI,'Production Calculator'!$A111+2,FALSE)=0,0,HLOOKUP(AV$2,Recipes!$H:$GI,'Production Calculator'!$A111+2,FALSE)*$AK111))+IF($AO111=AV$3,$AM111/VLOOKUP($AO111,Data!$A$50:$B$56,2,FALSE),0)</f>
        <v>0</v>
      </c>
      <c r="AW111" s="11">
        <f>IF(AW$2=$A111,0,IF(HLOOKUP(AW$2,Recipes!$H:$GI,'Production Calculator'!$A111+2,FALSE)=0,0,HLOOKUP(AW$2,Recipes!$H:$GI,'Production Calculator'!$A111+2,FALSE)*$AK111))+IF($AO111=AW$3,$AM111/VLOOKUP($AO111,Data!$A$50:$B$56,2,FALSE),0)</f>
        <v>0</v>
      </c>
      <c r="AX111" s="11">
        <f>IF(AX$2=$A111,0,IF(HLOOKUP(AX$2,Recipes!$H:$GI,'Production Calculator'!$A111+2,FALSE)=0,0,HLOOKUP(AX$2,Recipes!$H:$GI,'Production Calculator'!$A111+2,FALSE)*$AK111))+IF($AO111=AX$3,$AM111/VLOOKUP($AO111,Data!$A$50:$B$56,2,FALSE),0)</f>
        <v>0</v>
      </c>
      <c r="AY111" s="11">
        <f>IF(AY$2=$A111,0,IF(HLOOKUP(AY$2,Recipes!$H:$GI,'Production Calculator'!$A111+2,FALSE)=0,0,HLOOKUP(AY$2,Recipes!$H:$GI,'Production Calculator'!$A111+2,FALSE)*$AK111))+IF($AO111=AY$3,$AM111/VLOOKUP($AO111,Data!$A$50:$B$56,2,FALSE),0)</f>
        <v>0</v>
      </c>
      <c r="AZ111" s="11">
        <f>IF(AZ$2=$A111,0,IF(HLOOKUP(AZ$2,Recipes!$H:$GI,'Production Calculator'!$A111+2,FALSE)=0,0,HLOOKUP(AZ$2,Recipes!$H:$GI,'Production Calculator'!$A111+2,FALSE)*$AK111))+IF($AO111=AZ$3,$AM111/VLOOKUP($AO111,Data!$A$50:$B$56,2,FALSE),0)</f>
        <v>0</v>
      </c>
      <c r="BA111" s="11">
        <f>IF(BA$2=$A111,0,IF(HLOOKUP(BA$2,Recipes!$H:$GI,'Production Calculator'!$A111+2,FALSE)=0,0,HLOOKUP(BA$2,Recipes!$H:$GI,'Production Calculator'!$A111+2,FALSE)*$AK111))+IF($AO111=BA$3,$AM111/VLOOKUP($AO111,Data!$A$50:$B$56,2,FALSE),0)</f>
        <v>0</v>
      </c>
      <c r="BB111" s="11">
        <f>IF(BB$2=$A111,0,IF(HLOOKUP(BB$2,Recipes!$H:$GI,'Production Calculator'!$A111+2,FALSE)=0,0,HLOOKUP(BB$2,Recipes!$H:$GI,'Production Calculator'!$A111+2,FALSE)*$AK111))+IF($AO111=BB$3,$AM111/VLOOKUP($AO111,Data!$A$50:$B$56,2,FALSE),0)</f>
        <v>0</v>
      </c>
      <c r="BC111" s="11">
        <f>IF(BC$2=$A111,0,IF(HLOOKUP(BC$2,Recipes!$H:$GI,'Production Calculator'!$A111+2,FALSE)=0,0,HLOOKUP(BC$2,Recipes!$H:$GI,'Production Calculator'!$A111+2,FALSE)*$AK111))+IF($AO111=BC$3,$AM111/VLOOKUP($AO111,Data!$A$50:$B$56,2,FALSE),0)</f>
        <v>0</v>
      </c>
      <c r="BD111" s="11">
        <f>IF(BD$2=$A111,0,IF(HLOOKUP(BD$2,Recipes!$H:$GI,'Production Calculator'!$A111+2,FALSE)=0,0,HLOOKUP(BD$2,Recipes!$H:$GI,'Production Calculator'!$A111+2,FALSE)*$AK111))+IF($AO111=BD$3,$AM111/VLOOKUP($AO111,Data!$A$50:$B$56,2,FALSE),0)</f>
        <v>0</v>
      </c>
      <c r="BE111" s="11">
        <f>IF(BE$2=$A111,0,IF(HLOOKUP(BE$2,Recipes!$H:$GI,'Production Calculator'!$A111+2,FALSE)=0,0,HLOOKUP(BE$2,Recipes!$H:$GI,'Production Calculator'!$A111+2,FALSE)*$AK111))+IF($AO111=BE$3,$AM111/VLOOKUP($AO111,Data!$A$50:$B$56,2,FALSE),0)</f>
        <v>0</v>
      </c>
      <c r="BF111" s="11">
        <f>IF(BF$2=$A111,0,IF(HLOOKUP(BF$2,Recipes!$H:$GI,'Production Calculator'!$A111+2,FALSE)=0,0,HLOOKUP(BF$2,Recipes!$H:$GI,'Production Calculator'!$A111+2,FALSE)*$AK111))+IF($AO111=BF$3,$AM111/VLOOKUP($AO111,Data!$A$50:$B$56,2,FALSE),0)</f>
        <v>0</v>
      </c>
      <c r="BG111" s="11">
        <f>IF(BG$2=$A111,0,IF(HLOOKUP(BG$2,Recipes!$H:$GI,'Production Calculator'!$A111+2,FALSE)=0,0,HLOOKUP(BG$2,Recipes!$H:$GI,'Production Calculator'!$A111+2,FALSE)*$AK111))+IF($AO111=BG$3,$AM111/VLOOKUP($AO111,Data!$A$50:$B$56,2,FALSE),0)</f>
        <v>0</v>
      </c>
      <c r="BH111" s="11">
        <f>IF(BH$2=$A111,0,IF(HLOOKUP(BH$2,Recipes!$H:$GI,'Production Calculator'!$A111+2,FALSE)=0,0,HLOOKUP(BH$2,Recipes!$H:$GI,'Production Calculator'!$A111+2,FALSE)*$AK111))+IF($AO111=BH$3,$AM111/VLOOKUP($AO111,Data!$A$50:$B$56,2,FALSE),0)</f>
        <v>0</v>
      </c>
      <c r="BI111" s="11">
        <f>IF(BI$2=$A111,0,IF(HLOOKUP(BI$2,Recipes!$H:$GI,'Production Calculator'!$A111+2,FALSE)=0,0,HLOOKUP(BI$2,Recipes!$H:$GI,'Production Calculator'!$A111+2,FALSE)*$AK111))+IF($AO111=BI$3,$AM111/VLOOKUP($AO111,Data!$A$50:$B$56,2,FALSE),0)</f>
        <v>0</v>
      </c>
      <c r="BJ111" s="11">
        <f>IF(BJ$2=$A111,0,IF(HLOOKUP(BJ$2,Recipes!$H:$GI,'Production Calculator'!$A111+2,FALSE)=0,0,HLOOKUP(BJ$2,Recipes!$H:$GI,'Production Calculator'!$A111+2,FALSE)*$AK111))+IF($AO111=BJ$3,$AM111/VLOOKUP($AO111,Data!$A$50:$B$56,2,FALSE),0)</f>
        <v>0</v>
      </c>
      <c r="BK111" s="11">
        <f>IF(BK$2=$A111,0,IF(HLOOKUP(BK$2,Recipes!$H:$GI,'Production Calculator'!$A111+2,FALSE)=0,0,HLOOKUP(BK$2,Recipes!$H:$GI,'Production Calculator'!$A111+2,FALSE)*$AK111))+IF($AO111=BK$3,$AM111/VLOOKUP($AO111,Data!$A$50:$B$56,2,FALSE),0)</f>
        <v>0</v>
      </c>
      <c r="BL111" s="11">
        <f>IF(BL$2=$A111,0,IF(HLOOKUP(BL$2,Recipes!$H:$GI,'Production Calculator'!$A111+2,FALSE)=0,0,HLOOKUP(BL$2,Recipes!$H:$GI,'Production Calculator'!$A111+2,FALSE)*$AK111))+IF($AO111=BL$3,$AM111/VLOOKUP($AO111,Data!$A$50:$B$56,2,FALSE),0)</f>
        <v>0</v>
      </c>
      <c r="BM111" s="11">
        <f>IF(BM$2=$A111,0,IF(HLOOKUP(BM$2,Recipes!$H:$GI,'Production Calculator'!$A111+2,FALSE)=0,0,HLOOKUP(BM$2,Recipes!$H:$GI,'Production Calculator'!$A111+2,FALSE)*$AK111))+IF($AO111=BM$3,$AM111/VLOOKUP($AO111,Data!$A$50:$B$56,2,FALSE),0)</f>
        <v>0</v>
      </c>
      <c r="BN111" s="11">
        <f>IF(BN$2=$A111,0,IF(HLOOKUP(BN$2,Recipes!$H:$GI,'Production Calculator'!$A111+2,FALSE)=0,0,HLOOKUP(BN$2,Recipes!$H:$GI,'Production Calculator'!$A111+2,FALSE)*$AK111))+IF($AO111=BN$3,$AM111/VLOOKUP($AO111,Data!$A$50:$B$56,2,FALSE),0)</f>
        <v>0</v>
      </c>
      <c r="BO111" s="11">
        <f>IF(BO$2=$A111,0,IF(HLOOKUP(BO$2,Recipes!$H:$GI,'Production Calculator'!$A111+2,FALSE)=0,0,HLOOKUP(BO$2,Recipes!$H:$GI,'Production Calculator'!$A111+2,FALSE)*$AK111))+IF($AO111=BO$3,$AM111/VLOOKUP($AO111,Data!$A$50:$B$56,2,FALSE),0)</f>
        <v>0</v>
      </c>
      <c r="BP111" s="11">
        <f>IF(BP$2=$A111,0,IF(HLOOKUP(BP$2,Recipes!$H:$GI,'Production Calculator'!$A111+2,FALSE)=0,0,HLOOKUP(BP$2,Recipes!$H:$GI,'Production Calculator'!$A111+2,FALSE)*$AK111))+IF($AO111=BP$3,$AM111/VLOOKUP($AO111,Data!$A$50:$B$56,2,FALSE),0)</f>
        <v>0</v>
      </c>
      <c r="BQ111" s="11">
        <f>IF(BQ$2=$A111,0,IF(HLOOKUP(BQ$2,Recipes!$H:$GI,'Production Calculator'!$A111+2,FALSE)=0,0,HLOOKUP(BQ$2,Recipes!$H:$GI,'Production Calculator'!$A111+2,FALSE)*$AK111))+IF($AO111=BQ$3,$AM111/VLOOKUP($AO111,Data!$A$50:$B$56,2,FALSE),0)</f>
        <v>0</v>
      </c>
      <c r="BR111" s="11">
        <f>IF(BR$2=$A111,0,IF(HLOOKUP(BR$2,Recipes!$H:$GI,'Production Calculator'!$A111+2,FALSE)=0,0,HLOOKUP(BR$2,Recipes!$H:$GI,'Production Calculator'!$A111+2,FALSE)*$AK111))+IF($AO111=BR$3,$AM111/VLOOKUP($AO111,Data!$A$50:$B$56,2,FALSE),0)</f>
        <v>0</v>
      </c>
      <c r="BS111" s="11">
        <f>IF(BS$2=$A111,0,IF(HLOOKUP(BS$2,Recipes!$H:$GI,'Production Calculator'!$A111+2,FALSE)=0,0,HLOOKUP(BS$2,Recipes!$H:$GI,'Production Calculator'!$A111+2,FALSE)*$AK111))+IF($AO111=BS$3,$AM111/VLOOKUP($AO111,Data!$A$50:$B$56,2,FALSE),0)</f>
        <v>0</v>
      </c>
      <c r="BT111" s="11">
        <f>IF(BT$2=$A111,0,IF(HLOOKUP(BT$2,Recipes!$H:$GI,'Production Calculator'!$A111+2,FALSE)=0,0,HLOOKUP(BT$2,Recipes!$H:$GI,'Production Calculator'!$A111+2,FALSE)*$AK111))+IF($AO111=BT$3,$AM111/VLOOKUP($AO111,Data!$A$50:$B$56,2,FALSE),0)</f>
        <v>0</v>
      </c>
      <c r="BU111" s="11">
        <f>IF(BU$2=$A111,0,IF(HLOOKUP(BU$2,Recipes!$H:$GI,'Production Calculator'!$A111+2,FALSE)=0,0,HLOOKUP(BU$2,Recipes!$H:$GI,'Production Calculator'!$A111+2,FALSE)*$AK111))+IF($AO111=BU$3,$AM111/VLOOKUP($AO111,Data!$A$50:$B$56,2,FALSE),0)</f>
        <v>0</v>
      </c>
      <c r="BV111" s="11">
        <f>IF(BV$2=$A111,0,IF(HLOOKUP(BV$2,Recipes!$H:$GI,'Production Calculator'!$A111+2,FALSE)=0,0,HLOOKUP(BV$2,Recipes!$H:$GI,'Production Calculator'!$A111+2,FALSE)*$AK111))+IF($AO111=BV$3,$AM111/VLOOKUP($AO111,Data!$A$50:$B$56,2,FALSE),0)</f>
        <v>0</v>
      </c>
      <c r="BW111" s="11">
        <f>IF(BW$2=$A111,0,IF(HLOOKUP(BW$2,Recipes!$H:$GI,'Production Calculator'!$A111+2,FALSE)=0,0,HLOOKUP(BW$2,Recipes!$H:$GI,'Production Calculator'!$A111+2,FALSE)*$AK111))+IF($AO111=BW$3,$AM111/VLOOKUP($AO111,Data!$A$50:$B$56,2,FALSE),0)</f>
        <v>0</v>
      </c>
      <c r="BX111" s="11">
        <f>IF(BX$2=$A111,0,IF(HLOOKUP(BX$2,Recipes!$H:$GI,'Production Calculator'!$A111+2,FALSE)=0,0,HLOOKUP(BX$2,Recipes!$H:$GI,'Production Calculator'!$A111+2,FALSE)*$AK111))+IF($AO111=BX$3,$AM111/VLOOKUP($AO111,Data!$A$50:$B$56,2,FALSE),0)</f>
        <v>0</v>
      </c>
      <c r="BY111" s="11">
        <f>IF(BY$2=$A111,0,IF(HLOOKUP(BY$2,Recipes!$H:$GI,'Production Calculator'!$A111+2,FALSE)=0,0,HLOOKUP(BY$2,Recipes!$H:$GI,'Production Calculator'!$A111+2,FALSE)*$AK111))+IF($AO111=BY$3,$AM111/VLOOKUP($AO111,Data!$A$50:$B$56,2,FALSE),0)</f>
        <v>0</v>
      </c>
      <c r="BZ111" s="11">
        <f>IF(BZ$2=$A111,0,IF(HLOOKUP(BZ$2,Recipes!$H:$GI,'Production Calculator'!$A111+2,FALSE)=0,0,HLOOKUP(BZ$2,Recipes!$H:$GI,'Production Calculator'!$A111+2,FALSE)*$AK111))+IF($AO111=BZ$3,$AM111/VLOOKUP($AO111,Data!$A$50:$B$56,2,FALSE),0)</f>
        <v>0</v>
      </c>
      <c r="CA111" s="11">
        <f>IF(CA$2=$A111,0,IF(HLOOKUP(CA$2,Recipes!$H:$GI,'Production Calculator'!$A111+2,FALSE)=0,0,HLOOKUP(CA$2,Recipes!$H:$GI,'Production Calculator'!$A111+2,FALSE)*$AK111))+IF($AO111=CA$3,$AM111/VLOOKUP($AO111,Data!$A$50:$B$56,2,FALSE),0)</f>
        <v>0</v>
      </c>
      <c r="CB111" s="11">
        <f>IF(CB$2=$A111,0,IF(HLOOKUP(CB$2,Recipes!$H:$GI,'Production Calculator'!$A111+2,FALSE)=0,0,HLOOKUP(CB$2,Recipes!$H:$GI,'Production Calculator'!$A111+2,FALSE)*$AK111))+IF($AO111=CB$3,$AM111/VLOOKUP($AO111,Data!$A$50:$B$56,2,FALSE),0)</f>
        <v>0</v>
      </c>
      <c r="CC111" s="11">
        <f>IF(CC$2=$A111,0,IF(HLOOKUP(CC$2,Recipes!$H:$GI,'Production Calculator'!$A111+2,FALSE)=0,0,HLOOKUP(CC$2,Recipes!$H:$GI,'Production Calculator'!$A111+2,FALSE)*$AK111))+IF($AO111=CC$3,$AM111/VLOOKUP($AO111,Data!$A$50:$B$56,2,FALSE),0)</f>
        <v>0</v>
      </c>
      <c r="CD111" s="11">
        <f>IF(CD$2=$A111,0,IF(HLOOKUP(CD$2,Recipes!$H:$GI,'Production Calculator'!$A111+2,FALSE)=0,0,HLOOKUP(CD$2,Recipes!$H:$GI,'Production Calculator'!$A111+2,FALSE)*$AK111))+IF($AO111=CD$3,$AM111/VLOOKUP($AO111,Data!$A$50:$B$56,2,FALSE),0)</f>
        <v>0</v>
      </c>
      <c r="CE111" s="11">
        <f>IF(CE$2=$A111,0,IF(HLOOKUP(CE$2,Recipes!$H:$GI,'Production Calculator'!$A111+2,FALSE)=0,0,HLOOKUP(CE$2,Recipes!$H:$GI,'Production Calculator'!$A111+2,FALSE)*$AK111))+IF($AO111=CE$3,$AM111/VLOOKUP($AO111,Data!$A$50:$B$56,2,FALSE),0)</f>
        <v>0</v>
      </c>
      <c r="CF111" s="11">
        <f>IF(CF$2=$A111,0,IF(HLOOKUP(CF$2,Recipes!$H:$GI,'Production Calculator'!$A111+2,FALSE)=0,0,HLOOKUP(CF$2,Recipes!$H:$GI,'Production Calculator'!$A111+2,FALSE)*$AK111))+IF($AO111=CF$3,$AM111/VLOOKUP($AO111,Data!$A$50:$B$56,2,FALSE),0)</f>
        <v>0</v>
      </c>
      <c r="CG111" s="11">
        <f>IF(CG$2=$A111,0,IF(HLOOKUP(CG$2,Recipes!$H:$GI,'Production Calculator'!$A111+2,FALSE)=0,0,HLOOKUP(CG$2,Recipes!$H:$GI,'Production Calculator'!$A111+2,FALSE)*$AK111))+IF($AO111=CG$3,$AM111/VLOOKUP($AO111,Data!$A$50:$B$56,2,FALSE),0)</f>
        <v>0</v>
      </c>
      <c r="CH111" s="11">
        <f>IF(CH$2=$A111,0,IF(HLOOKUP(CH$2,Recipes!$H:$GI,'Production Calculator'!$A111+2,FALSE)=0,0,HLOOKUP(CH$2,Recipes!$H:$GI,'Production Calculator'!$A111+2,FALSE)*$AK111))+IF($AO111=CH$3,$AM111/VLOOKUP($AO111,Data!$A$50:$B$56,2,FALSE),0)</f>
        <v>0</v>
      </c>
      <c r="CI111" s="11">
        <f>IF(CI$2=$A111,0,IF(HLOOKUP(CI$2,Recipes!$H:$GI,'Production Calculator'!$A111+2,FALSE)=0,0,HLOOKUP(CI$2,Recipes!$H:$GI,'Production Calculator'!$A111+2,FALSE)*$AK111))+IF($AO111=CI$3,$AM111/VLOOKUP($AO111,Data!$A$50:$B$56,2,FALSE),0)</f>
        <v>0</v>
      </c>
      <c r="CJ111" s="11">
        <f>IF(CJ$2=$A111,0,IF(HLOOKUP(CJ$2,Recipes!$H:$GI,'Production Calculator'!$A111+2,FALSE)=0,0,HLOOKUP(CJ$2,Recipes!$H:$GI,'Production Calculator'!$A111+2,FALSE)*$AK111))+IF($AO111=CJ$3,$AM111/VLOOKUP($AO111,Data!$A$50:$B$56,2,FALSE),0)</f>
        <v>0</v>
      </c>
      <c r="CK111" s="11">
        <f>IF(CK$2=$A111,0,IF(HLOOKUP(CK$2,Recipes!$H:$GI,'Production Calculator'!$A111+2,FALSE)=0,0,HLOOKUP(CK$2,Recipes!$H:$GI,'Production Calculator'!$A111+2,FALSE)*$AK111))+IF($AO111=CK$3,$AM111/VLOOKUP($AO111,Data!$A$50:$B$56,2,FALSE),0)</f>
        <v>0</v>
      </c>
      <c r="CL111" s="11">
        <f>IF(CL$2=$A111,0,IF(HLOOKUP(CL$2,Recipes!$H:$GI,'Production Calculator'!$A111+2,FALSE)=0,0,HLOOKUP(CL$2,Recipes!$H:$GI,'Production Calculator'!$A111+2,FALSE)*$AK111))+IF($AO111=CL$3,$AM111/VLOOKUP($AO111,Data!$A$50:$B$56,2,FALSE),0)</f>
        <v>0</v>
      </c>
      <c r="CM111" s="11">
        <f>IF(CM$2=$A111,0,IF(HLOOKUP(CM$2,Recipes!$H:$GI,'Production Calculator'!$A111+2,FALSE)=0,0,HLOOKUP(CM$2,Recipes!$H:$GI,'Production Calculator'!$A111+2,FALSE)*$AK111))+IF($AO111=CM$3,$AM111/VLOOKUP($AO111,Data!$A$50:$B$56,2,FALSE),0)</f>
        <v>0</v>
      </c>
      <c r="CN111" s="11">
        <f>IF(CN$2=$A111,0,IF(HLOOKUP(CN$2,Recipes!$H:$GI,'Production Calculator'!$A111+2,FALSE)=0,0,HLOOKUP(CN$2,Recipes!$H:$GI,'Production Calculator'!$A111+2,FALSE)*$AK111))+IF($AO111=CN$3,$AM111/VLOOKUP($AO111,Data!$A$50:$B$56,2,FALSE),0)</f>
        <v>0</v>
      </c>
      <c r="CO111" s="11">
        <f>IF(CO$2=$A111,0,IF(HLOOKUP(CO$2,Recipes!$H:$GI,'Production Calculator'!$A111+2,FALSE)=0,0,HLOOKUP(CO$2,Recipes!$H:$GI,'Production Calculator'!$A111+2,FALSE)*$AK111))+IF($AO111=CO$3,$AM111/VLOOKUP($AO111,Data!$A$50:$B$56,2,FALSE),0)</f>
        <v>0</v>
      </c>
      <c r="CP111" s="11">
        <f>IF(CP$2=$A111,0,IF(HLOOKUP(CP$2,Recipes!$H:$GI,'Production Calculator'!$A111+2,FALSE)=0,0,HLOOKUP(CP$2,Recipes!$H:$GI,'Production Calculator'!$A111+2,FALSE)*$AK111))+IF($AO111=CP$3,$AM111/VLOOKUP($AO111,Data!$A$50:$B$56,2,FALSE),0)</f>
        <v>0</v>
      </c>
      <c r="CQ111" s="11">
        <f>IF(CQ$2=$A111,0,IF(HLOOKUP(CQ$2,Recipes!$H:$GI,'Production Calculator'!$A111+2,FALSE)=0,0,HLOOKUP(CQ$2,Recipes!$H:$GI,'Production Calculator'!$A111+2,FALSE)*$AK111))+IF($AO111=CQ$3,$AM111/VLOOKUP($AO111,Data!$A$50:$B$56,2,FALSE),0)</f>
        <v>0</v>
      </c>
      <c r="CR111" s="11">
        <f>IF(CR$2=$A111,0,IF(HLOOKUP(CR$2,Recipes!$H:$GI,'Production Calculator'!$A111+2,FALSE)=0,0,HLOOKUP(CR$2,Recipes!$H:$GI,'Production Calculator'!$A111+2,FALSE)*$AK111))+IF($AO111=CR$3,$AM111/VLOOKUP($AO111,Data!$A$50:$B$56,2,FALSE),0)</f>
        <v>0</v>
      </c>
      <c r="CS111" s="11">
        <f>IF(CS$2=$A111,0,IF(HLOOKUP(CS$2,Recipes!$H:$GI,'Production Calculator'!$A111+2,FALSE)=0,0,HLOOKUP(CS$2,Recipes!$H:$GI,'Production Calculator'!$A111+2,FALSE)*$AK111))+IF($AO111=CS$3,$AM111/VLOOKUP($AO111,Data!$A$50:$B$56,2,FALSE),0)</f>
        <v>0</v>
      </c>
      <c r="CT111" s="11">
        <f>IF(CT$2=$A111,0,IF(HLOOKUP(CT$2,Recipes!$H:$GI,'Production Calculator'!$A111+2,FALSE)=0,0,HLOOKUP(CT$2,Recipes!$H:$GI,'Production Calculator'!$A111+2,FALSE)*$AK111))+IF($AO111=CT$3,$AM111/VLOOKUP($AO111,Data!$A$50:$B$56,2,FALSE),0)</f>
        <v>0</v>
      </c>
      <c r="CU111" s="11">
        <f>IF(CU$2=$A111,0,IF(HLOOKUP(CU$2,Recipes!$H:$GI,'Production Calculator'!$A111+2,FALSE)=0,0,HLOOKUP(CU$2,Recipes!$H:$GI,'Production Calculator'!$A111+2,FALSE)*$AK111))+IF($AO111=CU$3,$AM111/VLOOKUP($AO111,Data!$A$50:$B$56,2,FALSE),0)</f>
        <v>0</v>
      </c>
      <c r="CV111" s="11">
        <f>IF(CV$2=$A111,0,IF(HLOOKUP(CV$2,Recipes!$H:$GI,'Production Calculator'!$A111+2,FALSE)=0,0,HLOOKUP(CV$2,Recipes!$H:$GI,'Production Calculator'!$A111+2,FALSE)*$AK111))+IF($AO111=CV$3,$AM111/VLOOKUP($AO111,Data!$A$50:$B$56,2,FALSE),0)</f>
        <v>0</v>
      </c>
      <c r="CW111" s="11">
        <f>IF(CW$2=$A111,0,IF(HLOOKUP(CW$2,Recipes!$H:$GI,'Production Calculator'!$A111+2,FALSE)=0,0,HLOOKUP(CW$2,Recipes!$H:$GI,'Production Calculator'!$A111+2,FALSE)*$AK111))+IF($AO111=CW$3,$AM111/VLOOKUP($AO111,Data!$A$50:$B$56,2,FALSE),0)</f>
        <v>0</v>
      </c>
      <c r="CX111" s="11">
        <f>IF(CX$2=$A111,0,IF(HLOOKUP(CX$2,Recipes!$H:$GI,'Production Calculator'!$A111+2,FALSE)=0,0,HLOOKUP(CX$2,Recipes!$H:$GI,'Production Calculator'!$A111+2,FALSE)*$AK111))+IF($AO111=CX$3,$AM111/VLOOKUP($AO111,Data!$A$50:$B$56,2,FALSE),0)</f>
        <v>0</v>
      </c>
      <c r="CY111" s="11">
        <f>IF(CY$2=$A111,0,IF(HLOOKUP(CY$2,Recipes!$H:$GI,'Production Calculator'!$A111+2,FALSE)=0,0,HLOOKUP(CY$2,Recipes!$H:$GI,'Production Calculator'!$A111+2,FALSE)*$AK111))+IF($AO111=CY$3,$AM111/VLOOKUP($AO111,Data!$A$50:$B$56,2,FALSE),0)</f>
        <v>0</v>
      </c>
      <c r="CZ111" s="11">
        <f>IF(CZ$2=$A111,0,IF(HLOOKUP(CZ$2,Recipes!$H:$GI,'Production Calculator'!$A111+2,FALSE)=0,0,HLOOKUP(CZ$2,Recipes!$H:$GI,'Production Calculator'!$A111+2,FALSE)*$AK111))+IF($AO111=CZ$3,$AM111/VLOOKUP($AO111,Data!$A$50:$B$56,2,FALSE),0)</f>
        <v>0</v>
      </c>
      <c r="DA111" s="11">
        <f>IF(DA$2=$A111,0,IF(HLOOKUP(DA$2,Recipes!$H:$GI,'Production Calculator'!$A111+2,FALSE)=0,0,HLOOKUP(DA$2,Recipes!$H:$GI,'Production Calculator'!$A111+2,FALSE)*$AK111))+IF($AO111=DA$3,$AM111/VLOOKUP($AO111,Data!$A$50:$B$56,2,FALSE),0)</f>
        <v>0</v>
      </c>
      <c r="DB111" s="11">
        <f>IF(DB$2=$A111,0,IF(HLOOKUP(DB$2,Recipes!$H:$GI,'Production Calculator'!$A111+2,FALSE)=0,0,HLOOKUP(DB$2,Recipes!$H:$GI,'Production Calculator'!$A111+2,FALSE)*$AK111))+IF($AO111=DB$3,$AM111/VLOOKUP($AO111,Data!$A$50:$B$56,2,FALSE),0)</f>
        <v>0</v>
      </c>
      <c r="DC111" s="11">
        <f>IF(DC$2=$A111,0,IF(HLOOKUP(DC$2,Recipes!$H:$GI,'Production Calculator'!$A111+2,FALSE)=0,0,HLOOKUP(DC$2,Recipes!$H:$GI,'Production Calculator'!$A111+2,FALSE)*$AK111))+IF($AO111=DC$3,$AM111/VLOOKUP($AO111,Data!$A$50:$B$56,2,FALSE),0)</f>
        <v>0</v>
      </c>
      <c r="DD111" s="11">
        <f>IF(DD$2=$A111,0,IF(HLOOKUP(DD$2,Recipes!$H:$GI,'Production Calculator'!$A111+2,FALSE)=0,0,HLOOKUP(DD$2,Recipes!$H:$GI,'Production Calculator'!$A111+2,FALSE)*$AK111))+IF($AO111=DD$3,$AM111/VLOOKUP($AO111,Data!$A$50:$B$56,2,FALSE),0)</f>
        <v>0</v>
      </c>
      <c r="DE111" s="11">
        <f>IF(DE$2=$A111,0,IF(HLOOKUP(DE$2,Recipes!$H:$GI,'Production Calculator'!$A111+2,FALSE)=0,0,HLOOKUP(DE$2,Recipes!$H:$GI,'Production Calculator'!$A111+2,FALSE)*$AK111))+IF($AO111=DE$3,$AM111/VLOOKUP($AO111,Data!$A$50:$B$56,2,FALSE),0)</f>
        <v>0</v>
      </c>
      <c r="DF111" s="11">
        <f>IF(DF$2=$A111,0,IF(HLOOKUP(DF$2,Recipes!$H:$GI,'Production Calculator'!$A111+2,FALSE)=0,0,HLOOKUP(DF$2,Recipes!$H:$GI,'Production Calculator'!$A111+2,FALSE)*$AK111))+IF($AO111=DF$3,$AM111/VLOOKUP($AO111,Data!$A$50:$B$56,2,FALSE),0)</f>
        <v>0</v>
      </c>
      <c r="DG111" s="11">
        <f>IF(DG$2=$A111,0,IF(HLOOKUP(DG$2,Recipes!$H:$GI,'Production Calculator'!$A111+2,FALSE)=0,0,HLOOKUP(DG$2,Recipes!$H:$GI,'Production Calculator'!$A111+2,FALSE)*$AK111))+IF($AO111=DG$3,$AM111/VLOOKUP($AO111,Data!$A$50:$B$56,2,FALSE),0)</f>
        <v>0</v>
      </c>
      <c r="DH111" s="11">
        <f>IF(DH$2=$A111,0,IF(HLOOKUP(DH$2,Recipes!$H:$GI,'Production Calculator'!$A111+2,FALSE)=0,0,HLOOKUP(DH$2,Recipes!$H:$GI,'Production Calculator'!$A111+2,FALSE)*$AK111))+IF($AO111=DH$3,$AM111/VLOOKUP($AO111,Data!$A$50:$B$56,2,FALSE),0)</f>
        <v>0</v>
      </c>
      <c r="DI111" s="11">
        <f>IF(DI$2=$A111,0,IF(HLOOKUP(DI$2,Recipes!$H:$GI,'Production Calculator'!$A111+2,FALSE)=0,0,HLOOKUP(DI$2,Recipes!$H:$GI,'Production Calculator'!$A111+2,FALSE)*$AK111))+IF($AO111=DI$3,$AM111/VLOOKUP($AO111,Data!$A$50:$B$56,2,FALSE),0)</f>
        <v>0</v>
      </c>
      <c r="DJ111" s="11">
        <f>IF(DJ$2=$A111,0,IF(HLOOKUP(DJ$2,Recipes!$H:$GI,'Production Calculator'!$A111+2,FALSE)=0,0,HLOOKUP(DJ$2,Recipes!$H:$GI,'Production Calculator'!$A111+2,FALSE)*$AK111))+IF($AO111=DJ$3,$AM111/VLOOKUP($AO111,Data!$A$50:$B$56,2,FALSE),0)</f>
        <v>0</v>
      </c>
      <c r="DK111" s="11">
        <f>IF(DK$2=$A111,0,IF(HLOOKUP(DK$2,Recipes!$H:$GI,'Production Calculator'!$A111+2,FALSE)=0,0,HLOOKUP(DK$2,Recipes!$H:$GI,'Production Calculator'!$A111+2,FALSE)*$AK111))+IF($AO111=DK$3,$AM111/VLOOKUP($AO111,Data!$A$50:$B$56,2,FALSE),0)</f>
        <v>0</v>
      </c>
      <c r="DL111" s="11">
        <f>IF(DL$2=$A111,0,IF(HLOOKUP(DL$2,Recipes!$H:$GI,'Production Calculator'!$A111+2,FALSE)=0,0,HLOOKUP(DL$2,Recipes!$H:$GI,'Production Calculator'!$A111+2,FALSE)*$AK111))+IF($AO111=DL$3,$AM111/VLOOKUP($AO111,Data!$A$50:$B$56,2,FALSE),0)</f>
        <v>0</v>
      </c>
      <c r="DM111" s="11">
        <f>IF(DM$2=$A111,0,IF(HLOOKUP(DM$2,Recipes!$H:$GI,'Production Calculator'!$A111+2,FALSE)=0,0,HLOOKUP(DM$2,Recipes!$H:$GI,'Production Calculator'!$A111+2,FALSE)*$AK111))+IF($AO111=DM$3,$AM111/VLOOKUP($AO111,Data!$A$50:$B$56,2,FALSE),0)</f>
        <v>0</v>
      </c>
      <c r="DN111" s="11">
        <f>IF(DN$2=$A111,0,IF(HLOOKUP(DN$2,Recipes!$H:$GI,'Production Calculator'!$A111+2,FALSE)=0,0,HLOOKUP(DN$2,Recipes!$H:$GI,'Production Calculator'!$A111+2,FALSE)*$AK111))+IF($AO111=DN$3,$AM111/VLOOKUP($AO111,Data!$A$50:$B$56,2,FALSE),0)</f>
        <v>0</v>
      </c>
      <c r="DO111" s="11">
        <f>IF(DO$2=$A111,0,IF(HLOOKUP(DO$2,Recipes!$H:$GI,'Production Calculator'!$A111+2,FALSE)=0,0,HLOOKUP(DO$2,Recipes!$H:$GI,'Production Calculator'!$A111+2,FALSE)*$AK111))+IF($AO111=DO$3,$AM111/VLOOKUP($AO111,Data!$A$50:$B$56,2,FALSE),0)</f>
        <v>0</v>
      </c>
      <c r="DP111" s="11">
        <f>IF(DP$2=$A111,0,IF(HLOOKUP(DP$2,Recipes!$H:$GI,'Production Calculator'!$A111+2,FALSE)=0,0,HLOOKUP(DP$2,Recipes!$H:$GI,'Production Calculator'!$A111+2,FALSE)*$AK111))+IF($AO111=DP$3,$AM111/VLOOKUP($AO111,Data!$A$50:$B$56,2,FALSE),0)</f>
        <v>0</v>
      </c>
      <c r="DQ111" s="11">
        <f>IF(DQ$2=$A111,0,IF(HLOOKUP(DQ$2,Recipes!$H:$GI,'Production Calculator'!$A111+2,FALSE)=0,0,HLOOKUP(DQ$2,Recipes!$H:$GI,'Production Calculator'!$A111+2,FALSE)*$AK111))+IF($AO111=DQ$3,$AM111/VLOOKUP($AO111,Data!$A$50:$B$56,2,FALSE),0)</f>
        <v>0</v>
      </c>
      <c r="DR111" s="11">
        <f>IF(DR$2=$A111,0,IF(HLOOKUP(DR$2,Recipes!$H:$GI,'Production Calculator'!$A111+2,FALSE)=0,0,HLOOKUP(DR$2,Recipes!$H:$GI,'Production Calculator'!$A111+2,FALSE)*$AK111))+IF($AO111=DR$3,$AM111/VLOOKUP($AO111,Data!$A$50:$B$56,2,FALSE),0)</f>
        <v>0</v>
      </c>
      <c r="DS111" s="11">
        <f>IF(DS$2=$A111,0,IF(HLOOKUP(DS$2,Recipes!$H:$GI,'Production Calculator'!$A111+2,FALSE)=0,0,HLOOKUP(DS$2,Recipes!$H:$GI,'Production Calculator'!$A111+2,FALSE)*$AK111))+IF($AO111=DS$3,$AM111/VLOOKUP($AO111,Data!$A$50:$B$56,2,FALSE),0)</f>
        <v>0</v>
      </c>
      <c r="DT111" s="11">
        <f>IF(DT$2=$A111,0,IF(HLOOKUP(DT$2,Recipes!$H:$GI,'Production Calculator'!$A111+2,FALSE)=0,0,HLOOKUP(DT$2,Recipes!$H:$GI,'Production Calculator'!$A111+2,FALSE)*$AK111))+IF($AO111=DT$3,$AM111/VLOOKUP($AO111,Data!$A$50:$B$56,2,FALSE),0)</f>
        <v>0</v>
      </c>
      <c r="DU111" s="11">
        <f>IF(DU$2=$A111,0,IF(HLOOKUP(DU$2,Recipes!$H:$GI,'Production Calculator'!$A111+2,FALSE)=0,0,HLOOKUP(DU$2,Recipes!$H:$GI,'Production Calculator'!$A111+2,FALSE)*$AK111))+IF($AO111=DU$3,$AM111/VLOOKUP($AO111,Data!$A$50:$B$56,2,FALSE),0)</f>
        <v>0</v>
      </c>
      <c r="DV111" s="11">
        <f>IF(DV$2=$A111,0,IF(HLOOKUP(DV$2,Recipes!$H:$GI,'Production Calculator'!$A111+2,FALSE)=0,0,HLOOKUP(DV$2,Recipes!$H:$GI,'Production Calculator'!$A111+2,FALSE)*$AK111))+IF($AO111=DV$3,$AM111/VLOOKUP($AO111,Data!$A$50:$B$56,2,FALSE),0)</f>
        <v>0</v>
      </c>
      <c r="DW111" s="11">
        <f>IF(DW$2=$A111,0,IF(HLOOKUP(DW$2,Recipes!$H:$GI,'Production Calculator'!$A111+2,FALSE)=0,0,HLOOKUP(DW$2,Recipes!$H:$GI,'Production Calculator'!$A111+2,FALSE)*$AK111))+IF($AO111=DW$3,$AM111/VLOOKUP($AO111,Data!$A$50:$B$56,2,FALSE),0)</f>
        <v>0</v>
      </c>
      <c r="DX111" s="11">
        <f>IF(DX$2=$A111,0,IF(HLOOKUP(DX$2,Recipes!$H:$GI,'Production Calculator'!$A111+2,FALSE)=0,0,HLOOKUP(DX$2,Recipes!$H:$GI,'Production Calculator'!$A111+2,FALSE)*$AK111))+IF($AO111=DX$3,$AM111/VLOOKUP($AO111,Data!$A$50:$B$56,2,FALSE),0)</f>
        <v>0</v>
      </c>
      <c r="DY111" s="11">
        <f>IF(DY$2=$A111,0,IF(HLOOKUP(DY$2,Recipes!$H:$GI,'Production Calculator'!$A111+2,FALSE)=0,0,HLOOKUP(DY$2,Recipes!$H:$GI,'Production Calculator'!$A111+2,FALSE)*$AK111))+IF($AO111=DY$3,$AM111/VLOOKUP($AO111,Data!$A$50:$B$56,2,FALSE),0)</f>
        <v>0</v>
      </c>
      <c r="DZ111" s="11">
        <f>IF(DZ$2=$A111,0,IF(HLOOKUP(DZ$2,Recipes!$H:$GI,'Production Calculator'!$A111+2,FALSE)=0,0,HLOOKUP(DZ$2,Recipes!$H:$GI,'Production Calculator'!$A111+2,FALSE)*$AK111))+IF($AO111=DZ$3,$AM111/VLOOKUP($AO111,Data!$A$50:$B$56,2,FALSE),0)</f>
        <v>0</v>
      </c>
      <c r="EA111" s="11">
        <f>IF(EA$2=$A111,0,IF(HLOOKUP(EA$2,Recipes!$H:$GI,'Production Calculator'!$A111+2,FALSE)=0,0,HLOOKUP(EA$2,Recipes!$H:$GI,'Production Calculator'!$A111+2,FALSE)*$AK111))+IF($AO111=EA$3,$AM111/VLOOKUP($AO111,Data!$A$50:$B$56,2,FALSE),0)</f>
        <v>0</v>
      </c>
      <c r="EB111" s="11">
        <f>IF(EB$2=$A111,0,IF(HLOOKUP(EB$2,Recipes!$H:$GI,'Production Calculator'!$A111+2,FALSE)=0,0,HLOOKUP(EB$2,Recipes!$H:$GI,'Production Calculator'!$A111+2,FALSE)*$AK111))+IF($AO111=EB$3,$AM111/VLOOKUP($AO111,Data!$A$50:$B$56,2,FALSE),0)</f>
        <v>0</v>
      </c>
      <c r="EC111" s="11">
        <f>IF(EC$2=$A111,0,IF(HLOOKUP(EC$2,Recipes!$H:$GI,'Production Calculator'!$A111+2,FALSE)=0,0,HLOOKUP(EC$2,Recipes!$H:$GI,'Production Calculator'!$A111+2,FALSE)*$AK111))+IF($AO111=EC$3,$AM111/VLOOKUP($AO111,Data!$A$50:$B$56,2,FALSE),0)</f>
        <v>0</v>
      </c>
      <c r="ED111" s="11">
        <f>IF(ED$2=$A111,0,IF(HLOOKUP(ED$2,Recipes!$H:$GI,'Production Calculator'!$A111+2,FALSE)=0,0,HLOOKUP(ED$2,Recipes!$H:$GI,'Production Calculator'!$A111+2,FALSE)*$AK111))+IF($AO111=ED$3,$AM111/VLOOKUP($AO111,Data!$A$50:$B$56,2,FALSE),0)</f>
        <v>0</v>
      </c>
      <c r="EE111" s="11">
        <f>IF(EE$2=$A111,0,IF(HLOOKUP(EE$2,Recipes!$H:$GI,'Production Calculator'!$A111+2,FALSE)=0,0,HLOOKUP(EE$2,Recipes!$H:$GI,'Production Calculator'!$A111+2,FALSE)*$AK111))+IF($AO111=EE$3,$AM111/VLOOKUP($AO111,Data!$A$50:$B$56,2,FALSE),0)</f>
        <v>0</v>
      </c>
      <c r="EF111" s="11">
        <f>IF(EF$2=$A111,0,IF(HLOOKUP(EF$2,Recipes!$H:$GI,'Production Calculator'!$A111+2,FALSE)=0,0,HLOOKUP(EF$2,Recipes!$H:$GI,'Production Calculator'!$A111+2,FALSE)*$AK111))+IF($AO111=EF$3,$AM111/VLOOKUP($AO111,Data!$A$50:$B$56,2,FALSE),0)</f>
        <v>0</v>
      </c>
      <c r="EG111" s="11">
        <f>IF(EG$2=$A111,0,IF(HLOOKUP(EG$2,Recipes!$H:$GI,'Production Calculator'!$A111+2,FALSE)=0,0,HLOOKUP(EG$2,Recipes!$H:$GI,'Production Calculator'!$A111+2,FALSE)*$AK111))+IF($AO111=EG$3,$AM111/VLOOKUP($AO111,Data!$A$50:$B$56,2,FALSE),0)</f>
        <v>0</v>
      </c>
      <c r="EH111" s="11">
        <f>IF(EH$2=$A111,0,IF(HLOOKUP(EH$2,Recipes!$H:$GI,'Production Calculator'!$A111+2,FALSE)=0,0,HLOOKUP(EH$2,Recipes!$H:$GI,'Production Calculator'!$A111+2,FALSE)*$AK111))+IF($AO111=EH$3,$AM111/VLOOKUP($AO111,Data!$A$50:$B$56,2,FALSE),0)</f>
        <v>0</v>
      </c>
      <c r="EI111" s="11">
        <f>IF(EI$2=$A111,0,IF(HLOOKUP(EI$2,Recipes!$H:$GI,'Production Calculator'!$A111+2,FALSE)=0,0,HLOOKUP(EI$2,Recipes!$H:$GI,'Production Calculator'!$A111+2,FALSE)*$AK111))+IF($AO111=EI$3,$AM111/VLOOKUP($AO111,Data!$A$50:$B$56,2,FALSE),0)</f>
        <v>0</v>
      </c>
      <c r="EJ111" s="11">
        <f>IF(EJ$2=$A111,0,IF(HLOOKUP(EJ$2,Recipes!$H:$GI,'Production Calculator'!$A111+2,FALSE)=0,0,HLOOKUP(EJ$2,Recipes!$H:$GI,'Production Calculator'!$A111+2,FALSE)*$AK111))+IF($AO111=EJ$3,$AM111/VLOOKUP($AO111,Data!$A$50:$B$56,2,FALSE),0)</f>
        <v>0</v>
      </c>
      <c r="EK111" s="11">
        <f>IF(EK$2=$A111,0,IF(HLOOKUP(EK$2,Recipes!$H:$GI,'Production Calculator'!$A111+2,FALSE)=0,0,HLOOKUP(EK$2,Recipes!$H:$GI,'Production Calculator'!$A111+2,FALSE)*$AK111))+IF($AO111=EK$3,$AM111/VLOOKUP($AO111,Data!$A$50:$B$56,2,FALSE),0)</f>
        <v>0</v>
      </c>
      <c r="EL111" s="11">
        <f>IF(EL$2=$A111,0,IF(HLOOKUP(EL$2,Recipes!$H:$GI,'Production Calculator'!$A111+2,FALSE)=0,0,HLOOKUP(EL$2,Recipes!$H:$GI,'Production Calculator'!$A111+2,FALSE)*$AK111))+IF($AO111=EL$3,$AM111/VLOOKUP($AO111,Data!$A$50:$B$56,2,FALSE),0)</f>
        <v>0</v>
      </c>
      <c r="EM111" s="11">
        <f>IF(EM$2=$A111,0,IF(HLOOKUP(EM$2,Recipes!$H:$GI,'Production Calculator'!$A111+2,FALSE)=0,0,HLOOKUP(EM$2,Recipes!$H:$GI,'Production Calculator'!$A111+2,FALSE)*$AK111))+IF($AO111=EM$3,$AM111/VLOOKUP($AO111,Data!$A$50:$B$56,2,FALSE),0)</f>
        <v>0</v>
      </c>
      <c r="EN111" s="11">
        <f>IF(EN$2=$A111,0,IF(HLOOKUP(EN$2,Recipes!$H:$GI,'Production Calculator'!$A111+2,FALSE)=0,0,HLOOKUP(EN$2,Recipes!$H:$GI,'Production Calculator'!$A111+2,FALSE)*$AK111))+IF($AO111=EN$3,$AM111/VLOOKUP($AO111,Data!$A$50:$B$56,2,FALSE),0)</f>
        <v>0</v>
      </c>
      <c r="EO111" s="11">
        <f>IF(EO$2=$A111,0,IF(HLOOKUP(EO$2,Recipes!$H:$GI,'Production Calculator'!$A111+2,FALSE)=0,0,HLOOKUP(EO$2,Recipes!$H:$GI,'Production Calculator'!$A111+2,FALSE)*$AK111))+IF($AO111=EO$3,$AM111/VLOOKUP($AO111,Data!$A$50:$B$56,2,FALSE),0)</f>
        <v>0</v>
      </c>
      <c r="EP111" s="11">
        <f>IF(EP$2=$A111,0,IF(HLOOKUP(EP$2,Recipes!$H:$GI,'Production Calculator'!$A111+2,FALSE)=0,0,HLOOKUP(EP$2,Recipes!$H:$GI,'Production Calculator'!$A111+2,FALSE)*$AK111))+IF($AO111=EP$3,$AM111/VLOOKUP($AO111,Data!$A$50:$B$56,2,FALSE),0)</f>
        <v>0</v>
      </c>
      <c r="EQ111" s="11">
        <f>IF(EQ$2=$A111,0,IF(HLOOKUP(EQ$2,Recipes!$H:$GI,'Production Calculator'!$A111+2,FALSE)=0,0,HLOOKUP(EQ$2,Recipes!$H:$GI,'Production Calculator'!$A111+2,FALSE)*$AK111))+IF($AO111=EQ$3,$AM111/VLOOKUP($AO111,Data!$A$50:$B$56,2,FALSE),0)</f>
        <v>0</v>
      </c>
      <c r="ER111" s="11">
        <f>IF(ER$2=$A111,0,IF(HLOOKUP(ER$2,Recipes!$H:$GI,'Production Calculator'!$A111+2,FALSE)=0,0,HLOOKUP(ER$2,Recipes!$H:$GI,'Production Calculator'!$A111+2,FALSE)*$AK111))+IF($AO111=ER$3,$AM111/VLOOKUP($AO111,Data!$A$50:$B$56,2,FALSE),0)</f>
        <v>0</v>
      </c>
      <c r="ES111" s="11">
        <f>IF(ES$2=$A111,0,IF(HLOOKUP(ES$2,Recipes!$H:$GI,'Production Calculator'!$A111+2,FALSE)=0,0,HLOOKUP(ES$2,Recipes!$H:$GI,'Production Calculator'!$A111+2,FALSE)*$AK111))+IF($AO111=ES$3,$AM111/VLOOKUP($AO111,Data!$A$50:$B$56,2,FALSE),0)</f>
        <v>0</v>
      </c>
      <c r="ET111" s="11">
        <f>IF(ET$2=$A111,0,IF(HLOOKUP(ET$2,Recipes!$H:$GI,'Production Calculator'!$A111+2,FALSE)=0,0,HLOOKUP(ET$2,Recipes!$H:$GI,'Production Calculator'!$A111+2,FALSE)*$AK111))+IF($AO111=ET$3,$AM111/VLOOKUP($AO111,Data!$A$50:$B$56,2,FALSE),0)</f>
        <v>0</v>
      </c>
      <c r="EU111" s="11">
        <f>IF(EU$2=$A111,0,IF(HLOOKUP(EU$2,Recipes!$H:$GI,'Production Calculator'!$A111+2,FALSE)=0,0,HLOOKUP(EU$2,Recipes!$H:$GI,'Production Calculator'!$A111+2,FALSE)*$AK111))+IF($AO111=EU$3,$AM111/VLOOKUP($AO111,Data!$A$50:$B$56,2,FALSE),0)</f>
        <v>0</v>
      </c>
      <c r="EV111" s="11">
        <f>IF(EV$2=$A111,0,IF(HLOOKUP(EV$2,Recipes!$H:$GI,'Production Calculator'!$A111+2,FALSE)=0,0,HLOOKUP(EV$2,Recipes!$H:$GI,'Production Calculator'!$A111+2,FALSE)*$AK111))+IF($AO111=EV$3,$AM111/VLOOKUP($AO111,Data!$A$50:$B$56,2,FALSE),0)</f>
        <v>0</v>
      </c>
      <c r="EW111" s="11">
        <f>IF(EW$2=$A111,0,IF(HLOOKUP(EW$2,Recipes!$H:$GI,'Production Calculator'!$A111+2,FALSE)=0,0,HLOOKUP(EW$2,Recipes!$H:$GI,'Production Calculator'!$A111+2,FALSE)*$AK111))+IF($AO111=EW$3,$AM111/VLOOKUP($AO111,Data!$A$50:$B$56,2,FALSE),0)</f>
        <v>0</v>
      </c>
      <c r="EX111" s="11">
        <f>IF(EX$2=$A111,0,IF(HLOOKUP(EX$2,Recipes!$H:$GI,'Production Calculator'!$A111+2,FALSE)=0,0,HLOOKUP(EX$2,Recipes!$H:$GI,'Production Calculator'!$A111+2,FALSE)*$AK111))+IF($AO111=EX$3,$AM111/VLOOKUP($AO111,Data!$A$50:$B$56,2,FALSE),0)</f>
        <v>0</v>
      </c>
      <c r="EY111" s="11">
        <f>IF(EY$2=$A111,0,IF(HLOOKUP(EY$2,Recipes!$H:$GI,'Production Calculator'!$A111+2,FALSE)=0,0,HLOOKUP(EY$2,Recipes!$H:$GI,'Production Calculator'!$A111+2,FALSE)*$AK111))+IF($AO111=EY$3,$AM111/VLOOKUP($AO111,Data!$A$50:$B$56,2,FALSE),0)</f>
        <v>0</v>
      </c>
      <c r="EZ111" s="11">
        <f>IF(EZ$2=$A111,0,IF(HLOOKUP(EZ$2,Recipes!$H:$GI,'Production Calculator'!$A111+2,FALSE)=0,0,HLOOKUP(EZ$2,Recipes!$H:$GI,'Production Calculator'!$A111+2,FALSE)*$AK111))+IF($AO111=EZ$3,$AM111/VLOOKUP($AO111,Data!$A$50:$B$56,2,FALSE),0)</f>
        <v>0</v>
      </c>
      <c r="FA111" s="11">
        <f>IF(FA$2=$A111,0,IF(HLOOKUP(FA$2,Recipes!$H:$GI,'Production Calculator'!$A111+2,FALSE)=0,0,HLOOKUP(FA$2,Recipes!$H:$GI,'Production Calculator'!$A111+2,FALSE)*$AK111))+IF($AO111=FA$3,$AM111/VLOOKUP($AO111,Data!$A$50:$B$56,2,FALSE),0)</f>
        <v>0</v>
      </c>
      <c r="FB111" s="11">
        <f>IF(FB$2=$A111,0,IF(HLOOKUP(FB$2,Recipes!$H:$GI,'Production Calculator'!$A111+2,FALSE)=0,0,HLOOKUP(FB$2,Recipes!$H:$GI,'Production Calculator'!$A111+2,FALSE)*$AK111))+IF($AO111=FB$3,$AM111/VLOOKUP($AO111,Data!$A$50:$B$56,2,FALSE),0)</f>
        <v>0</v>
      </c>
      <c r="FC111" s="11">
        <f>IF(FC$2=$A111,0,IF(HLOOKUP(FC$2,Recipes!$H:$GI,'Production Calculator'!$A111+2,FALSE)=0,0,HLOOKUP(FC$2,Recipes!$H:$GI,'Production Calculator'!$A111+2,FALSE)*$AK111))+IF($AO111=FC$3,$AM111/VLOOKUP($AO111,Data!$A$50:$B$56,2,FALSE),0)</f>
        <v>0</v>
      </c>
      <c r="FD111" s="11">
        <f>IF(FD$2=$A111,0,IF(HLOOKUP(FD$2,Recipes!$H:$GI,'Production Calculator'!$A111+2,FALSE)=0,0,HLOOKUP(FD$2,Recipes!$H:$GI,'Production Calculator'!$A111+2,FALSE)*$AK111))+IF($AO111=FD$3,$AM111/VLOOKUP($AO111,Data!$A$50:$B$56,2,FALSE),0)</f>
        <v>0</v>
      </c>
      <c r="FE111" s="11">
        <f>IF(FE$2=$A111,0,IF(HLOOKUP(FE$2,Recipes!$H:$GI,'Production Calculator'!$A111+2,FALSE)=0,0,HLOOKUP(FE$2,Recipes!$H:$GI,'Production Calculator'!$A111+2,FALSE)*$AK111))+IF($AO111=FE$3,$AM111/VLOOKUP($AO111,Data!$A$50:$B$56,2,FALSE),0)</f>
        <v>0</v>
      </c>
      <c r="FF111" s="11">
        <f>IF(FF$2=$A111,0,IF(HLOOKUP(FF$2,Recipes!$H:$GI,'Production Calculator'!$A111+2,FALSE)=0,0,HLOOKUP(FF$2,Recipes!$H:$GI,'Production Calculator'!$A111+2,FALSE)*$AK111))+IF($AO111=FF$3,$AM111/VLOOKUP($AO111,Data!$A$50:$B$56,2,FALSE),0)</f>
        <v>0</v>
      </c>
      <c r="FG111" s="11">
        <f>IF(FG$2=$A111,0,IF(HLOOKUP(FG$2,Recipes!$H:$GI,'Production Calculator'!$A111+2,FALSE)=0,0,HLOOKUP(FG$2,Recipes!$H:$GI,'Production Calculator'!$A111+2,FALSE)*$AK111))+IF($AO111=FG$3,$AM111/VLOOKUP($AO111,Data!$A$50:$B$56,2,FALSE),0)</f>
        <v>0</v>
      </c>
      <c r="FH111" s="11">
        <f>IF(FH$2=$A111,0,IF(HLOOKUP(FH$2,Recipes!$H:$GI,'Production Calculator'!$A111+2,FALSE)=0,0,HLOOKUP(FH$2,Recipes!$H:$GI,'Production Calculator'!$A111+2,FALSE)*$AK111))+IF($AO111=FH$3,$AM111/VLOOKUP($AO111,Data!$A$50:$B$56,2,FALSE),0)</f>
        <v>0</v>
      </c>
      <c r="FI111" s="11">
        <f>IF(FI$2=$A111,0,IF(HLOOKUP(FI$2,Recipes!$H:$GI,'Production Calculator'!$A111+2,FALSE)=0,0,HLOOKUP(FI$2,Recipes!$H:$GI,'Production Calculator'!$A111+2,FALSE)*$AK111))+IF($AO111=FI$3,$AM111/VLOOKUP($AO111,Data!$A$50:$B$56,2,FALSE),0)</f>
        <v>0</v>
      </c>
      <c r="FJ111" s="11">
        <f>IF(FJ$2=$A111,0,IF(HLOOKUP(FJ$2,Recipes!$H:$GI,'Production Calculator'!$A111+2,FALSE)=0,0,HLOOKUP(FJ$2,Recipes!$H:$GI,'Production Calculator'!$A111+2,FALSE)*$AK111))+IF($AO111=FJ$3,$AM111/VLOOKUP($AO111,Data!$A$50:$B$56,2,FALSE),0)</f>
        <v>0</v>
      </c>
      <c r="FK111" s="11">
        <f>IF(FK$2=$A111,0,IF(HLOOKUP(FK$2,Recipes!$H:$GI,'Production Calculator'!$A111+2,FALSE)=0,0,HLOOKUP(FK$2,Recipes!$H:$GI,'Production Calculator'!$A111+2,FALSE)*$AK111))+IF($AO111=FK$3,$AM111/VLOOKUP($AO111,Data!$A$50:$B$56,2,FALSE),0)</f>
        <v>0</v>
      </c>
      <c r="FL111" s="11">
        <f>IF(FL$2=$A111,0,IF(HLOOKUP(FL$2,Recipes!$H:$GI,'Production Calculator'!$A111+2,FALSE)=0,0,HLOOKUP(FL$2,Recipes!$H:$GI,'Production Calculator'!$A111+2,FALSE)*$AK111))+IF($AO111=FL$3,$AM111/VLOOKUP($AO111,Data!$A$50:$B$56,2,FALSE),0)</f>
        <v>0</v>
      </c>
      <c r="FM111" s="11">
        <f>IF(FM$2=$A111,0,IF(HLOOKUP(FM$2,Recipes!$H:$GI,'Production Calculator'!$A111+2,FALSE)=0,0,HLOOKUP(FM$2,Recipes!$H:$GI,'Production Calculator'!$A111+2,FALSE)*$AK111))+IF($AO111=FM$3,$AM111/VLOOKUP($AO111,Data!$A$50:$B$56,2,FALSE),0)</f>
        <v>0</v>
      </c>
      <c r="FN111" s="11">
        <f>IF(FN$2=$A111,0,IF(HLOOKUP(FN$2,Recipes!$H:$GI,'Production Calculator'!$A111+2,FALSE)=0,0,HLOOKUP(FN$2,Recipes!$H:$GI,'Production Calculator'!$A111+2,FALSE)*$AK111))+IF($AO111=FN$3,$AM111/VLOOKUP($AO111,Data!$A$50:$B$56,2,FALSE),0)</f>
        <v>0</v>
      </c>
      <c r="FO111" s="11">
        <f>IF(FO$2=$A111,0,IF(HLOOKUP(FO$2,Recipes!$H:$GI,'Production Calculator'!$A111+2,FALSE)=0,0,HLOOKUP(FO$2,Recipes!$H:$GI,'Production Calculator'!$A111+2,FALSE)*$AK111))+IF($AO111=FO$3,$AM111/VLOOKUP($AO111,Data!$A$50:$B$56,2,FALSE),0)</f>
        <v>0</v>
      </c>
      <c r="FP111" s="11">
        <f>IF(FP$2=$A111,0,IF(HLOOKUP(FP$2,Recipes!$H:$GI,'Production Calculator'!$A111+2,FALSE)=0,0,HLOOKUP(FP$2,Recipes!$H:$GI,'Production Calculator'!$A111+2,FALSE)*$AK111))+IF($AO111=FP$3,$AM111/VLOOKUP($AO111,Data!$A$50:$B$56,2,FALSE),0)</f>
        <v>0</v>
      </c>
      <c r="FQ111" s="11">
        <f>IF(FQ$2=$A111,0,IF(HLOOKUP(FQ$2,Recipes!$H:$GI,'Production Calculator'!$A111+2,FALSE)=0,0,HLOOKUP(FQ$2,Recipes!$H:$GI,'Production Calculator'!$A111+2,FALSE)*$AK111))+IF($AO111=FQ$3,$AM111/VLOOKUP($AO111,Data!$A$50:$B$56,2,FALSE),0)</f>
        <v>0</v>
      </c>
      <c r="FR111" s="11">
        <f>IF(FR$2=$A111,0,IF(HLOOKUP(FR$2,Recipes!$H:$GI,'Production Calculator'!$A111+2,FALSE)=0,0,HLOOKUP(FR$2,Recipes!$H:$GI,'Production Calculator'!$A111+2,FALSE)*$AK111))+IF($AO111=FR$3,$AM111/VLOOKUP($AO111,Data!$A$50:$B$56,2,FALSE),0)</f>
        <v>0</v>
      </c>
      <c r="FS111" s="11">
        <f>IF(FS$2=$A111,0,IF(HLOOKUP(FS$2,Recipes!$H:$GI,'Production Calculator'!$A111+2,FALSE)=0,0,HLOOKUP(FS$2,Recipes!$H:$GI,'Production Calculator'!$A111+2,FALSE)*$AK111))+IF($AO111=FS$3,$AM111/VLOOKUP($AO111,Data!$A$50:$B$56,2,FALSE),0)</f>
        <v>0</v>
      </c>
      <c r="FT111" s="11">
        <f>IF(FT$2=$A111,0,IF(HLOOKUP(FT$2,Recipes!$H:$GI,'Production Calculator'!$A111+2,FALSE)=0,0,HLOOKUP(FT$2,Recipes!$H:$GI,'Production Calculator'!$A111+2,FALSE)*$AK111))+IF($AO111=FT$3,$AM111/VLOOKUP($AO111,Data!$A$50:$B$56,2,FALSE),0)</f>
        <v>0</v>
      </c>
      <c r="FU111" s="11">
        <f>IF(FU$2=$A111,0,IF(HLOOKUP(FU$2,Recipes!$H:$GI,'Production Calculator'!$A111+2,FALSE)=0,0,HLOOKUP(FU$2,Recipes!$H:$GI,'Production Calculator'!$A111+2,FALSE)*$AK111))+IF($AO111=FU$3,$AM111/VLOOKUP($AO111,Data!$A$50:$B$56,2,FALSE),0)</f>
        <v>0</v>
      </c>
      <c r="FV111" s="11">
        <f>IF(FV$2=$A111,0,IF(HLOOKUP(FV$2,Recipes!$H:$GI,'Production Calculator'!$A111+2,FALSE)=0,0,HLOOKUP(FV$2,Recipes!$H:$GI,'Production Calculator'!$A111+2,FALSE)*$AK111))+IF($AO111=FV$3,$AM111/VLOOKUP($AO111,Data!$A$50:$B$56,2,FALSE),0)</f>
        <v>0</v>
      </c>
      <c r="FW111" s="11">
        <f>IF(FW$2=$A111,0,IF(HLOOKUP(FW$2,Recipes!$H:$GI,'Production Calculator'!$A111+2,FALSE)=0,0,HLOOKUP(FW$2,Recipes!$H:$GI,'Production Calculator'!$A111+2,FALSE)*$AK111))+IF($AO111=FW$3,$AM111/VLOOKUP($AO111,Data!$A$50:$B$56,2,FALSE),0)</f>
        <v>0</v>
      </c>
      <c r="FX111" s="11">
        <f>IF(FX$2=$A111,0,IF(HLOOKUP(FX$2,Recipes!$H:$GI,'Production Calculator'!$A111+2,FALSE)=0,0,HLOOKUP(FX$2,Recipes!$H:$GI,'Production Calculator'!$A111+2,FALSE)*$AK111))+IF($AO111=FX$3,$AM111/VLOOKUP($AO111,Data!$A$50:$B$56,2,FALSE),0)</f>
        <v>0</v>
      </c>
      <c r="FY111" s="11">
        <f>IF(FY$2=$A111,0,IF(HLOOKUP(FY$2,Recipes!$H:$GI,'Production Calculator'!$A111+2,FALSE)=0,0,HLOOKUP(FY$2,Recipes!$H:$GI,'Production Calculator'!$A111+2,FALSE)*$AK111))+IF($AO111=FY$3,$AM111/VLOOKUP($AO111,Data!$A$50:$B$56,2,FALSE),0)</f>
        <v>0</v>
      </c>
      <c r="FZ111" s="11">
        <f>IF(FZ$2=$A111,0,IF(HLOOKUP(FZ$2,Recipes!$H:$GI,'Production Calculator'!$A111+2,FALSE)=0,0,HLOOKUP(FZ$2,Recipes!$H:$GI,'Production Calculator'!$A111+2,FALSE)*$AK111))+IF($AO111=FZ$3,$AM111/VLOOKUP($AO111,Data!$A$50:$B$56,2,FALSE),0)</f>
        <v>0</v>
      </c>
      <c r="GA111" s="11">
        <f>IF(GA$2=$A111,0,IF(HLOOKUP(GA$2,Recipes!$H:$GI,'Production Calculator'!$A111+2,FALSE)=0,0,HLOOKUP(GA$2,Recipes!$H:$GI,'Production Calculator'!$A111+2,FALSE)*$AK111))+IF($AO111=GA$3,$AM111/VLOOKUP($AO111,Data!$A$50:$B$56,2,FALSE),0)</f>
        <v>0</v>
      </c>
      <c r="GB111" s="11">
        <f>IF(GB$2=$A111,0,IF(HLOOKUP(GB$2,Recipes!$H:$GI,'Production Calculator'!$A111+2,FALSE)=0,0,HLOOKUP(GB$2,Recipes!$H:$GI,'Production Calculator'!$A111+2,FALSE)*$AK111))+IF($AO111=GB$3,$AM111/VLOOKUP($AO111,Data!$A$50:$B$56,2,FALSE),0)</f>
        <v>0</v>
      </c>
      <c r="GC111" s="11">
        <f>IF(GC$2=$A111,0,IF(HLOOKUP(GC$2,Recipes!$H:$GI,'Production Calculator'!$A111+2,FALSE)=0,0,HLOOKUP(GC$2,Recipes!$H:$GI,'Production Calculator'!$A111+2,FALSE)*$AK111))+IF($AO111=GC$3,$AM111/VLOOKUP($AO111,Data!$A$50:$B$56,2,FALSE),0)</f>
        <v>0</v>
      </c>
      <c r="GD111" s="11">
        <f>IF(GD$2=$A111,0,IF(HLOOKUP(GD$2,Recipes!$H:$GI,'Production Calculator'!$A111+2,FALSE)=0,0,HLOOKUP(GD$2,Recipes!$H:$GI,'Production Calculator'!$A111+2,FALSE)*$AK111))+IF($AO111=GD$3,$AM111/VLOOKUP($AO111,Data!$A$50:$B$56,2,FALSE),0)</f>
        <v>0</v>
      </c>
      <c r="GE111" s="11">
        <f>IF(GE$2=$A111,0,IF(HLOOKUP(GE$2,Recipes!$H:$GI,'Production Calculator'!$A111+2,FALSE)=0,0,HLOOKUP(GE$2,Recipes!$H:$GI,'Production Calculator'!$A111+2,FALSE)*$AK111))+IF($AO111=GE$3,$AM111/VLOOKUP($AO111,Data!$A$50:$B$56,2,FALSE),0)</f>
        <v>0</v>
      </c>
      <c r="GF111" s="11">
        <f>IF(GF$2=$A111,0,IF(HLOOKUP(GF$2,Recipes!$H:$GI,'Production Calculator'!$A111+2,FALSE)=0,0,HLOOKUP(GF$2,Recipes!$H:$GI,'Production Calculator'!$A111+2,FALSE)*$AK111))+IF($AO111=GF$3,$AM111/VLOOKUP($AO111,Data!$A$50:$B$56,2,FALSE),0)</f>
        <v>0</v>
      </c>
      <c r="GG111" s="11">
        <f>IF(GG$2=$A111,0,IF(HLOOKUP(GG$2,Recipes!$H:$GI,'Production Calculator'!$A111+2,FALSE)=0,0,HLOOKUP(GG$2,Recipes!$H:$GI,'Production Calculator'!$A111+2,FALSE)*$AK111))+IF($AO111=GG$3,$AM111/VLOOKUP($AO111,Data!$A$50:$B$56,2,FALSE),0)</f>
        <v>0</v>
      </c>
      <c r="GH111" s="11">
        <f>IF(GH$2=$A111,0,IF(HLOOKUP(GH$2,Recipes!$H:$GI,'Production Calculator'!$A111+2,FALSE)=0,0,HLOOKUP(GH$2,Recipes!$H:$GI,'Production Calculator'!$A111+2,FALSE)*$AK111))+IF($AO111=GH$3,$AM111/VLOOKUP($AO111,Data!$A$50:$B$56,2,FALSE),0)</f>
        <v>0</v>
      </c>
      <c r="GI111" s="11">
        <f>IF(GI$2=$A111,0,IF(HLOOKUP(GI$2,Recipes!$H:$GI,'Production Calculator'!$A111+2,FALSE)=0,0,HLOOKUP(GI$2,Recipes!$H:$GI,'Production Calculator'!$A111+2,FALSE)*$AK111))+IF($AO111=GI$3,$AM111/VLOOKUP($AO111,Data!$A$50:$B$56,2,FALSE),0)</f>
        <v>0</v>
      </c>
      <c r="GJ111" s="11">
        <f>IF(GJ$2=$A111,0,IF(HLOOKUP(GJ$2,Recipes!$H:$GI,'Production Calculator'!$A111+2,FALSE)=0,0,HLOOKUP(GJ$2,Recipes!$H:$GI,'Production Calculator'!$A111+2,FALSE)*$AK111))+IF($AO111=GJ$3,$AM111/VLOOKUP($AO111,Data!$A$50:$B$56,2,FALSE),0)</f>
        <v>0</v>
      </c>
      <c r="GK111" s="11">
        <f>IF(GK$2=$A111,0,IF(HLOOKUP(GK$2,Recipes!$H:$GI,'Production Calculator'!$A111+2,FALSE)=0,0,HLOOKUP(GK$2,Recipes!$H:$GI,'Production Calculator'!$A111+2,FALSE)*$AK111))+IF($AO111=GK$3,$AM111/VLOOKUP($AO111,Data!$A$50:$B$56,2,FALSE),0)</f>
        <v>0</v>
      </c>
      <c r="GL111" s="11">
        <f>IF(GL$2=$A111,0,IF(HLOOKUP(GL$2,Recipes!$H:$GI,'Production Calculator'!$A111+2,FALSE)=0,0,HLOOKUP(GL$2,Recipes!$H:$GI,'Production Calculator'!$A111+2,FALSE)*$AK111))+IF($AO111=GL$3,$AM111/VLOOKUP($AO111,Data!$A$50:$B$56,2,FALSE),0)</f>
        <v>0</v>
      </c>
      <c r="GM111" s="11">
        <f>IF(GM$2=$A111,0,IF(HLOOKUP(GM$2,Recipes!$H:$GI,'Production Calculator'!$A111+2,FALSE)=0,0,HLOOKUP(GM$2,Recipes!$H:$GI,'Production Calculator'!$A111+2,FALSE)*$AK111))+IF($AO111=GM$3,$AM111/VLOOKUP($AO111,Data!$A$50:$B$56,2,FALSE),0)</f>
        <v>0</v>
      </c>
      <c r="GN111" s="11">
        <f>IF(GN$2=$A111,0,IF(HLOOKUP(GN$2,Recipes!$H:$GI,'Production Calculator'!$A111+2,FALSE)=0,0,HLOOKUP(GN$2,Recipes!$H:$GI,'Production Calculator'!$A111+2,FALSE)*$AK111))+IF($AO111=GN$3,$AM111/VLOOKUP($AO111,Data!$A$50:$B$56,2,FALSE),0)</f>
        <v>0</v>
      </c>
      <c r="GO111" s="11">
        <f>IF(GO$2=$A111,0,IF(HLOOKUP(GO$2,Recipes!$H:$GI,'Production Calculator'!$A111+2,FALSE)=0,0,HLOOKUP(GO$2,Recipes!$H:$GI,'Production Calculator'!$A111+2,FALSE)*$AK111))+IF($AO111=GO$3,$AM111/VLOOKUP($AO111,Data!$A$50:$B$56,2,FALSE),0)</f>
        <v>0</v>
      </c>
      <c r="GP111" s="11">
        <f>IF(GP$2=$A111,0,IF(HLOOKUP(GP$2,Recipes!$H:$GI,'Production Calculator'!$A111+2,FALSE)=0,0,HLOOKUP(GP$2,Recipes!$H:$GI,'Production Calculator'!$A111+2,FALSE)*$AK111))+IF($AO111=GP$3,$AM111/VLOOKUP($AO111,Data!$A$50:$B$56,2,FALSE),0)</f>
        <v>0</v>
      </c>
      <c r="GQ111" s="11">
        <f>IF(GQ$2=$A111,0,IF(HLOOKUP(GQ$2,Recipes!$H:$GI,'Production Calculator'!$A111+2,FALSE)=0,0,HLOOKUP(GQ$2,Recipes!$H:$GI,'Production Calculator'!$A111+2,FALSE)*$AK111))+IF($AO111=GQ$3,$AM111/VLOOKUP($AO111,Data!$A$50:$B$56,2,FALSE),0)</f>
        <v>0</v>
      </c>
      <c r="GR111" s="11">
        <f>IF(GR$2=$A111,0,IF(HLOOKUP(GR$2,Recipes!$H:$GI,'Production Calculator'!$A111+2,FALSE)=0,0,HLOOKUP(GR$2,Recipes!$H:$GI,'Production Calculator'!$A111+2,FALSE)*$AK111))+IF($AO111=GR$3,$AM111/VLOOKUP($AO111,Data!$A$50:$B$56,2,FALSE),0)</f>
        <v>0</v>
      </c>
      <c r="GS111" s="11">
        <f>IF(GS$2=$A111,0,IF(HLOOKUP(GS$2,Recipes!$H:$GI,'Production Calculator'!$A111+2,FALSE)=0,0,HLOOKUP(GS$2,Recipes!$H:$GI,'Production Calculator'!$A111+2,FALSE)*$AK111))+IF($AO111=GS$3,$AM111/VLOOKUP($AO111,Data!$A$50:$B$56,2,FALSE),0)</f>
        <v>0</v>
      </c>
      <c r="GT111" s="11">
        <f>IF(GT$2=$A111,0,IF(HLOOKUP(GT$2,Recipes!$H:$GI,'Production Calculator'!$A111+2,FALSE)=0,0,HLOOKUP(GT$2,Recipes!$H:$GI,'Production Calculator'!$A111+2,FALSE)*$AK111))+IF($AO111=GT$3,$AM111/VLOOKUP($AO111,Data!$A$50:$B$56,2,FALSE),0)</f>
        <v>0</v>
      </c>
      <c r="GU111" s="11">
        <f>IF(GU$2=$A111,0,IF(HLOOKUP(GU$2,Recipes!$H:$GI,'Production Calculator'!$A111+2,FALSE)=0,0,HLOOKUP(GU$2,Recipes!$H:$GI,'Production Calculator'!$A111+2,FALSE)*$AK111))+IF($AO111=GU$3,$AM111/VLOOKUP($AO111,Data!$A$50:$B$56,2,FALSE),0)</f>
        <v>0</v>
      </c>
      <c r="GV111" s="11">
        <f>IF(GV$2=$A111,0,IF(HLOOKUP(GV$2,Recipes!$H:$GI,'Production Calculator'!$A111+2,FALSE)=0,0,HLOOKUP(GV$2,Recipes!$H:$GI,'Production Calculator'!$A111+2,FALSE)*$AK111))+IF($AO111=GV$3,$AM111/VLOOKUP($AO111,Data!$A$50:$B$56,2,FALSE),0)</f>
        <v>0</v>
      </c>
      <c r="GW111" s="11">
        <f>IF(GW$2=$A111,0,IF(HLOOKUP(GW$2,Recipes!$H:$GI,'Production Calculator'!$A111+2,FALSE)=0,0,HLOOKUP(GW$2,Recipes!$H:$GI,'Production Calculator'!$A111+2,FALSE)*$AK111))+IF($AO111=GW$3,$AM111/VLOOKUP($AO111,Data!$A$50:$B$56,2,FALSE),0)</f>
        <v>0</v>
      </c>
      <c r="GX111" s="11">
        <f>IF(GX$2=$A111,0,IF(HLOOKUP(GX$2,Recipes!$H:$GI,'Production Calculator'!$A111+2,FALSE)=0,0,HLOOKUP(GX$2,Recipes!$H:$GI,'Production Calculator'!$A111+2,FALSE)*$AK111))+IF($AO111=GX$3,$AM111/VLOOKUP($AO111,Data!$A$50:$B$56,2,FALSE),0)</f>
        <v>0</v>
      </c>
      <c r="GY111" s="11">
        <f>IF(GY$2=$A111,0,IF(HLOOKUP(GY$2,Recipes!$H:$GI,'Production Calculator'!$A111+2,FALSE)=0,0,HLOOKUP(GY$2,Recipes!$H:$GI,'Production Calculator'!$A111+2,FALSE)*$AK111))+IF($AO111=GY$3,$AM111/VLOOKUP($AO111,Data!$A$50:$B$56,2,FALSE),0)</f>
        <v>0</v>
      </c>
      <c r="GZ111" s="11">
        <f>IF(GZ$2=$A111,0,IF(HLOOKUP(GZ$2,Recipes!$H:$GI,'Production Calculator'!$A111+2,FALSE)=0,0,HLOOKUP(GZ$2,Recipes!$H:$GI,'Production Calculator'!$A111+2,FALSE)*$AK111))+IF($AO111=GZ$3,$AM111/VLOOKUP($AO111,Data!$A$50:$B$56,2,FALSE),0)</f>
        <v>0</v>
      </c>
      <c r="HA111" s="11">
        <f>IF(HA$2=$A111,0,IF(HLOOKUP(HA$2,Recipes!$H:$GI,'Production Calculator'!$A111+2,FALSE)=0,0,HLOOKUP(HA$2,Recipes!$H:$GI,'Production Calculator'!$A111+2,FALSE)*$AK111))+IF($AO111=HA$3,$AM111/VLOOKUP($AO111,Data!$A$50:$B$56,2,FALSE),0)</f>
        <v>0</v>
      </c>
      <c r="HB111" s="11">
        <f>IF(HB$2=$A111,0,IF(HLOOKUP(HB$2,Recipes!$H:$GI,'Production Calculator'!$A111+2,FALSE)=0,0,HLOOKUP(HB$2,Recipes!$H:$GI,'Production Calculator'!$A111+2,FALSE)*$AK111))+IF($AO111=HB$3,$AM111/VLOOKUP($AO111,Data!$A$50:$B$56,2,FALSE),0)</f>
        <v>0</v>
      </c>
      <c r="HC111" s="11">
        <f>IF(HC$2=$A111,0,IF(HLOOKUP(HC$2,Recipes!$H:$GI,'Production Calculator'!$A111+2,FALSE)=0,0,HLOOKUP(HC$2,Recipes!$H:$GI,'Production Calculator'!$A111+2,FALSE)*$AK111))+IF($AO111=HC$3,$AM111/VLOOKUP($AO111,Data!$A$50:$B$56,2,FALSE),0)</f>
        <v>0</v>
      </c>
      <c r="HD111" s="11">
        <f>IF(HD$2=$A111,0,IF(HLOOKUP(HD$2,Recipes!$H:$GI,'Production Calculator'!$A111+2,FALSE)=0,0,HLOOKUP(HD$2,Recipes!$H:$GI,'Production Calculator'!$A111+2,FALSE)*$AK111))+IF($AO111=HD$3,$AM111/VLOOKUP($AO111,Data!$A$50:$B$56,2,FALSE),0)</f>
        <v>0</v>
      </c>
      <c r="HE111" s="11">
        <f>IF(HE$2=$A111,0,IF(HLOOKUP(HE$2,Recipes!$H:$GI,'Production Calculator'!$A111+2,FALSE)=0,0,HLOOKUP(HE$2,Recipes!$H:$GI,'Production Calculator'!$A111+2,FALSE)*$AK111))+IF($AO111=HE$3,$AM111/VLOOKUP($AO111,Data!$A$50:$B$56,2,FALSE),0)</f>
        <v>0</v>
      </c>
      <c r="HF111" s="11">
        <f>IF(HF$2=$A111,0,IF(HLOOKUP(HF$2,Recipes!$H:$GI,'Production Calculator'!$A111+2,FALSE)=0,0,HLOOKUP(HF$2,Recipes!$H:$GI,'Production Calculator'!$A111+2,FALSE)*$AK111))+IF($AO111=HF$3,$AM111/VLOOKUP($AO111,Data!$A$50:$B$56,2,FALSE),0)</f>
        <v>0</v>
      </c>
      <c r="HG111" s="11">
        <f>IF(HG$2=$A111,0,IF(HLOOKUP(HG$2,Recipes!$H:$GI,'Production Calculator'!$A111+2,FALSE)=0,0,HLOOKUP(HG$2,Recipes!$H:$GI,'Production Calculator'!$A111+2,FALSE)*$AK111))+IF($AO111=HG$3,$AM111/VLOOKUP($AO111,Data!$A$50:$B$56,2,FALSE),0)</f>
        <v>0</v>
      </c>
      <c r="HH111" s="11">
        <f>IF(HH$2=$A111,0,IF(HLOOKUP(HH$2,Recipes!$H:$GI,'Production Calculator'!$A111+2,FALSE)=0,0,HLOOKUP(HH$2,Recipes!$H:$GI,'Production Calculator'!$A111+2,FALSE)*$AK111))+IF($AO111=HH$3,$AM111/VLOOKUP($AO111,Data!$A$50:$B$56,2,FALSE),0)</f>
        <v>0</v>
      </c>
      <c r="HI111" s="11">
        <f>IF(HI$2=$A111,0,IF(HLOOKUP(HI$2,Recipes!$H:$GI,'Production Calculator'!$A111+2,FALSE)=0,0,HLOOKUP(HI$2,Recipes!$H:$GI,'Production Calculator'!$A111+2,FALSE)*$AK111))+IF($AO111=HI$3,$AM111/VLOOKUP($AO111,Data!$A$50:$B$56,2,FALSE),0)</f>
        <v>0</v>
      </c>
      <c r="HJ111" s="11">
        <f>IF(HJ$2=$A111,0,IF(HLOOKUP(HJ$2,Recipes!$H:$GI,'Production Calculator'!$A111+2,FALSE)=0,0,HLOOKUP(HJ$2,Recipes!$H:$GI,'Production Calculator'!$A111+2,FALSE)*$AK111))+IF($AO111=HJ$3,$AM111/VLOOKUP($AO111,Data!$A$50:$B$56,2,FALSE),0)</f>
        <v>0</v>
      </c>
      <c r="HK111" s="11">
        <f>IF(HK$2=$A111,0,IF(HLOOKUP(HK$2,Recipes!$H:$GI,'Production Calculator'!$A111+2,FALSE)=0,0,HLOOKUP(HK$2,Recipes!$H:$GI,'Production Calculator'!$A111+2,FALSE)*$AK111))+IF($AO111=HK$3,$AM111/VLOOKUP($AO111,Data!$A$50:$B$56,2,FALSE),0)</f>
        <v>0</v>
      </c>
      <c r="HL111" s="11">
        <f>IF(HL$2=$A111,0,IF(HLOOKUP(HL$2,Recipes!$H:$GI,'Production Calculator'!$A111+2,FALSE)=0,0,HLOOKUP(HL$2,Recipes!$H:$GI,'Production Calculator'!$A111+2,FALSE)*$AK111))+IF($AO111=HL$3,$AM111/VLOOKUP($AO111,Data!$A$50:$B$56,2,FALSE),0)</f>
        <v>0</v>
      </c>
      <c r="HM111" s="11">
        <f>IF(HM$2=$A111,0,IF(HLOOKUP(HM$2,Recipes!$H:$GI,'Production Calculator'!$A111+2,FALSE)=0,0,HLOOKUP(HM$2,Recipes!$H:$GI,'Production Calculator'!$A111+2,FALSE)*$AK111))+IF($AO111=HM$3,$AM111/VLOOKUP($AO111,Data!$A$50:$B$56,2,FALSE),0)</f>
        <v>0</v>
      </c>
      <c r="HN111" s="11">
        <f>IF(HN$2=$A111,0,IF(HLOOKUP(HN$2,Recipes!$H:$GI,'Production Calculator'!$A111+2,FALSE)=0,0,HLOOKUP(HN$2,Recipes!$H:$GI,'Production Calculator'!$A111+2,FALSE)*$AK111))+IF($AO111=HN$3,$AM111/VLOOKUP($AO111,Data!$A$50:$B$56,2,FALSE),0)</f>
        <v>0</v>
      </c>
      <c r="HO111" s="11">
        <f>IF(HO$2=$A111,0,IF(HLOOKUP(HO$2,Recipes!$H:$GI,'Production Calculator'!$A111+2,FALSE)=0,0,HLOOKUP(HO$2,Recipes!$H:$GI,'Production Calculator'!$A111+2,FALSE)*$AK111))+IF($AO111=HO$3,$AM111/VLOOKUP($AO111,Data!$A$50:$B$56,2,FALSE),0)</f>
        <v>0</v>
      </c>
      <c r="HP111" s="11">
        <f>IF(HP$2=$A111,0,IF(HLOOKUP(HP$2,Recipes!$H:$GI,'Production Calculator'!$A111+2,FALSE)=0,0,HLOOKUP(HP$2,Recipes!$H:$GI,'Production Calculator'!$A111+2,FALSE)*$AK111))+IF($AO111=HP$3,$AM111/VLOOKUP($AO111,Data!$A$50:$B$56,2,FALSE),0)</f>
        <v>0</v>
      </c>
      <c r="HQ111" s="11">
        <f>IF(HQ$2=$A111,0,IF(HLOOKUP(HQ$2,Recipes!$H:$GI,'Production Calculator'!$A111+2,FALSE)=0,0,HLOOKUP(HQ$2,Recipes!$H:$GI,'Production Calculator'!$A111+2,FALSE)*$AK111))+IF($AO111=HQ$3,$AM111/VLOOKUP($AO111,Data!$A$50:$B$56,2,FALSE),0)</f>
        <v>0</v>
      </c>
      <c r="HR111" s="11">
        <f>IF(HR$2=$A111,0,IF(HLOOKUP(HR$2,Recipes!$H:$GI,'Production Calculator'!$A111+2,FALSE)=0,0,HLOOKUP(HR$2,Recipes!$H:$GI,'Production Calculator'!$A111+2,FALSE)*$AK111))+IF($AO111=HR$3,$AM111/VLOOKUP($AO111,Data!$A$50:$B$56,2,FALSE),0)</f>
        <v>0</v>
      </c>
      <c r="HS111" s="121"/>
    </row>
    <row r="112" spans="1:227" x14ac:dyDescent="0.45">
      <c r="A112">
        <v>89</v>
      </c>
      <c r="B112" s="107" t="str">
        <f>VLOOKUP(A112,Recipes!A:B,2)</f>
        <v>Splitter</v>
      </c>
      <c r="C112" s="128">
        <v>0</v>
      </c>
      <c r="D112" s="108">
        <f t="shared" si="191"/>
        <v>0</v>
      </c>
      <c r="E112" s="127" t="s">
        <v>1</v>
      </c>
      <c r="F112" s="109">
        <f>VLOOKUP(A112,Recipes!$A$3:$G$186,6,FALSE)</f>
        <v>3</v>
      </c>
      <c r="G112" s="109">
        <f>VLOOKUP(A112,Recipes!$A$3:$G$186,7,FALSE)</f>
        <v>0</v>
      </c>
      <c r="H112" s="110">
        <f t="shared" si="167"/>
        <v>0</v>
      </c>
      <c r="I112" s="109">
        <f>VLOOKUP(E112,Data!$A$2:$C$26,3, FALSE)</f>
        <v>4</v>
      </c>
      <c r="J112" s="108">
        <v>0</v>
      </c>
      <c r="K112" s="108">
        <v>0</v>
      </c>
      <c r="L112" s="108">
        <v>0</v>
      </c>
      <c r="M112" s="150">
        <v>0</v>
      </c>
      <c r="N112" s="150">
        <v>0</v>
      </c>
      <c r="O112" s="150">
        <v>0</v>
      </c>
      <c r="P112" s="151">
        <v>0</v>
      </c>
      <c r="Q112" s="151">
        <v>0</v>
      </c>
      <c r="R112" s="151">
        <v>0</v>
      </c>
      <c r="S112">
        <f t="shared" si="182"/>
        <v>0</v>
      </c>
      <c r="T112">
        <f t="shared" si="183"/>
        <v>0</v>
      </c>
      <c r="U112">
        <f t="shared" si="184"/>
        <v>0</v>
      </c>
      <c r="V112">
        <f t="shared" si="185"/>
        <v>0</v>
      </c>
      <c r="W112">
        <f t="shared" si="186"/>
        <v>0</v>
      </c>
      <c r="X112">
        <f t="shared" si="187"/>
        <v>0</v>
      </c>
      <c r="Y112">
        <f t="shared" si="188"/>
        <v>0</v>
      </c>
      <c r="Z112">
        <f t="shared" si="189"/>
        <v>0</v>
      </c>
      <c r="AA112">
        <f t="shared" si="190"/>
        <v>0</v>
      </c>
      <c r="AB112" s="111">
        <f>VLOOKUP($A112,Recipes!$A:$G,4)</f>
        <v>1</v>
      </c>
      <c r="AC112" s="111">
        <f>VLOOKUP($A112,Recipes!$A:$G,5)</f>
        <v>1</v>
      </c>
      <c r="AD112" s="111">
        <f t="shared" si="177"/>
        <v>1</v>
      </c>
      <c r="AE112" s="111">
        <f>VLOOKUP(E112,Data!$A$2:$F$26,5,FALSE)</f>
        <v>0</v>
      </c>
      <c r="AF112" s="111">
        <f>VLOOKUP(E112,Data!$A$2:$F$26,4,FALSE)</f>
        <v>210</v>
      </c>
      <c r="AG112" s="111">
        <f>VLOOKUP(E112,Data!$A$2:$B$26,2, FALSE)</f>
        <v>1.25</v>
      </c>
      <c r="AH112" s="111">
        <f>1+VLOOKUP($J$3,Data!$A$40:$D$48,2,FALSE)*$J112+VLOOKUP($K$3,Data!$A$40:$D$48,2,FALSE)*$K112+VLOOKUP($L$3,Data!$A$40:$D$48,2,FALSE)*$L112+VLOOKUP($M$3,Data!$A$40:$D$48,2,FALSE)*$M112+VLOOKUP($N$3,Data!$A$40:$D$48,2,FALSE)*$N112+VLOOKUP($O$3,Data!$A$40:$D$48,2,FALSE)*$O112+VLOOKUP($P$3,Data!$A$40:$D$48,2,FALSE)*$P112+VLOOKUP($Q$3,Data!$A$40:$D$48,2,FALSE)*$Q112+VLOOKUP($R$3,Data!$A$40:$D$48,2,FALSE)*$R112</f>
        <v>1</v>
      </c>
      <c r="AI112" s="111">
        <f>MAX(1+VLOOKUP($J$3,Data!$A$40:$D$48,3,FALSE)*$J112+VLOOKUP($K$3,Data!$A$40:$D$48,3,FALSE)*$K112+VLOOKUP($L$3,Data!$A$40:$D$48,3,FALSE)*$L112+VLOOKUP($M$3,Data!$A$40:$D$48,3,FALSE)*$M112+VLOOKUP($N$3,Data!$A$40:$D$48,3,FALSE)*$N112+VLOOKUP($O$3,Data!$A$40:$D$48,3,FALSE)*$O112+VLOOKUP($P$3,Data!$A$40:$D$48,3,FALSE)*$P112+VLOOKUP($Q$3,Data!$A$40:$D$48,3,FALSE)*$Q112+VLOOKUP($R$3,Data!$A$40:$D$48,3,FALSE)*$R112,0)</f>
        <v>1</v>
      </c>
      <c r="AJ112" s="111">
        <f>MAX(1-(VLOOKUP($J$3,Data!$A$40:$D$48,4,FALSE)*$J112+VLOOKUP($K$3,Data!$A$40:$D$48,4,FALSE)*$K112+VLOOKUP($L$3,Data!$A$40:$D$48,4,FALSE)*$L112+VLOOKUP($M$3,Data!$A$40:$D$48,4,FALSE)*$M112+VLOOKUP($N$3,Data!$A$40:$D$48,4,FALSE)*$N112+VLOOKUP($O$3,Data!$A$40:$D$48,4,FALSE)*$O112+VLOOKUP($P$3,Data!$A$40:$D$48,4,FALSE)*$P112+VLOOKUP($Q$3,Data!$A$40:$D$48,4,FALSE)*$Q112+VLOOKUP($R$3,Data!$A$40:$D$48,4,FALSE)*$R112),0.2)</f>
        <v>1</v>
      </c>
      <c r="AK112" s="112">
        <f t="shared" si="178"/>
        <v>0</v>
      </c>
      <c r="AL112" s="111">
        <f t="shared" si="179"/>
        <v>1.25</v>
      </c>
      <c r="AM112" s="111">
        <f t="shared" si="180"/>
        <v>0</v>
      </c>
      <c r="AN112" s="111">
        <f t="shared" si="181"/>
        <v>0</v>
      </c>
      <c r="AO112" s="131" t="s">
        <v>298</v>
      </c>
      <c r="AP112" s="11"/>
      <c r="AQ112" s="11">
        <f>IF(AQ$2=$A112,0,IF(HLOOKUP(AQ$2,Recipes!$H:$GI,'Production Calculator'!$A112+2,FALSE)=0,0,HLOOKUP(AQ$2,Recipes!$H:$GI,'Production Calculator'!$A112+2,FALSE)*$AK112))+IF($AO112=AQ$3,$AM112/VLOOKUP($AO112,Data!$A$50:$B$56,2,FALSE),0)</f>
        <v>0</v>
      </c>
      <c r="AR112" s="11">
        <f>IF(AR$2=$A112,0,IF(HLOOKUP(AR$2,Recipes!$H:$GI,'Production Calculator'!$A112+2,FALSE)=0,0,HLOOKUP(AR$2,Recipes!$H:$GI,'Production Calculator'!$A112+2,FALSE)*$AK112))+IF($AO112=AR$3,$AM112/VLOOKUP($AO112,Data!$A$50:$B$56,2,FALSE),0)</f>
        <v>0</v>
      </c>
      <c r="AS112" s="11">
        <f>IF(AS$2=$A112,0,IF(HLOOKUP(AS$2,Recipes!$H:$GI,'Production Calculator'!$A112+2,FALSE)=0,0,HLOOKUP(AS$2,Recipes!$H:$GI,'Production Calculator'!$A112+2,FALSE)*$AK112))+IF($AO112=AS$3,$AM112/VLOOKUP($AO112,Data!$A$50:$B$56,2,FALSE),0)</f>
        <v>0</v>
      </c>
      <c r="AT112" s="11">
        <f>IF(AT$2=$A112,0,IF(HLOOKUP(AT$2,Recipes!$H:$GI,'Production Calculator'!$A112+2,FALSE)=0,0,HLOOKUP(AT$2,Recipes!$H:$GI,'Production Calculator'!$A112+2,FALSE)*$AK112))+IF($AO112=AT$3,$AM112/VLOOKUP($AO112,Data!$A$50:$B$56,2,FALSE),0)</f>
        <v>0</v>
      </c>
      <c r="AU112" s="11">
        <f>IF(AU$2=$A112,0,IF(HLOOKUP(AU$2,Recipes!$H:$GI,'Production Calculator'!$A112+2,FALSE)=0,0,HLOOKUP(AU$2,Recipes!$H:$GI,'Production Calculator'!$A112+2,FALSE)*$AK112))+IF($AO112=AU$3,$AM112/VLOOKUP($AO112,Data!$A$50:$B$56,2,FALSE),0)</f>
        <v>0</v>
      </c>
      <c r="AV112" s="11">
        <f>IF(AV$2=$A112,0,IF(HLOOKUP(AV$2,Recipes!$H:$GI,'Production Calculator'!$A112+2,FALSE)=0,0,HLOOKUP(AV$2,Recipes!$H:$GI,'Production Calculator'!$A112+2,FALSE)*$AK112))+IF($AO112=AV$3,$AM112/VLOOKUP($AO112,Data!$A$50:$B$56,2,FALSE),0)</f>
        <v>0</v>
      </c>
      <c r="AW112" s="11">
        <f>IF(AW$2=$A112,0,IF(HLOOKUP(AW$2,Recipes!$H:$GI,'Production Calculator'!$A112+2,FALSE)=0,0,HLOOKUP(AW$2,Recipes!$H:$GI,'Production Calculator'!$A112+2,FALSE)*$AK112))+IF($AO112=AW$3,$AM112/VLOOKUP($AO112,Data!$A$50:$B$56,2,FALSE),0)</f>
        <v>0</v>
      </c>
      <c r="AX112" s="11">
        <f>IF(AX$2=$A112,0,IF(HLOOKUP(AX$2,Recipes!$H:$GI,'Production Calculator'!$A112+2,FALSE)=0,0,HLOOKUP(AX$2,Recipes!$H:$GI,'Production Calculator'!$A112+2,FALSE)*$AK112))+IF($AO112=AX$3,$AM112/VLOOKUP($AO112,Data!$A$50:$B$56,2,FALSE),0)</f>
        <v>0</v>
      </c>
      <c r="AY112" s="11">
        <f>IF(AY$2=$A112,0,IF(HLOOKUP(AY$2,Recipes!$H:$GI,'Production Calculator'!$A112+2,FALSE)=0,0,HLOOKUP(AY$2,Recipes!$H:$GI,'Production Calculator'!$A112+2,FALSE)*$AK112))+IF($AO112=AY$3,$AM112/VLOOKUP($AO112,Data!$A$50:$B$56,2,FALSE),0)</f>
        <v>0</v>
      </c>
      <c r="AZ112" s="11">
        <f>IF(AZ$2=$A112,0,IF(HLOOKUP(AZ$2,Recipes!$H:$GI,'Production Calculator'!$A112+2,FALSE)=0,0,HLOOKUP(AZ$2,Recipes!$H:$GI,'Production Calculator'!$A112+2,FALSE)*$AK112))+IF($AO112=AZ$3,$AM112/VLOOKUP($AO112,Data!$A$50:$B$56,2,FALSE),0)</f>
        <v>0</v>
      </c>
      <c r="BA112" s="11">
        <f>IF(BA$2=$A112,0,IF(HLOOKUP(BA$2,Recipes!$H:$GI,'Production Calculator'!$A112+2,FALSE)=0,0,HLOOKUP(BA$2,Recipes!$H:$GI,'Production Calculator'!$A112+2,FALSE)*$AK112))+IF($AO112=BA$3,$AM112/VLOOKUP($AO112,Data!$A$50:$B$56,2,FALSE),0)</f>
        <v>0</v>
      </c>
      <c r="BB112" s="11">
        <f>IF(BB$2=$A112,0,IF(HLOOKUP(BB$2,Recipes!$H:$GI,'Production Calculator'!$A112+2,FALSE)=0,0,HLOOKUP(BB$2,Recipes!$H:$GI,'Production Calculator'!$A112+2,FALSE)*$AK112))+IF($AO112=BB$3,$AM112/VLOOKUP($AO112,Data!$A$50:$B$56,2,FALSE),0)</f>
        <v>0</v>
      </c>
      <c r="BC112" s="11">
        <f>IF(BC$2=$A112,0,IF(HLOOKUP(BC$2,Recipes!$H:$GI,'Production Calculator'!$A112+2,FALSE)=0,0,HLOOKUP(BC$2,Recipes!$H:$GI,'Production Calculator'!$A112+2,FALSE)*$AK112))+IF($AO112=BC$3,$AM112/VLOOKUP($AO112,Data!$A$50:$B$56,2,FALSE),0)</f>
        <v>0</v>
      </c>
      <c r="BD112" s="11">
        <f>IF(BD$2=$A112,0,IF(HLOOKUP(BD$2,Recipes!$H:$GI,'Production Calculator'!$A112+2,FALSE)=0,0,HLOOKUP(BD$2,Recipes!$H:$GI,'Production Calculator'!$A112+2,FALSE)*$AK112))+IF($AO112=BD$3,$AM112/VLOOKUP($AO112,Data!$A$50:$B$56,2,FALSE),0)</f>
        <v>0</v>
      </c>
      <c r="BE112" s="11">
        <f>IF(BE$2=$A112,0,IF(HLOOKUP(BE$2,Recipes!$H:$GI,'Production Calculator'!$A112+2,FALSE)=0,0,HLOOKUP(BE$2,Recipes!$H:$GI,'Production Calculator'!$A112+2,FALSE)*$AK112))+IF($AO112=BE$3,$AM112/VLOOKUP($AO112,Data!$A$50:$B$56,2,FALSE),0)</f>
        <v>0</v>
      </c>
      <c r="BF112" s="11">
        <f>IF(BF$2=$A112,0,IF(HLOOKUP(BF$2,Recipes!$H:$GI,'Production Calculator'!$A112+2,FALSE)=0,0,HLOOKUP(BF$2,Recipes!$H:$GI,'Production Calculator'!$A112+2,FALSE)*$AK112))+IF($AO112=BF$3,$AM112/VLOOKUP($AO112,Data!$A$50:$B$56,2,FALSE),0)</f>
        <v>0</v>
      </c>
      <c r="BG112" s="11">
        <f>IF(BG$2=$A112,0,IF(HLOOKUP(BG$2,Recipes!$H:$GI,'Production Calculator'!$A112+2,FALSE)=0,0,HLOOKUP(BG$2,Recipes!$H:$GI,'Production Calculator'!$A112+2,FALSE)*$AK112))+IF($AO112=BG$3,$AM112/VLOOKUP($AO112,Data!$A$50:$B$56,2,FALSE),0)</f>
        <v>0</v>
      </c>
      <c r="BH112" s="11">
        <f>IF(BH$2=$A112,0,IF(HLOOKUP(BH$2,Recipes!$H:$GI,'Production Calculator'!$A112+2,FALSE)=0,0,HLOOKUP(BH$2,Recipes!$H:$GI,'Production Calculator'!$A112+2,FALSE)*$AK112))+IF($AO112=BH$3,$AM112/VLOOKUP($AO112,Data!$A$50:$B$56,2,FALSE),0)</f>
        <v>0</v>
      </c>
      <c r="BI112" s="11">
        <f>IF(BI$2=$A112,0,IF(HLOOKUP(BI$2,Recipes!$H:$GI,'Production Calculator'!$A112+2,FALSE)=0,0,HLOOKUP(BI$2,Recipes!$H:$GI,'Production Calculator'!$A112+2,FALSE)*$AK112))+IF($AO112=BI$3,$AM112/VLOOKUP($AO112,Data!$A$50:$B$56,2,FALSE),0)</f>
        <v>0</v>
      </c>
      <c r="BJ112" s="11">
        <f>IF(BJ$2=$A112,0,IF(HLOOKUP(BJ$2,Recipes!$H:$GI,'Production Calculator'!$A112+2,FALSE)=0,0,HLOOKUP(BJ$2,Recipes!$H:$GI,'Production Calculator'!$A112+2,FALSE)*$AK112))+IF($AO112=BJ$3,$AM112/VLOOKUP($AO112,Data!$A$50:$B$56,2,FALSE),0)</f>
        <v>0</v>
      </c>
      <c r="BK112" s="11">
        <f>IF(BK$2=$A112,0,IF(HLOOKUP(BK$2,Recipes!$H:$GI,'Production Calculator'!$A112+2,FALSE)=0,0,HLOOKUP(BK$2,Recipes!$H:$GI,'Production Calculator'!$A112+2,FALSE)*$AK112))+IF($AO112=BK$3,$AM112/VLOOKUP($AO112,Data!$A$50:$B$56,2,FALSE),0)</f>
        <v>0</v>
      </c>
      <c r="BL112" s="11">
        <f>IF(BL$2=$A112,0,IF(HLOOKUP(BL$2,Recipes!$H:$GI,'Production Calculator'!$A112+2,FALSE)=0,0,HLOOKUP(BL$2,Recipes!$H:$GI,'Production Calculator'!$A112+2,FALSE)*$AK112))+IF($AO112=BL$3,$AM112/VLOOKUP($AO112,Data!$A$50:$B$56,2,FALSE),0)</f>
        <v>0</v>
      </c>
      <c r="BM112" s="11">
        <f>IF(BM$2=$A112,0,IF(HLOOKUP(BM$2,Recipes!$H:$GI,'Production Calculator'!$A112+2,FALSE)=0,0,HLOOKUP(BM$2,Recipes!$H:$GI,'Production Calculator'!$A112+2,FALSE)*$AK112))+IF($AO112=BM$3,$AM112/VLOOKUP($AO112,Data!$A$50:$B$56,2,FALSE),0)</f>
        <v>0</v>
      </c>
      <c r="BN112" s="11">
        <f>IF(BN$2=$A112,0,IF(HLOOKUP(BN$2,Recipes!$H:$GI,'Production Calculator'!$A112+2,FALSE)=0,0,HLOOKUP(BN$2,Recipes!$H:$GI,'Production Calculator'!$A112+2,FALSE)*$AK112))+IF($AO112=BN$3,$AM112/VLOOKUP($AO112,Data!$A$50:$B$56,2,FALSE),0)</f>
        <v>0</v>
      </c>
      <c r="BO112" s="11">
        <f>IF(BO$2=$A112,0,IF(HLOOKUP(BO$2,Recipes!$H:$GI,'Production Calculator'!$A112+2,FALSE)=0,0,HLOOKUP(BO$2,Recipes!$H:$GI,'Production Calculator'!$A112+2,FALSE)*$AK112))+IF($AO112=BO$3,$AM112/VLOOKUP($AO112,Data!$A$50:$B$56,2,FALSE),0)</f>
        <v>0</v>
      </c>
      <c r="BP112" s="11">
        <f>IF(BP$2=$A112,0,IF(HLOOKUP(BP$2,Recipes!$H:$GI,'Production Calculator'!$A112+2,FALSE)=0,0,HLOOKUP(BP$2,Recipes!$H:$GI,'Production Calculator'!$A112+2,FALSE)*$AK112))+IF($AO112=BP$3,$AM112/VLOOKUP($AO112,Data!$A$50:$B$56,2,FALSE),0)</f>
        <v>0</v>
      </c>
      <c r="BQ112" s="11">
        <f>IF(BQ$2=$A112,0,IF(HLOOKUP(BQ$2,Recipes!$H:$GI,'Production Calculator'!$A112+2,FALSE)=0,0,HLOOKUP(BQ$2,Recipes!$H:$GI,'Production Calculator'!$A112+2,FALSE)*$AK112))+IF($AO112=BQ$3,$AM112/VLOOKUP($AO112,Data!$A$50:$B$56,2,FALSE),0)</f>
        <v>0</v>
      </c>
      <c r="BR112" s="11">
        <f>IF(BR$2=$A112,0,IF(HLOOKUP(BR$2,Recipes!$H:$GI,'Production Calculator'!$A112+2,FALSE)=0,0,HLOOKUP(BR$2,Recipes!$H:$GI,'Production Calculator'!$A112+2,FALSE)*$AK112))+IF($AO112=BR$3,$AM112/VLOOKUP($AO112,Data!$A$50:$B$56,2,FALSE),0)</f>
        <v>0</v>
      </c>
      <c r="BS112" s="11">
        <f>IF(BS$2=$A112,0,IF(HLOOKUP(BS$2,Recipes!$H:$GI,'Production Calculator'!$A112+2,FALSE)=0,0,HLOOKUP(BS$2,Recipes!$H:$GI,'Production Calculator'!$A112+2,FALSE)*$AK112))+IF($AO112=BS$3,$AM112/VLOOKUP($AO112,Data!$A$50:$B$56,2,FALSE),0)</f>
        <v>0</v>
      </c>
      <c r="BT112" s="11">
        <f>IF(BT$2=$A112,0,IF(HLOOKUP(BT$2,Recipes!$H:$GI,'Production Calculator'!$A112+2,FALSE)=0,0,HLOOKUP(BT$2,Recipes!$H:$GI,'Production Calculator'!$A112+2,FALSE)*$AK112))+IF($AO112=BT$3,$AM112/VLOOKUP($AO112,Data!$A$50:$B$56,2,FALSE),0)</f>
        <v>0</v>
      </c>
      <c r="BU112" s="11">
        <f>IF(BU$2=$A112,0,IF(HLOOKUP(BU$2,Recipes!$H:$GI,'Production Calculator'!$A112+2,FALSE)=0,0,HLOOKUP(BU$2,Recipes!$H:$GI,'Production Calculator'!$A112+2,FALSE)*$AK112))+IF($AO112=BU$3,$AM112/VLOOKUP($AO112,Data!$A$50:$B$56,2,FALSE),0)</f>
        <v>0</v>
      </c>
      <c r="BV112" s="11">
        <f>IF(BV$2=$A112,0,IF(HLOOKUP(BV$2,Recipes!$H:$GI,'Production Calculator'!$A112+2,FALSE)=0,0,HLOOKUP(BV$2,Recipes!$H:$GI,'Production Calculator'!$A112+2,FALSE)*$AK112))+IF($AO112=BV$3,$AM112/VLOOKUP($AO112,Data!$A$50:$B$56,2,FALSE),0)</f>
        <v>0</v>
      </c>
      <c r="BW112" s="11">
        <f>IF(BW$2=$A112,0,IF(HLOOKUP(BW$2,Recipes!$H:$GI,'Production Calculator'!$A112+2,FALSE)=0,0,HLOOKUP(BW$2,Recipes!$H:$GI,'Production Calculator'!$A112+2,FALSE)*$AK112))+IF($AO112=BW$3,$AM112/VLOOKUP($AO112,Data!$A$50:$B$56,2,FALSE),0)</f>
        <v>0</v>
      </c>
      <c r="BX112" s="11">
        <f>IF(BX$2=$A112,0,IF(HLOOKUP(BX$2,Recipes!$H:$GI,'Production Calculator'!$A112+2,FALSE)=0,0,HLOOKUP(BX$2,Recipes!$H:$GI,'Production Calculator'!$A112+2,FALSE)*$AK112))+IF($AO112=BX$3,$AM112/VLOOKUP($AO112,Data!$A$50:$B$56,2,FALSE),0)</f>
        <v>0</v>
      </c>
      <c r="BY112" s="11">
        <f>IF(BY$2=$A112,0,IF(HLOOKUP(BY$2,Recipes!$H:$GI,'Production Calculator'!$A112+2,FALSE)=0,0,HLOOKUP(BY$2,Recipes!$H:$GI,'Production Calculator'!$A112+2,FALSE)*$AK112))+IF($AO112=BY$3,$AM112/VLOOKUP($AO112,Data!$A$50:$B$56,2,FALSE),0)</f>
        <v>0</v>
      </c>
      <c r="BZ112" s="11">
        <f>IF(BZ$2=$A112,0,IF(HLOOKUP(BZ$2,Recipes!$H:$GI,'Production Calculator'!$A112+2,FALSE)=0,0,HLOOKUP(BZ$2,Recipes!$H:$GI,'Production Calculator'!$A112+2,FALSE)*$AK112))+IF($AO112=BZ$3,$AM112/VLOOKUP($AO112,Data!$A$50:$B$56,2,FALSE),0)</f>
        <v>0</v>
      </c>
      <c r="CA112" s="11">
        <f>IF(CA$2=$A112,0,IF(HLOOKUP(CA$2,Recipes!$H:$GI,'Production Calculator'!$A112+2,FALSE)=0,0,HLOOKUP(CA$2,Recipes!$H:$GI,'Production Calculator'!$A112+2,FALSE)*$AK112))+IF($AO112=CA$3,$AM112/VLOOKUP($AO112,Data!$A$50:$B$56,2,FALSE),0)</f>
        <v>0</v>
      </c>
      <c r="CB112" s="11">
        <f>IF(CB$2=$A112,0,IF(HLOOKUP(CB$2,Recipes!$H:$GI,'Production Calculator'!$A112+2,FALSE)=0,0,HLOOKUP(CB$2,Recipes!$H:$GI,'Production Calculator'!$A112+2,FALSE)*$AK112))+IF($AO112=CB$3,$AM112/VLOOKUP($AO112,Data!$A$50:$B$56,2,FALSE),0)</f>
        <v>0</v>
      </c>
      <c r="CC112" s="11">
        <f>IF(CC$2=$A112,0,IF(HLOOKUP(CC$2,Recipes!$H:$GI,'Production Calculator'!$A112+2,FALSE)=0,0,HLOOKUP(CC$2,Recipes!$H:$GI,'Production Calculator'!$A112+2,FALSE)*$AK112))+IF($AO112=CC$3,$AM112/VLOOKUP($AO112,Data!$A$50:$B$56,2,FALSE),0)</f>
        <v>0</v>
      </c>
      <c r="CD112" s="11">
        <f>IF(CD$2=$A112,0,IF(HLOOKUP(CD$2,Recipes!$H:$GI,'Production Calculator'!$A112+2,FALSE)=0,0,HLOOKUP(CD$2,Recipes!$H:$GI,'Production Calculator'!$A112+2,FALSE)*$AK112))+IF($AO112=CD$3,$AM112/VLOOKUP($AO112,Data!$A$50:$B$56,2,FALSE),0)</f>
        <v>0</v>
      </c>
      <c r="CE112" s="11">
        <f>IF(CE$2=$A112,0,IF(HLOOKUP(CE$2,Recipes!$H:$GI,'Production Calculator'!$A112+2,FALSE)=0,0,HLOOKUP(CE$2,Recipes!$H:$GI,'Production Calculator'!$A112+2,FALSE)*$AK112))+IF($AO112=CE$3,$AM112/VLOOKUP($AO112,Data!$A$50:$B$56,2,FALSE),0)</f>
        <v>0</v>
      </c>
      <c r="CF112" s="11">
        <f>IF(CF$2=$A112,0,IF(HLOOKUP(CF$2,Recipes!$H:$GI,'Production Calculator'!$A112+2,FALSE)=0,0,HLOOKUP(CF$2,Recipes!$H:$GI,'Production Calculator'!$A112+2,FALSE)*$AK112))+IF($AO112=CF$3,$AM112/VLOOKUP($AO112,Data!$A$50:$B$56,2,FALSE),0)</f>
        <v>0</v>
      </c>
      <c r="CG112" s="11">
        <f>IF(CG$2=$A112,0,IF(HLOOKUP(CG$2,Recipes!$H:$GI,'Production Calculator'!$A112+2,FALSE)=0,0,HLOOKUP(CG$2,Recipes!$H:$GI,'Production Calculator'!$A112+2,FALSE)*$AK112))+IF($AO112=CG$3,$AM112/VLOOKUP($AO112,Data!$A$50:$B$56,2,FALSE),0)</f>
        <v>0</v>
      </c>
      <c r="CH112" s="11">
        <f>IF(CH$2=$A112,0,IF(HLOOKUP(CH$2,Recipes!$H:$GI,'Production Calculator'!$A112+2,FALSE)=0,0,HLOOKUP(CH$2,Recipes!$H:$GI,'Production Calculator'!$A112+2,FALSE)*$AK112))+IF($AO112=CH$3,$AM112/VLOOKUP($AO112,Data!$A$50:$B$56,2,FALSE),0)</f>
        <v>0</v>
      </c>
      <c r="CI112" s="11">
        <f>IF(CI$2=$A112,0,IF(HLOOKUP(CI$2,Recipes!$H:$GI,'Production Calculator'!$A112+2,FALSE)=0,0,HLOOKUP(CI$2,Recipes!$H:$GI,'Production Calculator'!$A112+2,FALSE)*$AK112))+IF($AO112=CI$3,$AM112/VLOOKUP($AO112,Data!$A$50:$B$56,2,FALSE),0)</f>
        <v>0</v>
      </c>
      <c r="CJ112" s="11">
        <f>IF(CJ$2=$A112,0,IF(HLOOKUP(CJ$2,Recipes!$H:$GI,'Production Calculator'!$A112+2,FALSE)=0,0,HLOOKUP(CJ$2,Recipes!$H:$GI,'Production Calculator'!$A112+2,FALSE)*$AK112))+IF($AO112=CJ$3,$AM112/VLOOKUP($AO112,Data!$A$50:$B$56,2,FALSE),0)</f>
        <v>0</v>
      </c>
      <c r="CK112" s="11">
        <f>IF(CK$2=$A112,0,IF(HLOOKUP(CK$2,Recipes!$H:$GI,'Production Calculator'!$A112+2,FALSE)=0,0,HLOOKUP(CK$2,Recipes!$H:$GI,'Production Calculator'!$A112+2,FALSE)*$AK112))+IF($AO112=CK$3,$AM112/VLOOKUP($AO112,Data!$A$50:$B$56,2,FALSE),0)</f>
        <v>0</v>
      </c>
      <c r="CL112" s="11">
        <f>IF(CL$2=$A112,0,IF(HLOOKUP(CL$2,Recipes!$H:$GI,'Production Calculator'!$A112+2,FALSE)=0,0,HLOOKUP(CL$2,Recipes!$H:$GI,'Production Calculator'!$A112+2,FALSE)*$AK112))+IF($AO112=CL$3,$AM112/VLOOKUP($AO112,Data!$A$50:$B$56,2,FALSE),0)</f>
        <v>0</v>
      </c>
      <c r="CM112" s="11">
        <f>IF(CM$2=$A112,0,IF(HLOOKUP(CM$2,Recipes!$H:$GI,'Production Calculator'!$A112+2,FALSE)=0,0,HLOOKUP(CM$2,Recipes!$H:$GI,'Production Calculator'!$A112+2,FALSE)*$AK112))+IF($AO112=CM$3,$AM112/VLOOKUP($AO112,Data!$A$50:$B$56,2,FALSE),0)</f>
        <v>0</v>
      </c>
      <c r="CN112" s="11">
        <f>IF(CN$2=$A112,0,IF(HLOOKUP(CN$2,Recipes!$H:$GI,'Production Calculator'!$A112+2,FALSE)=0,0,HLOOKUP(CN$2,Recipes!$H:$GI,'Production Calculator'!$A112+2,FALSE)*$AK112))+IF($AO112=CN$3,$AM112/VLOOKUP($AO112,Data!$A$50:$B$56,2,FALSE),0)</f>
        <v>0</v>
      </c>
      <c r="CO112" s="11">
        <f>IF(CO$2=$A112,0,IF(HLOOKUP(CO$2,Recipes!$H:$GI,'Production Calculator'!$A112+2,FALSE)=0,0,HLOOKUP(CO$2,Recipes!$H:$GI,'Production Calculator'!$A112+2,FALSE)*$AK112))+IF($AO112=CO$3,$AM112/VLOOKUP($AO112,Data!$A$50:$B$56,2,FALSE),0)</f>
        <v>0</v>
      </c>
      <c r="CP112" s="11">
        <f>IF(CP$2=$A112,0,IF(HLOOKUP(CP$2,Recipes!$H:$GI,'Production Calculator'!$A112+2,FALSE)=0,0,HLOOKUP(CP$2,Recipes!$H:$GI,'Production Calculator'!$A112+2,FALSE)*$AK112))+IF($AO112=CP$3,$AM112/VLOOKUP($AO112,Data!$A$50:$B$56,2,FALSE),0)</f>
        <v>0</v>
      </c>
      <c r="CQ112" s="11">
        <f>IF(CQ$2=$A112,0,IF(HLOOKUP(CQ$2,Recipes!$H:$GI,'Production Calculator'!$A112+2,FALSE)=0,0,HLOOKUP(CQ$2,Recipes!$H:$GI,'Production Calculator'!$A112+2,FALSE)*$AK112))+IF($AO112=CQ$3,$AM112/VLOOKUP($AO112,Data!$A$50:$B$56,2,FALSE),0)</f>
        <v>0</v>
      </c>
      <c r="CR112" s="11">
        <f>IF(CR$2=$A112,0,IF(HLOOKUP(CR$2,Recipes!$H:$GI,'Production Calculator'!$A112+2,FALSE)=0,0,HLOOKUP(CR$2,Recipes!$H:$GI,'Production Calculator'!$A112+2,FALSE)*$AK112))+IF($AO112=CR$3,$AM112/VLOOKUP($AO112,Data!$A$50:$B$56,2,FALSE),0)</f>
        <v>0</v>
      </c>
      <c r="CS112" s="11">
        <f>IF(CS$2=$A112,0,IF(HLOOKUP(CS$2,Recipes!$H:$GI,'Production Calculator'!$A112+2,FALSE)=0,0,HLOOKUP(CS$2,Recipes!$H:$GI,'Production Calculator'!$A112+2,FALSE)*$AK112))+IF($AO112=CS$3,$AM112/VLOOKUP($AO112,Data!$A$50:$B$56,2,FALSE),0)</f>
        <v>0</v>
      </c>
      <c r="CT112" s="11">
        <f>IF(CT$2=$A112,0,IF(HLOOKUP(CT$2,Recipes!$H:$GI,'Production Calculator'!$A112+2,FALSE)=0,0,HLOOKUP(CT$2,Recipes!$H:$GI,'Production Calculator'!$A112+2,FALSE)*$AK112))+IF($AO112=CT$3,$AM112/VLOOKUP($AO112,Data!$A$50:$B$56,2,FALSE),0)</f>
        <v>0</v>
      </c>
      <c r="CU112" s="11">
        <f>IF(CU$2=$A112,0,IF(HLOOKUP(CU$2,Recipes!$H:$GI,'Production Calculator'!$A112+2,FALSE)=0,0,HLOOKUP(CU$2,Recipes!$H:$GI,'Production Calculator'!$A112+2,FALSE)*$AK112))+IF($AO112=CU$3,$AM112/VLOOKUP($AO112,Data!$A$50:$B$56,2,FALSE),0)</f>
        <v>0</v>
      </c>
      <c r="CV112" s="11">
        <f>IF(CV$2=$A112,0,IF(HLOOKUP(CV$2,Recipes!$H:$GI,'Production Calculator'!$A112+2,FALSE)=0,0,HLOOKUP(CV$2,Recipes!$H:$GI,'Production Calculator'!$A112+2,FALSE)*$AK112))+IF($AO112=CV$3,$AM112/VLOOKUP($AO112,Data!$A$50:$B$56,2,FALSE),0)</f>
        <v>0</v>
      </c>
      <c r="CW112" s="11">
        <f>IF(CW$2=$A112,0,IF(HLOOKUP(CW$2,Recipes!$H:$GI,'Production Calculator'!$A112+2,FALSE)=0,0,HLOOKUP(CW$2,Recipes!$H:$GI,'Production Calculator'!$A112+2,FALSE)*$AK112))+IF($AO112=CW$3,$AM112/VLOOKUP($AO112,Data!$A$50:$B$56,2,FALSE),0)</f>
        <v>0</v>
      </c>
      <c r="CX112" s="11">
        <f>IF(CX$2=$A112,0,IF(HLOOKUP(CX$2,Recipes!$H:$GI,'Production Calculator'!$A112+2,FALSE)=0,0,HLOOKUP(CX$2,Recipes!$H:$GI,'Production Calculator'!$A112+2,FALSE)*$AK112))+IF($AO112=CX$3,$AM112/VLOOKUP($AO112,Data!$A$50:$B$56,2,FALSE),0)</f>
        <v>0</v>
      </c>
      <c r="CY112" s="11">
        <f>IF(CY$2=$A112,0,IF(HLOOKUP(CY$2,Recipes!$H:$GI,'Production Calculator'!$A112+2,FALSE)=0,0,HLOOKUP(CY$2,Recipes!$H:$GI,'Production Calculator'!$A112+2,FALSE)*$AK112))+IF($AO112=CY$3,$AM112/VLOOKUP($AO112,Data!$A$50:$B$56,2,FALSE),0)</f>
        <v>0</v>
      </c>
      <c r="CZ112" s="11">
        <f>IF(CZ$2=$A112,0,IF(HLOOKUP(CZ$2,Recipes!$H:$GI,'Production Calculator'!$A112+2,FALSE)=0,0,HLOOKUP(CZ$2,Recipes!$H:$GI,'Production Calculator'!$A112+2,FALSE)*$AK112))+IF($AO112=CZ$3,$AM112/VLOOKUP($AO112,Data!$A$50:$B$56,2,FALSE),0)</f>
        <v>0</v>
      </c>
      <c r="DA112" s="11">
        <f>IF(DA$2=$A112,0,IF(HLOOKUP(DA$2,Recipes!$H:$GI,'Production Calculator'!$A112+2,FALSE)=0,0,HLOOKUP(DA$2,Recipes!$H:$GI,'Production Calculator'!$A112+2,FALSE)*$AK112))+IF($AO112=DA$3,$AM112/VLOOKUP($AO112,Data!$A$50:$B$56,2,FALSE),0)</f>
        <v>0</v>
      </c>
      <c r="DB112" s="11">
        <f>IF(DB$2=$A112,0,IF(HLOOKUP(DB$2,Recipes!$H:$GI,'Production Calculator'!$A112+2,FALSE)=0,0,HLOOKUP(DB$2,Recipes!$H:$GI,'Production Calculator'!$A112+2,FALSE)*$AK112))+IF($AO112=DB$3,$AM112/VLOOKUP($AO112,Data!$A$50:$B$56,2,FALSE),0)</f>
        <v>0</v>
      </c>
      <c r="DC112" s="11">
        <f>IF(DC$2=$A112,0,IF(HLOOKUP(DC$2,Recipes!$H:$GI,'Production Calculator'!$A112+2,FALSE)=0,0,HLOOKUP(DC$2,Recipes!$H:$GI,'Production Calculator'!$A112+2,FALSE)*$AK112))+IF($AO112=DC$3,$AM112/VLOOKUP($AO112,Data!$A$50:$B$56,2,FALSE),0)</f>
        <v>0</v>
      </c>
      <c r="DD112" s="11">
        <f>IF(DD$2=$A112,0,IF(HLOOKUP(DD$2,Recipes!$H:$GI,'Production Calculator'!$A112+2,FALSE)=0,0,HLOOKUP(DD$2,Recipes!$H:$GI,'Production Calculator'!$A112+2,FALSE)*$AK112))+IF($AO112=DD$3,$AM112/VLOOKUP($AO112,Data!$A$50:$B$56,2,FALSE),0)</f>
        <v>0</v>
      </c>
      <c r="DE112" s="11">
        <f>IF(DE$2=$A112,0,IF(HLOOKUP(DE$2,Recipes!$H:$GI,'Production Calculator'!$A112+2,FALSE)=0,0,HLOOKUP(DE$2,Recipes!$H:$GI,'Production Calculator'!$A112+2,FALSE)*$AK112))+IF($AO112=DE$3,$AM112/VLOOKUP($AO112,Data!$A$50:$B$56,2,FALSE),0)</f>
        <v>0</v>
      </c>
      <c r="DF112" s="11">
        <f>IF(DF$2=$A112,0,IF(HLOOKUP(DF$2,Recipes!$H:$GI,'Production Calculator'!$A112+2,FALSE)=0,0,HLOOKUP(DF$2,Recipes!$H:$GI,'Production Calculator'!$A112+2,FALSE)*$AK112))+IF($AO112=DF$3,$AM112/VLOOKUP($AO112,Data!$A$50:$B$56,2,FALSE),0)</f>
        <v>0</v>
      </c>
      <c r="DG112" s="11">
        <f>IF(DG$2=$A112,0,IF(HLOOKUP(DG$2,Recipes!$H:$GI,'Production Calculator'!$A112+2,FALSE)=0,0,HLOOKUP(DG$2,Recipes!$H:$GI,'Production Calculator'!$A112+2,FALSE)*$AK112))+IF($AO112=DG$3,$AM112/VLOOKUP($AO112,Data!$A$50:$B$56,2,FALSE),0)</f>
        <v>0</v>
      </c>
      <c r="DH112" s="11">
        <f>IF(DH$2=$A112,0,IF(HLOOKUP(DH$2,Recipes!$H:$GI,'Production Calculator'!$A112+2,FALSE)=0,0,HLOOKUP(DH$2,Recipes!$H:$GI,'Production Calculator'!$A112+2,FALSE)*$AK112))+IF($AO112=DH$3,$AM112/VLOOKUP($AO112,Data!$A$50:$B$56,2,FALSE),0)</f>
        <v>0</v>
      </c>
      <c r="DI112" s="11">
        <f>IF(DI$2=$A112,0,IF(HLOOKUP(DI$2,Recipes!$H:$GI,'Production Calculator'!$A112+2,FALSE)=0,0,HLOOKUP(DI$2,Recipes!$H:$GI,'Production Calculator'!$A112+2,FALSE)*$AK112))+IF($AO112=DI$3,$AM112/VLOOKUP($AO112,Data!$A$50:$B$56,2,FALSE),0)</f>
        <v>0</v>
      </c>
      <c r="DJ112" s="11">
        <f>IF(DJ$2=$A112,0,IF(HLOOKUP(DJ$2,Recipes!$H:$GI,'Production Calculator'!$A112+2,FALSE)=0,0,HLOOKUP(DJ$2,Recipes!$H:$GI,'Production Calculator'!$A112+2,FALSE)*$AK112))+IF($AO112=DJ$3,$AM112/VLOOKUP($AO112,Data!$A$50:$B$56,2,FALSE),0)</f>
        <v>0</v>
      </c>
      <c r="DK112" s="11">
        <f>IF(DK$2=$A112,0,IF(HLOOKUP(DK$2,Recipes!$H:$GI,'Production Calculator'!$A112+2,FALSE)=0,0,HLOOKUP(DK$2,Recipes!$H:$GI,'Production Calculator'!$A112+2,FALSE)*$AK112))+IF($AO112=DK$3,$AM112/VLOOKUP($AO112,Data!$A$50:$B$56,2,FALSE),0)</f>
        <v>0</v>
      </c>
      <c r="DL112" s="11">
        <f>IF(DL$2=$A112,0,IF(HLOOKUP(DL$2,Recipes!$H:$GI,'Production Calculator'!$A112+2,FALSE)=0,0,HLOOKUP(DL$2,Recipes!$H:$GI,'Production Calculator'!$A112+2,FALSE)*$AK112))+IF($AO112=DL$3,$AM112/VLOOKUP($AO112,Data!$A$50:$B$56,2,FALSE),0)</f>
        <v>0</v>
      </c>
      <c r="DM112" s="11">
        <f>IF(DM$2=$A112,0,IF(HLOOKUP(DM$2,Recipes!$H:$GI,'Production Calculator'!$A112+2,FALSE)=0,0,HLOOKUP(DM$2,Recipes!$H:$GI,'Production Calculator'!$A112+2,FALSE)*$AK112))+IF($AO112=DM$3,$AM112/VLOOKUP($AO112,Data!$A$50:$B$56,2,FALSE),0)</f>
        <v>0</v>
      </c>
      <c r="DN112" s="11">
        <f>IF(DN$2=$A112,0,IF(HLOOKUP(DN$2,Recipes!$H:$GI,'Production Calculator'!$A112+2,FALSE)=0,0,HLOOKUP(DN$2,Recipes!$H:$GI,'Production Calculator'!$A112+2,FALSE)*$AK112))+IF($AO112=DN$3,$AM112/VLOOKUP($AO112,Data!$A$50:$B$56,2,FALSE),0)</f>
        <v>0</v>
      </c>
      <c r="DO112" s="11">
        <f>IF(DO$2=$A112,0,IF(HLOOKUP(DO$2,Recipes!$H:$GI,'Production Calculator'!$A112+2,FALSE)=0,0,HLOOKUP(DO$2,Recipes!$H:$GI,'Production Calculator'!$A112+2,FALSE)*$AK112))+IF($AO112=DO$3,$AM112/VLOOKUP($AO112,Data!$A$50:$B$56,2,FALSE),0)</f>
        <v>0</v>
      </c>
      <c r="DP112" s="11">
        <f>IF(DP$2=$A112,0,IF(HLOOKUP(DP$2,Recipes!$H:$GI,'Production Calculator'!$A112+2,FALSE)=0,0,HLOOKUP(DP$2,Recipes!$H:$GI,'Production Calculator'!$A112+2,FALSE)*$AK112))+IF($AO112=DP$3,$AM112/VLOOKUP($AO112,Data!$A$50:$B$56,2,FALSE),0)</f>
        <v>0</v>
      </c>
      <c r="DQ112" s="11">
        <f>IF(DQ$2=$A112,0,IF(HLOOKUP(DQ$2,Recipes!$H:$GI,'Production Calculator'!$A112+2,FALSE)=0,0,HLOOKUP(DQ$2,Recipes!$H:$GI,'Production Calculator'!$A112+2,FALSE)*$AK112))+IF($AO112=DQ$3,$AM112/VLOOKUP($AO112,Data!$A$50:$B$56,2,FALSE),0)</f>
        <v>0</v>
      </c>
      <c r="DR112" s="11">
        <f>IF(DR$2=$A112,0,IF(HLOOKUP(DR$2,Recipes!$H:$GI,'Production Calculator'!$A112+2,FALSE)=0,0,HLOOKUP(DR$2,Recipes!$H:$GI,'Production Calculator'!$A112+2,FALSE)*$AK112))+IF($AO112=DR$3,$AM112/VLOOKUP($AO112,Data!$A$50:$B$56,2,FALSE),0)</f>
        <v>0</v>
      </c>
      <c r="DS112" s="11">
        <f>IF(DS$2=$A112,0,IF(HLOOKUP(DS$2,Recipes!$H:$GI,'Production Calculator'!$A112+2,FALSE)=0,0,HLOOKUP(DS$2,Recipes!$H:$GI,'Production Calculator'!$A112+2,FALSE)*$AK112))+IF($AO112=DS$3,$AM112/VLOOKUP($AO112,Data!$A$50:$B$56,2,FALSE),0)</f>
        <v>0</v>
      </c>
      <c r="DT112" s="11">
        <f>IF(DT$2=$A112,0,IF(HLOOKUP(DT$2,Recipes!$H:$GI,'Production Calculator'!$A112+2,FALSE)=0,0,HLOOKUP(DT$2,Recipes!$H:$GI,'Production Calculator'!$A112+2,FALSE)*$AK112))+IF($AO112=DT$3,$AM112/VLOOKUP($AO112,Data!$A$50:$B$56,2,FALSE),0)</f>
        <v>0</v>
      </c>
      <c r="DU112" s="11">
        <f>IF(DU$2=$A112,0,IF(HLOOKUP(DU$2,Recipes!$H:$GI,'Production Calculator'!$A112+2,FALSE)=0,0,HLOOKUP(DU$2,Recipes!$H:$GI,'Production Calculator'!$A112+2,FALSE)*$AK112))+IF($AO112=DU$3,$AM112/VLOOKUP($AO112,Data!$A$50:$B$56,2,FALSE),0)</f>
        <v>0</v>
      </c>
      <c r="DV112" s="11">
        <f>IF(DV$2=$A112,0,IF(HLOOKUP(DV$2,Recipes!$H:$GI,'Production Calculator'!$A112+2,FALSE)=0,0,HLOOKUP(DV$2,Recipes!$H:$GI,'Production Calculator'!$A112+2,FALSE)*$AK112))+IF($AO112=DV$3,$AM112/VLOOKUP($AO112,Data!$A$50:$B$56,2,FALSE),0)</f>
        <v>0</v>
      </c>
      <c r="DW112" s="11">
        <f>IF(DW$2=$A112,0,IF(HLOOKUP(DW$2,Recipes!$H:$GI,'Production Calculator'!$A112+2,FALSE)=0,0,HLOOKUP(DW$2,Recipes!$H:$GI,'Production Calculator'!$A112+2,FALSE)*$AK112))+IF($AO112=DW$3,$AM112/VLOOKUP($AO112,Data!$A$50:$B$56,2,FALSE),0)</f>
        <v>0</v>
      </c>
      <c r="DX112" s="11">
        <f>IF(DX$2=$A112,0,IF(HLOOKUP(DX$2,Recipes!$H:$GI,'Production Calculator'!$A112+2,FALSE)=0,0,HLOOKUP(DX$2,Recipes!$H:$GI,'Production Calculator'!$A112+2,FALSE)*$AK112))+IF($AO112=DX$3,$AM112/VLOOKUP($AO112,Data!$A$50:$B$56,2,FALSE),0)</f>
        <v>0</v>
      </c>
      <c r="DY112" s="11">
        <f>IF(DY$2=$A112,0,IF(HLOOKUP(DY$2,Recipes!$H:$GI,'Production Calculator'!$A112+2,FALSE)=0,0,HLOOKUP(DY$2,Recipes!$H:$GI,'Production Calculator'!$A112+2,FALSE)*$AK112))+IF($AO112=DY$3,$AM112/VLOOKUP($AO112,Data!$A$50:$B$56,2,FALSE),0)</f>
        <v>0</v>
      </c>
      <c r="DZ112" s="11">
        <f>IF(DZ$2=$A112,0,IF(HLOOKUP(DZ$2,Recipes!$H:$GI,'Production Calculator'!$A112+2,FALSE)=0,0,HLOOKUP(DZ$2,Recipes!$H:$GI,'Production Calculator'!$A112+2,FALSE)*$AK112))+IF($AO112=DZ$3,$AM112/VLOOKUP($AO112,Data!$A$50:$B$56,2,FALSE),0)</f>
        <v>0</v>
      </c>
      <c r="EA112" s="11">
        <f>IF(EA$2=$A112,0,IF(HLOOKUP(EA$2,Recipes!$H:$GI,'Production Calculator'!$A112+2,FALSE)=0,0,HLOOKUP(EA$2,Recipes!$H:$GI,'Production Calculator'!$A112+2,FALSE)*$AK112))+IF($AO112=EA$3,$AM112/VLOOKUP($AO112,Data!$A$50:$B$56,2,FALSE),0)</f>
        <v>0</v>
      </c>
      <c r="EB112" s="11">
        <f>IF(EB$2=$A112,0,IF(HLOOKUP(EB$2,Recipes!$H:$GI,'Production Calculator'!$A112+2,FALSE)=0,0,HLOOKUP(EB$2,Recipes!$H:$GI,'Production Calculator'!$A112+2,FALSE)*$AK112))+IF($AO112=EB$3,$AM112/VLOOKUP($AO112,Data!$A$50:$B$56,2,FALSE),0)</f>
        <v>0</v>
      </c>
      <c r="EC112" s="11">
        <f>IF(EC$2=$A112,0,IF(HLOOKUP(EC$2,Recipes!$H:$GI,'Production Calculator'!$A112+2,FALSE)=0,0,HLOOKUP(EC$2,Recipes!$H:$GI,'Production Calculator'!$A112+2,FALSE)*$AK112))+IF($AO112=EC$3,$AM112/VLOOKUP($AO112,Data!$A$50:$B$56,2,FALSE),0)</f>
        <v>0</v>
      </c>
      <c r="ED112" s="11">
        <f>IF(ED$2=$A112,0,IF(HLOOKUP(ED$2,Recipes!$H:$GI,'Production Calculator'!$A112+2,FALSE)=0,0,HLOOKUP(ED$2,Recipes!$H:$GI,'Production Calculator'!$A112+2,FALSE)*$AK112))+IF($AO112=ED$3,$AM112/VLOOKUP($AO112,Data!$A$50:$B$56,2,FALSE),0)</f>
        <v>0</v>
      </c>
      <c r="EE112" s="11">
        <f>IF(EE$2=$A112,0,IF(HLOOKUP(EE$2,Recipes!$H:$GI,'Production Calculator'!$A112+2,FALSE)=0,0,HLOOKUP(EE$2,Recipes!$H:$GI,'Production Calculator'!$A112+2,FALSE)*$AK112))+IF($AO112=EE$3,$AM112/VLOOKUP($AO112,Data!$A$50:$B$56,2,FALSE),0)</f>
        <v>0</v>
      </c>
      <c r="EF112" s="11">
        <f>IF(EF$2=$A112,0,IF(HLOOKUP(EF$2,Recipes!$H:$GI,'Production Calculator'!$A112+2,FALSE)=0,0,HLOOKUP(EF$2,Recipes!$H:$GI,'Production Calculator'!$A112+2,FALSE)*$AK112))+IF($AO112=EF$3,$AM112/VLOOKUP($AO112,Data!$A$50:$B$56,2,FALSE),0)</f>
        <v>0</v>
      </c>
      <c r="EG112" s="11">
        <f>IF(EG$2=$A112,0,IF(HLOOKUP(EG$2,Recipes!$H:$GI,'Production Calculator'!$A112+2,FALSE)=0,0,HLOOKUP(EG$2,Recipes!$H:$GI,'Production Calculator'!$A112+2,FALSE)*$AK112))+IF($AO112=EG$3,$AM112/VLOOKUP($AO112,Data!$A$50:$B$56,2,FALSE),0)</f>
        <v>0</v>
      </c>
      <c r="EH112" s="11">
        <f>IF(EH$2=$A112,0,IF(HLOOKUP(EH$2,Recipes!$H:$GI,'Production Calculator'!$A112+2,FALSE)=0,0,HLOOKUP(EH$2,Recipes!$H:$GI,'Production Calculator'!$A112+2,FALSE)*$AK112))+IF($AO112=EH$3,$AM112/VLOOKUP($AO112,Data!$A$50:$B$56,2,FALSE),0)</f>
        <v>0</v>
      </c>
      <c r="EI112" s="11">
        <f>IF(EI$2=$A112,0,IF(HLOOKUP(EI$2,Recipes!$H:$GI,'Production Calculator'!$A112+2,FALSE)=0,0,HLOOKUP(EI$2,Recipes!$H:$GI,'Production Calculator'!$A112+2,FALSE)*$AK112))+IF($AO112=EI$3,$AM112/VLOOKUP($AO112,Data!$A$50:$B$56,2,FALSE),0)</f>
        <v>0</v>
      </c>
      <c r="EJ112" s="11">
        <f>IF(EJ$2=$A112,0,IF(HLOOKUP(EJ$2,Recipes!$H:$GI,'Production Calculator'!$A112+2,FALSE)=0,0,HLOOKUP(EJ$2,Recipes!$H:$GI,'Production Calculator'!$A112+2,FALSE)*$AK112))+IF($AO112=EJ$3,$AM112/VLOOKUP($AO112,Data!$A$50:$B$56,2,FALSE),0)</f>
        <v>0</v>
      </c>
      <c r="EK112" s="11">
        <f>IF(EK$2=$A112,0,IF(HLOOKUP(EK$2,Recipes!$H:$GI,'Production Calculator'!$A112+2,FALSE)=0,0,HLOOKUP(EK$2,Recipes!$H:$GI,'Production Calculator'!$A112+2,FALSE)*$AK112))+IF($AO112=EK$3,$AM112/VLOOKUP($AO112,Data!$A$50:$B$56,2,FALSE),0)</f>
        <v>0</v>
      </c>
      <c r="EL112" s="11">
        <f>IF(EL$2=$A112,0,IF(HLOOKUP(EL$2,Recipes!$H:$GI,'Production Calculator'!$A112+2,FALSE)=0,0,HLOOKUP(EL$2,Recipes!$H:$GI,'Production Calculator'!$A112+2,FALSE)*$AK112))+IF($AO112=EL$3,$AM112/VLOOKUP($AO112,Data!$A$50:$B$56,2,FALSE),0)</f>
        <v>0</v>
      </c>
      <c r="EM112" s="11">
        <f>IF(EM$2=$A112,0,IF(HLOOKUP(EM$2,Recipes!$H:$GI,'Production Calculator'!$A112+2,FALSE)=0,0,HLOOKUP(EM$2,Recipes!$H:$GI,'Production Calculator'!$A112+2,FALSE)*$AK112))+IF($AO112=EM$3,$AM112/VLOOKUP($AO112,Data!$A$50:$B$56,2,FALSE),0)</f>
        <v>0</v>
      </c>
      <c r="EN112" s="11">
        <f>IF(EN$2=$A112,0,IF(HLOOKUP(EN$2,Recipes!$H:$GI,'Production Calculator'!$A112+2,FALSE)=0,0,HLOOKUP(EN$2,Recipes!$H:$GI,'Production Calculator'!$A112+2,FALSE)*$AK112))+IF($AO112=EN$3,$AM112/VLOOKUP($AO112,Data!$A$50:$B$56,2,FALSE),0)</f>
        <v>0</v>
      </c>
      <c r="EO112" s="11">
        <f>IF(EO$2=$A112,0,IF(HLOOKUP(EO$2,Recipes!$H:$GI,'Production Calculator'!$A112+2,FALSE)=0,0,HLOOKUP(EO$2,Recipes!$H:$GI,'Production Calculator'!$A112+2,FALSE)*$AK112))+IF($AO112=EO$3,$AM112/VLOOKUP($AO112,Data!$A$50:$B$56,2,FALSE),0)</f>
        <v>0</v>
      </c>
      <c r="EP112" s="11">
        <f>IF(EP$2=$A112,0,IF(HLOOKUP(EP$2,Recipes!$H:$GI,'Production Calculator'!$A112+2,FALSE)=0,0,HLOOKUP(EP$2,Recipes!$H:$GI,'Production Calculator'!$A112+2,FALSE)*$AK112))+IF($AO112=EP$3,$AM112/VLOOKUP($AO112,Data!$A$50:$B$56,2,FALSE),0)</f>
        <v>0</v>
      </c>
      <c r="EQ112" s="11">
        <f>IF(EQ$2=$A112,0,IF(HLOOKUP(EQ$2,Recipes!$H:$GI,'Production Calculator'!$A112+2,FALSE)=0,0,HLOOKUP(EQ$2,Recipes!$H:$GI,'Production Calculator'!$A112+2,FALSE)*$AK112))+IF($AO112=EQ$3,$AM112/VLOOKUP($AO112,Data!$A$50:$B$56,2,FALSE),0)</f>
        <v>0</v>
      </c>
      <c r="ER112" s="11">
        <f>IF(ER$2=$A112,0,IF(HLOOKUP(ER$2,Recipes!$H:$GI,'Production Calculator'!$A112+2,FALSE)=0,0,HLOOKUP(ER$2,Recipes!$H:$GI,'Production Calculator'!$A112+2,FALSE)*$AK112))+IF($AO112=ER$3,$AM112/VLOOKUP($AO112,Data!$A$50:$B$56,2,FALSE),0)</f>
        <v>0</v>
      </c>
      <c r="ES112" s="11">
        <f>IF(ES$2=$A112,0,IF(HLOOKUP(ES$2,Recipes!$H:$GI,'Production Calculator'!$A112+2,FALSE)=0,0,HLOOKUP(ES$2,Recipes!$H:$GI,'Production Calculator'!$A112+2,FALSE)*$AK112))+IF($AO112=ES$3,$AM112/VLOOKUP($AO112,Data!$A$50:$B$56,2,FALSE),0)</f>
        <v>0</v>
      </c>
      <c r="ET112" s="11">
        <f>IF(ET$2=$A112,0,IF(HLOOKUP(ET$2,Recipes!$H:$GI,'Production Calculator'!$A112+2,FALSE)=0,0,HLOOKUP(ET$2,Recipes!$H:$GI,'Production Calculator'!$A112+2,FALSE)*$AK112))+IF($AO112=ET$3,$AM112/VLOOKUP($AO112,Data!$A$50:$B$56,2,FALSE),0)</f>
        <v>0</v>
      </c>
      <c r="EU112" s="11">
        <f>IF(EU$2=$A112,0,IF(HLOOKUP(EU$2,Recipes!$H:$GI,'Production Calculator'!$A112+2,FALSE)=0,0,HLOOKUP(EU$2,Recipes!$H:$GI,'Production Calculator'!$A112+2,FALSE)*$AK112))+IF($AO112=EU$3,$AM112/VLOOKUP($AO112,Data!$A$50:$B$56,2,FALSE),0)</f>
        <v>0</v>
      </c>
      <c r="EV112" s="11">
        <f>IF(EV$2=$A112,0,IF(HLOOKUP(EV$2,Recipes!$H:$GI,'Production Calculator'!$A112+2,FALSE)=0,0,HLOOKUP(EV$2,Recipes!$H:$GI,'Production Calculator'!$A112+2,FALSE)*$AK112))+IF($AO112=EV$3,$AM112/VLOOKUP($AO112,Data!$A$50:$B$56,2,FALSE),0)</f>
        <v>0</v>
      </c>
      <c r="EW112" s="11">
        <f>IF(EW$2=$A112,0,IF(HLOOKUP(EW$2,Recipes!$H:$GI,'Production Calculator'!$A112+2,FALSE)=0,0,HLOOKUP(EW$2,Recipes!$H:$GI,'Production Calculator'!$A112+2,FALSE)*$AK112))+IF($AO112=EW$3,$AM112/VLOOKUP($AO112,Data!$A$50:$B$56,2,FALSE),0)</f>
        <v>0</v>
      </c>
      <c r="EX112" s="11">
        <f>IF(EX$2=$A112,0,IF(HLOOKUP(EX$2,Recipes!$H:$GI,'Production Calculator'!$A112+2,FALSE)=0,0,HLOOKUP(EX$2,Recipes!$H:$GI,'Production Calculator'!$A112+2,FALSE)*$AK112))+IF($AO112=EX$3,$AM112/VLOOKUP($AO112,Data!$A$50:$B$56,2,FALSE),0)</f>
        <v>0</v>
      </c>
      <c r="EY112" s="11">
        <f>IF(EY$2=$A112,0,IF(HLOOKUP(EY$2,Recipes!$H:$GI,'Production Calculator'!$A112+2,FALSE)=0,0,HLOOKUP(EY$2,Recipes!$H:$GI,'Production Calculator'!$A112+2,FALSE)*$AK112))+IF($AO112=EY$3,$AM112/VLOOKUP($AO112,Data!$A$50:$B$56,2,FALSE),0)</f>
        <v>0</v>
      </c>
      <c r="EZ112" s="11">
        <f>IF(EZ$2=$A112,0,IF(HLOOKUP(EZ$2,Recipes!$H:$GI,'Production Calculator'!$A112+2,FALSE)=0,0,HLOOKUP(EZ$2,Recipes!$H:$GI,'Production Calculator'!$A112+2,FALSE)*$AK112))+IF($AO112=EZ$3,$AM112/VLOOKUP($AO112,Data!$A$50:$B$56,2,FALSE),0)</f>
        <v>0</v>
      </c>
      <c r="FA112" s="11">
        <f>IF(FA$2=$A112,0,IF(HLOOKUP(FA$2,Recipes!$H:$GI,'Production Calculator'!$A112+2,FALSE)=0,0,HLOOKUP(FA$2,Recipes!$H:$GI,'Production Calculator'!$A112+2,FALSE)*$AK112))+IF($AO112=FA$3,$AM112/VLOOKUP($AO112,Data!$A$50:$B$56,2,FALSE),0)</f>
        <v>0</v>
      </c>
      <c r="FB112" s="11">
        <f>IF(FB$2=$A112,0,IF(HLOOKUP(FB$2,Recipes!$H:$GI,'Production Calculator'!$A112+2,FALSE)=0,0,HLOOKUP(FB$2,Recipes!$H:$GI,'Production Calculator'!$A112+2,FALSE)*$AK112))+IF($AO112=FB$3,$AM112/VLOOKUP($AO112,Data!$A$50:$B$56,2,FALSE),0)</f>
        <v>0</v>
      </c>
      <c r="FC112" s="11">
        <f>IF(FC$2=$A112,0,IF(HLOOKUP(FC$2,Recipes!$H:$GI,'Production Calculator'!$A112+2,FALSE)=0,0,HLOOKUP(FC$2,Recipes!$H:$GI,'Production Calculator'!$A112+2,FALSE)*$AK112))+IF($AO112=FC$3,$AM112/VLOOKUP($AO112,Data!$A$50:$B$56,2,FALSE),0)</f>
        <v>0</v>
      </c>
      <c r="FD112" s="11">
        <f>IF(FD$2=$A112,0,IF(HLOOKUP(FD$2,Recipes!$H:$GI,'Production Calculator'!$A112+2,FALSE)=0,0,HLOOKUP(FD$2,Recipes!$H:$GI,'Production Calculator'!$A112+2,FALSE)*$AK112))+IF($AO112=FD$3,$AM112/VLOOKUP($AO112,Data!$A$50:$B$56,2,FALSE),0)</f>
        <v>0</v>
      </c>
      <c r="FE112" s="11">
        <f>IF(FE$2=$A112,0,IF(HLOOKUP(FE$2,Recipes!$H:$GI,'Production Calculator'!$A112+2,FALSE)=0,0,HLOOKUP(FE$2,Recipes!$H:$GI,'Production Calculator'!$A112+2,FALSE)*$AK112))+IF($AO112=FE$3,$AM112/VLOOKUP($AO112,Data!$A$50:$B$56,2,FALSE),0)</f>
        <v>0</v>
      </c>
      <c r="FF112" s="11">
        <f>IF(FF$2=$A112,0,IF(HLOOKUP(FF$2,Recipes!$H:$GI,'Production Calculator'!$A112+2,FALSE)=0,0,HLOOKUP(FF$2,Recipes!$H:$GI,'Production Calculator'!$A112+2,FALSE)*$AK112))+IF($AO112=FF$3,$AM112/VLOOKUP($AO112,Data!$A$50:$B$56,2,FALSE),0)</f>
        <v>0</v>
      </c>
      <c r="FG112" s="11">
        <f>IF(FG$2=$A112,0,IF(HLOOKUP(FG$2,Recipes!$H:$GI,'Production Calculator'!$A112+2,FALSE)=0,0,HLOOKUP(FG$2,Recipes!$H:$GI,'Production Calculator'!$A112+2,FALSE)*$AK112))+IF($AO112=FG$3,$AM112/VLOOKUP($AO112,Data!$A$50:$B$56,2,FALSE),0)</f>
        <v>0</v>
      </c>
      <c r="FH112" s="11">
        <f>IF(FH$2=$A112,0,IF(HLOOKUP(FH$2,Recipes!$H:$GI,'Production Calculator'!$A112+2,FALSE)=0,0,HLOOKUP(FH$2,Recipes!$H:$GI,'Production Calculator'!$A112+2,FALSE)*$AK112))+IF($AO112=FH$3,$AM112/VLOOKUP($AO112,Data!$A$50:$B$56,2,FALSE),0)</f>
        <v>0</v>
      </c>
      <c r="FI112" s="11">
        <f>IF(FI$2=$A112,0,IF(HLOOKUP(FI$2,Recipes!$H:$GI,'Production Calculator'!$A112+2,FALSE)=0,0,HLOOKUP(FI$2,Recipes!$H:$GI,'Production Calculator'!$A112+2,FALSE)*$AK112))+IF($AO112=FI$3,$AM112/VLOOKUP($AO112,Data!$A$50:$B$56,2,FALSE),0)</f>
        <v>0</v>
      </c>
      <c r="FJ112" s="11">
        <f>IF(FJ$2=$A112,0,IF(HLOOKUP(FJ$2,Recipes!$H:$GI,'Production Calculator'!$A112+2,FALSE)=0,0,HLOOKUP(FJ$2,Recipes!$H:$GI,'Production Calculator'!$A112+2,FALSE)*$AK112))+IF($AO112=FJ$3,$AM112/VLOOKUP($AO112,Data!$A$50:$B$56,2,FALSE),0)</f>
        <v>0</v>
      </c>
      <c r="FK112" s="11">
        <f>IF(FK$2=$A112,0,IF(HLOOKUP(FK$2,Recipes!$H:$GI,'Production Calculator'!$A112+2,FALSE)=0,0,HLOOKUP(FK$2,Recipes!$H:$GI,'Production Calculator'!$A112+2,FALSE)*$AK112))+IF($AO112=FK$3,$AM112/VLOOKUP($AO112,Data!$A$50:$B$56,2,FALSE),0)</f>
        <v>0</v>
      </c>
      <c r="FL112" s="11">
        <f>IF(FL$2=$A112,0,IF(HLOOKUP(FL$2,Recipes!$H:$GI,'Production Calculator'!$A112+2,FALSE)=0,0,HLOOKUP(FL$2,Recipes!$H:$GI,'Production Calculator'!$A112+2,FALSE)*$AK112))+IF($AO112=FL$3,$AM112/VLOOKUP($AO112,Data!$A$50:$B$56,2,FALSE),0)</f>
        <v>0</v>
      </c>
      <c r="FM112" s="11">
        <f>IF(FM$2=$A112,0,IF(HLOOKUP(FM$2,Recipes!$H:$GI,'Production Calculator'!$A112+2,FALSE)=0,0,HLOOKUP(FM$2,Recipes!$H:$GI,'Production Calculator'!$A112+2,FALSE)*$AK112))+IF($AO112=FM$3,$AM112/VLOOKUP($AO112,Data!$A$50:$B$56,2,FALSE),0)</f>
        <v>0</v>
      </c>
      <c r="FN112" s="11">
        <f>IF(FN$2=$A112,0,IF(HLOOKUP(FN$2,Recipes!$H:$GI,'Production Calculator'!$A112+2,FALSE)=0,0,HLOOKUP(FN$2,Recipes!$H:$GI,'Production Calculator'!$A112+2,FALSE)*$AK112))+IF($AO112=FN$3,$AM112/VLOOKUP($AO112,Data!$A$50:$B$56,2,FALSE),0)</f>
        <v>0</v>
      </c>
      <c r="FO112" s="11">
        <f>IF(FO$2=$A112,0,IF(HLOOKUP(FO$2,Recipes!$H:$GI,'Production Calculator'!$A112+2,FALSE)=0,0,HLOOKUP(FO$2,Recipes!$H:$GI,'Production Calculator'!$A112+2,FALSE)*$AK112))+IF($AO112=FO$3,$AM112/VLOOKUP($AO112,Data!$A$50:$B$56,2,FALSE),0)</f>
        <v>0</v>
      </c>
      <c r="FP112" s="11">
        <f>IF(FP$2=$A112,0,IF(HLOOKUP(FP$2,Recipes!$H:$GI,'Production Calculator'!$A112+2,FALSE)=0,0,HLOOKUP(FP$2,Recipes!$H:$GI,'Production Calculator'!$A112+2,FALSE)*$AK112))+IF($AO112=FP$3,$AM112/VLOOKUP($AO112,Data!$A$50:$B$56,2,FALSE),0)</f>
        <v>0</v>
      </c>
      <c r="FQ112" s="11">
        <f>IF(FQ$2=$A112,0,IF(HLOOKUP(FQ$2,Recipes!$H:$GI,'Production Calculator'!$A112+2,FALSE)=0,0,HLOOKUP(FQ$2,Recipes!$H:$GI,'Production Calculator'!$A112+2,FALSE)*$AK112))+IF($AO112=FQ$3,$AM112/VLOOKUP($AO112,Data!$A$50:$B$56,2,FALSE),0)</f>
        <v>0</v>
      </c>
      <c r="FR112" s="11">
        <f>IF(FR$2=$A112,0,IF(HLOOKUP(FR$2,Recipes!$H:$GI,'Production Calculator'!$A112+2,FALSE)=0,0,HLOOKUP(FR$2,Recipes!$H:$GI,'Production Calculator'!$A112+2,FALSE)*$AK112))+IF($AO112=FR$3,$AM112/VLOOKUP($AO112,Data!$A$50:$B$56,2,FALSE),0)</f>
        <v>0</v>
      </c>
      <c r="FS112" s="11">
        <f>IF(FS$2=$A112,0,IF(HLOOKUP(FS$2,Recipes!$H:$GI,'Production Calculator'!$A112+2,FALSE)=0,0,HLOOKUP(FS$2,Recipes!$H:$GI,'Production Calculator'!$A112+2,FALSE)*$AK112))+IF($AO112=FS$3,$AM112/VLOOKUP($AO112,Data!$A$50:$B$56,2,FALSE),0)</f>
        <v>0</v>
      </c>
      <c r="FT112" s="11">
        <f>IF(FT$2=$A112,0,IF(HLOOKUP(FT$2,Recipes!$H:$GI,'Production Calculator'!$A112+2,FALSE)=0,0,HLOOKUP(FT$2,Recipes!$H:$GI,'Production Calculator'!$A112+2,FALSE)*$AK112))+IF($AO112=FT$3,$AM112/VLOOKUP($AO112,Data!$A$50:$B$56,2,FALSE),0)</f>
        <v>0</v>
      </c>
      <c r="FU112" s="11">
        <f>IF(FU$2=$A112,0,IF(HLOOKUP(FU$2,Recipes!$H:$GI,'Production Calculator'!$A112+2,FALSE)=0,0,HLOOKUP(FU$2,Recipes!$H:$GI,'Production Calculator'!$A112+2,FALSE)*$AK112))+IF($AO112=FU$3,$AM112/VLOOKUP($AO112,Data!$A$50:$B$56,2,FALSE),0)</f>
        <v>0</v>
      </c>
      <c r="FV112" s="11">
        <f>IF(FV$2=$A112,0,IF(HLOOKUP(FV$2,Recipes!$H:$GI,'Production Calculator'!$A112+2,FALSE)=0,0,HLOOKUP(FV$2,Recipes!$H:$GI,'Production Calculator'!$A112+2,FALSE)*$AK112))+IF($AO112=FV$3,$AM112/VLOOKUP($AO112,Data!$A$50:$B$56,2,FALSE),0)</f>
        <v>0</v>
      </c>
      <c r="FW112" s="11">
        <f>IF(FW$2=$A112,0,IF(HLOOKUP(FW$2,Recipes!$H:$GI,'Production Calculator'!$A112+2,FALSE)=0,0,HLOOKUP(FW$2,Recipes!$H:$GI,'Production Calculator'!$A112+2,FALSE)*$AK112))+IF($AO112=FW$3,$AM112/VLOOKUP($AO112,Data!$A$50:$B$56,2,FALSE),0)</f>
        <v>0</v>
      </c>
      <c r="FX112" s="11">
        <f>IF(FX$2=$A112,0,IF(HLOOKUP(FX$2,Recipes!$H:$GI,'Production Calculator'!$A112+2,FALSE)=0,0,HLOOKUP(FX$2,Recipes!$H:$GI,'Production Calculator'!$A112+2,FALSE)*$AK112))+IF($AO112=FX$3,$AM112/VLOOKUP($AO112,Data!$A$50:$B$56,2,FALSE),0)</f>
        <v>0</v>
      </c>
      <c r="FY112" s="11">
        <f>IF(FY$2=$A112,0,IF(HLOOKUP(FY$2,Recipes!$H:$GI,'Production Calculator'!$A112+2,FALSE)=0,0,HLOOKUP(FY$2,Recipes!$H:$GI,'Production Calculator'!$A112+2,FALSE)*$AK112))+IF($AO112=FY$3,$AM112/VLOOKUP($AO112,Data!$A$50:$B$56,2,FALSE),0)</f>
        <v>0</v>
      </c>
      <c r="FZ112" s="11">
        <f>IF(FZ$2=$A112,0,IF(HLOOKUP(FZ$2,Recipes!$H:$GI,'Production Calculator'!$A112+2,FALSE)=0,0,HLOOKUP(FZ$2,Recipes!$H:$GI,'Production Calculator'!$A112+2,FALSE)*$AK112))+IF($AO112=FZ$3,$AM112/VLOOKUP($AO112,Data!$A$50:$B$56,2,FALSE),0)</f>
        <v>0</v>
      </c>
      <c r="GA112" s="11">
        <f>IF(GA$2=$A112,0,IF(HLOOKUP(GA$2,Recipes!$H:$GI,'Production Calculator'!$A112+2,FALSE)=0,0,HLOOKUP(GA$2,Recipes!$H:$GI,'Production Calculator'!$A112+2,FALSE)*$AK112))+IF($AO112=GA$3,$AM112/VLOOKUP($AO112,Data!$A$50:$B$56,2,FALSE),0)</f>
        <v>0</v>
      </c>
      <c r="GB112" s="11">
        <f>IF(GB$2=$A112,0,IF(HLOOKUP(GB$2,Recipes!$H:$GI,'Production Calculator'!$A112+2,FALSE)=0,0,HLOOKUP(GB$2,Recipes!$H:$GI,'Production Calculator'!$A112+2,FALSE)*$AK112))+IF($AO112=GB$3,$AM112/VLOOKUP($AO112,Data!$A$50:$B$56,2,FALSE),0)</f>
        <v>0</v>
      </c>
      <c r="GC112" s="11">
        <f>IF(GC$2=$A112,0,IF(HLOOKUP(GC$2,Recipes!$H:$GI,'Production Calculator'!$A112+2,FALSE)=0,0,HLOOKUP(GC$2,Recipes!$H:$GI,'Production Calculator'!$A112+2,FALSE)*$AK112))+IF($AO112=GC$3,$AM112/VLOOKUP($AO112,Data!$A$50:$B$56,2,FALSE),0)</f>
        <v>0</v>
      </c>
      <c r="GD112" s="11">
        <f>IF(GD$2=$A112,0,IF(HLOOKUP(GD$2,Recipes!$H:$GI,'Production Calculator'!$A112+2,FALSE)=0,0,HLOOKUP(GD$2,Recipes!$H:$GI,'Production Calculator'!$A112+2,FALSE)*$AK112))+IF($AO112=GD$3,$AM112/VLOOKUP($AO112,Data!$A$50:$B$56,2,FALSE),0)</f>
        <v>0</v>
      </c>
      <c r="GE112" s="11">
        <f>IF(GE$2=$A112,0,IF(HLOOKUP(GE$2,Recipes!$H:$GI,'Production Calculator'!$A112+2,FALSE)=0,0,HLOOKUP(GE$2,Recipes!$H:$GI,'Production Calculator'!$A112+2,FALSE)*$AK112))+IF($AO112=GE$3,$AM112/VLOOKUP($AO112,Data!$A$50:$B$56,2,FALSE),0)</f>
        <v>0</v>
      </c>
      <c r="GF112" s="11">
        <f>IF(GF$2=$A112,0,IF(HLOOKUP(GF$2,Recipes!$H:$GI,'Production Calculator'!$A112+2,FALSE)=0,0,HLOOKUP(GF$2,Recipes!$H:$GI,'Production Calculator'!$A112+2,FALSE)*$AK112))+IF($AO112=GF$3,$AM112/VLOOKUP($AO112,Data!$A$50:$B$56,2,FALSE),0)</f>
        <v>0</v>
      </c>
      <c r="GG112" s="11">
        <f>IF(GG$2=$A112,0,IF(HLOOKUP(GG$2,Recipes!$H:$GI,'Production Calculator'!$A112+2,FALSE)=0,0,HLOOKUP(GG$2,Recipes!$H:$GI,'Production Calculator'!$A112+2,FALSE)*$AK112))+IF($AO112=GG$3,$AM112/VLOOKUP($AO112,Data!$A$50:$B$56,2,FALSE),0)</f>
        <v>0</v>
      </c>
      <c r="GH112" s="11">
        <f>IF(GH$2=$A112,0,IF(HLOOKUP(GH$2,Recipes!$H:$GI,'Production Calculator'!$A112+2,FALSE)=0,0,HLOOKUP(GH$2,Recipes!$H:$GI,'Production Calculator'!$A112+2,FALSE)*$AK112))+IF($AO112=GH$3,$AM112/VLOOKUP($AO112,Data!$A$50:$B$56,2,FALSE),0)</f>
        <v>0</v>
      </c>
      <c r="GI112" s="11">
        <f>IF(GI$2=$A112,0,IF(HLOOKUP(GI$2,Recipes!$H:$GI,'Production Calculator'!$A112+2,FALSE)=0,0,HLOOKUP(GI$2,Recipes!$H:$GI,'Production Calculator'!$A112+2,FALSE)*$AK112))+IF($AO112=GI$3,$AM112/VLOOKUP($AO112,Data!$A$50:$B$56,2,FALSE),0)</f>
        <v>0</v>
      </c>
      <c r="GJ112" s="11">
        <f>IF(GJ$2=$A112,0,IF(HLOOKUP(GJ$2,Recipes!$H:$GI,'Production Calculator'!$A112+2,FALSE)=0,0,HLOOKUP(GJ$2,Recipes!$H:$GI,'Production Calculator'!$A112+2,FALSE)*$AK112))+IF($AO112=GJ$3,$AM112/VLOOKUP($AO112,Data!$A$50:$B$56,2,FALSE),0)</f>
        <v>0</v>
      </c>
      <c r="GK112" s="11">
        <f>IF(GK$2=$A112,0,IF(HLOOKUP(GK$2,Recipes!$H:$GI,'Production Calculator'!$A112+2,FALSE)=0,0,HLOOKUP(GK$2,Recipes!$H:$GI,'Production Calculator'!$A112+2,FALSE)*$AK112))+IF($AO112=GK$3,$AM112/VLOOKUP($AO112,Data!$A$50:$B$56,2,FALSE),0)</f>
        <v>0</v>
      </c>
      <c r="GL112" s="11">
        <f>IF(GL$2=$A112,0,IF(HLOOKUP(GL$2,Recipes!$H:$GI,'Production Calculator'!$A112+2,FALSE)=0,0,HLOOKUP(GL$2,Recipes!$H:$GI,'Production Calculator'!$A112+2,FALSE)*$AK112))+IF($AO112=GL$3,$AM112/VLOOKUP($AO112,Data!$A$50:$B$56,2,FALSE),0)</f>
        <v>0</v>
      </c>
      <c r="GM112" s="11">
        <f>IF(GM$2=$A112,0,IF(HLOOKUP(GM$2,Recipes!$H:$GI,'Production Calculator'!$A112+2,FALSE)=0,0,HLOOKUP(GM$2,Recipes!$H:$GI,'Production Calculator'!$A112+2,FALSE)*$AK112))+IF($AO112=GM$3,$AM112/VLOOKUP($AO112,Data!$A$50:$B$56,2,FALSE),0)</f>
        <v>0</v>
      </c>
      <c r="GN112" s="11">
        <f>IF(GN$2=$A112,0,IF(HLOOKUP(GN$2,Recipes!$H:$GI,'Production Calculator'!$A112+2,FALSE)=0,0,HLOOKUP(GN$2,Recipes!$H:$GI,'Production Calculator'!$A112+2,FALSE)*$AK112))+IF($AO112=GN$3,$AM112/VLOOKUP($AO112,Data!$A$50:$B$56,2,FALSE),0)</f>
        <v>0</v>
      </c>
      <c r="GO112" s="11">
        <f>IF(GO$2=$A112,0,IF(HLOOKUP(GO$2,Recipes!$H:$GI,'Production Calculator'!$A112+2,FALSE)=0,0,HLOOKUP(GO$2,Recipes!$H:$GI,'Production Calculator'!$A112+2,FALSE)*$AK112))+IF($AO112=GO$3,$AM112/VLOOKUP($AO112,Data!$A$50:$B$56,2,FALSE),0)</f>
        <v>0</v>
      </c>
      <c r="GP112" s="11">
        <f>IF(GP$2=$A112,0,IF(HLOOKUP(GP$2,Recipes!$H:$GI,'Production Calculator'!$A112+2,FALSE)=0,0,HLOOKUP(GP$2,Recipes!$H:$GI,'Production Calculator'!$A112+2,FALSE)*$AK112))+IF($AO112=GP$3,$AM112/VLOOKUP($AO112,Data!$A$50:$B$56,2,FALSE),0)</f>
        <v>0</v>
      </c>
      <c r="GQ112" s="11">
        <f>IF(GQ$2=$A112,0,IF(HLOOKUP(GQ$2,Recipes!$H:$GI,'Production Calculator'!$A112+2,FALSE)=0,0,HLOOKUP(GQ$2,Recipes!$H:$GI,'Production Calculator'!$A112+2,FALSE)*$AK112))+IF($AO112=GQ$3,$AM112/VLOOKUP($AO112,Data!$A$50:$B$56,2,FALSE),0)</f>
        <v>0</v>
      </c>
      <c r="GR112" s="11">
        <f>IF(GR$2=$A112,0,IF(HLOOKUP(GR$2,Recipes!$H:$GI,'Production Calculator'!$A112+2,FALSE)=0,0,HLOOKUP(GR$2,Recipes!$H:$GI,'Production Calculator'!$A112+2,FALSE)*$AK112))+IF($AO112=GR$3,$AM112/VLOOKUP($AO112,Data!$A$50:$B$56,2,FALSE),0)</f>
        <v>0</v>
      </c>
      <c r="GS112" s="11">
        <f>IF(GS$2=$A112,0,IF(HLOOKUP(GS$2,Recipes!$H:$GI,'Production Calculator'!$A112+2,FALSE)=0,0,HLOOKUP(GS$2,Recipes!$H:$GI,'Production Calculator'!$A112+2,FALSE)*$AK112))+IF($AO112=GS$3,$AM112/VLOOKUP($AO112,Data!$A$50:$B$56,2,FALSE),0)</f>
        <v>0</v>
      </c>
      <c r="GT112" s="11">
        <f>IF(GT$2=$A112,0,IF(HLOOKUP(GT$2,Recipes!$H:$GI,'Production Calculator'!$A112+2,FALSE)=0,0,HLOOKUP(GT$2,Recipes!$H:$GI,'Production Calculator'!$A112+2,FALSE)*$AK112))+IF($AO112=GT$3,$AM112/VLOOKUP($AO112,Data!$A$50:$B$56,2,FALSE),0)</f>
        <v>0</v>
      </c>
      <c r="GU112" s="11">
        <f>IF(GU$2=$A112,0,IF(HLOOKUP(GU$2,Recipes!$H:$GI,'Production Calculator'!$A112+2,FALSE)=0,0,HLOOKUP(GU$2,Recipes!$H:$GI,'Production Calculator'!$A112+2,FALSE)*$AK112))+IF($AO112=GU$3,$AM112/VLOOKUP($AO112,Data!$A$50:$B$56,2,FALSE),0)</f>
        <v>0</v>
      </c>
      <c r="GV112" s="11">
        <f>IF(GV$2=$A112,0,IF(HLOOKUP(GV$2,Recipes!$H:$GI,'Production Calculator'!$A112+2,FALSE)=0,0,HLOOKUP(GV$2,Recipes!$H:$GI,'Production Calculator'!$A112+2,FALSE)*$AK112))+IF($AO112=GV$3,$AM112/VLOOKUP($AO112,Data!$A$50:$B$56,2,FALSE),0)</f>
        <v>0</v>
      </c>
      <c r="GW112" s="11">
        <f>IF(GW$2=$A112,0,IF(HLOOKUP(GW$2,Recipes!$H:$GI,'Production Calculator'!$A112+2,FALSE)=0,0,HLOOKUP(GW$2,Recipes!$H:$GI,'Production Calculator'!$A112+2,FALSE)*$AK112))+IF($AO112=GW$3,$AM112/VLOOKUP($AO112,Data!$A$50:$B$56,2,FALSE),0)</f>
        <v>0</v>
      </c>
      <c r="GX112" s="11">
        <f>IF(GX$2=$A112,0,IF(HLOOKUP(GX$2,Recipes!$H:$GI,'Production Calculator'!$A112+2,FALSE)=0,0,HLOOKUP(GX$2,Recipes!$H:$GI,'Production Calculator'!$A112+2,FALSE)*$AK112))+IF($AO112=GX$3,$AM112/VLOOKUP($AO112,Data!$A$50:$B$56,2,FALSE),0)</f>
        <v>0</v>
      </c>
      <c r="GY112" s="11">
        <f>IF(GY$2=$A112,0,IF(HLOOKUP(GY$2,Recipes!$H:$GI,'Production Calculator'!$A112+2,FALSE)=0,0,HLOOKUP(GY$2,Recipes!$H:$GI,'Production Calculator'!$A112+2,FALSE)*$AK112))+IF($AO112=GY$3,$AM112/VLOOKUP($AO112,Data!$A$50:$B$56,2,FALSE),0)</f>
        <v>0</v>
      </c>
      <c r="GZ112" s="11">
        <f>IF(GZ$2=$A112,0,IF(HLOOKUP(GZ$2,Recipes!$H:$GI,'Production Calculator'!$A112+2,FALSE)=0,0,HLOOKUP(GZ$2,Recipes!$H:$GI,'Production Calculator'!$A112+2,FALSE)*$AK112))+IF($AO112=GZ$3,$AM112/VLOOKUP($AO112,Data!$A$50:$B$56,2,FALSE),0)</f>
        <v>0</v>
      </c>
      <c r="HA112" s="11">
        <f>IF(HA$2=$A112,0,IF(HLOOKUP(HA$2,Recipes!$H:$GI,'Production Calculator'!$A112+2,FALSE)=0,0,HLOOKUP(HA$2,Recipes!$H:$GI,'Production Calculator'!$A112+2,FALSE)*$AK112))+IF($AO112=HA$3,$AM112/VLOOKUP($AO112,Data!$A$50:$B$56,2,FALSE),0)</f>
        <v>0</v>
      </c>
      <c r="HB112" s="11">
        <f>IF(HB$2=$A112,0,IF(HLOOKUP(HB$2,Recipes!$H:$GI,'Production Calculator'!$A112+2,FALSE)=0,0,HLOOKUP(HB$2,Recipes!$H:$GI,'Production Calculator'!$A112+2,FALSE)*$AK112))+IF($AO112=HB$3,$AM112/VLOOKUP($AO112,Data!$A$50:$B$56,2,FALSE),0)</f>
        <v>0</v>
      </c>
      <c r="HC112" s="11">
        <f>IF(HC$2=$A112,0,IF(HLOOKUP(HC$2,Recipes!$H:$GI,'Production Calculator'!$A112+2,FALSE)=0,0,HLOOKUP(HC$2,Recipes!$H:$GI,'Production Calculator'!$A112+2,FALSE)*$AK112))+IF($AO112=HC$3,$AM112/VLOOKUP($AO112,Data!$A$50:$B$56,2,FALSE),0)</f>
        <v>0</v>
      </c>
      <c r="HD112" s="11">
        <f>IF(HD$2=$A112,0,IF(HLOOKUP(HD$2,Recipes!$H:$GI,'Production Calculator'!$A112+2,FALSE)=0,0,HLOOKUP(HD$2,Recipes!$H:$GI,'Production Calculator'!$A112+2,FALSE)*$AK112))+IF($AO112=HD$3,$AM112/VLOOKUP($AO112,Data!$A$50:$B$56,2,FALSE),0)</f>
        <v>0</v>
      </c>
      <c r="HE112" s="11">
        <f>IF(HE$2=$A112,0,IF(HLOOKUP(HE$2,Recipes!$H:$GI,'Production Calculator'!$A112+2,FALSE)=0,0,HLOOKUP(HE$2,Recipes!$H:$GI,'Production Calculator'!$A112+2,FALSE)*$AK112))+IF($AO112=HE$3,$AM112/VLOOKUP($AO112,Data!$A$50:$B$56,2,FALSE),0)</f>
        <v>0</v>
      </c>
      <c r="HF112" s="11">
        <f>IF(HF$2=$A112,0,IF(HLOOKUP(HF$2,Recipes!$H:$GI,'Production Calculator'!$A112+2,FALSE)=0,0,HLOOKUP(HF$2,Recipes!$H:$GI,'Production Calculator'!$A112+2,FALSE)*$AK112))+IF($AO112=HF$3,$AM112/VLOOKUP($AO112,Data!$A$50:$B$56,2,FALSE),0)</f>
        <v>0</v>
      </c>
      <c r="HG112" s="11">
        <f>IF(HG$2=$A112,0,IF(HLOOKUP(HG$2,Recipes!$H:$GI,'Production Calculator'!$A112+2,FALSE)=0,0,HLOOKUP(HG$2,Recipes!$H:$GI,'Production Calculator'!$A112+2,FALSE)*$AK112))+IF($AO112=HG$3,$AM112/VLOOKUP($AO112,Data!$A$50:$B$56,2,FALSE),0)</f>
        <v>0</v>
      </c>
      <c r="HH112" s="11">
        <f>IF(HH$2=$A112,0,IF(HLOOKUP(HH$2,Recipes!$H:$GI,'Production Calculator'!$A112+2,FALSE)=0,0,HLOOKUP(HH$2,Recipes!$H:$GI,'Production Calculator'!$A112+2,FALSE)*$AK112))+IF($AO112=HH$3,$AM112/VLOOKUP($AO112,Data!$A$50:$B$56,2,FALSE),0)</f>
        <v>0</v>
      </c>
      <c r="HI112" s="11">
        <f>IF(HI$2=$A112,0,IF(HLOOKUP(HI$2,Recipes!$H:$GI,'Production Calculator'!$A112+2,FALSE)=0,0,HLOOKUP(HI$2,Recipes!$H:$GI,'Production Calculator'!$A112+2,FALSE)*$AK112))+IF($AO112=HI$3,$AM112/VLOOKUP($AO112,Data!$A$50:$B$56,2,FALSE),0)</f>
        <v>0</v>
      </c>
      <c r="HJ112" s="11">
        <f>IF(HJ$2=$A112,0,IF(HLOOKUP(HJ$2,Recipes!$H:$GI,'Production Calculator'!$A112+2,FALSE)=0,0,HLOOKUP(HJ$2,Recipes!$H:$GI,'Production Calculator'!$A112+2,FALSE)*$AK112))+IF($AO112=HJ$3,$AM112/VLOOKUP($AO112,Data!$A$50:$B$56,2,FALSE),0)</f>
        <v>0</v>
      </c>
      <c r="HK112" s="11">
        <f>IF(HK$2=$A112,0,IF(HLOOKUP(HK$2,Recipes!$H:$GI,'Production Calculator'!$A112+2,FALSE)=0,0,HLOOKUP(HK$2,Recipes!$H:$GI,'Production Calculator'!$A112+2,FALSE)*$AK112))+IF($AO112=HK$3,$AM112/VLOOKUP($AO112,Data!$A$50:$B$56,2,FALSE),0)</f>
        <v>0</v>
      </c>
      <c r="HL112" s="11">
        <f>IF(HL$2=$A112,0,IF(HLOOKUP(HL$2,Recipes!$H:$GI,'Production Calculator'!$A112+2,FALSE)=0,0,HLOOKUP(HL$2,Recipes!$H:$GI,'Production Calculator'!$A112+2,FALSE)*$AK112))+IF($AO112=HL$3,$AM112/VLOOKUP($AO112,Data!$A$50:$B$56,2,FALSE),0)</f>
        <v>0</v>
      </c>
      <c r="HM112" s="11">
        <f>IF(HM$2=$A112,0,IF(HLOOKUP(HM$2,Recipes!$H:$GI,'Production Calculator'!$A112+2,FALSE)=0,0,HLOOKUP(HM$2,Recipes!$H:$GI,'Production Calculator'!$A112+2,FALSE)*$AK112))+IF($AO112=HM$3,$AM112/VLOOKUP($AO112,Data!$A$50:$B$56,2,FALSE),0)</f>
        <v>0</v>
      </c>
      <c r="HN112" s="11">
        <f>IF(HN$2=$A112,0,IF(HLOOKUP(HN$2,Recipes!$H:$GI,'Production Calculator'!$A112+2,FALSE)=0,0,HLOOKUP(HN$2,Recipes!$H:$GI,'Production Calculator'!$A112+2,FALSE)*$AK112))+IF($AO112=HN$3,$AM112/VLOOKUP($AO112,Data!$A$50:$B$56,2,FALSE),0)</f>
        <v>0</v>
      </c>
      <c r="HO112" s="11">
        <f>IF(HO$2=$A112,0,IF(HLOOKUP(HO$2,Recipes!$H:$GI,'Production Calculator'!$A112+2,FALSE)=0,0,HLOOKUP(HO$2,Recipes!$H:$GI,'Production Calculator'!$A112+2,FALSE)*$AK112))+IF($AO112=HO$3,$AM112/VLOOKUP($AO112,Data!$A$50:$B$56,2,FALSE),0)</f>
        <v>0</v>
      </c>
      <c r="HP112" s="11">
        <f>IF(HP$2=$A112,0,IF(HLOOKUP(HP$2,Recipes!$H:$GI,'Production Calculator'!$A112+2,FALSE)=0,0,HLOOKUP(HP$2,Recipes!$H:$GI,'Production Calculator'!$A112+2,FALSE)*$AK112))+IF($AO112=HP$3,$AM112/VLOOKUP($AO112,Data!$A$50:$B$56,2,FALSE),0)</f>
        <v>0</v>
      </c>
      <c r="HQ112" s="11">
        <f>IF(HQ$2=$A112,0,IF(HLOOKUP(HQ$2,Recipes!$H:$GI,'Production Calculator'!$A112+2,FALSE)=0,0,HLOOKUP(HQ$2,Recipes!$H:$GI,'Production Calculator'!$A112+2,FALSE)*$AK112))+IF($AO112=HQ$3,$AM112/VLOOKUP($AO112,Data!$A$50:$B$56,2,FALSE),0)</f>
        <v>0</v>
      </c>
      <c r="HR112" s="11">
        <f>IF(HR$2=$A112,0,IF(HLOOKUP(HR$2,Recipes!$H:$GI,'Production Calculator'!$A112+2,FALSE)=0,0,HLOOKUP(HR$2,Recipes!$H:$GI,'Production Calculator'!$A112+2,FALSE)*$AK112))+IF($AO112=HR$3,$AM112/VLOOKUP($AO112,Data!$A$50:$B$56,2,FALSE),0)</f>
        <v>0</v>
      </c>
      <c r="HS112" s="121"/>
    </row>
    <row r="113" spans="1:227" x14ac:dyDescent="0.45">
      <c r="A113">
        <v>90</v>
      </c>
      <c r="B113" s="107" t="str">
        <f>VLOOKUP(A113,Recipes!A:B,2)</f>
        <v>Stack filter inserter</v>
      </c>
      <c r="C113" s="128">
        <v>0</v>
      </c>
      <c r="D113" s="108">
        <f t="shared" si="191"/>
        <v>0</v>
      </c>
      <c r="E113" s="127" t="s">
        <v>1</v>
      </c>
      <c r="F113" s="109">
        <f>VLOOKUP(A113,Recipes!$A$3:$G$186,6,FALSE)</f>
        <v>2</v>
      </c>
      <c r="G113" s="109">
        <f>VLOOKUP(A113,Recipes!$A$3:$G$186,7,FALSE)</f>
        <v>0</v>
      </c>
      <c r="H113" s="110">
        <f t="shared" si="167"/>
        <v>0</v>
      </c>
      <c r="I113" s="109">
        <f>VLOOKUP(E113,Data!$A$2:$C$26,3, FALSE)</f>
        <v>4</v>
      </c>
      <c r="J113" s="108">
        <v>0</v>
      </c>
      <c r="K113" s="108">
        <v>0</v>
      </c>
      <c r="L113" s="108">
        <v>0</v>
      </c>
      <c r="M113" s="150">
        <v>0</v>
      </c>
      <c r="N113" s="150">
        <v>0</v>
      </c>
      <c r="O113" s="150">
        <v>0</v>
      </c>
      <c r="P113" s="151">
        <v>0</v>
      </c>
      <c r="Q113" s="151">
        <v>0</v>
      </c>
      <c r="R113" s="151">
        <v>0</v>
      </c>
      <c r="S113">
        <f t="shared" si="182"/>
        <v>0</v>
      </c>
      <c r="T113">
        <f t="shared" si="183"/>
        <v>0</v>
      </c>
      <c r="U113">
        <f t="shared" si="184"/>
        <v>0</v>
      </c>
      <c r="V113">
        <f t="shared" si="185"/>
        <v>0</v>
      </c>
      <c r="W113">
        <f t="shared" si="186"/>
        <v>0</v>
      </c>
      <c r="X113">
        <f t="shared" si="187"/>
        <v>0</v>
      </c>
      <c r="Y113">
        <f t="shared" si="188"/>
        <v>0</v>
      </c>
      <c r="Z113">
        <f t="shared" si="189"/>
        <v>0</v>
      </c>
      <c r="AA113">
        <f t="shared" si="190"/>
        <v>0</v>
      </c>
      <c r="AB113" s="111">
        <f>VLOOKUP($A113,Recipes!$A:$G,4)</f>
        <v>0.5</v>
      </c>
      <c r="AC113" s="111">
        <f>VLOOKUP($A113,Recipes!$A:$G,5)</f>
        <v>1</v>
      </c>
      <c r="AD113" s="111">
        <f t="shared" si="177"/>
        <v>2</v>
      </c>
      <c r="AE113" s="111">
        <f>VLOOKUP(E113,Data!$A$2:$F$26,5,FALSE)</f>
        <v>0</v>
      </c>
      <c r="AF113" s="111">
        <f>VLOOKUP(E113,Data!$A$2:$F$26,4,FALSE)</f>
        <v>210</v>
      </c>
      <c r="AG113" s="111">
        <f>VLOOKUP(E113,Data!$A$2:$B$26,2, FALSE)</f>
        <v>1.25</v>
      </c>
      <c r="AH113" s="111">
        <f>1+VLOOKUP($J$3,Data!$A$40:$D$48,2,FALSE)*$J113+VLOOKUP($K$3,Data!$A$40:$D$48,2,FALSE)*$K113+VLOOKUP($L$3,Data!$A$40:$D$48,2,FALSE)*$L113+VLOOKUP($M$3,Data!$A$40:$D$48,2,FALSE)*$M113+VLOOKUP($N$3,Data!$A$40:$D$48,2,FALSE)*$N113+VLOOKUP($O$3,Data!$A$40:$D$48,2,FALSE)*$O113+VLOOKUP($P$3,Data!$A$40:$D$48,2,FALSE)*$P113+VLOOKUP($Q$3,Data!$A$40:$D$48,2,FALSE)*$Q113+VLOOKUP($R$3,Data!$A$40:$D$48,2,FALSE)*$R113</f>
        <v>1</v>
      </c>
      <c r="AI113" s="111">
        <f>MAX(1+VLOOKUP($J$3,Data!$A$40:$D$48,3,FALSE)*$J113+VLOOKUP($K$3,Data!$A$40:$D$48,3,FALSE)*$K113+VLOOKUP($L$3,Data!$A$40:$D$48,3,FALSE)*$L113+VLOOKUP($M$3,Data!$A$40:$D$48,3,FALSE)*$M113+VLOOKUP($N$3,Data!$A$40:$D$48,3,FALSE)*$N113+VLOOKUP($O$3,Data!$A$40:$D$48,3,FALSE)*$O113+VLOOKUP($P$3,Data!$A$40:$D$48,3,FALSE)*$P113+VLOOKUP($Q$3,Data!$A$40:$D$48,3,FALSE)*$Q113+VLOOKUP($R$3,Data!$A$40:$D$48,3,FALSE)*$R113,0)</f>
        <v>1</v>
      </c>
      <c r="AJ113" s="111">
        <f>MAX(1-(VLOOKUP($J$3,Data!$A$40:$D$48,4,FALSE)*$J113+VLOOKUP($K$3,Data!$A$40:$D$48,4,FALSE)*$K113+VLOOKUP($L$3,Data!$A$40:$D$48,4,FALSE)*$L113+VLOOKUP($M$3,Data!$A$40:$D$48,4,FALSE)*$M113+VLOOKUP($N$3,Data!$A$40:$D$48,4,FALSE)*$N113+VLOOKUP($O$3,Data!$A$40:$D$48,4,FALSE)*$O113+VLOOKUP($P$3,Data!$A$40:$D$48,4,FALSE)*$P113+VLOOKUP($Q$3,Data!$A$40:$D$48,4,FALSE)*$Q113+VLOOKUP($R$3,Data!$A$40:$D$48,4,FALSE)*$R113),0.2)</f>
        <v>1</v>
      </c>
      <c r="AK113" s="112">
        <f t="shared" si="178"/>
        <v>0</v>
      </c>
      <c r="AL113" s="111">
        <f t="shared" si="179"/>
        <v>2.5</v>
      </c>
      <c r="AM113" s="111">
        <f t="shared" si="180"/>
        <v>0</v>
      </c>
      <c r="AN113" s="111">
        <f t="shared" si="181"/>
        <v>0</v>
      </c>
      <c r="AO113" s="131" t="s">
        <v>298</v>
      </c>
      <c r="AP113" s="11"/>
      <c r="AQ113" s="11">
        <f>IF(AQ$2=$A113,0,IF(HLOOKUP(AQ$2,Recipes!$H:$GI,'Production Calculator'!$A113+2,FALSE)=0,0,HLOOKUP(AQ$2,Recipes!$H:$GI,'Production Calculator'!$A113+2,FALSE)*$AK113))+IF($AO113=AQ$3,$AM113/VLOOKUP($AO113,Data!$A$50:$B$56,2,FALSE),0)</f>
        <v>0</v>
      </c>
      <c r="AR113" s="11">
        <f>IF(AR$2=$A113,0,IF(HLOOKUP(AR$2,Recipes!$H:$GI,'Production Calculator'!$A113+2,FALSE)=0,0,HLOOKUP(AR$2,Recipes!$H:$GI,'Production Calculator'!$A113+2,FALSE)*$AK113))+IF($AO113=AR$3,$AM113/VLOOKUP($AO113,Data!$A$50:$B$56,2,FALSE),0)</f>
        <v>0</v>
      </c>
      <c r="AS113" s="11">
        <f>IF(AS$2=$A113,0,IF(HLOOKUP(AS$2,Recipes!$H:$GI,'Production Calculator'!$A113+2,FALSE)=0,0,HLOOKUP(AS$2,Recipes!$H:$GI,'Production Calculator'!$A113+2,FALSE)*$AK113))+IF($AO113=AS$3,$AM113/VLOOKUP($AO113,Data!$A$50:$B$56,2,FALSE),0)</f>
        <v>0</v>
      </c>
      <c r="AT113" s="11">
        <f>IF(AT$2=$A113,0,IF(HLOOKUP(AT$2,Recipes!$H:$GI,'Production Calculator'!$A113+2,FALSE)=0,0,HLOOKUP(AT$2,Recipes!$H:$GI,'Production Calculator'!$A113+2,FALSE)*$AK113))+IF($AO113=AT$3,$AM113/VLOOKUP($AO113,Data!$A$50:$B$56,2,FALSE),0)</f>
        <v>0</v>
      </c>
      <c r="AU113" s="11">
        <f>IF(AU$2=$A113,0,IF(HLOOKUP(AU$2,Recipes!$H:$GI,'Production Calculator'!$A113+2,FALSE)=0,0,HLOOKUP(AU$2,Recipes!$H:$GI,'Production Calculator'!$A113+2,FALSE)*$AK113))+IF($AO113=AU$3,$AM113/VLOOKUP($AO113,Data!$A$50:$B$56,2,FALSE),0)</f>
        <v>0</v>
      </c>
      <c r="AV113" s="11">
        <f>IF(AV$2=$A113,0,IF(HLOOKUP(AV$2,Recipes!$H:$GI,'Production Calculator'!$A113+2,FALSE)=0,0,HLOOKUP(AV$2,Recipes!$H:$GI,'Production Calculator'!$A113+2,FALSE)*$AK113))+IF($AO113=AV$3,$AM113/VLOOKUP($AO113,Data!$A$50:$B$56,2,FALSE),0)</f>
        <v>0</v>
      </c>
      <c r="AW113" s="11">
        <f>IF(AW$2=$A113,0,IF(HLOOKUP(AW$2,Recipes!$H:$GI,'Production Calculator'!$A113+2,FALSE)=0,0,HLOOKUP(AW$2,Recipes!$H:$GI,'Production Calculator'!$A113+2,FALSE)*$AK113))+IF($AO113=AW$3,$AM113/VLOOKUP($AO113,Data!$A$50:$B$56,2,FALSE),0)</f>
        <v>0</v>
      </c>
      <c r="AX113" s="11">
        <f>IF(AX$2=$A113,0,IF(HLOOKUP(AX$2,Recipes!$H:$GI,'Production Calculator'!$A113+2,FALSE)=0,0,HLOOKUP(AX$2,Recipes!$H:$GI,'Production Calculator'!$A113+2,FALSE)*$AK113))+IF($AO113=AX$3,$AM113/VLOOKUP($AO113,Data!$A$50:$B$56,2,FALSE),0)</f>
        <v>0</v>
      </c>
      <c r="AY113" s="11">
        <f>IF(AY$2=$A113,0,IF(HLOOKUP(AY$2,Recipes!$H:$GI,'Production Calculator'!$A113+2,FALSE)=0,0,HLOOKUP(AY$2,Recipes!$H:$GI,'Production Calculator'!$A113+2,FALSE)*$AK113))+IF($AO113=AY$3,$AM113/VLOOKUP($AO113,Data!$A$50:$B$56,2,FALSE),0)</f>
        <v>0</v>
      </c>
      <c r="AZ113" s="11">
        <f>IF(AZ$2=$A113,0,IF(HLOOKUP(AZ$2,Recipes!$H:$GI,'Production Calculator'!$A113+2,FALSE)=0,0,HLOOKUP(AZ$2,Recipes!$H:$GI,'Production Calculator'!$A113+2,FALSE)*$AK113))+IF($AO113=AZ$3,$AM113/VLOOKUP($AO113,Data!$A$50:$B$56,2,FALSE),0)</f>
        <v>0</v>
      </c>
      <c r="BA113" s="11">
        <f>IF(BA$2=$A113,0,IF(HLOOKUP(BA$2,Recipes!$H:$GI,'Production Calculator'!$A113+2,FALSE)=0,0,HLOOKUP(BA$2,Recipes!$H:$GI,'Production Calculator'!$A113+2,FALSE)*$AK113))+IF($AO113=BA$3,$AM113/VLOOKUP($AO113,Data!$A$50:$B$56,2,FALSE),0)</f>
        <v>0</v>
      </c>
      <c r="BB113" s="11">
        <f>IF(BB$2=$A113,0,IF(HLOOKUP(BB$2,Recipes!$H:$GI,'Production Calculator'!$A113+2,FALSE)=0,0,HLOOKUP(BB$2,Recipes!$H:$GI,'Production Calculator'!$A113+2,FALSE)*$AK113))+IF($AO113=BB$3,$AM113/VLOOKUP($AO113,Data!$A$50:$B$56,2,FALSE),0)</f>
        <v>0</v>
      </c>
      <c r="BC113" s="11">
        <f>IF(BC$2=$A113,0,IF(HLOOKUP(BC$2,Recipes!$H:$GI,'Production Calculator'!$A113+2,FALSE)=0,0,HLOOKUP(BC$2,Recipes!$H:$GI,'Production Calculator'!$A113+2,FALSE)*$AK113))+IF($AO113=BC$3,$AM113/VLOOKUP($AO113,Data!$A$50:$B$56,2,FALSE),0)</f>
        <v>0</v>
      </c>
      <c r="BD113" s="11">
        <f>IF(BD$2=$A113,0,IF(HLOOKUP(BD$2,Recipes!$H:$GI,'Production Calculator'!$A113+2,FALSE)=0,0,HLOOKUP(BD$2,Recipes!$H:$GI,'Production Calculator'!$A113+2,FALSE)*$AK113))+IF($AO113=BD$3,$AM113/VLOOKUP($AO113,Data!$A$50:$B$56,2,FALSE),0)</f>
        <v>0</v>
      </c>
      <c r="BE113" s="11">
        <f>IF(BE$2=$A113,0,IF(HLOOKUP(BE$2,Recipes!$H:$GI,'Production Calculator'!$A113+2,FALSE)=0,0,HLOOKUP(BE$2,Recipes!$H:$GI,'Production Calculator'!$A113+2,FALSE)*$AK113))+IF($AO113=BE$3,$AM113/VLOOKUP($AO113,Data!$A$50:$B$56,2,FALSE),0)</f>
        <v>0</v>
      </c>
      <c r="BF113" s="11">
        <f>IF(BF$2=$A113,0,IF(HLOOKUP(BF$2,Recipes!$H:$GI,'Production Calculator'!$A113+2,FALSE)=0,0,HLOOKUP(BF$2,Recipes!$H:$GI,'Production Calculator'!$A113+2,FALSE)*$AK113))+IF($AO113=BF$3,$AM113/VLOOKUP($AO113,Data!$A$50:$B$56,2,FALSE),0)</f>
        <v>0</v>
      </c>
      <c r="BG113" s="11">
        <f>IF(BG$2=$A113,0,IF(HLOOKUP(BG$2,Recipes!$H:$GI,'Production Calculator'!$A113+2,FALSE)=0,0,HLOOKUP(BG$2,Recipes!$H:$GI,'Production Calculator'!$A113+2,FALSE)*$AK113))+IF($AO113=BG$3,$AM113/VLOOKUP($AO113,Data!$A$50:$B$56,2,FALSE),0)</f>
        <v>0</v>
      </c>
      <c r="BH113" s="11">
        <f>IF(BH$2=$A113,0,IF(HLOOKUP(BH$2,Recipes!$H:$GI,'Production Calculator'!$A113+2,FALSE)=0,0,HLOOKUP(BH$2,Recipes!$H:$GI,'Production Calculator'!$A113+2,FALSE)*$AK113))+IF($AO113=BH$3,$AM113/VLOOKUP($AO113,Data!$A$50:$B$56,2,FALSE),0)</f>
        <v>0</v>
      </c>
      <c r="BI113" s="11">
        <f>IF(BI$2=$A113,0,IF(HLOOKUP(BI$2,Recipes!$H:$GI,'Production Calculator'!$A113+2,FALSE)=0,0,HLOOKUP(BI$2,Recipes!$H:$GI,'Production Calculator'!$A113+2,FALSE)*$AK113))+IF($AO113=BI$3,$AM113/VLOOKUP($AO113,Data!$A$50:$B$56,2,FALSE),0)</f>
        <v>0</v>
      </c>
      <c r="BJ113" s="11">
        <f>IF(BJ$2=$A113,0,IF(HLOOKUP(BJ$2,Recipes!$H:$GI,'Production Calculator'!$A113+2,FALSE)=0,0,HLOOKUP(BJ$2,Recipes!$H:$GI,'Production Calculator'!$A113+2,FALSE)*$AK113))+IF($AO113=BJ$3,$AM113/VLOOKUP($AO113,Data!$A$50:$B$56,2,FALSE),0)</f>
        <v>0</v>
      </c>
      <c r="BK113" s="11">
        <f>IF(BK$2=$A113,0,IF(HLOOKUP(BK$2,Recipes!$H:$GI,'Production Calculator'!$A113+2,FALSE)=0,0,HLOOKUP(BK$2,Recipes!$H:$GI,'Production Calculator'!$A113+2,FALSE)*$AK113))+IF($AO113=BK$3,$AM113/VLOOKUP($AO113,Data!$A$50:$B$56,2,FALSE),0)</f>
        <v>0</v>
      </c>
      <c r="BL113" s="11">
        <f>IF(BL$2=$A113,0,IF(HLOOKUP(BL$2,Recipes!$H:$GI,'Production Calculator'!$A113+2,FALSE)=0,0,HLOOKUP(BL$2,Recipes!$H:$GI,'Production Calculator'!$A113+2,FALSE)*$AK113))+IF($AO113=BL$3,$AM113/VLOOKUP($AO113,Data!$A$50:$B$56,2,FALSE),0)</f>
        <v>0</v>
      </c>
      <c r="BM113" s="11">
        <f>IF(BM$2=$A113,0,IF(HLOOKUP(BM$2,Recipes!$H:$GI,'Production Calculator'!$A113+2,FALSE)=0,0,HLOOKUP(BM$2,Recipes!$H:$GI,'Production Calculator'!$A113+2,FALSE)*$AK113))+IF($AO113=BM$3,$AM113/VLOOKUP($AO113,Data!$A$50:$B$56,2,FALSE),0)</f>
        <v>0</v>
      </c>
      <c r="BN113" s="11">
        <f>IF(BN$2=$A113,0,IF(HLOOKUP(BN$2,Recipes!$H:$GI,'Production Calculator'!$A113+2,FALSE)=0,0,HLOOKUP(BN$2,Recipes!$H:$GI,'Production Calculator'!$A113+2,FALSE)*$AK113))+IF($AO113=BN$3,$AM113/VLOOKUP($AO113,Data!$A$50:$B$56,2,FALSE),0)</f>
        <v>0</v>
      </c>
      <c r="BO113" s="11">
        <f>IF(BO$2=$A113,0,IF(HLOOKUP(BO$2,Recipes!$H:$GI,'Production Calculator'!$A113+2,FALSE)=0,0,HLOOKUP(BO$2,Recipes!$H:$GI,'Production Calculator'!$A113+2,FALSE)*$AK113))+IF($AO113=BO$3,$AM113/VLOOKUP($AO113,Data!$A$50:$B$56,2,FALSE),0)</f>
        <v>0</v>
      </c>
      <c r="BP113" s="11">
        <f>IF(BP$2=$A113,0,IF(HLOOKUP(BP$2,Recipes!$H:$GI,'Production Calculator'!$A113+2,FALSE)=0,0,HLOOKUP(BP$2,Recipes!$H:$GI,'Production Calculator'!$A113+2,FALSE)*$AK113))+IF($AO113=BP$3,$AM113/VLOOKUP($AO113,Data!$A$50:$B$56,2,FALSE),0)</f>
        <v>0</v>
      </c>
      <c r="BQ113" s="11">
        <f>IF(BQ$2=$A113,0,IF(HLOOKUP(BQ$2,Recipes!$H:$GI,'Production Calculator'!$A113+2,FALSE)=0,0,HLOOKUP(BQ$2,Recipes!$H:$GI,'Production Calculator'!$A113+2,FALSE)*$AK113))+IF($AO113=BQ$3,$AM113/VLOOKUP($AO113,Data!$A$50:$B$56,2,FALSE),0)</f>
        <v>0</v>
      </c>
      <c r="BR113" s="11">
        <f>IF(BR$2=$A113,0,IF(HLOOKUP(BR$2,Recipes!$H:$GI,'Production Calculator'!$A113+2,FALSE)=0,0,HLOOKUP(BR$2,Recipes!$H:$GI,'Production Calculator'!$A113+2,FALSE)*$AK113))+IF($AO113=BR$3,$AM113/VLOOKUP($AO113,Data!$A$50:$B$56,2,FALSE),0)</f>
        <v>0</v>
      </c>
      <c r="BS113" s="11">
        <f>IF(BS$2=$A113,0,IF(HLOOKUP(BS$2,Recipes!$H:$GI,'Production Calculator'!$A113+2,FALSE)=0,0,HLOOKUP(BS$2,Recipes!$H:$GI,'Production Calculator'!$A113+2,FALSE)*$AK113))+IF($AO113=BS$3,$AM113/VLOOKUP($AO113,Data!$A$50:$B$56,2,FALSE),0)</f>
        <v>0</v>
      </c>
      <c r="BT113" s="11">
        <f>IF(BT$2=$A113,0,IF(HLOOKUP(BT$2,Recipes!$H:$GI,'Production Calculator'!$A113+2,FALSE)=0,0,HLOOKUP(BT$2,Recipes!$H:$GI,'Production Calculator'!$A113+2,FALSE)*$AK113))+IF($AO113=BT$3,$AM113/VLOOKUP($AO113,Data!$A$50:$B$56,2,FALSE),0)</f>
        <v>0</v>
      </c>
      <c r="BU113" s="11">
        <f>IF(BU$2=$A113,0,IF(HLOOKUP(BU$2,Recipes!$H:$GI,'Production Calculator'!$A113+2,FALSE)=0,0,HLOOKUP(BU$2,Recipes!$H:$GI,'Production Calculator'!$A113+2,FALSE)*$AK113))+IF($AO113=BU$3,$AM113/VLOOKUP($AO113,Data!$A$50:$B$56,2,FALSE),0)</f>
        <v>0</v>
      </c>
      <c r="BV113" s="11">
        <f>IF(BV$2=$A113,0,IF(HLOOKUP(BV$2,Recipes!$H:$GI,'Production Calculator'!$A113+2,FALSE)=0,0,HLOOKUP(BV$2,Recipes!$H:$GI,'Production Calculator'!$A113+2,FALSE)*$AK113))+IF($AO113=BV$3,$AM113/VLOOKUP($AO113,Data!$A$50:$B$56,2,FALSE),0)</f>
        <v>0</v>
      </c>
      <c r="BW113" s="11">
        <f>IF(BW$2=$A113,0,IF(HLOOKUP(BW$2,Recipes!$H:$GI,'Production Calculator'!$A113+2,FALSE)=0,0,HLOOKUP(BW$2,Recipes!$H:$GI,'Production Calculator'!$A113+2,FALSE)*$AK113))+IF($AO113=BW$3,$AM113/VLOOKUP($AO113,Data!$A$50:$B$56,2,FALSE),0)</f>
        <v>0</v>
      </c>
      <c r="BX113" s="11">
        <f>IF(BX$2=$A113,0,IF(HLOOKUP(BX$2,Recipes!$H:$GI,'Production Calculator'!$A113+2,FALSE)=0,0,HLOOKUP(BX$2,Recipes!$H:$GI,'Production Calculator'!$A113+2,FALSE)*$AK113))+IF($AO113=BX$3,$AM113/VLOOKUP($AO113,Data!$A$50:$B$56,2,FALSE),0)</f>
        <v>0</v>
      </c>
      <c r="BY113" s="11">
        <f>IF(BY$2=$A113,0,IF(HLOOKUP(BY$2,Recipes!$H:$GI,'Production Calculator'!$A113+2,FALSE)=0,0,HLOOKUP(BY$2,Recipes!$H:$GI,'Production Calculator'!$A113+2,FALSE)*$AK113))+IF($AO113=BY$3,$AM113/VLOOKUP($AO113,Data!$A$50:$B$56,2,FALSE),0)</f>
        <v>0</v>
      </c>
      <c r="BZ113" s="11">
        <f>IF(BZ$2=$A113,0,IF(HLOOKUP(BZ$2,Recipes!$H:$GI,'Production Calculator'!$A113+2,FALSE)=0,0,HLOOKUP(BZ$2,Recipes!$H:$GI,'Production Calculator'!$A113+2,FALSE)*$AK113))+IF($AO113=BZ$3,$AM113/VLOOKUP($AO113,Data!$A$50:$B$56,2,FALSE),0)</f>
        <v>0</v>
      </c>
      <c r="CA113" s="11">
        <f>IF(CA$2=$A113,0,IF(HLOOKUP(CA$2,Recipes!$H:$GI,'Production Calculator'!$A113+2,FALSE)=0,0,HLOOKUP(CA$2,Recipes!$H:$GI,'Production Calculator'!$A113+2,FALSE)*$AK113))+IF($AO113=CA$3,$AM113/VLOOKUP($AO113,Data!$A$50:$B$56,2,FALSE),0)</f>
        <v>0</v>
      </c>
      <c r="CB113" s="11">
        <f>IF(CB$2=$A113,0,IF(HLOOKUP(CB$2,Recipes!$H:$GI,'Production Calculator'!$A113+2,FALSE)=0,0,HLOOKUP(CB$2,Recipes!$H:$GI,'Production Calculator'!$A113+2,FALSE)*$AK113))+IF($AO113=CB$3,$AM113/VLOOKUP($AO113,Data!$A$50:$B$56,2,FALSE),0)</f>
        <v>0</v>
      </c>
      <c r="CC113" s="11">
        <f>IF(CC$2=$A113,0,IF(HLOOKUP(CC$2,Recipes!$H:$GI,'Production Calculator'!$A113+2,FALSE)=0,0,HLOOKUP(CC$2,Recipes!$H:$GI,'Production Calculator'!$A113+2,FALSE)*$AK113))+IF($AO113=CC$3,$AM113/VLOOKUP($AO113,Data!$A$50:$B$56,2,FALSE),0)</f>
        <v>0</v>
      </c>
      <c r="CD113" s="11">
        <f>IF(CD$2=$A113,0,IF(HLOOKUP(CD$2,Recipes!$H:$GI,'Production Calculator'!$A113+2,FALSE)=0,0,HLOOKUP(CD$2,Recipes!$H:$GI,'Production Calculator'!$A113+2,FALSE)*$AK113))+IF($AO113=CD$3,$AM113/VLOOKUP($AO113,Data!$A$50:$B$56,2,FALSE),0)</f>
        <v>0</v>
      </c>
      <c r="CE113" s="11">
        <f>IF(CE$2=$A113,0,IF(HLOOKUP(CE$2,Recipes!$H:$GI,'Production Calculator'!$A113+2,FALSE)=0,0,HLOOKUP(CE$2,Recipes!$H:$GI,'Production Calculator'!$A113+2,FALSE)*$AK113))+IF($AO113=CE$3,$AM113/VLOOKUP($AO113,Data!$A$50:$B$56,2,FALSE),0)</f>
        <v>0</v>
      </c>
      <c r="CF113" s="11">
        <f>IF(CF$2=$A113,0,IF(HLOOKUP(CF$2,Recipes!$H:$GI,'Production Calculator'!$A113+2,FALSE)=0,0,HLOOKUP(CF$2,Recipes!$H:$GI,'Production Calculator'!$A113+2,FALSE)*$AK113))+IF($AO113=CF$3,$AM113/VLOOKUP($AO113,Data!$A$50:$B$56,2,FALSE),0)</f>
        <v>0</v>
      </c>
      <c r="CG113" s="11">
        <f>IF(CG$2=$A113,0,IF(HLOOKUP(CG$2,Recipes!$H:$GI,'Production Calculator'!$A113+2,FALSE)=0,0,HLOOKUP(CG$2,Recipes!$H:$GI,'Production Calculator'!$A113+2,FALSE)*$AK113))+IF($AO113=CG$3,$AM113/VLOOKUP($AO113,Data!$A$50:$B$56,2,FALSE),0)</f>
        <v>0</v>
      </c>
      <c r="CH113" s="11">
        <f>IF(CH$2=$A113,0,IF(HLOOKUP(CH$2,Recipes!$H:$GI,'Production Calculator'!$A113+2,FALSE)=0,0,HLOOKUP(CH$2,Recipes!$H:$GI,'Production Calculator'!$A113+2,FALSE)*$AK113))+IF($AO113=CH$3,$AM113/VLOOKUP($AO113,Data!$A$50:$B$56,2,FALSE),0)</f>
        <v>0</v>
      </c>
      <c r="CI113" s="11">
        <f>IF(CI$2=$A113,0,IF(HLOOKUP(CI$2,Recipes!$H:$GI,'Production Calculator'!$A113+2,FALSE)=0,0,HLOOKUP(CI$2,Recipes!$H:$GI,'Production Calculator'!$A113+2,FALSE)*$AK113))+IF($AO113=CI$3,$AM113/VLOOKUP($AO113,Data!$A$50:$B$56,2,FALSE),0)</f>
        <v>0</v>
      </c>
      <c r="CJ113" s="11">
        <f>IF(CJ$2=$A113,0,IF(HLOOKUP(CJ$2,Recipes!$H:$GI,'Production Calculator'!$A113+2,FALSE)=0,0,HLOOKUP(CJ$2,Recipes!$H:$GI,'Production Calculator'!$A113+2,FALSE)*$AK113))+IF($AO113=CJ$3,$AM113/VLOOKUP($AO113,Data!$A$50:$B$56,2,FALSE),0)</f>
        <v>0</v>
      </c>
      <c r="CK113" s="11">
        <f>IF(CK$2=$A113,0,IF(HLOOKUP(CK$2,Recipes!$H:$GI,'Production Calculator'!$A113+2,FALSE)=0,0,HLOOKUP(CK$2,Recipes!$H:$GI,'Production Calculator'!$A113+2,FALSE)*$AK113))+IF($AO113=CK$3,$AM113/VLOOKUP($AO113,Data!$A$50:$B$56,2,FALSE),0)</f>
        <v>0</v>
      </c>
      <c r="CL113" s="11">
        <f>IF(CL$2=$A113,0,IF(HLOOKUP(CL$2,Recipes!$H:$GI,'Production Calculator'!$A113+2,FALSE)=0,0,HLOOKUP(CL$2,Recipes!$H:$GI,'Production Calculator'!$A113+2,FALSE)*$AK113))+IF($AO113=CL$3,$AM113/VLOOKUP($AO113,Data!$A$50:$B$56,2,FALSE),0)</f>
        <v>0</v>
      </c>
      <c r="CM113" s="11">
        <f>IF(CM$2=$A113,0,IF(HLOOKUP(CM$2,Recipes!$H:$GI,'Production Calculator'!$A113+2,FALSE)=0,0,HLOOKUP(CM$2,Recipes!$H:$GI,'Production Calculator'!$A113+2,FALSE)*$AK113))+IF($AO113=CM$3,$AM113/VLOOKUP($AO113,Data!$A$50:$B$56,2,FALSE),0)</f>
        <v>0</v>
      </c>
      <c r="CN113" s="11">
        <f>IF(CN$2=$A113,0,IF(HLOOKUP(CN$2,Recipes!$H:$GI,'Production Calculator'!$A113+2,FALSE)=0,0,HLOOKUP(CN$2,Recipes!$H:$GI,'Production Calculator'!$A113+2,FALSE)*$AK113))+IF($AO113=CN$3,$AM113/VLOOKUP($AO113,Data!$A$50:$B$56,2,FALSE),0)</f>
        <v>0</v>
      </c>
      <c r="CO113" s="11">
        <f>IF(CO$2=$A113,0,IF(HLOOKUP(CO$2,Recipes!$H:$GI,'Production Calculator'!$A113+2,FALSE)=0,0,HLOOKUP(CO$2,Recipes!$H:$GI,'Production Calculator'!$A113+2,FALSE)*$AK113))+IF($AO113=CO$3,$AM113/VLOOKUP($AO113,Data!$A$50:$B$56,2,FALSE),0)</f>
        <v>0</v>
      </c>
      <c r="CP113" s="11">
        <f>IF(CP$2=$A113,0,IF(HLOOKUP(CP$2,Recipes!$H:$GI,'Production Calculator'!$A113+2,FALSE)=0,0,HLOOKUP(CP$2,Recipes!$H:$GI,'Production Calculator'!$A113+2,FALSE)*$AK113))+IF($AO113=CP$3,$AM113/VLOOKUP($AO113,Data!$A$50:$B$56,2,FALSE),0)</f>
        <v>0</v>
      </c>
      <c r="CQ113" s="11">
        <f>IF(CQ$2=$A113,0,IF(HLOOKUP(CQ$2,Recipes!$H:$GI,'Production Calculator'!$A113+2,FALSE)=0,0,HLOOKUP(CQ$2,Recipes!$H:$GI,'Production Calculator'!$A113+2,FALSE)*$AK113))+IF($AO113=CQ$3,$AM113/VLOOKUP($AO113,Data!$A$50:$B$56,2,FALSE),0)</f>
        <v>0</v>
      </c>
      <c r="CR113" s="11">
        <f>IF(CR$2=$A113,0,IF(HLOOKUP(CR$2,Recipes!$H:$GI,'Production Calculator'!$A113+2,FALSE)=0,0,HLOOKUP(CR$2,Recipes!$H:$GI,'Production Calculator'!$A113+2,FALSE)*$AK113))+IF($AO113=CR$3,$AM113/VLOOKUP($AO113,Data!$A$50:$B$56,2,FALSE),0)</f>
        <v>0</v>
      </c>
      <c r="CS113" s="11">
        <f>IF(CS$2=$A113,0,IF(HLOOKUP(CS$2,Recipes!$H:$GI,'Production Calculator'!$A113+2,FALSE)=0,0,HLOOKUP(CS$2,Recipes!$H:$GI,'Production Calculator'!$A113+2,FALSE)*$AK113))+IF($AO113=CS$3,$AM113/VLOOKUP($AO113,Data!$A$50:$B$56,2,FALSE),0)</f>
        <v>0</v>
      </c>
      <c r="CT113" s="11">
        <f>IF(CT$2=$A113,0,IF(HLOOKUP(CT$2,Recipes!$H:$GI,'Production Calculator'!$A113+2,FALSE)=0,0,HLOOKUP(CT$2,Recipes!$H:$GI,'Production Calculator'!$A113+2,FALSE)*$AK113))+IF($AO113=CT$3,$AM113/VLOOKUP($AO113,Data!$A$50:$B$56,2,FALSE),0)</f>
        <v>0</v>
      </c>
      <c r="CU113" s="11">
        <f>IF(CU$2=$A113,0,IF(HLOOKUP(CU$2,Recipes!$H:$GI,'Production Calculator'!$A113+2,FALSE)=0,0,HLOOKUP(CU$2,Recipes!$H:$GI,'Production Calculator'!$A113+2,FALSE)*$AK113))+IF($AO113=CU$3,$AM113/VLOOKUP($AO113,Data!$A$50:$B$56,2,FALSE),0)</f>
        <v>0</v>
      </c>
      <c r="CV113" s="11">
        <f>IF(CV$2=$A113,0,IF(HLOOKUP(CV$2,Recipes!$H:$GI,'Production Calculator'!$A113+2,FALSE)=0,0,HLOOKUP(CV$2,Recipes!$H:$GI,'Production Calculator'!$A113+2,FALSE)*$AK113))+IF($AO113=CV$3,$AM113/VLOOKUP($AO113,Data!$A$50:$B$56,2,FALSE),0)</f>
        <v>0</v>
      </c>
      <c r="CW113" s="11">
        <f>IF(CW$2=$A113,0,IF(HLOOKUP(CW$2,Recipes!$H:$GI,'Production Calculator'!$A113+2,FALSE)=0,0,HLOOKUP(CW$2,Recipes!$H:$GI,'Production Calculator'!$A113+2,FALSE)*$AK113))+IF($AO113=CW$3,$AM113/VLOOKUP($AO113,Data!$A$50:$B$56,2,FALSE),0)</f>
        <v>0</v>
      </c>
      <c r="CX113" s="11">
        <f>IF(CX$2=$A113,0,IF(HLOOKUP(CX$2,Recipes!$H:$GI,'Production Calculator'!$A113+2,FALSE)=0,0,HLOOKUP(CX$2,Recipes!$H:$GI,'Production Calculator'!$A113+2,FALSE)*$AK113))+IF($AO113=CX$3,$AM113/VLOOKUP($AO113,Data!$A$50:$B$56,2,FALSE),0)</f>
        <v>0</v>
      </c>
      <c r="CY113" s="11">
        <f>IF(CY$2=$A113,0,IF(HLOOKUP(CY$2,Recipes!$H:$GI,'Production Calculator'!$A113+2,FALSE)=0,0,HLOOKUP(CY$2,Recipes!$H:$GI,'Production Calculator'!$A113+2,FALSE)*$AK113))+IF($AO113=CY$3,$AM113/VLOOKUP($AO113,Data!$A$50:$B$56,2,FALSE),0)</f>
        <v>0</v>
      </c>
      <c r="CZ113" s="11">
        <f>IF(CZ$2=$A113,0,IF(HLOOKUP(CZ$2,Recipes!$H:$GI,'Production Calculator'!$A113+2,FALSE)=0,0,HLOOKUP(CZ$2,Recipes!$H:$GI,'Production Calculator'!$A113+2,FALSE)*$AK113))+IF($AO113=CZ$3,$AM113/VLOOKUP($AO113,Data!$A$50:$B$56,2,FALSE),0)</f>
        <v>0</v>
      </c>
      <c r="DA113" s="11">
        <f>IF(DA$2=$A113,0,IF(HLOOKUP(DA$2,Recipes!$H:$GI,'Production Calculator'!$A113+2,FALSE)=0,0,HLOOKUP(DA$2,Recipes!$H:$GI,'Production Calculator'!$A113+2,FALSE)*$AK113))+IF($AO113=DA$3,$AM113/VLOOKUP($AO113,Data!$A$50:$B$56,2,FALSE),0)</f>
        <v>0</v>
      </c>
      <c r="DB113" s="11">
        <f>IF(DB$2=$A113,0,IF(HLOOKUP(DB$2,Recipes!$H:$GI,'Production Calculator'!$A113+2,FALSE)=0,0,HLOOKUP(DB$2,Recipes!$H:$GI,'Production Calculator'!$A113+2,FALSE)*$AK113))+IF($AO113=DB$3,$AM113/VLOOKUP($AO113,Data!$A$50:$B$56,2,FALSE),0)</f>
        <v>0</v>
      </c>
      <c r="DC113" s="11">
        <f>IF(DC$2=$A113,0,IF(HLOOKUP(DC$2,Recipes!$H:$GI,'Production Calculator'!$A113+2,FALSE)=0,0,HLOOKUP(DC$2,Recipes!$H:$GI,'Production Calculator'!$A113+2,FALSE)*$AK113))+IF($AO113=DC$3,$AM113/VLOOKUP($AO113,Data!$A$50:$B$56,2,FALSE),0)</f>
        <v>0</v>
      </c>
      <c r="DD113" s="11">
        <f>IF(DD$2=$A113,0,IF(HLOOKUP(DD$2,Recipes!$H:$GI,'Production Calculator'!$A113+2,FALSE)=0,0,HLOOKUP(DD$2,Recipes!$H:$GI,'Production Calculator'!$A113+2,FALSE)*$AK113))+IF($AO113=DD$3,$AM113/VLOOKUP($AO113,Data!$A$50:$B$56,2,FALSE),0)</f>
        <v>0</v>
      </c>
      <c r="DE113" s="11">
        <f>IF(DE$2=$A113,0,IF(HLOOKUP(DE$2,Recipes!$H:$GI,'Production Calculator'!$A113+2,FALSE)=0,0,HLOOKUP(DE$2,Recipes!$H:$GI,'Production Calculator'!$A113+2,FALSE)*$AK113))+IF($AO113=DE$3,$AM113/VLOOKUP($AO113,Data!$A$50:$B$56,2,FALSE),0)</f>
        <v>0</v>
      </c>
      <c r="DF113" s="11">
        <f>IF(DF$2=$A113,0,IF(HLOOKUP(DF$2,Recipes!$H:$GI,'Production Calculator'!$A113+2,FALSE)=0,0,HLOOKUP(DF$2,Recipes!$H:$GI,'Production Calculator'!$A113+2,FALSE)*$AK113))+IF($AO113=DF$3,$AM113/VLOOKUP($AO113,Data!$A$50:$B$56,2,FALSE),0)</f>
        <v>0</v>
      </c>
      <c r="DG113" s="11">
        <f>IF(DG$2=$A113,0,IF(HLOOKUP(DG$2,Recipes!$H:$GI,'Production Calculator'!$A113+2,FALSE)=0,0,HLOOKUP(DG$2,Recipes!$H:$GI,'Production Calculator'!$A113+2,FALSE)*$AK113))+IF($AO113=DG$3,$AM113/VLOOKUP($AO113,Data!$A$50:$B$56,2,FALSE),0)</f>
        <v>0</v>
      </c>
      <c r="DH113" s="11">
        <f>IF(DH$2=$A113,0,IF(HLOOKUP(DH$2,Recipes!$H:$GI,'Production Calculator'!$A113+2,FALSE)=0,0,HLOOKUP(DH$2,Recipes!$H:$GI,'Production Calculator'!$A113+2,FALSE)*$AK113))+IF($AO113=DH$3,$AM113/VLOOKUP($AO113,Data!$A$50:$B$56,2,FALSE),0)</f>
        <v>0</v>
      </c>
      <c r="DI113" s="11">
        <f>IF(DI$2=$A113,0,IF(HLOOKUP(DI$2,Recipes!$H:$GI,'Production Calculator'!$A113+2,FALSE)=0,0,HLOOKUP(DI$2,Recipes!$H:$GI,'Production Calculator'!$A113+2,FALSE)*$AK113))+IF($AO113=DI$3,$AM113/VLOOKUP($AO113,Data!$A$50:$B$56,2,FALSE),0)</f>
        <v>0</v>
      </c>
      <c r="DJ113" s="11">
        <f>IF(DJ$2=$A113,0,IF(HLOOKUP(DJ$2,Recipes!$H:$GI,'Production Calculator'!$A113+2,FALSE)=0,0,HLOOKUP(DJ$2,Recipes!$H:$GI,'Production Calculator'!$A113+2,FALSE)*$AK113))+IF($AO113=DJ$3,$AM113/VLOOKUP($AO113,Data!$A$50:$B$56,2,FALSE),0)</f>
        <v>0</v>
      </c>
      <c r="DK113" s="11">
        <f>IF(DK$2=$A113,0,IF(HLOOKUP(DK$2,Recipes!$H:$GI,'Production Calculator'!$A113+2,FALSE)=0,0,HLOOKUP(DK$2,Recipes!$H:$GI,'Production Calculator'!$A113+2,FALSE)*$AK113))+IF($AO113=DK$3,$AM113/VLOOKUP($AO113,Data!$A$50:$B$56,2,FALSE),0)</f>
        <v>0</v>
      </c>
      <c r="DL113" s="11">
        <f>IF(DL$2=$A113,0,IF(HLOOKUP(DL$2,Recipes!$H:$GI,'Production Calculator'!$A113+2,FALSE)=0,0,HLOOKUP(DL$2,Recipes!$H:$GI,'Production Calculator'!$A113+2,FALSE)*$AK113))+IF($AO113=DL$3,$AM113/VLOOKUP($AO113,Data!$A$50:$B$56,2,FALSE),0)</f>
        <v>0</v>
      </c>
      <c r="DM113" s="11">
        <f>IF(DM$2=$A113,0,IF(HLOOKUP(DM$2,Recipes!$H:$GI,'Production Calculator'!$A113+2,FALSE)=0,0,HLOOKUP(DM$2,Recipes!$H:$GI,'Production Calculator'!$A113+2,FALSE)*$AK113))+IF($AO113=DM$3,$AM113/VLOOKUP($AO113,Data!$A$50:$B$56,2,FALSE),0)</f>
        <v>0</v>
      </c>
      <c r="DN113" s="11">
        <f>IF(DN$2=$A113,0,IF(HLOOKUP(DN$2,Recipes!$H:$GI,'Production Calculator'!$A113+2,FALSE)=0,0,HLOOKUP(DN$2,Recipes!$H:$GI,'Production Calculator'!$A113+2,FALSE)*$AK113))+IF($AO113=DN$3,$AM113/VLOOKUP($AO113,Data!$A$50:$B$56,2,FALSE),0)</f>
        <v>0</v>
      </c>
      <c r="DO113" s="11">
        <f>IF(DO$2=$A113,0,IF(HLOOKUP(DO$2,Recipes!$H:$GI,'Production Calculator'!$A113+2,FALSE)=0,0,HLOOKUP(DO$2,Recipes!$H:$GI,'Production Calculator'!$A113+2,FALSE)*$AK113))+IF($AO113=DO$3,$AM113/VLOOKUP($AO113,Data!$A$50:$B$56,2,FALSE),0)</f>
        <v>0</v>
      </c>
      <c r="DP113" s="11">
        <f>IF(DP$2=$A113,0,IF(HLOOKUP(DP$2,Recipes!$H:$GI,'Production Calculator'!$A113+2,FALSE)=0,0,HLOOKUP(DP$2,Recipes!$H:$GI,'Production Calculator'!$A113+2,FALSE)*$AK113))+IF($AO113=DP$3,$AM113/VLOOKUP($AO113,Data!$A$50:$B$56,2,FALSE),0)</f>
        <v>0</v>
      </c>
      <c r="DQ113" s="11">
        <f>IF(DQ$2=$A113,0,IF(HLOOKUP(DQ$2,Recipes!$H:$GI,'Production Calculator'!$A113+2,FALSE)=0,0,HLOOKUP(DQ$2,Recipes!$H:$GI,'Production Calculator'!$A113+2,FALSE)*$AK113))+IF($AO113=DQ$3,$AM113/VLOOKUP($AO113,Data!$A$50:$B$56,2,FALSE),0)</f>
        <v>0</v>
      </c>
      <c r="DR113" s="11">
        <f>IF(DR$2=$A113,0,IF(HLOOKUP(DR$2,Recipes!$H:$GI,'Production Calculator'!$A113+2,FALSE)=0,0,HLOOKUP(DR$2,Recipes!$H:$GI,'Production Calculator'!$A113+2,FALSE)*$AK113))+IF($AO113=DR$3,$AM113/VLOOKUP($AO113,Data!$A$50:$B$56,2,FALSE),0)</f>
        <v>0</v>
      </c>
      <c r="DS113" s="11">
        <f>IF(DS$2=$A113,0,IF(HLOOKUP(DS$2,Recipes!$H:$GI,'Production Calculator'!$A113+2,FALSE)=0,0,HLOOKUP(DS$2,Recipes!$H:$GI,'Production Calculator'!$A113+2,FALSE)*$AK113))+IF($AO113=DS$3,$AM113/VLOOKUP($AO113,Data!$A$50:$B$56,2,FALSE),0)</f>
        <v>0</v>
      </c>
      <c r="DT113" s="11">
        <f>IF(DT$2=$A113,0,IF(HLOOKUP(DT$2,Recipes!$H:$GI,'Production Calculator'!$A113+2,FALSE)=0,0,HLOOKUP(DT$2,Recipes!$H:$GI,'Production Calculator'!$A113+2,FALSE)*$AK113))+IF($AO113=DT$3,$AM113/VLOOKUP($AO113,Data!$A$50:$B$56,2,FALSE),0)</f>
        <v>0</v>
      </c>
      <c r="DU113" s="11">
        <f>IF(DU$2=$A113,0,IF(HLOOKUP(DU$2,Recipes!$H:$GI,'Production Calculator'!$A113+2,FALSE)=0,0,HLOOKUP(DU$2,Recipes!$H:$GI,'Production Calculator'!$A113+2,FALSE)*$AK113))+IF($AO113=DU$3,$AM113/VLOOKUP($AO113,Data!$A$50:$B$56,2,FALSE),0)</f>
        <v>0</v>
      </c>
      <c r="DV113" s="11">
        <f>IF(DV$2=$A113,0,IF(HLOOKUP(DV$2,Recipes!$H:$GI,'Production Calculator'!$A113+2,FALSE)=0,0,HLOOKUP(DV$2,Recipes!$H:$GI,'Production Calculator'!$A113+2,FALSE)*$AK113))+IF($AO113=DV$3,$AM113/VLOOKUP($AO113,Data!$A$50:$B$56,2,FALSE),0)</f>
        <v>0</v>
      </c>
      <c r="DW113" s="11">
        <f>IF(DW$2=$A113,0,IF(HLOOKUP(DW$2,Recipes!$H:$GI,'Production Calculator'!$A113+2,FALSE)=0,0,HLOOKUP(DW$2,Recipes!$H:$GI,'Production Calculator'!$A113+2,FALSE)*$AK113))+IF($AO113=DW$3,$AM113/VLOOKUP($AO113,Data!$A$50:$B$56,2,FALSE),0)</f>
        <v>0</v>
      </c>
      <c r="DX113" s="11">
        <f>IF(DX$2=$A113,0,IF(HLOOKUP(DX$2,Recipes!$H:$GI,'Production Calculator'!$A113+2,FALSE)=0,0,HLOOKUP(DX$2,Recipes!$H:$GI,'Production Calculator'!$A113+2,FALSE)*$AK113))+IF($AO113=DX$3,$AM113/VLOOKUP($AO113,Data!$A$50:$B$56,2,FALSE),0)</f>
        <v>0</v>
      </c>
      <c r="DY113" s="11">
        <f>IF(DY$2=$A113,0,IF(HLOOKUP(DY$2,Recipes!$H:$GI,'Production Calculator'!$A113+2,FALSE)=0,0,HLOOKUP(DY$2,Recipes!$H:$GI,'Production Calculator'!$A113+2,FALSE)*$AK113))+IF($AO113=DY$3,$AM113/VLOOKUP($AO113,Data!$A$50:$B$56,2,FALSE),0)</f>
        <v>0</v>
      </c>
      <c r="DZ113" s="11">
        <f>IF(DZ$2=$A113,0,IF(HLOOKUP(DZ$2,Recipes!$H:$GI,'Production Calculator'!$A113+2,FALSE)=0,0,HLOOKUP(DZ$2,Recipes!$H:$GI,'Production Calculator'!$A113+2,FALSE)*$AK113))+IF($AO113=DZ$3,$AM113/VLOOKUP($AO113,Data!$A$50:$B$56,2,FALSE),0)</f>
        <v>0</v>
      </c>
      <c r="EA113" s="11">
        <f>IF(EA$2=$A113,0,IF(HLOOKUP(EA$2,Recipes!$H:$GI,'Production Calculator'!$A113+2,FALSE)=0,0,HLOOKUP(EA$2,Recipes!$H:$GI,'Production Calculator'!$A113+2,FALSE)*$AK113))+IF($AO113=EA$3,$AM113/VLOOKUP($AO113,Data!$A$50:$B$56,2,FALSE),0)</f>
        <v>0</v>
      </c>
      <c r="EB113" s="11">
        <f>IF(EB$2=$A113,0,IF(HLOOKUP(EB$2,Recipes!$H:$GI,'Production Calculator'!$A113+2,FALSE)=0,0,HLOOKUP(EB$2,Recipes!$H:$GI,'Production Calculator'!$A113+2,FALSE)*$AK113))+IF($AO113=EB$3,$AM113/VLOOKUP($AO113,Data!$A$50:$B$56,2,FALSE),0)</f>
        <v>0</v>
      </c>
      <c r="EC113" s="11">
        <f>IF(EC$2=$A113,0,IF(HLOOKUP(EC$2,Recipes!$H:$GI,'Production Calculator'!$A113+2,FALSE)=0,0,HLOOKUP(EC$2,Recipes!$H:$GI,'Production Calculator'!$A113+2,FALSE)*$AK113))+IF($AO113=EC$3,$AM113/VLOOKUP($AO113,Data!$A$50:$B$56,2,FALSE),0)</f>
        <v>0</v>
      </c>
      <c r="ED113" s="11">
        <f>IF(ED$2=$A113,0,IF(HLOOKUP(ED$2,Recipes!$H:$GI,'Production Calculator'!$A113+2,FALSE)=0,0,HLOOKUP(ED$2,Recipes!$H:$GI,'Production Calculator'!$A113+2,FALSE)*$AK113))+IF($AO113=ED$3,$AM113/VLOOKUP($AO113,Data!$A$50:$B$56,2,FALSE),0)</f>
        <v>0</v>
      </c>
      <c r="EE113" s="11">
        <f>IF(EE$2=$A113,0,IF(HLOOKUP(EE$2,Recipes!$H:$GI,'Production Calculator'!$A113+2,FALSE)=0,0,HLOOKUP(EE$2,Recipes!$H:$GI,'Production Calculator'!$A113+2,FALSE)*$AK113))+IF($AO113=EE$3,$AM113/VLOOKUP($AO113,Data!$A$50:$B$56,2,FALSE),0)</f>
        <v>0</v>
      </c>
      <c r="EF113" s="11">
        <f>IF(EF$2=$A113,0,IF(HLOOKUP(EF$2,Recipes!$H:$GI,'Production Calculator'!$A113+2,FALSE)=0,0,HLOOKUP(EF$2,Recipes!$H:$GI,'Production Calculator'!$A113+2,FALSE)*$AK113))+IF($AO113=EF$3,$AM113/VLOOKUP($AO113,Data!$A$50:$B$56,2,FALSE),0)</f>
        <v>0</v>
      </c>
      <c r="EG113" s="11">
        <f>IF(EG$2=$A113,0,IF(HLOOKUP(EG$2,Recipes!$H:$GI,'Production Calculator'!$A113+2,FALSE)=0,0,HLOOKUP(EG$2,Recipes!$H:$GI,'Production Calculator'!$A113+2,FALSE)*$AK113))+IF($AO113=EG$3,$AM113/VLOOKUP($AO113,Data!$A$50:$B$56,2,FALSE),0)</f>
        <v>0</v>
      </c>
      <c r="EH113" s="11">
        <f>IF(EH$2=$A113,0,IF(HLOOKUP(EH$2,Recipes!$H:$GI,'Production Calculator'!$A113+2,FALSE)=0,0,HLOOKUP(EH$2,Recipes!$H:$GI,'Production Calculator'!$A113+2,FALSE)*$AK113))+IF($AO113=EH$3,$AM113/VLOOKUP($AO113,Data!$A$50:$B$56,2,FALSE),0)</f>
        <v>0</v>
      </c>
      <c r="EI113" s="11">
        <f>IF(EI$2=$A113,0,IF(HLOOKUP(EI$2,Recipes!$H:$GI,'Production Calculator'!$A113+2,FALSE)=0,0,HLOOKUP(EI$2,Recipes!$H:$GI,'Production Calculator'!$A113+2,FALSE)*$AK113))+IF($AO113=EI$3,$AM113/VLOOKUP($AO113,Data!$A$50:$B$56,2,FALSE),0)</f>
        <v>0</v>
      </c>
      <c r="EJ113" s="11">
        <f>IF(EJ$2=$A113,0,IF(HLOOKUP(EJ$2,Recipes!$H:$GI,'Production Calculator'!$A113+2,FALSE)=0,0,HLOOKUP(EJ$2,Recipes!$H:$GI,'Production Calculator'!$A113+2,FALSE)*$AK113))+IF($AO113=EJ$3,$AM113/VLOOKUP($AO113,Data!$A$50:$B$56,2,FALSE),0)</f>
        <v>0</v>
      </c>
      <c r="EK113" s="11">
        <f>IF(EK$2=$A113,0,IF(HLOOKUP(EK$2,Recipes!$H:$GI,'Production Calculator'!$A113+2,FALSE)=0,0,HLOOKUP(EK$2,Recipes!$H:$GI,'Production Calculator'!$A113+2,FALSE)*$AK113))+IF($AO113=EK$3,$AM113/VLOOKUP($AO113,Data!$A$50:$B$56,2,FALSE),0)</f>
        <v>0</v>
      </c>
      <c r="EL113" s="11">
        <f>IF(EL$2=$A113,0,IF(HLOOKUP(EL$2,Recipes!$H:$GI,'Production Calculator'!$A113+2,FALSE)=0,0,HLOOKUP(EL$2,Recipes!$H:$GI,'Production Calculator'!$A113+2,FALSE)*$AK113))+IF($AO113=EL$3,$AM113/VLOOKUP($AO113,Data!$A$50:$B$56,2,FALSE),0)</f>
        <v>0</v>
      </c>
      <c r="EM113" s="11">
        <f>IF(EM$2=$A113,0,IF(HLOOKUP(EM$2,Recipes!$H:$GI,'Production Calculator'!$A113+2,FALSE)=0,0,HLOOKUP(EM$2,Recipes!$H:$GI,'Production Calculator'!$A113+2,FALSE)*$AK113))+IF($AO113=EM$3,$AM113/VLOOKUP($AO113,Data!$A$50:$B$56,2,FALSE),0)</f>
        <v>0</v>
      </c>
      <c r="EN113" s="11">
        <f>IF(EN$2=$A113,0,IF(HLOOKUP(EN$2,Recipes!$H:$GI,'Production Calculator'!$A113+2,FALSE)=0,0,HLOOKUP(EN$2,Recipes!$H:$GI,'Production Calculator'!$A113+2,FALSE)*$AK113))+IF($AO113=EN$3,$AM113/VLOOKUP($AO113,Data!$A$50:$B$56,2,FALSE),0)</f>
        <v>0</v>
      </c>
      <c r="EO113" s="11">
        <f>IF(EO$2=$A113,0,IF(HLOOKUP(EO$2,Recipes!$H:$GI,'Production Calculator'!$A113+2,FALSE)=0,0,HLOOKUP(EO$2,Recipes!$H:$GI,'Production Calculator'!$A113+2,FALSE)*$AK113))+IF($AO113=EO$3,$AM113/VLOOKUP($AO113,Data!$A$50:$B$56,2,FALSE),0)</f>
        <v>0</v>
      </c>
      <c r="EP113" s="11">
        <f>IF(EP$2=$A113,0,IF(HLOOKUP(EP$2,Recipes!$H:$GI,'Production Calculator'!$A113+2,FALSE)=0,0,HLOOKUP(EP$2,Recipes!$H:$GI,'Production Calculator'!$A113+2,FALSE)*$AK113))+IF($AO113=EP$3,$AM113/VLOOKUP($AO113,Data!$A$50:$B$56,2,FALSE),0)</f>
        <v>0</v>
      </c>
      <c r="EQ113" s="11">
        <f>IF(EQ$2=$A113,0,IF(HLOOKUP(EQ$2,Recipes!$H:$GI,'Production Calculator'!$A113+2,FALSE)=0,0,HLOOKUP(EQ$2,Recipes!$H:$GI,'Production Calculator'!$A113+2,FALSE)*$AK113))+IF($AO113=EQ$3,$AM113/VLOOKUP($AO113,Data!$A$50:$B$56,2,FALSE),0)</f>
        <v>0</v>
      </c>
      <c r="ER113" s="11">
        <f>IF(ER$2=$A113,0,IF(HLOOKUP(ER$2,Recipes!$H:$GI,'Production Calculator'!$A113+2,FALSE)=0,0,HLOOKUP(ER$2,Recipes!$H:$GI,'Production Calculator'!$A113+2,FALSE)*$AK113))+IF($AO113=ER$3,$AM113/VLOOKUP($AO113,Data!$A$50:$B$56,2,FALSE),0)</f>
        <v>0</v>
      </c>
      <c r="ES113" s="11">
        <f>IF(ES$2=$A113,0,IF(HLOOKUP(ES$2,Recipes!$H:$GI,'Production Calculator'!$A113+2,FALSE)=0,0,HLOOKUP(ES$2,Recipes!$H:$GI,'Production Calculator'!$A113+2,FALSE)*$AK113))+IF($AO113=ES$3,$AM113/VLOOKUP($AO113,Data!$A$50:$B$56,2,FALSE),0)</f>
        <v>0</v>
      </c>
      <c r="ET113" s="11">
        <f>IF(ET$2=$A113,0,IF(HLOOKUP(ET$2,Recipes!$H:$GI,'Production Calculator'!$A113+2,FALSE)=0,0,HLOOKUP(ET$2,Recipes!$H:$GI,'Production Calculator'!$A113+2,FALSE)*$AK113))+IF($AO113=ET$3,$AM113/VLOOKUP($AO113,Data!$A$50:$B$56,2,FALSE),0)</f>
        <v>0</v>
      </c>
      <c r="EU113" s="11">
        <f>IF(EU$2=$A113,0,IF(HLOOKUP(EU$2,Recipes!$H:$GI,'Production Calculator'!$A113+2,FALSE)=0,0,HLOOKUP(EU$2,Recipes!$H:$GI,'Production Calculator'!$A113+2,FALSE)*$AK113))+IF($AO113=EU$3,$AM113/VLOOKUP($AO113,Data!$A$50:$B$56,2,FALSE),0)</f>
        <v>0</v>
      </c>
      <c r="EV113" s="11">
        <f>IF(EV$2=$A113,0,IF(HLOOKUP(EV$2,Recipes!$H:$GI,'Production Calculator'!$A113+2,FALSE)=0,0,HLOOKUP(EV$2,Recipes!$H:$GI,'Production Calculator'!$A113+2,FALSE)*$AK113))+IF($AO113=EV$3,$AM113/VLOOKUP($AO113,Data!$A$50:$B$56,2,FALSE),0)</f>
        <v>0</v>
      </c>
      <c r="EW113" s="11">
        <f>IF(EW$2=$A113,0,IF(HLOOKUP(EW$2,Recipes!$H:$GI,'Production Calculator'!$A113+2,FALSE)=0,0,HLOOKUP(EW$2,Recipes!$H:$GI,'Production Calculator'!$A113+2,FALSE)*$AK113))+IF($AO113=EW$3,$AM113/VLOOKUP($AO113,Data!$A$50:$B$56,2,FALSE),0)</f>
        <v>0</v>
      </c>
      <c r="EX113" s="11">
        <f>IF(EX$2=$A113,0,IF(HLOOKUP(EX$2,Recipes!$H:$GI,'Production Calculator'!$A113+2,FALSE)=0,0,HLOOKUP(EX$2,Recipes!$H:$GI,'Production Calculator'!$A113+2,FALSE)*$AK113))+IF($AO113=EX$3,$AM113/VLOOKUP($AO113,Data!$A$50:$B$56,2,FALSE),0)</f>
        <v>0</v>
      </c>
      <c r="EY113" s="11">
        <f>IF(EY$2=$A113,0,IF(HLOOKUP(EY$2,Recipes!$H:$GI,'Production Calculator'!$A113+2,FALSE)=0,0,HLOOKUP(EY$2,Recipes!$H:$GI,'Production Calculator'!$A113+2,FALSE)*$AK113))+IF($AO113=EY$3,$AM113/VLOOKUP($AO113,Data!$A$50:$B$56,2,FALSE),0)</f>
        <v>0</v>
      </c>
      <c r="EZ113" s="11">
        <f>IF(EZ$2=$A113,0,IF(HLOOKUP(EZ$2,Recipes!$H:$GI,'Production Calculator'!$A113+2,FALSE)=0,0,HLOOKUP(EZ$2,Recipes!$H:$GI,'Production Calculator'!$A113+2,FALSE)*$AK113))+IF($AO113=EZ$3,$AM113/VLOOKUP($AO113,Data!$A$50:$B$56,2,FALSE),0)</f>
        <v>0</v>
      </c>
      <c r="FA113" s="11">
        <f>IF(FA$2=$A113,0,IF(HLOOKUP(FA$2,Recipes!$H:$GI,'Production Calculator'!$A113+2,FALSE)=0,0,HLOOKUP(FA$2,Recipes!$H:$GI,'Production Calculator'!$A113+2,FALSE)*$AK113))+IF($AO113=FA$3,$AM113/VLOOKUP($AO113,Data!$A$50:$B$56,2,FALSE),0)</f>
        <v>0</v>
      </c>
      <c r="FB113" s="11">
        <f>IF(FB$2=$A113,0,IF(HLOOKUP(FB$2,Recipes!$H:$GI,'Production Calculator'!$A113+2,FALSE)=0,0,HLOOKUP(FB$2,Recipes!$H:$GI,'Production Calculator'!$A113+2,FALSE)*$AK113))+IF($AO113=FB$3,$AM113/VLOOKUP($AO113,Data!$A$50:$B$56,2,FALSE),0)</f>
        <v>0</v>
      </c>
      <c r="FC113" s="11">
        <f>IF(FC$2=$A113,0,IF(HLOOKUP(FC$2,Recipes!$H:$GI,'Production Calculator'!$A113+2,FALSE)=0,0,HLOOKUP(FC$2,Recipes!$H:$GI,'Production Calculator'!$A113+2,FALSE)*$AK113))+IF($AO113=FC$3,$AM113/VLOOKUP($AO113,Data!$A$50:$B$56,2,FALSE),0)</f>
        <v>0</v>
      </c>
      <c r="FD113" s="11">
        <f>IF(FD$2=$A113,0,IF(HLOOKUP(FD$2,Recipes!$H:$GI,'Production Calculator'!$A113+2,FALSE)=0,0,HLOOKUP(FD$2,Recipes!$H:$GI,'Production Calculator'!$A113+2,FALSE)*$AK113))+IF($AO113=FD$3,$AM113/VLOOKUP($AO113,Data!$A$50:$B$56,2,FALSE),0)</f>
        <v>0</v>
      </c>
      <c r="FE113" s="11">
        <f>IF(FE$2=$A113,0,IF(HLOOKUP(FE$2,Recipes!$H:$GI,'Production Calculator'!$A113+2,FALSE)=0,0,HLOOKUP(FE$2,Recipes!$H:$GI,'Production Calculator'!$A113+2,FALSE)*$AK113))+IF($AO113=FE$3,$AM113/VLOOKUP($AO113,Data!$A$50:$B$56,2,FALSE),0)</f>
        <v>0</v>
      </c>
      <c r="FF113" s="11">
        <f>IF(FF$2=$A113,0,IF(HLOOKUP(FF$2,Recipes!$H:$GI,'Production Calculator'!$A113+2,FALSE)=0,0,HLOOKUP(FF$2,Recipes!$H:$GI,'Production Calculator'!$A113+2,FALSE)*$AK113))+IF($AO113=FF$3,$AM113/VLOOKUP($AO113,Data!$A$50:$B$56,2,FALSE),0)</f>
        <v>0</v>
      </c>
      <c r="FG113" s="11">
        <f>IF(FG$2=$A113,0,IF(HLOOKUP(FG$2,Recipes!$H:$GI,'Production Calculator'!$A113+2,FALSE)=0,0,HLOOKUP(FG$2,Recipes!$H:$GI,'Production Calculator'!$A113+2,FALSE)*$AK113))+IF($AO113=FG$3,$AM113/VLOOKUP($AO113,Data!$A$50:$B$56,2,FALSE),0)</f>
        <v>0</v>
      </c>
      <c r="FH113" s="11">
        <f>IF(FH$2=$A113,0,IF(HLOOKUP(FH$2,Recipes!$H:$GI,'Production Calculator'!$A113+2,FALSE)=0,0,HLOOKUP(FH$2,Recipes!$H:$GI,'Production Calculator'!$A113+2,FALSE)*$AK113))+IF($AO113=FH$3,$AM113/VLOOKUP($AO113,Data!$A$50:$B$56,2,FALSE),0)</f>
        <v>0</v>
      </c>
      <c r="FI113" s="11">
        <f>IF(FI$2=$A113,0,IF(HLOOKUP(FI$2,Recipes!$H:$GI,'Production Calculator'!$A113+2,FALSE)=0,0,HLOOKUP(FI$2,Recipes!$H:$GI,'Production Calculator'!$A113+2,FALSE)*$AK113))+IF($AO113=FI$3,$AM113/VLOOKUP($AO113,Data!$A$50:$B$56,2,FALSE),0)</f>
        <v>0</v>
      </c>
      <c r="FJ113" s="11">
        <f>IF(FJ$2=$A113,0,IF(HLOOKUP(FJ$2,Recipes!$H:$GI,'Production Calculator'!$A113+2,FALSE)=0,0,HLOOKUP(FJ$2,Recipes!$H:$GI,'Production Calculator'!$A113+2,FALSE)*$AK113))+IF($AO113=FJ$3,$AM113/VLOOKUP($AO113,Data!$A$50:$B$56,2,FALSE),0)</f>
        <v>0</v>
      </c>
      <c r="FK113" s="11">
        <f>IF(FK$2=$A113,0,IF(HLOOKUP(FK$2,Recipes!$H:$GI,'Production Calculator'!$A113+2,FALSE)=0,0,HLOOKUP(FK$2,Recipes!$H:$GI,'Production Calculator'!$A113+2,FALSE)*$AK113))+IF($AO113=FK$3,$AM113/VLOOKUP($AO113,Data!$A$50:$B$56,2,FALSE),0)</f>
        <v>0</v>
      </c>
      <c r="FL113" s="11">
        <f>IF(FL$2=$A113,0,IF(HLOOKUP(FL$2,Recipes!$H:$GI,'Production Calculator'!$A113+2,FALSE)=0,0,HLOOKUP(FL$2,Recipes!$H:$GI,'Production Calculator'!$A113+2,FALSE)*$AK113))+IF($AO113=FL$3,$AM113/VLOOKUP($AO113,Data!$A$50:$B$56,2,FALSE),0)</f>
        <v>0</v>
      </c>
      <c r="FM113" s="11">
        <f>IF(FM$2=$A113,0,IF(HLOOKUP(FM$2,Recipes!$H:$GI,'Production Calculator'!$A113+2,FALSE)=0,0,HLOOKUP(FM$2,Recipes!$H:$GI,'Production Calculator'!$A113+2,FALSE)*$AK113))+IF($AO113=FM$3,$AM113/VLOOKUP($AO113,Data!$A$50:$B$56,2,FALSE),0)</f>
        <v>0</v>
      </c>
      <c r="FN113" s="11">
        <f>IF(FN$2=$A113,0,IF(HLOOKUP(FN$2,Recipes!$H:$GI,'Production Calculator'!$A113+2,FALSE)=0,0,HLOOKUP(FN$2,Recipes!$H:$GI,'Production Calculator'!$A113+2,FALSE)*$AK113))+IF($AO113=FN$3,$AM113/VLOOKUP($AO113,Data!$A$50:$B$56,2,FALSE),0)</f>
        <v>0</v>
      </c>
      <c r="FO113" s="11">
        <f>IF(FO$2=$A113,0,IF(HLOOKUP(FO$2,Recipes!$H:$GI,'Production Calculator'!$A113+2,FALSE)=0,0,HLOOKUP(FO$2,Recipes!$H:$GI,'Production Calculator'!$A113+2,FALSE)*$AK113))+IF($AO113=FO$3,$AM113/VLOOKUP($AO113,Data!$A$50:$B$56,2,FALSE),0)</f>
        <v>0</v>
      </c>
      <c r="FP113" s="11">
        <f>IF(FP$2=$A113,0,IF(HLOOKUP(FP$2,Recipes!$H:$GI,'Production Calculator'!$A113+2,FALSE)=0,0,HLOOKUP(FP$2,Recipes!$H:$GI,'Production Calculator'!$A113+2,FALSE)*$AK113))+IF($AO113=FP$3,$AM113/VLOOKUP($AO113,Data!$A$50:$B$56,2,FALSE),0)</f>
        <v>0</v>
      </c>
      <c r="FQ113" s="11">
        <f>IF(FQ$2=$A113,0,IF(HLOOKUP(FQ$2,Recipes!$H:$GI,'Production Calculator'!$A113+2,FALSE)=0,0,HLOOKUP(FQ$2,Recipes!$H:$GI,'Production Calculator'!$A113+2,FALSE)*$AK113))+IF($AO113=FQ$3,$AM113/VLOOKUP($AO113,Data!$A$50:$B$56,2,FALSE),0)</f>
        <v>0</v>
      </c>
      <c r="FR113" s="11">
        <f>IF(FR$2=$A113,0,IF(HLOOKUP(FR$2,Recipes!$H:$GI,'Production Calculator'!$A113+2,FALSE)=0,0,HLOOKUP(FR$2,Recipes!$H:$GI,'Production Calculator'!$A113+2,FALSE)*$AK113))+IF($AO113=FR$3,$AM113/VLOOKUP($AO113,Data!$A$50:$B$56,2,FALSE),0)</f>
        <v>0</v>
      </c>
      <c r="FS113" s="11">
        <f>IF(FS$2=$A113,0,IF(HLOOKUP(FS$2,Recipes!$H:$GI,'Production Calculator'!$A113+2,FALSE)=0,0,HLOOKUP(FS$2,Recipes!$H:$GI,'Production Calculator'!$A113+2,FALSE)*$AK113))+IF($AO113=FS$3,$AM113/VLOOKUP($AO113,Data!$A$50:$B$56,2,FALSE),0)</f>
        <v>0</v>
      </c>
      <c r="FT113" s="11">
        <f>IF(FT$2=$A113,0,IF(HLOOKUP(FT$2,Recipes!$H:$GI,'Production Calculator'!$A113+2,FALSE)=0,0,HLOOKUP(FT$2,Recipes!$H:$GI,'Production Calculator'!$A113+2,FALSE)*$AK113))+IF($AO113=FT$3,$AM113/VLOOKUP($AO113,Data!$A$50:$B$56,2,FALSE),0)</f>
        <v>0</v>
      </c>
      <c r="FU113" s="11">
        <f>IF(FU$2=$A113,0,IF(HLOOKUP(FU$2,Recipes!$H:$GI,'Production Calculator'!$A113+2,FALSE)=0,0,HLOOKUP(FU$2,Recipes!$H:$GI,'Production Calculator'!$A113+2,FALSE)*$AK113))+IF($AO113=FU$3,$AM113/VLOOKUP($AO113,Data!$A$50:$B$56,2,FALSE),0)</f>
        <v>0</v>
      </c>
      <c r="FV113" s="11">
        <f>IF(FV$2=$A113,0,IF(HLOOKUP(FV$2,Recipes!$H:$GI,'Production Calculator'!$A113+2,FALSE)=0,0,HLOOKUP(FV$2,Recipes!$H:$GI,'Production Calculator'!$A113+2,FALSE)*$AK113))+IF($AO113=FV$3,$AM113/VLOOKUP($AO113,Data!$A$50:$B$56,2,FALSE),0)</f>
        <v>0</v>
      </c>
      <c r="FW113" s="11">
        <f>IF(FW$2=$A113,0,IF(HLOOKUP(FW$2,Recipes!$H:$GI,'Production Calculator'!$A113+2,FALSE)=0,0,HLOOKUP(FW$2,Recipes!$H:$GI,'Production Calculator'!$A113+2,FALSE)*$AK113))+IF($AO113=FW$3,$AM113/VLOOKUP($AO113,Data!$A$50:$B$56,2,FALSE),0)</f>
        <v>0</v>
      </c>
      <c r="FX113" s="11">
        <f>IF(FX$2=$A113,0,IF(HLOOKUP(FX$2,Recipes!$H:$GI,'Production Calculator'!$A113+2,FALSE)=0,0,HLOOKUP(FX$2,Recipes!$H:$GI,'Production Calculator'!$A113+2,FALSE)*$AK113))+IF($AO113=FX$3,$AM113/VLOOKUP($AO113,Data!$A$50:$B$56,2,FALSE),0)</f>
        <v>0</v>
      </c>
      <c r="FY113" s="11">
        <f>IF(FY$2=$A113,0,IF(HLOOKUP(FY$2,Recipes!$H:$GI,'Production Calculator'!$A113+2,FALSE)=0,0,HLOOKUP(FY$2,Recipes!$H:$GI,'Production Calculator'!$A113+2,FALSE)*$AK113))+IF($AO113=FY$3,$AM113/VLOOKUP($AO113,Data!$A$50:$B$56,2,FALSE),0)</f>
        <v>0</v>
      </c>
      <c r="FZ113" s="11">
        <f>IF(FZ$2=$A113,0,IF(HLOOKUP(FZ$2,Recipes!$H:$GI,'Production Calculator'!$A113+2,FALSE)=0,0,HLOOKUP(FZ$2,Recipes!$H:$GI,'Production Calculator'!$A113+2,FALSE)*$AK113))+IF($AO113=FZ$3,$AM113/VLOOKUP($AO113,Data!$A$50:$B$56,2,FALSE),0)</f>
        <v>0</v>
      </c>
      <c r="GA113" s="11">
        <f>IF(GA$2=$A113,0,IF(HLOOKUP(GA$2,Recipes!$H:$GI,'Production Calculator'!$A113+2,FALSE)=0,0,HLOOKUP(GA$2,Recipes!$H:$GI,'Production Calculator'!$A113+2,FALSE)*$AK113))+IF($AO113=GA$3,$AM113/VLOOKUP($AO113,Data!$A$50:$B$56,2,FALSE),0)</f>
        <v>0</v>
      </c>
      <c r="GB113" s="11">
        <f>IF(GB$2=$A113,0,IF(HLOOKUP(GB$2,Recipes!$H:$GI,'Production Calculator'!$A113+2,FALSE)=0,0,HLOOKUP(GB$2,Recipes!$H:$GI,'Production Calculator'!$A113+2,FALSE)*$AK113))+IF($AO113=GB$3,$AM113/VLOOKUP($AO113,Data!$A$50:$B$56,2,FALSE),0)</f>
        <v>0</v>
      </c>
      <c r="GC113" s="11">
        <f>IF(GC$2=$A113,0,IF(HLOOKUP(GC$2,Recipes!$H:$GI,'Production Calculator'!$A113+2,FALSE)=0,0,HLOOKUP(GC$2,Recipes!$H:$GI,'Production Calculator'!$A113+2,FALSE)*$AK113))+IF($AO113=GC$3,$AM113/VLOOKUP($AO113,Data!$A$50:$B$56,2,FALSE),0)</f>
        <v>0</v>
      </c>
      <c r="GD113" s="11">
        <f>IF(GD$2=$A113,0,IF(HLOOKUP(GD$2,Recipes!$H:$GI,'Production Calculator'!$A113+2,FALSE)=0,0,HLOOKUP(GD$2,Recipes!$H:$GI,'Production Calculator'!$A113+2,FALSE)*$AK113))+IF($AO113=GD$3,$AM113/VLOOKUP($AO113,Data!$A$50:$B$56,2,FALSE),0)</f>
        <v>0</v>
      </c>
      <c r="GE113" s="11">
        <f>IF(GE$2=$A113,0,IF(HLOOKUP(GE$2,Recipes!$H:$GI,'Production Calculator'!$A113+2,FALSE)=0,0,HLOOKUP(GE$2,Recipes!$H:$GI,'Production Calculator'!$A113+2,FALSE)*$AK113))+IF($AO113=GE$3,$AM113/VLOOKUP($AO113,Data!$A$50:$B$56,2,FALSE),0)</f>
        <v>0</v>
      </c>
      <c r="GF113" s="11">
        <f>IF(GF$2=$A113,0,IF(HLOOKUP(GF$2,Recipes!$H:$GI,'Production Calculator'!$A113+2,FALSE)=0,0,HLOOKUP(GF$2,Recipes!$H:$GI,'Production Calculator'!$A113+2,FALSE)*$AK113))+IF($AO113=GF$3,$AM113/VLOOKUP($AO113,Data!$A$50:$B$56,2,FALSE),0)</f>
        <v>0</v>
      </c>
      <c r="GG113" s="11">
        <f>IF(GG$2=$A113,0,IF(HLOOKUP(GG$2,Recipes!$H:$GI,'Production Calculator'!$A113+2,FALSE)=0,0,HLOOKUP(GG$2,Recipes!$H:$GI,'Production Calculator'!$A113+2,FALSE)*$AK113))+IF($AO113=GG$3,$AM113/VLOOKUP($AO113,Data!$A$50:$B$56,2,FALSE),0)</f>
        <v>0</v>
      </c>
      <c r="GH113" s="11">
        <f>IF(GH$2=$A113,0,IF(HLOOKUP(GH$2,Recipes!$H:$GI,'Production Calculator'!$A113+2,FALSE)=0,0,HLOOKUP(GH$2,Recipes!$H:$GI,'Production Calculator'!$A113+2,FALSE)*$AK113))+IF($AO113=GH$3,$AM113/VLOOKUP($AO113,Data!$A$50:$B$56,2,FALSE),0)</f>
        <v>0</v>
      </c>
      <c r="GI113" s="11">
        <f>IF(GI$2=$A113,0,IF(HLOOKUP(GI$2,Recipes!$H:$GI,'Production Calculator'!$A113+2,FALSE)=0,0,HLOOKUP(GI$2,Recipes!$H:$GI,'Production Calculator'!$A113+2,FALSE)*$AK113))+IF($AO113=GI$3,$AM113/VLOOKUP($AO113,Data!$A$50:$B$56,2,FALSE),0)</f>
        <v>0</v>
      </c>
      <c r="GJ113" s="11">
        <f>IF(GJ$2=$A113,0,IF(HLOOKUP(GJ$2,Recipes!$H:$GI,'Production Calculator'!$A113+2,FALSE)=0,0,HLOOKUP(GJ$2,Recipes!$H:$GI,'Production Calculator'!$A113+2,FALSE)*$AK113))+IF($AO113=GJ$3,$AM113/VLOOKUP($AO113,Data!$A$50:$B$56,2,FALSE),0)</f>
        <v>0</v>
      </c>
      <c r="GK113" s="11">
        <f>IF(GK$2=$A113,0,IF(HLOOKUP(GK$2,Recipes!$H:$GI,'Production Calculator'!$A113+2,FALSE)=0,0,HLOOKUP(GK$2,Recipes!$H:$GI,'Production Calculator'!$A113+2,FALSE)*$AK113))+IF($AO113=GK$3,$AM113/VLOOKUP($AO113,Data!$A$50:$B$56,2,FALSE),0)</f>
        <v>0</v>
      </c>
      <c r="GL113" s="11">
        <f>IF(GL$2=$A113,0,IF(HLOOKUP(GL$2,Recipes!$H:$GI,'Production Calculator'!$A113+2,FALSE)=0,0,HLOOKUP(GL$2,Recipes!$H:$GI,'Production Calculator'!$A113+2,FALSE)*$AK113))+IF($AO113=GL$3,$AM113/VLOOKUP($AO113,Data!$A$50:$B$56,2,FALSE),0)</f>
        <v>0</v>
      </c>
      <c r="GM113" s="11">
        <f>IF(GM$2=$A113,0,IF(HLOOKUP(GM$2,Recipes!$H:$GI,'Production Calculator'!$A113+2,FALSE)=0,0,HLOOKUP(GM$2,Recipes!$H:$GI,'Production Calculator'!$A113+2,FALSE)*$AK113))+IF($AO113=GM$3,$AM113/VLOOKUP($AO113,Data!$A$50:$B$56,2,FALSE),0)</f>
        <v>0</v>
      </c>
      <c r="GN113" s="11">
        <f>IF(GN$2=$A113,0,IF(HLOOKUP(GN$2,Recipes!$H:$GI,'Production Calculator'!$A113+2,FALSE)=0,0,HLOOKUP(GN$2,Recipes!$H:$GI,'Production Calculator'!$A113+2,FALSE)*$AK113))+IF($AO113=GN$3,$AM113/VLOOKUP($AO113,Data!$A$50:$B$56,2,FALSE),0)</f>
        <v>0</v>
      </c>
      <c r="GO113" s="11">
        <f>IF(GO$2=$A113,0,IF(HLOOKUP(GO$2,Recipes!$H:$GI,'Production Calculator'!$A113+2,FALSE)=0,0,HLOOKUP(GO$2,Recipes!$H:$GI,'Production Calculator'!$A113+2,FALSE)*$AK113))+IF($AO113=GO$3,$AM113/VLOOKUP($AO113,Data!$A$50:$B$56,2,FALSE),0)</f>
        <v>0</v>
      </c>
      <c r="GP113" s="11">
        <f>IF(GP$2=$A113,0,IF(HLOOKUP(GP$2,Recipes!$H:$GI,'Production Calculator'!$A113+2,FALSE)=0,0,HLOOKUP(GP$2,Recipes!$H:$GI,'Production Calculator'!$A113+2,FALSE)*$AK113))+IF($AO113=GP$3,$AM113/VLOOKUP($AO113,Data!$A$50:$B$56,2,FALSE),0)</f>
        <v>0</v>
      </c>
      <c r="GQ113" s="11">
        <f>IF(GQ$2=$A113,0,IF(HLOOKUP(GQ$2,Recipes!$H:$GI,'Production Calculator'!$A113+2,FALSE)=0,0,HLOOKUP(GQ$2,Recipes!$H:$GI,'Production Calculator'!$A113+2,FALSE)*$AK113))+IF($AO113=GQ$3,$AM113/VLOOKUP($AO113,Data!$A$50:$B$56,2,FALSE),0)</f>
        <v>0</v>
      </c>
      <c r="GR113" s="11">
        <f>IF(GR$2=$A113,0,IF(HLOOKUP(GR$2,Recipes!$H:$GI,'Production Calculator'!$A113+2,FALSE)=0,0,HLOOKUP(GR$2,Recipes!$H:$GI,'Production Calculator'!$A113+2,FALSE)*$AK113))+IF($AO113=GR$3,$AM113/VLOOKUP($AO113,Data!$A$50:$B$56,2,FALSE),0)</f>
        <v>0</v>
      </c>
      <c r="GS113" s="11">
        <f>IF(GS$2=$A113,0,IF(HLOOKUP(GS$2,Recipes!$H:$GI,'Production Calculator'!$A113+2,FALSE)=0,0,HLOOKUP(GS$2,Recipes!$H:$GI,'Production Calculator'!$A113+2,FALSE)*$AK113))+IF($AO113=GS$3,$AM113/VLOOKUP($AO113,Data!$A$50:$B$56,2,FALSE),0)</f>
        <v>0</v>
      </c>
      <c r="GT113" s="11">
        <f>IF(GT$2=$A113,0,IF(HLOOKUP(GT$2,Recipes!$H:$GI,'Production Calculator'!$A113+2,FALSE)=0,0,HLOOKUP(GT$2,Recipes!$H:$GI,'Production Calculator'!$A113+2,FALSE)*$AK113))+IF($AO113=GT$3,$AM113/VLOOKUP($AO113,Data!$A$50:$B$56,2,FALSE),0)</f>
        <v>0</v>
      </c>
      <c r="GU113" s="11">
        <f>IF(GU$2=$A113,0,IF(HLOOKUP(GU$2,Recipes!$H:$GI,'Production Calculator'!$A113+2,FALSE)=0,0,HLOOKUP(GU$2,Recipes!$H:$GI,'Production Calculator'!$A113+2,FALSE)*$AK113))+IF($AO113=GU$3,$AM113/VLOOKUP($AO113,Data!$A$50:$B$56,2,FALSE),0)</f>
        <v>0</v>
      </c>
      <c r="GV113" s="11">
        <f>IF(GV$2=$A113,0,IF(HLOOKUP(GV$2,Recipes!$H:$GI,'Production Calculator'!$A113+2,FALSE)=0,0,HLOOKUP(GV$2,Recipes!$H:$GI,'Production Calculator'!$A113+2,FALSE)*$AK113))+IF($AO113=GV$3,$AM113/VLOOKUP($AO113,Data!$A$50:$B$56,2,FALSE),0)</f>
        <v>0</v>
      </c>
      <c r="GW113" s="11">
        <f>IF(GW$2=$A113,0,IF(HLOOKUP(GW$2,Recipes!$H:$GI,'Production Calculator'!$A113+2,FALSE)=0,0,HLOOKUP(GW$2,Recipes!$H:$GI,'Production Calculator'!$A113+2,FALSE)*$AK113))+IF($AO113=GW$3,$AM113/VLOOKUP($AO113,Data!$A$50:$B$56,2,FALSE),0)</f>
        <v>0</v>
      </c>
      <c r="GX113" s="11">
        <f>IF(GX$2=$A113,0,IF(HLOOKUP(GX$2,Recipes!$H:$GI,'Production Calculator'!$A113+2,FALSE)=0,0,HLOOKUP(GX$2,Recipes!$H:$GI,'Production Calculator'!$A113+2,FALSE)*$AK113))+IF($AO113=GX$3,$AM113/VLOOKUP($AO113,Data!$A$50:$B$56,2,FALSE),0)</f>
        <v>0</v>
      </c>
      <c r="GY113" s="11">
        <f>IF(GY$2=$A113,0,IF(HLOOKUP(GY$2,Recipes!$H:$GI,'Production Calculator'!$A113+2,FALSE)=0,0,HLOOKUP(GY$2,Recipes!$H:$GI,'Production Calculator'!$A113+2,FALSE)*$AK113))+IF($AO113=GY$3,$AM113/VLOOKUP($AO113,Data!$A$50:$B$56,2,FALSE),0)</f>
        <v>0</v>
      </c>
      <c r="GZ113" s="11">
        <f>IF(GZ$2=$A113,0,IF(HLOOKUP(GZ$2,Recipes!$H:$GI,'Production Calculator'!$A113+2,FALSE)=0,0,HLOOKUP(GZ$2,Recipes!$H:$GI,'Production Calculator'!$A113+2,FALSE)*$AK113))+IF($AO113=GZ$3,$AM113/VLOOKUP($AO113,Data!$A$50:$B$56,2,FALSE),0)</f>
        <v>0</v>
      </c>
      <c r="HA113" s="11">
        <f>IF(HA$2=$A113,0,IF(HLOOKUP(HA$2,Recipes!$H:$GI,'Production Calculator'!$A113+2,FALSE)=0,0,HLOOKUP(HA$2,Recipes!$H:$GI,'Production Calculator'!$A113+2,FALSE)*$AK113))+IF($AO113=HA$3,$AM113/VLOOKUP($AO113,Data!$A$50:$B$56,2,FALSE),0)</f>
        <v>0</v>
      </c>
      <c r="HB113" s="11">
        <f>IF(HB$2=$A113,0,IF(HLOOKUP(HB$2,Recipes!$H:$GI,'Production Calculator'!$A113+2,FALSE)=0,0,HLOOKUP(HB$2,Recipes!$H:$GI,'Production Calculator'!$A113+2,FALSE)*$AK113))+IF($AO113=HB$3,$AM113/VLOOKUP($AO113,Data!$A$50:$B$56,2,FALSE),0)</f>
        <v>0</v>
      </c>
      <c r="HC113" s="11">
        <f>IF(HC$2=$A113,0,IF(HLOOKUP(HC$2,Recipes!$H:$GI,'Production Calculator'!$A113+2,FALSE)=0,0,HLOOKUP(HC$2,Recipes!$H:$GI,'Production Calculator'!$A113+2,FALSE)*$AK113))+IF($AO113=HC$3,$AM113/VLOOKUP($AO113,Data!$A$50:$B$56,2,FALSE),0)</f>
        <v>0</v>
      </c>
      <c r="HD113" s="11">
        <f>IF(HD$2=$A113,0,IF(HLOOKUP(HD$2,Recipes!$H:$GI,'Production Calculator'!$A113+2,FALSE)=0,0,HLOOKUP(HD$2,Recipes!$H:$GI,'Production Calculator'!$A113+2,FALSE)*$AK113))+IF($AO113=HD$3,$AM113/VLOOKUP($AO113,Data!$A$50:$B$56,2,FALSE),0)</f>
        <v>0</v>
      </c>
      <c r="HE113" s="11">
        <f>IF(HE$2=$A113,0,IF(HLOOKUP(HE$2,Recipes!$H:$GI,'Production Calculator'!$A113+2,FALSE)=0,0,HLOOKUP(HE$2,Recipes!$H:$GI,'Production Calculator'!$A113+2,FALSE)*$AK113))+IF($AO113=HE$3,$AM113/VLOOKUP($AO113,Data!$A$50:$B$56,2,FALSE),0)</f>
        <v>0</v>
      </c>
      <c r="HF113" s="11">
        <f>IF(HF$2=$A113,0,IF(HLOOKUP(HF$2,Recipes!$H:$GI,'Production Calculator'!$A113+2,FALSE)=0,0,HLOOKUP(HF$2,Recipes!$H:$GI,'Production Calculator'!$A113+2,FALSE)*$AK113))+IF($AO113=HF$3,$AM113/VLOOKUP($AO113,Data!$A$50:$B$56,2,FALSE),0)</f>
        <v>0</v>
      </c>
      <c r="HG113" s="11">
        <f>IF(HG$2=$A113,0,IF(HLOOKUP(HG$2,Recipes!$H:$GI,'Production Calculator'!$A113+2,FALSE)=0,0,HLOOKUP(HG$2,Recipes!$H:$GI,'Production Calculator'!$A113+2,FALSE)*$AK113))+IF($AO113=HG$3,$AM113/VLOOKUP($AO113,Data!$A$50:$B$56,2,FALSE),0)</f>
        <v>0</v>
      </c>
      <c r="HH113" s="11">
        <f>IF(HH$2=$A113,0,IF(HLOOKUP(HH$2,Recipes!$H:$GI,'Production Calculator'!$A113+2,FALSE)=0,0,HLOOKUP(HH$2,Recipes!$H:$GI,'Production Calculator'!$A113+2,FALSE)*$AK113))+IF($AO113=HH$3,$AM113/VLOOKUP($AO113,Data!$A$50:$B$56,2,FALSE),0)</f>
        <v>0</v>
      </c>
      <c r="HI113" s="11">
        <f>IF(HI$2=$A113,0,IF(HLOOKUP(HI$2,Recipes!$H:$GI,'Production Calculator'!$A113+2,FALSE)=0,0,HLOOKUP(HI$2,Recipes!$H:$GI,'Production Calculator'!$A113+2,FALSE)*$AK113))+IF($AO113=HI$3,$AM113/VLOOKUP($AO113,Data!$A$50:$B$56,2,FALSE),0)</f>
        <v>0</v>
      </c>
      <c r="HJ113" s="11">
        <f>IF(HJ$2=$A113,0,IF(HLOOKUP(HJ$2,Recipes!$H:$GI,'Production Calculator'!$A113+2,FALSE)=0,0,HLOOKUP(HJ$2,Recipes!$H:$GI,'Production Calculator'!$A113+2,FALSE)*$AK113))+IF($AO113=HJ$3,$AM113/VLOOKUP($AO113,Data!$A$50:$B$56,2,FALSE),0)</f>
        <v>0</v>
      </c>
      <c r="HK113" s="11">
        <f>IF(HK$2=$A113,0,IF(HLOOKUP(HK$2,Recipes!$H:$GI,'Production Calculator'!$A113+2,FALSE)=0,0,HLOOKUP(HK$2,Recipes!$H:$GI,'Production Calculator'!$A113+2,FALSE)*$AK113))+IF($AO113=HK$3,$AM113/VLOOKUP($AO113,Data!$A$50:$B$56,2,FALSE),0)</f>
        <v>0</v>
      </c>
      <c r="HL113" s="11">
        <f>IF(HL$2=$A113,0,IF(HLOOKUP(HL$2,Recipes!$H:$GI,'Production Calculator'!$A113+2,FALSE)=0,0,HLOOKUP(HL$2,Recipes!$H:$GI,'Production Calculator'!$A113+2,FALSE)*$AK113))+IF($AO113=HL$3,$AM113/VLOOKUP($AO113,Data!$A$50:$B$56,2,FALSE),0)</f>
        <v>0</v>
      </c>
      <c r="HM113" s="11">
        <f>IF(HM$2=$A113,0,IF(HLOOKUP(HM$2,Recipes!$H:$GI,'Production Calculator'!$A113+2,FALSE)=0,0,HLOOKUP(HM$2,Recipes!$H:$GI,'Production Calculator'!$A113+2,FALSE)*$AK113))+IF($AO113=HM$3,$AM113/VLOOKUP($AO113,Data!$A$50:$B$56,2,FALSE),0)</f>
        <v>0</v>
      </c>
      <c r="HN113" s="11">
        <f>IF(HN$2=$A113,0,IF(HLOOKUP(HN$2,Recipes!$H:$GI,'Production Calculator'!$A113+2,FALSE)=0,0,HLOOKUP(HN$2,Recipes!$H:$GI,'Production Calculator'!$A113+2,FALSE)*$AK113))+IF($AO113=HN$3,$AM113/VLOOKUP($AO113,Data!$A$50:$B$56,2,FALSE),0)</f>
        <v>0</v>
      </c>
      <c r="HO113" s="11">
        <f>IF(HO$2=$A113,0,IF(HLOOKUP(HO$2,Recipes!$H:$GI,'Production Calculator'!$A113+2,FALSE)=0,0,HLOOKUP(HO$2,Recipes!$H:$GI,'Production Calculator'!$A113+2,FALSE)*$AK113))+IF($AO113=HO$3,$AM113/VLOOKUP($AO113,Data!$A$50:$B$56,2,FALSE),0)</f>
        <v>0</v>
      </c>
      <c r="HP113" s="11">
        <f>IF(HP$2=$A113,0,IF(HLOOKUP(HP$2,Recipes!$H:$GI,'Production Calculator'!$A113+2,FALSE)=0,0,HLOOKUP(HP$2,Recipes!$H:$GI,'Production Calculator'!$A113+2,FALSE)*$AK113))+IF($AO113=HP$3,$AM113/VLOOKUP($AO113,Data!$A$50:$B$56,2,FALSE),0)</f>
        <v>0</v>
      </c>
      <c r="HQ113" s="11">
        <f>IF(HQ$2=$A113,0,IF(HLOOKUP(HQ$2,Recipes!$H:$GI,'Production Calculator'!$A113+2,FALSE)=0,0,HLOOKUP(HQ$2,Recipes!$H:$GI,'Production Calculator'!$A113+2,FALSE)*$AK113))+IF($AO113=HQ$3,$AM113/VLOOKUP($AO113,Data!$A$50:$B$56,2,FALSE),0)</f>
        <v>0</v>
      </c>
      <c r="HR113" s="11">
        <f>IF(HR$2=$A113,0,IF(HLOOKUP(HR$2,Recipes!$H:$GI,'Production Calculator'!$A113+2,FALSE)=0,0,HLOOKUP(HR$2,Recipes!$H:$GI,'Production Calculator'!$A113+2,FALSE)*$AK113))+IF($AO113=HR$3,$AM113/VLOOKUP($AO113,Data!$A$50:$B$56,2,FALSE),0)</f>
        <v>0</v>
      </c>
      <c r="HS113" s="121"/>
    </row>
    <row r="114" spans="1:227" x14ac:dyDescent="0.45">
      <c r="A114">
        <v>91</v>
      </c>
      <c r="B114" s="107" t="str">
        <f>VLOOKUP(A114,Recipes!A:B,2)</f>
        <v>Stack inserter</v>
      </c>
      <c r="C114" s="128">
        <v>0</v>
      </c>
      <c r="D114" s="108">
        <f t="shared" si="191"/>
        <v>0</v>
      </c>
      <c r="E114" s="127" t="s">
        <v>1</v>
      </c>
      <c r="F114" s="109">
        <f>VLOOKUP(A114,Recipes!$A$3:$G$186,6,FALSE)</f>
        <v>4</v>
      </c>
      <c r="G114" s="109">
        <f>VLOOKUP(A114,Recipes!$A$3:$G$186,7,FALSE)</f>
        <v>0</v>
      </c>
      <c r="H114" s="110">
        <f t="shared" si="167"/>
        <v>0</v>
      </c>
      <c r="I114" s="109">
        <f>VLOOKUP(E114,Data!$A$2:$C$26,3, FALSE)</f>
        <v>4</v>
      </c>
      <c r="J114" s="108">
        <v>0</v>
      </c>
      <c r="K114" s="108">
        <v>0</v>
      </c>
      <c r="L114" s="108">
        <v>0</v>
      </c>
      <c r="M114" s="150">
        <v>0</v>
      </c>
      <c r="N114" s="150">
        <v>0</v>
      </c>
      <c r="O114" s="150">
        <v>0</v>
      </c>
      <c r="P114" s="151">
        <v>0</v>
      </c>
      <c r="Q114" s="151">
        <v>0</v>
      </c>
      <c r="R114" s="151">
        <v>0</v>
      </c>
      <c r="S114">
        <f t="shared" si="182"/>
        <v>0</v>
      </c>
      <c r="T114">
        <f t="shared" si="183"/>
        <v>0</v>
      </c>
      <c r="U114">
        <f t="shared" si="184"/>
        <v>0</v>
      </c>
      <c r="V114">
        <f t="shared" si="185"/>
        <v>0</v>
      </c>
      <c r="W114">
        <f t="shared" si="186"/>
        <v>0</v>
      </c>
      <c r="X114">
        <f t="shared" si="187"/>
        <v>0</v>
      </c>
      <c r="Y114">
        <f t="shared" si="188"/>
        <v>0</v>
      </c>
      <c r="Z114">
        <f t="shared" si="189"/>
        <v>0</v>
      </c>
      <c r="AA114">
        <f t="shared" si="190"/>
        <v>0</v>
      </c>
      <c r="AB114" s="111">
        <f>VLOOKUP($A114,Recipes!$A:$G,4)</f>
        <v>0.5</v>
      </c>
      <c r="AC114" s="111">
        <f>VLOOKUP($A114,Recipes!$A:$G,5)</f>
        <v>1</v>
      </c>
      <c r="AD114" s="111">
        <f t="shared" si="177"/>
        <v>2</v>
      </c>
      <c r="AE114" s="111">
        <f>VLOOKUP(E114,Data!$A$2:$F$26,5,FALSE)</f>
        <v>0</v>
      </c>
      <c r="AF114" s="111">
        <f>VLOOKUP(E114,Data!$A$2:$F$26,4,FALSE)</f>
        <v>210</v>
      </c>
      <c r="AG114" s="111">
        <f>VLOOKUP(E114,Data!$A$2:$B$26,2, FALSE)</f>
        <v>1.25</v>
      </c>
      <c r="AH114" s="111">
        <f>1+VLOOKUP($J$3,Data!$A$40:$D$48,2,FALSE)*$J114+VLOOKUP($K$3,Data!$A$40:$D$48,2,FALSE)*$K114+VLOOKUP($L$3,Data!$A$40:$D$48,2,FALSE)*$L114+VLOOKUP($M$3,Data!$A$40:$D$48,2,FALSE)*$M114+VLOOKUP($N$3,Data!$A$40:$D$48,2,FALSE)*$N114+VLOOKUP($O$3,Data!$A$40:$D$48,2,FALSE)*$O114+VLOOKUP($P$3,Data!$A$40:$D$48,2,FALSE)*$P114+VLOOKUP($Q$3,Data!$A$40:$D$48,2,FALSE)*$Q114+VLOOKUP($R$3,Data!$A$40:$D$48,2,FALSE)*$R114</f>
        <v>1</v>
      </c>
      <c r="AI114" s="111">
        <f>MAX(1+VLOOKUP($J$3,Data!$A$40:$D$48,3,FALSE)*$J114+VLOOKUP($K$3,Data!$A$40:$D$48,3,FALSE)*$K114+VLOOKUP($L$3,Data!$A$40:$D$48,3,FALSE)*$L114+VLOOKUP($M$3,Data!$A$40:$D$48,3,FALSE)*$M114+VLOOKUP($N$3,Data!$A$40:$D$48,3,FALSE)*$N114+VLOOKUP($O$3,Data!$A$40:$D$48,3,FALSE)*$O114+VLOOKUP($P$3,Data!$A$40:$D$48,3,FALSE)*$P114+VLOOKUP($Q$3,Data!$A$40:$D$48,3,FALSE)*$Q114+VLOOKUP($R$3,Data!$A$40:$D$48,3,FALSE)*$R114,0)</f>
        <v>1</v>
      </c>
      <c r="AJ114" s="111">
        <f>MAX(1-(VLOOKUP($J$3,Data!$A$40:$D$48,4,FALSE)*$J114+VLOOKUP($K$3,Data!$A$40:$D$48,4,FALSE)*$K114+VLOOKUP($L$3,Data!$A$40:$D$48,4,FALSE)*$L114+VLOOKUP($M$3,Data!$A$40:$D$48,4,FALSE)*$M114+VLOOKUP($N$3,Data!$A$40:$D$48,4,FALSE)*$N114+VLOOKUP($O$3,Data!$A$40:$D$48,4,FALSE)*$O114+VLOOKUP($P$3,Data!$A$40:$D$48,4,FALSE)*$P114+VLOOKUP($Q$3,Data!$A$40:$D$48,4,FALSE)*$Q114+VLOOKUP($R$3,Data!$A$40:$D$48,4,FALSE)*$R114),0.2)</f>
        <v>1</v>
      </c>
      <c r="AK114" s="112">
        <f t="shared" si="178"/>
        <v>0</v>
      </c>
      <c r="AL114" s="111">
        <f t="shared" si="179"/>
        <v>2.5</v>
      </c>
      <c r="AM114" s="111">
        <f t="shared" si="180"/>
        <v>0</v>
      </c>
      <c r="AN114" s="111">
        <f t="shared" si="181"/>
        <v>0</v>
      </c>
      <c r="AO114" s="131" t="s">
        <v>298</v>
      </c>
      <c r="AP114" s="11"/>
      <c r="AQ114" s="11">
        <f>IF(AQ$2=$A114,0,IF(HLOOKUP(AQ$2,Recipes!$H:$GI,'Production Calculator'!$A114+2,FALSE)=0,0,HLOOKUP(AQ$2,Recipes!$H:$GI,'Production Calculator'!$A114+2,FALSE)*$AK114))+IF($AO114=AQ$3,$AM114/VLOOKUP($AO114,Data!$A$50:$B$56,2,FALSE),0)</f>
        <v>0</v>
      </c>
      <c r="AR114" s="11">
        <f>IF(AR$2=$A114,0,IF(HLOOKUP(AR$2,Recipes!$H:$GI,'Production Calculator'!$A114+2,FALSE)=0,0,HLOOKUP(AR$2,Recipes!$H:$GI,'Production Calculator'!$A114+2,FALSE)*$AK114))+IF($AO114=AR$3,$AM114/VLOOKUP($AO114,Data!$A$50:$B$56,2,FALSE),0)</f>
        <v>0</v>
      </c>
      <c r="AS114" s="11">
        <f>IF(AS$2=$A114,0,IF(HLOOKUP(AS$2,Recipes!$H:$GI,'Production Calculator'!$A114+2,FALSE)=0,0,HLOOKUP(AS$2,Recipes!$H:$GI,'Production Calculator'!$A114+2,FALSE)*$AK114))+IF($AO114=AS$3,$AM114/VLOOKUP($AO114,Data!$A$50:$B$56,2,FALSE),0)</f>
        <v>0</v>
      </c>
      <c r="AT114" s="11">
        <f>IF(AT$2=$A114,0,IF(HLOOKUP(AT$2,Recipes!$H:$GI,'Production Calculator'!$A114+2,FALSE)=0,0,HLOOKUP(AT$2,Recipes!$H:$GI,'Production Calculator'!$A114+2,FALSE)*$AK114))+IF($AO114=AT$3,$AM114/VLOOKUP($AO114,Data!$A$50:$B$56,2,FALSE),0)</f>
        <v>0</v>
      </c>
      <c r="AU114" s="11">
        <f>IF(AU$2=$A114,0,IF(HLOOKUP(AU$2,Recipes!$H:$GI,'Production Calculator'!$A114+2,FALSE)=0,0,HLOOKUP(AU$2,Recipes!$H:$GI,'Production Calculator'!$A114+2,FALSE)*$AK114))+IF($AO114=AU$3,$AM114/VLOOKUP($AO114,Data!$A$50:$B$56,2,FALSE),0)</f>
        <v>0</v>
      </c>
      <c r="AV114" s="11">
        <f>IF(AV$2=$A114,0,IF(HLOOKUP(AV$2,Recipes!$H:$GI,'Production Calculator'!$A114+2,FALSE)=0,0,HLOOKUP(AV$2,Recipes!$H:$GI,'Production Calculator'!$A114+2,FALSE)*$AK114))+IF($AO114=AV$3,$AM114/VLOOKUP($AO114,Data!$A$50:$B$56,2,FALSE),0)</f>
        <v>0</v>
      </c>
      <c r="AW114" s="11">
        <f>IF(AW$2=$A114,0,IF(HLOOKUP(AW$2,Recipes!$H:$GI,'Production Calculator'!$A114+2,FALSE)=0,0,HLOOKUP(AW$2,Recipes!$H:$GI,'Production Calculator'!$A114+2,FALSE)*$AK114))+IF($AO114=AW$3,$AM114/VLOOKUP($AO114,Data!$A$50:$B$56,2,FALSE),0)</f>
        <v>0</v>
      </c>
      <c r="AX114" s="11">
        <f>IF(AX$2=$A114,0,IF(HLOOKUP(AX$2,Recipes!$H:$GI,'Production Calculator'!$A114+2,FALSE)=0,0,HLOOKUP(AX$2,Recipes!$H:$GI,'Production Calculator'!$A114+2,FALSE)*$AK114))+IF($AO114=AX$3,$AM114/VLOOKUP($AO114,Data!$A$50:$B$56,2,FALSE),0)</f>
        <v>0</v>
      </c>
      <c r="AY114" s="11">
        <f>IF(AY$2=$A114,0,IF(HLOOKUP(AY$2,Recipes!$H:$GI,'Production Calculator'!$A114+2,FALSE)=0,0,HLOOKUP(AY$2,Recipes!$H:$GI,'Production Calculator'!$A114+2,FALSE)*$AK114))+IF($AO114=AY$3,$AM114/VLOOKUP($AO114,Data!$A$50:$B$56,2,FALSE),0)</f>
        <v>0</v>
      </c>
      <c r="AZ114" s="11">
        <f>IF(AZ$2=$A114,0,IF(HLOOKUP(AZ$2,Recipes!$H:$GI,'Production Calculator'!$A114+2,FALSE)=0,0,HLOOKUP(AZ$2,Recipes!$H:$GI,'Production Calculator'!$A114+2,FALSE)*$AK114))+IF($AO114=AZ$3,$AM114/VLOOKUP($AO114,Data!$A$50:$B$56,2,FALSE),0)</f>
        <v>0</v>
      </c>
      <c r="BA114" s="11">
        <f>IF(BA$2=$A114,0,IF(HLOOKUP(BA$2,Recipes!$H:$GI,'Production Calculator'!$A114+2,FALSE)=0,0,HLOOKUP(BA$2,Recipes!$H:$GI,'Production Calculator'!$A114+2,FALSE)*$AK114))+IF($AO114=BA$3,$AM114/VLOOKUP($AO114,Data!$A$50:$B$56,2,FALSE),0)</f>
        <v>0</v>
      </c>
      <c r="BB114" s="11">
        <f>IF(BB$2=$A114,0,IF(HLOOKUP(BB$2,Recipes!$H:$GI,'Production Calculator'!$A114+2,FALSE)=0,0,HLOOKUP(BB$2,Recipes!$H:$GI,'Production Calculator'!$A114+2,FALSE)*$AK114))+IF($AO114=BB$3,$AM114/VLOOKUP($AO114,Data!$A$50:$B$56,2,FALSE),0)</f>
        <v>0</v>
      </c>
      <c r="BC114" s="11">
        <f>IF(BC$2=$A114,0,IF(HLOOKUP(BC$2,Recipes!$H:$GI,'Production Calculator'!$A114+2,FALSE)=0,0,HLOOKUP(BC$2,Recipes!$H:$GI,'Production Calculator'!$A114+2,FALSE)*$AK114))+IF($AO114=BC$3,$AM114/VLOOKUP($AO114,Data!$A$50:$B$56,2,FALSE),0)</f>
        <v>0</v>
      </c>
      <c r="BD114" s="11">
        <f>IF(BD$2=$A114,0,IF(HLOOKUP(BD$2,Recipes!$H:$GI,'Production Calculator'!$A114+2,FALSE)=0,0,HLOOKUP(BD$2,Recipes!$H:$GI,'Production Calculator'!$A114+2,FALSE)*$AK114))+IF($AO114=BD$3,$AM114/VLOOKUP($AO114,Data!$A$50:$B$56,2,FALSE),0)</f>
        <v>0</v>
      </c>
      <c r="BE114" s="11">
        <f>IF(BE$2=$A114,0,IF(HLOOKUP(BE$2,Recipes!$H:$GI,'Production Calculator'!$A114+2,FALSE)=0,0,HLOOKUP(BE$2,Recipes!$H:$GI,'Production Calculator'!$A114+2,FALSE)*$AK114))+IF($AO114=BE$3,$AM114/VLOOKUP($AO114,Data!$A$50:$B$56,2,FALSE),0)</f>
        <v>0</v>
      </c>
      <c r="BF114" s="11">
        <f>IF(BF$2=$A114,0,IF(HLOOKUP(BF$2,Recipes!$H:$GI,'Production Calculator'!$A114+2,FALSE)=0,0,HLOOKUP(BF$2,Recipes!$H:$GI,'Production Calculator'!$A114+2,FALSE)*$AK114))+IF($AO114=BF$3,$AM114/VLOOKUP($AO114,Data!$A$50:$B$56,2,FALSE),0)</f>
        <v>0</v>
      </c>
      <c r="BG114" s="11">
        <f>IF(BG$2=$A114,0,IF(HLOOKUP(BG$2,Recipes!$H:$GI,'Production Calculator'!$A114+2,FALSE)=0,0,HLOOKUP(BG$2,Recipes!$H:$GI,'Production Calculator'!$A114+2,FALSE)*$AK114))+IF($AO114=BG$3,$AM114/VLOOKUP($AO114,Data!$A$50:$B$56,2,FALSE),0)</f>
        <v>0</v>
      </c>
      <c r="BH114" s="11">
        <f>IF(BH$2=$A114,0,IF(HLOOKUP(BH$2,Recipes!$H:$GI,'Production Calculator'!$A114+2,FALSE)=0,0,HLOOKUP(BH$2,Recipes!$H:$GI,'Production Calculator'!$A114+2,FALSE)*$AK114))+IF($AO114=BH$3,$AM114/VLOOKUP($AO114,Data!$A$50:$B$56,2,FALSE),0)</f>
        <v>0</v>
      </c>
      <c r="BI114" s="11">
        <f>IF(BI$2=$A114,0,IF(HLOOKUP(BI$2,Recipes!$H:$GI,'Production Calculator'!$A114+2,FALSE)=0,0,HLOOKUP(BI$2,Recipes!$H:$GI,'Production Calculator'!$A114+2,FALSE)*$AK114))+IF($AO114=BI$3,$AM114/VLOOKUP($AO114,Data!$A$50:$B$56,2,FALSE),0)</f>
        <v>0</v>
      </c>
      <c r="BJ114" s="11">
        <f>IF(BJ$2=$A114,0,IF(HLOOKUP(BJ$2,Recipes!$H:$GI,'Production Calculator'!$A114+2,FALSE)=0,0,HLOOKUP(BJ$2,Recipes!$H:$GI,'Production Calculator'!$A114+2,FALSE)*$AK114))+IF($AO114=BJ$3,$AM114/VLOOKUP($AO114,Data!$A$50:$B$56,2,FALSE),0)</f>
        <v>0</v>
      </c>
      <c r="BK114" s="11">
        <f>IF(BK$2=$A114,0,IF(HLOOKUP(BK$2,Recipes!$H:$GI,'Production Calculator'!$A114+2,FALSE)=0,0,HLOOKUP(BK$2,Recipes!$H:$GI,'Production Calculator'!$A114+2,FALSE)*$AK114))+IF($AO114=BK$3,$AM114/VLOOKUP($AO114,Data!$A$50:$B$56,2,FALSE),0)</f>
        <v>0</v>
      </c>
      <c r="BL114" s="11">
        <f>IF(BL$2=$A114,0,IF(HLOOKUP(BL$2,Recipes!$H:$GI,'Production Calculator'!$A114+2,FALSE)=0,0,HLOOKUP(BL$2,Recipes!$H:$GI,'Production Calculator'!$A114+2,FALSE)*$AK114))+IF($AO114=BL$3,$AM114/VLOOKUP($AO114,Data!$A$50:$B$56,2,FALSE),0)</f>
        <v>0</v>
      </c>
      <c r="BM114" s="11">
        <f>IF(BM$2=$A114,0,IF(HLOOKUP(BM$2,Recipes!$H:$GI,'Production Calculator'!$A114+2,FALSE)=0,0,HLOOKUP(BM$2,Recipes!$H:$GI,'Production Calculator'!$A114+2,FALSE)*$AK114))+IF($AO114=BM$3,$AM114/VLOOKUP($AO114,Data!$A$50:$B$56,2,FALSE),0)</f>
        <v>0</v>
      </c>
      <c r="BN114" s="11">
        <f>IF(BN$2=$A114,0,IF(HLOOKUP(BN$2,Recipes!$H:$GI,'Production Calculator'!$A114+2,FALSE)=0,0,HLOOKUP(BN$2,Recipes!$H:$GI,'Production Calculator'!$A114+2,FALSE)*$AK114))+IF($AO114=BN$3,$AM114/VLOOKUP($AO114,Data!$A$50:$B$56,2,FALSE),0)</f>
        <v>0</v>
      </c>
      <c r="BO114" s="11">
        <f>IF(BO$2=$A114,0,IF(HLOOKUP(BO$2,Recipes!$H:$GI,'Production Calculator'!$A114+2,FALSE)=0,0,HLOOKUP(BO$2,Recipes!$H:$GI,'Production Calculator'!$A114+2,FALSE)*$AK114))+IF($AO114=BO$3,$AM114/VLOOKUP($AO114,Data!$A$50:$B$56,2,FALSE),0)</f>
        <v>0</v>
      </c>
      <c r="BP114" s="11">
        <f>IF(BP$2=$A114,0,IF(HLOOKUP(BP$2,Recipes!$H:$GI,'Production Calculator'!$A114+2,FALSE)=0,0,HLOOKUP(BP$2,Recipes!$H:$GI,'Production Calculator'!$A114+2,FALSE)*$AK114))+IF($AO114=BP$3,$AM114/VLOOKUP($AO114,Data!$A$50:$B$56,2,FALSE),0)</f>
        <v>0</v>
      </c>
      <c r="BQ114" s="11">
        <f>IF(BQ$2=$A114,0,IF(HLOOKUP(BQ$2,Recipes!$H:$GI,'Production Calculator'!$A114+2,FALSE)=0,0,HLOOKUP(BQ$2,Recipes!$H:$GI,'Production Calculator'!$A114+2,FALSE)*$AK114))+IF($AO114=BQ$3,$AM114/VLOOKUP($AO114,Data!$A$50:$B$56,2,FALSE),0)</f>
        <v>0</v>
      </c>
      <c r="BR114" s="11">
        <f>IF(BR$2=$A114,0,IF(HLOOKUP(BR$2,Recipes!$H:$GI,'Production Calculator'!$A114+2,FALSE)=0,0,HLOOKUP(BR$2,Recipes!$H:$GI,'Production Calculator'!$A114+2,FALSE)*$AK114))+IF($AO114=BR$3,$AM114/VLOOKUP($AO114,Data!$A$50:$B$56,2,FALSE),0)</f>
        <v>0</v>
      </c>
      <c r="BS114" s="11">
        <f>IF(BS$2=$A114,0,IF(HLOOKUP(BS$2,Recipes!$H:$GI,'Production Calculator'!$A114+2,FALSE)=0,0,HLOOKUP(BS$2,Recipes!$H:$GI,'Production Calculator'!$A114+2,FALSE)*$AK114))+IF($AO114=BS$3,$AM114/VLOOKUP($AO114,Data!$A$50:$B$56,2,FALSE),0)</f>
        <v>0</v>
      </c>
      <c r="BT114" s="11">
        <f>IF(BT$2=$A114,0,IF(HLOOKUP(BT$2,Recipes!$H:$GI,'Production Calculator'!$A114+2,FALSE)=0,0,HLOOKUP(BT$2,Recipes!$H:$GI,'Production Calculator'!$A114+2,FALSE)*$AK114))+IF($AO114=BT$3,$AM114/VLOOKUP($AO114,Data!$A$50:$B$56,2,FALSE),0)</f>
        <v>0</v>
      </c>
      <c r="BU114" s="11">
        <f>IF(BU$2=$A114,0,IF(HLOOKUP(BU$2,Recipes!$H:$GI,'Production Calculator'!$A114+2,FALSE)=0,0,HLOOKUP(BU$2,Recipes!$H:$GI,'Production Calculator'!$A114+2,FALSE)*$AK114))+IF($AO114=BU$3,$AM114/VLOOKUP($AO114,Data!$A$50:$B$56,2,FALSE),0)</f>
        <v>0</v>
      </c>
      <c r="BV114" s="11">
        <f>IF(BV$2=$A114,0,IF(HLOOKUP(BV$2,Recipes!$H:$GI,'Production Calculator'!$A114+2,FALSE)=0,0,HLOOKUP(BV$2,Recipes!$H:$GI,'Production Calculator'!$A114+2,FALSE)*$AK114))+IF($AO114=BV$3,$AM114/VLOOKUP($AO114,Data!$A$50:$B$56,2,FALSE),0)</f>
        <v>0</v>
      </c>
      <c r="BW114" s="11">
        <f>IF(BW$2=$A114,0,IF(HLOOKUP(BW$2,Recipes!$H:$GI,'Production Calculator'!$A114+2,FALSE)=0,0,HLOOKUP(BW$2,Recipes!$H:$GI,'Production Calculator'!$A114+2,FALSE)*$AK114))+IF($AO114=BW$3,$AM114/VLOOKUP($AO114,Data!$A$50:$B$56,2,FALSE),0)</f>
        <v>0</v>
      </c>
      <c r="BX114" s="11">
        <f>IF(BX$2=$A114,0,IF(HLOOKUP(BX$2,Recipes!$H:$GI,'Production Calculator'!$A114+2,FALSE)=0,0,HLOOKUP(BX$2,Recipes!$H:$GI,'Production Calculator'!$A114+2,FALSE)*$AK114))+IF($AO114=BX$3,$AM114/VLOOKUP($AO114,Data!$A$50:$B$56,2,FALSE),0)</f>
        <v>0</v>
      </c>
      <c r="BY114" s="11">
        <f>IF(BY$2=$A114,0,IF(HLOOKUP(BY$2,Recipes!$H:$GI,'Production Calculator'!$A114+2,FALSE)=0,0,HLOOKUP(BY$2,Recipes!$H:$GI,'Production Calculator'!$A114+2,FALSE)*$AK114))+IF($AO114=BY$3,$AM114/VLOOKUP($AO114,Data!$A$50:$B$56,2,FALSE),0)</f>
        <v>0</v>
      </c>
      <c r="BZ114" s="11">
        <f>IF(BZ$2=$A114,0,IF(HLOOKUP(BZ$2,Recipes!$H:$GI,'Production Calculator'!$A114+2,FALSE)=0,0,HLOOKUP(BZ$2,Recipes!$H:$GI,'Production Calculator'!$A114+2,FALSE)*$AK114))+IF($AO114=BZ$3,$AM114/VLOOKUP($AO114,Data!$A$50:$B$56,2,FALSE),0)</f>
        <v>0</v>
      </c>
      <c r="CA114" s="11">
        <f>IF(CA$2=$A114,0,IF(HLOOKUP(CA$2,Recipes!$H:$GI,'Production Calculator'!$A114+2,FALSE)=0,0,HLOOKUP(CA$2,Recipes!$H:$GI,'Production Calculator'!$A114+2,FALSE)*$AK114))+IF($AO114=CA$3,$AM114/VLOOKUP($AO114,Data!$A$50:$B$56,2,FALSE),0)</f>
        <v>0</v>
      </c>
      <c r="CB114" s="11">
        <f>IF(CB$2=$A114,0,IF(HLOOKUP(CB$2,Recipes!$H:$GI,'Production Calculator'!$A114+2,FALSE)=0,0,HLOOKUP(CB$2,Recipes!$H:$GI,'Production Calculator'!$A114+2,FALSE)*$AK114))+IF($AO114=CB$3,$AM114/VLOOKUP($AO114,Data!$A$50:$B$56,2,FALSE),0)</f>
        <v>0</v>
      </c>
      <c r="CC114" s="11">
        <f>IF(CC$2=$A114,0,IF(HLOOKUP(CC$2,Recipes!$H:$GI,'Production Calculator'!$A114+2,FALSE)=0,0,HLOOKUP(CC$2,Recipes!$H:$GI,'Production Calculator'!$A114+2,FALSE)*$AK114))+IF($AO114=CC$3,$AM114/VLOOKUP($AO114,Data!$A$50:$B$56,2,FALSE),0)</f>
        <v>0</v>
      </c>
      <c r="CD114" s="11">
        <f>IF(CD$2=$A114,0,IF(HLOOKUP(CD$2,Recipes!$H:$GI,'Production Calculator'!$A114+2,FALSE)=0,0,HLOOKUP(CD$2,Recipes!$H:$GI,'Production Calculator'!$A114+2,FALSE)*$AK114))+IF($AO114=CD$3,$AM114/VLOOKUP($AO114,Data!$A$50:$B$56,2,FALSE),0)</f>
        <v>0</v>
      </c>
      <c r="CE114" s="11">
        <f>IF(CE$2=$A114,0,IF(HLOOKUP(CE$2,Recipes!$H:$GI,'Production Calculator'!$A114+2,FALSE)=0,0,HLOOKUP(CE$2,Recipes!$H:$GI,'Production Calculator'!$A114+2,FALSE)*$AK114))+IF($AO114=CE$3,$AM114/VLOOKUP($AO114,Data!$A$50:$B$56,2,FALSE),0)</f>
        <v>0</v>
      </c>
      <c r="CF114" s="11">
        <f>IF(CF$2=$A114,0,IF(HLOOKUP(CF$2,Recipes!$H:$GI,'Production Calculator'!$A114+2,FALSE)=0,0,HLOOKUP(CF$2,Recipes!$H:$GI,'Production Calculator'!$A114+2,FALSE)*$AK114))+IF($AO114=CF$3,$AM114/VLOOKUP($AO114,Data!$A$50:$B$56,2,FALSE),0)</f>
        <v>0</v>
      </c>
      <c r="CG114" s="11">
        <f>IF(CG$2=$A114,0,IF(HLOOKUP(CG$2,Recipes!$H:$GI,'Production Calculator'!$A114+2,FALSE)=0,0,HLOOKUP(CG$2,Recipes!$H:$GI,'Production Calculator'!$A114+2,FALSE)*$AK114))+IF($AO114=CG$3,$AM114/VLOOKUP($AO114,Data!$A$50:$B$56,2,FALSE),0)</f>
        <v>0</v>
      </c>
      <c r="CH114" s="11">
        <f>IF(CH$2=$A114,0,IF(HLOOKUP(CH$2,Recipes!$H:$GI,'Production Calculator'!$A114+2,FALSE)=0,0,HLOOKUP(CH$2,Recipes!$H:$GI,'Production Calculator'!$A114+2,FALSE)*$AK114))+IF($AO114=CH$3,$AM114/VLOOKUP($AO114,Data!$A$50:$B$56,2,FALSE),0)</f>
        <v>0</v>
      </c>
      <c r="CI114" s="11">
        <f>IF(CI$2=$A114,0,IF(HLOOKUP(CI$2,Recipes!$H:$GI,'Production Calculator'!$A114+2,FALSE)=0,0,HLOOKUP(CI$2,Recipes!$H:$GI,'Production Calculator'!$A114+2,FALSE)*$AK114))+IF($AO114=CI$3,$AM114/VLOOKUP($AO114,Data!$A$50:$B$56,2,FALSE),0)</f>
        <v>0</v>
      </c>
      <c r="CJ114" s="11">
        <f>IF(CJ$2=$A114,0,IF(HLOOKUP(CJ$2,Recipes!$H:$GI,'Production Calculator'!$A114+2,FALSE)=0,0,HLOOKUP(CJ$2,Recipes!$H:$GI,'Production Calculator'!$A114+2,FALSE)*$AK114))+IF($AO114=CJ$3,$AM114/VLOOKUP($AO114,Data!$A$50:$B$56,2,FALSE),0)</f>
        <v>0</v>
      </c>
      <c r="CK114" s="11">
        <f>IF(CK$2=$A114,0,IF(HLOOKUP(CK$2,Recipes!$H:$GI,'Production Calculator'!$A114+2,FALSE)=0,0,HLOOKUP(CK$2,Recipes!$H:$GI,'Production Calculator'!$A114+2,FALSE)*$AK114))+IF($AO114=CK$3,$AM114/VLOOKUP($AO114,Data!$A$50:$B$56,2,FALSE),0)</f>
        <v>0</v>
      </c>
      <c r="CL114" s="11">
        <f>IF(CL$2=$A114,0,IF(HLOOKUP(CL$2,Recipes!$H:$GI,'Production Calculator'!$A114+2,FALSE)=0,0,HLOOKUP(CL$2,Recipes!$H:$GI,'Production Calculator'!$A114+2,FALSE)*$AK114))+IF($AO114=CL$3,$AM114/VLOOKUP($AO114,Data!$A$50:$B$56,2,FALSE),0)</f>
        <v>0</v>
      </c>
      <c r="CM114" s="11">
        <f>IF(CM$2=$A114,0,IF(HLOOKUP(CM$2,Recipes!$H:$GI,'Production Calculator'!$A114+2,FALSE)=0,0,HLOOKUP(CM$2,Recipes!$H:$GI,'Production Calculator'!$A114+2,FALSE)*$AK114))+IF($AO114=CM$3,$AM114/VLOOKUP($AO114,Data!$A$50:$B$56,2,FALSE),0)</f>
        <v>0</v>
      </c>
      <c r="CN114" s="11">
        <f>IF(CN$2=$A114,0,IF(HLOOKUP(CN$2,Recipes!$H:$GI,'Production Calculator'!$A114+2,FALSE)=0,0,HLOOKUP(CN$2,Recipes!$H:$GI,'Production Calculator'!$A114+2,FALSE)*$AK114))+IF($AO114=CN$3,$AM114/VLOOKUP($AO114,Data!$A$50:$B$56,2,FALSE),0)</f>
        <v>0</v>
      </c>
      <c r="CO114" s="11">
        <f>IF(CO$2=$A114,0,IF(HLOOKUP(CO$2,Recipes!$H:$GI,'Production Calculator'!$A114+2,FALSE)=0,0,HLOOKUP(CO$2,Recipes!$H:$GI,'Production Calculator'!$A114+2,FALSE)*$AK114))+IF($AO114=CO$3,$AM114/VLOOKUP($AO114,Data!$A$50:$B$56,2,FALSE),0)</f>
        <v>0</v>
      </c>
      <c r="CP114" s="11">
        <f>IF(CP$2=$A114,0,IF(HLOOKUP(CP$2,Recipes!$H:$GI,'Production Calculator'!$A114+2,FALSE)=0,0,HLOOKUP(CP$2,Recipes!$H:$GI,'Production Calculator'!$A114+2,FALSE)*$AK114))+IF($AO114=CP$3,$AM114/VLOOKUP($AO114,Data!$A$50:$B$56,2,FALSE),0)</f>
        <v>0</v>
      </c>
      <c r="CQ114" s="11">
        <f>IF(CQ$2=$A114,0,IF(HLOOKUP(CQ$2,Recipes!$H:$GI,'Production Calculator'!$A114+2,FALSE)=0,0,HLOOKUP(CQ$2,Recipes!$H:$GI,'Production Calculator'!$A114+2,FALSE)*$AK114))+IF($AO114=CQ$3,$AM114/VLOOKUP($AO114,Data!$A$50:$B$56,2,FALSE),0)</f>
        <v>0</v>
      </c>
      <c r="CR114" s="11">
        <f>IF(CR$2=$A114,0,IF(HLOOKUP(CR$2,Recipes!$H:$GI,'Production Calculator'!$A114+2,FALSE)=0,0,HLOOKUP(CR$2,Recipes!$H:$GI,'Production Calculator'!$A114+2,FALSE)*$AK114))+IF($AO114=CR$3,$AM114/VLOOKUP($AO114,Data!$A$50:$B$56,2,FALSE),0)</f>
        <v>0</v>
      </c>
      <c r="CS114" s="11">
        <f>IF(CS$2=$A114,0,IF(HLOOKUP(CS$2,Recipes!$H:$GI,'Production Calculator'!$A114+2,FALSE)=0,0,HLOOKUP(CS$2,Recipes!$H:$GI,'Production Calculator'!$A114+2,FALSE)*$AK114))+IF($AO114=CS$3,$AM114/VLOOKUP($AO114,Data!$A$50:$B$56,2,FALSE),0)</f>
        <v>0</v>
      </c>
      <c r="CT114" s="11">
        <f>IF(CT$2=$A114,0,IF(HLOOKUP(CT$2,Recipes!$H:$GI,'Production Calculator'!$A114+2,FALSE)=0,0,HLOOKUP(CT$2,Recipes!$H:$GI,'Production Calculator'!$A114+2,FALSE)*$AK114))+IF($AO114=CT$3,$AM114/VLOOKUP($AO114,Data!$A$50:$B$56,2,FALSE),0)</f>
        <v>0</v>
      </c>
      <c r="CU114" s="11">
        <f>IF(CU$2=$A114,0,IF(HLOOKUP(CU$2,Recipes!$H:$GI,'Production Calculator'!$A114+2,FALSE)=0,0,HLOOKUP(CU$2,Recipes!$H:$GI,'Production Calculator'!$A114+2,FALSE)*$AK114))+IF($AO114=CU$3,$AM114/VLOOKUP($AO114,Data!$A$50:$B$56,2,FALSE),0)</f>
        <v>0</v>
      </c>
      <c r="CV114" s="11">
        <f>IF(CV$2=$A114,0,IF(HLOOKUP(CV$2,Recipes!$H:$GI,'Production Calculator'!$A114+2,FALSE)=0,0,HLOOKUP(CV$2,Recipes!$H:$GI,'Production Calculator'!$A114+2,FALSE)*$AK114))+IF($AO114=CV$3,$AM114/VLOOKUP($AO114,Data!$A$50:$B$56,2,FALSE),0)</f>
        <v>0</v>
      </c>
      <c r="CW114" s="11">
        <f>IF(CW$2=$A114,0,IF(HLOOKUP(CW$2,Recipes!$H:$GI,'Production Calculator'!$A114+2,FALSE)=0,0,HLOOKUP(CW$2,Recipes!$H:$GI,'Production Calculator'!$A114+2,FALSE)*$AK114))+IF($AO114=CW$3,$AM114/VLOOKUP($AO114,Data!$A$50:$B$56,2,FALSE),0)</f>
        <v>0</v>
      </c>
      <c r="CX114" s="11">
        <f>IF(CX$2=$A114,0,IF(HLOOKUP(CX$2,Recipes!$H:$GI,'Production Calculator'!$A114+2,FALSE)=0,0,HLOOKUP(CX$2,Recipes!$H:$GI,'Production Calculator'!$A114+2,FALSE)*$AK114))+IF($AO114=CX$3,$AM114/VLOOKUP($AO114,Data!$A$50:$B$56,2,FALSE),0)</f>
        <v>0</v>
      </c>
      <c r="CY114" s="11">
        <f>IF(CY$2=$A114,0,IF(HLOOKUP(CY$2,Recipes!$H:$GI,'Production Calculator'!$A114+2,FALSE)=0,0,HLOOKUP(CY$2,Recipes!$H:$GI,'Production Calculator'!$A114+2,FALSE)*$AK114))+IF($AO114=CY$3,$AM114/VLOOKUP($AO114,Data!$A$50:$B$56,2,FALSE),0)</f>
        <v>0</v>
      </c>
      <c r="CZ114" s="11">
        <f>IF(CZ$2=$A114,0,IF(HLOOKUP(CZ$2,Recipes!$H:$GI,'Production Calculator'!$A114+2,FALSE)=0,0,HLOOKUP(CZ$2,Recipes!$H:$GI,'Production Calculator'!$A114+2,FALSE)*$AK114))+IF($AO114=CZ$3,$AM114/VLOOKUP($AO114,Data!$A$50:$B$56,2,FALSE),0)</f>
        <v>0</v>
      </c>
      <c r="DA114" s="11">
        <f>IF(DA$2=$A114,0,IF(HLOOKUP(DA$2,Recipes!$H:$GI,'Production Calculator'!$A114+2,FALSE)=0,0,HLOOKUP(DA$2,Recipes!$H:$GI,'Production Calculator'!$A114+2,FALSE)*$AK114))+IF($AO114=DA$3,$AM114/VLOOKUP($AO114,Data!$A$50:$B$56,2,FALSE),0)</f>
        <v>0</v>
      </c>
      <c r="DB114" s="11">
        <f>IF(DB$2=$A114,0,IF(HLOOKUP(DB$2,Recipes!$H:$GI,'Production Calculator'!$A114+2,FALSE)=0,0,HLOOKUP(DB$2,Recipes!$H:$GI,'Production Calculator'!$A114+2,FALSE)*$AK114))+IF($AO114=DB$3,$AM114/VLOOKUP($AO114,Data!$A$50:$B$56,2,FALSE),0)</f>
        <v>0</v>
      </c>
      <c r="DC114" s="11">
        <f>IF(DC$2=$A114,0,IF(HLOOKUP(DC$2,Recipes!$H:$GI,'Production Calculator'!$A114+2,FALSE)=0,0,HLOOKUP(DC$2,Recipes!$H:$GI,'Production Calculator'!$A114+2,FALSE)*$AK114))+IF($AO114=DC$3,$AM114/VLOOKUP($AO114,Data!$A$50:$B$56,2,FALSE),0)</f>
        <v>0</v>
      </c>
      <c r="DD114" s="11">
        <f>IF(DD$2=$A114,0,IF(HLOOKUP(DD$2,Recipes!$H:$GI,'Production Calculator'!$A114+2,FALSE)=0,0,HLOOKUP(DD$2,Recipes!$H:$GI,'Production Calculator'!$A114+2,FALSE)*$AK114))+IF($AO114=DD$3,$AM114/VLOOKUP($AO114,Data!$A$50:$B$56,2,FALSE),0)</f>
        <v>0</v>
      </c>
      <c r="DE114" s="11">
        <f>IF(DE$2=$A114,0,IF(HLOOKUP(DE$2,Recipes!$H:$GI,'Production Calculator'!$A114+2,FALSE)=0,0,HLOOKUP(DE$2,Recipes!$H:$GI,'Production Calculator'!$A114+2,FALSE)*$AK114))+IF($AO114=DE$3,$AM114/VLOOKUP($AO114,Data!$A$50:$B$56,2,FALSE),0)</f>
        <v>0</v>
      </c>
      <c r="DF114" s="11">
        <f>IF(DF$2=$A114,0,IF(HLOOKUP(DF$2,Recipes!$H:$GI,'Production Calculator'!$A114+2,FALSE)=0,0,HLOOKUP(DF$2,Recipes!$H:$GI,'Production Calculator'!$A114+2,FALSE)*$AK114))+IF($AO114=DF$3,$AM114/VLOOKUP($AO114,Data!$A$50:$B$56,2,FALSE),0)</f>
        <v>0</v>
      </c>
      <c r="DG114" s="11">
        <f>IF(DG$2=$A114,0,IF(HLOOKUP(DG$2,Recipes!$H:$GI,'Production Calculator'!$A114+2,FALSE)=0,0,HLOOKUP(DG$2,Recipes!$H:$GI,'Production Calculator'!$A114+2,FALSE)*$AK114))+IF($AO114=DG$3,$AM114/VLOOKUP($AO114,Data!$A$50:$B$56,2,FALSE),0)</f>
        <v>0</v>
      </c>
      <c r="DH114" s="11">
        <f>IF(DH$2=$A114,0,IF(HLOOKUP(DH$2,Recipes!$H:$GI,'Production Calculator'!$A114+2,FALSE)=0,0,HLOOKUP(DH$2,Recipes!$H:$GI,'Production Calculator'!$A114+2,FALSE)*$AK114))+IF($AO114=DH$3,$AM114/VLOOKUP($AO114,Data!$A$50:$B$56,2,FALSE),0)</f>
        <v>0</v>
      </c>
      <c r="DI114" s="11">
        <f>IF(DI$2=$A114,0,IF(HLOOKUP(DI$2,Recipes!$H:$GI,'Production Calculator'!$A114+2,FALSE)=0,0,HLOOKUP(DI$2,Recipes!$H:$GI,'Production Calculator'!$A114+2,FALSE)*$AK114))+IF($AO114=DI$3,$AM114/VLOOKUP($AO114,Data!$A$50:$B$56,2,FALSE),0)</f>
        <v>0</v>
      </c>
      <c r="DJ114" s="11">
        <f>IF(DJ$2=$A114,0,IF(HLOOKUP(DJ$2,Recipes!$H:$GI,'Production Calculator'!$A114+2,FALSE)=0,0,HLOOKUP(DJ$2,Recipes!$H:$GI,'Production Calculator'!$A114+2,FALSE)*$AK114))+IF($AO114=DJ$3,$AM114/VLOOKUP($AO114,Data!$A$50:$B$56,2,FALSE),0)</f>
        <v>0</v>
      </c>
      <c r="DK114" s="11">
        <f>IF(DK$2=$A114,0,IF(HLOOKUP(DK$2,Recipes!$H:$GI,'Production Calculator'!$A114+2,FALSE)=0,0,HLOOKUP(DK$2,Recipes!$H:$GI,'Production Calculator'!$A114+2,FALSE)*$AK114))+IF($AO114=DK$3,$AM114/VLOOKUP($AO114,Data!$A$50:$B$56,2,FALSE),0)</f>
        <v>0</v>
      </c>
      <c r="DL114" s="11">
        <f>IF(DL$2=$A114,0,IF(HLOOKUP(DL$2,Recipes!$H:$GI,'Production Calculator'!$A114+2,FALSE)=0,0,HLOOKUP(DL$2,Recipes!$H:$GI,'Production Calculator'!$A114+2,FALSE)*$AK114))+IF($AO114=DL$3,$AM114/VLOOKUP($AO114,Data!$A$50:$B$56,2,FALSE),0)</f>
        <v>0</v>
      </c>
      <c r="DM114" s="11">
        <f>IF(DM$2=$A114,0,IF(HLOOKUP(DM$2,Recipes!$H:$GI,'Production Calculator'!$A114+2,FALSE)=0,0,HLOOKUP(DM$2,Recipes!$H:$GI,'Production Calculator'!$A114+2,FALSE)*$AK114))+IF($AO114=DM$3,$AM114/VLOOKUP($AO114,Data!$A$50:$B$56,2,FALSE),0)</f>
        <v>0</v>
      </c>
      <c r="DN114" s="11">
        <f>IF(DN$2=$A114,0,IF(HLOOKUP(DN$2,Recipes!$H:$GI,'Production Calculator'!$A114+2,FALSE)=0,0,HLOOKUP(DN$2,Recipes!$H:$GI,'Production Calculator'!$A114+2,FALSE)*$AK114))+IF($AO114=DN$3,$AM114/VLOOKUP($AO114,Data!$A$50:$B$56,2,FALSE),0)</f>
        <v>0</v>
      </c>
      <c r="DO114" s="11">
        <f>IF(DO$2=$A114,0,IF(HLOOKUP(DO$2,Recipes!$H:$GI,'Production Calculator'!$A114+2,FALSE)=0,0,HLOOKUP(DO$2,Recipes!$H:$GI,'Production Calculator'!$A114+2,FALSE)*$AK114))+IF($AO114=DO$3,$AM114/VLOOKUP($AO114,Data!$A$50:$B$56,2,FALSE),0)</f>
        <v>0</v>
      </c>
      <c r="DP114" s="11">
        <f>IF(DP$2=$A114,0,IF(HLOOKUP(DP$2,Recipes!$H:$GI,'Production Calculator'!$A114+2,FALSE)=0,0,HLOOKUP(DP$2,Recipes!$H:$GI,'Production Calculator'!$A114+2,FALSE)*$AK114))+IF($AO114=DP$3,$AM114/VLOOKUP($AO114,Data!$A$50:$B$56,2,FALSE),0)</f>
        <v>0</v>
      </c>
      <c r="DQ114" s="11">
        <f>IF(DQ$2=$A114,0,IF(HLOOKUP(DQ$2,Recipes!$H:$GI,'Production Calculator'!$A114+2,FALSE)=0,0,HLOOKUP(DQ$2,Recipes!$H:$GI,'Production Calculator'!$A114+2,FALSE)*$AK114))+IF($AO114=DQ$3,$AM114/VLOOKUP($AO114,Data!$A$50:$B$56,2,FALSE),0)</f>
        <v>0</v>
      </c>
      <c r="DR114" s="11">
        <f>IF(DR$2=$A114,0,IF(HLOOKUP(DR$2,Recipes!$H:$GI,'Production Calculator'!$A114+2,FALSE)=0,0,HLOOKUP(DR$2,Recipes!$H:$GI,'Production Calculator'!$A114+2,FALSE)*$AK114))+IF($AO114=DR$3,$AM114/VLOOKUP($AO114,Data!$A$50:$B$56,2,FALSE),0)</f>
        <v>0</v>
      </c>
      <c r="DS114" s="11">
        <f>IF(DS$2=$A114,0,IF(HLOOKUP(DS$2,Recipes!$H:$GI,'Production Calculator'!$A114+2,FALSE)=0,0,HLOOKUP(DS$2,Recipes!$H:$GI,'Production Calculator'!$A114+2,FALSE)*$AK114))+IF($AO114=DS$3,$AM114/VLOOKUP($AO114,Data!$A$50:$B$56,2,FALSE),0)</f>
        <v>0</v>
      </c>
      <c r="DT114" s="11">
        <f>IF(DT$2=$A114,0,IF(HLOOKUP(DT$2,Recipes!$H:$GI,'Production Calculator'!$A114+2,FALSE)=0,0,HLOOKUP(DT$2,Recipes!$H:$GI,'Production Calculator'!$A114+2,FALSE)*$AK114))+IF($AO114=DT$3,$AM114/VLOOKUP($AO114,Data!$A$50:$B$56,2,FALSE),0)</f>
        <v>0</v>
      </c>
      <c r="DU114" s="11">
        <f>IF(DU$2=$A114,0,IF(HLOOKUP(DU$2,Recipes!$H:$GI,'Production Calculator'!$A114+2,FALSE)=0,0,HLOOKUP(DU$2,Recipes!$H:$GI,'Production Calculator'!$A114+2,FALSE)*$AK114))+IF($AO114=DU$3,$AM114/VLOOKUP($AO114,Data!$A$50:$B$56,2,FALSE),0)</f>
        <v>0</v>
      </c>
      <c r="DV114" s="11">
        <f>IF(DV$2=$A114,0,IF(HLOOKUP(DV$2,Recipes!$H:$GI,'Production Calculator'!$A114+2,FALSE)=0,0,HLOOKUP(DV$2,Recipes!$H:$GI,'Production Calculator'!$A114+2,FALSE)*$AK114))+IF($AO114=DV$3,$AM114/VLOOKUP($AO114,Data!$A$50:$B$56,2,FALSE),0)</f>
        <v>0</v>
      </c>
      <c r="DW114" s="11">
        <f>IF(DW$2=$A114,0,IF(HLOOKUP(DW$2,Recipes!$H:$GI,'Production Calculator'!$A114+2,FALSE)=0,0,HLOOKUP(DW$2,Recipes!$H:$GI,'Production Calculator'!$A114+2,FALSE)*$AK114))+IF($AO114=DW$3,$AM114/VLOOKUP($AO114,Data!$A$50:$B$56,2,FALSE),0)</f>
        <v>0</v>
      </c>
      <c r="DX114" s="11">
        <f>IF(DX$2=$A114,0,IF(HLOOKUP(DX$2,Recipes!$H:$GI,'Production Calculator'!$A114+2,FALSE)=0,0,HLOOKUP(DX$2,Recipes!$H:$GI,'Production Calculator'!$A114+2,FALSE)*$AK114))+IF($AO114=DX$3,$AM114/VLOOKUP($AO114,Data!$A$50:$B$56,2,FALSE),0)</f>
        <v>0</v>
      </c>
      <c r="DY114" s="11">
        <f>IF(DY$2=$A114,0,IF(HLOOKUP(DY$2,Recipes!$H:$GI,'Production Calculator'!$A114+2,FALSE)=0,0,HLOOKUP(DY$2,Recipes!$H:$GI,'Production Calculator'!$A114+2,FALSE)*$AK114))+IF($AO114=DY$3,$AM114/VLOOKUP($AO114,Data!$A$50:$B$56,2,FALSE),0)</f>
        <v>0</v>
      </c>
      <c r="DZ114" s="11">
        <f>IF(DZ$2=$A114,0,IF(HLOOKUP(DZ$2,Recipes!$H:$GI,'Production Calculator'!$A114+2,FALSE)=0,0,HLOOKUP(DZ$2,Recipes!$H:$GI,'Production Calculator'!$A114+2,FALSE)*$AK114))+IF($AO114=DZ$3,$AM114/VLOOKUP($AO114,Data!$A$50:$B$56,2,FALSE),0)</f>
        <v>0</v>
      </c>
      <c r="EA114" s="11">
        <f>IF(EA$2=$A114,0,IF(HLOOKUP(EA$2,Recipes!$H:$GI,'Production Calculator'!$A114+2,FALSE)=0,0,HLOOKUP(EA$2,Recipes!$H:$GI,'Production Calculator'!$A114+2,FALSE)*$AK114))+IF($AO114=EA$3,$AM114/VLOOKUP($AO114,Data!$A$50:$B$56,2,FALSE),0)</f>
        <v>0</v>
      </c>
      <c r="EB114" s="11">
        <f>IF(EB$2=$A114,0,IF(HLOOKUP(EB$2,Recipes!$H:$GI,'Production Calculator'!$A114+2,FALSE)=0,0,HLOOKUP(EB$2,Recipes!$H:$GI,'Production Calculator'!$A114+2,FALSE)*$AK114))+IF($AO114=EB$3,$AM114/VLOOKUP($AO114,Data!$A$50:$B$56,2,FALSE),0)</f>
        <v>0</v>
      </c>
      <c r="EC114" s="11">
        <f>IF(EC$2=$A114,0,IF(HLOOKUP(EC$2,Recipes!$H:$GI,'Production Calculator'!$A114+2,FALSE)=0,0,HLOOKUP(EC$2,Recipes!$H:$GI,'Production Calculator'!$A114+2,FALSE)*$AK114))+IF($AO114=EC$3,$AM114/VLOOKUP($AO114,Data!$A$50:$B$56,2,FALSE),0)</f>
        <v>0</v>
      </c>
      <c r="ED114" s="11">
        <f>IF(ED$2=$A114,0,IF(HLOOKUP(ED$2,Recipes!$H:$GI,'Production Calculator'!$A114+2,FALSE)=0,0,HLOOKUP(ED$2,Recipes!$H:$GI,'Production Calculator'!$A114+2,FALSE)*$AK114))+IF($AO114=ED$3,$AM114/VLOOKUP($AO114,Data!$A$50:$B$56,2,FALSE),0)</f>
        <v>0</v>
      </c>
      <c r="EE114" s="11">
        <f>IF(EE$2=$A114,0,IF(HLOOKUP(EE$2,Recipes!$H:$GI,'Production Calculator'!$A114+2,FALSE)=0,0,HLOOKUP(EE$2,Recipes!$H:$GI,'Production Calculator'!$A114+2,FALSE)*$AK114))+IF($AO114=EE$3,$AM114/VLOOKUP($AO114,Data!$A$50:$B$56,2,FALSE),0)</f>
        <v>0</v>
      </c>
      <c r="EF114" s="11">
        <f>IF(EF$2=$A114,0,IF(HLOOKUP(EF$2,Recipes!$H:$GI,'Production Calculator'!$A114+2,FALSE)=0,0,HLOOKUP(EF$2,Recipes!$H:$GI,'Production Calculator'!$A114+2,FALSE)*$AK114))+IF($AO114=EF$3,$AM114/VLOOKUP($AO114,Data!$A$50:$B$56,2,FALSE),0)</f>
        <v>0</v>
      </c>
      <c r="EG114" s="11">
        <f>IF(EG$2=$A114,0,IF(HLOOKUP(EG$2,Recipes!$H:$GI,'Production Calculator'!$A114+2,FALSE)=0,0,HLOOKUP(EG$2,Recipes!$H:$GI,'Production Calculator'!$A114+2,FALSE)*$AK114))+IF($AO114=EG$3,$AM114/VLOOKUP($AO114,Data!$A$50:$B$56,2,FALSE),0)</f>
        <v>0</v>
      </c>
      <c r="EH114" s="11">
        <f>IF(EH$2=$A114,0,IF(HLOOKUP(EH$2,Recipes!$H:$GI,'Production Calculator'!$A114+2,FALSE)=0,0,HLOOKUP(EH$2,Recipes!$H:$GI,'Production Calculator'!$A114+2,FALSE)*$AK114))+IF($AO114=EH$3,$AM114/VLOOKUP($AO114,Data!$A$50:$B$56,2,FALSE),0)</f>
        <v>0</v>
      </c>
      <c r="EI114" s="11">
        <f>IF(EI$2=$A114,0,IF(HLOOKUP(EI$2,Recipes!$H:$GI,'Production Calculator'!$A114+2,FALSE)=0,0,HLOOKUP(EI$2,Recipes!$H:$GI,'Production Calculator'!$A114+2,FALSE)*$AK114))+IF($AO114=EI$3,$AM114/VLOOKUP($AO114,Data!$A$50:$B$56,2,FALSE),0)</f>
        <v>0</v>
      </c>
      <c r="EJ114" s="11">
        <f>IF(EJ$2=$A114,0,IF(HLOOKUP(EJ$2,Recipes!$H:$GI,'Production Calculator'!$A114+2,FALSE)=0,0,HLOOKUP(EJ$2,Recipes!$H:$GI,'Production Calculator'!$A114+2,FALSE)*$AK114))+IF($AO114=EJ$3,$AM114/VLOOKUP($AO114,Data!$A$50:$B$56,2,FALSE),0)</f>
        <v>0</v>
      </c>
      <c r="EK114" s="11">
        <f>IF(EK$2=$A114,0,IF(HLOOKUP(EK$2,Recipes!$H:$GI,'Production Calculator'!$A114+2,FALSE)=0,0,HLOOKUP(EK$2,Recipes!$H:$GI,'Production Calculator'!$A114+2,FALSE)*$AK114))+IF($AO114=EK$3,$AM114/VLOOKUP($AO114,Data!$A$50:$B$56,2,FALSE),0)</f>
        <v>0</v>
      </c>
      <c r="EL114" s="11">
        <f>IF(EL$2=$A114,0,IF(HLOOKUP(EL$2,Recipes!$H:$GI,'Production Calculator'!$A114+2,FALSE)=0,0,HLOOKUP(EL$2,Recipes!$H:$GI,'Production Calculator'!$A114+2,FALSE)*$AK114))+IF($AO114=EL$3,$AM114/VLOOKUP($AO114,Data!$A$50:$B$56,2,FALSE),0)</f>
        <v>0</v>
      </c>
      <c r="EM114" s="11">
        <f>IF(EM$2=$A114,0,IF(HLOOKUP(EM$2,Recipes!$H:$GI,'Production Calculator'!$A114+2,FALSE)=0,0,HLOOKUP(EM$2,Recipes!$H:$GI,'Production Calculator'!$A114+2,FALSE)*$AK114))+IF($AO114=EM$3,$AM114/VLOOKUP($AO114,Data!$A$50:$B$56,2,FALSE),0)</f>
        <v>0</v>
      </c>
      <c r="EN114" s="11">
        <f>IF(EN$2=$A114,0,IF(HLOOKUP(EN$2,Recipes!$H:$GI,'Production Calculator'!$A114+2,FALSE)=0,0,HLOOKUP(EN$2,Recipes!$H:$GI,'Production Calculator'!$A114+2,FALSE)*$AK114))+IF($AO114=EN$3,$AM114/VLOOKUP($AO114,Data!$A$50:$B$56,2,FALSE),0)</f>
        <v>0</v>
      </c>
      <c r="EO114" s="11">
        <f>IF(EO$2=$A114,0,IF(HLOOKUP(EO$2,Recipes!$H:$GI,'Production Calculator'!$A114+2,FALSE)=0,0,HLOOKUP(EO$2,Recipes!$H:$GI,'Production Calculator'!$A114+2,FALSE)*$AK114))+IF($AO114=EO$3,$AM114/VLOOKUP($AO114,Data!$A$50:$B$56,2,FALSE),0)</f>
        <v>0</v>
      </c>
      <c r="EP114" s="11">
        <f>IF(EP$2=$A114,0,IF(HLOOKUP(EP$2,Recipes!$H:$GI,'Production Calculator'!$A114+2,FALSE)=0,0,HLOOKUP(EP$2,Recipes!$H:$GI,'Production Calculator'!$A114+2,FALSE)*$AK114))+IF($AO114=EP$3,$AM114/VLOOKUP($AO114,Data!$A$50:$B$56,2,FALSE),0)</f>
        <v>0</v>
      </c>
      <c r="EQ114" s="11">
        <f>IF(EQ$2=$A114,0,IF(HLOOKUP(EQ$2,Recipes!$H:$GI,'Production Calculator'!$A114+2,FALSE)=0,0,HLOOKUP(EQ$2,Recipes!$H:$GI,'Production Calculator'!$A114+2,FALSE)*$AK114))+IF($AO114=EQ$3,$AM114/VLOOKUP($AO114,Data!$A$50:$B$56,2,FALSE),0)</f>
        <v>0</v>
      </c>
      <c r="ER114" s="11">
        <f>IF(ER$2=$A114,0,IF(HLOOKUP(ER$2,Recipes!$H:$GI,'Production Calculator'!$A114+2,FALSE)=0,0,HLOOKUP(ER$2,Recipes!$H:$GI,'Production Calculator'!$A114+2,FALSE)*$AK114))+IF($AO114=ER$3,$AM114/VLOOKUP($AO114,Data!$A$50:$B$56,2,FALSE),0)</f>
        <v>0</v>
      </c>
      <c r="ES114" s="11">
        <f>IF(ES$2=$A114,0,IF(HLOOKUP(ES$2,Recipes!$H:$GI,'Production Calculator'!$A114+2,FALSE)=0,0,HLOOKUP(ES$2,Recipes!$H:$GI,'Production Calculator'!$A114+2,FALSE)*$AK114))+IF($AO114=ES$3,$AM114/VLOOKUP($AO114,Data!$A$50:$B$56,2,FALSE),0)</f>
        <v>0</v>
      </c>
      <c r="ET114" s="11">
        <f>IF(ET$2=$A114,0,IF(HLOOKUP(ET$2,Recipes!$H:$GI,'Production Calculator'!$A114+2,FALSE)=0,0,HLOOKUP(ET$2,Recipes!$H:$GI,'Production Calculator'!$A114+2,FALSE)*$AK114))+IF($AO114=ET$3,$AM114/VLOOKUP($AO114,Data!$A$50:$B$56,2,FALSE),0)</f>
        <v>0</v>
      </c>
      <c r="EU114" s="11">
        <f>IF(EU$2=$A114,0,IF(HLOOKUP(EU$2,Recipes!$H:$GI,'Production Calculator'!$A114+2,FALSE)=0,0,HLOOKUP(EU$2,Recipes!$H:$GI,'Production Calculator'!$A114+2,FALSE)*$AK114))+IF($AO114=EU$3,$AM114/VLOOKUP($AO114,Data!$A$50:$B$56,2,FALSE),0)</f>
        <v>0</v>
      </c>
      <c r="EV114" s="11">
        <f>IF(EV$2=$A114,0,IF(HLOOKUP(EV$2,Recipes!$H:$GI,'Production Calculator'!$A114+2,FALSE)=0,0,HLOOKUP(EV$2,Recipes!$H:$GI,'Production Calculator'!$A114+2,FALSE)*$AK114))+IF($AO114=EV$3,$AM114/VLOOKUP($AO114,Data!$A$50:$B$56,2,FALSE),0)</f>
        <v>0</v>
      </c>
      <c r="EW114" s="11">
        <f>IF(EW$2=$A114,0,IF(HLOOKUP(EW$2,Recipes!$H:$GI,'Production Calculator'!$A114+2,FALSE)=0,0,HLOOKUP(EW$2,Recipes!$H:$GI,'Production Calculator'!$A114+2,FALSE)*$AK114))+IF($AO114=EW$3,$AM114/VLOOKUP($AO114,Data!$A$50:$B$56,2,FALSE),0)</f>
        <v>0</v>
      </c>
      <c r="EX114" s="11">
        <f>IF(EX$2=$A114,0,IF(HLOOKUP(EX$2,Recipes!$H:$GI,'Production Calculator'!$A114+2,FALSE)=0,0,HLOOKUP(EX$2,Recipes!$H:$GI,'Production Calculator'!$A114+2,FALSE)*$AK114))+IF($AO114=EX$3,$AM114/VLOOKUP($AO114,Data!$A$50:$B$56,2,FALSE),0)</f>
        <v>0</v>
      </c>
      <c r="EY114" s="11">
        <f>IF(EY$2=$A114,0,IF(HLOOKUP(EY$2,Recipes!$H:$GI,'Production Calculator'!$A114+2,FALSE)=0,0,HLOOKUP(EY$2,Recipes!$H:$GI,'Production Calculator'!$A114+2,FALSE)*$AK114))+IF($AO114=EY$3,$AM114/VLOOKUP($AO114,Data!$A$50:$B$56,2,FALSE),0)</f>
        <v>0</v>
      </c>
      <c r="EZ114" s="11">
        <f>IF(EZ$2=$A114,0,IF(HLOOKUP(EZ$2,Recipes!$H:$GI,'Production Calculator'!$A114+2,FALSE)=0,0,HLOOKUP(EZ$2,Recipes!$H:$GI,'Production Calculator'!$A114+2,FALSE)*$AK114))+IF($AO114=EZ$3,$AM114/VLOOKUP($AO114,Data!$A$50:$B$56,2,FALSE),0)</f>
        <v>0</v>
      </c>
      <c r="FA114" s="11">
        <f>IF(FA$2=$A114,0,IF(HLOOKUP(FA$2,Recipes!$H:$GI,'Production Calculator'!$A114+2,FALSE)=0,0,HLOOKUP(FA$2,Recipes!$H:$GI,'Production Calculator'!$A114+2,FALSE)*$AK114))+IF($AO114=FA$3,$AM114/VLOOKUP($AO114,Data!$A$50:$B$56,2,FALSE),0)</f>
        <v>0</v>
      </c>
      <c r="FB114" s="11">
        <f>IF(FB$2=$A114,0,IF(HLOOKUP(FB$2,Recipes!$H:$GI,'Production Calculator'!$A114+2,FALSE)=0,0,HLOOKUP(FB$2,Recipes!$H:$GI,'Production Calculator'!$A114+2,FALSE)*$AK114))+IF($AO114=FB$3,$AM114/VLOOKUP($AO114,Data!$A$50:$B$56,2,FALSE),0)</f>
        <v>0</v>
      </c>
      <c r="FC114" s="11">
        <f>IF(FC$2=$A114,0,IF(HLOOKUP(FC$2,Recipes!$H:$GI,'Production Calculator'!$A114+2,FALSE)=0,0,HLOOKUP(FC$2,Recipes!$H:$GI,'Production Calculator'!$A114+2,FALSE)*$AK114))+IF($AO114=FC$3,$AM114/VLOOKUP($AO114,Data!$A$50:$B$56,2,FALSE),0)</f>
        <v>0</v>
      </c>
      <c r="FD114" s="11">
        <f>IF(FD$2=$A114,0,IF(HLOOKUP(FD$2,Recipes!$H:$GI,'Production Calculator'!$A114+2,FALSE)=0,0,HLOOKUP(FD$2,Recipes!$H:$GI,'Production Calculator'!$A114+2,FALSE)*$AK114))+IF($AO114=FD$3,$AM114/VLOOKUP($AO114,Data!$A$50:$B$56,2,FALSE),0)</f>
        <v>0</v>
      </c>
      <c r="FE114" s="11">
        <f>IF(FE$2=$A114,0,IF(HLOOKUP(FE$2,Recipes!$H:$GI,'Production Calculator'!$A114+2,FALSE)=0,0,HLOOKUP(FE$2,Recipes!$H:$GI,'Production Calculator'!$A114+2,FALSE)*$AK114))+IF($AO114=FE$3,$AM114/VLOOKUP($AO114,Data!$A$50:$B$56,2,FALSE),0)</f>
        <v>0</v>
      </c>
      <c r="FF114" s="11">
        <f>IF(FF$2=$A114,0,IF(HLOOKUP(FF$2,Recipes!$H:$GI,'Production Calculator'!$A114+2,FALSE)=0,0,HLOOKUP(FF$2,Recipes!$H:$GI,'Production Calculator'!$A114+2,FALSE)*$AK114))+IF($AO114=FF$3,$AM114/VLOOKUP($AO114,Data!$A$50:$B$56,2,FALSE),0)</f>
        <v>0</v>
      </c>
      <c r="FG114" s="11">
        <f>IF(FG$2=$A114,0,IF(HLOOKUP(FG$2,Recipes!$H:$GI,'Production Calculator'!$A114+2,FALSE)=0,0,HLOOKUP(FG$2,Recipes!$H:$GI,'Production Calculator'!$A114+2,FALSE)*$AK114))+IF($AO114=FG$3,$AM114/VLOOKUP($AO114,Data!$A$50:$B$56,2,FALSE),0)</f>
        <v>0</v>
      </c>
      <c r="FH114" s="11">
        <f>IF(FH$2=$A114,0,IF(HLOOKUP(FH$2,Recipes!$H:$GI,'Production Calculator'!$A114+2,FALSE)=0,0,HLOOKUP(FH$2,Recipes!$H:$GI,'Production Calculator'!$A114+2,FALSE)*$AK114))+IF($AO114=FH$3,$AM114/VLOOKUP($AO114,Data!$A$50:$B$56,2,FALSE),0)</f>
        <v>0</v>
      </c>
      <c r="FI114" s="11">
        <f>IF(FI$2=$A114,0,IF(HLOOKUP(FI$2,Recipes!$H:$GI,'Production Calculator'!$A114+2,FALSE)=0,0,HLOOKUP(FI$2,Recipes!$H:$GI,'Production Calculator'!$A114+2,FALSE)*$AK114))+IF($AO114=FI$3,$AM114/VLOOKUP($AO114,Data!$A$50:$B$56,2,FALSE),0)</f>
        <v>0</v>
      </c>
      <c r="FJ114" s="11">
        <f>IF(FJ$2=$A114,0,IF(HLOOKUP(FJ$2,Recipes!$H:$GI,'Production Calculator'!$A114+2,FALSE)=0,0,HLOOKUP(FJ$2,Recipes!$H:$GI,'Production Calculator'!$A114+2,FALSE)*$AK114))+IF($AO114=FJ$3,$AM114/VLOOKUP($AO114,Data!$A$50:$B$56,2,FALSE),0)</f>
        <v>0</v>
      </c>
      <c r="FK114" s="11">
        <f>IF(FK$2=$A114,0,IF(HLOOKUP(FK$2,Recipes!$H:$GI,'Production Calculator'!$A114+2,FALSE)=0,0,HLOOKUP(FK$2,Recipes!$H:$GI,'Production Calculator'!$A114+2,FALSE)*$AK114))+IF($AO114=FK$3,$AM114/VLOOKUP($AO114,Data!$A$50:$B$56,2,FALSE),0)</f>
        <v>0</v>
      </c>
      <c r="FL114" s="11">
        <f>IF(FL$2=$A114,0,IF(HLOOKUP(FL$2,Recipes!$H:$GI,'Production Calculator'!$A114+2,FALSE)=0,0,HLOOKUP(FL$2,Recipes!$H:$GI,'Production Calculator'!$A114+2,FALSE)*$AK114))+IF($AO114=FL$3,$AM114/VLOOKUP($AO114,Data!$A$50:$B$56,2,FALSE),0)</f>
        <v>0</v>
      </c>
      <c r="FM114" s="11">
        <f>IF(FM$2=$A114,0,IF(HLOOKUP(FM$2,Recipes!$H:$GI,'Production Calculator'!$A114+2,FALSE)=0,0,HLOOKUP(FM$2,Recipes!$H:$GI,'Production Calculator'!$A114+2,FALSE)*$AK114))+IF($AO114=FM$3,$AM114/VLOOKUP($AO114,Data!$A$50:$B$56,2,FALSE),0)</f>
        <v>0</v>
      </c>
      <c r="FN114" s="11">
        <f>IF(FN$2=$A114,0,IF(HLOOKUP(FN$2,Recipes!$H:$GI,'Production Calculator'!$A114+2,FALSE)=0,0,HLOOKUP(FN$2,Recipes!$H:$GI,'Production Calculator'!$A114+2,FALSE)*$AK114))+IF($AO114=FN$3,$AM114/VLOOKUP($AO114,Data!$A$50:$B$56,2,FALSE),0)</f>
        <v>0</v>
      </c>
      <c r="FO114" s="11">
        <f>IF(FO$2=$A114,0,IF(HLOOKUP(FO$2,Recipes!$H:$GI,'Production Calculator'!$A114+2,FALSE)=0,0,HLOOKUP(FO$2,Recipes!$H:$GI,'Production Calculator'!$A114+2,FALSE)*$AK114))+IF($AO114=FO$3,$AM114/VLOOKUP($AO114,Data!$A$50:$B$56,2,FALSE),0)</f>
        <v>0</v>
      </c>
      <c r="FP114" s="11">
        <f>IF(FP$2=$A114,0,IF(HLOOKUP(FP$2,Recipes!$H:$GI,'Production Calculator'!$A114+2,FALSE)=0,0,HLOOKUP(FP$2,Recipes!$H:$GI,'Production Calculator'!$A114+2,FALSE)*$AK114))+IF($AO114=FP$3,$AM114/VLOOKUP($AO114,Data!$A$50:$B$56,2,FALSE),0)</f>
        <v>0</v>
      </c>
      <c r="FQ114" s="11">
        <f>IF(FQ$2=$A114,0,IF(HLOOKUP(FQ$2,Recipes!$H:$GI,'Production Calculator'!$A114+2,FALSE)=0,0,HLOOKUP(FQ$2,Recipes!$H:$GI,'Production Calculator'!$A114+2,FALSE)*$AK114))+IF($AO114=FQ$3,$AM114/VLOOKUP($AO114,Data!$A$50:$B$56,2,FALSE),0)</f>
        <v>0</v>
      </c>
      <c r="FR114" s="11">
        <f>IF(FR$2=$A114,0,IF(HLOOKUP(FR$2,Recipes!$H:$GI,'Production Calculator'!$A114+2,FALSE)=0,0,HLOOKUP(FR$2,Recipes!$H:$GI,'Production Calculator'!$A114+2,FALSE)*$AK114))+IF($AO114=FR$3,$AM114/VLOOKUP($AO114,Data!$A$50:$B$56,2,FALSE),0)</f>
        <v>0</v>
      </c>
      <c r="FS114" s="11">
        <f>IF(FS$2=$A114,0,IF(HLOOKUP(FS$2,Recipes!$H:$GI,'Production Calculator'!$A114+2,FALSE)=0,0,HLOOKUP(FS$2,Recipes!$H:$GI,'Production Calculator'!$A114+2,FALSE)*$AK114))+IF($AO114=FS$3,$AM114/VLOOKUP($AO114,Data!$A$50:$B$56,2,FALSE),0)</f>
        <v>0</v>
      </c>
      <c r="FT114" s="11">
        <f>IF(FT$2=$A114,0,IF(HLOOKUP(FT$2,Recipes!$H:$GI,'Production Calculator'!$A114+2,FALSE)=0,0,HLOOKUP(FT$2,Recipes!$H:$GI,'Production Calculator'!$A114+2,FALSE)*$AK114))+IF($AO114=FT$3,$AM114/VLOOKUP($AO114,Data!$A$50:$B$56,2,FALSE),0)</f>
        <v>0</v>
      </c>
      <c r="FU114" s="11">
        <f>IF(FU$2=$A114,0,IF(HLOOKUP(FU$2,Recipes!$H:$GI,'Production Calculator'!$A114+2,FALSE)=0,0,HLOOKUP(FU$2,Recipes!$H:$GI,'Production Calculator'!$A114+2,FALSE)*$AK114))+IF($AO114=FU$3,$AM114/VLOOKUP($AO114,Data!$A$50:$B$56,2,FALSE),0)</f>
        <v>0</v>
      </c>
      <c r="FV114" s="11">
        <f>IF(FV$2=$A114,0,IF(HLOOKUP(FV$2,Recipes!$H:$GI,'Production Calculator'!$A114+2,FALSE)=0,0,HLOOKUP(FV$2,Recipes!$H:$GI,'Production Calculator'!$A114+2,FALSE)*$AK114))+IF($AO114=FV$3,$AM114/VLOOKUP($AO114,Data!$A$50:$B$56,2,FALSE),0)</f>
        <v>0</v>
      </c>
      <c r="FW114" s="11">
        <f>IF(FW$2=$A114,0,IF(HLOOKUP(FW$2,Recipes!$H:$GI,'Production Calculator'!$A114+2,FALSE)=0,0,HLOOKUP(FW$2,Recipes!$H:$GI,'Production Calculator'!$A114+2,FALSE)*$AK114))+IF($AO114=FW$3,$AM114/VLOOKUP($AO114,Data!$A$50:$B$56,2,FALSE),0)</f>
        <v>0</v>
      </c>
      <c r="FX114" s="11">
        <f>IF(FX$2=$A114,0,IF(HLOOKUP(FX$2,Recipes!$H:$GI,'Production Calculator'!$A114+2,FALSE)=0,0,HLOOKUP(FX$2,Recipes!$H:$GI,'Production Calculator'!$A114+2,FALSE)*$AK114))+IF($AO114=FX$3,$AM114/VLOOKUP($AO114,Data!$A$50:$B$56,2,FALSE),0)</f>
        <v>0</v>
      </c>
      <c r="FY114" s="11">
        <f>IF(FY$2=$A114,0,IF(HLOOKUP(FY$2,Recipes!$H:$GI,'Production Calculator'!$A114+2,FALSE)=0,0,HLOOKUP(FY$2,Recipes!$H:$GI,'Production Calculator'!$A114+2,FALSE)*$AK114))+IF($AO114=FY$3,$AM114/VLOOKUP($AO114,Data!$A$50:$B$56,2,FALSE),0)</f>
        <v>0</v>
      </c>
      <c r="FZ114" s="11">
        <f>IF(FZ$2=$A114,0,IF(HLOOKUP(FZ$2,Recipes!$H:$GI,'Production Calculator'!$A114+2,FALSE)=0,0,HLOOKUP(FZ$2,Recipes!$H:$GI,'Production Calculator'!$A114+2,FALSE)*$AK114))+IF($AO114=FZ$3,$AM114/VLOOKUP($AO114,Data!$A$50:$B$56,2,FALSE),0)</f>
        <v>0</v>
      </c>
      <c r="GA114" s="11">
        <f>IF(GA$2=$A114,0,IF(HLOOKUP(GA$2,Recipes!$H:$GI,'Production Calculator'!$A114+2,FALSE)=0,0,HLOOKUP(GA$2,Recipes!$H:$GI,'Production Calculator'!$A114+2,FALSE)*$AK114))+IF($AO114=GA$3,$AM114/VLOOKUP($AO114,Data!$A$50:$B$56,2,FALSE),0)</f>
        <v>0</v>
      </c>
      <c r="GB114" s="11">
        <f>IF(GB$2=$A114,0,IF(HLOOKUP(GB$2,Recipes!$H:$GI,'Production Calculator'!$A114+2,FALSE)=0,0,HLOOKUP(GB$2,Recipes!$H:$GI,'Production Calculator'!$A114+2,FALSE)*$AK114))+IF($AO114=GB$3,$AM114/VLOOKUP($AO114,Data!$A$50:$B$56,2,FALSE),0)</f>
        <v>0</v>
      </c>
      <c r="GC114" s="11">
        <f>IF(GC$2=$A114,0,IF(HLOOKUP(GC$2,Recipes!$H:$GI,'Production Calculator'!$A114+2,FALSE)=0,0,HLOOKUP(GC$2,Recipes!$H:$GI,'Production Calculator'!$A114+2,FALSE)*$AK114))+IF($AO114=GC$3,$AM114/VLOOKUP($AO114,Data!$A$50:$B$56,2,FALSE),0)</f>
        <v>0</v>
      </c>
      <c r="GD114" s="11">
        <f>IF(GD$2=$A114,0,IF(HLOOKUP(GD$2,Recipes!$H:$GI,'Production Calculator'!$A114+2,FALSE)=0,0,HLOOKUP(GD$2,Recipes!$H:$GI,'Production Calculator'!$A114+2,FALSE)*$AK114))+IF($AO114=GD$3,$AM114/VLOOKUP($AO114,Data!$A$50:$B$56,2,FALSE),0)</f>
        <v>0</v>
      </c>
      <c r="GE114" s="11">
        <f>IF(GE$2=$A114,0,IF(HLOOKUP(GE$2,Recipes!$H:$GI,'Production Calculator'!$A114+2,FALSE)=0,0,HLOOKUP(GE$2,Recipes!$H:$GI,'Production Calculator'!$A114+2,FALSE)*$AK114))+IF($AO114=GE$3,$AM114/VLOOKUP($AO114,Data!$A$50:$B$56,2,FALSE),0)</f>
        <v>0</v>
      </c>
      <c r="GF114" s="11">
        <f>IF(GF$2=$A114,0,IF(HLOOKUP(GF$2,Recipes!$H:$GI,'Production Calculator'!$A114+2,FALSE)=0,0,HLOOKUP(GF$2,Recipes!$H:$GI,'Production Calculator'!$A114+2,FALSE)*$AK114))+IF($AO114=GF$3,$AM114/VLOOKUP($AO114,Data!$A$50:$B$56,2,FALSE),0)</f>
        <v>0</v>
      </c>
      <c r="GG114" s="11">
        <f>IF(GG$2=$A114,0,IF(HLOOKUP(GG$2,Recipes!$H:$GI,'Production Calculator'!$A114+2,FALSE)=0,0,HLOOKUP(GG$2,Recipes!$H:$GI,'Production Calculator'!$A114+2,FALSE)*$AK114))+IF($AO114=GG$3,$AM114/VLOOKUP($AO114,Data!$A$50:$B$56,2,FALSE),0)</f>
        <v>0</v>
      </c>
      <c r="GH114" s="11">
        <f>IF(GH$2=$A114,0,IF(HLOOKUP(GH$2,Recipes!$H:$GI,'Production Calculator'!$A114+2,FALSE)=0,0,HLOOKUP(GH$2,Recipes!$H:$GI,'Production Calculator'!$A114+2,FALSE)*$AK114))+IF($AO114=GH$3,$AM114/VLOOKUP($AO114,Data!$A$50:$B$56,2,FALSE),0)</f>
        <v>0</v>
      </c>
      <c r="GI114" s="11">
        <f>IF(GI$2=$A114,0,IF(HLOOKUP(GI$2,Recipes!$H:$GI,'Production Calculator'!$A114+2,FALSE)=0,0,HLOOKUP(GI$2,Recipes!$H:$GI,'Production Calculator'!$A114+2,FALSE)*$AK114))+IF($AO114=GI$3,$AM114/VLOOKUP($AO114,Data!$A$50:$B$56,2,FALSE),0)</f>
        <v>0</v>
      </c>
      <c r="GJ114" s="11">
        <f>IF(GJ$2=$A114,0,IF(HLOOKUP(GJ$2,Recipes!$H:$GI,'Production Calculator'!$A114+2,FALSE)=0,0,HLOOKUP(GJ$2,Recipes!$H:$GI,'Production Calculator'!$A114+2,FALSE)*$AK114))+IF($AO114=GJ$3,$AM114/VLOOKUP($AO114,Data!$A$50:$B$56,2,FALSE),0)</f>
        <v>0</v>
      </c>
      <c r="GK114" s="11">
        <f>IF(GK$2=$A114,0,IF(HLOOKUP(GK$2,Recipes!$H:$GI,'Production Calculator'!$A114+2,FALSE)=0,0,HLOOKUP(GK$2,Recipes!$H:$GI,'Production Calculator'!$A114+2,FALSE)*$AK114))+IF($AO114=GK$3,$AM114/VLOOKUP($AO114,Data!$A$50:$B$56,2,FALSE),0)</f>
        <v>0</v>
      </c>
      <c r="GL114" s="11">
        <f>IF(GL$2=$A114,0,IF(HLOOKUP(GL$2,Recipes!$H:$GI,'Production Calculator'!$A114+2,FALSE)=0,0,HLOOKUP(GL$2,Recipes!$H:$GI,'Production Calculator'!$A114+2,FALSE)*$AK114))+IF($AO114=GL$3,$AM114/VLOOKUP($AO114,Data!$A$50:$B$56,2,FALSE),0)</f>
        <v>0</v>
      </c>
      <c r="GM114" s="11">
        <f>IF(GM$2=$A114,0,IF(HLOOKUP(GM$2,Recipes!$H:$GI,'Production Calculator'!$A114+2,FALSE)=0,0,HLOOKUP(GM$2,Recipes!$H:$GI,'Production Calculator'!$A114+2,FALSE)*$AK114))+IF($AO114=GM$3,$AM114/VLOOKUP($AO114,Data!$A$50:$B$56,2,FALSE),0)</f>
        <v>0</v>
      </c>
      <c r="GN114" s="11">
        <f>IF(GN$2=$A114,0,IF(HLOOKUP(GN$2,Recipes!$H:$GI,'Production Calculator'!$A114+2,FALSE)=0,0,HLOOKUP(GN$2,Recipes!$H:$GI,'Production Calculator'!$A114+2,FALSE)*$AK114))+IF($AO114=GN$3,$AM114/VLOOKUP($AO114,Data!$A$50:$B$56,2,FALSE),0)</f>
        <v>0</v>
      </c>
      <c r="GO114" s="11">
        <f>IF(GO$2=$A114,0,IF(HLOOKUP(GO$2,Recipes!$H:$GI,'Production Calculator'!$A114+2,FALSE)=0,0,HLOOKUP(GO$2,Recipes!$H:$GI,'Production Calculator'!$A114+2,FALSE)*$AK114))+IF($AO114=GO$3,$AM114/VLOOKUP($AO114,Data!$A$50:$B$56,2,FALSE),0)</f>
        <v>0</v>
      </c>
      <c r="GP114" s="11">
        <f>IF(GP$2=$A114,0,IF(HLOOKUP(GP$2,Recipes!$H:$GI,'Production Calculator'!$A114+2,FALSE)=0,0,HLOOKUP(GP$2,Recipes!$H:$GI,'Production Calculator'!$A114+2,FALSE)*$AK114))+IF($AO114=GP$3,$AM114/VLOOKUP($AO114,Data!$A$50:$B$56,2,FALSE),0)</f>
        <v>0</v>
      </c>
      <c r="GQ114" s="11">
        <f>IF(GQ$2=$A114,0,IF(HLOOKUP(GQ$2,Recipes!$H:$GI,'Production Calculator'!$A114+2,FALSE)=0,0,HLOOKUP(GQ$2,Recipes!$H:$GI,'Production Calculator'!$A114+2,FALSE)*$AK114))+IF($AO114=GQ$3,$AM114/VLOOKUP($AO114,Data!$A$50:$B$56,2,FALSE),0)</f>
        <v>0</v>
      </c>
      <c r="GR114" s="11">
        <f>IF(GR$2=$A114,0,IF(HLOOKUP(GR$2,Recipes!$H:$GI,'Production Calculator'!$A114+2,FALSE)=0,0,HLOOKUP(GR$2,Recipes!$H:$GI,'Production Calculator'!$A114+2,FALSE)*$AK114))+IF($AO114=GR$3,$AM114/VLOOKUP($AO114,Data!$A$50:$B$56,2,FALSE),0)</f>
        <v>0</v>
      </c>
      <c r="GS114" s="11">
        <f>IF(GS$2=$A114,0,IF(HLOOKUP(GS$2,Recipes!$H:$GI,'Production Calculator'!$A114+2,FALSE)=0,0,HLOOKUP(GS$2,Recipes!$H:$GI,'Production Calculator'!$A114+2,FALSE)*$AK114))+IF($AO114=GS$3,$AM114/VLOOKUP($AO114,Data!$A$50:$B$56,2,FALSE),0)</f>
        <v>0</v>
      </c>
      <c r="GT114" s="11">
        <f>IF(GT$2=$A114,0,IF(HLOOKUP(GT$2,Recipes!$H:$GI,'Production Calculator'!$A114+2,FALSE)=0,0,HLOOKUP(GT$2,Recipes!$H:$GI,'Production Calculator'!$A114+2,FALSE)*$AK114))+IF($AO114=GT$3,$AM114/VLOOKUP($AO114,Data!$A$50:$B$56,2,FALSE),0)</f>
        <v>0</v>
      </c>
      <c r="GU114" s="11">
        <f>IF(GU$2=$A114,0,IF(HLOOKUP(GU$2,Recipes!$H:$GI,'Production Calculator'!$A114+2,FALSE)=0,0,HLOOKUP(GU$2,Recipes!$H:$GI,'Production Calculator'!$A114+2,FALSE)*$AK114))+IF($AO114=GU$3,$AM114/VLOOKUP($AO114,Data!$A$50:$B$56,2,FALSE),0)</f>
        <v>0</v>
      </c>
      <c r="GV114" s="11">
        <f>IF(GV$2=$A114,0,IF(HLOOKUP(GV$2,Recipes!$H:$GI,'Production Calculator'!$A114+2,FALSE)=0,0,HLOOKUP(GV$2,Recipes!$H:$GI,'Production Calculator'!$A114+2,FALSE)*$AK114))+IF($AO114=GV$3,$AM114/VLOOKUP($AO114,Data!$A$50:$B$56,2,FALSE),0)</f>
        <v>0</v>
      </c>
      <c r="GW114" s="11">
        <f>IF(GW$2=$A114,0,IF(HLOOKUP(GW$2,Recipes!$H:$GI,'Production Calculator'!$A114+2,FALSE)=0,0,HLOOKUP(GW$2,Recipes!$H:$GI,'Production Calculator'!$A114+2,FALSE)*$AK114))+IF($AO114=GW$3,$AM114/VLOOKUP($AO114,Data!$A$50:$B$56,2,FALSE),0)</f>
        <v>0</v>
      </c>
      <c r="GX114" s="11">
        <f>IF(GX$2=$A114,0,IF(HLOOKUP(GX$2,Recipes!$H:$GI,'Production Calculator'!$A114+2,FALSE)=0,0,HLOOKUP(GX$2,Recipes!$H:$GI,'Production Calculator'!$A114+2,FALSE)*$AK114))+IF($AO114=GX$3,$AM114/VLOOKUP($AO114,Data!$A$50:$B$56,2,FALSE),0)</f>
        <v>0</v>
      </c>
      <c r="GY114" s="11">
        <f>IF(GY$2=$A114,0,IF(HLOOKUP(GY$2,Recipes!$H:$GI,'Production Calculator'!$A114+2,FALSE)=0,0,HLOOKUP(GY$2,Recipes!$H:$GI,'Production Calculator'!$A114+2,FALSE)*$AK114))+IF($AO114=GY$3,$AM114/VLOOKUP($AO114,Data!$A$50:$B$56,2,FALSE),0)</f>
        <v>0</v>
      </c>
      <c r="GZ114" s="11">
        <f>IF(GZ$2=$A114,0,IF(HLOOKUP(GZ$2,Recipes!$H:$GI,'Production Calculator'!$A114+2,FALSE)=0,0,HLOOKUP(GZ$2,Recipes!$H:$GI,'Production Calculator'!$A114+2,FALSE)*$AK114))+IF($AO114=GZ$3,$AM114/VLOOKUP($AO114,Data!$A$50:$B$56,2,FALSE),0)</f>
        <v>0</v>
      </c>
      <c r="HA114" s="11">
        <f>IF(HA$2=$A114,0,IF(HLOOKUP(HA$2,Recipes!$H:$GI,'Production Calculator'!$A114+2,FALSE)=0,0,HLOOKUP(HA$2,Recipes!$H:$GI,'Production Calculator'!$A114+2,FALSE)*$AK114))+IF($AO114=HA$3,$AM114/VLOOKUP($AO114,Data!$A$50:$B$56,2,FALSE),0)</f>
        <v>0</v>
      </c>
      <c r="HB114" s="11">
        <f>IF(HB$2=$A114,0,IF(HLOOKUP(HB$2,Recipes!$H:$GI,'Production Calculator'!$A114+2,FALSE)=0,0,HLOOKUP(HB$2,Recipes!$H:$GI,'Production Calculator'!$A114+2,FALSE)*$AK114))+IF($AO114=HB$3,$AM114/VLOOKUP($AO114,Data!$A$50:$B$56,2,FALSE),0)</f>
        <v>0</v>
      </c>
      <c r="HC114" s="11">
        <f>IF(HC$2=$A114,0,IF(HLOOKUP(HC$2,Recipes!$H:$GI,'Production Calculator'!$A114+2,FALSE)=0,0,HLOOKUP(HC$2,Recipes!$H:$GI,'Production Calculator'!$A114+2,FALSE)*$AK114))+IF($AO114=HC$3,$AM114/VLOOKUP($AO114,Data!$A$50:$B$56,2,FALSE),0)</f>
        <v>0</v>
      </c>
      <c r="HD114" s="11">
        <f>IF(HD$2=$A114,0,IF(HLOOKUP(HD$2,Recipes!$H:$GI,'Production Calculator'!$A114+2,FALSE)=0,0,HLOOKUP(HD$2,Recipes!$H:$GI,'Production Calculator'!$A114+2,FALSE)*$AK114))+IF($AO114=HD$3,$AM114/VLOOKUP($AO114,Data!$A$50:$B$56,2,FALSE),0)</f>
        <v>0</v>
      </c>
      <c r="HE114" s="11">
        <f>IF(HE$2=$A114,0,IF(HLOOKUP(HE$2,Recipes!$H:$GI,'Production Calculator'!$A114+2,FALSE)=0,0,HLOOKUP(HE$2,Recipes!$H:$GI,'Production Calculator'!$A114+2,FALSE)*$AK114))+IF($AO114=HE$3,$AM114/VLOOKUP($AO114,Data!$A$50:$B$56,2,FALSE),0)</f>
        <v>0</v>
      </c>
      <c r="HF114" s="11">
        <f>IF(HF$2=$A114,0,IF(HLOOKUP(HF$2,Recipes!$H:$GI,'Production Calculator'!$A114+2,FALSE)=0,0,HLOOKUP(HF$2,Recipes!$H:$GI,'Production Calculator'!$A114+2,FALSE)*$AK114))+IF($AO114=HF$3,$AM114/VLOOKUP($AO114,Data!$A$50:$B$56,2,FALSE),0)</f>
        <v>0</v>
      </c>
      <c r="HG114" s="11">
        <f>IF(HG$2=$A114,0,IF(HLOOKUP(HG$2,Recipes!$H:$GI,'Production Calculator'!$A114+2,FALSE)=0,0,HLOOKUP(HG$2,Recipes!$H:$GI,'Production Calculator'!$A114+2,FALSE)*$AK114))+IF($AO114=HG$3,$AM114/VLOOKUP($AO114,Data!$A$50:$B$56,2,FALSE),0)</f>
        <v>0</v>
      </c>
      <c r="HH114" s="11">
        <f>IF(HH$2=$A114,0,IF(HLOOKUP(HH$2,Recipes!$H:$GI,'Production Calculator'!$A114+2,FALSE)=0,0,HLOOKUP(HH$2,Recipes!$H:$GI,'Production Calculator'!$A114+2,FALSE)*$AK114))+IF($AO114=HH$3,$AM114/VLOOKUP($AO114,Data!$A$50:$B$56,2,FALSE),0)</f>
        <v>0</v>
      </c>
      <c r="HI114" s="11">
        <f>IF(HI$2=$A114,0,IF(HLOOKUP(HI$2,Recipes!$H:$GI,'Production Calculator'!$A114+2,FALSE)=0,0,HLOOKUP(HI$2,Recipes!$H:$GI,'Production Calculator'!$A114+2,FALSE)*$AK114))+IF($AO114=HI$3,$AM114/VLOOKUP($AO114,Data!$A$50:$B$56,2,FALSE),0)</f>
        <v>0</v>
      </c>
      <c r="HJ114" s="11">
        <f>IF(HJ$2=$A114,0,IF(HLOOKUP(HJ$2,Recipes!$H:$GI,'Production Calculator'!$A114+2,FALSE)=0,0,HLOOKUP(HJ$2,Recipes!$H:$GI,'Production Calculator'!$A114+2,FALSE)*$AK114))+IF($AO114=HJ$3,$AM114/VLOOKUP($AO114,Data!$A$50:$B$56,2,FALSE),0)</f>
        <v>0</v>
      </c>
      <c r="HK114" s="11">
        <f>IF(HK$2=$A114,0,IF(HLOOKUP(HK$2,Recipes!$H:$GI,'Production Calculator'!$A114+2,FALSE)=0,0,HLOOKUP(HK$2,Recipes!$H:$GI,'Production Calculator'!$A114+2,FALSE)*$AK114))+IF($AO114=HK$3,$AM114/VLOOKUP($AO114,Data!$A$50:$B$56,2,FALSE),0)</f>
        <v>0</v>
      </c>
      <c r="HL114" s="11">
        <f>IF(HL$2=$A114,0,IF(HLOOKUP(HL$2,Recipes!$H:$GI,'Production Calculator'!$A114+2,FALSE)=0,0,HLOOKUP(HL$2,Recipes!$H:$GI,'Production Calculator'!$A114+2,FALSE)*$AK114))+IF($AO114=HL$3,$AM114/VLOOKUP($AO114,Data!$A$50:$B$56,2,FALSE),0)</f>
        <v>0</v>
      </c>
      <c r="HM114" s="11">
        <f>IF(HM$2=$A114,0,IF(HLOOKUP(HM$2,Recipes!$H:$GI,'Production Calculator'!$A114+2,FALSE)=0,0,HLOOKUP(HM$2,Recipes!$H:$GI,'Production Calculator'!$A114+2,FALSE)*$AK114))+IF($AO114=HM$3,$AM114/VLOOKUP($AO114,Data!$A$50:$B$56,2,FALSE),0)</f>
        <v>0</v>
      </c>
      <c r="HN114" s="11">
        <f>IF(HN$2=$A114,0,IF(HLOOKUP(HN$2,Recipes!$H:$GI,'Production Calculator'!$A114+2,FALSE)=0,0,HLOOKUP(HN$2,Recipes!$H:$GI,'Production Calculator'!$A114+2,FALSE)*$AK114))+IF($AO114=HN$3,$AM114/VLOOKUP($AO114,Data!$A$50:$B$56,2,FALSE),0)</f>
        <v>0</v>
      </c>
      <c r="HO114" s="11">
        <f>IF(HO$2=$A114,0,IF(HLOOKUP(HO$2,Recipes!$H:$GI,'Production Calculator'!$A114+2,FALSE)=0,0,HLOOKUP(HO$2,Recipes!$H:$GI,'Production Calculator'!$A114+2,FALSE)*$AK114))+IF($AO114=HO$3,$AM114/VLOOKUP($AO114,Data!$A$50:$B$56,2,FALSE),0)</f>
        <v>0</v>
      </c>
      <c r="HP114" s="11">
        <f>IF(HP$2=$A114,0,IF(HLOOKUP(HP$2,Recipes!$H:$GI,'Production Calculator'!$A114+2,FALSE)=0,0,HLOOKUP(HP$2,Recipes!$H:$GI,'Production Calculator'!$A114+2,FALSE)*$AK114))+IF($AO114=HP$3,$AM114/VLOOKUP($AO114,Data!$A$50:$B$56,2,FALSE),0)</f>
        <v>0</v>
      </c>
      <c r="HQ114" s="11">
        <f>IF(HQ$2=$A114,0,IF(HLOOKUP(HQ$2,Recipes!$H:$GI,'Production Calculator'!$A114+2,FALSE)=0,0,HLOOKUP(HQ$2,Recipes!$H:$GI,'Production Calculator'!$A114+2,FALSE)*$AK114))+IF($AO114=HQ$3,$AM114/VLOOKUP($AO114,Data!$A$50:$B$56,2,FALSE),0)</f>
        <v>0</v>
      </c>
      <c r="HR114" s="11">
        <f>IF(HR$2=$A114,0,IF(HLOOKUP(HR$2,Recipes!$H:$GI,'Production Calculator'!$A114+2,FALSE)=0,0,HLOOKUP(HR$2,Recipes!$H:$GI,'Production Calculator'!$A114+2,FALSE)*$AK114))+IF($AO114=HR$3,$AM114/VLOOKUP($AO114,Data!$A$50:$B$56,2,FALSE),0)</f>
        <v>0</v>
      </c>
      <c r="HS114" s="121"/>
    </row>
    <row r="115" spans="1:227" x14ac:dyDescent="0.45">
      <c r="A115">
        <v>92</v>
      </c>
      <c r="B115" s="107" t="str">
        <f>VLOOKUP(A115,Recipes!A:B,2)</f>
        <v>Steel chest</v>
      </c>
      <c r="C115" s="128">
        <v>0</v>
      </c>
      <c r="D115" s="108">
        <f t="shared" si="191"/>
        <v>0</v>
      </c>
      <c r="E115" s="127" t="s">
        <v>1</v>
      </c>
      <c r="F115" s="109">
        <f>VLOOKUP(A115,Recipes!$A$3:$G$186,6,FALSE)</f>
        <v>1</v>
      </c>
      <c r="G115" s="109">
        <f>VLOOKUP(A115,Recipes!$A$3:$G$186,7,FALSE)</f>
        <v>0</v>
      </c>
      <c r="H115" s="110">
        <f t="shared" si="167"/>
        <v>0</v>
      </c>
      <c r="I115" s="109">
        <f>VLOOKUP(E115,Data!$A$2:$C$26,3, FALSE)</f>
        <v>4</v>
      </c>
      <c r="J115" s="108">
        <v>0</v>
      </c>
      <c r="K115" s="108">
        <v>0</v>
      </c>
      <c r="L115" s="108">
        <v>0</v>
      </c>
      <c r="M115" s="150">
        <v>0</v>
      </c>
      <c r="N115" s="150">
        <v>0</v>
      </c>
      <c r="O115" s="150">
        <v>0</v>
      </c>
      <c r="P115" s="151">
        <v>0</v>
      </c>
      <c r="Q115" s="151">
        <v>0</v>
      </c>
      <c r="R115" s="151">
        <v>0</v>
      </c>
      <c r="S115">
        <f t="shared" si="182"/>
        <v>0</v>
      </c>
      <c r="T115">
        <f t="shared" si="183"/>
        <v>0</v>
      </c>
      <c r="U115">
        <f t="shared" si="184"/>
        <v>0</v>
      </c>
      <c r="V115">
        <f t="shared" si="185"/>
        <v>0</v>
      </c>
      <c r="W115">
        <f t="shared" si="186"/>
        <v>0</v>
      </c>
      <c r="X115">
        <f t="shared" si="187"/>
        <v>0</v>
      </c>
      <c r="Y115">
        <f t="shared" si="188"/>
        <v>0</v>
      </c>
      <c r="Z115">
        <f t="shared" si="189"/>
        <v>0</v>
      </c>
      <c r="AA115">
        <f t="shared" si="190"/>
        <v>0</v>
      </c>
      <c r="AB115" s="111">
        <f>VLOOKUP($A115,Recipes!$A:$G,4)</f>
        <v>0.5</v>
      </c>
      <c r="AC115" s="111">
        <f>VLOOKUP($A115,Recipes!$A:$G,5)</f>
        <v>1</v>
      </c>
      <c r="AD115" s="111">
        <f t="shared" si="177"/>
        <v>2</v>
      </c>
      <c r="AE115" s="111">
        <f>VLOOKUP(E115,Data!$A$2:$F$26,5,FALSE)</f>
        <v>0</v>
      </c>
      <c r="AF115" s="111">
        <f>VLOOKUP(E115,Data!$A$2:$F$26,4,FALSE)</f>
        <v>210</v>
      </c>
      <c r="AG115" s="111">
        <f>VLOOKUP(E115,Data!$A$2:$B$26,2, FALSE)</f>
        <v>1.25</v>
      </c>
      <c r="AH115" s="111">
        <f>1+VLOOKUP($J$3,Data!$A$40:$D$48,2,FALSE)*$J115+VLOOKUP($K$3,Data!$A$40:$D$48,2,FALSE)*$K115+VLOOKUP($L$3,Data!$A$40:$D$48,2,FALSE)*$L115+VLOOKUP($M$3,Data!$A$40:$D$48,2,FALSE)*$M115+VLOOKUP($N$3,Data!$A$40:$D$48,2,FALSE)*$N115+VLOOKUP($O$3,Data!$A$40:$D$48,2,FALSE)*$O115+VLOOKUP($P$3,Data!$A$40:$D$48,2,FALSE)*$P115+VLOOKUP($Q$3,Data!$A$40:$D$48,2,FALSE)*$Q115+VLOOKUP($R$3,Data!$A$40:$D$48,2,FALSE)*$R115</f>
        <v>1</v>
      </c>
      <c r="AI115" s="111">
        <f>MAX(1+VLOOKUP($J$3,Data!$A$40:$D$48,3,FALSE)*$J115+VLOOKUP($K$3,Data!$A$40:$D$48,3,FALSE)*$K115+VLOOKUP($L$3,Data!$A$40:$D$48,3,FALSE)*$L115+VLOOKUP($M$3,Data!$A$40:$D$48,3,FALSE)*$M115+VLOOKUP($N$3,Data!$A$40:$D$48,3,FALSE)*$N115+VLOOKUP($O$3,Data!$A$40:$D$48,3,FALSE)*$O115+VLOOKUP($P$3,Data!$A$40:$D$48,3,FALSE)*$P115+VLOOKUP($Q$3,Data!$A$40:$D$48,3,FALSE)*$Q115+VLOOKUP($R$3,Data!$A$40:$D$48,3,FALSE)*$R115,0)</f>
        <v>1</v>
      </c>
      <c r="AJ115" s="111">
        <f>MAX(1-(VLOOKUP($J$3,Data!$A$40:$D$48,4,FALSE)*$J115+VLOOKUP($K$3,Data!$A$40:$D$48,4,FALSE)*$K115+VLOOKUP($L$3,Data!$A$40:$D$48,4,FALSE)*$L115+VLOOKUP($M$3,Data!$A$40:$D$48,4,FALSE)*$M115+VLOOKUP($N$3,Data!$A$40:$D$48,4,FALSE)*$N115+VLOOKUP($O$3,Data!$A$40:$D$48,4,FALSE)*$O115+VLOOKUP($P$3,Data!$A$40:$D$48,4,FALSE)*$P115+VLOOKUP($Q$3,Data!$A$40:$D$48,4,FALSE)*$Q115+VLOOKUP($R$3,Data!$A$40:$D$48,4,FALSE)*$R115),0.2)</f>
        <v>1</v>
      </c>
      <c r="AK115" s="112">
        <f t="shared" si="178"/>
        <v>0</v>
      </c>
      <c r="AL115" s="111">
        <f t="shared" si="179"/>
        <v>2.5</v>
      </c>
      <c r="AM115" s="111">
        <f t="shared" si="180"/>
        <v>0</v>
      </c>
      <c r="AN115" s="111">
        <f t="shared" si="181"/>
        <v>0</v>
      </c>
      <c r="AO115" s="131" t="s">
        <v>298</v>
      </c>
      <c r="AP115" s="11"/>
      <c r="AQ115" s="11">
        <f>IF(AQ$2=$A115,0,IF(HLOOKUP(AQ$2,Recipes!$H:$GI,'Production Calculator'!$A115+2,FALSE)=0,0,HLOOKUP(AQ$2,Recipes!$H:$GI,'Production Calculator'!$A115+2,FALSE)*$AK115))+IF($AO115=AQ$3,$AM115/VLOOKUP($AO115,Data!$A$50:$B$56,2,FALSE),0)</f>
        <v>0</v>
      </c>
      <c r="AR115" s="11">
        <f>IF(AR$2=$A115,0,IF(HLOOKUP(AR$2,Recipes!$H:$GI,'Production Calculator'!$A115+2,FALSE)=0,0,HLOOKUP(AR$2,Recipes!$H:$GI,'Production Calculator'!$A115+2,FALSE)*$AK115))+IF($AO115=AR$3,$AM115/VLOOKUP($AO115,Data!$A$50:$B$56,2,FALSE),0)</f>
        <v>0</v>
      </c>
      <c r="AS115" s="11">
        <f>IF(AS$2=$A115,0,IF(HLOOKUP(AS$2,Recipes!$H:$GI,'Production Calculator'!$A115+2,FALSE)=0,0,HLOOKUP(AS$2,Recipes!$H:$GI,'Production Calculator'!$A115+2,FALSE)*$AK115))+IF($AO115=AS$3,$AM115/VLOOKUP($AO115,Data!$A$50:$B$56,2,FALSE),0)</f>
        <v>0</v>
      </c>
      <c r="AT115" s="11">
        <f>IF(AT$2=$A115,0,IF(HLOOKUP(AT$2,Recipes!$H:$GI,'Production Calculator'!$A115+2,FALSE)=0,0,HLOOKUP(AT$2,Recipes!$H:$GI,'Production Calculator'!$A115+2,FALSE)*$AK115))+IF($AO115=AT$3,$AM115/VLOOKUP($AO115,Data!$A$50:$B$56,2,FALSE),0)</f>
        <v>0</v>
      </c>
      <c r="AU115" s="11">
        <f>IF(AU$2=$A115,0,IF(HLOOKUP(AU$2,Recipes!$H:$GI,'Production Calculator'!$A115+2,FALSE)=0,0,HLOOKUP(AU$2,Recipes!$H:$GI,'Production Calculator'!$A115+2,FALSE)*$AK115))+IF($AO115=AU$3,$AM115/VLOOKUP($AO115,Data!$A$50:$B$56,2,FALSE),0)</f>
        <v>0</v>
      </c>
      <c r="AV115" s="11">
        <f>IF(AV$2=$A115,0,IF(HLOOKUP(AV$2,Recipes!$H:$GI,'Production Calculator'!$A115+2,FALSE)=0,0,HLOOKUP(AV$2,Recipes!$H:$GI,'Production Calculator'!$A115+2,FALSE)*$AK115))+IF($AO115=AV$3,$AM115/VLOOKUP($AO115,Data!$A$50:$B$56,2,FALSE),0)</f>
        <v>0</v>
      </c>
      <c r="AW115" s="11">
        <f>IF(AW$2=$A115,0,IF(HLOOKUP(AW$2,Recipes!$H:$GI,'Production Calculator'!$A115+2,FALSE)=0,0,HLOOKUP(AW$2,Recipes!$H:$GI,'Production Calculator'!$A115+2,FALSE)*$AK115))+IF($AO115=AW$3,$AM115/VLOOKUP($AO115,Data!$A$50:$B$56,2,FALSE),0)</f>
        <v>0</v>
      </c>
      <c r="AX115" s="11">
        <f>IF(AX$2=$A115,0,IF(HLOOKUP(AX$2,Recipes!$H:$GI,'Production Calculator'!$A115+2,FALSE)=0,0,HLOOKUP(AX$2,Recipes!$H:$GI,'Production Calculator'!$A115+2,FALSE)*$AK115))+IF($AO115=AX$3,$AM115/VLOOKUP($AO115,Data!$A$50:$B$56,2,FALSE),0)</f>
        <v>0</v>
      </c>
      <c r="AY115" s="11">
        <f>IF(AY$2=$A115,0,IF(HLOOKUP(AY$2,Recipes!$H:$GI,'Production Calculator'!$A115+2,FALSE)=0,0,HLOOKUP(AY$2,Recipes!$H:$GI,'Production Calculator'!$A115+2,FALSE)*$AK115))+IF($AO115=AY$3,$AM115/VLOOKUP($AO115,Data!$A$50:$B$56,2,FALSE),0)</f>
        <v>0</v>
      </c>
      <c r="AZ115" s="11">
        <f>IF(AZ$2=$A115,0,IF(HLOOKUP(AZ$2,Recipes!$H:$GI,'Production Calculator'!$A115+2,FALSE)=0,0,HLOOKUP(AZ$2,Recipes!$H:$GI,'Production Calculator'!$A115+2,FALSE)*$AK115))+IF($AO115=AZ$3,$AM115/VLOOKUP($AO115,Data!$A$50:$B$56,2,FALSE),0)</f>
        <v>0</v>
      </c>
      <c r="BA115" s="11">
        <f>IF(BA$2=$A115,0,IF(HLOOKUP(BA$2,Recipes!$H:$GI,'Production Calculator'!$A115+2,FALSE)=0,0,HLOOKUP(BA$2,Recipes!$H:$GI,'Production Calculator'!$A115+2,FALSE)*$AK115))+IF($AO115=BA$3,$AM115/VLOOKUP($AO115,Data!$A$50:$B$56,2,FALSE),0)</f>
        <v>0</v>
      </c>
      <c r="BB115" s="11">
        <f>IF(BB$2=$A115,0,IF(HLOOKUP(BB$2,Recipes!$H:$GI,'Production Calculator'!$A115+2,FALSE)=0,0,HLOOKUP(BB$2,Recipes!$H:$GI,'Production Calculator'!$A115+2,FALSE)*$AK115))+IF($AO115=BB$3,$AM115/VLOOKUP($AO115,Data!$A$50:$B$56,2,FALSE),0)</f>
        <v>0</v>
      </c>
      <c r="BC115" s="11">
        <f>IF(BC$2=$A115,0,IF(HLOOKUP(BC$2,Recipes!$H:$GI,'Production Calculator'!$A115+2,FALSE)=0,0,HLOOKUP(BC$2,Recipes!$H:$GI,'Production Calculator'!$A115+2,FALSE)*$AK115))+IF($AO115=BC$3,$AM115/VLOOKUP($AO115,Data!$A$50:$B$56,2,FALSE),0)</f>
        <v>0</v>
      </c>
      <c r="BD115" s="11">
        <f>IF(BD$2=$A115,0,IF(HLOOKUP(BD$2,Recipes!$H:$GI,'Production Calculator'!$A115+2,FALSE)=0,0,HLOOKUP(BD$2,Recipes!$H:$GI,'Production Calculator'!$A115+2,FALSE)*$AK115))+IF($AO115=BD$3,$AM115/VLOOKUP($AO115,Data!$A$50:$B$56,2,FALSE),0)</f>
        <v>0</v>
      </c>
      <c r="BE115" s="11">
        <f>IF(BE$2=$A115,0,IF(HLOOKUP(BE$2,Recipes!$H:$GI,'Production Calculator'!$A115+2,FALSE)=0,0,HLOOKUP(BE$2,Recipes!$H:$GI,'Production Calculator'!$A115+2,FALSE)*$AK115))+IF($AO115=BE$3,$AM115/VLOOKUP($AO115,Data!$A$50:$B$56,2,FALSE),0)</f>
        <v>0</v>
      </c>
      <c r="BF115" s="11">
        <f>IF(BF$2=$A115,0,IF(HLOOKUP(BF$2,Recipes!$H:$GI,'Production Calculator'!$A115+2,FALSE)=0,0,HLOOKUP(BF$2,Recipes!$H:$GI,'Production Calculator'!$A115+2,FALSE)*$AK115))+IF($AO115=BF$3,$AM115/VLOOKUP($AO115,Data!$A$50:$B$56,2,FALSE),0)</f>
        <v>0</v>
      </c>
      <c r="BG115" s="11">
        <f>IF(BG$2=$A115,0,IF(HLOOKUP(BG$2,Recipes!$H:$GI,'Production Calculator'!$A115+2,FALSE)=0,0,HLOOKUP(BG$2,Recipes!$H:$GI,'Production Calculator'!$A115+2,FALSE)*$AK115))+IF($AO115=BG$3,$AM115/VLOOKUP($AO115,Data!$A$50:$B$56,2,FALSE),0)</f>
        <v>0</v>
      </c>
      <c r="BH115" s="11">
        <f>IF(BH$2=$A115,0,IF(HLOOKUP(BH$2,Recipes!$H:$GI,'Production Calculator'!$A115+2,FALSE)=0,0,HLOOKUP(BH$2,Recipes!$H:$GI,'Production Calculator'!$A115+2,FALSE)*$AK115))+IF($AO115=BH$3,$AM115/VLOOKUP($AO115,Data!$A$50:$B$56,2,FALSE),0)</f>
        <v>0</v>
      </c>
      <c r="BI115" s="11">
        <f>IF(BI$2=$A115,0,IF(HLOOKUP(BI$2,Recipes!$H:$GI,'Production Calculator'!$A115+2,FALSE)=0,0,HLOOKUP(BI$2,Recipes!$H:$GI,'Production Calculator'!$A115+2,FALSE)*$AK115))+IF($AO115=BI$3,$AM115/VLOOKUP($AO115,Data!$A$50:$B$56,2,FALSE),0)</f>
        <v>0</v>
      </c>
      <c r="BJ115" s="11">
        <f>IF(BJ$2=$A115,0,IF(HLOOKUP(BJ$2,Recipes!$H:$GI,'Production Calculator'!$A115+2,FALSE)=0,0,HLOOKUP(BJ$2,Recipes!$H:$GI,'Production Calculator'!$A115+2,FALSE)*$AK115))+IF($AO115=BJ$3,$AM115/VLOOKUP($AO115,Data!$A$50:$B$56,2,FALSE),0)</f>
        <v>0</v>
      </c>
      <c r="BK115" s="11">
        <f>IF(BK$2=$A115,0,IF(HLOOKUP(BK$2,Recipes!$H:$GI,'Production Calculator'!$A115+2,FALSE)=0,0,HLOOKUP(BK$2,Recipes!$H:$GI,'Production Calculator'!$A115+2,FALSE)*$AK115))+IF($AO115=BK$3,$AM115/VLOOKUP($AO115,Data!$A$50:$B$56,2,FALSE),0)</f>
        <v>0</v>
      </c>
      <c r="BL115" s="11">
        <f>IF(BL$2=$A115,0,IF(HLOOKUP(BL$2,Recipes!$H:$GI,'Production Calculator'!$A115+2,FALSE)=0,0,HLOOKUP(BL$2,Recipes!$H:$GI,'Production Calculator'!$A115+2,FALSE)*$AK115))+IF($AO115=BL$3,$AM115/VLOOKUP($AO115,Data!$A$50:$B$56,2,FALSE),0)</f>
        <v>0</v>
      </c>
      <c r="BM115" s="11">
        <f>IF(BM$2=$A115,0,IF(HLOOKUP(BM$2,Recipes!$H:$GI,'Production Calculator'!$A115+2,FALSE)=0,0,HLOOKUP(BM$2,Recipes!$H:$GI,'Production Calculator'!$A115+2,FALSE)*$AK115))+IF($AO115=BM$3,$AM115/VLOOKUP($AO115,Data!$A$50:$B$56,2,FALSE),0)</f>
        <v>0</v>
      </c>
      <c r="BN115" s="11">
        <f>IF(BN$2=$A115,0,IF(HLOOKUP(BN$2,Recipes!$H:$GI,'Production Calculator'!$A115+2,FALSE)=0,0,HLOOKUP(BN$2,Recipes!$H:$GI,'Production Calculator'!$A115+2,FALSE)*$AK115))+IF($AO115=BN$3,$AM115/VLOOKUP($AO115,Data!$A$50:$B$56,2,FALSE),0)</f>
        <v>0</v>
      </c>
      <c r="BO115" s="11">
        <f>IF(BO$2=$A115,0,IF(HLOOKUP(BO$2,Recipes!$H:$GI,'Production Calculator'!$A115+2,FALSE)=0,0,HLOOKUP(BO$2,Recipes!$H:$GI,'Production Calculator'!$A115+2,FALSE)*$AK115))+IF($AO115=BO$3,$AM115/VLOOKUP($AO115,Data!$A$50:$B$56,2,FALSE),0)</f>
        <v>0</v>
      </c>
      <c r="BP115" s="11">
        <f>IF(BP$2=$A115,0,IF(HLOOKUP(BP$2,Recipes!$H:$GI,'Production Calculator'!$A115+2,FALSE)=0,0,HLOOKUP(BP$2,Recipes!$H:$GI,'Production Calculator'!$A115+2,FALSE)*$AK115))+IF($AO115=BP$3,$AM115/VLOOKUP($AO115,Data!$A$50:$B$56,2,FALSE),0)</f>
        <v>0</v>
      </c>
      <c r="BQ115" s="11">
        <f>IF(BQ$2=$A115,0,IF(HLOOKUP(BQ$2,Recipes!$H:$GI,'Production Calculator'!$A115+2,FALSE)=0,0,HLOOKUP(BQ$2,Recipes!$H:$GI,'Production Calculator'!$A115+2,FALSE)*$AK115))+IF($AO115=BQ$3,$AM115/VLOOKUP($AO115,Data!$A$50:$B$56,2,FALSE),0)</f>
        <v>0</v>
      </c>
      <c r="BR115" s="11">
        <f>IF(BR$2=$A115,0,IF(HLOOKUP(BR$2,Recipes!$H:$GI,'Production Calculator'!$A115+2,FALSE)=0,0,HLOOKUP(BR$2,Recipes!$H:$GI,'Production Calculator'!$A115+2,FALSE)*$AK115))+IF($AO115=BR$3,$AM115/VLOOKUP($AO115,Data!$A$50:$B$56,2,FALSE),0)</f>
        <v>0</v>
      </c>
      <c r="BS115" s="11">
        <f>IF(BS$2=$A115,0,IF(HLOOKUP(BS$2,Recipes!$H:$GI,'Production Calculator'!$A115+2,FALSE)=0,0,HLOOKUP(BS$2,Recipes!$H:$GI,'Production Calculator'!$A115+2,FALSE)*$AK115))+IF($AO115=BS$3,$AM115/VLOOKUP($AO115,Data!$A$50:$B$56,2,FALSE),0)</f>
        <v>0</v>
      </c>
      <c r="BT115" s="11">
        <f>IF(BT$2=$A115,0,IF(HLOOKUP(BT$2,Recipes!$H:$GI,'Production Calculator'!$A115+2,FALSE)=0,0,HLOOKUP(BT$2,Recipes!$H:$GI,'Production Calculator'!$A115+2,FALSE)*$AK115))+IF($AO115=BT$3,$AM115/VLOOKUP($AO115,Data!$A$50:$B$56,2,FALSE),0)</f>
        <v>0</v>
      </c>
      <c r="BU115" s="11">
        <f>IF(BU$2=$A115,0,IF(HLOOKUP(BU$2,Recipes!$H:$GI,'Production Calculator'!$A115+2,FALSE)=0,0,HLOOKUP(BU$2,Recipes!$H:$GI,'Production Calculator'!$A115+2,FALSE)*$AK115))+IF($AO115=BU$3,$AM115/VLOOKUP($AO115,Data!$A$50:$B$56,2,FALSE),0)</f>
        <v>0</v>
      </c>
      <c r="BV115" s="11">
        <f>IF(BV$2=$A115,0,IF(HLOOKUP(BV$2,Recipes!$H:$GI,'Production Calculator'!$A115+2,FALSE)=0,0,HLOOKUP(BV$2,Recipes!$H:$GI,'Production Calculator'!$A115+2,FALSE)*$AK115))+IF($AO115=BV$3,$AM115/VLOOKUP($AO115,Data!$A$50:$B$56,2,FALSE),0)</f>
        <v>0</v>
      </c>
      <c r="BW115" s="11">
        <f>IF(BW$2=$A115,0,IF(HLOOKUP(BW$2,Recipes!$H:$GI,'Production Calculator'!$A115+2,FALSE)=0,0,HLOOKUP(BW$2,Recipes!$H:$GI,'Production Calculator'!$A115+2,FALSE)*$AK115))+IF($AO115=BW$3,$AM115/VLOOKUP($AO115,Data!$A$50:$B$56,2,FALSE),0)</f>
        <v>0</v>
      </c>
      <c r="BX115" s="11">
        <f>IF(BX$2=$A115,0,IF(HLOOKUP(BX$2,Recipes!$H:$GI,'Production Calculator'!$A115+2,FALSE)=0,0,HLOOKUP(BX$2,Recipes!$H:$GI,'Production Calculator'!$A115+2,FALSE)*$AK115))+IF($AO115=BX$3,$AM115/VLOOKUP($AO115,Data!$A$50:$B$56,2,FALSE),0)</f>
        <v>0</v>
      </c>
      <c r="BY115" s="11">
        <f>IF(BY$2=$A115,0,IF(HLOOKUP(BY$2,Recipes!$H:$GI,'Production Calculator'!$A115+2,FALSE)=0,0,HLOOKUP(BY$2,Recipes!$H:$GI,'Production Calculator'!$A115+2,FALSE)*$AK115))+IF($AO115=BY$3,$AM115/VLOOKUP($AO115,Data!$A$50:$B$56,2,FALSE),0)</f>
        <v>0</v>
      </c>
      <c r="BZ115" s="11">
        <f>IF(BZ$2=$A115,0,IF(HLOOKUP(BZ$2,Recipes!$H:$GI,'Production Calculator'!$A115+2,FALSE)=0,0,HLOOKUP(BZ$2,Recipes!$H:$GI,'Production Calculator'!$A115+2,FALSE)*$AK115))+IF($AO115=BZ$3,$AM115/VLOOKUP($AO115,Data!$A$50:$B$56,2,FALSE),0)</f>
        <v>0</v>
      </c>
      <c r="CA115" s="11">
        <f>IF(CA$2=$A115,0,IF(HLOOKUP(CA$2,Recipes!$H:$GI,'Production Calculator'!$A115+2,FALSE)=0,0,HLOOKUP(CA$2,Recipes!$H:$GI,'Production Calculator'!$A115+2,FALSE)*$AK115))+IF($AO115=CA$3,$AM115/VLOOKUP($AO115,Data!$A$50:$B$56,2,FALSE),0)</f>
        <v>0</v>
      </c>
      <c r="CB115" s="11">
        <f>IF(CB$2=$A115,0,IF(HLOOKUP(CB$2,Recipes!$H:$GI,'Production Calculator'!$A115+2,FALSE)=0,0,HLOOKUP(CB$2,Recipes!$H:$GI,'Production Calculator'!$A115+2,FALSE)*$AK115))+IF($AO115=CB$3,$AM115/VLOOKUP($AO115,Data!$A$50:$B$56,2,FALSE),0)</f>
        <v>0</v>
      </c>
      <c r="CC115" s="11">
        <f>IF(CC$2=$A115,0,IF(HLOOKUP(CC$2,Recipes!$H:$GI,'Production Calculator'!$A115+2,FALSE)=0,0,HLOOKUP(CC$2,Recipes!$H:$GI,'Production Calculator'!$A115+2,FALSE)*$AK115))+IF($AO115=CC$3,$AM115/VLOOKUP($AO115,Data!$A$50:$B$56,2,FALSE),0)</f>
        <v>0</v>
      </c>
      <c r="CD115" s="11">
        <f>IF(CD$2=$A115,0,IF(HLOOKUP(CD$2,Recipes!$H:$GI,'Production Calculator'!$A115+2,FALSE)=0,0,HLOOKUP(CD$2,Recipes!$H:$GI,'Production Calculator'!$A115+2,FALSE)*$AK115))+IF($AO115=CD$3,$AM115/VLOOKUP($AO115,Data!$A$50:$B$56,2,FALSE),0)</f>
        <v>0</v>
      </c>
      <c r="CE115" s="11">
        <f>IF(CE$2=$A115,0,IF(HLOOKUP(CE$2,Recipes!$H:$GI,'Production Calculator'!$A115+2,FALSE)=0,0,HLOOKUP(CE$2,Recipes!$H:$GI,'Production Calculator'!$A115+2,FALSE)*$AK115))+IF($AO115=CE$3,$AM115/VLOOKUP($AO115,Data!$A$50:$B$56,2,FALSE),0)</f>
        <v>0</v>
      </c>
      <c r="CF115" s="11">
        <f>IF(CF$2=$A115,0,IF(HLOOKUP(CF$2,Recipes!$H:$GI,'Production Calculator'!$A115+2,FALSE)=0,0,HLOOKUP(CF$2,Recipes!$H:$GI,'Production Calculator'!$A115+2,FALSE)*$AK115))+IF($AO115=CF$3,$AM115/VLOOKUP($AO115,Data!$A$50:$B$56,2,FALSE),0)</f>
        <v>0</v>
      </c>
      <c r="CG115" s="11">
        <f>IF(CG$2=$A115,0,IF(HLOOKUP(CG$2,Recipes!$H:$GI,'Production Calculator'!$A115+2,FALSE)=0,0,HLOOKUP(CG$2,Recipes!$H:$GI,'Production Calculator'!$A115+2,FALSE)*$AK115))+IF($AO115=CG$3,$AM115/VLOOKUP($AO115,Data!$A$50:$B$56,2,FALSE),0)</f>
        <v>0</v>
      </c>
      <c r="CH115" s="11">
        <f>IF(CH$2=$A115,0,IF(HLOOKUP(CH$2,Recipes!$H:$GI,'Production Calculator'!$A115+2,FALSE)=0,0,HLOOKUP(CH$2,Recipes!$H:$GI,'Production Calculator'!$A115+2,FALSE)*$AK115))+IF($AO115=CH$3,$AM115/VLOOKUP($AO115,Data!$A$50:$B$56,2,FALSE),0)</f>
        <v>0</v>
      </c>
      <c r="CI115" s="11">
        <f>IF(CI$2=$A115,0,IF(HLOOKUP(CI$2,Recipes!$H:$GI,'Production Calculator'!$A115+2,FALSE)=0,0,HLOOKUP(CI$2,Recipes!$H:$GI,'Production Calculator'!$A115+2,FALSE)*$AK115))+IF($AO115=CI$3,$AM115/VLOOKUP($AO115,Data!$A$50:$B$56,2,FALSE),0)</f>
        <v>0</v>
      </c>
      <c r="CJ115" s="11">
        <f>IF(CJ$2=$A115,0,IF(HLOOKUP(CJ$2,Recipes!$H:$GI,'Production Calculator'!$A115+2,FALSE)=0,0,HLOOKUP(CJ$2,Recipes!$H:$GI,'Production Calculator'!$A115+2,FALSE)*$AK115))+IF($AO115=CJ$3,$AM115/VLOOKUP($AO115,Data!$A$50:$B$56,2,FALSE),0)</f>
        <v>0</v>
      </c>
      <c r="CK115" s="11">
        <f>IF(CK$2=$A115,0,IF(HLOOKUP(CK$2,Recipes!$H:$GI,'Production Calculator'!$A115+2,FALSE)=0,0,HLOOKUP(CK$2,Recipes!$H:$GI,'Production Calculator'!$A115+2,FALSE)*$AK115))+IF($AO115=CK$3,$AM115/VLOOKUP($AO115,Data!$A$50:$B$56,2,FALSE),0)</f>
        <v>0</v>
      </c>
      <c r="CL115" s="11">
        <f>IF(CL$2=$A115,0,IF(HLOOKUP(CL$2,Recipes!$H:$GI,'Production Calculator'!$A115+2,FALSE)=0,0,HLOOKUP(CL$2,Recipes!$H:$GI,'Production Calculator'!$A115+2,FALSE)*$AK115))+IF($AO115=CL$3,$AM115/VLOOKUP($AO115,Data!$A$50:$B$56,2,FALSE),0)</f>
        <v>0</v>
      </c>
      <c r="CM115" s="11">
        <f>IF(CM$2=$A115,0,IF(HLOOKUP(CM$2,Recipes!$H:$GI,'Production Calculator'!$A115+2,FALSE)=0,0,HLOOKUP(CM$2,Recipes!$H:$GI,'Production Calculator'!$A115+2,FALSE)*$AK115))+IF($AO115=CM$3,$AM115/VLOOKUP($AO115,Data!$A$50:$B$56,2,FALSE),0)</f>
        <v>0</v>
      </c>
      <c r="CN115" s="11">
        <f>IF(CN$2=$A115,0,IF(HLOOKUP(CN$2,Recipes!$H:$GI,'Production Calculator'!$A115+2,FALSE)=0,0,HLOOKUP(CN$2,Recipes!$H:$GI,'Production Calculator'!$A115+2,FALSE)*$AK115))+IF($AO115=CN$3,$AM115/VLOOKUP($AO115,Data!$A$50:$B$56,2,FALSE),0)</f>
        <v>0</v>
      </c>
      <c r="CO115" s="11">
        <f>IF(CO$2=$A115,0,IF(HLOOKUP(CO$2,Recipes!$H:$GI,'Production Calculator'!$A115+2,FALSE)=0,0,HLOOKUP(CO$2,Recipes!$H:$GI,'Production Calculator'!$A115+2,FALSE)*$AK115))+IF($AO115=CO$3,$AM115/VLOOKUP($AO115,Data!$A$50:$B$56,2,FALSE),0)</f>
        <v>0</v>
      </c>
      <c r="CP115" s="11">
        <f>IF(CP$2=$A115,0,IF(HLOOKUP(CP$2,Recipes!$H:$GI,'Production Calculator'!$A115+2,FALSE)=0,0,HLOOKUP(CP$2,Recipes!$H:$GI,'Production Calculator'!$A115+2,FALSE)*$AK115))+IF($AO115=CP$3,$AM115/VLOOKUP($AO115,Data!$A$50:$B$56,2,FALSE),0)</f>
        <v>0</v>
      </c>
      <c r="CQ115" s="11">
        <f>IF(CQ$2=$A115,0,IF(HLOOKUP(CQ$2,Recipes!$H:$GI,'Production Calculator'!$A115+2,FALSE)=0,0,HLOOKUP(CQ$2,Recipes!$H:$GI,'Production Calculator'!$A115+2,FALSE)*$AK115))+IF($AO115=CQ$3,$AM115/VLOOKUP($AO115,Data!$A$50:$B$56,2,FALSE),0)</f>
        <v>0</v>
      </c>
      <c r="CR115" s="11">
        <f>IF(CR$2=$A115,0,IF(HLOOKUP(CR$2,Recipes!$H:$GI,'Production Calculator'!$A115+2,FALSE)=0,0,HLOOKUP(CR$2,Recipes!$H:$GI,'Production Calculator'!$A115+2,FALSE)*$AK115))+IF($AO115=CR$3,$AM115/VLOOKUP($AO115,Data!$A$50:$B$56,2,FALSE),0)</f>
        <v>0</v>
      </c>
      <c r="CS115" s="11">
        <f>IF(CS$2=$A115,0,IF(HLOOKUP(CS$2,Recipes!$H:$GI,'Production Calculator'!$A115+2,FALSE)=0,0,HLOOKUP(CS$2,Recipes!$H:$GI,'Production Calculator'!$A115+2,FALSE)*$AK115))+IF($AO115=CS$3,$AM115/VLOOKUP($AO115,Data!$A$50:$B$56,2,FALSE),0)</f>
        <v>0</v>
      </c>
      <c r="CT115" s="11">
        <f>IF(CT$2=$A115,0,IF(HLOOKUP(CT$2,Recipes!$H:$GI,'Production Calculator'!$A115+2,FALSE)=0,0,HLOOKUP(CT$2,Recipes!$H:$GI,'Production Calculator'!$A115+2,FALSE)*$AK115))+IF($AO115=CT$3,$AM115/VLOOKUP($AO115,Data!$A$50:$B$56,2,FALSE),0)</f>
        <v>0</v>
      </c>
      <c r="CU115" s="11">
        <f>IF(CU$2=$A115,0,IF(HLOOKUP(CU$2,Recipes!$H:$GI,'Production Calculator'!$A115+2,FALSE)=0,0,HLOOKUP(CU$2,Recipes!$H:$GI,'Production Calculator'!$A115+2,FALSE)*$AK115))+IF($AO115=CU$3,$AM115/VLOOKUP($AO115,Data!$A$50:$B$56,2,FALSE),0)</f>
        <v>0</v>
      </c>
      <c r="CV115" s="11">
        <f>IF(CV$2=$A115,0,IF(HLOOKUP(CV$2,Recipes!$H:$GI,'Production Calculator'!$A115+2,FALSE)=0,0,HLOOKUP(CV$2,Recipes!$H:$GI,'Production Calculator'!$A115+2,FALSE)*$AK115))+IF($AO115=CV$3,$AM115/VLOOKUP($AO115,Data!$A$50:$B$56,2,FALSE),0)</f>
        <v>0</v>
      </c>
      <c r="CW115" s="11">
        <f>IF(CW$2=$A115,0,IF(HLOOKUP(CW$2,Recipes!$H:$GI,'Production Calculator'!$A115+2,FALSE)=0,0,HLOOKUP(CW$2,Recipes!$H:$GI,'Production Calculator'!$A115+2,FALSE)*$AK115))+IF($AO115=CW$3,$AM115/VLOOKUP($AO115,Data!$A$50:$B$56,2,FALSE),0)</f>
        <v>0</v>
      </c>
      <c r="CX115" s="11">
        <f>IF(CX$2=$A115,0,IF(HLOOKUP(CX$2,Recipes!$H:$GI,'Production Calculator'!$A115+2,FALSE)=0,0,HLOOKUP(CX$2,Recipes!$H:$GI,'Production Calculator'!$A115+2,FALSE)*$AK115))+IF($AO115=CX$3,$AM115/VLOOKUP($AO115,Data!$A$50:$B$56,2,FALSE),0)</f>
        <v>0</v>
      </c>
      <c r="CY115" s="11">
        <f>IF(CY$2=$A115,0,IF(HLOOKUP(CY$2,Recipes!$H:$GI,'Production Calculator'!$A115+2,FALSE)=0,0,HLOOKUP(CY$2,Recipes!$H:$GI,'Production Calculator'!$A115+2,FALSE)*$AK115))+IF($AO115=CY$3,$AM115/VLOOKUP($AO115,Data!$A$50:$B$56,2,FALSE),0)</f>
        <v>0</v>
      </c>
      <c r="CZ115" s="11">
        <f>IF(CZ$2=$A115,0,IF(HLOOKUP(CZ$2,Recipes!$H:$GI,'Production Calculator'!$A115+2,FALSE)=0,0,HLOOKUP(CZ$2,Recipes!$H:$GI,'Production Calculator'!$A115+2,FALSE)*$AK115))+IF($AO115=CZ$3,$AM115/VLOOKUP($AO115,Data!$A$50:$B$56,2,FALSE),0)</f>
        <v>0</v>
      </c>
      <c r="DA115" s="11">
        <f>IF(DA$2=$A115,0,IF(HLOOKUP(DA$2,Recipes!$H:$GI,'Production Calculator'!$A115+2,FALSE)=0,0,HLOOKUP(DA$2,Recipes!$H:$GI,'Production Calculator'!$A115+2,FALSE)*$AK115))+IF($AO115=DA$3,$AM115/VLOOKUP($AO115,Data!$A$50:$B$56,2,FALSE),0)</f>
        <v>0</v>
      </c>
      <c r="DB115" s="11">
        <f>IF(DB$2=$A115,0,IF(HLOOKUP(DB$2,Recipes!$H:$GI,'Production Calculator'!$A115+2,FALSE)=0,0,HLOOKUP(DB$2,Recipes!$H:$GI,'Production Calculator'!$A115+2,FALSE)*$AK115))+IF($AO115=DB$3,$AM115/VLOOKUP($AO115,Data!$A$50:$B$56,2,FALSE),0)</f>
        <v>0</v>
      </c>
      <c r="DC115" s="11">
        <f>IF(DC$2=$A115,0,IF(HLOOKUP(DC$2,Recipes!$H:$GI,'Production Calculator'!$A115+2,FALSE)=0,0,HLOOKUP(DC$2,Recipes!$H:$GI,'Production Calculator'!$A115+2,FALSE)*$AK115))+IF($AO115=DC$3,$AM115/VLOOKUP($AO115,Data!$A$50:$B$56,2,FALSE),0)</f>
        <v>0</v>
      </c>
      <c r="DD115" s="11">
        <f>IF(DD$2=$A115,0,IF(HLOOKUP(DD$2,Recipes!$H:$GI,'Production Calculator'!$A115+2,FALSE)=0,0,HLOOKUP(DD$2,Recipes!$H:$GI,'Production Calculator'!$A115+2,FALSE)*$AK115))+IF($AO115=DD$3,$AM115/VLOOKUP($AO115,Data!$A$50:$B$56,2,FALSE),0)</f>
        <v>0</v>
      </c>
      <c r="DE115" s="11">
        <f>IF(DE$2=$A115,0,IF(HLOOKUP(DE$2,Recipes!$H:$GI,'Production Calculator'!$A115+2,FALSE)=0,0,HLOOKUP(DE$2,Recipes!$H:$GI,'Production Calculator'!$A115+2,FALSE)*$AK115))+IF($AO115=DE$3,$AM115/VLOOKUP($AO115,Data!$A$50:$B$56,2,FALSE),0)</f>
        <v>0</v>
      </c>
      <c r="DF115" s="11">
        <f>IF(DF$2=$A115,0,IF(HLOOKUP(DF$2,Recipes!$H:$GI,'Production Calculator'!$A115+2,FALSE)=0,0,HLOOKUP(DF$2,Recipes!$H:$GI,'Production Calculator'!$A115+2,FALSE)*$AK115))+IF($AO115=DF$3,$AM115/VLOOKUP($AO115,Data!$A$50:$B$56,2,FALSE),0)</f>
        <v>0</v>
      </c>
      <c r="DG115" s="11">
        <f>IF(DG$2=$A115,0,IF(HLOOKUP(DG$2,Recipes!$H:$GI,'Production Calculator'!$A115+2,FALSE)=0,0,HLOOKUP(DG$2,Recipes!$H:$GI,'Production Calculator'!$A115+2,FALSE)*$AK115))+IF($AO115=DG$3,$AM115/VLOOKUP($AO115,Data!$A$50:$B$56,2,FALSE),0)</f>
        <v>0</v>
      </c>
      <c r="DH115" s="11">
        <f>IF(DH$2=$A115,0,IF(HLOOKUP(DH$2,Recipes!$H:$GI,'Production Calculator'!$A115+2,FALSE)=0,0,HLOOKUP(DH$2,Recipes!$H:$GI,'Production Calculator'!$A115+2,FALSE)*$AK115))+IF($AO115=DH$3,$AM115/VLOOKUP($AO115,Data!$A$50:$B$56,2,FALSE),0)</f>
        <v>0</v>
      </c>
      <c r="DI115" s="11">
        <f>IF(DI$2=$A115,0,IF(HLOOKUP(DI$2,Recipes!$H:$GI,'Production Calculator'!$A115+2,FALSE)=0,0,HLOOKUP(DI$2,Recipes!$H:$GI,'Production Calculator'!$A115+2,FALSE)*$AK115))+IF($AO115=DI$3,$AM115/VLOOKUP($AO115,Data!$A$50:$B$56,2,FALSE),0)</f>
        <v>0</v>
      </c>
      <c r="DJ115" s="11">
        <f>IF(DJ$2=$A115,0,IF(HLOOKUP(DJ$2,Recipes!$H:$GI,'Production Calculator'!$A115+2,FALSE)=0,0,HLOOKUP(DJ$2,Recipes!$H:$GI,'Production Calculator'!$A115+2,FALSE)*$AK115))+IF($AO115=DJ$3,$AM115/VLOOKUP($AO115,Data!$A$50:$B$56,2,FALSE),0)</f>
        <v>0</v>
      </c>
      <c r="DK115" s="11">
        <f>IF(DK$2=$A115,0,IF(HLOOKUP(DK$2,Recipes!$H:$GI,'Production Calculator'!$A115+2,FALSE)=0,0,HLOOKUP(DK$2,Recipes!$H:$GI,'Production Calculator'!$A115+2,FALSE)*$AK115))+IF($AO115=DK$3,$AM115/VLOOKUP($AO115,Data!$A$50:$B$56,2,FALSE),0)</f>
        <v>0</v>
      </c>
      <c r="DL115" s="11">
        <f>IF(DL$2=$A115,0,IF(HLOOKUP(DL$2,Recipes!$H:$GI,'Production Calculator'!$A115+2,FALSE)=0,0,HLOOKUP(DL$2,Recipes!$H:$GI,'Production Calculator'!$A115+2,FALSE)*$AK115))+IF($AO115=DL$3,$AM115/VLOOKUP($AO115,Data!$A$50:$B$56,2,FALSE),0)</f>
        <v>0</v>
      </c>
      <c r="DM115" s="11">
        <f>IF(DM$2=$A115,0,IF(HLOOKUP(DM$2,Recipes!$H:$GI,'Production Calculator'!$A115+2,FALSE)=0,0,HLOOKUP(DM$2,Recipes!$H:$GI,'Production Calculator'!$A115+2,FALSE)*$AK115))+IF($AO115=DM$3,$AM115/VLOOKUP($AO115,Data!$A$50:$B$56,2,FALSE),0)</f>
        <v>0</v>
      </c>
      <c r="DN115" s="11">
        <f>IF(DN$2=$A115,0,IF(HLOOKUP(DN$2,Recipes!$H:$GI,'Production Calculator'!$A115+2,FALSE)=0,0,HLOOKUP(DN$2,Recipes!$H:$GI,'Production Calculator'!$A115+2,FALSE)*$AK115))+IF($AO115=DN$3,$AM115/VLOOKUP($AO115,Data!$A$50:$B$56,2,FALSE),0)</f>
        <v>0</v>
      </c>
      <c r="DO115" s="11">
        <f>IF(DO$2=$A115,0,IF(HLOOKUP(DO$2,Recipes!$H:$GI,'Production Calculator'!$A115+2,FALSE)=0,0,HLOOKUP(DO$2,Recipes!$H:$GI,'Production Calculator'!$A115+2,FALSE)*$AK115))+IF($AO115=DO$3,$AM115/VLOOKUP($AO115,Data!$A$50:$B$56,2,FALSE),0)</f>
        <v>0</v>
      </c>
      <c r="DP115" s="11">
        <f>IF(DP$2=$A115,0,IF(HLOOKUP(DP$2,Recipes!$H:$GI,'Production Calculator'!$A115+2,FALSE)=0,0,HLOOKUP(DP$2,Recipes!$H:$GI,'Production Calculator'!$A115+2,FALSE)*$AK115))+IF($AO115=DP$3,$AM115/VLOOKUP($AO115,Data!$A$50:$B$56,2,FALSE),0)</f>
        <v>0</v>
      </c>
      <c r="DQ115" s="11">
        <f>IF(DQ$2=$A115,0,IF(HLOOKUP(DQ$2,Recipes!$H:$GI,'Production Calculator'!$A115+2,FALSE)=0,0,HLOOKUP(DQ$2,Recipes!$H:$GI,'Production Calculator'!$A115+2,FALSE)*$AK115))+IF($AO115=DQ$3,$AM115/VLOOKUP($AO115,Data!$A$50:$B$56,2,FALSE),0)</f>
        <v>0</v>
      </c>
      <c r="DR115" s="11">
        <f>IF(DR$2=$A115,0,IF(HLOOKUP(DR$2,Recipes!$H:$GI,'Production Calculator'!$A115+2,FALSE)=0,0,HLOOKUP(DR$2,Recipes!$H:$GI,'Production Calculator'!$A115+2,FALSE)*$AK115))+IF($AO115=DR$3,$AM115/VLOOKUP($AO115,Data!$A$50:$B$56,2,FALSE),0)</f>
        <v>0</v>
      </c>
      <c r="DS115" s="11">
        <f>IF(DS$2=$A115,0,IF(HLOOKUP(DS$2,Recipes!$H:$GI,'Production Calculator'!$A115+2,FALSE)=0,0,HLOOKUP(DS$2,Recipes!$H:$GI,'Production Calculator'!$A115+2,FALSE)*$AK115))+IF($AO115=DS$3,$AM115/VLOOKUP($AO115,Data!$A$50:$B$56,2,FALSE),0)</f>
        <v>0</v>
      </c>
      <c r="DT115" s="11">
        <f>IF(DT$2=$A115,0,IF(HLOOKUP(DT$2,Recipes!$H:$GI,'Production Calculator'!$A115+2,FALSE)=0,0,HLOOKUP(DT$2,Recipes!$H:$GI,'Production Calculator'!$A115+2,FALSE)*$AK115))+IF($AO115=DT$3,$AM115/VLOOKUP($AO115,Data!$A$50:$B$56,2,FALSE),0)</f>
        <v>0</v>
      </c>
      <c r="DU115" s="11">
        <f>IF(DU$2=$A115,0,IF(HLOOKUP(DU$2,Recipes!$H:$GI,'Production Calculator'!$A115+2,FALSE)=0,0,HLOOKUP(DU$2,Recipes!$H:$GI,'Production Calculator'!$A115+2,FALSE)*$AK115))+IF($AO115=DU$3,$AM115/VLOOKUP($AO115,Data!$A$50:$B$56,2,FALSE),0)</f>
        <v>0</v>
      </c>
      <c r="DV115" s="11">
        <f>IF(DV$2=$A115,0,IF(HLOOKUP(DV$2,Recipes!$H:$GI,'Production Calculator'!$A115+2,FALSE)=0,0,HLOOKUP(DV$2,Recipes!$H:$GI,'Production Calculator'!$A115+2,FALSE)*$AK115))+IF($AO115=DV$3,$AM115/VLOOKUP($AO115,Data!$A$50:$B$56,2,FALSE),0)</f>
        <v>0</v>
      </c>
      <c r="DW115" s="11">
        <f>IF(DW$2=$A115,0,IF(HLOOKUP(DW$2,Recipes!$H:$GI,'Production Calculator'!$A115+2,FALSE)=0,0,HLOOKUP(DW$2,Recipes!$H:$GI,'Production Calculator'!$A115+2,FALSE)*$AK115))+IF($AO115=DW$3,$AM115/VLOOKUP($AO115,Data!$A$50:$B$56,2,FALSE),0)</f>
        <v>0</v>
      </c>
      <c r="DX115" s="11">
        <f>IF(DX$2=$A115,0,IF(HLOOKUP(DX$2,Recipes!$H:$GI,'Production Calculator'!$A115+2,FALSE)=0,0,HLOOKUP(DX$2,Recipes!$H:$GI,'Production Calculator'!$A115+2,FALSE)*$AK115))+IF($AO115=DX$3,$AM115/VLOOKUP($AO115,Data!$A$50:$B$56,2,FALSE),0)</f>
        <v>0</v>
      </c>
      <c r="DY115" s="11">
        <f>IF(DY$2=$A115,0,IF(HLOOKUP(DY$2,Recipes!$H:$GI,'Production Calculator'!$A115+2,FALSE)=0,0,HLOOKUP(DY$2,Recipes!$H:$GI,'Production Calculator'!$A115+2,FALSE)*$AK115))+IF($AO115=DY$3,$AM115/VLOOKUP($AO115,Data!$A$50:$B$56,2,FALSE),0)</f>
        <v>0</v>
      </c>
      <c r="DZ115" s="11">
        <f>IF(DZ$2=$A115,0,IF(HLOOKUP(DZ$2,Recipes!$H:$GI,'Production Calculator'!$A115+2,FALSE)=0,0,HLOOKUP(DZ$2,Recipes!$H:$GI,'Production Calculator'!$A115+2,FALSE)*$AK115))+IF($AO115=DZ$3,$AM115/VLOOKUP($AO115,Data!$A$50:$B$56,2,FALSE),0)</f>
        <v>0</v>
      </c>
      <c r="EA115" s="11">
        <f>IF(EA$2=$A115,0,IF(HLOOKUP(EA$2,Recipes!$H:$GI,'Production Calculator'!$A115+2,FALSE)=0,0,HLOOKUP(EA$2,Recipes!$H:$GI,'Production Calculator'!$A115+2,FALSE)*$AK115))+IF($AO115=EA$3,$AM115/VLOOKUP($AO115,Data!$A$50:$B$56,2,FALSE),0)</f>
        <v>0</v>
      </c>
      <c r="EB115" s="11">
        <f>IF(EB$2=$A115,0,IF(HLOOKUP(EB$2,Recipes!$H:$GI,'Production Calculator'!$A115+2,FALSE)=0,0,HLOOKUP(EB$2,Recipes!$H:$GI,'Production Calculator'!$A115+2,FALSE)*$AK115))+IF($AO115=EB$3,$AM115/VLOOKUP($AO115,Data!$A$50:$B$56,2,FALSE),0)</f>
        <v>0</v>
      </c>
      <c r="EC115" s="11">
        <f>IF(EC$2=$A115,0,IF(HLOOKUP(EC$2,Recipes!$H:$GI,'Production Calculator'!$A115+2,FALSE)=0,0,HLOOKUP(EC$2,Recipes!$H:$GI,'Production Calculator'!$A115+2,FALSE)*$AK115))+IF($AO115=EC$3,$AM115/VLOOKUP($AO115,Data!$A$50:$B$56,2,FALSE),0)</f>
        <v>0</v>
      </c>
      <c r="ED115" s="11">
        <f>IF(ED$2=$A115,0,IF(HLOOKUP(ED$2,Recipes!$H:$GI,'Production Calculator'!$A115+2,FALSE)=0,0,HLOOKUP(ED$2,Recipes!$H:$GI,'Production Calculator'!$A115+2,FALSE)*$AK115))+IF($AO115=ED$3,$AM115/VLOOKUP($AO115,Data!$A$50:$B$56,2,FALSE),0)</f>
        <v>0</v>
      </c>
      <c r="EE115" s="11">
        <f>IF(EE$2=$A115,0,IF(HLOOKUP(EE$2,Recipes!$H:$GI,'Production Calculator'!$A115+2,FALSE)=0,0,HLOOKUP(EE$2,Recipes!$H:$GI,'Production Calculator'!$A115+2,FALSE)*$AK115))+IF($AO115=EE$3,$AM115/VLOOKUP($AO115,Data!$A$50:$B$56,2,FALSE),0)</f>
        <v>0</v>
      </c>
      <c r="EF115" s="11">
        <f>IF(EF$2=$A115,0,IF(HLOOKUP(EF$2,Recipes!$H:$GI,'Production Calculator'!$A115+2,FALSE)=0,0,HLOOKUP(EF$2,Recipes!$H:$GI,'Production Calculator'!$A115+2,FALSE)*$AK115))+IF($AO115=EF$3,$AM115/VLOOKUP($AO115,Data!$A$50:$B$56,2,FALSE),0)</f>
        <v>0</v>
      </c>
      <c r="EG115" s="11">
        <f>IF(EG$2=$A115,0,IF(HLOOKUP(EG$2,Recipes!$H:$GI,'Production Calculator'!$A115+2,FALSE)=0,0,HLOOKUP(EG$2,Recipes!$H:$GI,'Production Calculator'!$A115+2,FALSE)*$AK115))+IF($AO115=EG$3,$AM115/VLOOKUP($AO115,Data!$A$50:$B$56,2,FALSE),0)</f>
        <v>0</v>
      </c>
      <c r="EH115" s="11">
        <f>IF(EH$2=$A115,0,IF(HLOOKUP(EH$2,Recipes!$H:$GI,'Production Calculator'!$A115+2,FALSE)=0,0,HLOOKUP(EH$2,Recipes!$H:$GI,'Production Calculator'!$A115+2,FALSE)*$AK115))+IF($AO115=EH$3,$AM115/VLOOKUP($AO115,Data!$A$50:$B$56,2,FALSE),0)</f>
        <v>0</v>
      </c>
      <c r="EI115" s="11">
        <f>IF(EI$2=$A115,0,IF(HLOOKUP(EI$2,Recipes!$H:$GI,'Production Calculator'!$A115+2,FALSE)=0,0,HLOOKUP(EI$2,Recipes!$H:$GI,'Production Calculator'!$A115+2,FALSE)*$AK115))+IF($AO115=EI$3,$AM115/VLOOKUP($AO115,Data!$A$50:$B$56,2,FALSE),0)</f>
        <v>0</v>
      </c>
      <c r="EJ115" s="11">
        <f>IF(EJ$2=$A115,0,IF(HLOOKUP(EJ$2,Recipes!$H:$GI,'Production Calculator'!$A115+2,FALSE)=0,0,HLOOKUP(EJ$2,Recipes!$H:$GI,'Production Calculator'!$A115+2,FALSE)*$AK115))+IF($AO115=EJ$3,$AM115/VLOOKUP($AO115,Data!$A$50:$B$56,2,FALSE),0)</f>
        <v>0</v>
      </c>
      <c r="EK115" s="11">
        <f>IF(EK$2=$A115,0,IF(HLOOKUP(EK$2,Recipes!$H:$GI,'Production Calculator'!$A115+2,FALSE)=0,0,HLOOKUP(EK$2,Recipes!$H:$GI,'Production Calculator'!$A115+2,FALSE)*$AK115))+IF($AO115=EK$3,$AM115/VLOOKUP($AO115,Data!$A$50:$B$56,2,FALSE),0)</f>
        <v>0</v>
      </c>
      <c r="EL115" s="11">
        <f>IF(EL$2=$A115,0,IF(HLOOKUP(EL$2,Recipes!$H:$GI,'Production Calculator'!$A115+2,FALSE)=0,0,HLOOKUP(EL$2,Recipes!$H:$GI,'Production Calculator'!$A115+2,FALSE)*$AK115))+IF($AO115=EL$3,$AM115/VLOOKUP($AO115,Data!$A$50:$B$56,2,FALSE),0)</f>
        <v>0</v>
      </c>
      <c r="EM115" s="11">
        <f>IF(EM$2=$A115,0,IF(HLOOKUP(EM$2,Recipes!$H:$GI,'Production Calculator'!$A115+2,FALSE)=0,0,HLOOKUP(EM$2,Recipes!$H:$GI,'Production Calculator'!$A115+2,FALSE)*$AK115))+IF($AO115=EM$3,$AM115/VLOOKUP($AO115,Data!$A$50:$B$56,2,FALSE),0)</f>
        <v>0</v>
      </c>
      <c r="EN115" s="11">
        <f>IF(EN$2=$A115,0,IF(HLOOKUP(EN$2,Recipes!$H:$GI,'Production Calculator'!$A115+2,FALSE)=0,0,HLOOKUP(EN$2,Recipes!$H:$GI,'Production Calculator'!$A115+2,FALSE)*$AK115))+IF($AO115=EN$3,$AM115/VLOOKUP($AO115,Data!$A$50:$B$56,2,FALSE),0)</f>
        <v>0</v>
      </c>
      <c r="EO115" s="11">
        <f>IF(EO$2=$A115,0,IF(HLOOKUP(EO$2,Recipes!$H:$GI,'Production Calculator'!$A115+2,FALSE)=0,0,HLOOKUP(EO$2,Recipes!$H:$GI,'Production Calculator'!$A115+2,FALSE)*$AK115))+IF($AO115=EO$3,$AM115/VLOOKUP($AO115,Data!$A$50:$B$56,2,FALSE),0)</f>
        <v>0</v>
      </c>
      <c r="EP115" s="11">
        <f>IF(EP$2=$A115,0,IF(HLOOKUP(EP$2,Recipes!$H:$GI,'Production Calculator'!$A115+2,FALSE)=0,0,HLOOKUP(EP$2,Recipes!$H:$GI,'Production Calculator'!$A115+2,FALSE)*$AK115))+IF($AO115=EP$3,$AM115/VLOOKUP($AO115,Data!$A$50:$B$56,2,FALSE),0)</f>
        <v>0</v>
      </c>
      <c r="EQ115" s="11">
        <f>IF(EQ$2=$A115,0,IF(HLOOKUP(EQ$2,Recipes!$H:$GI,'Production Calculator'!$A115+2,FALSE)=0,0,HLOOKUP(EQ$2,Recipes!$H:$GI,'Production Calculator'!$A115+2,FALSE)*$AK115))+IF($AO115=EQ$3,$AM115/VLOOKUP($AO115,Data!$A$50:$B$56,2,FALSE),0)</f>
        <v>0</v>
      </c>
      <c r="ER115" s="11">
        <f>IF(ER$2=$A115,0,IF(HLOOKUP(ER$2,Recipes!$H:$GI,'Production Calculator'!$A115+2,FALSE)=0,0,HLOOKUP(ER$2,Recipes!$H:$GI,'Production Calculator'!$A115+2,FALSE)*$AK115))+IF($AO115=ER$3,$AM115/VLOOKUP($AO115,Data!$A$50:$B$56,2,FALSE),0)</f>
        <v>0</v>
      </c>
      <c r="ES115" s="11">
        <f>IF(ES$2=$A115,0,IF(HLOOKUP(ES$2,Recipes!$H:$GI,'Production Calculator'!$A115+2,FALSE)=0,0,HLOOKUP(ES$2,Recipes!$H:$GI,'Production Calculator'!$A115+2,FALSE)*$AK115))+IF($AO115=ES$3,$AM115/VLOOKUP($AO115,Data!$A$50:$B$56,2,FALSE),0)</f>
        <v>0</v>
      </c>
      <c r="ET115" s="11">
        <f>IF(ET$2=$A115,0,IF(HLOOKUP(ET$2,Recipes!$H:$GI,'Production Calculator'!$A115+2,FALSE)=0,0,HLOOKUP(ET$2,Recipes!$H:$GI,'Production Calculator'!$A115+2,FALSE)*$AK115))+IF($AO115=ET$3,$AM115/VLOOKUP($AO115,Data!$A$50:$B$56,2,FALSE),0)</f>
        <v>0</v>
      </c>
      <c r="EU115" s="11">
        <f>IF(EU$2=$A115,0,IF(HLOOKUP(EU$2,Recipes!$H:$GI,'Production Calculator'!$A115+2,FALSE)=0,0,HLOOKUP(EU$2,Recipes!$H:$GI,'Production Calculator'!$A115+2,FALSE)*$AK115))+IF($AO115=EU$3,$AM115/VLOOKUP($AO115,Data!$A$50:$B$56,2,FALSE),0)</f>
        <v>0</v>
      </c>
      <c r="EV115" s="11">
        <f>IF(EV$2=$A115,0,IF(HLOOKUP(EV$2,Recipes!$H:$GI,'Production Calculator'!$A115+2,FALSE)=0,0,HLOOKUP(EV$2,Recipes!$H:$GI,'Production Calculator'!$A115+2,FALSE)*$AK115))+IF($AO115=EV$3,$AM115/VLOOKUP($AO115,Data!$A$50:$B$56,2,FALSE),0)</f>
        <v>0</v>
      </c>
      <c r="EW115" s="11">
        <f>IF(EW$2=$A115,0,IF(HLOOKUP(EW$2,Recipes!$H:$GI,'Production Calculator'!$A115+2,FALSE)=0,0,HLOOKUP(EW$2,Recipes!$H:$GI,'Production Calculator'!$A115+2,FALSE)*$AK115))+IF($AO115=EW$3,$AM115/VLOOKUP($AO115,Data!$A$50:$B$56,2,FALSE),0)</f>
        <v>0</v>
      </c>
      <c r="EX115" s="11">
        <f>IF(EX$2=$A115,0,IF(HLOOKUP(EX$2,Recipes!$H:$GI,'Production Calculator'!$A115+2,FALSE)=0,0,HLOOKUP(EX$2,Recipes!$H:$GI,'Production Calculator'!$A115+2,FALSE)*$AK115))+IF($AO115=EX$3,$AM115/VLOOKUP($AO115,Data!$A$50:$B$56,2,FALSE),0)</f>
        <v>0</v>
      </c>
      <c r="EY115" s="11">
        <f>IF(EY$2=$A115,0,IF(HLOOKUP(EY$2,Recipes!$H:$GI,'Production Calculator'!$A115+2,FALSE)=0,0,HLOOKUP(EY$2,Recipes!$H:$GI,'Production Calculator'!$A115+2,FALSE)*$AK115))+IF($AO115=EY$3,$AM115/VLOOKUP($AO115,Data!$A$50:$B$56,2,FALSE),0)</f>
        <v>0</v>
      </c>
      <c r="EZ115" s="11">
        <f>IF(EZ$2=$A115,0,IF(HLOOKUP(EZ$2,Recipes!$H:$GI,'Production Calculator'!$A115+2,FALSE)=0,0,HLOOKUP(EZ$2,Recipes!$H:$GI,'Production Calculator'!$A115+2,FALSE)*$AK115))+IF($AO115=EZ$3,$AM115/VLOOKUP($AO115,Data!$A$50:$B$56,2,FALSE),0)</f>
        <v>0</v>
      </c>
      <c r="FA115" s="11">
        <f>IF(FA$2=$A115,0,IF(HLOOKUP(FA$2,Recipes!$H:$GI,'Production Calculator'!$A115+2,FALSE)=0,0,HLOOKUP(FA$2,Recipes!$H:$GI,'Production Calculator'!$A115+2,FALSE)*$AK115))+IF($AO115=FA$3,$AM115/VLOOKUP($AO115,Data!$A$50:$B$56,2,FALSE),0)</f>
        <v>0</v>
      </c>
      <c r="FB115" s="11">
        <f>IF(FB$2=$A115,0,IF(HLOOKUP(FB$2,Recipes!$H:$GI,'Production Calculator'!$A115+2,FALSE)=0,0,HLOOKUP(FB$2,Recipes!$H:$GI,'Production Calculator'!$A115+2,FALSE)*$AK115))+IF($AO115=FB$3,$AM115/VLOOKUP($AO115,Data!$A$50:$B$56,2,FALSE),0)</f>
        <v>0</v>
      </c>
      <c r="FC115" s="11">
        <f>IF(FC$2=$A115,0,IF(HLOOKUP(FC$2,Recipes!$H:$GI,'Production Calculator'!$A115+2,FALSE)=0,0,HLOOKUP(FC$2,Recipes!$H:$GI,'Production Calculator'!$A115+2,FALSE)*$AK115))+IF($AO115=FC$3,$AM115/VLOOKUP($AO115,Data!$A$50:$B$56,2,FALSE),0)</f>
        <v>0</v>
      </c>
      <c r="FD115" s="11">
        <f>IF(FD$2=$A115,0,IF(HLOOKUP(FD$2,Recipes!$H:$GI,'Production Calculator'!$A115+2,FALSE)=0,0,HLOOKUP(FD$2,Recipes!$H:$GI,'Production Calculator'!$A115+2,FALSE)*$AK115))+IF($AO115=FD$3,$AM115/VLOOKUP($AO115,Data!$A$50:$B$56,2,FALSE),0)</f>
        <v>0</v>
      </c>
      <c r="FE115" s="11">
        <f>IF(FE$2=$A115,0,IF(HLOOKUP(FE$2,Recipes!$H:$GI,'Production Calculator'!$A115+2,FALSE)=0,0,HLOOKUP(FE$2,Recipes!$H:$GI,'Production Calculator'!$A115+2,FALSE)*$AK115))+IF($AO115=FE$3,$AM115/VLOOKUP($AO115,Data!$A$50:$B$56,2,FALSE),0)</f>
        <v>0</v>
      </c>
      <c r="FF115" s="11">
        <f>IF(FF$2=$A115,0,IF(HLOOKUP(FF$2,Recipes!$H:$GI,'Production Calculator'!$A115+2,FALSE)=0,0,HLOOKUP(FF$2,Recipes!$H:$GI,'Production Calculator'!$A115+2,FALSE)*$AK115))+IF($AO115=FF$3,$AM115/VLOOKUP($AO115,Data!$A$50:$B$56,2,FALSE),0)</f>
        <v>0</v>
      </c>
      <c r="FG115" s="11">
        <f>IF(FG$2=$A115,0,IF(HLOOKUP(FG$2,Recipes!$H:$GI,'Production Calculator'!$A115+2,FALSE)=0,0,HLOOKUP(FG$2,Recipes!$H:$GI,'Production Calculator'!$A115+2,FALSE)*$AK115))+IF($AO115=FG$3,$AM115/VLOOKUP($AO115,Data!$A$50:$B$56,2,FALSE),0)</f>
        <v>0</v>
      </c>
      <c r="FH115" s="11">
        <f>IF(FH$2=$A115,0,IF(HLOOKUP(FH$2,Recipes!$H:$GI,'Production Calculator'!$A115+2,FALSE)=0,0,HLOOKUP(FH$2,Recipes!$H:$GI,'Production Calculator'!$A115+2,FALSE)*$AK115))+IF($AO115=FH$3,$AM115/VLOOKUP($AO115,Data!$A$50:$B$56,2,FALSE),0)</f>
        <v>0</v>
      </c>
      <c r="FI115" s="11">
        <f>IF(FI$2=$A115,0,IF(HLOOKUP(FI$2,Recipes!$H:$GI,'Production Calculator'!$A115+2,FALSE)=0,0,HLOOKUP(FI$2,Recipes!$H:$GI,'Production Calculator'!$A115+2,FALSE)*$AK115))+IF($AO115=FI$3,$AM115/VLOOKUP($AO115,Data!$A$50:$B$56,2,FALSE),0)</f>
        <v>0</v>
      </c>
      <c r="FJ115" s="11">
        <f>IF(FJ$2=$A115,0,IF(HLOOKUP(FJ$2,Recipes!$H:$GI,'Production Calculator'!$A115+2,FALSE)=0,0,HLOOKUP(FJ$2,Recipes!$H:$GI,'Production Calculator'!$A115+2,FALSE)*$AK115))+IF($AO115=FJ$3,$AM115/VLOOKUP($AO115,Data!$A$50:$B$56,2,FALSE),0)</f>
        <v>0</v>
      </c>
      <c r="FK115" s="11">
        <f>IF(FK$2=$A115,0,IF(HLOOKUP(FK$2,Recipes!$H:$GI,'Production Calculator'!$A115+2,FALSE)=0,0,HLOOKUP(FK$2,Recipes!$H:$GI,'Production Calculator'!$A115+2,FALSE)*$AK115))+IF($AO115=FK$3,$AM115/VLOOKUP($AO115,Data!$A$50:$B$56,2,FALSE),0)</f>
        <v>0</v>
      </c>
      <c r="FL115" s="11">
        <f>IF(FL$2=$A115,0,IF(HLOOKUP(FL$2,Recipes!$H:$GI,'Production Calculator'!$A115+2,FALSE)=0,0,HLOOKUP(FL$2,Recipes!$H:$GI,'Production Calculator'!$A115+2,FALSE)*$AK115))+IF($AO115=FL$3,$AM115/VLOOKUP($AO115,Data!$A$50:$B$56,2,FALSE),0)</f>
        <v>0</v>
      </c>
      <c r="FM115" s="11">
        <f>IF(FM$2=$A115,0,IF(HLOOKUP(FM$2,Recipes!$H:$GI,'Production Calculator'!$A115+2,FALSE)=0,0,HLOOKUP(FM$2,Recipes!$H:$GI,'Production Calculator'!$A115+2,FALSE)*$AK115))+IF($AO115=FM$3,$AM115/VLOOKUP($AO115,Data!$A$50:$B$56,2,FALSE),0)</f>
        <v>0</v>
      </c>
      <c r="FN115" s="11">
        <f>IF(FN$2=$A115,0,IF(HLOOKUP(FN$2,Recipes!$H:$GI,'Production Calculator'!$A115+2,FALSE)=0,0,HLOOKUP(FN$2,Recipes!$H:$GI,'Production Calculator'!$A115+2,FALSE)*$AK115))+IF($AO115=FN$3,$AM115/VLOOKUP($AO115,Data!$A$50:$B$56,2,FALSE),0)</f>
        <v>0</v>
      </c>
      <c r="FO115" s="11">
        <f>IF(FO$2=$A115,0,IF(HLOOKUP(FO$2,Recipes!$H:$GI,'Production Calculator'!$A115+2,FALSE)=0,0,HLOOKUP(FO$2,Recipes!$H:$GI,'Production Calculator'!$A115+2,FALSE)*$AK115))+IF($AO115=FO$3,$AM115/VLOOKUP($AO115,Data!$A$50:$B$56,2,FALSE),0)</f>
        <v>0</v>
      </c>
      <c r="FP115" s="11">
        <f>IF(FP$2=$A115,0,IF(HLOOKUP(FP$2,Recipes!$H:$GI,'Production Calculator'!$A115+2,FALSE)=0,0,HLOOKUP(FP$2,Recipes!$H:$GI,'Production Calculator'!$A115+2,FALSE)*$AK115))+IF($AO115=FP$3,$AM115/VLOOKUP($AO115,Data!$A$50:$B$56,2,FALSE),0)</f>
        <v>0</v>
      </c>
      <c r="FQ115" s="11">
        <f>IF(FQ$2=$A115,0,IF(HLOOKUP(FQ$2,Recipes!$H:$GI,'Production Calculator'!$A115+2,FALSE)=0,0,HLOOKUP(FQ$2,Recipes!$H:$GI,'Production Calculator'!$A115+2,FALSE)*$AK115))+IF($AO115=FQ$3,$AM115/VLOOKUP($AO115,Data!$A$50:$B$56,2,FALSE),0)</f>
        <v>0</v>
      </c>
      <c r="FR115" s="11">
        <f>IF(FR$2=$A115,0,IF(HLOOKUP(FR$2,Recipes!$H:$GI,'Production Calculator'!$A115+2,FALSE)=0,0,HLOOKUP(FR$2,Recipes!$H:$GI,'Production Calculator'!$A115+2,FALSE)*$AK115))+IF($AO115=FR$3,$AM115/VLOOKUP($AO115,Data!$A$50:$B$56,2,FALSE),0)</f>
        <v>0</v>
      </c>
      <c r="FS115" s="11">
        <f>IF(FS$2=$A115,0,IF(HLOOKUP(FS$2,Recipes!$H:$GI,'Production Calculator'!$A115+2,FALSE)=0,0,HLOOKUP(FS$2,Recipes!$H:$GI,'Production Calculator'!$A115+2,FALSE)*$AK115))+IF($AO115=FS$3,$AM115/VLOOKUP($AO115,Data!$A$50:$B$56,2,FALSE),0)</f>
        <v>0</v>
      </c>
      <c r="FT115" s="11">
        <f>IF(FT$2=$A115,0,IF(HLOOKUP(FT$2,Recipes!$H:$GI,'Production Calculator'!$A115+2,FALSE)=0,0,HLOOKUP(FT$2,Recipes!$H:$GI,'Production Calculator'!$A115+2,FALSE)*$AK115))+IF($AO115=FT$3,$AM115/VLOOKUP($AO115,Data!$A$50:$B$56,2,FALSE),0)</f>
        <v>0</v>
      </c>
      <c r="FU115" s="11">
        <f>IF(FU$2=$A115,0,IF(HLOOKUP(FU$2,Recipes!$H:$GI,'Production Calculator'!$A115+2,FALSE)=0,0,HLOOKUP(FU$2,Recipes!$H:$GI,'Production Calculator'!$A115+2,FALSE)*$AK115))+IF($AO115=FU$3,$AM115/VLOOKUP($AO115,Data!$A$50:$B$56,2,FALSE),0)</f>
        <v>0</v>
      </c>
      <c r="FV115" s="11">
        <f>IF(FV$2=$A115,0,IF(HLOOKUP(FV$2,Recipes!$H:$GI,'Production Calculator'!$A115+2,FALSE)=0,0,HLOOKUP(FV$2,Recipes!$H:$GI,'Production Calculator'!$A115+2,FALSE)*$AK115))+IF($AO115=FV$3,$AM115/VLOOKUP($AO115,Data!$A$50:$B$56,2,FALSE),0)</f>
        <v>0</v>
      </c>
      <c r="FW115" s="11">
        <f>IF(FW$2=$A115,0,IF(HLOOKUP(FW$2,Recipes!$H:$GI,'Production Calculator'!$A115+2,FALSE)=0,0,HLOOKUP(FW$2,Recipes!$H:$GI,'Production Calculator'!$A115+2,FALSE)*$AK115))+IF($AO115=FW$3,$AM115/VLOOKUP($AO115,Data!$A$50:$B$56,2,FALSE),0)</f>
        <v>0</v>
      </c>
      <c r="FX115" s="11">
        <f>IF(FX$2=$A115,0,IF(HLOOKUP(FX$2,Recipes!$H:$GI,'Production Calculator'!$A115+2,FALSE)=0,0,HLOOKUP(FX$2,Recipes!$H:$GI,'Production Calculator'!$A115+2,FALSE)*$AK115))+IF($AO115=FX$3,$AM115/VLOOKUP($AO115,Data!$A$50:$B$56,2,FALSE),0)</f>
        <v>0</v>
      </c>
      <c r="FY115" s="11">
        <f>IF(FY$2=$A115,0,IF(HLOOKUP(FY$2,Recipes!$H:$GI,'Production Calculator'!$A115+2,FALSE)=0,0,HLOOKUP(FY$2,Recipes!$H:$GI,'Production Calculator'!$A115+2,FALSE)*$AK115))+IF($AO115=FY$3,$AM115/VLOOKUP($AO115,Data!$A$50:$B$56,2,FALSE),0)</f>
        <v>0</v>
      </c>
      <c r="FZ115" s="11">
        <f>IF(FZ$2=$A115,0,IF(HLOOKUP(FZ$2,Recipes!$H:$GI,'Production Calculator'!$A115+2,FALSE)=0,0,HLOOKUP(FZ$2,Recipes!$H:$GI,'Production Calculator'!$A115+2,FALSE)*$AK115))+IF($AO115=FZ$3,$AM115/VLOOKUP($AO115,Data!$A$50:$B$56,2,FALSE),0)</f>
        <v>0</v>
      </c>
      <c r="GA115" s="11">
        <f>IF(GA$2=$A115,0,IF(HLOOKUP(GA$2,Recipes!$H:$GI,'Production Calculator'!$A115+2,FALSE)=0,0,HLOOKUP(GA$2,Recipes!$H:$GI,'Production Calculator'!$A115+2,FALSE)*$AK115))+IF($AO115=GA$3,$AM115/VLOOKUP($AO115,Data!$A$50:$B$56,2,FALSE),0)</f>
        <v>0</v>
      </c>
      <c r="GB115" s="11">
        <f>IF(GB$2=$A115,0,IF(HLOOKUP(GB$2,Recipes!$H:$GI,'Production Calculator'!$A115+2,FALSE)=0,0,HLOOKUP(GB$2,Recipes!$H:$GI,'Production Calculator'!$A115+2,FALSE)*$AK115))+IF($AO115=GB$3,$AM115/VLOOKUP($AO115,Data!$A$50:$B$56,2,FALSE),0)</f>
        <v>0</v>
      </c>
      <c r="GC115" s="11">
        <f>IF(GC$2=$A115,0,IF(HLOOKUP(GC$2,Recipes!$H:$GI,'Production Calculator'!$A115+2,FALSE)=0,0,HLOOKUP(GC$2,Recipes!$H:$GI,'Production Calculator'!$A115+2,FALSE)*$AK115))+IF($AO115=GC$3,$AM115/VLOOKUP($AO115,Data!$A$50:$B$56,2,FALSE),0)</f>
        <v>0</v>
      </c>
      <c r="GD115" s="11">
        <f>IF(GD$2=$A115,0,IF(HLOOKUP(GD$2,Recipes!$H:$GI,'Production Calculator'!$A115+2,FALSE)=0,0,HLOOKUP(GD$2,Recipes!$H:$GI,'Production Calculator'!$A115+2,FALSE)*$AK115))+IF($AO115=GD$3,$AM115/VLOOKUP($AO115,Data!$A$50:$B$56,2,FALSE),0)</f>
        <v>0</v>
      </c>
      <c r="GE115" s="11">
        <f>IF(GE$2=$A115,0,IF(HLOOKUP(GE$2,Recipes!$H:$GI,'Production Calculator'!$A115+2,FALSE)=0,0,HLOOKUP(GE$2,Recipes!$H:$GI,'Production Calculator'!$A115+2,FALSE)*$AK115))+IF($AO115=GE$3,$AM115/VLOOKUP($AO115,Data!$A$50:$B$56,2,FALSE),0)</f>
        <v>0</v>
      </c>
      <c r="GF115" s="11">
        <f>IF(GF$2=$A115,0,IF(HLOOKUP(GF$2,Recipes!$H:$GI,'Production Calculator'!$A115+2,FALSE)=0,0,HLOOKUP(GF$2,Recipes!$H:$GI,'Production Calculator'!$A115+2,FALSE)*$AK115))+IF($AO115=GF$3,$AM115/VLOOKUP($AO115,Data!$A$50:$B$56,2,FALSE),0)</f>
        <v>0</v>
      </c>
      <c r="GG115" s="11">
        <f>IF(GG$2=$A115,0,IF(HLOOKUP(GG$2,Recipes!$H:$GI,'Production Calculator'!$A115+2,FALSE)=0,0,HLOOKUP(GG$2,Recipes!$H:$GI,'Production Calculator'!$A115+2,FALSE)*$AK115))+IF($AO115=GG$3,$AM115/VLOOKUP($AO115,Data!$A$50:$B$56,2,FALSE),0)</f>
        <v>0</v>
      </c>
      <c r="GH115" s="11">
        <f>IF(GH$2=$A115,0,IF(HLOOKUP(GH$2,Recipes!$H:$GI,'Production Calculator'!$A115+2,FALSE)=0,0,HLOOKUP(GH$2,Recipes!$H:$GI,'Production Calculator'!$A115+2,FALSE)*$AK115))+IF($AO115=GH$3,$AM115/VLOOKUP($AO115,Data!$A$50:$B$56,2,FALSE),0)</f>
        <v>0</v>
      </c>
      <c r="GI115" s="11">
        <f>IF(GI$2=$A115,0,IF(HLOOKUP(GI$2,Recipes!$H:$GI,'Production Calculator'!$A115+2,FALSE)=0,0,HLOOKUP(GI$2,Recipes!$H:$GI,'Production Calculator'!$A115+2,FALSE)*$AK115))+IF($AO115=GI$3,$AM115/VLOOKUP($AO115,Data!$A$50:$B$56,2,FALSE),0)</f>
        <v>0</v>
      </c>
      <c r="GJ115" s="11">
        <f>IF(GJ$2=$A115,0,IF(HLOOKUP(GJ$2,Recipes!$H:$GI,'Production Calculator'!$A115+2,FALSE)=0,0,HLOOKUP(GJ$2,Recipes!$H:$GI,'Production Calculator'!$A115+2,FALSE)*$AK115))+IF($AO115=GJ$3,$AM115/VLOOKUP($AO115,Data!$A$50:$B$56,2,FALSE),0)</f>
        <v>0</v>
      </c>
      <c r="GK115" s="11">
        <f>IF(GK$2=$A115,0,IF(HLOOKUP(GK$2,Recipes!$H:$GI,'Production Calculator'!$A115+2,FALSE)=0,0,HLOOKUP(GK$2,Recipes!$H:$GI,'Production Calculator'!$A115+2,FALSE)*$AK115))+IF($AO115=GK$3,$AM115/VLOOKUP($AO115,Data!$A$50:$B$56,2,FALSE),0)</f>
        <v>0</v>
      </c>
      <c r="GL115" s="11">
        <f>IF(GL$2=$A115,0,IF(HLOOKUP(GL$2,Recipes!$H:$GI,'Production Calculator'!$A115+2,FALSE)=0,0,HLOOKUP(GL$2,Recipes!$H:$GI,'Production Calculator'!$A115+2,FALSE)*$AK115))+IF($AO115=GL$3,$AM115/VLOOKUP($AO115,Data!$A$50:$B$56,2,FALSE),0)</f>
        <v>0</v>
      </c>
      <c r="GM115" s="11">
        <f>IF(GM$2=$A115,0,IF(HLOOKUP(GM$2,Recipes!$H:$GI,'Production Calculator'!$A115+2,FALSE)=0,0,HLOOKUP(GM$2,Recipes!$H:$GI,'Production Calculator'!$A115+2,FALSE)*$AK115))+IF($AO115=GM$3,$AM115/VLOOKUP($AO115,Data!$A$50:$B$56,2,FALSE),0)</f>
        <v>0</v>
      </c>
      <c r="GN115" s="11">
        <f>IF(GN$2=$A115,0,IF(HLOOKUP(GN$2,Recipes!$H:$GI,'Production Calculator'!$A115+2,FALSE)=0,0,HLOOKUP(GN$2,Recipes!$H:$GI,'Production Calculator'!$A115+2,FALSE)*$AK115))+IF($AO115=GN$3,$AM115/VLOOKUP($AO115,Data!$A$50:$B$56,2,FALSE),0)</f>
        <v>0</v>
      </c>
      <c r="GO115" s="11">
        <f>IF(GO$2=$A115,0,IF(HLOOKUP(GO$2,Recipes!$H:$GI,'Production Calculator'!$A115+2,FALSE)=0,0,HLOOKUP(GO$2,Recipes!$H:$GI,'Production Calculator'!$A115+2,FALSE)*$AK115))+IF($AO115=GO$3,$AM115/VLOOKUP($AO115,Data!$A$50:$B$56,2,FALSE),0)</f>
        <v>0</v>
      </c>
      <c r="GP115" s="11">
        <f>IF(GP$2=$A115,0,IF(HLOOKUP(GP$2,Recipes!$H:$GI,'Production Calculator'!$A115+2,FALSE)=0,0,HLOOKUP(GP$2,Recipes!$H:$GI,'Production Calculator'!$A115+2,FALSE)*$AK115))+IF($AO115=GP$3,$AM115/VLOOKUP($AO115,Data!$A$50:$B$56,2,FALSE),0)</f>
        <v>0</v>
      </c>
      <c r="GQ115" s="11">
        <f>IF(GQ$2=$A115,0,IF(HLOOKUP(GQ$2,Recipes!$H:$GI,'Production Calculator'!$A115+2,FALSE)=0,0,HLOOKUP(GQ$2,Recipes!$H:$GI,'Production Calculator'!$A115+2,FALSE)*$AK115))+IF($AO115=GQ$3,$AM115/VLOOKUP($AO115,Data!$A$50:$B$56,2,FALSE),0)</f>
        <v>0</v>
      </c>
      <c r="GR115" s="11">
        <f>IF(GR$2=$A115,0,IF(HLOOKUP(GR$2,Recipes!$H:$GI,'Production Calculator'!$A115+2,FALSE)=0,0,HLOOKUP(GR$2,Recipes!$H:$GI,'Production Calculator'!$A115+2,FALSE)*$AK115))+IF($AO115=GR$3,$AM115/VLOOKUP($AO115,Data!$A$50:$B$56,2,FALSE),0)</f>
        <v>0</v>
      </c>
      <c r="GS115" s="11">
        <f>IF(GS$2=$A115,0,IF(HLOOKUP(GS$2,Recipes!$H:$GI,'Production Calculator'!$A115+2,FALSE)=0,0,HLOOKUP(GS$2,Recipes!$H:$GI,'Production Calculator'!$A115+2,FALSE)*$AK115))+IF($AO115=GS$3,$AM115/VLOOKUP($AO115,Data!$A$50:$B$56,2,FALSE),0)</f>
        <v>0</v>
      </c>
      <c r="GT115" s="11">
        <f>IF(GT$2=$A115,0,IF(HLOOKUP(GT$2,Recipes!$H:$GI,'Production Calculator'!$A115+2,FALSE)=0,0,HLOOKUP(GT$2,Recipes!$H:$GI,'Production Calculator'!$A115+2,FALSE)*$AK115))+IF($AO115=GT$3,$AM115/VLOOKUP($AO115,Data!$A$50:$B$56,2,FALSE),0)</f>
        <v>0</v>
      </c>
      <c r="GU115" s="11">
        <f>IF(GU$2=$A115,0,IF(HLOOKUP(GU$2,Recipes!$H:$GI,'Production Calculator'!$A115+2,FALSE)=0,0,HLOOKUP(GU$2,Recipes!$H:$GI,'Production Calculator'!$A115+2,FALSE)*$AK115))+IF($AO115=GU$3,$AM115/VLOOKUP($AO115,Data!$A$50:$B$56,2,FALSE),0)</f>
        <v>0</v>
      </c>
      <c r="GV115" s="11">
        <f>IF(GV$2=$A115,0,IF(HLOOKUP(GV$2,Recipes!$H:$GI,'Production Calculator'!$A115+2,FALSE)=0,0,HLOOKUP(GV$2,Recipes!$H:$GI,'Production Calculator'!$A115+2,FALSE)*$AK115))+IF($AO115=GV$3,$AM115/VLOOKUP($AO115,Data!$A$50:$B$56,2,FALSE),0)</f>
        <v>0</v>
      </c>
      <c r="GW115" s="11">
        <f>IF(GW$2=$A115,0,IF(HLOOKUP(GW$2,Recipes!$H:$GI,'Production Calculator'!$A115+2,FALSE)=0,0,HLOOKUP(GW$2,Recipes!$H:$GI,'Production Calculator'!$A115+2,FALSE)*$AK115))+IF($AO115=GW$3,$AM115/VLOOKUP($AO115,Data!$A$50:$B$56,2,FALSE),0)</f>
        <v>0</v>
      </c>
      <c r="GX115" s="11">
        <f>IF(GX$2=$A115,0,IF(HLOOKUP(GX$2,Recipes!$H:$GI,'Production Calculator'!$A115+2,FALSE)=0,0,HLOOKUP(GX$2,Recipes!$H:$GI,'Production Calculator'!$A115+2,FALSE)*$AK115))+IF($AO115=GX$3,$AM115/VLOOKUP($AO115,Data!$A$50:$B$56,2,FALSE),0)</f>
        <v>0</v>
      </c>
      <c r="GY115" s="11">
        <f>IF(GY$2=$A115,0,IF(HLOOKUP(GY$2,Recipes!$H:$GI,'Production Calculator'!$A115+2,FALSE)=0,0,HLOOKUP(GY$2,Recipes!$H:$GI,'Production Calculator'!$A115+2,FALSE)*$AK115))+IF($AO115=GY$3,$AM115/VLOOKUP($AO115,Data!$A$50:$B$56,2,FALSE),0)</f>
        <v>0</v>
      </c>
      <c r="GZ115" s="11">
        <f>IF(GZ$2=$A115,0,IF(HLOOKUP(GZ$2,Recipes!$H:$GI,'Production Calculator'!$A115+2,FALSE)=0,0,HLOOKUP(GZ$2,Recipes!$H:$GI,'Production Calculator'!$A115+2,FALSE)*$AK115))+IF($AO115=GZ$3,$AM115/VLOOKUP($AO115,Data!$A$50:$B$56,2,FALSE),0)</f>
        <v>0</v>
      </c>
      <c r="HA115" s="11">
        <f>IF(HA$2=$A115,0,IF(HLOOKUP(HA$2,Recipes!$H:$GI,'Production Calculator'!$A115+2,FALSE)=0,0,HLOOKUP(HA$2,Recipes!$H:$GI,'Production Calculator'!$A115+2,FALSE)*$AK115))+IF($AO115=HA$3,$AM115/VLOOKUP($AO115,Data!$A$50:$B$56,2,FALSE),0)</f>
        <v>0</v>
      </c>
      <c r="HB115" s="11">
        <f>IF(HB$2=$A115,0,IF(HLOOKUP(HB$2,Recipes!$H:$GI,'Production Calculator'!$A115+2,FALSE)=0,0,HLOOKUP(HB$2,Recipes!$H:$GI,'Production Calculator'!$A115+2,FALSE)*$AK115))+IF($AO115=HB$3,$AM115/VLOOKUP($AO115,Data!$A$50:$B$56,2,FALSE),0)</f>
        <v>0</v>
      </c>
      <c r="HC115" s="11">
        <f>IF(HC$2=$A115,0,IF(HLOOKUP(HC$2,Recipes!$H:$GI,'Production Calculator'!$A115+2,FALSE)=0,0,HLOOKUP(HC$2,Recipes!$H:$GI,'Production Calculator'!$A115+2,FALSE)*$AK115))+IF($AO115=HC$3,$AM115/VLOOKUP($AO115,Data!$A$50:$B$56,2,FALSE),0)</f>
        <v>0</v>
      </c>
      <c r="HD115" s="11">
        <f>IF(HD$2=$A115,0,IF(HLOOKUP(HD$2,Recipes!$H:$GI,'Production Calculator'!$A115+2,FALSE)=0,0,HLOOKUP(HD$2,Recipes!$H:$GI,'Production Calculator'!$A115+2,FALSE)*$AK115))+IF($AO115=HD$3,$AM115/VLOOKUP($AO115,Data!$A$50:$B$56,2,FALSE),0)</f>
        <v>0</v>
      </c>
      <c r="HE115" s="11">
        <f>IF(HE$2=$A115,0,IF(HLOOKUP(HE$2,Recipes!$H:$GI,'Production Calculator'!$A115+2,FALSE)=0,0,HLOOKUP(HE$2,Recipes!$H:$GI,'Production Calculator'!$A115+2,FALSE)*$AK115))+IF($AO115=HE$3,$AM115/VLOOKUP($AO115,Data!$A$50:$B$56,2,FALSE),0)</f>
        <v>0</v>
      </c>
      <c r="HF115" s="11">
        <f>IF(HF$2=$A115,0,IF(HLOOKUP(HF$2,Recipes!$H:$GI,'Production Calculator'!$A115+2,FALSE)=0,0,HLOOKUP(HF$2,Recipes!$H:$GI,'Production Calculator'!$A115+2,FALSE)*$AK115))+IF($AO115=HF$3,$AM115/VLOOKUP($AO115,Data!$A$50:$B$56,2,FALSE),0)</f>
        <v>0</v>
      </c>
      <c r="HG115" s="11">
        <f>IF(HG$2=$A115,0,IF(HLOOKUP(HG$2,Recipes!$H:$GI,'Production Calculator'!$A115+2,FALSE)=0,0,HLOOKUP(HG$2,Recipes!$H:$GI,'Production Calculator'!$A115+2,FALSE)*$AK115))+IF($AO115=HG$3,$AM115/VLOOKUP($AO115,Data!$A$50:$B$56,2,FALSE),0)</f>
        <v>0</v>
      </c>
      <c r="HH115" s="11">
        <f>IF(HH$2=$A115,0,IF(HLOOKUP(HH$2,Recipes!$H:$GI,'Production Calculator'!$A115+2,FALSE)=0,0,HLOOKUP(HH$2,Recipes!$H:$GI,'Production Calculator'!$A115+2,FALSE)*$AK115))+IF($AO115=HH$3,$AM115/VLOOKUP($AO115,Data!$A$50:$B$56,2,FALSE),0)</f>
        <v>0</v>
      </c>
      <c r="HI115" s="11">
        <f>IF(HI$2=$A115,0,IF(HLOOKUP(HI$2,Recipes!$H:$GI,'Production Calculator'!$A115+2,FALSE)=0,0,HLOOKUP(HI$2,Recipes!$H:$GI,'Production Calculator'!$A115+2,FALSE)*$AK115))+IF($AO115=HI$3,$AM115/VLOOKUP($AO115,Data!$A$50:$B$56,2,FALSE),0)</f>
        <v>0</v>
      </c>
      <c r="HJ115" s="11">
        <f>IF(HJ$2=$A115,0,IF(HLOOKUP(HJ$2,Recipes!$H:$GI,'Production Calculator'!$A115+2,FALSE)=0,0,HLOOKUP(HJ$2,Recipes!$H:$GI,'Production Calculator'!$A115+2,FALSE)*$AK115))+IF($AO115=HJ$3,$AM115/VLOOKUP($AO115,Data!$A$50:$B$56,2,FALSE),0)</f>
        <v>0</v>
      </c>
      <c r="HK115" s="11">
        <f>IF(HK$2=$A115,0,IF(HLOOKUP(HK$2,Recipes!$H:$GI,'Production Calculator'!$A115+2,FALSE)=0,0,HLOOKUP(HK$2,Recipes!$H:$GI,'Production Calculator'!$A115+2,FALSE)*$AK115))+IF($AO115=HK$3,$AM115/VLOOKUP($AO115,Data!$A$50:$B$56,2,FALSE),0)</f>
        <v>0</v>
      </c>
      <c r="HL115" s="11">
        <f>IF(HL$2=$A115,0,IF(HLOOKUP(HL$2,Recipes!$H:$GI,'Production Calculator'!$A115+2,FALSE)=0,0,HLOOKUP(HL$2,Recipes!$H:$GI,'Production Calculator'!$A115+2,FALSE)*$AK115))+IF($AO115=HL$3,$AM115/VLOOKUP($AO115,Data!$A$50:$B$56,2,FALSE),0)</f>
        <v>0</v>
      </c>
      <c r="HM115" s="11">
        <f>IF(HM$2=$A115,0,IF(HLOOKUP(HM$2,Recipes!$H:$GI,'Production Calculator'!$A115+2,FALSE)=0,0,HLOOKUP(HM$2,Recipes!$H:$GI,'Production Calculator'!$A115+2,FALSE)*$AK115))+IF($AO115=HM$3,$AM115/VLOOKUP($AO115,Data!$A$50:$B$56,2,FALSE),0)</f>
        <v>0</v>
      </c>
      <c r="HN115" s="11">
        <f>IF(HN$2=$A115,0,IF(HLOOKUP(HN$2,Recipes!$H:$GI,'Production Calculator'!$A115+2,FALSE)=0,0,HLOOKUP(HN$2,Recipes!$H:$GI,'Production Calculator'!$A115+2,FALSE)*$AK115))+IF($AO115=HN$3,$AM115/VLOOKUP($AO115,Data!$A$50:$B$56,2,FALSE),0)</f>
        <v>0</v>
      </c>
      <c r="HO115" s="11">
        <f>IF(HO$2=$A115,0,IF(HLOOKUP(HO$2,Recipes!$H:$GI,'Production Calculator'!$A115+2,FALSE)=0,0,HLOOKUP(HO$2,Recipes!$H:$GI,'Production Calculator'!$A115+2,FALSE)*$AK115))+IF($AO115=HO$3,$AM115/VLOOKUP($AO115,Data!$A$50:$B$56,2,FALSE),0)</f>
        <v>0</v>
      </c>
      <c r="HP115" s="11">
        <f>IF(HP$2=$A115,0,IF(HLOOKUP(HP$2,Recipes!$H:$GI,'Production Calculator'!$A115+2,FALSE)=0,0,HLOOKUP(HP$2,Recipes!$H:$GI,'Production Calculator'!$A115+2,FALSE)*$AK115))+IF($AO115=HP$3,$AM115/VLOOKUP($AO115,Data!$A$50:$B$56,2,FALSE),0)</f>
        <v>0</v>
      </c>
      <c r="HQ115" s="11">
        <f>IF(HQ$2=$A115,0,IF(HLOOKUP(HQ$2,Recipes!$H:$GI,'Production Calculator'!$A115+2,FALSE)=0,0,HLOOKUP(HQ$2,Recipes!$H:$GI,'Production Calculator'!$A115+2,FALSE)*$AK115))+IF($AO115=HQ$3,$AM115/VLOOKUP($AO115,Data!$A$50:$B$56,2,FALSE),0)</f>
        <v>0</v>
      </c>
      <c r="HR115" s="11">
        <f>IF(HR$2=$A115,0,IF(HLOOKUP(HR$2,Recipes!$H:$GI,'Production Calculator'!$A115+2,FALSE)=0,0,HLOOKUP(HR$2,Recipes!$H:$GI,'Production Calculator'!$A115+2,FALSE)*$AK115))+IF($AO115=HR$3,$AM115/VLOOKUP($AO115,Data!$A$50:$B$56,2,FALSE),0)</f>
        <v>0</v>
      </c>
      <c r="HS115" s="121"/>
    </row>
    <row r="116" spans="1:227" x14ac:dyDescent="0.45">
      <c r="A116">
        <v>93</v>
      </c>
      <c r="B116" s="107" t="str">
        <f>VLOOKUP(A116,Recipes!A:B,2)</f>
        <v>Storage chest</v>
      </c>
      <c r="C116" s="128">
        <v>0</v>
      </c>
      <c r="D116" s="108">
        <f t="shared" si="191"/>
        <v>0</v>
      </c>
      <c r="E116" s="127" t="s">
        <v>1</v>
      </c>
      <c r="F116" s="109">
        <f>VLOOKUP(A116,Recipes!$A$3:$G$186,6,FALSE)</f>
        <v>3</v>
      </c>
      <c r="G116" s="109">
        <f>VLOOKUP(A116,Recipes!$A$3:$G$186,7,FALSE)</f>
        <v>0</v>
      </c>
      <c r="H116" s="110">
        <f t="shared" si="167"/>
        <v>0</v>
      </c>
      <c r="I116" s="109">
        <f>VLOOKUP(E116,Data!$A$2:$C$26,3, FALSE)</f>
        <v>4</v>
      </c>
      <c r="J116" s="108">
        <v>0</v>
      </c>
      <c r="K116" s="108">
        <v>0</v>
      </c>
      <c r="L116" s="108">
        <v>0</v>
      </c>
      <c r="M116" s="150">
        <v>0</v>
      </c>
      <c r="N116" s="150">
        <v>0</v>
      </c>
      <c r="O116" s="150">
        <v>0</v>
      </c>
      <c r="P116" s="151">
        <v>0</v>
      </c>
      <c r="Q116" s="151">
        <v>0</v>
      </c>
      <c r="R116" s="151">
        <v>0</v>
      </c>
      <c r="S116">
        <f t="shared" si="182"/>
        <v>0</v>
      </c>
      <c r="T116">
        <f t="shared" si="183"/>
        <v>0</v>
      </c>
      <c r="U116">
        <f t="shared" si="184"/>
        <v>0</v>
      </c>
      <c r="V116">
        <f t="shared" si="185"/>
        <v>0</v>
      </c>
      <c r="W116">
        <f t="shared" si="186"/>
        <v>0</v>
      </c>
      <c r="X116">
        <f t="shared" si="187"/>
        <v>0</v>
      </c>
      <c r="Y116">
        <f t="shared" si="188"/>
        <v>0</v>
      </c>
      <c r="Z116">
        <f t="shared" si="189"/>
        <v>0</v>
      </c>
      <c r="AA116">
        <f t="shared" si="190"/>
        <v>0</v>
      </c>
      <c r="AB116" s="111">
        <f>VLOOKUP($A116,Recipes!$A:$G,4)</f>
        <v>0.5</v>
      </c>
      <c r="AC116" s="111">
        <f>VLOOKUP($A116,Recipes!$A:$G,5)</f>
        <v>1</v>
      </c>
      <c r="AD116" s="111">
        <f t="shared" si="177"/>
        <v>2</v>
      </c>
      <c r="AE116" s="111">
        <f>VLOOKUP(E116,Data!$A$2:$F$26,5,FALSE)</f>
        <v>0</v>
      </c>
      <c r="AF116" s="111">
        <f>VLOOKUP(E116,Data!$A$2:$F$26,4,FALSE)</f>
        <v>210</v>
      </c>
      <c r="AG116" s="111">
        <f>VLOOKUP(E116,Data!$A$2:$B$26,2, FALSE)</f>
        <v>1.25</v>
      </c>
      <c r="AH116" s="111">
        <f>1+VLOOKUP($J$3,Data!$A$40:$D$48,2,FALSE)*$J116+VLOOKUP($K$3,Data!$A$40:$D$48,2,FALSE)*$K116+VLOOKUP($L$3,Data!$A$40:$D$48,2,FALSE)*$L116+VLOOKUP($M$3,Data!$A$40:$D$48,2,FALSE)*$M116+VLOOKUP($N$3,Data!$A$40:$D$48,2,FALSE)*$N116+VLOOKUP($O$3,Data!$A$40:$D$48,2,FALSE)*$O116+VLOOKUP($P$3,Data!$A$40:$D$48,2,FALSE)*$P116+VLOOKUP($Q$3,Data!$A$40:$D$48,2,FALSE)*$Q116+VLOOKUP($R$3,Data!$A$40:$D$48,2,FALSE)*$R116</f>
        <v>1</v>
      </c>
      <c r="AI116" s="111">
        <f>MAX(1+VLOOKUP($J$3,Data!$A$40:$D$48,3,FALSE)*$J116+VLOOKUP($K$3,Data!$A$40:$D$48,3,FALSE)*$K116+VLOOKUP($L$3,Data!$A$40:$D$48,3,FALSE)*$L116+VLOOKUP($M$3,Data!$A$40:$D$48,3,FALSE)*$M116+VLOOKUP($N$3,Data!$A$40:$D$48,3,FALSE)*$N116+VLOOKUP($O$3,Data!$A$40:$D$48,3,FALSE)*$O116+VLOOKUP($P$3,Data!$A$40:$D$48,3,FALSE)*$P116+VLOOKUP($Q$3,Data!$A$40:$D$48,3,FALSE)*$Q116+VLOOKUP($R$3,Data!$A$40:$D$48,3,FALSE)*$R116,0)</f>
        <v>1</v>
      </c>
      <c r="AJ116" s="111">
        <f>MAX(1-(VLOOKUP($J$3,Data!$A$40:$D$48,4,FALSE)*$J116+VLOOKUP($K$3,Data!$A$40:$D$48,4,FALSE)*$K116+VLOOKUP($L$3,Data!$A$40:$D$48,4,FALSE)*$L116+VLOOKUP($M$3,Data!$A$40:$D$48,4,FALSE)*$M116+VLOOKUP($N$3,Data!$A$40:$D$48,4,FALSE)*$N116+VLOOKUP($O$3,Data!$A$40:$D$48,4,FALSE)*$O116+VLOOKUP($P$3,Data!$A$40:$D$48,4,FALSE)*$P116+VLOOKUP($Q$3,Data!$A$40:$D$48,4,FALSE)*$Q116+VLOOKUP($R$3,Data!$A$40:$D$48,4,FALSE)*$R116),0.2)</f>
        <v>1</v>
      </c>
      <c r="AK116" s="112">
        <f t="shared" si="178"/>
        <v>0</v>
      </c>
      <c r="AL116" s="111">
        <f t="shared" si="179"/>
        <v>2.5</v>
      </c>
      <c r="AM116" s="111">
        <f t="shared" si="180"/>
        <v>0</v>
      </c>
      <c r="AN116" s="111">
        <f t="shared" si="181"/>
        <v>0</v>
      </c>
      <c r="AO116" s="131" t="s">
        <v>298</v>
      </c>
      <c r="AP116" s="11"/>
      <c r="AQ116" s="11">
        <f>IF(AQ$2=$A116,0,IF(HLOOKUP(AQ$2,Recipes!$H:$GI,'Production Calculator'!$A116+2,FALSE)=0,0,HLOOKUP(AQ$2,Recipes!$H:$GI,'Production Calculator'!$A116+2,FALSE)*$AK116))+IF($AO116=AQ$3,$AM116/VLOOKUP($AO116,Data!$A$50:$B$56,2,FALSE),0)</f>
        <v>0</v>
      </c>
      <c r="AR116" s="11">
        <f>IF(AR$2=$A116,0,IF(HLOOKUP(AR$2,Recipes!$H:$GI,'Production Calculator'!$A116+2,FALSE)=0,0,HLOOKUP(AR$2,Recipes!$H:$GI,'Production Calculator'!$A116+2,FALSE)*$AK116))+IF($AO116=AR$3,$AM116/VLOOKUP($AO116,Data!$A$50:$B$56,2,FALSE),0)</f>
        <v>0</v>
      </c>
      <c r="AS116" s="11">
        <f>IF(AS$2=$A116,0,IF(HLOOKUP(AS$2,Recipes!$H:$GI,'Production Calculator'!$A116+2,FALSE)=0,0,HLOOKUP(AS$2,Recipes!$H:$GI,'Production Calculator'!$A116+2,FALSE)*$AK116))+IF($AO116=AS$3,$AM116/VLOOKUP($AO116,Data!$A$50:$B$56,2,FALSE),0)</f>
        <v>0</v>
      </c>
      <c r="AT116" s="11">
        <f>IF(AT$2=$A116,0,IF(HLOOKUP(AT$2,Recipes!$H:$GI,'Production Calculator'!$A116+2,FALSE)=0,0,HLOOKUP(AT$2,Recipes!$H:$GI,'Production Calculator'!$A116+2,FALSE)*$AK116))+IF($AO116=AT$3,$AM116/VLOOKUP($AO116,Data!$A$50:$B$56,2,FALSE),0)</f>
        <v>0</v>
      </c>
      <c r="AU116" s="11">
        <f>IF(AU$2=$A116,0,IF(HLOOKUP(AU$2,Recipes!$H:$GI,'Production Calculator'!$A116+2,FALSE)=0,0,HLOOKUP(AU$2,Recipes!$H:$GI,'Production Calculator'!$A116+2,FALSE)*$AK116))+IF($AO116=AU$3,$AM116/VLOOKUP($AO116,Data!$A$50:$B$56,2,FALSE),0)</f>
        <v>0</v>
      </c>
      <c r="AV116" s="11">
        <f>IF(AV$2=$A116,0,IF(HLOOKUP(AV$2,Recipes!$H:$GI,'Production Calculator'!$A116+2,FALSE)=0,0,HLOOKUP(AV$2,Recipes!$H:$GI,'Production Calculator'!$A116+2,FALSE)*$AK116))+IF($AO116=AV$3,$AM116/VLOOKUP($AO116,Data!$A$50:$B$56,2,FALSE),0)</f>
        <v>0</v>
      </c>
      <c r="AW116" s="11">
        <f>IF(AW$2=$A116,0,IF(HLOOKUP(AW$2,Recipes!$H:$GI,'Production Calculator'!$A116+2,FALSE)=0,0,HLOOKUP(AW$2,Recipes!$H:$GI,'Production Calculator'!$A116+2,FALSE)*$AK116))+IF($AO116=AW$3,$AM116/VLOOKUP($AO116,Data!$A$50:$B$56,2,FALSE),0)</f>
        <v>0</v>
      </c>
      <c r="AX116" s="11">
        <f>IF(AX$2=$A116,0,IF(HLOOKUP(AX$2,Recipes!$H:$GI,'Production Calculator'!$A116+2,FALSE)=0,0,HLOOKUP(AX$2,Recipes!$H:$GI,'Production Calculator'!$A116+2,FALSE)*$AK116))+IF($AO116=AX$3,$AM116/VLOOKUP($AO116,Data!$A$50:$B$56,2,FALSE),0)</f>
        <v>0</v>
      </c>
      <c r="AY116" s="11">
        <f>IF(AY$2=$A116,0,IF(HLOOKUP(AY$2,Recipes!$H:$GI,'Production Calculator'!$A116+2,FALSE)=0,0,HLOOKUP(AY$2,Recipes!$H:$GI,'Production Calculator'!$A116+2,FALSE)*$AK116))+IF($AO116=AY$3,$AM116/VLOOKUP($AO116,Data!$A$50:$B$56,2,FALSE),0)</f>
        <v>0</v>
      </c>
      <c r="AZ116" s="11">
        <f>IF(AZ$2=$A116,0,IF(HLOOKUP(AZ$2,Recipes!$H:$GI,'Production Calculator'!$A116+2,FALSE)=0,0,HLOOKUP(AZ$2,Recipes!$H:$GI,'Production Calculator'!$A116+2,FALSE)*$AK116))+IF($AO116=AZ$3,$AM116/VLOOKUP($AO116,Data!$A$50:$B$56,2,FALSE),0)</f>
        <v>0</v>
      </c>
      <c r="BA116" s="11">
        <f>IF(BA$2=$A116,0,IF(HLOOKUP(BA$2,Recipes!$H:$GI,'Production Calculator'!$A116+2,FALSE)=0,0,HLOOKUP(BA$2,Recipes!$H:$GI,'Production Calculator'!$A116+2,FALSE)*$AK116))+IF($AO116=BA$3,$AM116/VLOOKUP($AO116,Data!$A$50:$B$56,2,FALSE),0)</f>
        <v>0</v>
      </c>
      <c r="BB116" s="11">
        <f>IF(BB$2=$A116,0,IF(HLOOKUP(BB$2,Recipes!$H:$GI,'Production Calculator'!$A116+2,FALSE)=0,0,HLOOKUP(BB$2,Recipes!$H:$GI,'Production Calculator'!$A116+2,FALSE)*$AK116))+IF($AO116=BB$3,$AM116/VLOOKUP($AO116,Data!$A$50:$B$56,2,FALSE),0)</f>
        <v>0</v>
      </c>
      <c r="BC116" s="11">
        <f>IF(BC$2=$A116,0,IF(HLOOKUP(BC$2,Recipes!$H:$GI,'Production Calculator'!$A116+2,FALSE)=0,0,HLOOKUP(BC$2,Recipes!$H:$GI,'Production Calculator'!$A116+2,FALSE)*$AK116))+IF($AO116=BC$3,$AM116/VLOOKUP($AO116,Data!$A$50:$B$56,2,FALSE),0)</f>
        <v>0</v>
      </c>
      <c r="BD116" s="11">
        <f>IF(BD$2=$A116,0,IF(HLOOKUP(BD$2,Recipes!$H:$GI,'Production Calculator'!$A116+2,FALSE)=0,0,HLOOKUP(BD$2,Recipes!$H:$GI,'Production Calculator'!$A116+2,FALSE)*$AK116))+IF($AO116=BD$3,$AM116/VLOOKUP($AO116,Data!$A$50:$B$56,2,FALSE),0)</f>
        <v>0</v>
      </c>
      <c r="BE116" s="11">
        <f>IF(BE$2=$A116,0,IF(HLOOKUP(BE$2,Recipes!$H:$GI,'Production Calculator'!$A116+2,FALSE)=0,0,HLOOKUP(BE$2,Recipes!$H:$GI,'Production Calculator'!$A116+2,FALSE)*$AK116))+IF($AO116=BE$3,$AM116/VLOOKUP($AO116,Data!$A$50:$B$56,2,FALSE),0)</f>
        <v>0</v>
      </c>
      <c r="BF116" s="11">
        <f>IF(BF$2=$A116,0,IF(HLOOKUP(BF$2,Recipes!$H:$GI,'Production Calculator'!$A116+2,FALSE)=0,0,HLOOKUP(BF$2,Recipes!$H:$GI,'Production Calculator'!$A116+2,FALSE)*$AK116))+IF($AO116=BF$3,$AM116/VLOOKUP($AO116,Data!$A$50:$B$56,2,FALSE),0)</f>
        <v>0</v>
      </c>
      <c r="BG116" s="11">
        <f>IF(BG$2=$A116,0,IF(HLOOKUP(BG$2,Recipes!$H:$GI,'Production Calculator'!$A116+2,FALSE)=0,0,HLOOKUP(BG$2,Recipes!$H:$GI,'Production Calculator'!$A116+2,FALSE)*$AK116))+IF($AO116=BG$3,$AM116/VLOOKUP($AO116,Data!$A$50:$B$56,2,FALSE),0)</f>
        <v>0</v>
      </c>
      <c r="BH116" s="11">
        <f>IF(BH$2=$A116,0,IF(HLOOKUP(BH$2,Recipes!$H:$GI,'Production Calculator'!$A116+2,FALSE)=0,0,HLOOKUP(BH$2,Recipes!$H:$GI,'Production Calculator'!$A116+2,FALSE)*$AK116))+IF($AO116=BH$3,$AM116/VLOOKUP($AO116,Data!$A$50:$B$56,2,FALSE),0)</f>
        <v>0</v>
      </c>
      <c r="BI116" s="11">
        <f>IF(BI$2=$A116,0,IF(HLOOKUP(BI$2,Recipes!$H:$GI,'Production Calculator'!$A116+2,FALSE)=0,0,HLOOKUP(BI$2,Recipes!$H:$GI,'Production Calculator'!$A116+2,FALSE)*$AK116))+IF($AO116=BI$3,$AM116/VLOOKUP($AO116,Data!$A$50:$B$56,2,FALSE),0)</f>
        <v>0</v>
      </c>
      <c r="BJ116" s="11">
        <f>IF(BJ$2=$A116,0,IF(HLOOKUP(BJ$2,Recipes!$H:$GI,'Production Calculator'!$A116+2,FALSE)=0,0,HLOOKUP(BJ$2,Recipes!$H:$GI,'Production Calculator'!$A116+2,FALSE)*$AK116))+IF($AO116=BJ$3,$AM116/VLOOKUP($AO116,Data!$A$50:$B$56,2,FALSE),0)</f>
        <v>0</v>
      </c>
      <c r="BK116" s="11">
        <f>IF(BK$2=$A116,0,IF(HLOOKUP(BK$2,Recipes!$H:$GI,'Production Calculator'!$A116+2,FALSE)=0,0,HLOOKUP(BK$2,Recipes!$H:$GI,'Production Calculator'!$A116+2,FALSE)*$AK116))+IF($AO116=BK$3,$AM116/VLOOKUP($AO116,Data!$A$50:$B$56,2,FALSE),0)</f>
        <v>0</v>
      </c>
      <c r="BL116" s="11">
        <f>IF(BL$2=$A116,0,IF(HLOOKUP(BL$2,Recipes!$H:$GI,'Production Calculator'!$A116+2,FALSE)=0,0,HLOOKUP(BL$2,Recipes!$H:$GI,'Production Calculator'!$A116+2,FALSE)*$AK116))+IF($AO116=BL$3,$AM116/VLOOKUP($AO116,Data!$A$50:$B$56,2,FALSE),0)</f>
        <v>0</v>
      </c>
      <c r="BM116" s="11">
        <f>IF(BM$2=$A116,0,IF(HLOOKUP(BM$2,Recipes!$H:$GI,'Production Calculator'!$A116+2,FALSE)=0,0,HLOOKUP(BM$2,Recipes!$H:$GI,'Production Calculator'!$A116+2,FALSE)*$AK116))+IF($AO116=BM$3,$AM116/VLOOKUP($AO116,Data!$A$50:$B$56,2,FALSE),0)</f>
        <v>0</v>
      </c>
      <c r="BN116" s="11">
        <f>IF(BN$2=$A116,0,IF(HLOOKUP(BN$2,Recipes!$H:$GI,'Production Calculator'!$A116+2,FALSE)=0,0,HLOOKUP(BN$2,Recipes!$H:$GI,'Production Calculator'!$A116+2,FALSE)*$AK116))+IF($AO116=BN$3,$AM116/VLOOKUP($AO116,Data!$A$50:$B$56,2,FALSE),0)</f>
        <v>0</v>
      </c>
      <c r="BO116" s="11">
        <f>IF(BO$2=$A116,0,IF(HLOOKUP(BO$2,Recipes!$H:$GI,'Production Calculator'!$A116+2,FALSE)=0,0,HLOOKUP(BO$2,Recipes!$H:$GI,'Production Calculator'!$A116+2,FALSE)*$AK116))+IF($AO116=BO$3,$AM116/VLOOKUP($AO116,Data!$A$50:$B$56,2,FALSE),0)</f>
        <v>0</v>
      </c>
      <c r="BP116" s="11">
        <f>IF(BP$2=$A116,0,IF(HLOOKUP(BP$2,Recipes!$H:$GI,'Production Calculator'!$A116+2,FALSE)=0,0,HLOOKUP(BP$2,Recipes!$H:$GI,'Production Calculator'!$A116+2,FALSE)*$AK116))+IF($AO116=BP$3,$AM116/VLOOKUP($AO116,Data!$A$50:$B$56,2,FALSE),0)</f>
        <v>0</v>
      </c>
      <c r="BQ116" s="11">
        <f>IF(BQ$2=$A116,0,IF(HLOOKUP(BQ$2,Recipes!$H:$GI,'Production Calculator'!$A116+2,FALSE)=0,0,HLOOKUP(BQ$2,Recipes!$H:$GI,'Production Calculator'!$A116+2,FALSE)*$AK116))+IF($AO116=BQ$3,$AM116/VLOOKUP($AO116,Data!$A$50:$B$56,2,FALSE),0)</f>
        <v>0</v>
      </c>
      <c r="BR116" s="11">
        <f>IF(BR$2=$A116,0,IF(HLOOKUP(BR$2,Recipes!$H:$GI,'Production Calculator'!$A116+2,FALSE)=0,0,HLOOKUP(BR$2,Recipes!$H:$GI,'Production Calculator'!$A116+2,FALSE)*$AK116))+IF($AO116=BR$3,$AM116/VLOOKUP($AO116,Data!$A$50:$B$56,2,FALSE),0)</f>
        <v>0</v>
      </c>
      <c r="BS116" s="11">
        <f>IF(BS$2=$A116,0,IF(HLOOKUP(BS$2,Recipes!$H:$GI,'Production Calculator'!$A116+2,FALSE)=0,0,HLOOKUP(BS$2,Recipes!$H:$GI,'Production Calculator'!$A116+2,FALSE)*$AK116))+IF($AO116=BS$3,$AM116/VLOOKUP($AO116,Data!$A$50:$B$56,2,FALSE),0)</f>
        <v>0</v>
      </c>
      <c r="BT116" s="11">
        <f>IF(BT$2=$A116,0,IF(HLOOKUP(BT$2,Recipes!$H:$GI,'Production Calculator'!$A116+2,FALSE)=0,0,HLOOKUP(BT$2,Recipes!$H:$GI,'Production Calculator'!$A116+2,FALSE)*$AK116))+IF($AO116=BT$3,$AM116/VLOOKUP($AO116,Data!$A$50:$B$56,2,FALSE),0)</f>
        <v>0</v>
      </c>
      <c r="BU116" s="11">
        <f>IF(BU$2=$A116,0,IF(HLOOKUP(BU$2,Recipes!$H:$GI,'Production Calculator'!$A116+2,FALSE)=0,0,HLOOKUP(BU$2,Recipes!$H:$GI,'Production Calculator'!$A116+2,FALSE)*$AK116))+IF($AO116=BU$3,$AM116/VLOOKUP($AO116,Data!$A$50:$B$56,2,FALSE),0)</f>
        <v>0</v>
      </c>
      <c r="BV116" s="11">
        <f>IF(BV$2=$A116,0,IF(HLOOKUP(BV$2,Recipes!$H:$GI,'Production Calculator'!$A116+2,FALSE)=0,0,HLOOKUP(BV$2,Recipes!$H:$GI,'Production Calculator'!$A116+2,FALSE)*$AK116))+IF($AO116=BV$3,$AM116/VLOOKUP($AO116,Data!$A$50:$B$56,2,FALSE),0)</f>
        <v>0</v>
      </c>
      <c r="BW116" s="11">
        <f>IF(BW$2=$A116,0,IF(HLOOKUP(BW$2,Recipes!$H:$GI,'Production Calculator'!$A116+2,FALSE)=0,0,HLOOKUP(BW$2,Recipes!$H:$GI,'Production Calculator'!$A116+2,FALSE)*$AK116))+IF($AO116=BW$3,$AM116/VLOOKUP($AO116,Data!$A$50:$B$56,2,FALSE),0)</f>
        <v>0</v>
      </c>
      <c r="BX116" s="11">
        <f>IF(BX$2=$A116,0,IF(HLOOKUP(BX$2,Recipes!$H:$GI,'Production Calculator'!$A116+2,FALSE)=0,0,HLOOKUP(BX$2,Recipes!$H:$GI,'Production Calculator'!$A116+2,FALSE)*$AK116))+IF($AO116=BX$3,$AM116/VLOOKUP($AO116,Data!$A$50:$B$56,2,FALSE),0)</f>
        <v>0</v>
      </c>
      <c r="BY116" s="11">
        <f>IF(BY$2=$A116,0,IF(HLOOKUP(BY$2,Recipes!$H:$GI,'Production Calculator'!$A116+2,FALSE)=0,0,HLOOKUP(BY$2,Recipes!$H:$GI,'Production Calculator'!$A116+2,FALSE)*$AK116))+IF($AO116=BY$3,$AM116/VLOOKUP($AO116,Data!$A$50:$B$56,2,FALSE),0)</f>
        <v>0</v>
      </c>
      <c r="BZ116" s="11">
        <f>IF(BZ$2=$A116,0,IF(HLOOKUP(BZ$2,Recipes!$H:$GI,'Production Calculator'!$A116+2,FALSE)=0,0,HLOOKUP(BZ$2,Recipes!$H:$GI,'Production Calculator'!$A116+2,FALSE)*$AK116))+IF($AO116=BZ$3,$AM116/VLOOKUP($AO116,Data!$A$50:$B$56,2,FALSE),0)</f>
        <v>0</v>
      </c>
      <c r="CA116" s="11">
        <f>IF(CA$2=$A116,0,IF(HLOOKUP(CA$2,Recipes!$H:$GI,'Production Calculator'!$A116+2,FALSE)=0,0,HLOOKUP(CA$2,Recipes!$H:$GI,'Production Calculator'!$A116+2,FALSE)*$AK116))+IF($AO116=CA$3,$AM116/VLOOKUP($AO116,Data!$A$50:$B$56,2,FALSE),0)</f>
        <v>0</v>
      </c>
      <c r="CB116" s="11">
        <f>IF(CB$2=$A116,0,IF(HLOOKUP(CB$2,Recipes!$H:$GI,'Production Calculator'!$A116+2,FALSE)=0,0,HLOOKUP(CB$2,Recipes!$H:$GI,'Production Calculator'!$A116+2,FALSE)*$AK116))+IF($AO116=CB$3,$AM116/VLOOKUP($AO116,Data!$A$50:$B$56,2,FALSE),0)</f>
        <v>0</v>
      </c>
      <c r="CC116" s="11">
        <f>IF(CC$2=$A116,0,IF(HLOOKUP(CC$2,Recipes!$H:$GI,'Production Calculator'!$A116+2,FALSE)=0,0,HLOOKUP(CC$2,Recipes!$H:$GI,'Production Calculator'!$A116+2,FALSE)*$AK116))+IF($AO116=CC$3,$AM116/VLOOKUP($AO116,Data!$A$50:$B$56,2,FALSE),0)</f>
        <v>0</v>
      </c>
      <c r="CD116" s="11">
        <f>IF(CD$2=$A116,0,IF(HLOOKUP(CD$2,Recipes!$H:$GI,'Production Calculator'!$A116+2,FALSE)=0,0,HLOOKUP(CD$2,Recipes!$H:$GI,'Production Calculator'!$A116+2,FALSE)*$AK116))+IF($AO116=CD$3,$AM116/VLOOKUP($AO116,Data!$A$50:$B$56,2,FALSE),0)</f>
        <v>0</v>
      </c>
      <c r="CE116" s="11">
        <f>IF(CE$2=$A116,0,IF(HLOOKUP(CE$2,Recipes!$H:$GI,'Production Calculator'!$A116+2,FALSE)=0,0,HLOOKUP(CE$2,Recipes!$H:$GI,'Production Calculator'!$A116+2,FALSE)*$AK116))+IF($AO116=CE$3,$AM116/VLOOKUP($AO116,Data!$A$50:$B$56,2,FALSE),0)</f>
        <v>0</v>
      </c>
      <c r="CF116" s="11">
        <f>IF(CF$2=$A116,0,IF(HLOOKUP(CF$2,Recipes!$H:$GI,'Production Calculator'!$A116+2,FALSE)=0,0,HLOOKUP(CF$2,Recipes!$H:$GI,'Production Calculator'!$A116+2,FALSE)*$AK116))+IF($AO116=CF$3,$AM116/VLOOKUP($AO116,Data!$A$50:$B$56,2,FALSE),0)</f>
        <v>0</v>
      </c>
      <c r="CG116" s="11">
        <f>IF(CG$2=$A116,0,IF(HLOOKUP(CG$2,Recipes!$H:$GI,'Production Calculator'!$A116+2,FALSE)=0,0,HLOOKUP(CG$2,Recipes!$H:$GI,'Production Calculator'!$A116+2,FALSE)*$AK116))+IF($AO116=CG$3,$AM116/VLOOKUP($AO116,Data!$A$50:$B$56,2,FALSE),0)</f>
        <v>0</v>
      </c>
      <c r="CH116" s="11">
        <f>IF(CH$2=$A116,0,IF(HLOOKUP(CH$2,Recipes!$H:$GI,'Production Calculator'!$A116+2,FALSE)=0,0,HLOOKUP(CH$2,Recipes!$H:$GI,'Production Calculator'!$A116+2,FALSE)*$AK116))+IF($AO116=CH$3,$AM116/VLOOKUP($AO116,Data!$A$50:$B$56,2,FALSE),0)</f>
        <v>0</v>
      </c>
      <c r="CI116" s="11">
        <f>IF(CI$2=$A116,0,IF(HLOOKUP(CI$2,Recipes!$H:$GI,'Production Calculator'!$A116+2,FALSE)=0,0,HLOOKUP(CI$2,Recipes!$H:$GI,'Production Calculator'!$A116+2,FALSE)*$AK116))+IF($AO116=CI$3,$AM116/VLOOKUP($AO116,Data!$A$50:$B$56,2,FALSE),0)</f>
        <v>0</v>
      </c>
      <c r="CJ116" s="11">
        <f>IF(CJ$2=$A116,0,IF(HLOOKUP(CJ$2,Recipes!$H:$GI,'Production Calculator'!$A116+2,FALSE)=0,0,HLOOKUP(CJ$2,Recipes!$H:$GI,'Production Calculator'!$A116+2,FALSE)*$AK116))+IF($AO116=CJ$3,$AM116/VLOOKUP($AO116,Data!$A$50:$B$56,2,FALSE),0)</f>
        <v>0</v>
      </c>
      <c r="CK116" s="11">
        <f>IF(CK$2=$A116,0,IF(HLOOKUP(CK$2,Recipes!$H:$GI,'Production Calculator'!$A116+2,FALSE)=0,0,HLOOKUP(CK$2,Recipes!$H:$GI,'Production Calculator'!$A116+2,FALSE)*$AK116))+IF($AO116=CK$3,$AM116/VLOOKUP($AO116,Data!$A$50:$B$56,2,FALSE),0)</f>
        <v>0</v>
      </c>
      <c r="CL116" s="11">
        <f>IF(CL$2=$A116,0,IF(HLOOKUP(CL$2,Recipes!$H:$GI,'Production Calculator'!$A116+2,FALSE)=0,0,HLOOKUP(CL$2,Recipes!$H:$GI,'Production Calculator'!$A116+2,FALSE)*$AK116))+IF($AO116=CL$3,$AM116/VLOOKUP($AO116,Data!$A$50:$B$56,2,FALSE),0)</f>
        <v>0</v>
      </c>
      <c r="CM116" s="11">
        <f>IF(CM$2=$A116,0,IF(HLOOKUP(CM$2,Recipes!$H:$GI,'Production Calculator'!$A116+2,FALSE)=0,0,HLOOKUP(CM$2,Recipes!$H:$GI,'Production Calculator'!$A116+2,FALSE)*$AK116))+IF($AO116=CM$3,$AM116/VLOOKUP($AO116,Data!$A$50:$B$56,2,FALSE),0)</f>
        <v>0</v>
      </c>
      <c r="CN116" s="11">
        <f>IF(CN$2=$A116,0,IF(HLOOKUP(CN$2,Recipes!$H:$GI,'Production Calculator'!$A116+2,FALSE)=0,0,HLOOKUP(CN$2,Recipes!$H:$GI,'Production Calculator'!$A116+2,FALSE)*$AK116))+IF($AO116=CN$3,$AM116/VLOOKUP($AO116,Data!$A$50:$B$56,2,FALSE),0)</f>
        <v>0</v>
      </c>
      <c r="CO116" s="11">
        <f>IF(CO$2=$A116,0,IF(HLOOKUP(CO$2,Recipes!$H:$GI,'Production Calculator'!$A116+2,FALSE)=0,0,HLOOKUP(CO$2,Recipes!$H:$GI,'Production Calculator'!$A116+2,FALSE)*$AK116))+IF($AO116=CO$3,$AM116/VLOOKUP($AO116,Data!$A$50:$B$56,2,FALSE),0)</f>
        <v>0</v>
      </c>
      <c r="CP116" s="11">
        <f>IF(CP$2=$A116,0,IF(HLOOKUP(CP$2,Recipes!$H:$GI,'Production Calculator'!$A116+2,FALSE)=0,0,HLOOKUP(CP$2,Recipes!$H:$GI,'Production Calculator'!$A116+2,FALSE)*$AK116))+IF($AO116=CP$3,$AM116/VLOOKUP($AO116,Data!$A$50:$B$56,2,FALSE),0)</f>
        <v>0</v>
      </c>
      <c r="CQ116" s="11">
        <f>IF(CQ$2=$A116,0,IF(HLOOKUP(CQ$2,Recipes!$H:$GI,'Production Calculator'!$A116+2,FALSE)=0,0,HLOOKUP(CQ$2,Recipes!$H:$GI,'Production Calculator'!$A116+2,FALSE)*$AK116))+IF($AO116=CQ$3,$AM116/VLOOKUP($AO116,Data!$A$50:$B$56,2,FALSE),0)</f>
        <v>0</v>
      </c>
      <c r="CR116" s="11">
        <f>IF(CR$2=$A116,0,IF(HLOOKUP(CR$2,Recipes!$H:$GI,'Production Calculator'!$A116+2,FALSE)=0,0,HLOOKUP(CR$2,Recipes!$H:$GI,'Production Calculator'!$A116+2,FALSE)*$AK116))+IF($AO116=CR$3,$AM116/VLOOKUP($AO116,Data!$A$50:$B$56,2,FALSE),0)</f>
        <v>0</v>
      </c>
      <c r="CS116" s="11">
        <f>IF(CS$2=$A116,0,IF(HLOOKUP(CS$2,Recipes!$H:$GI,'Production Calculator'!$A116+2,FALSE)=0,0,HLOOKUP(CS$2,Recipes!$H:$GI,'Production Calculator'!$A116+2,FALSE)*$AK116))+IF($AO116=CS$3,$AM116/VLOOKUP($AO116,Data!$A$50:$B$56,2,FALSE),0)</f>
        <v>0</v>
      </c>
      <c r="CT116" s="11">
        <f>IF(CT$2=$A116,0,IF(HLOOKUP(CT$2,Recipes!$H:$GI,'Production Calculator'!$A116+2,FALSE)=0,0,HLOOKUP(CT$2,Recipes!$H:$GI,'Production Calculator'!$A116+2,FALSE)*$AK116))+IF($AO116=CT$3,$AM116/VLOOKUP($AO116,Data!$A$50:$B$56,2,FALSE),0)</f>
        <v>0</v>
      </c>
      <c r="CU116" s="11">
        <f>IF(CU$2=$A116,0,IF(HLOOKUP(CU$2,Recipes!$H:$GI,'Production Calculator'!$A116+2,FALSE)=0,0,HLOOKUP(CU$2,Recipes!$H:$GI,'Production Calculator'!$A116+2,FALSE)*$AK116))+IF($AO116=CU$3,$AM116/VLOOKUP($AO116,Data!$A$50:$B$56,2,FALSE),0)</f>
        <v>0</v>
      </c>
      <c r="CV116" s="11">
        <f>IF(CV$2=$A116,0,IF(HLOOKUP(CV$2,Recipes!$H:$GI,'Production Calculator'!$A116+2,FALSE)=0,0,HLOOKUP(CV$2,Recipes!$H:$GI,'Production Calculator'!$A116+2,FALSE)*$AK116))+IF($AO116=CV$3,$AM116/VLOOKUP($AO116,Data!$A$50:$B$56,2,FALSE),0)</f>
        <v>0</v>
      </c>
      <c r="CW116" s="11">
        <f>IF(CW$2=$A116,0,IF(HLOOKUP(CW$2,Recipes!$H:$GI,'Production Calculator'!$A116+2,FALSE)=0,0,HLOOKUP(CW$2,Recipes!$H:$GI,'Production Calculator'!$A116+2,FALSE)*$AK116))+IF($AO116=CW$3,$AM116/VLOOKUP($AO116,Data!$A$50:$B$56,2,FALSE),0)</f>
        <v>0</v>
      </c>
      <c r="CX116" s="11">
        <f>IF(CX$2=$A116,0,IF(HLOOKUP(CX$2,Recipes!$H:$GI,'Production Calculator'!$A116+2,FALSE)=0,0,HLOOKUP(CX$2,Recipes!$H:$GI,'Production Calculator'!$A116+2,FALSE)*$AK116))+IF($AO116=CX$3,$AM116/VLOOKUP($AO116,Data!$A$50:$B$56,2,FALSE),0)</f>
        <v>0</v>
      </c>
      <c r="CY116" s="11">
        <f>IF(CY$2=$A116,0,IF(HLOOKUP(CY$2,Recipes!$H:$GI,'Production Calculator'!$A116+2,FALSE)=0,0,HLOOKUP(CY$2,Recipes!$H:$GI,'Production Calculator'!$A116+2,FALSE)*$AK116))+IF($AO116=CY$3,$AM116/VLOOKUP($AO116,Data!$A$50:$B$56,2,FALSE),0)</f>
        <v>0</v>
      </c>
      <c r="CZ116" s="11">
        <f>IF(CZ$2=$A116,0,IF(HLOOKUP(CZ$2,Recipes!$H:$GI,'Production Calculator'!$A116+2,FALSE)=0,0,HLOOKUP(CZ$2,Recipes!$H:$GI,'Production Calculator'!$A116+2,FALSE)*$AK116))+IF($AO116=CZ$3,$AM116/VLOOKUP($AO116,Data!$A$50:$B$56,2,FALSE),0)</f>
        <v>0</v>
      </c>
      <c r="DA116" s="11">
        <f>IF(DA$2=$A116,0,IF(HLOOKUP(DA$2,Recipes!$H:$GI,'Production Calculator'!$A116+2,FALSE)=0,0,HLOOKUP(DA$2,Recipes!$H:$GI,'Production Calculator'!$A116+2,FALSE)*$AK116))+IF($AO116=DA$3,$AM116/VLOOKUP($AO116,Data!$A$50:$B$56,2,FALSE),0)</f>
        <v>0</v>
      </c>
      <c r="DB116" s="11">
        <f>IF(DB$2=$A116,0,IF(HLOOKUP(DB$2,Recipes!$H:$GI,'Production Calculator'!$A116+2,FALSE)=0,0,HLOOKUP(DB$2,Recipes!$H:$GI,'Production Calculator'!$A116+2,FALSE)*$AK116))+IF($AO116=DB$3,$AM116/VLOOKUP($AO116,Data!$A$50:$B$56,2,FALSE),0)</f>
        <v>0</v>
      </c>
      <c r="DC116" s="11">
        <f>IF(DC$2=$A116,0,IF(HLOOKUP(DC$2,Recipes!$H:$GI,'Production Calculator'!$A116+2,FALSE)=0,0,HLOOKUP(DC$2,Recipes!$H:$GI,'Production Calculator'!$A116+2,FALSE)*$AK116))+IF($AO116=DC$3,$AM116/VLOOKUP($AO116,Data!$A$50:$B$56,2,FALSE),0)</f>
        <v>0</v>
      </c>
      <c r="DD116" s="11">
        <f>IF(DD$2=$A116,0,IF(HLOOKUP(DD$2,Recipes!$H:$GI,'Production Calculator'!$A116+2,FALSE)=0,0,HLOOKUP(DD$2,Recipes!$H:$GI,'Production Calculator'!$A116+2,FALSE)*$AK116))+IF($AO116=DD$3,$AM116/VLOOKUP($AO116,Data!$A$50:$B$56,2,FALSE),0)</f>
        <v>0</v>
      </c>
      <c r="DE116" s="11">
        <f>IF(DE$2=$A116,0,IF(HLOOKUP(DE$2,Recipes!$H:$GI,'Production Calculator'!$A116+2,FALSE)=0,0,HLOOKUP(DE$2,Recipes!$H:$GI,'Production Calculator'!$A116+2,FALSE)*$AK116))+IF($AO116=DE$3,$AM116/VLOOKUP($AO116,Data!$A$50:$B$56,2,FALSE),0)</f>
        <v>0</v>
      </c>
      <c r="DF116" s="11">
        <f>IF(DF$2=$A116,0,IF(HLOOKUP(DF$2,Recipes!$H:$GI,'Production Calculator'!$A116+2,FALSE)=0,0,HLOOKUP(DF$2,Recipes!$H:$GI,'Production Calculator'!$A116+2,FALSE)*$AK116))+IF($AO116=DF$3,$AM116/VLOOKUP($AO116,Data!$A$50:$B$56,2,FALSE),0)</f>
        <v>0</v>
      </c>
      <c r="DG116" s="11">
        <f>IF(DG$2=$A116,0,IF(HLOOKUP(DG$2,Recipes!$H:$GI,'Production Calculator'!$A116+2,FALSE)=0,0,HLOOKUP(DG$2,Recipes!$H:$GI,'Production Calculator'!$A116+2,FALSE)*$AK116))+IF($AO116=DG$3,$AM116/VLOOKUP($AO116,Data!$A$50:$B$56,2,FALSE),0)</f>
        <v>0</v>
      </c>
      <c r="DH116" s="11">
        <f>IF(DH$2=$A116,0,IF(HLOOKUP(DH$2,Recipes!$H:$GI,'Production Calculator'!$A116+2,FALSE)=0,0,HLOOKUP(DH$2,Recipes!$H:$GI,'Production Calculator'!$A116+2,FALSE)*$AK116))+IF($AO116=DH$3,$AM116/VLOOKUP($AO116,Data!$A$50:$B$56,2,FALSE),0)</f>
        <v>0</v>
      </c>
      <c r="DI116" s="11">
        <f>IF(DI$2=$A116,0,IF(HLOOKUP(DI$2,Recipes!$H:$GI,'Production Calculator'!$A116+2,FALSE)=0,0,HLOOKUP(DI$2,Recipes!$H:$GI,'Production Calculator'!$A116+2,FALSE)*$AK116))+IF($AO116=DI$3,$AM116/VLOOKUP($AO116,Data!$A$50:$B$56,2,FALSE),0)</f>
        <v>0</v>
      </c>
      <c r="DJ116" s="11">
        <f>IF(DJ$2=$A116,0,IF(HLOOKUP(DJ$2,Recipes!$H:$GI,'Production Calculator'!$A116+2,FALSE)=0,0,HLOOKUP(DJ$2,Recipes!$H:$GI,'Production Calculator'!$A116+2,FALSE)*$AK116))+IF($AO116=DJ$3,$AM116/VLOOKUP($AO116,Data!$A$50:$B$56,2,FALSE),0)</f>
        <v>0</v>
      </c>
      <c r="DK116" s="11">
        <f>IF(DK$2=$A116,0,IF(HLOOKUP(DK$2,Recipes!$H:$GI,'Production Calculator'!$A116+2,FALSE)=0,0,HLOOKUP(DK$2,Recipes!$H:$GI,'Production Calculator'!$A116+2,FALSE)*$AK116))+IF($AO116=DK$3,$AM116/VLOOKUP($AO116,Data!$A$50:$B$56,2,FALSE),0)</f>
        <v>0</v>
      </c>
      <c r="DL116" s="11">
        <f>IF(DL$2=$A116,0,IF(HLOOKUP(DL$2,Recipes!$H:$GI,'Production Calculator'!$A116+2,FALSE)=0,0,HLOOKUP(DL$2,Recipes!$H:$GI,'Production Calculator'!$A116+2,FALSE)*$AK116))+IF($AO116=DL$3,$AM116/VLOOKUP($AO116,Data!$A$50:$B$56,2,FALSE),0)</f>
        <v>0</v>
      </c>
      <c r="DM116" s="11">
        <f>IF(DM$2=$A116,0,IF(HLOOKUP(DM$2,Recipes!$H:$GI,'Production Calculator'!$A116+2,FALSE)=0,0,HLOOKUP(DM$2,Recipes!$H:$GI,'Production Calculator'!$A116+2,FALSE)*$AK116))+IF($AO116=DM$3,$AM116/VLOOKUP($AO116,Data!$A$50:$B$56,2,FALSE),0)</f>
        <v>0</v>
      </c>
      <c r="DN116" s="11">
        <f>IF(DN$2=$A116,0,IF(HLOOKUP(DN$2,Recipes!$H:$GI,'Production Calculator'!$A116+2,FALSE)=0,0,HLOOKUP(DN$2,Recipes!$H:$GI,'Production Calculator'!$A116+2,FALSE)*$AK116))+IF($AO116=DN$3,$AM116/VLOOKUP($AO116,Data!$A$50:$B$56,2,FALSE),0)</f>
        <v>0</v>
      </c>
      <c r="DO116" s="11">
        <f>IF(DO$2=$A116,0,IF(HLOOKUP(DO$2,Recipes!$H:$GI,'Production Calculator'!$A116+2,FALSE)=0,0,HLOOKUP(DO$2,Recipes!$H:$GI,'Production Calculator'!$A116+2,FALSE)*$AK116))+IF($AO116=DO$3,$AM116/VLOOKUP($AO116,Data!$A$50:$B$56,2,FALSE),0)</f>
        <v>0</v>
      </c>
      <c r="DP116" s="11">
        <f>IF(DP$2=$A116,0,IF(HLOOKUP(DP$2,Recipes!$H:$GI,'Production Calculator'!$A116+2,FALSE)=0,0,HLOOKUP(DP$2,Recipes!$H:$GI,'Production Calculator'!$A116+2,FALSE)*$AK116))+IF($AO116=DP$3,$AM116/VLOOKUP($AO116,Data!$A$50:$B$56,2,FALSE),0)</f>
        <v>0</v>
      </c>
      <c r="DQ116" s="11">
        <f>IF(DQ$2=$A116,0,IF(HLOOKUP(DQ$2,Recipes!$H:$GI,'Production Calculator'!$A116+2,FALSE)=0,0,HLOOKUP(DQ$2,Recipes!$H:$GI,'Production Calculator'!$A116+2,FALSE)*$AK116))+IF($AO116=DQ$3,$AM116/VLOOKUP($AO116,Data!$A$50:$B$56,2,FALSE),0)</f>
        <v>0</v>
      </c>
      <c r="DR116" s="11">
        <f>IF(DR$2=$A116,0,IF(HLOOKUP(DR$2,Recipes!$H:$GI,'Production Calculator'!$A116+2,FALSE)=0,0,HLOOKUP(DR$2,Recipes!$H:$GI,'Production Calculator'!$A116+2,FALSE)*$AK116))+IF($AO116=DR$3,$AM116/VLOOKUP($AO116,Data!$A$50:$B$56,2,FALSE),0)</f>
        <v>0</v>
      </c>
      <c r="DS116" s="11">
        <f>IF(DS$2=$A116,0,IF(HLOOKUP(DS$2,Recipes!$H:$GI,'Production Calculator'!$A116+2,FALSE)=0,0,HLOOKUP(DS$2,Recipes!$H:$GI,'Production Calculator'!$A116+2,FALSE)*$AK116))+IF($AO116=DS$3,$AM116/VLOOKUP($AO116,Data!$A$50:$B$56,2,FALSE),0)</f>
        <v>0</v>
      </c>
      <c r="DT116" s="11">
        <f>IF(DT$2=$A116,0,IF(HLOOKUP(DT$2,Recipes!$H:$GI,'Production Calculator'!$A116+2,FALSE)=0,0,HLOOKUP(DT$2,Recipes!$H:$GI,'Production Calculator'!$A116+2,FALSE)*$AK116))+IF($AO116=DT$3,$AM116/VLOOKUP($AO116,Data!$A$50:$B$56,2,FALSE),0)</f>
        <v>0</v>
      </c>
      <c r="DU116" s="11">
        <f>IF(DU$2=$A116,0,IF(HLOOKUP(DU$2,Recipes!$H:$GI,'Production Calculator'!$A116+2,FALSE)=0,0,HLOOKUP(DU$2,Recipes!$H:$GI,'Production Calculator'!$A116+2,FALSE)*$AK116))+IF($AO116=DU$3,$AM116/VLOOKUP($AO116,Data!$A$50:$B$56,2,FALSE),0)</f>
        <v>0</v>
      </c>
      <c r="DV116" s="11">
        <f>IF(DV$2=$A116,0,IF(HLOOKUP(DV$2,Recipes!$H:$GI,'Production Calculator'!$A116+2,FALSE)=0,0,HLOOKUP(DV$2,Recipes!$H:$GI,'Production Calculator'!$A116+2,FALSE)*$AK116))+IF($AO116=DV$3,$AM116/VLOOKUP($AO116,Data!$A$50:$B$56,2,FALSE),0)</f>
        <v>0</v>
      </c>
      <c r="DW116" s="11">
        <f>IF(DW$2=$A116,0,IF(HLOOKUP(DW$2,Recipes!$H:$GI,'Production Calculator'!$A116+2,FALSE)=0,0,HLOOKUP(DW$2,Recipes!$H:$GI,'Production Calculator'!$A116+2,FALSE)*$AK116))+IF($AO116=DW$3,$AM116/VLOOKUP($AO116,Data!$A$50:$B$56,2,FALSE),0)</f>
        <v>0</v>
      </c>
      <c r="DX116" s="11">
        <f>IF(DX$2=$A116,0,IF(HLOOKUP(DX$2,Recipes!$H:$GI,'Production Calculator'!$A116+2,FALSE)=0,0,HLOOKUP(DX$2,Recipes!$H:$GI,'Production Calculator'!$A116+2,FALSE)*$AK116))+IF($AO116=DX$3,$AM116/VLOOKUP($AO116,Data!$A$50:$B$56,2,FALSE),0)</f>
        <v>0</v>
      </c>
      <c r="DY116" s="11">
        <f>IF(DY$2=$A116,0,IF(HLOOKUP(DY$2,Recipes!$H:$GI,'Production Calculator'!$A116+2,FALSE)=0,0,HLOOKUP(DY$2,Recipes!$H:$GI,'Production Calculator'!$A116+2,FALSE)*$AK116))+IF($AO116=DY$3,$AM116/VLOOKUP($AO116,Data!$A$50:$B$56,2,FALSE),0)</f>
        <v>0</v>
      </c>
      <c r="DZ116" s="11">
        <f>IF(DZ$2=$A116,0,IF(HLOOKUP(DZ$2,Recipes!$H:$GI,'Production Calculator'!$A116+2,FALSE)=0,0,HLOOKUP(DZ$2,Recipes!$H:$GI,'Production Calculator'!$A116+2,FALSE)*$AK116))+IF($AO116=DZ$3,$AM116/VLOOKUP($AO116,Data!$A$50:$B$56,2,FALSE),0)</f>
        <v>0</v>
      </c>
      <c r="EA116" s="11">
        <f>IF(EA$2=$A116,0,IF(HLOOKUP(EA$2,Recipes!$H:$GI,'Production Calculator'!$A116+2,FALSE)=0,0,HLOOKUP(EA$2,Recipes!$H:$GI,'Production Calculator'!$A116+2,FALSE)*$AK116))+IF($AO116=EA$3,$AM116/VLOOKUP($AO116,Data!$A$50:$B$56,2,FALSE),0)</f>
        <v>0</v>
      </c>
      <c r="EB116" s="11">
        <f>IF(EB$2=$A116,0,IF(HLOOKUP(EB$2,Recipes!$H:$GI,'Production Calculator'!$A116+2,FALSE)=0,0,HLOOKUP(EB$2,Recipes!$H:$GI,'Production Calculator'!$A116+2,FALSE)*$AK116))+IF($AO116=EB$3,$AM116/VLOOKUP($AO116,Data!$A$50:$B$56,2,FALSE),0)</f>
        <v>0</v>
      </c>
      <c r="EC116" s="11">
        <f>IF(EC$2=$A116,0,IF(HLOOKUP(EC$2,Recipes!$H:$GI,'Production Calculator'!$A116+2,FALSE)=0,0,HLOOKUP(EC$2,Recipes!$H:$GI,'Production Calculator'!$A116+2,FALSE)*$AK116))+IF($AO116=EC$3,$AM116/VLOOKUP($AO116,Data!$A$50:$B$56,2,FALSE),0)</f>
        <v>0</v>
      </c>
      <c r="ED116" s="11">
        <f>IF(ED$2=$A116,0,IF(HLOOKUP(ED$2,Recipes!$H:$GI,'Production Calculator'!$A116+2,FALSE)=0,0,HLOOKUP(ED$2,Recipes!$H:$GI,'Production Calculator'!$A116+2,FALSE)*$AK116))+IF($AO116=ED$3,$AM116/VLOOKUP($AO116,Data!$A$50:$B$56,2,FALSE),0)</f>
        <v>0</v>
      </c>
      <c r="EE116" s="11">
        <f>IF(EE$2=$A116,0,IF(HLOOKUP(EE$2,Recipes!$H:$GI,'Production Calculator'!$A116+2,FALSE)=0,0,HLOOKUP(EE$2,Recipes!$H:$GI,'Production Calculator'!$A116+2,FALSE)*$AK116))+IF($AO116=EE$3,$AM116/VLOOKUP($AO116,Data!$A$50:$B$56,2,FALSE),0)</f>
        <v>0</v>
      </c>
      <c r="EF116" s="11">
        <f>IF(EF$2=$A116,0,IF(HLOOKUP(EF$2,Recipes!$H:$GI,'Production Calculator'!$A116+2,FALSE)=0,0,HLOOKUP(EF$2,Recipes!$H:$GI,'Production Calculator'!$A116+2,FALSE)*$AK116))+IF($AO116=EF$3,$AM116/VLOOKUP($AO116,Data!$A$50:$B$56,2,FALSE),0)</f>
        <v>0</v>
      </c>
      <c r="EG116" s="11">
        <f>IF(EG$2=$A116,0,IF(HLOOKUP(EG$2,Recipes!$H:$GI,'Production Calculator'!$A116+2,FALSE)=0,0,HLOOKUP(EG$2,Recipes!$H:$GI,'Production Calculator'!$A116+2,FALSE)*$AK116))+IF($AO116=EG$3,$AM116/VLOOKUP($AO116,Data!$A$50:$B$56,2,FALSE),0)</f>
        <v>0</v>
      </c>
      <c r="EH116" s="11">
        <f>IF(EH$2=$A116,0,IF(HLOOKUP(EH$2,Recipes!$H:$GI,'Production Calculator'!$A116+2,FALSE)=0,0,HLOOKUP(EH$2,Recipes!$H:$GI,'Production Calculator'!$A116+2,FALSE)*$AK116))+IF($AO116=EH$3,$AM116/VLOOKUP($AO116,Data!$A$50:$B$56,2,FALSE),0)</f>
        <v>0</v>
      </c>
      <c r="EI116" s="11">
        <f>IF(EI$2=$A116,0,IF(HLOOKUP(EI$2,Recipes!$H:$GI,'Production Calculator'!$A116+2,FALSE)=0,0,HLOOKUP(EI$2,Recipes!$H:$GI,'Production Calculator'!$A116+2,FALSE)*$AK116))+IF($AO116=EI$3,$AM116/VLOOKUP($AO116,Data!$A$50:$B$56,2,FALSE),0)</f>
        <v>0</v>
      </c>
      <c r="EJ116" s="11">
        <f>IF(EJ$2=$A116,0,IF(HLOOKUP(EJ$2,Recipes!$H:$GI,'Production Calculator'!$A116+2,FALSE)=0,0,HLOOKUP(EJ$2,Recipes!$H:$GI,'Production Calculator'!$A116+2,FALSE)*$AK116))+IF($AO116=EJ$3,$AM116/VLOOKUP($AO116,Data!$A$50:$B$56,2,FALSE),0)</f>
        <v>0</v>
      </c>
      <c r="EK116" s="11">
        <f>IF(EK$2=$A116,0,IF(HLOOKUP(EK$2,Recipes!$H:$GI,'Production Calculator'!$A116+2,FALSE)=0,0,HLOOKUP(EK$2,Recipes!$H:$GI,'Production Calculator'!$A116+2,FALSE)*$AK116))+IF($AO116=EK$3,$AM116/VLOOKUP($AO116,Data!$A$50:$B$56,2,FALSE),0)</f>
        <v>0</v>
      </c>
      <c r="EL116" s="11">
        <f>IF(EL$2=$A116,0,IF(HLOOKUP(EL$2,Recipes!$H:$GI,'Production Calculator'!$A116+2,FALSE)=0,0,HLOOKUP(EL$2,Recipes!$H:$GI,'Production Calculator'!$A116+2,FALSE)*$AK116))+IF($AO116=EL$3,$AM116/VLOOKUP($AO116,Data!$A$50:$B$56,2,FALSE),0)</f>
        <v>0</v>
      </c>
      <c r="EM116" s="11">
        <f>IF(EM$2=$A116,0,IF(HLOOKUP(EM$2,Recipes!$H:$GI,'Production Calculator'!$A116+2,FALSE)=0,0,HLOOKUP(EM$2,Recipes!$H:$GI,'Production Calculator'!$A116+2,FALSE)*$AK116))+IF($AO116=EM$3,$AM116/VLOOKUP($AO116,Data!$A$50:$B$56,2,FALSE),0)</f>
        <v>0</v>
      </c>
      <c r="EN116" s="11">
        <f>IF(EN$2=$A116,0,IF(HLOOKUP(EN$2,Recipes!$H:$GI,'Production Calculator'!$A116+2,FALSE)=0,0,HLOOKUP(EN$2,Recipes!$H:$GI,'Production Calculator'!$A116+2,FALSE)*$AK116))+IF($AO116=EN$3,$AM116/VLOOKUP($AO116,Data!$A$50:$B$56,2,FALSE),0)</f>
        <v>0</v>
      </c>
      <c r="EO116" s="11">
        <f>IF(EO$2=$A116,0,IF(HLOOKUP(EO$2,Recipes!$H:$GI,'Production Calculator'!$A116+2,FALSE)=0,0,HLOOKUP(EO$2,Recipes!$H:$GI,'Production Calculator'!$A116+2,FALSE)*$AK116))+IF($AO116=EO$3,$AM116/VLOOKUP($AO116,Data!$A$50:$B$56,2,FALSE),0)</f>
        <v>0</v>
      </c>
      <c r="EP116" s="11">
        <f>IF(EP$2=$A116,0,IF(HLOOKUP(EP$2,Recipes!$H:$GI,'Production Calculator'!$A116+2,FALSE)=0,0,HLOOKUP(EP$2,Recipes!$H:$GI,'Production Calculator'!$A116+2,FALSE)*$AK116))+IF($AO116=EP$3,$AM116/VLOOKUP($AO116,Data!$A$50:$B$56,2,FALSE),0)</f>
        <v>0</v>
      </c>
      <c r="EQ116" s="11">
        <f>IF(EQ$2=$A116,0,IF(HLOOKUP(EQ$2,Recipes!$H:$GI,'Production Calculator'!$A116+2,FALSE)=0,0,HLOOKUP(EQ$2,Recipes!$H:$GI,'Production Calculator'!$A116+2,FALSE)*$AK116))+IF($AO116=EQ$3,$AM116/VLOOKUP($AO116,Data!$A$50:$B$56,2,FALSE),0)</f>
        <v>0</v>
      </c>
      <c r="ER116" s="11">
        <f>IF(ER$2=$A116,0,IF(HLOOKUP(ER$2,Recipes!$H:$GI,'Production Calculator'!$A116+2,FALSE)=0,0,HLOOKUP(ER$2,Recipes!$H:$GI,'Production Calculator'!$A116+2,FALSE)*$AK116))+IF($AO116=ER$3,$AM116/VLOOKUP($AO116,Data!$A$50:$B$56,2,FALSE),0)</f>
        <v>0</v>
      </c>
      <c r="ES116" s="11">
        <f>IF(ES$2=$A116,0,IF(HLOOKUP(ES$2,Recipes!$H:$GI,'Production Calculator'!$A116+2,FALSE)=0,0,HLOOKUP(ES$2,Recipes!$H:$GI,'Production Calculator'!$A116+2,FALSE)*$AK116))+IF($AO116=ES$3,$AM116/VLOOKUP($AO116,Data!$A$50:$B$56,2,FALSE),0)</f>
        <v>0</v>
      </c>
      <c r="ET116" s="11">
        <f>IF(ET$2=$A116,0,IF(HLOOKUP(ET$2,Recipes!$H:$GI,'Production Calculator'!$A116+2,FALSE)=0,0,HLOOKUP(ET$2,Recipes!$H:$GI,'Production Calculator'!$A116+2,FALSE)*$AK116))+IF($AO116=ET$3,$AM116/VLOOKUP($AO116,Data!$A$50:$B$56,2,FALSE),0)</f>
        <v>0</v>
      </c>
      <c r="EU116" s="11">
        <f>IF(EU$2=$A116,0,IF(HLOOKUP(EU$2,Recipes!$H:$GI,'Production Calculator'!$A116+2,FALSE)=0,0,HLOOKUP(EU$2,Recipes!$H:$GI,'Production Calculator'!$A116+2,FALSE)*$AK116))+IF($AO116=EU$3,$AM116/VLOOKUP($AO116,Data!$A$50:$B$56,2,FALSE),0)</f>
        <v>0</v>
      </c>
      <c r="EV116" s="11">
        <f>IF(EV$2=$A116,0,IF(HLOOKUP(EV$2,Recipes!$H:$GI,'Production Calculator'!$A116+2,FALSE)=0,0,HLOOKUP(EV$2,Recipes!$H:$GI,'Production Calculator'!$A116+2,FALSE)*$AK116))+IF($AO116=EV$3,$AM116/VLOOKUP($AO116,Data!$A$50:$B$56,2,FALSE),0)</f>
        <v>0</v>
      </c>
      <c r="EW116" s="11">
        <f>IF(EW$2=$A116,0,IF(HLOOKUP(EW$2,Recipes!$H:$GI,'Production Calculator'!$A116+2,FALSE)=0,0,HLOOKUP(EW$2,Recipes!$H:$GI,'Production Calculator'!$A116+2,FALSE)*$AK116))+IF($AO116=EW$3,$AM116/VLOOKUP($AO116,Data!$A$50:$B$56,2,FALSE),0)</f>
        <v>0</v>
      </c>
      <c r="EX116" s="11">
        <f>IF(EX$2=$A116,0,IF(HLOOKUP(EX$2,Recipes!$H:$GI,'Production Calculator'!$A116+2,FALSE)=0,0,HLOOKUP(EX$2,Recipes!$H:$GI,'Production Calculator'!$A116+2,FALSE)*$AK116))+IF($AO116=EX$3,$AM116/VLOOKUP($AO116,Data!$A$50:$B$56,2,FALSE),0)</f>
        <v>0</v>
      </c>
      <c r="EY116" s="11">
        <f>IF(EY$2=$A116,0,IF(HLOOKUP(EY$2,Recipes!$H:$GI,'Production Calculator'!$A116+2,FALSE)=0,0,HLOOKUP(EY$2,Recipes!$H:$GI,'Production Calculator'!$A116+2,FALSE)*$AK116))+IF($AO116=EY$3,$AM116/VLOOKUP($AO116,Data!$A$50:$B$56,2,FALSE),0)</f>
        <v>0</v>
      </c>
      <c r="EZ116" s="11">
        <f>IF(EZ$2=$A116,0,IF(HLOOKUP(EZ$2,Recipes!$H:$GI,'Production Calculator'!$A116+2,FALSE)=0,0,HLOOKUP(EZ$2,Recipes!$H:$GI,'Production Calculator'!$A116+2,FALSE)*$AK116))+IF($AO116=EZ$3,$AM116/VLOOKUP($AO116,Data!$A$50:$B$56,2,FALSE),0)</f>
        <v>0</v>
      </c>
      <c r="FA116" s="11">
        <f>IF(FA$2=$A116,0,IF(HLOOKUP(FA$2,Recipes!$H:$GI,'Production Calculator'!$A116+2,FALSE)=0,0,HLOOKUP(FA$2,Recipes!$H:$GI,'Production Calculator'!$A116+2,FALSE)*$AK116))+IF($AO116=FA$3,$AM116/VLOOKUP($AO116,Data!$A$50:$B$56,2,FALSE),0)</f>
        <v>0</v>
      </c>
      <c r="FB116" s="11">
        <f>IF(FB$2=$A116,0,IF(HLOOKUP(FB$2,Recipes!$H:$GI,'Production Calculator'!$A116+2,FALSE)=0,0,HLOOKUP(FB$2,Recipes!$H:$GI,'Production Calculator'!$A116+2,FALSE)*$AK116))+IF($AO116=FB$3,$AM116/VLOOKUP($AO116,Data!$A$50:$B$56,2,FALSE),0)</f>
        <v>0</v>
      </c>
      <c r="FC116" s="11">
        <f>IF(FC$2=$A116,0,IF(HLOOKUP(FC$2,Recipes!$H:$GI,'Production Calculator'!$A116+2,FALSE)=0,0,HLOOKUP(FC$2,Recipes!$H:$GI,'Production Calculator'!$A116+2,FALSE)*$AK116))+IF($AO116=FC$3,$AM116/VLOOKUP($AO116,Data!$A$50:$B$56,2,FALSE),0)</f>
        <v>0</v>
      </c>
      <c r="FD116" s="11">
        <f>IF(FD$2=$A116,0,IF(HLOOKUP(FD$2,Recipes!$H:$GI,'Production Calculator'!$A116+2,FALSE)=0,0,HLOOKUP(FD$2,Recipes!$H:$GI,'Production Calculator'!$A116+2,FALSE)*$AK116))+IF($AO116=FD$3,$AM116/VLOOKUP($AO116,Data!$A$50:$B$56,2,FALSE),0)</f>
        <v>0</v>
      </c>
      <c r="FE116" s="11">
        <f>IF(FE$2=$A116,0,IF(HLOOKUP(FE$2,Recipes!$H:$GI,'Production Calculator'!$A116+2,FALSE)=0,0,HLOOKUP(FE$2,Recipes!$H:$GI,'Production Calculator'!$A116+2,FALSE)*$AK116))+IF($AO116=FE$3,$AM116/VLOOKUP($AO116,Data!$A$50:$B$56,2,FALSE),0)</f>
        <v>0</v>
      </c>
      <c r="FF116" s="11">
        <f>IF(FF$2=$A116,0,IF(HLOOKUP(FF$2,Recipes!$H:$GI,'Production Calculator'!$A116+2,FALSE)=0,0,HLOOKUP(FF$2,Recipes!$H:$GI,'Production Calculator'!$A116+2,FALSE)*$AK116))+IF($AO116=FF$3,$AM116/VLOOKUP($AO116,Data!$A$50:$B$56,2,FALSE),0)</f>
        <v>0</v>
      </c>
      <c r="FG116" s="11">
        <f>IF(FG$2=$A116,0,IF(HLOOKUP(FG$2,Recipes!$H:$GI,'Production Calculator'!$A116+2,FALSE)=0,0,HLOOKUP(FG$2,Recipes!$H:$GI,'Production Calculator'!$A116+2,FALSE)*$AK116))+IF($AO116=FG$3,$AM116/VLOOKUP($AO116,Data!$A$50:$B$56,2,FALSE),0)</f>
        <v>0</v>
      </c>
      <c r="FH116" s="11">
        <f>IF(FH$2=$A116,0,IF(HLOOKUP(FH$2,Recipes!$H:$GI,'Production Calculator'!$A116+2,FALSE)=0,0,HLOOKUP(FH$2,Recipes!$H:$GI,'Production Calculator'!$A116+2,FALSE)*$AK116))+IF($AO116=FH$3,$AM116/VLOOKUP($AO116,Data!$A$50:$B$56,2,FALSE),0)</f>
        <v>0</v>
      </c>
      <c r="FI116" s="11">
        <f>IF(FI$2=$A116,0,IF(HLOOKUP(FI$2,Recipes!$H:$GI,'Production Calculator'!$A116+2,FALSE)=0,0,HLOOKUP(FI$2,Recipes!$H:$GI,'Production Calculator'!$A116+2,FALSE)*$AK116))+IF($AO116=FI$3,$AM116/VLOOKUP($AO116,Data!$A$50:$B$56,2,FALSE),0)</f>
        <v>0</v>
      </c>
      <c r="FJ116" s="11">
        <f>IF(FJ$2=$A116,0,IF(HLOOKUP(FJ$2,Recipes!$H:$GI,'Production Calculator'!$A116+2,FALSE)=0,0,HLOOKUP(FJ$2,Recipes!$H:$GI,'Production Calculator'!$A116+2,FALSE)*$AK116))+IF($AO116=FJ$3,$AM116/VLOOKUP($AO116,Data!$A$50:$B$56,2,FALSE),0)</f>
        <v>0</v>
      </c>
      <c r="FK116" s="11">
        <f>IF(FK$2=$A116,0,IF(HLOOKUP(FK$2,Recipes!$H:$GI,'Production Calculator'!$A116+2,FALSE)=0,0,HLOOKUP(FK$2,Recipes!$H:$GI,'Production Calculator'!$A116+2,FALSE)*$AK116))+IF($AO116=FK$3,$AM116/VLOOKUP($AO116,Data!$A$50:$B$56,2,FALSE),0)</f>
        <v>0</v>
      </c>
      <c r="FL116" s="11">
        <f>IF(FL$2=$A116,0,IF(HLOOKUP(FL$2,Recipes!$H:$GI,'Production Calculator'!$A116+2,FALSE)=0,0,HLOOKUP(FL$2,Recipes!$H:$GI,'Production Calculator'!$A116+2,FALSE)*$AK116))+IF($AO116=FL$3,$AM116/VLOOKUP($AO116,Data!$A$50:$B$56,2,FALSE),0)</f>
        <v>0</v>
      </c>
      <c r="FM116" s="11">
        <f>IF(FM$2=$A116,0,IF(HLOOKUP(FM$2,Recipes!$H:$GI,'Production Calculator'!$A116+2,FALSE)=0,0,HLOOKUP(FM$2,Recipes!$H:$GI,'Production Calculator'!$A116+2,FALSE)*$AK116))+IF($AO116=FM$3,$AM116/VLOOKUP($AO116,Data!$A$50:$B$56,2,FALSE),0)</f>
        <v>0</v>
      </c>
      <c r="FN116" s="11">
        <f>IF(FN$2=$A116,0,IF(HLOOKUP(FN$2,Recipes!$H:$GI,'Production Calculator'!$A116+2,FALSE)=0,0,HLOOKUP(FN$2,Recipes!$H:$GI,'Production Calculator'!$A116+2,FALSE)*$AK116))+IF($AO116=FN$3,$AM116/VLOOKUP($AO116,Data!$A$50:$B$56,2,FALSE),0)</f>
        <v>0</v>
      </c>
      <c r="FO116" s="11">
        <f>IF(FO$2=$A116,0,IF(HLOOKUP(FO$2,Recipes!$H:$GI,'Production Calculator'!$A116+2,FALSE)=0,0,HLOOKUP(FO$2,Recipes!$H:$GI,'Production Calculator'!$A116+2,FALSE)*$AK116))+IF($AO116=FO$3,$AM116/VLOOKUP($AO116,Data!$A$50:$B$56,2,FALSE),0)</f>
        <v>0</v>
      </c>
      <c r="FP116" s="11">
        <f>IF(FP$2=$A116,0,IF(HLOOKUP(FP$2,Recipes!$H:$GI,'Production Calculator'!$A116+2,FALSE)=0,0,HLOOKUP(FP$2,Recipes!$H:$GI,'Production Calculator'!$A116+2,FALSE)*$AK116))+IF($AO116=FP$3,$AM116/VLOOKUP($AO116,Data!$A$50:$B$56,2,FALSE),0)</f>
        <v>0</v>
      </c>
      <c r="FQ116" s="11">
        <f>IF(FQ$2=$A116,0,IF(HLOOKUP(FQ$2,Recipes!$H:$GI,'Production Calculator'!$A116+2,FALSE)=0,0,HLOOKUP(FQ$2,Recipes!$H:$GI,'Production Calculator'!$A116+2,FALSE)*$AK116))+IF($AO116=FQ$3,$AM116/VLOOKUP($AO116,Data!$A$50:$B$56,2,FALSE),0)</f>
        <v>0</v>
      </c>
      <c r="FR116" s="11">
        <f>IF(FR$2=$A116,0,IF(HLOOKUP(FR$2,Recipes!$H:$GI,'Production Calculator'!$A116+2,FALSE)=0,0,HLOOKUP(FR$2,Recipes!$H:$GI,'Production Calculator'!$A116+2,FALSE)*$AK116))+IF($AO116=FR$3,$AM116/VLOOKUP($AO116,Data!$A$50:$B$56,2,FALSE),0)</f>
        <v>0</v>
      </c>
      <c r="FS116" s="11">
        <f>IF(FS$2=$A116,0,IF(HLOOKUP(FS$2,Recipes!$H:$GI,'Production Calculator'!$A116+2,FALSE)=0,0,HLOOKUP(FS$2,Recipes!$H:$GI,'Production Calculator'!$A116+2,FALSE)*$AK116))+IF($AO116=FS$3,$AM116/VLOOKUP($AO116,Data!$A$50:$B$56,2,FALSE),0)</f>
        <v>0</v>
      </c>
      <c r="FT116" s="11">
        <f>IF(FT$2=$A116,0,IF(HLOOKUP(FT$2,Recipes!$H:$GI,'Production Calculator'!$A116+2,FALSE)=0,0,HLOOKUP(FT$2,Recipes!$H:$GI,'Production Calculator'!$A116+2,FALSE)*$AK116))+IF($AO116=FT$3,$AM116/VLOOKUP($AO116,Data!$A$50:$B$56,2,FALSE),0)</f>
        <v>0</v>
      </c>
      <c r="FU116" s="11">
        <f>IF(FU$2=$A116,0,IF(HLOOKUP(FU$2,Recipes!$H:$GI,'Production Calculator'!$A116+2,FALSE)=0,0,HLOOKUP(FU$2,Recipes!$H:$GI,'Production Calculator'!$A116+2,FALSE)*$AK116))+IF($AO116=FU$3,$AM116/VLOOKUP($AO116,Data!$A$50:$B$56,2,FALSE),0)</f>
        <v>0</v>
      </c>
      <c r="FV116" s="11">
        <f>IF(FV$2=$A116,0,IF(HLOOKUP(FV$2,Recipes!$H:$GI,'Production Calculator'!$A116+2,FALSE)=0,0,HLOOKUP(FV$2,Recipes!$H:$GI,'Production Calculator'!$A116+2,FALSE)*$AK116))+IF($AO116=FV$3,$AM116/VLOOKUP($AO116,Data!$A$50:$B$56,2,FALSE),0)</f>
        <v>0</v>
      </c>
      <c r="FW116" s="11">
        <f>IF(FW$2=$A116,0,IF(HLOOKUP(FW$2,Recipes!$H:$GI,'Production Calculator'!$A116+2,FALSE)=0,0,HLOOKUP(FW$2,Recipes!$H:$GI,'Production Calculator'!$A116+2,FALSE)*$AK116))+IF($AO116=FW$3,$AM116/VLOOKUP($AO116,Data!$A$50:$B$56,2,FALSE),0)</f>
        <v>0</v>
      </c>
      <c r="FX116" s="11">
        <f>IF(FX$2=$A116,0,IF(HLOOKUP(FX$2,Recipes!$H:$GI,'Production Calculator'!$A116+2,FALSE)=0,0,HLOOKUP(FX$2,Recipes!$H:$GI,'Production Calculator'!$A116+2,FALSE)*$AK116))+IF($AO116=FX$3,$AM116/VLOOKUP($AO116,Data!$A$50:$B$56,2,FALSE),0)</f>
        <v>0</v>
      </c>
      <c r="FY116" s="11">
        <f>IF(FY$2=$A116,0,IF(HLOOKUP(FY$2,Recipes!$H:$GI,'Production Calculator'!$A116+2,FALSE)=0,0,HLOOKUP(FY$2,Recipes!$H:$GI,'Production Calculator'!$A116+2,FALSE)*$AK116))+IF($AO116=FY$3,$AM116/VLOOKUP($AO116,Data!$A$50:$B$56,2,FALSE),0)</f>
        <v>0</v>
      </c>
      <c r="FZ116" s="11">
        <f>IF(FZ$2=$A116,0,IF(HLOOKUP(FZ$2,Recipes!$H:$GI,'Production Calculator'!$A116+2,FALSE)=0,0,HLOOKUP(FZ$2,Recipes!$H:$GI,'Production Calculator'!$A116+2,FALSE)*$AK116))+IF($AO116=FZ$3,$AM116/VLOOKUP($AO116,Data!$A$50:$B$56,2,FALSE),0)</f>
        <v>0</v>
      </c>
      <c r="GA116" s="11">
        <f>IF(GA$2=$A116,0,IF(HLOOKUP(GA$2,Recipes!$H:$GI,'Production Calculator'!$A116+2,FALSE)=0,0,HLOOKUP(GA$2,Recipes!$H:$GI,'Production Calculator'!$A116+2,FALSE)*$AK116))+IF($AO116=GA$3,$AM116/VLOOKUP($AO116,Data!$A$50:$B$56,2,FALSE),0)</f>
        <v>0</v>
      </c>
      <c r="GB116" s="11">
        <f>IF(GB$2=$A116,0,IF(HLOOKUP(GB$2,Recipes!$H:$GI,'Production Calculator'!$A116+2,FALSE)=0,0,HLOOKUP(GB$2,Recipes!$H:$GI,'Production Calculator'!$A116+2,FALSE)*$AK116))+IF($AO116=GB$3,$AM116/VLOOKUP($AO116,Data!$A$50:$B$56,2,FALSE),0)</f>
        <v>0</v>
      </c>
      <c r="GC116" s="11">
        <f>IF(GC$2=$A116,0,IF(HLOOKUP(GC$2,Recipes!$H:$GI,'Production Calculator'!$A116+2,FALSE)=0,0,HLOOKUP(GC$2,Recipes!$H:$GI,'Production Calculator'!$A116+2,FALSE)*$AK116))+IF($AO116=GC$3,$AM116/VLOOKUP($AO116,Data!$A$50:$B$56,2,FALSE),0)</f>
        <v>0</v>
      </c>
      <c r="GD116" s="11">
        <f>IF(GD$2=$A116,0,IF(HLOOKUP(GD$2,Recipes!$H:$GI,'Production Calculator'!$A116+2,FALSE)=0,0,HLOOKUP(GD$2,Recipes!$H:$GI,'Production Calculator'!$A116+2,FALSE)*$AK116))+IF($AO116=GD$3,$AM116/VLOOKUP($AO116,Data!$A$50:$B$56,2,FALSE),0)</f>
        <v>0</v>
      </c>
      <c r="GE116" s="11">
        <f>IF(GE$2=$A116,0,IF(HLOOKUP(GE$2,Recipes!$H:$GI,'Production Calculator'!$A116+2,FALSE)=0,0,HLOOKUP(GE$2,Recipes!$H:$GI,'Production Calculator'!$A116+2,FALSE)*$AK116))+IF($AO116=GE$3,$AM116/VLOOKUP($AO116,Data!$A$50:$B$56,2,FALSE),0)</f>
        <v>0</v>
      </c>
      <c r="GF116" s="11">
        <f>IF(GF$2=$A116,0,IF(HLOOKUP(GF$2,Recipes!$H:$GI,'Production Calculator'!$A116+2,FALSE)=0,0,HLOOKUP(GF$2,Recipes!$H:$GI,'Production Calculator'!$A116+2,FALSE)*$AK116))+IF($AO116=GF$3,$AM116/VLOOKUP($AO116,Data!$A$50:$B$56,2,FALSE),0)</f>
        <v>0</v>
      </c>
      <c r="GG116" s="11">
        <f>IF(GG$2=$A116,0,IF(HLOOKUP(GG$2,Recipes!$H:$GI,'Production Calculator'!$A116+2,FALSE)=0,0,HLOOKUP(GG$2,Recipes!$H:$GI,'Production Calculator'!$A116+2,FALSE)*$AK116))+IF($AO116=GG$3,$AM116/VLOOKUP($AO116,Data!$A$50:$B$56,2,FALSE),0)</f>
        <v>0</v>
      </c>
      <c r="GH116" s="11">
        <f>IF(GH$2=$A116,0,IF(HLOOKUP(GH$2,Recipes!$H:$GI,'Production Calculator'!$A116+2,FALSE)=0,0,HLOOKUP(GH$2,Recipes!$H:$GI,'Production Calculator'!$A116+2,FALSE)*$AK116))+IF($AO116=GH$3,$AM116/VLOOKUP($AO116,Data!$A$50:$B$56,2,FALSE),0)</f>
        <v>0</v>
      </c>
      <c r="GI116" s="11">
        <f>IF(GI$2=$A116,0,IF(HLOOKUP(GI$2,Recipes!$H:$GI,'Production Calculator'!$A116+2,FALSE)=0,0,HLOOKUP(GI$2,Recipes!$H:$GI,'Production Calculator'!$A116+2,FALSE)*$AK116))+IF($AO116=GI$3,$AM116/VLOOKUP($AO116,Data!$A$50:$B$56,2,FALSE),0)</f>
        <v>0</v>
      </c>
      <c r="GJ116" s="11">
        <f>IF(GJ$2=$A116,0,IF(HLOOKUP(GJ$2,Recipes!$H:$GI,'Production Calculator'!$A116+2,FALSE)=0,0,HLOOKUP(GJ$2,Recipes!$H:$GI,'Production Calculator'!$A116+2,FALSE)*$AK116))+IF($AO116=GJ$3,$AM116/VLOOKUP($AO116,Data!$A$50:$B$56,2,FALSE),0)</f>
        <v>0</v>
      </c>
      <c r="GK116" s="11">
        <f>IF(GK$2=$A116,0,IF(HLOOKUP(GK$2,Recipes!$H:$GI,'Production Calculator'!$A116+2,FALSE)=0,0,HLOOKUP(GK$2,Recipes!$H:$GI,'Production Calculator'!$A116+2,FALSE)*$AK116))+IF($AO116=GK$3,$AM116/VLOOKUP($AO116,Data!$A$50:$B$56,2,FALSE),0)</f>
        <v>0</v>
      </c>
      <c r="GL116" s="11">
        <f>IF(GL$2=$A116,0,IF(HLOOKUP(GL$2,Recipes!$H:$GI,'Production Calculator'!$A116+2,FALSE)=0,0,HLOOKUP(GL$2,Recipes!$H:$GI,'Production Calculator'!$A116+2,FALSE)*$AK116))+IF($AO116=GL$3,$AM116/VLOOKUP($AO116,Data!$A$50:$B$56,2,FALSE),0)</f>
        <v>0</v>
      </c>
      <c r="GM116" s="11">
        <f>IF(GM$2=$A116,0,IF(HLOOKUP(GM$2,Recipes!$H:$GI,'Production Calculator'!$A116+2,FALSE)=0,0,HLOOKUP(GM$2,Recipes!$H:$GI,'Production Calculator'!$A116+2,FALSE)*$AK116))+IF($AO116=GM$3,$AM116/VLOOKUP($AO116,Data!$A$50:$B$56,2,FALSE),0)</f>
        <v>0</v>
      </c>
      <c r="GN116" s="11">
        <f>IF(GN$2=$A116,0,IF(HLOOKUP(GN$2,Recipes!$H:$GI,'Production Calculator'!$A116+2,FALSE)=0,0,HLOOKUP(GN$2,Recipes!$H:$GI,'Production Calculator'!$A116+2,FALSE)*$AK116))+IF($AO116=GN$3,$AM116/VLOOKUP($AO116,Data!$A$50:$B$56,2,FALSE),0)</f>
        <v>0</v>
      </c>
      <c r="GO116" s="11">
        <f>IF(GO$2=$A116,0,IF(HLOOKUP(GO$2,Recipes!$H:$GI,'Production Calculator'!$A116+2,FALSE)=0,0,HLOOKUP(GO$2,Recipes!$H:$GI,'Production Calculator'!$A116+2,FALSE)*$AK116))+IF($AO116=GO$3,$AM116/VLOOKUP($AO116,Data!$A$50:$B$56,2,FALSE),0)</f>
        <v>0</v>
      </c>
      <c r="GP116" s="11">
        <f>IF(GP$2=$A116,0,IF(HLOOKUP(GP$2,Recipes!$H:$GI,'Production Calculator'!$A116+2,FALSE)=0,0,HLOOKUP(GP$2,Recipes!$H:$GI,'Production Calculator'!$A116+2,FALSE)*$AK116))+IF($AO116=GP$3,$AM116/VLOOKUP($AO116,Data!$A$50:$B$56,2,FALSE),0)</f>
        <v>0</v>
      </c>
      <c r="GQ116" s="11">
        <f>IF(GQ$2=$A116,0,IF(HLOOKUP(GQ$2,Recipes!$H:$GI,'Production Calculator'!$A116+2,FALSE)=0,0,HLOOKUP(GQ$2,Recipes!$H:$GI,'Production Calculator'!$A116+2,FALSE)*$AK116))+IF($AO116=GQ$3,$AM116/VLOOKUP($AO116,Data!$A$50:$B$56,2,FALSE),0)</f>
        <v>0</v>
      </c>
      <c r="GR116" s="11">
        <f>IF(GR$2=$A116,0,IF(HLOOKUP(GR$2,Recipes!$H:$GI,'Production Calculator'!$A116+2,FALSE)=0,0,HLOOKUP(GR$2,Recipes!$H:$GI,'Production Calculator'!$A116+2,FALSE)*$AK116))+IF($AO116=GR$3,$AM116/VLOOKUP($AO116,Data!$A$50:$B$56,2,FALSE),0)</f>
        <v>0</v>
      </c>
      <c r="GS116" s="11">
        <f>IF(GS$2=$A116,0,IF(HLOOKUP(GS$2,Recipes!$H:$GI,'Production Calculator'!$A116+2,FALSE)=0,0,HLOOKUP(GS$2,Recipes!$H:$GI,'Production Calculator'!$A116+2,FALSE)*$AK116))+IF($AO116=GS$3,$AM116/VLOOKUP($AO116,Data!$A$50:$B$56,2,FALSE),0)</f>
        <v>0</v>
      </c>
      <c r="GT116" s="11">
        <f>IF(GT$2=$A116,0,IF(HLOOKUP(GT$2,Recipes!$H:$GI,'Production Calculator'!$A116+2,FALSE)=0,0,HLOOKUP(GT$2,Recipes!$H:$GI,'Production Calculator'!$A116+2,FALSE)*$AK116))+IF($AO116=GT$3,$AM116/VLOOKUP($AO116,Data!$A$50:$B$56,2,FALSE),0)</f>
        <v>0</v>
      </c>
      <c r="GU116" s="11">
        <f>IF(GU$2=$A116,0,IF(HLOOKUP(GU$2,Recipes!$H:$GI,'Production Calculator'!$A116+2,FALSE)=0,0,HLOOKUP(GU$2,Recipes!$H:$GI,'Production Calculator'!$A116+2,FALSE)*$AK116))+IF($AO116=GU$3,$AM116/VLOOKUP($AO116,Data!$A$50:$B$56,2,FALSE),0)</f>
        <v>0</v>
      </c>
      <c r="GV116" s="11">
        <f>IF(GV$2=$A116,0,IF(HLOOKUP(GV$2,Recipes!$H:$GI,'Production Calculator'!$A116+2,FALSE)=0,0,HLOOKUP(GV$2,Recipes!$H:$GI,'Production Calculator'!$A116+2,FALSE)*$AK116))+IF($AO116=GV$3,$AM116/VLOOKUP($AO116,Data!$A$50:$B$56,2,FALSE),0)</f>
        <v>0</v>
      </c>
      <c r="GW116" s="11">
        <f>IF(GW$2=$A116,0,IF(HLOOKUP(GW$2,Recipes!$H:$GI,'Production Calculator'!$A116+2,FALSE)=0,0,HLOOKUP(GW$2,Recipes!$H:$GI,'Production Calculator'!$A116+2,FALSE)*$AK116))+IF($AO116=GW$3,$AM116/VLOOKUP($AO116,Data!$A$50:$B$56,2,FALSE),0)</f>
        <v>0</v>
      </c>
      <c r="GX116" s="11">
        <f>IF(GX$2=$A116,0,IF(HLOOKUP(GX$2,Recipes!$H:$GI,'Production Calculator'!$A116+2,FALSE)=0,0,HLOOKUP(GX$2,Recipes!$H:$GI,'Production Calculator'!$A116+2,FALSE)*$AK116))+IF($AO116=GX$3,$AM116/VLOOKUP($AO116,Data!$A$50:$B$56,2,FALSE),0)</f>
        <v>0</v>
      </c>
      <c r="GY116" s="11">
        <f>IF(GY$2=$A116,0,IF(HLOOKUP(GY$2,Recipes!$H:$GI,'Production Calculator'!$A116+2,FALSE)=0,0,HLOOKUP(GY$2,Recipes!$H:$GI,'Production Calculator'!$A116+2,FALSE)*$AK116))+IF($AO116=GY$3,$AM116/VLOOKUP($AO116,Data!$A$50:$B$56,2,FALSE),0)</f>
        <v>0</v>
      </c>
      <c r="GZ116" s="11">
        <f>IF(GZ$2=$A116,0,IF(HLOOKUP(GZ$2,Recipes!$H:$GI,'Production Calculator'!$A116+2,FALSE)=0,0,HLOOKUP(GZ$2,Recipes!$H:$GI,'Production Calculator'!$A116+2,FALSE)*$AK116))+IF($AO116=GZ$3,$AM116/VLOOKUP($AO116,Data!$A$50:$B$56,2,FALSE),0)</f>
        <v>0</v>
      </c>
      <c r="HA116" s="11">
        <f>IF(HA$2=$A116,0,IF(HLOOKUP(HA$2,Recipes!$H:$GI,'Production Calculator'!$A116+2,FALSE)=0,0,HLOOKUP(HA$2,Recipes!$H:$GI,'Production Calculator'!$A116+2,FALSE)*$AK116))+IF($AO116=HA$3,$AM116/VLOOKUP($AO116,Data!$A$50:$B$56,2,FALSE),0)</f>
        <v>0</v>
      </c>
      <c r="HB116" s="11">
        <f>IF(HB$2=$A116,0,IF(HLOOKUP(HB$2,Recipes!$H:$GI,'Production Calculator'!$A116+2,FALSE)=0,0,HLOOKUP(HB$2,Recipes!$H:$GI,'Production Calculator'!$A116+2,FALSE)*$AK116))+IF($AO116=HB$3,$AM116/VLOOKUP($AO116,Data!$A$50:$B$56,2,FALSE),0)</f>
        <v>0</v>
      </c>
      <c r="HC116" s="11">
        <f>IF(HC$2=$A116,0,IF(HLOOKUP(HC$2,Recipes!$H:$GI,'Production Calculator'!$A116+2,FALSE)=0,0,HLOOKUP(HC$2,Recipes!$H:$GI,'Production Calculator'!$A116+2,FALSE)*$AK116))+IF($AO116=HC$3,$AM116/VLOOKUP($AO116,Data!$A$50:$B$56,2,FALSE),0)</f>
        <v>0</v>
      </c>
      <c r="HD116" s="11">
        <f>IF(HD$2=$A116,0,IF(HLOOKUP(HD$2,Recipes!$H:$GI,'Production Calculator'!$A116+2,FALSE)=0,0,HLOOKUP(HD$2,Recipes!$H:$GI,'Production Calculator'!$A116+2,FALSE)*$AK116))+IF($AO116=HD$3,$AM116/VLOOKUP($AO116,Data!$A$50:$B$56,2,FALSE),0)</f>
        <v>0</v>
      </c>
      <c r="HE116" s="11">
        <f>IF(HE$2=$A116,0,IF(HLOOKUP(HE$2,Recipes!$H:$GI,'Production Calculator'!$A116+2,FALSE)=0,0,HLOOKUP(HE$2,Recipes!$H:$GI,'Production Calculator'!$A116+2,FALSE)*$AK116))+IF($AO116=HE$3,$AM116/VLOOKUP($AO116,Data!$A$50:$B$56,2,FALSE),0)</f>
        <v>0</v>
      </c>
      <c r="HF116" s="11">
        <f>IF(HF$2=$A116,0,IF(HLOOKUP(HF$2,Recipes!$H:$GI,'Production Calculator'!$A116+2,FALSE)=0,0,HLOOKUP(HF$2,Recipes!$H:$GI,'Production Calculator'!$A116+2,FALSE)*$AK116))+IF($AO116=HF$3,$AM116/VLOOKUP($AO116,Data!$A$50:$B$56,2,FALSE),0)</f>
        <v>0</v>
      </c>
      <c r="HG116" s="11">
        <f>IF(HG$2=$A116,0,IF(HLOOKUP(HG$2,Recipes!$H:$GI,'Production Calculator'!$A116+2,FALSE)=0,0,HLOOKUP(HG$2,Recipes!$H:$GI,'Production Calculator'!$A116+2,FALSE)*$AK116))+IF($AO116=HG$3,$AM116/VLOOKUP($AO116,Data!$A$50:$B$56,2,FALSE),0)</f>
        <v>0</v>
      </c>
      <c r="HH116" s="11">
        <f>IF(HH$2=$A116,0,IF(HLOOKUP(HH$2,Recipes!$H:$GI,'Production Calculator'!$A116+2,FALSE)=0,0,HLOOKUP(HH$2,Recipes!$H:$GI,'Production Calculator'!$A116+2,FALSE)*$AK116))+IF($AO116=HH$3,$AM116/VLOOKUP($AO116,Data!$A$50:$B$56,2,FALSE),0)</f>
        <v>0</v>
      </c>
      <c r="HI116" s="11">
        <f>IF(HI$2=$A116,0,IF(HLOOKUP(HI$2,Recipes!$H:$GI,'Production Calculator'!$A116+2,FALSE)=0,0,HLOOKUP(HI$2,Recipes!$H:$GI,'Production Calculator'!$A116+2,FALSE)*$AK116))+IF($AO116=HI$3,$AM116/VLOOKUP($AO116,Data!$A$50:$B$56,2,FALSE),0)</f>
        <v>0</v>
      </c>
      <c r="HJ116" s="11">
        <f>IF(HJ$2=$A116,0,IF(HLOOKUP(HJ$2,Recipes!$H:$GI,'Production Calculator'!$A116+2,FALSE)=0,0,HLOOKUP(HJ$2,Recipes!$H:$GI,'Production Calculator'!$A116+2,FALSE)*$AK116))+IF($AO116=HJ$3,$AM116/VLOOKUP($AO116,Data!$A$50:$B$56,2,FALSE),0)</f>
        <v>0</v>
      </c>
      <c r="HK116" s="11">
        <f>IF(HK$2=$A116,0,IF(HLOOKUP(HK$2,Recipes!$H:$GI,'Production Calculator'!$A116+2,FALSE)=0,0,HLOOKUP(HK$2,Recipes!$H:$GI,'Production Calculator'!$A116+2,FALSE)*$AK116))+IF($AO116=HK$3,$AM116/VLOOKUP($AO116,Data!$A$50:$B$56,2,FALSE),0)</f>
        <v>0</v>
      </c>
      <c r="HL116" s="11">
        <f>IF(HL$2=$A116,0,IF(HLOOKUP(HL$2,Recipes!$H:$GI,'Production Calculator'!$A116+2,FALSE)=0,0,HLOOKUP(HL$2,Recipes!$H:$GI,'Production Calculator'!$A116+2,FALSE)*$AK116))+IF($AO116=HL$3,$AM116/VLOOKUP($AO116,Data!$A$50:$B$56,2,FALSE),0)</f>
        <v>0</v>
      </c>
      <c r="HM116" s="11">
        <f>IF(HM$2=$A116,0,IF(HLOOKUP(HM$2,Recipes!$H:$GI,'Production Calculator'!$A116+2,FALSE)=0,0,HLOOKUP(HM$2,Recipes!$H:$GI,'Production Calculator'!$A116+2,FALSE)*$AK116))+IF($AO116=HM$3,$AM116/VLOOKUP($AO116,Data!$A$50:$B$56,2,FALSE),0)</f>
        <v>0</v>
      </c>
      <c r="HN116" s="11">
        <f>IF(HN$2=$A116,0,IF(HLOOKUP(HN$2,Recipes!$H:$GI,'Production Calculator'!$A116+2,FALSE)=0,0,HLOOKUP(HN$2,Recipes!$H:$GI,'Production Calculator'!$A116+2,FALSE)*$AK116))+IF($AO116=HN$3,$AM116/VLOOKUP($AO116,Data!$A$50:$B$56,2,FALSE),0)</f>
        <v>0</v>
      </c>
      <c r="HO116" s="11">
        <f>IF(HO$2=$A116,0,IF(HLOOKUP(HO$2,Recipes!$H:$GI,'Production Calculator'!$A116+2,FALSE)=0,0,HLOOKUP(HO$2,Recipes!$H:$GI,'Production Calculator'!$A116+2,FALSE)*$AK116))+IF($AO116=HO$3,$AM116/VLOOKUP($AO116,Data!$A$50:$B$56,2,FALSE),0)</f>
        <v>0</v>
      </c>
      <c r="HP116" s="11">
        <f>IF(HP$2=$A116,0,IF(HLOOKUP(HP$2,Recipes!$H:$GI,'Production Calculator'!$A116+2,FALSE)=0,0,HLOOKUP(HP$2,Recipes!$H:$GI,'Production Calculator'!$A116+2,FALSE)*$AK116))+IF($AO116=HP$3,$AM116/VLOOKUP($AO116,Data!$A$50:$B$56,2,FALSE),0)</f>
        <v>0</v>
      </c>
      <c r="HQ116" s="11">
        <f>IF(HQ$2=$A116,0,IF(HLOOKUP(HQ$2,Recipes!$H:$GI,'Production Calculator'!$A116+2,FALSE)=0,0,HLOOKUP(HQ$2,Recipes!$H:$GI,'Production Calculator'!$A116+2,FALSE)*$AK116))+IF($AO116=HQ$3,$AM116/VLOOKUP($AO116,Data!$A$50:$B$56,2,FALSE),0)</f>
        <v>0</v>
      </c>
      <c r="HR116" s="11">
        <f>IF(HR$2=$A116,0,IF(HLOOKUP(HR$2,Recipes!$H:$GI,'Production Calculator'!$A116+2,FALSE)=0,0,HLOOKUP(HR$2,Recipes!$H:$GI,'Production Calculator'!$A116+2,FALSE)*$AK116))+IF($AO116=HR$3,$AM116/VLOOKUP($AO116,Data!$A$50:$B$56,2,FALSE),0)</f>
        <v>0</v>
      </c>
      <c r="HS116" s="121"/>
    </row>
    <row r="117" spans="1:227" x14ac:dyDescent="0.45">
      <c r="A117">
        <v>94</v>
      </c>
      <c r="B117" s="107" t="str">
        <f>VLOOKUP(A117,Recipes!A:B,2)</f>
        <v>Storage tank</v>
      </c>
      <c r="C117" s="128">
        <v>0</v>
      </c>
      <c r="D117" s="108">
        <f t="shared" si="191"/>
        <v>0</v>
      </c>
      <c r="E117" s="127" t="s">
        <v>1</v>
      </c>
      <c r="F117" s="109">
        <f>VLOOKUP(A117,Recipes!$A$3:$G$186,6,FALSE)</f>
        <v>2</v>
      </c>
      <c r="G117" s="109">
        <f>VLOOKUP(A117,Recipes!$A$3:$G$186,7,FALSE)</f>
        <v>0</v>
      </c>
      <c r="H117" s="110">
        <f t="shared" si="167"/>
        <v>0</v>
      </c>
      <c r="I117" s="109">
        <f>VLOOKUP(E117,Data!$A$2:$C$26,3, FALSE)</f>
        <v>4</v>
      </c>
      <c r="J117" s="108">
        <v>0</v>
      </c>
      <c r="K117" s="108">
        <v>0</v>
      </c>
      <c r="L117" s="108">
        <v>0</v>
      </c>
      <c r="M117" s="150">
        <v>0</v>
      </c>
      <c r="N117" s="150">
        <v>0</v>
      </c>
      <c r="O117" s="150">
        <v>0</v>
      </c>
      <c r="P117" s="151">
        <v>0</v>
      </c>
      <c r="Q117" s="151">
        <v>0</v>
      </c>
      <c r="R117" s="151">
        <v>0</v>
      </c>
      <c r="S117">
        <f t="shared" si="182"/>
        <v>0</v>
      </c>
      <c r="T117">
        <f t="shared" si="183"/>
        <v>0</v>
      </c>
      <c r="U117">
        <f t="shared" si="184"/>
        <v>0</v>
      </c>
      <c r="V117">
        <f t="shared" si="185"/>
        <v>0</v>
      </c>
      <c r="W117">
        <f t="shared" si="186"/>
        <v>0</v>
      </c>
      <c r="X117">
        <f t="shared" si="187"/>
        <v>0</v>
      </c>
      <c r="Y117">
        <f t="shared" si="188"/>
        <v>0</v>
      </c>
      <c r="Z117">
        <f t="shared" si="189"/>
        <v>0</v>
      </c>
      <c r="AA117">
        <f t="shared" si="190"/>
        <v>0</v>
      </c>
      <c r="AB117" s="111">
        <f>VLOOKUP($A117,Recipes!$A:$G,4)</f>
        <v>3</v>
      </c>
      <c r="AC117" s="111">
        <f>VLOOKUP($A117,Recipes!$A:$G,5)</f>
        <v>1</v>
      </c>
      <c r="AD117" s="111">
        <f t="shared" si="177"/>
        <v>0.33333333333333331</v>
      </c>
      <c r="AE117" s="111">
        <f>VLOOKUP(E117,Data!$A$2:$F$26,5,FALSE)</f>
        <v>0</v>
      </c>
      <c r="AF117" s="111">
        <f>VLOOKUP(E117,Data!$A$2:$F$26,4,FALSE)</f>
        <v>210</v>
      </c>
      <c r="AG117" s="111">
        <f>VLOOKUP(E117,Data!$A$2:$B$26,2, FALSE)</f>
        <v>1.25</v>
      </c>
      <c r="AH117" s="111">
        <f>1+VLOOKUP($J$3,Data!$A$40:$D$48,2,FALSE)*$J117+VLOOKUP($K$3,Data!$A$40:$D$48,2,FALSE)*$K117+VLOOKUP($L$3,Data!$A$40:$D$48,2,FALSE)*$L117+VLOOKUP($M$3,Data!$A$40:$D$48,2,FALSE)*$M117+VLOOKUP($N$3,Data!$A$40:$D$48,2,FALSE)*$N117+VLOOKUP($O$3,Data!$A$40:$D$48,2,FALSE)*$O117+VLOOKUP($P$3,Data!$A$40:$D$48,2,FALSE)*$P117+VLOOKUP($Q$3,Data!$A$40:$D$48,2,FALSE)*$Q117+VLOOKUP($R$3,Data!$A$40:$D$48,2,FALSE)*$R117</f>
        <v>1</v>
      </c>
      <c r="AI117" s="111">
        <f>MAX(1+VLOOKUP($J$3,Data!$A$40:$D$48,3,FALSE)*$J117+VLOOKUP($K$3,Data!$A$40:$D$48,3,FALSE)*$K117+VLOOKUP($L$3,Data!$A$40:$D$48,3,FALSE)*$L117+VLOOKUP($M$3,Data!$A$40:$D$48,3,FALSE)*$M117+VLOOKUP($N$3,Data!$A$40:$D$48,3,FALSE)*$N117+VLOOKUP($O$3,Data!$A$40:$D$48,3,FALSE)*$O117+VLOOKUP($P$3,Data!$A$40:$D$48,3,FALSE)*$P117+VLOOKUP($Q$3,Data!$A$40:$D$48,3,FALSE)*$Q117+VLOOKUP($R$3,Data!$A$40:$D$48,3,FALSE)*$R117,0)</f>
        <v>1</v>
      </c>
      <c r="AJ117" s="111">
        <f>MAX(1-(VLOOKUP($J$3,Data!$A$40:$D$48,4,FALSE)*$J117+VLOOKUP($K$3,Data!$A$40:$D$48,4,FALSE)*$K117+VLOOKUP($L$3,Data!$A$40:$D$48,4,FALSE)*$L117+VLOOKUP($M$3,Data!$A$40:$D$48,4,FALSE)*$M117+VLOOKUP($N$3,Data!$A$40:$D$48,4,FALSE)*$N117+VLOOKUP($O$3,Data!$A$40:$D$48,4,FALSE)*$O117+VLOOKUP($P$3,Data!$A$40:$D$48,4,FALSE)*$P117+VLOOKUP($Q$3,Data!$A$40:$D$48,4,FALSE)*$Q117+VLOOKUP($R$3,Data!$A$40:$D$48,4,FALSE)*$R117),0.2)</f>
        <v>1</v>
      </c>
      <c r="AK117" s="112">
        <f t="shared" si="178"/>
        <v>0</v>
      </c>
      <c r="AL117" s="111">
        <f t="shared" si="179"/>
        <v>0.41666666666666663</v>
      </c>
      <c r="AM117" s="111">
        <f t="shared" si="180"/>
        <v>0</v>
      </c>
      <c r="AN117" s="111">
        <f t="shared" si="181"/>
        <v>0</v>
      </c>
      <c r="AO117" s="131" t="s">
        <v>298</v>
      </c>
      <c r="AP117" s="11"/>
      <c r="AQ117" s="11">
        <f>IF(AQ$2=$A117,0,IF(HLOOKUP(AQ$2,Recipes!$H:$GI,'Production Calculator'!$A117+2,FALSE)=0,0,HLOOKUP(AQ$2,Recipes!$H:$GI,'Production Calculator'!$A117+2,FALSE)*$AK117))+IF($AO117=AQ$3,$AM117/VLOOKUP($AO117,Data!$A$50:$B$56,2,FALSE),0)</f>
        <v>0</v>
      </c>
      <c r="AR117" s="11">
        <f>IF(AR$2=$A117,0,IF(HLOOKUP(AR$2,Recipes!$H:$GI,'Production Calculator'!$A117+2,FALSE)=0,0,HLOOKUP(AR$2,Recipes!$H:$GI,'Production Calculator'!$A117+2,FALSE)*$AK117))+IF($AO117=AR$3,$AM117/VLOOKUP($AO117,Data!$A$50:$B$56,2,FALSE),0)</f>
        <v>0</v>
      </c>
      <c r="AS117" s="11">
        <f>IF(AS$2=$A117,0,IF(HLOOKUP(AS$2,Recipes!$H:$GI,'Production Calculator'!$A117+2,FALSE)=0,0,HLOOKUP(AS$2,Recipes!$H:$GI,'Production Calculator'!$A117+2,FALSE)*$AK117))+IF($AO117=AS$3,$AM117/VLOOKUP($AO117,Data!$A$50:$B$56,2,FALSE),0)</f>
        <v>0</v>
      </c>
      <c r="AT117" s="11">
        <f>IF(AT$2=$A117,0,IF(HLOOKUP(AT$2,Recipes!$H:$GI,'Production Calculator'!$A117+2,FALSE)=0,0,HLOOKUP(AT$2,Recipes!$H:$GI,'Production Calculator'!$A117+2,FALSE)*$AK117))+IF($AO117=AT$3,$AM117/VLOOKUP($AO117,Data!$A$50:$B$56,2,FALSE),0)</f>
        <v>0</v>
      </c>
      <c r="AU117" s="11">
        <f>IF(AU$2=$A117,0,IF(HLOOKUP(AU$2,Recipes!$H:$GI,'Production Calculator'!$A117+2,FALSE)=0,0,HLOOKUP(AU$2,Recipes!$H:$GI,'Production Calculator'!$A117+2,FALSE)*$AK117))+IF($AO117=AU$3,$AM117/VLOOKUP($AO117,Data!$A$50:$B$56,2,FALSE),0)</f>
        <v>0</v>
      </c>
      <c r="AV117" s="11">
        <f>IF(AV$2=$A117,0,IF(HLOOKUP(AV$2,Recipes!$H:$GI,'Production Calculator'!$A117+2,FALSE)=0,0,HLOOKUP(AV$2,Recipes!$H:$GI,'Production Calculator'!$A117+2,FALSE)*$AK117))+IF($AO117=AV$3,$AM117/VLOOKUP($AO117,Data!$A$50:$B$56,2,FALSE),0)</f>
        <v>0</v>
      </c>
      <c r="AW117" s="11">
        <f>IF(AW$2=$A117,0,IF(HLOOKUP(AW$2,Recipes!$H:$GI,'Production Calculator'!$A117+2,FALSE)=0,0,HLOOKUP(AW$2,Recipes!$H:$GI,'Production Calculator'!$A117+2,FALSE)*$AK117))+IF($AO117=AW$3,$AM117/VLOOKUP($AO117,Data!$A$50:$B$56,2,FALSE),0)</f>
        <v>0</v>
      </c>
      <c r="AX117" s="11">
        <f>IF(AX$2=$A117,0,IF(HLOOKUP(AX$2,Recipes!$H:$GI,'Production Calculator'!$A117+2,FALSE)=0,0,HLOOKUP(AX$2,Recipes!$H:$GI,'Production Calculator'!$A117+2,FALSE)*$AK117))+IF($AO117=AX$3,$AM117/VLOOKUP($AO117,Data!$A$50:$B$56,2,FALSE),0)</f>
        <v>0</v>
      </c>
      <c r="AY117" s="11">
        <f>IF(AY$2=$A117,0,IF(HLOOKUP(AY$2,Recipes!$H:$GI,'Production Calculator'!$A117+2,FALSE)=0,0,HLOOKUP(AY$2,Recipes!$H:$GI,'Production Calculator'!$A117+2,FALSE)*$AK117))+IF($AO117=AY$3,$AM117/VLOOKUP($AO117,Data!$A$50:$B$56,2,FALSE),0)</f>
        <v>0</v>
      </c>
      <c r="AZ117" s="11">
        <f>IF(AZ$2=$A117,0,IF(HLOOKUP(AZ$2,Recipes!$H:$GI,'Production Calculator'!$A117+2,FALSE)=0,0,HLOOKUP(AZ$2,Recipes!$H:$GI,'Production Calculator'!$A117+2,FALSE)*$AK117))+IF($AO117=AZ$3,$AM117/VLOOKUP($AO117,Data!$A$50:$B$56,2,FALSE),0)</f>
        <v>0</v>
      </c>
      <c r="BA117" s="11">
        <f>IF(BA$2=$A117,0,IF(HLOOKUP(BA$2,Recipes!$H:$GI,'Production Calculator'!$A117+2,FALSE)=0,0,HLOOKUP(BA$2,Recipes!$H:$GI,'Production Calculator'!$A117+2,FALSE)*$AK117))+IF($AO117=BA$3,$AM117/VLOOKUP($AO117,Data!$A$50:$B$56,2,FALSE),0)</f>
        <v>0</v>
      </c>
      <c r="BB117" s="11">
        <f>IF(BB$2=$A117,0,IF(HLOOKUP(BB$2,Recipes!$H:$GI,'Production Calculator'!$A117+2,FALSE)=0,0,HLOOKUP(BB$2,Recipes!$H:$GI,'Production Calculator'!$A117+2,FALSE)*$AK117))+IF($AO117=BB$3,$AM117/VLOOKUP($AO117,Data!$A$50:$B$56,2,FALSE),0)</f>
        <v>0</v>
      </c>
      <c r="BC117" s="11">
        <f>IF(BC$2=$A117,0,IF(HLOOKUP(BC$2,Recipes!$H:$GI,'Production Calculator'!$A117+2,FALSE)=0,0,HLOOKUP(BC$2,Recipes!$H:$GI,'Production Calculator'!$A117+2,FALSE)*$AK117))+IF($AO117=BC$3,$AM117/VLOOKUP($AO117,Data!$A$50:$B$56,2,FALSE),0)</f>
        <v>0</v>
      </c>
      <c r="BD117" s="11">
        <f>IF(BD$2=$A117,0,IF(HLOOKUP(BD$2,Recipes!$H:$GI,'Production Calculator'!$A117+2,FALSE)=0,0,HLOOKUP(BD$2,Recipes!$H:$GI,'Production Calculator'!$A117+2,FALSE)*$AK117))+IF($AO117=BD$3,$AM117/VLOOKUP($AO117,Data!$A$50:$B$56,2,FALSE),0)</f>
        <v>0</v>
      </c>
      <c r="BE117" s="11">
        <f>IF(BE$2=$A117,0,IF(HLOOKUP(BE$2,Recipes!$H:$GI,'Production Calculator'!$A117+2,FALSE)=0,0,HLOOKUP(BE$2,Recipes!$H:$GI,'Production Calculator'!$A117+2,FALSE)*$AK117))+IF($AO117=BE$3,$AM117/VLOOKUP($AO117,Data!$A$50:$B$56,2,FALSE),0)</f>
        <v>0</v>
      </c>
      <c r="BF117" s="11">
        <f>IF(BF$2=$A117,0,IF(HLOOKUP(BF$2,Recipes!$H:$GI,'Production Calculator'!$A117+2,FALSE)=0,0,HLOOKUP(BF$2,Recipes!$H:$GI,'Production Calculator'!$A117+2,FALSE)*$AK117))+IF($AO117=BF$3,$AM117/VLOOKUP($AO117,Data!$A$50:$B$56,2,FALSE),0)</f>
        <v>0</v>
      </c>
      <c r="BG117" s="11">
        <f>IF(BG$2=$A117,0,IF(HLOOKUP(BG$2,Recipes!$H:$GI,'Production Calculator'!$A117+2,FALSE)=0,0,HLOOKUP(BG$2,Recipes!$H:$GI,'Production Calculator'!$A117+2,FALSE)*$AK117))+IF($AO117=BG$3,$AM117/VLOOKUP($AO117,Data!$A$50:$B$56,2,FALSE),0)</f>
        <v>0</v>
      </c>
      <c r="BH117" s="11">
        <f>IF(BH$2=$A117,0,IF(HLOOKUP(BH$2,Recipes!$H:$GI,'Production Calculator'!$A117+2,FALSE)=0,0,HLOOKUP(BH$2,Recipes!$H:$GI,'Production Calculator'!$A117+2,FALSE)*$AK117))+IF($AO117=BH$3,$AM117/VLOOKUP($AO117,Data!$A$50:$B$56,2,FALSE),0)</f>
        <v>0</v>
      </c>
      <c r="BI117" s="11">
        <f>IF(BI$2=$A117,0,IF(HLOOKUP(BI$2,Recipes!$H:$GI,'Production Calculator'!$A117+2,FALSE)=0,0,HLOOKUP(BI$2,Recipes!$H:$GI,'Production Calculator'!$A117+2,FALSE)*$AK117))+IF($AO117=BI$3,$AM117/VLOOKUP($AO117,Data!$A$50:$B$56,2,FALSE),0)</f>
        <v>0</v>
      </c>
      <c r="BJ117" s="11">
        <f>IF(BJ$2=$A117,0,IF(HLOOKUP(BJ$2,Recipes!$H:$GI,'Production Calculator'!$A117+2,FALSE)=0,0,HLOOKUP(BJ$2,Recipes!$H:$GI,'Production Calculator'!$A117+2,FALSE)*$AK117))+IF($AO117=BJ$3,$AM117/VLOOKUP($AO117,Data!$A$50:$B$56,2,FALSE),0)</f>
        <v>0</v>
      </c>
      <c r="BK117" s="11">
        <f>IF(BK$2=$A117,0,IF(HLOOKUP(BK$2,Recipes!$H:$GI,'Production Calculator'!$A117+2,FALSE)=0,0,HLOOKUP(BK$2,Recipes!$H:$GI,'Production Calculator'!$A117+2,FALSE)*$AK117))+IF($AO117=BK$3,$AM117/VLOOKUP($AO117,Data!$A$50:$B$56,2,FALSE),0)</f>
        <v>0</v>
      </c>
      <c r="BL117" s="11">
        <f>IF(BL$2=$A117,0,IF(HLOOKUP(BL$2,Recipes!$H:$GI,'Production Calculator'!$A117+2,FALSE)=0,0,HLOOKUP(BL$2,Recipes!$H:$GI,'Production Calculator'!$A117+2,FALSE)*$AK117))+IF($AO117=BL$3,$AM117/VLOOKUP($AO117,Data!$A$50:$B$56,2,FALSE),0)</f>
        <v>0</v>
      </c>
      <c r="BM117" s="11">
        <f>IF(BM$2=$A117,0,IF(HLOOKUP(BM$2,Recipes!$H:$GI,'Production Calculator'!$A117+2,FALSE)=0,0,HLOOKUP(BM$2,Recipes!$H:$GI,'Production Calculator'!$A117+2,FALSE)*$AK117))+IF($AO117=BM$3,$AM117/VLOOKUP($AO117,Data!$A$50:$B$56,2,FALSE),0)</f>
        <v>0</v>
      </c>
      <c r="BN117" s="11">
        <f>IF(BN$2=$A117,0,IF(HLOOKUP(BN$2,Recipes!$H:$GI,'Production Calculator'!$A117+2,FALSE)=0,0,HLOOKUP(BN$2,Recipes!$H:$GI,'Production Calculator'!$A117+2,FALSE)*$AK117))+IF($AO117=BN$3,$AM117/VLOOKUP($AO117,Data!$A$50:$B$56,2,FALSE),0)</f>
        <v>0</v>
      </c>
      <c r="BO117" s="11">
        <f>IF(BO$2=$A117,0,IF(HLOOKUP(BO$2,Recipes!$H:$GI,'Production Calculator'!$A117+2,FALSE)=0,0,HLOOKUP(BO$2,Recipes!$H:$GI,'Production Calculator'!$A117+2,FALSE)*$AK117))+IF($AO117=BO$3,$AM117/VLOOKUP($AO117,Data!$A$50:$B$56,2,FALSE),0)</f>
        <v>0</v>
      </c>
      <c r="BP117" s="11">
        <f>IF(BP$2=$A117,0,IF(HLOOKUP(BP$2,Recipes!$H:$GI,'Production Calculator'!$A117+2,FALSE)=0,0,HLOOKUP(BP$2,Recipes!$H:$GI,'Production Calculator'!$A117+2,FALSE)*$AK117))+IF($AO117=BP$3,$AM117/VLOOKUP($AO117,Data!$A$50:$B$56,2,FALSE),0)</f>
        <v>0</v>
      </c>
      <c r="BQ117" s="11">
        <f>IF(BQ$2=$A117,0,IF(HLOOKUP(BQ$2,Recipes!$H:$GI,'Production Calculator'!$A117+2,FALSE)=0,0,HLOOKUP(BQ$2,Recipes!$H:$GI,'Production Calculator'!$A117+2,FALSE)*$AK117))+IF($AO117=BQ$3,$AM117/VLOOKUP($AO117,Data!$A$50:$B$56,2,FALSE),0)</f>
        <v>0</v>
      </c>
      <c r="BR117" s="11">
        <f>IF(BR$2=$A117,0,IF(HLOOKUP(BR$2,Recipes!$H:$GI,'Production Calculator'!$A117+2,FALSE)=0,0,HLOOKUP(BR$2,Recipes!$H:$GI,'Production Calculator'!$A117+2,FALSE)*$AK117))+IF($AO117=BR$3,$AM117/VLOOKUP($AO117,Data!$A$50:$B$56,2,FALSE),0)</f>
        <v>0</v>
      </c>
      <c r="BS117" s="11">
        <f>IF(BS$2=$A117,0,IF(HLOOKUP(BS$2,Recipes!$H:$GI,'Production Calculator'!$A117+2,FALSE)=0,0,HLOOKUP(BS$2,Recipes!$H:$GI,'Production Calculator'!$A117+2,FALSE)*$AK117))+IF($AO117=BS$3,$AM117/VLOOKUP($AO117,Data!$A$50:$B$56,2,FALSE),0)</f>
        <v>0</v>
      </c>
      <c r="BT117" s="11">
        <f>IF(BT$2=$A117,0,IF(HLOOKUP(BT$2,Recipes!$H:$GI,'Production Calculator'!$A117+2,FALSE)=0,0,HLOOKUP(BT$2,Recipes!$H:$GI,'Production Calculator'!$A117+2,FALSE)*$AK117))+IF($AO117=BT$3,$AM117/VLOOKUP($AO117,Data!$A$50:$B$56,2,FALSE),0)</f>
        <v>0</v>
      </c>
      <c r="BU117" s="11">
        <f>IF(BU$2=$A117,0,IF(HLOOKUP(BU$2,Recipes!$H:$GI,'Production Calculator'!$A117+2,FALSE)=0,0,HLOOKUP(BU$2,Recipes!$H:$GI,'Production Calculator'!$A117+2,FALSE)*$AK117))+IF($AO117=BU$3,$AM117/VLOOKUP($AO117,Data!$A$50:$B$56,2,FALSE),0)</f>
        <v>0</v>
      </c>
      <c r="BV117" s="11">
        <f>IF(BV$2=$A117,0,IF(HLOOKUP(BV$2,Recipes!$H:$GI,'Production Calculator'!$A117+2,FALSE)=0,0,HLOOKUP(BV$2,Recipes!$H:$GI,'Production Calculator'!$A117+2,FALSE)*$AK117))+IF($AO117=BV$3,$AM117/VLOOKUP($AO117,Data!$A$50:$B$56,2,FALSE),0)</f>
        <v>0</v>
      </c>
      <c r="BW117" s="11">
        <f>IF(BW$2=$A117,0,IF(HLOOKUP(BW$2,Recipes!$H:$GI,'Production Calculator'!$A117+2,FALSE)=0,0,HLOOKUP(BW$2,Recipes!$H:$GI,'Production Calculator'!$A117+2,FALSE)*$AK117))+IF($AO117=BW$3,$AM117/VLOOKUP($AO117,Data!$A$50:$B$56,2,FALSE),0)</f>
        <v>0</v>
      </c>
      <c r="BX117" s="11">
        <f>IF(BX$2=$A117,0,IF(HLOOKUP(BX$2,Recipes!$H:$GI,'Production Calculator'!$A117+2,FALSE)=0,0,HLOOKUP(BX$2,Recipes!$H:$GI,'Production Calculator'!$A117+2,FALSE)*$AK117))+IF($AO117=BX$3,$AM117/VLOOKUP($AO117,Data!$A$50:$B$56,2,FALSE),0)</f>
        <v>0</v>
      </c>
      <c r="BY117" s="11">
        <f>IF(BY$2=$A117,0,IF(HLOOKUP(BY$2,Recipes!$H:$GI,'Production Calculator'!$A117+2,FALSE)=0,0,HLOOKUP(BY$2,Recipes!$H:$GI,'Production Calculator'!$A117+2,FALSE)*$AK117))+IF($AO117=BY$3,$AM117/VLOOKUP($AO117,Data!$A$50:$B$56,2,FALSE),0)</f>
        <v>0</v>
      </c>
      <c r="BZ117" s="11">
        <f>IF(BZ$2=$A117,0,IF(HLOOKUP(BZ$2,Recipes!$H:$GI,'Production Calculator'!$A117+2,FALSE)=0,0,HLOOKUP(BZ$2,Recipes!$H:$GI,'Production Calculator'!$A117+2,FALSE)*$AK117))+IF($AO117=BZ$3,$AM117/VLOOKUP($AO117,Data!$A$50:$B$56,2,FALSE),0)</f>
        <v>0</v>
      </c>
      <c r="CA117" s="11">
        <f>IF(CA$2=$A117,0,IF(HLOOKUP(CA$2,Recipes!$H:$GI,'Production Calculator'!$A117+2,FALSE)=0,0,HLOOKUP(CA$2,Recipes!$H:$GI,'Production Calculator'!$A117+2,FALSE)*$AK117))+IF($AO117=CA$3,$AM117/VLOOKUP($AO117,Data!$A$50:$B$56,2,FALSE),0)</f>
        <v>0</v>
      </c>
      <c r="CB117" s="11">
        <f>IF(CB$2=$A117,0,IF(HLOOKUP(CB$2,Recipes!$H:$GI,'Production Calculator'!$A117+2,FALSE)=0,0,HLOOKUP(CB$2,Recipes!$H:$GI,'Production Calculator'!$A117+2,FALSE)*$AK117))+IF($AO117=CB$3,$AM117/VLOOKUP($AO117,Data!$A$50:$B$56,2,FALSE),0)</f>
        <v>0</v>
      </c>
      <c r="CC117" s="11">
        <f>IF(CC$2=$A117,0,IF(HLOOKUP(CC$2,Recipes!$H:$GI,'Production Calculator'!$A117+2,FALSE)=0,0,HLOOKUP(CC$2,Recipes!$H:$GI,'Production Calculator'!$A117+2,FALSE)*$AK117))+IF($AO117=CC$3,$AM117/VLOOKUP($AO117,Data!$A$50:$B$56,2,FALSE),0)</f>
        <v>0</v>
      </c>
      <c r="CD117" s="11">
        <f>IF(CD$2=$A117,0,IF(HLOOKUP(CD$2,Recipes!$H:$GI,'Production Calculator'!$A117+2,FALSE)=0,0,HLOOKUP(CD$2,Recipes!$H:$GI,'Production Calculator'!$A117+2,FALSE)*$AK117))+IF($AO117=CD$3,$AM117/VLOOKUP($AO117,Data!$A$50:$B$56,2,FALSE),0)</f>
        <v>0</v>
      </c>
      <c r="CE117" s="11">
        <f>IF(CE$2=$A117,0,IF(HLOOKUP(CE$2,Recipes!$H:$GI,'Production Calculator'!$A117+2,FALSE)=0,0,HLOOKUP(CE$2,Recipes!$H:$GI,'Production Calculator'!$A117+2,FALSE)*$AK117))+IF($AO117=CE$3,$AM117/VLOOKUP($AO117,Data!$A$50:$B$56,2,FALSE),0)</f>
        <v>0</v>
      </c>
      <c r="CF117" s="11">
        <f>IF(CF$2=$A117,0,IF(HLOOKUP(CF$2,Recipes!$H:$GI,'Production Calculator'!$A117+2,FALSE)=0,0,HLOOKUP(CF$2,Recipes!$H:$GI,'Production Calculator'!$A117+2,FALSE)*$AK117))+IF($AO117=CF$3,$AM117/VLOOKUP($AO117,Data!$A$50:$B$56,2,FALSE),0)</f>
        <v>0</v>
      </c>
      <c r="CG117" s="11">
        <f>IF(CG$2=$A117,0,IF(HLOOKUP(CG$2,Recipes!$H:$GI,'Production Calculator'!$A117+2,FALSE)=0,0,HLOOKUP(CG$2,Recipes!$H:$GI,'Production Calculator'!$A117+2,FALSE)*$AK117))+IF($AO117=CG$3,$AM117/VLOOKUP($AO117,Data!$A$50:$B$56,2,FALSE),0)</f>
        <v>0</v>
      </c>
      <c r="CH117" s="11">
        <f>IF(CH$2=$A117,0,IF(HLOOKUP(CH$2,Recipes!$H:$GI,'Production Calculator'!$A117+2,FALSE)=0,0,HLOOKUP(CH$2,Recipes!$H:$GI,'Production Calculator'!$A117+2,FALSE)*$AK117))+IF($AO117=CH$3,$AM117/VLOOKUP($AO117,Data!$A$50:$B$56,2,FALSE),0)</f>
        <v>0</v>
      </c>
      <c r="CI117" s="11">
        <f>IF(CI$2=$A117,0,IF(HLOOKUP(CI$2,Recipes!$H:$GI,'Production Calculator'!$A117+2,FALSE)=0,0,HLOOKUP(CI$2,Recipes!$H:$GI,'Production Calculator'!$A117+2,FALSE)*$AK117))+IF($AO117=CI$3,$AM117/VLOOKUP($AO117,Data!$A$50:$B$56,2,FALSE),0)</f>
        <v>0</v>
      </c>
      <c r="CJ117" s="11">
        <f>IF(CJ$2=$A117,0,IF(HLOOKUP(CJ$2,Recipes!$H:$GI,'Production Calculator'!$A117+2,FALSE)=0,0,HLOOKUP(CJ$2,Recipes!$H:$GI,'Production Calculator'!$A117+2,FALSE)*$AK117))+IF($AO117=CJ$3,$AM117/VLOOKUP($AO117,Data!$A$50:$B$56,2,FALSE),0)</f>
        <v>0</v>
      </c>
      <c r="CK117" s="11">
        <f>IF(CK$2=$A117,0,IF(HLOOKUP(CK$2,Recipes!$H:$GI,'Production Calculator'!$A117+2,FALSE)=0,0,HLOOKUP(CK$2,Recipes!$H:$GI,'Production Calculator'!$A117+2,FALSE)*$AK117))+IF($AO117=CK$3,$AM117/VLOOKUP($AO117,Data!$A$50:$B$56,2,FALSE),0)</f>
        <v>0</v>
      </c>
      <c r="CL117" s="11">
        <f>IF(CL$2=$A117,0,IF(HLOOKUP(CL$2,Recipes!$H:$GI,'Production Calculator'!$A117+2,FALSE)=0,0,HLOOKUP(CL$2,Recipes!$H:$GI,'Production Calculator'!$A117+2,FALSE)*$AK117))+IF($AO117=CL$3,$AM117/VLOOKUP($AO117,Data!$A$50:$B$56,2,FALSE),0)</f>
        <v>0</v>
      </c>
      <c r="CM117" s="11">
        <f>IF(CM$2=$A117,0,IF(HLOOKUP(CM$2,Recipes!$H:$GI,'Production Calculator'!$A117+2,FALSE)=0,0,HLOOKUP(CM$2,Recipes!$H:$GI,'Production Calculator'!$A117+2,FALSE)*$AK117))+IF($AO117=CM$3,$AM117/VLOOKUP($AO117,Data!$A$50:$B$56,2,FALSE),0)</f>
        <v>0</v>
      </c>
      <c r="CN117" s="11">
        <f>IF(CN$2=$A117,0,IF(HLOOKUP(CN$2,Recipes!$H:$GI,'Production Calculator'!$A117+2,FALSE)=0,0,HLOOKUP(CN$2,Recipes!$H:$GI,'Production Calculator'!$A117+2,FALSE)*$AK117))+IF($AO117=CN$3,$AM117/VLOOKUP($AO117,Data!$A$50:$B$56,2,FALSE),0)</f>
        <v>0</v>
      </c>
      <c r="CO117" s="11">
        <f>IF(CO$2=$A117,0,IF(HLOOKUP(CO$2,Recipes!$H:$GI,'Production Calculator'!$A117+2,FALSE)=0,0,HLOOKUP(CO$2,Recipes!$H:$GI,'Production Calculator'!$A117+2,FALSE)*$AK117))+IF($AO117=CO$3,$AM117/VLOOKUP($AO117,Data!$A$50:$B$56,2,FALSE),0)</f>
        <v>0</v>
      </c>
      <c r="CP117" s="11">
        <f>IF(CP$2=$A117,0,IF(HLOOKUP(CP$2,Recipes!$H:$GI,'Production Calculator'!$A117+2,FALSE)=0,0,HLOOKUP(CP$2,Recipes!$H:$GI,'Production Calculator'!$A117+2,FALSE)*$AK117))+IF($AO117=CP$3,$AM117/VLOOKUP($AO117,Data!$A$50:$B$56,2,FALSE),0)</f>
        <v>0</v>
      </c>
      <c r="CQ117" s="11">
        <f>IF(CQ$2=$A117,0,IF(HLOOKUP(CQ$2,Recipes!$H:$GI,'Production Calculator'!$A117+2,FALSE)=0,0,HLOOKUP(CQ$2,Recipes!$H:$GI,'Production Calculator'!$A117+2,FALSE)*$AK117))+IF($AO117=CQ$3,$AM117/VLOOKUP($AO117,Data!$A$50:$B$56,2,FALSE),0)</f>
        <v>0</v>
      </c>
      <c r="CR117" s="11">
        <f>IF(CR$2=$A117,0,IF(HLOOKUP(CR$2,Recipes!$H:$GI,'Production Calculator'!$A117+2,FALSE)=0,0,HLOOKUP(CR$2,Recipes!$H:$GI,'Production Calculator'!$A117+2,FALSE)*$AK117))+IF($AO117=CR$3,$AM117/VLOOKUP($AO117,Data!$A$50:$B$56,2,FALSE),0)</f>
        <v>0</v>
      </c>
      <c r="CS117" s="11">
        <f>IF(CS$2=$A117,0,IF(HLOOKUP(CS$2,Recipes!$H:$GI,'Production Calculator'!$A117+2,FALSE)=0,0,HLOOKUP(CS$2,Recipes!$H:$GI,'Production Calculator'!$A117+2,FALSE)*$AK117))+IF($AO117=CS$3,$AM117/VLOOKUP($AO117,Data!$A$50:$B$56,2,FALSE),0)</f>
        <v>0</v>
      </c>
      <c r="CT117" s="11">
        <f>IF(CT$2=$A117,0,IF(HLOOKUP(CT$2,Recipes!$H:$GI,'Production Calculator'!$A117+2,FALSE)=0,0,HLOOKUP(CT$2,Recipes!$H:$GI,'Production Calculator'!$A117+2,FALSE)*$AK117))+IF($AO117=CT$3,$AM117/VLOOKUP($AO117,Data!$A$50:$B$56,2,FALSE),0)</f>
        <v>0</v>
      </c>
      <c r="CU117" s="11">
        <f>IF(CU$2=$A117,0,IF(HLOOKUP(CU$2,Recipes!$H:$GI,'Production Calculator'!$A117+2,FALSE)=0,0,HLOOKUP(CU$2,Recipes!$H:$GI,'Production Calculator'!$A117+2,FALSE)*$AK117))+IF($AO117=CU$3,$AM117/VLOOKUP($AO117,Data!$A$50:$B$56,2,FALSE),0)</f>
        <v>0</v>
      </c>
      <c r="CV117" s="11">
        <f>IF(CV$2=$A117,0,IF(HLOOKUP(CV$2,Recipes!$H:$GI,'Production Calculator'!$A117+2,FALSE)=0,0,HLOOKUP(CV$2,Recipes!$H:$GI,'Production Calculator'!$A117+2,FALSE)*$AK117))+IF($AO117=CV$3,$AM117/VLOOKUP($AO117,Data!$A$50:$B$56,2,FALSE),0)</f>
        <v>0</v>
      </c>
      <c r="CW117" s="11">
        <f>IF(CW$2=$A117,0,IF(HLOOKUP(CW$2,Recipes!$H:$GI,'Production Calculator'!$A117+2,FALSE)=0,0,HLOOKUP(CW$2,Recipes!$H:$GI,'Production Calculator'!$A117+2,FALSE)*$AK117))+IF($AO117=CW$3,$AM117/VLOOKUP($AO117,Data!$A$50:$B$56,2,FALSE),0)</f>
        <v>0</v>
      </c>
      <c r="CX117" s="11">
        <f>IF(CX$2=$A117,0,IF(HLOOKUP(CX$2,Recipes!$H:$GI,'Production Calculator'!$A117+2,FALSE)=0,0,HLOOKUP(CX$2,Recipes!$H:$GI,'Production Calculator'!$A117+2,FALSE)*$AK117))+IF($AO117=CX$3,$AM117/VLOOKUP($AO117,Data!$A$50:$B$56,2,FALSE),0)</f>
        <v>0</v>
      </c>
      <c r="CY117" s="11">
        <f>IF(CY$2=$A117,0,IF(HLOOKUP(CY$2,Recipes!$H:$GI,'Production Calculator'!$A117+2,FALSE)=0,0,HLOOKUP(CY$2,Recipes!$H:$GI,'Production Calculator'!$A117+2,FALSE)*$AK117))+IF($AO117=CY$3,$AM117/VLOOKUP($AO117,Data!$A$50:$B$56,2,FALSE),0)</f>
        <v>0</v>
      </c>
      <c r="CZ117" s="11">
        <f>IF(CZ$2=$A117,0,IF(HLOOKUP(CZ$2,Recipes!$H:$GI,'Production Calculator'!$A117+2,FALSE)=0,0,HLOOKUP(CZ$2,Recipes!$H:$GI,'Production Calculator'!$A117+2,FALSE)*$AK117))+IF($AO117=CZ$3,$AM117/VLOOKUP($AO117,Data!$A$50:$B$56,2,FALSE),0)</f>
        <v>0</v>
      </c>
      <c r="DA117" s="11">
        <f>IF(DA$2=$A117,0,IF(HLOOKUP(DA$2,Recipes!$H:$GI,'Production Calculator'!$A117+2,FALSE)=0,0,HLOOKUP(DA$2,Recipes!$H:$GI,'Production Calculator'!$A117+2,FALSE)*$AK117))+IF($AO117=DA$3,$AM117/VLOOKUP($AO117,Data!$A$50:$B$56,2,FALSE),0)</f>
        <v>0</v>
      </c>
      <c r="DB117" s="11">
        <f>IF(DB$2=$A117,0,IF(HLOOKUP(DB$2,Recipes!$H:$GI,'Production Calculator'!$A117+2,FALSE)=0,0,HLOOKUP(DB$2,Recipes!$H:$GI,'Production Calculator'!$A117+2,FALSE)*$AK117))+IF($AO117=DB$3,$AM117/VLOOKUP($AO117,Data!$A$50:$B$56,2,FALSE),0)</f>
        <v>0</v>
      </c>
      <c r="DC117" s="11">
        <f>IF(DC$2=$A117,0,IF(HLOOKUP(DC$2,Recipes!$H:$GI,'Production Calculator'!$A117+2,FALSE)=0,0,HLOOKUP(DC$2,Recipes!$H:$GI,'Production Calculator'!$A117+2,FALSE)*$AK117))+IF($AO117=DC$3,$AM117/VLOOKUP($AO117,Data!$A$50:$B$56,2,FALSE),0)</f>
        <v>0</v>
      </c>
      <c r="DD117" s="11">
        <f>IF(DD$2=$A117,0,IF(HLOOKUP(DD$2,Recipes!$H:$GI,'Production Calculator'!$A117+2,FALSE)=0,0,HLOOKUP(DD$2,Recipes!$H:$GI,'Production Calculator'!$A117+2,FALSE)*$AK117))+IF($AO117=DD$3,$AM117/VLOOKUP($AO117,Data!$A$50:$B$56,2,FALSE),0)</f>
        <v>0</v>
      </c>
      <c r="DE117" s="11">
        <f>IF(DE$2=$A117,0,IF(HLOOKUP(DE$2,Recipes!$H:$GI,'Production Calculator'!$A117+2,FALSE)=0,0,HLOOKUP(DE$2,Recipes!$H:$GI,'Production Calculator'!$A117+2,FALSE)*$AK117))+IF($AO117=DE$3,$AM117/VLOOKUP($AO117,Data!$A$50:$B$56,2,FALSE),0)</f>
        <v>0</v>
      </c>
      <c r="DF117" s="11">
        <f>IF(DF$2=$A117,0,IF(HLOOKUP(DF$2,Recipes!$H:$GI,'Production Calculator'!$A117+2,FALSE)=0,0,HLOOKUP(DF$2,Recipes!$H:$GI,'Production Calculator'!$A117+2,FALSE)*$AK117))+IF($AO117=DF$3,$AM117/VLOOKUP($AO117,Data!$A$50:$B$56,2,FALSE),0)</f>
        <v>0</v>
      </c>
      <c r="DG117" s="11">
        <f>IF(DG$2=$A117,0,IF(HLOOKUP(DG$2,Recipes!$H:$GI,'Production Calculator'!$A117+2,FALSE)=0,0,HLOOKUP(DG$2,Recipes!$H:$GI,'Production Calculator'!$A117+2,FALSE)*$AK117))+IF($AO117=DG$3,$AM117/VLOOKUP($AO117,Data!$A$50:$B$56,2,FALSE),0)</f>
        <v>0</v>
      </c>
      <c r="DH117" s="11">
        <f>IF(DH$2=$A117,0,IF(HLOOKUP(DH$2,Recipes!$H:$GI,'Production Calculator'!$A117+2,FALSE)=0,0,HLOOKUP(DH$2,Recipes!$H:$GI,'Production Calculator'!$A117+2,FALSE)*$AK117))+IF($AO117=DH$3,$AM117/VLOOKUP($AO117,Data!$A$50:$B$56,2,FALSE),0)</f>
        <v>0</v>
      </c>
      <c r="DI117" s="11">
        <f>IF(DI$2=$A117,0,IF(HLOOKUP(DI$2,Recipes!$H:$GI,'Production Calculator'!$A117+2,FALSE)=0,0,HLOOKUP(DI$2,Recipes!$H:$GI,'Production Calculator'!$A117+2,FALSE)*$AK117))+IF($AO117=DI$3,$AM117/VLOOKUP($AO117,Data!$A$50:$B$56,2,FALSE),0)</f>
        <v>0</v>
      </c>
      <c r="DJ117" s="11">
        <f>IF(DJ$2=$A117,0,IF(HLOOKUP(DJ$2,Recipes!$H:$GI,'Production Calculator'!$A117+2,FALSE)=0,0,HLOOKUP(DJ$2,Recipes!$H:$GI,'Production Calculator'!$A117+2,FALSE)*$AK117))+IF($AO117=DJ$3,$AM117/VLOOKUP($AO117,Data!$A$50:$B$56,2,FALSE),0)</f>
        <v>0</v>
      </c>
      <c r="DK117" s="11">
        <f>IF(DK$2=$A117,0,IF(HLOOKUP(DK$2,Recipes!$H:$GI,'Production Calculator'!$A117+2,FALSE)=0,0,HLOOKUP(DK$2,Recipes!$H:$GI,'Production Calculator'!$A117+2,FALSE)*$AK117))+IF($AO117=DK$3,$AM117/VLOOKUP($AO117,Data!$A$50:$B$56,2,FALSE),0)</f>
        <v>0</v>
      </c>
      <c r="DL117" s="11">
        <f>IF(DL$2=$A117,0,IF(HLOOKUP(DL$2,Recipes!$H:$GI,'Production Calculator'!$A117+2,FALSE)=0,0,HLOOKUP(DL$2,Recipes!$H:$GI,'Production Calculator'!$A117+2,FALSE)*$AK117))+IF($AO117=DL$3,$AM117/VLOOKUP($AO117,Data!$A$50:$B$56,2,FALSE),0)</f>
        <v>0</v>
      </c>
      <c r="DM117" s="11">
        <f>IF(DM$2=$A117,0,IF(HLOOKUP(DM$2,Recipes!$H:$GI,'Production Calculator'!$A117+2,FALSE)=0,0,HLOOKUP(DM$2,Recipes!$H:$GI,'Production Calculator'!$A117+2,FALSE)*$AK117))+IF($AO117=DM$3,$AM117/VLOOKUP($AO117,Data!$A$50:$B$56,2,FALSE),0)</f>
        <v>0</v>
      </c>
      <c r="DN117" s="11">
        <f>IF(DN$2=$A117,0,IF(HLOOKUP(DN$2,Recipes!$H:$GI,'Production Calculator'!$A117+2,FALSE)=0,0,HLOOKUP(DN$2,Recipes!$H:$GI,'Production Calculator'!$A117+2,FALSE)*$AK117))+IF($AO117=DN$3,$AM117/VLOOKUP($AO117,Data!$A$50:$B$56,2,FALSE),0)</f>
        <v>0</v>
      </c>
      <c r="DO117" s="11">
        <f>IF(DO$2=$A117,0,IF(HLOOKUP(DO$2,Recipes!$H:$GI,'Production Calculator'!$A117+2,FALSE)=0,0,HLOOKUP(DO$2,Recipes!$H:$GI,'Production Calculator'!$A117+2,FALSE)*$AK117))+IF($AO117=DO$3,$AM117/VLOOKUP($AO117,Data!$A$50:$B$56,2,FALSE),0)</f>
        <v>0</v>
      </c>
      <c r="DP117" s="11">
        <f>IF(DP$2=$A117,0,IF(HLOOKUP(DP$2,Recipes!$H:$GI,'Production Calculator'!$A117+2,FALSE)=0,0,HLOOKUP(DP$2,Recipes!$H:$GI,'Production Calculator'!$A117+2,FALSE)*$AK117))+IF($AO117=DP$3,$AM117/VLOOKUP($AO117,Data!$A$50:$B$56,2,FALSE),0)</f>
        <v>0</v>
      </c>
      <c r="DQ117" s="11">
        <f>IF(DQ$2=$A117,0,IF(HLOOKUP(DQ$2,Recipes!$H:$GI,'Production Calculator'!$A117+2,FALSE)=0,0,HLOOKUP(DQ$2,Recipes!$H:$GI,'Production Calculator'!$A117+2,FALSE)*$AK117))+IF($AO117=DQ$3,$AM117/VLOOKUP($AO117,Data!$A$50:$B$56,2,FALSE),0)</f>
        <v>0</v>
      </c>
      <c r="DR117" s="11">
        <f>IF(DR$2=$A117,0,IF(HLOOKUP(DR$2,Recipes!$H:$GI,'Production Calculator'!$A117+2,FALSE)=0,0,HLOOKUP(DR$2,Recipes!$H:$GI,'Production Calculator'!$A117+2,FALSE)*$AK117))+IF($AO117=DR$3,$AM117/VLOOKUP($AO117,Data!$A$50:$B$56,2,FALSE),0)</f>
        <v>0</v>
      </c>
      <c r="DS117" s="11">
        <f>IF(DS$2=$A117,0,IF(HLOOKUP(DS$2,Recipes!$H:$GI,'Production Calculator'!$A117+2,FALSE)=0,0,HLOOKUP(DS$2,Recipes!$H:$GI,'Production Calculator'!$A117+2,FALSE)*$AK117))+IF($AO117=DS$3,$AM117/VLOOKUP($AO117,Data!$A$50:$B$56,2,FALSE),0)</f>
        <v>0</v>
      </c>
      <c r="DT117" s="11">
        <f>IF(DT$2=$A117,0,IF(HLOOKUP(DT$2,Recipes!$H:$GI,'Production Calculator'!$A117+2,FALSE)=0,0,HLOOKUP(DT$2,Recipes!$H:$GI,'Production Calculator'!$A117+2,FALSE)*$AK117))+IF($AO117=DT$3,$AM117/VLOOKUP($AO117,Data!$A$50:$B$56,2,FALSE),0)</f>
        <v>0</v>
      </c>
      <c r="DU117" s="11">
        <f>IF(DU$2=$A117,0,IF(HLOOKUP(DU$2,Recipes!$H:$GI,'Production Calculator'!$A117+2,FALSE)=0,0,HLOOKUP(DU$2,Recipes!$H:$GI,'Production Calculator'!$A117+2,FALSE)*$AK117))+IF($AO117=DU$3,$AM117/VLOOKUP($AO117,Data!$A$50:$B$56,2,FALSE),0)</f>
        <v>0</v>
      </c>
      <c r="DV117" s="11">
        <f>IF(DV$2=$A117,0,IF(HLOOKUP(DV$2,Recipes!$H:$GI,'Production Calculator'!$A117+2,FALSE)=0,0,HLOOKUP(DV$2,Recipes!$H:$GI,'Production Calculator'!$A117+2,FALSE)*$AK117))+IF($AO117=DV$3,$AM117/VLOOKUP($AO117,Data!$A$50:$B$56,2,FALSE),0)</f>
        <v>0</v>
      </c>
      <c r="DW117" s="11">
        <f>IF(DW$2=$A117,0,IF(HLOOKUP(DW$2,Recipes!$H:$GI,'Production Calculator'!$A117+2,FALSE)=0,0,HLOOKUP(DW$2,Recipes!$H:$GI,'Production Calculator'!$A117+2,FALSE)*$AK117))+IF($AO117=DW$3,$AM117/VLOOKUP($AO117,Data!$A$50:$B$56,2,FALSE),0)</f>
        <v>0</v>
      </c>
      <c r="DX117" s="11">
        <f>IF(DX$2=$A117,0,IF(HLOOKUP(DX$2,Recipes!$H:$GI,'Production Calculator'!$A117+2,FALSE)=0,0,HLOOKUP(DX$2,Recipes!$H:$GI,'Production Calculator'!$A117+2,FALSE)*$AK117))+IF($AO117=DX$3,$AM117/VLOOKUP($AO117,Data!$A$50:$B$56,2,FALSE),0)</f>
        <v>0</v>
      </c>
      <c r="DY117" s="11">
        <f>IF(DY$2=$A117,0,IF(HLOOKUP(DY$2,Recipes!$H:$GI,'Production Calculator'!$A117+2,FALSE)=0,0,HLOOKUP(DY$2,Recipes!$H:$GI,'Production Calculator'!$A117+2,FALSE)*$AK117))+IF($AO117=DY$3,$AM117/VLOOKUP($AO117,Data!$A$50:$B$56,2,FALSE),0)</f>
        <v>0</v>
      </c>
      <c r="DZ117" s="11">
        <f>IF(DZ$2=$A117,0,IF(HLOOKUP(DZ$2,Recipes!$H:$GI,'Production Calculator'!$A117+2,FALSE)=0,0,HLOOKUP(DZ$2,Recipes!$H:$GI,'Production Calculator'!$A117+2,FALSE)*$AK117))+IF($AO117=DZ$3,$AM117/VLOOKUP($AO117,Data!$A$50:$B$56,2,FALSE),0)</f>
        <v>0</v>
      </c>
      <c r="EA117" s="11">
        <f>IF(EA$2=$A117,0,IF(HLOOKUP(EA$2,Recipes!$H:$GI,'Production Calculator'!$A117+2,FALSE)=0,0,HLOOKUP(EA$2,Recipes!$H:$GI,'Production Calculator'!$A117+2,FALSE)*$AK117))+IF($AO117=EA$3,$AM117/VLOOKUP($AO117,Data!$A$50:$B$56,2,FALSE),0)</f>
        <v>0</v>
      </c>
      <c r="EB117" s="11">
        <f>IF(EB$2=$A117,0,IF(HLOOKUP(EB$2,Recipes!$H:$GI,'Production Calculator'!$A117+2,FALSE)=0,0,HLOOKUP(EB$2,Recipes!$H:$GI,'Production Calculator'!$A117+2,FALSE)*$AK117))+IF($AO117=EB$3,$AM117/VLOOKUP($AO117,Data!$A$50:$B$56,2,FALSE),0)</f>
        <v>0</v>
      </c>
      <c r="EC117" s="11">
        <f>IF(EC$2=$A117,0,IF(HLOOKUP(EC$2,Recipes!$H:$GI,'Production Calculator'!$A117+2,FALSE)=0,0,HLOOKUP(EC$2,Recipes!$H:$GI,'Production Calculator'!$A117+2,FALSE)*$AK117))+IF($AO117=EC$3,$AM117/VLOOKUP($AO117,Data!$A$50:$B$56,2,FALSE),0)</f>
        <v>0</v>
      </c>
      <c r="ED117" s="11">
        <f>IF(ED$2=$A117,0,IF(HLOOKUP(ED$2,Recipes!$H:$GI,'Production Calculator'!$A117+2,FALSE)=0,0,HLOOKUP(ED$2,Recipes!$H:$GI,'Production Calculator'!$A117+2,FALSE)*$AK117))+IF($AO117=ED$3,$AM117/VLOOKUP($AO117,Data!$A$50:$B$56,2,FALSE),0)</f>
        <v>0</v>
      </c>
      <c r="EE117" s="11">
        <f>IF(EE$2=$A117,0,IF(HLOOKUP(EE$2,Recipes!$H:$GI,'Production Calculator'!$A117+2,FALSE)=0,0,HLOOKUP(EE$2,Recipes!$H:$GI,'Production Calculator'!$A117+2,FALSE)*$AK117))+IF($AO117=EE$3,$AM117/VLOOKUP($AO117,Data!$A$50:$B$56,2,FALSE),0)</f>
        <v>0</v>
      </c>
      <c r="EF117" s="11">
        <f>IF(EF$2=$A117,0,IF(HLOOKUP(EF$2,Recipes!$H:$GI,'Production Calculator'!$A117+2,FALSE)=0,0,HLOOKUP(EF$2,Recipes!$H:$GI,'Production Calculator'!$A117+2,FALSE)*$AK117))+IF($AO117=EF$3,$AM117/VLOOKUP($AO117,Data!$A$50:$B$56,2,FALSE),0)</f>
        <v>0</v>
      </c>
      <c r="EG117" s="11">
        <f>IF(EG$2=$A117,0,IF(HLOOKUP(EG$2,Recipes!$H:$GI,'Production Calculator'!$A117+2,FALSE)=0,0,HLOOKUP(EG$2,Recipes!$H:$GI,'Production Calculator'!$A117+2,FALSE)*$AK117))+IF($AO117=EG$3,$AM117/VLOOKUP($AO117,Data!$A$50:$B$56,2,FALSE),0)</f>
        <v>0</v>
      </c>
      <c r="EH117" s="11">
        <f>IF(EH$2=$A117,0,IF(HLOOKUP(EH$2,Recipes!$H:$GI,'Production Calculator'!$A117+2,FALSE)=0,0,HLOOKUP(EH$2,Recipes!$H:$GI,'Production Calculator'!$A117+2,FALSE)*$AK117))+IF($AO117=EH$3,$AM117/VLOOKUP($AO117,Data!$A$50:$B$56,2,FALSE),0)</f>
        <v>0</v>
      </c>
      <c r="EI117" s="11">
        <f>IF(EI$2=$A117,0,IF(HLOOKUP(EI$2,Recipes!$H:$GI,'Production Calculator'!$A117+2,FALSE)=0,0,HLOOKUP(EI$2,Recipes!$H:$GI,'Production Calculator'!$A117+2,FALSE)*$AK117))+IF($AO117=EI$3,$AM117/VLOOKUP($AO117,Data!$A$50:$B$56,2,FALSE),0)</f>
        <v>0</v>
      </c>
      <c r="EJ117" s="11">
        <f>IF(EJ$2=$A117,0,IF(HLOOKUP(EJ$2,Recipes!$H:$GI,'Production Calculator'!$A117+2,FALSE)=0,0,HLOOKUP(EJ$2,Recipes!$H:$GI,'Production Calculator'!$A117+2,FALSE)*$AK117))+IF($AO117=EJ$3,$AM117/VLOOKUP($AO117,Data!$A$50:$B$56,2,FALSE),0)</f>
        <v>0</v>
      </c>
      <c r="EK117" s="11">
        <f>IF(EK$2=$A117,0,IF(HLOOKUP(EK$2,Recipes!$H:$GI,'Production Calculator'!$A117+2,FALSE)=0,0,HLOOKUP(EK$2,Recipes!$H:$GI,'Production Calculator'!$A117+2,FALSE)*$AK117))+IF($AO117=EK$3,$AM117/VLOOKUP($AO117,Data!$A$50:$B$56,2,FALSE),0)</f>
        <v>0</v>
      </c>
      <c r="EL117" s="11">
        <f>IF(EL$2=$A117,0,IF(HLOOKUP(EL$2,Recipes!$H:$GI,'Production Calculator'!$A117+2,FALSE)=0,0,HLOOKUP(EL$2,Recipes!$H:$GI,'Production Calculator'!$A117+2,FALSE)*$AK117))+IF($AO117=EL$3,$AM117/VLOOKUP($AO117,Data!$A$50:$B$56,2,FALSE),0)</f>
        <v>0</v>
      </c>
      <c r="EM117" s="11">
        <f>IF(EM$2=$A117,0,IF(HLOOKUP(EM$2,Recipes!$H:$GI,'Production Calculator'!$A117+2,FALSE)=0,0,HLOOKUP(EM$2,Recipes!$H:$GI,'Production Calculator'!$A117+2,FALSE)*$AK117))+IF($AO117=EM$3,$AM117/VLOOKUP($AO117,Data!$A$50:$B$56,2,FALSE),0)</f>
        <v>0</v>
      </c>
      <c r="EN117" s="11">
        <f>IF(EN$2=$A117,0,IF(HLOOKUP(EN$2,Recipes!$H:$GI,'Production Calculator'!$A117+2,FALSE)=0,0,HLOOKUP(EN$2,Recipes!$H:$GI,'Production Calculator'!$A117+2,FALSE)*$AK117))+IF($AO117=EN$3,$AM117/VLOOKUP($AO117,Data!$A$50:$B$56,2,FALSE),0)</f>
        <v>0</v>
      </c>
      <c r="EO117" s="11">
        <f>IF(EO$2=$A117,0,IF(HLOOKUP(EO$2,Recipes!$H:$GI,'Production Calculator'!$A117+2,FALSE)=0,0,HLOOKUP(EO$2,Recipes!$H:$GI,'Production Calculator'!$A117+2,FALSE)*$AK117))+IF($AO117=EO$3,$AM117/VLOOKUP($AO117,Data!$A$50:$B$56,2,FALSE),0)</f>
        <v>0</v>
      </c>
      <c r="EP117" s="11">
        <f>IF(EP$2=$A117,0,IF(HLOOKUP(EP$2,Recipes!$H:$GI,'Production Calculator'!$A117+2,FALSE)=0,0,HLOOKUP(EP$2,Recipes!$H:$GI,'Production Calculator'!$A117+2,FALSE)*$AK117))+IF($AO117=EP$3,$AM117/VLOOKUP($AO117,Data!$A$50:$B$56,2,FALSE),0)</f>
        <v>0</v>
      </c>
      <c r="EQ117" s="11">
        <f>IF(EQ$2=$A117,0,IF(HLOOKUP(EQ$2,Recipes!$H:$GI,'Production Calculator'!$A117+2,FALSE)=0,0,HLOOKUP(EQ$2,Recipes!$H:$GI,'Production Calculator'!$A117+2,FALSE)*$AK117))+IF($AO117=EQ$3,$AM117/VLOOKUP($AO117,Data!$A$50:$B$56,2,FALSE),0)</f>
        <v>0</v>
      </c>
      <c r="ER117" s="11">
        <f>IF(ER$2=$A117,0,IF(HLOOKUP(ER$2,Recipes!$H:$GI,'Production Calculator'!$A117+2,FALSE)=0,0,HLOOKUP(ER$2,Recipes!$H:$GI,'Production Calculator'!$A117+2,FALSE)*$AK117))+IF($AO117=ER$3,$AM117/VLOOKUP($AO117,Data!$A$50:$B$56,2,FALSE),0)</f>
        <v>0</v>
      </c>
      <c r="ES117" s="11">
        <f>IF(ES$2=$A117,0,IF(HLOOKUP(ES$2,Recipes!$H:$GI,'Production Calculator'!$A117+2,FALSE)=0,0,HLOOKUP(ES$2,Recipes!$H:$GI,'Production Calculator'!$A117+2,FALSE)*$AK117))+IF($AO117=ES$3,$AM117/VLOOKUP($AO117,Data!$A$50:$B$56,2,FALSE),0)</f>
        <v>0</v>
      </c>
      <c r="ET117" s="11">
        <f>IF(ET$2=$A117,0,IF(HLOOKUP(ET$2,Recipes!$H:$GI,'Production Calculator'!$A117+2,FALSE)=0,0,HLOOKUP(ET$2,Recipes!$H:$GI,'Production Calculator'!$A117+2,FALSE)*$AK117))+IF($AO117=ET$3,$AM117/VLOOKUP($AO117,Data!$A$50:$B$56,2,FALSE),0)</f>
        <v>0</v>
      </c>
      <c r="EU117" s="11">
        <f>IF(EU$2=$A117,0,IF(HLOOKUP(EU$2,Recipes!$H:$GI,'Production Calculator'!$A117+2,FALSE)=0,0,HLOOKUP(EU$2,Recipes!$H:$GI,'Production Calculator'!$A117+2,FALSE)*$AK117))+IF($AO117=EU$3,$AM117/VLOOKUP($AO117,Data!$A$50:$B$56,2,FALSE),0)</f>
        <v>0</v>
      </c>
      <c r="EV117" s="11">
        <f>IF(EV$2=$A117,0,IF(HLOOKUP(EV$2,Recipes!$H:$GI,'Production Calculator'!$A117+2,FALSE)=0,0,HLOOKUP(EV$2,Recipes!$H:$GI,'Production Calculator'!$A117+2,FALSE)*$AK117))+IF($AO117=EV$3,$AM117/VLOOKUP($AO117,Data!$A$50:$B$56,2,FALSE),0)</f>
        <v>0</v>
      </c>
      <c r="EW117" s="11">
        <f>IF(EW$2=$A117,0,IF(HLOOKUP(EW$2,Recipes!$H:$GI,'Production Calculator'!$A117+2,FALSE)=0,0,HLOOKUP(EW$2,Recipes!$H:$GI,'Production Calculator'!$A117+2,FALSE)*$AK117))+IF($AO117=EW$3,$AM117/VLOOKUP($AO117,Data!$A$50:$B$56,2,FALSE),0)</f>
        <v>0</v>
      </c>
      <c r="EX117" s="11">
        <f>IF(EX$2=$A117,0,IF(HLOOKUP(EX$2,Recipes!$H:$GI,'Production Calculator'!$A117+2,FALSE)=0,0,HLOOKUP(EX$2,Recipes!$H:$GI,'Production Calculator'!$A117+2,FALSE)*$AK117))+IF($AO117=EX$3,$AM117/VLOOKUP($AO117,Data!$A$50:$B$56,2,FALSE),0)</f>
        <v>0</v>
      </c>
      <c r="EY117" s="11">
        <f>IF(EY$2=$A117,0,IF(HLOOKUP(EY$2,Recipes!$H:$GI,'Production Calculator'!$A117+2,FALSE)=0,0,HLOOKUP(EY$2,Recipes!$H:$GI,'Production Calculator'!$A117+2,FALSE)*$AK117))+IF($AO117=EY$3,$AM117/VLOOKUP($AO117,Data!$A$50:$B$56,2,FALSE),0)</f>
        <v>0</v>
      </c>
      <c r="EZ117" s="11">
        <f>IF(EZ$2=$A117,0,IF(HLOOKUP(EZ$2,Recipes!$H:$GI,'Production Calculator'!$A117+2,FALSE)=0,0,HLOOKUP(EZ$2,Recipes!$H:$GI,'Production Calculator'!$A117+2,FALSE)*$AK117))+IF($AO117=EZ$3,$AM117/VLOOKUP($AO117,Data!$A$50:$B$56,2,FALSE),0)</f>
        <v>0</v>
      </c>
      <c r="FA117" s="11">
        <f>IF(FA$2=$A117,0,IF(HLOOKUP(FA$2,Recipes!$H:$GI,'Production Calculator'!$A117+2,FALSE)=0,0,HLOOKUP(FA$2,Recipes!$H:$GI,'Production Calculator'!$A117+2,FALSE)*$AK117))+IF($AO117=FA$3,$AM117/VLOOKUP($AO117,Data!$A$50:$B$56,2,FALSE),0)</f>
        <v>0</v>
      </c>
      <c r="FB117" s="11">
        <f>IF(FB$2=$A117,0,IF(HLOOKUP(FB$2,Recipes!$H:$GI,'Production Calculator'!$A117+2,FALSE)=0,0,HLOOKUP(FB$2,Recipes!$H:$GI,'Production Calculator'!$A117+2,FALSE)*$AK117))+IF($AO117=FB$3,$AM117/VLOOKUP($AO117,Data!$A$50:$B$56,2,FALSE),0)</f>
        <v>0</v>
      </c>
      <c r="FC117" s="11">
        <f>IF(FC$2=$A117,0,IF(HLOOKUP(FC$2,Recipes!$H:$GI,'Production Calculator'!$A117+2,FALSE)=0,0,HLOOKUP(FC$2,Recipes!$H:$GI,'Production Calculator'!$A117+2,FALSE)*$AK117))+IF($AO117=FC$3,$AM117/VLOOKUP($AO117,Data!$A$50:$B$56,2,FALSE),0)</f>
        <v>0</v>
      </c>
      <c r="FD117" s="11">
        <f>IF(FD$2=$A117,0,IF(HLOOKUP(FD$2,Recipes!$H:$GI,'Production Calculator'!$A117+2,FALSE)=0,0,HLOOKUP(FD$2,Recipes!$H:$GI,'Production Calculator'!$A117+2,FALSE)*$AK117))+IF($AO117=FD$3,$AM117/VLOOKUP($AO117,Data!$A$50:$B$56,2,FALSE),0)</f>
        <v>0</v>
      </c>
      <c r="FE117" s="11">
        <f>IF(FE$2=$A117,0,IF(HLOOKUP(FE$2,Recipes!$H:$GI,'Production Calculator'!$A117+2,FALSE)=0,0,HLOOKUP(FE$2,Recipes!$H:$GI,'Production Calculator'!$A117+2,FALSE)*$AK117))+IF($AO117=FE$3,$AM117/VLOOKUP($AO117,Data!$A$50:$B$56,2,FALSE),0)</f>
        <v>0</v>
      </c>
      <c r="FF117" s="11">
        <f>IF(FF$2=$A117,0,IF(HLOOKUP(FF$2,Recipes!$H:$GI,'Production Calculator'!$A117+2,FALSE)=0,0,HLOOKUP(FF$2,Recipes!$H:$GI,'Production Calculator'!$A117+2,FALSE)*$AK117))+IF($AO117=FF$3,$AM117/VLOOKUP($AO117,Data!$A$50:$B$56,2,FALSE),0)</f>
        <v>0</v>
      </c>
      <c r="FG117" s="11">
        <f>IF(FG$2=$A117,0,IF(HLOOKUP(FG$2,Recipes!$H:$GI,'Production Calculator'!$A117+2,FALSE)=0,0,HLOOKUP(FG$2,Recipes!$H:$GI,'Production Calculator'!$A117+2,FALSE)*$AK117))+IF($AO117=FG$3,$AM117/VLOOKUP($AO117,Data!$A$50:$B$56,2,FALSE),0)</f>
        <v>0</v>
      </c>
      <c r="FH117" s="11">
        <f>IF(FH$2=$A117,0,IF(HLOOKUP(FH$2,Recipes!$H:$GI,'Production Calculator'!$A117+2,FALSE)=0,0,HLOOKUP(FH$2,Recipes!$H:$GI,'Production Calculator'!$A117+2,FALSE)*$AK117))+IF($AO117=FH$3,$AM117/VLOOKUP($AO117,Data!$A$50:$B$56,2,FALSE),0)</f>
        <v>0</v>
      </c>
      <c r="FI117" s="11">
        <f>IF(FI$2=$A117,0,IF(HLOOKUP(FI$2,Recipes!$H:$GI,'Production Calculator'!$A117+2,FALSE)=0,0,HLOOKUP(FI$2,Recipes!$H:$GI,'Production Calculator'!$A117+2,FALSE)*$AK117))+IF($AO117=FI$3,$AM117/VLOOKUP($AO117,Data!$A$50:$B$56,2,FALSE),0)</f>
        <v>0</v>
      </c>
      <c r="FJ117" s="11">
        <f>IF(FJ$2=$A117,0,IF(HLOOKUP(FJ$2,Recipes!$H:$GI,'Production Calculator'!$A117+2,FALSE)=0,0,HLOOKUP(FJ$2,Recipes!$H:$GI,'Production Calculator'!$A117+2,FALSE)*$AK117))+IF($AO117=FJ$3,$AM117/VLOOKUP($AO117,Data!$A$50:$B$56,2,FALSE),0)</f>
        <v>0</v>
      </c>
      <c r="FK117" s="11">
        <f>IF(FK$2=$A117,0,IF(HLOOKUP(FK$2,Recipes!$H:$GI,'Production Calculator'!$A117+2,FALSE)=0,0,HLOOKUP(FK$2,Recipes!$H:$GI,'Production Calculator'!$A117+2,FALSE)*$AK117))+IF($AO117=FK$3,$AM117/VLOOKUP($AO117,Data!$A$50:$B$56,2,FALSE),0)</f>
        <v>0</v>
      </c>
      <c r="FL117" s="11">
        <f>IF(FL$2=$A117,0,IF(HLOOKUP(FL$2,Recipes!$H:$GI,'Production Calculator'!$A117+2,FALSE)=0,0,HLOOKUP(FL$2,Recipes!$H:$GI,'Production Calculator'!$A117+2,FALSE)*$AK117))+IF($AO117=FL$3,$AM117/VLOOKUP($AO117,Data!$A$50:$B$56,2,FALSE),0)</f>
        <v>0</v>
      </c>
      <c r="FM117" s="11">
        <f>IF(FM$2=$A117,0,IF(HLOOKUP(FM$2,Recipes!$H:$GI,'Production Calculator'!$A117+2,FALSE)=0,0,HLOOKUP(FM$2,Recipes!$H:$GI,'Production Calculator'!$A117+2,FALSE)*$AK117))+IF($AO117=FM$3,$AM117/VLOOKUP($AO117,Data!$A$50:$B$56,2,FALSE),0)</f>
        <v>0</v>
      </c>
      <c r="FN117" s="11">
        <f>IF(FN$2=$A117,0,IF(HLOOKUP(FN$2,Recipes!$H:$GI,'Production Calculator'!$A117+2,FALSE)=0,0,HLOOKUP(FN$2,Recipes!$H:$GI,'Production Calculator'!$A117+2,FALSE)*$AK117))+IF($AO117=FN$3,$AM117/VLOOKUP($AO117,Data!$A$50:$B$56,2,FALSE),0)</f>
        <v>0</v>
      </c>
      <c r="FO117" s="11">
        <f>IF(FO$2=$A117,0,IF(HLOOKUP(FO$2,Recipes!$H:$GI,'Production Calculator'!$A117+2,FALSE)=0,0,HLOOKUP(FO$2,Recipes!$H:$GI,'Production Calculator'!$A117+2,FALSE)*$AK117))+IF($AO117=FO$3,$AM117/VLOOKUP($AO117,Data!$A$50:$B$56,2,FALSE),0)</f>
        <v>0</v>
      </c>
      <c r="FP117" s="11">
        <f>IF(FP$2=$A117,0,IF(HLOOKUP(FP$2,Recipes!$H:$GI,'Production Calculator'!$A117+2,FALSE)=0,0,HLOOKUP(FP$2,Recipes!$H:$GI,'Production Calculator'!$A117+2,FALSE)*$AK117))+IF($AO117=FP$3,$AM117/VLOOKUP($AO117,Data!$A$50:$B$56,2,FALSE),0)</f>
        <v>0</v>
      </c>
      <c r="FQ117" s="11">
        <f>IF(FQ$2=$A117,0,IF(HLOOKUP(FQ$2,Recipes!$H:$GI,'Production Calculator'!$A117+2,FALSE)=0,0,HLOOKUP(FQ$2,Recipes!$H:$GI,'Production Calculator'!$A117+2,FALSE)*$AK117))+IF($AO117=FQ$3,$AM117/VLOOKUP($AO117,Data!$A$50:$B$56,2,FALSE),0)</f>
        <v>0</v>
      </c>
      <c r="FR117" s="11">
        <f>IF(FR$2=$A117,0,IF(HLOOKUP(FR$2,Recipes!$H:$GI,'Production Calculator'!$A117+2,FALSE)=0,0,HLOOKUP(FR$2,Recipes!$H:$GI,'Production Calculator'!$A117+2,FALSE)*$AK117))+IF($AO117=FR$3,$AM117/VLOOKUP($AO117,Data!$A$50:$B$56,2,FALSE),0)</f>
        <v>0</v>
      </c>
      <c r="FS117" s="11">
        <f>IF(FS$2=$A117,0,IF(HLOOKUP(FS$2,Recipes!$H:$GI,'Production Calculator'!$A117+2,FALSE)=0,0,HLOOKUP(FS$2,Recipes!$H:$GI,'Production Calculator'!$A117+2,FALSE)*$AK117))+IF($AO117=FS$3,$AM117/VLOOKUP($AO117,Data!$A$50:$B$56,2,FALSE),0)</f>
        <v>0</v>
      </c>
      <c r="FT117" s="11">
        <f>IF(FT$2=$A117,0,IF(HLOOKUP(FT$2,Recipes!$H:$GI,'Production Calculator'!$A117+2,FALSE)=0,0,HLOOKUP(FT$2,Recipes!$H:$GI,'Production Calculator'!$A117+2,FALSE)*$AK117))+IF($AO117=FT$3,$AM117/VLOOKUP($AO117,Data!$A$50:$B$56,2,FALSE),0)</f>
        <v>0</v>
      </c>
      <c r="FU117" s="11">
        <f>IF(FU$2=$A117,0,IF(HLOOKUP(FU$2,Recipes!$H:$GI,'Production Calculator'!$A117+2,FALSE)=0,0,HLOOKUP(FU$2,Recipes!$H:$GI,'Production Calculator'!$A117+2,FALSE)*$AK117))+IF($AO117=FU$3,$AM117/VLOOKUP($AO117,Data!$A$50:$B$56,2,FALSE),0)</f>
        <v>0</v>
      </c>
      <c r="FV117" s="11">
        <f>IF(FV$2=$A117,0,IF(HLOOKUP(FV$2,Recipes!$H:$GI,'Production Calculator'!$A117+2,FALSE)=0,0,HLOOKUP(FV$2,Recipes!$H:$GI,'Production Calculator'!$A117+2,FALSE)*$AK117))+IF($AO117=FV$3,$AM117/VLOOKUP($AO117,Data!$A$50:$B$56,2,FALSE),0)</f>
        <v>0</v>
      </c>
      <c r="FW117" s="11">
        <f>IF(FW$2=$A117,0,IF(HLOOKUP(FW$2,Recipes!$H:$GI,'Production Calculator'!$A117+2,FALSE)=0,0,HLOOKUP(FW$2,Recipes!$H:$GI,'Production Calculator'!$A117+2,FALSE)*$AK117))+IF($AO117=FW$3,$AM117/VLOOKUP($AO117,Data!$A$50:$B$56,2,FALSE),0)</f>
        <v>0</v>
      </c>
      <c r="FX117" s="11">
        <f>IF(FX$2=$A117,0,IF(HLOOKUP(FX$2,Recipes!$H:$GI,'Production Calculator'!$A117+2,FALSE)=0,0,HLOOKUP(FX$2,Recipes!$H:$GI,'Production Calculator'!$A117+2,FALSE)*$AK117))+IF($AO117=FX$3,$AM117/VLOOKUP($AO117,Data!$A$50:$B$56,2,FALSE),0)</f>
        <v>0</v>
      </c>
      <c r="FY117" s="11">
        <f>IF(FY$2=$A117,0,IF(HLOOKUP(FY$2,Recipes!$H:$GI,'Production Calculator'!$A117+2,FALSE)=0,0,HLOOKUP(FY$2,Recipes!$H:$GI,'Production Calculator'!$A117+2,FALSE)*$AK117))+IF($AO117=FY$3,$AM117/VLOOKUP($AO117,Data!$A$50:$B$56,2,FALSE),0)</f>
        <v>0</v>
      </c>
      <c r="FZ117" s="11">
        <f>IF(FZ$2=$A117,0,IF(HLOOKUP(FZ$2,Recipes!$H:$GI,'Production Calculator'!$A117+2,FALSE)=0,0,HLOOKUP(FZ$2,Recipes!$H:$GI,'Production Calculator'!$A117+2,FALSE)*$AK117))+IF($AO117=FZ$3,$AM117/VLOOKUP($AO117,Data!$A$50:$B$56,2,FALSE),0)</f>
        <v>0</v>
      </c>
      <c r="GA117" s="11">
        <f>IF(GA$2=$A117,0,IF(HLOOKUP(GA$2,Recipes!$H:$GI,'Production Calculator'!$A117+2,FALSE)=0,0,HLOOKUP(GA$2,Recipes!$H:$GI,'Production Calculator'!$A117+2,FALSE)*$AK117))+IF($AO117=GA$3,$AM117/VLOOKUP($AO117,Data!$A$50:$B$56,2,FALSE),0)</f>
        <v>0</v>
      </c>
      <c r="GB117" s="11">
        <f>IF(GB$2=$A117,0,IF(HLOOKUP(GB$2,Recipes!$H:$GI,'Production Calculator'!$A117+2,FALSE)=0,0,HLOOKUP(GB$2,Recipes!$H:$GI,'Production Calculator'!$A117+2,FALSE)*$AK117))+IF($AO117=GB$3,$AM117/VLOOKUP($AO117,Data!$A$50:$B$56,2,FALSE),0)</f>
        <v>0</v>
      </c>
      <c r="GC117" s="11">
        <f>IF(GC$2=$A117,0,IF(HLOOKUP(GC$2,Recipes!$H:$GI,'Production Calculator'!$A117+2,FALSE)=0,0,HLOOKUP(GC$2,Recipes!$H:$GI,'Production Calculator'!$A117+2,FALSE)*$AK117))+IF($AO117=GC$3,$AM117/VLOOKUP($AO117,Data!$A$50:$B$56,2,FALSE),0)</f>
        <v>0</v>
      </c>
      <c r="GD117" s="11">
        <f>IF(GD$2=$A117,0,IF(HLOOKUP(GD$2,Recipes!$H:$GI,'Production Calculator'!$A117+2,FALSE)=0,0,HLOOKUP(GD$2,Recipes!$H:$GI,'Production Calculator'!$A117+2,FALSE)*$AK117))+IF($AO117=GD$3,$AM117/VLOOKUP($AO117,Data!$A$50:$B$56,2,FALSE),0)</f>
        <v>0</v>
      </c>
      <c r="GE117" s="11">
        <f>IF(GE$2=$A117,0,IF(HLOOKUP(GE$2,Recipes!$H:$GI,'Production Calculator'!$A117+2,FALSE)=0,0,HLOOKUP(GE$2,Recipes!$H:$GI,'Production Calculator'!$A117+2,FALSE)*$AK117))+IF($AO117=GE$3,$AM117/VLOOKUP($AO117,Data!$A$50:$B$56,2,FALSE),0)</f>
        <v>0</v>
      </c>
      <c r="GF117" s="11">
        <f>IF(GF$2=$A117,0,IF(HLOOKUP(GF$2,Recipes!$H:$GI,'Production Calculator'!$A117+2,FALSE)=0,0,HLOOKUP(GF$2,Recipes!$H:$GI,'Production Calculator'!$A117+2,FALSE)*$AK117))+IF($AO117=GF$3,$AM117/VLOOKUP($AO117,Data!$A$50:$B$56,2,FALSE),0)</f>
        <v>0</v>
      </c>
      <c r="GG117" s="11">
        <f>IF(GG$2=$A117,0,IF(HLOOKUP(GG$2,Recipes!$H:$GI,'Production Calculator'!$A117+2,FALSE)=0,0,HLOOKUP(GG$2,Recipes!$H:$GI,'Production Calculator'!$A117+2,FALSE)*$AK117))+IF($AO117=GG$3,$AM117/VLOOKUP($AO117,Data!$A$50:$B$56,2,FALSE),0)</f>
        <v>0</v>
      </c>
      <c r="GH117" s="11">
        <f>IF(GH$2=$A117,0,IF(HLOOKUP(GH$2,Recipes!$H:$GI,'Production Calculator'!$A117+2,FALSE)=0,0,HLOOKUP(GH$2,Recipes!$H:$GI,'Production Calculator'!$A117+2,FALSE)*$AK117))+IF($AO117=GH$3,$AM117/VLOOKUP($AO117,Data!$A$50:$B$56,2,FALSE),0)</f>
        <v>0</v>
      </c>
      <c r="GI117" s="11">
        <f>IF(GI$2=$A117,0,IF(HLOOKUP(GI$2,Recipes!$H:$GI,'Production Calculator'!$A117+2,FALSE)=0,0,HLOOKUP(GI$2,Recipes!$H:$GI,'Production Calculator'!$A117+2,FALSE)*$AK117))+IF($AO117=GI$3,$AM117/VLOOKUP($AO117,Data!$A$50:$B$56,2,FALSE),0)</f>
        <v>0</v>
      </c>
      <c r="GJ117" s="11">
        <f>IF(GJ$2=$A117,0,IF(HLOOKUP(GJ$2,Recipes!$H:$GI,'Production Calculator'!$A117+2,FALSE)=0,0,HLOOKUP(GJ$2,Recipes!$H:$GI,'Production Calculator'!$A117+2,FALSE)*$AK117))+IF($AO117=GJ$3,$AM117/VLOOKUP($AO117,Data!$A$50:$B$56,2,FALSE),0)</f>
        <v>0</v>
      </c>
      <c r="GK117" s="11">
        <f>IF(GK$2=$A117,0,IF(HLOOKUP(GK$2,Recipes!$H:$GI,'Production Calculator'!$A117+2,FALSE)=0,0,HLOOKUP(GK$2,Recipes!$H:$GI,'Production Calculator'!$A117+2,FALSE)*$AK117))+IF($AO117=GK$3,$AM117/VLOOKUP($AO117,Data!$A$50:$B$56,2,FALSE),0)</f>
        <v>0</v>
      </c>
      <c r="GL117" s="11">
        <f>IF(GL$2=$A117,0,IF(HLOOKUP(GL$2,Recipes!$H:$GI,'Production Calculator'!$A117+2,FALSE)=0,0,HLOOKUP(GL$2,Recipes!$H:$GI,'Production Calculator'!$A117+2,FALSE)*$AK117))+IF($AO117=GL$3,$AM117/VLOOKUP($AO117,Data!$A$50:$B$56,2,FALSE),0)</f>
        <v>0</v>
      </c>
      <c r="GM117" s="11">
        <f>IF(GM$2=$A117,0,IF(HLOOKUP(GM$2,Recipes!$H:$GI,'Production Calculator'!$A117+2,FALSE)=0,0,HLOOKUP(GM$2,Recipes!$H:$GI,'Production Calculator'!$A117+2,FALSE)*$AK117))+IF($AO117=GM$3,$AM117/VLOOKUP($AO117,Data!$A$50:$B$56,2,FALSE),0)</f>
        <v>0</v>
      </c>
      <c r="GN117" s="11">
        <f>IF(GN$2=$A117,0,IF(HLOOKUP(GN$2,Recipes!$H:$GI,'Production Calculator'!$A117+2,FALSE)=0,0,HLOOKUP(GN$2,Recipes!$H:$GI,'Production Calculator'!$A117+2,FALSE)*$AK117))+IF($AO117=GN$3,$AM117/VLOOKUP($AO117,Data!$A$50:$B$56,2,FALSE),0)</f>
        <v>0</v>
      </c>
      <c r="GO117" s="11">
        <f>IF(GO$2=$A117,0,IF(HLOOKUP(GO$2,Recipes!$H:$GI,'Production Calculator'!$A117+2,FALSE)=0,0,HLOOKUP(GO$2,Recipes!$H:$GI,'Production Calculator'!$A117+2,FALSE)*$AK117))+IF($AO117=GO$3,$AM117/VLOOKUP($AO117,Data!$A$50:$B$56,2,FALSE),0)</f>
        <v>0</v>
      </c>
      <c r="GP117" s="11">
        <f>IF(GP$2=$A117,0,IF(HLOOKUP(GP$2,Recipes!$H:$GI,'Production Calculator'!$A117+2,FALSE)=0,0,HLOOKUP(GP$2,Recipes!$H:$GI,'Production Calculator'!$A117+2,FALSE)*$AK117))+IF($AO117=GP$3,$AM117/VLOOKUP($AO117,Data!$A$50:$B$56,2,FALSE),0)</f>
        <v>0</v>
      </c>
      <c r="GQ117" s="11">
        <f>IF(GQ$2=$A117,0,IF(HLOOKUP(GQ$2,Recipes!$H:$GI,'Production Calculator'!$A117+2,FALSE)=0,0,HLOOKUP(GQ$2,Recipes!$H:$GI,'Production Calculator'!$A117+2,FALSE)*$AK117))+IF($AO117=GQ$3,$AM117/VLOOKUP($AO117,Data!$A$50:$B$56,2,FALSE),0)</f>
        <v>0</v>
      </c>
      <c r="GR117" s="11">
        <f>IF(GR$2=$A117,0,IF(HLOOKUP(GR$2,Recipes!$H:$GI,'Production Calculator'!$A117+2,FALSE)=0,0,HLOOKUP(GR$2,Recipes!$H:$GI,'Production Calculator'!$A117+2,FALSE)*$AK117))+IF($AO117=GR$3,$AM117/VLOOKUP($AO117,Data!$A$50:$B$56,2,FALSE),0)</f>
        <v>0</v>
      </c>
      <c r="GS117" s="11">
        <f>IF(GS$2=$A117,0,IF(HLOOKUP(GS$2,Recipes!$H:$GI,'Production Calculator'!$A117+2,FALSE)=0,0,HLOOKUP(GS$2,Recipes!$H:$GI,'Production Calculator'!$A117+2,FALSE)*$AK117))+IF($AO117=GS$3,$AM117/VLOOKUP($AO117,Data!$A$50:$B$56,2,FALSE),0)</f>
        <v>0</v>
      </c>
      <c r="GT117" s="11">
        <f>IF(GT$2=$A117,0,IF(HLOOKUP(GT$2,Recipes!$H:$GI,'Production Calculator'!$A117+2,FALSE)=0,0,HLOOKUP(GT$2,Recipes!$H:$GI,'Production Calculator'!$A117+2,FALSE)*$AK117))+IF($AO117=GT$3,$AM117/VLOOKUP($AO117,Data!$A$50:$B$56,2,FALSE),0)</f>
        <v>0</v>
      </c>
      <c r="GU117" s="11">
        <f>IF(GU$2=$A117,0,IF(HLOOKUP(GU$2,Recipes!$H:$GI,'Production Calculator'!$A117+2,FALSE)=0,0,HLOOKUP(GU$2,Recipes!$H:$GI,'Production Calculator'!$A117+2,FALSE)*$AK117))+IF($AO117=GU$3,$AM117/VLOOKUP($AO117,Data!$A$50:$B$56,2,FALSE),0)</f>
        <v>0</v>
      </c>
      <c r="GV117" s="11">
        <f>IF(GV$2=$A117,0,IF(HLOOKUP(GV$2,Recipes!$H:$GI,'Production Calculator'!$A117+2,FALSE)=0,0,HLOOKUP(GV$2,Recipes!$H:$GI,'Production Calculator'!$A117+2,FALSE)*$AK117))+IF($AO117=GV$3,$AM117/VLOOKUP($AO117,Data!$A$50:$B$56,2,FALSE),0)</f>
        <v>0</v>
      </c>
      <c r="GW117" s="11">
        <f>IF(GW$2=$A117,0,IF(HLOOKUP(GW$2,Recipes!$H:$GI,'Production Calculator'!$A117+2,FALSE)=0,0,HLOOKUP(GW$2,Recipes!$H:$GI,'Production Calculator'!$A117+2,FALSE)*$AK117))+IF($AO117=GW$3,$AM117/VLOOKUP($AO117,Data!$A$50:$B$56,2,FALSE),0)</f>
        <v>0</v>
      </c>
      <c r="GX117" s="11">
        <f>IF(GX$2=$A117,0,IF(HLOOKUP(GX$2,Recipes!$H:$GI,'Production Calculator'!$A117+2,FALSE)=0,0,HLOOKUP(GX$2,Recipes!$H:$GI,'Production Calculator'!$A117+2,FALSE)*$AK117))+IF($AO117=GX$3,$AM117/VLOOKUP($AO117,Data!$A$50:$B$56,2,FALSE),0)</f>
        <v>0</v>
      </c>
      <c r="GY117" s="11">
        <f>IF(GY$2=$A117,0,IF(HLOOKUP(GY$2,Recipes!$H:$GI,'Production Calculator'!$A117+2,FALSE)=0,0,HLOOKUP(GY$2,Recipes!$H:$GI,'Production Calculator'!$A117+2,FALSE)*$AK117))+IF($AO117=GY$3,$AM117/VLOOKUP($AO117,Data!$A$50:$B$56,2,FALSE),0)</f>
        <v>0</v>
      </c>
      <c r="GZ117" s="11">
        <f>IF(GZ$2=$A117,0,IF(HLOOKUP(GZ$2,Recipes!$H:$GI,'Production Calculator'!$A117+2,FALSE)=0,0,HLOOKUP(GZ$2,Recipes!$H:$GI,'Production Calculator'!$A117+2,FALSE)*$AK117))+IF($AO117=GZ$3,$AM117/VLOOKUP($AO117,Data!$A$50:$B$56,2,FALSE),0)</f>
        <v>0</v>
      </c>
      <c r="HA117" s="11">
        <f>IF(HA$2=$A117,0,IF(HLOOKUP(HA$2,Recipes!$H:$GI,'Production Calculator'!$A117+2,FALSE)=0,0,HLOOKUP(HA$2,Recipes!$H:$GI,'Production Calculator'!$A117+2,FALSE)*$AK117))+IF($AO117=HA$3,$AM117/VLOOKUP($AO117,Data!$A$50:$B$56,2,FALSE),0)</f>
        <v>0</v>
      </c>
      <c r="HB117" s="11">
        <f>IF(HB$2=$A117,0,IF(HLOOKUP(HB$2,Recipes!$H:$GI,'Production Calculator'!$A117+2,FALSE)=0,0,HLOOKUP(HB$2,Recipes!$H:$GI,'Production Calculator'!$A117+2,FALSE)*$AK117))+IF($AO117=HB$3,$AM117/VLOOKUP($AO117,Data!$A$50:$B$56,2,FALSE),0)</f>
        <v>0</v>
      </c>
      <c r="HC117" s="11">
        <f>IF(HC$2=$A117,0,IF(HLOOKUP(HC$2,Recipes!$H:$GI,'Production Calculator'!$A117+2,FALSE)=0,0,HLOOKUP(HC$2,Recipes!$H:$GI,'Production Calculator'!$A117+2,FALSE)*$AK117))+IF($AO117=HC$3,$AM117/VLOOKUP($AO117,Data!$A$50:$B$56,2,FALSE),0)</f>
        <v>0</v>
      </c>
      <c r="HD117" s="11">
        <f>IF(HD$2=$A117,0,IF(HLOOKUP(HD$2,Recipes!$H:$GI,'Production Calculator'!$A117+2,FALSE)=0,0,HLOOKUP(HD$2,Recipes!$H:$GI,'Production Calculator'!$A117+2,FALSE)*$AK117))+IF($AO117=HD$3,$AM117/VLOOKUP($AO117,Data!$A$50:$B$56,2,FALSE),0)</f>
        <v>0</v>
      </c>
      <c r="HE117" s="11">
        <f>IF(HE$2=$A117,0,IF(HLOOKUP(HE$2,Recipes!$H:$GI,'Production Calculator'!$A117+2,FALSE)=0,0,HLOOKUP(HE$2,Recipes!$H:$GI,'Production Calculator'!$A117+2,FALSE)*$AK117))+IF($AO117=HE$3,$AM117/VLOOKUP($AO117,Data!$A$50:$B$56,2,FALSE),0)</f>
        <v>0</v>
      </c>
      <c r="HF117" s="11">
        <f>IF(HF$2=$A117,0,IF(HLOOKUP(HF$2,Recipes!$H:$GI,'Production Calculator'!$A117+2,FALSE)=0,0,HLOOKUP(HF$2,Recipes!$H:$GI,'Production Calculator'!$A117+2,FALSE)*$AK117))+IF($AO117=HF$3,$AM117/VLOOKUP($AO117,Data!$A$50:$B$56,2,FALSE),0)</f>
        <v>0</v>
      </c>
      <c r="HG117" s="11">
        <f>IF(HG$2=$A117,0,IF(HLOOKUP(HG$2,Recipes!$H:$GI,'Production Calculator'!$A117+2,FALSE)=0,0,HLOOKUP(HG$2,Recipes!$H:$GI,'Production Calculator'!$A117+2,FALSE)*$AK117))+IF($AO117=HG$3,$AM117/VLOOKUP($AO117,Data!$A$50:$B$56,2,FALSE),0)</f>
        <v>0</v>
      </c>
      <c r="HH117" s="11">
        <f>IF(HH$2=$A117,0,IF(HLOOKUP(HH$2,Recipes!$H:$GI,'Production Calculator'!$A117+2,FALSE)=0,0,HLOOKUP(HH$2,Recipes!$H:$GI,'Production Calculator'!$A117+2,FALSE)*$AK117))+IF($AO117=HH$3,$AM117/VLOOKUP($AO117,Data!$A$50:$B$56,2,FALSE),0)</f>
        <v>0</v>
      </c>
      <c r="HI117" s="11">
        <f>IF(HI$2=$A117,0,IF(HLOOKUP(HI$2,Recipes!$H:$GI,'Production Calculator'!$A117+2,FALSE)=0,0,HLOOKUP(HI$2,Recipes!$H:$GI,'Production Calculator'!$A117+2,FALSE)*$AK117))+IF($AO117=HI$3,$AM117/VLOOKUP($AO117,Data!$A$50:$B$56,2,FALSE),0)</f>
        <v>0</v>
      </c>
      <c r="HJ117" s="11">
        <f>IF(HJ$2=$A117,0,IF(HLOOKUP(HJ$2,Recipes!$H:$GI,'Production Calculator'!$A117+2,FALSE)=0,0,HLOOKUP(HJ$2,Recipes!$H:$GI,'Production Calculator'!$A117+2,FALSE)*$AK117))+IF($AO117=HJ$3,$AM117/VLOOKUP($AO117,Data!$A$50:$B$56,2,FALSE),0)</f>
        <v>0</v>
      </c>
      <c r="HK117" s="11">
        <f>IF(HK$2=$A117,0,IF(HLOOKUP(HK$2,Recipes!$H:$GI,'Production Calculator'!$A117+2,FALSE)=0,0,HLOOKUP(HK$2,Recipes!$H:$GI,'Production Calculator'!$A117+2,FALSE)*$AK117))+IF($AO117=HK$3,$AM117/VLOOKUP($AO117,Data!$A$50:$B$56,2,FALSE),0)</f>
        <v>0</v>
      </c>
      <c r="HL117" s="11">
        <f>IF(HL$2=$A117,0,IF(HLOOKUP(HL$2,Recipes!$H:$GI,'Production Calculator'!$A117+2,FALSE)=0,0,HLOOKUP(HL$2,Recipes!$H:$GI,'Production Calculator'!$A117+2,FALSE)*$AK117))+IF($AO117=HL$3,$AM117/VLOOKUP($AO117,Data!$A$50:$B$56,2,FALSE),0)</f>
        <v>0</v>
      </c>
      <c r="HM117" s="11">
        <f>IF(HM$2=$A117,0,IF(HLOOKUP(HM$2,Recipes!$H:$GI,'Production Calculator'!$A117+2,FALSE)=0,0,HLOOKUP(HM$2,Recipes!$H:$GI,'Production Calculator'!$A117+2,FALSE)*$AK117))+IF($AO117=HM$3,$AM117/VLOOKUP($AO117,Data!$A$50:$B$56,2,FALSE),0)</f>
        <v>0</v>
      </c>
      <c r="HN117" s="11">
        <f>IF(HN$2=$A117,0,IF(HLOOKUP(HN$2,Recipes!$H:$GI,'Production Calculator'!$A117+2,FALSE)=0,0,HLOOKUP(HN$2,Recipes!$H:$GI,'Production Calculator'!$A117+2,FALSE)*$AK117))+IF($AO117=HN$3,$AM117/VLOOKUP($AO117,Data!$A$50:$B$56,2,FALSE),0)</f>
        <v>0</v>
      </c>
      <c r="HO117" s="11">
        <f>IF(HO$2=$A117,0,IF(HLOOKUP(HO$2,Recipes!$H:$GI,'Production Calculator'!$A117+2,FALSE)=0,0,HLOOKUP(HO$2,Recipes!$H:$GI,'Production Calculator'!$A117+2,FALSE)*$AK117))+IF($AO117=HO$3,$AM117/VLOOKUP($AO117,Data!$A$50:$B$56,2,FALSE),0)</f>
        <v>0</v>
      </c>
      <c r="HP117" s="11">
        <f>IF(HP$2=$A117,0,IF(HLOOKUP(HP$2,Recipes!$H:$GI,'Production Calculator'!$A117+2,FALSE)=0,0,HLOOKUP(HP$2,Recipes!$H:$GI,'Production Calculator'!$A117+2,FALSE)*$AK117))+IF($AO117=HP$3,$AM117/VLOOKUP($AO117,Data!$A$50:$B$56,2,FALSE),0)</f>
        <v>0</v>
      </c>
      <c r="HQ117" s="11">
        <f>IF(HQ$2=$A117,0,IF(HLOOKUP(HQ$2,Recipes!$H:$GI,'Production Calculator'!$A117+2,FALSE)=0,0,HLOOKUP(HQ$2,Recipes!$H:$GI,'Production Calculator'!$A117+2,FALSE)*$AK117))+IF($AO117=HQ$3,$AM117/VLOOKUP($AO117,Data!$A$50:$B$56,2,FALSE),0)</f>
        <v>0</v>
      </c>
      <c r="HR117" s="11">
        <f>IF(HR$2=$A117,0,IF(HLOOKUP(HR$2,Recipes!$H:$GI,'Production Calculator'!$A117+2,FALSE)=0,0,HLOOKUP(HR$2,Recipes!$H:$GI,'Production Calculator'!$A117+2,FALSE)*$AK117))+IF($AO117=HR$3,$AM117/VLOOKUP($AO117,Data!$A$50:$B$56,2,FALSE),0)</f>
        <v>0</v>
      </c>
      <c r="HS117" s="121"/>
    </row>
    <row r="118" spans="1:227" x14ac:dyDescent="0.45">
      <c r="A118">
        <v>95</v>
      </c>
      <c r="B118" s="107" t="str">
        <f>VLOOKUP(A118,Recipes!A:B,2)</f>
        <v>Train stop</v>
      </c>
      <c r="C118" s="128">
        <v>0</v>
      </c>
      <c r="D118" s="108">
        <f t="shared" si="191"/>
        <v>0</v>
      </c>
      <c r="E118" s="127" t="s">
        <v>1</v>
      </c>
      <c r="F118" s="109">
        <f>VLOOKUP(A118,Recipes!$A$3:$G$186,6,FALSE)</f>
        <v>3</v>
      </c>
      <c r="G118" s="109">
        <f>VLOOKUP(A118,Recipes!$A$3:$G$186,7,FALSE)</f>
        <v>0</v>
      </c>
      <c r="H118" s="110">
        <f t="shared" si="167"/>
        <v>0</v>
      </c>
      <c r="I118" s="109">
        <f>VLOOKUP(E118,Data!$A$2:$C$26,3, FALSE)</f>
        <v>4</v>
      </c>
      <c r="J118" s="108">
        <v>0</v>
      </c>
      <c r="K118" s="108">
        <v>0</v>
      </c>
      <c r="L118" s="108">
        <v>0</v>
      </c>
      <c r="M118" s="150">
        <v>0</v>
      </c>
      <c r="N118" s="150">
        <v>0</v>
      </c>
      <c r="O118" s="150">
        <v>0</v>
      </c>
      <c r="P118" s="151">
        <v>0</v>
      </c>
      <c r="Q118" s="151">
        <v>0</v>
      </c>
      <c r="R118" s="151">
        <v>0</v>
      </c>
      <c r="S118">
        <f t="shared" si="182"/>
        <v>0</v>
      </c>
      <c r="T118">
        <f t="shared" si="183"/>
        <v>0</v>
      </c>
      <c r="U118">
        <f t="shared" si="184"/>
        <v>0</v>
      </c>
      <c r="V118">
        <f t="shared" si="185"/>
        <v>0</v>
      </c>
      <c r="W118">
        <f t="shared" si="186"/>
        <v>0</v>
      </c>
      <c r="X118">
        <f t="shared" si="187"/>
        <v>0</v>
      </c>
      <c r="Y118">
        <f t="shared" si="188"/>
        <v>0</v>
      </c>
      <c r="Z118">
        <f t="shared" si="189"/>
        <v>0</v>
      </c>
      <c r="AA118">
        <f t="shared" si="190"/>
        <v>0</v>
      </c>
      <c r="AB118" s="111">
        <f>VLOOKUP($A118,Recipes!$A:$G,4)</f>
        <v>0.5</v>
      </c>
      <c r="AC118" s="111">
        <f>VLOOKUP($A118,Recipes!$A:$G,5)</f>
        <v>1</v>
      </c>
      <c r="AD118" s="111">
        <f t="shared" si="177"/>
        <v>2</v>
      </c>
      <c r="AE118" s="111">
        <f>VLOOKUP(E118,Data!$A$2:$F$26,5,FALSE)</f>
        <v>0</v>
      </c>
      <c r="AF118" s="111">
        <f>VLOOKUP(E118,Data!$A$2:$F$26,4,FALSE)</f>
        <v>210</v>
      </c>
      <c r="AG118" s="111">
        <f>VLOOKUP(E118,Data!$A$2:$B$26,2, FALSE)</f>
        <v>1.25</v>
      </c>
      <c r="AH118" s="111">
        <f>1+VLOOKUP($J$3,Data!$A$40:$D$48,2,FALSE)*$J118+VLOOKUP($K$3,Data!$A$40:$D$48,2,FALSE)*$K118+VLOOKUP($L$3,Data!$A$40:$D$48,2,FALSE)*$L118+VLOOKUP($M$3,Data!$A$40:$D$48,2,FALSE)*$M118+VLOOKUP($N$3,Data!$A$40:$D$48,2,FALSE)*$N118+VLOOKUP($O$3,Data!$A$40:$D$48,2,FALSE)*$O118+VLOOKUP($P$3,Data!$A$40:$D$48,2,FALSE)*$P118+VLOOKUP($Q$3,Data!$A$40:$D$48,2,FALSE)*$Q118+VLOOKUP($R$3,Data!$A$40:$D$48,2,FALSE)*$R118</f>
        <v>1</v>
      </c>
      <c r="AI118" s="111">
        <f>MAX(1+VLOOKUP($J$3,Data!$A$40:$D$48,3,FALSE)*$J118+VLOOKUP($K$3,Data!$A$40:$D$48,3,FALSE)*$K118+VLOOKUP($L$3,Data!$A$40:$D$48,3,FALSE)*$L118+VLOOKUP($M$3,Data!$A$40:$D$48,3,FALSE)*$M118+VLOOKUP($N$3,Data!$A$40:$D$48,3,FALSE)*$N118+VLOOKUP($O$3,Data!$A$40:$D$48,3,FALSE)*$O118+VLOOKUP($P$3,Data!$A$40:$D$48,3,FALSE)*$P118+VLOOKUP($Q$3,Data!$A$40:$D$48,3,FALSE)*$Q118+VLOOKUP($R$3,Data!$A$40:$D$48,3,FALSE)*$R118,0)</f>
        <v>1</v>
      </c>
      <c r="AJ118" s="111">
        <f>MAX(1-(VLOOKUP($J$3,Data!$A$40:$D$48,4,FALSE)*$J118+VLOOKUP($K$3,Data!$A$40:$D$48,4,FALSE)*$K118+VLOOKUP($L$3,Data!$A$40:$D$48,4,FALSE)*$L118+VLOOKUP($M$3,Data!$A$40:$D$48,4,FALSE)*$M118+VLOOKUP($N$3,Data!$A$40:$D$48,4,FALSE)*$N118+VLOOKUP($O$3,Data!$A$40:$D$48,4,FALSE)*$O118+VLOOKUP($P$3,Data!$A$40:$D$48,4,FALSE)*$P118+VLOOKUP($Q$3,Data!$A$40:$D$48,4,FALSE)*$Q118+VLOOKUP($R$3,Data!$A$40:$D$48,4,FALSE)*$R118),0.2)</f>
        <v>1</v>
      </c>
      <c r="AK118" s="112">
        <f t="shared" si="178"/>
        <v>0</v>
      </c>
      <c r="AL118" s="111">
        <f t="shared" si="179"/>
        <v>2.5</v>
      </c>
      <c r="AM118" s="111">
        <f t="shared" si="180"/>
        <v>0</v>
      </c>
      <c r="AN118" s="111">
        <f t="shared" si="181"/>
        <v>0</v>
      </c>
      <c r="AO118" s="131" t="s">
        <v>298</v>
      </c>
      <c r="AP118" s="11"/>
      <c r="AQ118" s="11">
        <f>IF(AQ$2=$A118,0,IF(HLOOKUP(AQ$2,Recipes!$H:$GI,'Production Calculator'!$A118+2,FALSE)=0,0,HLOOKUP(AQ$2,Recipes!$H:$GI,'Production Calculator'!$A118+2,FALSE)*$AK118))+IF($AO118=AQ$3,$AM118/VLOOKUP($AO118,Data!$A$50:$B$56,2,FALSE),0)</f>
        <v>0</v>
      </c>
      <c r="AR118" s="11">
        <f>IF(AR$2=$A118,0,IF(HLOOKUP(AR$2,Recipes!$H:$GI,'Production Calculator'!$A118+2,FALSE)=0,0,HLOOKUP(AR$2,Recipes!$H:$GI,'Production Calculator'!$A118+2,FALSE)*$AK118))+IF($AO118=AR$3,$AM118/VLOOKUP($AO118,Data!$A$50:$B$56,2,FALSE),0)</f>
        <v>0</v>
      </c>
      <c r="AS118" s="11">
        <f>IF(AS$2=$A118,0,IF(HLOOKUP(AS$2,Recipes!$H:$GI,'Production Calculator'!$A118+2,FALSE)=0,0,HLOOKUP(AS$2,Recipes!$H:$GI,'Production Calculator'!$A118+2,FALSE)*$AK118))+IF($AO118=AS$3,$AM118/VLOOKUP($AO118,Data!$A$50:$B$56,2,FALSE),0)</f>
        <v>0</v>
      </c>
      <c r="AT118" s="11">
        <f>IF(AT$2=$A118,0,IF(HLOOKUP(AT$2,Recipes!$H:$GI,'Production Calculator'!$A118+2,FALSE)=0,0,HLOOKUP(AT$2,Recipes!$H:$GI,'Production Calculator'!$A118+2,FALSE)*$AK118))+IF($AO118=AT$3,$AM118/VLOOKUP($AO118,Data!$A$50:$B$56,2,FALSE),0)</f>
        <v>0</v>
      </c>
      <c r="AU118" s="11">
        <f>IF(AU$2=$A118,0,IF(HLOOKUP(AU$2,Recipes!$H:$GI,'Production Calculator'!$A118+2,FALSE)=0,0,HLOOKUP(AU$2,Recipes!$H:$GI,'Production Calculator'!$A118+2,FALSE)*$AK118))+IF($AO118=AU$3,$AM118/VLOOKUP($AO118,Data!$A$50:$B$56,2,FALSE),0)</f>
        <v>0</v>
      </c>
      <c r="AV118" s="11">
        <f>IF(AV$2=$A118,0,IF(HLOOKUP(AV$2,Recipes!$H:$GI,'Production Calculator'!$A118+2,FALSE)=0,0,HLOOKUP(AV$2,Recipes!$H:$GI,'Production Calculator'!$A118+2,FALSE)*$AK118))+IF($AO118=AV$3,$AM118/VLOOKUP($AO118,Data!$A$50:$B$56,2,FALSE),0)</f>
        <v>0</v>
      </c>
      <c r="AW118" s="11">
        <f>IF(AW$2=$A118,0,IF(HLOOKUP(AW$2,Recipes!$H:$GI,'Production Calculator'!$A118+2,FALSE)=0,0,HLOOKUP(AW$2,Recipes!$H:$GI,'Production Calculator'!$A118+2,FALSE)*$AK118))+IF($AO118=AW$3,$AM118/VLOOKUP($AO118,Data!$A$50:$B$56,2,FALSE),0)</f>
        <v>0</v>
      </c>
      <c r="AX118" s="11">
        <f>IF(AX$2=$A118,0,IF(HLOOKUP(AX$2,Recipes!$H:$GI,'Production Calculator'!$A118+2,FALSE)=0,0,HLOOKUP(AX$2,Recipes!$H:$GI,'Production Calculator'!$A118+2,FALSE)*$AK118))+IF($AO118=AX$3,$AM118/VLOOKUP($AO118,Data!$A$50:$B$56,2,FALSE),0)</f>
        <v>0</v>
      </c>
      <c r="AY118" s="11">
        <f>IF(AY$2=$A118,0,IF(HLOOKUP(AY$2,Recipes!$H:$GI,'Production Calculator'!$A118+2,FALSE)=0,0,HLOOKUP(AY$2,Recipes!$H:$GI,'Production Calculator'!$A118+2,FALSE)*$AK118))+IF($AO118=AY$3,$AM118/VLOOKUP($AO118,Data!$A$50:$B$56,2,FALSE),0)</f>
        <v>0</v>
      </c>
      <c r="AZ118" s="11">
        <f>IF(AZ$2=$A118,0,IF(HLOOKUP(AZ$2,Recipes!$H:$GI,'Production Calculator'!$A118+2,FALSE)=0,0,HLOOKUP(AZ$2,Recipes!$H:$GI,'Production Calculator'!$A118+2,FALSE)*$AK118))+IF($AO118=AZ$3,$AM118/VLOOKUP($AO118,Data!$A$50:$B$56,2,FALSE),0)</f>
        <v>0</v>
      </c>
      <c r="BA118" s="11">
        <f>IF(BA$2=$A118,0,IF(HLOOKUP(BA$2,Recipes!$H:$GI,'Production Calculator'!$A118+2,FALSE)=0,0,HLOOKUP(BA$2,Recipes!$H:$GI,'Production Calculator'!$A118+2,FALSE)*$AK118))+IF($AO118=BA$3,$AM118/VLOOKUP($AO118,Data!$A$50:$B$56,2,FALSE),0)</f>
        <v>0</v>
      </c>
      <c r="BB118" s="11">
        <f>IF(BB$2=$A118,0,IF(HLOOKUP(BB$2,Recipes!$H:$GI,'Production Calculator'!$A118+2,FALSE)=0,0,HLOOKUP(BB$2,Recipes!$H:$GI,'Production Calculator'!$A118+2,FALSE)*$AK118))+IF($AO118=BB$3,$AM118/VLOOKUP($AO118,Data!$A$50:$B$56,2,FALSE),0)</f>
        <v>0</v>
      </c>
      <c r="BC118" s="11">
        <f>IF(BC$2=$A118,0,IF(HLOOKUP(BC$2,Recipes!$H:$GI,'Production Calculator'!$A118+2,FALSE)=0,0,HLOOKUP(BC$2,Recipes!$H:$GI,'Production Calculator'!$A118+2,FALSE)*$AK118))+IF($AO118=BC$3,$AM118/VLOOKUP($AO118,Data!$A$50:$B$56,2,FALSE),0)</f>
        <v>0</v>
      </c>
      <c r="BD118" s="11">
        <f>IF(BD$2=$A118,0,IF(HLOOKUP(BD$2,Recipes!$H:$GI,'Production Calculator'!$A118+2,FALSE)=0,0,HLOOKUP(BD$2,Recipes!$H:$GI,'Production Calculator'!$A118+2,FALSE)*$AK118))+IF($AO118=BD$3,$AM118/VLOOKUP($AO118,Data!$A$50:$B$56,2,FALSE),0)</f>
        <v>0</v>
      </c>
      <c r="BE118" s="11">
        <f>IF(BE$2=$A118,0,IF(HLOOKUP(BE$2,Recipes!$H:$GI,'Production Calculator'!$A118+2,FALSE)=0,0,HLOOKUP(BE$2,Recipes!$H:$GI,'Production Calculator'!$A118+2,FALSE)*$AK118))+IF($AO118=BE$3,$AM118/VLOOKUP($AO118,Data!$A$50:$B$56,2,FALSE),0)</f>
        <v>0</v>
      </c>
      <c r="BF118" s="11">
        <f>IF(BF$2=$A118,0,IF(HLOOKUP(BF$2,Recipes!$H:$GI,'Production Calculator'!$A118+2,FALSE)=0,0,HLOOKUP(BF$2,Recipes!$H:$GI,'Production Calculator'!$A118+2,FALSE)*$AK118))+IF($AO118=BF$3,$AM118/VLOOKUP($AO118,Data!$A$50:$B$56,2,FALSE),0)</f>
        <v>0</v>
      </c>
      <c r="BG118" s="11">
        <f>IF(BG$2=$A118,0,IF(HLOOKUP(BG$2,Recipes!$H:$GI,'Production Calculator'!$A118+2,FALSE)=0,0,HLOOKUP(BG$2,Recipes!$H:$GI,'Production Calculator'!$A118+2,FALSE)*$AK118))+IF($AO118=BG$3,$AM118/VLOOKUP($AO118,Data!$A$50:$B$56,2,FALSE),0)</f>
        <v>0</v>
      </c>
      <c r="BH118" s="11">
        <f>IF(BH$2=$A118,0,IF(HLOOKUP(BH$2,Recipes!$H:$GI,'Production Calculator'!$A118+2,FALSE)=0,0,HLOOKUP(BH$2,Recipes!$H:$GI,'Production Calculator'!$A118+2,FALSE)*$AK118))+IF($AO118=BH$3,$AM118/VLOOKUP($AO118,Data!$A$50:$B$56,2,FALSE),0)</f>
        <v>0</v>
      </c>
      <c r="BI118" s="11">
        <f>IF(BI$2=$A118,0,IF(HLOOKUP(BI$2,Recipes!$H:$GI,'Production Calculator'!$A118+2,FALSE)=0,0,HLOOKUP(BI$2,Recipes!$H:$GI,'Production Calculator'!$A118+2,FALSE)*$AK118))+IF($AO118=BI$3,$AM118/VLOOKUP($AO118,Data!$A$50:$B$56,2,FALSE),0)</f>
        <v>0</v>
      </c>
      <c r="BJ118" s="11">
        <f>IF(BJ$2=$A118,0,IF(HLOOKUP(BJ$2,Recipes!$H:$GI,'Production Calculator'!$A118+2,FALSE)=0,0,HLOOKUP(BJ$2,Recipes!$H:$GI,'Production Calculator'!$A118+2,FALSE)*$AK118))+IF($AO118=BJ$3,$AM118/VLOOKUP($AO118,Data!$A$50:$B$56,2,FALSE),0)</f>
        <v>0</v>
      </c>
      <c r="BK118" s="11">
        <f>IF(BK$2=$A118,0,IF(HLOOKUP(BK$2,Recipes!$H:$GI,'Production Calculator'!$A118+2,FALSE)=0,0,HLOOKUP(BK$2,Recipes!$H:$GI,'Production Calculator'!$A118+2,FALSE)*$AK118))+IF($AO118=BK$3,$AM118/VLOOKUP($AO118,Data!$A$50:$B$56,2,FALSE),0)</f>
        <v>0</v>
      </c>
      <c r="BL118" s="11">
        <f>IF(BL$2=$A118,0,IF(HLOOKUP(BL$2,Recipes!$H:$GI,'Production Calculator'!$A118+2,FALSE)=0,0,HLOOKUP(BL$2,Recipes!$H:$GI,'Production Calculator'!$A118+2,FALSE)*$AK118))+IF($AO118=BL$3,$AM118/VLOOKUP($AO118,Data!$A$50:$B$56,2,FALSE),0)</f>
        <v>0</v>
      </c>
      <c r="BM118" s="11">
        <f>IF(BM$2=$A118,0,IF(HLOOKUP(BM$2,Recipes!$H:$GI,'Production Calculator'!$A118+2,FALSE)=0,0,HLOOKUP(BM$2,Recipes!$H:$GI,'Production Calculator'!$A118+2,FALSE)*$AK118))+IF($AO118=BM$3,$AM118/VLOOKUP($AO118,Data!$A$50:$B$56,2,FALSE),0)</f>
        <v>0</v>
      </c>
      <c r="BN118" s="11">
        <f>IF(BN$2=$A118,0,IF(HLOOKUP(BN$2,Recipes!$H:$GI,'Production Calculator'!$A118+2,FALSE)=0,0,HLOOKUP(BN$2,Recipes!$H:$GI,'Production Calculator'!$A118+2,FALSE)*$AK118))+IF($AO118=BN$3,$AM118/VLOOKUP($AO118,Data!$A$50:$B$56,2,FALSE),0)</f>
        <v>0</v>
      </c>
      <c r="BO118" s="11">
        <f>IF(BO$2=$A118,0,IF(HLOOKUP(BO$2,Recipes!$H:$GI,'Production Calculator'!$A118+2,FALSE)=0,0,HLOOKUP(BO$2,Recipes!$H:$GI,'Production Calculator'!$A118+2,FALSE)*$AK118))+IF($AO118=BO$3,$AM118/VLOOKUP($AO118,Data!$A$50:$B$56,2,FALSE),0)</f>
        <v>0</v>
      </c>
      <c r="BP118" s="11">
        <f>IF(BP$2=$A118,0,IF(HLOOKUP(BP$2,Recipes!$H:$GI,'Production Calculator'!$A118+2,FALSE)=0,0,HLOOKUP(BP$2,Recipes!$H:$GI,'Production Calculator'!$A118+2,FALSE)*$AK118))+IF($AO118=BP$3,$AM118/VLOOKUP($AO118,Data!$A$50:$B$56,2,FALSE),0)</f>
        <v>0</v>
      </c>
      <c r="BQ118" s="11">
        <f>IF(BQ$2=$A118,0,IF(HLOOKUP(BQ$2,Recipes!$H:$GI,'Production Calculator'!$A118+2,FALSE)=0,0,HLOOKUP(BQ$2,Recipes!$H:$GI,'Production Calculator'!$A118+2,FALSE)*$AK118))+IF($AO118=BQ$3,$AM118/VLOOKUP($AO118,Data!$A$50:$B$56,2,FALSE),0)</f>
        <v>0</v>
      </c>
      <c r="BR118" s="11">
        <f>IF(BR$2=$A118,0,IF(HLOOKUP(BR$2,Recipes!$H:$GI,'Production Calculator'!$A118+2,FALSE)=0,0,HLOOKUP(BR$2,Recipes!$H:$GI,'Production Calculator'!$A118+2,FALSE)*$AK118))+IF($AO118=BR$3,$AM118/VLOOKUP($AO118,Data!$A$50:$B$56,2,FALSE),0)</f>
        <v>0</v>
      </c>
      <c r="BS118" s="11">
        <f>IF(BS$2=$A118,0,IF(HLOOKUP(BS$2,Recipes!$H:$GI,'Production Calculator'!$A118+2,FALSE)=0,0,HLOOKUP(BS$2,Recipes!$H:$GI,'Production Calculator'!$A118+2,FALSE)*$AK118))+IF($AO118=BS$3,$AM118/VLOOKUP($AO118,Data!$A$50:$B$56,2,FALSE),0)</f>
        <v>0</v>
      </c>
      <c r="BT118" s="11">
        <f>IF(BT$2=$A118,0,IF(HLOOKUP(BT$2,Recipes!$H:$GI,'Production Calculator'!$A118+2,FALSE)=0,0,HLOOKUP(BT$2,Recipes!$H:$GI,'Production Calculator'!$A118+2,FALSE)*$AK118))+IF($AO118=BT$3,$AM118/VLOOKUP($AO118,Data!$A$50:$B$56,2,FALSE),0)</f>
        <v>0</v>
      </c>
      <c r="BU118" s="11">
        <f>IF(BU$2=$A118,0,IF(HLOOKUP(BU$2,Recipes!$H:$GI,'Production Calculator'!$A118+2,FALSE)=0,0,HLOOKUP(BU$2,Recipes!$H:$GI,'Production Calculator'!$A118+2,FALSE)*$AK118))+IF($AO118=BU$3,$AM118/VLOOKUP($AO118,Data!$A$50:$B$56,2,FALSE),0)</f>
        <v>0</v>
      </c>
      <c r="BV118" s="11">
        <f>IF(BV$2=$A118,0,IF(HLOOKUP(BV$2,Recipes!$H:$GI,'Production Calculator'!$A118+2,FALSE)=0,0,HLOOKUP(BV$2,Recipes!$H:$GI,'Production Calculator'!$A118+2,FALSE)*$AK118))+IF($AO118=BV$3,$AM118/VLOOKUP($AO118,Data!$A$50:$B$56,2,FALSE),0)</f>
        <v>0</v>
      </c>
      <c r="BW118" s="11">
        <f>IF(BW$2=$A118,0,IF(HLOOKUP(BW$2,Recipes!$H:$GI,'Production Calculator'!$A118+2,FALSE)=0,0,HLOOKUP(BW$2,Recipes!$H:$GI,'Production Calculator'!$A118+2,FALSE)*$AK118))+IF($AO118=BW$3,$AM118/VLOOKUP($AO118,Data!$A$50:$B$56,2,FALSE),0)</f>
        <v>0</v>
      </c>
      <c r="BX118" s="11">
        <f>IF(BX$2=$A118,0,IF(HLOOKUP(BX$2,Recipes!$H:$GI,'Production Calculator'!$A118+2,FALSE)=0,0,HLOOKUP(BX$2,Recipes!$H:$GI,'Production Calculator'!$A118+2,FALSE)*$AK118))+IF($AO118=BX$3,$AM118/VLOOKUP($AO118,Data!$A$50:$B$56,2,FALSE),0)</f>
        <v>0</v>
      </c>
      <c r="BY118" s="11">
        <f>IF(BY$2=$A118,0,IF(HLOOKUP(BY$2,Recipes!$H:$GI,'Production Calculator'!$A118+2,FALSE)=0,0,HLOOKUP(BY$2,Recipes!$H:$GI,'Production Calculator'!$A118+2,FALSE)*$AK118))+IF($AO118=BY$3,$AM118/VLOOKUP($AO118,Data!$A$50:$B$56,2,FALSE),0)</f>
        <v>0</v>
      </c>
      <c r="BZ118" s="11">
        <f>IF(BZ$2=$A118,0,IF(HLOOKUP(BZ$2,Recipes!$H:$GI,'Production Calculator'!$A118+2,FALSE)=0,0,HLOOKUP(BZ$2,Recipes!$H:$GI,'Production Calculator'!$A118+2,FALSE)*$AK118))+IF($AO118=BZ$3,$AM118/VLOOKUP($AO118,Data!$A$50:$B$56,2,FALSE),0)</f>
        <v>0</v>
      </c>
      <c r="CA118" s="11">
        <f>IF(CA$2=$A118,0,IF(HLOOKUP(CA$2,Recipes!$H:$GI,'Production Calculator'!$A118+2,FALSE)=0,0,HLOOKUP(CA$2,Recipes!$H:$GI,'Production Calculator'!$A118+2,FALSE)*$AK118))+IF($AO118=CA$3,$AM118/VLOOKUP($AO118,Data!$A$50:$B$56,2,FALSE),0)</f>
        <v>0</v>
      </c>
      <c r="CB118" s="11">
        <f>IF(CB$2=$A118,0,IF(HLOOKUP(CB$2,Recipes!$H:$GI,'Production Calculator'!$A118+2,FALSE)=0,0,HLOOKUP(CB$2,Recipes!$H:$GI,'Production Calculator'!$A118+2,FALSE)*$AK118))+IF($AO118=CB$3,$AM118/VLOOKUP($AO118,Data!$A$50:$B$56,2,FALSE),0)</f>
        <v>0</v>
      </c>
      <c r="CC118" s="11">
        <f>IF(CC$2=$A118,0,IF(HLOOKUP(CC$2,Recipes!$H:$GI,'Production Calculator'!$A118+2,FALSE)=0,0,HLOOKUP(CC$2,Recipes!$H:$GI,'Production Calculator'!$A118+2,FALSE)*$AK118))+IF($AO118=CC$3,$AM118/VLOOKUP($AO118,Data!$A$50:$B$56,2,FALSE),0)</f>
        <v>0</v>
      </c>
      <c r="CD118" s="11">
        <f>IF(CD$2=$A118,0,IF(HLOOKUP(CD$2,Recipes!$H:$GI,'Production Calculator'!$A118+2,FALSE)=0,0,HLOOKUP(CD$2,Recipes!$H:$GI,'Production Calculator'!$A118+2,FALSE)*$AK118))+IF($AO118=CD$3,$AM118/VLOOKUP($AO118,Data!$A$50:$B$56,2,FALSE),0)</f>
        <v>0</v>
      </c>
      <c r="CE118" s="11">
        <f>IF(CE$2=$A118,0,IF(HLOOKUP(CE$2,Recipes!$H:$GI,'Production Calculator'!$A118+2,FALSE)=0,0,HLOOKUP(CE$2,Recipes!$H:$GI,'Production Calculator'!$A118+2,FALSE)*$AK118))+IF($AO118=CE$3,$AM118/VLOOKUP($AO118,Data!$A$50:$B$56,2,FALSE),0)</f>
        <v>0</v>
      </c>
      <c r="CF118" s="11">
        <f>IF(CF$2=$A118,0,IF(HLOOKUP(CF$2,Recipes!$H:$GI,'Production Calculator'!$A118+2,FALSE)=0,0,HLOOKUP(CF$2,Recipes!$H:$GI,'Production Calculator'!$A118+2,FALSE)*$AK118))+IF($AO118=CF$3,$AM118/VLOOKUP($AO118,Data!$A$50:$B$56,2,FALSE),0)</f>
        <v>0</v>
      </c>
      <c r="CG118" s="11">
        <f>IF(CG$2=$A118,0,IF(HLOOKUP(CG$2,Recipes!$H:$GI,'Production Calculator'!$A118+2,FALSE)=0,0,HLOOKUP(CG$2,Recipes!$H:$GI,'Production Calculator'!$A118+2,FALSE)*$AK118))+IF($AO118=CG$3,$AM118/VLOOKUP($AO118,Data!$A$50:$B$56,2,FALSE),0)</f>
        <v>0</v>
      </c>
      <c r="CH118" s="11">
        <f>IF(CH$2=$A118,0,IF(HLOOKUP(CH$2,Recipes!$H:$GI,'Production Calculator'!$A118+2,FALSE)=0,0,HLOOKUP(CH$2,Recipes!$H:$GI,'Production Calculator'!$A118+2,FALSE)*$AK118))+IF($AO118=CH$3,$AM118/VLOOKUP($AO118,Data!$A$50:$B$56,2,FALSE),0)</f>
        <v>0</v>
      </c>
      <c r="CI118" s="11">
        <f>IF(CI$2=$A118,0,IF(HLOOKUP(CI$2,Recipes!$H:$GI,'Production Calculator'!$A118+2,FALSE)=0,0,HLOOKUP(CI$2,Recipes!$H:$GI,'Production Calculator'!$A118+2,FALSE)*$AK118))+IF($AO118=CI$3,$AM118/VLOOKUP($AO118,Data!$A$50:$B$56,2,FALSE),0)</f>
        <v>0</v>
      </c>
      <c r="CJ118" s="11">
        <f>IF(CJ$2=$A118,0,IF(HLOOKUP(CJ$2,Recipes!$H:$GI,'Production Calculator'!$A118+2,FALSE)=0,0,HLOOKUP(CJ$2,Recipes!$H:$GI,'Production Calculator'!$A118+2,FALSE)*$AK118))+IF($AO118=CJ$3,$AM118/VLOOKUP($AO118,Data!$A$50:$B$56,2,FALSE),0)</f>
        <v>0</v>
      </c>
      <c r="CK118" s="11">
        <f>IF(CK$2=$A118,0,IF(HLOOKUP(CK$2,Recipes!$H:$GI,'Production Calculator'!$A118+2,FALSE)=0,0,HLOOKUP(CK$2,Recipes!$H:$GI,'Production Calculator'!$A118+2,FALSE)*$AK118))+IF($AO118=CK$3,$AM118/VLOOKUP($AO118,Data!$A$50:$B$56,2,FALSE),0)</f>
        <v>0</v>
      </c>
      <c r="CL118" s="11">
        <f>IF(CL$2=$A118,0,IF(HLOOKUP(CL$2,Recipes!$H:$GI,'Production Calculator'!$A118+2,FALSE)=0,0,HLOOKUP(CL$2,Recipes!$H:$GI,'Production Calculator'!$A118+2,FALSE)*$AK118))+IF($AO118=CL$3,$AM118/VLOOKUP($AO118,Data!$A$50:$B$56,2,FALSE),0)</f>
        <v>0</v>
      </c>
      <c r="CM118" s="11">
        <f>IF(CM$2=$A118,0,IF(HLOOKUP(CM$2,Recipes!$H:$GI,'Production Calculator'!$A118+2,FALSE)=0,0,HLOOKUP(CM$2,Recipes!$H:$GI,'Production Calculator'!$A118+2,FALSE)*$AK118))+IF($AO118=CM$3,$AM118/VLOOKUP($AO118,Data!$A$50:$B$56,2,FALSE),0)</f>
        <v>0</v>
      </c>
      <c r="CN118" s="11">
        <f>IF(CN$2=$A118,0,IF(HLOOKUP(CN$2,Recipes!$H:$GI,'Production Calculator'!$A118+2,FALSE)=0,0,HLOOKUP(CN$2,Recipes!$H:$GI,'Production Calculator'!$A118+2,FALSE)*$AK118))+IF($AO118=CN$3,$AM118/VLOOKUP($AO118,Data!$A$50:$B$56,2,FALSE),0)</f>
        <v>0</v>
      </c>
      <c r="CO118" s="11">
        <f>IF(CO$2=$A118,0,IF(HLOOKUP(CO$2,Recipes!$H:$GI,'Production Calculator'!$A118+2,FALSE)=0,0,HLOOKUP(CO$2,Recipes!$H:$GI,'Production Calculator'!$A118+2,FALSE)*$AK118))+IF($AO118=CO$3,$AM118/VLOOKUP($AO118,Data!$A$50:$B$56,2,FALSE),0)</f>
        <v>0</v>
      </c>
      <c r="CP118" s="11">
        <f>IF(CP$2=$A118,0,IF(HLOOKUP(CP$2,Recipes!$H:$GI,'Production Calculator'!$A118+2,FALSE)=0,0,HLOOKUP(CP$2,Recipes!$H:$GI,'Production Calculator'!$A118+2,FALSE)*$AK118))+IF($AO118=CP$3,$AM118/VLOOKUP($AO118,Data!$A$50:$B$56,2,FALSE),0)</f>
        <v>0</v>
      </c>
      <c r="CQ118" s="11">
        <f>IF(CQ$2=$A118,0,IF(HLOOKUP(CQ$2,Recipes!$H:$GI,'Production Calculator'!$A118+2,FALSE)=0,0,HLOOKUP(CQ$2,Recipes!$H:$GI,'Production Calculator'!$A118+2,FALSE)*$AK118))+IF($AO118=CQ$3,$AM118/VLOOKUP($AO118,Data!$A$50:$B$56,2,FALSE),0)</f>
        <v>0</v>
      </c>
      <c r="CR118" s="11">
        <f>IF(CR$2=$A118,0,IF(HLOOKUP(CR$2,Recipes!$H:$GI,'Production Calculator'!$A118+2,FALSE)=0,0,HLOOKUP(CR$2,Recipes!$H:$GI,'Production Calculator'!$A118+2,FALSE)*$AK118))+IF($AO118=CR$3,$AM118/VLOOKUP($AO118,Data!$A$50:$B$56,2,FALSE),0)</f>
        <v>0</v>
      </c>
      <c r="CS118" s="11">
        <f>IF(CS$2=$A118,0,IF(HLOOKUP(CS$2,Recipes!$H:$GI,'Production Calculator'!$A118+2,FALSE)=0,0,HLOOKUP(CS$2,Recipes!$H:$GI,'Production Calculator'!$A118+2,FALSE)*$AK118))+IF($AO118=CS$3,$AM118/VLOOKUP($AO118,Data!$A$50:$B$56,2,FALSE),0)</f>
        <v>0</v>
      </c>
      <c r="CT118" s="11">
        <f>IF(CT$2=$A118,0,IF(HLOOKUP(CT$2,Recipes!$H:$GI,'Production Calculator'!$A118+2,FALSE)=0,0,HLOOKUP(CT$2,Recipes!$H:$GI,'Production Calculator'!$A118+2,FALSE)*$AK118))+IF($AO118=CT$3,$AM118/VLOOKUP($AO118,Data!$A$50:$B$56,2,FALSE),0)</f>
        <v>0</v>
      </c>
      <c r="CU118" s="11">
        <f>IF(CU$2=$A118,0,IF(HLOOKUP(CU$2,Recipes!$H:$GI,'Production Calculator'!$A118+2,FALSE)=0,0,HLOOKUP(CU$2,Recipes!$H:$GI,'Production Calculator'!$A118+2,FALSE)*$AK118))+IF($AO118=CU$3,$AM118/VLOOKUP($AO118,Data!$A$50:$B$56,2,FALSE),0)</f>
        <v>0</v>
      </c>
      <c r="CV118" s="11">
        <f>IF(CV$2=$A118,0,IF(HLOOKUP(CV$2,Recipes!$H:$GI,'Production Calculator'!$A118+2,FALSE)=0,0,HLOOKUP(CV$2,Recipes!$H:$GI,'Production Calculator'!$A118+2,FALSE)*$AK118))+IF($AO118=CV$3,$AM118/VLOOKUP($AO118,Data!$A$50:$B$56,2,FALSE),0)</f>
        <v>0</v>
      </c>
      <c r="CW118" s="11">
        <f>IF(CW$2=$A118,0,IF(HLOOKUP(CW$2,Recipes!$H:$GI,'Production Calculator'!$A118+2,FALSE)=0,0,HLOOKUP(CW$2,Recipes!$H:$GI,'Production Calculator'!$A118+2,FALSE)*$AK118))+IF($AO118=CW$3,$AM118/VLOOKUP($AO118,Data!$A$50:$B$56,2,FALSE),0)</f>
        <v>0</v>
      </c>
      <c r="CX118" s="11">
        <f>IF(CX$2=$A118,0,IF(HLOOKUP(CX$2,Recipes!$H:$GI,'Production Calculator'!$A118+2,FALSE)=0,0,HLOOKUP(CX$2,Recipes!$H:$GI,'Production Calculator'!$A118+2,FALSE)*$AK118))+IF($AO118=CX$3,$AM118/VLOOKUP($AO118,Data!$A$50:$B$56,2,FALSE),0)</f>
        <v>0</v>
      </c>
      <c r="CY118" s="11">
        <f>IF(CY$2=$A118,0,IF(HLOOKUP(CY$2,Recipes!$H:$GI,'Production Calculator'!$A118+2,FALSE)=0,0,HLOOKUP(CY$2,Recipes!$H:$GI,'Production Calculator'!$A118+2,FALSE)*$AK118))+IF($AO118=CY$3,$AM118/VLOOKUP($AO118,Data!$A$50:$B$56,2,FALSE),0)</f>
        <v>0</v>
      </c>
      <c r="CZ118" s="11">
        <f>IF(CZ$2=$A118,0,IF(HLOOKUP(CZ$2,Recipes!$H:$GI,'Production Calculator'!$A118+2,FALSE)=0,0,HLOOKUP(CZ$2,Recipes!$H:$GI,'Production Calculator'!$A118+2,FALSE)*$AK118))+IF($AO118=CZ$3,$AM118/VLOOKUP($AO118,Data!$A$50:$B$56,2,FALSE),0)</f>
        <v>0</v>
      </c>
      <c r="DA118" s="11">
        <f>IF(DA$2=$A118,0,IF(HLOOKUP(DA$2,Recipes!$H:$GI,'Production Calculator'!$A118+2,FALSE)=0,0,HLOOKUP(DA$2,Recipes!$H:$GI,'Production Calculator'!$A118+2,FALSE)*$AK118))+IF($AO118=DA$3,$AM118/VLOOKUP($AO118,Data!$A$50:$B$56,2,FALSE),0)</f>
        <v>0</v>
      </c>
      <c r="DB118" s="11">
        <f>IF(DB$2=$A118,0,IF(HLOOKUP(DB$2,Recipes!$H:$GI,'Production Calculator'!$A118+2,FALSE)=0,0,HLOOKUP(DB$2,Recipes!$H:$GI,'Production Calculator'!$A118+2,FALSE)*$AK118))+IF($AO118=DB$3,$AM118/VLOOKUP($AO118,Data!$A$50:$B$56,2,FALSE),0)</f>
        <v>0</v>
      </c>
      <c r="DC118" s="11">
        <f>IF(DC$2=$A118,0,IF(HLOOKUP(DC$2,Recipes!$H:$GI,'Production Calculator'!$A118+2,FALSE)=0,0,HLOOKUP(DC$2,Recipes!$H:$GI,'Production Calculator'!$A118+2,FALSE)*$AK118))+IF($AO118=DC$3,$AM118/VLOOKUP($AO118,Data!$A$50:$B$56,2,FALSE),0)</f>
        <v>0</v>
      </c>
      <c r="DD118" s="11">
        <f>IF(DD$2=$A118,0,IF(HLOOKUP(DD$2,Recipes!$H:$GI,'Production Calculator'!$A118+2,FALSE)=0,0,HLOOKUP(DD$2,Recipes!$H:$GI,'Production Calculator'!$A118+2,FALSE)*$AK118))+IF($AO118=DD$3,$AM118/VLOOKUP($AO118,Data!$A$50:$B$56,2,FALSE),0)</f>
        <v>0</v>
      </c>
      <c r="DE118" s="11">
        <f>IF(DE$2=$A118,0,IF(HLOOKUP(DE$2,Recipes!$H:$GI,'Production Calculator'!$A118+2,FALSE)=0,0,HLOOKUP(DE$2,Recipes!$H:$GI,'Production Calculator'!$A118+2,FALSE)*$AK118))+IF($AO118=DE$3,$AM118/VLOOKUP($AO118,Data!$A$50:$B$56,2,FALSE),0)</f>
        <v>0</v>
      </c>
      <c r="DF118" s="11">
        <f>IF(DF$2=$A118,0,IF(HLOOKUP(DF$2,Recipes!$H:$GI,'Production Calculator'!$A118+2,FALSE)=0,0,HLOOKUP(DF$2,Recipes!$H:$GI,'Production Calculator'!$A118+2,FALSE)*$AK118))+IF($AO118=DF$3,$AM118/VLOOKUP($AO118,Data!$A$50:$B$56,2,FALSE),0)</f>
        <v>0</v>
      </c>
      <c r="DG118" s="11">
        <f>IF(DG$2=$A118,0,IF(HLOOKUP(DG$2,Recipes!$H:$GI,'Production Calculator'!$A118+2,FALSE)=0,0,HLOOKUP(DG$2,Recipes!$H:$GI,'Production Calculator'!$A118+2,FALSE)*$AK118))+IF($AO118=DG$3,$AM118/VLOOKUP($AO118,Data!$A$50:$B$56,2,FALSE),0)</f>
        <v>0</v>
      </c>
      <c r="DH118" s="11">
        <f>IF(DH$2=$A118,0,IF(HLOOKUP(DH$2,Recipes!$H:$GI,'Production Calculator'!$A118+2,FALSE)=0,0,HLOOKUP(DH$2,Recipes!$H:$GI,'Production Calculator'!$A118+2,FALSE)*$AK118))+IF($AO118=DH$3,$AM118/VLOOKUP($AO118,Data!$A$50:$B$56,2,FALSE),0)</f>
        <v>0</v>
      </c>
      <c r="DI118" s="11">
        <f>IF(DI$2=$A118,0,IF(HLOOKUP(DI$2,Recipes!$H:$GI,'Production Calculator'!$A118+2,FALSE)=0,0,HLOOKUP(DI$2,Recipes!$H:$GI,'Production Calculator'!$A118+2,FALSE)*$AK118))+IF($AO118=DI$3,$AM118/VLOOKUP($AO118,Data!$A$50:$B$56,2,FALSE),0)</f>
        <v>0</v>
      </c>
      <c r="DJ118" s="11">
        <f>IF(DJ$2=$A118,0,IF(HLOOKUP(DJ$2,Recipes!$H:$GI,'Production Calculator'!$A118+2,FALSE)=0,0,HLOOKUP(DJ$2,Recipes!$H:$GI,'Production Calculator'!$A118+2,FALSE)*$AK118))+IF($AO118=DJ$3,$AM118/VLOOKUP($AO118,Data!$A$50:$B$56,2,FALSE),0)</f>
        <v>0</v>
      </c>
      <c r="DK118" s="11">
        <f>IF(DK$2=$A118,0,IF(HLOOKUP(DK$2,Recipes!$H:$GI,'Production Calculator'!$A118+2,FALSE)=0,0,HLOOKUP(DK$2,Recipes!$H:$GI,'Production Calculator'!$A118+2,FALSE)*$AK118))+IF($AO118=DK$3,$AM118/VLOOKUP($AO118,Data!$A$50:$B$56,2,FALSE),0)</f>
        <v>0</v>
      </c>
      <c r="DL118" s="11">
        <f>IF(DL$2=$A118,0,IF(HLOOKUP(DL$2,Recipes!$H:$GI,'Production Calculator'!$A118+2,FALSE)=0,0,HLOOKUP(DL$2,Recipes!$H:$GI,'Production Calculator'!$A118+2,FALSE)*$AK118))+IF($AO118=DL$3,$AM118/VLOOKUP($AO118,Data!$A$50:$B$56,2,FALSE),0)</f>
        <v>0</v>
      </c>
      <c r="DM118" s="11">
        <f>IF(DM$2=$A118,0,IF(HLOOKUP(DM$2,Recipes!$H:$GI,'Production Calculator'!$A118+2,FALSE)=0,0,HLOOKUP(DM$2,Recipes!$H:$GI,'Production Calculator'!$A118+2,FALSE)*$AK118))+IF($AO118=DM$3,$AM118/VLOOKUP($AO118,Data!$A$50:$B$56,2,FALSE),0)</f>
        <v>0</v>
      </c>
      <c r="DN118" s="11">
        <f>IF(DN$2=$A118,0,IF(HLOOKUP(DN$2,Recipes!$H:$GI,'Production Calculator'!$A118+2,FALSE)=0,0,HLOOKUP(DN$2,Recipes!$H:$GI,'Production Calculator'!$A118+2,FALSE)*$AK118))+IF($AO118=DN$3,$AM118/VLOOKUP($AO118,Data!$A$50:$B$56,2,FALSE),0)</f>
        <v>0</v>
      </c>
      <c r="DO118" s="11">
        <f>IF(DO$2=$A118,0,IF(HLOOKUP(DO$2,Recipes!$H:$GI,'Production Calculator'!$A118+2,FALSE)=0,0,HLOOKUP(DO$2,Recipes!$H:$GI,'Production Calculator'!$A118+2,FALSE)*$AK118))+IF($AO118=DO$3,$AM118/VLOOKUP($AO118,Data!$A$50:$B$56,2,FALSE),0)</f>
        <v>0</v>
      </c>
      <c r="DP118" s="11">
        <f>IF(DP$2=$A118,0,IF(HLOOKUP(DP$2,Recipes!$H:$GI,'Production Calculator'!$A118+2,FALSE)=0,0,HLOOKUP(DP$2,Recipes!$H:$GI,'Production Calculator'!$A118+2,FALSE)*$AK118))+IF($AO118=DP$3,$AM118/VLOOKUP($AO118,Data!$A$50:$B$56,2,FALSE),0)</f>
        <v>0</v>
      </c>
      <c r="DQ118" s="11">
        <f>IF(DQ$2=$A118,0,IF(HLOOKUP(DQ$2,Recipes!$H:$GI,'Production Calculator'!$A118+2,FALSE)=0,0,HLOOKUP(DQ$2,Recipes!$H:$GI,'Production Calculator'!$A118+2,FALSE)*$AK118))+IF($AO118=DQ$3,$AM118/VLOOKUP($AO118,Data!$A$50:$B$56,2,FALSE),0)</f>
        <v>0</v>
      </c>
      <c r="DR118" s="11">
        <f>IF(DR$2=$A118,0,IF(HLOOKUP(DR$2,Recipes!$H:$GI,'Production Calculator'!$A118+2,FALSE)=0,0,HLOOKUP(DR$2,Recipes!$H:$GI,'Production Calculator'!$A118+2,FALSE)*$AK118))+IF($AO118=DR$3,$AM118/VLOOKUP($AO118,Data!$A$50:$B$56,2,FALSE),0)</f>
        <v>0</v>
      </c>
      <c r="DS118" s="11">
        <f>IF(DS$2=$A118,0,IF(HLOOKUP(DS$2,Recipes!$H:$GI,'Production Calculator'!$A118+2,FALSE)=0,0,HLOOKUP(DS$2,Recipes!$H:$GI,'Production Calculator'!$A118+2,FALSE)*$AK118))+IF($AO118=DS$3,$AM118/VLOOKUP($AO118,Data!$A$50:$B$56,2,FALSE),0)</f>
        <v>0</v>
      </c>
      <c r="DT118" s="11">
        <f>IF(DT$2=$A118,0,IF(HLOOKUP(DT$2,Recipes!$H:$GI,'Production Calculator'!$A118+2,FALSE)=0,0,HLOOKUP(DT$2,Recipes!$H:$GI,'Production Calculator'!$A118+2,FALSE)*$AK118))+IF($AO118=DT$3,$AM118/VLOOKUP($AO118,Data!$A$50:$B$56,2,FALSE),0)</f>
        <v>0</v>
      </c>
      <c r="DU118" s="11">
        <f>IF(DU$2=$A118,0,IF(HLOOKUP(DU$2,Recipes!$H:$GI,'Production Calculator'!$A118+2,FALSE)=0,0,HLOOKUP(DU$2,Recipes!$H:$GI,'Production Calculator'!$A118+2,FALSE)*$AK118))+IF($AO118=DU$3,$AM118/VLOOKUP($AO118,Data!$A$50:$B$56,2,FALSE),0)</f>
        <v>0</v>
      </c>
      <c r="DV118" s="11">
        <f>IF(DV$2=$A118,0,IF(HLOOKUP(DV$2,Recipes!$H:$GI,'Production Calculator'!$A118+2,FALSE)=0,0,HLOOKUP(DV$2,Recipes!$H:$GI,'Production Calculator'!$A118+2,FALSE)*$AK118))+IF($AO118=DV$3,$AM118/VLOOKUP($AO118,Data!$A$50:$B$56,2,FALSE),0)</f>
        <v>0</v>
      </c>
      <c r="DW118" s="11">
        <f>IF(DW$2=$A118,0,IF(HLOOKUP(DW$2,Recipes!$H:$GI,'Production Calculator'!$A118+2,FALSE)=0,0,HLOOKUP(DW$2,Recipes!$H:$GI,'Production Calculator'!$A118+2,FALSE)*$AK118))+IF($AO118=DW$3,$AM118/VLOOKUP($AO118,Data!$A$50:$B$56,2,FALSE),0)</f>
        <v>0</v>
      </c>
      <c r="DX118" s="11">
        <f>IF(DX$2=$A118,0,IF(HLOOKUP(DX$2,Recipes!$H:$GI,'Production Calculator'!$A118+2,FALSE)=0,0,HLOOKUP(DX$2,Recipes!$H:$GI,'Production Calculator'!$A118+2,FALSE)*$AK118))+IF($AO118=DX$3,$AM118/VLOOKUP($AO118,Data!$A$50:$B$56,2,FALSE),0)</f>
        <v>0</v>
      </c>
      <c r="DY118" s="11">
        <f>IF(DY$2=$A118,0,IF(HLOOKUP(DY$2,Recipes!$H:$GI,'Production Calculator'!$A118+2,FALSE)=0,0,HLOOKUP(DY$2,Recipes!$H:$GI,'Production Calculator'!$A118+2,FALSE)*$AK118))+IF($AO118=DY$3,$AM118/VLOOKUP($AO118,Data!$A$50:$B$56,2,FALSE),0)</f>
        <v>0</v>
      </c>
      <c r="DZ118" s="11">
        <f>IF(DZ$2=$A118,0,IF(HLOOKUP(DZ$2,Recipes!$H:$GI,'Production Calculator'!$A118+2,FALSE)=0,0,HLOOKUP(DZ$2,Recipes!$H:$GI,'Production Calculator'!$A118+2,FALSE)*$AK118))+IF($AO118=DZ$3,$AM118/VLOOKUP($AO118,Data!$A$50:$B$56,2,FALSE),0)</f>
        <v>0</v>
      </c>
      <c r="EA118" s="11">
        <f>IF(EA$2=$A118,0,IF(HLOOKUP(EA$2,Recipes!$H:$GI,'Production Calculator'!$A118+2,FALSE)=0,0,HLOOKUP(EA$2,Recipes!$H:$GI,'Production Calculator'!$A118+2,FALSE)*$AK118))+IF($AO118=EA$3,$AM118/VLOOKUP($AO118,Data!$A$50:$B$56,2,FALSE),0)</f>
        <v>0</v>
      </c>
      <c r="EB118" s="11">
        <f>IF(EB$2=$A118,0,IF(HLOOKUP(EB$2,Recipes!$H:$GI,'Production Calculator'!$A118+2,FALSE)=0,0,HLOOKUP(EB$2,Recipes!$H:$GI,'Production Calculator'!$A118+2,FALSE)*$AK118))+IF($AO118=EB$3,$AM118/VLOOKUP($AO118,Data!$A$50:$B$56,2,FALSE),0)</f>
        <v>0</v>
      </c>
      <c r="EC118" s="11">
        <f>IF(EC$2=$A118,0,IF(HLOOKUP(EC$2,Recipes!$H:$GI,'Production Calculator'!$A118+2,FALSE)=0,0,HLOOKUP(EC$2,Recipes!$H:$GI,'Production Calculator'!$A118+2,FALSE)*$AK118))+IF($AO118=EC$3,$AM118/VLOOKUP($AO118,Data!$A$50:$B$56,2,FALSE),0)</f>
        <v>0</v>
      </c>
      <c r="ED118" s="11">
        <f>IF(ED$2=$A118,0,IF(HLOOKUP(ED$2,Recipes!$H:$GI,'Production Calculator'!$A118+2,FALSE)=0,0,HLOOKUP(ED$2,Recipes!$H:$GI,'Production Calculator'!$A118+2,FALSE)*$AK118))+IF($AO118=ED$3,$AM118/VLOOKUP($AO118,Data!$A$50:$B$56,2,FALSE),0)</f>
        <v>0</v>
      </c>
      <c r="EE118" s="11">
        <f>IF(EE$2=$A118,0,IF(HLOOKUP(EE$2,Recipes!$H:$GI,'Production Calculator'!$A118+2,FALSE)=0,0,HLOOKUP(EE$2,Recipes!$H:$GI,'Production Calculator'!$A118+2,FALSE)*$AK118))+IF($AO118=EE$3,$AM118/VLOOKUP($AO118,Data!$A$50:$B$56,2,FALSE),0)</f>
        <v>0</v>
      </c>
      <c r="EF118" s="11">
        <f>IF(EF$2=$A118,0,IF(HLOOKUP(EF$2,Recipes!$H:$GI,'Production Calculator'!$A118+2,FALSE)=0,0,HLOOKUP(EF$2,Recipes!$H:$GI,'Production Calculator'!$A118+2,FALSE)*$AK118))+IF($AO118=EF$3,$AM118/VLOOKUP($AO118,Data!$A$50:$B$56,2,FALSE),0)</f>
        <v>0</v>
      </c>
      <c r="EG118" s="11">
        <f>IF(EG$2=$A118,0,IF(HLOOKUP(EG$2,Recipes!$H:$GI,'Production Calculator'!$A118+2,FALSE)=0,0,HLOOKUP(EG$2,Recipes!$H:$GI,'Production Calculator'!$A118+2,FALSE)*$AK118))+IF($AO118=EG$3,$AM118/VLOOKUP($AO118,Data!$A$50:$B$56,2,FALSE),0)</f>
        <v>0</v>
      </c>
      <c r="EH118" s="11">
        <f>IF(EH$2=$A118,0,IF(HLOOKUP(EH$2,Recipes!$H:$GI,'Production Calculator'!$A118+2,FALSE)=0,0,HLOOKUP(EH$2,Recipes!$H:$GI,'Production Calculator'!$A118+2,FALSE)*$AK118))+IF($AO118=EH$3,$AM118/VLOOKUP($AO118,Data!$A$50:$B$56,2,FALSE),0)</f>
        <v>0</v>
      </c>
      <c r="EI118" s="11">
        <f>IF(EI$2=$A118,0,IF(HLOOKUP(EI$2,Recipes!$H:$GI,'Production Calculator'!$A118+2,FALSE)=0,0,HLOOKUP(EI$2,Recipes!$H:$GI,'Production Calculator'!$A118+2,FALSE)*$AK118))+IF($AO118=EI$3,$AM118/VLOOKUP($AO118,Data!$A$50:$B$56,2,FALSE),0)</f>
        <v>0</v>
      </c>
      <c r="EJ118" s="11">
        <f>IF(EJ$2=$A118,0,IF(HLOOKUP(EJ$2,Recipes!$H:$GI,'Production Calculator'!$A118+2,FALSE)=0,0,HLOOKUP(EJ$2,Recipes!$H:$GI,'Production Calculator'!$A118+2,FALSE)*$AK118))+IF($AO118=EJ$3,$AM118/VLOOKUP($AO118,Data!$A$50:$B$56,2,FALSE),0)</f>
        <v>0</v>
      </c>
      <c r="EK118" s="11">
        <f>IF(EK$2=$A118,0,IF(HLOOKUP(EK$2,Recipes!$H:$GI,'Production Calculator'!$A118+2,FALSE)=0,0,HLOOKUP(EK$2,Recipes!$H:$GI,'Production Calculator'!$A118+2,FALSE)*$AK118))+IF($AO118=EK$3,$AM118/VLOOKUP($AO118,Data!$A$50:$B$56,2,FALSE),0)</f>
        <v>0</v>
      </c>
      <c r="EL118" s="11">
        <f>IF(EL$2=$A118,0,IF(HLOOKUP(EL$2,Recipes!$H:$GI,'Production Calculator'!$A118+2,FALSE)=0,0,HLOOKUP(EL$2,Recipes!$H:$GI,'Production Calculator'!$A118+2,FALSE)*$AK118))+IF($AO118=EL$3,$AM118/VLOOKUP($AO118,Data!$A$50:$B$56,2,FALSE),0)</f>
        <v>0</v>
      </c>
      <c r="EM118" s="11">
        <f>IF(EM$2=$A118,0,IF(HLOOKUP(EM$2,Recipes!$H:$GI,'Production Calculator'!$A118+2,FALSE)=0,0,HLOOKUP(EM$2,Recipes!$H:$GI,'Production Calculator'!$A118+2,FALSE)*$AK118))+IF($AO118=EM$3,$AM118/VLOOKUP($AO118,Data!$A$50:$B$56,2,FALSE),0)</f>
        <v>0</v>
      </c>
      <c r="EN118" s="11">
        <f>IF(EN$2=$A118,0,IF(HLOOKUP(EN$2,Recipes!$H:$GI,'Production Calculator'!$A118+2,FALSE)=0,0,HLOOKUP(EN$2,Recipes!$H:$GI,'Production Calculator'!$A118+2,FALSE)*$AK118))+IF($AO118=EN$3,$AM118/VLOOKUP($AO118,Data!$A$50:$B$56,2,FALSE),0)</f>
        <v>0</v>
      </c>
      <c r="EO118" s="11">
        <f>IF(EO$2=$A118,0,IF(HLOOKUP(EO$2,Recipes!$H:$GI,'Production Calculator'!$A118+2,FALSE)=0,0,HLOOKUP(EO$2,Recipes!$H:$GI,'Production Calculator'!$A118+2,FALSE)*$AK118))+IF($AO118=EO$3,$AM118/VLOOKUP($AO118,Data!$A$50:$B$56,2,FALSE),0)</f>
        <v>0</v>
      </c>
      <c r="EP118" s="11">
        <f>IF(EP$2=$A118,0,IF(HLOOKUP(EP$2,Recipes!$H:$GI,'Production Calculator'!$A118+2,FALSE)=0,0,HLOOKUP(EP$2,Recipes!$H:$GI,'Production Calculator'!$A118+2,FALSE)*$AK118))+IF($AO118=EP$3,$AM118/VLOOKUP($AO118,Data!$A$50:$B$56,2,FALSE),0)</f>
        <v>0</v>
      </c>
      <c r="EQ118" s="11">
        <f>IF(EQ$2=$A118,0,IF(HLOOKUP(EQ$2,Recipes!$H:$GI,'Production Calculator'!$A118+2,FALSE)=0,0,HLOOKUP(EQ$2,Recipes!$H:$GI,'Production Calculator'!$A118+2,FALSE)*$AK118))+IF($AO118=EQ$3,$AM118/VLOOKUP($AO118,Data!$A$50:$B$56,2,FALSE),0)</f>
        <v>0</v>
      </c>
      <c r="ER118" s="11">
        <f>IF(ER$2=$A118,0,IF(HLOOKUP(ER$2,Recipes!$H:$GI,'Production Calculator'!$A118+2,FALSE)=0,0,HLOOKUP(ER$2,Recipes!$H:$GI,'Production Calculator'!$A118+2,FALSE)*$AK118))+IF($AO118=ER$3,$AM118/VLOOKUP($AO118,Data!$A$50:$B$56,2,FALSE),0)</f>
        <v>0</v>
      </c>
      <c r="ES118" s="11">
        <f>IF(ES$2=$A118,0,IF(HLOOKUP(ES$2,Recipes!$H:$GI,'Production Calculator'!$A118+2,FALSE)=0,0,HLOOKUP(ES$2,Recipes!$H:$GI,'Production Calculator'!$A118+2,FALSE)*$AK118))+IF($AO118=ES$3,$AM118/VLOOKUP($AO118,Data!$A$50:$B$56,2,FALSE),0)</f>
        <v>0</v>
      </c>
      <c r="ET118" s="11">
        <f>IF(ET$2=$A118,0,IF(HLOOKUP(ET$2,Recipes!$H:$GI,'Production Calculator'!$A118+2,FALSE)=0,0,HLOOKUP(ET$2,Recipes!$H:$GI,'Production Calculator'!$A118+2,FALSE)*$AK118))+IF($AO118=ET$3,$AM118/VLOOKUP($AO118,Data!$A$50:$B$56,2,FALSE),0)</f>
        <v>0</v>
      </c>
      <c r="EU118" s="11">
        <f>IF(EU$2=$A118,0,IF(HLOOKUP(EU$2,Recipes!$H:$GI,'Production Calculator'!$A118+2,FALSE)=0,0,HLOOKUP(EU$2,Recipes!$H:$GI,'Production Calculator'!$A118+2,FALSE)*$AK118))+IF($AO118=EU$3,$AM118/VLOOKUP($AO118,Data!$A$50:$B$56,2,FALSE),0)</f>
        <v>0</v>
      </c>
      <c r="EV118" s="11">
        <f>IF(EV$2=$A118,0,IF(HLOOKUP(EV$2,Recipes!$H:$GI,'Production Calculator'!$A118+2,FALSE)=0,0,HLOOKUP(EV$2,Recipes!$H:$GI,'Production Calculator'!$A118+2,FALSE)*$AK118))+IF($AO118=EV$3,$AM118/VLOOKUP($AO118,Data!$A$50:$B$56,2,FALSE),0)</f>
        <v>0</v>
      </c>
      <c r="EW118" s="11">
        <f>IF(EW$2=$A118,0,IF(HLOOKUP(EW$2,Recipes!$H:$GI,'Production Calculator'!$A118+2,FALSE)=0,0,HLOOKUP(EW$2,Recipes!$H:$GI,'Production Calculator'!$A118+2,FALSE)*$AK118))+IF($AO118=EW$3,$AM118/VLOOKUP($AO118,Data!$A$50:$B$56,2,FALSE),0)</f>
        <v>0</v>
      </c>
      <c r="EX118" s="11">
        <f>IF(EX$2=$A118,0,IF(HLOOKUP(EX$2,Recipes!$H:$GI,'Production Calculator'!$A118+2,FALSE)=0,0,HLOOKUP(EX$2,Recipes!$H:$GI,'Production Calculator'!$A118+2,FALSE)*$AK118))+IF($AO118=EX$3,$AM118/VLOOKUP($AO118,Data!$A$50:$B$56,2,FALSE),0)</f>
        <v>0</v>
      </c>
      <c r="EY118" s="11">
        <f>IF(EY$2=$A118,0,IF(HLOOKUP(EY$2,Recipes!$H:$GI,'Production Calculator'!$A118+2,FALSE)=0,0,HLOOKUP(EY$2,Recipes!$H:$GI,'Production Calculator'!$A118+2,FALSE)*$AK118))+IF($AO118=EY$3,$AM118/VLOOKUP($AO118,Data!$A$50:$B$56,2,FALSE),0)</f>
        <v>0</v>
      </c>
      <c r="EZ118" s="11">
        <f>IF(EZ$2=$A118,0,IF(HLOOKUP(EZ$2,Recipes!$H:$GI,'Production Calculator'!$A118+2,FALSE)=0,0,HLOOKUP(EZ$2,Recipes!$H:$GI,'Production Calculator'!$A118+2,FALSE)*$AK118))+IF($AO118=EZ$3,$AM118/VLOOKUP($AO118,Data!$A$50:$B$56,2,FALSE),0)</f>
        <v>0</v>
      </c>
      <c r="FA118" s="11">
        <f>IF(FA$2=$A118,0,IF(HLOOKUP(FA$2,Recipes!$H:$GI,'Production Calculator'!$A118+2,FALSE)=0,0,HLOOKUP(FA$2,Recipes!$H:$GI,'Production Calculator'!$A118+2,FALSE)*$AK118))+IF($AO118=FA$3,$AM118/VLOOKUP($AO118,Data!$A$50:$B$56,2,FALSE),0)</f>
        <v>0</v>
      </c>
      <c r="FB118" s="11">
        <f>IF(FB$2=$A118,0,IF(HLOOKUP(FB$2,Recipes!$H:$GI,'Production Calculator'!$A118+2,FALSE)=0,0,HLOOKUP(FB$2,Recipes!$H:$GI,'Production Calculator'!$A118+2,FALSE)*$AK118))+IF($AO118=FB$3,$AM118/VLOOKUP($AO118,Data!$A$50:$B$56,2,FALSE),0)</f>
        <v>0</v>
      </c>
      <c r="FC118" s="11">
        <f>IF(FC$2=$A118,0,IF(HLOOKUP(FC$2,Recipes!$H:$GI,'Production Calculator'!$A118+2,FALSE)=0,0,HLOOKUP(FC$2,Recipes!$H:$GI,'Production Calculator'!$A118+2,FALSE)*$AK118))+IF($AO118=FC$3,$AM118/VLOOKUP($AO118,Data!$A$50:$B$56,2,FALSE),0)</f>
        <v>0</v>
      </c>
      <c r="FD118" s="11">
        <f>IF(FD$2=$A118,0,IF(HLOOKUP(FD$2,Recipes!$H:$GI,'Production Calculator'!$A118+2,FALSE)=0,0,HLOOKUP(FD$2,Recipes!$H:$GI,'Production Calculator'!$A118+2,FALSE)*$AK118))+IF($AO118=FD$3,$AM118/VLOOKUP($AO118,Data!$A$50:$B$56,2,FALSE),0)</f>
        <v>0</v>
      </c>
      <c r="FE118" s="11">
        <f>IF(FE$2=$A118,0,IF(HLOOKUP(FE$2,Recipes!$H:$GI,'Production Calculator'!$A118+2,FALSE)=0,0,HLOOKUP(FE$2,Recipes!$H:$GI,'Production Calculator'!$A118+2,FALSE)*$AK118))+IF($AO118=FE$3,$AM118/VLOOKUP($AO118,Data!$A$50:$B$56,2,FALSE),0)</f>
        <v>0</v>
      </c>
      <c r="FF118" s="11">
        <f>IF(FF$2=$A118,0,IF(HLOOKUP(FF$2,Recipes!$H:$GI,'Production Calculator'!$A118+2,FALSE)=0,0,HLOOKUP(FF$2,Recipes!$H:$GI,'Production Calculator'!$A118+2,FALSE)*$AK118))+IF($AO118=FF$3,$AM118/VLOOKUP($AO118,Data!$A$50:$B$56,2,FALSE),0)</f>
        <v>0</v>
      </c>
      <c r="FG118" s="11">
        <f>IF(FG$2=$A118,0,IF(HLOOKUP(FG$2,Recipes!$H:$GI,'Production Calculator'!$A118+2,FALSE)=0,0,HLOOKUP(FG$2,Recipes!$H:$GI,'Production Calculator'!$A118+2,FALSE)*$AK118))+IF($AO118=FG$3,$AM118/VLOOKUP($AO118,Data!$A$50:$B$56,2,FALSE),0)</f>
        <v>0</v>
      </c>
      <c r="FH118" s="11">
        <f>IF(FH$2=$A118,0,IF(HLOOKUP(FH$2,Recipes!$H:$GI,'Production Calculator'!$A118+2,FALSE)=0,0,HLOOKUP(FH$2,Recipes!$H:$GI,'Production Calculator'!$A118+2,FALSE)*$AK118))+IF($AO118=FH$3,$AM118/VLOOKUP($AO118,Data!$A$50:$B$56,2,FALSE),0)</f>
        <v>0</v>
      </c>
      <c r="FI118" s="11">
        <f>IF(FI$2=$A118,0,IF(HLOOKUP(FI$2,Recipes!$H:$GI,'Production Calculator'!$A118+2,FALSE)=0,0,HLOOKUP(FI$2,Recipes!$H:$GI,'Production Calculator'!$A118+2,FALSE)*$AK118))+IF($AO118=FI$3,$AM118/VLOOKUP($AO118,Data!$A$50:$B$56,2,FALSE),0)</f>
        <v>0</v>
      </c>
      <c r="FJ118" s="11">
        <f>IF(FJ$2=$A118,0,IF(HLOOKUP(FJ$2,Recipes!$H:$GI,'Production Calculator'!$A118+2,FALSE)=0,0,HLOOKUP(FJ$2,Recipes!$H:$GI,'Production Calculator'!$A118+2,FALSE)*$AK118))+IF($AO118=FJ$3,$AM118/VLOOKUP($AO118,Data!$A$50:$B$56,2,FALSE),0)</f>
        <v>0</v>
      </c>
      <c r="FK118" s="11">
        <f>IF(FK$2=$A118,0,IF(HLOOKUP(FK$2,Recipes!$H:$GI,'Production Calculator'!$A118+2,FALSE)=0,0,HLOOKUP(FK$2,Recipes!$H:$GI,'Production Calculator'!$A118+2,FALSE)*$AK118))+IF($AO118=FK$3,$AM118/VLOOKUP($AO118,Data!$A$50:$B$56,2,FALSE),0)</f>
        <v>0</v>
      </c>
      <c r="FL118" s="11">
        <f>IF(FL$2=$A118,0,IF(HLOOKUP(FL$2,Recipes!$H:$GI,'Production Calculator'!$A118+2,FALSE)=0,0,HLOOKUP(FL$2,Recipes!$H:$GI,'Production Calculator'!$A118+2,FALSE)*$AK118))+IF($AO118=FL$3,$AM118/VLOOKUP($AO118,Data!$A$50:$B$56,2,FALSE),0)</f>
        <v>0</v>
      </c>
      <c r="FM118" s="11">
        <f>IF(FM$2=$A118,0,IF(HLOOKUP(FM$2,Recipes!$H:$GI,'Production Calculator'!$A118+2,FALSE)=0,0,HLOOKUP(FM$2,Recipes!$H:$GI,'Production Calculator'!$A118+2,FALSE)*$AK118))+IF($AO118=FM$3,$AM118/VLOOKUP($AO118,Data!$A$50:$B$56,2,FALSE),0)</f>
        <v>0</v>
      </c>
      <c r="FN118" s="11">
        <f>IF(FN$2=$A118,0,IF(HLOOKUP(FN$2,Recipes!$H:$GI,'Production Calculator'!$A118+2,FALSE)=0,0,HLOOKUP(FN$2,Recipes!$H:$GI,'Production Calculator'!$A118+2,FALSE)*$AK118))+IF($AO118=FN$3,$AM118/VLOOKUP($AO118,Data!$A$50:$B$56,2,FALSE),0)</f>
        <v>0</v>
      </c>
      <c r="FO118" s="11">
        <f>IF(FO$2=$A118,0,IF(HLOOKUP(FO$2,Recipes!$H:$GI,'Production Calculator'!$A118+2,FALSE)=0,0,HLOOKUP(FO$2,Recipes!$H:$GI,'Production Calculator'!$A118+2,FALSE)*$AK118))+IF($AO118=FO$3,$AM118/VLOOKUP($AO118,Data!$A$50:$B$56,2,FALSE),0)</f>
        <v>0</v>
      </c>
      <c r="FP118" s="11">
        <f>IF(FP$2=$A118,0,IF(HLOOKUP(FP$2,Recipes!$H:$GI,'Production Calculator'!$A118+2,FALSE)=0,0,HLOOKUP(FP$2,Recipes!$H:$GI,'Production Calculator'!$A118+2,FALSE)*$AK118))+IF($AO118=FP$3,$AM118/VLOOKUP($AO118,Data!$A$50:$B$56,2,FALSE),0)</f>
        <v>0</v>
      </c>
      <c r="FQ118" s="11">
        <f>IF(FQ$2=$A118,0,IF(HLOOKUP(FQ$2,Recipes!$H:$GI,'Production Calculator'!$A118+2,FALSE)=0,0,HLOOKUP(FQ$2,Recipes!$H:$GI,'Production Calculator'!$A118+2,FALSE)*$AK118))+IF($AO118=FQ$3,$AM118/VLOOKUP($AO118,Data!$A$50:$B$56,2,FALSE),0)</f>
        <v>0</v>
      </c>
      <c r="FR118" s="11">
        <f>IF(FR$2=$A118,0,IF(HLOOKUP(FR$2,Recipes!$H:$GI,'Production Calculator'!$A118+2,FALSE)=0,0,HLOOKUP(FR$2,Recipes!$H:$GI,'Production Calculator'!$A118+2,FALSE)*$AK118))+IF($AO118=FR$3,$AM118/VLOOKUP($AO118,Data!$A$50:$B$56,2,FALSE),0)</f>
        <v>0</v>
      </c>
      <c r="FS118" s="11">
        <f>IF(FS$2=$A118,0,IF(HLOOKUP(FS$2,Recipes!$H:$GI,'Production Calculator'!$A118+2,FALSE)=0,0,HLOOKUP(FS$2,Recipes!$H:$GI,'Production Calculator'!$A118+2,FALSE)*$AK118))+IF($AO118=FS$3,$AM118/VLOOKUP($AO118,Data!$A$50:$B$56,2,FALSE),0)</f>
        <v>0</v>
      </c>
      <c r="FT118" s="11">
        <f>IF(FT$2=$A118,0,IF(HLOOKUP(FT$2,Recipes!$H:$GI,'Production Calculator'!$A118+2,FALSE)=0,0,HLOOKUP(FT$2,Recipes!$H:$GI,'Production Calculator'!$A118+2,FALSE)*$AK118))+IF($AO118=FT$3,$AM118/VLOOKUP($AO118,Data!$A$50:$B$56,2,FALSE),0)</f>
        <v>0</v>
      </c>
      <c r="FU118" s="11">
        <f>IF(FU$2=$A118,0,IF(HLOOKUP(FU$2,Recipes!$H:$GI,'Production Calculator'!$A118+2,FALSE)=0,0,HLOOKUP(FU$2,Recipes!$H:$GI,'Production Calculator'!$A118+2,FALSE)*$AK118))+IF($AO118=FU$3,$AM118/VLOOKUP($AO118,Data!$A$50:$B$56,2,FALSE),0)</f>
        <v>0</v>
      </c>
      <c r="FV118" s="11">
        <f>IF(FV$2=$A118,0,IF(HLOOKUP(FV$2,Recipes!$H:$GI,'Production Calculator'!$A118+2,FALSE)=0,0,HLOOKUP(FV$2,Recipes!$H:$GI,'Production Calculator'!$A118+2,FALSE)*$AK118))+IF($AO118=FV$3,$AM118/VLOOKUP($AO118,Data!$A$50:$B$56,2,FALSE),0)</f>
        <v>0</v>
      </c>
      <c r="FW118" s="11">
        <f>IF(FW$2=$A118,0,IF(HLOOKUP(FW$2,Recipes!$H:$GI,'Production Calculator'!$A118+2,FALSE)=0,0,HLOOKUP(FW$2,Recipes!$H:$GI,'Production Calculator'!$A118+2,FALSE)*$AK118))+IF($AO118=FW$3,$AM118/VLOOKUP($AO118,Data!$A$50:$B$56,2,FALSE),0)</f>
        <v>0</v>
      </c>
      <c r="FX118" s="11">
        <f>IF(FX$2=$A118,0,IF(HLOOKUP(FX$2,Recipes!$H:$GI,'Production Calculator'!$A118+2,FALSE)=0,0,HLOOKUP(FX$2,Recipes!$H:$GI,'Production Calculator'!$A118+2,FALSE)*$AK118))+IF($AO118=FX$3,$AM118/VLOOKUP($AO118,Data!$A$50:$B$56,2,FALSE),0)</f>
        <v>0</v>
      </c>
      <c r="FY118" s="11">
        <f>IF(FY$2=$A118,0,IF(HLOOKUP(FY$2,Recipes!$H:$GI,'Production Calculator'!$A118+2,FALSE)=0,0,HLOOKUP(FY$2,Recipes!$H:$GI,'Production Calculator'!$A118+2,FALSE)*$AK118))+IF($AO118=FY$3,$AM118/VLOOKUP($AO118,Data!$A$50:$B$56,2,FALSE),0)</f>
        <v>0</v>
      </c>
      <c r="FZ118" s="11">
        <f>IF(FZ$2=$A118,0,IF(HLOOKUP(FZ$2,Recipes!$H:$GI,'Production Calculator'!$A118+2,FALSE)=0,0,HLOOKUP(FZ$2,Recipes!$H:$GI,'Production Calculator'!$A118+2,FALSE)*$AK118))+IF($AO118=FZ$3,$AM118/VLOOKUP($AO118,Data!$A$50:$B$56,2,FALSE),0)</f>
        <v>0</v>
      </c>
      <c r="GA118" s="11">
        <f>IF(GA$2=$A118,0,IF(HLOOKUP(GA$2,Recipes!$H:$GI,'Production Calculator'!$A118+2,FALSE)=0,0,HLOOKUP(GA$2,Recipes!$H:$GI,'Production Calculator'!$A118+2,FALSE)*$AK118))+IF($AO118=GA$3,$AM118/VLOOKUP($AO118,Data!$A$50:$B$56,2,FALSE),0)</f>
        <v>0</v>
      </c>
      <c r="GB118" s="11">
        <f>IF(GB$2=$A118,0,IF(HLOOKUP(GB$2,Recipes!$H:$GI,'Production Calculator'!$A118+2,FALSE)=0,0,HLOOKUP(GB$2,Recipes!$H:$GI,'Production Calculator'!$A118+2,FALSE)*$AK118))+IF($AO118=GB$3,$AM118/VLOOKUP($AO118,Data!$A$50:$B$56,2,FALSE),0)</f>
        <v>0</v>
      </c>
      <c r="GC118" s="11">
        <f>IF(GC$2=$A118,0,IF(HLOOKUP(GC$2,Recipes!$H:$GI,'Production Calculator'!$A118+2,FALSE)=0,0,HLOOKUP(GC$2,Recipes!$H:$GI,'Production Calculator'!$A118+2,FALSE)*$AK118))+IF($AO118=GC$3,$AM118/VLOOKUP($AO118,Data!$A$50:$B$56,2,FALSE),0)</f>
        <v>0</v>
      </c>
      <c r="GD118" s="11">
        <f>IF(GD$2=$A118,0,IF(HLOOKUP(GD$2,Recipes!$H:$GI,'Production Calculator'!$A118+2,FALSE)=0,0,HLOOKUP(GD$2,Recipes!$H:$GI,'Production Calculator'!$A118+2,FALSE)*$AK118))+IF($AO118=GD$3,$AM118/VLOOKUP($AO118,Data!$A$50:$B$56,2,FALSE),0)</f>
        <v>0</v>
      </c>
      <c r="GE118" s="11">
        <f>IF(GE$2=$A118,0,IF(HLOOKUP(GE$2,Recipes!$H:$GI,'Production Calculator'!$A118+2,FALSE)=0,0,HLOOKUP(GE$2,Recipes!$H:$GI,'Production Calculator'!$A118+2,FALSE)*$AK118))+IF($AO118=GE$3,$AM118/VLOOKUP($AO118,Data!$A$50:$B$56,2,FALSE),0)</f>
        <v>0</v>
      </c>
      <c r="GF118" s="11">
        <f>IF(GF$2=$A118,0,IF(HLOOKUP(GF$2,Recipes!$H:$GI,'Production Calculator'!$A118+2,FALSE)=0,0,HLOOKUP(GF$2,Recipes!$H:$GI,'Production Calculator'!$A118+2,FALSE)*$AK118))+IF($AO118=GF$3,$AM118/VLOOKUP($AO118,Data!$A$50:$B$56,2,FALSE),0)</f>
        <v>0</v>
      </c>
      <c r="GG118" s="11">
        <f>IF(GG$2=$A118,0,IF(HLOOKUP(GG$2,Recipes!$H:$GI,'Production Calculator'!$A118+2,FALSE)=0,0,HLOOKUP(GG$2,Recipes!$H:$GI,'Production Calculator'!$A118+2,FALSE)*$AK118))+IF($AO118=GG$3,$AM118/VLOOKUP($AO118,Data!$A$50:$B$56,2,FALSE),0)</f>
        <v>0</v>
      </c>
      <c r="GH118" s="11">
        <f>IF(GH$2=$A118,0,IF(HLOOKUP(GH$2,Recipes!$H:$GI,'Production Calculator'!$A118+2,FALSE)=0,0,HLOOKUP(GH$2,Recipes!$H:$GI,'Production Calculator'!$A118+2,FALSE)*$AK118))+IF($AO118=GH$3,$AM118/VLOOKUP($AO118,Data!$A$50:$B$56,2,FALSE),0)</f>
        <v>0</v>
      </c>
      <c r="GI118" s="11">
        <f>IF(GI$2=$A118,0,IF(HLOOKUP(GI$2,Recipes!$H:$GI,'Production Calculator'!$A118+2,FALSE)=0,0,HLOOKUP(GI$2,Recipes!$H:$GI,'Production Calculator'!$A118+2,FALSE)*$AK118))+IF($AO118=GI$3,$AM118/VLOOKUP($AO118,Data!$A$50:$B$56,2,FALSE),0)</f>
        <v>0</v>
      </c>
      <c r="GJ118" s="11">
        <f>IF(GJ$2=$A118,0,IF(HLOOKUP(GJ$2,Recipes!$H:$GI,'Production Calculator'!$A118+2,FALSE)=0,0,HLOOKUP(GJ$2,Recipes!$H:$GI,'Production Calculator'!$A118+2,FALSE)*$AK118))+IF($AO118=GJ$3,$AM118/VLOOKUP($AO118,Data!$A$50:$B$56,2,FALSE),0)</f>
        <v>0</v>
      </c>
      <c r="GK118" s="11">
        <f>IF(GK$2=$A118,0,IF(HLOOKUP(GK$2,Recipes!$H:$GI,'Production Calculator'!$A118+2,FALSE)=0,0,HLOOKUP(GK$2,Recipes!$H:$GI,'Production Calculator'!$A118+2,FALSE)*$AK118))+IF($AO118=GK$3,$AM118/VLOOKUP($AO118,Data!$A$50:$B$56,2,FALSE),0)</f>
        <v>0</v>
      </c>
      <c r="GL118" s="11">
        <f>IF(GL$2=$A118,0,IF(HLOOKUP(GL$2,Recipes!$H:$GI,'Production Calculator'!$A118+2,FALSE)=0,0,HLOOKUP(GL$2,Recipes!$H:$GI,'Production Calculator'!$A118+2,FALSE)*$AK118))+IF($AO118=GL$3,$AM118/VLOOKUP($AO118,Data!$A$50:$B$56,2,FALSE),0)</f>
        <v>0</v>
      </c>
      <c r="GM118" s="11">
        <f>IF(GM$2=$A118,0,IF(HLOOKUP(GM$2,Recipes!$H:$GI,'Production Calculator'!$A118+2,FALSE)=0,0,HLOOKUP(GM$2,Recipes!$H:$GI,'Production Calculator'!$A118+2,FALSE)*$AK118))+IF($AO118=GM$3,$AM118/VLOOKUP($AO118,Data!$A$50:$B$56,2,FALSE),0)</f>
        <v>0</v>
      </c>
      <c r="GN118" s="11">
        <f>IF(GN$2=$A118,0,IF(HLOOKUP(GN$2,Recipes!$H:$GI,'Production Calculator'!$A118+2,FALSE)=0,0,HLOOKUP(GN$2,Recipes!$H:$GI,'Production Calculator'!$A118+2,FALSE)*$AK118))+IF($AO118=GN$3,$AM118/VLOOKUP($AO118,Data!$A$50:$B$56,2,FALSE),0)</f>
        <v>0</v>
      </c>
      <c r="GO118" s="11">
        <f>IF(GO$2=$A118,0,IF(HLOOKUP(GO$2,Recipes!$H:$GI,'Production Calculator'!$A118+2,FALSE)=0,0,HLOOKUP(GO$2,Recipes!$H:$GI,'Production Calculator'!$A118+2,FALSE)*$AK118))+IF($AO118=GO$3,$AM118/VLOOKUP($AO118,Data!$A$50:$B$56,2,FALSE),0)</f>
        <v>0</v>
      </c>
      <c r="GP118" s="11">
        <f>IF(GP$2=$A118,0,IF(HLOOKUP(GP$2,Recipes!$H:$GI,'Production Calculator'!$A118+2,FALSE)=0,0,HLOOKUP(GP$2,Recipes!$H:$GI,'Production Calculator'!$A118+2,FALSE)*$AK118))+IF($AO118=GP$3,$AM118/VLOOKUP($AO118,Data!$A$50:$B$56,2,FALSE),0)</f>
        <v>0</v>
      </c>
      <c r="GQ118" s="11">
        <f>IF(GQ$2=$A118,0,IF(HLOOKUP(GQ$2,Recipes!$H:$GI,'Production Calculator'!$A118+2,FALSE)=0,0,HLOOKUP(GQ$2,Recipes!$H:$GI,'Production Calculator'!$A118+2,FALSE)*$AK118))+IF($AO118=GQ$3,$AM118/VLOOKUP($AO118,Data!$A$50:$B$56,2,FALSE),0)</f>
        <v>0</v>
      </c>
      <c r="GR118" s="11">
        <f>IF(GR$2=$A118,0,IF(HLOOKUP(GR$2,Recipes!$H:$GI,'Production Calculator'!$A118+2,FALSE)=0,0,HLOOKUP(GR$2,Recipes!$H:$GI,'Production Calculator'!$A118+2,FALSE)*$AK118))+IF($AO118=GR$3,$AM118/VLOOKUP($AO118,Data!$A$50:$B$56,2,FALSE),0)</f>
        <v>0</v>
      </c>
      <c r="GS118" s="11">
        <f>IF(GS$2=$A118,0,IF(HLOOKUP(GS$2,Recipes!$H:$GI,'Production Calculator'!$A118+2,FALSE)=0,0,HLOOKUP(GS$2,Recipes!$H:$GI,'Production Calculator'!$A118+2,FALSE)*$AK118))+IF($AO118=GS$3,$AM118/VLOOKUP($AO118,Data!$A$50:$B$56,2,FALSE),0)</f>
        <v>0</v>
      </c>
      <c r="GT118" s="11">
        <f>IF(GT$2=$A118,0,IF(HLOOKUP(GT$2,Recipes!$H:$GI,'Production Calculator'!$A118+2,FALSE)=0,0,HLOOKUP(GT$2,Recipes!$H:$GI,'Production Calculator'!$A118+2,FALSE)*$AK118))+IF($AO118=GT$3,$AM118/VLOOKUP($AO118,Data!$A$50:$B$56,2,FALSE),0)</f>
        <v>0</v>
      </c>
      <c r="GU118" s="11">
        <f>IF(GU$2=$A118,0,IF(HLOOKUP(GU$2,Recipes!$H:$GI,'Production Calculator'!$A118+2,FALSE)=0,0,HLOOKUP(GU$2,Recipes!$H:$GI,'Production Calculator'!$A118+2,FALSE)*$AK118))+IF($AO118=GU$3,$AM118/VLOOKUP($AO118,Data!$A$50:$B$56,2,FALSE),0)</f>
        <v>0</v>
      </c>
      <c r="GV118" s="11">
        <f>IF(GV$2=$A118,0,IF(HLOOKUP(GV$2,Recipes!$H:$GI,'Production Calculator'!$A118+2,FALSE)=0,0,HLOOKUP(GV$2,Recipes!$H:$GI,'Production Calculator'!$A118+2,FALSE)*$AK118))+IF($AO118=GV$3,$AM118/VLOOKUP($AO118,Data!$A$50:$B$56,2,FALSE),0)</f>
        <v>0</v>
      </c>
      <c r="GW118" s="11">
        <f>IF(GW$2=$A118,0,IF(HLOOKUP(GW$2,Recipes!$H:$GI,'Production Calculator'!$A118+2,FALSE)=0,0,HLOOKUP(GW$2,Recipes!$H:$GI,'Production Calculator'!$A118+2,FALSE)*$AK118))+IF($AO118=GW$3,$AM118/VLOOKUP($AO118,Data!$A$50:$B$56,2,FALSE),0)</f>
        <v>0</v>
      </c>
      <c r="GX118" s="11">
        <f>IF(GX$2=$A118,0,IF(HLOOKUP(GX$2,Recipes!$H:$GI,'Production Calculator'!$A118+2,FALSE)=0,0,HLOOKUP(GX$2,Recipes!$H:$GI,'Production Calculator'!$A118+2,FALSE)*$AK118))+IF($AO118=GX$3,$AM118/VLOOKUP($AO118,Data!$A$50:$B$56,2,FALSE),0)</f>
        <v>0</v>
      </c>
      <c r="GY118" s="11">
        <f>IF(GY$2=$A118,0,IF(HLOOKUP(GY$2,Recipes!$H:$GI,'Production Calculator'!$A118+2,FALSE)=0,0,HLOOKUP(GY$2,Recipes!$H:$GI,'Production Calculator'!$A118+2,FALSE)*$AK118))+IF($AO118=GY$3,$AM118/VLOOKUP($AO118,Data!$A$50:$B$56,2,FALSE),0)</f>
        <v>0</v>
      </c>
      <c r="GZ118" s="11">
        <f>IF(GZ$2=$A118,0,IF(HLOOKUP(GZ$2,Recipes!$H:$GI,'Production Calculator'!$A118+2,FALSE)=0,0,HLOOKUP(GZ$2,Recipes!$H:$GI,'Production Calculator'!$A118+2,FALSE)*$AK118))+IF($AO118=GZ$3,$AM118/VLOOKUP($AO118,Data!$A$50:$B$56,2,FALSE),0)</f>
        <v>0</v>
      </c>
      <c r="HA118" s="11">
        <f>IF(HA$2=$A118,0,IF(HLOOKUP(HA$2,Recipes!$H:$GI,'Production Calculator'!$A118+2,FALSE)=0,0,HLOOKUP(HA$2,Recipes!$H:$GI,'Production Calculator'!$A118+2,FALSE)*$AK118))+IF($AO118=HA$3,$AM118/VLOOKUP($AO118,Data!$A$50:$B$56,2,FALSE),0)</f>
        <v>0</v>
      </c>
      <c r="HB118" s="11">
        <f>IF(HB$2=$A118,0,IF(HLOOKUP(HB$2,Recipes!$H:$GI,'Production Calculator'!$A118+2,FALSE)=0,0,HLOOKUP(HB$2,Recipes!$H:$GI,'Production Calculator'!$A118+2,FALSE)*$AK118))+IF($AO118=HB$3,$AM118/VLOOKUP($AO118,Data!$A$50:$B$56,2,FALSE),0)</f>
        <v>0</v>
      </c>
      <c r="HC118" s="11">
        <f>IF(HC$2=$A118,0,IF(HLOOKUP(HC$2,Recipes!$H:$GI,'Production Calculator'!$A118+2,FALSE)=0,0,HLOOKUP(HC$2,Recipes!$H:$GI,'Production Calculator'!$A118+2,FALSE)*$AK118))+IF($AO118=HC$3,$AM118/VLOOKUP($AO118,Data!$A$50:$B$56,2,FALSE),0)</f>
        <v>0</v>
      </c>
      <c r="HD118" s="11">
        <f>IF(HD$2=$A118,0,IF(HLOOKUP(HD$2,Recipes!$H:$GI,'Production Calculator'!$A118+2,FALSE)=0,0,HLOOKUP(HD$2,Recipes!$H:$GI,'Production Calculator'!$A118+2,FALSE)*$AK118))+IF($AO118=HD$3,$AM118/VLOOKUP($AO118,Data!$A$50:$B$56,2,FALSE),0)</f>
        <v>0</v>
      </c>
      <c r="HE118" s="11">
        <f>IF(HE$2=$A118,0,IF(HLOOKUP(HE$2,Recipes!$H:$GI,'Production Calculator'!$A118+2,FALSE)=0,0,HLOOKUP(HE$2,Recipes!$H:$GI,'Production Calculator'!$A118+2,FALSE)*$AK118))+IF($AO118=HE$3,$AM118/VLOOKUP($AO118,Data!$A$50:$B$56,2,FALSE),0)</f>
        <v>0</v>
      </c>
      <c r="HF118" s="11">
        <f>IF(HF$2=$A118,0,IF(HLOOKUP(HF$2,Recipes!$H:$GI,'Production Calculator'!$A118+2,FALSE)=0,0,HLOOKUP(HF$2,Recipes!$H:$GI,'Production Calculator'!$A118+2,FALSE)*$AK118))+IF($AO118=HF$3,$AM118/VLOOKUP($AO118,Data!$A$50:$B$56,2,FALSE),0)</f>
        <v>0</v>
      </c>
      <c r="HG118" s="11">
        <f>IF(HG$2=$A118,0,IF(HLOOKUP(HG$2,Recipes!$H:$GI,'Production Calculator'!$A118+2,FALSE)=0,0,HLOOKUP(HG$2,Recipes!$H:$GI,'Production Calculator'!$A118+2,FALSE)*$AK118))+IF($AO118=HG$3,$AM118/VLOOKUP($AO118,Data!$A$50:$B$56,2,FALSE),0)</f>
        <v>0</v>
      </c>
      <c r="HH118" s="11">
        <f>IF(HH$2=$A118,0,IF(HLOOKUP(HH$2,Recipes!$H:$GI,'Production Calculator'!$A118+2,FALSE)=0,0,HLOOKUP(HH$2,Recipes!$H:$GI,'Production Calculator'!$A118+2,FALSE)*$AK118))+IF($AO118=HH$3,$AM118/VLOOKUP($AO118,Data!$A$50:$B$56,2,FALSE),0)</f>
        <v>0</v>
      </c>
      <c r="HI118" s="11">
        <f>IF(HI$2=$A118,0,IF(HLOOKUP(HI$2,Recipes!$H:$GI,'Production Calculator'!$A118+2,FALSE)=0,0,HLOOKUP(HI$2,Recipes!$H:$GI,'Production Calculator'!$A118+2,FALSE)*$AK118))+IF($AO118=HI$3,$AM118/VLOOKUP($AO118,Data!$A$50:$B$56,2,FALSE),0)</f>
        <v>0</v>
      </c>
      <c r="HJ118" s="11">
        <f>IF(HJ$2=$A118,0,IF(HLOOKUP(HJ$2,Recipes!$H:$GI,'Production Calculator'!$A118+2,FALSE)=0,0,HLOOKUP(HJ$2,Recipes!$H:$GI,'Production Calculator'!$A118+2,FALSE)*$AK118))+IF($AO118=HJ$3,$AM118/VLOOKUP($AO118,Data!$A$50:$B$56,2,FALSE),0)</f>
        <v>0</v>
      </c>
      <c r="HK118" s="11">
        <f>IF(HK$2=$A118,0,IF(HLOOKUP(HK$2,Recipes!$H:$GI,'Production Calculator'!$A118+2,FALSE)=0,0,HLOOKUP(HK$2,Recipes!$H:$GI,'Production Calculator'!$A118+2,FALSE)*$AK118))+IF($AO118=HK$3,$AM118/VLOOKUP($AO118,Data!$A$50:$B$56,2,FALSE),0)</f>
        <v>0</v>
      </c>
      <c r="HL118" s="11">
        <f>IF(HL$2=$A118,0,IF(HLOOKUP(HL$2,Recipes!$H:$GI,'Production Calculator'!$A118+2,FALSE)=0,0,HLOOKUP(HL$2,Recipes!$H:$GI,'Production Calculator'!$A118+2,FALSE)*$AK118))+IF($AO118=HL$3,$AM118/VLOOKUP($AO118,Data!$A$50:$B$56,2,FALSE),0)</f>
        <v>0</v>
      </c>
      <c r="HM118" s="11">
        <f>IF(HM$2=$A118,0,IF(HLOOKUP(HM$2,Recipes!$H:$GI,'Production Calculator'!$A118+2,FALSE)=0,0,HLOOKUP(HM$2,Recipes!$H:$GI,'Production Calculator'!$A118+2,FALSE)*$AK118))+IF($AO118=HM$3,$AM118/VLOOKUP($AO118,Data!$A$50:$B$56,2,FALSE),0)</f>
        <v>0</v>
      </c>
      <c r="HN118" s="11">
        <f>IF(HN$2=$A118,0,IF(HLOOKUP(HN$2,Recipes!$H:$GI,'Production Calculator'!$A118+2,FALSE)=0,0,HLOOKUP(HN$2,Recipes!$H:$GI,'Production Calculator'!$A118+2,FALSE)*$AK118))+IF($AO118=HN$3,$AM118/VLOOKUP($AO118,Data!$A$50:$B$56,2,FALSE),0)</f>
        <v>0</v>
      </c>
      <c r="HO118" s="11">
        <f>IF(HO$2=$A118,0,IF(HLOOKUP(HO$2,Recipes!$H:$GI,'Production Calculator'!$A118+2,FALSE)=0,0,HLOOKUP(HO$2,Recipes!$H:$GI,'Production Calculator'!$A118+2,FALSE)*$AK118))+IF($AO118=HO$3,$AM118/VLOOKUP($AO118,Data!$A$50:$B$56,2,FALSE),0)</f>
        <v>0</v>
      </c>
      <c r="HP118" s="11">
        <f>IF(HP$2=$A118,0,IF(HLOOKUP(HP$2,Recipes!$H:$GI,'Production Calculator'!$A118+2,FALSE)=0,0,HLOOKUP(HP$2,Recipes!$H:$GI,'Production Calculator'!$A118+2,FALSE)*$AK118))+IF($AO118=HP$3,$AM118/VLOOKUP($AO118,Data!$A$50:$B$56,2,FALSE),0)</f>
        <v>0</v>
      </c>
      <c r="HQ118" s="11">
        <f>IF(HQ$2=$A118,0,IF(HLOOKUP(HQ$2,Recipes!$H:$GI,'Production Calculator'!$A118+2,FALSE)=0,0,HLOOKUP(HQ$2,Recipes!$H:$GI,'Production Calculator'!$A118+2,FALSE)*$AK118))+IF($AO118=HQ$3,$AM118/VLOOKUP($AO118,Data!$A$50:$B$56,2,FALSE),0)</f>
        <v>0</v>
      </c>
      <c r="HR118" s="11">
        <f>IF(HR$2=$A118,0,IF(HLOOKUP(HR$2,Recipes!$H:$GI,'Production Calculator'!$A118+2,FALSE)=0,0,HLOOKUP(HR$2,Recipes!$H:$GI,'Production Calculator'!$A118+2,FALSE)*$AK118))+IF($AO118=HR$3,$AM118/VLOOKUP($AO118,Data!$A$50:$B$56,2,FALSE),0)</f>
        <v>0</v>
      </c>
      <c r="HS118" s="121"/>
    </row>
    <row r="119" spans="1:227" x14ac:dyDescent="0.45">
      <c r="A119">
        <v>96</v>
      </c>
      <c r="B119" s="107" t="str">
        <f>VLOOKUP(A119,Recipes!A:B,2)</f>
        <v>Transport belt</v>
      </c>
      <c r="C119" s="128">
        <v>0</v>
      </c>
      <c r="D119" s="108">
        <f t="shared" si="191"/>
        <v>0</v>
      </c>
      <c r="E119" s="127" t="s">
        <v>1</v>
      </c>
      <c r="F119" s="109">
        <f>VLOOKUP(A119,Recipes!$A$3:$G$186,6,FALSE)</f>
        <v>2</v>
      </c>
      <c r="G119" s="109">
        <f>VLOOKUP(A119,Recipes!$A$3:$G$186,7,FALSE)</f>
        <v>0</v>
      </c>
      <c r="H119" s="110">
        <f t="shared" si="167"/>
        <v>0</v>
      </c>
      <c r="I119" s="109">
        <f>VLOOKUP(E119,Data!$A$2:$C$26,3, FALSE)</f>
        <v>4</v>
      </c>
      <c r="J119" s="108">
        <v>0</v>
      </c>
      <c r="K119" s="108">
        <v>0</v>
      </c>
      <c r="L119" s="108">
        <v>0</v>
      </c>
      <c r="M119" s="150">
        <v>0</v>
      </c>
      <c r="N119" s="150">
        <v>0</v>
      </c>
      <c r="O119" s="150">
        <v>0</v>
      </c>
      <c r="P119" s="151">
        <v>0</v>
      </c>
      <c r="Q119" s="151">
        <v>0</v>
      </c>
      <c r="R119" s="151">
        <v>0</v>
      </c>
      <c r="S119">
        <f t="shared" si="182"/>
        <v>0</v>
      </c>
      <c r="T119">
        <f t="shared" si="183"/>
        <v>0</v>
      </c>
      <c r="U119">
        <f t="shared" si="184"/>
        <v>0</v>
      </c>
      <c r="V119">
        <f t="shared" si="185"/>
        <v>0</v>
      </c>
      <c r="W119">
        <f t="shared" si="186"/>
        <v>0</v>
      </c>
      <c r="X119">
        <f t="shared" si="187"/>
        <v>0</v>
      </c>
      <c r="Y119">
        <f t="shared" si="188"/>
        <v>0</v>
      </c>
      <c r="Z119">
        <f t="shared" si="189"/>
        <v>0</v>
      </c>
      <c r="AA119">
        <f t="shared" si="190"/>
        <v>0</v>
      </c>
      <c r="AB119" s="111">
        <f>VLOOKUP($A119,Recipes!$A:$G,4)</f>
        <v>0.5</v>
      </c>
      <c r="AC119" s="111">
        <f>VLOOKUP($A119,Recipes!$A:$G,5)</f>
        <v>2</v>
      </c>
      <c r="AD119" s="111">
        <f t="shared" si="177"/>
        <v>4</v>
      </c>
      <c r="AE119" s="111">
        <f>VLOOKUP(E119,Data!$A$2:$F$26,5,FALSE)</f>
        <v>0</v>
      </c>
      <c r="AF119" s="111">
        <f>VLOOKUP(E119,Data!$A$2:$F$26,4,FALSE)</f>
        <v>210</v>
      </c>
      <c r="AG119" s="111">
        <f>VLOOKUP(E119,Data!$A$2:$B$26,2, FALSE)</f>
        <v>1.25</v>
      </c>
      <c r="AH119" s="111">
        <f>1+VLOOKUP($J$3,Data!$A$40:$D$48,2,FALSE)*$J119+VLOOKUP($K$3,Data!$A$40:$D$48,2,FALSE)*$K119+VLOOKUP($L$3,Data!$A$40:$D$48,2,FALSE)*$L119+VLOOKUP($M$3,Data!$A$40:$D$48,2,FALSE)*$M119+VLOOKUP($N$3,Data!$A$40:$D$48,2,FALSE)*$N119+VLOOKUP($O$3,Data!$A$40:$D$48,2,FALSE)*$O119+VLOOKUP($P$3,Data!$A$40:$D$48,2,FALSE)*$P119+VLOOKUP($Q$3,Data!$A$40:$D$48,2,FALSE)*$Q119+VLOOKUP($R$3,Data!$A$40:$D$48,2,FALSE)*$R119</f>
        <v>1</v>
      </c>
      <c r="AI119" s="111">
        <f>MAX(1+VLOOKUP($J$3,Data!$A$40:$D$48,3,FALSE)*$J119+VLOOKUP($K$3,Data!$A$40:$D$48,3,FALSE)*$K119+VLOOKUP($L$3,Data!$A$40:$D$48,3,FALSE)*$L119+VLOOKUP($M$3,Data!$A$40:$D$48,3,FALSE)*$M119+VLOOKUP($N$3,Data!$A$40:$D$48,3,FALSE)*$N119+VLOOKUP($O$3,Data!$A$40:$D$48,3,FALSE)*$O119+VLOOKUP($P$3,Data!$A$40:$D$48,3,FALSE)*$P119+VLOOKUP($Q$3,Data!$A$40:$D$48,3,FALSE)*$Q119+VLOOKUP($R$3,Data!$A$40:$D$48,3,FALSE)*$R119,0)</f>
        <v>1</v>
      </c>
      <c r="AJ119" s="111">
        <f>MAX(1-(VLOOKUP($J$3,Data!$A$40:$D$48,4,FALSE)*$J119+VLOOKUP($K$3,Data!$A$40:$D$48,4,FALSE)*$K119+VLOOKUP($L$3,Data!$A$40:$D$48,4,FALSE)*$L119+VLOOKUP($M$3,Data!$A$40:$D$48,4,FALSE)*$M119+VLOOKUP($N$3,Data!$A$40:$D$48,4,FALSE)*$N119+VLOOKUP($O$3,Data!$A$40:$D$48,4,FALSE)*$O119+VLOOKUP($P$3,Data!$A$40:$D$48,4,FALSE)*$P119+VLOOKUP($Q$3,Data!$A$40:$D$48,4,FALSE)*$Q119+VLOOKUP($R$3,Data!$A$40:$D$48,4,FALSE)*$R119),0.2)</f>
        <v>1</v>
      </c>
      <c r="AK119" s="112">
        <f t="shared" si="178"/>
        <v>0</v>
      </c>
      <c r="AL119" s="111">
        <f t="shared" si="179"/>
        <v>5</v>
      </c>
      <c r="AM119" s="111">
        <f t="shared" si="180"/>
        <v>0</v>
      </c>
      <c r="AN119" s="111">
        <f t="shared" si="181"/>
        <v>0</v>
      </c>
      <c r="AO119" s="131" t="s">
        <v>298</v>
      </c>
      <c r="AP119" s="11"/>
      <c r="AQ119" s="11">
        <f>IF(AQ$2=$A119,0,IF(HLOOKUP(AQ$2,Recipes!$H:$GI,'Production Calculator'!$A119+2,FALSE)=0,0,HLOOKUP(AQ$2,Recipes!$H:$GI,'Production Calculator'!$A119+2,FALSE)*$AK119))+IF($AO119=AQ$3,$AM119/VLOOKUP($AO119,Data!$A$50:$B$56,2,FALSE),0)</f>
        <v>0</v>
      </c>
      <c r="AR119" s="11">
        <f>IF(AR$2=$A119,0,IF(HLOOKUP(AR$2,Recipes!$H:$GI,'Production Calculator'!$A119+2,FALSE)=0,0,HLOOKUP(AR$2,Recipes!$H:$GI,'Production Calculator'!$A119+2,FALSE)*$AK119))+IF($AO119=AR$3,$AM119/VLOOKUP($AO119,Data!$A$50:$B$56,2,FALSE),0)</f>
        <v>0</v>
      </c>
      <c r="AS119" s="11">
        <f>IF(AS$2=$A119,0,IF(HLOOKUP(AS$2,Recipes!$H:$GI,'Production Calculator'!$A119+2,FALSE)=0,0,HLOOKUP(AS$2,Recipes!$H:$GI,'Production Calculator'!$A119+2,FALSE)*$AK119))+IF($AO119=AS$3,$AM119/VLOOKUP($AO119,Data!$A$50:$B$56,2,FALSE),0)</f>
        <v>0</v>
      </c>
      <c r="AT119" s="11">
        <f>IF(AT$2=$A119,0,IF(HLOOKUP(AT$2,Recipes!$H:$GI,'Production Calculator'!$A119+2,FALSE)=0,0,HLOOKUP(AT$2,Recipes!$H:$GI,'Production Calculator'!$A119+2,FALSE)*$AK119))+IF($AO119=AT$3,$AM119/VLOOKUP($AO119,Data!$A$50:$B$56,2,FALSE),0)</f>
        <v>0</v>
      </c>
      <c r="AU119" s="11">
        <f>IF(AU$2=$A119,0,IF(HLOOKUP(AU$2,Recipes!$H:$GI,'Production Calculator'!$A119+2,FALSE)=0,0,HLOOKUP(AU$2,Recipes!$H:$GI,'Production Calculator'!$A119+2,FALSE)*$AK119))+IF($AO119=AU$3,$AM119/VLOOKUP($AO119,Data!$A$50:$B$56,2,FALSE),0)</f>
        <v>0</v>
      </c>
      <c r="AV119" s="11">
        <f>IF(AV$2=$A119,0,IF(HLOOKUP(AV$2,Recipes!$H:$GI,'Production Calculator'!$A119+2,FALSE)=0,0,HLOOKUP(AV$2,Recipes!$H:$GI,'Production Calculator'!$A119+2,FALSE)*$AK119))+IF($AO119=AV$3,$AM119/VLOOKUP($AO119,Data!$A$50:$B$56,2,FALSE),0)</f>
        <v>0</v>
      </c>
      <c r="AW119" s="11">
        <f>IF(AW$2=$A119,0,IF(HLOOKUP(AW$2,Recipes!$H:$GI,'Production Calculator'!$A119+2,FALSE)=0,0,HLOOKUP(AW$2,Recipes!$H:$GI,'Production Calculator'!$A119+2,FALSE)*$AK119))+IF($AO119=AW$3,$AM119/VLOOKUP($AO119,Data!$A$50:$B$56,2,FALSE),0)</f>
        <v>0</v>
      </c>
      <c r="AX119" s="11">
        <f>IF(AX$2=$A119,0,IF(HLOOKUP(AX$2,Recipes!$H:$GI,'Production Calculator'!$A119+2,FALSE)=0,0,HLOOKUP(AX$2,Recipes!$H:$GI,'Production Calculator'!$A119+2,FALSE)*$AK119))+IF($AO119=AX$3,$AM119/VLOOKUP($AO119,Data!$A$50:$B$56,2,FALSE),0)</f>
        <v>0</v>
      </c>
      <c r="AY119" s="11">
        <f>IF(AY$2=$A119,0,IF(HLOOKUP(AY$2,Recipes!$H:$GI,'Production Calculator'!$A119+2,FALSE)=0,0,HLOOKUP(AY$2,Recipes!$H:$GI,'Production Calculator'!$A119+2,FALSE)*$AK119))+IF($AO119=AY$3,$AM119/VLOOKUP($AO119,Data!$A$50:$B$56,2,FALSE),0)</f>
        <v>0</v>
      </c>
      <c r="AZ119" s="11">
        <f>IF(AZ$2=$A119,0,IF(HLOOKUP(AZ$2,Recipes!$H:$GI,'Production Calculator'!$A119+2,FALSE)=0,0,HLOOKUP(AZ$2,Recipes!$H:$GI,'Production Calculator'!$A119+2,FALSE)*$AK119))+IF($AO119=AZ$3,$AM119/VLOOKUP($AO119,Data!$A$50:$B$56,2,FALSE),0)</f>
        <v>0</v>
      </c>
      <c r="BA119" s="11">
        <f>IF(BA$2=$A119,0,IF(HLOOKUP(BA$2,Recipes!$H:$GI,'Production Calculator'!$A119+2,FALSE)=0,0,HLOOKUP(BA$2,Recipes!$H:$GI,'Production Calculator'!$A119+2,FALSE)*$AK119))+IF($AO119=BA$3,$AM119/VLOOKUP($AO119,Data!$A$50:$B$56,2,FALSE),0)</f>
        <v>0</v>
      </c>
      <c r="BB119" s="11">
        <f>IF(BB$2=$A119,0,IF(HLOOKUP(BB$2,Recipes!$H:$GI,'Production Calculator'!$A119+2,FALSE)=0,0,HLOOKUP(BB$2,Recipes!$H:$GI,'Production Calculator'!$A119+2,FALSE)*$AK119))+IF($AO119=BB$3,$AM119/VLOOKUP($AO119,Data!$A$50:$B$56,2,FALSE),0)</f>
        <v>0</v>
      </c>
      <c r="BC119" s="11">
        <f>IF(BC$2=$A119,0,IF(HLOOKUP(BC$2,Recipes!$H:$GI,'Production Calculator'!$A119+2,FALSE)=0,0,HLOOKUP(BC$2,Recipes!$H:$GI,'Production Calculator'!$A119+2,FALSE)*$AK119))+IF($AO119=BC$3,$AM119/VLOOKUP($AO119,Data!$A$50:$B$56,2,FALSE),0)</f>
        <v>0</v>
      </c>
      <c r="BD119" s="11">
        <f>IF(BD$2=$A119,0,IF(HLOOKUP(BD$2,Recipes!$H:$GI,'Production Calculator'!$A119+2,FALSE)=0,0,HLOOKUP(BD$2,Recipes!$H:$GI,'Production Calculator'!$A119+2,FALSE)*$AK119))+IF($AO119=BD$3,$AM119/VLOOKUP($AO119,Data!$A$50:$B$56,2,FALSE),0)</f>
        <v>0</v>
      </c>
      <c r="BE119" s="11">
        <f>IF(BE$2=$A119,0,IF(HLOOKUP(BE$2,Recipes!$H:$GI,'Production Calculator'!$A119+2,FALSE)=0,0,HLOOKUP(BE$2,Recipes!$H:$GI,'Production Calculator'!$A119+2,FALSE)*$AK119))+IF($AO119=BE$3,$AM119/VLOOKUP($AO119,Data!$A$50:$B$56,2,FALSE),0)</f>
        <v>0</v>
      </c>
      <c r="BF119" s="11">
        <f>IF(BF$2=$A119,0,IF(HLOOKUP(BF$2,Recipes!$H:$GI,'Production Calculator'!$A119+2,FALSE)=0,0,HLOOKUP(BF$2,Recipes!$H:$GI,'Production Calculator'!$A119+2,FALSE)*$AK119))+IF($AO119=BF$3,$AM119/VLOOKUP($AO119,Data!$A$50:$B$56,2,FALSE),0)</f>
        <v>0</v>
      </c>
      <c r="BG119" s="11">
        <f>IF(BG$2=$A119,0,IF(HLOOKUP(BG$2,Recipes!$H:$GI,'Production Calculator'!$A119+2,FALSE)=0,0,HLOOKUP(BG$2,Recipes!$H:$GI,'Production Calculator'!$A119+2,FALSE)*$AK119))+IF($AO119=BG$3,$AM119/VLOOKUP($AO119,Data!$A$50:$B$56,2,FALSE),0)</f>
        <v>0</v>
      </c>
      <c r="BH119" s="11">
        <f>IF(BH$2=$A119,0,IF(HLOOKUP(BH$2,Recipes!$H:$GI,'Production Calculator'!$A119+2,FALSE)=0,0,HLOOKUP(BH$2,Recipes!$H:$GI,'Production Calculator'!$A119+2,FALSE)*$AK119))+IF($AO119=BH$3,$AM119/VLOOKUP($AO119,Data!$A$50:$B$56,2,FALSE),0)</f>
        <v>0</v>
      </c>
      <c r="BI119" s="11">
        <f>IF(BI$2=$A119,0,IF(HLOOKUP(BI$2,Recipes!$H:$GI,'Production Calculator'!$A119+2,FALSE)=0,0,HLOOKUP(BI$2,Recipes!$H:$GI,'Production Calculator'!$A119+2,FALSE)*$AK119))+IF($AO119=BI$3,$AM119/VLOOKUP($AO119,Data!$A$50:$B$56,2,FALSE),0)</f>
        <v>0</v>
      </c>
      <c r="BJ119" s="11">
        <f>IF(BJ$2=$A119,0,IF(HLOOKUP(BJ$2,Recipes!$H:$GI,'Production Calculator'!$A119+2,FALSE)=0,0,HLOOKUP(BJ$2,Recipes!$H:$GI,'Production Calculator'!$A119+2,FALSE)*$AK119))+IF($AO119=BJ$3,$AM119/VLOOKUP($AO119,Data!$A$50:$B$56,2,FALSE),0)</f>
        <v>0</v>
      </c>
      <c r="BK119" s="11">
        <f>IF(BK$2=$A119,0,IF(HLOOKUP(BK$2,Recipes!$H:$GI,'Production Calculator'!$A119+2,FALSE)=0,0,HLOOKUP(BK$2,Recipes!$H:$GI,'Production Calculator'!$A119+2,FALSE)*$AK119))+IF($AO119=BK$3,$AM119/VLOOKUP($AO119,Data!$A$50:$B$56,2,FALSE),0)</f>
        <v>0</v>
      </c>
      <c r="BL119" s="11">
        <f>IF(BL$2=$A119,0,IF(HLOOKUP(BL$2,Recipes!$H:$GI,'Production Calculator'!$A119+2,FALSE)=0,0,HLOOKUP(BL$2,Recipes!$H:$GI,'Production Calculator'!$A119+2,FALSE)*$AK119))+IF($AO119=BL$3,$AM119/VLOOKUP($AO119,Data!$A$50:$B$56,2,FALSE),0)</f>
        <v>0</v>
      </c>
      <c r="BM119" s="11">
        <f>IF(BM$2=$A119,0,IF(HLOOKUP(BM$2,Recipes!$H:$GI,'Production Calculator'!$A119+2,FALSE)=0,0,HLOOKUP(BM$2,Recipes!$H:$GI,'Production Calculator'!$A119+2,FALSE)*$AK119))+IF($AO119=BM$3,$AM119/VLOOKUP($AO119,Data!$A$50:$B$56,2,FALSE),0)</f>
        <v>0</v>
      </c>
      <c r="BN119" s="11">
        <f>IF(BN$2=$A119,0,IF(HLOOKUP(BN$2,Recipes!$H:$GI,'Production Calculator'!$A119+2,FALSE)=0,0,HLOOKUP(BN$2,Recipes!$H:$GI,'Production Calculator'!$A119+2,FALSE)*$AK119))+IF($AO119=BN$3,$AM119/VLOOKUP($AO119,Data!$A$50:$B$56,2,FALSE),0)</f>
        <v>0</v>
      </c>
      <c r="BO119" s="11">
        <f>IF(BO$2=$A119,0,IF(HLOOKUP(BO$2,Recipes!$H:$GI,'Production Calculator'!$A119+2,FALSE)=0,0,HLOOKUP(BO$2,Recipes!$H:$GI,'Production Calculator'!$A119+2,FALSE)*$AK119))+IF($AO119=BO$3,$AM119/VLOOKUP($AO119,Data!$A$50:$B$56,2,FALSE),0)</f>
        <v>0</v>
      </c>
      <c r="BP119" s="11">
        <f>IF(BP$2=$A119,0,IF(HLOOKUP(BP$2,Recipes!$H:$GI,'Production Calculator'!$A119+2,FALSE)=0,0,HLOOKUP(BP$2,Recipes!$H:$GI,'Production Calculator'!$A119+2,FALSE)*$AK119))+IF($AO119=BP$3,$AM119/VLOOKUP($AO119,Data!$A$50:$B$56,2,FALSE),0)</f>
        <v>0</v>
      </c>
      <c r="BQ119" s="11">
        <f>IF(BQ$2=$A119,0,IF(HLOOKUP(BQ$2,Recipes!$H:$GI,'Production Calculator'!$A119+2,FALSE)=0,0,HLOOKUP(BQ$2,Recipes!$H:$GI,'Production Calculator'!$A119+2,FALSE)*$AK119))+IF($AO119=BQ$3,$AM119/VLOOKUP($AO119,Data!$A$50:$B$56,2,FALSE),0)</f>
        <v>0</v>
      </c>
      <c r="BR119" s="11">
        <f>IF(BR$2=$A119,0,IF(HLOOKUP(BR$2,Recipes!$H:$GI,'Production Calculator'!$A119+2,FALSE)=0,0,HLOOKUP(BR$2,Recipes!$H:$GI,'Production Calculator'!$A119+2,FALSE)*$AK119))+IF($AO119=BR$3,$AM119/VLOOKUP($AO119,Data!$A$50:$B$56,2,FALSE),0)</f>
        <v>0</v>
      </c>
      <c r="BS119" s="11">
        <f>IF(BS$2=$A119,0,IF(HLOOKUP(BS$2,Recipes!$H:$GI,'Production Calculator'!$A119+2,FALSE)=0,0,HLOOKUP(BS$2,Recipes!$H:$GI,'Production Calculator'!$A119+2,FALSE)*$AK119))+IF($AO119=BS$3,$AM119/VLOOKUP($AO119,Data!$A$50:$B$56,2,FALSE),0)</f>
        <v>0</v>
      </c>
      <c r="BT119" s="11">
        <f>IF(BT$2=$A119,0,IF(HLOOKUP(BT$2,Recipes!$H:$GI,'Production Calculator'!$A119+2,FALSE)=0,0,HLOOKUP(BT$2,Recipes!$H:$GI,'Production Calculator'!$A119+2,FALSE)*$AK119))+IF($AO119=BT$3,$AM119/VLOOKUP($AO119,Data!$A$50:$B$56,2,FALSE),0)</f>
        <v>0</v>
      </c>
      <c r="BU119" s="11">
        <f>IF(BU$2=$A119,0,IF(HLOOKUP(BU$2,Recipes!$H:$GI,'Production Calculator'!$A119+2,FALSE)=0,0,HLOOKUP(BU$2,Recipes!$H:$GI,'Production Calculator'!$A119+2,FALSE)*$AK119))+IF($AO119=BU$3,$AM119/VLOOKUP($AO119,Data!$A$50:$B$56,2,FALSE),0)</f>
        <v>0</v>
      </c>
      <c r="BV119" s="11">
        <f>IF(BV$2=$A119,0,IF(HLOOKUP(BV$2,Recipes!$H:$GI,'Production Calculator'!$A119+2,FALSE)=0,0,HLOOKUP(BV$2,Recipes!$H:$GI,'Production Calculator'!$A119+2,FALSE)*$AK119))+IF($AO119=BV$3,$AM119/VLOOKUP($AO119,Data!$A$50:$B$56,2,FALSE),0)</f>
        <v>0</v>
      </c>
      <c r="BW119" s="11">
        <f>IF(BW$2=$A119,0,IF(HLOOKUP(BW$2,Recipes!$H:$GI,'Production Calculator'!$A119+2,FALSE)=0,0,HLOOKUP(BW$2,Recipes!$H:$GI,'Production Calculator'!$A119+2,FALSE)*$AK119))+IF($AO119=BW$3,$AM119/VLOOKUP($AO119,Data!$A$50:$B$56,2,FALSE),0)</f>
        <v>0</v>
      </c>
      <c r="BX119" s="11">
        <f>IF(BX$2=$A119,0,IF(HLOOKUP(BX$2,Recipes!$H:$GI,'Production Calculator'!$A119+2,FALSE)=0,0,HLOOKUP(BX$2,Recipes!$H:$GI,'Production Calculator'!$A119+2,FALSE)*$AK119))+IF($AO119=BX$3,$AM119/VLOOKUP($AO119,Data!$A$50:$B$56,2,FALSE),0)</f>
        <v>0</v>
      </c>
      <c r="BY119" s="11">
        <f>IF(BY$2=$A119,0,IF(HLOOKUP(BY$2,Recipes!$H:$GI,'Production Calculator'!$A119+2,FALSE)=0,0,HLOOKUP(BY$2,Recipes!$H:$GI,'Production Calculator'!$A119+2,FALSE)*$AK119))+IF($AO119=BY$3,$AM119/VLOOKUP($AO119,Data!$A$50:$B$56,2,FALSE),0)</f>
        <v>0</v>
      </c>
      <c r="BZ119" s="11">
        <f>IF(BZ$2=$A119,0,IF(HLOOKUP(BZ$2,Recipes!$H:$GI,'Production Calculator'!$A119+2,FALSE)=0,0,HLOOKUP(BZ$2,Recipes!$H:$GI,'Production Calculator'!$A119+2,FALSE)*$AK119))+IF($AO119=BZ$3,$AM119/VLOOKUP($AO119,Data!$A$50:$B$56,2,FALSE),0)</f>
        <v>0</v>
      </c>
      <c r="CA119" s="11">
        <f>IF(CA$2=$A119,0,IF(HLOOKUP(CA$2,Recipes!$H:$GI,'Production Calculator'!$A119+2,FALSE)=0,0,HLOOKUP(CA$2,Recipes!$H:$GI,'Production Calculator'!$A119+2,FALSE)*$AK119))+IF($AO119=CA$3,$AM119/VLOOKUP($AO119,Data!$A$50:$B$56,2,FALSE),0)</f>
        <v>0</v>
      </c>
      <c r="CB119" s="11">
        <f>IF(CB$2=$A119,0,IF(HLOOKUP(CB$2,Recipes!$H:$GI,'Production Calculator'!$A119+2,FALSE)=0,0,HLOOKUP(CB$2,Recipes!$H:$GI,'Production Calculator'!$A119+2,FALSE)*$AK119))+IF($AO119=CB$3,$AM119/VLOOKUP($AO119,Data!$A$50:$B$56,2,FALSE),0)</f>
        <v>0</v>
      </c>
      <c r="CC119" s="11">
        <f>IF(CC$2=$A119,0,IF(HLOOKUP(CC$2,Recipes!$H:$GI,'Production Calculator'!$A119+2,FALSE)=0,0,HLOOKUP(CC$2,Recipes!$H:$GI,'Production Calculator'!$A119+2,FALSE)*$AK119))+IF($AO119=CC$3,$AM119/VLOOKUP($AO119,Data!$A$50:$B$56,2,FALSE),0)</f>
        <v>0</v>
      </c>
      <c r="CD119" s="11">
        <f>IF(CD$2=$A119,0,IF(HLOOKUP(CD$2,Recipes!$H:$GI,'Production Calculator'!$A119+2,FALSE)=0,0,HLOOKUP(CD$2,Recipes!$H:$GI,'Production Calculator'!$A119+2,FALSE)*$AK119))+IF($AO119=CD$3,$AM119/VLOOKUP($AO119,Data!$A$50:$B$56,2,FALSE),0)</f>
        <v>0</v>
      </c>
      <c r="CE119" s="11">
        <f>IF(CE$2=$A119,0,IF(HLOOKUP(CE$2,Recipes!$H:$GI,'Production Calculator'!$A119+2,FALSE)=0,0,HLOOKUP(CE$2,Recipes!$H:$GI,'Production Calculator'!$A119+2,FALSE)*$AK119))+IF($AO119=CE$3,$AM119/VLOOKUP($AO119,Data!$A$50:$B$56,2,FALSE),0)</f>
        <v>0</v>
      </c>
      <c r="CF119" s="11">
        <f>IF(CF$2=$A119,0,IF(HLOOKUP(CF$2,Recipes!$H:$GI,'Production Calculator'!$A119+2,FALSE)=0,0,HLOOKUP(CF$2,Recipes!$H:$GI,'Production Calculator'!$A119+2,FALSE)*$AK119))+IF($AO119=CF$3,$AM119/VLOOKUP($AO119,Data!$A$50:$B$56,2,FALSE),0)</f>
        <v>0</v>
      </c>
      <c r="CG119" s="11">
        <f>IF(CG$2=$A119,0,IF(HLOOKUP(CG$2,Recipes!$H:$GI,'Production Calculator'!$A119+2,FALSE)=0,0,HLOOKUP(CG$2,Recipes!$H:$GI,'Production Calculator'!$A119+2,FALSE)*$AK119))+IF($AO119=CG$3,$AM119/VLOOKUP($AO119,Data!$A$50:$B$56,2,FALSE),0)</f>
        <v>0</v>
      </c>
      <c r="CH119" s="11">
        <f>IF(CH$2=$A119,0,IF(HLOOKUP(CH$2,Recipes!$H:$GI,'Production Calculator'!$A119+2,FALSE)=0,0,HLOOKUP(CH$2,Recipes!$H:$GI,'Production Calculator'!$A119+2,FALSE)*$AK119))+IF($AO119=CH$3,$AM119/VLOOKUP($AO119,Data!$A$50:$B$56,2,FALSE),0)</f>
        <v>0</v>
      </c>
      <c r="CI119" s="11">
        <f>IF(CI$2=$A119,0,IF(HLOOKUP(CI$2,Recipes!$H:$GI,'Production Calculator'!$A119+2,FALSE)=0,0,HLOOKUP(CI$2,Recipes!$H:$GI,'Production Calculator'!$A119+2,FALSE)*$AK119))+IF($AO119=CI$3,$AM119/VLOOKUP($AO119,Data!$A$50:$B$56,2,FALSE),0)</f>
        <v>0</v>
      </c>
      <c r="CJ119" s="11">
        <f>IF(CJ$2=$A119,0,IF(HLOOKUP(CJ$2,Recipes!$H:$GI,'Production Calculator'!$A119+2,FALSE)=0,0,HLOOKUP(CJ$2,Recipes!$H:$GI,'Production Calculator'!$A119+2,FALSE)*$AK119))+IF($AO119=CJ$3,$AM119/VLOOKUP($AO119,Data!$A$50:$B$56,2,FALSE),0)</f>
        <v>0</v>
      </c>
      <c r="CK119" s="11">
        <f>IF(CK$2=$A119,0,IF(HLOOKUP(CK$2,Recipes!$H:$GI,'Production Calculator'!$A119+2,FALSE)=0,0,HLOOKUP(CK$2,Recipes!$H:$GI,'Production Calculator'!$A119+2,FALSE)*$AK119))+IF($AO119=CK$3,$AM119/VLOOKUP($AO119,Data!$A$50:$B$56,2,FALSE),0)</f>
        <v>0</v>
      </c>
      <c r="CL119" s="11">
        <f>IF(CL$2=$A119,0,IF(HLOOKUP(CL$2,Recipes!$H:$GI,'Production Calculator'!$A119+2,FALSE)=0,0,HLOOKUP(CL$2,Recipes!$H:$GI,'Production Calculator'!$A119+2,FALSE)*$AK119))+IF($AO119=CL$3,$AM119/VLOOKUP($AO119,Data!$A$50:$B$56,2,FALSE),0)</f>
        <v>0</v>
      </c>
      <c r="CM119" s="11">
        <f>IF(CM$2=$A119,0,IF(HLOOKUP(CM$2,Recipes!$H:$GI,'Production Calculator'!$A119+2,FALSE)=0,0,HLOOKUP(CM$2,Recipes!$H:$GI,'Production Calculator'!$A119+2,FALSE)*$AK119))+IF($AO119=CM$3,$AM119/VLOOKUP($AO119,Data!$A$50:$B$56,2,FALSE),0)</f>
        <v>0</v>
      </c>
      <c r="CN119" s="11">
        <f>IF(CN$2=$A119,0,IF(HLOOKUP(CN$2,Recipes!$H:$GI,'Production Calculator'!$A119+2,FALSE)=0,0,HLOOKUP(CN$2,Recipes!$H:$GI,'Production Calculator'!$A119+2,FALSE)*$AK119))+IF($AO119=CN$3,$AM119/VLOOKUP($AO119,Data!$A$50:$B$56,2,FALSE),0)</f>
        <v>0</v>
      </c>
      <c r="CO119" s="11">
        <f>IF(CO$2=$A119,0,IF(HLOOKUP(CO$2,Recipes!$H:$GI,'Production Calculator'!$A119+2,FALSE)=0,0,HLOOKUP(CO$2,Recipes!$H:$GI,'Production Calculator'!$A119+2,FALSE)*$AK119))+IF($AO119=CO$3,$AM119/VLOOKUP($AO119,Data!$A$50:$B$56,2,FALSE),0)</f>
        <v>0</v>
      </c>
      <c r="CP119" s="11">
        <f>IF(CP$2=$A119,0,IF(HLOOKUP(CP$2,Recipes!$H:$GI,'Production Calculator'!$A119+2,FALSE)=0,0,HLOOKUP(CP$2,Recipes!$H:$GI,'Production Calculator'!$A119+2,FALSE)*$AK119))+IF($AO119=CP$3,$AM119/VLOOKUP($AO119,Data!$A$50:$B$56,2,FALSE),0)</f>
        <v>0</v>
      </c>
      <c r="CQ119" s="11">
        <f>IF(CQ$2=$A119,0,IF(HLOOKUP(CQ$2,Recipes!$H:$GI,'Production Calculator'!$A119+2,FALSE)=0,0,HLOOKUP(CQ$2,Recipes!$H:$GI,'Production Calculator'!$A119+2,FALSE)*$AK119))+IF($AO119=CQ$3,$AM119/VLOOKUP($AO119,Data!$A$50:$B$56,2,FALSE),0)</f>
        <v>0</v>
      </c>
      <c r="CR119" s="11">
        <f>IF(CR$2=$A119,0,IF(HLOOKUP(CR$2,Recipes!$H:$GI,'Production Calculator'!$A119+2,FALSE)=0,0,HLOOKUP(CR$2,Recipes!$H:$GI,'Production Calculator'!$A119+2,FALSE)*$AK119))+IF($AO119=CR$3,$AM119/VLOOKUP($AO119,Data!$A$50:$B$56,2,FALSE),0)</f>
        <v>0</v>
      </c>
      <c r="CS119" s="11">
        <f>IF(CS$2=$A119,0,IF(HLOOKUP(CS$2,Recipes!$H:$GI,'Production Calculator'!$A119+2,FALSE)=0,0,HLOOKUP(CS$2,Recipes!$H:$GI,'Production Calculator'!$A119+2,FALSE)*$AK119))+IF($AO119=CS$3,$AM119/VLOOKUP($AO119,Data!$A$50:$B$56,2,FALSE),0)</f>
        <v>0</v>
      </c>
      <c r="CT119" s="11">
        <f>IF(CT$2=$A119,0,IF(HLOOKUP(CT$2,Recipes!$H:$GI,'Production Calculator'!$A119+2,FALSE)=0,0,HLOOKUP(CT$2,Recipes!$H:$GI,'Production Calculator'!$A119+2,FALSE)*$AK119))+IF($AO119=CT$3,$AM119/VLOOKUP($AO119,Data!$A$50:$B$56,2,FALSE),0)</f>
        <v>0</v>
      </c>
      <c r="CU119" s="11">
        <f>IF(CU$2=$A119,0,IF(HLOOKUP(CU$2,Recipes!$H:$GI,'Production Calculator'!$A119+2,FALSE)=0,0,HLOOKUP(CU$2,Recipes!$H:$GI,'Production Calculator'!$A119+2,FALSE)*$AK119))+IF($AO119=CU$3,$AM119/VLOOKUP($AO119,Data!$A$50:$B$56,2,FALSE),0)</f>
        <v>0</v>
      </c>
      <c r="CV119" s="11">
        <f>IF(CV$2=$A119,0,IF(HLOOKUP(CV$2,Recipes!$H:$GI,'Production Calculator'!$A119+2,FALSE)=0,0,HLOOKUP(CV$2,Recipes!$H:$GI,'Production Calculator'!$A119+2,FALSE)*$AK119))+IF($AO119=CV$3,$AM119/VLOOKUP($AO119,Data!$A$50:$B$56,2,FALSE),0)</f>
        <v>0</v>
      </c>
      <c r="CW119" s="11">
        <f>IF(CW$2=$A119,0,IF(HLOOKUP(CW$2,Recipes!$H:$GI,'Production Calculator'!$A119+2,FALSE)=0,0,HLOOKUP(CW$2,Recipes!$H:$GI,'Production Calculator'!$A119+2,FALSE)*$AK119))+IF($AO119=CW$3,$AM119/VLOOKUP($AO119,Data!$A$50:$B$56,2,FALSE),0)</f>
        <v>0</v>
      </c>
      <c r="CX119" s="11">
        <f>IF(CX$2=$A119,0,IF(HLOOKUP(CX$2,Recipes!$H:$GI,'Production Calculator'!$A119+2,FALSE)=0,0,HLOOKUP(CX$2,Recipes!$H:$GI,'Production Calculator'!$A119+2,FALSE)*$AK119))+IF($AO119=CX$3,$AM119/VLOOKUP($AO119,Data!$A$50:$B$56,2,FALSE),0)</f>
        <v>0</v>
      </c>
      <c r="CY119" s="11">
        <f>IF(CY$2=$A119,0,IF(HLOOKUP(CY$2,Recipes!$H:$GI,'Production Calculator'!$A119+2,FALSE)=0,0,HLOOKUP(CY$2,Recipes!$H:$GI,'Production Calculator'!$A119+2,FALSE)*$AK119))+IF($AO119=CY$3,$AM119/VLOOKUP($AO119,Data!$A$50:$B$56,2,FALSE),0)</f>
        <v>0</v>
      </c>
      <c r="CZ119" s="11">
        <f>IF(CZ$2=$A119,0,IF(HLOOKUP(CZ$2,Recipes!$H:$GI,'Production Calculator'!$A119+2,FALSE)=0,0,HLOOKUP(CZ$2,Recipes!$H:$GI,'Production Calculator'!$A119+2,FALSE)*$AK119))+IF($AO119=CZ$3,$AM119/VLOOKUP($AO119,Data!$A$50:$B$56,2,FALSE),0)</f>
        <v>0</v>
      </c>
      <c r="DA119" s="11">
        <f>IF(DA$2=$A119,0,IF(HLOOKUP(DA$2,Recipes!$H:$GI,'Production Calculator'!$A119+2,FALSE)=0,0,HLOOKUP(DA$2,Recipes!$H:$GI,'Production Calculator'!$A119+2,FALSE)*$AK119))+IF($AO119=DA$3,$AM119/VLOOKUP($AO119,Data!$A$50:$B$56,2,FALSE),0)</f>
        <v>0</v>
      </c>
      <c r="DB119" s="11">
        <f>IF(DB$2=$A119,0,IF(HLOOKUP(DB$2,Recipes!$H:$GI,'Production Calculator'!$A119+2,FALSE)=0,0,HLOOKUP(DB$2,Recipes!$H:$GI,'Production Calculator'!$A119+2,FALSE)*$AK119))+IF($AO119=DB$3,$AM119/VLOOKUP($AO119,Data!$A$50:$B$56,2,FALSE),0)</f>
        <v>0</v>
      </c>
      <c r="DC119" s="11">
        <f>IF(DC$2=$A119,0,IF(HLOOKUP(DC$2,Recipes!$H:$GI,'Production Calculator'!$A119+2,FALSE)=0,0,HLOOKUP(DC$2,Recipes!$H:$GI,'Production Calculator'!$A119+2,FALSE)*$AK119))+IF($AO119=DC$3,$AM119/VLOOKUP($AO119,Data!$A$50:$B$56,2,FALSE),0)</f>
        <v>0</v>
      </c>
      <c r="DD119" s="11">
        <f>IF(DD$2=$A119,0,IF(HLOOKUP(DD$2,Recipes!$H:$GI,'Production Calculator'!$A119+2,FALSE)=0,0,HLOOKUP(DD$2,Recipes!$H:$GI,'Production Calculator'!$A119+2,FALSE)*$AK119))+IF($AO119=DD$3,$AM119/VLOOKUP($AO119,Data!$A$50:$B$56,2,FALSE),0)</f>
        <v>0</v>
      </c>
      <c r="DE119" s="11">
        <f>IF(DE$2=$A119,0,IF(HLOOKUP(DE$2,Recipes!$H:$GI,'Production Calculator'!$A119+2,FALSE)=0,0,HLOOKUP(DE$2,Recipes!$H:$GI,'Production Calculator'!$A119+2,FALSE)*$AK119))+IF($AO119=DE$3,$AM119/VLOOKUP($AO119,Data!$A$50:$B$56,2,FALSE),0)</f>
        <v>0</v>
      </c>
      <c r="DF119" s="11">
        <f>IF(DF$2=$A119,0,IF(HLOOKUP(DF$2,Recipes!$H:$GI,'Production Calculator'!$A119+2,FALSE)=0,0,HLOOKUP(DF$2,Recipes!$H:$GI,'Production Calculator'!$A119+2,FALSE)*$AK119))+IF($AO119=DF$3,$AM119/VLOOKUP($AO119,Data!$A$50:$B$56,2,FALSE),0)</f>
        <v>0</v>
      </c>
      <c r="DG119" s="11">
        <f>IF(DG$2=$A119,0,IF(HLOOKUP(DG$2,Recipes!$H:$GI,'Production Calculator'!$A119+2,FALSE)=0,0,HLOOKUP(DG$2,Recipes!$H:$GI,'Production Calculator'!$A119+2,FALSE)*$AK119))+IF($AO119=DG$3,$AM119/VLOOKUP($AO119,Data!$A$50:$B$56,2,FALSE),0)</f>
        <v>0</v>
      </c>
      <c r="DH119" s="11">
        <f>IF(DH$2=$A119,0,IF(HLOOKUP(DH$2,Recipes!$H:$GI,'Production Calculator'!$A119+2,FALSE)=0,0,HLOOKUP(DH$2,Recipes!$H:$GI,'Production Calculator'!$A119+2,FALSE)*$AK119))+IF($AO119=DH$3,$AM119/VLOOKUP($AO119,Data!$A$50:$B$56,2,FALSE),0)</f>
        <v>0</v>
      </c>
      <c r="DI119" s="11">
        <f>IF(DI$2=$A119,0,IF(HLOOKUP(DI$2,Recipes!$H:$GI,'Production Calculator'!$A119+2,FALSE)=0,0,HLOOKUP(DI$2,Recipes!$H:$GI,'Production Calculator'!$A119+2,FALSE)*$AK119))+IF($AO119=DI$3,$AM119/VLOOKUP($AO119,Data!$A$50:$B$56,2,FALSE),0)</f>
        <v>0</v>
      </c>
      <c r="DJ119" s="11">
        <f>IF(DJ$2=$A119,0,IF(HLOOKUP(DJ$2,Recipes!$H:$GI,'Production Calculator'!$A119+2,FALSE)=0,0,HLOOKUP(DJ$2,Recipes!$H:$GI,'Production Calculator'!$A119+2,FALSE)*$AK119))+IF($AO119=DJ$3,$AM119/VLOOKUP($AO119,Data!$A$50:$B$56,2,FALSE),0)</f>
        <v>0</v>
      </c>
      <c r="DK119" s="11">
        <f>IF(DK$2=$A119,0,IF(HLOOKUP(DK$2,Recipes!$H:$GI,'Production Calculator'!$A119+2,FALSE)=0,0,HLOOKUP(DK$2,Recipes!$H:$GI,'Production Calculator'!$A119+2,FALSE)*$AK119))+IF($AO119=DK$3,$AM119/VLOOKUP($AO119,Data!$A$50:$B$56,2,FALSE),0)</f>
        <v>0</v>
      </c>
      <c r="DL119" s="11">
        <f>IF(DL$2=$A119,0,IF(HLOOKUP(DL$2,Recipes!$H:$GI,'Production Calculator'!$A119+2,FALSE)=0,0,HLOOKUP(DL$2,Recipes!$H:$GI,'Production Calculator'!$A119+2,FALSE)*$AK119))+IF($AO119=DL$3,$AM119/VLOOKUP($AO119,Data!$A$50:$B$56,2,FALSE),0)</f>
        <v>0</v>
      </c>
      <c r="DM119" s="11">
        <f>IF(DM$2=$A119,0,IF(HLOOKUP(DM$2,Recipes!$H:$GI,'Production Calculator'!$A119+2,FALSE)=0,0,HLOOKUP(DM$2,Recipes!$H:$GI,'Production Calculator'!$A119+2,FALSE)*$AK119))+IF($AO119=DM$3,$AM119/VLOOKUP($AO119,Data!$A$50:$B$56,2,FALSE),0)</f>
        <v>0</v>
      </c>
      <c r="DN119" s="11">
        <f>IF(DN$2=$A119,0,IF(HLOOKUP(DN$2,Recipes!$H:$GI,'Production Calculator'!$A119+2,FALSE)=0,0,HLOOKUP(DN$2,Recipes!$H:$GI,'Production Calculator'!$A119+2,FALSE)*$AK119))+IF($AO119=DN$3,$AM119/VLOOKUP($AO119,Data!$A$50:$B$56,2,FALSE),0)</f>
        <v>0</v>
      </c>
      <c r="DO119" s="11">
        <f>IF(DO$2=$A119,0,IF(HLOOKUP(DO$2,Recipes!$H:$GI,'Production Calculator'!$A119+2,FALSE)=0,0,HLOOKUP(DO$2,Recipes!$H:$GI,'Production Calculator'!$A119+2,FALSE)*$AK119))+IF($AO119=DO$3,$AM119/VLOOKUP($AO119,Data!$A$50:$B$56,2,FALSE),0)</f>
        <v>0</v>
      </c>
      <c r="DP119" s="11">
        <f>IF(DP$2=$A119,0,IF(HLOOKUP(DP$2,Recipes!$H:$GI,'Production Calculator'!$A119+2,FALSE)=0,0,HLOOKUP(DP$2,Recipes!$H:$GI,'Production Calculator'!$A119+2,FALSE)*$AK119))+IF($AO119=DP$3,$AM119/VLOOKUP($AO119,Data!$A$50:$B$56,2,FALSE),0)</f>
        <v>0</v>
      </c>
      <c r="DQ119" s="11">
        <f>IF(DQ$2=$A119,0,IF(HLOOKUP(DQ$2,Recipes!$H:$GI,'Production Calculator'!$A119+2,FALSE)=0,0,HLOOKUP(DQ$2,Recipes!$H:$GI,'Production Calculator'!$A119+2,FALSE)*$AK119))+IF($AO119=DQ$3,$AM119/VLOOKUP($AO119,Data!$A$50:$B$56,2,FALSE),0)</f>
        <v>0</v>
      </c>
      <c r="DR119" s="11">
        <f>IF(DR$2=$A119,0,IF(HLOOKUP(DR$2,Recipes!$H:$GI,'Production Calculator'!$A119+2,FALSE)=0,0,HLOOKUP(DR$2,Recipes!$H:$GI,'Production Calculator'!$A119+2,FALSE)*$AK119))+IF($AO119=DR$3,$AM119/VLOOKUP($AO119,Data!$A$50:$B$56,2,FALSE),0)</f>
        <v>0</v>
      </c>
      <c r="DS119" s="11">
        <f>IF(DS$2=$A119,0,IF(HLOOKUP(DS$2,Recipes!$H:$GI,'Production Calculator'!$A119+2,FALSE)=0,0,HLOOKUP(DS$2,Recipes!$H:$GI,'Production Calculator'!$A119+2,FALSE)*$AK119))+IF($AO119=DS$3,$AM119/VLOOKUP($AO119,Data!$A$50:$B$56,2,FALSE),0)</f>
        <v>0</v>
      </c>
      <c r="DT119" s="11">
        <f>IF(DT$2=$A119,0,IF(HLOOKUP(DT$2,Recipes!$H:$GI,'Production Calculator'!$A119+2,FALSE)=0,0,HLOOKUP(DT$2,Recipes!$H:$GI,'Production Calculator'!$A119+2,FALSE)*$AK119))+IF($AO119=DT$3,$AM119/VLOOKUP($AO119,Data!$A$50:$B$56,2,FALSE),0)</f>
        <v>0</v>
      </c>
      <c r="DU119" s="11">
        <f>IF(DU$2=$A119,0,IF(HLOOKUP(DU$2,Recipes!$H:$GI,'Production Calculator'!$A119+2,FALSE)=0,0,HLOOKUP(DU$2,Recipes!$H:$GI,'Production Calculator'!$A119+2,FALSE)*$AK119))+IF($AO119=DU$3,$AM119/VLOOKUP($AO119,Data!$A$50:$B$56,2,FALSE),0)</f>
        <v>0</v>
      </c>
      <c r="DV119" s="11">
        <f>IF(DV$2=$A119,0,IF(HLOOKUP(DV$2,Recipes!$H:$GI,'Production Calculator'!$A119+2,FALSE)=0,0,HLOOKUP(DV$2,Recipes!$H:$GI,'Production Calculator'!$A119+2,FALSE)*$AK119))+IF($AO119=DV$3,$AM119/VLOOKUP($AO119,Data!$A$50:$B$56,2,FALSE),0)</f>
        <v>0</v>
      </c>
      <c r="DW119" s="11">
        <f>IF(DW$2=$A119,0,IF(HLOOKUP(DW$2,Recipes!$H:$GI,'Production Calculator'!$A119+2,FALSE)=0,0,HLOOKUP(DW$2,Recipes!$H:$GI,'Production Calculator'!$A119+2,FALSE)*$AK119))+IF($AO119=DW$3,$AM119/VLOOKUP($AO119,Data!$A$50:$B$56,2,FALSE),0)</f>
        <v>0</v>
      </c>
      <c r="DX119" s="11">
        <f>IF(DX$2=$A119,0,IF(HLOOKUP(DX$2,Recipes!$H:$GI,'Production Calculator'!$A119+2,FALSE)=0,0,HLOOKUP(DX$2,Recipes!$H:$GI,'Production Calculator'!$A119+2,FALSE)*$AK119))+IF($AO119=DX$3,$AM119/VLOOKUP($AO119,Data!$A$50:$B$56,2,FALSE),0)</f>
        <v>0</v>
      </c>
      <c r="DY119" s="11">
        <f>IF(DY$2=$A119,0,IF(HLOOKUP(DY$2,Recipes!$H:$GI,'Production Calculator'!$A119+2,FALSE)=0,0,HLOOKUP(DY$2,Recipes!$H:$GI,'Production Calculator'!$A119+2,FALSE)*$AK119))+IF($AO119=DY$3,$AM119/VLOOKUP($AO119,Data!$A$50:$B$56,2,FALSE),0)</f>
        <v>0</v>
      </c>
      <c r="DZ119" s="11">
        <f>IF(DZ$2=$A119,0,IF(HLOOKUP(DZ$2,Recipes!$H:$GI,'Production Calculator'!$A119+2,FALSE)=0,0,HLOOKUP(DZ$2,Recipes!$H:$GI,'Production Calculator'!$A119+2,FALSE)*$AK119))+IF($AO119=DZ$3,$AM119/VLOOKUP($AO119,Data!$A$50:$B$56,2,FALSE),0)</f>
        <v>0</v>
      </c>
      <c r="EA119" s="11">
        <f>IF(EA$2=$A119,0,IF(HLOOKUP(EA$2,Recipes!$H:$GI,'Production Calculator'!$A119+2,FALSE)=0,0,HLOOKUP(EA$2,Recipes!$H:$GI,'Production Calculator'!$A119+2,FALSE)*$AK119))+IF($AO119=EA$3,$AM119/VLOOKUP($AO119,Data!$A$50:$B$56,2,FALSE),0)</f>
        <v>0</v>
      </c>
      <c r="EB119" s="11">
        <f>IF(EB$2=$A119,0,IF(HLOOKUP(EB$2,Recipes!$H:$GI,'Production Calculator'!$A119+2,FALSE)=0,0,HLOOKUP(EB$2,Recipes!$H:$GI,'Production Calculator'!$A119+2,FALSE)*$AK119))+IF($AO119=EB$3,$AM119/VLOOKUP($AO119,Data!$A$50:$B$56,2,FALSE),0)</f>
        <v>0</v>
      </c>
      <c r="EC119" s="11">
        <f>IF(EC$2=$A119,0,IF(HLOOKUP(EC$2,Recipes!$H:$GI,'Production Calculator'!$A119+2,FALSE)=0,0,HLOOKUP(EC$2,Recipes!$H:$GI,'Production Calculator'!$A119+2,FALSE)*$AK119))+IF($AO119=EC$3,$AM119/VLOOKUP($AO119,Data!$A$50:$B$56,2,FALSE),0)</f>
        <v>0</v>
      </c>
      <c r="ED119" s="11">
        <f>IF(ED$2=$A119,0,IF(HLOOKUP(ED$2,Recipes!$H:$GI,'Production Calculator'!$A119+2,FALSE)=0,0,HLOOKUP(ED$2,Recipes!$H:$GI,'Production Calculator'!$A119+2,FALSE)*$AK119))+IF($AO119=ED$3,$AM119/VLOOKUP($AO119,Data!$A$50:$B$56,2,FALSE),0)</f>
        <v>0</v>
      </c>
      <c r="EE119" s="11">
        <f>IF(EE$2=$A119,0,IF(HLOOKUP(EE$2,Recipes!$H:$GI,'Production Calculator'!$A119+2,FALSE)=0,0,HLOOKUP(EE$2,Recipes!$H:$GI,'Production Calculator'!$A119+2,FALSE)*$AK119))+IF($AO119=EE$3,$AM119/VLOOKUP($AO119,Data!$A$50:$B$56,2,FALSE),0)</f>
        <v>0</v>
      </c>
      <c r="EF119" s="11">
        <f>IF(EF$2=$A119,0,IF(HLOOKUP(EF$2,Recipes!$H:$GI,'Production Calculator'!$A119+2,FALSE)=0,0,HLOOKUP(EF$2,Recipes!$H:$GI,'Production Calculator'!$A119+2,FALSE)*$AK119))+IF($AO119=EF$3,$AM119/VLOOKUP($AO119,Data!$A$50:$B$56,2,FALSE),0)</f>
        <v>0</v>
      </c>
      <c r="EG119" s="11">
        <f>IF(EG$2=$A119,0,IF(HLOOKUP(EG$2,Recipes!$H:$GI,'Production Calculator'!$A119+2,FALSE)=0,0,HLOOKUP(EG$2,Recipes!$H:$GI,'Production Calculator'!$A119+2,FALSE)*$AK119))+IF($AO119=EG$3,$AM119/VLOOKUP($AO119,Data!$A$50:$B$56,2,FALSE),0)</f>
        <v>0</v>
      </c>
      <c r="EH119" s="11">
        <f>IF(EH$2=$A119,0,IF(HLOOKUP(EH$2,Recipes!$H:$GI,'Production Calculator'!$A119+2,FALSE)=0,0,HLOOKUP(EH$2,Recipes!$H:$GI,'Production Calculator'!$A119+2,FALSE)*$AK119))+IF($AO119=EH$3,$AM119/VLOOKUP($AO119,Data!$A$50:$B$56,2,FALSE),0)</f>
        <v>0</v>
      </c>
      <c r="EI119" s="11">
        <f>IF(EI$2=$A119,0,IF(HLOOKUP(EI$2,Recipes!$H:$GI,'Production Calculator'!$A119+2,FALSE)=0,0,HLOOKUP(EI$2,Recipes!$H:$GI,'Production Calculator'!$A119+2,FALSE)*$AK119))+IF($AO119=EI$3,$AM119/VLOOKUP($AO119,Data!$A$50:$B$56,2,FALSE),0)</f>
        <v>0</v>
      </c>
      <c r="EJ119" s="11">
        <f>IF(EJ$2=$A119,0,IF(HLOOKUP(EJ$2,Recipes!$H:$GI,'Production Calculator'!$A119+2,FALSE)=0,0,HLOOKUP(EJ$2,Recipes!$H:$GI,'Production Calculator'!$A119+2,FALSE)*$AK119))+IF($AO119=EJ$3,$AM119/VLOOKUP($AO119,Data!$A$50:$B$56,2,FALSE),0)</f>
        <v>0</v>
      </c>
      <c r="EK119" s="11">
        <f>IF(EK$2=$A119,0,IF(HLOOKUP(EK$2,Recipes!$H:$GI,'Production Calculator'!$A119+2,FALSE)=0,0,HLOOKUP(EK$2,Recipes!$H:$GI,'Production Calculator'!$A119+2,FALSE)*$AK119))+IF($AO119=EK$3,$AM119/VLOOKUP($AO119,Data!$A$50:$B$56,2,FALSE),0)</f>
        <v>0</v>
      </c>
      <c r="EL119" s="11">
        <f>IF(EL$2=$A119,0,IF(HLOOKUP(EL$2,Recipes!$H:$GI,'Production Calculator'!$A119+2,FALSE)=0,0,HLOOKUP(EL$2,Recipes!$H:$GI,'Production Calculator'!$A119+2,FALSE)*$AK119))+IF($AO119=EL$3,$AM119/VLOOKUP($AO119,Data!$A$50:$B$56,2,FALSE),0)</f>
        <v>0</v>
      </c>
      <c r="EM119" s="11">
        <f>IF(EM$2=$A119,0,IF(HLOOKUP(EM$2,Recipes!$H:$GI,'Production Calculator'!$A119+2,FALSE)=0,0,HLOOKUP(EM$2,Recipes!$H:$GI,'Production Calculator'!$A119+2,FALSE)*$AK119))+IF($AO119=EM$3,$AM119/VLOOKUP($AO119,Data!$A$50:$B$56,2,FALSE),0)</f>
        <v>0</v>
      </c>
      <c r="EN119" s="11">
        <f>IF(EN$2=$A119,0,IF(HLOOKUP(EN$2,Recipes!$H:$GI,'Production Calculator'!$A119+2,FALSE)=0,0,HLOOKUP(EN$2,Recipes!$H:$GI,'Production Calculator'!$A119+2,FALSE)*$AK119))+IF($AO119=EN$3,$AM119/VLOOKUP($AO119,Data!$A$50:$B$56,2,FALSE),0)</f>
        <v>0</v>
      </c>
      <c r="EO119" s="11">
        <f>IF(EO$2=$A119,0,IF(HLOOKUP(EO$2,Recipes!$H:$GI,'Production Calculator'!$A119+2,FALSE)=0,0,HLOOKUP(EO$2,Recipes!$H:$GI,'Production Calculator'!$A119+2,FALSE)*$AK119))+IF($AO119=EO$3,$AM119/VLOOKUP($AO119,Data!$A$50:$B$56,2,FALSE),0)</f>
        <v>0</v>
      </c>
      <c r="EP119" s="11">
        <f>IF(EP$2=$A119,0,IF(HLOOKUP(EP$2,Recipes!$H:$GI,'Production Calculator'!$A119+2,FALSE)=0,0,HLOOKUP(EP$2,Recipes!$H:$GI,'Production Calculator'!$A119+2,FALSE)*$AK119))+IF($AO119=EP$3,$AM119/VLOOKUP($AO119,Data!$A$50:$B$56,2,FALSE),0)</f>
        <v>0</v>
      </c>
      <c r="EQ119" s="11">
        <f>IF(EQ$2=$A119,0,IF(HLOOKUP(EQ$2,Recipes!$H:$GI,'Production Calculator'!$A119+2,FALSE)=0,0,HLOOKUP(EQ$2,Recipes!$H:$GI,'Production Calculator'!$A119+2,FALSE)*$AK119))+IF($AO119=EQ$3,$AM119/VLOOKUP($AO119,Data!$A$50:$B$56,2,FALSE),0)</f>
        <v>0</v>
      </c>
      <c r="ER119" s="11">
        <f>IF(ER$2=$A119,0,IF(HLOOKUP(ER$2,Recipes!$H:$GI,'Production Calculator'!$A119+2,FALSE)=0,0,HLOOKUP(ER$2,Recipes!$H:$GI,'Production Calculator'!$A119+2,FALSE)*$AK119))+IF($AO119=ER$3,$AM119/VLOOKUP($AO119,Data!$A$50:$B$56,2,FALSE),0)</f>
        <v>0</v>
      </c>
      <c r="ES119" s="11">
        <f>IF(ES$2=$A119,0,IF(HLOOKUP(ES$2,Recipes!$H:$GI,'Production Calculator'!$A119+2,FALSE)=0,0,HLOOKUP(ES$2,Recipes!$H:$GI,'Production Calculator'!$A119+2,FALSE)*$AK119))+IF($AO119=ES$3,$AM119/VLOOKUP($AO119,Data!$A$50:$B$56,2,FALSE),0)</f>
        <v>0</v>
      </c>
      <c r="ET119" s="11">
        <f>IF(ET$2=$A119,0,IF(HLOOKUP(ET$2,Recipes!$H:$GI,'Production Calculator'!$A119+2,FALSE)=0,0,HLOOKUP(ET$2,Recipes!$H:$GI,'Production Calculator'!$A119+2,FALSE)*$AK119))+IF($AO119=ET$3,$AM119/VLOOKUP($AO119,Data!$A$50:$B$56,2,FALSE),0)</f>
        <v>0</v>
      </c>
      <c r="EU119" s="11">
        <f>IF(EU$2=$A119,0,IF(HLOOKUP(EU$2,Recipes!$H:$GI,'Production Calculator'!$A119+2,FALSE)=0,0,HLOOKUP(EU$2,Recipes!$H:$GI,'Production Calculator'!$A119+2,FALSE)*$AK119))+IF($AO119=EU$3,$AM119/VLOOKUP($AO119,Data!$A$50:$B$56,2,FALSE),0)</f>
        <v>0</v>
      </c>
      <c r="EV119" s="11">
        <f>IF(EV$2=$A119,0,IF(HLOOKUP(EV$2,Recipes!$H:$GI,'Production Calculator'!$A119+2,FALSE)=0,0,HLOOKUP(EV$2,Recipes!$H:$GI,'Production Calculator'!$A119+2,FALSE)*$AK119))+IF($AO119=EV$3,$AM119/VLOOKUP($AO119,Data!$A$50:$B$56,2,FALSE),0)</f>
        <v>0</v>
      </c>
      <c r="EW119" s="11">
        <f>IF(EW$2=$A119,0,IF(HLOOKUP(EW$2,Recipes!$H:$GI,'Production Calculator'!$A119+2,FALSE)=0,0,HLOOKUP(EW$2,Recipes!$H:$GI,'Production Calculator'!$A119+2,FALSE)*$AK119))+IF($AO119=EW$3,$AM119/VLOOKUP($AO119,Data!$A$50:$B$56,2,FALSE),0)</f>
        <v>0</v>
      </c>
      <c r="EX119" s="11">
        <f>IF(EX$2=$A119,0,IF(HLOOKUP(EX$2,Recipes!$H:$GI,'Production Calculator'!$A119+2,FALSE)=0,0,HLOOKUP(EX$2,Recipes!$H:$GI,'Production Calculator'!$A119+2,FALSE)*$AK119))+IF($AO119=EX$3,$AM119/VLOOKUP($AO119,Data!$A$50:$B$56,2,FALSE),0)</f>
        <v>0</v>
      </c>
      <c r="EY119" s="11">
        <f>IF(EY$2=$A119,0,IF(HLOOKUP(EY$2,Recipes!$H:$GI,'Production Calculator'!$A119+2,FALSE)=0,0,HLOOKUP(EY$2,Recipes!$H:$GI,'Production Calculator'!$A119+2,FALSE)*$AK119))+IF($AO119=EY$3,$AM119/VLOOKUP($AO119,Data!$A$50:$B$56,2,FALSE),0)</f>
        <v>0</v>
      </c>
      <c r="EZ119" s="11">
        <f>IF(EZ$2=$A119,0,IF(HLOOKUP(EZ$2,Recipes!$H:$GI,'Production Calculator'!$A119+2,FALSE)=0,0,HLOOKUP(EZ$2,Recipes!$H:$GI,'Production Calculator'!$A119+2,FALSE)*$AK119))+IF($AO119=EZ$3,$AM119/VLOOKUP($AO119,Data!$A$50:$B$56,2,FALSE),0)</f>
        <v>0</v>
      </c>
      <c r="FA119" s="11">
        <f>IF(FA$2=$A119,0,IF(HLOOKUP(FA$2,Recipes!$H:$GI,'Production Calculator'!$A119+2,FALSE)=0,0,HLOOKUP(FA$2,Recipes!$H:$GI,'Production Calculator'!$A119+2,FALSE)*$AK119))+IF($AO119=FA$3,$AM119/VLOOKUP($AO119,Data!$A$50:$B$56,2,FALSE),0)</f>
        <v>0</v>
      </c>
      <c r="FB119" s="11">
        <f>IF(FB$2=$A119,0,IF(HLOOKUP(FB$2,Recipes!$H:$GI,'Production Calculator'!$A119+2,FALSE)=0,0,HLOOKUP(FB$2,Recipes!$H:$GI,'Production Calculator'!$A119+2,FALSE)*$AK119))+IF($AO119=FB$3,$AM119/VLOOKUP($AO119,Data!$A$50:$B$56,2,FALSE),0)</f>
        <v>0</v>
      </c>
      <c r="FC119" s="11">
        <f>IF(FC$2=$A119,0,IF(HLOOKUP(FC$2,Recipes!$H:$GI,'Production Calculator'!$A119+2,FALSE)=0,0,HLOOKUP(FC$2,Recipes!$H:$GI,'Production Calculator'!$A119+2,FALSE)*$AK119))+IF($AO119=FC$3,$AM119/VLOOKUP($AO119,Data!$A$50:$B$56,2,FALSE),0)</f>
        <v>0</v>
      </c>
      <c r="FD119" s="11">
        <f>IF(FD$2=$A119,0,IF(HLOOKUP(FD$2,Recipes!$H:$GI,'Production Calculator'!$A119+2,FALSE)=0,0,HLOOKUP(FD$2,Recipes!$H:$GI,'Production Calculator'!$A119+2,FALSE)*$AK119))+IF($AO119=FD$3,$AM119/VLOOKUP($AO119,Data!$A$50:$B$56,2,FALSE),0)</f>
        <v>0</v>
      </c>
      <c r="FE119" s="11">
        <f>IF(FE$2=$A119,0,IF(HLOOKUP(FE$2,Recipes!$H:$GI,'Production Calculator'!$A119+2,FALSE)=0,0,HLOOKUP(FE$2,Recipes!$H:$GI,'Production Calculator'!$A119+2,FALSE)*$AK119))+IF($AO119=FE$3,$AM119/VLOOKUP($AO119,Data!$A$50:$B$56,2,FALSE),0)</f>
        <v>0</v>
      </c>
      <c r="FF119" s="11">
        <f>IF(FF$2=$A119,0,IF(HLOOKUP(FF$2,Recipes!$H:$GI,'Production Calculator'!$A119+2,FALSE)=0,0,HLOOKUP(FF$2,Recipes!$H:$GI,'Production Calculator'!$A119+2,FALSE)*$AK119))+IF($AO119=FF$3,$AM119/VLOOKUP($AO119,Data!$A$50:$B$56,2,FALSE),0)</f>
        <v>0</v>
      </c>
      <c r="FG119" s="11">
        <f>IF(FG$2=$A119,0,IF(HLOOKUP(FG$2,Recipes!$H:$GI,'Production Calculator'!$A119+2,FALSE)=0,0,HLOOKUP(FG$2,Recipes!$H:$GI,'Production Calculator'!$A119+2,FALSE)*$AK119))+IF($AO119=FG$3,$AM119/VLOOKUP($AO119,Data!$A$50:$B$56,2,FALSE),0)</f>
        <v>0</v>
      </c>
      <c r="FH119" s="11">
        <f>IF(FH$2=$A119,0,IF(HLOOKUP(FH$2,Recipes!$H:$GI,'Production Calculator'!$A119+2,FALSE)=0,0,HLOOKUP(FH$2,Recipes!$H:$GI,'Production Calculator'!$A119+2,FALSE)*$AK119))+IF($AO119=FH$3,$AM119/VLOOKUP($AO119,Data!$A$50:$B$56,2,FALSE),0)</f>
        <v>0</v>
      </c>
      <c r="FI119" s="11">
        <f>IF(FI$2=$A119,0,IF(HLOOKUP(FI$2,Recipes!$H:$GI,'Production Calculator'!$A119+2,FALSE)=0,0,HLOOKUP(FI$2,Recipes!$H:$GI,'Production Calculator'!$A119+2,FALSE)*$AK119))+IF($AO119=FI$3,$AM119/VLOOKUP($AO119,Data!$A$50:$B$56,2,FALSE),0)</f>
        <v>0</v>
      </c>
      <c r="FJ119" s="11">
        <f>IF(FJ$2=$A119,0,IF(HLOOKUP(FJ$2,Recipes!$H:$GI,'Production Calculator'!$A119+2,FALSE)=0,0,HLOOKUP(FJ$2,Recipes!$H:$GI,'Production Calculator'!$A119+2,FALSE)*$AK119))+IF($AO119=FJ$3,$AM119/VLOOKUP($AO119,Data!$A$50:$B$56,2,FALSE),0)</f>
        <v>0</v>
      </c>
      <c r="FK119" s="11">
        <f>IF(FK$2=$A119,0,IF(HLOOKUP(FK$2,Recipes!$H:$GI,'Production Calculator'!$A119+2,FALSE)=0,0,HLOOKUP(FK$2,Recipes!$H:$GI,'Production Calculator'!$A119+2,FALSE)*$AK119))+IF($AO119=FK$3,$AM119/VLOOKUP($AO119,Data!$A$50:$B$56,2,FALSE),0)</f>
        <v>0</v>
      </c>
      <c r="FL119" s="11">
        <f>IF(FL$2=$A119,0,IF(HLOOKUP(FL$2,Recipes!$H:$GI,'Production Calculator'!$A119+2,FALSE)=0,0,HLOOKUP(FL$2,Recipes!$H:$GI,'Production Calculator'!$A119+2,FALSE)*$AK119))+IF($AO119=FL$3,$AM119/VLOOKUP($AO119,Data!$A$50:$B$56,2,FALSE),0)</f>
        <v>0</v>
      </c>
      <c r="FM119" s="11">
        <f>IF(FM$2=$A119,0,IF(HLOOKUP(FM$2,Recipes!$H:$GI,'Production Calculator'!$A119+2,FALSE)=0,0,HLOOKUP(FM$2,Recipes!$H:$GI,'Production Calculator'!$A119+2,FALSE)*$AK119))+IF($AO119=FM$3,$AM119/VLOOKUP($AO119,Data!$A$50:$B$56,2,FALSE),0)</f>
        <v>0</v>
      </c>
      <c r="FN119" s="11">
        <f>IF(FN$2=$A119,0,IF(HLOOKUP(FN$2,Recipes!$H:$GI,'Production Calculator'!$A119+2,FALSE)=0,0,HLOOKUP(FN$2,Recipes!$H:$GI,'Production Calculator'!$A119+2,FALSE)*$AK119))+IF($AO119=FN$3,$AM119/VLOOKUP($AO119,Data!$A$50:$B$56,2,FALSE),0)</f>
        <v>0</v>
      </c>
      <c r="FO119" s="11">
        <f>IF(FO$2=$A119,0,IF(HLOOKUP(FO$2,Recipes!$H:$GI,'Production Calculator'!$A119+2,FALSE)=0,0,HLOOKUP(FO$2,Recipes!$H:$GI,'Production Calculator'!$A119+2,FALSE)*$AK119))+IF($AO119=FO$3,$AM119/VLOOKUP($AO119,Data!$A$50:$B$56,2,FALSE),0)</f>
        <v>0</v>
      </c>
      <c r="FP119" s="11">
        <f>IF(FP$2=$A119,0,IF(HLOOKUP(FP$2,Recipes!$H:$GI,'Production Calculator'!$A119+2,FALSE)=0,0,HLOOKUP(FP$2,Recipes!$H:$GI,'Production Calculator'!$A119+2,FALSE)*$AK119))+IF($AO119=FP$3,$AM119/VLOOKUP($AO119,Data!$A$50:$B$56,2,FALSE),0)</f>
        <v>0</v>
      </c>
      <c r="FQ119" s="11">
        <f>IF(FQ$2=$A119,0,IF(HLOOKUP(FQ$2,Recipes!$H:$GI,'Production Calculator'!$A119+2,FALSE)=0,0,HLOOKUP(FQ$2,Recipes!$H:$GI,'Production Calculator'!$A119+2,FALSE)*$AK119))+IF($AO119=FQ$3,$AM119/VLOOKUP($AO119,Data!$A$50:$B$56,2,FALSE),0)</f>
        <v>0</v>
      </c>
      <c r="FR119" s="11">
        <f>IF(FR$2=$A119,0,IF(HLOOKUP(FR$2,Recipes!$H:$GI,'Production Calculator'!$A119+2,FALSE)=0,0,HLOOKUP(FR$2,Recipes!$H:$GI,'Production Calculator'!$A119+2,FALSE)*$AK119))+IF($AO119=FR$3,$AM119/VLOOKUP($AO119,Data!$A$50:$B$56,2,FALSE),0)</f>
        <v>0</v>
      </c>
      <c r="FS119" s="11">
        <f>IF(FS$2=$A119,0,IF(HLOOKUP(FS$2,Recipes!$H:$GI,'Production Calculator'!$A119+2,FALSE)=0,0,HLOOKUP(FS$2,Recipes!$H:$GI,'Production Calculator'!$A119+2,FALSE)*$AK119))+IF($AO119=FS$3,$AM119/VLOOKUP($AO119,Data!$A$50:$B$56,2,FALSE),0)</f>
        <v>0</v>
      </c>
      <c r="FT119" s="11">
        <f>IF(FT$2=$A119,0,IF(HLOOKUP(FT$2,Recipes!$H:$GI,'Production Calculator'!$A119+2,FALSE)=0,0,HLOOKUP(FT$2,Recipes!$H:$GI,'Production Calculator'!$A119+2,FALSE)*$AK119))+IF($AO119=FT$3,$AM119/VLOOKUP($AO119,Data!$A$50:$B$56,2,FALSE),0)</f>
        <v>0</v>
      </c>
      <c r="FU119" s="11">
        <f>IF(FU$2=$A119,0,IF(HLOOKUP(FU$2,Recipes!$H:$GI,'Production Calculator'!$A119+2,FALSE)=0,0,HLOOKUP(FU$2,Recipes!$H:$GI,'Production Calculator'!$A119+2,FALSE)*$AK119))+IF($AO119=FU$3,$AM119/VLOOKUP($AO119,Data!$A$50:$B$56,2,FALSE),0)</f>
        <v>0</v>
      </c>
      <c r="FV119" s="11">
        <f>IF(FV$2=$A119,0,IF(HLOOKUP(FV$2,Recipes!$H:$GI,'Production Calculator'!$A119+2,FALSE)=0,0,HLOOKUP(FV$2,Recipes!$H:$GI,'Production Calculator'!$A119+2,FALSE)*$AK119))+IF($AO119=FV$3,$AM119/VLOOKUP($AO119,Data!$A$50:$B$56,2,FALSE),0)</f>
        <v>0</v>
      </c>
      <c r="FW119" s="11">
        <f>IF(FW$2=$A119,0,IF(HLOOKUP(FW$2,Recipes!$H:$GI,'Production Calculator'!$A119+2,FALSE)=0,0,HLOOKUP(FW$2,Recipes!$H:$GI,'Production Calculator'!$A119+2,FALSE)*$AK119))+IF($AO119=FW$3,$AM119/VLOOKUP($AO119,Data!$A$50:$B$56,2,FALSE),0)</f>
        <v>0</v>
      </c>
      <c r="FX119" s="11">
        <f>IF(FX$2=$A119,0,IF(HLOOKUP(FX$2,Recipes!$H:$GI,'Production Calculator'!$A119+2,FALSE)=0,0,HLOOKUP(FX$2,Recipes!$H:$GI,'Production Calculator'!$A119+2,FALSE)*$AK119))+IF($AO119=FX$3,$AM119/VLOOKUP($AO119,Data!$A$50:$B$56,2,FALSE),0)</f>
        <v>0</v>
      </c>
      <c r="FY119" s="11">
        <f>IF(FY$2=$A119,0,IF(HLOOKUP(FY$2,Recipes!$H:$GI,'Production Calculator'!$A119+2,FALSE)=0,0,HLOOKUP(FY$2,Recipes!$H:$GI,'Production Calculator'!$A119+2,FALSE)*$AK119))+IF($AO119=FY$3,$AM119/VLOOKUP($AO119,Data!$A$50:$B$56,2,FALSE),0)</f>
        <v>0</v>
      </c>
      <c r="FZ119" s="11">
        <f>IF(FZ$2=$A119,0,IF(HLOOKUP(FZ$2,Recipes!$H:$GI,'Production Calculator'!$A119+2,FALSE)=0,0,HLOOKUP(FZ$2,Recipes!$H:$GI,'Production Calculator'!$A119+2,FALSE)*$AK119))+IF($AO119=FZ$3,$AM119/VLOOKUP($AO119,Data!$A$50:$B$56,2,FALSE),0)</f>
        <v>0</v>
      </c>
      <c r="GA119" s="11">
        <f>IF(GA$2=$A119,0,IF(HLOOKUP(GA$2,Recipes!$H:$GI,'Production Calculator'!$A119+2,FALSE)=0,0,HLOOKUP(GA$2,Recipes!$H:$GI,'Production Calculator'!$A119+2,FALSE)*$AK119))+IF($AO119=GA$3,$AM119/VLOOKUP($AO119,Data!$A$50:$B$56,2,FALSE),0)</f>
        <v>0</v>
      </c>
      <c r="GB119" s="11">
        <f>IF(GB$2=$A119,0,IF(HLOOKUP(GB$2,Recipes!$H:$GI,'Production Calculator'!$A119+2,FALSE)=0,0,HLOOKUP(GB$2,Recipes!$H:$GI,'Production Calculator'!$A119+2,FALSE)*$AK119))+IF($AO119=GB$3,$AM119/VLOOKUP($AO119,Data!$A$50:$B$56,2,FALSE),0)</f>
        <v>0</v>
      </c>
      <c r="GC119" s="11">
        <f>IF(GC$2=$A119,0,IF(HLOOKUP(GC$2,Recipes!$H:$GI,'Production Calculator'!$A119+2,FALSE)=0,0,HLOOKUP(GC$2,Recipes!$H:$GI,'Production Calculator'!$A119+2,FALSE)*$AK119))+IF($AO119=GC$3,$AM119/VLOOKUP($AO119,Data!$A$50:$B$56,2,FALSE),0)</f>
        <v>0</v>
      </c>
      <c r="GD119" s="11">
        <f>IF(GD$2=$A119,0,IF(HLOOKUP(GD$2,Recipes!$H:$GI,'Production Calculator'!$A119+2,FALSE)=0,0,HLOOKUP(GD$2,Recipes!$H:$GI,'Production Calculator'!$A119+2,FALSE)*$AK119))+IF($AO119=GD$3,$AM119/VLOOKUP($AO119,Data!$A$50:$B$56,2,FALSE),0)</f>
        <v>0</v>
      </c>
      <c r="GE119" s="11">
        <f>IF(GE$2=$A119,0,IF(HLOOKUP(GE$2,Recipes!$H:$GI,'Production Calculator'!$A119+2,FALSE)=0,0,HLOOKUP(GE$2,Recipes!$H:$GI,'Production Calculator'!$A119+2,FALSE)*$AK119))+IF($AO119=GE$3,$AM119/VLOOKUP($AO119,Data!$A$50:$B$56,2,FALSE),0)</f>
        <v>0</v>
      </c>
      <c r="GF119" s="11">
        <f>IF(GF$2=$A119,0,IF(HLOOKUP(GF$2,Recipes!$H:$GI,'Production Calculator'!$A119+2,FALSE)=0,0,HLOOKUP(GF$2,Recipes!$H:$GI,'Production Calculator'!$A119+2,FALSE)*$AK119))+IF($AO119=GF$3,$AM119/VLOOKUP($AO119,Data!$A$50:$B$56,2,FALSE),0)</f>
        <v>0</v>
      </c>
      <c r="GG119" s="11">
        <f>IF(GG$2=$A119,0,IF(HLOOKUP(GG$2,Recipes!$H:$GI,'Production Calculator'!$A119+2,FALSE)=0,0,HLOOKUP(GG$2,Recipes!$H:$GI,'Production Calculator'!$A119+2,FALSE)*$AK119))+IF($AO119=GG$3,$AM119/VLOOKUP($AO119,Data!$A$50:$B$56,2,FALSE),0)</f>
        <v>0</v>
      </c>
      <c r="GH119" s="11">
        <f>IF(GH$2=$A119,0,IF(HLOOKUP(GH$2,Recipes!$H:$GI,'Production Calculator'!$A119+2,FALSE)=0,0,HLOOKUP(GH$2,Recipes!$H:$GI,'Production Calculator'!$A119+2,FALSE)*$AK119))+IF($AO119=GH$3,$AM119/VLOOKUP($AO119,Data!$A$50:$B$56,2,FALSE),0)</f>
        <v>0</v>
      </c>
      <c r="GI119" s="11">
        <f>IF(GI$2=$A119,0,IF(HLOOKUP(GI$2,Recipes!$H:$GI,'Production Calculator'!$A119+2,FALSE)=0,0,HLOOKUP(GI$2,Recipes!$H:$GI,'Production Calculator'!$A119+2,FALSE)*$AK119))+IF($AO119=GI$3,$AM119/VLOOKUP($AO119,Data!$A$50:$B$56,2,FALSE),0)</f>
        <v>0</v>
      </c>
      <c r="GJ119" s="11">
        <f>IF(GJ$2=$A119,0,IF(HLOOKUP(GJ$2,Recipes!$H:$GI,'Production Calculator'!$A119+2,FALSE)=0,0,HLOOKUP(GJ$2,Recipes!$H:$GI,'Production Calculator'!$A119+2,FALSE)*$AK119))+IF($AO119=GJ$3,$AM119/VLOOKUP($AO119,Data!$A$50:$B$56,2,FALSE),0)</f>
        <v>0</v>
      </c>
      <c r="GK119" s="11">
        <f>IF(GK$2=$A119,0,IF(HLOOKUP(GK$2,Recipes!$H:$GI,'Production Calculator'!$A119+2,FALSE)=0,0,HLOOKUP(GK$2,Recipes!$H:$GI,'Production Calculator'!$A119+2,FALSE)*$AK119))+IF($AO119=GK$3,$AM119/VLOOKUP($AO119,Data!$A$50:$B$56,2,FALSE),0)</f>
        <v>0</v>
      </c>
      <c r="GL119" s="11">
        <f>IF(GL$2=$A119,0,IF(HLOOKUP(GL$2,Recipes!$H:$GI,'Production Calculator'!$A119+2,FALSE)=0,0,HLOOKUP(GL$2,Recipes!$H:$GI,'Production Calculator'!$A119+2,FALSE)*$AK119))+IF($AO119=GL$3,$AM119/VLOOKUP($AO119,Data!$A$50:$B$56,2,FALSE),0)</f>
        <v>0</v>
      </c>
      <c r="GM119" s="11">
        <f>IF(GM$2=$A119,0,IF(HLOOKUP(GM$2,Recipes!$H:$GI,'Production Calculator'!$A119+2,FALSE)=0,0,HLOOKUP(GM$2,Recipes!$H:$GI,'Production Calculator'!$A119+2,FALSE)*$AK119))+IF($AO119=GM$3,$AM119/VLOOKUP($AO119,Data!$A$50:$B$56,2,FALSE),0)</f>
        <v>0</v>
      </c>
      <c r="GN119" s="11">
        <f>IF(GN$2=$A119,0,IF(HLOOKUP(GN$2,Recipes!$H:$GI,'Production Calculator'!$A119+2,FALSE)=0,0,HLOOKUP(GN$2,Recipes!$H:$GI,'Production Calculator'!$A119+2,FALSE)*$AK119))+IF($AO119=GN$3,$AM119/VLOOKUP($AO119,Data!$A$50:$B$56,2,FALSE),0)</f>
        <v>0</v>
      </c>
      <c r="GO119" s="11">
        <f>IF(GO$2=$A119,0,IF(HLOOKUP(GO$2,Recipes!$H:$GI,'Production Calculator'!$A119+2,FALSE)=0,0,HLOOKUP(GO$2,Recipes!$H:$GI,'Production Calculator'!$A119+2,FALSE)*$AK119))+IF($AO119=GO$3,$AM119/VLOOKUP($AO119,Data!$A$50:$B$56,2,FALSE),0)</f>
        <v>0</v>
      </c>
      <c r="GP119" s="11">
        <f>IF(GP$2=$A119,0,IF(HLOOKUP(GP$2,Recipes!$H:$GI,'Production Calculator'!$A119+2,FALSE)=0,0,HLOOKUP(GP$2,Recipes!$H:$GI,'Production Calculator'!$A119+2,FALSE)*$AK119))+IF($AO119=GP$3,$AM119/VLOOKUP($AO119,Data!$A$50:$B$56,2,FALSE),0)</f>
        <v>0</v>
      </c>
      <c r="GQ119" s="11">
        <f>IF(GQ$2=$A119,0,IF(HLOOKUP(GQ$2,Recipes!$H:$GI,'Production Calculator'!$A119+2,FALSE)=0,0,HLOOKUP(GQ$2,Recipes!$H:$GI,'Production Calculator'!$A119+2,FALSE)*$AK119))+IF($AO119=GQ$3,$AM119/VLOOKUP($AO119,Data!$A$50:$B$56,2,FALSE),0)</f>
        <v>0</v>
      </c>
      <c r="GR119" s="11">
        <f>IF(GR$2=$A119,0,IF(HLOOKUP(GR$2,Recipes!$H:$GI,'Production Calculator'!$A119+2,FALSE)=0,0,HLOOKUP(GR$2,Recipes!$H:$GI,'Production Calculator'!$A119+2,FALSE)*$AK119))+IF($AO119=GR$3,$AM119/VLOOKUP($AO119,Data!$A$50:$B$56,2,FALSE),0)</f>
        <v>0</v>
      </c>
      <c r="GS119" s="11">
        <f>IF(GS$2=$A119,0,IF(HLOOKUP(GS$2,Recipes!$H:$GI,'Production Calculator'!$A119+2,FALSE)=0,0,HLOOKUP(GS$2,Recipes!$H:$GI,'Production Calculator'!$A119+2,FALSE)*$AK119))+IF($AO119=GS$3,$AM119/VLOOKUP($AO119,Data!$A$50:$B$56,2,FALSE),0)</f>
        <v>0</v>
      </c>
      <c r="GT119" s="11">
        <f>IF(GT$2=$A119,0,IF(HLOOKUP(GT$2,Recipes!$H:$GI,'Production Calculator'!$A119+2,FALSE)=0,0,HLOOKUP(GT$2,Recipes!$H:$GI,'Production Calculator'!$A119+2,FALSE)*$AK119))+IF($AO119=GT$3,$AM119/VLOOKUP($AO119,Data!$A$50:$B$56,2,FALSE),0)</f>
        <v>0</v>
      </c>
      <c r="GU119" s="11">
        <f>IF(GU$2=$A119,0,IF(HLOOKUP(GU$2,Recipes!$H:$GI,'Production Calculator'!$A119+2,FALSE)=0,0,HLOOKUP(GU$2,Recipes!$H:$GI,'Production Calculator'!$A119+2,FALSE)*$AK119))+IF($AO119=GU$3,$AM119/VLOOKUP($AO119,Data!$A$50:$B$56,2,FALSE),0)</f>
        <v>0</v>
      </c>
      <c r="GV119" s="11">
        <f>IF(GV$2=$A119,0,IF(HLOOKUP(GV$2,Recipes!$H:$GI,'Production Calculator'!$A119+2,FALSE)=0,0,HLOOKUP(GV$2,Recipes!$H:$GI,'Production Calculator'!$A119+2,FALSE)*$AK119))+IF($AO119=GV$3,$AM119/VLOOKUP($AO119,Data!$A$50:$B$56,2,FALSE),0)</f>
        <v>0</v>
      </c>
      <c r="GW119" s="11">
        <f>IF(GW$2=$A119,0,IF(HLOOKUP(GW$2,Recipes!$H:$GI,'Production Calculator'!$A119+2,FALSE)=0,0,HLOOKUP(GW$2,Recipes!$H:$GI,'Production Calculator'!$A119+2,FALSE)*$AK119))+IF($AO119=GW$3,$AM119/VLOOKUP($AO119,Data!$A$50:$B$56,2,FALSE),0)</f>
        <v>0</v>
      </c>
      <c r="GX119" s="11">
        <f>IF(GX$2=$A119,0,IF(HLOOKUP(GX$2,Recipes!$H:$GI,'Production Calculator'!$A119+2,FALSE)=0,0,HLOOKUP(GX$2,Recipes!$H:$GI,'Production Calculator'!$A119+2,FALSE)*$AK119))+IF($AO119=GX$3,$AM119/VLOOKUP($AO119,Data!$A$50:$B$56,2,FALSE),0)</f>
        <v>0</v>
      </c>
      <c r="GY119" s="11">
        <f>IF(GY$2=$A119,0,IF(HLOOKUP(GY$2,Recipes!$H:$GI,'Production Calculator'!$A119+2,FALSE)=0,0,HLOOKUP(GY$2,Recipes!$H:$GI,'Production Calculator'!$A119+2,FALSE)*$AK119))+IF($AO119=GY$3,$AM119/VLOOKUP($AO119,Data!$A$50:$B$56,2,FALSE),0)</f>
        <v>0</v>
      </c>
      <c r="GZ119" s="11">
        <f>IF(GZ$2=$A119,0,IF(HLOOKUP(GZ$2,Recipes!$H:$GI,'Production Calculator'!$A119+2,FALSE)=0,0,HLOOKUP(GZ$2,Recipes!$H:$GI,'Production Calculator'!$A119+2,FALSE)*$AK119))+IF($AO119=GZ$3,$AM119/VLOOKUP($AO119,Data!$A$50:$B$56,2,FALSE),0)</f>
        <v>0</v>
      </c>
      <c r="HA119" s="11">
        <f>IF(HA$2=$A119,0,IF(HLOOKUP(HA$2,Recipes!$H:$GI,'Production Calculator'!$A119+2,FALSE)=0,0,HLOOKUP(HA$2,Recipes!$H:$GI,'Production Calculator'!$A119+2,FALSE)*$AK119))+IF($AO119=HA$3,$AM119/VLOOKUP($AO119,Data!$A$50:$B$56,2,FALSE),0)</f>
        <v>0</v>
      </c>
      <c r="HB119" s="11">
        <f>IF(HB$2=$A119,0,IF(HLOOKUP(HB$2,Recipes!$H:$GI,'Production Calculator'!$A119+2,FALSE)=0,0,HLOOKUP(HB$2,Recipes!$H:$GI,'Production Calculator'!$A119+2,FALSE)*$AK119))+IF($AO119=HB$3,$AM119/VLOOKUP($AO119,Data!$A$50:$B$56,2,FALSE),0)</f>
        <v>0</v>
      </c>
      <c r="HC119" s="11">
        <f>IF(HC$2=$A119,0,IF(HLOOKUP(HC$2,Recipes!$H:$GI,'Production Calculator'!$A119+2,FALSE)=0,0,HLOOKUP(HC$2,Recipes!$H:$GI,'Production Calculator'!$A119+2,FALSE)*$AK119))+IF($AO119=HC$3,$AM119/VLOOKUP($AO119,Data!$A$50:$B$56,2,FALSE),0)</f>
        <v>0</v>
      </c>
      <c r="HD119" s="11">
        <f>IF(HD$2=$A119,0,IF(HLOOKUP(HD$2,Recipes!$H:$GI,'Production Calculator'!$A119+2,FALSE)=0,0,HLOOKUP(HD$2,Recipes!$H:$GI,'Production Calculator'!$A119+2,FALSE)*$AK119))+IF($AO119=HD$3,$AM119/VLOOKUP($AO119,Data!$A$50:$B$56,2,FALSE),0)</f>
        <v>0</v>
      </c>
      <c r="HE119" s="11">
        <f>IF(HE$2=$A119,0,IF(HLOOKUP(HE$2,Recipes!$H:$GI,'Production Calculator'!$A119+2,FALSE)=0,0,HLOOKUP(HE$2,Recipes!$H:$GI,'Production Calculator'!$A119+2,FALSE)*$AK119))+IF($AO119=HE$3,$AM119/VLOOKUP($AO119,Data!$A$50:$B$56,2,FALSE),0)</f>
        <v>0</v>
      </c>
      <c r="HF119" s="11">
        <f>IF(HF$2=$A119,0,IF(HLOOKUP(HF$2,Recipes!$H:$GI,'Production Calculator'!$A119+2,FALSE)=0,0,HLOOKUP(HF$2,Recipes!$H:$GI,'Production Calculator'!$A119+2,FALSE)*$AK119))+IF($AO119=HF$3,$AM119/VLOOKUP($AO119,Data!$A$50:$B$56,2,FALSE),0)</f>
        <v>0</v>
      </c>
      <c r="HG119" s="11">
        <f>IF(HG$2=$A119,0,IF(HLOOKUP(HG$2,Recipes!$H:$GI,'Production Calculator'!$A119+2,FALSE)=0,0,HLOOKUP(HG$2,Recipes!$H:$GI,'Production Calculator'!$A119+2,FALSE)*$AK119))+IF($AO119=HG$3,$AM119/VLOOKUP($AO119,Data!$A$50:$B$56,2,FALSE),0)</f>
        <v>0</v>
      </c>
      <c r="HH119" s="11">
        <f>IF(HH$2=$A119,0,IF(HLOOKUP(HH$2,Recipes!$H:$GI,'Production Calculator'!$A119+2,FALSE)=0,0,HLOOKUP(HH$2,Recipes!$H:$GI,'Production Calculator'!$A119+2,FALSE)*$AK119))+IF($AO119=HH$3,$AM119/VLOOKUP($AO119,Data!$A$50:$B$56,2,FALSE),0)</f>
        <v>0</v>
      </c>
      <c r="HI119" s="11">
        <f>IF(HI$2=$A119,0,IF(HLOOKUP(HI$2,Recipes!$H:$GI,'Production Calculator'!$A119+2,FALSE)=0,0,HLOOKUP(HI$2,Recipes!$H:$GI,'Production Calculator'!$A119+2,FALSE)*$AK119))+IF($AO119=HI$3,$AM119/VLOOKUP($AO119,Data!$A$50:$B$56,2,FALSE),0)</f>
        <v>0</v>
      </c>
      <c r="HJ119" s="11">
        <f>IF(HJ$2=$A119,0,IF(HLOOKUP(HJ$2,Recipes!$H:$GI,'Production Calculator'!$A119+2,FALSE)=0,0,HLOOKUP(HJ$2,Recipes!$H:$GI,'Production Calculator'!$A119+2,FALSE)*$AK119))+IF($AO119=HJ$3,$AM119/VLOOKUP($AO119,Data!$A$50:$B$56,2,FALSE),0)</f>
        <v>0</v>
      </c>
      <c r="HK119" s="11">
        <f>IF(HK$2=$A119,0,IF(HLOOKUP(HK$2,Recipes!$H:$GI,'Production Calculator'!$A119+2,FALSE)=0,0,HLOOKUP(HK$2,Recipes!$H:$GI,'Production Calculator'!$A119+2,FALSE)*$AK119))+IF($AO119=HK$3,$AM119/VLOOKUP($AO119,Data!$A$50:$B$56,2,FALSE),0)</f>
        <v>0</v>
      </c>
      <c r="HL119" s="11">
        <f>IF(HL$2=$A119,0,IF(HLOOKUP(HL$2,Recipes!$H:$GI,'Production Calculator'!$A119+2,FALSE)=0,0,HLOOKUP(HL$2,Recipes!$H:$GI,'Production Calculator'!$A119+2,FALSE)*$AK119))+IF($AO119=HL$3,$AM119/VLOOKUP($AO119,Data!$A$50:$B$56,2,FALSE),0)</f>
        <v>0</v>
      </c>
      <c r="HM119" s="11">
        <f>IF(HM$2=$A119,0,IF(HLOOKUP(HM$2,Recipes!$H:$GI,'Production Calculator'!$A119+2,FALSE)=0,0,HLOOKUP(HM$2,Recipes!$H:$GI,'Production Calculator'!$A119+2,FALSE)*$AK119))+IF($AO119=HM$3,$AM119/VLOOKUP($AO119,Data!$A$50:$B$56,2,FALSE),0)</f>
        <v>0</v>
      </c>
      <c r="HN119" s="11">
        <f>IF(HN$2=$A119,0,IF(HLOOKUP(HN$2,Recipes!$H:$GI,'Production Calculator'!$A119+2,FALSE)=0,0,HLOOKUP(HN$2,Recipes!$H:$GI,'Production Calculator'!$A119+2,FALSE)*$AK119))+IF($AO119=HN$3,$AM119/VLOOKUP($AO119,Data!$A$50:$B$56,2,FALSE),0)</f>
        <v>0</v>
      </c>
      <c r="HO119" s="11">
        <f>IF(HO$2=$A119,0,IF(HLOOKUP(HO$2,Recipes!$H:$GI,'Production Calculator'!$A119+2,FALSE)=0,0,HLOOKUP(HO$2,Recipes!$H:$GI,'Production Calculator'!$A119+2,FALSE)*$AK119))+IF($AO119=HO$3,$AM119/VLOOKUP($AO119,Data!$A$50:$B$56,2,FALSE),0)</f>
        <v>0</v>
      </c>
      <c r="HP119" s="11">
        <f>IF(HP$2=$A119,0,IF(HLOOKUP(HP$2,Recipes!$H:$GI,'Production Calculator'!$A119+2,FALSE)=0,0,HLOOKUP(HP$2,Recipes!$H:$GI,'Production Calculator'!$A119+2,FALSE)*$AK119))+IF($AO119=HP$3,$AM119/VLOOKUP($AO119,Data!$A$50:$B$56,2,FALSE),0)</f>
        <v>0</v>
      </c>
      <c r="HQ119" s="11">
        <f>IF(HQ$2=$A119,0,IF(HLOOKUP(HQ$2,Recipes!$H:$GI,'Production Calculator'!$A119+2,FALSE)=0,0,HLOOKUP(HQ$2,Recipes!$H:$GI,'Production Calculator'!$A119+2,FALSE)*$AK119))+IF($AO119=HQ$3,$AM119/VLOOKUP($AO119,Data!$A$50:$B$56,2,FALSE),0)</f>
        <v>0</v>
      </c>
      <c r="HR119" s="11">
        <f>IF(HR$2=$A119,0,IF(HLOOKUP(HR$2,Recipes!$H:$GI,'Production Calculator'!$A119+2,FALSE)=0,0,HLOOKUP(HR$2,Recipes!$H:$GI,'Production Calculator'!$A119+2,FALSE)*$AK119))+IF($AO119=HR$3,$AM119/VLOOKUP($AO119,Data!$A$50:$B$56,2,FALSE),0)</f>
        <v>0</v>
      </c>
      <c r="HS119" s="121"/>
    </row>
    <row r="120" spans="1:227" x14ac:dyDescent="0.45">
      <c r="A120">
        <v>97</v>
      </c>
      <c r="B120" s="107" t="str">
        <f>VLOOKUP(A120,Recipes!A:B,2)</f>
        <v>Underground belt</v>
      </c>
      <c r="C120" s="128">
        <v>0</v>
      </c>
      <c r="D120" s="108">
        <f t="shared" si="191"/>
        <v>0</v>
      </c>
      <c r="E120" s="127" t="s">
        <v>1</v>
      </c>
      <c r="F120" s="109">
        <f>VLOOKUP(A120,Recipes!$A$3:$G$186,6,FALSE)</f>
        <v>2</v>
      </c>
      <c r="G120" s="109">
        <f>VLOOKUP(A120,Recipes!$A$3:$G$186,7,FALSE)</f>
        <v>0</v>
      </c>
      <c r="H120" s="110">
        <f t="shared" si="167"/>
        <v>0</v>
      </c>
      <c r="I120" s="109">
        <f>VLOOKUP(E120,Data!$A$2:$C$26,3, FALSE)</f>
        <v>4</v>
      </c>
      <c r="J120" s="108">
        <v>0</v>
      </c>
      <c r="K120" s="108">
        <v>0</v>
      </c>
      <c r="L120" s="108">
        <v>0</v>
      </c>
      <c r="M120" s="150">
        <v>0</v>
      </c>
      <c r="N120" s="150">
        <v>0</v>
      </c>
      <c r="O120" s="150">
        <v>0</v>
      </c>
      <c r="P120" s="151">
        <v>0</v>
      </c>
      <c r="Q120" s="151">
        <v>0</v>
      </c>
      <c r="R120" s="151">
        <v>0</v>
      </c>
      <c r="S120">
        <f t="shared" si="182"/>
        <v>0</v>
      </c>
      <c r="T120">
        <f t="shared" si="183"/>
        <v>0</v>
      </c>
      <c r="U120">
        <f t="shared" si="184"/>
        <v>0</v>
      </c>
      <c r="V120">
        <f t="shared" si="185"/>
        <v>0</v>
      </c>
      <c r="W120">
        <f t="shared" si="186"/>
        <v>0</v>
      </c>
      <c r="X120">
        <f t="shared" si="187"/>
        <v>0</v>
      </c>
      <c r="Y120">
        <f t="shared" si="188"/>
        <v>0</v>
      </c>
      <c r="Z120">
        <f t="shared" si="189"/>
        <v>0</v>
      </c>
      <c r="AA120">
        <f t="shared" si="190"/>
        <v>0</v>
      </c>
      <c r="AB120" s="111">
        <f>VLOOKUP($A120,Recipes!$A:$G,4)</f>
        <v>1</v>
      </c>
      <c r="AC120" s="111">
        <f>VLOOKUP($A120,Recipes!$A:$G,5)</f>
        <v>2</v>
      </c>
      <c r="AD120" s="111">
        <f t="shared" si="177"/>
        <v>2</v>
      </c>
      <c r="AE120" s="111">
        <f>VLOOKUP(E120,Data!$A$2:$F$26,5,FALSE)</f>
        <v>0</v>
      </c>
      <c r="AF120" s="111">
        <f>VLOOKUP(E120,Data!$A$2:$F$26,4,FALSE)</f>
        <v>210</v>
      </c>
      <c r="AG120" s="111">
        <f>VLOOKUP(E120,Data!$A$2:$B$26,2, FALSE)</f>
        <v>1.25</v>
      </c>
      <c r="AH120" s="111">
        <f>1+VLOOKUP($J$3,Data!$A$40:$D$48,2,FALSE)*$J120+VLOOKUP($K$3,Data!$A$40:$D$48,2,FALSE)*$K120+VLOOKUP($L$3,Data!$A$40:$D$48,2,FALSE)*$L120+VLOOKUP($M$3,Data!$A$40:$D$48,2,FALSE)*$M120+VLOOKUP($N$3,Data!$A$40:$D$48,2,FALSE)*$N120+VLOOKUP($O$3,Data!$A$40:$D$48,2,FALSE)*$O120+VLOOKUP($P$3,Data!$A$40:$D$48,2,FALSE)*$P120+VLOOKUP($Q$3,Data!$A$40:$D$48,2,FALSE)*$Q120+VLOOKUP($R$3,Data!$A$40:$D$48,2,FALSE)*$R120</f>
        <v>1</v>
      </c>
      <c r="AI120" s="111">
        <f>MAX(1+VLOOKUP($J$3,Data!$A$40:$D$48,3,FALSE)*$J120+VLOOKUP($K$3,Data!$A$40:$D$48,3,FALSE)*$K120+VLOOKUP($L$3,Data!$A$40:$D$48,3,FALSE)*$L120+VLOOKUP($M$3,Data!$A$40:$D$48,3,FALSE)*$M120+VLOOKUP($N$3,Data!$A$40:$D$48,3,FALSE)*$N120+VLOOKUP($O$3,Data!$A$40:$D$48,3,FALSE)*$O120+VLOOKUP($P$3,Data!$A$40:$D$48,3,FALSE)*$P120+VLOOKUP($Q$3,Data!$A$40:$D$48,3,FALSE)*$Q120+VLOOKUP($R$3,Data!$A$40:$D$48,3,FALSE)*$R120,0)</f>
        <v>1</v>
      </c>
      <c r="AJ120" s="111">
        <f>MAX(1-(VLOOKUP($J$3,Data!$A$40:$D$48,4,FALSE)*$J120+VLOOKUP($K$3,Data!$A$40:$D$48,4,FALSE)*$K120+VLOOKUP($L$3,Data!$A$40:$D$48,4,FALSE)*$L120+VLOOKUP($M$3,Data!$A$40:$D$48,4,FALSE)*$M120+VLOOKUP($N$3,Data!$A$40:$D$48,4,FALSE)*$N120+VLOOKUP($O$3,Data!$A$40:$D$48,4,FALSE)*$O120+VLOOKUP($P$3,Data!$A$40:$D$48,4,FALSE)*$P120+VLOOKUP($Q$3,Data!$A$40:$D$48,4,FALSE)*$Q120+VLOOKUP($R$3,Data!$A$40:$D$48,4,FALSE)*$R120),0.2)</f>
        <v>1</v>
      </c>
      <c r="AK120" s="112">
        <f t="shared" si="178"/>
        <v>0</v>
      </c>
      <c r="AL120" s="111">
        <f t="shared" si="179"/>
        <v>2.5</v>
      </c>
      <c r="AM120" s="111">
        <f t="shared" si="180"/>
        <v>0</v>
      </c>
      <c r="AN120" s="111">
        <f t="shared" si="181"/>
        <v>0</v>
      </c>
      <c r="AO120" s="131" t="s">
        <v>298</v>
      </c>
      <c r="AP120" s="11"/>
      <c r="AQ120" s="11">
        <f>IF(AQ$2=$A120,0,IF(HLOOKUP(AQ$2,Recipes!$H:$GI,'Production Calculator'!$A120+2,FALSE)=0,0,HLOOKUP(AQ$2,Recipes!$H:$GI,'Production Calculator'!$A120+2,FALSE)*$AK120))+IF($AO120=AQ$3,$AM120/VLOOKUP($AO120,Data!$A$50:$B$56,2,FALSE),0)</f>
        <v>0</v>
      </c>
      <c r="AR120" s="11">
        <f>IF(AR$2=$A120,0,IF(HLOOKUP(AR$2,Recipes!$H:$GI,'Production Calculator'!$A120+2,FALSE)=0,0,HLOOKUP(AR$2,Recipes!$H:$GI,'Production Calculator'!$A120+2,FALSE)*$AK120))+IF($AO120=AR$3,$AM120/VLOOKUP($AO120,Data!$A$50:$B$56,2,FALSE),0)</f>
        <v>0</v>
      </c>
      <c r="AS120" s="11">
        <f>IF(AS$2=$A120,0,IF(HLOOKUP(AS$2,Recipes!$H:$GI,'Production Calculator'!$A120+2,FALSE)=0,0,HLOOKUP(AS$2,Recipes!$H:$GI,'Production Calculator'!$A120+2,FALSE)*$AK120))+IF($AO120=AS$3,$AM120/VLOOKUP($AO120,Data!$A$50:$B$56,2,FALSE),0)</f>
        <v>0</v>
      </c>
      <c r="AT120" s="11">
        <f>IF(AT$2=$A120,0,IF(HLOOKUP(AT$2,Recipes!$H:$GI,'Production Calculator'!$A120+2,FALSE)=0,0,HLOOKUP(AT$2,Recipes!$H:$GI,'Production Calculator'!$A120+2,FALSE)*$AK120))+IF($AO120=AT$3,$AM120/VLOOKUP($AO120,Data!$A$50:$B$56,2,FALSE),0)</f>
        <v>0</v>
      </c>
      <c r="AU120" s="11">
        <f>IF(AU$2=$A120,0,IF(HLOOKUP(AU$2,Recipes!$H:$GI,'Production Calculator'!$A120+2,FALSE)=0,0,HLOOKUP(AU$2,Recipes!$H:$GI,'Production Calculator'!$A120+2,FALSE)*$AK120))+IF($AO120=AU$3,$AM120/VLOOKUP($AO120,Data!$A$50:$B$56,2,FALSE),0)</f>
        <v>0</v>
      </c>
      <c r="AV120" s="11">
        <f>IF(AV$2=$A120,0,IF(HLOOKUP(AV$2,Recipes!$H:$GI,'Production Calculator'!$A120+2,FALSE)=0,0,HLOOKUP(AV$2,Recipes!$H:$GI,'Production Calculator'!$A120+2,FALSE)*$AK120))+IF($AO120=AV$3,$AM120/VLOOKUP($AO120,Data!$A$50:$B$56,2,FALSE),0)</f>
        <v>0</v>
      </c>
      <c r="AW120" s="11">
        <f>IF(AW$2=$A120,0,IF(HLOOKUP(AW$2,Recipes!$H:$GI,'Production Calculator'!$A120+2,FALSE)=0,0,HLOOKUP(AW$2,Recipes!$H:$GI,'Production Calculator'!$A120+2,FALSE)*$AK120))+IF($AO120=AW$3,$AM120/VLOOKUP($AO120,Data!$A$50:$B$56,2,FALSE),0)</f>
        <v>0</v>
      </c>
      <c r="AX120" s="11">
        <f>IF(AX$2=$A120,0,IF(HLOOKUP(AX$2,Recipes!$H:$GI,'Production Calculator'!$A120+2,FALSE)=0,0,HLOOKUP(AX$2,Recipes!$H:$GI,'Production Calculator'!$A120+2,FALSE)*$AK120))+IF($AO120=AX$3,$AM120/VLOOKUP($AO120,Data!$A$50:$B$56,2,FALSE),0)</f>
        <v>0</v>
      </c>
      <c r="AY120" s="11">
        <f>IF(AY$2=$A120,0,IF(HLOOKUP(AY$2,Recipes!$H:$GI,'Production Calculator'!$A120+2,FALSE)=0,0,HLOOKUP(AY$2,Recipes!$H:$GI,'Production Calculator'!$A120+2,FALSE)*$AK120))+IF($AO120=AY$3,$AM120/VLOOKUP($AO120,Data!$A$50:$B$56,2,FALSE),0)</f>
        <v>0</v>
      </c>
      <c r="AZ120" s="11">
        <f>IF(AZ$2=$A120,0,IF(HLOOKUP(AZ$2,Recipes!$H:$GI,'Production Calculator'!$A120+2,FALSE)=0,0,HLOOKUP(AZ$2,Recipes!$H:$GI,'Production Calculator'!$A120+2,FALSE)*$AK120))+IF($AO120=AZ$3,$AM120/VLOOKUP($AO120,Data!$A$50:$B$56,2,FALSE),0)</f>
        <v>0</v>
      </c>
      <c r="BA120" s="11">
        <f>IF(BA$2=$A120,0,IF(HLOOKUP(BA$2,Recipes!$H:$GI,'Production Calculator'!$A120+2,FALSE)=0,0,HLOOKUP(BA$2,Recipes!$H:$GI,'Production Calculator'!$A120+2,FALSE)*$AK120))+IF($AO120=BA$3,$AM120/VLOOKUP($AO120,Data!$A$50:$B$56,2,FALSE),0)</f>
        <v>0</v>
      </c>
      <c r="BB120" s="11">
        <f>IF(BB$2=$A120,0,IF(HLOOKUP(BB$2,Recipes!$H:$GI,'Production Calculator'!$A120+2,FALSE)=0,0,HLOOKUP(BB$2,Recipes!$H:$GI,'Production Calculator'!$A120+2,FALSE)*$AK120))+IF($AO120=BB$3,$AM120/VLOOKUP($AO120,Data!$A$50:$B$56,2,FALSE),0)</f>
        <v>0</v>
      </c>
      <c r="BC120" s="11">
        <f>IF(BC$2=$A120,0,IF(HLOOKUP(BC$2,Recipes!$H:$GI,'Production Calculator'!$A120+2,FALSE)=0,0,HLOOKUP(BC$2,Recipes!$H:$GI,'Production Calculator'!$A120+2,FALSE)*$AK120))+IF($AO120=BC$3,$AM120/VLOOKUP($AO120,Data!$A$50:$B$56,2,FALSE),0)</f>
        <v>0</v>
      </c>
      <c r="BD120" s="11">
        <f>IF(BD$2=$A120,0,IF(HLOOKUP(BD$2,Recipes!$H:$GI,'Production Calculator'!$A120+2,FALSE)=0,0,HLOOKUP(BD$2,Recipes!$H:$GI,'Production Calculator'!$A120+2,FALSE)*$AK120))+IF($AO120=BD$3,$AM120/VLOOKUP($AO120,Data!$A$50:$B$56,2,FALSE),0)</f>
        <v>0</v>
      </c>
      <c r="BE120" s="11">
        <f>IF(BE$2=$A120,0,IF(HLOOKUP(BE$2,Recipes!$H:$GI,'Production Calculator'!$A120+2,FALSE)=0,0,HLOOKUP(BE$2,Recipes!$H:$GI,'Production Calculator'!$A120+2,FALSE)*$AK120))+IF($AO120=BE$3,$AM120/VLOOKUP($AO120,Data!$A$50:$B$56,2,FALSE),0)</f>
        <v>0</v>
      </c>
      <c r="BF120" s="11">
        <f>IF(BF$2=$A120,0,IF(HLOOKUP(BF$2,Recipes!$H:$GI,'Production Calculator'!$A120+2,FALSE)=0,0,HLOOKUP(BF$2,Recipes!$H:$GI,'Production Calculator'!$A120+2,FALSE)*$AK120))+IF($AO120=BF$3,$AM120/VLOOKUP($AO120,Data!$A$50:$B$56,2,FALSE),0)</f>
        <v>0</v>
      </c>
      <c r="BG120" s="11">
        <f>IF(BG$2=$A120,0,IF(HLOOKUP(BG$2,Recipes!$H:$GI,'Production Calculator'!$A120+2,FALSE)=0,0,HLOOKUP(BG$2,Recipes!$H:$GI,'Production Calculator'!$A120+2,FALSE)*$AK120))+IF($AO120=BG$3,$AM120/VLOOKUP($AO120,Data!$A$50:$B$56,2,FALSE),0)</f>
        <v>0</v>
      </c>
      <c r="BH120" s="11">
        <f>IF(BH$2=$A120,0,IF(HLOOKUP(BH$2,Recipes!$H:$GI,'Production Calculator'!$A120+2,FALSE)=0,0,HLOOKUP(BH$2,Recipes!$H:$GI,'Production Calculator'!$A120+2,FALSE)*$AK120))+IF($AO120=BH$3,$AM120/VLOOKUP($AO120,Data!$A$50:$B$56,2,FALSE),0)</f>
        <v>0</v>
      </c>
      <c r="BI120" s="11">
        <f>IF(BI$2=$A120,0,IF(HLOOKUP(BI$2,Recipes!$H:$GI,'Production Calculator'!$A120+2,FALSE)=0,0,HLOOKUP(BI$2,Recipes!$H:$GI,'Production Calculator'!$A120+2,FALSE)*$AK120))+IF($AO120=BI$3,$AM120/VLOOKUP($AO120,Data!$A$50:$B$56,2,FALSE),0)</f>
        <v>0</v>
      </c>
      <c r="BJ120" s="11">
        <f>IF(BJ$2=$A120,0,IF(HLOOKUP(BJ$2,Recipes!$H:$GI,'Production Calculator'!$A120+2,FALSE)=0,0,HLOOKUP(BJ$2,Recipes!$H:$GI,'Production Calculator'!$A120+2,FALSE)*$AK120))+IF($AO120=BJ$3,$AM120/VLOOKUP($AO120,Data!$A$50:$B$56,2,FALSE),0)</f>
        <v>0</v>
      </c>
      <c r="BK120" s="11">
        <f>IF(BK$2=$A120,0,IF(HLOOKUP(BK$2,Recipes!$H:$GI,'Production Calculator'!$A120+2,FALSE)=0,0,HLOOKUP(BK$2,Recipes!$H:$GI,'Production Calculator'!$A120+2,FALSE)*$AK120))+IF($AO120=BK$3,$AM120/VLOOKUP($AO120,Data!$A$50:$B$56,2,FALSE),0)</f>
        <v>0</v>
      </c>
      <c r="BL120" s="11">
        <f>IF(BL$2=$A120,0,IF(HLOOKUP(BL$2,Recipes!$H:$GI,'Production Calculator'!$A120+2,FALSE)=0,0,HLOOKUP(BL$2,Recipes!$H:$GI,'Production Calculator'!$A120+2,FALSE)*$AK120))+IF($AO120=BL$3,$AM120/VLOOKUP($AO120,Data!$A$50:$B$56,2,FALSE),0)</f>
        <v>0</v>
      </c>
      <c r="BM120" s="11">
        <f>IF(BM$2=$A120,0,IF(HLOOKUP(BM$2,Recipes!$H:$GI,'Production Calculator'!$A120+2,FALSE)=0,0,HLOOKUP(BM$2,Recipes!$H:$GI,'Production Calculator'!$A120+2,FALSE)*$AK120))+IF($AO120=BM$3,$AM120/VLOOKUP($AO120,Data!$A$50:$B$56,2,FALSE),0)</f>
        <v>0</v>
      </c>
      <c r="BN120" s="11">
        <f>IF(BN$2=$A120,0,IF(HLOOKUP(BN$2,Recipes!$H:$GI,'Production Calculator'!$A120+2,FALSE)=0,0,HLOOKUP(BN$2,Recipes!$H:$GI,'Production Calculator'!$A120+2,FALSE)*$AK120))+IF($AO120=BN$3,$AM120/VLOOKUP($AO120,Data!$A$50:$B$56,2,FALSE),0)</f>
        <v>0</v>
      </c>
      <c r="BO120" s="11">
        <f>IF(BO$2=$A120,0,IF(HLOOKUP(BO$2,Recipes!$H:$GI,'Production Calculator'!$A120+2,FALSE)=0,0,HLOOKUP(BO$2,Recipes!$H:$GI,'Production Calculator'!$A120+2,FALSE)*$AK120))+IF($AO120=BO$3,$AM120/VLOOKUP($AO120,Data!$A$50:$B$56,2,FALSE),0)</f>
        <v>0</v>
      </c>
      <c r="BP120" s="11">
        <f>IF(BP$2=$A120,0,IF(HLOOKUP(BP$2,Recipes!$H:$GI,'Production Calculator'!$A120+2,FALSE)=0,0,HLOOKUP(BP$2,Recipes!$H:$GI,'Production Calculator'!$A120+2,FALSE)*$AK120))+IF($AO120=BP$3,$AM120/VLOOKUP($AO120,Data!$A$50:$B$56,2,FALSE),0)</f>
        <v>0</v>
      </c>
      <c r="BQ120" s="11">
        <f>IF(BQ$2=$A120,0,IF(HLOOKUP(BQ$2,Recipes!$H:$GI,'Production Calculator'!$A120+2,FALSE)=0,0,HLOOKUP(BQ$2,Recipes!$H:$GI,'Production Calculator'!$A120+2,FALSE)*$AK120))+IF($AO120=BQ$3,$AM120/VLOOKUP($AO120,Data!$A$50:$B$56,2,FALSE),0)</f>
        <v>0</v>
      </c>
      <c r="BR120" s="11">
        <f>IF(BR$2=$A120,0,IF(HLOOKUP(BR$2,Recipes!$H:$GI,'Production Calculator'!$A120+2,FALSE)=0,0,HLOOKUP(BR$2,Recipes!$H:$GI,'Production Calculator'!$A120+2,FALSE)*$AK120))+IF($AO120=BR$3,$AM120/VLOOKUP($AO120,Data!$A$50:$B$56,2,FALSE),0)</f>
        <v>0</v>
      </c>
      <c r="BS120" s="11">
        <f>IF(BS$2=$A120,0,IF(HLOOKUP(BS$2,Recipes!$H:$GI,'Production Calculator'!$A120+2,FALSE)=0,0,HLOOKUP(BS$2,Recipes!$H:$GI,'Production Calculator'!$A120+2,FALSE)*$AK120))+IF($AO120=BS$3,$AM120/VLOOKUP($AO120,Data!$A$50:$B$56,2,FALSE),0)</f>
        <v>0</v>
      </c>
      <c r="BT120" s="11">
        <f>IF(BT$2=$A120,0,IF(HLOOKUP(BT$2,Recipes!$H:$GI,'Production Calculator'!$A120+2,FALSE)=0,0,HLOOKUP(BT$2,Recipes!$H:$GI,'Production Calculator'!$A120+2,FALSE)*$AK120))+IF($AO120=BT$3,$AM120/VLOOKUP($AO120,Data!$A$50:$B$56,2,FALSE),0)</f>
        <v>0</v>
      </c>
      <c r="BU120" s="11">
        <f>IF(BU$2=$A120,0,IF(HLOOKUP(BU$2,Recipes!$H:$GI,'Production Calculator'!$A120+2,FALSE)=0,0,HLOOKUP(BU$2,Recipes!$H:$GI,'Production Calculator'!$A120+2,FALSE)*$AK120))+IF($AO120=BU$3,$AM120/VLOOKUP($AO120,Data!$A$50:$B$56,2,FALSE),0)</f>
        <v>0</v>
      </c>
      <c r="BV120" s="11">
        <f>IF(BV$2=$A120,0,IF(HLOOKUP(BV$2,Recipes!$H:$GI,'Production Calculator'!$A120+2,FALSE)=0,0,HLOOKUP(BV$2,Recipes!$H:$GI,'Production Calculator'!$A120+2,FALSE)*$AK120))+IF($AO120=BV$3,$AM120/VLOOKUP($AO120,Data!$A$50:$B$56,2,FALSE),0)</f>
        <v>0</v>
      </c>
      <c r="BW120" s="11">
        <f>IF(BW$2=$A120,0,IF(HLOOKUP(BW$2,Recipes!$H:$GI,'Production Calculator'!$A120+2,FALSE)=0,0,HLOOKUP(BW$2,Recipes!$H:$GI,'Production Calculator'!$A120+2,FALSE)*$AK120))+IF($AO120=BW$3,$AM120/VLOOKUP($AO120,Data!$A$50:$B$56,2,FALSE),0)</f>
        <v>0</v>
      </c>
      <c r="BX120" s="11">
        <f>IF(BX$2=$A120,0,IF(HLOOKUP(BX$2,Recipes!$H:$GI,'Production Calculator'!$A120+2,FALSE)=0,0,HLOOKUP(BX$2,Recipes!$H:$GI,'Production Calculator'!$A120+2,FALSE)*$AK120))+IF($AO120=BX$3,$AM120/VLOOKUP($AO120,Data!$A$50:$B$56,2,FALSE),0)</f>
        <v>0</v>
      </c>
      <c r="BY120" s="11">
        <f>IF(BY$2=$A120,0,IF(HLOOKUP(BY$2,Recipes!$H:$GI,'Production Calculator'!$A120+2,FALSE)=0,0,HLOOKUP(BY$2,Recipes!$H:$GI,'Production Calculator'!$A120+2,FALSE)*$AK120))+IF($AO120=BY$3,$AM120/VLOOKUP($AO120,Data!$A$50:$B$56,2,FALSE),0)</f>
        <v>0</v>
      </c>
      <c r="BZ120" s="11">
        <f>IF(BZ$2=$A120,0,IF(HLOOKUP(BZ$2,Recipes!$H:$GI,'Production Calculator'!$A120+2,FALSE)=0,0,HLOOKUP(BZ$2,Recipes!$H:$GI,'Production Calculator'!$A120+2,FALSE)*$AK120))+IF($AO120=BZ$3,$AM120/VLOOKUP($AO120,Data!$A$50:$B$56,2,FALSE),0)</f>
        <v>0</v>
      </c>
      <c r="CA120" s="11">
        <f>IF(CA$2=$A120,0,IF(HLOOKUP(CA$2,Recipes!$H:$GI,'Production Calculator'!$A120+2,FALSE)=0,0,HLOOKUP(CA$2,Recipes!$H:$GI,'Production Calculator'!$A120+2,FALSE)*$AK120))+IF($AO120=CA$3,$AM120/VLOOKUP($AO120,Data!$A$50:$B$56,2,FALSE),0)</f>
        <v>0</v>
      </c>
      <c r="CB120" s="11">
        <f>IF(CB$2=$A120,0,IF(HLOOKUP(CB$2,Recipes!$H:$GI,'Production Calculator'!$A120+2,FALSE)=0,0,HLOOKUP(CB$2,Recipes!$H:$GI,'Production Calculator'!$A120+2,FALSE)*$AK120))+IF($AO120=CB$3,$AM120/VLOOKUP($AO120,Data!$A$50:$B$56,2,FALSE),0)</f>
        <v>0</v>
      </c>
      <c r="CC120" s="11">
        <f>IF(CC$2=$A120,0,IF(HLOOKUP(CC$2,Recipes!$H:$GI,'Production Calculator'!$A120+2,FALSE)=0,0,HLOOKUP(CC$2,Recipes!$H:$GI,'Production Calculator'!$A120+2,FALSE)*$AK120))+IF($AO120=CC$3,$AM120/VLOOKUP($AO120,Data!$A$50:$B$56,2,FALSE),0)</f>
        <v>0</v>
      </c>
      <c r="CD120" s="11">
        <f>IF(CD$2=$A120,0,IF(HLOOKUP(CD$2,Recipes!$H:$GI,'Production Calculator'!$A120+2,FALSE)=0,0,HLOOKUP(CD$2,Recipes!$H:$GI,'Production Calculator'!$A120+2,FALSE)*$AK120))+IF($AO120=CD$3,$AM120/VLOOKUP($AO120,Data!$A$50:$B$56,2,FALSE),0)</f>
        <v>0</v>
      </c>
      <c r="CE120" s="11">
        <f>IF(CE$2=$A120,0,IF(HLOOKUP(CE$2,Recipes!$H:$GI,'Production Calculator'!$A120+2,FALSE)=0,0,HLOOKUP(CE$2,Recipes!$H:$GI,'Production Calculator'!$A120+2,FALSE)*$AK120))+IF($AO120=CE$3,$AM120/VLOOKUP($AO120,Data!$A$50:$B$56,2,FALSE),0)</f>
        <v>0</v>
      </c>
      <c r="CF120" s="11">
        <f>IF(CF$2=$A120,0,IF(HLOOKUP(CF$2,Recipes!$H:$GI,'Production Calculator'!$A120+2,FALSE)=0,0,HLOOKUP(CF$2,Recipes!$H:$GI,'Production Calculator'!$A120+2,FALSE)*$AK120))+IF($AO120=CF$3,$AM120/VLOOKUP($AO120,Data!$A$50:$B$56,2,FALSE),0)</f>
        <v>0</v>
      </c>
      <c r="CG120" s="11">
        <f>IF(CG$2=$A120,0,IF(HLOOKUP(CG$2,Recipes!$H:$GI,'Production Calculator'!$A120+2,FALSE)=0,0,HLOOKUP(CG$2,Recipes!$H:$GI,'Production Calculator'!$A120+2,FALSE)*$AK120))+IF($AO120=CG$3,$AM120/VLOOKUP($AO120,Data!$A$50:$B$56,2,FALSE),0)</f>
        <v>0</v>
      </c>
      <c r="CH120" s="11">
        <f>IF(CH$2=$A120,0,IF(HLOOKUP(CH$2,Recipes!$H:$GI,'Production Calculator'!$A120+2,FALSE)=0,0,HLOOKUP(CH$2,Recipes!$H:$GI,'Production Calculator'!$A120+2,FALSE)*$AK120))+IF($AO120=CH$3,$AM120/VLOOKUP($AO120,Data!$A$50:$B$56,2,FALSE),0)</f>
        <v>0</v>
      </c>
      <c r="CI120" s="11">
        <f>IF(CI$2=$A120,0,IF(HLOOKUP(CI$2,Recipes!$H:$GI,'Production Calculator'!$A120+2,FALSE)=0,0,HLOOKUP(CI$2,Recipes!$H:$GI,'Production Calculator'!$A120+2,FALSE)*$AK120))+IF($AO120=CI$3,$AM120/VLOOKUP($AO120,Data!$A$50:$B$56,2,FALSE),0)</f>
        <v>0</v>
      </c>
      <c r="CJ120" s="11">
        <f>IF(CJ$2=$A120,0,IF(HLOOKUP(CJ$2,Recipes!$H:$GI,'Production Calculator'!$A120+2,FALSE)=0,0,HLOOKUP(CJ$2,Recipes!$H:$GI,'Production Calculator'!$A120+2,FALSE)*$AK120))+IF($AO120=CJ$3,$AM120/VLOOKUP($AO120,Data!$A$50:$B$56,2,FALSE),0)</f>
        <v>0</v>
      </c>
      <c r="CK120" s="11">
        <f>IF(CK$2=$A120,0,IF(HLOOKUP(CK$2,Recipes!$H:$GI,'Production Calculator'!$A120+2,FALSE)=0,0,HLOOKUP(CK$2,Recipes!$H:$GI,'Production Calculator'!$A120+2,FALSE)*$AK120))+IF($AO120=CK$3,$AM120/VLOOKUP($AO120,Data!$A$50:$B$56,2,FALSE),0)</f>
        <v>0</v>
      </c>
      <c r="CL120" s="11">
        <f>IF(CL$2=$A120,0,IF(HLOOKUP(CL$2,Recipes!$H:$GI,'Production Calculator'!$A120+2,FALSE)=0,0,HLOOKUP(CL$2,Recipes!$H:$GI,'Production Calculator'!$A120+2,FALSE)*$AK120))+IF($AO120=CL$3,$AM120/VLOOKUP($AO120,Data!$A$50:$B$56,2,FALSE),0)</f>
        <v>0</v>
      </c>
      <c r="CM120" s="11">
        <f>IF(CM$2=$A120,0,IF(HLOOKUP(CM$2,Recipes!$H:$GI,'Production Calculator'!$A120+2,FALSE)=0,0,HLOOKUP(CM$2,Recipes!$H:$GI,'Production Calculator'!$A120+2,FALSE)*$AK120))+IF($AO120=CM$3,$AM120/VLOOKUP($AO120,Data!$A$50:$B$56,2,FALSE),0)</f>
        <v>0</v>
      </c>
      <c r="CN120" s="11">
        <f>IF(CN$2=$A120,0,IF(HLOOKUP(CN$2,Recipes!$H:$GI,'Production Calculator'!$A120+2,FALSE)=0,0,HLOOKUP(CN$2,Recipes!$H:$GI,'Production Calculator'!$A120+2,FALSE)*$AK120))+IF($AO120=CN$3,$AM120/VLOOKUP($AO120,Data!$A$50:$B$56,2,FALSE),0)</f>
        <v>0</v>
      </c>
      <c r="CO120" s="11">
        <f>IF(CO$2=$A120,0,IF(HLOOKUP(CO$2,Recipes!$H:$GI,'Production Calculator'!$A120+2,FALSE)=0,0,HLOOKUP(CO$2,Recipes!$H:$GI,'Production Calculator'!$A120+2,FALSE)*$AK120))+IF($AO120=CO$3,$AM120/VLOOKUP($AO120,Data!$A$50:$B$56,2,FALSE),0)</f>
        <v>0</v>
      </c>
      <c r="CP120" s="11">
        <f>IF(CP$2=$A120,0,IF(HLOOKUP(CP$2,Recipes!$H:$GI,'Production Calculator'!$A120+2,FALSE)=0,0,HLOOKUP(CP$2,Recipes!$H:$GI,'Production Calculator'!$A120+2,FALSE)*$AK120))+IF($AO120=CP$3,$AM120/VLOOKUP($AO120,Data!$A$50:$B$56,2,FALSE),0)</f>
        <v>0</v>
      </c>
      <c r="CQ120" s="11">
        <f>IF(CQ$2=$A120,0,IF(HLOOKUP(CQ$2,Recipes!$H:$GI,'Production Calculator'!$A120+2,FALSE)=0,0,HLOOKUP(CQ$2,Recipes!$H:$GI,'Production Calculator'!$A120+2,FALSE)*$AK120))+IF($AO120=CQ$3,$AM120/VLOOKUP($AO120,Data!$A$50:$B$56,2,FALSE),0)</f>
        <v>0</v>
      </c>
      <c r="CR120" s="11">
        <f>IF(CR$2=$A120,0,IF(HLOOKUP(CR$2,Recipes!$H:$GI,'Production Calculator'!$A120+2,FALSE)=0,0,HLOOKUP(CR$2,Recipes!$H:$GI,'Production Calculator'!$A120+2,FALSE)*$AK120))+IF($AO120=CR$3,$AM120/VLOOKUP($AO120,Data!$A$50:$B$56,2,FALSE),0)</f>
        <v>0</v>
      </c>
      <c r="CS120" s="11">
        <f>IF(CS$2=$A120,0,IF(HLOOKUP(CS$2,Recipes!$H:$GI,'Production Calculator'!$A120+2,FALSE)=0,0,HLOOKUP(CS$2,Recipes!$H:$GI,'Production Calculator'!$A120+2,FALSE)*$AK120))+IF($AO120=CS$3,$AM120/VLOOKUP($AO120,Data!$A$50:$B$56,2,FALSE),0)</f>
        <v>0</v>
      </c>
      <c r="CT120" s="11">
        <f>IF(CT$2=$A120,0,IF(HLOOKUP(CT$2,Recipes!$H:$GI,'Production Calculator'!$A120+2,FALSE)=0,0,HLOOKUP(CT$2,Recipes!$H:$GI,'Production Calculator'!$A120+2,FALSE)*$AK120))+IF($AO120=CT$3,$AM120/VLOOKUP($AO120,Data!$A$50:$B$56,2,FALSE),0)</f>
        <v>0</v>
      </c>
      <c r="CU120" s="11">
        <f>IF(CU$2=$A120,0,IF(HLOOKUP(CU$2,Recipes!$H:$GI,'Production Calculator'!$A120+2,FALSE)=0,0,HLOOKUP(CU$2,Recipes!$H:$GI,'Production Calculator'!$A120+2,FALSE)*$AK120))+IF($AO120=CU$3,$AM120/VLOOKUP($AO120,Data!$A$50:$B$56,2,FALSE),0)</f>
        <v>0</v>
      </c>
      <c r="CV120" s="11">
        <f>IF(CV$2=$A120,0,IF(HLOOKUP(CV$2,Recipes!$H:$GI,'Production Calculator'!$A120+2,FALSE)=0,0,HLOOKUP(CV$2,Recipes!$H:$GI,'Production Calculator'!$A120+2,FALSE)*$AK120))+IF($AO120=CV$3,$AM120/VLOOKUP($AO120,Data!$A$50:$B$56,2,FALSE),0)</f>
        <v>0</v>
      </c>
      <c r="CW120" s="11">
        <f>IF(CW$2=$A120,0,IF(HLOOKUP(CW$2,Recipes!$H:$GI,'Production Calculator'!$A120+2,FALSE)=0,0,HLOOKUP(CW$2,Recipes!$H:$GI,'Production Calculator'!$A120+2,FALSE)*$AK120))+IF($AO120=CW$3,$AM120/VLOOKUP($AO120,Data!$A$50:$B$56,2,FALSE),0)</f>
        <v>0</v>
      </c>
      <c r="CX120" s="11">
        <f>IF(CX$2=$A120,0,IF(HLOOKUP(CX$2,Recipes!$H:$GI,'Production Calculator'!$A120+2,FALSE)=0,0,HLOOKUP(CX$2,Recipes!$H:$GI,'Production Calculator'!$A120+2,FALSE)*$AK120))+IF($AO120=CX$3,$AM120/VLOOKUP($AO120,Data!$A$50:$B$56,2,FALSE),0)</f>
        <v>0</v>
      </c>
      <c r="CY120" s="11">
        <f>IF(CY$2=$A120,0,IF(HLOOKUP(CY$2,Recipes!$H:$GI,'Production Calculator'!$A120+2,FALSE)=0,0,HLOOKUP(CY$2,Recipes!$H:$GI,'Production Calculator'!$A120+2,FALSE)*$AK120))+IF($AO120=CY$3,$AM120/VLOOKUP($AO120,Data!$A$50:$B$56,2,FALSE),0)</f>
        <v>0</v>
      </c>
      <c r="CZ120" s="11">
        <f>IF(CZ$2=$A120,0,IF(HLOOKUP(CZ$2,Recipes!$H:$GI,'Production Calculator'!$A120+2,FALSE)=0,0,HLOOKUP(CZ$2,Recipes!$H:$GI,'Production Calculator'!$A120+2,FALSE)*$AK120))+IF($AO120=CZ$3,$AM120/VLOOKUP($AO120,Data!$A$50:$B$56,2,FALSE),0)</f>
        <v>0</v>
      </c>
      <c r="DA120" s="11">
        <f>IF(DA$2=$A120,0,IF(HLOOKUP(DA$2,Recipes!$H:$GI,'Production Calculator'!$A120+2,FALSE)=0,0,HLOOKUP(DA$2,Recipes!$H:$GI,'Production Calculator'!$A120+2,FALSE)*$AK120))+IF($AO120=DA$3,$AM120/VLOOKUP($AO120,Data!$A$50:$B$56,2,FALSE),0)</f>
        <v>0</v>
      </c>
      <c r="DB120" s="11">
        <f>IF(DB$2=$A120,0,IF(HLOOKUP(DB$2,Recipes!$H:$GI,'Production Calculator'!$A120+2,FALSE)=0,0,HLOOKUP(DB$2,Recipes!$H:$GI,'Production Calculator'!$A120+2,FALSE)*$AK120))+IF($AO120=DB$3,$AM120/VLOOKUP($AO120,Data!$A$50:$B$56,2,FALSE),0)</f>
        <v>0</v>
      </c>
      <c r="DC120" s="11">
        <f>IF(DC$2=$A120,0,IF(HLOOKUP(DC$2,Recipes!$H:$GI,'Production Calculator'!$A120+2,FALSE)=0,0,HLOOKUP(DC$2,Recipes!$H:$GI,'Production Calculator'!$A120+2,FALSE)*$AK120))+IF($AO120=DC$3,$AM120/VLOOKUP($AO120,Data!$A$50:$B$56,2,FALSE),0)</f>
        <v>0</v>
      </c>
      <c r="DD120" s="11">
        <f>IF(DD$2=$A120,0,IF(HLOOKUP(DD$2,Recipes!$H:$GI,'Production Calculator'!$A120+2,FALSE)=0,0,HLOOKUP(DD$2,Recipes!$H:$GI,'Production Calculator'!$A120+2,FALSE)*$AK120))+IF($AO120=DD$3,$AM120/VLOOKUP($AO120,Data!$A$50:$B$56,2,FALSE),0)</f>
        <v>0</v>
      </c>
      <c r="DE120" s="11">
        <f>IF(DE$2=$A120,0,IF(HLOOKUP(DE$2,Recipes!$H:$GI,'Production Calculator'!$A120+2,FALSE)=0,0,HLOOKUP(DE$2,Recipes!$H:$GI,'Production Calculator'!$A120+2,FALSE)*$AK120))+IF($AO120=DE$3,$AM120/VLOOKUP($AO120,Data!$A$50:$B$56,2,FALSE),0)</f>
        <v>0</v>
      </c>
      <c r="DF120" s="11">
        <f>IF(DF$2=$A120,0,IF(HLOOKUP(DF$2,Recipes!$H:$GI,'Production Calculator'!$A120+2,FALSE)=0,0,HLOOKUP(DF$2,Recipes!$H:$GI,'Production Calculator'!$A120+2,FALSE)*$AK120))+IF($AO120=DF$3,$AM120/VLOOKUP($AO120,Data!$A$50:$B$56,2,FALSE),0)</f>
        <v>0</v>
      </c>
      <c r="DG120" s="11">
        <f>IF(DG$2=$A120,0,IF(HLOOKUP(DG$2,Recipes!$H:$GI,'Production Calculator'!$A120+2,FALSE)=0,0,HLOOKUP(DG$2,Recipes!$H:$GI,'Production Calculator'!$A120+2,FALSE)*$AK120))+IF($AO120=DG$3,$AM120/VLOOKUP($AO120,Data!$A$50:$B$56,2,FALSE),0)</f>
        <v>0</v>
      </c>
      <c r="DH120" s="11">
        <f>IF(DH$2=$A120,0,IF(HLOOKUP(DH$2,Recipes!$H:$GI,'Production Calculator'!$A120+2,FALSE)=0,0,HLOOKUP(DH$2,Recipes!$H:$GI,'Production Calculator'!$A120+2,FALSE)*$AK120))+IF($AO120=DH$3,$AM120/VLOOKUP($AO120,Data!$A$50:$B$56,2,FALSE),0)</f>
        <v>0</v>
      </c>
      <c r="DI120" s="11">
        <f>IF(DI$2=$A120,0,IF(HLOOKUP(DI$2,Recipes!$H:$GI,'Production Calculator'!$A120+2,FALSE)=0,0,HLOOKUP(DI$2,Recipes!$H:$GI,'Production Calculator'!$A120+2,FALSE)*$AK120))+IF($AO120=DI$3,$AM120/VLOOKUP($AO120,Data!$A$50:$B$56,2,FALSE),0)</f>
        <v>0</v>
      </c>
      <c r="DJ120" s="11">
        <f>IF(DJ$2=$A120,0,IF(HLOOKUP(DJ$2,Recipes!$H:$GI,'Production Calculator'!$A120+2,FALSE)=0,0,HLOOKUP(DJ$2,Recipes!$H:$GI,'Production Calculator'!$A120+2,FALSE)*$AK120))+IF($AO120=DJ$3,$AM120/VLOOKUP($AO120,Data!$A$50:$B$56,2,FALSE),0)</f>
        <v>0</v>
      </c>
      <c r="DK120" s="11">
        <f>IF(DK$2=$A120,0,IF(HLOOKUP(DK$2,Recipes!$H:$GI,'Production Calculator'!$A120+2,FALSE)=0,0,HLOOKUP(DK$2,Recipes!$H:$GI,'Production Calculator'!$A120+2,FALSE)*$AK120))+IF($AO120=DK$3,$AM120/VLOOKUP($AO120,Data!$A$50:$B$56,2,FALSE),0)</f>
        <v>0</v>
      </c>
      <c r="DL120" s="11">
        <f>IF(DL$2=$A120,0,IF(HLOOKUP(DL$2,Recipes!$H:$GI,'Production Calculator'!$A120+2,FALSE)=0,0,HLOOKUP(DL$2,Recipes!$H:$GI,'Production Calculator'!$A120+2,FALSE)*$AK120))+IF($AO120=DL$3,$AM120/VLOOKUP($AO120,Data!$A$50:$B$56,2,FALSE),0)</f>
        <v>0</v>
      </c>
      <c r="DM120" s="11">
        <f>IF(DM$2=$A120,0,IF(HLOOKUP(DM$2,Recipes!$H:$GI,'Production Calculator'!$A120+2,FALSE)=0,0,HLOOKUP(DM$2,Recipes!$H:$GI,'Production Calculator'!$A120+2,FALSE)*$AK120))+IF($AO120=DM$3,$AM120/VLOOKUP($AO120,Data!$A$50:$B$56,2,FALSE),0)</f>
        <v>0</v>
      </c>
      <c r="DN120" s="11">
        <f>IF(DN$2=$A120,0,IF(HLOOKUP(DN$2,Recipes!$H:$GI,'Production Calculator'!$A120+2,FALSE)=0,0,HLOOKUP(DN$2,Recipes!$H:$GI,'Production Calculator'!$A120+2,FALSE)*$AK120))+IF($AO120=DN$3,$AM120/VLOOKUP($AO120,Data!$A$50:$B$56,2,FALSE),0)</f>
        <v>0</v>
      </c>
      <c r="DO120" s="11">
        <f>IF(DO$2=$A120,0,IF(HLOOKUP(DO$2,Recipes!$H:$GI,'Production Calculator'!$A120+2,FALSE)=0,0,HLOOKUP(DO$2,Recipes!$H:$GI,'Production Calculator'!$A120+2,FALSE)*$AK120))+IF($AO120=DO$3,$AM120/VLOOKUP($AO120,Data!$A$50:$B$56,2,FALSE),0)</f>
        <v>0</v>
      </c>
      <c r="DP120" s="11">
        <f>IF(DP$2=$A120,0,IF(HLOOKUP(DP$2,Recipes!$H:$GI,'Production Calculator'!$A120+2,FALSE)=0,0,HLOOKUP(DP$2,Recipes!$H:$GI,'Production Calculator'!$A120+2,FALSE)*$AK120))+IF($AO120=DP$3,$AM120/VLOOKUP($AO120,Data!$A$50:$B$56,2,FALSE),0)</f>
        <v>0</v>
      </c>
      <c r="DQ120" s="11">
        <f>IF(DQ$2=$A120,0,IF(HLOOKUP(DQ$2,Recipes!$H:$GI,'Production Calculator'!$A120+2,FALSE)=0,0,HLOOKUP(DQ$2,Recipes!$H:$GI,'Production Calculator'!$A120+2,FALSE)*$AK120))+IF($AO120=DQ$3,$AM120/VLOOKUP($AO120,Data!$A$50:$B$56,2,FALSE),0)</f>
        <v>0</v>
      </c>
      <c r="DR120" s="11">
        <f>IF(DR$2=$A120,0,IF(HLOOKUP(DR$2,Recipes!$H:$GI,'Production Calculator'!$A120+2,FALSE)=0,0,HLOOKUP(DR$2,Recipes!$H:$GI,'Production Calculator'!$A120+2,FALSE)*$AK120))+IF($AO120=DR$3,$AM120/VLOOKUP($AO120,Data!$A$50:$B$56,2,FALSE),0)</f>
        <v>0</v>
      </c>
      <c r="DS120" s="11">
        <f>IF(DS$2=$A120,0,IF(HLOOKUP(DS$2,Recipes!$H:$GI,'Production Calculator'!$A120+2,FALSE)=0,0,HLOOKUP(DS$2,Recipes!$H:$GI,'Production Calculator'!$A120+2,FALSE)*$AK120))+IF($AO120=DS$3,$AM120/VLOOKUP($AO120,Data!$A$50:$B$56,2,FALSE),0)</f>
        <v>0</v>
      </c>
      <c r="DT120" s="11">
        <f>IF(DT$2=$A120,0,IF(HLOOKUP(DT$2,Recipes!$H:$GI,'Production Calculator'!$A120+2,FALSE)=0,0,HLOOKUP(DT$2,Recipes!$H:$GI,'Production Calculator'!$A120+2,FALSE)*$AK120))+IF($AO120=DT$3,$AM120/VLOOKUP($AO120,Data!$A$50:$B$56,2,FALSE),0)</f>
        <v>0</v>
      </c>
      <c r="DU120" s="11">
        <f>IF(DU$2=$A120,0,IF(HLOOKUP(DU$2,Recipes!$H:$GI,'Production Calculator'!$A120+2,FALSE)=0,0,HLOOKUP(DU$2,Recipes!$H:$GI,'Production Calculator'!$A120+2,FALSE)*$AK120))+IF($AO120=DU$3,$AM120/VLOOKUP($AO120,Data!$A$50:$B$56,2,FALSE),0)</f>
        <v>0</v>
      </c>
      <c r="DV120" s="11">
        <f>IF(DV$2=$A120,0,IF(HLOOKUP(DV$2,Recipes!$H:$GI,'Production Calculator'!$A120+2,FALSE)=0,0,HLOOKUP(DV$2,Recipes!$H:$GI,'Production Calculator'!$A120+2,FALSE)*$AK120))+IF($AO120=DV$3,$AM120/VLOOKUP($AO120,Data!$A$50:$B$56,2,FALSE),0)</f>
        <v>0</v>
      </c>
      <c r="DW120" s="11">
        <f>IF(DW$2=$A120,0,IF(HLOOKUP(DW$2,Recipes!$H:$GI,'Production Calculator'!$A120+2,FALSE)=0,0,HLOOKUP(DW$2,Recipes!$H:$GI,'Production Calculator'!$A120+2,FALSE)*$AK120))+IF($AO120=DW$3,$AM120/VLOOKUP($AO120,Data!$A$50:$B$56,2,FALSE),0)</f>
        <v>0</v>
      </c>
      <c r="DX120" s="11">
        <f>IF(DX$2=$A120,0,IF(HLOOKUP(DX$2,Recipes!$H:$GI,'Production Calculator'!$A120+2,FALSE)=0,0,HLOOKUP(DX$2,Recipes!$H:$GI,'Production Calculator'!$A120+2,FALSE)*$AK120))+IF($AO120=DX$3,$AM120/VLOOKUP($AO120,Data!$A$50:$B$56,2,FALSE),0)</f>
        <v>0</v>
      </c>
      <c r="DY120" s="11">
        <f>IF(DY$2=$A120,0,IF(HLOOKUP(DY$2,Recipes!$H:$GI,'Production Calculator'!$A120+2,FALSE)=0,0,HLOOKUP(DY$2,Recipes!$H:$GI,'Production Calculator'!$A120+2,FALSE)*$AK120))+IF($AO120=DY$3,$AM120/VLOOKUP($AO120,Data!$A$50:$B$56,2,FALSE),0)</f>
        <v>0</v>
      </c>
      <c r="DZ120" s="11">
        <f>IF(DZ$2=$A120,0,IF(HLOOKUP(DZ$2,Recipes!$H:$GI,'Production Calculator'!$A120+2,FALSE)=0,0,HLOOKUP(DZ$2,Recipes!$H:$GI,'Production Calculator'!$A120+2,FALSE)*$AK120))+IF($AO120=DZ$3,$AM120/VLOOKUP($AO120,Data!$A$50:$B$56,2,FALSE),0)</f>
        <v>0</v>
      </c>
      <c r="EA120" s="11">
        <f>IF(EA$2=$A120,0,IF(HLOOKUP(EA$2,Recipes!$H:$GI,'Production Calculator'!$A120+2,FALSE)=0,0,HLOOKUP(EA$2,Recipes!$H:$GI,'Production Calculator'!$A120+2,FALSE)*$AK120))+IF($AO120=EA$3,$AM120/VLOOKUP($AO120,Data!$A$50:$B$56,2,FALSE),0)</f>
        <v>0</v>
      </c>
      <c r="EB120" s="11">
        <f>IF(EB$2=$A120,0,IF(HLOOKUP(EB$2,Recipes!$H:$GI,'Production Calculator'!$A120+2,FALSE)=0,0,HLOOKUP(EB$2,Recipes!$H:$GI,'Production Calculator'!$A120+2,FALSE)*$AK120))+IF($AO120=EB$3,$AM120/VLOOKUP($AO120,Data!$A$50:$B$56,2,FALSE),0)</f>
        <v>0</v>
      </c>
      <c r="EC120" s="11">
        <f>IF(EC$2=$A120,0,IF(HLOOKUP(EC$2,Recipes!$H:$GI,'Production Calculator'!$A120+2,FALSE)=0,0,HLOOKUP(EC$2,Recipes!$H:$GI,'Production Calculator'!$A120+2,FALSE)*$AK120))+IF($AO120=EC$3,$AM120/VLOOKUP($AO120,Data!$A$50:$B$56,2,FALSE),0)</f>
        <v>0</v>
      </c>
      <c r="ED120" s="11">
        <f>IF(ED$2=$A120,0,IF(HLOOKUP(ED$2,Recipes!$H:$GI,'Production Calculator'!$A120+2,FALSE)=0,0,HLOOKUP(ED$2,Recipes!$H:$GI,'Production Calculator'!$A120+2,FALSE)*$AK120))+IF($AO120=ED$3,$AM120/VLOOKUP($AO120,Data!$A$50:$B$56,2,FALSE),0)</f>
        <v>0</v>
      </c>
      <c r="EE120" s="11">
        <f>IF(EE$2=$A120,0,IF(HLOOKUP(EE$2,Recipes!$H:$GI,'Production Calculator'!$A120+2,FALSE)=0,0,HLOOKUP(EE$2,Recipes!$H:$GI,'Production Calculator'!$A120+2,FALSE)*$AK120))+IF($AO120=EE$3,$AM120/VLOOKUP($AO120,Data!$A$50:$B$56,2,FALSE),0)</f>
        <v>0</v>
      </c>
      <c r="EF120" s="11">
        <f>IF(EF$2=$A120,0,IF(HLOOKUP(EF$2,Recipes!$H:$GI,'Production Calculator'!$A120+2,FALSE)=0,0,HLOOKUP(EF$2,Recipes!$H:$GI,'Production Calculator'!$A120+2,FALSE)*$AK120))+IF($AO120=EF$3,$AM120/VLOOKUP($AO120,Data!$A$50:$B$56,2,FALSE),0)</f>
        <v>0</v>
      </c>
      <c r="EG120" s="11">
        <f>IF(EG$2=$A120,0,IF(HLOOKUP(EG$2,Recipes!$H:$GI,'Production Calculator'!$A120+2,FALSE)=0,0,HLOOKUP(EG$2,Recipes!$H:$GI,'Production Calculator'!$A120+2,FALSE)*$AK120))+IF($AO120=EG$3,$AM120/VLOOKUP($AO120,Data!$A$50:$B$56,2,FALSE),0)</f>
        <v>0</v>
      </c>
      <c r="EH120" s="11">
        <f>IF(EH$2=$A120,0,IF(HLOOKUP(EH$2,Recipes!$H:$GI,'Production Calculator'!$A120+2,FALSE)=0,0,HLOOKUP(EH$2,Recipes!$H:$GI,'Production Calculator'!$A120+2,FALSE)*$AK120))+IF($AO120=EH$3,$AM120/VLOOKUP($AO120,Data!$A$50:$B$56,2,FALSE),0)</f>
        <v>0</v>
      </c>
      <c r="EI120" s="11">
        <f>IF(EI$2=$A120,0,IF(HLOOKUP(EI$2,Recipes!$H:$GI,'Production Calculator'!$A120+2,FALSE)=0,0,HLOOKUP(EI$2,Recipes!$H:$GI,'Production Calculator'!$A120+2,FALSE)*$AK120))+IF($AO120=EI$3,$AM120/VLOOKUP($AO120,Data!$A$50:$B$56,2,FALSE),0)</f>
        <v>0</v>
      </c>
      <c r="EJ120" s="11">
        <f>IF(EJ$2=$A120,0,IF(HLOOKUP(EJ$2,Recipes!$H:$GI,'Production Calculator'!$A120+2,FALSE)=0,0,HLOOKUP(EJ$2,Recipes!$H:$GI,'Production Calculator'!$A120+2,FALSE)*$AK120))+IF($AO120=EJ$3,$AM120/VLOOKUP($AO120,Data!$A$50:$B$56,2,FALSE),0)</f>
        <v>0</v>
      </c>
      <c r="EK120" s="11">
        <f>IF(EK$2=$A120,0,IF(HLOOKUP(EK$2,Recipes!$H:$GI,'Production Calculator'!$A120+2,FALSE)=0,0,HLOOKUP(EK$2,Recipes!$H:$GI,'Production Calculator'!$A120+2,FALSE)*$AK120))+IF($AO120=EK$3,$AM120/VLOOKUP($AO120,Data!$A$50:$B$56,2,FALSE),0)</f>
        <v>0</v>
      </c>
      <c r="EL120" s="11">
        <f>IF(EL$2=$A120,0,IF(HLOOKUP(EL$2,Recipes!$H:$GI,'Production Calculator'!$A120+2,FALSE)=0,0,HLOOKUP(EL$2,Recipes!$H:$GI,'Production Calculator'!$A120+2,FALSE)*$AK120))+IF($AO120=EL$3,$AM120/VLOOKUP($AO120,Data!$A$50:$B$56,2,FALSE),0)</f>
        <v>0</v>
      </c>
      <c r="EM120" s="11">
        <f>IF(EM$2=$A120,0,IF(HLOOKUP(EM$2,Recipes!$H:$GI,'Production Calculator'!$A120+2,FALSE)=0,0,HLOOKUP(EM$2,Recipes!$H:$GI,'Production Calculator'!$A120+2,FALSE)*$AK120))+IF($AO120=EM$3,$AM120/VLOOKUP($AO120,Data!$A$50:$B$56,2,FALSE),0)</f>
        <v>0</v>
      </c>
      <c r="EN120" s="11">
        <f>IF(EN$2=$A120,0,IF(HLOOKUP(EN$2,Recipes!$H:$GI,'Production Calculator'!$A120+2,FALSE)=0,0,HLOOKUP(EN$2,Recipes!$H:$GI,'Production Calculator'!$A120+2,FALSE)*$AK120))+IF($AO120=EN$3,$AM120/VLOOKUP($AO120,Data!$A$50:$B$56,2,FALSE),0)</f>
        <v>0</v>
      </c>
      <c r="EO120" s="11">
        <f>IF(EO$2=$A120,0,IF(HLOOKUP(EO$2,Recipes!$H:$GI,'Production Calculator'!$A120+2,FALSE)=0,0,HLOOKUP(EO$2,Recipes!$H:$GI,'Production Calculator'!$A120+2,FALSE)*$AK120))+IF($AO120=EO$3,$AM120/VLOOKUP($AO120,Data!$A$50:$B$56,2,FALSE),0)</f>
        <v>0</v>
      </c>
      <c r="EP120" s="11">
        <f>IF(EP$2=$A120,0,IF(HLOOKUP(EP$2,Recipes!$H:$GI,'Production Calculator'!$A120+2,FALSE)=0,0,HLOOKUP(EP$2,Recipes!$H:$GI,'Production Calculator'!$A120+2,FALSE)*$AK120))+IF($AO120=EP$3,$AM120/VLOOKUP($AO120,Data!$A$50:$B$56,2,FALSE),0)</f>
        <v>0</v>
      </c>
      <c r="EQ120" s="11">
        <f>IF(EQ$2=$A120,0,IF(HLOOKUP(EQ$2,Recipes!$H:$GI,'Production Calculator'!$A120+2,FALSE)=0,0,HLOOKUP(EQ$2,Recipes!$H:$GI,'Production Calculator'!$A120+2,FALSE)*$AK120))+IF($AO120=EQ$3,$AM120/VLOOKUP($AO120,Data!$A$50:$B$56,2,FALSE),0)</f>
        <v>0</v>
      </c>
      <c r="ER120" s="11">
        <f>IF(ER$2=$A120,0,IF(HLOOKUP(ER$2,Recipes!$H:$GI,'Production Calculator'!$A120+2,FALSE)=0,0,HLOOKUP(ER$2,Recipes!$H:$GI,'Production Calculator'!$A120+2,FALSE)*$AK120))+IF($AO120=ER$3,$AM120/VLOOKUP($AO120,Data!$A$50:$B$56,2,FALSE),0)</f>
        <v>0</v>
      </c>
      <c r="ES120" s="11">
        <f>IF(ES$2=$A120,0,IF(HLOOKUP(ES$2,Recipes!$H:$GI,'Production Calculator'!$A120+2,FALSE)=0,0,HLOOKUP(ES$2,Recipes!$H:$GI,'Production Calculator'!$A120+2,FALSE)*$AK120))+IF($AO120=ES$3,$AM120/VLOOKUP($AO120,Data!$A$50:$B$56,2,FALSE),0)</f>
        <v>0</v>
      </c>
      <c r="ET120" s="11">
        <f>IF(ET$2=$A120,0,IF(HLOOKUP(ET$2,Recipes!$H:$GI,'Production Calculator'!$A120+2,FALSE)=0,0,HLOOKUP(ET$2,Recipes!$H:$GI,'Production Calculator'!$A120+2,FALSE)*$AK120))+IF($AO120=ET$3,$AM120/VLOOKUP($AO120,Data!$A$50:$B$56,2,FALSE),0)</f>
        <v>0</v>
      </c>
      <c r="EU120" s="11">
        <f>IF(EU$2=$A120,0,IF(HLOOKUP(EU$2,Recipes!$H:$GI,'Production Calculator'!$A120+2,FALSE)=0,0,HLOOKUP(EU$2,Recipes!$H:$GI,'Production Calculator'!$A120+2,FALSE)*$AK120))+IF($AO120=EU$3,$AM120/VLOOKUP($AO120,Data!$A$50:$B$56,2,FALSE),0)</f>
        <v>0</v>
      </c>
      <c r="EV120" s="11">
        <f>IF(EV$2=$A120,0,IF(HLOOKUP(EV$2,Recipes!$H:$GI,'Production Calculator'!$A120+2,FALSE)=0,0,HLOOKUP(EV$2,Recipes!$H:$GI,'Production Calculator'!$A120+2,FALSE)*$AK120))+IF($AO120=EV$3,$AM120/VLOOKUP($AO120,Data!$A$50:$B$56,2,FALSE),0)</f>
        <v>0</v>
      </c>
      <c r="EW120" s="11">
        <f>IF(EW$2=$A120,0,IF(HLOOKUP(EW$2,Recipes!$H:$GI,'Production Calculator'!$A120+2,FALSE)=0,0,HLOOKUP(EW$2,Recipes!$H:$GI,'Production Calculator'!$A120+2,FALSE)*$AK120))+IF($AO120=EW$3,$AM120/VLOOKUP($AO120,Data!$A$50:$B$56,2,FALSE),0)</f>
        <v>0</v>
      </c>
      <c r="EX120" s="11">
        <f>IF(EX$2=$A120,0,IF(HLOOKUP(EX$2,Recipes!$H:$GI,'Production Calculator'!$A120+2,FALSE)=0,0,HLOOKUP(EX$2,Recipes!$H:$GI,'Production Calculator'!$A120+2,FALSE)*$AK120))+IF($AO120=EX$3,$AM120/VLOOKUP($AO120,Data!$A$50:$B$56,2,FALSE),0)</f>
        <v>0</v>
      </c>
      <c r="EY120" s="11">
        <f>IF(EY$2=$A120,0,IF(HLOOKUP(EY$2,Recipes!$H:$GI,'Production Calculator'!$A120+2,FALSE)=0,0,HLOOKUP(EY$2,Recipes!$H:$GI,'Production Calculator'!$A120+2,FALSE)*$AK120))+IF($AO120=EY$3,$AM120/VLOOKUP($AO120,Data!$A$50:$B$56,2,FALSE),0)</f>
        <v>0</v>
      </c>
      <c r="EZ120" s="11">
        <f>IF(EZ$2=$A120,0,IF(HLOOKUP(EZ$2,Recipes!$H:$GI,'Production Calculator'!$A120+2,FALSE)=0,0,HLOOKUP(EZ$2,Recipes!$H:$GI,'Production Calculator'!$A120+2,FALSE)*$AK120))+IF($AO120=EZ$3,$AM120/VLOOKUP($AO120,Data!$A$50:$B$56,2,FALSE),0)</f>
        <v>0</v>
      </c>
      <c r="FA120" s="11">
        <f>IF(FA$2=$A120,0,IF(HLOOKUP(FA$2,Recipes!$H:$GI,'Production Calculator'!$A120+2,FALSE)=0,0,HLOOKUP(FA$2,Recipes!$H:$GI,'Production Calculator'!$A120+2,FALSE)*$AK120))+IF($AO120=FA$3,$AM120/VLOOKUP($AO120,Data!$A$50:$B$56,2,FALSE),0)</f>
        <v>0</v>
      </c>
      <c r="FB120" s="11">
        <f>IF(FB$2=$A120,0,IF(HLOOKUP(FB$2,Recipes!$H:$GI,'Production Calculator'!$A120+2,FALSE)=0,0,HLOOKUP(FB$2,Recipes!$H:$GI,'Production Calculator'!$A120+2,FALSE)*$AK120))+IF($AO120=FB$3,$AM120/VLOOKUP($AO120,Data!$A$50:$B$56,2,FALSE),0)</f>
        <v>0</v>
      </c>
      <c r="FC120" s="11">
        <f>IF(FC$2=$A120,0,IF(HLOOKUP(FC$2,Recipes!$H:$GI,'Production Calculator'!$A120+2,FALSE)=0,0,HLOOKUP(FC$2,Recipes!$H:$GI,'Production Calculator'!$A120+2,FALSE)*$AK120))+IF($AO120=FC$3,$AM120/VLOOKUP($AO120,Data!$A$50:$B$56,2,FALSE),0)</f>
        <v>0</v>
      </c>
      <c r="FD120" s="11">
        <f>IF(FD$2=$A120,0,IF(HLOOKUP(FD$2,Recipes!$H:$GI,'Production Calculator'!$A120+2,FALSE)=0,0,HLOOKUP(FD$2,Recipes!$H:$GI,'Production Calculator'!$A120+2,FALSE)*$AK120))+IF($AO120=FD$3,$AM120/VLOOKUP($AO120,Data!$A$50:$B$56,2,FALSE),0)</f>
        <v>0</v>
      </c>
      <c r="FE120" s="11">
        <f>IF(FE$2=$A120,0,IF(HLOOKUP(FE$2,Recipes!$H:$GI,'Production Calculator'!$A120+2,FALSE)=0,0,HLOOKUP(FE$2,Recipes!$H:$GI,'Production Calculator'!$A120+2,FALSE)*$AK120))+IF($AO120=FE$3,$AM120/VLOOKUP($AO120,Data!$A$50:$B$56,2,FALSE),0)</f>
        <v>0</v>
      </c>
      <c r="FF120" s="11">
        <f>IF(FF$2=$A120,0,IF(HLOOKUP(FF$2,Recipes!$H:$GI,'Production Calculator'!$A120+2,FALSE)=0,0,HLOOKUP(FF$2,Recipes!$H:$GI,'Production Calculator'!$A120+2,FALSE)*$AK120))+IF($AO120=FF$3,$AM120/VLOOKUP($AO120,Data!$A$50:$B$56,2,FALSE),0)</f>
        <v>0</v>
      </c>
      <c r="FG120" s="11">
        <f>IF(FG$2=$A120,0,IF(HLOOKUP(FG$2,Recipes!$H:$GI,'Production Calculator'!$A120+2,FALSE)=0,0,HLOOKUP(FG$2,Recipes!$H:$GI,'Production Calculator'!$A120+2,FALSE)*$AK120))+IF($AO120=FG$3,$AM120/VLOOKUP($AO120,Data!$A$50:$B$56,2,FALSE),0)</f>
        <v>0</v>
      </c>
      <c r="FH120" s="11">
        <f>IF(FH$2=$A120,0,IF(HLOOKUP(FH$2,Recipes!$H:$GI,'Production Calculator'!$A120+2,FALSE)=0,0,HLOOKUP(FH$2,Recipes!$H:$GI,'Production Calculator'!$A120+2,FALSE)*$AK120))+IF($AO120=FH$3,$AM120/VLOOKUP($AO120,Data!$A$50:$B$56,2,FALSE),0)</f>
        <v>0</v>
      </c>
      <c r="FI120" s="11">
        <f>IF(FI$2=$A120,0,IF(HLOOKUP(FI$2,Recipes!$H:$GI,'Production Calculator'!$A120+2,FALSE)=0,0,HLOOKUP(FI$2,Recipes!$H:$GI,'Production Calculator'!$A120+2,FALSE)*$AK120))+IF($AO120=FI$3,$AM120/VLOOKUP($AO120,Data!$A$50:$B$56,2,FALSE),0)</f>
        <v>0</v>
      </c>
      <c r="FJ120" s="11">
        <f>IF(FJ$2=$A120,0,IF(HLOOKUP(FJ$2,Recipes!$H:$GI,'Production Calculator'!$A120+2,FALSE)=0,0,HLOOKUP(FJ$2,Recipes!$H:$GI,'Production Calculator'!$A120+2,FALSE)*$AK120))+IF($AO120=FJ$3,$AM120/VLOOKUP($AO120,Data!$A$50:$B$56,2,FALSE),0)</f>
        <v>0</v>
      </c>
      <c r="FK120" s="11">
        <f>IF(FK$2=$A120,0,IF(HLOOKUP(FK$2,Recipes!$H:$GI,'Production Calculator'!$A120+2,FALSE)=0,0,HLOOKUP(FK$2,Recipes!$H:$GI,'Production Calculator'!$A120+2,FALSE)*$AK120))+IF($AO120=FK$3,$AM120/VLOOKUP($AO120,Data!$A$50:$B$56,2,FALSE),0)</f>
        <v>0</v>
      </c>
      <c r="FL120" s="11">
        <f>IF(FL$2=$A120,0,IF(HLOOKUP(FL$2,Recipes!$H:$GI,'Production Calculator'!$A120+2,FALSE)=0,0,HLOOKUP(FL$2,Recipes!$H:$GI,'Production Calculator'!$A120+2,FALSE)*$AK120))+IF($AO120=FL$3,$AM120/VLOOKUP($AO120,Data!$A$50:$B$56,2,FALSE),0)</f>
        <v>0</v>
      </c>
      <c r="FM120" s="11">
        <f>IF(FM$2=$A120,0,IF(HLOOKUP(FM$2,Recipes!$H:$GI,'Production Calculator'!$A120+2,FALSE)=0,0,HLOOKUP(FM$2,Recipes!$H:$GI,'Production Calculator'!$A120+2,FALSE)*$AK120))+IF($AO120=FM$3,$AM120/VLOOKUP($AO120,Data!$A$50:$B$56,2,FALSE),0)</f>
        <v>0</v>
      </c>
      <c r="FN120" s="11">
        <f>IF(FN$2=$A120,0,IF(HLOOKUP(FN$2,Recipes!$H:$GI,'Production Calculator'!$A120+2,FALSE)=0,0,HLOOKUP(FN$2,Recipes!$H:$GI,'Production Calculator'!$A120+2,FALSE)*$AK120))+IF($AO120=FN$3,$AM120/VLOOKUP($AO120,Data!$A$50:$B$56,2,FALSE),0)</f>
        <v>0</v>
      </c>
      <c r="FO120" s="11">
        <f>IF(FO$2=$A120,0,IF(HLOOKUP(FO$2,Recipes!$H:$GI,'Production Calculator'!$A120+2,FALSE)=0,0,HLOOKUP(FO$2,Recipes!$H:$GI,'Production Calculator'!$A120+2,FALSE)*$AK120))+IF($AO120=FO$3,$AM120/VLOOKUP($AO120,Data!$A$50:$B$56,2,FALSE),0)</f>
        <v>0</v>
      </c>
      <c r="FP120" s="11">
        <f>IF(FP$2=$A120,0,IF(HLOOKUP(FP$2,Recipes!$H:$GI,'Production Calculator'!$A120+2,FALSE)=0,0,HLOOKUP(FP$2,Recipes!$H:$GI,'Production Calculator'!$A120+2,FALSE)*$AK120))+IF($AO120=FP$3,$AM120/VLOOKUP($AO120,Data!$A$50:$B$56,2,FALSE),0)</f>
        <v>0</v>
      </c>
      <c r="FQ120" s="11">
        <f>IF(FQ$2=$A120,0,IF(HLOOKUP(FQ$2,Recipes!$H:$GI,'Production Calculator'!$A120+2,FALSE)=0,0,HLOOKUP(FQ$2,Recipes!$H:$GI,'Production Calculator'!$A120+2,FALSE)*$AK120))+IF($AO120=FQ$3,$AM120/VLOOKUP($AO120,Data!$A$50:$B$56,2,FALSE),0)</f>
        <v>0</v>
      </c>
      <c r="FR120" s="11">
        <f>IF(FR$2=$A120,0,IF(HLOOKUP(FR$2,Recipes!$H:$GI,'Production Calculator'!$A120+2,FALSE)=0,0,HLOOKUP(FR$2,Recipes!$H:$GI,'Production Calculator'!$A120+2,FALSE)*$AK120))+IF($AO120=FR$3,$AM120/VLOOKUP($AO120,Data!$A$50:$B$56,2,FALSE),0)</f>
        <v>0</v>
      </c>
      <c r="FS120" s="11">
        <f>IF(FS$2=$A120,0,IF(HLOOKUP(FS$2,Recipes!$H:$GI,'Production Calculator'!$A120+2,FALSE)=0,0,HLOOKUP(FS$2,Recipes!$H:$GI,'Production Calculator'!$A120+2,FALSE)*$AK120))+IF($AO120=FS$3,$AM120/VLOOKUP($AO120,Data!$A$50:$B$56,2,FALSE),0)</f>
        <v>0</v>
      </c>
      <c r="FT120" s="11">
        <f>IF(FT$2=$A120,0,IF(HLOOKUP(FT$2,Recipes!$H:$GI,'Production Calculator'!$A120+2,FALSE)=0,0,HLOOKUP(FT$2,Recipes!$H:$GI,'Production Calculator'!$A120+2,FALSE)*$AK120))+IF($AO120=FT$3,$AM120/VLOOKUP($AO120,Data!$A$50:$B$56,2,FALSE),0)</f>
        <v>0</v>
      </c>
      <c r="FU120" s="11">
        <f>IF(FU$2=$A120,0,IF(HLOOKUP(FU$2,Recipes!$H:$GI,'Production Calculator'!$A120+2,FALSE)=0,0,HLOOKUP(FU$2,Recipes!$H:$GI,'Production Calculator'!$A120+2,FALSE)*$AK120))+IF($AO120=FU$3,$AM120/VLOOKUP($AO120,Data!$A$50:$B$56,2,FALSE),0)</f>
        <v>0</v>
      </c>
      <c r="FV120" s="11">
        <f>IF(FV$2=$A120,0,IF(HLOOKUP(FV$2,Recipes!$H:$GI,'Production Calculator'!$A120+2,FALSE)=0,0,HLOOKUP(FV$2,Recipes!$H:$GI,'Production Calculator'!$A120+2,FALSE)*$AK120))+IF($AO120=FV$3,$AM120/VLOOKUP($AO120,Data!$A$50:$B$56,2,FALSE),0)</f>
        <v>0</v>
      </c>
      <c r="FW120" s="11">
        <f>IF(FW$2=$A120,0,IF(HLOOKUP(FW$2,Recipes!$H:$GI,'Production Calculator'!$A120+2,FALSE)=0,0,HLOOKUP(FW$2,Recipes!$H:$GI,'Production Calculator'!$A120+2,FALSE)*$AK120))+IF($AO120=FW$3,$AM120/VLOOKUP($AO120,Data!$A$50:$B$56,2,FALSE),0)</f>
        <v>0</v>
      </c>
      <c r="FX120" s="11">
        <f>IF(FX$2=$A120,0,IF(HLOOKUP(FX$2,Recipes!$H:$GI,'Production Calculator'!$A120+2,FALSE)=0,0,HLOOKUP(FX$2,Recipes!$H:$GI,'Production Calculator'!$A120+2,FALSE)*$AK120))+IF($AO120=FX$3,$AM120/VLOOKUP($AO120,Data!$A$50:$B$56,2,FALSE),0)</f>
        <v>0</v>
      </c>
      <c r="FY120" s="11">
        <f>IF(FY$2=$A120,0,IF(HLOOKUP(FY$2,Recipes!$H:$GI,'Production Calculator'!$A120+2,FALSE)=0,0,HLOOKUP(FY$2,Recipes!$H:$GI,'Production Calculator'!$A120+2,FALSE)*$AK120))+IF($AO120=FY$3,$AM120/VLOOKUP($AO120,Data!$A$50:$B$56,2,FALSE),0)</f>
        <v>0</v>
      </c>
      <c r="FZ120" s="11">
        <f>IF(FZ$2=$A120,0,IF(HLOOKUP(FZ$2,Recipes!$H:$GI,'Production Calculator'!$A120+2,FALSE)=0,0,HLOOKUP(FZ$2,Recipes!$H:$GI,'Production Calculator'!$A120+2,FALSE)*$AK120))+IF($AO120=FZ$3,$AM120/VLOOKUP($AO120,Data!$A$50:$B$56,2,FALSE),0)</f>
        <v>0</v>
      </c>
      <c r="GA120" s="11">
        <f>IF(GA$2=$A120,0,IF(HLOOKUP(GA$2,Recipes!$H:$GI,'Production Calculator'!$A120+2,FALSE)=0,0,HLOOKUP(GA$2,Recipes!$H:$GI,'Production Calculator'!$A120+2,FALSE)*$AK120))+IF($AO120=GA$3,$AM120/VLOOKUP($AO120,Data!$A$50:$B$56,2,FALSE),0)</f>
        <v>0</v>
      </c>
      <c r="GB120" s="11">
        <f>IF(GB$2=$A120,0,IF(HLOOKUP(GB$2,Recipes!$H:$GI,'Production Calculator'!$A120+2,FALSE)=0,0,HLOOKUP(GB$2,Recipes!$H:$GI,'Production Calculator'!$A120+2,FALSE)*$AK120))+IF($AO120=GB$3,$AM120/VLOOKUP($AO120,Data!$A$50:$B$56,2,FALSE),0)</f>
        <v>0</v>
      </c>
      <c r="GC120" s="11">
        <f>IF(GC$2=$A120,0,IF(HLOOKUP(GC$2,Recipes!$H:$GI,'Production Calculator'!$A120+2,FALSE)=0,0,HLOOKUP(GC$2,Recipes!$H:$GI,'Production Calculator'!$A120+2,FALSE)*$AK120))+IF($AO120=GC$3,$AM120/VLOOKUP($AO120,Data!$A$50:$B$56,2,FALSE),0)</f>
        <v>0</v>
      </c>
      <c r="GD120" s="11">
        <f>IF(GD$2=$A120,0,IF(HLOOKUP(GD$2,Recipes!$H:$GI,'Production Calculator'!$A120+2,FALSE)=0,0,HLOOKUP(GD$2,Recipes!$H:$GI,'Production Calculator'!$A120+2,FALSE)*$AK120))+IF($AO120=GD$3,$AM120/VLOOKUP($AO120,Data!$A$50:$B$56,2,FALSE),0)</f>
        <v>0</v>
      </c>
      <c r="GE120" s="11">
        <f>IF(GE$2=$A120,0,IF(HLOOKUP(GE$2,Recipes!$H:$GI,'Production Calculator'!$A120+2,FALSE)=0,0,HLOOKUP(GE$2,Recipes!$H:$GI,'Production Calculator'!$A120+2,FALSE)*$AK120))+IF($AO120=GE$3,$AM120/VLOOKUP($AO120,Data!$A$50:$B$56,2,FALSE),0)</f>
        <v>0</v>
      </c>
      <c r="GF120" s="11">
        <f>IF(GF$2=$A120,0,IF(HLOOKUP(GF$2,Recipes!$H:$GI,'Production Calculator'!$A120+2,FALSE)=0,0,HLOOKUP(GF$2,Recipes!$H:$GI,'Production Calculator'!$A120+2,FALSE)*$AK120))+IF($AO120=GF$3,$AM120/VLOOKUP($AO120,Data!$A$50:$B$56,2,FALSE),0)</f>
        <v>0</v>
      </c>
      <c r="GG120" s="11">
        <f>IF(GG$2=$A120,0,IF(HLOOKUP(GG$2,Recipes!$H:$GI,'Production Calculator'!$A120+2,FALSE)=0,0,HLOOKUP(GG$2,Recipes!$H:$GI,'Production Calculator'!$A120+2,FALSE)*$AK120))+IF($AO120=GG$3,$AM120/VLOOKUP($AO120,Data!$A$50:$B$56,2,FALSE),0)</f>
        <v>0</v>
      </c>
      <c r="GH120" s="11">
        <f>IF(GH$2=$A120,0,IF(HLOOKUP(GH$2,Recipes!$H:$GI,'Production Calculator'!$A120+2,FALSE)=0,0,HLOOKUP(GH$2,Recipes!$H:$GI,'Production Calculator'!$A120+2,FALSE)*$AK120))+IF($AO120=GH$3,$AM120/VLOOKUP($AO120,Data!$A$50:$B$56,2,FALSE),0)</f>
        <v>0</v>
      </c>
      <c r="GI120" s="11">
        <f>IF(GI$2=$A120,0,IF(HLOOKUP(GI$2,Recipes!$H:$GI,'Production Calculator'!$A120+2,FALSE)=0,0,HLOOKUP(GI$2,Recipes!$H:$GI,'Production Calculator'!$A120+2,FALSE)*$AK120))+IF($AO120=GI$3,$AM120/VLOOKUP($AO120,Data!$A$50:$B$56,2,FALSE),0)</f>
        <v>0</v>
      </c>
      <c r="GJ120" s="11">
        <f>IF(GJ$2=$A120,0,IF(HLOOKUP(GJ$2,Recipes!$H:$GI,'Production Calculator'!$A120+2,FALSE)=0,0,HLOOKUP(GJ$2,Recipes!$H:$GI,'Production Calculator'!$A120+2,FALSE)*$AK120))+IF($AO120=GJ$3,$AM120/VLOOKUP($AO120,Data!$A$50:$B$56,2,FALSE),0)</f>
        <v>0</v>
      </c>
      <c r="GK120" s="11">
        <f>IF(GK$2=$A120,0,IF(HLOOKUP(GK$2,Recipes!$H:$GI,'Production Calculator'!$A120+2,FALSE)=0,0,HLOOKUP(GK$2,Recipes!$H:$GI,'Production Calculator'!$A120+2,FALSE)*$AK120))+IF($AO120=GK$3,$AM120/VLOOKUP($AO120,Data!$A$50:$B$56,2,FALSE),0)</f>
        <v>0</v>
      </c>
      <c r="GL120" s="11">
        <f>IF(GL$2=$A120,0,IF(HLOOKUP(GL$2,Recipes!$H:$GI,'Production Calculator'!$A120+2,FALSE)=0,0,HLOOKUP(GL$2,Recipes!$H:$GI,'Production Calculator'!$A120+2,FALSE)*$AK120))+IF($AO120=GL$3,$AM120/VLOOKUP($AO120,Data!$A$50:$B$56,2,FALSE),0)</f>
        <v>0</v>
      </c>
      <c r="GM120" s="11">
        <f>IF(GM$2=$A120,0,IF(HLOOKUP(GM$2,Recipes!$H:$GI,'Production Calculator'!$A120+2,FALSE)=0,0,HLOOKUP(GM$2,Recipes!$H:$GI,'Production Calculator'!$A120+2,FALSE)*$AK120))+IF($AO120=GM$3,$AM120/VLOOKUP($AO120,Data!$A$50:$B$56,2,FALSE),0)</f>
        <v>0</v>
      </c>
      <c r="GN120" s="11">
        <f>IF(GN$2=$A120,0,IF(HLOOKUP(GN$2,Recipes!$H:$GI,'Production Calculator'!$A120+2,FALSE)=0,0,HLOOKUP(GN$2,Recipes!$H:$GI,'Production Calculator'!$A120+2,FALSE)*$AK120))+IF($AO120=GN$3,$AM120/VLOOKUP($AO120,Data!$A$50:$B$56,2,FALSE),0)</f>
        <v>0</v>
      </c>
      <c r="GO120" s="11">
        <f>IF(GO$2=$A120,0,IF(HLOOKUP(GO$2,Recipes!$H:$GI,'Production Calculator'!$A120+2,FALSE)=0,0,HLOOKUP(GO$2,Recipes!$H:$GI,'Production Calculator'!$A120+2,FALSE)*$AK120))+IF($AO120=GO$3,$AM120/VLOOKUP($AO120,Data!$A$50:$B$56,2,FALSE),0)</f>
        <v>0</v>
      </c>
      <c r="GP120" s="11">
        <f>IF(GP$2=$A120,0,IF(HLOOKUP(GP$2,Recipes!$H:$GI,'Production Calculator'!$A120+2,FALSE)=0,0,HLOOKUP(GP$2,Recipes!$H:$GI,'Production Calculator'!$A120+2,FALSE)*$AK120))+IF($AO120=GP$3,$AM120/VLOOKUP($AO120,Data!$A$50:$B$56,2,FALSE),0)</f>
        <v>0</v>
      </c>
      <c r="GQ120" s="11">
        <f>IF(GQ$2=$A120,0,IF(HLOOKUP(GQ$2,Recipes!$H:$GI,'Production Calculator'!$A120+2,FALSE)=0,0,HLOOKUP(GQ$2,Recipes!$H:$GI,'Production Calculator'!$A120+2,FALSE)*$AK120))+IF($AO120=GQ$3,$AM120/VLOOKUP($AO120,Data!$A$50:$B$56,2,FALSE),0)</f>
        <v>0</v>
      </c>
      <c r="GR120" s="11">
        <f>IF(GR$2=$A120,0,IF(HLOOKUP(GR$2,Recipes!$H:$GI,'Production Calculator'!$A120+2,FALSE)=0,0,HLOOKUP(GR$2,Recipes!$H:$GI,'Production Calculator'!$A120+2,FALSE)*$AK120))+IF($AO120=GR$3,$AM120/VLOOKUP($AO120,Data!$A$50:$B$56,2,FALSE),0)</f>
        <v>0</v>
      </c>
      <c r="GS120" s="11">
        <f>IF(GS$2=$A120,0,IF(HLOOKUP(GS$2,Recipes!$H:$GI,'Production Calculator'!$A120+2,FALSE)=0,0,HLOOKUP(GS$2,Recipes!$H:$GI,'Production Calculator'!$A120+2,FALSE)*$AK120))+IF($AO120=GS$3,$AM120/VLOOKUP($AO120,Data!$A$50:$B$56,2,FALSE),0)</f>
        <v>0</v>
      </c>
      <c r="GT120" s="11">
        <f>IF(GT$2=$A120,0,IF(HLOOKUP(GT$2,Recipes!$H:$GI,'Production Calculator'!$A120+2,FALSE)=0,0,HLOOKUP(GT$2,Recipes!$H:$GI,'Production Calculator'!$A120+2,FALSE)*$AK120))+IF($AO120=GT$3,$AM120/VLOOKUP($AO120,Data!$A$50:$B$56,2,FALSE),0)</f>
        <v>0</v>
      </c>
      <c r="GU120" s="11">
        <f>IF(GU$2=$A120,0,IF(HLOOKUP(GU$2,Recipes!$H:$GI,'Production Calculator'!$A120+2,FALSE)=0,0,HLOOKUP(GU$2,Recipes!$H:$GI,'Production Calculator'!$A120+2,FALSE)*$AK120))+IF($AO120=GU$3,$AM120/VLOOKUP($AO120,Data!$A$50:$B$56,2,FALSE),0)</f>
        <v>0</v>
      </c>
      <c r="GV120" s="11">
        <f>IF(GV$2=$A120,0,IF(HLOOKUP(GV$2,Recipes!$H:$GI,'Production Calculator'!$A120+2,FALSE)=0,0,HLOOKUP(GV$2,Recipes!$H:$GI,'Production Calculator'!$A120+2,FALSE)*$AK120))+IF($AO120=GV$3,$AM120/VLOOKUP($AO120,Data!$A$50:$B$56,2,FALSE),0)</f>
        <v>0</v>
      </c>
      <c r="GW120" s="11">
        <f>IF(GW$2=$A120,0,IF(HLOOKUP(GW$2,Recipes!$H:$GI,'Production Calculator'!$A120+2,FALSE)=0,0,HLOOKUP(GW$2,Recipes!$H:$GI,'Production Calculator'!$A120+2,FALSE)*$AK120))+IF($AO120=GW$3,$AM120/VLOOKUP($AO120,Data!$A$50:$B$56,2,FALSE),0)</f>
        <v>0</v>
      </c>
      <c r="GX120" s="11">
        <f>IF(GX$2=$A120,0,IF(HLOOKUP(GX$2,Recipes!$H:$GI,'Production Calculator'!$A120+2,FALSE)=0,0,HLOOKUP(GX$2,Recipes!$H:$GI,'Production Calculator'!$A120+2,FALSE)*$AK120))+IF($AO120=GX$3,$AM120/VLOOKUP($AO120,Data!$A$50:$B$56,2,FALSE),0)</f>
        <v>0</v>
      </c>
      <c r="GY120" s="11">
        <f>IF(GY$2=$A120,0,IF(HLOOKUP(GY$2,Recipes!$H:$GI,'Production Calculator'!$A120+2,FALSE)=0,0,HLOOKUP(GY$2,Recipes!$H:$GI,'Production Calculator'!$A120+2,FALSE)*$AK120))+IF($AO120=GY$3,$AM120/VLOOKUP($AO120,Data!$A$50:$B$56,2,FALSE),0)</f>
        <v>0</v>
      </c>
      <c r="GZ120" s="11">
        <f>IF(GZ$2=$A120,0,IF(HLOOKUP(GZ$2,Recipes!$H:$GI,'Production Calculator'!$A120+2,FALSE)=0,0,HLOOKUP(GZ$2,Recipes!$H:$GI,'Production Calculator'!$A120+2,FALSE)*$AK120))+IF($AO120=GZ$3,$AM120/VLOOKUP($AO120,Data!$A$50:$B$56,2,FALSE),0)</f>
        <v>0</v>
      </c>
      <c r="HA120" s="11">
        <f>IF(HA$2=$A120,0,IF(HLOOKUP(HA$2,Recipes!$H:$GI,'Production Calculator'!$A120+2,FALSE)=0,0,HLOOKUP(HA$2,Recipes!$H:$GI,'Production Calculator'!$A120+2,FALSE)*$AK120))+IF($AO120=HA$3,$AM120/VLOOKUP($AO120,Data!$A$50:$B$56,2,FALSE),0)</f>
        <v>0</v>
      </c>
      <c r="HB120" s="11">
        <f>IF(HB$2=$A120,0,IF(HLOOKUP(HB$2,Recipes!$H:$GI,'Production Calculator'!$A120+2,FALSE)=0,0,HLOOKUP(HB$2,Recipes!$H:$GI,'Production Calculator'!$A120+2,FALSE)*$AK120))+IF($AO120=HB$3,$AM120/VLOOKUP($AO120,Data!$A$50:$B$56,2,FALSE),0)</f>
        <v>0</v>
      </c>
      <c r="HC120" s="11">
        <f>IF(HC$2=$A120,0,IF(HLOOKUP(HC$2,Recipes!$H:$GI,'Production Calculator'!$A120+2,FALSE)=0,0,HLOOKUP(HC$2,Recipes!$H:$GI,'Production Calculator'!$A120+2,FALSE)*$AK120))+IF($AO120=HC$3,$AM120/VLOOKUP($AO120,Data!$A$50:$B$56,2,FALSE),0)</f>
        <v>0</v>
      </c>
      <c r="HD120" s="11">
        <f>IF(HD$2=$A120,0,IF(HLOOKUP(HD$2,Recipes!$H:$GI,'Production Calculator'!$A120+2,FALSE)=0,0,HLOOKUP(HD$2,Recipes!$H:$GI,'Production Calculator'!$A120+2,FALSE)*$AK120))+IF($AO120=HD$3,$AM120/VLOOKUP($AO120,Data!$A$50:$B$56,2,FALSE),0)</f>
        <v>0</v>
      </c>
      <c r="HE120" s="11">
        <f>IF(HE$2=$A120,0,IF(HLOOKUP(HE$2,Recipes!$H:$GI,'Production Calculator'!$A120+2,FALSE)=0,0,HLOOKUP(HE$2,Recipes!$H:$GI,'Production Calculator'!$A120+2,FALSE)*$AK120))+IF($AO120=HE$3,$AM120/VLOOKUP($AO120,Data!$A$50:$B$56,2,FALSE),0)</f>
        <v>0</v>
      </c>
      <c r="HF120" s="11">
        <f>IF(HF$2=$A120,0,IF(HLOOKUP(HF$2,Recipes!$H:$GI,'Production Calculator'!$A120+2,FALSE)=0,0,HLOOKUP(HF$2,Recipes!$H:$GI,'Production Calculator'!$A120+2,FALSE)*$AK120))+IF($AO120=HF$3,$AM120/VLOOKUP($AO120,Data!$A$50:$B$56,2,FALSE),0)</f>
        <v>0</v>
      </c>
      <c r="HG120" s="11">
        <f>IF(HG$2=$A120,0,IF(HLOOKUP(HG$2,Recipes!$H:$GI,'Production Calculator'!$A120+2,FALSE)=0,0,HLOOKUP(HG$2,Recipes!$H:$GI,'Production Calculator'!$A120+2,FALSE)*$AK120))+IF($AO120=HG$3,$AM120/VLOOKUP($AO120,Data!$A$50:$B$56,2,FALSE),0)</f>
        <v>0</v>
      </c>
      <c r="HH120" s="11">
        <f>IF(HH$2=$A120,0,IF(HLOOKUP(HH$2,Recipes!$H:$GI,'Production Calculator'!$A120+2,FALSE)=0,0,HLOOKUP(HH$2,Recipes!$H:$GI,'Production Calculator'!$A120+2,FALSE)*$AK120))+IF($AO120=HH$3,$AM120/VLOOKUP($AO120,Data!$A$50:$B$56,2,FALSE),0)</f>
        <v>0</v>
      </c>
      <c r="HI120" s="11">
        <f>IF(HI$2=$A120,0,IF(HLOOKUP(HI$2,Recipes!$H:$GI,'Production Calculator'!$A120+2,FALSE)=0,0,HLOOKUP(HI$2,Recipes!$H:$GI,'Production Calculator'!$A120+2,FALSE)*$AK120))+IF($AO120=HI$3,$AM120/VLOOKUP($AO120,Data!$A$50:$B$56,2,FALSE),0)</f>
        <v>0</v>
      </c>
      <c r="HJ120" s="11">
        <f>IF(HJ$2=$A120,0,IF(HLOOKUP(HJ$2,Recipes!$H:$GI,'Production Calculator'!$A120+2,FALSE)=0,0,HLOOKUP(HJ$2,Recipes!$H:$GI,'Production Calculator'!$A120+2,FALSE)*$AK120))+IF($AO120=HJ$3,$AM120/VLOOKUP($AO120,Data!$A$50:$B$56,2,FALSE),0)</f>
        <v>0</v>
      </c>
      <c r="HK120" s="11">
        <f>IF(HK$2=$A120,0,IF(HLOOKUP(HK$2,Recipes!$H:$GI,'Production Calculator'!$A120+2,FALSE)=0,0,HLOOKUP(HK$2,Recipes!$H:$GI,'Production Calculator'!$A120+2,FALSE)*$AK120))+IF($AO120=HK$3,$AM120/VLOOKUP($AO120,Data!$A$50:$B$56,2,FALSE),0)</f>
        <v>0</v>
      </c>
      <c r="HL120" s="11">
        <f>IF(HL$2=$A120,0,IF(HLOOKUP(HL$2,Recipes!$H:$GI,'Production Calculator'!$A120+2,FALSE)=0,0,HLOOKUP(HL$2,Recipes!$H:$GI,'Production Calculator'!$A120+2,FALSE)*$AK120))+IF($AO120=HL$3,$AM120/VLOOKUP($AO120,Data!$A$50:$B$56,2,FALSE),0)</f>
        <v>0</v>
      </c>
      <c r="HM120" s="11">
        <f>IF(HM$2=$A120,0,IF(HLOOKUP(HM$2,Recipes!$H:$GI,'Production Calculator'!$A120+2,FALSE)=0,0,HLOOKUP(HM$2,Recipes!$H:$GI,'Production Calculator'!$A120+2,FALSE)*$AK120))+IF($AO120=HM$3,$AM120/VLOOKUP($AO120,Data!$A$50:$B$56,2,FALSE),0)</f>
        <v>0</v>
      </c>
      <c r="HN120" s="11">
        <f>IF(HN$2=$A120,0,IF(HLOOKUP(HN$2,Recipes!$H:$GI,'Production Calculator'!$A120+2,FALSE)=0,0,HLOOKUP(HN$2,Recipes!$H:$GI,'Production Calculator'!$A120+2,FALSE)*$AK120))+IF($AO120=HN$3,$AM120/VLOOKUP($AO120,Data!$A$50:$B$56,2,FALSE),0)</f>
        <v>0</v>
      </c>
      <c r="HO120" s="11">
        <f>IF(HO$2=$A120,0,IF(HLOOKUP(HO$2,Recipes!$H:$GI,'Production Calculator'!$A120+2,FALSE)=0,0,HLOOKUP(HO$2,Recipes!$H:$GI,'Production Calculator'!$A120+2,FALSE)*$AK120))+IF($AO120=HO$3,$AM120/VLOOKUP($AO120,Data!$A$50:$B$56,2,FALSE),0)</f>
        <v>0</v>
      </c>
      <c r="HP120" s="11">
        <f>IF(HP$2=$A120,0,IF(HLOOKUP(HP$2,Recipes!$H:$GI,'Production Calculator'!$A120+2,FALSE)=0,0,HLOOKUP(HP$2,Recipes!$H:$GI,'Production Calculator'!$A120+2,FALSE)*$AK120))+IF($AO120=HP$3,$AM120/VLOOKUP($AO120,Data!$A$50:$B$56,2,FALSE),0)</f>
        <v>0</v>
      </c>
      <c r="HQ120" s="11">
        <f>IF(HQ$2=$A120,0,IF(HLOOKUP(HQ$2,Recipes!$H:$GI,'Production Calculator'!$A120+2,FALSE)=0,0,HLOOKUP(HQ$2,Recipes!$H:$GI,'Production Calculator'!$A120+2,FALSE)*$AK120))+IF($AO120=HQ$3,$AM120/VLOOKUP($AO120,Data!$A$50:$B$56,2,FALSE),0)</f>
        <v>0</v>
      </c>
      <c r="HR120" s="11">
        <f>IF(HR$2=$A120,0,IF(HLOOKUP(HR$2,Recipes!$H:$GI,'Production Calculator'!$A120+2,FALSE)=0,0,HLOOKUP(HR$2,Recipes!$H:$GI,'Production Calculator'!$A120+2,FALSE)*$AK120))+IF($AO120=HR$3,$AM120/VLOOKUP($AO120,Data!$A$50:$B$56,2,FALSE),0)</f>
        <v>0</v>
      </c>
      <c r="HS120" s="121"/>
    </row>
    <row r="121" spans="1:227" x14ac:dyDescent="0.45">
      <c r="A121">
        <v>98</v>
      </c>
      <c r="B121" s="107" t="str">
        <f>VLOOKUP(A121,Recipes!A:B,2)</f>
        <v>Wooden chest</v>
      </c>
      <c r="C121" s="133">
        <v>0</v>
      </c>
      <c r="D121" s="108">
        <f t="shared" si="191"/>
        <v>0</v>
      </c>
      <c r="E121" s="148" t="s">
        <v>1</v>
      </c>
      <c r="F121" s="109">
        <f>VLOOKUP(A121,Recipes!$A$3:$G$186,6,FALSE)</f>
        <v>1</v>
      </c>
      <c r="G121" s="109">
        <f>VLOOKUP(A121,Recipes!$A$3:$G$186,7,FALSE)</f>
        <v>0</v>
      </c>
      <c r="H121" s="110">
        <f t="shared" si="167"/>
        <v>0</v>
      </c>
      <c r="I121" s="109">
        <f>VLOOKUP(E121,Data!$A$2:$C$26,3, FALSE)</f>
        <v>4</v>
      </c>
      <c r="J121" s="108">
        <v>0</v>
      </c>
      <c r="K121" s="108">
        <v>0</v>
      </c>
      <c r="L121" s="108">
        <v>0</v>
      </c>
      <c r="M121" s="150">
        <v>0</v>
      </c>
      <c r="N121" s="150">
        <v>0</v>
      </c>
      <c r="O121" s="150">
        <v>0</v>
      </c>
      <c r="P121" s="151">
        <v>0</v>
      </c>
      <c r="Q121" s="151">
        <v>0</v>
      </c>
      <c r="R121" s="151">
        <v>0</v>
      </c>
      <c r="S121">
        <f t="shared" si="182"/>
        <v>0</v>
      </c>
      <c r="T121">
        <f t="shared" si="183"/>
        <v>0</v>
      </c>
      <c r="U121">
        <f t="shared" si="184"/>
        <v>0</v>
      </c>
      <c r="V121">
        <f t="shared" si="185"/>
        <v>0</v>
      </c>
      <c r="W121">
        <f t="shared" si="186"/>
        <v>0</v>
      </c>
      <c r="X121">
        <f t="shared" si="187"/>
        <v>0</v>
      </c>
      <c r="Y121">
        <f t="shared" si="188"/>
        <v>0</v>
      </c>
      <c r="Z121">
        <f t="shared" si="189"/>
        <v>0</v>
      </c>
      <c r="AA121">
        <f t="shared" si="190"/>
        <v>0</v>
      </c>
      <c r="AB121" s="111">
        <f>VLOOKUP($A121,Recipes!$A:$G,4)</f>
        <v>0.5</v>
      </c>
      <c r="AC121" s="111">
        <f>VLOOKUP($A121,Recipes!$A:$G,5)</f>
        <v>1</v>
      </c>
      <c r="AD121" s="111">
        <f t="shared" si="177"/>
        <v>2</v>
      </c>
      <c r="AE121" s="111">
        <f>VLOOKUP(E121,Data!$A$2:$F$26,5,FALSE)</f>
        <v>0</v>
      </c>
      <c r="AF121" s="111">
        <f>VLOOKUP(E121,Data!$A$2:$F$26,4,FALSE)</f>
        <v>210</v>
      </c>
      <c r="AG121" s="111">
        <f>VLOOKUP(E121,Data!$A$2:$B$26,2, FALSE)</f>
        <v>1.25</v>
      </c>
      <c r="AH121" s="111">
        <f>1+VLOOKUP($J$3,Data!$A$40:$D$48,2,FALSE)*$J121+VLOOKUP($K$3,Data!$A$40:$D$48,2,FALSE)*$K121+VLOOKUP($L$3,Data!$A$40:$D$48,2,FALSE)*$L121+VLOOKUP($M$3,Data!$A$40:$D$48,2,FALSE)*$M121+VLOOKUP($N$3,Data!$A$40:$D$48,2,FALSE)*$N121+VLOOKUP($O$3,Data!$A$40:$D$48,2,FALSE)*$O121+VLOOKUP($P$3,Data!$A$40:$D$48,2,FALSE)*$P121+VLOOKUP($Q$3,Data!$A$40:$D$48,2,FALSE)*$Q121+VLOOKUP($R$3,Data!$A$40:$D$48,2,FALSE)*$R121</f>
        <v>1</v>
      </c>
      <c r="AI121" s="111">
        <f>MAX(1+VLOOKUP($J$3,Data!$A$40:$D$48,3,FALSE)*$J121+VLOOKUP($K$3,Data!$A$40:$D$48,3,FALSE)*$K121+VLOOKUP($L$3,Data!$A$40:$D$48,3,FALSE)*$L121+VLOOKUP($M$3,Data!$A$40:$D$48,3,FALSE)*$M121+VLOOKUP($N$3,Data!$A$40:$D$48,3,FALSE)*$N121+VLOOKUP($O$3,Data!$A$40:$D$48,3,FALSE)*$O121+VLOOKUP($P$3,Data!$A$40:$D$48,3,FALSE)*$P121+VLOOKUP($Q$3,Data!$A$40:$D$48,3,FALSE)*$Q121+VLOOKUP($R$3,Data!$A$40:$D$48,3,FALSE)*$R121,0)</f>
        <v>1</v>
      </c>
      <c r="AJ121" s="111">
        <f>MAX(1-(VLOOKUP($J$3,Data!$A$40:$D$48,4,FALSE)*$J121+VLOOKUP($K$3,Data!$A$40:$D$48,4,FALSE)*$K121+VLOOKUP($L$3,Data!$A$40:$D$48,4,FALSE)*$L121+VLOOKUP($M$3,Data!$A$40:$D$48,4,FALSE)*$M121+VLOOKUP($N$3,Data!$A$40:$D$48,4,FALSE)*$N121+VLOOKUP($O$3,Data!$A$40:$D$48,4,FALSE)*$O121+VLOOKUP($P$3,Data!$A$40:$D$48,4,FALSE)*$P121+VLOOKUP($Q$3,Data!$A$40:$D$48,4,FALSE)*$Q121+VLOOKUP($R$3,Data!$A$40:$D$48,4,FALSE)*$R121),0.2)</f>
        <v>1</v>
      </c>
      <c r="AK121" s="112">
        <f t="shared" si="178"/>
        <v>0</v>
      </c>
      <c r="AL121" s="111">
        <f t="shared" si="179"/>
        <v>2.5</v>
      </c>
      <c r="AM121" s="111">
        <f t="shared" si="180"/>
        <v>0</v>
      </c>
      <c r="AN121" s="111">
        <f t="shared" si="181"/>
        <v>0</v>
      </c>
      <c r="AO121" s="131" t="s">
        <v>298</v>
      </c>
      <c r="AP121" s="11"/>
      <c r="AQ121" s="11">
        <f>IF(AQ$2=$A121,0,IF(HLOOKUP(AQ$2,Recipes!$H:$GI,'Production Calculator'!$A121+2,FALSE)=0,0,HLOOKUP(AQ$2,Recipes!$H:$GI,'Production Calculator'!$A121+2,FALSE)*$AK121))+IF($AO121=AQ$3,$AM121/VLOOKUP($AO121,Data!$A$50:$B$56,2,FALSE),0)</f>
        <v>0</v>
      </c>
      <c r="AR121" s="11">
        <f>IF(AR$2=$A121,0,IF(HLOOKUP(AR$2,Recipes!$H:$GI,'Production Calculator'!$A121+2,FALSE)=0,0,HLOOKUP(AR$2,Recipes!$H:$GI,'Production Calculator'!$A121+2,FALSE)*$AK121))+IF($AO121=AR$3,$AM121/VLOOKUP($AO121,Data!$A$50:$B$56,2,FALSE),0)</f>
        <v>0</v>
      </c>
      <c r="AS121" s="11">
        <f>IF(AS$2=$A121,0,IF(HLOOKUP(AS$2,Recipes!$H:$GI,'Production Calculator'!$A121+2,FALSE)=0,0,HLOOKUP(AS$2,Recipes!$H:$GI,'Production Calculator'!$A121+2,FALSE)*$AK121))+IF($AO121=AS$3,$AM121/VLOOKUP($AO121,Data!$A$50:$B$56,2,FALSE),0)</f>
        <v>0</v>
      </c>
      <c r="AT121" s="11">
        <f>IF(AT$2=$A121,0,IF(HLOOKUP(AT$2,Recipes!$H:$GI,'Production Calculator'!$A121+2,FALSE)=0,0,HLOOKUP(AT$2,Recipes!$H:$GI,'Production Calculator'!$A121+2,FALSE)*$AK121))+IF($AO121=AT$3,$AM121/VLOOKUP($AO121,Data!$A$50:$B$56,2,FALSE),0)</f>
        <v>0</v>
      </c>
      <c r="AU121" s="11">
        <f>IF(AU$2=$A121,0,IF(HLOOKUP(AU$2,Recipes!$H:$GI,'Production Calculator'!$A121+2,FALSE)=0,0,HLOOKUP(AU$2,Recipes!$H:$GI,'Production Calculator'!$A121+2,FALSE)*$AK121))+IF($AO121=AU$3,$AM121/VLOOKUP($AO121,Data!$A$50:$B$56,2,FALSE),0)</f>
        <v>0</v>
      </c>
      <c r="AV121" s="11">
        <f>IF(AV$2=$A121,0,IF(HLOOKUP(AV$2,Recipes!$H:$GI,'Production Calculator'!$A121+2,FALSE)=0,0,HLOOKUP(AV$2,Recipes!$H:$GI,'Production Calculator'!$A121+2,FALSE)*$AK121))+IF($AO121=AV$3,$AM121/VLOOKUP($AO121,Data!$A$50:$B$56,2,FALSE),0)</f>
        <v>0</v>
      </c>
      <c r="AW121" s="11">
        <f>IF(AW$2=$A121,0,IF(HLOOKUP(AW$2,Recipes!$H:$GI,'Production Calculator'!$A121+2,FALSE)=0,0,HLOOKUP(AW$2,Recipes!$H:$GI,'Production Calculator'!$A121+2,FALSE)*$AK121))+IF($AO121=AW$3,$AM121/VLOOKUP($AO121,Data!$A$50:$B$56,2,FALSE),0)</f>
        <v>0</v>
      </c>
      <c r="AX121" s="11">
        <f>IF(AX$2=$A121,0,IF(HLOOKUP(AX$2,Recipes!$H:$GI,'Production Calculator'!$A121+2,FALSE)=0,0,HLOOKUP(AX$2,Recipes!$H:$GI,'Production Calculator'!$A121+2,FALSE)*$AK121))+IF($AO121=AX$3,$AM121/VLOOKUP($AO121,Data!$A$50:$B$56,2,FALSE),0)</f>
        <v>0</v>
      </c>
      <c r="AY121" s="11">
        <f>IF(AY$2=$A121,0,IF(HLOOKUP(AY$2,Recipes!$H:$GI,'Production Calculator'!$A121+2,FALSE)=0,0,HLOOKUP(AY$2,Recipes!$H:$GI,'Production Calculator'!$A121+2,FALSE)*$AK121))+IF($AO121=AY$3,$AM121/VLOOKUP($AO121,Data!$A$50:$B$56,2,FALSE),0)</f>
        <v>0</v>
      </c>
      <c r="AZ121" s="11">
        <f>IF(AZ$2=$A121,0,IF(HLOOKUP(AZ$2,Recipes!$H:$GI,'Production Calculator'!$A121+2,FALSE)=0,0,HLOOKUP(AZ$2,Recipes!$H:$GI,'Production Calculator'!$A121+2,FALSE)*$AK121))+IF($AO121=AZ$3,$AM121/VLOOKUP($AO121,Data!$A$50:$B$56,2,FALSE),0)</f>
        <v>0</v>
      </c>
      <c r="BA121" s="11">
        <f>IF(BA$2=$A121,0,IF(HLOOKUP(BA$2,Recipes!$H:$GI,'Production Calculator'!$A121+2,FALSE)=0,0,HLOOKUP(BA$2,Recipes!$H:$GI,'Production Calculator'!$A121+2,FALSE)*$AK121))+IF($AO121=BA$3,$AM121/VLOOKUP($AO121,Data!$A$50:$B$56,2,FALSE),0)</f>
        <v>0</v>
      </c>
      <c r="BB121" s="11">
        <f>IF(BB$2=$A121,0,IF(HLOOKUP(BB$2,Recipes!$H:$GI,'Production Calculator'!$A121+2,FALSE)=0,0,HLOOKUP(BB$2,Recipes!$H:$GI,'Production Calculator'!$A121+2,FALSE)*$AK121))+IF($AO121=BB$3,$AM121/VLOOKUP($AO121,Data!$A$50:$B$56,2,FALSE),0)</f>
        <v>0</v>
      </c>
      <c r="BC121" s="11">
        <f>IF(BC$2=$A121,0,IF(HLOOKUP(BC$2,Recipes!$H:$GI,'Production Calculator'!$A121+2,FALSE)=0,0,HLOOKUP(BC$2,Recipes!$H:$GI,'Production Calculator'!$A121+2,FALSE)*$AK121))+IF($AO121=BC$3,$AM121/VLOOKUP($AO121,Data!$A$50:$B$56,2,FALSE),0)</f>
        <v>0</v>
      </c>
      <c r="BD121" s="11">
        <f>IF(BD$2=$A121,0,IF(HLOOKUP(BD$2,Recipes!$H:$GI,'Production Calculator'!$A121+2,FALSE)=0,0,HLOOKUP(BD$2,Recipes!$H:$GI,'Production Calculator'!$A121+2,FALSE)*$AK121))+IF($AO121=BD$3,$AM121/VLOOKUP($AO121,Data!$A$50:$B$56,2,FALSE),0)</f>
        <v>0</v>
      </c>
      <c r="BE121" s="11">
        <f>IF(BE$2=$A121,0,IF(HLOOKUP(BE$2,Recipes!$H:$GI,'Production Calculator'!$A121+2,FALSE)=0,0,HLOOKUP(BE$2,Recipes!$H:$GI,'Production Calculator'!$A121+2,FALSE)*$AK121))+IF($AO121=BE$3,$AM121/VLOOKUP($AO121,Data!$A$50:$B$56,2,FALSE),0)</f>
        <v>0</v>
      </c>
      <c r="BF121" s="11">
        <f>IF(BF$2=$A121,0,IF(HLOOKUP(BF$2,Recipes!$H:$GI,'Production Calculator'!$A121+2,FALSE)=0,0,HLOOKUP(BF$2,Recipes!$H:$GI,'Production Calculator'!$A121+2,FALSE)*$AK121))+IF($AO121=BF$3,$AM121/VLOOKUP($AO121,Data!$A$50:$B$56,2,FALSE),0)</f>
        <v>0</v>
      </c>
      <c r="BG121" s="11">
        <f>IF(BG$2=$A121,0,IF(HLOOKUP(BG$2,Recipes!$H:$GI,'Production Calculator'!$A121+2,FALSE)=0,0,HLOOKUP(BG$2,Recipes!$H:$GI,'Production Calculator'!$A121+2,FALSE)*$AK121))+IF($AO121=BG$3,$AM121/VLOOKUP($AO121,Data!$A$50:$B$56,2,FALSE),0)</f>
        <v>0</v>
      </c>
      <c r="BH121" s="11">
        <f>IF(BH$2=$A121,0,IF(HLOOKUP(BH$2,Recipes!$H:$GI,'Production Calculator'!$A121+2,FALSE)=0,0,HLOOKUP(BH$2,Recipes!$H:$GI,'Production Calculator'!$A121+2,FALSE)*$AK121))+IF($AO121=BH$3,$AM121/VLOOKUP($AO121,Data!$A$50:$B$56,2,FALSE),0)</f>
        <v>0</v>
      </c>
      <c r="BI121" s="11">
        <f>IF(BI$2=$A121,0,IF(HLOOKUP(BI$2,Recipes!$H:$GI,'Production Calculator'!$A121+2,FALSE)=0,0,HLOOKUP(BI$2,Recipes!$H:$GI,'Production Calculator'!$A121+2,FALSE)*$AK121))+IF($AO121=BI$3,$AM121/VLOOKUP($AO121,Data!$A$50:$B$56,2,FALSE),0)</f>
        <v>0</v>
      </c>
      <c r="BJ121" s="11">
        <f>IF(BJ$2=$A121,0,IF(HLOOKUP(BJ$2,Recipes!$H:$GI,'Production Calculator'!$A121+2,FALSE)=0,0,HLOOKUP(BJ$2,Recipes!$H:$GI,'Production Calculator'!$A121+2,FALSE)*$AK121))+IF($AO121=BJ$3,$AM121/VLOOKUP($AO121,Data!$A$50:$B$56,2,FALSE),0)</f>
        <v>0</v>
      </c>
      <c r="BK121" s="11">
        <f>IF(BK$2=$A121,0,IF(HLOOKUP(BK$2,Recipes!$H:$GI,'Production Calculator'!$A121+2,FALSE)=0,0,HLOOKUP(BK$2,Recipes!$H:$GI,'Production Calculator'!$A121+2,FALSE)*$AK121))+IF($AO121=BK$3,$AM121/VLOOKUP($AO121,Data!$A$50:$B$56,2,FALSE),0)</f>
        <v>0</v>
      </c>
      <c r="BL121" s="11">
        <f>IF(BL$2=$A121,0,IF(HLOOKUP(BL$2,Recipes!$H:$GI,'Production Calculator'!$A121+2,FALSE)=0,0,HLOOKUP(BL$2,Recipes!$H:$GI,'Production Calculator'!$A121+2,FALSE)*$AK121))+IF($AO121=BL$3,$AM121/VLOOKUP($AO121,Data!$A$50:$B$56,2,FALSE),0)</f>
        <v>0</v>
      </c>
      <c r="BM121" s="11">
        <f>IF(BM$2=$A121,0,IF(HLOOKUP(BM$2,Recipes!$H:$GI,'Production Calculator'!$A121+2,FALSE)=0,0,HLOOKUP(BM$2,Recipes!$H:$GI,'Production Calculator'!$A121+2,FALSE)*$AK121))+IF($AO121=BM$3,$AM121/VLOOKUP($AO121,Data!$A$50:$B$56,2,FALSE),0)</f>
        <v>0</v>
      </c>
      <c r="BN121" s="11">
        <f>IF(BN$2=$A121,0,IF(HLOOKUP(BN$2,Recipes!$H:$GI,'Production Calculator'!$A121+2,FALSE)=0,0,HLOOKUP(BN$2,Recipes!$H:$GI,'Production Calculator'!$A121+2,FALSE)*$AK121))+IF($AO121=BN$3,$AM121/VLOOKUP($AO121,Data!$A$50:$B$56,2,FALSE),0)</f>
        <v>0</v>
      </c>
      <c r="BO121" s="11">
        <f>IF(BO$2=$A121,0,IF(HLOOKUP(BO$2,Recipes!$H:$GI,'Production Calculator'!$A121+2,FALSE)=0,0,HLOOKUP(BO$2,Recipes!$H:$GI,'Production Calculator'!$A121+2,FALSE)*$AK121))+IF($AO121=BO$3,$AM121/VLOOKUP($AO121,Data!$A$50:$B$56,2,FALSE),0)</f>
        <v>0</v>
      </c>
      <c r="BP121" s="11">
        <f>IF(BP$2=$A121,0,IF(HLOOKUP(BP$2,Recipes!$H:$GI,'Production Calculator'!$A121+2,FALSE)=0,0,HLOOKUP(BP$2,Recipes!$H:$GI,'Production Calculator'!$A121+2,FALSE)*$AK121))+IF($AO121=BP$3,$AM121/VLOOKUP($AO121,Data!$A$50:$B$56,2,FALSE),0)</f>
        <v>0</v>
      </c>
      <c r="BQ121" s="11">
        <f>IF(BQ$2=$A121,0,IF(HLOOKUP(BQ$2,Recipes!$H:$GI,'Production Calculator'!$A121+2,FALSE)=0,0,HLOOKUP(BQ$2,Recipes!$H:$GI,'Production Calculator'!$A121+2,FALSE)*$AK121))+IF($AO121=BQ$3,$AM121/VLOOKUP($AO121,Data!$A$50:$B$56,2,FALSE),0)</f>
        <v>0</v>
      </c>
      <c r="BR121" s="11">
        <f>IF(BR$2=$A121,0,IF(HLOOKUP(BR$2,Recipes!$H:$GI,'Production Calculator'!$A121+2,FALSE)=0,0,HLOOKUP(BR$2,Recipes!$H:$GI,'Production Calculator'!$A121+2,FALSE)*$AK121))+IF($AO121=BR$3,$AM121/VLOOKUP($AO121,Data!$A$50:$B$56,2,FALSE),0)</f>
        <v>0</v>
      </c>
      <c r="BS121" s="11">
        <f>IF(BS$2=$A121,0,IF(HLOOKUP(BS$2,Recipes!$H:$GI,'Production Calculator'!$A121+2,FALSE)=0,0,HLOOKUP(BS$2,Recipes!$H:$GI,'Production Calculator'!$A121+2,FALSE)*$AK121))+IF($AO121=BS$3,$AM121/VLOOKUP($AO121,Data!$A$50:$B$56,2,FALSE),0)</f>
        <v>0</v>
      </c>
      <c r="BT121" s="11">
        <f>IF(BT$2=$A121,0,IF(HLOOKUP(BT$2,Recipes!$H:$GI,'Production Calculator'!$A121+2,FALSE)=0,0,HLOOKUP(BT$2,Recipes!$H:$GI,'Production Calculator'!$A121+2,FALSE)*$AK121))+IF($AO121=BT$3,$AM121/VLOOKUP($AO121,Data!$A$50:$B$56,2,FALSE),0)</f>
        <v>0</v>
      </c>
      <c r="BU121" s="11">
        <f>IF(BU$2=$A121,0,IF(HLOOKUP(BU$2,Recipes!$H:$GI,'Production Calculator'!$A121+2,FALSE)=0,0,HLOOKUP(BU$2,Recipes!$H:$GI,'Production Calculator'!$A121+2,FALSE)*$AK121))+IF($AO121=BU$3,$AM121/VLOOKUP($AO121,Data!$A$50:$B$56,2,FALSE),0)</f>
        <v>0</v>
      </c>
      <c r="BV121" s="11">
        <f>IF(BV$2=$A121,0,IF(HLOOKUP(BV$2,Recipes!$H:$GI,'Production Calculator'!$A121+2,FALSE)=0,0,HLOOKUP(BV$2,Recipes!$H:$GI,'Production Calculator'!$A121+2,FALSE)*$AK121))+IF($AO121=BV$3,$AM121/VLOOKUP($AO121,Data!$A$50:$B$56,2,FALSE),0)</f>
        <v>0</v>
      </c>
      <c r="BW121" s="11">
        <f>IF(BW$2=$A121,0,IF(HLOOKUP(BW$2,Recipes!$H:$GI,'Production Calculator'!$A121+2,FALSE)=0,0,HLOOKUP(BW$2,Recipes!$H:$GI,'Production Calculator'!$A121+2,FALSE)*$AK121))+IF($AO121=BW$3,$AM121/VLOOKUP($AO121,Data!$A$50:$B$56,2,FALSE),0)</f>
        <v>0</v>
      </c>
      <c r="BX121" s="11">
        <f>IF(BX$2=$A121,0,IF(HLOOKUP(BX$2,Recipes!$H:$GI,'Production Calculator'!$A121+2,FALSE)=0,0,HLOOKUP(BX$2,Recipes!$H:$GI,'Production Calculator'!$A121+2,FALSE)*$AK121))+IF($AO121=BX$3,$AM121/VLOOKUP($AO121,Data!$A$50:$B$56,2,FALSE),0)</f>
        <v>0</v>
      </c>
      <c r="BY121" s="11">
        <f>IF(BY$2=$A121,0,IF(HLOOKUP(BY$2,Recipes!$H:$GI,'Production Calculator'!$A121+2,FALSE)=0,0,HLOOKUP(BY$2,Recipes!$H:$GI,'Production Calculator'!$A121+2,FALSE)*$AK121))+IF($AO121=BY$3,$AM121/VLOOKUP($AO121,Data!$A$50:$B$56,2,FALSE),0)</f>
        <v>0</v>
      </c>
      <c r="BZ121" s="11">
        <f>IF(BZ$2=$A121,0,IF(HLOOKUP(BZ$2,Recipes!$H:$GI,'Production Calculator'!$A121+2,FALSE)=0,0,HLOOKUP(BZ$2,Recipes!$H:$GI,'Production Calculator'!$A121+2,FALSE)*$AK121))+IF($AO121=BZ$3,$AM121/VLOOKUP($AO121,Data!$A$50:$B$56,2,FALSE),0)</f>
        <v>0</v>
      </c>
      <c r="CA121" s="11">
        <f>IF(CA$2=$A121,0,IF(HLOOKUP(CA$2,Recipes!$H:$GI,'Production Calculator'!$A121+2,FALSE)=0,0,HLOOKUP(CA$2,Recipes!$H:$GI,'Production Calculator'!$A121+2,FALSE)*$AK121))+IF($AO121=CA$3,$AM121/VLOOKUP($AO121,Data!$A$50:$B$56,2,FALSE),0)</f>
        <v>0</v>
      </c>
      <c r="CB121" s="11">
        <f>IF(CB$2=$A121,0,IF(HLOOKUP(CB$2,Recipes!$H:$GI,'Production Calculator'!$A121+2,FALSE)=0,0,HLOOKUP(CB$2,Recipes!$H:$GI,'Production Calculator'!$A121+2,FALSE)*$AK121))+IF($AO121=CB$3,$AM121/VLOOKUP($AO121,Data!$A$50:$B$56,2,FALSE),0)</f>
        <v>0</v>
      </c>
      <c r="CC121" s="11">
        <f>IF(CC$2=$A121,0,IF(HLOOKUP(CC$2,Recipes!$H:$GI,'Production Calculator'!$A121+2,FALSE)=0,0,HLOOKUP(CC$2,Recipes!$H:$GI,'Production Calculator'!$A121+2,FALSE)*$AK121))+IF($AO121=CC$3,$AM121/VLOOKUP($AO121,Data!$A$50:$B$56,2,FALSE),0)</f>
        <v>0</v>
      </c>
      <c r="CD121" s="11">
        <f>IF(CD$2=$A121,0,IF(HLOOKUP(CD$2,Recipes!$H:$GI,'Production Calculator'!$A121+2,FALSE)=0,0,HLOOKUP(CD$2,Recipes!$H:$GI,'Production Calculator'!$A121+2,FALSE)*$AK121))+IF($AO121=CD$3,$AM121/VLOOKUP($AO121,Data!$A$50:$B$56,2,FALSE),0)</f>
        <v>0</v>
      </c>
      <c r="CE121" s="11">
        <f>IF(CE$2=$A121,0,IF(HLOOKUP(CE$2,Recipes!$H:$GI,'Production Calculator'!$A121+2,FALSE)=0,0,HLOOKUP(CE$2,Recipes!$H:$GI,'Production Calculator'!$A121+2,FALSE)*$AK121))+IF($AO121=CE$3,$AM121/VLOOKUP($AO121,Data!$A$50:$B$56,2,FALSE),0)</f>
        <v>0</v>
      </c>
      <c r="CF121" s="11">
        <f>IF(CF$2=$A121,0,IF(HLOOKUP(CF$2,Recipes!$H:$GI,'Production Calculator'!$A121+2,FALSE)=0,0,HLOOKUP(CF$2,Recipes!$H:$GI,'Production Calculator'!$A121+2,FALSE)*$AK121))+IF($AO121=CF$3,$AM121/VLOOKUP($AO121,Data!$A$50:$B$56,2,FALSE),0)</f>
        <v>0</v>
      </c>
      <c r="CG121" s="11">
        <f>IF(CG$2=$A121,0,IF(HLOOKUP(CG$2,Recipes!$H:$GI,'Production Calculator'!$A121+2,FALSE)=0,0,HLOOKUP(CG$2,Recipes!$H:$GI,'Production Calculator'!$A121+2,FALSE)*$AK121))+IF($AO121=CG$3,$AM121/VLOOKUP($AO121,Data!$A$50:$B$56,2,FALSE),0)</f>
        <v>0</v>
      </c>
      <c r="CH121" s="11">
        <f>IF(CH$2=$A121,0,IF(HLOOKUP(CH$2,Recipes!$H:$GI,'Production Calculator'!$A121+2,FALSE)=0,0,HLOOKUP(CH$2,Recipes!$H:$GI,'Production Calculator'!$A121+2,FALSE)*$AK121))+IF($AO121=CH$3,$AM121/VLOOKUP($AO121,Data!$A$50:$B$56,2,FALSE),0)</f>
        <v>0</v>
      </c>
      <c r="CI121" s="11">
        <f>IF(CI$2=$A121,0,IF(HLOOKUP(CI$2,Recipes!$H:$GI,'Production Calculator'!$A121+2,FALSE)=0,0,HLOOKUP(CI$2,Recipes!$H:$GI,'Production Calculator'!$A121+2,FALSE)*$AK121))+IF($AO121=CI$3,$AM121/VLOOKUP($AO121,Data!$A$50:$B$56,2,FALSE),0)</f>
        <v>0</v>
      </c>
      <c r="CJ121" s="11">
        <f>IF(CJ$2=$A121,0,IF(HLOOKUP(CJ$2,Recipes!$H:$GI,'Production Calculator'!$A121+2,FALSE)=0,0,HLOOKUP(CJ$2,Recipes!$H:$GI,'Production Calculator'!$A121+2,FALSE)*$AK121))+IF($AO121=CJ$3,$AM121/VLOOKUP($AO121,Data!$A$50:$B$56,2,FALSE),0)</f>
        <v>0</v>
      </c>
      <c r="CK121" s="11">
        <f>IF(CK$2=$A121,0,IF(HLOOKUP(CK$2,Recipes!$H:$GI,'Production Calculator'!$A121+2,FALSE)=0,0,HLOOKUP(CK$2,Recipes!$H:$GI,'Production Calculator'!$A121+2,FALSE)*$AK121))+IF($AO121=CK$3,$AM121/VLOOKUP($AO121,Data!$A$50:$B$56,2,FALSE),0)</f>
        <v>0</v>
      </c>
      <c r="CL121" s="11">
        <f>IF(CL$2=$A121,0,IF(HLOOKUP(CL$2,Recipes!$H:$GI,'Production Calculator'!$A121+2,FALSE)=0,0,HLOOKUP(CL$2,Recipes!$H:$GI,'Production Calculator'!$A121+2,FALSE)*$AK121))+IF($AO121=CL$3,$AM121/VLOOKUP($AO121,Data!$A$50:$B$56,2,FALSE),0)</f>
        <v>0</v>
      </c>
      <c r="CM121" s="11">
        <f>IF(CM$2=$A121,0,IF(HLOOKUP(CM$2,Recipes!$H:$GI,'Production Calculator'!$A121+2,FALSE)=0,0,HLOOKUP(CM$2,Recipes!$H:$GI,'Production Calculator'!$A121+2,FALSE)*$AK121))+IF($AO121=CM$3,$AM121/VLOOKUP($AO121,Data!$A$50:$B$56,2,FALSE),0)</f>
        <v>0</v>
      </c>
      <c r="CN121" s="11">
        <f>IF(CN$2=$A121,0,IF(HLOOKUP(CN$2,Recipes!$H:$GI,'Production Calculator'!$A121+2,FALSE)=0,0,HLOOKUP(CN$2,Recipes!$H:$GI,'Production Calculator'!$A121+2,FALSE)*$AK121))+IF($AO121=CN$3,$AM121/VLOOKUP($AO121,Data!$A$50:$B$56,2,FALSE),0)</f>
        <v>0</v>
      </c>
      <c r="CO121" s="11">
        <f>IF(CO$2=$A121,0,IF(HLOOKUP(CO$2,Recipes!$H:$GI,'Production Calculator'!$A121+2,FALSE)=0,0,HLOOKUP(CO$2,Recipes!$H:$GI,'Production Calculator'!$A121+2,FALSE)*$AK121))+IF($AO121=CO$3,$AM121/VLOOKUP($AO121,Data!$A$50:$B$56,2,FALSE),0)</f>
        <v>0</v>
      </c>
      <c r="CP121" s="11">
        <f>IF(CP$2=$A121,0,IF(HLOOKUP(CP$2,Recipes!$H:$GI,'Production Calculator'!$A121+2,FALSE)=0,0,HLOOKUP(CP$2,Recipes!$H:$GI,'Production Calculator'!$A121+2,FALSE)*$AK121))+IF($AO121=CP$3,$AM121/VLOOKUP($AO121,Data!$A$50:$B$56,2,FALSE),0)</f>
        <v>0</v>
      </c>
      <c r="CQ121" s="11">
        <f>IF(CQ$2=$A121,0,IF(HLOOKUP(CQ$2,Recipes!$H:$GI,'Production Calculator'!$A121+2,FALSE)=0,0,HLOOKUP(CQ$2,Recipes!$H:$GI,'Production Calculator'!$A121+2,FALSE)*$AK121))+IF($AO121=CQ$3,$AM121/VLOOKUP($AO121,Data!$A$50:$B$56,2,FALSE),0)</f>
        <v>0</v>
      </c>
      <c r="CR121" s="11">
        <f>IF(CR$2=$A121,0,IF(HLOOKUP(CR$2,Recipes!$H:$GI,'Production Calculator'!$A121+2,FALSE)=0,0,HLOOKUP(CR$2,Recipes!$H:$GI,'Production Calculator'!$A121+2,FALSE)*$AK121))+IF($AO121=CR$3,$AM121/VLOOKUP($AO121,Data!$A$50:$B$56,2,FALSE),0)</f>
        <v>0</v>
      </c>
      <c r="CS121" s="11">
        <f>IF(CS$2=$A121,0,IF(HLOOKUP(CS$2,Recipes!$H:$GI,'Production Calculator'!$A121+2,FALSE)=0,0,HLOOKUP(CS$2,Recipes!$H:$GI,'Production Calculator'!$A121+2,FALSE)*$AK121))+IF($AO121=CS$3,$AM121/VLOOKUP($AO121,Data!$A$50:$B$56,2,FALSE),0)</f>
        <v>0</v>
      </c>
      <c r="CT121" s="11">
        <f>IF(CT$2=$A121,0,IF(HLOOKUP(CT$2,Recipes!$H:$GI,'Production Calculator'!$A121+2,FALSE)=0,0,HLOOKUP(CT$2,Recipes!$H:$GI,'Production Calculator'!$A121+2,FALSE)*$AK121))+IF($AO121=CT$3,$AM121/VLOOKUP($AO121,Data!$A$50:$B$56,2,FALSE),0)</f>
        <v>0</v>
      </c>
      <c r="CU121" s="11">
        <f>IF(CU$2=$A121,0,IF(HLOOKUP(CU$2,Recipes!$H:$GI,'Production Calculator'!$A121+2,FALSE)=0,0,HLOOKUP(CU$2,Recipes!$H:$GI,'Production Calculator'!$A121+2,FALSE)*$AK121))+IF($AO121=CU$3,$AM121/VLOOKUP($AO121,Data!$A$50:$B$56,2,FALSE),0)</f>
        <v>0</v>
      </c>
      <c r="CV121" s="11">
        <f>IF(CV$2=$A121,0,IF(HLOOKUP(CV$2,Recipes!$H:$GI,'Production Calculator'!$A121+2,FALSE)=0,0,HLOOKUP(CV$2,Recipes!$H:$GI,'Production Calculator'!$A121+2,FALSE)*$AK121))+IF($AO121=CV$3,$AM121/VLOOKUP($AO121,Data!$A$50:$B$56,2,FALSE),0)</f>
        <v>0</v>
      </c>
      <c r="CW121" s="11">
        <f>IF(CW$2=$A121,0,IF(HLOOKUP(CW$2,Recipes!$H:$GI,'Production Calculator'!$A121+2,FALSE)=0,0,HLOOKUP(CW$2,Recipes!$H:$GI,'Production Calculator'!$A121+2,FALSE)*$AK121))+IF($AO121=CW$3,$AM121/VLOOKUP($AO121,Data!$A$50:$B$56,2,FALSE),0)</f>
        <v>0</v>
      </c>
      <c r="CX121" s="11">
        <f>IF(CX$2=$A121,0,IF(HLOOKUP(CX$2,Recipes!$H:$GI,'Production Calculator'!$A121+2,FALSE)=0,0,HLOOKUP(CX$2,Recipes!$H:$GI,'Production Calculator'!$A121+2,FALSE)*$AK121))+IF($AO121=CX$3,$AM121/VLOOKUP($AO121,Data!$A$50:$B$56,2,FALSE),0)</f>
        <v>0</v>
      </c>
      <c r="CY121" s="11">
        <f>IF(CY$2=$A121,0,IF(HLOOKUP(CY$2,Recipes!$H:$GI,'Production Calculator'!$A121+2,FALSE)=0,0,HLOOKUP(CY$2,Recipes!$H:$GI,'Production Calculator'!$A121+2,FALSE)*$AK121))+IF($AO121=CY$3,$AM121/VLOOKUP($AO121,Data!$A$50:$B$56,2,FALSE),0)</f>
        <v>0</v>
      </c>
      <c r="CZ121" s="11">
        <f>IF(CZ$2=$A121,0,IF(HLOOKUP(CZ$2,Recipes!$H:$GI,'Production Calculator'!$A121+2,FALSE)=0,0,HLOOKUP(CZ$2,Recipes!$H:$GI,'Production Calculator'!$A121+2,FALSE)*$AK121))+IF($AO121=CZ$3,$AM121/VLOOKUP($AO121,Data!$A$50:$B$56,2,FALSE),0)</f>
        <v>0</v>
      </c>
      <c r="DA121" s="11">
        <f>IF(DA$2=$A121,0,IF(HLOOKUP(DA$2,Recipes!$H:$GI,'Production Calculator'!$A121+2,FALSE)=0,0,HLOOKUP(DA$2,Recipes!$H:$GI,'Production Calculator'!$A121+2,FALSE)*$AK121))+IF($AO121=DA$3,$AM121/VLOOKUP($AO121,Data!$A$50:$B$56,2,FALSE),0)</f>
        <v>0</v>
      </c>
      <c r="DB121" s="11">
        <f>IF(DB$2=$A121,0,IF(HLOOKUP(DB$2,Recipes!$H:$GI,'Production Calculator'!$A121+2,FALSE)=0,0,HLOOKUP(DB$2,Recipes!$H:$GI,'Production Calculator'!$A121+2,FALSE)*$AK121))+IF($AO121=DB$3,$AM121/VLOOKUP($AO121,Data!$A$50:$B$56,2,FALSE),0)</f>
        <v>0</v>
      </c>
      <c r="DC121" s="11">
        <f>IF(DC$2=$A121,0,IF(HLOOKUP(DC$2,Recipes!$H:$GI,'Production Calculator'!$A121+2,FALSE)=0,0,HLOOKUP(DC$2,Recipes!$H:$GI,'Production Calculator'!$A121+2,FALSE)*$AK121))+IF($AO121=DC$3,$AM121/VLOOKUP($AO121,Data!$A$50:$B$56,2,FALSE),0)</f>
        <v>0</v>
      </c>
      <c r="DD121" s="11">
        <f>IF(DD$2=$A121,0,IF(HLOOKUP(DD$2,Recipes!$H:$GI,'Production Calculator'!$A121+2,FALSE)=0,0,HLOOKUP(DD$2,Recipes!$H:$GI,'Production Calculator'!$A121+2,FALSE)*$AK121))+IF($AO121=DD$3,$AM121/VLOOKUP($AO121,Data!$A$50:$B$56,2,FALSE),0)</f>
        <v>0</v>
      </c>
      <c r="DE121" s="11">
        <f>IF(DE$2=$A121,0,IF(HLOOKUP(DE$2,Recipes!$H:$GI,'Production Calculator'!$A121+2,FALSE)=0,0,HLOOKUP(DE$2,Recipes!$H:$GI,'Production Calculator'!$A121+2,FALSE)*$AK121))+IF($AO121=DE$3,$AM121/VLOOKUP($AO121,Data!$A$50:$B$56,2,FALSE),0)</f>
        <v>0</v>
      </c>
      <c r="DF121" s="11">
        <f>IF(DF$2=$A121,0,IF(HLOOKUP(DF$2,Recipes!$H:$GI,'Production Calculator'!$A121+2,FALSE)=0,0,HLOOKUP(DF$2,Recipes!$H:$GI,'Production Calculator'!$A121+2,FALSE)*$AK121))+IF($AO121=DF$3,$AM121/VLOOKUP($AO121,Data!$A$50:$B$56,2,FALSE),0)</f>
        <v>0</v>
      </c>
      <c r="DG121" s="11">
        <f>IF(DG$2=$A121,0,IF(HLOOKUP(DG$2,Recipes!$H:$GI,'Production Calculator'!$A121+2,FALSE)=0,0,HLOOKUP(DG$2,Recipes!$H:$GI,'Production Calculator'!$A121+2,FALSE)*$AK121))+IF($AO121=DG$3,$AM121/VLOOKUP($AO121,Data!$A$50:$B$56,2,FALSE),0)</f>
        <v>0</v>
      </c>
      <c r="DH121" s="11">
        <f>IF(DH$2=$A121,0,IF(HLOOKUP(DH$2,Recipes!$H:$GI,'Production Calculator'!$A121+2,FALSE)=0,0,HLOOKUP(DH$2,Recipes!$H:$GI,'Production Calculator'!$A121+2,FALSE)*$AK121))+IF($AO121=DH$3,$AM121/VLOOKUP($AO121,Data!$A$50:$B$56,2,FALSE),0)</f>
        <v>0</v>
      </c>
      <c r="DI121" s="11">
        <f>IF(DI$2=$A121,0,IF(HLOOKUP(DI$2,Recipes!$H:$GI,'Production Calculator'!$A121+2,FALSE)=0,0,HLOOKUP(DI$2,Recipes!$H:$GI,'Production Calculator'!$A121+2,FALSE)*$AK121))+IF($AO121=DI$3,$AM121/VLOOKUP($AO121,Data!$A$50:$B$56,2,FALSE),0)</f>
        <v>0</v>
      </c>
      <c r="DJ121" s="11">
        <f>IF(DJ$2=$A121,0,IF(HLOOKUP(DJ$2,Recipes!$H:$GI,'Production Calculator'!$A121+2,FALSE)=0,0,HLOOKUP(DJ$2,Recipes!$H:$GI,'Production Calculator'!$A121+2,FALSE)*$AK121))+IF($AO121=DJ$3,$AM121/VLOOKUP($AO121,Data!$A$50:$B$56,2,FALSE),0)</f>
        <v>0</v>
      </c>
      <c r="DK121" s="11">
        <f>IF(DK$2=$A121,0,IF(HLOOKUP(DK$2,Recipes!$H:$GI,'Production Calculator'!$A121+2,FALSE)=0,0,HLOOKUP(DK$2,Recipes!$H:$GI,'Production Calculator'!$A121+2,FALSE)*$AK121))+IF($AO121=DK$3,$AM121/VLOOKUP($AO121,Data!$A$50:$B$56,2,FALSE),0)</f>
        <v>0</v>
      </c>
      <c r="DL121" s="11">
        <f>IF(DL$2=$A121,0,IF(HLOOKUP(DL$2,Recipes!$H:$GI,'Production Calculator'!$A121+2,FALSE)=0,0,HLOOKUP(DL$2,Recipes!$H:$GI,'Production Calculator'!$A121+2,FALSE)*$AK121))+IF($AO121=DL$3,$AM121/VLOOKUP($AO121,Data!$A$50:$B$56,2,FALSE),0)</f>
        <v>0</v>
      </c>
      <c r="DM121" s="11">
        <f>IF(DM$2=$A121,0,IF(HLOOKUP(DM$2,Recipes!$H:$GI,'Production Calculator'!$A121+2,FALSE)=0,0,HLOOKUP(DM$2,Recipes!$H:$GI,'Production Calculator'!$A121+2,FALSE)*$AK121))+IF($AO121=DM$3,$AM121/VLOOKUP($AO121,Data!$A$50:$B$56,2,FALSE),0)</f>
        <v>0</v>
      </c>
      <c r="DN121" s="11">
        <f>IF(DN$2=$A121,0,IF(HLOOKUP(DN$2,Recipes!$H:$GI,'Production Calculator'!$A121+2,FALSE)=0,0,HLOOKUP(DN$2,Recipes!$H:$GI,'Production Calculator'!$A121+2,FALSE)*$AK121))+IF($AO121=DN$3,$AM121/VLOOKUP($AO121,Data!$A$50:$B$56,2,FALSE),0)</f>
        <v>0</v>
      </c>
      <c r="DO121" s="11">
        <f>IF(DO$2=$A121,0,IF(HLOOKUP(DO$2,Recipes!$H:$GI,'Production Calculator'!$A121+2,FALSE)=0,0,HLOOKUP(DO$2,Recipes!$H:$GI,'Production Calculator'!$A121+2,FALSE)*$AK121))+IF($AO121=DO$3,$AM121/VLOOKUP($AO121,Data!$A$50:$B$56,2,FALSE),0)</f>
        <v>0</v>
      </c>
      <c r="DP121" s="11">
        <f>IF(DP$2=$A121,0,IF(HLOOKUP(DP$2,Recipes!$H:$GI,'Production Calculator'!$A121+2,FALSE)=0,0,HLOOKUP(DP$2,Recipes!$H:$GI,'Production Calculator'!$A121+2,FALSE)*$AK121))+IF($AO121=DP$3,$AM121/VLOOKUP($AO121,Data!$A$50:$B$56,2,FALSE),0)</f>
        <v>0</v>
      </c>
      <c r="DQ121" s="11">
        <f>IF(DQ$2=$A121,0,IF(HLOOKUP(DQ$2,Recipes!$H:$GI,'Production Calculator'!$A121+2,FALSE)=0,0,HLOOKUP(DQ$2,Recipes!$H:$GI,'Production Calculator'!$A121+2,FALSE)*$AK121))+IF($AO121=DQ$3,$AM121/VLOOKUP($AO121,Data!$A$50:$B$56,2,FALSE),0)</f>
        <v>0</v>
      </c>
      <c r="DR121" s="11">
        <f>IF(DR$2=$A121,0,IF(HLOOKUP(DR$2,Recipes!$H:$GI,'Production Calculator'!$A121+2,FALSE)=0,0,HLOOKUP(DR$2,Recipes!$H:$GI,'Production Calculator'!$A121+2,FALSE)*$AK121))+IF($AO121=DR$3,$AM121/VLOOKUP($AO121,Data!$A$50:$B$56,2,FALSE),0)</f>
        <v>0</v>
      </c>
      <c r="DS121" s="11">
        <f>IF(DS$2=$A121,0,IF(HLOOKUP(DS$2,Recipes!$H:$GI,'Production Calculator'!$A121+2,FALSE)=0,0,HLOOKUP(DS$2,Recipes!$H:$GI,'Production Calculator'!$A121+2,FALSE)*$AK121))+IF($AO121=DS$3,$AM121/VLOOKUP($AO121,Data!$A$50:$B$56,2,FALSE),0)</f>
        <v>0</v>
      </c>
      <c r="DT121" s="11">
        <f>IF(DT$2=$A121,0,IF(HLOOKUP(DT$2,Recipes!$H:$GI,'Production Calculator'!$A121+2,FALSE)=0,0,HLOOKUP(DT$2,Recipes!$H:$GI,'Production Calculator'!$A121+2,FALSE)*$AK121))+IF($AO121=DT$3,$AM121/VLOOKUP($AO121,Data!$A$50:$B$56,2,FALSE),0)</f>
        <v>0</v>
      </c>
      <c r="DU121" s="11">
        <f>IF(DU$2=$A121,0,IF(HLOOKUP(DU$2,Recipes!$H:$GI,'Production Calculator'!$A121+2,FALSE)=0,0,HLOOKUP(DU$2,Recipes!$H:$GI,'Production Calculator'!$A121+2,FALSE)*$AK121))+IF($AO121=DU$3,$AM121/VLOOKUP($AO121,Data!$A$50:$B$56,2,FALSE),0)</f>
        <v>0</v>
      </c>
      <c r="DV121" s="11">
        <f>IF(DV$2=$A121,0,IF(HLOOKUP(DV$2,Recipes!$H:$GI,'Production Calculator'!$A121+2,FALSE)=0,0,HLOOKUP(DV$2,Recipes!$H:$GI,'Production Calculator'!$A121+2,FALSE)*$AK121))+IF($AO121=DV$3,$AM121/VLOOKUP($AO121,Data!$A$50:$B$56,2,FALSE),0)</f>
        <v>0</v>
      </c>
      <c r="DW121" s="11">
        <f>IF(DW$2=$A121,0,IF(HLOOKUP(DW$2,Recipes!$H:$GI,'Production Calculator'!$A121+2,FALSE)=0,0,HLOOKUP(DW$2,Recipes!$H:$GI,'Production Calculator'!$A121+2,FALSE)*$AK121))+IF($AO121=DW$3,$AM121/VLOOKUP($AO121,Data!$A$50:$B$56,2,FALSE),0)</f>
        <v>0</v>
      </c>
      <c r="DX121" s="11">
        <f>IF(DX$2=$A121,0,IF(HLOOKUP(DX$2,Recipes!$H:$GI,'Production Calculator'!$A121+2,FALSE)=0,0,HLOOKUP(DX$2,Recipes!$H:$GI,'Production Calculator'!$A121+2,FALSE)*$AK121))+IF($AO121=DX$3,$AM121/VLOOKUP($AO121,Data!$A$50:$B$56,2,FALSE),0)</f>
        <v>0</v>
      </c>
      <c r="DY121" s="11">
        <f>IF(DY$2=$A121,0,IF(HLOOKUP(DY$2,Recipes!$H:$GI,'Production Calculator'!$A121+2,FALSE)=0,0,HLOOKUP(DY$2,Recipes!$H:$GI,'Production Calculator'!$A121+2,FALSE)*$AK121))+IF($AO121=DY$3,$AM121/VLOOKUP($AO121,Data!$A$50:$B$56,2,FALSE),0)</f>
        <v>0</v>
      </c>
      <c r="DZ121" s="11">
        <f>IF(DZ$2=$A121,0,IF(HLOOKUP(DZ$2,Recipes!$H:$GI,'Production Calculator'!$A121+2,FALSE)=0,0,HLOOKUP(DZ$2,Recipes!$H:$GI,'Production Calculator'!$A121+2,FALSE)*$AK121))+IF($AO121=DZ$3,$AM121/VLOOKUP($AO121,Data!$A$50:$B$56,2,FALSE),0)</f>
        <v>0</v>
      </c>
      <c r="EA121" s="11">
        <f>IF(EA$2=$A121,0,IF(HLOOKUP(EA$2,Recipes!$H:$GI,'Production Calculator'!$A121+2,FALSE)=0,0,HLOOKUP(EA$2,Recipes!$H:$GI,'Production Calculator'!$A121+2,FALSE)*$AK121))+IF($AO121=EA$3,$AM121/VLOOKUP($AO121,Data!$A$50:$B$56,2,FALSE),0)</f>
        <v>0</v>
      </c>
      <c r="EB121" s="11">
        <f>IF(EB$2=$A121,0,IF(HLOOKUP(EB$2,Recipes!$H:$GI,'Production Calculator'!$A121+2,FALSE)=0,0,HLOOKUP(EB$2,Recipes!$H:$GI,'Production Calculator'!$A121+2,FALSE)*$AK121))+IF($AO121=EB$3,$AM121/VLOOKUP($AO121,Data!$A$50:$B$56,2,FALSE),0)</f>
        <v>0</v>
      </c>
      <c r="EC121" s="11">
        <f>IF(EC$2=$A121,0,IF(HLOOKUP(EC$2,Recipes!$H:$GI,'Production Calculator'!$A121+2,FALSE)=0,0,HLOOKUP(EC$2,Recipes!$H:$GI,'Production Calculator'!$A121+2,FALSE)*$AK121))+IF($AO121=EC$3,$AM121/VLOOKUP($AO121,Data!$A$50:$B$56,2,FALSE),0)</f>
        <v>0</v>
      </c>
      <c r="ED121" s="11">
        <f>IF(ED$2=$A121,0,IF(HLOOKUP(ED$2,Recipes!$H:$GI,'Production Calculator'!$A121+2,FALSE)=0,0,HLOOKUP(ED$2,Recipes!$H:$GI,'Production Calculator'!$A121+2,FALSE)*$AK121))+IF($AO121=ED$3,$AM121/VLOOKUP($AO121,Data!$A$50:$B$56,2,FALSE),0)</f>
        <v>0</v>
      </c>
      <c r="EE121" s="11">
        <f>IF(EE$2=$A121,0,IF(HLOOKUP(EE$2,Recipes!$H:$GI,'Production Calculator'!$A121+2,FALSE)=0,0,HLOOKUP(EE$2,Recipes!$H:$GI,'Production Calculator'!$A121+2,FALSE)*$AK121))+IF($AO121=EE$3,$AM121/VLOOKUP($AO121,Data!$A$50:$B$56,2,FALSE),0)</f>
        <v>0</v>
      </c>
      <c r="EF121" s="11">
        <f>IF(EF$2=$A121,0,IF(HLOOKUP(EF$2,Recipes!$H:$GI,'Production Calculator'!$A121+2,FALSE)=0,0,HLOOKUP(EF$2,Recipes!$H:$GI,'Production Calculator'!$A121+2,FALSE)*$AK121))+IF($AO121=EF$3,$AM121/VLOOKUP($AO121,Data!$A$50:$B$56,2,FALSE),0)</f>
        <v>0</v>
      </c>
      <c r="EG121" s="11">
        <f>IF(EG$2=$A121,0,IF(HLOOKUP(EG$2,Recipes!$H:$GI,'Production Calculator'!$A121+2,FALSE)=0,0,HLOOKUP(EG$2,Recipes!$H:$GI,'Production Calculator'!$A121+2,FALSE)*$AK121))+IF($AO121=EG$3,$AM121/VLOOKUP($AO121,Data!$A$50:$B$56,2,FALSE),0)</f>
        <v>0</v>
      </c>
      <c r="EH121" s="11">
        <f>IF(EH$2=$A121,0,IF(HLOOKUP(EH$2,Recipes!$H:$GI,'Production Calculator'!$A121+2,FALSE)=0,0,HLOOKUP(EH$2,Recipes!$H:$GI,'Production Calculator'!$A121+2,FALSE)*$AK121))+IF($AO121=EH$3,$AM121/VLOOKUP($AO121,Data!$A$50:$B$56,2,FALSE),0)</f>
        <v>0</v>
      </c>
      <c r="EI121" s="11">
        <f>IF(EI$2=$A121,0,IF(HLOOKUP(EI$2,Recipes!$H:$GI,'Production Calculator'!$A121+2,FALSE)=0,0,HLOOKUP(EI$2,Recipes!$H:$GI,'Production Calculator'!$A121+2,FALSE)*$AK121))+IF($AO121=EI$3,$AM121/VLOOKUP($AO121,Data!$A$50:$B$56,2,FALSE),0)</f>
        <v>0</v>
      </c>
      <c r="EJ121" s="11">
        <f>IF(EJ$2=$A121,0,IF(HLOOKUP(EJ$2,Recipes!$H:$GI,'Production Calculator'!$A121+2,FALSE)=0,0,HLOOKUP(EJ$2,Recipes!$H:$GI,'Production Calculator'!$A121+2,FALSE)*$AK121))+IF($AO121=EJ$3,$AM121/VLOOKUP($AO121,Data!$A$50:$B$56,2,FALSE),0)</f>
        <v>0</v>
      </c>
      <c r="EK121" s="11">
        <f>IF(EK$2=$A121,0,IF(HLOOKUP(EK$2,Recipes!$H:$GI,'Production Calculator'!$A121+2,FALSE)=0,0,HLOOKUP(EK$2,Recipes!$H:$GI,'Production Calculator'!$A121+2,FALSE)*$AK121))+IF($AO121=EK$3,$AM121/VLOOKUP($AO121,Data!$A$50:$B$56,2,FALSE),0)</f>
        <v>0</v>
      </c>
      <c r="EL121" s="11">
        <f>IF(EL$2=$A121,0,IF(HLOOKUP(EL$2,Recipes!$H:$GI,'Production Calculator'!$A121+2,FALSE)=0,0,HLOOKUP(EL$2,Recipes!$H:$GI,'Production Calculator'!$A121+2,FALSE)*$AK121))+IF($AO121=EL$3,$AM121/VLOOKUP($AO121,Data!$A$50:$B$56,2,FALSE),0)</f>
        <v>0</v>
      </c>
      <c r="EM121" s="11">
        <f>IF(EM$2=$A121,0,IF(HLOOKUP(EM$2,Recipes!$H:$GI,'Production Calculator'!$A121+2,FALSE)=0,0,HLOOKUP(EM$2,Recipes!$H:$GI,'Production Calculator'!$A121+2,FALSE)*$AK121))+IF($AO121=EM$3,$AM121/VLOOKUP($AO121,Data!$A$50:$B$56,2,FALSE),0)</f>
        <v>0</v>
      </c>
      <c r="EN121" s="11">
        <f>IF(EN$2=$A121,0,IF(HLOOKUP(EN$2,Recipes!$H:$GI,'Production Calculator'!$A121+2,FALSE)=0,0,HLOOKUP(EN$2,Recipes!$H:$GI,'Production Calculator'!$A121+2,FALSE)*$AK121))+IF($AO121=EN$3,$AM121/VLOOKUP($AO121,Data!$A$50:$B$56,2,FALSE),0)</f>
        <v>0</v>
      </c>
      <c r="EO121" s="11">
        <f>IF(EO$2=$A121,0,IF(HLOOKUP(EO$2,Recipes!$H:$GI,'Production Calculator'!$A121+2,FALSE)=0,0,HLOOKUP(EO$2,Recipes!$H:$GI,'Production Calculator'!$A121+2,FALSE)*$AK121))+IF($AO121=EO$3,$AM121/VLOOKUP($AO121,Data!$A$50:$B$56,2,FALSE),0)</f>
        <v>0</v>
      </c>
      <c r="EP121" s="11">
        <f>IF(EP$2=$A121,0,IF(HLOOKUP(EP$2,Recipes!$H:$GI,'Production Calculator'!$A121+2,FALSE)=0,0,HLOOKUP(EP$2,Recipes!$H:$GI,'Production Calculator'!$A121+2,FALSE)*$AK121))+IF($AO121=EP$3,$AM121/VLOOKUP($AO121,Data!$A$50:$B$56,2,FALSE),0)</f>
        <v>0</v>
      </c>
      <c r="EQ121" s="11">
        <f>IF(EQ$2=$A121,0,IF(HLOOKUP(EQ$2,Recipes!$H:$GI,'Production Calculator'!$A121+2,FALSE)=0,0,HLOOKUP(EQ$2,Recipes!$H:$GI,'Production Calculator'!$A121+2,FALSE)*$AK121))+IF($AO121=EQ$3,$AM121/VLOOKUP($AO121,Data!$A$50:$B$56,2,FALSE),0)</f>
        <v>0</v>
      </c>
      <c r="ER121" s="11">
        <f>IF(ER$2=$A121,0,IF(HLOOKUP(ER$2,Recipes!$H:$GI,'Production Calculator'!$A121+2,FALSE)=0,0,HLOOKUP(ER$2,Recipes!$H:$GI,'Production Calculator'!$A121+2,FALSE)*$AK121))+IF($AO121=ER$3,$AM121/VLOOKUP($AO121,Data!$A$50:$B$56,2,FALSE),0)</f>
        <v>0</v>
      </c>
      <c r="ES121" s="11">
        <f>IF(ES$2=$A121,0,IF(HLOOKUP(ES$2,Recipes!$H:$GI,'Production Calculator'!$A121+2,FALSE)=0,0,HLOOKUP(ES$2,Recipes!$H:$GI,'Production Calculator'!$A121+2,FALSE)*$AK121))+IF($AO121=ES$3,$AM121/VLOOKUP($AO121,Data!$A$50:$B$56,2,FALSE),0)</f>
        <v>0</v>
      </c>
      <c r="ET121" s="11">
        <f>IF(ET$2=$A121,0,IF(HLOOKUP(ET$2,Recipes!$H:$GI,'Production Calculator'!$A121+2,FALSE)=0,0,HLOOKUP(ET$2,Recipes!$H:$GI,'Production Calculator'!$A121+2,FALSE)*$AK121))+IF($AO121=ET$3,$AM121/VLOOKUP($AO121,Data!$A$50:$B$56,2,FALSE),0)</f>
        <v>0</v>
      </c>
      <c r="EU121" s="11">
        <f>IF(EU$2=$A121,0,IF(HLOOKUP(EU$2,Recipes!$H:$GI,'Production Calculator'!$A121+2,FALSE)=0,0,HLOOKUP(EU$2,Recipes!$H:$GI,'Production Calculator'!$A121+2,FALSE)*$AK121))+IF($AO121=EU$3,$AM121/VLOOKUP($AO121,Data!$A$50:$B$56,2,FALSE),0)</f>
        <v>0</v>
      </c>
      <c r="EV121" s="11">
        <f>IF(EV$2=$A121,0,IF(HLOOKUP(EV$2,Recipes!$H:$GI,'Production Calculator'!$A121+2,FALSE)=0,0,HLOOKUP(EV$2,Recipes!$H:$GI,'Production Calculator'!$A121+2,FALSE)*$AK121))+IF($AO121=EV$3,$AM121/VLOOKUP($AO121,Data!$A$50:$B$56,2,FALSE),0)</f>
        <v>0</v>
      </c>
      <c r="EW121" s="11">
        <f>IF(EW$2=$A121,0,IF(HLOOKUP(EW$2,Recipes!$H:$GI,'Production Calculator'!$A121+2,FALSE)=0,0,HLOOKUP(EW$2,Recipes!$H:$GI,'Production Calculator'!$A121+2,FALSE)*$AK121))+IF($AO121=EW$3,$AM121/VLOOKUP($AO121,Data!$A$50:$B$56,2,FALSE),0)</f>
        <v>0</v>
      </c>
      <c r="EX121" s="11">
        <f>IF(EX$2=$A121,0,IF(HLOOKUP(EX$2,Recipes!$H:$GI,'Production Calculator'!$A121+2,FALSE)=0,0,HLOOKUP(EX$2,Recipes!$H:$GI,'Production Calculator'!$A121+2,FALSE)*$AK121))+IF($AO121=EX$3,$AM121/VLOOKUP($AO121,Data!$A$50:$B$56,2,FALSE),0)</f>
        <v>0</v>
      </c>
      <c r="EY121" s="11">
        <f>IF(EY$2=$A121,0,IF(HLOOKUP(EY$2,Recipes!$H:$GI,'Production Calculator'!$A121+2,FALSE)=0,0,HLOOKUP(EY$2,Recipes!$H:$GI,'Production Calculator'!$A121+2,FALSE)*$AK121))+IF($AO121=EY$3,$AM121/VLOOKUP($AO121,Data!$A$50:$B$56,2,FALSE),0)</f>
        <v>0</v>
      </c>
      <c r="EZ121" s="11">
        <f>IF(EZ$2=$A121,0,IF(HLOOKUP(EZ$2,Recipes!$H:$GI,'Production Calculator'!$A121+2,FALSE)=0,0,HLOOKUP(EZ$2,Recipes!$H:$GI,'Production Calculator'!$A121+2,FALSE)*$AK121))+IF($AO121=EZ$3,$AM121/VLOOKUP($AO121,Data!$A$50:$B$56,2,FALSE),0)</f>
        <v>0</v>
      </c>
      <c r="FA121" s="11">
        <f>IF(FA$2=$A121,0,IF(HLOOKUP(FA$2,Recipes!$H:$GI,'Production Calculator'!$A121+2,FALSE)=0,0,HLOOKUP(FA$2,Recipes!$H:$GI,'Production Calculator'!$A121+2,FALSE)*$AK121))+IF($AO121=FA$3,$AM121/VLOOKUP($AO121,Data!$A$50:$B$56,2,FALSE),0)</f>
        <v>0</v>
      </c>
      <c r="FB121" s="11">
        <f>IF(FB$2=$A121,0,IF(HLOOKUP(FB$2,Recipes!$H:$GI,'Production Calculator'!$A121+2,FALSE)=0,0,HLOOKUP(FB$2,Recipes!$H:$GI,'Production Calculator'!$A121+2,FALSE)*$AK121))+IF($AO121=FB$3,$AM121/VLOOKUP($AO121,Data!$A$50:$B$56,2,FALSE),0)</f>
        <v>0</v>
      </c>
      <c r="FC121" s="11">
        <f>IF(FC$2=$A121,0,IF(HLOOKUP(FC$2,Recipes!$H:$GI,'Production Calculator'!$A121+2,FALSE)=0,0,HLOOKUP(FC$2,Recipes!$H:$GI,'Production Calculator'!$A121+2,FALSE)*$AK121))+IF($AO121=FC$3,$AM121/VLOOKUP($AO121,Data!$A$50:$B$56,2,FALSE),0)</f>
        <v>0</v>
      </c>
      <c r="FD121" s="11">
        <f>IF(FD$2=$A121,0,IF(HLOOKUP(FD$2,Recipes!$H:$GI,'Production Calculator'!$A121+2,FALSE)=0,0,HLOOKUP(FD$2,Recipes!$H:$GI,'Production Calculator'!$A121+2,FALSE)*$AK121))+IF($AO121=FD$3,$AM121/VLOOKUP($AO121,Data!$A$50:$B$56,2,FALSE),0)</f>
        <v>0</v>
      </c>
      <c r="FE121" s="11">
        <f>IF(FE$2=$A121,0,IF(HLOOKUP(FE$2,Recipes!$H:$GI,'Production Calculator'!$A121+2,FALSE)=0,0,HLOOKUP(FE$2,Recipes!$H:$GI,'Production Calculator'!$A121+2,FALSE)*$AK121))+IF($AO121=FE$3,$AM121/VLOOKUP($AO121,Data!$A$50:$B$56,2,FALSE),0)</f>
        <v>0</v>
      </c>
      <c r="FF121" s="11">
        <f>IF(FF$2=$A121,0,IF(HLOOKUP(FF$2,Recipes!$H:$GI,'Production Calculator'!$A121+2,FALSE)=0,0,HLOOKUP(FF$2,Recipes!$H:$GI,'Production Calculator'!$A121+2,FALSE)*$AK121))+IF($AO121=FF$3,$AM121/VLOOKUP($AO121,Data!$A$50:$B$56,2,FALSE),0)</f>
        <v>0</v>
      </c>
      <c r="FG121" s="11">
        <f>IF(FG$2=$A121,0,IF(HLOOKUP(FG$2,Recipes!$H:$GI,'Production Calculator'!$A121+2,FALSE)=0,0,HLOOKUP(FG$2,Recipes!$H:$GI,'Production Calculator'!$A121+2,FALSE)*$AK121))+IF($AO121=FG$3,$AM121/VLOOKUP($AO121,Data!$A$50:$B$56,2,FALSE),0)</f>
        <v>0</v>
      </c>
      <c r="FH121" s="11">
        <f>IF(FH$2=$A121,0,IF(HLOOKUP(FH$2,Recipes!$H:$GI,'Production Calculator'!$A121+2,FALSE)=0,0,HLOOKUP(FH$2,Recipes!$H:$GI,'Production Calculator'!$A121+2,FALSE)*$AK121))+IF($AO121=FH$3,$AM121/VLOOKUP($AO121,Data!$A$50:$B$56,2,FALSE),0)</f>
        <v>0</v>
      </c>
      <c r="FI121" s="11">
        <f>IF(FI$2=$A121,0,IF(HLOOKUP(FI$2,Recipes!$H:$GI,'Production Calculator'!$A121+2,FALSE)=0,0,HLOOKUP(FI$2,Recipes!$H:$GI,'Production Calculator'!$A121+2,FALSE)*$AK121))+IF($AO121=FI$3,$AM121/VLOOKUP($AO121,Data!$A$50:$B$56,2,FALSE),0)</f>
        <v>0</v>
      </c>
      <c r="FJ121" s="11">
        <f>IF(FJ$2=$A121,0,IF(HLOOKUP(FJ$2,Recipes!$H:$GI,'Production Calculator'!$A121+2,FALSE)=0,0,HLOOKUP(FJ$2,Recipes!$H:$GI,'Production Calculator'!$A121+2,FALSE)*$AK121))+IF($AO121=FJ$3,$AM121/VLOOKUP($AO121,Data!$A$50:$B$56,2,FALSE),0)</f>
        <v>0</v>
      </c>
      <c r="FK121" s="11">
        <f>IF(FK$2=$A121,0,IF(HLOOKUP(FK$2,Recipes!$H:$GI,'Production Calculator'!$A121+2,FALSE)=0,0,HLOOKUP(FK$2,Recipes!$H:$GI,'Production Calculator'!$A121+2,FALSE)*$AK121))+IF($AO121=FK$3,$AM121/VLOOKUP($AO121,Data!$A$50:$B$56,2,FALSE),0)</f>
        <v>0</v>
      </c>
      <c r="FL121" s="11">
        <f>IF(FL$2=$A121,0,IF(HLOOKUP(FL$2,Recipes!$H:$GI,'Production Calculator'!$A121+2,FALSE)=0,0,HLOOKUP(FL$2,Recipes!$H:$GI,'Production Calculator'!$A121+2,FALSE)*$AK121))+IF($AO121=FL$3,$AM121/VLOOKUP($AO121,Data!$A$50:$B$56,2,FALSE),0)</f>
        <v>0</v>
      </c>
      <c r="FM121" s="11">
        <f>IF(FM$2=$A121,0,IF(HLOOKUP(FM$2,Recipes!$H:$GI,'Production Calculator'!$A121+2,FALSE)=0,0,HLOOKUP(FM$2,Recipes!$H:$GI,'Production Calculator'!$A121+2,FALSE)*$AK121))+IF($AO121=FM$3,$AM121/VLOOKUP($AO121,Data!$A$50:$B$56,2,FALSE),0)</f>
        <v>0</v>
      </c>
      <c r="FN121" s="11">
        <f>IF(FN$2=$A121,0,IF(HLOOKUP(FN$2,Recipes!$H:$GI,'Production Calculator'!$A121+2,FALSE)=0,0,HLOOKUP(FN$2,Recipes!$H:$GI,'Production Calculator'!$A121+2,FALSE)*$AK121))+IF($AO121=FN$3,$AM121/VLOOKUP($AO121,Data!$A$50:$B$56,2,FALSE),0)</f>
        <v>0</v>
      </c>
      <c r="FO121" s="11">
        <f>IF(FO$2=$A121,0,IF(HLOOKUP(FO$2,Recipes!$H:$GI,'Production Calculator'!$A121+2,FALSE)=0,0,HLOOKUP(FO$2,Recipes!$H:$GI,'Production Calculator'!$A121+2,FALSE)*$AK121))+IF($AO121=FO$3,$AM121/VLOOKUP($AO121,Data!$A$50:$B$56,2,FALSE),0)</f>
        <v>0</v>
      </c>
      <c r="FP121" s="11">
        <f>IF(FP$2=$A121,0,IF(HLOOKUP(FP$2,Recipes!$H:$GI,'Production Calculator'!$A121+2,FALSE)=0,0,HLOOKUP(FP$2,Recipes!$H:$GI,'Production Calculator'!$A121+2,FALSE)*$AK121))+IF($AO121=FP$3,$AM121/VLOOKUP($AO121,Data!$A$50:$B$56,2,FALSE),0)</f>
        <v>0</v>
      </c>
      <c r="FQ121" s="11">
        <f>IF(FQ$2=$A121,0,IF(HLOOKUP(FQ$2,Recipes!$H:$GI,'Production Calculator'!$A121+2,FALSE)=0,0,HLOOKUP(FQ$2,Recipes!$H:$GI,'Production Calculator'!$A121+2,FALSE)*$AK121))+IF($AO121=FQ$3,$AM121/VLOOKUP($AO121,Data!$A$50:$B$56,2,FALSE),0)</f>
        <v>0</v>
      </c>
      <c r="FR121" s="11">
        <f>IF(FR$2=$A121,0,IF(HLOOKUP(FR$2,Recipes!$H:$GI,'Production Calculator'!$A121+2,FALSE)=0,0,HLOOKUP(FR$2,Recipes!$H:$GI,'Production Calculator'!$A121+2,FALSE)*$AK121))+IF($AO121=FR$3,$AM121/VLOOKUP($AO121,Data!$A$50:$B$56,2,FALSE),0)</f>
        <v>0</v>
      </c>
      <c r="FS121" s="11">
        <f>IF(FS$2=$A121,0,IF(HLOOKUP(FS$2,Recipes!$H:$GI,'Production Calculator'!$A121+2,FALSE)=0,0,HLOOKUP(FS$2,Recipes!$H:$GI,'Production Calculator'!$A121+2,FALSE)*$AK121))+IF($AO121=FS$3,$AM121/VLOOKUP($AO121,Data!$A$50:$B$56,2,FALSE),0)</f>
        <v>0</v>
      </c>
      <c r="FT121" s="11">
        <f>IF(FT$2=$A121,0,IF(HLOOKUP(FT$2,Recipes!$H:$GI,'Production Calculator'!$A121+2,FALSE)=0,0,HLOOKUP(FT$2,Recipes!$H:$GI,'Production Calculator'!$A121+2,FALSE)*$AK121))+IF($AO121=FT$3,$AM121/VLOOKUP($AO121,Data!$A$50:$B$56,2,FALSE),0)</f>
        <v>0</v>
      </c>
      <c r="FU121" s="11">
        <f>IF(FU$2=$A121,0,IF(HLOOKUP(FU$2,Recipes!$H:$GI,'Production Calculator'!$A121+2,FALSE)=0,0,HLOOKUP(FU$2,Recipes!$H:$GI,'Production Calculator'!$A121+2,FALSE)*$AK121))+IF($AO121=FU$3,$AM121/VLOOKUP($AO121,Data!$A$50:$B$56,2,FALSE),0)</f>
        <v>0</v>
      </c>
      <c r="FV121" s="11">
        <f>IF(FV$2=$A121,0,IF(HLOOKUP(FV$2,Recipes!$H:$GI,'Production Calculator'!$A121+2,FALSE)=0,0,HLOOKUP(FV$2,Recipes!$H:$GI,'Production Calculator'!$A121+2,FALSE)*$AK121))+IF($AO121=FV$3,$AM121/VLOOKUP($AO121,Data!$A$50:$B$56,2,FALSE),0)</f>
        <v>0</v>
      </c>
      <c r="FW121" s="11">
        <f>IF(FW$2=$A121,0,IF(HLOOKUP(FW$2,Recipes!$H:$GI,'Production Calculator'!$A121+2,FALSE)=0,0,HLOOKUP(FW$2,Recipes!$H:$GI,'Production Calculator'!$A121+2,FALSE)*$AK121))+IF($AO121=FW$3,$AM121/VLOOKUP($AO121,Data!$A$50:$B$56,2,FALSE),0)</f>
        <v>0</v>
      </c>
      <c r="FX121" s="11">
        <f>IF(FX$2=$A121,0,IF(HLOOKUP(FX$2,Recipes!$H:$GI,'Production Calculator'!$A121+2,FALSE)=0,0,HLOOKUP(FX$2,Recipes!$H:$GI,'Production Calculator'!$A121+2,FALSE)*$AK121))+IF($AO121=FX$3,$AM121/VLOOKUP($AO121,Data!$A$50:$B$56,2,FALSE),0)</f>
        <v>0</v>
      </c>
      <c r="FY121" s="11">
        <f>IF(FY$2=$A121,0,IF(HLOOKUP(FY$2,Recipes!$H:$GI,'Production Calculator'!$A121+2,FALSE)=0,0,HLOOKUP(FY$2,Recipes!$H:$GI,'Production Calculator'!$A121+2,FALSE)*$AK121))+IF($AO121=FY$3,$AM121/VLOOKUP($AO121,Data!$A$50:$B$56,2,FALSE),0)</f>
        <v>0</v>
      </c>
      <c r="FZ121" s="11">
        <f>IF(FZ$2=$A121,0,IF(HLOOKUP(FZ$2,Recipes!$H:$GI,'Production Calculator'!$A121+2,FALSE)=0,0,HLOOKUP(FZ$2,Recipes!$H:$GI,'Production Calculator'!$A121+2,FALSE)*$AK121))+IF($AO121=FZ$3,$AM121/VLOOKUP($AO121,Data!$A$50:$B$56,2,FALSE),0)</f>
        <v>0</v>
      </c>
      <c r="GA121" s="11">
        <f>IF(GA$2=$A121,0,IF(HLOOKUP(GA$2,Recipes!$H:$GI,'Production Calculator'!$A121+2,FALSE)=0,0,HLOOKUP(GA$2,Recipes!$H:$GI,'Production Calculator'!$A121+2,FALSE)*$AK121))+IF($AO121=GA$3,$AM121/VLOOKUP($AO121,Data!$A$50:$B$56,2,FALSE),0)</f>
        <v>0</v>
      </c>
      <c r="GB121" s="11">
        <f>IF(GB$2=$A121,0,IF(HLOOKUP(GB$2,Recipes!$H:$GI,'Production Calculator'!$A121+2,FALSE)=0,0,HLOOKUP(GB$2,Recipes!$H:$GI,'Production Calculator'!$A121+2,FALSE)*$AK121))+IF($AO121=GB$3,$AM121/VLOOKUP($AO121,Data!$A$50:$B$56,2,FALSE),0)</f>
        <v>0</v>
      </c>
      <c r="GC121" s="11">
        <f>IF(GC$2=$A121,0,IF(HLOOKUP(GC$2,Recipes!$H:$GI,'Production Calculator'!$A121+2,FALSE)=0,0,HLOOKUP(GC$2,Recipes!$H:$GI,'Production Calculator'!$A121+2,FALSE)*$AK121))+IF($AO121=GC$3,$AM121/VLOOKUP($AO121,Data!$A$50:$B$56,2,FALSE),0)</f>
        <v>0</v>
      </c>
      <c r="GD121" s="11">
        <f>IF(GD$2=$A121,0,IF(HLOOKUP(GD$2,Recipes!$H:$GI,'Production Calculator'!$A121+2,FALSE)=0,0,HLOOKUP(GD$2,Recipes!$H:$GI,'Production Calculator'!$A121+2,FALSE)*$AK121))+IF($AO121=GD$3,$AM121/VLOOKUP($AO121,Data!$A$50:$B$56,2,FALSE),0)</f>
        <v>0</v>
      </c>
      <c r="GE121" s="11">
        <f>IF(GE$2=$A121,0,IF(HLOOKUP(GE$2,Recipes!$H:$GI,'Production Calculator'!$A121+2,FALSE)=0,0,HLOOKUP(GE$2,Recipes!$H:$GI,'Production Calculator'!$A121+2,FALSE)*$AK121))+IF($AO121=GE$3,$AM121/VLOOKUP($AO121,Data!$A$50:$B$56,2,FALSE),0)</f>
        <v>0</v>
      </c>
      <c r="GF121" s="11">
        <f>IF(GF$2=$A121,0,IF(HLOOKUP(GF$2,Recipes!$H:$GI,'Production Calculator'!$A121+2,FALSE)=0,0,HLOOKUP(GF$2,Recipes!$H:$GI,'Production Calculator'!$A121+2,FALSE)*$AK121))+IF($AO121=GF$3,$AM121/VLOOKUP($AO121,Data!$A$50:$B$56,2,FALSE),0)</f>
        <v>0</v>
      </c>
      <c r="GG121" s="11">
        <f>IF(GG$2=$A121,0,IF(HLOOKUP(GG$2,Recipes!$H:$GI,'Production Calculator'!$A121+2,FALSE)=0,0,HLOOKUP(GG$2,Recipes!$H:$GI,'Production Calculator'!$A121+2,FALSE)*$AK121))+IF($AO121=GG$3,$AM121/VLOOKUP($AO121,Data!$A$50:$B$56,2,FALSE),0)</f>
        <v>0</v>
      </c>
      <c r="GH121" s="11">
        <f>IF(GH$2=$A121,0,IF(HLOOKUP(GH$2,Recipes!$H:$GI,'Production Calculator'!$A121+2,FALSE)=0,0,HLOOKUP(GH$2,Recipes!$H:$GI,'Production Calculator'!$A121+2,FALSE)*$AK121))+IF($AO121=GH$3,$AM121/VLOOKUP($AO121,Data!$A$50:$B$56,2,FALSE),0)</f>
        <v>0</v>
      </c>
      <c r="GI121" s="11">
        <f>IF(GI$2=$A121,0,IF(HLOOKUP(GI$2,Recipes!$H:$GI,'Production Calculator'!$A121+2,FALSE)=0,0,HLOOKUP(GI$2,Recipes!$H:$GI,'Production Calculator'!$A121+2,FALSE)*$AK121))+IF($AO121=GI$3,$AM121/VLOOKUP($AO121,Data!$A$50:$B$56,2,FALSE),0)</f>
        <v>0</v>
      </c>
      <c r="GJ121" s="11">
        <f>IF(GJ$2=$A121,0,IF(HLOOKUP(GJ$2,Recipes!$H:$GI,'Production Calculator'!$A121+2,FALSE)=0,0,HLOOKUP(GJ$2,Recipes!$H:$GI,'Production Calculator'!$A121+2,FALSE)*$AK121))+IF($AO121=GJ$3,$AM121/VLOOKUP($AO121,Data!$A$50:$B$56,2,FALSE),0)</f>
        <v>0</v>
      </c>
      <c r="GK121" s="11">
        <f>IF(GK$2=$A121,0,IF(HLOOKUP(GK$2,Recipes!$H:$GI,'Production Calculator'!$A121+2,FALSE)=0,0,HLOOKUP(GK$2,Recipes!$H:$GI,'Production Calculator'!$A121+2,FALSE)*$AK121))+IF($AO121=GK$3,$AM121/VLOOKUP($AO121,Data!$A$50:$B$56,2,FALSE),0)</f>
        <v>0</v>
      </c>
      <c r="GL121" s="11">
        <f>IF(GL$2=$A121,0,IF(HLOOKUP(GL$2,Recipes!$H:$GI,'Production Calculator'!$A121+2,FALSE)=0,0,HLOOKUP(GL$2,Recipes!$H:$GI,'Production Calculator'!$A121+2,FALSE)*$AK121))+IF($AO121=GL$3,$AM121/VLOOKUP($AO121,Data!$A$50:$B$56,2,FALSE),0)</f>
        <v>0</v>
      </c>
      <c r="GM121" s="11">
        <f>IF(GM$2=$A121,0,IF(HLOOKUP(GM$2,Recipes!$H:$GI,'Production Calculator'!$A121+2,FALSE)=0,0,HLOOKUP(GM$2,Recipes!$H:$GI,'Production Calculator'!$A121+2,FALSE)*$AK121))+IF($AO121=GM$3,$AM121/VLOOKUP($AO121,Data!$A$50:$B$56,2,FALSE),0)</f>
        <v>0</v>
      </c>
      <c r="GN121" s="11">
        <f>IF(GN$2=$A121,0,IF(HLOOKUP(GN$2,Recipes!$H:$GI,'Production Calculator'!$A121+2,FALSE)=0,0,HLOOKUP(GN$2,Recipes!$H:$GI,'Production Calculator'!$A121+2,FALSE)*$AK121))+IF($AO121=GN$3,$AM121/VLOOKUP($AO121,Data!$A$50:$B$56,2,FALSE),0)</f>
        <v>0</v>
      </c>
      <c r="GO121" s="11">
        <f>IF(GO$2=$A121,0,IF(HLOOKUP(GO$2,Recipes!$H:$GI,'Production Calculator'!$A121+2,FALSE)=0,0,HLOOKUP(GO$2,Recipes!$H:$GI,'Production Calculator'!$A121+2,FALSE)*$AK121))+IF($AO121=GO$3,$AM121/VLOOKUP($AO121,Data!$A$50:$B$56,2,FALSE),0)</f>
        <v>0</v>
      </c>
      <c r="GP121" s="11">
        <f>IF(GP$2=$A121,0,IF(HLOOKUP(GP$2,Recipes!$H:$GI,'Production Calculator'!$A121+2,FALSE)=0,0,HLOOKUP(GP$2,Recipes!$H:$GI,'Production Calculator'!$A121+2,FALSE)*$AK121))+IF($AO121=GP$3,$AM121/VLOOKUP($AO121,Data!$A$50:$B$56,2,FALSE),0)</f>
        <v>0</v>
      </c>
      <c r="GQ121" s="11">
        <f>IF(GQ$2=$A121,0,IF(HLOOKUP(GQ$2,Recipes!$H:$GI,'Production Calculator'!$A121+2,FALSE)=0,0,HLOOKUP(GQ$2,Recipes!$H:$GI,'Production Calculator'!$A121+2,FALSE)*$AK121))+IF($AO121=GQ$3,$AM121/VLOOKUP($AO121,Data!$A$50:$B$56,2,FALSE),0)</f>
        <v>0</v>
      </c>
      <c r="GR121" s="11">
        <f>IF(GR$2=$A121,0,IF(HLOOKUP(GR$2,Recipes!$H:$GI,'Production Calculator'!$A121+2,FALSE)=0,0,HLOOKUP(GR$2,Recipes!$H:$GI,'Production Calculator'!$A121+2,FALSE)*$AK121))+IF($AO121=GR$3,$AM121/VLOOKUP($AO121,Data!$A$50:$B$56,2,FALSE),0)</f>
        <v>0</v>
      </c>
      <c r="GS121" s="11">
        <f>IF(GS$2=$A121,0,IF(HLOOKUP(GS$2,Recipes!$H:$GI,'Production Calculator'!$A121+2,FALSE)=0,0,HLOOKUP(GS$2,Recipes!$H:$GI,'Production Calculator'!$A121+2,FALSE)*$AK121))+IF($AO121=GS$3,$AM121/VLOOKUP($AO121,Data!$A$50:$B$56,2,FALSE),0)</f>
        <v>0</v>
      </c>
      <c r="GT121" s="11">
        <f>IF(GT$2=$A121,0,IF(HLOOKUP(GT$2,Recipes!$H:$GI,'Production Calculator'!$A121+2,FALSE)=0,0,HLOOKUP(GT$2,Recipes!$H:$GI,'Production Calculator'!$A121+2,FALSE)*$AK121))+IF($AO121=GT$3,$AM121/VLOOKUP($AO121,Data!$A$50:$B$56,2,FALSE),0)</f>
        <v>0</v>
      </c>
      <c r="GU121" s="11">
        <f>IF(GU$2=$A121,0,IF(HLOOKUP(GU$2,Recipes!$H:$GI,'Production Calculator'!$A121+2,FALSE)=0,0,HLOOKUP(GU$2,Recipes!$H:$GI,'Production Calculator'!$A121+2,FALSE)*$AK121))+IF($AO121=GU$3,$AM121/VLOOKUP($AO121,Data!$A$50:$B$56,2,FALSE),0)</f>
        <v>0</v>
      </c>
      <c r="GV121" s="11">
        <f>IF(GV$2=$A121,0,IF(HLOOKUP(GV$2,Recipes!$H:$GI,'Production Calculator'!$A121+2,FALSE)=0,0,HLOOKUP(GV$2,Recipes!$H:$GI,'Production Calculator'!$A121+2,FALSE)*$AK121))+IF($AO121=GV$3,$AM121/VLOOKUP($AO121,Data!$A$50:$B$56,2,FALSE),0)</f>
        <v>0</v>
      </c>
      <c r="GW121" s="11">
        <f>IF(GW$2=$A121,0,IF(HLOOKUP(GW$2,Recipes!$H:$GI,'Production Calculator'!$A121+2,FALSE)=0,0,HLOOKUP(GW$2,Recipes!$H:$GI,'Production Calculator'!$A121+2,FALSE)*$AK121))+IF($AO121=GW$3,$AM121/VLOOKUP($AO121,Data!$A$50:$B$56,2,FALSE),0)</f>
        <v>0</v>
      </c>
      <c r="GX121" s="11">
        <f>IF(GX$2=$A121,0,IF(HLOOKUP(GX$2,Recipes!$H:$GI,'Production Calculator'!$A121+2,FALSE)=0,0,HLOOKUP(GX$2,Recipes!$H:$GI,'Production Calculator'!$A121+2,FALSE)*$AK121))+IF($AO121=GX$3,$AM121/VLOOKUP($AO121,Data!$A$50:$B$56,2,FALSE),0)</f>
        <v>0</v>
      </c>
      <c r="GY121" s="11">
        <f>IF(GY$2=$A121,0,IF(HLOOKUP(GY$2,Recipes!$H:$GI,'Production Calculator'!$A121+2,FALSE)=0,0,HLOOKUP(GY$2,Recipes!$H:$GI,'Production Calculator'!$A121+2,FALSE)*$AK121))+IF($AO121=GY$3,$AM121/VLOOKUP($AO121,Data!$A$50:$B$56,2,FALSE),0)</f>
        <v>0</v>
      </c>
      <c r="GZ121" s="11">
        <f>IF(GZ$2=$A121,0,IF(HLOOKUP(GZ$2,Recipes!$H:$GI,'Production Calculator'!$A121+2,FALSE)=0,0,HLOOKUP(GZ$2,Recipes!$H:$GI,'Production Calculator'!$A121+2,FALSE)*$AK121))+IF($AO121=GZ$3,$AM121/VLOOKUP($AO121,Data!$A$50:$B$56,2,FALSE),0)</f>
        <v>0</v>
      </c>
      <c r="HA121" s="11">
        <f>IF(HA$2=$A121,0,IF(HLOOKUP(HA$2,Recipes!$H:$GI,'Production Calculator'!$A121+2,FALSE)=0,0,HLOOKUP(HA$2,Recipes!$H:$GI,'Production Calculator'!$A121+2,FALSE)*$AK121))+IF($AO121=HA$3,$AM121/VLOOKUP($AO121,Data!$A$50:$B$56,2,FALSE),0)</f>
        <v>0</v>
      </c>
      <c r="HB121" s="11">
        <f>IF(HB$2=$A121,0,IF(HLOOKUP(HB$2,Recipes!$H:$GI,'Production Calculator'!$A121+2,FALSE)=0,0,HLOOKUP(HB$2,Recipes!$H:$GI,'Production Calculator'!$A121+2,FALSE)*$AK121))+IF($AO121=HB$3,$AM121/VLOOKUP($AO121,Data!$A$50:$B$56,2,FALSE),0)</f>
        <v>0</v>
      </c>
      <c r="HC121" s="11">
        <f>IF(HC$2=$A121,0,IF(HLOOKUP(HC$2,Recipes!$H:$GI,'Production Calculator'!$A121+2,FALSE)=0,0,HLOOKUP(HC$2,Recipes!$H:$GI,'Production Calculator'!$A121+2,FALSE)*$AK121))+IF($AO121=HC$3,$AM121/VLOOKUP($AO121,Data!$A$50:$B$56,2,FALSE),0)</f>
        <v>0</v>
      </c>
      <c r="HD121" s="11">
        <f>IF(HD$2=$A121,0,IF(HLOOKUP(HD$2,Recipes!$H:$GI,'Production Calculator'!$A121+2,FALSE)=0,0,HLOOKUP(HD$2,Recipes!$H:$GI,'Production Calculator'!$A121+2,FALSE)*$AK121))+IF($AO121=HD$3,$AM121/VLOOKUP($AO121,Data!$A$50:$B$56,2,FALSE),0)</f>
        <v>0</v>
      </c>
      <c r="HE121" s="11">
        <f>IF(HE$2=$A121,0,IF(HLOOKUP(HE$2,Recipes!$H:$GI,'Production Calculator'!$A121+2,FALSE)=0,0,HLOOKUP(HE$2,Recipes!$H:$GI,'Production Calculator'!$A121+2,FALSE)*$AK121))+IF($AO121=HE$3,$AM121/VLOOKUP($AO121,Data!$A$50:$B$56,2,FALSE),0)</f>
        <v>0</v>
      </c>
      <c r="HF121" s="11">
        <f>IF(HF$2=$A121,0,IF(HLOOKUP(HF$2,Recipes!$H:$GI,'Production Calculator'!$A121+2,FALSE)=0,0,HLOOKUP(HF$2,Recipes!$H:$GI,'Production Calculator'!$A121+2,FALSE)*$AK121))+IF($AO121=HF$3,$AM121/VLOOKUP($AO121,Data!$A$50:$B$56,2,FALSE),0)</f>
        <v>0</v>
      </c>
      <c r="HG121" s="11">
        <f>IF(HG$2=$A121,0,IF(HLOOKUP(HG$2,Recipes!$H:$GI,'Production Calculator'!$A121+2,FALSE)=0,0,HLOOKUP(HG$2,Recipes!$H:$GI,'Production Calculator'!$A121+2,FALSE)*$AK121))+IF($AO121=HG$3,$AM121/VLOOKUP($AO121,Data!$A$50:$B$56,2,FALSE),0)</f>
        <v>0</v>
      </c>
      <c r="HH121" s="11">
        <f>IF(HH$2=$A121,0,IF(HLOOKUP(HH$2,Recipes!$H:$GI,'Production Calculator'!$A121+2,FALSE)=0,0,HLOOKUP(HH$2,Recipes!$H:$GI,'Production Calculator'!$A121+2,FALSE)*$AK121))+IF($AO121=HH$3,$AM121/VLOOKUP($AO121,Data!$A$50:$B$56,2,FALSE),0)</f>
        <v>0</v>
      </c>
      <c r="HI121" s="11">
        <f>IF(HI$2=$A121,0,IF(HLOOKUP(HI$2,Recipes!$H:$GI,'Production Calculator'!$A121+2,FALSE)=0,0,HLOOKUP(HI$2,Recipes!$H:$GI,'Production Calculator'!$A121+2,FALSE)*$AK121))+IF($AO121=HI$3,$AM121/VLOOKUP($AO121,Data!$A$50:$B$56,2,FALSE),0)</f>
        <v>0</v>
      </c>
      <c r="HJ121" s="11">
        <f>IF(HJ$2=$A121,0,IF(HLOOKUP(HJ$2,Recipes!$H:$GI,'Production Calculator'!$A121+2,FALSE)=0,0,HLOOKUP(HJ$2,Recipes!$H:$GI,'Production Calculator'!$A121+2,FALSE)*$AK121))+IF($AO121=HJ$3,$AM121/VLOOKUP($AO121,Data!$A$50:$B$56,2,FALSE),0)</f>
        <v>0</v>
      </c>
      <c r="HK121" s="11">
        <f>IF(HK$2=$A121,0,IF(HLOOKUP(HK$2,Recipes!$H:$GI,'Production Calculator'!$A121+2,FALSE)=0,0,HLOOKUP(HK$2,Recipes!$H:$GI,'Production Calculator'!$A121+2,FALSE)*$AK121))+IF($AO121=HK$3,$AM121/VLOOKUP($AO121,Data!$A$50:$B$56,2,FALSE),0)</f>
        <v>0</v>
      </c>
      <c r="HL121" s="11">
        <f>IF(HL$2=$A121,0,IF(HLOOKUP(HL$2,Recipes!$H:$GI,'Production Calculator'!$A121+2,FALSE)=0,0,HLOOKUP(HL$2,Recipes!$H:$GI,'Production Calculator'!$A121+2,FALSE)*$AK121))+IF($AO121=HL$3,$AM121/VLOOKUP($AO121,Data!$A$50:$B$56,2,FALSE),0)</f>
        <v>0</v>
      </c>
      <c r="HM121" s="11">
        <f>IF(HM$2=$A121,0,IF(HLOOKUP(HM$2,Recipes!$H:$GI,'Production Calculator'!$A121+2,FALSE)=0,0,HLOOKUP(HM$2,Recipes!$H:$GI,'Production Calculator'!$A121+2,FALSE)*$AK121))+IF($AO121=HM$3,$AM121/VLOOKUP($AO121,Data!$A$50:$B$56,2,FALSE),0)</f>
        <v>0</v>
      </c>
      <c r="HN121" s="11">
        <f>IF(HN$2=$A121,0,IF(HLOOKUP(HN$2,Recipes!$H:$GI,'Production Calculator'!$A121+2,FALSE)=0,0,HLOOKUP(HN$2,Recipes!$H:$GI,'Production Calculator'!$A121+2,FALSE)*$AK121))+IF($AO121=HN$3,$AM121/VLOOKUP($AO121,Data!$A$50:$B$56,2,FALSE),0)</f>
        <v>0</v>
      </c>
      <c r="HO121" s="11">
        <f>IF(HO$2=$A121,0,IF(HLOOKUP(HO$2,Recipes!$H:$GI,'Production Calculator'!$A121+2,FALSE)=0,0,HLOOKUP(HO$2,Recipes!$H:$GI,'Production Calculator'!$A121+2,FALSE)*$AK121))+IF($AO121=HO$3,$AM121/VLOOKUP($AO121,Data!$A$50:$B$56,2,FALSE),0)</f>
        <v>0</v>
      </c>
      <c r="HP121" s="11">
        <f>IF(HP$2=$A121,0,IF(HLOOKUP(HP$2,Recipes!$H:$GI,'Production Calculator'!$A121+2,FALSE)=0,0,HLOOKUP(HP$2,Recipes!$H:$GI,'Production Calculator'!$A121+2,FALSE)*$AK121))+IF($AO121=HP$3,$AM121/VLOOKUP($AO121,Data!$A$50:$B$56,2,FALSE),0)</f>
        <v>0</v>
      </c>
      <c r="HQ121" s="11">
        <f>IF(HQ$2=$A121,0,IF(HLOOKUP(HQ$2,Recipes!$H:$GI,'Production Calculator'!$A121+2,FALSE)=0,0,HLOOKUP(HQ$2,Recipes!$H:$GI,'Production Calculator'!$A121+2,FALSE)*$AK121))+IF($AO121=HQ$3,$AM121/VLOOKUP($AO121,Data!$A$50:$B$56,2,FALSE),0)</f>
        <v>0</v>
      </c>
      <c r="HR121" s="11">
        <f>IF(HR$2=$A121,0,IF(HLOOKUP(HR$2,Recipes!$H:$GI,'Production Calculator'!$A121+2,FALSE)=0,0,HLOOKUP(HR$2,Recipes!$H:$GI,'Production Calculator'!$A121+2,FALSE)*$AK121))+IF($AO121=HR$3,$AM121/VLOOKUP($AO121,Data!$A$50:$B$56,2,FALSE),0)</f>
        <v>0</v>
      </c>
      <c r="HS121" s="121"/>
    </row>
    <row r="122" spans="1:227" x14ac:dyDescent="0.45">
      <c r="A122" s="32"/>
      <c r="B122" s="186" t="s">
        <v>9</v>
      </c>
      <c r="C122" s="187"/>
      <c r="D122" s="187"/>
      <c r="E122" s="187"/>
      <c r="F122" s="187"/>
      <c r="G122" s="187"/>
      <c r="H122" s="187"/>
      <c r="I122" s="187"/>
      <c r="J122" s="187"/>
      <c r="K122" s="187"/>
      <c r="L122" s="187"/>
      <c r="M122" s="187"/>
      <c r="N122" s="187"/>
      <c r="O122" s="187"/>
      <c r="P122" s="187"/>
      <c r="Q122" s="187"/>
      <c r="R122" s="187"/>
      <c r="S122" s="187"/>
      <c r="T122" s="187"/>
      <c r="U122" s="187"/>
      <c r="V122" s="187"/>
      <c r="W122" s="187"/>
      <c r="X122" s="187"/>
      <c r="Y122" s="187"/>
      <c r="Z122" s="187"/>
      <c r="AA122" s="187"/>
      <c r="AB122" s="187"/>
      <c r="AC122" s="187"/>
      <c r="AD122" s="187"/>
      <c r="AE122" s="187"/>
      <c r="AF122" s="187"/>
      <c r="AG122" s="187"/>
      <c r="AH122" s="187"/>
      <c r="AI122" s="187"/>
      <c r="AJ122" s="187"/>
      <c r="AK122" s="187"/>
      <c r="AL122" s="187"/>
      <c r="AM122" s="187"/>
      <c r="AN122" s="187"/>
      <c r="AO122" s="188"/>
      <c r="AP122" s="91"/>
      <c r="AQ122" s="90"/>
      <c r="AR122" s="90"/>
      <c r="AS122" s="90"/>
      <c r="AT122" s="90"/>
      <c r="AU122" s="90"/>
      <c r="AV122" s="90"/>
      <c r="AW122" s="90"/>
      <c r="AX122" s="90"/>
      <c r="AY122" s="90"/>
      <c r="AZ122" s="90"/>
      <c r="BA122" s="90"/>
      <c r="BB122" s="90"/>
      <c r="BC122" s="90"/>
      <c r="BD122" s="90"/>
      <c r="BE122" s="90"/>
      <c r="BF122" s="90"/>
      <c r="BG122" s="90"/>
      <c r="BH122" s="90"/>
      <c r="BI122" s="90"/>
      <c r="BJ122" s="90"/>
      <c r="BK122" s="90"/>
      <c r="BL122" s="90"/>
      <c r="BM122" s="90"/>
      <c r="BN122" s="90"/>
      <c r="BO122" s="90"/>
      <c r="BP122" s="90"/>
      <c r="BQ122" s="90"/>
      <c r="BR122" s="90"/>
      <c r="BS122" s="90"/>
      <c r="BT122" s="90"/>
      <c r="BU122" s="90"/>
      <c r="BV122" s="90"/>
      <c r="BW122" s="90"/>
      <c r="BX122" s="90"/>
      <c r="BY122" s="90"/>
      <c r="BZ122" s="90"/>
      <c r="CA122" s="90"/>
      <c r="CB122" s="90"/>
      <c r="CC122" s="90"/>
      <c r="CD122" s="90"/>
      <c r="CE122" s="90"/>
      <c r="CF122" s="90"/>
      <c r="CG122" s="90"/>
      <c r="CH122" s="90"/>
      <c r="CI122" s="90"/>
      <c r="CJ122" s="90"/>
      <c r="CK122" s="90"/>
      <c r="CL122" s="90"/>
      <c r="CM122" s="90"/>
      <c r="CN122" s="90"/>
      <c r="CO122" s="90"/>
      <c r="CP122" s="90"/>
      <c r="CQ122" s="90"/>
      <c r="CR122" s="90"/>
      <c r="CS122" s="90"/>
      <c r="CT122" s="90"/>
      <c r="CU122" s="90"/>
      <c r="CV122" s="90"/>
      <c r="CW122" s="90"/>
      <c r="CX122" s="90"/>
      <c r="CY122" s="90"/>
      <c r="CZ122" s="90"/>
      <c r="DA122" s="90"/>
      <c r="DB122" s="90"/>
      <c r="DC122" s="90"/>
      <c r="DD122" s="90"/>
      <c r="DE122" s="90"/>
      <c r="DF122" s="90"/>
      <c r="DG122" s="90"/>
      <c r="DH122" s="90"/>
      <c r="DI122" s="90"/>
      <c r="DJ122" s="90"/>
      <c r="DK122" s="90"/>
      <c r="DL122" s="90"/>
      <c r="DM122" s="90"/>
      <c r="DN122" s="90"/>
      <c r="DO122" s="90"/>
      <c r="DP122" s="90"/>
      <c r="DQ122" s="90"/>
      <c r="DR122" s="90"/>
      <c r="DS122" s="90"/>
      <c r="DT122" s="90"/>
      <c r="DU122" s="90"/>
      <c r="DV122" s="90"/>
      <c r="DW122" s="90"/>
      <c r="DX122" s="90"/>
      <c r="DY122" s="90"/>
      <c r="DZ122" s="90"/>
      <c r="EA122" s="90"/>
      <c r="EB122" s="90"/>
      <c r="EC122" s="90"/>
      <c r="ED122" s="90"/>
      <c r="EE122" s="90"/>
      <c r="EF122" s="90"/>
      <c r="EG122" s="90"/>
      <c r="EH122" s="90"/>
      <c r="EI122" s="90"/>
      <c r="EJ122" s="90"/>
      <c r="EK122" s="90"/>
      <c r="EL122" s="90"/>
      <c r="EM122" s="90"/>
      <c r="EN122" s="90"/>
      <c r="EO122" s="90"/>
      <c r="EP122" s="90"/>
      <c r="EQ122" s="90"/>
      <c r="ER122" s="90"/>
      <c r="ES122" s="90"/>
      <c r="ET122" s="90"/>
      <c r="EU122" s="90"/>
      <c r="EV122" s="90"/>
      <c r="EW122" s="90"/>
      <c r="EX122" s="90"/>
      <c r="EY122" s="90"/>
      <c r="EZ122" s="90"/>
      <c r="FA122" s="90"/>
      <c r="FB122" s="90"/>
      <c r="FC122" s="90"/>
      <c r="FD122" s="90"/>
      <c r="FE122" s="90"/>
      <c r="FF122" s="90"/>
      <c r="FG122" s="90"/>
      <c r="FH122" s="90"/>
      <c r="FI122" s="90"/>
      <c r="FJ122" s="90"/>
      <c r="FK122" s="90"/>
      <c r="FL122" s="90"/>
      <c r="FM122" s="90"/>
      <c r="FN122" s="90"/>
      <c r="FO122" s="90"/>
      <c r="FP122" s="90"/>
      <c r="FQ122" s="90"/>
      <c r="FR122" s="90"/>
      <c r="FS122" s="90"/>
      <c r="FT122" s="90"/>
      <c r="FU122" s="90"/>
      <c r="FV122" s="90"/>
      <c r="FW122" s="90"/>
      <c r="FX122" s="90"/>
      <c r="FY122" s="90"/>
      <c r="FZ122" s="90"/>
      <c r="GA122" s="90"/>
      <c r="GB122" s="90"/>
      <c r="GC122" s="90"/>
      <c r="GD122" s="90"/>
      <c r="GE122" s="90"/>
      <c r="GF122" s="90"/>
      <c r="GG122" s="90"/>
      <c r="GH122" s="90"/>
      <c r="GI122" s="90"/>
      <c r="GJ122" s="90"/>
      <c r="GK122" s="90"/>
      <c r="GL122" s="90"/>
      <c r="GM122" s="90"/>
      <c r="GN122" s="90"/>
      <c r="GO122" s="90"/>
      <c r="GP122" s="90"/>
      <c r="GQ122" s="90"/>
      <c r="GR122" s="90"/>
      <c r="GS122" s="90"/>
      <c r="GT122" s="90"/>
      <c r="GU122" s="90"/>
      <c r="GV122" s="90"/>
      <c r="GW122" s="90"/>
      <c r="GX122" s="90"/>
      <c r="GY122" s="90"/>
      <c r="GZ122" s="90"/>
      <c r="HA122" s="90"/>
      <c r="HB122" s="90"/>
      <c r="HC122" s="90"/>
      <c r="HD122" s="90"/>
      <c r="HE122" s="90"/>
      <c r="HF122" s="90"/>
      <c r="HG122" s="90"/>
      <c r="HH122" s="90"/>
      <c r="HI122" s="90"/>
      <c r="HJ122" s="90"/>
      <c r="HK122" s="90"/>
      <c r="HL122" s="90"/>
      <c r="HM122" s="90"/>
      <c r="HN122" s="90"/>
      <c r="HO122" s="90"/>
      <c r="HP122" s="90"/>
      <c r="HQ122" s="90"/>
      <c r="HR122" s="90"/>
      <c r="HS122" s="121"/>
    </row>
    <row r="123" spans="1:227" x14ac:dyDescent="0.45">
      <c r="A123">
        <v>99</v>
      </c>
      <c r="B123" s="107" t="str">
        <f>VLOOKUP(A123,Recipes!A:B,2)</f>
        <v>Cannon shell</v>
      </c>
      <c r="C123" s="134">
        <v>0</v>
      </c>
      <c r="D123" s="108">
        <f t="shared" ref="D123:D151" si="192">HLOOKUP(A123,$AQ$2:$HR$202,$A$202-1,FALSE)+C123</f>
        <v>0</v>
      </c>
      <c r="E123" s="135" t="s">
        <v>1</v>
      </c>
      <c r="F123" s="109">
        <f>VLOOKUP(A123,Recipes!$A$3:$G$186,6,FALSE)</f>
        <v>3</v>
      </c>
      <c r="G123" s="109">
        <f>VLOOKUP(A123,Recipes!$A$3:$G$186,7,FALSE)</f>
        <v>0</v>
      </c>
      <c r="H123" s="110">
        <f t="shared" ref="H123:H151" si="193">ROUNDUP(D123/AL123,0)</f>
        <v>0</v>
      </c>
      <c r="I123" s="109">
        <f>VLOOKUP(E123,Data!$A$2:$C$26,3, FALSE)</f>
        <v>4</v>
      </c>
      <c r="J123" s="108">
        <v>0</v>
      </c>
      <c r="K123" s="108">
        <v>0</v>
      </c>
      <c r="L123" s="108">
        <v>0</v>
      </c>
      <c r="M123" s="150">
        <v>0</v>
      </c>
      <c r="N123" s="150">
        <v>0</v>
      </c>
      <c r="O123" s="150">
        <v>0</v>
      </c>
      <c r="P123" s="151">
        <v>0</v>
      </c>
      <c r="Q123" s="151">
        <v>0</v>
      </c>
      <c r="R123" s="151">
        <v>0</v>
      </c>
      <c r="S123">
        <f t="shared" ref="S123" si="194">J123*$H123</f>
        <v>0</v>
      </c>
      <c r="T123">
        <f t="shared" ref="T123" si="195">K123*$H123</f>
        <v>0</v>
      </c>
      <c r="U123">
        <f t="shared" ref="U123" si="196">L123*$H123</f>
        <v>0</v>
      </c>
      <c r="V123">
        <f t="shared" ref="V123" si="197">M123*$H123</f>
        <v>0</v>
      </c>
      <c r="W123">
        <f t="shared" ref="W123" si="198">N123*$H123</f>
        <v>0</v>
      </c>
      <c r="X123">
        <f t="shared" ref="X123" si="199">O123*$H123</f>
        <v>0</v>
      </c>
      <c r="Y123">
        <f t="shared" ref="Y123" si="200">P123*$H123</f>
        <v>0</v>
      </c>
      <c r="Z123">
        <f t="shared" ref="Z123" si="201">Q123*$H123</f>
        <v>0</v>
      </c>
      <c r="AA123">
        <f t="shared" ref="AA123" si="202">R123*$H123</f>
        <v>0</v>
      </c>
      <c r="AB123" s="111">
        <f>VLOOKUP($A123,Recipes!$A:$G,4)</f>
        <v>8</v>
      </c>
      <c r="AC123" s="111">
        <f>VLOOKUP($A123,Recipes!$A:$G,5)</f>
        <v>1</v>
      </c>
      <c r="AD123" s="111">
        <f t="shared" ref="AD123:AD151" si="203">AC123/AB123</f>
        <v>0.125</v>
      </c>
      <c r="AE123" s="111">
        <f>VLOOKUP(E123,Data!$A$2:$F$26,5,FALSE)</f>
        <v>0</v>
      </c>
      <c r="AF123" s="111">
        <f>VLOOKUP(E123,Data!$A$2:$F$26,4,FALSE)</f>
        <v>210</v>
      </c>
      <c r="AG123" s="111">
        <f>VLOOKUP(E123,Data!$A$2:$B$26,2, FALSE)</f>
        <v>1.25</v>
      </c>
      <c r="AH123" s="111">
        <f>1+VLOOKUP($J$3,Data!$A$40:$D$48,2,FALSE)*$J123+VLOOKUP($K$3,Data!$A$40:$D$48,2,FALSE)*$K123+VLOOKUP($L$3,Data!$A$40:$D$48,2,FALSE)*$L123+VLOOKUP($M$3,Data!$A$40:$D$48,2,FALSE)*$M123+VLOOKUP($N$3,Data!$A$40:$D$48,2,FALSE)*$N123+VLOOKUP($O$3,Data!$A$40:$D$48,2,FALSE)*$O123+VLOOKUP($P$3,Data!$A$40:$D$48,2,FALSE)*$P123+VLOOKUP($Q$3,Data!$A$40:$D$48,2,FALSE)*$Q123+VLOOKUP($R$3,Data!$A$40:$D$48,2,FALSE)*$R123</f>
        <v>1</v>
      </c>
      <c r="AI123" s="111">
        <f>MAX(1+VLOOKUP($J$3,Data!$A$40:$D$48,3,FALSE)*$J123+VLOOKUP($K$3,Data!$A$40:$D$48,3,FALSE)*$K123+VLOOKUP($L$3,Data!$A$40:$D$48,3,FALSE)*$L123+VLOOKUP($M$3,Data!$A$40:$D$48,3,FALSE)*$M123+VLOOKUP($N$3,Data!$A$40:$D$48,3,FALSE)*$N123+VLOOKUP($O$3,Data!$A$40:$D$48,3,FALSE)*$O123+VLOOKUP($P$3,Data!$A$40:$D$48,3,FALSE)*$P123+VLOOKUP($Q$3,Data!$A$40:$D$48,3,FALSE)*$Q123+VLOOKUP($R$3,Data!$A$40:$D$48,3,FALSE)*$R123,0)</f>
        <v>1</v>
      </c>
      <c r="AJ123" s="111">
        <f>MAX(1-(VLOOKUP($J$3,Data!$A$40:$D$48,4,FALSE)*$J123+VLOOKUP($K$3,Data!$A$40:$D$48,4,FALSE)*$K123+VLOOKUP($L$3,Data!$A$40:$D$48,4,FALSE)*$L123+VLOOKUP($M$3,Data!$A$40:$D$48,4,FALSE)*$M123+VLOOKUP($N$3,Data!$A$40:$D$48,4,FALSE)*$N123+VLOOKUP($O$3,Data!$A$40:$D$48,4,FALSE)*$O123+VLOOKUP($P$3,Data!$A$40:$D$48,4,FALSE)*$P123+VLOOKUP($Q$3,Data!$A$40:$D$48,4,FALSE)*$Q123+VLOOKUP($R$3,Data!$A$40:$D$48,4,FALSE)*$R123),0.2)</f>
        <v>1</v>
      </c>
      <c r="AK123" s="112">
        <f t="shared" ref="AK123:AK151" si="204">D123/(AC123*AH123)</f>
        <v>0</v>
      </c>
      <c r="AL123" s="111">
        <f t="shared" ref="AL123:AL151" si="205">AD123*AG123*AH123*AI123</f>
        <v>0.15625</v>
      </c>
      <c r="AM123" s="111">
        <f t="shared" ref="AM123:AM151" si="206">AE123*H123*AJ123</f>
        <v>0</v>
      </c>
      <c r="AN123" s="111">
        <f t="shared" ref="AN123:AN151" si="207">AF123*H123*AJ123</f>
        <v>0</v>
      </c>
      <c r="AO123" s="131" t="s">
        <v>298</v>
      </c>
      <c r="AP123" s="11"/>
      <c r="AQ123" s="11">
        <f>IF(AQ$2=$A123,0,IF(HLOOKUP(AQ$2,Recipes!$H:$GI,'Production Calculator'!$A123+2,FALSE)=0,0,HLOOKUP(AQ$2,Recipes!$H:$GI,'Production Calculator'!$A123+2,FALSE)*$AK123))+IF($AO123=AQ$3,$AM123/VLOOKUP($AO123,Data!$A$50:$B$56,2,FALSE),0)</f>
        <v>0</v>
      </c>
      <c r="AR123" s="11">
        <f>IF(AR$2=$A123,0,IF(HLOOKUP(AR$2,Recipes!$H:$GI,'Production Calculator'!$A123+2,FALSE)=0,0,HLOOKUP(AR$2,Recipes!$H:$GI,'Production Calculator'!$A123+2,FALSE)*$AK123))+IF($AO123=AR$3,$AM123/VLOOKUP($AO123,Data!$A$50:$B$56,2,FALSE),0)</f>
        <v>0</v>
      </c>
      <c r="AS123" s="11">
        <f>IF(AS$2=$A123,0,IF(HLOOKUP(AS$2,Recipes!$H:$GI,'Production Calculator'!$A123+2,FALSE)=0,0,HLOOKUP(AS$2,Recipes!$H:$GI,'Production Calculator'!$A123+2,FALSE)*$AK123))+IF($AO123=AS$3,$AM123/VLOOKUP($AO123,Data!$A$50:$B$56,2,FALSE),0)</f>
        <v>0</v>
      </c>
      <c r="AT123" s="11">
        <f>IF(AT$2=$A123,0,IF(HLOOKUP(AT$2,Recipes!$H:$GI,'Production Calculator'!$A123+2,FALSE)=0,0,HLOOKUP(AT$2,Recipes!$H:$GI,'Production Calculator'!$A123+2,FALSE)*$AK123))+IF($AO123=AT$3,$AM123/VLOOKUP($AO123,Data!$A$50:$B$56,2,FALSE),0)</f>
        <v>0</v>
      </c>
      <c r="AU123" s="11">
        <f>IF(AU$2=$A123,0,IF(HLOOKUP(AU$2,Recipes!$H:$GI,'Production Calculator'!$A123+2,FALSE)=0,0,HLOOKUP(AU$2,Recipes!$H:$GI,'Production Calculator'!$A123+2,FALSE)*$AK123))+IF($AO123=AU$3,$AM123/VLOOKUP($AO123,Data!$A$50:$B$56,2,FALSE),0)</f>
        <v>0</v>
      </c>
      <c r="AV123" s="11">
        <f>IF(AV$2=$A123,0,IF(HLOOKUP(AV$2,Recipes!$H:$GI,'Production Calculator'!$A123+2,FALSE)=0,0,HLOOKUP(AV$2,Recipes!$H:$GI,'Production Calculator'!$A123+2,FALSE)*$AK123))+IF($AO123=AV$3,$AM123/VLOOKUP($AO123,Data!$A$50:$B$56,2,FALSE),0)</f>
        <v>0</v>
      </c>
      <c r="AW123" s="11">
        <f>IF(AW$2=$A123,0,IF(HLOOKUP(AW$2,Recipes!$H:$GI,'Production Calculator'!$A123+2,FALSE)=0,0,HLOOKUP(AW$2,Recipes!$H:$GI,'Production Calculator'!$A123+2,FALSE)*$AK123))+IF($AO123=AW$3,$AM123/VLOOKUP($AO123,Data!$A$50:$B$56,2,FALSE),0)</f>
        <v>0</v>
      </c>
      <c r="AX123" s="11">
        <f>IF(AX$2=$A123,0,IF(HLOOKUP(AX$2,Recipes!$H:$GI,'Production Calculator'!$A123+2,FALSE)=0,0,HLOOKUP(AX$2,Recipes!$H:$GI,'Production Calculator'!$A123+2,FALSE)*$AK123))+IF($AO123=AX$3,$AM123/VLOOKUP($AO123,Data!$A$50:$B$56,2,FALSE),0)</f>
        <v>0</v>
      </c>
      <c r="AY123" s="11">
        <f>IF(AY$2=$A123,0,IF(HLOOKUP(AY$2,Recipes!$H:$GI,'Production Calculator'!$A123+2,FALSE)=0,0,HLOOKUP(AY$2,Recipes!$H:$GI,'Production Calculator'!$A123+2,FALSE)*$AK123))+IF($AO123=AY$3,$AM123/VLOOKUP($AO123,Data!$A$50:$B$56,2,FALSE),0)</f>
        <v>0</v>
      </c>
      <c r="AZ123" s="11">
        <f>IF(AZ$2=$A123,0,IF(HLOOKUP(AZ$2,Recipes!$H:$GI,'Production Calculator'!$A123+2,FALSE)=0,0,HLOOKUP(AZ$2,Recipes!$H:$GI,'Production Calculator'!$A123+2,FALSE)*$AK123))+IF($AO123=AZ$3,$AM123/VLOOKUP($AO123,Data!$A$50:$B$56,2,FALSE),0)</f>
        <v>0</v>
      </c>
      <c r="BA123" s="11">
        <f>IF(BA$2=$A123,0,IF(HLOOKUP(BA$2,Recipes!$H:$GI,'Production Calculator'!$A123+2,FALSE)=0,0,HLOOKUP(BA$2,Recipes!$H:$GI,'Production Calculator'!$A123+2,FALSE)*$AK123))+IF($AO123=BA$3,$AM123/VLOOKUP($AO123,Data!$A$50:$B$56,2,FALSE),0)</f>
        <v>0</v>
      </c>
      <c r="BB123" s="11">
        <f>IF(BB$2=$A123,0,IF(HLOOKUP(BB$2,Recipes!$H:$GI,'Production Calculator'!$A123+2,FALSE)=0,0,HLOOKUP(BB$2,Recipes!$H:$GI,'Production Calculator'!$A123+2,FALSE)*$AK123))+IF($AO123=BB$3,$AM123/VLOOKUP($AO123,Data!$A$50:$B$56,2,FALSE),0)</f>
        <v>0</v>
      </c>
      <c r="BC123" s="11">
        <f>IF(BC$2=$A123,0,IF(HLOOKUP(BC$2,Recipes!$H:$GI,'Production Calculator'!$A123+2,FALSE)=0,0,HLOOKUP(BC$2,Recipes!$H:$GI,'Production Calculator'!$A123+2,FALSE)*$AK123))+IF($AO123=BC$3,$AM123/VLOOKUP($AO123,Data!$A$50:$B$56,2,FALSE),0)</f>
        <v>0</v>
      </c>
      <c r="BD123" s="11">
        <f>IF(BD$2=$A123,0,IF(HLOOKUP(BD$2,Recipes!$H:$GI,'Production Calculator'!$A123+2,FALSE)=0,0,HLOOKUP(BD$2,Recipes!$H:$GI,'Production Calculator'!$A123+2,FALSE)*$AK123))+IF($AO123=BD$3,$AM123/VLOOKUP($AO123,Data!$A$50:$B$56,2,FALSE),0)</f>
        <v>0</v>
      </c>
      <c r="BE123" s="11">
        <f>IF(BE$2=$A123,0,IF(HLOOKUP(BE$2,Recipes!$H:$GI,'Production Calculator'!$A123+2,FALSE)=0,0,HLOOKUP(BE$2,Recipes!$H:$GI,'Production Calculator'!$A123+2,FALSE)*$AK123))+IF($AO123=BE$3,$AM123/VLOOKUP($AO123,Data!$A$50:$B$56,2,FALSE),0)</f>
        <v>0</v>
      </c>
      <c r="BF123" s="11">
        <f>IF(BF$2=$A123,0,IF(HLOOKUP(BF$2,Recipes!$H:$GI,'Production Calculator'!$A123+2,FALSE)=0,0,HLOOKUP(BF$2,Recipes!$H:$GI,'Production Calculator'!$A123+2,FALSE)*$AK123))+IF($AO123=BF$3,$AM123/VLOOKUP($AO123,Data!$A$50:$B$56,2,FALSE),0)</f>
        <v>0</v>
      </c>
      <c r="BG123" s="11">
        <f>IF(BG$2=$A123,0,IF(HLOOKUP(BG$2,Recipes!$H:$GI,'Production Calculator'!$A123+2,FALSE)=0,0,HLOOKUP(BG$2,Recipes!$H:$GI,'Production Calculator'!$A123+2,FALSE)*$AK123))+IF($AO123=BG$3,$AM123/VLOOKUP($AO123,Data!$A$50:$B$56,2,FALSE),0)</f>
        <v>0</v>
      </c>
      <c r="BH123" s="11">
        <f>IF(BH$2=$A123,0,IF(HLOOKUP(BH$2,Recipes!$H:$GI,'Production Calculator'!$A123+2,FALSE)=0,0,HLOOKUP(BH$2,Recipes!$H:$GI,'Production Calculator'!$A123+2,FALSE)*$AK123))+IF($AO123=BH$3,$AM123/VLOOKUP($AO123,Data!$A$50:$B$56,2,FALSE),0)</f>
        <v>0</v>
      </c>
      <c r="BI123" s="11">
        <f>IF(BI$2=$A123,0,IF(HLOOKUP(BI$2,Recipes!$H:$GI,'Production Calculator'!$A123+2,FALSE)=0,0,HLOOKUP(BI$2,Recipes!$H:$GI,'Production Calculator'!$A123+2,FALSE)*$AK123))+IF($AO123=BI$3,$AM123/VLOOKUP($AO123,Data!$A$50:$B$56,2,FALSE),0)</f>
        <v>0</v>
      </c>
      <c r="BJ123" s="11">
        <f>IF(BJ$2=$A123,0,IF(HLOOKUP(BJ$2,Recipes!$H:$GI,'Production Calculator'!$A123+2,FALSE)=0,0,HLOOKUP(BJ$2,Recipes!$H:$GI,'Production Calculator'!$A123+2,FALSE)*$AK123))+IF($AO123=BJ$3,$AM123/VLOOKUP($AO123,Data!$A$50:$B$56,2,FALSE),0)</f>
        <v>0</v>
      </c>
      <c r="BK123" s="11">
        <f>IF(BK$2=$A123,0,IF(HLOOKUP(BK$2,Recipes!$H:$GI,'Production Calculator'!$A123+2,FALSE)=0,0,HLOOKUP(BK$2,Recipes!$H:$GI,'Production Calculator'!$A123+2,FALSE)*$AK123))+IF($AO123=BK$3,$AM123/VLOOKUP($AO123,Data!$A$50:$B$56,2,FALSE),0)</f>
        <v>0</v>
      </c>
      <c r="BL123" s="11">
        <f>IF(BL$2=$A123,0,IF(HLOOKUP(BL$2,Recipes!$H:$GI,'Production Calculator'!$A123+2,FALSE)=0,0,HLOOKUP(BL$2,Recipes!$H:$GI,'Production Calculator'!$A123+2,FALSE)*$AK123))+IF($AO123=BL$3,$AM123/VLOOKUP($AO123,Data!$A$50:$B$56,2,FALSE),0)</f>
        <v>0</v>
      </c>
      <c r="BM123" s="11">
        <f>IF(BM$2=$A123,0,IF(HLOOKUP(BM$2,Recipes!$H:$GI,'Production Calculator'!$A123+2,FALSE)=0,0,HLOOKUP(BM$2,Recipes!$H:$GI,'Production Calculator'!$A123+2,FALSE)*$AK123))+IF($AO123=BM$3,$AM123/VLOOKUP($AO123,Data!$A$50:$B$56,2,FALSE),0)</f>
        <v>0</v>
      </c>
      <c r="BN123" s="11">
        <f>IF(BN$2=$A123,0,IF(HLOOKUP(BN$2,Recipes!$H:$GI,'Production Calculator'!$A123+2,FALSE)=0,0,HLOOKUP(BN$2,Recipes!$H:$GI,'Production Calculator'!$A123+2,FALSE)*$AK123))+IF($AO123=BN$3,$AM123/VLOOKUP($AO123,Data!$A$50:$B$56,2,FALSE),0)</f>
        <v>0</v>
      </c>
      <c r="BO123" s="11">
        <f>IF(BO$2=$A123,0,IF(HLOOKUP(BO$2,Recipes!$H:$GI,'Production Calculator'!$A123+2,FALSE)=0,0,HLOOKUP(BO$2,Recipes!$H:$GI,'Production Calculator'!$A123+2,FALSE)*$AK123))+IF($AO123=BO$3,$AM123/VLOOKUP($AO123,Data!$A$50:$B$56,2,FALSE),0)</f>
        <v>0</v>
      </c>
      <c r="BP123" s="11">
        <f>IF(BP$2=$A123,0,IF(HLOOKUP(BP$2,Recipes!$H:$GI,'Production Calculator'!$A123+2,FALSE)=0,0,HLOOKUP(BP$2,Recipes!$H:$GI,'Production Calculator'!$A123+2,FALSE)*$AK123))+IF($AO123=BP$3,$AM123/VLOOKUP($AO123,Data!$A$50:$B$56,2,FALSE),0)</f>
        <v>0</v>
      </c>
      <c r="BQ123" s="11">
        <f>IF(BQ$2=$A123,0,IF(HLOOKUP(BQ$2,Recipes!$H:$GI,'Production Calculator'!$A123+2,FALSE)=0,0,HLOOKUP(BQ$2,Recipes!$H:$GI,'Production Calculator'!$A123+2,FALSE)*$AK123))+IF($AO123=BQ$3,$AM123/VLOOKUP($AO123,Data!$A$50:$B$56,2,FALSE),0)</f>
        <v>0</v>
      </c>
      <c r="BR123" s="11">
        <f>IF(BR$2=$A123,0,IF(HLOOKUP(BR$2,Recipes!$H:$GI,'Production Calculator'!$A123+2,FALSE)=0,0,HLOOKUP(BR$2,Recipes!$H:$GI,'Production Calculator'!$A123+2,FALSE)*$AK123))+IF($AO123=BR$3,$AM123/VLOOKUP($AO123,Data!$A$50:$B$56,2,FALSE),0)</f>
        <v>0</v>
      </c>
      <c r="BS123" s="11">
        <f>IF(BS$2=$A123,0,IF(HLOOKUP(BS$2,Recipes!$H:$GI,'Production Calculator'!$A123+2,FALSE)=0,0,HLOOKUP(BS$2,Recipes!$H:$GI,'Production Calculator'!$A123+2,FALSE)*$AK123))+IF($AO123=BS$3,$AM123/VLOOKUP($AO123,Data!$A$50:$B$56,2,FALSE),0)</f>
        <v>0</v>
      </c>
      <c r="BT123" s="11">
        <f>IF(BT$2=$A123,0,IF(HLOOKUP(BT$2,Recipes!$H:$GI,'Production Calculator'!$A123+2,FALSE)=0,0,HLOOKUP(BT$2,Recipes!$H:$GI,'Production Calculator'!$A123+2,FALSE)*$AK123))+IF($AO123=BT$3,$AM123/VLOOKUP($AO123,Data!$A$50:$B$56,2,FALSE),0)</f>
        <v>0</v>
      </c>
      <c r="BU123" s="11">
        <f>IF(BU$2=$A123,0,IF(HLOOKUP(BU$2,Recipes!$H:$GI,'Production Calculator'!$A123+2,FALSE)=0,0,HLOOKUP(BU$2,Recipes!$H:$GI,'Production Calculator'!$A123+2,FALSE)*$AK123))+IF($AO123=BU$3,$AM123/VLOOKUP($AO123,Data!$A$50:$B$56,2,FALSE),0)</f>
        <v>0</v>
      </c>
      <c r="BV123" s="11">
        <f>IF(BV$2=$A123,0,IF(HLOOKUP(BV$2,Recipes!$H:$GI,'Production Calculator'!$A123+2,FALSE)=0,0,HLOOKUP(BV$2,Recipes!$H:$GI,'Production Calculator'!$A123+2,FALSE)*$AK123))+IF($AO123=BV$3,$AM123/VLOOKUP($AO123,Data!$A$50:$B$56,2,FALSE),0)</f>
        <v>0</v>
      </c>
      <c r="BW123" s="11">
        <f>IF(BW$2=$A123,0,IF(HLOOKUP(BW$2,Recipes!$H:$GI,'Production Calculator'!$A123+2,FALSE)=0,0,HLOOKUP(BW$2,Recipes!$H:$GI,'Production Calculator'!$A123+2,FALSE)*$AK123))+IF($AO123=BW$3,$AM123/VLOOKUP($AO123,Data!$A$50:$B$56,2,FALSE),0)</f>
        <v>0</v>
      </c>
      <c r="BX123" s="11">
        <f>IF(BX$2=$A123,0,IF(HLOOKUP(BX$2,Recipes!$H:$GI,'Production Calculator'!$A123+2,FALSE)=0,0,HLOOKUP(BX$2,Recipes!$H:$GI,'Production Calculator'!$A123+2,FALSE)*$AK123))+IF($AO123=BX$3,$AM123/VLOOKUP($AO123,Data!$A$50:$B$56,2,FALSE),0)</f>
        <v>0</v>
      </c>
      <c r="BY123" s="11">
        <f>IF(BY$2=$A123,0,IF(HLOOKUP(BY$2,Recipes!$H:$GI,'Production Calculator'!$A123+2,FALSE)=0,0,HLOOKUP(BY$2,Recipes!$H:$GI,'Production Calculator'!$A123+2,FALSE)*$AK123))+IF($AO123=BY$3,$AM123/VLOOKUP($AO123,Data!$A$50:$B$56,2,FALSE),0)</f>
        <v>0</v>
      </c>
      <c r="BZ123" s="11">
        <f>IF(BZ$2=$A123,0,IF(HLOOKUP(BZ$2,Recipes!$H:$GI,'Production Calculator'!$A123+2,FALSE)=0,0,HLOOKUP(BZ$2,Recipes!$H:$GI,'Production Calculator'!$A123+2,FALSE)*$AK123))+IF($AO123=BZ$3,$AM123/VLOOKUP($AO123,Data!$A$50:$B$56,2,FALSE),0)</f>
        <v>0</v>
      </c>
      <c r="CA123" s="11">
        <f>IF(CA$2=$A123,0,IF(HLOOKUP(CA$2,Recipes!$H:$GI,'Production Calculator'!$A123+2,FALSE)=0,0,HLOOKUP(CA$2,Recipes!$H:$GI,'Production Calculator'!$A123+2,FALSE)*$AK123))+IF($AO123=CA$3,$AM123/VLOOKUP($AO123,Data!$A$50:$B$56,2,FALSE),0)</f>
        <v>0</v>
      </c>
      <c r="CB123" s="11">
        <f>IF(CB$2=$A123,0,IF(HLOOKUP(CB$2,Recipes!$H:$GI,'Production Calculator'!$A123+2,FALSE)=0,0,HLOOKUP(CB$2,Recipes!$H:$GI,'Production Calculator'!$A123+2,FALSE)*$AK123))+IF($AO123=CB$3,$AM123/VLOOKUP($AO123,Data!$A$50:$B$56,2,FALSE),0)</f>
        <v>0</v>
      </c>
      <c r="CC123" s="11">
        <f>IF(CC$2=$A123,0,IF(HLOOKUP(CC$2,Recipes!$H:$GI,'Production Calculator'!$A123+2,FALSE)=0,0,HLOOKUP(CC$2,Recipes!$H:$GI,'Production Calculator'!$A123+2,FALSE)*$AK123))+IF($AO123=CC$3,$AM123/VLOOKUP($AO123,Data!$A$50:$B$56,2,FALSE),0)</f>
        <v>0</v>
      </c>
      <c r="CD123" s="11">
        <f>IF(CD$2=$A123,0,IF(HLOOKUP(CD$2,Recipes!$H:$GI,'Production Calculator'!$A123+2,FALSE)=0,0,HLOOKUP(CD$2,Recipes!$H:$GI,'Production Calculator'!$A123+2,FALSE)*$AK123))+IF($AO123=CD$3,$AM123/VLOOKUP($AO123,Data!$A$50:$B$56,2,FALSE),0)</f>
        <v>0</v>
      </c>
      <c r="CE123" s="11">
        <f>IF(CE$2=$A123,0,IF(HLOOKUP(CE$2,Recipes!$H:$GI,'Production Calculator'!$A123+2,FALSE)=0,0,HLOOKUP(CE$2,Recipes!$H:$GI,'Production Calculator'!$A123+2,FALSE)*$AK123))+IF($AO123=CE$3,$AM123/VLOOKUP($AO123,Data!$A$50:$B$56,2,FALSE),0)</f>
        <v>0</v>
      </c>
      <c r="CF123" s="11">
        <f>IF(CF$2=$A123,0,IF(HLOOKUP(CF$2,Recipes!$H:$GI,'Production Calculator'!$A123+2,FALSE)=0,0,HLOOKUP(CF$2,Recipes!$H:$GI,'Production Calculator'!$A123+2,FALSE)*$AK123))+IF($AO123=CF$3,$AM123/VLOOKUP($AO123,Data!$A$50:$B$56,2,FALSE),0)</f>
        <v>0</v>
      </c>
      <c r="CG123" s="11">
        <f>IF(CG$2=$A123,0,IF(HLOOKUP(CG$2,Recipes!$H:$GI,'Production Calculator'!$A123+2,FALSE)=0,0,HLOOKUP(CG$2,Recipes!$H:$GI,'Production Calculator'!$A123+2,FALSE)*$AK123))+IF($AO123=CG$3,$AM123/VLOOKUP($AO123,Data!$A$50:$B$56,2,FALSE),0)</f>
        <v>0</v>
      </c>
      <c r="CH123" s="11">
        <f>IF(CH$2=$A123,0,IF(HLOOKUP(CH$2,Recipes!$H:$GI,'Production Calculator'!$A123+2,FALSE)=0,0,HLOOKUP(CH$2,Recipes!$H:$GI,'Production Calculator'!$A123+2,FALSE)*$AK123))+IF($AO123=CH$3,$AM123/VLOOKUP($AO123,Data!$A$50:$B$56,2,FALSE),0)</f>
        <v>0</v>
      </c>
      <c r="CI123" s="11">
        <f>IF(CI$2=$A123,0,IF(HLOOKUP(CI$2,Recipes!$H:$GI,'Production Calculator'!$A123+2,FALSE)=0,0,HLOOKUP(CI$2,Recipes!$H:$GI,'Production Calculator'!$A123+2,FALSE)*$AK123))+IF($AO123=CI$3,$AM123/VLOOKUP($AO123,Data!$A$50:$B$56,2,FALSE),0)</f>
        <v>0</v>
      </c>
      <c r="CJ123" s="11">
        <f>IF(CJ$2=$A123,0,IF(HLOOKUP(CJ$2,Recipes!$H:$GI,'Production Calculator'!$A123+2,FALSE)=0,0,HLOOKUP(CJ$2,Recipes!$H:$GI,'Production Calculator'!$A123+2,FALSE)*$AK123))+IF($AO123=CJ$3,$AM123/VLOOKUP($AO123,Data!$A$50:$B$56,2,FALSE),0)</f>
        <v>0</v>
      </c>
      <c r="CK123" s="11">
        <f>IF(CK$2=$A123,0,IF(HLOOKUP(CK$2,Recipes!$H:$GI,'Production Calculator'!$A123+2,FALSE)=0,0,HLOOKUP(CK$2,Recipes!$H:$GI,'Production Calculator'!$A123+2,FALSE)*$AK123))+IF($AO123=CK$3,$AM123/VLOOKUP($AO123,Data!$A$50:$B$56,2,FALSE),0)</f>
        <v>0</v>
      </c>
      <c r="CL123" s="11">
        <f>IF(CL$2=$A123,0,IF(HLOOKUP(CL$2,Recipes!$H:$GI,'Production Calculator'!$A123+2,FALSE)=0,0,HLOOKUP(CL$2,Recipes!$H:$GI,'Production Calculator'!$A123+2,FALSE)*$AK123))+IF($AO123=CL$3,$AM123/VLOOKUP($AO123,Data!$A$50:$B$56,2,FALSE),0)</f>
        <v>0</v>
      </c>
      <c r="CM123" s="11">
        <f>IF(CM$2=$A123,0,IF(HLOOKUP(CM$2,Recipes!$H:$GI,'Production Calculator'!$A123+2,FALSE)=0,0,HLOOKUP(CM$2,Recipes!$H:$GI,'Production Calculator'!$A123+2,FALSE)*$AK123))+IF($AO123=CM$3,$AM123/VLOOKUP($AO123,Data!$A$50:$B$56,2,FALSE),0)</f>
        <v>0</v>
      </c>
      <c r="CN123" s="11">
        <f>IF(CN$2=$A123,0,IF(HLOOKUP(CN$2,Recipes!$H:$GI,'Production Calculator'!$A123+2,FALSE)=0,0,HLOOKUP(CN$2,Recipes!$H:$GI,'Production Calculator'!$A123+2,FALSE)*$AK123))+IF($AO123=CN$3,$AM123/VLOOKUP($AO123,Data!$A$50:$B$56,2,FALSE),0)</f>
        <v>0</v>
      </c>
      <c r="CO123" s="11">
        <f>IF(CO$2=$A123,0,IF(HLOOKUP(CO$2,Recipes!$H:$GI,'Production Calculator'!$A123+2,FALSE)=0,0,HLOOKUP(CO$2,Recipes!$H:$GI,'Production Calculator'!$A123+2,FALSE)*$AK123))+IF($AO123=CO$3,$AM123/VLOOKUP($AO123,Data!$A$50:$B$56,2,FALSE),0)</f>
        <v>0</v>
      </c>
      <c r="CP123" s="11">
        <f>IF(CP$2=$A123,0,IF(HLOOKUP(CP$2,Recipes!$H:$GI,'Production Calculator'!$A123+2,FALSE)=0,0,HLOOKUP(CP$2,Recipes!$H:$GI,'Production Calculator'!$A123+2,FALSE)*$AK123))+IF($AO123=CP$3,$AM123/VLOOKUP($AO123,Data!$A$50:$B$56,2,FALSE),0)</f>
        <v>0</v>
      </c>
      <c r="CQ123" s="11">
        <f>IF(CQ$2=$A123,0,IF(HLOOKUP(CQ$2,Recipes!$H:$GI,'Production Calculator'!$A123+2,FALSE)=0,0,HLOOKUP(CQ$2,Recipes!$H:$GI,'Production Calculator'!$A123+2,FALSE)*$AK123))+IF($AO123=CQ$3,$AM123/VLOOKUP($AO123,Data!$A$50:$B$56,2,FALSE),0)</f>
        <v>0</v>
      </c>
      <c r="CR123" s="11">
        <f>IF(CR$2=$A123,0,IF(HLOOKUP(CR$2,Recipes!$H:$GI,'Production Calculator'!$A123+2,FALSE)=0,0,HLOOKUP(CR$2,Recipes!$H:$GI,'Production Calculator'!$A123+2,FALSE)*$AK123))+IF($AO123=CR$3,$AM123/VLOOKUP($AO123,Data!$A$50:$B$56,2,FALSE),0)</f>
        <v>0</v>
      </c>
      <c r="CS123" s="11">
        <f>IF(CS$2=$A123,0,IF(HLOOKUP(CS$2,Recipes!$H:$GI,'Production Calculator'!$A123+2,FALSE)=0,0,HLOOKUP(CS$2,Recipes!$H:$GI,'Production Calculator'!$A123+2,FALSE)*$AK123))+IF($AO123=CS$3,$AM123/VLOOKUP($AO123,Data!$A$50:$B$56,2,FALSE),0)</f>
        <v>0</v>
      </c>
      <c r="CT123" s="11">
        <f>IF(CT$2=$A123,0,IF(HLOOKUP(CT$2,Recipes!$H:$GI,'Production Calculator'!$A123+2,FALSE)=0,0,HLOOKUP(CT$2,Recipes!$H:$GI,'Production Calculator'!$A123+2,FALSE)*$AK123))+IF($AO123=CT$3,$AM123/VLOOKUP($AO123,Data!$A$50:$B$56,2,FALSE),0)</f>
        <v>0</v>
      </c>
      <c r="CU123" s="11">
        <f>IF(CU$2=$A123,0,IF(HLOOKUP(CU$2,Recipes!$H:$GI,'Production Calculator'!$A123+2,FALSE)=0,0,HLOOKUP(CU$2,Recipes!$H:$GI,'Production Calculator'!$A123+2,FALSE)*$AK123))+IF($AO123=CU$3,$AM123/VLOOKUP($AO123,Data!$A$50:$B$56,2,FALSE),0)</f>
        <v>0</v>
      </c>
      <c r="CV123" s="11">
        <f>IF(CV$2=$A123,0,IF(HLOOKUP(CV$2,Recipes!$H:$GI,'Production Calculator'!$A123+2,FALSE)=0,0,HLOOKUP(CV$2,Recipes!$H:$GI,'Production Calculator'!$A123+2,FALSE)*$AK123))+IF($AO123=CV$3,$AM123/VLOOKUP($AO123,Data!$A$50:$B$56,2,FALSE),0)</f>
        <v>0</v>
      </c>
      <c r="CW123" s="11">
        <f>IF(CW$2=$A123,0,IF(HLOOKUP(CW$2,Recipes!$H:$GI,'Production Calculator'!$A123+2,FALSE)=0,0,HLOOKUP(CW$2,Recipes!$H:$GI,'Production Calculator'!$A123+2,FALSE)*$AK123))+IF($AO123=CW$3,$AM123/VLOOKUP($AO123,Data!$A$50:$B$56,2,FALSE),0)</f>
        <v>0</v>
      </c>
      <c r="CX123" s="11">
        <f>IF(CX$2=$A123,0,IF(HLOOKUP(CX$2,Recipes!$H:$GI,'Production Calculator'!$A123+2,FALSE)=0,0,HLOOKUP(CX$2,Recipes!$H:$GI,'Production Calculator'!$A123+2,FALSE)*$AK123))+IF($AO123=CX$3,$AM123/VLOOKUP($AO123,Data!$A$50:$B$56,2,FALSE),0)</f>
        <v>0</v>
      </c>
      <c r="CY123" s="11">
        <f>IF(CY$2=$A123,0,IF(HLOOKUP(CY$2,Recipes!$H:$GI,'Production Calculator'!$A123+2,FALSE)=0,0,HLOOKUP(CY$2,Recipes!$H:$GI,'Production Calculator'!$A123+2,FALSE)*$AK123))+IF($AO123=CY$3,$AM123/VLOOKUP($AO123,Data!$A$50:$B$56,2,FALSE),0)</f>
        <v>0</v>
      </c>
      <c r="CZ123" s="11">
        <f>IF(CZ$2=$A123,0,IF(HLOOKUP(CZ$2,Recipes!$H:$GI,'Production Calculator'!$A123+2,FALSE)=0,0,HLOOKUP(CZ$2,Recipes!$H:$GI,'Production Calculator'!$A123+2,FALSE)*$AK123))+IF($AO123=CZ$3,$AM123/VLOOKUP($AO123,Data!$A$50:$B$56,2,FALSE),0)</f>
        <v>0</v>
      </c>
      <c r="DA123" s="11">
        <f>IF(DA$2=$A123,0,IF(HLOOKUP(DA$2,Recipes!$H:$GI,'Production Calculator'!$A123+2,FALSE)=0,0,HLOOKUP(DA$2,Recipes!$H:$GI,'Production Calculator'!$A123+2,FALSE)*$AK123))+IF($AO123=DA$3,$AM123/VLOOKUP($AO123,Data!$A$50:$B$56,2,FALSE),0)</f>
        <v>0</v>
      </c>
      <c r="DB123" s="11">
        <f>IF(DB$2=$A123,0,IF(HLOOKUP(DB$2,Recipes!$H:$GI,'Production Calculator'!$A123+2,FALSE)=0,0,HLOOKUP(DB$2,Recipes!$H:$GI,'Production Calculator'!$A123+2,FALSE)*$AK123))+IF($AO123=DB$3,$AM123/VLOOKUP($AO123,Data!$A$50:$B$56,2,FALSE),0)</f>
        <v>0</v>
      </c>
      <c r="DC123" s="11">
        <f>IF(DC$2=$A123,0,IF(HLOOKUP(DC$2,Recipes!$H:$GI,'Production Calculator'!$A123+2,FALSE)=0,0,HLOOKUP(DC$2,Recipes!$H:$GI,'Production Calculator'!$A123+2,FALSE)*$AK123))+IF($AO123=DC$3,$AM123/VLOOKUP($AO123,Data!$A$50:$B$56,2,FALSE),0)</f>
        <v>0</v>
      </c>
      <c r="DD123" s="11">
        <f>IF(DD$2=$A123,0,IF(HLOOKUP(DD$2,Recipes!$H:$GI,'Production Calculator'!$A123+2,FALSE)=0,0,HLOOKUP(DD$2,Recipes!$H:$GI,'Production Calculator'!$A123+2,FALSE)*$AK123))+IF($AO123=DD$3,$AM123/VLOOKUP($AO123,Data!$A$50:$B$56,2,FALSE),0)</f>
        <v>0</v>
      </c>
      <c r="DE123" s="11">
        <f>IF(DE$2=$A123,0,IF(HLOOKUP(DE$2,Recipes!$H:$GI,'Production Calculator'!$A123+2,FALSE)=0,0,HLOOKUP(DE$2,Recipes!$H:$GI,'Production Calculator'!$A123+2,FALSE)*$AK123))+IF($AO123=DE$3,$AM123/VLOOKUP($AO123,Data!$A$50:$B$56,2,FALSE),0)</f>
        <v>0</v>
      </c>
      <c r="DF123" s="11">
        <f>IF(DF$2=$A123,0,IF(HLOOKUP(DF$2,Recipes!$H:$GI,'Production Calculator'!$A123+2,FALSE)=0,0,HLOOKUP(DF$2,Recipes!$H:$GI,'Production Calculator'!$A123+2,FALSE)*$AK123))+IF($AO123=DF$3,$AM123/VLOOKUP($AO123,Data!$A$50:$B$56,2,FALSE),0)</f>
        <v>0</v>
      </c>
      <c r="DG123" s="11">
        <f>IF(DG$2=$A123,0,IF(HLOOKUP(DG$2,Recipes!$H:$GI,'Production Calculator'!$A123+2,FALSE)=0,0,HLOOKUP(DG$2,Recipes!$H:$GI,'Production Calculator'!$A123+2,FALSE)*$AK123))+IF($AO123=DG$3,$AM123/VLOOKUP($AO123,Data!$A$50:$B$56,2,FALSE),0)</f>
        <v>0</v>
      </c>
      <c r="DH123" s="11">
        <f>IF(DH$2=$A123,0,IF(HLOOKUP(DH$2,Recipes!$H:$GI,'Production Calculator'!$A123+2,FALSE)=0,0,HLOOKUP(DH$2,Recipes!$H:$GI,'Production Calculator'!$A123+2,FALSE)*$AK123))+IF($AO123=DH$3,$AM123/VLOOKUP($AO123,Data!$A$50:$B$56,2,FALSE),0)</f>
        <v>0</v>
      </c>
      <c r="DI123" s="11">
        <f>IF(DI$2=$A123,0,IF(HLOOKUP(DI$2,Recipes!$H:$GI,'Production Calculator'!$A123+2,FALSE)=0,0,HLOOKUP(DI$2,Recipes!$H:$GI,'Production Calculator'!$A123+2,FALSE)*$AK123))+IF($AO123=DI$3,$AM123/VLOOKUP($AO123,Data!$A$50:$B$56,2,FALSE),0)</f>
        <v>0</v>
      </c>
      <c r="DJ123" s="11">
        <f>IF(DJ$2=$A123,0,IF(HLOOKUP(DJ$2,Recipes!$H:$GI,'Production Calculator'!$A123+2,FALSE)=0,0,HLOOKUP(DJ$2,Recipes!$H:$GI,'Production Calculator'!$A123+2,FALSE)*$AK123))+IF($AO123=DJ$3,$AM123/VLOOKUP($AO123,Data!$A$50:$B$56,2,FALSE),0)</f>
        <v>0</v>
      </c>
      <c r="DK123" s="11">
        <f>IF(DK$2=$A123,0,IF(HLOOKUP(DK$2,Recipes!$H:$GI,'Production Calculator'!$A123+2,FALSE)=0,0,HLOOKUP(DK$2,Recipes!$H:$GI,'Production Calculator'!$A123+2,FALSE)*$AK123))+IF($AO123=DK$3,$AM123/VLOOKUP($AO123,Data!$A$50:$B$56,2,FALSE),0)</f>
        <v>0</v>
      </c>
      <c r="DL123" s="11">
        <f>IF(DL$2=$A123,0,IF(HLOOKUP(DL$2,Recipes!$H:$GI,'Production Calculator'!$A123+2,FALSE)=0,0,HLOOKUP(DL$2,Recipes!$H:$GI,'Production Calculator'!$A123+2,FALSE)*$AK123))+IF($AO123=DL$3,$AM123/VLOOKUP($AO123,Data!$A$50:$B$56,2,FALSE),0)</f>
        <v>0</v>
      </c>
      <c r="DM123" s="11">
        <f>IF(DM$2=$A123,0,IF(HLOOKUP(DM$2,Recipes!$H:$GI,'Production Calculator'!$A123+2,FALSE)=0,0,HLOOKUP(DM$2,Recipes!$H:$GI,'Production Calculator'!$A123+2,FALSE)*$AK123))+IF($AO123=DM$3,$AM123/VLOOKUP($AO123,Data!$A$50:$B$56,2,FALSE),0)</f>
        <v>0</v>
      </c>
      <c r="DN123" s="11">
        <f>IF(DN$2=$A123,0,IF(HLOOKUP(DN$2,Recipes!$H:$GI,'Production Calculator'!$A123+2,FALSE)=0,0,HLOOKUP(DN$2,Recipes!$H:$GI,'Production Calculator'!$A123+2,FALSE)*$AK123))+IF($AO123=DN$3,$AM123/VLOOKUP($AO123,Data!$A$50:$B$56,2,FALSE),0)</f>
        <v>0</v>
      </c>
      <c r="DO123" s="11">
        <f>IF(DO$2=$A123,0,IF(HLOOKUP(DO$2,Recipes!$H:$GI,'Production Calculator'!$A123+2,FALSE)=0,0,HLOOKUP(DO$2,Recipes!$H:$GI,'Production Calculator'!$A123+2,FALSE)*$AK123))+IF($AO123=DO$3,$AM123/VLOOKUP($AO123,Data!$A$50:$B$56,2,FALSE),0)</f>
        <v>0</v>
      </c>
      <c r="DP123" s="11">
        <f>IF(DP$2=$A123,0,IF(HLOOKUP(DP$2,Recipes!$H:$GI,'Production Calculator'!$A123+2,FALSE)=0,0,HLOOKUP(DP$2,Recipes!$H:$GI,'Production Calculator'!$A123+2,FALSE)*$AK123))+IF($AO123=DP$3,$AM123/VLOOKUP($AO123,Data!$A$50:$B$56,2,FALSE),0)</f>
        <v>0</v>
      </c>
      <c r="DQ123" s="11">
        <f>IF(DQ$2=$A123,0,IF(HLOOKUP(DQ$2,Recipes!$H:$GI,'Production Calculator'!$A123+2,FALSE)=0,0,HLOOKUP(DQ$2,Recipes!$H:$GI,'Production Calculator'!$A123+2,FALSE)*$AK123))+IF($AO123=DQ$3,$AM123/VLOOKUP($AO123,Data!$A$50:$B$56,2,FALSE),0)</f>
        <v>0</v>
      </c>
      <c r="DR123" s="11">
        <f>IF(DR$2=$A123,0,IF(HLOOKUP(DR$2,Recipes!$H:$GI,'Production Calculator'!$A123+2,FALSE)=0,0,HLOOKUP(DR$2,Recipes!$H:$GI,'Production Calculator'!$A123+2,FALSE)*$AK123))+IF($AO123=DR$3,$AM123/VLOOKUP($AO123,Data!$A$50:$B$56,2,FALSE),0)</f>
        <v>0</v>
      </c>
      <c r="DS123" s="11">
        <f>IF(DS$2=$A123,0,IF(HLOOKUP(DS$2,Recipes!$H:$GI,'Production Calculator'!$A123+2,FALSE)=0,0,HLOOKUP(DS$2,Recipes!$H:$GI,'Production Calculator'!$A123+2,FALSE)*$AK123))+IF($AO123=DS$3,$AM123/VLOOKUP($AO123,Data!$A$50:$B$56,2,FALSE),0)</f>
        <v>0</v>
      </c>
      <c r="DT123" s="11">
        <f>IF(DT$2=$A123,0,IF(HLOOKUP(DT$2,Recipes!$H:$GI,'Production Calculator'!$A123+2,FALSE)=0,0,HLOOKUP(DT$2,Recipes!$H:$GI,'Production Calculator'!$A123+2,FALSE)*$AK123))+IF($AO123=DT$3,$AM123/VLOOKUP($AO123,Data!$A$50:$B$56,2,FALSE),0)</f>
        <v>0</v>
      </c>
      <c r="DU123" s="11">
        <f>IF(DU$2=$A123,0,IF(HLOOKUP(DU$2,Recipes!$H:$GI,'Production Calculator'!$A123+2,FALSE)=0,0,HLOOKUP(DU$2,Recipes!$H:$GI,'Production Calculator'!$A123+2,FALSE)*$AK123))+IF($AO123=DU$3,$AM123/VLOOKUP($AO123,Data!$A$50:$B$56,2,FALSE),0)</f>
        <v>0</v>
      </c>
      <c r="DV123" s="11">
        <f>IF(DV$2=$A123,0,IF(HLOOKUP(DV$2,Recipes!$H:$GI,'Production Calculator'!$A123+2,FALSE)=0,0,HLOOKUP(DV$2,Recipes!$H:$GI,'Production Calculator'!$A123+2,FALSE)*$AK123))+IF($AO123=DV$3,$AM123/VLOOKUP($AO123,Data!$A$50:$B$56,2,FALSE),0)</f>
        <v>0</v>
      </c>
      <c r="DW123" s="11">
        <f>IF(DW$2=$A123,0,IF(HLOOKUP(DW$2,Recipes!$H:$GI,'Production Calculator'!$A123+2,FALSE)=0,0,HLOOKUP(DW$2,Recipes!$H:$GI,'Production Calculator'!$A123+2,FALSE)*$AK123))+IF($AO123=DW$3,$AM123/VLOOKUP($AO123,Data!$A$50:$B$56,2,FALSE),0)</f>
        <v>0</v>
      </c>
      <c r="DX123" s="11">
        <f>IF(DX$2=$A123,0,IF(HLOOKUP(DX$2,Recipes!$H:$GI,'Production Calculator'!$A123+2,FALSE)=0,0,HLOOKUP(DX$2,Recipes!$H:$GI,'Production Calculator'!$A123+2,FALSE)*$AK123))+IF($AO123=DX$3,$AM123/VLOOKUP($AO123,Data!$A$50:$B$56,2,FALSE),0)</f>
        <v>0</v>
      </c>
      <c r="DY123" s="11">
        <f>IF(DY$2=$A123,0,IF(HLOOKUP(DY$2,Recipes!$H:$GI,'Production Calculator'!$A123+2,FALSE)=0,0,HLOOKUP(DY$2,Recipes!$H:$GI,'Production Calculator'!$A123+2,FALSE)*$AK123))+IF($AO123=DY$3,$AM123/VLOOKUP($AO123,Data!$A$50:$B$56,2,FALSE),0)</f>
        <v>0</v>
      </c>
      <c r="DZ123" s="11">
        <f>IF(DZ$2=$A123,0,IF(HLOOKUP(DZ$2,Recipes!$H:$GI,'Production Calculator'!$A123+2,FALSE)=0,0,HLOOKUP(DZ$2,Recipes!$H:$GI,'Production Calculator'!$A123+2,FALSE)*$AK123))+IF($AO123=DZ$3,$AM123/VLOOKUP($AO123,Data!$A$50:$B$56,2,FALSE),0)</f>
        <v>0</v>
      </c>
      <c r="EA123" s="11">
        <f>IF(EA$2=$A123,0,IF(HLOOKUP(EA$2,Recipes!$H:$GI,'Production Calculator'!$A123+2,FALSE)=0,0,HLOOKUP(EA$2,Recipes!$H:$GI,'Production Calculator'!$A123+2,FALSE)*$AK123))+IF($AO123=EA$3,$AM123/VLOOKUP($AO123,Data!$A$50:$B$56,2,FALSE),0)</f>
        <v>0</v>
      </c>
      <c r="EB123" s="11">
        <f>IF(EB$2=$A123,0,IF(HLOOKUP(EB$2,Recipes!$H:$GI,'Production Calculator'!$A123+2,FALSE)=0,0,HLOOKUP(EB$2,Recipes!$H:$GI,'Production Calculator'!$A123+2,FALSE)*$AK123))+IF($AO123=EB$3,$AM123/VLOOKUP($AO123,Data!$A$50:$B$56,2,FALSE),0)</f>
        <v>0</v>
      </c>
      <c r="EC123" s="11">
        <f>IF(EC$2=$A123,0,IF(HLOOKUP(EC$2,Recipes!$H:$GI,'Production Calculator'!$A123+2,FALSE)=0,0,HLOOKUP(EC$2,Recipes!$H:$GI,'Production Calculator'!$A123+2,FALSE)*$AK123))+IF($AO123=EC$3,$AM123/VLOOKUP($AO123,Data!$A$50:$B$56,2,FALSE),0)</f>
        <v>0</v>
      </c>
      <c r="ED123" s="11">
        <f>IF(ED$2=$A123,0,IF(HLOOKUP(ED$2,Recipes!$H:$GI,'Production Calculator'!$A123+2,FALSE)=0,0,HLOOKUP(ED$2,Recipes!$H:$GI,'Production Calculator'!$A123+2,FALSE)*$AK123))+IF($AO123=ED$3,$AM123/VLOOKUP($AO123,Data!$A$50:$B$56,2,FALSE),0)</f>
        <v>0</v>
      </c>
      <c r="EE123" s="11">
        <f>IF(EE$2=$A123,0,IF(HLOOKUP(EE$2,Recipes!$H:$GI,'Production Calculator'!$A123+2,FALSE)=0,0,HLOOKUP(EE$2,Recipes!$H:$GI,'Production Calculator'!$A123+2,FALSE)*$AK123))+IF($AO123=EE$3,$AM123/VLOOKUP($AO123,Data!$A$50:$B$56,2,FALSE),0)</f>
        <v>0</v>
      </c>
      <c r="EF123" s="11">
        <f>IF(EF$2=$A123,0,IF(HLOOKUP(EF$2,Recipes!$H:$GI,'Production Calculator'!$A123+2,FALSE)=0,0,HLOOKUP(EF$2,Recipes!$H:$GI,'Production Calculator'!$A123+2,FALSE)*$AK123))+IF($AO123=EF$3,$AM123/VLOOKUP($AO123,Data!$A$50:$B$56,2,FALSE),0)</f>
        <v>0</v>
      </c>
      <c r="EG123" s="11">
        <f>IF(EG$2=$A123,0,IF(HLOOKUP(EG$2,Recipes!$H:$GI,'Production Calculator'!$A123+2,FALSE)=0,0,HLOOKUP(EG$2,Recipes!$H:$GI,'Production Calculator'!$A123+2,FALSE)*$AK123))+IF($AO123=EG$3,$AM123/VLOOKUP($AO123,Data!$A$50:$B$56,2,FALSE),0)</f>
        <v>0</v>
      </c>
      <c r="EH123" s="11">
        <f>IF(EH$2=$A123,0,IF(HLOOKUP(EH$2,Recipes!$H:$GI,'Production Calculator'!$A123+2,FALSE)=0,0,HLOOKUP(EH$2,Recipes!$H:$GI,'Production Calculator'!$A123+2,FALSE)*$AK123))+IF($AO123=EH$3,$AM123/VLOOKUP($AO123,Data!$A$50:$B$56,2,FALSE),0)</f>
        <v>0</v>
      </c>
      <c r="EI123" s="11">
        <f>IF(EI$2=$A123,0,IF(HLOOKUP(EI$2,Recipes!$H:$GI,'Production Calculator'!$A123+2,FALSE)=0,0,HLOOKUP(EI$2,Recipes!$H:$GI,'Production Calculator'!$A123+2,FALSE)*$AK123))+IF($AO123=EI$3,$AM123/VLOOKUP($AO123,Data!$A$50:$B$56,2,FALSE),0)</f>
        <v>0</v>
      </c>
      <c r="EJ123" s="11">
        <f>IF(EJ$2=$A123,0,IF(HLOOKUP(EJ$2,Recipes!$H:$GI,'Production Calculator'!$A123+2,FALSE)=0,0,HLOOKUP(EJ$2,Recipes!$H:$GI,'Production Calculator'!$A123+2,FALSE)*$AK123))+IF($AO123=EJ$3,$AM123/VLOOKUP($AO123,Data!$A$50:$B$56,2,FALSE),0)</f>
        <v>0</v>
      </c>
      <c r="EK123" s="11">
        <f>IF(EK$2=$A123,0,IF(HLOOKUP(EK$2,Recipes!$H:$GI,'Production Calculator'!$A123+2,FALSE)=0,0,HLOOKUP(EK$2,Recipes!$H:$GI,'Production Calculator'!$A123+2,FALSE)*$AK123))+IF($AO123=EK$3,$AM123/VLOOKUP($AO123,Data!$A$50:$B$56,2,FALSE),0)</f>
        <v>0</v>
      </c>
      <c r="EL123" s="11">
        <f>IF(EL$2=$A123,0,IF(HLOOKUP(EL$2,Recipes!$H:$GI,'Production Calculator'!$A123+2,FALSE)=0,0,HLOOKUP(EL$2,Recipes!$H:$GI,'Production Calculator'!$A123+2,FALSE)*$AK123))+IF($AO123=EL$3,$AM123/VLOOKUP($AO123,Data!$A$50:$B$56,2,FALSE),0)</f>
        <v>0</v>
      </c>
      <c r="EM123" s="11">
        <f>IF(EM$2=$A123,0,IF(HLOOKUP(EM$2,Recipes!$H:$GI,'Production Calculator'!$A123+2,FALSE)=0,0,HLOOKUP(EM$2,Recipes!$H:$GI,'Production Calculator'!$A123+2,FALSE)*$AK123))+IF($AO123=EM$3,$AM123/VLOOKUP($AO123,Data!$A$50:$B$56,2,FALSE),0)</f>
        <v>0</v>
      </c>
      <c r="EN123" s="11">
        <f>IF(EN$2=$A123,0,IF(HLOOKUP(EN$2,Recipes!$H:$GI,'Production Calculator'!$A123+2,FALSE)=0,0,HLOOKUP(EN$2,Recipes!$H:$GI,'Production Calculator'!$A123+2,FALSE)*$AK123))+IF($AO123=EN$3,$AM123/VLOOKUP($AO123,Data!$A$50:$B$56,2,FALSE),0)</f>
        <v>0</v>
      </c>
      <c r="EO123" s="11">
        <f>IF(EO$2=$A123,0,IF(HLOOKUP(EO$2,Recipes!$H:$GI,'Production Calculator'!$A123+2,FALSE)=0,0,HLOOKUP(EO$2,Recipes!$H:$GI,'Production Calculator'!$A123+2,FALSE)*$AK123))+IF($AO123=EO$3,$AM123/VLOOKUP($AO123,Data!$A$50:$B$56,2,FALSE),0)</f>
        <v>0</v>
      </c>
      <c r="EP123" s="11">
        <f>IF(EP$2=$A123,0,IF(HLOOKUP(EP$2,Recipes!$H:$GI,'Production Calculator'!$A123+2,FALSE)=0,0,HLOOKUP(EP$2,Recipes!$H:$GI,'Production Calculator'!$A123+2,FALSE)*$AK123))+IF($AO123=EP$3,$AM123/VLOOKUP($AO123,Data!$A$50:$B$56,2,FALSE),0)</f>
        <v>0</v>
      </c>
      <c r="EQ123" s="11">
        <f>IF(EQ$2=$A123,0,IF(HLOOKUP(EQ$2,Recipes!$H:$GI,'Production Calculator'!$A123+2,FALSE)=0,0,HLOOKUP(EQ$2,Recipes!$H:$GI,'Production Calculator'!$A123+2,FALSE)*$AK123))+IF($AO123=EQ$3,$AM123/VLOOKUP($AO123,Data!$A$50:$B$56,2,FALSE),0)</f>
        <v>0</v>
      </c>
      <c r="ER123" s="11">
        <f>IF(ER$2=$A123,0,IF(HLOOKUP(ER$2,Recipes!$H:$GI,'Production Calculator'!$A123+2,FALSE)=0,0,HLOOKUP(ER$2,Recipes!$H:$GI,'Production Calculator'!$A123+2,FALSE)*$AK123))+IF($AO123=ER$3,$AM123/VLOOKUP($AO123,Data!$A$50:$B$56,2,FALSE),0)</f>
        <v>0</v>
      </c>
      <c r="ES123" s="11">
        <f>IF(ES$2=$A123,0,IF(HLOOKUP(ES$2,Recipes!$H:$GI,'Production Calculator'!$A123+2,FALSE)=0,0,HLOOKUP(ES$2,Recipes!$H:$GI,'Production Calculator'!$A123+2,FALSE)*$AK123))+IF($AO123=ES$3,$AM123/VLOOKUP($AO123,Data!$A$50:$B$56,2,FALSE),0)</f>
        <v>0</v>
      </c>
      <c r="ET123" s="11">
        <f>IF(ET$2=$A123,0,IF(HLOOKUP(ET$2,Recipes!$H:$GI,'Production Calculator'!$A123+2,FALSE)=0,0,HLOOKUP(ET$2,Recipes!$H:$GI,'Production Calculator'!$A123+2,FALSE)*$AK123))+IF($AO123=ET$3,$AM123/VLOOKUP($AO123,Data!$A$50:$B$56,2,FALSE),0)</f>
        <v>0</v>
      </c>
      <c r="EU123" s="11">
        <f>IF(EU$2=$A123,0,IF(HLOOKUP(EU$2,Recipes!$H:$GI,'Production Calculator'!$A123+2,FALSE)=0,0,HLOOKUP(EU$2,Recipes!$H:$GI,'Production Calculator'!$A123+2,FALSE)*$AK123))+IF($AO123=EU$3,$AM123/VLOOKUP($AO123,Data!$A$50:$B$56,2,FALSE),0)</f>
        <v>0</v>
      </c>
      <c r="EV123" s="11">
        <f>IF(EV$2=$A123,0,IF(HLOOKUP(EV$2,Recipes!$H:$GI,'Production Calculator'!$A123+2,FALSE)=0,0,HLOOKUP(EV$2,Recipes!$H:$GI,'Production Calculator'!$A123+2,FALSE)*$AK123))+IF($AO123=EV$3,$AM123/VLOOKUP($AO123,Data!$A$50:$B$56,2,FALSE),0)</f>
        <v>0</v>
      </c>
      <c r="EW123" s="11">
        <f>IF(EW$2=$A123,0,IF(HLOOKUP(EW$2,Recipes!$H:$GI,'Production Calculator'!$A123+2,FALSE)=0,0,HLOOKUP(EW$2,Recipes!$H:$GI,'Production Calculator'!$A123+2,FALSE)*$AK123))+IF($AO123=EW$3,$AM123/VLOOKUP($AO123,Data!$A$50:$B$56,2,FALSE),0)</f>
        <v>0</v>
      </c>
      <c r="EX123" s="11">
        <f>IF(EX$2=$A123,0,IF(HLOOKUP(EX$2,Recipes!$H:$GI,'Production Calculator'!$A123+2,FALSE)=0,0,HLOOKUP(EX$2,Recipes!$H:$GI,'Production Calculator'!$A123+2,FALSE)*$AK123))+IF($AO123=EX$3,$AM123/VLOOKUP($AO123,Data!$A$50:$B$56,2,FALSE),0)</f>
        <v>0</v>
      </c>
      <c r="EY123" s="11">
        <f>IF(EY$2=$A123,0,IF(HLOOKUP(EY$2,Recipes!$H:$GI,'Production Calculator'!$A123+2,FALSE)=0,0,HLOOKUP(EY$2,Recipes!$H:$GI,'Production Calculator'!$A123+2,FALSE)*$AK123))+IF($AO123=EY$3,$AM123/VLOOKUP($AO123,Data!$A$50:$B$56,2,FALSE),0)</f>
        <v>0</v>
      </c>
      <c r="EZ123" s="11">
        <f>IF(EZ$2=$A123,0,IF(HLOOKUP(EZ$2,Recipes!$H:$GI,'Production Calculator'!$A123+2,FALSE)=0,0,HLOOKUP(EZ$2,Recipes!$H:$GI,'Production Calculator'!$A123+2,FALSE)*$AK123))+IF($AO123=EZ$3,$AM123/VLOOKUP($AO123,Data!$A$50:$B$56,2,FALSE),0)</f>
        <v>0</v>
      </c>
      <c r="FA123" s="11">
        <f>IF(FA$2=$A123,0,IF(HLOOKUP(FA$2,Recipes!$H:$GI,'Production Calculator'!$A123+2,FALSE)=0,0,HLOOKUP(FA$2,Recipes!$H:$GI,'Production Calculator'!$A123+2,FALSE)*$AK123))+IF($AO123=FA$3,$AM123/VLOOKUP($AO123,Data!$A$50:$B$56,2,FALSE),0)</f>
        <v>0</v>
      </c>
      <c r="FB123" s="11">
        <f>IF(FB$2=$A123,0,IF(HLOOKUP(FB$2,Recipes!$H:$GI,'Production Calculator'!$A123+2,FALSE)=0,0,HLOOKUP(FB$2,Recipes!$H:$GI,'Production Calculator'!$A123+2,FALSE)*$AK123))+IF($AO123=FB$3,$AM123/VLOOKUP($AO123,Data!$A$50:$B$56,2,FALSE),0)</f>
        <v>0</v>
      </c>
      <c r="FC123" s="11">
        <f>IF(FC$2=$A123,0,IF(HLOOKUP(FC$2,Recipes!$H:$GI,'Production Calculator'!$A123+2,FALSE)=0,0,HLOOKUP(FC$2,Recipes!$H:$GI,'Production Calculator'!$A123+2,FALSE)*$AK123))+IF($AO123=FC$3,$AM123/VLOOKUP($AO123,Data!$A$50:$B$56,2,FALSE),0)</f>
        <v>0</v>
      </c>
      <c r="FD123" s="11">
        <f>IF(FD$2=$A123,0,IF(HLOOKUP(FD$2,Recipes!$H:$GI,'Production Calculator'!$A123+2,FALSE)=0,0,HLOOKUP(FD$2,Recipes!$H:$GI,'Production Calculator'!$A123+2,FALSE)*$AK123))+IF($AO123=FD$3,$AM123/VLOOKUP($AO123,Data!$A$50:$B$56,2,FALSE),0)</f>
        <v>0</v>
      </c>
      <c r="FE123" s="11">
        <f>IF(FE$2=$A123,0,IF(HLOOKUP(FE$2,Recipes!$H:$GI,'Production Calculator'!$A123+2,FALSE)=0,0,HLOOKUP(FE$2,Recipes!$H:$GI,'Production Calculator'!$A123+2,FALSE)*$AK123))+IF($AO123=FE$3,$AM123/VLOOKUP($AO123,Data!$A$50:$B$56,2,FALSE),0)</f>
        <v>0</v>
      </c>
      <c r="FF123" s="11">
        <f>IF(FF$2=$A123,0,IF(HLOOKUP(FF$2,Recipes!$H:$GI,'Production Calculator'!$A123+2,FALSE)=0,0,HLOOKUP(FF$2,Recipes!$H:$GI,'Production Calculator'!$A123+2,FALSE)*$AK123))+IF($AO123=FF$3,$AM123/VLOOKUP($AO123,Data!$A$50:$B$56,2,FALSE),0)</f>
        <v>0</v>
      </c>
      <c r="FG123" s="11">
        <f>IF(FG$2=$A123,0,IF(HLOOKUP(FG$2,Recipes!$H:$GI,'Production Calculator'!$A123+2,FALSE)=0,0,HLOOKUP(FG$2,Recipes!$H:$GI,'Production Calculator'!$A123+2,FALSE)*$AK123))+IF($AO123=FG$3,$AM123/VLOOKUP($AO123,Data!$A$50:$B$56,2,FALSE),0)</f>
        <v>0</v>
      </c>
      <c r="FH123" s="11">
        <f>IF(FH$2=$A123,0,IF(HLOOKUP(FH$2,Recipes!$H:$GI,'Production Calculator'!$A123+2,FALSE)=0,0,HLOOKUP(FH$2,Recipes!$H:$GI,'Production Calculator'!$A123+2,FALSE)*$AK123))+IF($AO123=FH$3,$AM123/VLOOKUP($AO123,Data!$A$50:$B$56,2,FALSE),0)</f>
        <v>0</v>
      </c>
      <c r="FI123" s="11">
        <f>IF(FI$2=$A123,0,IF(HLOOKUP(FI$2,Recipes!$H:$GI,'Production Calculator'!$A123+2,FALSE)=0,0,HLOOKUP(FI$2,Recipes!$H:$GI,'Production Calculator'!$A123+2,FALSE)*$AK123))+IF($AO123=FI$3,$AM123/VLOOKUP($AO123,Data!$A$50:$B$56,2,FALSE),0)</f>
        <v>0</v>
      </c>
      <c r="FJ123" s="11">
        <f>IF(FJ$2=$A123,0,IF(HLOOKUP(FJ$2,Recipes!$H:$GI,'Production Calculator'!$A123+2,FALSE)=0,0,HLOOKUP(FJ$2,Recipes!$H:$GI,'Production Calculator'!$A123+2,FALSE)*$AK123))+IF($AO123=FJ$3,$AM123/VLOOKUP($AO123,Data!$A$50:$B$56,2,FALSE),0)</f>
        <v>0</v>
      </c>
      <c r="FK123" s="11">
        <f>IF(FK$2=$A123,0,IF(HLOOKUP(FK$2,Recipes!$H:$GI,'Production Calculator'!$A123+2,FALSE)=0,0,HLOOKUP(FK$2,Recipes!$H:$GI,'Production Calculator'!$A123+2,FALSE)*$AK123))+IF($AO123=FK$3,$AM123/VLOOKUP($AO123,Data!$A$50:$B$56,2,FALSE),0)</f>
        <v>0</v>
      </c>
      <c r="FL123" s="11">
        <f>IF(FL$2=$A123,0,IF(HLOOKUP(FL$2,Recipes!$H:$GI,'Production Calculator'!$A123+2,FALSE)=0,0,HLOOKUP(FL$2,Recipes!$H:$GI,'Production Calculator'!$A123+2,FALSE)*$AK123))+IF($AO123=FL$3,$AM123/VLOOKUP($AO123,Data!$A$50:$B$56,2,FALSE),0)</f>
        <v>0</v>
      </c>
      <c r="FM123" s="11">
        <f>IF(FM$2=$A123,0,IF(HLOOKUP(FM$2,Recipes!$H:$GI,'Production Calculator'!$A123+2,FALSE)=0,0,HLOOKUP(FM$2,Recipes!$H:$GI,'Production Calculator'!$A123+2,FALSE)*$AK123))+IF($AO123=FM$3,$AM123/VLOOKUP($AO123,Data!$A$50:$B$56,2,FALSE),0)</f>
        <v>0</v>
      </c>
      <c r="FN123" s="11">
        <f>IF(FN$2=$A123,0,IF(HLOOKUP(FN$2,Recipes!$H:$GI,'Production Calculator'!$A123+2,FALSE)=0,0,HLOOKUP(FN$2,Recipes!$H:$GI,'Production Calculator'!$A123+2,FALSE)*$AK123))+IF($AO123=FN$3,$AM123/VLOOKUP($AO123,Data!$A$50:$B$56,2,FALSE),0)</f>
        <v>0</v>
      </c>
      <c r="FO123" s="11">
        <f>IF(FO$2=$A123,0,IF(HLOOKUP(FO$2,Recipes!$H:$GI,'Production Calculator'!$A123+2,FALSE)=0,0,HLOOKUP(FO$2,Recipes!$H:$GI,'Production Calculator'!$A123+2,FALSE)*$AK123))+IF($AO123=FO$3,$AM123/VLOOKUP($AO123,Data!$A$50:$B$56,2,FALSE),0)</f>
        <v>0</v>
      </c>
      <c r="FP123" s="11">
        <f>IF(FP$2=$A123,0,IF(HLOOKUP(FP$2,Recipes!$H:$GI,'Production Calculator'!$A123+2,FALSE)=0,0,HLOOKUP(FP$2,Recipes!$H:$GI,'Production Calculator'!$A123+2,FALSE)*$AK123))+IF($AO123=FP$3,$AM123/VLOOKUP($AO123,Data!$A$50:$B$56,2,FALSE),0)</f>
        <v>0</v>
      </c>
      <c r="FQ123" s="11">
        <f>IF(FQ$2=$A123,0,IF(HLOOKUP(FQ$2,Recipes!$H:$GI,'Production Calculator'!$A123+2,FALSE)=0,0,HLOOKUP(FQ$2,Recipes!$H:$GI,'Production Calculator'!$A123+2,FALSE)*$AK123))+IF($AO123=FQ$3,$AM123/VLOOKUP($AO123,Data!$A$50:$B$56,2,FALSE),0)</f>
        <v>0</v>
      </c>
      <c r="FR123" s="11">
        <f>IF(FR$2=$A123,0,IF(HLOOKUP(FR$2,Recipes!$H:$GI,'Production Calculator'!$A123+2,FALSE)=0,0,HLOOKUP(FR$2,Recipes!$H:$GI,'Production Calculator'!$A123+2,FALSE)*$AK123))+IF($AO123=FR$3,$AM123/VLOOKUP($AO123,Data!$A$50:$B$56,2,FALSE),0)</f>
        <v>0</v>
      </c>
      <c r="FS123" s="11">
        <f>IF(FS$2=$A123,0,IF(HLOOKUP(FS$2,Recipes!$H:$GI,'Production Calculator'!$A123+2,FALSE)=0,0,HLOOKUP(FS$2,Recipes!$H:$GI,'Production Calculator'!$A123+2,FALSE)*$AK123))+IF($AO123=FS$3,$AM123/VLOOKUP($AO123,Data!$A$50:$B$56,2,FALSE),0)</f>
        <v>0</v>
      </c>
      <c r="FT123" s="11">
        <f>IF(FT$2=$A123,0,IF(HLOOKUP(FT$2,Recipes!$H:$GI,'Production Calculator'!$A123+2,FALSE)=0,0,HLOOKUP(FT$2,Recipes!$H:$GI,'Production Calculator'!$A123+2,FALSE)*$AK123))+IF($AO123=FT$3,$AM123/VLOOKUP($AO123,Data!$A$50:$B$56,2,FALSE),0)</f>
        <v>0</v>
      </c>
      <c r="FU123" s="11">
        <f>IF(FU$2=$A123,0,IF(HLOOKUP(FU$2,Recipes!$H:$GI,'Production Calculator'!$A123+2,FALSE)=0,0,HLOOKUP(FU$2,Recipes!$H:$GI,'Production Calculator'!$A123+2,FALSE)*$AK123))+IF($AO123=FU$3,$AM123/VLOOKUP($AO123,Data!$A$50:$B$56,2,FALSE),0)</f>
        <v>0</v>
      </c>
      <c r="FV123" s="11">
        <f>IF(FV$2=$A123,0,IF(HLOOKUP(FV$2,Recipes!$H:$GI,'Production Calculator'!$A123+2,FALSE)=0,0,HLOOKUP(FV$2,Recipes!$H:$GI,'Production Calculator'!$A123+2,FALSE)*$AK123))+IF($AO123=FV$3,$AM123/VLOOKUP($AO123,Data!$A$50:$B$56,2,FALSE),0)</f>
        <v>0</v>
      </c>
      <c r="FW123" s="11">
        <f>IF(FW$2=$A123,0,IF(HLOOKUP(FW$2,Recipes!$H:$GI,'Production Calculator'!$A123+2,FALSE)=0,0,HLOOKUP(FW$2,Recipes!$H:$GI,'Production Calculator'!$A123+2,FALSE)*$AK123))+IF($AO123=FW$3,$AM123/VLOOKUP($AO123,Data!$A$50:$B$56,2,FALSE),0)</f>
        <v>0</v>
      </c>
      <c r="FX123" s="11">
        <f>IF(FX$2=$A123,0,IF(HLOOKUP(FX$2,Recipes!$H:$GI,'Production Calculator'!$A123+2,FALSE)=0,0,HLOOKUP(FX$2,Recipes!$H:$GI,'Production Calculator'!$A123+2,FALSE)*$AK123))+IF($AO123=FX$3,$AM123/VLOOKUP($AO123,Data!$A$50:$B$56,2,FALSE),0)</f>
        <v>0</v>
      </c>
      <c r="FY123" s="11">
        <f>IF(FY$2=$A123,0,IF(HLOOKUP(FY$2,Recipes!$H:$GI,'Production Calculator'!$A123+2,FALSE)=0,0,HLOOKUP(FY$2,Recipes!$H:$GI,'Production Calculator'!$A123+2,FALSE)*$AK123))+IF($AO123=FY$3,$AM123/VLOOKUP($AO123,Data!$A$50:$B$56,2,FALSE),0)</f>
        <v>0</v>
      </c>
      <c r="FZ123" s="11">
        <f>IF(FZ$2=$A123,0,IF(HLOOKUP(FZ$2,Recipes!$H:$GI,'Production Calculator'!$A123+2,FALSE)=0,0,HLOOKUP(FZ$2,Recipes!$H:$GI,'Production Calculator'!$A123+2,FALSE)*$AK123))+IF($AO123=FZ$3,$AM123/VLOOKUP($AO123,Data!$A$50:$B$56,2,FALSE),0)</f>
        <v>0</v>
      </c>
      <c r="GA123" s="11">
        <f>IF(GA$2=$A123,0,IF(HLOOKUP(GA$2,Recipes!$H:$GI,'Production Calculator'!$A123+2,FALSE)=0,0,HLOOKUP(GA$2,Recipes!$H:$GI,'Production Calculator'!$A123+2,FALSE)*$AK123))+IF($AO123=GA$3,$AM123/VLOOKUP($AO123,Data!$A$50:$B$56,2,FALSE),0)</f>
        <v>0</v>
      </c>
      <c r="GB123" s="11">
        <f>IF(GB$2=$A123,0,IF(HLOOKUP(GB$2,Recipes!$H:$GI,'Production Calculator'!$A123+2,FALSE)=0,0,HLOOKUP(GB$2,Recipes!$H:$GI,'Production Calculator'!$A123+2,FALSE)*$AK123))+IF($AO123=GB$3,$AM123/VLOOKUP($AO123,Data!$A$50:$B$56,2,FALSE),0)</f>
        <v>0</v>
      </c>
      <c r="GC123" s="11">
        <f>IF(GC$2=$A123,0,IF(HLOOKUP(GC$2,Recipes!$H:$GI,'Production Calculator'!$A123+2,FALSE)=0,0,HLOOKUP(GC$2,Recipes!$H:$GI,'Production Calculator'!$A123+2,FALSE)*$AK123))+IF($AO123=GC$3,$AM123/VLOOKUP($AO123,Data!$A$50:$B$56,2,FALSE),0)</f>
        <v>0</v>
      </c>
      <c r="GD123" s="11">
        <f>IF(GD$2=$A123,0,IF(HLOOKUP(GD$2,Recipes!$H:$GI,'Production Calculator'!$A123+2,FALSE)=0,0,HLOOKUP(GD$2,Recipes!$H:$GI,'Production Calculator'!$A123+2,FALSE)*$AK123))+IF($AO123=GD$3,$AM123/VLOOKUP($AO123,Data!$A$50:$B$56,2,FALSE),0)</f>
        <v>0</v>
      </c>
      <c r="GE123" s="11">
        <f>IF(GE$2=$A123,0,IF(HLOOKUP(GE$2,Recipes!$H:$GI,'Production Calculator'!$A123+2,FALSE)=0,0,HLOOKUP(GE$2,Recipes!$H:$GI,'Production Calculator'!$A123+2,FALSE)*$AK123))+IF($AO123=GE$3,$AM123/VLOOKUP($AO123,Data!$A$50:$B$56,2,FALSE),0)</f>
        <v>0</v>
      </c>
      <c r="GF123" s="11">
        <f>IF(GF$2=$A123,0,IF(HLOOKUP(GF$2,Recipes!$H:$GI,'Production Calculator'!$A123+2,FALSE)=0,0,HLOOKUP(GF$2,Recipes!$H:$GI,'Production Calculator'!$A123+2,FALSE)*$AK123))+IF($AO123=GF$3,$AM123/VLOOKUP($AO123,Data!$A$50:$B$56,2,FALSE),0)</f>
        <v>0</v>
      </c>
      <c r="GG123" s="11">
        <f>IF(GG$2=$A123,0,IF(HLOOKUP(GG$2,Recipes!$H:$GI,'Production Calculator'!$A123+2,FALSE)=0,0,HLOOKUP(GG$2,Recipes!$H:$GI,'Production Calculator'!$A123+2,FALSE)*$AK123))+IF($AO123=GG$3,$AM123/VLOOKUP($AO123,Data!$A$50:$B$56,2,FALSE),0)</f>
        <v>0</v>
      </c>
      <c r="GH123" s="11">
        <f>IF(GH$2=$A123,0,IF(HLOOKUP(GH$2,Recipes!$H:$GI,'Production Calculator'!$A123+2,FALSE)=0,0,HLOOKUP(GH$2,Recipes!$H:$GI,'Production Calculator'!$A123+2,FALSE)*$AK123))+IF($AO123=GH$3,$AM123/VLOOKUP($AO123,Data!$A$50:$B$56,2,FALSE),0)</f>
        <v>0</v>
      </c>
      <c r="GI123" s="11">
        <f>IF(GI$2=$A123,0,IF(HLOOKUP(GI$2,Recipes!$H:$GI,'Production Calculator'!$A123+2,FALSE)=0,0,HLOOKUP(GI$2,Recipes!$H:$GI,'Production Calculator'!$A123+2,FALSE)*$AK123))+IF($AO123=GI$3,$AM123/VLOOKUP($AO123,Data!$A$50:$B$56,2,FALSE),0)</f>
        <v>0</v>
      </c>
      <c r="GJ123" s="11">
        <f>IF(GJ$2=$A123,0,IF(HLOOKUP(GJ$2,Recipes!$H:$GI,'Production Calculator'!$A123+2,FALSE)=0,0,HLOOKUP(GJ$2,Recipes!$H:$GI,'Production Calculator'!$A123+2,FALSE)*$AK123))+IF($AO123=GJ$3,$AM123/VLOOKUP($AO123,Data!$A$50:$B$56,2,FALSE),0)</f>
        <v>0</v>
      </c>
      <c r="GK123" s="11">
        <f>IF(GK$2=$A123,0,IF(HLOOKUP(GK$2,Recipes!$H:$GI,'Production Calculator'!$A123+2,FALSE)=0,0,HLOOKUP(GK$2,Recipes!$H:$GI,'Production Calculator'!$A123+2,FALSE)*$AK123))+IF($AO123=GK$3,$AM123/VLOOKUP($AO123,Data!$A$50:$B$56,2,FALSE),0)</f>
        <v>0</v>
      </c>
      <c r="GL123" s="11">
        <f>IF(GL$2=$A123,0,IF(HLOOKUP(GL$2,Recipes!$H:$GI,'Production Calculator'!$A123+2,FALSE)=0,0,HLOOKUP(GL$2,Recipes!$H:$GI,'Production Calculator'!$A123+2,FALSE)*$AK123))+IF($AO123=GL$3,$AM123/VLOOKUP($AO123,Data!$A$50:$B$56,2,FALSE),0)</f>
        <v>0</v>
      </c>
      <c r="GM123" s="11">
        <f>IF(GM$2=$A123,0,IF(HLOOKUP(GM$2,Recipes!$H:$GI,'Production Calculator'!$A123+2,FALSE)=0,0,HLOOKUP(GM$2,Recipes!$H:$GI,'Production Calculator'!$A123+2,FALSE)*$AK123))+IF($AO123=GM$3,$AM123/VLOOKUP($AO123,Data!$A$50:$B$56,2,FALSE),0)</f>
        <v>0</v>
      </c>
      <c r="GN123" s="11">
        <f>IF(GN$2=$A123,0,IF(HLOOKUP(GN$2,Recipes!$H:$GI,'Production Calculator'!$A123+2,FALSE)=0,0,HLOOKUP(GN$2,Recipes!$H:$GI,'Production Calculator'!$A123+2,FALSE)*$AK123))+IF($AO123=GN$3,$AM123/VLOOKUP($AO123,Data!$A$50:$B$56,2,FALSE),0)</f>
        <v>0</v>
      </c>
      <c r="GO123" s="11">
        <f>IF(GO$2=$A123,0,IF(HLOOKUP(GO$2,Recipes!$H:$GI,'Production Calculator'!$A123+2,FALSE)=0,0,HLOOKUP(GO$2,Recipes!$H:$GI,'Production Calculator'!$A123+2,FALSE)*$AK123))+IF($AO123=GO$3,$AM123/VLOOKUP($AO123,Data!$A$50:$B$56,2,FALSE),0)</f>
        <v>0</v>
      </c>
      <c r="GP123" s="11">
        <f>IF(GP$2=$A123,0,IF(HLOOKUP(GP$2,Recipes!$H:$GI,'Production Calculator'!$A123+2,FALSE)=0,0,HLOOKUP(GP$2,Recipes!$H:$GI,'Production Calculator'!$A123+2,FALSE)*$AK123))+IF($AO123=GP$3,$AM123/VLOOKUP($AO123,Data!$A$50:$B$56,2,FALSE),0)</f>
        <v>0</v>
      </c>
      <c r="GQ123" s="11">
        <f>IF(GQ$2=$A123,0,IF(HLOOKUP(GQ$2,Recipes!$H:$GI,'Production Calculator'!$A123+2,FALSE)=0,0,HLOOKUP(GQ$2,Recipes!$H:$GI,'Production Calculator'!$A123+2,FALSE)*$AK123))+IF($AO123=GQ$3,$AM123/VLOOKUP($AO123,Data!$A$50:$B$56,2,FALSE),0)</f>
        <v>0</v>
      </c>
      <c r="GR123" s="11">
        <f>IF(GR$2=$A123,0,IF(HLOOKUP(GR$2,Recipes!$H:$GI,'Production Calculator'!$A123+2,FALSE)=0,0,HLOOKUP(GR$2,Recipes!$H:$GI,'Production Calculator'!$A123+2,FALSE)*$AK123))+IF($AO123=GR$3,$AM123/VLOOKUP($AO123,Data!$A$50:$B$56,2,FALSE),0)</f>
        <v>0</v>
      </c>
      <c r="GS123" s="11">
        <f>IF(GS$2=$A123,0,IF(HLOOKUP(GS$2,Recipes!$H:$GI,'Production Calculator'!$A123+2,FALSE)=0,0,HLOOKUP(GS$2,Recipes!$H:$GI,'Production Calculator'!$A123+2,FALSE)*$AK123))+IF($AO123=GS$3,$AM123/VLOOKUP($AO123,Data!$A$50:$B$56,2,FALSE),0)</f>
        <v>0</v>
      </c>
      <c r="GT123" s="11">
        <f>IF(GT$2=$A123,0,IF(HLOOKUP(GT$2,Recipes!$H:$GI,'Production Calculator'!$A123+2,FALSE)=0,0,HLOOKUP(GT$2,Recipes!$H:$GI,'Production Calculator'!$A123+2,FALSE)*$AK123))+IF($AO123=GT$3,$AM123/VLOOKUP($AO123,Data!$A$50:$B$56,2,FALSE),0)</f>
        <v>0</v>
      </c>
      <c r="GU123" s="11">
        <f>IF(GU$2=$A123,0,IF(HLOOKUP(GU$2,Recipes!$H:$GI,'Production Calculator'!$A123+2,FALSE)=0,0,HLOOKUP(GU$2,Recipes!$H:$GI,'Production Calculator'!$A123+2,FALSE)*$AK123))+IF($AO123=GU$3,$AM123/VLOOKUP($AO123,Data!$A$50:$B$56,2,FALSE),0)</f>
        <v>0</v>
      </c>
      <c r="GV123" s="11">
        <f>IF(GV$2=$A123,0,IF(HLOOKUP(GV$2,Recipes!$H:$GI,'Production Calculator'!$A123+2,FALSE)=0,0,HLOOKUP(GV$2,Recipes!$H:$GI,'Production Calculator'!$A123+2,FALSE)*$AK123))+IF($AO123=GV$3,$AM123/VLOOKUP($AO123,Data!$A$50:$B$56,2,FALSE),0)</f>
        <v>0</v>
      </c>
      <c r="GW123" s="11">
        <f>IF(GW$2=$A123,0,IF(HLOOKUP(GW$2,Recipes!$H:$GI,'Production Calculator'!$A123+2,FALSE)=0,0,HLOOKUP(GW$2,Recipes!$H:$GI,'Production Calculator'!$A123+2,FALSE)*$AK123))+IF($AO123=GW$3,$AM123/VLOOKUP($AO123,Data!$A$50:$B$56,2,FALSE),0)</f>
        <v>0</v>
      </c>
      <c r="GX123" s="11">
        <f>IF(GX$2=$A123,0,IF(HLOOKUP(GX$2,Recipes!$H:$GI,'Production Calculator'!$A123+2,FALSE)=0,0,HLOOKUP(GX$2,Recipes!$H:$GI,'Production Calculator'!$A123+2,FALSE)*$AK123))+IF($AO123=GX$3,$AM123/VLOOKUP($AO123,Data!$A$50:$B$56,2,FALSE),0)</f>
        <v>0</v>
      </c>
      <c r="GY123" s="11">
        <f>IF(GY$2=$A123,0,IF(HLOOKUP(GY$2,Recipes!$H:$GI,'Production Calculator'!$A123+2,FALSE)=0,0,HLOOKUP(GY$2,Recipes!$H:$GI,'Production Calculator'!$A123+2,FALSE)*$AK123))+IF($AO123=GY$3,$AM123/VLOOKUP($AO123,Data!$A$50:$B$56,2,FALSE),0)</f>
        <v>0</v>
      </c>
      <c r="GZ123" s="11">
        <f>IF(GZ$2=$A123,0,IF(HLOOKUP(GZ$2,Recipes!$H:$GI,'Production Calculator'!$A123+2,FALSE)=0,0,HLOOKUP(GZ$2,Recipes!$H:$GI,'Production Calculator'!$A123+2,FALSE)*$AK123))+IF($AO123=GZ$3,$AM123/VLOOKUP($AO123,Data!$A$50:$B$56,2,FALSE),0)</f>
        <v>0</v>
      </c>
      <c r="HA123" s="11">
        <f>IF(HA$2=$A123,0,IF(HLOOKUP(HA$2,Recipes!$H:$GI,'Production Calculator'!$A123+2,FALSE)=0,0,HLOOKUP(HA$2,Recipes!$H:$GI,'Production Calculator'!$A123+2,FALSE)*$AK123))+IF($AO123=HA$3,$AM123/VLOOKUP($AO123,Data!$A$50:$B$56,2,FALSE),0)</f>
        <v>0</v>
      </c>
      <c r="HB123" s="11">
        <f>IF(HB$2=$A123,0,IF(HLOOKUP(HB$2,Recipes!$H:$GI,'Production Calculator'!$A123+2,FALSE)=0,0,HLOOKUP(HB$2,Recipes!$H:$GI,'Production Calculator'!$A123+2,FALSE)*$AK123))+IF($AO123=HB$3,$AM123/VLOOKUP($AO123,Data!$A$50:$B$56,2,FALSE),0)</f>
        <v>0</v>
      </c>
      <c r="HC123" s="11">
        <f>IF(HC$2=$A123,0,IF(HLOOKUP(HC$2,Recipes!$H:$GI,'Production Calculator'!$A123+2,FALSE)=0,0,HLOOKUP(HC$2,Recipes!$H:$GI,'Production Calculator'!$A123+2,FALSE)*$AK123))+IF($AO123=HC$3,$AM123/VLOOKUP($AO123,Data!$A$50:$B$56,2,FALSE),0)</f>
        <v>0</v>
      </c>
      <c r="HD123" s="11">
        <f>IF(HD$2=$A123,0,IF(HLOOKUP(HD$2,Recipes!$H:$GI,'Production Calculator'!$A123+2,FALSE)=0,0,HLOOKUP(HD$2,Recipes!$H:$GI,'Production Calculator'!$A123+2,FALSE)*$AK123))+IF($AO123=HD$3,$AM123/VLOOKUP($AO123,Data!$A$50:$B$56,2,FALSE),0)</f>
        <v>0</v>
      </c>
      <c r="HE123" s="11">
        <f>IF(HE$2=$A123,0,IF(HLOOKUP(HE$2,Recipes!$H:$GI,'Production Calculator'!$A123+2,FALSE)=0,0,HLOOKUP(HE$2,Recipes!$H:$GI,'Production Calculator'!$A123+2,FALSE)*$AK123))+IF($AO123=HE$3,$AM123/VLOOKUP($AO123,Data!$A$50:$B$56,2,FALSE),0)</f>
        <v>0</v>
      </c>
      <c r="HF123" s="11">
        <f>IF(HF$2=$A123,0,IF(HLOOKUP(HF$2,Recipes!$H:$GI,'Production Calculator'!$A123+2,FALSE)=0,0,HLOOKUP(HF$2,Recipes!$H:$GI,'Production Calculator'!$A123+2,FALSE)*$AK123))+IF($AO123=HF$3,$AM123/VLOOKUP($AO123,Data!$A$50:$B$56,2,FALSE),0)</f>
        <v>0</v>
      </c>
      <c r="HG123" s="11">
        <f>IF(HG$2=$A123,0,IF(HLOOKUP(HG$2,Recipes!$H:$GI,'Production Calculator'!$A123+2,FALSE)=0,0,HLOOKUP(HG$2,Recipes!$H:$GI,'Production Calculator'!$A123+2,FALSE)*$AK123))+IF($AO123=HG$3,$AM123/VLOOKUP($AO123,Data!$A$50:$B$56,2,FALSE),0)</f>
        <v>0</v>
      </c>
      <c r="HH123" s="11">
        <f>IF(HH$2=$A123,0,IF(HLOOKUP(HH$2,Recipes!$H:$GI,'Production Calculator'!$A123+2,FALSE)=0,0,HLOOKUP(HH$2,Recipes!$H:$GI,'Production Calculator'!$A123+2,FALSE)*$AK123))+IF($AO123=HH$3,$AM123/VLOOKUP($AO123,Data!$A$50:$B$56,2,FALSE),0)</f>
        <v>0</v>
      </c>
      <c r="HI123" s="11">
        <f>IF(HI$2=$A123,0,IF(HLOOKUP(HI$2,Recipes!$H:$GI,'Production Calculator'!$A123+2,FALSE)=0,0,HLOOKUP(HI$2,Recipes!$H:$GI,'Production Calculator'!$A123+2,FALSE)*$AK123))+IF($AO123=HI$3,$AM123/VLOOKUP($AO123,Data!$A$50:$B$56,2,FALSE),0)</f>
        <v>0</v>
      </c>
      <c r="HJ123" s="11">
        <f>IF(HJ$2=$A123,0,IF(HLOOKUP(HJ$2,Recipes!$H:$GI,'Production Calculator'!$A123+2,FALSE)=0,0,HLOOKUP(HJ$2,Recipes!$H:$GI,'Production Calculator'!$A123+2,FALSE)*$AK123))+IF($AO123=HJ$3,$AM123/VLOOKUP($AO123,Data!$A$50:$B$56,2,FALSE),0)</f>
        <v>0</v>
      </c>
      <c r="HK123" s="11">
        <f>IF(HK$2=$A123,0,IF(HLOOKUP(HK$2,Recipes!$H:$GI,'Production Calculator'!$A123+2,FALSE)=0,0,HLOOKUP(HK$2,Recipes!$H:$GI,'Production Calculator'!$A123+2,FALSE)*$AK123))+IF($AO123=HK$3,$AM123/VLOOKUP($AO123,Data!$A$50:$B$56,2,FALSE),0)</f>
        <v>0</v>
      </c>
      <c r="HL123" s="11">
        <f>IF(HL$2=$A123,0,IF(HLOOKUP(HL$2,Recipes!$H:$GI,'Production Calculator'!$A123+2,FALSE)=0,0,HLOOKUP(HL$2,Recipes!$H:$GI,'Production Calculator'!$A123+2,FALSE)*$AK123))+IF($AO123=HL$3,$AM123/VLOOKUP($AO123,Data!$A$50:$B$56,2,FALSE),0)</f>
        <v>0</v>
      </c>
      <c r="HM123" s="11">
        <f>IF(HM$2=$A123,0,IF(HLOOKUP(HM$2,Recipes!$H:$GI,'Production Calculator'!$A123+2,FALSE)=0,0,HLOOKUP(HM$2,Recipes!$H:$GI,'Production Calculator'!$A123+2,FALSE)*$AK123))+IF($AO123=HM$3,$AM123/VLOOKUP($AO123,Data!$A$50:$B$56,2,FALSE),0)</f>
        <v>0</v>
      </c>
      <c r="HN123" s="11">
        <f>IF(HN$2=$A123,0,IF(HLOOKUP(HN$2,Recipes!$H:$GI,'Production Calculator'!$A123+2,FALSE)=0,0,HLOOKUP(HN$2,Recipes!$H:$GI,'Production Calculator'!$A123+2,FALSE)*$AK123))+IF($AO123=HN$3,$AM123/VLOOKUP($AO123,Data!$A$50:$B$56,2,FALSE),0)</f>
        <v>0</v>
      </c>
      <c r="HO123" s="11">
        <f>IF(HO$2=$A123,0,IF(HLOOKUP(HO$2,Recipes!$H:$GI,'Production Calculator'!$A123+2,FALSE)=0,0,HLOOKUP(HO$2,Recipes!$H:$GI,'Production Calculator'!$A123+2,FALSE)*$AK123))+IF($AO123=HO$3,$AM123/VLOOKUP($AO123,Data!$A$50:$B$56,2,FALSE),0)</f>
        <v>0</v>
      </c>
      <c r="HP123" s="11">
        <f>IF(HP$2=$A123,0,IF(HLOOKUP(HP$2,Recipes!$H:$GI,'Production Calculator'!$A123+2,FALSE)=0,0,HLOOKUP(HP$2,Recipes!$H:$GI,'Production Calculator'!$A123+2,FALSE)*$AK123))+IF($AO123=HP$3,$AM123/VLOOKUP($AO123,Data!$A$50:$B$56,2,FALSE),0)</f>
        <v>0</v>
      </c>
      <c r="HQ123" s="11">
        <f>IF(HQ$2=$A123,0,IF(HLOOKUP(HQ$2,Recipes!$H:$GI,'Production Calculator'!$A123+2,FALSE)=0,0,HLOOKUP(HQ$2,Recipes!$H:$GI,'Production Calculator'!$A123+2,FALSE)*$AK123))+IF($AO123=HQ$3,$AM123/VLOOKUP($AO123,Data!$A$50:$B$56,2,FALSE),0)</f>
        <v>0</v>
      </c>
      <c r="HR123" s="11">
        <f>IF(HR$2=$A123,0,IF(HLOOKUP(HR$2,Recipes!$H:$GI,'Production Calculator'!$A123+2,FALSE)=0,0,HLOOKUP(HR$2,Recipes!$H:$GI,'Production Calculator'!$A123+2,FALSE)*$AK123))+IF($AO123=HR$3,$AM123/VLOOKUP($AO123,Data!$A$50:$B$56,2,FALSE),0)</f>
        <v>0</v>
      </c>
      <c r="HS123" s="121"/>
    </row>
    <row r="124" spans="1:227" x14ac:dyDescent="0.45">
      <c r="A124">
        <v>100</v>
      </c>
      <c r="B124" s="107" t="str">
        <f>VLOOKUP(A124,Recipes!A:B,2)</f>
        <v>Cluster grenade</v>
      </c>
      <c r="C124" s="128">
        <v>0</v>
      </c>
      <c r="D124" s="108">
        <f t="shared" si="192"/>
        <v>0</v>
      </c>
      <c r="E124" s="127" t="s">
        <v>1</v>
      </c>
      <c r="F124" s="109">
        <f>VLOOKUP(A124,Recipes!$A$3:$G$186,6,FALSE)</f>
        <v>3</v>
      </c>
      <c r="G124" s="109">
        <f>VLOOKUP(A124,Recipes!$A$3:$G$186,7,FALSE)</f>
        <v>0</v>
      </c>
      <c r="H124" s="110">
        <f t="shared" si="193"/>
        <v>0</v>
      </c>
      <c r="I124" s="109">
        <f>VLOOKUP(E124,Data!$A$2:$C$26,3, FALSE)</f>
        <v>4</v>
      </c>
      <c r="J124" s="108">
        <v>0</v>
      </c>
      <c r="K124" s="108">
        <v>0</v>
      </c>
      <c r="L124" s="108">
        <v>0</v>
      </c>
      <c r="M124" s="150">
        <v>0</v>
      </c>
      <c r="N124" s="150">
        <v>0</v>
      </c>
      <c r="O124" s="150">
        <v>0</v>
      </c>
      <c r="P124" s="151">
        <v>0</v>
      </c>
      <c r="Q124" s="151">
        <v>0</v>
      </c>
      <c r="R124" s="151">
        <v>0</v>
      </c>
      <c r="S124">
        <f t="shared" ref="S124:S151" si="208">J124*$H124</f>
        <v>0</v>
      </c>
      <c r="T124">
        <f t="shared" ref="T124:T151" si="209">K124*$H124</f>
        <v>0</v>
      </c>
      <c r="U124">
        <f t="shared" ref="U124:U151" si="210">L124*$H124</f>
        <v>0</v>
      </c>
      <c r="V124">
        <f t="shared" ref="V124:V151" si="211">M124*$H124</f>
        <v>0</v>
      </c>
      <c r="W124">
        <f t="shared" ref="W124:W151" si="212">N124*$H124</f>
        <v>0</v>
      </c>
      <c r="X124">
        <f t="shared" ref="X124:X151" si="213">O124*$H124</f>
        <v>0</v>
      </c>
      <c r="Y124">
        <f t="shared" ref="Y124:Y151" si="214">P124*$H124</f>
        <v>0</v>
      </c>
      <c r="Z124">
        <f t="shared" ref="Z124:Z151" si="215">Q124*$H124</f>
        <v>0</v>
      </c>
      <c r="AA124">
        <f t="shared" ref="AA124:AA151" si="216">R124*$H124</f>
        <v>0</v>
      </c>
      <c r="AB124" s="111">
        <f>VLOOKUP($A124,Recipes!$A:$G,4)</f>
        <v>8</v>
      </c>
      <c r="AC124" s="111">
        <f>VLOOKUP($A124,Recipes!$A:$G,5)</f>
        <v>1</v>
      </c>
      <c r="AD124" s="111">
        <f t="shared" si="203"/>
        <v>0.125</v>
      </c>
      <c r="AE124" s="111">
        <f>VLOOKUP(E124,Data!$A$2:$F$26,5,FALSE)</f>
        <v>0</v>
      </c>
      <c r="AF124" s="111">
        <f>VLOOKUP(E124,Data!$A$2:$F$26,4,FALSE)</f>
        <v>210</v>
      </c>
      <c r="AG124" s="111">
        <f>VLOOKUP(E124,Data!$A$2:$B$26,2, FALSE)</f>
        <v>1.25</v>
      </c>
      <c r="AH124" s="111">
        <f>1+VLOOKUP($J$3,Data!$A$40:$D$48,2,FALSE)*$J124+VLOOKUP($K$3,Data!$A$40:$D$48,2,FALSE)*$K124+VLOOKUP($L$3,Data!$A$40:$D$48,2,FALSE)*$L124+VLOOKUP($M$3,Data!$A$40:$D$48,2,FALSE)*$M124+VLOOKUP($N$3,Data!$A$40:$D$48,2,FALSE)*$N124+VLOOKUP($O$3,Data!$A$40:$D$48,2,FALSE)*$O124+VLOOKUP($P$3,Data!$A$40:$D$48,2,FALSE)*$P124+VLOOKUP($Q$3,Data!$A$40:$D$48,2,FALSE)*$Q124+VLOOKUP($R$3,Data!$A$40:$D$48,2,FALSE)*$R124</f>
        <v>1</v>
      </c>
      <c r="AI124" s="111">
        <f>MAX(1+VLOOKUP($J$3,Data!$A$40:$D$48,3,FALSE)*$J124+VLOOKUP($K$3,Data!$A$40:$D$48,3,FALSE)*$K124+VLOOKUP($L$3,Data!$A$40:$D$48,3,FALSE)*$L124+VLOOKUP($M$3,Data!$A$40:$D$48,3,FALSE)*$M124+VLOOKUP($N$3,Data!$A$40:$D$48,3,FALSE)*$N124+VLOOKUP($O$3,Data!$A$40:$D$48,3,FALSE)*$O124+VLOOKUP($P$3,Data!$A$40:$D$48,3,FALSE)*$P124+VLOOKUP($Q$3,Data!$A$40:$D$48,3,FALSE)*$Q124+VLOOKUP($R$3,Data!$A$40:$D$48,3,FALSE)*$R124,0)</f>
        <v>1</v>
      </c>
      <c r="AJ124" s="111">
        <f>MAX(1-(VLOOKUP($J$3,Data!$A$40:$D$48,4,FALSE)*$J124+VLOOKUP($K$3,Data!$A$40:$D$48,4,FALSE)*$K124+VLOOKUP($L$3,Data!$A$40:$D$48,4,FALSE)*$L124+VLOOKUP($M$3,Data!$A$40:$D$48,4,FALSE)*$M124+VLOOKUP($N$3,Data!$A$40:$D$48,4,FALSE)*$N124+VLOOKUP($O$3,Data!$A$40:$D$48,4,FALSE)*$O124+VLOOKUP($P$3,Data!$A$40:$D$48,4,FALSE)*$P124+VLOOKUP($Q$3,Data!$A$40:$D$48,4,FALSE)*$Q124+VLOOKUP($R$3,Data!$A$40:$D$48,4,FALSE)*$R124),0.2)</f>
        <v>1</v>
      </c>
      <c r="AK124" s="112">
        <f t="shared" si="204"/>
        <v>0</v>
      </c>
      <c r="AL124" s="111">
        <f t="shared" si="205"/>
        <v>0.15625</v>
      </c>
      <c r="AM124" s="111">
        <f t="shared" si="206"/>
        <v>0</v>
      </c>
      <c r="AN124" s="111">
        <f t="shared" si="207"/>
        <v>0</v>
      </c>
      <c r="AO124" s="131" t="s">
        <v>298</v>
      </c>
      <c r="AP124" s="11"/>
      <c r="AQ124" s="11">
        <f>IF(AQ$2=$A124,0,IF(HLOOKUP(AQ$2,Recipes!$H:$GI,'Production Calculator'!$A124+2,FALSE)=0,0,HLOOKUP(AQ$2,Recipes!$H:$GI,'Production Calculator'!$A124+2,FALSE)*$AK124))+IF($AO124=AQ$3,$AM124/VLOOKUP($AO124,Data!$A$50:$B$56,2,FALSE),0)</f>
        <v>0</v>
      </c>
      <c r="AR124" s="11">
        <f>IF(AR$2=$A124,0,IF(HLOOKUP(AR$2,Recipes!$H:$GI,'Production Calculator'!$A124+2,FALSE)=0,0,HLOOKUP(AR$2,Recipes!$H:$GI,'Production Calculator'!$A124+2,FALSE)*$AK124))+IF($AO124=AR$3,$AM124/VLOOKUP($AO124,Data!$A$50:$B$56,2,FALSE),0)</f>
        <v>0</v>
      </c>
      <c r="AS124" s="11">
        <f>IF(AS$2=$A124,0,IF(HLOOKUP(AS$2,Recipes!$H:$GI,'Production Calculator'!$A124+2,FALSE)=0,0,HLOOKUP(AS$2,Recipes!$H:$GI,'Production Calculator'!$A124+2,FALSE)*$AK124))+IF($AO124=AS$3,$AM124/VLOOKUP($AO124,Data!$A$50:$B$56,2,FALSE),0)</f>
        <v>0</v>
      </c>
      <c r="AT124" s="11">
        <f>IF(AT$2=$A124,0,IF(HLOOKUP(AT$2,Recipes!$H:$GI,'Production Calculator'!$A124+2,FALSE)=0,0,HLOOKUP(AT$2,Recipes!$H:$GI,'Production Calculator'!$A124+2,FALSE)*$AK124))+IF($AO124=AT$3,$AM124/VLOOKUP($AO124,Data!$A$50:$B$56,2,FALSE),0)</f>
        <v>0</v>
      </c>
      <c r="AU124" s="11">
        <f>IF(AU$2=$A124,0,IF(HLOOKUP(AU$2,Recipes!$H:$GI,'Production Calculator'!$A124+2,FALSE)=0,0,HLOOKUP(AU$2,Recipes!$H:$GI,'Production Calculator'!$A124+2,FALSE)*$AK124))+IF($AO124=AU$3,$AM124/VLOOKUP($AO124,Data!$A$50:$B$56,2,FALSE),0)</f>
        <v>0</v>
      </c>
      <c r="AV124" s="11">
        <f>IF(AV$2=$A124,0,IF(HLOOKUP(AV$2,Recipes!$H:$GI,'Production Calculator'!$A124+2,FALSE)=0,0,HLOOKUP(AV$2,Recipes!$H:$GI,'Production Calculator'!$A124+2,FALSE)*$AK124))+IF($AO124=AV$3,$AM124/VLOOKUP($AO124,Data!$A$50:$B$56,2,FALSE),0)</f>
        <v>0</v>
      </c>
      <c r="AW124" s="11">
        <f>IF(AW$2=$A124,0,IF(HLOOKUP(AW$2,Recipes!$H:$GI,'Production Calculator'!$A124+2,FALSE)=0,0,HLOOKUP(AW$2,Recipes!$H:$GI,'Production Calculator'!$A124+2,FALSE)*$AK124))+IF($AO124=AW$3,$AM124/VLOOKUP($AO124,Data!$A$50:$B$56,2,FALSE),0)</f>
        <v>0</v>
      </c>
      <c r="AX124" s="11">
        <f>IF(AX$2=$A124,0,IF(HLOOKUP(AX$2,Recipes!$H:$GI,'Production Calculator'!$A124+2,FALSE)=0,0,HLOOKUP(AX$2,Recipes!$H:$GI,'Production Calculator'!$A124+2,FALSE)*$AK124))+IF($AO124=AX$3,$AM124/VLOOKUP($AO124,Data!$A$50:$B$56,2,FALSE),0)</f>
        <v>0</v>
      </c>
      <c r="AY124" s="11">
        <f>IF(AY$2=$A124,0,IF(HLOOKUP(AY$2,Recipes!$H:$GI,'Production Calculator'!$A124+2,FALSE)=0,0,HLOOKUP(AY$2,Recipes!$H:$GI,'Production Calculator'!$A124+2,FALSE)*$AK124))+IF($AO124=AY$3,$AM124/VLOOKUP($AO124,Data!$A$50:$B$56,2,FALSE),0)</f>
        <v>0</v>
      </c>
      <c r="AZ124" s="11">
        <f>IF(AZ$2=$A124,0,IF(HLOOKUP(AZ$2,Recipes!$H:$GI,'Production Calculator'!$A124+2,FALSE)=0,0,HLOOKUP(AZ$2,Recipes!$H:$GI,'Production Calculator'!$A124+2,FALSE)*$AK124))+IF($AO124=AZ$3,$AM124/VLOOKUP($AO124,Data!$A$50:$B$56,2,FALSE),0)</f>
        <v>0</v>
      </c>
      <c r="BA124" s="11">
        <f>IF(BA$2=$A124,0,IF(HLOOKUP(BA$2,Recipes!$H:$GI,'Production Calculator'!$A124+2,FALSE)=0,0,HLOOKUP(BA$2,Recipes!$H:$GI,'Production Calculator'!$A124+2,FALSE)*$AK124))+IF($AO124=BA$3,$AM124/VLOOKUP($AO124,Data!$A$50:$B$56,2,FALSE),0)</f>
        <v>0</v>
      </c>
      <c r="BB124" s="11">
        <f>IF(BB$2=$A124,0,IF(HLOOKUP(BB$2,Recipes!$H:$GI,'Production Calculator'!$A124+2,FALSE)=0,0,HLOOKUP(BB$2,Recipes!$H:$GI,'Production Calculator'!$A124+2,FALSE)*$AK124))+IF($AO124=BB$3,$AM124/VLOOKUP($AO124,Data!$A$50:$B$56,2,FALSE),0)</f>
        <v>0</v>
      </c>
      <c r="BC124" s="11">
        <f>IF(BC$2=$A124,0,IF(HLOOKUP(BC$2,Recipes!$H:$GI,'Production Calculator'!$A124+2,FALSE)=0,0,HLOOKUP(BC$2,Recipes!$H:$GI,'Production Calculator'!$A124+2,FALSE)*$AK124))+IF($AO124=BC$3,$AM124/VLOOKUP($AO124,Data!$A$50:$B$56,2,FALSE),0)</f>
        <v>0</v>
      </c>
      <c r="BD124" s="11">
        <f>IF(BD$2=$A124,0,IF(HLOOKUP(BD$2,Recipes!$H:$GI,'Production Calculator'!$A124+2,FALSE)=0,0,HLOOKUP(BD$2,Recipes!$H:$GI,'Production Calculator'!$A124+2,FALSE)*$AK124))+IF($AO124=BD$3,$AM124/VLOOKUP($AO124,Data!$A$50:$B$56,2,FALSE),0)</f>
        <v>0</v>
      </c>
      <c r="BE124" s="11">
        <f>IF(BE$2=$A124,0,IF(HLOOKUP(BE$2,Recipes!$H:$GI,'Production Calculator'!$A124+2,FALSE)=0,0,HLOOKUP(BE$2,Recipes!$H:$GI,'Production Calculator'!$A124+2,FALSE)*$AK124))+IF($AO124=BE$3,$AM124/VLOOKUP($AO124,Data!$A$50:$B$56,2,FALSE),0)</f>
        <v>0</v>
      </c>
      <c r="BF124" s="11">
        <f>IF(BF$2=$A124,0,IF(HLOOKUP(BF$2,Recipes!$H:$GI,'Production Calculator'!$A124+2,FALSE)=0,0,HLOOKUP(BF$2,Recipes!$H:$GI,'Production Calculator'!$A124+2,FALSE)*$AK124))+IF($AO124=BF$3,$AM124/VLOOKUP($AO124,Data!$A$50:$B$56,2,FALSE),0)</f>
        <v>0</v>
      </c>
      <c r="BG124" s="11">
        <f>IF(BG$2=$A124,0,IF(HLOOKUP(BG$2,Recipes!$H:$GI,'Production Calculator'!$A124+2,FALSE)=0,0,HLOOKUP(BG$2,Recipes!$H:$GI,'Production Calculator'!$A124+2,FALSE)*$AK124))+IF($AO124=BG$3,$AM124/VLOOKUP($AO124,Data!$A$50:$B$56,2,FALSE),0)</f>
        <v>0</v>
      </c>
      <c r="BH124" s="11">
        <f>IF(BH$2=$A124,0,IF(HLOOKUP(BH$2,Recipes!$H:$GI,'Production Calculator'!$A124+2,FALSE)=0,0,HLOOKUP(BH$2,Recipes!$H:$GI,'Production Calculator'!$A124+2,FALSE)*$AK124))+IF($AO124=BH$3,$AM124/VLOOKUP($AO124,Data!$A$50:$B$56,2,FALSE),0)</f>
        <v>0</v>
      </c>
      <c r="BI124" s="11">
        <f>IF(BI$2=$A124,0,IF(HLOOKUP(BI$2,Recipes!$H:$GI,'Production Calculator'!$A124+2,FALSE)=0,0,HLOOKUP(BI$2,Recipes!$H:$GI,'Production Calculator'!$A124+2,FALSE)*$AK124))+IF($AO124=BI$3,$AM124/VLOOKUP($AO124,Data!$A$50:$B$56,2,FALSE),0)</f>
        <v>0</v>
      </c>
      <c r="BJ124" s="11">
        <f>IF(BJ$2=$A124,0,IF(HLOOKUP(BJ$2,Recipes!$H:$GI,'Production Calculator'!$A124+2,FALSE)=0,0,HLOOKUP(BJ$2,Recipes!$H:$GI,'Production Calculator'!$A124+2,FALSE)*$AK124))+IF($AO124=BJ$3,$AM124/VLOOKUP($AO124,Data!$A$50:$B$56,2,FALSE),0)</f>
        <v>0</v>
      </c>
      <c r="BK124" s="11">
        <f>IF(BK$2=$A124,0,IF(HLOOKUP(BK$2,Recipes!$H:$GI,'Production Calculator'!$A124+2,FALSE)=0,0,HLOOKUP(BK$2,Recipes!$H:$GI,'Production Calculator'!$A124+2,FALSE)*$AK124))+IF($AO124=BK$3,$AM124/VLOOKUP($AO124,Data!$A$50:$B$56,2,FALSE),0)</f>
        <v>0</v>
      </c>
      <c r="BL124" s="11">
        <f>IF(BL$2=$A124,0,IF(HLOOKUP(BL$2,Recipes!$H:$GI,'Production Calculator'!$A124+2,FALSE)=0,0,HLOOKUP(BL$2,Recipes!$H:$GI,'Production Calculator'!$A124+2,FALSE)*$AK124))+IF($AO124=BL$3,$AM124/VLOOKUP($AO124,Data!$A$50:$B$56,2,FALSE),0)</f>
        <v>0</v>
      </c>
      <c r="BM124" s="11">
        <f>IF(BM$2=$A124,0,IF(HLOOKUP(BM$2,Recipes!$H:$GI,'Production Calculator'!$A124+2,FALSE)=0,0,HLOOKUP(BM$2,Recipes!$H:$GI,'Production Calculator'!$A124+2,FALSE)*$AK124))+IF($AO124=BM$3,$AM124/VLOOKUP($AO124,Data!$A$50:$B$56,2,FALSE),0)</f>
        <v>0</v>
      </c>
      <c r="BN124" s="11">
        <f>IF(BN$2=$A124,0,IF(HLOOKUP(BN$2,Recipes!$H:$GI,'Production Calculator'!$A124+2,FALSE)=0,0,HLOOKUP(BN$2,Recipes!$H:$GI,'Production Calculator'!$A124+2,FALSE)*$AK124))+IF($AO124=BN$3,$AM124/VLOOKUP($AO124,Data!$A$50:$B$56,2,FALSE),0)</f>
        <v>0</v>
      </c>
      <c r="BO124" s="11">
        <f>IF(BO$2=$A124,0,IF(HLOOKUP(BO$2,Recipes!$H:$GI,'Production Calculator'!$A124+2,FALSE)=0,0,HLOOKUP(BO$2,Recipes!$H:$GI,'Production Calculator'!$A124+2,FALSE)*$AK124))+IF($AO124=BO$3,$AM124/VLOOKUP($AO124,Data!$A$50:$B$56,2,FALSE),0)</f>
        <v>0</v>
      </c>
      <c r="BP124" s="11">
        <f>IF(BP$2=$A124,0,IF(HLOOKUP(BP$2,Recipes!$H:$GI,'Production Calculator'!$A124+2,FALSE)=0,0,HLOOKUP(BP$2,Recipes!$H:$GI,'Production Calculator'!$A124+2,FALSE)*$AK124))+IF($AO124=BP$3,$AM124/VLOOKUP($AO124,Data!$A$50:$B$56,2,FALSE),0)</f>
        <v>0</v>
      </c>
      <c r="BQ124" s="11">
        <f>IF(BQ$2=$A124,0,IF(HLOOKUP(BQ$2,Recipes!$H:$GI,'Production Calculator'!$A124+2,FALSE)=0,0,HLOOKUP(BQ$2,Recipes!$H:$GI,'Production Calculator'!$A124+2,FALSE)*$AK124))+IF($AO124=BQ$3,$AM124/VLOOKUP($AO124,Data!$A$50:$B$56,2,FALSE),0)</f>
        <v>0</v>
      </c>
      <c r="BR124" s="11">
        <f>IF(BR$2=$A124,0,IF(HLOOKUP(BR$2,Recipes!$H:$GI,'Production Calculator'!$A124+2,FALSE)=0,0,HLOOKUP(BR$2,Recipes!$H:$GI,'Production Calculator'!$A124+2,FALSE)*$AK124))+IF($AO124=BR$3,$AM124/VLOOKUP($AO124,Data!$A$50:$B$56,2,FALSE),0)</f>
        <v>0</v>
      </c>
      <c r="BS124" s="11">
        <f>IF(BS$2=$A124,0,IF(HLOOKUP(BS$2,Recipes!$H:$GI,'Production Calculator'!$A124+2,FALSE)=0,0,HLOOKUP(BS$2,Recipes!$H:$GI,'Production Calculator'!$A124+2,FALSE)*$AK124))+IF($AO124=BS$3,$AM124/VLOOKUP($AO124,Data!$A$50:$B$56,2,FALSE),0)</f>
        <v>0</v>
      </c>
      <c r="BT124" s="11">
        <f>IF(BT$2=$A124,0,IF(HLOOKUP(BT$2,Recipes!$H:$GI,'Production Calculator'!$A124+2,FALSE)=0,0,HLOOKUP(BT$2,Recipes!$H:$GI,'Production Calculator'!$A124+2,FALSE)*$AK124))+IF($AO124=BT$3,$AM124/VLOOKUP($AO124,Data!$A$50:$B$56,2,FALSE),0)</f>
        <v>0</v>
      </c>
      <c r="BU124" s="11">
        <f>IF(BU$2=$A124,0,IF(HLOOKUP(BU$2,Recipes!$H:$GI,'Production Calculator'!$A124+2,FALSE)=0,0,HLOOKUP(BU$2,Recipes!$H:$GI,'Production Calculator'!$A124+2,FALSE)*$AK124))+IF($AO124=BU$3,$AM124/VLOOKUP($AO124,Data!$A$50:$B$56,2,FALSE),0)</f>
        <v>0</v>
      </c>
      <c r="BV124" s="11">
        <f>IF(BV$2=$A124,0,IF(HLOOKUP(BV$2,Recipes!$H:$GI,'Production Calculator'!$A124+2,FALSE)=0,0,HLOOKUP(BV$2,Recipes!$H:$GI,'Production Calculator'!$A124+2,FALSE)*$AK124))+IF($AO124=BV$3,$AM124/VLOOKUP($AO124,Data!$A$50:$B$56,2,FALSE),0)</f>
        <v>0</v>
      </c>
      <c r="BW124" s="11">
        <f>IF(BW$2=$A124,0,IF(HLOOKUP(BW$2,Recipes!$H:$GI,'Production Calculator'!$A124+2,FALSE)=0,0,HLOOKUP(BW$2,Recipes!$H:$GI,'Production Calculator'!$A124+2,FALSE)*$AK124))+IF($AO124=BW$3,$AM124/VLOOKUP($AO124,Data!$A$50:$B$56,2,FALSE),0)</f>
        <v>0</v>
      </c>
      <c r="BX124" s="11">
        <f>IF(BX$2=$A124,0,IF(HLOOKUP(BX$2,Recipes!$H:$GI,'Production Calculator'!$A124+2,FALSE)=0,0,HLOOKUP(BX$2,Recipes!$H:$GI,'Production Calculator'!$A124+2,FALSE)*$AK124))+IF($AO124=BX$3,$AM124/VLOOKUP($AO124,Data!$A$50:$B$56,2,FALSE),0)</f>
        <v>0</v>
      </c>
      <c r="BY124" s="11">
        <f>IF(BY$2=$A124,0,IF(HLOOKUP(BY$2,Recipes!$H:$GI,'Production Calculator'!$A124+2,FALSE)=0,0,HLOOKUP(BY$2,Recipes!$H:$GI,'Production Calculator'!$A124+2,FALSE)*$AK124))+IF($AO124=BY$3,$AM124/VLOOKUP($AO124,Data!$A$50:$B$56,2,FALSE),0)</f>
        <v>0</v>
      </c>
      <c r="BZ124" s="11">
        <f>IF(BZ$2=$A124,0,IF(HLOOKUP(BZ$2,Recipes!$H:$GI,'Production Calculator'!$A124+2,FALSE)=0,0,HLOOKUP(BZ$2,Recipes!$H:$GI,'Production Calculator'!$A124+2,FALSE)*$AK124))+IF($AO124=BZ$3,$AM124/VLOOKUP($AO124,Data!$A$50:$B$56,2,FALSE),0)</f>
        <v>0</v>
      </c>
      <c r="CA124" s="11">
        <f>IF(CA$2=$A124,0,IF(HLOOKUP(CA$2,Recipes!$H:$GI,'Production Calculator'!$A124+2,FALSE)=0,0,HLOOKUP(CA$2,Recipes!$H:$GI,'Production Calculator'!$A124+2,FALSE)*$AK124))+IF($AO124=CA$3,$AM124/VLOOKUP($AO124,Data!$A$50:$B$56,2,FALSE),0)</f>
        <v>0</v>
      </c>
      <c r="CB124" s="11">
        <f>IF(CB$2=$A124,0,IF(HLOOKUP(CB$2,Recipes!$H:$GI,'Production Calculator'!$A124+2,FALSE)=0,0,HLOOKUP(CB$2,Recipes!$H:$GI,'Production Calculator'!$A124+2,FALSE)*$AK124))+IF($AO124=CB$3,$AM124/VLOOKUP($AO124,Data!$A$50:$B$56,2,FALSE),0)</f>
        <v>0</v>
      </c>
      <c r="CC124" s="11">
        <f>IF(CC$2=$A124,0,IF(HLOOKUP(CC$2,Recipes!$H:$GI,'Production Calculator'!$A124+2,FALSE)=0,0,HLOOKUP(CC$2,Recipes!$H:$GI,'Production Calculator'!$A124+2,FALSE)*$AK124))+IF($AO124=CC$3,$AM124/VLOOKUP($AO124,Data!$A$50:$B$56,2,FALSE),0)</f>
        <v>0</v>
      </c>
      <c r="CD124" s="11">
        <f>IF(CD$2=$A124,0,IF(HLOOKUP(CD$2,Recipes!$H:$GI,'Production Calculator'!$A124+2,FALSE)=0,0,HLOOKUP(CD$2,Recipes!$H:$GI,'Production Calculator'!$A124+2,FALSE)*$AK124))+IF($AO124=CD$3,$AM124/VLOOKUP($AO124,Data!$A$50:$B$56,2,FALSE),0)</f>
        <v>0</v>
      </c>
      <c r="CE124" s="11">
        <f>IF(CE$2=$A124,0,IF(HLOOKUP(CE$2,Recipes!$H:$GI,'Production Calculator'!$A124+2,FALSE)=0,0,HLOOKUP(CE$2,Recipes!$H:$GI,'Production Calculator'!$A124+2,FALSE)*$AK124))+IF($AO124=CE$3,$AM124/VLOOKUP($AO124,Data!$A$50:$B$56,2,FALSE),0)</f>
        <v>0</v>
      </c>
      <c r="CF124" s="11">
        <f>IF(CF$2=$A124,0,IF(HLOOKUP(CF$2,Recipes!$H:$GI,'Production Calculator'!$A124+2,FALSE)=0,0,HLOOKUP(CF$2,Recipes!$H:$GI,'Production Calculator'!$A124+2,FALSE)*$AK124))+IF($AO124=CF$3,$AM124/VLOOKUP($AO124,Data!$A$50:$B$56,2,FALSE),0)</f>
        <v>0</v>
      </c>
      <c r="CG124" s="11">
        <f>IF(CG$2=$A124,0,IF(HLOOKUP(CG$2,Recipes!$H:$GI,'Production Calculator'!$A124+2,FALSE)=0,0,HLOOKUP(CG$2,Recipes!$H:$GI,'Production Calculator'!$A124+2,FALSE)*$AK124))+IF($AO124=CG$3,$AM124/VLOOKUP($AO124,Data!$A$50:$B$56,2,FALSE),0)</f>
        <v>0</v>
      </c>
      <c r="CH124" s="11">
        <f>IF(CH$2=$A124,0,IF(HLOOKUP(CH$2,Recipes!$H:$GI,'Production Calculator'!$A124+2,FALSE)=0,0,HLOOKUP(CH$2,Recipes!$H:$GI,'Production Calculator'!$A124+2,FALSE)*$AK124))+IF($AO124=CH$3,$AM124/VLOOKUP($AO124,Data!$A$50:$B$56,2,FALSE),0)</f>
        <v>0</v>
      </c>
      <c r="CI124" s="11">
        <f>IF(CI$2=$A124,0,IF(HLOOKUP(CI$2,Recipes!$H:$GI,'Production Calculator'!$A124+2,FALSE)=0,0,HLOOKUP(CI$2,Recipes!$H:$GI,'Production Calculator'!$A124+2,FALSE)*$AK124))+IF($AO124=CI$3,$AM124/VLOOKUP($AO124,Data!$A$50:$B$56,2,FALSE),0)</f>
        <v>0</v>
      </c>
      <c r="CJ124" s="11">
        <f>IF(CJ$2=$A124,0,IF(HLOOKUP(CJ$2,Recipes!$H:$GI,'Production Calculator'!$A124+2,FALSE)=0,0,HLOOKUP(CJ$2,Recipes!$H:$GI,'Production Calculator'!$A124+2,FALSE)*$AK124))+IF($AO124=CJ$3,$AM124/VLOOKUP($AO124,Data!$A$50:$B$56,2,FALSE),0)</f>
        <v>0</v>
      </c>
      <c r="CK124" s="11">
        <f>IF(CK$2=$A124,0,IF(HLOOKUP(CK$2,Recipes!$H:$GI,'Production Calculator'!$A124+2,FALSE)=0,0,HLOOKUP(CK$2,Recipes!$H:$GI,'Production Calculator'!$A124+2,FALSE)*$AK124))+IF($AO124=CK$3,$AM124/VLOOKUP($AO124,Data!$A$50:$B$56,2,FALSE),0)</f>
        <v>0</v>
      </c>
      <c r="CL124" s="11">
        <f>IF(CL$2=$A124,0,IF(HLOOKUP(CL$2,Recipes!$H:$GI,'Production Calculator'!$A124+2,FALSE)=0,0,HLOOKUP(CL$2,Recipes!$H:$GI,'Production Calculator'!$A124+2,FALSE)*$AK124))+IF($AO124=CL$3,$AM124/VLOOKUP($AO124,Data!$A$50:$B$56,2,FALSE),0)</f>
        <v>0</v>
      </c>
      <c r="CM124" s="11">
        <f>IF(CM$2=$A124,0,IF(HLOOKUP(CM$2,Recipes!$H:$GI,'Production Calculator'!$A124+2,FALSE)=0,0,HLOOKUP(CM$2,Recipes!$H:$GI,'Production Calculator'!$A124+2,FALSE)*$AK124))+IF($AO124=CM$3,$AM124/VLOOKUP($AO124,Data!$A$50:$B$56,2,FALSE),0)</f>
        <v>0</v>
      </c>
      <c r="CN124" s="11">
        <f>IF(CN$2=$A124,0,IF(HLOOKUP(CN$2,Recipes!$H:$GI,'Production Calculator'!$A124+2,FALSE)=0,0,HLOOKUP(CN$2,Recipes!$H:$GI,'Production Calculator'!$A124+2,FALSE)*$AK124))+IF($AO124=CN$3,$AM124/VLOOKUP($AO124,Data!$A$50:$B$56,2,FALSE),0)</f>
        <v>0</v>
      </c>
      <c r="CO124" s="11">
        <f>IF(CO$2=$A124,0,IF(HLOOKUP(CO$2,Recipes!$H:$GI,'Production Calculator'!$A124+2,FALSE)=0,0,HLOOKUP(CO$2,Recipes!$H:$GI,'Production Calculator'!$A124+2,FALSE)*$AK124))+IF($AO124=CO$3,$AM124/VLOOKUP($AO124,Data!$A$50:$B$56,2,FALSE),0)</f>
        <v>0</v>
      </c>
      <c r="CP124" s="11">
        <f>IF(CP$2=$A124,0,IF(HLOOKUP(CP$2,Recipes!$H:$GI,'Production Calculator'!$A124+2,FALSE)=0,0,HLOOKUP(CP$2,Recipes!$H:$GI,'Production Calculator'!$A124+2,FALSE)*$AK124))+IF($AO124=CP$3,$AM124/VLOOKUP($AO124,Data!$A$50:$B$56,2,FALSE),0)</f>
        <v>0</v>
      </c>
      <c r="CQ124" s="11">
        <f>IF(CQ$2=$A124,0,IF(HLOOKUP(CQ$2,Recipes!$H:$GI,'Production Calculator'!$A124+2,FALSE)=0,0,HLOOKUP(CQ$2,Recipes!$H:$GI,'Production Calculator'!$A124+2,FALSE)*$AK124))+IF($AO124=CQ$3,$AM124/VLOOKUP($AO124,Data!$A$50:$B$56,2,FALSE),0)</f>
        <v>0</v>
      </c>
      <c r="CR124" s="11">
        <f>IF(CR$2=$A124,0,IF(HLOOKUP(CR$2,Recipes!$H:$GI,'Production Calculator'!$A124+2,FALSE)=0,0,HLOOKUP(CR$2,Recipes!$H:$GI,'Production Calculator'!$A124+2,FALSE)*$AK124))+IF($AO124=CR$3,$AM124/VLOOKUP($AO124,Data!$A$50:$B$56,2,FALSE),0)</f>
        <v>0</v>
      </c>
      <c r="CS124" s="11">
        <f>IF(CS$2=$A124,0,IF(HLOOKUP(CS$2,Recipes!$H:$GI,'Production Calculator'!$A124+2,FALSE)=0,0,HLOOKUP(CS$2,Recipes!$H:$GI,'Production Calculator'!$A124+2,FALSE)*$AK124))+IF($AO124=CS$3,$AM124/VLOOKUP($AO124,Data!$A$50:$B$56,2,FALSE),0)</f>
        <v>0</v>
      </c>
      <c r="CT124" s="11">
        <f>IF(CT$2=$A124,0,IF(HLOOKUP(CT$2,Recipes!$H:$GI,'Production Calculator'!$A124+2,FALSE)=0,0,HLOOKUP(CT$2,Recipes!$H:$GI,'Production Calculator'!$A124+2,FALSE)*$AK124))+IF($AO124=CT$3,$AM124/VLOOKUP($AO124,Data!$A$50:$B$56,2,FALSE),0)</f>
        <v>0</v>
      </c>
      <c r="CU124" s="11">
        <f>IF(CU$2=$A124,0,IF(HLOOKUP(CU$2,Recipes!$H:$GI,'Production Calculator'!$A124+2,FALSE)=0,0,HLOOKUP(CU$2,Recipes!$H:$GI,'Production Calculator'!$A124+2,FALSE)*$AK124))+IF($AO124=CU$3,$AM124/VLOOKUP($AO124,Data!$A$50:$B$56,2,FALSE),0)</f>
        <v>0</v>
      </c>
      <c r="CV124" s="11">
        <f>IF(CV$2=$A124,0,IF(HLOOKUP(CV$2,Recipes!$H:$GI,'Production Calculator'!$A124+2,FALSE)=0,0,HLOOKUP(CV$2,Recipes!$H:$GI,'Production Calculator'!$A124+2,FALSE)*$AK124))+IF($AO124=CV$3,$AM124/VLOOKUP($AO124,Data!$A$50:$B$56,2,FALSE),0)</f>
        <v>0</v>
      </c>
      <c r="CW124" s="11">
        <f>IF(CW$2=$A124,0,IF(HLOOKUP(CW$2,Recipes!$H:$GI,'Production Calculator'!$A124+2,FALSE)=0,0,HLOOKUP(CW$2,Recipes!$H:$GI,'Production Calculator'!$A124+2,FALSE)*$AK124))+IF($AO124=CW$3,$AM124/VLOOKUP($AO124,Data!$A$50:$B$56,2,FALSE),0)</f>
        <v>0</v>
      </c>
      <c r="CX124" s="11">
        <f>IF(CX$2=$A124,0,IF(HLOOKUP(CX$2,Recipes!$H:$GI,'Production Calculator'!$A124+2,FALSE)=0,0,HLOOKUP(CX$2,Recipes!$H:$GI,'Production Calculator'!$A124+2,FALSE)*$AK124))+IF($AO124=CX$3,$AM124/VLOOKUP($AO124,Data!$A$50:$B$56,2,FALSE),0)</f>
        <v>0</v>
      </c>
      <c r="CY124" s="11">
        <f>IF(CY$2=$A124,0,IF(HLOOKUP(CY$2,Recipes!$H:$GI,'Production Calculator'!$A124+2,FALSE)=0,0,HLOOKUP(CY$2,Recipes!$H:$GI,'Production Calculator'!$A124+2,FALSE)*$AK124))+IF($AO124=CY$3,$AM124/VLOOKUP($AO124,Data!$A$50:$B$56,2,FALSE),0)</f>
        <v>0</v>
      </c>
      <c r="CZ124" s="11">
        <f>IF(CZ$2=$A124,0,IF(HLOOKUP(CZ$2,Recipes!$H:$GI,'Production Calculator'!$A124+2,FALSE)=0,0,HLOOKUP(CZ$2,Recipes!$H:$GI,'Production Calculator'!$A124+2,FALSE)*$AK124))+IF($AO124=CZ$3,$AM124/VLOOKUP($AO124,Data!$A$50:$B$56,2,FALSE),0)</f>
        <v>0</v>
      </c>
      <c r="DA124" s="11">
        <f>IF(DA$2=$A124,0,IF(HLOOKUP(DA$2,Recipes!$H:$GI,'Production Calculator'!$A124+2,FALSE)=0,0,HLOOKUP(DA$2,Recipes!$H:$GI,'Production Calculator'!$A124+2,FALSE)*$AK124))+IF($AO124=DA$3,$AM124/VLOOKUP($AO124,Data!$A$50:$B$56,2,FALSE),0)</f>
        <v>0</v>
      </c>
      <c r="DB124" s="11">
        <f>IF(DB$2=$A124,0,IF(HLOOKUP(DB$2,Recipes!$H:$GI,'Production Calculator'!$A124+2,FALSE)=0,0,HLOOKUP(DB$2,Recipes!$H:$GI,'Production Calculator'!$A124+2,FALSE)*$AK124))+IF($AO124=DB$3,$AM124/VLOOKUP($AO124,Data!$A$50:$B$56,2,FALSE),0)</f>
        <v>0</v>
      </c>
      <c r="DC124" s="11">
        <f>IF(DC$2=$A124,0,IF(HLOOKUP(DC$2,Recipes!$H:$GI,'Production Calculator'!$A124+2,FALSE)=0,0,HLOOKUP(DC$2,Recipes!$H:$GI,'Production Calculator'!$A124+2,FALSE)*$AK124))+IF($AO124=DC$3,$AM124/VLOOKUP($AO124,Data!$A$50:$B$56,2,FALSE),0)</f>
        <v>0</v>
      </c>
      <c r="DD124" s="11">
        <f>IF(DD$2=$A124,0,IF(HLOOKUP(DD$2,Recipes!$H:$GI,'Production Calculator'!$A124+2,FALSE)=0,0,HLOOKUP(DD$2,Recipes!$H:$GI,'Production Calculator'!$A124+2,FALSE)*$AK124))+IF($AO124=DD$3,$AM124/VLOOKUP($AO124,Data!$A$50:$B$56,2,FALSE),0)</f>
        <v>0</v>
      </c>
      <c r="DE124" s="11">
        <f>IF(DE$2=$A124,0,IF(HLOOKUP(DE$2,Recipes!$H:$GI,'Production Calculator'!$A124+2,FALSE)=0,0,HLOOKUP(DE$2,Recipes!$H:$GI,'Production Calculator'!$A124+2,FALSE)*$AK124))+IF($AO124=DE$3,$AM124/VLOOKUP($AO124,Data!$A$50:$B$56,2,FALSE),0)</f>
        <v>0</v>
      </c>
      <c r="DF124" s="11">
        <f>IF(DF$2=$A124,0,IF(HLOOKUP(DF$2,Recipes!$H:$GI,'Production Calculator'!$A124+2,FALSE)=0,0,HLOOKUP(DF$2,Recipes!$H:$GI,'Production Calculator'!$A124+2,FALSE)*$AK124))+IF($AO124=DF$3,$AM124/VLOOKUP($AO124,Data!$A$50:$B$56,2,FALSE),0)</f>
        <v>0</v>
      </c>
      <c r="DG124" s="11">
        <f>IF(DG$2=$A124,0,IF(HLOOKUP(DG$2,Recipes!$H:$GI,'Production Calculator'!$A124+2,FALSE)=0,0,HLOOKUP(DG$2,Recipes!$H:$GI,'Production Calculator'!$A124+2,FALSE)*$AK124))+IF($AO124=DG$3,$AM124/VLOOKUP($AO124,Data!$A$50:$B$56,2,FALSE),0)</f>
        <v>0</v>
      </c>
      <c r="DH124" s="11">
        <f>IF(DH$2=$A124,0,IF(HLOOKUP(DH$2,Recipes!$H:$GI,'Production Calculator'!$A124+2,FALSE)=0,0,HLOOKUP(DH$2,Recipes!$H:$GI,'Production Calculator'!$A124+2,FALSE)*$AK124))+IF($AO124=DH$3,$AM124/VLOOKUP($AO124,Data!$A$50:$B$56,2,FALSE),0)</f>
        <v>0</v>
      </c>
      <c r="DI124" s="11">
        <f>IF(DI$2=$A124,0,IF(HLOOKUP(DI$2,Recipes!$H:$GI,'Production Calculator'!$A124+2,FALSE)=0,0,HLOOKUP(DI$2,Recipes!$H:$GI,'Production Calculator'!$A124+2,FALSE)*$AK124))+IF($AO124=DI$3,$AM124/VLOOKUP($AO124,Data!$A$50:$B$56,2,FALSE),0)</f>
        <v>0</v>
      </c>
      <c r="DJ124" s="11">
        <f>IF(DJ$2=$A124,0,IF(HLOOKUP(DJ$2,Recipes!$H:$GI,'Production Calculator'!$A124+2,FALSE)=0,0,HLOOKUP(DJ$2,Recipes!$H:$GI,'Production Calculator'!$A124+2,FALSE)*$AK124))+IF($AO124=DJ$3,$AM124/VLOOKUP($AO124,Data!$A$50:$B$56,2,FALSE),0)</f>
        <v>0</v>
      </c>
      <c r="DK124" s="11">
        <f>IF(DK$2=$A124,0,IF(HLOOKUP(DK$2,Recipes!$H:$GI,'Production Calculator'!$A124+2,FALSE)=0,0,HLOOKUP(DK$2,Recipes!$H:$GI,'Production Calculator'!$A124+2,FALSE)*$AK124))+IF($AO124=DK$3,$AM124/VLOOKUP($AO124,Data!$A$50:$B$56,2,FALSE),0)</f>
        <v>0</v>
      </c>
      <c r="DL124" s="11">
        <f>IF(DL$2=$A124,0,IF(HLOOKUP(DL$2,Recipes!$H:$GI,'Production Calculator'!$A124+2,FALSE)=0,0,HLOOKUP(DL$2,Recipes!$H:$GI,'Production Calculator'!$A124+2,FALSE)*$AK124))+IF($AO124=DL$3,$AM124/VLOOKUP($AO124,Data!$A$50:$B$56,2,FALSE),0)</f>
        <v>0</v>
      </c>
      <c r="DM124" s="11">
        <f>IF(DM$2=$A124,0,IF(HLOOKUP(DM$2,Recipes!$H:$GI,'Production Calculator'!$A124+2,FALSE)=0,0,HLOOKUP(DM$2,Recipes!$H:$GI,'Production Calculator'!$A124+2,FALSE)*$AK124))+IF($AO124=DM$3,$AM124/VLOOKUP($AO124,Data!$A$50:$B$56,2,FALSE),0)</f>
        <v>0</v>
      </c>
      <c r="DN124" s="11">
        <f>IF(DN$2=$A124,0,IF(HLOOKUP(DN$2,Recipes!$H:$GI,'Production Calculator'!$A124+2,FALSE)=0,0,HLOOKUP(DN$2,Recipes!$H:$GI,'Production Calculator'!$A124+2,FALSE)*$AK124))+IF($AO124=DN$3,$AM124/VLOOKUP($AO124,Data!$A$50:$B$56,2,FALSE),0)</f>
        <v>0</v>
      </c>
      <c r="DO124" s="11">
        <f>IF(DO$2=$A124,0,IF(HLOOKUP(DO$2,Recipes!$H:$GI,'Production Calculator'!$A124+2,FALSE)=0,0,HLOOKUP(DO$2,Recipes!$H:$GI,'Production Calculator'!$A124+2,FALSE)*$AK124))+IF($AO124=DO$3,$AM124/VLOOKUP($AO124,Data!$A$50:$B$56,2,FALSE),0)</f>
        <v>0</v>
      </c>
      <c r="DP124" s="11">
        <f>IF(DP$2=$A124,0,IF(HLOOKUP(DP$2,Recipes!$H:$GI,'Production Calculator'!$A124+2,FALSE)=0,0,HLOOKUP(DP$2,Recipes!$H:$GI,'Production Calculator'!$A124+2,FALSE)*$AK124))+IF($AO124=DP$3,$AM124/VLOOKUP($AO124,Data!$A$50:$B$56,2,FALSE),0)</f>
        <v>0</v>
      </c>
      <c r="DQ124" s="11">
        <f>IF(DQ$2=$A124,0,IF(HLOOKUP(DQ$2,Recipes!$H:$GI,'Production Calculator'!$A124+2,FALSE)=0,0,HLOOKUP(DQ$2,Recipes!$H:$GI,'Production Calculator'!$A124+2,FALSE)*$AK124))+IF($AO124=DQ$3,$AM124/VLOOKUP($AO124,Data!$A$50:$B$56,2,FALSE),0)</f>
        <v>0</v>
      </c>
      <c r="DR124" s="11">
        <f>IF(DR$2=$A124,0,IF(HLOOKUP(DR$2,Recipes!$H:$GI,'Production Calculator'!$A124+2,FALSE)=0,0,HLOOKUP(DR$2,Recipes!$H:$GI,'Production Calculator'!$A124+2,FALSE)*$AK124))+IF($AO124=DR$3,$AM124/VLOOKUP($AO124,Data!$A$50:$B$56,2,FALSE),0)</f>
        <v>0</v>
      </c>
      <c r="DS124" s="11">
        <f>IF(DS$2=$A124,0,IF(HLOOKUP(DS$2,Recipes!$H:$GI,'Production Calculator'!$A124+2,FALSE)=0,0,HLOOKUP(DS$2,Recipes!$H:$GI,'Production Calculator'!$A124+2,FALSE)*$AK124))+IF($AO124=DS$3,$AM124/VLOOKUP($AO124,Data!$A$50:$B$56,2,FALSE),0)</f>
        <v>0</v>
      </c>
      <c r="DT124" s="11">
        <f>IF(DT$2=$A124,0,IF(HLOOKUP(DT$2,Recipes!$H:$GI,'Production Calculator'!$A124+2,FALSE)=0,0,HLOOKUP(DT$2,Recipes!$H:$GI,'Production Calculator'!$A124+2,FALSE)*$AK124))+IF($AO124=DT$3,$AM124/VLOOKUP($AO124,Data!$A$50:$B$56,2,FALSE),0)</f>
        <v>0</v>
      </c>
      <c r="DU124" s="11">
        <f>IF(DU$2=$A124,0,IF(HLOOKUP(DU$2,Recipes!$H:$GI,'Production Calculator'!$A124+2,FALSE)=0,0,HLOOKUP(DU$2,Recipes!$H:$GI,'Production Calculator'!$A124+2,FALSE)*$AK124))+IF($AO124=DU$3,$AM124/VLOOKUP($AO124,Data!$A$50:$B$56,2,FALSE),0)</f>
        <v>0</v>
      </c>
      <c r="DV124" s="11">
        <f>IF(DV$2=$A124,0,IF(HLOOKUP(DV$2,Recipes!$H:$GI,'Production Calculator'!$A124+2,FALSE)=0,0,HLOOKUP(DV$2,Recipes!$H:$GI,'Production Calculator'!$A124+2,FALSE)*$AK124))+IF($AO124=DV$3,$AM124/VLOOKUP($AO124,Data!$A$50:$B$56,2,FALSE),0)</f>
        <v>0</v>
      </c>
      <c r="DW124" s="11">
        <f>IF(DW$2=$A124,0,IF(HLOOKUP(DW$2,Recipes!$H:$GI,'Production Calculator'!$A124+2,FALSE)=0,0,HLOOKUP(DW$2,Recipes!$H:$GI,'Production Calculator'!$A124+2,FALSE)*$AK124))+IF($AO124=DW$3,$AM124/VLOOKUP($AO124,Data!$A$50:$B$56,2,FALSE),0)</f>
        <v>0</v>
      </c>
      <c r="DX124" s="11">
        <f>IF(DX$2=$A124,0,IF(HLOOKUP(DX$2,Recipes!$H:$GI,'Production Calculator'!$A124+2,FALSE)=0,0,HLOOKUP(DX$2,Recipes!$H:$GI,'Production Calculator'!$A124+2,FALSE)*$AK124))+IF($AO124=DX$3,$AM124/VLOOKUP($AO124,Data!$A$50:$B$56,2,FALSE),0)</f>
        <v>0</v>
      </c>
      <c r="DY124" s="11">
        <f>IF(DY$2=$A124,0,IF(HLOOKUP(DY$2,Recipes!$H:$GI,'Production Calculator'!$A124+2,FALSE)=0,0,HLOOKUP(DY$2,Recipes!$H:$GI,'Production Calculator'!$A124+2,FALSE)*$AK124))+IF($AO124=DY$3,$AM124/VLOOKUP($AO124,Data!$A$50:$B$56,2,FALSE),0)</f>
        <v>0</v>
      </c>
      <c r="DZ124" s="11">
        <f>IF(DZ$2=$A124,0,IF(HLOOKUP(DZ$2,Recipes!$H:$GI,'Production Calculator'!$A124+2,FALSE)=0,0,HLOOKUP(DZ$2,Recipes!$H:$GI,'Production Calculator'!$A124+2,FALSE)*$AK124))+IF($AO124=DZ$3,$AM124/VLOOKUP($AO124,Data!$A$50:$B$56,2,FALSE),0)</f>
        <v>0</v>
      </c>
      <c r="EA124" s="11">
        <f>IF(EA$2=$A124,0,IF(HLOOKUP(EA$2,Recipes!$H:$GI,'Production Calculator'!$A124+2,FALSE)=0,0,HLOOKUP(EA$2,Recipes!$H:$GI,'Production Calculator'!$A124+2,FALSE)*$AK124))+IF($AO124=EA$3,$AM124/VLOOKUP($AO124,Data!$A$50:$B$56,2,FALSE),0)</f>
        <v>0</v>
      </c>
      <c r="EB124" s="11">
        <f>IF(EB$2=$A124,0,IF(HLOOKUP(EB$2,Recipes!$H:$GI,'Production Calculator'!$A124+2,FALSE)=0,0,HLOOKUP(EB$2,Recipes!$H:$GI,'Production Calculator'!$A124+2,FALSE)*$AK124))+IF($AO124=EB$3,$AM124/VLOOKUP($AO124,Data!$A$50:$B$56,2,FALSE),0)</f>
        <v>0</v>
      </c>
      <c r="EC124" s="11">
        <f>IF(EC$2=$A124,0,IF(HLOOKUP(EC$2,Recipes!$H:$GI,'Production Calculator'!$A124+2,FALSE)=0,0,HLOOKUP(EC$2,Recipes!$H:$GI,'Production Calculator'!$A124+2,FALSE)*$AK124))+IF($AO124=EC$3,$AM124/VLOOKUP($AO124,Data!$A$50:$B$56,2,FALSE),0)</f>
        <v>0</v>
      </c>
      <c r="ED124" s="11">
        <f>IF(ED$2=$A124,0,IF(HLOOKUP(ED$2,Recipes!$H:$GI,'Production Calculator'!$A124+2,FALSE)=0,0,HLOOKUP(ED$2,Recipes!$H:$GI,'Production Calculator'!$A124+2,FALSE)*$AK124))+IF($AO124=ED$3,$AM124/VLOOKUP($AO124,Data!$A$50:$B$56,2,FALSE),0)</f>
        <v>0</v>
      </c>
      <c r="EE124" s="11">
        <f>IF(EE$2=$A124,0,IF(HLOOKUP(EE$2,Recipes!$H:$GI,'Production Calculator'!$A124+2,FALSE)=0,0,HLOOKUP(EE$2,Recipes!$H:$GI,'Production Calculator'!$A124+2,FALSE)*$AK124))+IF($AO124=EE$3,$AM124/VLOOKUP($AO124,Data!$A$50:$B$56,2,FALSE),0)</f>
        <v>0</v>
      </c>
      <c r="EF124" s="11">
        <f>IF(EF$2=$A124,0,IF(HLOOKUP(EF$2,Recipes!$H:$GI,'Production Calculator'!$A124+2,FALSE)=0,0,HLOOKUP(EF$2,Recipes!$H:$GI,'Production Calculator'!$A124+2,FALSE)*$AK124))+IF($AO124=EF$3,$AM124/VLOOKUP($AO124,Data!$A$50:$B$56,2,FALSE),0)</f>
        <v>0</v>
      </c>
      <c r="EG124" s="11">
        <f>IF(EG$2=$A124,0,IF(HLOOKUP(EG$2,Recipes!$H:$GI,'Production Calculator'!$A124+2,FALSE)=0,0,HLOOKUP(EG$2,Recipes!$H:$GI,'Production Calculator'!$A124+2,FALSE)*$AK124))+IF($AO124=EG$3,$AM124/VLOOKUP($AO124,Data!$A$50:$B$56,2,FALSE),0)</f>
        <v>0</v>
      </c>
      <c r="EH124" s="11">
        <f>IF(EH$2=$A124,0,IF(HLOOKUP(EH$2,Recipes!$H:$GI,'Production Calculator'!$A124+2,FALSE)=0,0,HLOOKUP(EH$2,Recipes!$H:$GI,'Production Calculator'!$A124+2,FALSE)*$AK124))+IF($AO124=EH$3,$AM124/VLOOKUP($AO124,Data!$A$50:$B$56,2,FALSE),0)</f>
        <v>0</v>
      </c>
      <c r="EI124" s="11">
        <f>IF(EI$2=$A124,0,IF(HLOOKUP(EI$2,Recipes!$H:$GI,'Production Calculator'!$A124+2,FALSE)=0,0,HLOOKUP(EI$2,Recipes!$H:$GI,'Production Calculator'!$A124+2,FALSE)*$AK124))+IF($AO124=EI$3,$AM124/VLOOKUP($AO124,Data!$A$50:$B$56,2,FALSE),0)</f>
        <v>0</v>
      </c>
      <c r="EJ124" s="11">
        <f>IF(EJ$2=$A124,0,IF(HLOOKUP(EJ$2,Recipes!$H:$GI,'Production Calculator'!$A124+2,FALSE)=0,0,HLOOKUP(EJ$2,Recipes!$H:$GI,'Production Calculator'!$A124+2,FALSE)*$AK124))+IF($AO124=EJ$3,$AM124/VLOOKUP($AO124,Data!$A$50:$B$56,2,FALSE),0)</f>
        <v>0</v>
      </c>
      <c r="EK124" s="11">
        <f>IF(EK$2=$A124,0,IF(HLOOKUP(EK$2,Recipes!$H:$GI,'Production Calculator'!$A124+2,FALSE)=0,0,HLOOKUP(EK$2,Recipes!$H:$GI,'Production Calculator'!$A124+2,FALSE)*$AK124))+IF($AO124=EK$3,$AM124/VLOOKUP($AO124,Data!$A$50:$B$56,2,FALSE),0)</f>
        <v>0</v>
      </c>
      <c r="EL124" s="11">
        <f>IF(EL$2=$A124,0,IF(HLOOKUP(EL$2,Recipes!$H:$GI,'Production Calculator'!$A124+2,FALSE)=0,0,HLOOKUP(EL$2,Recipes!$H:$GI,'Production Calculator'!$A124+2,FALSE)*$AK124))+IF($AO124=EL$3,$AM124/VLOOKUP($AO124,Data!$A$50:$B$56,2,FALSE),0)</f>
        <v>0</v>
      </c>
      <c r="EM124" s="11">
        <f>IF(EM$2=$A124,0,IF(HLOOKUP(EM$2,Recipes!$H:$GI,'Production Calculator'!$A124+2,FALSE)=0,0,HLOOKUP(EM$2,Recipes!$H:$GI,'Production Calculator'!$A124+2,FALSE)*$AK124))+IF($AO124=EM$3,$AM124/VLOOKUP($AO124,Data!$A$50:$B$56,2,FALSE),0)</f>
        <v>0</v>
      </c>
      <c r="EN124" s="11">
        <f>IF(EN$2=$A124,0,IF(HLOOKUP(EN$2,Recipes!$H:$GI,'Production Calculator'!$A124+2,FALSE)=0,0,HLOOKUP(EN$2,Recipes!$H:$GI,'Production Calculator'!$A124+2,FALSE)*$AK124))+IF($AO124=EN$3,$AM124/VLOOKUP($AO124,Data!$A$50:$B$56,2,FALSE),0)</f>
        <v>0</v>
      </c>
      <c r="EO124" s="11">
        <f>IF(EO$2=$A124,0,IF(HLOOKUP(EO$2,Recipes!$H:$GI,'Production Calculator'!$A124+2,FALSE)=0,0,HLOOKUP(EO$2,Recipes!$H:$GI,'Production Calculator'!$A124+2,FALSE)*$AK124))+IF($AO124=EO$3,$AM124/VLOOKUP($AO124,Data!$A$50:$B$56,2,FALSE),0)</f>
        <v>0</v>
      </c>
      <c r="EP124" s="11">
        <f>IF(EP$2=$A124,0,IF(HLOOKUP(EP$2,Recipes!$H:$GI,'Production Calculator'!$A124+2,FALSE)=0,0,HLOOKUP(EP$2,Recipes!$H:$GI,'Production Calculator'!$A124+2,FALSE)*$AK124))+IF($AO124=EP$3,$AM124/VLOOKUP($AO124,Data!$A$50:$B$56,2,FALSE),0)</f>
        <v>0</v>
      </c>
      <c r="EQ124" s="11">
        <f>IF(EQ$2=$A124,0,IF(HLOOKUP(EQ$2,Recipes!$H:$GI,'Production Calculator'!$A124+2,FALSE)=0,0,HLOOKUP(EQ$2,Recipes!$H:$GI,'Production Calculator'!$A124+2,FALSE)*$AK124))+IF($AO124=EQ$3,$AM124/VLOOKUP($AO124,Data!$A$50:$B$56,2,FALSE),0)</f>
        <v>0</v>
      </c>
      <c r="ER124" s="11">
        <f>IF(ER$2=$A124,0,IF(HLOOKUP(ER$2,Recipes!$H:$GI,'Production Calculator'!$A124+2,FALSE)=0,0,HLOOKUP(ER$2,Recipes!$H:$GI,'Production Calculator'!$A124+2,FALSE)*$AK124))+IF($AO124=ER$3,$AM124/VLOOKUP($AO124,Data!$A$50:$B$56,2,FALSE),0)</f>
        <v>0</v>
      </c>
      <c r="ES124" s="11">
        <f>IF(ES$2=$A124,0,IF(HLOOKUP(ES$2,Recipes!$H:$GI,'Production Calculator'!$A124+2,FALSE)=0,0,HLOOKUP(ES$2,Recipes!$H:$GI,'Production Calculator'!$A124+2,FALSE)*$AK124))+IF($AO124=ES$3,$AM124/VLOOKUP($AO124,Data!$A$50:$B$56,2,FALSE),0)</f>
        <v>0</v>
      </c>
      <c r="ET124" s="11">
        <f>IF(ET$2=$A124,0,IF(HLOOKUP(ET$2,Recipes!$H:$GI,'Production Calculator'!$A124+2,FALSE)=0,0,HLOOKUP(ET$2,Recipes!$H:$GI,'Production Calculator'!$A124+2,FALSE)*$AK124))+IF($AO124=ET$3,$AM124/VLOOKUP($AO124,Data!$A$50:$B$56,2,FALSE),0)</f>
        <v>0</v>
      </c>
      <c r="EU124" s="11">
        <f>IF(EU$2=$A124,0,IF(HLOOKUP(EU$2,Recipes!$H:$GI,'Production Calculator'!$A124+2,FALSE)=0,0,HLOOKUP(EU$2,Recipes!$H:$GI,'Production Calculator'!$A124+2,FALSE)*$AK124))+IF($AO124=EU$3,$AM124/VLOOKUP($AO124,Data!$A$50:$B$56,2,FALSE),0)</f>
        <v>0</v>
      </c>
      <c r="EV124" s="11">
        <f>IF(EV$2=$A124,0,IF(HLOOKUP(EV$2,Recipes!$H:$GI,'Production Calculator'!$A124+2,FALSE)=0,0,HLOOKUP(EV$2,Recipes!$H:$GI,'Production Calculator'!$A124+2,FALSE)*$AK124))+IF($AO124=EV$3,$AM124/VLOOKUP($AO124,Data!$A$50:$B$56,2,FALSE),0)</f>
        <v>0</v>
      </c>
      <c r="EW124" s="11">
        <f>IF(EW$2=$A124,0,IF(HLOOKUP(EW$2,Recipes!$H:$GI,'Production Calculator'!$A124+2,FALSE)=0,0,HLOOKUP(EW$2,Recipes!$H:$GI,'Production Calculator'!$A124+2,FALSE)*$AK124))+IF($AO124=EW$3,$AM124/VLOOKUP($AO124,Data!$A$50:$B$56,2,FALSE),0)</f>
        <v>0</v>
      </c>
      <c r="EX124" s="11">
        <f>IF(EX$2=$A124,0,IF(HLOOKUP(EX$2,Recipes!$H:$GI,'Production Calculator'!$A124+2,FALSE)=0,0,HLOOKUP(EX$2,Recipes!$H:$GI,'Production Calculator'!$A124+2,FALSE)*$AK124))+IF($AO124=EX$3,$AM124/VLOOKUP($AO124,Data!$A$50:$B$56,2,FALSE),0)</f>
        <v>0</v>
      </c>
      <c r="EY124" s="11">
        <f>IF(EY$2=$A124,0,IF(HLOOKUP(EY$2,Recipes!$H:$GI,'Production Calculator'!$A124+2,FALSE)=0,0,HLOOKUP(EY$2,Recipes!$H:$GI,'Production Calculator'!$A124+2,FALSE)*$AK124))+IF($AO124=EY$3,$AM124/VLOOKUP($AO124,Data!$A$50:$B$56,2,FALSE),0)</f>
        <v>0</v>
      </c>
      <c r="EZ124" s="11">
        <f>IF(EZ$2=$A124,0,IF(HLOOKUP(EZ$2,Recipes!$H:$GI,'Production Calculator'!$A124+2,FALSE)=0,0,HLOOKUP(EZ$2,Recipes!$H:$GI,'Production Calculator'!$A124+2,FALSE)*$AK124))+IF($AO124=EZ$3,$AM124/VLOOKUP($AO124,Data!$A$50:$B$56,2,FALSE),0)</f>
        <v>0</v>
      </c>
      <c r="FA124" s="11">
        <f>IF(FA$2=$A124,0,IF(HLOOKUP(FA$2,Recipes!$H:$GI,'Production Calculator'!$A124+2,FALSE)=0,0,HLOOKUP(FA$2,Recipes!$H:$GI,'Production Calculator'!$A124+2,FALSE)*$AK124))+IF($AO124=FA$3,$AM124/VLOOKUP($AO124,Data!$A$50:$B$56,2,FALSE),0)</f>
        <v>0</v>
      </c>
      <c r="FB124" s="11">
        <f>IF(FB$2=$A124,0,IF(HLOOKUP(FB$2,Recipes!$H:$GI,'Production Calculator'!$A124+2,FALSE)=0,0,HLOOKUP(FB$2,Recipes!$H:$GI,'Production Calculator'!$A124+2,FALSE)*$AK124))+IF($AO124=FB$3,$AM124/VLOOKUP($AO124,Data!$A$50:$B$56,2,FALSE),0)</f>
        <v>0</v>
      </c>
      <c r="FC124" s="11">
        <f>IF(FC$2=$A124,0,IF(HLOOKUP(FC$2,Recipes!$H:$GI,'Production Calculator'!$A124+2,FALSE)=0,0,HLOOKUP(FC$2,Recipes!$H:$GI,'Production Calculator'!$A124+2,FALSE)*$AK124))+IF($AO124=FC$3,$AM124/VLOOKUP($AO124,Data!$A$50:$B$56,2,FALSE),0)</f>
        <v>0</v>
      </c>
      <c r="FD124" s="11">
        <f>IF(FD$2=$A124,0,IF(HLOOKUP(FD$2,Recipes!$H:$GI,'Production Calculator'!$A124+2,FALSE)=0,0,HLOOKUP(FD$2,Recipes!$H:$GI,'Production Calculator'!$A124+2,FALSE)*$AK124))+IF($AO124=FD$3,$AM124/VLOOKUP($AO124,Data!$A$50:$B$56,2,FALSE),0)</f>
        <v>0</v>
      </c>
      <c r="FE124" s="11">
        <f>IF(FE$2=$A124,0,IF(HLOOKUP(FE$2,Recipes!$H:$GI,'Production Calculator'!$A124+2,FALSE)=0,0,HLOOKUP(FE$2,Recipes!$H:$GI,'Production Calculator'!$A124+2,FALSE)*$AK124))+IF($AO124=FE$3,$AM124/VLOOKUP($AO124,Data!$A$50:$B$56,2,FALSE),0)</f>
        <v>0</v>
      </c>
      <c r="FF124" s="11">
        <f>IF(FF$2=$A124,0,IF(HLOOKUP(FF$2,Recipes!$H:$GI,'Production Calculator'!$A124+2,FALSE)=0,0,HLOOKUP(FF$2,Recipes!$H:$GI,'Production Calculator'!$A124+2,FALSE)*$AK124))+IF($AO124=FF$3,$AM124/VLOOKUP($AO124,Data!$A$50:$B$56,2,FALSE),0)</f>
        <v>0</v>
      </c>
      <c r="FG124" s="11">
        <f>IF(FG$2=$A124,0,IF(HLOOKUP(FG$2,Recipes!$H:$GI,'Production Calculator'!$A124+2,FALSE)=0,0,HLOOKUP(FG$2,Recipes!$H:$GI,'Production Calculator'!$A124+2,FALSE)*$AK124))+IF($AO124=FG$3,$AM124/VLOOKUP($AO124,Data!$A$50:$B$56,2,FALSE),0)</f>
        <v>0</v>
      </c>
      <c r="FH124" s="11">
        <f>IF(FH$2=$A124,0,IF(HLOOKUP(FH$2,Recipes!$H:$GI,'Production Calculator'!$A124+2,FALSE)=0,0,HLOOKUP(FH$2,Recipes!$H:$GI,'Production Calculator'!$A124+2,FALSE)*$AK124))+IF($AO124=FH$3,$AM124/VLOOKUP($AO124,Data!$A$50:$B$56,2,FALSE),0)</f>
        <v>0</v>
      </c>
      <c r="FI124" s="11">
        <f>IF(FI$2=$A124,0,IF(HLOOKUP(FI$2,Recipes!$H:$GI,'Production Calculator'!$A124+2,FALSE)=0,0,HLOOKUP(FI$2,Recipes!$H:$GI,'Production Calculator'!$A124+2,FALSE)*$AK124))+IF($AO124=FI$3,$AM124/VLOOKUP($AO124,Data!$A$50:$B$56,2,FALSE),0)</f>
        <v>0</v>
      </c>
      <c r="FJ124" s="11">
        <f>IF(FJ$2=$A124,0,IF(HLOOKUP(FJ$2,Recipes!$H:$GI,'Production Calculator'!$A124+2,FALSE)=0,0,HLOOKUP(FJ$2,Recipes!$H:$GI,'Production Calculator'!$A124+2,FALSE)*$AK124))+IF($AO124=FJ$3,$AM124/VLOOKUP($AO124,Data!$A$50:$B$56,2,FALSE),0)</f>
        <v>0</v>
      </c>
      <c r="FK124" s="11">
        <f>IF(FK$2=$A124,0,IF(HLOOKUP(FK$2,Recipes!$H:$GI,'Production Calculator'!$A124+2,FALSE)=0,0,HLOOKUP(FK$2,Recipes!$H:$GI,'Production Calculator'!$A124+2,FALSE)*$AK124))+IF($AO124=FK$3,$AM124/VLOOKUP($AO124,Data!$A$50:$B$56,2,FALSE),0)</f>
        <v>0</v>
      </c>
      <c r="FL124" s="11">
        <f>IF(FL$2=$A124,0,IF(HLOOKUP(FL$2,Recipes!$H:$GI,'Production Calculator'!$A124+2,FALSE)=0,0,HLOOKUP(FL$2,Recipes!$H:$GI,'Production Calculator'!$A124+2,FALSE)*$AK124))+IF($AO124=FL$3,$AM124/VLOOKUP($AO124,Data!$A$50:$B$56,2,FALSE),0)</f>
        <v>0</v>
      </c>
      <c r="FM124" s="11">
        <f>IF(FM$2=$A124,0,IF(HLOOKUP(FM$2,Recipes!$H:$GI,'Production Calculator'!$A124+2,FALSE)=0,0,HLOOKUP(FM$2,Recipes!$H:$GI,'Production Calculator'!$A124+2,FALSE)*$AK124))+IF($AO124=FM$3,$AM124/VLOOKUP($AO124,Data!$A$50:$B$56,2,FALSE),0)</f>
        <v>0</v>
      </c>
      <c r="FN124" s="11">
        <f>IF(FN$2=$A124,0,IF(HLOOKUP(FN$2,Recipes!$H:$GI,'Production Calculator'!$A124+2,FALSE)=0,0,HLOOKUP(FN$2,Recipes!$H:$GI,'Production Calculator'!$A124+2,FALSE)*$AK124))+IF($AO124=FN$3,$AM124/VLOOKUP($AO124,Data!$A$50:$B$56,2,FALSE),0)</f>
        <v>0</v>
      </c>
      <c r="FO124" s="11">
        <f>IF(FO$2=$A124,0,IF(HLOOKUP(FO$2,Recipes!$H:$GI,'Production Calculator'!$A124+2,FALSE)=0,0,HLOOKUP(FO$2,Recipes!$H:$GI,'Production Calculator'!$A124+2,FALSE)*$AK124))+IF($AO124=FO$3,$AM124/VLOOKUP($AO124,Data!$A$50:$B$56,2,FALSE),0)</f>
        <v>0</v>
      </c>
      <c r="FP124" s="11">
        <f>IF(FP$2=$A124,0,IF(HLOOKUP(FP$2,Recipes!$H:$GI,'Production Calculator'!$A124+2,FALSE)=0,0,HLOOKUP(FP$2,Recipes!$H:$GI,'Production Calculator'!$A124+2,FALSE)*$AK124))+IF($AO124=FP$3,$AM124/VLOOKUP($AO124,Data!$A$50:$B$56,2,FALSE),0)</f>
        <v>0</v>
      </c>
      <c r="FQ124" s="11">
        <f>IF(FQ$2=$A124,0,IF(HLOOKUP(FQ$2,Recipes!$H:$GI,'Production Calculator'!$A124+2,FALSE)=0,0,HLOOKUP(FQ$2,Recipes!$H:$GI,'Production Calculator'!$A124+2,FALSE)*$AK124))+IF($AO124=FQ$3,$AM124/VLOOKUP($AO124,Data!$A$50:$B$56,2,FALSE),0)</f>
        <v>0</v>
      </c>
      <c r="FR124" s="11">
        <f>IF(FR$2=$A124,0,IF(HLOOKUP(FR$2,Recipes!$H:$GI,'Production Calculator'!$A124+2,FALSE)=0,0,HLOOKUP(FR$2,Recipes!$H:$GI,'Production Calculator'!$A124+2,FALSE)*$AK124))+IF($AO124=FR$3,$AM124/VLOOKUP($AO124,Data!$A$50:$B$56,2,FALSE),0)</f>
        <v>0</v>
      </c>
      <c r="FS124" s="11">
        <f>IF(FS$2=$A124,0,IF(HLOOKUP(FS$2,Recipes!$H:$GI,'Production Calculator'!$A124+2,FALSE)=0,0,HLOOKUP(FS$2,Recipes!$H:$GI,'Production Calculator'!$A124+2,FALSE)*$AK124))+IF($AO124=FS$3,$AM124/VLOOKUP($AO124,Data!$A$50:$B$56,2,FALSE),0)</f>
        <v>0</v>
      </c>
      <c r="FT124" s="11">
        <f>IF(FT$2=$A124,0,IF(HLOOKUP(FT$2,Recipes!$H:$GI,'Production Calculator'!$A124+2,FALSE)=0,0,HLOOKUP(FT$2,Recipes!$H:$GI,'Production Calculator'!$A124+2,FALSE)*$AK124))+IF($AO124=FT$3,$AM124/VLOOKUP($AO124,Data!$A$50:$B$56,2,FALSE),0)</f>
        <v>0</v>
      </c>
      <c r="FU124" s="11">
        <f>IF(FU$2=$A124,0,IF(HLOOKUP(FU$2,Recipes!$H:$GI,'Production Calculator'!$A124+2,FALSE)=0,0,HLOOKUP(FU$2,Recipes!$H:$GI,'Production Calculator'!$A124+2,FALSE)*$AK124))+IF($AO124=FU$3,$AM124/VLOOKUP($AO124,Data!$A$50:$B$56,2,FALSE),0)</f>
        <v>0</v>
      </c>
      <c r="FV124" s="11">
        <f>IF(FV$2=$A124,0,IF(HLOOKUP(FV$2,Recipes!$H:$GI,'Production Calculator'!$A124+2,FALSE)=0,0,HLOOKUP(FV$2,Recipes!$H:$GI,'Production Calculator'!$A124+2,FALSE)*$AK124))+IF($AO124=FV$3,$AM124/VLOOKUP($AO124,Data!$A$50:$B$56,2,FALSE),0)</f>
        <v>0</v>
      </c>
      <c r="FW124" s="11">
        <f>IF(FW$2=$A124,0,IF(HLOOKUP(FW$2,Recipes!$H:$GI,'Production Calculator'!$A124+2,FALSE)=0,0,HLOOKUP(FW$2,Recipes!$H:$GI,'Production Calculator'!$A124+2,FALSE)*$AK124))+IF($AO124=FW$3,$AM124/VLOOKUP($AO124,Data!$A$50:$B$56,2,FALSE),0)</f>
        <v>0</v>
      </c>
      <c r="FX124" s="11">
        <f>IF(FX$2=$A124,0,IF(HLOOKUP(FX$2,Recipes!$H:$GI,'Production Calculator'!$A124+2,FALSE)=0,0,HLOOKUP(FX$2,Recipes!$H:$GI,'Production Calculator'!$A124+2,FALSE)*$AK124))+IF($AO124=FX$3,$AM124/VLOOKUP($AO124,Data!$A$50:$B$56,2,FALSE),0)</f>
        <v>0</v>
      </c>
      <c r="FY124" s="11">
        <f>IF(FY$2=$A124,0,IF(HLOOKUP(FY$2,Recipes!$H:$GI,'Production Calculator'!$A124+2,FALSE)=0,0,HLOOKUP(FY$2,Recipes!$H:$GI,'Production Calculator'!$A124+2,FALSE)*$AK124))+IF($AO124=FY$3,$AM124/VLOOKUP($AO124,Data!$A$50:$B$56,2,FALSE),0)</f>
        <v>0</v>
      </c>
      <c r="FZ124" s="11">
        <f>IF(FZ$2=$A124,0,IF(HLOOKUP(FZ$2,Recipes!$H:$GI,'Production Calculator'!$A124+2,FALSE)=0,0,HLOOKUP(FZ$2,Recipes!$H:$GI,'Production Calculator'!$A124+2,FALSE)*$AK124))+IF($AO124=FZ$3,$AM124/VLOOKUP($AO124,Data!$A$50:$B$56,2,FALSE),0)</f>
        <v>0</v>
      </c>
      <c r="GA124" s="11">
        <f>IF(GA$2=$A124,0,IF(HLOOKUP(GA$2,Recipes!$H:$GI,'Production Calculator'!$A124+2,FALSE)=0,0,HLOOKUP(GA$2,Recipes!$H:$GI,'Production Calculator'!$A124+2,FALSE)*$AK124))+IF($AO124=GA$3,$AM124/VLOOKUP($AO124,Data!$A$50:$B$56,2,FALSE),0)</f>
        <v>0</v>
      </c>
      <c r="GB124" s="11">
        <f>IF(GB$2=$A124,0,IF(HLOOKUP(GB$2,Recipes!$H:$GI,'Production Calculator'!$A124+2,FALSE)=0,0,HLOOKUP(GB$2,Recipes!$H:$GI,'Production Calculator'!$A124+2,FALSE)*$AK124))+IF($AO124=GB$3,$AM124/VLOOKUP($AO124,Data!$A$50:$B$56,2,FALSE),0)</f>
        <v>0</v>
      </c>
      <c r="GC124" s="11">
        <f>IF(GC$2=$A124,0,IF(HLOOKUP(GC$2,Recipes!$H:$GI,'Production Calculator'!$A124+2,FALSE)=0,0,HLOOKUP(GC$2,Recipes!$H:$GI,'Production Calculator'!$A124+2,FALSE)*$AK124))+IF($AO124=GC$3,$AM124/VLOOKUP($AO124,Data!$A$50:$B$56,2,FALSE),0)</f>
        <v>0</v>
      </c>
      <c r="GD124" s="11">
        <f>IF(GD$2=$A124,0,IF(HLOOKUP(GD$2,Recipes!$H:$GI,'Production Calculator'!$A124+2,FALSE)=0,0,HLOOKUP(GD$2,Recipes!$H:$GI,'Production Calculator'!$A124+2,FALSE)*$AK124))+IF($AO124=GD$3,$AM124/VLOOKUP($AO124,Data!$A$50:$B$56,2,FALSE),0)</f>
        <v>0</v>
      </c>
      <c r="GE124" s="11">
        <f>IF(GE$2=$A124,0,IF(HLOOKUP(GE$2,Recipes!$H:$GI,'Production Calculator'!$A124+2,FALSE)=0,0,HLOOKUP(GE$2,Recipes!$H:$GI,'Production Calculator'!$A124+2,FALSE)*$AK124))+IF($AO124=GE$3,$AM124/VLOOKUP($AO124,Data!$A$50:$B$56,2,FALSE),0)</f>
        <v>0</v>
      </c>
      <c r="GF124" s="11">
        <f>IF(GF$2=$A124,0,IF(HLOOKUP(GF$2,Recipes!$H:$GI,'Production Calculator'!$A124+2,FALSE)=0,0,HLOOKUP(GF$2,Recipes!$H:$GI,'Production Calculator'!$A124+2,FALSE)*$AK124))+IF($AO124=GF$3,$AM124/VLOOKUP($AO124,Data!$A$50:$B$56,2,FALSE),0)</f>
        <v>0</v>
      </c>
      <c r="GG124" s="11">
        <f>IF(GG$2=$A124,0,IF(HLOOKUP(GG$2,Recipes!$H:$GI,'Production Calculator'!$A124+2,FALSE)=0,0,HLOOKUP(GG$2,Recipes!$H:$GI,'Production Calculator'!$A124+2,FALSE)*$AK124))+IF($AO124=GG$3,$AM124/VLOOKUP($AO124,Data!$A$50:$B$56,2,FALSE),0)</f>
        <v>0</v>
      </c>
      <c r="GH124" s="11">
        <f>IF(GH$2=$A124,0,IF(HLOOKUP(GH$2,Recipes!$H:$GI,'Production Calculator'!$A124+2,FALSE)=0,0,HLOOKUP(GH$2,Recipes!$H:$GI,'Production Calculator'!$A124+2,FALSE)*$AK124))+IF($AO124=GH$3,$AM124/VLOOKUP($AO124,Data!$A$50:$B$56,2,FALSE),0)</f>
        <v>0</v>
      </c>
      <c r="GI124" s="11">
        <f>IF(GI$2=$A124,0,IF(HLOOKUP(GI$2,Recipes!$H:$GI,'Production Calculator'!$A124+2,FALSE)=0,0,HLOOKUP(GI$2,Recipes!$H:$GI,'Production Calculator'!$A124+2,FALSE)*$AK124))+IF($AO124=GI$3,$AM124/VLOOKUP($AO124,Data!$A$50:$B$56,2,FALSE),0)</f>
        <v>0</v>
      </c>
      <c r="GJ124" s="11">
        <f>IF(GJ$2=$A124,0,IF(HLOOKUP(GJ$2,Recipes!$H:$GI,'Production Calculator'!$A124+2,FALSE)=0,0,HLOOKUP(GJ$2,Recipes!$H:$GI,'Production Calculator'!$A124+2,FALSE)*$AK124))+IF($AO124=GJ$3,$AM124/VLOOKUP($AO124,Data!$A$50:$B$56,2,FALSE),0)</f>
        <v>0</v>
      </c>
      <c r="GK124" s="11">
        <f>IF(GK$2=$A124,0,IF(HLOOKUP(GK$2,Recipes!$H:$GI,'Production Calculator'!$A124+2,FALSE)=0,0,HLOOKUP(GK$2,Recipes!$H:$GI,'Production Calculator'!$A124+2,FALSE)*$AK124))+IF($AO124=GK$3,$AM124/VLOOKUP($AO124,Data!$A$50:$B$56,2,FALSE),0)</f>
        <v>0</v>
      </c>
      <c r="GL124" s="11">
        <f>IF(GL$2=$A124,0,IF(HLOOKUP(GL$2,Recipes!$H:$GI,'Production Calculator'!$A124+2,FALSE)=0,0,HLOOKUP(GL$2,Recipes!$H:$GI,'Production Calculator'!$A124+2,FALSE)*$AK124))+IF($AO124=GL$3,$AM124/VLOOKUP($AO124,Data!$A$50:$B$56,2,FALSE),0)</f>
        <v>0</v>
      </c>
      <c r="GM124" s="11">
        <f>IF(GM$2=$A124,0,IF(HLOOKUP(GM$2,Recipes!$H:$GI,'Production Calculator'!$A124+2,FALSE)=0,0,HLOOKUP(GM$2,Recipes!$H:$GI,'Production Calculator'!$A124+2,FALSE)*$AK124))+IF($AO124=GM$3,$AM124/VLOOKUP($AO124,Data!$A$50:$B$56,2,FALSE),0)</f>
        <v>0</v>
      </c>
      <c r="GN124" s="11">
        <f>IF(GN$2=$A124,0,IF(HLOOKUP(GN$2,Recipes!$H:$GI,'Production Calculator'!$A124+2,FALSE)=0,0,HLOOKUP(GN$2,Recipes!$H:$GI,'Production Calculator'!$A124+2,FALSE)*$AK124))+IF($AO124=GN$3,$AM124/VLOOKUP($AO124,Data!$A$50:$B$56,2,FALSE),0)</f>
        <v>0</v>
      </c>
      <c r="GO124" s="11">
        <f>IF(GO$2=$A124,0,IF(HLOOKUP(GO$2,Recipes!$H:$GI,'Production Calculator'!$A124+2,FALSE)=0,0,HLOOKUP(GO$2,Recipes!$H:$GI,'Production Calculator'!$A124+2,FALSE)*$AK124))+IF($AO124=GO$3,$AM124/VLOOKUP($AO124,Data!$A$50:$B$56,2,FALSE),0)</f>
        <v>0</v>
      </c>
      <c r="GP124" s="11">
        <f>IF(GP$2=$A124,0,IF(HLOOKUP(GP$2,Recipes!$H:$GI,'Production Calculator'!$A124+2,FALSE)=0,0,HLOOKUP(GP$2,Recipes!$H:$GI,'Production Calculator'!$A124+2,FALSE)*$AK124))+IF($AO124=GP$3,$AM124/VLOOKUP($AO124,Data!$A$50:$B$56,2,FALSE),0)</f>
        <v>0</v>
      </c>
      <c r="GQ124" s="11">
        <f>IF(GQ$2=$A124,0,IF(HLOOKUP(GQ$2,Recipes!$H:$GI,'Production Calculator'!$A124+2,FALSE)=0,0,HLOOKUP(GQ$2,Recipes!$H:$GI,'Production Calculator'!$A124+2,FALSE)*$AK124))+IF($AO124=GQ$3,$AM124/VLOOKUP($AO124,Data!$A$50:$B$56,2,FALSE),0)</f>
        <v>0</v>
      </c>
      <c r="GR124" s="11">
        <f>IF(GR$2=$A124,0,IF(HLOOKUP(GR$2,Recipes!$H:$GI,'Production Calculator'!$A124+2,FALSE)=0,0,HLOOKUP(GR$2,Recipes!$H:$GI,'Production Calculator'!$A124+2,FALSE)*$AK124))+IF($AO124=GR$3,$AM124/VLOOKUP($AO124,Data!$A$50:$B$56,2,FALSE),0)</f>
        <v>0</v>
      </c>
      <c r="GS124" s="11">
        <f>IF(GS$2=$A124,0,IF(HLOOKUP(GS$2,Recipes!$H:$GI,'Production Calculator'!$A124+2,FALSE)=0,0,HLOOKUP(GS$2,Recipes!$H:$GI,'Production Calculator'!$A124+2,FALSE)*$AK124))+IF($AO124=GS$3,$AM124/VLOOKUP($AO124,Data!$A$50:$B$56,2,FALSE),0)</f>
        <v>0</v>
      </c>
      <c r="GT124" s="11">
        <f>IF(GT$2=$A124,0,IF(HLOOKUP(GT$2,Recipes!$H:$GI,'Production Calculator'!$A124+2,FALSE)=0,0,HLOOKUP(GT$2,Recipes!$H:$GI,'Production Calculator'!$A124+2,FALSE)*$AK124))+IF($AO124=GT$3,$AM124/VLOOKUP($AO124,Data!$A$50:$B$56,2,FALSE),0)</f>
        <v>0</v>
      </c>
      <c r="GU124" s="11">
        <f>IF(GU$2=$A124,0,IF(HLOOKUP(GU$2,Recipes!$H:$GI,'Production Calculator'!$A124+2,FALSE)=0,0,HLOOKUP(GU$2,Recipes!$H:$GI,'Production Calculator'!$A124+2,FALSE)*$AK124))+IF($AO124=GU$3,$AM124/VLOOKUP($AO124,Data!$A$50:$B$56,2,FALSE),0)</f>
        <v>0</v>
      </c>
      <c r="GV124" s="11">
        <f>IF(GV$2=$A124,0,IF(HLOOKUP(GV$2,Recipes!$H:$GI,'Production Calculator'!$A124+2,FALSE)=0,0,HLOOKUP(GV$2,Recipes!$H:$GI,'Production Calculator'!$A124+2,FALSE)*$AK124))+IF($AO124=GV$3,$AM124/VLOOKUP($AO124,Data!$A$50:$B$56,2,FALSE),0)</f>
        <v>0</v>
      </c>
      <c r="GW124" s="11">
        <f>IF(GW$2=$A124,0,IF(HLOOKUP(GW$2,Recipes!$H:$GI,'Production Calculator'!$A124+2,FALSE)=0,0,HLOOKUP(GW$2,Recipes!$H:$GI,'Production Calculator'!$A124+2,FALSE)*$AK124))+IF($AO124=GW$3,$AM124/VLOOKUP($AO124,Data!$A$50:$B$56,2,FALSE),0)</f>
        <v>0</v>
      </c>
      <c r="GX124" s="11">
        <f>IF(GX$2=$A124,0,IF(HLOOKUP(GX$2,Recipes!$H:$GI,'Production Calculator'!$A124+2,FALSE)=0,0,HLOOKUP(GX$2,Recipes!$H:$GI,'Production Calculator'!$A124+2,FALSE)*$AK124))+IF($AO124=GX$3,$AM124/VLOOKUP($AO124,Data!$A$50:$B$56,2,FALSE),0)</f>
        <v>0</v>
      </c>
      <c r="GY124" s="11">
        <f>IF(GY$2=$A124,0,IF(HLOOKUP(GY$2,Recipes!$H:$GI,'Production Calculator'!$A124+2,FALSE)=0,0,HLOOKUP(GY$2,Recipes!$H:$GI,'Production Calculator'!$A124+2,FALSE)*$AK124))+IF($AO124=GY$3,$AM124/VLOOKUP($AO124,Data!$A$50:$B$56,2,FALSE),0)</f>
        <v>0</v>
      </c>
      <c r="GZ124" s="11">
        <f>IF(GZ$2=$A124,0,IF(HLOOKUP(GZ$2,Recipes!$H:$GI,'Production Calculator'!$A124+2,FALSE)=0,0,HLOOKUP(GZ$2,Recipes!$H:$GI,'Production Calculator'!$A124+2,FALSE)*$AK124))+IF($AO124=GZ$3,$AM124/VLOOKUP($AO124,Data!$A$50:$B$56,2,FALSE),0)</f>
        <v>0</v>
      </c>
      <c r="HA124" s="11">
        <f>IF(HA$2=$A124,0,IF(HLOOKUP(HA$2,Recipes!$H:$GI,'Production Calculator'!$A124+2,FALSE)=0,0,HLOOKUP(HA$2,Recipes!$H:$GI,'Production Calculator'!$A124+2,FALSE)*$AK124))+IF($AO124=HA$3,$AM124/VLOOKUP($AO124,Data!$A$50:$B$56,2,FALSE),0)</f>
        <v>0</v>
      </c>
      <c r="HB124" s="11">
        <f>IF(HB$2=$A124,0,IF(HLOOKUP(HB$2,Recipes!$H:$GI,'Production Calculator'!$A124+2,FALSE)=0,0,HLOOKUP(HB$2,Recipes!$H:$GI,'Production Calculator'!$A124+2,FALSE)*$AK124))+IF($AO124=HB$3,$AM124/VLOOKUP($AO124,Data!$A$50:$B$56,2,FALSE),0)</f>
        <v>0</v>
      </c>
      <c r="HC124" s="11">
        <f>IF(HC$2=$A124,0,IF(HLOOKUP(HC$2,Recipes!$H:$GI,'Production Calculator'!$A124+2,FALSE)=0,0,HLOOKUP(HC$2,Recipes!$H:$GI,'Production Calculator'!$A124+2,FALSE)*$AK124))+IF($AO124=HC$3,$AM124/VLOOKUP($AO124,Data!$A$50:$B$56,2,FALSE),0)</f>
        <v>0</v>
      </c>
      <c r="HD124" s="11">
        <f>IF(HD$2=$A124,0,IF(HLOOKUP(HD$2,Recipes!$H:$GI,'Production Calculator'!$A124+2,FALSE)=0,0,HLOOKUP(HD$2,Recipes!$H:$GI,'Production Calculator'!$A124+2,FALSE)*$AK124))+IF($AO124=HD$3,$AM124/VLOOKUP($AO124,Data!$A$50:$B$56,2,FALSE),0)</f>
        <v>0</v>
      </c>
      <c r="HE124" s="11">
        <f>IF(HE$2=$A124,0,IF(HLOOKUP(HE$2,Recipes!$H:$GI,'Production Calculator'!$A124+2,FALSE)=0,0,HLOOKUP(HE$2,Recipes!$H:$GI,'Production Calculator'!$A124+2,FALSE)*$AK124))+IF($AO124=HE$3,$AM124/VLOOKUP($AO124,Data!$A$50:$B$56,2,FALSE),0)</f>
        <v>0</v>
      </c>
      <c r="HF124" s="11">
        <f>IF(HF$2=$A124,0,IF(HLOOKUP(HF$2,Recipes!$H:$GI,'Production Calculator'!$A124+2,FALSE)=0,0,HLOOKUP(HF$2,Recipes!$H:$GI,'Production Calculator'!$A124+2,FALSE)*$AK124))+IF($AO124=HF$3,$AM124/VLOOKUP($AO124,Data!$A$50:$B$56,2,FALSE),0)</f>
        <v>0</v>
      </c>
      <c r="HG124" s="11">
        <f>IF(HG$2=$A124,0,IF(HLOOKUP(HG$2,Recipes!$H:$GI,'Production Calculator'!$A124+2,FALSE)=0,0,HLOOKUP(HG$2,Recipes!$H:$GI,'Production Calculator'!$A124+2,FALSE)*$AK124))+IF($AO124=HG$3,$AM124/VLOOKUP($AO124,Data!$A$50:$B$56,2,FALSE),0)</f>
        <v>0</v>
      </c>
      <c r="HH124" s="11">
        <f>IF(HH$2=$A124,0,IF(HLOOKUP(HH$2,Recipes!$H:$GI,'Production Calculator'!$A124+2,FALSE)=0,0,HLOOKUP(HH$2,Recipes!$H:$GI,'Production Calculator'!$A124+2,FALSE)*$AK124))+IF($AO124=HH$3,$AM124/VLOOKUP($AO124,Data!$A$50:$B$56,2,FALSE),0)</f>
        <v>0</v>
      </c>
      <c r="HI124" s="11">
        <f>IF(HI$2=$A124,0,IF(HLOOKUP(HI$2,Recipes!$H:$GI,'Production Calculator'!$A124+2,FALSE)=0,0,HLOOKUP(HI$2,Recipes!$H:$GI,'Production Calculator'!$A124+2,FALSE)*$AK124))+IF($AO124=HI$3,$AM124/VLOOKUP($AO124,Data!$A$50:$B$56,2,FALSE),0)</f>
        <v>0</v>
      </c>
      <c r="HJ124" s="11">
        <f>IF(HJ$2=$A124,0,IF(HLOOKUP(HJ$2,Recipes!$H:$GI,'Production Calculator'!$A124+2,FALSE)=0,0,HLOOKUP(HJ$2,Recipes!$H:$GI,'Production Calculator'!$A124+2,FALSE)*$AK124))+IF($AO124=HJ$3,$AM124/VLOOKUP($AO124,Data!$A$50:$B$56,2,FALSE),0)</f>
        <v>0</v>
      </c>
      <c r="HK124" s="11">
        <f>IF(HK$2=$A124,0,IF(HLOOKUP(HK$2,Recipes!$H:$GI,'Production Calculator'!$A124+2,FALSE)=0,0,HLOOKUP(HK$2,Recipes!$H:$GI,'Production Calculator'!$A124+2,FALSE)*$AK124))+IF($AO124=HK$3,$AM124/VLOOKUP($AO124,Data!$A$50:$B$56,2,FALSE),0)</f>
        <v>0</v>
      </c>
      <c r="HL124" s="11">
        <f>IF(HL$2=$A124,0,IF(HLOOKUP(HL$2,Recipes!$H:$GI,'Production Calculator'!$A124+2,FALSE)=0,0,HLOOKUP(HL$2,Recipes!$H:$GI,'Production Calculator'!$A124+2,FALSE)*$AK124))+IF($AO124=HL$3,$AM124/VLOOKUP($AO124,Data!$A$50:$B$56,2,FALSE),0)</f>
        <v>0</v>
      </c>
      <c r="HM124" s="11">
        <f>IF(HM$2=$A124,0,IF(HLOOKUP(HM$2,Recipes!$H:$GI,'Production Calculator'!$A124+2,FALSE)=0,0,HLOOKUP(HM$2,Recipes!$H:$GI,'Production Calculator'!$A124+2,FALSE)*$AK124))+IF($AO124=HM$3,$AM124/VLOOKUP($AO124,Data!$A$50:$B$56,2,FALSE),0)</f>
        <v>0</v>
      </c>
      <c r="HN124" s="11">
        <f>IF(HN$2=$A124,0,IF(HLOOKUP(HN$2,Recipes!$H:$GI,'Production Calculator'!$A124+2,FALSE)=0,0,HLOOKUP(HN$2,Recipes!$H:$GI,'Production Calculator'!$A124+2,FALSE)*$AK124))+IF($AO124=HN$3,$AM124/VLOOKUP($AO124,Data!$A$50:$B$56,2,FALSE),0)</f>
        <v>0</v>
      </c>
      <c r="HO124" s="11">
        <f>IF(HO$2=$A124,0,IF(HLOOKUP(HO$2,Recipes!$H:$GI,'Production Calculator'!$A124+2,FALSE)=0,0,HLOOKUP(HO$2,Recipes!$H:$GI,'Production Calculator'!$A124+2,FALSE)*$AK124))+IF($AO124=HO$3,$AM124/VLOOKUP($AO124,Data!$A$50:$B$56,2,FALSE),0)</f>
        <v>0</v>
      </c>
      <c r="HP124" s="11">
        <f>IF(HP$2=$A124,0,IF(HLOOKUP(HP$2,Recipes!$H:$GI,'Production Calculator'!$A124+2,FALSE)=0,0,HLOOKUP(HP$2,Recipes!$H:$GI,'Production Calculator'!$A124+2,FALSE)*$AK124))+IF($AO124=HP$3,$AM124/VLOOKUP($AO124,Data!$A$50:$B$56,2,FALSE),0)</f>
        <v>0</v>
      </c>
      <c r="HQ124" s="11">
        <f>IF(HQ$2=$A124,0,IF(HLOOKUP(HQ$2,Recipes!$H:$GI,'Production Calculator'!$A124+2,FALSE)=0,0,HLOOKUP(HQ$2,Recipes!$H:$GI,'Production Calculator'!$A124+2,FALSE)*$AK124))+IF($AO124=HQ$3,$AM124/VLOOKUP($AO124,Data!$A$50:$B$56,2,FALSE),0)</f>
        <v>0</v>
      </c>
      <c r="HR124" s="11">
        <f>IF(HR$2=$A124,0,IF(HLOOKUP(HR$2,Recipes!$H:$GI,'Production Calculator'!$A124+2,FALSE)=0,0,HLOOKUP(HR$2,Recipes!$H:$GI,'Production Calculator'!$A124+2,FALSE)*$AK124))+IF($AO124=HR$3,$AM124/VLOOKUP($AO124,Data!$A$50:$B$56,2,FALSE),0)</f>
        <v>0</v>
      </c>
      <c r="HS124" s="121"/>
    </row>
    <row r="125" spans="1:227" x14ac:dyDescent="0.45">
      <c r="A125">
        <v>101</v>
      </c>
      <c r="B125" s="107" t="str">
        <f>VLOOKUP(A125,Recipes!A:B,2)</f>
        <v>Combat shotgun</v>
      </c>
      <c r="C125" s="128">
        <v>0</v>
      </c>
      <c r="D125" s="108">
        <f t="shared" si="192"/>
        <v>0</v>
      </c>
      <c r="E125" s="127" t="s">
        <v>1</v>
      </c>
      <c r="F125" s="109">
        <f>VLOOKUP(A125,Recipes!$A$3:$G$186,6,FALSE)</f>
        <v>4</v>
      </c>
      <c r="G125" s="109">
        <f>VLOOKUP(A125,Recipes!$A$3:$G$186,7,FALSE)</f>
        <v>0</v>
      </c>
      <c r="H125" s="110">
        <f t="shared" si="193"/>
        <v>0</v>
      </c>
      <c r="I125" s="109">
        <f>VLOOKUP(E125,Data!$A$2:$C$26,3, FALSE)</f>
        <v>4</v>
      </c>
      <c r="J125" s="108">
        <v>0</v>
      </c>
      <c r="K125" s="108">
        <v>0</v>
      </c>
      <c r="L125" s="108">
        <v>0</v>
      </c>
      <c r="M125" s="150">
        <v>0</v>
      </c>
      <c r="N125" s="150">
        <v>0</v>
      </c>
      <c r="O125" s="150">
        <v>0</v>
      </c>
      <c r="P125" s="151">
        <v>0</v>
      </c>
      <c r="Q125" s="151">
        <v>0</v>
      </c>
      <c r="R125" s="151">
        <v>0</v>
      </c>
      <c r="S125">
        <f t="shared" si="208"/>
        <v>0</v>
      </c>
      <c r="T125">
        <f t="shared" si="209"/>
        <v>0</v>
      </c>
      <c r="U125">
        <f t="shared" si="210"/>
        <v>0</v>
      </c>
      <c r="V125">
        <f t="shared" si="211"/>
        <v>0</v>
      </c>
      <c r="W125">
        <f t="shared" si="212"/>
        <v>0</v>
      </c>
      <c r="X125">
        <f t="shared" si="213"/>
        <v>0</v>
      </c>
      <c r="Y125">
        <f t="shared" si="214"/>
        <v>0</v>
      </c>
      <c r="Z125">
        <f t="shared" si="215"/>
        <v>0</v>
      </c>
      <c r="AA125">
        <f t="shared" si="216"/>
        <v>0</v>
      </c>
      <c r="AB125" s="111">
        <f>VLOOKUP($A125,Recipes!$A:$G,4)</f>
        <v>8</v>
      </c>
      <c r="AC125" s="111">
        <f>VLOOKUP($A125,Recipes!$A:$G,5)</f>
        <v>1</v>
      </c>
      <c r="AD125" s="111">
        <f t="shared" si="203"/>
        <v>0.125</v>
      </c>
      <c r="AE125" s="111">
        <f>VLOOKUP(E125,Data!$A$2:$F$26,5,FALSE)</f>
        <v>0</v>
      </c>
      <c r="AF125" s="111">
        <f>VLOOKUP(E125,Data!$A$2:$F$26,4,FALSE)</f>
        <v>210</v>
      </c>
      <c r="AG125" s="111">
        <f>VLOOKUP(E125,Data!$A$2:$B$26,2, FALSE)</f>
        <v>1.25</v>
      </c>
      <c r="AH125" s="111">
        <f>1+VLOOKUP($J$3,Data!$A$40:$D$48,2,FALSE)*$J125+VLOOKUP($K$3,Data!$A$40:$D$48,2,FALSE)*$K125+VLOOKUP($L$3,Data!$A$40:$D$48,2,FALSE)*$L125+VLOOKUP($M$3,Data!$A$40:$D$48,2,FALSE)*$M125+VLOOKUP($N$3,Data!$A$40:$D$48,2,FALSE)*$N125+VLOOKUP($O$3,Data!$A$40:$D$48,2,FALSE)*$O125+VLOOKUP($P$3,Data!$A$40:$D$48,2,FALSE)*$P125+VLOOKUP($Q$3,Data!$A$40:$D$48,2,FALSE)*$Q125+VLOOKUP($R$3,Data!$A$40:$D$48,2,FALSE)*$R125</f>
        <v>1</v>
      </c>
      <c r="AI125" s="111">
        <f>MAX(1+VLOOKUP($J$3,Data!$A$40:$D$48,3,FALSE)*$J125+VLOOKUP($K$3,Data!$A$40:$D$48,3,FALSE)*$K125+VLOOKUP($L$3,Data!$A$40:$D$48,3,FALSE)*$L125+VLOOKUP($M$3,Data!$A$40:$D$48,3,FALSE)*$M125+VLOOKUP($N$3,Data!$A$40:$D$48,3,FALSE)*$N125+VLOOKUP($O$3,Data!$A$40:$D$48,3,FALSE)*$O125+VLOOKUP($P$3,Data!$A$40:$D$48,3,FALSE)*$P125+VLOOKUP($Q$3,Data!$A$40:$D$48,3,FALSE)*$Q125+VLOOKUP($R$3,Data!$A$40:$D$48,3,FALSE)*$R125,0)</f>
        <v>1</v>
      </c>
      <c r="AJ125" s="111">
        <f>MAX(1-(VLOOKUP($J$3,Data!$A$40:$D$48,4,FALSE)*$J125+VLOOKUP($K$3,Data!$A$40:$D$48,4,FALSE)*$K125+VLOOKUP($L$3,Data!$A$40:$D$48,4,FALSE)*$L125+VLOOKUP($M$3,Data!$A$40:$D$48,4,FALSE)*$M125+VLOOKUP($N$3,Data!$A$40:$D$48,4,FALSE)*$N125+VLOOKUP($O$3,Data!$A$40:$D$48,4,FALSE)*$O125+VLOOKUP($P$3,Data!$A$40:$D$48,4,FALSE)*$P125+VLOOKUP($Q$3,Data!$A$40:$D$48,4,FALSE)*$Q125+VLOOKUP($R$3,Data!$A$40:$D$48,4,FALSE)*$R125),0.2)</f>
        <v>1</v>
      </c>
      <c r="AK125" s="112">
        <f t="shared" si="204"/>
        <v>0</v>
      </c>
      <c r="AL125" s="111">
        <f t="shared" si="205"/>
        <v>0.15625</v>
      </c>
      <c r="AM125" s="111">
        <f t="shared" si="206"/>
        <v>0</v>
      </c>
      <c r="AN125" s="111">
        <f t="shared" si="207"/>
        <v>0</v>
      </c>
      <c r="AO125" s="131" t="s">
        <v>298</v>
      </c>
      <c r="AP125" s="11"/>
      <c r="AQ125" s="11">
        <f>IF(AQ$2=$A125,0,IF(HLOOKUP(AQ$2,Recipes!$H:$GI,'Production Calculator'!$A125+2,FALSE)=0,0,HLOOKUP(AQ$2,Recipes!$H:$GI,'Production Calculator'!$A125+2,FALSE)*$AK125))+IF($AO125=AQ$3,$AM125/VLOOKUP($AO125,Data!$A$50:$B$56,2,FALSE),0)</f>
        <v>0</v>
      </c>
      <c r="AR125" s="11">
        <f>IF(AR$2=$A125,0,IF(HLOOKUP(AR$2,Recipes!$H:$GI,'Production Calculator'!$A125+2,FALSE)=0,0,HLOOKUP(AR$2,Recipes!$H:$GI,'Production Calculator'!$A125+2,FALSE)*$AK125))+IF($AO125=AR$3,$AM125/VLOOKUP($AO125,Data!$A$50:$B$56,2,FALSE),0)</f>
        <v>0</v>
      </c>
      <c r="AS125" s="11">
        <f>IF(AS$2=$A125,0,IF(HLOOKUP(AS$2,Recipes!$H:$GI,'Production Calculator'!$A125+2,FALSE)=0,0,HLOOKUP(AS$2,Recipes!$H:$GI,'Production Calculator'!$A125+2,FALSE)*$AK125))+IF($AO125=AS$3,$AM125/VLOOKUP($AO125,Data!$A$50:$B$56,2,FALSE),0)</f>
        <v>0</v>
      </c>
      <c r="AT125" s="11">
        <f>IF(AT$2=$A125,0,IF(HLOOKUP(AT$2,Recipes!$H:$GI,'Production Calculator'!$A125+2,FALSE)=0,0,HLOOKUP(AT$2,Recipes!$H:$GI,'Production Calculator'!$A125+2,FALSE)*$AK125))+IF($AO125=AT$3,$AM125/VLOOKUP($AO125,Data!$A$50:$B$56,2,FALSE),0)</f>
        <v>0</v>
      </c>
      <c r="AU125" s="11">
        <f>IF(AU$2=$A125,0,IF(HLOOKUP(AU$2,Recipes!$H:$GI,'Production Calculator'!$A125+2,FALSE)=0,0,HLOOKUP(AU$2,Recipes!$H:$GI,'Production Calculator'!$A125+2,FALSE)*$AK125))+IF($AO125=AU$3,$AM125/VLOOKUP($AO125,Data!$A$50:$B$56,2,FALSE),0)</f>
        <v>0</v>
      </c>
      <c r="AV125" s="11">
        <f>IF(AV$2=$A125,0,IF(HLOOKUP(AV$2,Recipes!$H:$GI,'Production Calculator'!$A125+2,FALSE)=0,0,HLOOKUP(AV$2,Recipes!$H:$GI,'Production Calculator'!$A125+2,FALSE)*$AK125))+IF($AO125=AV$3,$AM125/VLOOKUP($AO125,Data!$A$50:$B$56,2,FALSE),0)</f>
        <v>0</v>
      </c>
      <c r="AW125" s="11">
        <f>IF(AW$2=$A125,0,IF(HLOOKUP(AW$2,Recipes!$H:$GI,'Production Calculator'!$A125+2,FALSE)=0,0,HLOOKUP(AW$2,Recipes!$H:$GI,'Production Calculator'!$A125+2,FALSE)*$AK125))+IF($AO125=AW$3,$AM125/VLOOKUP($AO125,Data!$A$50:$B$56,2,FALSE),0)</f>
        <v>0</v>
      </c>
      <c r="AX125" s="11">
        <f>IF(AX$2=$A125,0,IF(HLOOKUP(AX$2,Recipes!$H:$GI,'Production Calculator'!$A125+2,FALSE)=0,0,HLOOKUP(AX$2,Recipes!$H:$GI,'Production Calculator'!$A125+2,FALSE)*$AK125))+IF($AO125=AX$3,$AM125/VLOOKUP($AO125,Data!$A$50:$B$56,2,FALSE),0)</f>
        <v>0</v>
      </c>
      <c r="AY125" s="11">
        <f>IF(AY$2=$A125,0,IF(HLOOKUP(AY$2,Recipes!$H:$GI,'Production Calculator'!$A125+2,FALSE)=0,0,HLOOKUP(AY$2,Recipes!$H:$GI,'Production Calculator'!$A125+2,FALSE)*$AK125))+IF($AO125=AY$3,$AM125/VLOOKUP($AO125,Data!$A$50:$B$56,2,FALSE),0)</f>
        <v>0</v>
      </c>
      <c r="AZ125" s="11">
        <f>IF(AZ$2=$A125,0,IF(HLOOKUP(AZ$2,Recipes!$H:$GI,'Production Calculator'!$A125+2,FALSE)=0,0,HLOOKUP(AZ$2,Recipes!$H:$GI,'Production Calculator'!$A125+2,FALSE)*$AK125))+IF($AO125=AZ$3,$AM125/VLOOKUP($AO125,Data!$A$50:$B$56,2,FALSE),0)</f>
        <v>0</v>
      </c>
      <c r="BA125" s="11">
        <f>IF(BA$2=$A125,0,IF(HLOOKUP(BA$2,Recipes!$H:$GI,'Production Calculator'!$A125+2,FALSE)=0,0,HLOOKUP(BA$2,Recipes!$H:$GI,'Production Calculator'!$A125+2,FALSE)*$AK125))+IF($AO125=BA$3,$AM125/VLOOKUP($AO125,Data!$A$50:$B$56,2,FALSE),0)</f>
        <v>0</v>
      </c>
      <c r="BB125" s="11">
        <f>IF(BB$2=$A125,0,IF(HLOOKUP(BB$2,Recipes!$H:$GI,'Production Calculator'!$A125+2,FALSE)=0,0,HLOOKUP(BB$2,Recipes!$H:$GI,'Production Calculator'!$A125+2,FALSE)*$AK125))+IF($AO125=BB$3,$AM125/VLOOKUP($AO125,Data!$A$50:$B$56,2,FALSE),0)</f>
        <v>0</v>
      </c>
      <c r="BC125" s="11">
        <f>IF(BC$2=$A125,0,IF(HLOOKUP(BC$2,Recipes!$H:$GI,'Production Calculator'!$A125+2,FALSE)=0,0,HLOOKUP(BC$2,Recipes!$H:$GI,'Production Calculator'!$A125+2,FALSE)*$AK125))+IF($AO125=BC$3,$AM125/VLOOKUP($AO125,Data!$A$50:$B$56,2,FALSE),0)</f>
        <v>0</v>
      </c>
      <c r="BD125" s="11">
        <f>IF(BD$2=$A125,0,IF(HLOOKUP(BD$2,Recipes!$H:$GI,'Production Calculator'!$A125+2,FALSE)=0,0,HLOOKUP(BD$2,Recipes!$H:$GI,'Production Calculator'!$A125+2,FALSE)*$AK125))+IF($AO125=BD$3,$AM125/VLOOKUP($AO125,Data!$A$50:$B$56,2,FALSE),0)</f>
        <v>0</v>
      </c>
      <c r="BE125" s="11">
        <f>IF(BE$2=$A125,0,IF(HLOOKUP(BE$2,Recipes!$H:$GI,'Production Calculator'!$A125+2,FALSE)=0,0,HLOOKUP(BE$2,Recipes!$H:$GI,'Production Calculator'!$A125+2,FALSE)*$AK125))+IF($AO125=BE$3,$AM125/VLOOKUP($AO125,Data!$A$50:$B$56,2,FALSE),0)</f>
        <v>0</v>
      </c>
      <c r="BF125" s="11">
        <f>IF(BF$2=$A125,0,IF(HLOOKUP(BF$2,Recipes!$H:$GI,'Production Calculator'!$A125+2,FALSE)=0,0,HLOOKUP(BF$2,Recipes!$H:$GI,'Production Calculator'!$A125+2,FALSE)*$AK125))+IF($AO125=BF$3,$AM125/VLOOKUP($AO125,Data!$A$50:$B$56,2,FALSE),0)</f>
        <v>0</v>
      </c>
      <c r="BG125" s="11">
        <f>IF(BG$2=$A125,0,IF(HLOOKUP(BG$2,Recipes!$H:$GI,'Production Calculator'!$A125+2,FALSE)=0,0,HLOOKUP(BG$2,Recipes!$H:$GI,'Production Calculator'!$A125+2,FALSE)*$AK125))+IF($AO125=BG$3,$AM125/VLOOKUP($AO125,Data!$A$50:$B$56,2,FALSE),0)</f>
        <v>0</v>
      </c>
      <c r="BH125" s="11">
        <f>IF(BH$2=$A125,0,IF(HLOOKUP(BH$2,Recipes!$H:$GI,'Production Calculator'!$A125+2,FALSE)=0,0,HLOOKUP(BH$2,Recipes!$H:$GI,'Production Calculator'!$A125+2,FALSE)*$AK125))+IF($AO125=BH$3,$AM125/VLOOKUP($AO125,Data!$A$50:$B$56,2,FALSE),0)</f>
        <v>0</v>
      </c>
      <c r="BI125" s="11">
        <f>IF(BI$2=$A125,0,IF(HLOOKUP(BI$2,Recipes!$H:$GI,'Production Calculator'!$A125+2,FALSE)=0,0,HLOOKUP(BI$2,Recipes!$H:$GI,'Production Calculator'!$A125+2,FALSE)*$AK125))+IF($AO125=BI$3,$AM125/VLOOKUP($AO125,Data!$A$50:$B$56,2,FALSE),0)</f>
        <v>0</v>
      </c>
      <c r="BJ125" s="11">
        <f>IF(BJ$2=$A125,0,IF(HLOOKUP(BJ$2,Recipes!$H:$GI,'Production Calculator'!$A125+2,FALSE)=0,0,HLOOKUP(BJ$2,Recipes!$H:$GI,'Production Calculator'!$A125+2,FALSE)*$AK125))+IF($AO125=BJ$3,$AM125/VLOOKUP($AO125,Data!$A$50:$B$56,2,FALSE),0)</f>
        <v>0</v>
      </c>
      <c r="BK125" s="11">
        <f>IF(BK$2=$A125,0,IF(HLOOKUP(BK$2,Recipes!$H:$GI,'Production Calculator'!$A125+2,FALSE)=0,0,HLOOKUP(BK$2,Recipes!$H:$GI,'Production Calculator'!$A125+2,FALSE)*$AK125))+IF($AO125=BK$3,$AM125/VLOOKUP($AO125,Data!$A$50:$B$56,2,FALSE),0)</f>
        <v>0</v>
      </c>
      <c r="BL125" s="11">
        <f>IF(BL$2=$A125,0,IF(HLOOKUP(BL$2,Recipes!$H:$GI,'Production Calculator'!$A125+2,FALSE)=0,0,HLOOKUP(BL$2,Recipes!$H:$GI,'Production Calculator'!$A125+2,FALSE)*$AK125))+IF($AO125=BL$3,$AM125/VLOOKUP($AO125,Data!$A$50:$B$56,2,FALSE),0)</f>
        <v>0</v>
      </c>
      <c r="BM125" s="11">
        <f>IF(BM$2=$A125,0,IF(HLOOKUP(BM$2,Recipes!$H:$GI,'Production Calculator'!$A125+2,FALSE)=0,0,HLOOKUP(BM$2,Recipes!$H:$GI,'Production Calculator'!$A125+2,FALSE)*$AK125))+IF($AO125=BM$3,$AM125/VLOOKUP($AO125,Data!$A$50:$B$56,2,FALSE),0)</f>
        <v>0</v>
      </c>
      <c r="BN125" s="11">
        <f>IF(BN$2=$A125,0,IF(HLOOKUP(BN$2,Recipes!$H:$GI,'Production Calculator'!$A125+2,FALSE)=0,0,HLOOKUP(BN$2,Recipes!$H:$GI,'Production Calculator'!$A125+2,FALSE)*$AK125))+IF($AO125=BN$3,$AM125/VLOOKUP($AO125,Data!$A$50:$B$56,2,FALSE),0)</f>
        <v>0</v>
      </c>
      <c r="BO125" s="11">
        <f>IF(BO$2=$A125,0,IF(HLOOKUP(BO$2,Recipes!$H:$GI,'Production Calculator'!$A125+2,FALSE)=0,0,HLOOKUP(BO$2,Recipes!$H:$GI,'Production Calculator'!$A125+2,FALSE)*$AK125))+IF($AO125=BO$3,$AM125/VLOOKUP($AO125,Data!$A$50:$B$56,2,FALSE),0)</f>
        <v>0</v>
      </c>
      <c r="BP125" s="11">
        <f>IF(BP$2=$A125,0,IF(HLOOKUP(BP$2,Recipes!$H:$GI,'Production Calculator'!$A125+2,FALSE)=0,0,HLOOKUP(BP$2,Recipes!$H:$GI,'Production Calculator'!$A125+2,FALSE)*$AK125))+IF($AO125=BP$3,$AM125/VLOOKUP($AO125,Data!$A$50:$B$56,2,FALSE),0)</f>
        <v>0</v>
      </c>
      <c r="BQ125" s="11">
        <f>IF(BQ$2=$A125,0,IF(HLOOKUP(BQ$2,Recipes!$H:$GI,'Production Calculator'!$A125+2,FALSE)=0,0,HLOOKUP(BQ$2,Recipes!$H:$GI,'Production Calculator'!$A125+2,FALSE)*$AK125))+IF($AO125=BQ$3,$AM125/VLOOKUP($AO125,Data!$A$50:$B$56,2,FALSE),0)</f>
        <v>0</v>
      </c>
      <c r="BR125" s="11">
        <f>IF(BR$2=$A125,0,IF(HLOOKUP(BR$2,Recipes!$H:$GI,'Production Calculator'!$A125+2,FALSE)=0,0,HLOOKUP(BR$2,Recipes!$H:$GI,'Production Calculator'!$A125+2,FALSE)*$AK125))+IF($AO125=BR$3,$AM125/VLOOKUP($AO125,Data!$A$50:$B$56,2,FALSE),0)</f>
        <v>0</v>
      </c>
      <c r="BS125" s="11">
        <f>IF(BS$2=$A125,0,IF(HLOOKUP(BS$2,Recipes!$H:$GI,'Production Calculator'!$A125+2,FALSE)=0,0,HLOOKUP(BS$2,Recipes!$H:$GI,'Production Calculator'!$A125+2,FALSE)*$AK125))+IF($AO125=BS$3,$AM125/VLOOKUP($AO125,Data!$A$50:$B$56,2,FALSE),0)</f>
        <v>0</v>
      </c>
      <c r="BT125" s="11">
        <f>IF(BT$2=$A125,0,IF(HLOOKUP(BT$2,Recipes!$H:$GI,'Production Calculator'!$A125+2,FALSE)=0,0,HLOOKUP(BT$2,Recipes!$H:$GI,'Production Calculator'!$A125+2,FALSE)*$AK125))+IF($AO125=BT$3,$AM125/VLOOKUP($AO125,Data!$A$50:$B$56,2,FALSE),0)</f>
        <v>0</v>
      </c>
      <c r="BU125" s="11">
        <f>IF(BU$2=$A125,0,IF(HLOOKUP(BU$2,Recipes!$H:$GI,'Production Calculator'!$A125+2,FALSE)=0,0,HLOOKUP(BU$2,Recipes!$H:$GI,'Production Calculator'!$A125+2,FALSE)*$AK125))+IF($AO125=BU$3,$AM125/VLOOKUP($AO125,Data!$A$50:$B$56,2,FALSE),0)</f>
        <v>0</v>
      </c>
      <c r="BV125" s="11">
        <f>IF(BV$2=$A125,0,IF(HLOOKUP(BV$2,Recipes!$H:$GI,'Production Calculator'!$A125+2,FALSE)=0,0,HLOOKUP(BV$2,Recipes!$H:$GI,'Production Calculator'!$A125+2,FALSE)*$AK125))+IF($AO125=BV$3,$AM125/VLOOKUP($AO125,Data!$A$50:$B$56,2,FALSE),0)</f>
        <v>0</v>
      </c>
      <c r="BW125" s="11">
        <f>IF(BW$2=$A125,0,IF(HLOOKUP(BW$2,Recipes!$H:$GI,'Production Calculator'!$A125+2,FALSE)=0,0,HLOOKUP(BW$2,Recipes!$H:$GI,'Production Calculator'!$A125+2,FALSE)*$AK125))+IF($AO125=BW$3,$AM125/VLOOKUP($AO125,Data!$A$50:$B$56,2,FALSE),0)</f>
        <v>0</v>
      </c>
      <c r="BX125" s="11">
        <f>IF(BX$2=$A125,0,IF(HLOOKUP(BX$2,Recipes!$H:$GI,'Production Calculator'!$A125+2,FALSE)=0,0,HLOOKUP(BX$2,Recipes!$H:$GI,'Production Calculator'!$A125+2,FALSE)*$AK125))+IF($AO125=BX$3,$AM125/VLOOKUP($AO125,Data!$A$50:$B$56,2,FALSE),0)</f>
        <v>0</v>
      </c>
      <c r="BY125" s="11">
        <f>IF(BY$2=$A125,0,IF(HLOOKUP(BY$2,Recipes!$H:$GI,'Production Calculator'!$A125+2,FALSE)=0,0,HLOOKUP(BY$2,Recipes!$H:$GI,'Production Calculator'!$A125+2,FALSE)*$AK125))+IF($AO125=BY$3,$AM125/VLOOKUP($AO125,Data!$A$50:$B$56,2,FALSE),0)</f>
        <v>0</v>
      </c>
      <c r="BZ125" s="11">
        <f>IF(BZ$2=$A125,0,IF(HLOOKUP(BZ$2,Recipes!$H:$GI,'Production Calculator'!$A125+2,FALSE)=0,0,HLOOKUP(BZ$2,Recipes!$H:$GI,'Production Calculator'!$A125+2,FALSE)*$AK125))+IF($AO125=BZ$3,$AM125/VLOOKUP($AO125,Data!$A$50:$B$56,2,FALSE),0)</f>
        <v>0</v>
      </c>
      <c r="CA125" s="11">
        <f>IF(CA$2=$A125,0,IF(HLOOKUP(CA$2,Recipes!$H:$GI,'Production Calculator'!$A125+2,FALSE)=0,0,HLOOKUP(CA$2,Recipes!$H:$GI,'Production Calculator'!$A125+2,FALSE)*$AK125))+IF($AO125=CA$3,$AM125/VLOOKUP($AO125,Data!$A$50:$B$56,2,FALSE),0)</f>
        <v>0</v>
      </c>
      <c r="CB125" s="11">
        <f>IF(CB$2=$A125,0,IF(HLOOKUP(CB$2,Recipes!$H:$GI,'Production Calculator'!$A125+2,FALSE)=0,0,HLOOKUP(CB$2,Recipes!$H:$GI,'Production Calculator'!$A125+2,FALSE)*$AK125))+IF($AO125=CB$3,$AM125/VLOOKUP($AO125,Data!$A$50:$B$56,2,FALSE),0)</f>
        <v>0</v>
      </c>
      <c r="CC125" s="11">
        <f>IF(CC$2=$A125,0,IF(HLOOKUP(CC$2,Recipes!$H:$GI,'Production Calculator'!$A125+2,FALSE)=0,0,HLOOKUP(CC$2,Recipes!$H:$GI,'Production Calculator'!$A125+2,FALSE)*$AK125))+IF($AO125=CC$3,$AM125/VLOOKUP($AO125,Data!$A$50:$B$56,2,FALSE),0)</f>
        <v>0</v>
      </c>
      <c r="CD125" s="11">
        <f>IF(CD$2=$A125,0,IF(HLOOKUP(CD$2,Recipes!$H:$GI,'Production Calculator'!$A125+2,FALSE)=0,0,HLOOKUP(CD$2,Recipes!$H:$GI,'Production Calculator'!$A125+2,FALSE)*$AK125))+IF($AO125=CD$3,$AM125/VLOOKUP($AO125,Data!$A$50:$B$56,2,FALSE),0)</f>
        <v>0</v>
      </c>
      <c r="CE125" s="11">
        <f>IF(CE$2=$A125,0,IF(HLOOKUP(CE$2,Recipes!$H:$GI,'Production Calculator'!$A125+2,FALSE)=0,0,HLOOKUP(CE$2,Recipes!$H:$GI,'Production Calculator'!$A125+2,FALSE)*$AK125))+IF($AO125=CE$3,$AM125/VLOOKUP($AO125,Data!$A$50:$B$56,2,FALSE),0)</f>
        <v>0</v>
      </c>
      <c r="CF125" s="11">
        <f>IF(CF$2=$A125,0,IF(HLOOKUP(CF$2,Recipes!$H:$GI,'Production Calculator'!$A125+2,FALSE)=0,0,HLOOKUP(CF$2,Recipes!$H:$GI,'Production Calculator'!$A125+2,FALSE)*$AK125))+IF($AO125=CF$3,$AM125/VLOOKUP($AO125,Data!$A$50:$B$56,2,FALSE),0)</f>
        <v>0</v>
      </c>
      <c r="CG125" s="11">
        <f>IF(CG$2=$A125,0,IF(HLOOKUP(CG$2,Recipes!$H:$GI,'Production Calculator'!$A125+2,FALSE)=0,0,HLOOKUP(CG$2,Recipes!$H:$GI,'Production Calculator'!$A125+2,FALSE)*$AK125))+IF($AO125=CG$3,$AM125/VLOOKUP($AO125,Data!$A$50:$B$56,2,FALSE),0)</f>
        <v>0</v>
      </c>
      <c r="CH125" s="11">
        <f>IF(CH$2=$A125,0,IF(HLOOKUP(CH$2,Recipes!$H:$GI,'Production Calculator'!$A125+2,FALSE)=0,0,HLOOKUP(CH$2,Recipes!$H:$GI,'Production Calculator'!$A125+2,FALSE)*$AK125))+IF($AO125=CH$3,$AM125/VLOOKUP($AO125,Data!$A$50:$B$56,2,FALSE),0)</f>
        <v>0</v>
      </c>
      <c r="CI125" s="11">
        <f>IF(CI$2=$A125,0,IF(HLOOKUP(CI$2,Recipes!$H:$GI,'Production Calculator'!$A125+2,FALSE)=0,0,HLOOKUP(CI$2,Recipes!$H:$GI,'Production Calculator'!$A125+2,FALSE)*$AK125))+IF($AO125=CI$3,$AM125/VLOOKUP($AO125,Data!$A$50:$B$56,2,FALSE),0)</f>
        <v>0</v>
      </c>
      <c r="CJ125" s="11">
        <f>IF(CJ$2=$A125,0,IF(HLOOKUP(CJ$2,Recipes!$H:$GI,'Production Calculator'!$A125+2,FALSE)=0,0,HLOOKUP(CJ$2,Recipes!$H:$GI,'Production Calculator'!$A125+2,FALSE)*$AK125))+IF($AO125=CJ$3,$AM125/VLOOKUP($AO125,Data!$A$50:$B$56,2,FALSE),0)</f>
        <v>0</v>
      </c>
      <c r="CK125" s="11">
        <f>IF(CK$2=$A125,0,IF(HLOOKUP(CK$2,Recipes!$H:$GI,'Production Calculator'!$A125+2,FALSE)=0,0,HLOOKUP(CK$2,Recipes!$H:$GI,'Production Calculator'!$A125+2,FALSE)*$AK125))+IF($AO125=CK$3,$AM125/VLOOKUP($AO125,Data!$A$50:$B$56,2,FALSE),0)</f>
        <v>0</v>
      </c>
      <c r="CL125" s="11">
        <f>IF(CL$2=$A125,0,IF(HLOOKUP(CL$2,Recipes!$H:$GI,'Production Calculator'!$A125+2,FALSE)=0,0,HLOOKUP(CL$2,Recipes!$H:$GI,'Production Calculator'!$A125+2,FALSE)*$AK125))+IF($AO125=CL$3,$AM125/VLOOKUP($AO125,Data!$A$50:$B$56,2,FALSE),0)</f>
        <v>0</v>
      </c>
      <c r="CM125" s="11">
        <f>IF(CM$2=$A125,0,IF(HLOOKUP(CM$2,Recipes!$H:$GI,'Production Calculator'!$A125+2,FALSE)=0,0,HLOOKUP(CM$2,Recipes!$H:$GI,'Production Calculator'!$A125+2,FALSE)*$AK125))+IF($AO125=CM$3,$AM125/VLOOKUP($AO125,Data!$A$50:$B$56,2,FALSE),0)</f>
        <v>0</v>
      </c>
      <c r="CN125" s="11">
        <f>IF(CN$2=$A125,0,IF(HLOOKUP(CN$2,Recipes!$H:$GI,'Production Calculator'!$A125+2,FALSE)=0,0,HLOOKUP(CN$2,Recipes!$H:$GI,'Production Calculator'!$A125+2,FALSE)*$AK125))+IF($AO125=CN$3,$AM125/VLOOKUP($AO125,Data!$A$50:$B$56,2,FALSE),0)</f>
        <v>0</v>
      </c>
      <c r="CO125" s="11">
        <f>IF(CO$2=$A125,0,IF(HLOOKUP(CO$2,Recipes!$H:$GI,'Production Calculator'!$A125+2,FALSE)=0,0,HLOOKUP(CO$2,Recipes!$H:$GI,'Production Calculator'!$A125+2,FALSE)*$AK125))+IF($AO125=CO$3,$AM125/VLOOKUP($AO125,Data!$A$50:$B$56,2,FALSE),0)</f>
        <v>0</v>
      </c>
      <c r="CP125" s="11">
        <f>IF(CP$2=$A125,0,IF(HLOOKUP(CP$2,Recipes!$H:$GI,'Production Calculator'!$A125+2,FALSE)=0,0,HLOOKUP(CP$2,Recipes!$H:$GI,'Production Calculator'!$A125+2,FALSE)*$AK125))+IF($AO125=CP$3,$AM125/VLOOKUP($AO125,Data!$A$50:$B$56,2,FALSE),0)</f>
        <v>0</v>
      </c>
      <c r="CQ125" s="11">
        <f>IF(CQ$2=$A125,0,IF(HLOOKUP(CQ$2,Recipes!$H:$GI,'Production Calculator'!$A125+2,FALSE)=0,0,HLOOKUP(CQ$2,Recipes!$H:$GI,'Production Calculator'!$A125+2,FALSE)*$AK125))+IF($AO125=CQ$3,$AM125/VLOOKUP($AO125,Data!$A$50:$B$56,2,FALSE),0)</f>
        <v>0</v>
      </c>
      <c r="CR125" s="11">
        <f>IF(CR$2=$A125,0,IF(HLOOKUP(CR$2,Recipes!$H:$GI,'Production Calculator'!$A125+2,FALSE)=0,0,HLOOKUP(CR$2,Recipes!$H:$GI,'Production Calculator'!$A125+2,FALSE)*$AK125))+IF($AO125=CR$3,$AM125/VLOOKUP($AO125,Data!$A$50:$B$56,2,FALSE),0)</f>
        <v>0</v>
      </c>
      <c r="CS125" s="11">
        <f>IF(CS$2=$A125,0,IF(HLOOKUP(CS$2,Recipes!$H:$GI,'Production Calculator'!$A125+2,FALSE)=0,0,HLOOKUP(CS$2,Recipes!$H:$GI,'Production Calculator'!$A125+2,FALSE)*$AK125))+IF($AO125=CS$3,$AM125/VLOOKUP($AO125,Data!$A$50:$B$56,2,FALSE),0)</f>
        <v>0</v>
      </c>
      <c r="CT125" s="11">
        <f>IF(CT$2=$A125,0,IF(HLOOKUP(CT$2,Recipes!$H:$GI,'Production Calculator'!$A125+2,FALSE)=0,0,HLOOKUP(CT$2,Recipes!$H:$GI,'Production Calculator'!$A125+2,FALSE)*$AK125))+IF($AO125=CT$3,$AM125/VLOOKUP($AO125,Data!$A$50:$B$56,2,FALSE),0)</f>
        <v>0</v>
      </c>
      <c r="CU125" s="11">
        <f>IF(CU$2=$A125,0,IF(HLOOKUP(CU$2,Recipes!$H:$GI,'Production Calculator'!$A125+2,FALSE)=0,0,HLOOKUP(CU$2,Recipes!$H:$GI,'Production Calculator'!$A125+2,FALSE)*$AK125))+IF($AO125=CU$3,$AM125/VLOOKUP($AO125,Data!$A$50:$B$56,2,FALSE),0)</f>
        <v>0</v>
      </c>
      <c r="CV125" s="11">
        <f>IF(CV$2=$A125,0,IF(HLOOKUP(CV$2,Recipes!$H:$GI,'Production Calculator'!$A125+2,FALSE)=0,0,HLOOKUP(CV$2,Recipes!$H:$GI,'Production Calculator'!$A125+2,FALSE)*$AK125))+IF($AO125=CV$3,$AM125/VLOOKUP($AO125,Data!$A$50:$B$56,2,FALSE),0)</f>
        <v>0</v>
      </c>
      <c r="CW125" s="11">
        <f>IF(CW$2=$A125,0,IF(HLOOKUP(CW$2,Recipes!$H:$GI,'Production Calculator'!$A125+2,FALSE)=0,0,HLOOKUP(CW$2,Recipes!$H:$GI,'Production Calculator'!$A125+2,FALSE)*$AK125))+IF($AO125=CW$3,$AM125/VLOOKUP($AO125,Data!$A$50:$B$56,2,FALSE),0)</f>
        <v>0</v>
      </c>
      <c r="CX125" s="11">
        <f>IF(CX$2=$A125,0,IF(HLOOKUP(CX$2,Recipes!$H:$GI,'Production Calculator'!$A125+2,FALSE)=0,0,HLOOKUP(CX$2,Recipes!$H:$GI,'Production Calculator'!$A125+2,FALSE)*$AK125))+IF($AO125=CX$3,$AM125/VLOOKUP($AO125,Data!$A$50:$B$56,2,FALSE),0)</f>
        <v>0</v>
      </c>
      <c r="CY125" s="11">
        <f>IF(CY$2=$A125,0,IF(HLOOKUP(CY$2,Recipes!$H:$GI,'Production Calculator'!$A125+2,FALSE)=0,0,HLOOKUP(CY$2,Recipes!$H:$GI,'Production Calculator'!$A125+2,FALSE)*$AK125))+IF($AO125=CY$3,$AM125/VLOOKUP($AO125,Data!$A$50:$B$56,2,FALSE),0)</f>
        <v>0</v>
      </c>
      <c r="CZ125" s="11">
        <f>IF(CZ$2=$A125,0,IF(HLOOKUP(CZ$2,Recipes!$H:$GI,'Production Calculator'!$A125+2,FALSE)=0,0,HLOOKUP(CZ$2,Recipes!$H:$GI,'Production Calculator'!$A125+2,FALSE)*$AK125))+IF($AO125=CZ$3,$AM125/VLOOKUP($AO125,Data!$A$50:$B$56,2,FALSE),0)</f>
        <v>0</v>
      </c>
      <c r="DA125" s="11">
        <f>IF(DA$2=$A125,0,IF(HLOOKUP(DA$2,Recipes!$H:$GI,'Production Calculator'!$A125+2,FALSE)=0,0,HLOOKUP(DA$2,Recipes!$H:$GI,'Production Calculator'!$A125+2,FALSE)*$AK125))+IF($AO125=DA$3,$AM125/VLOOKUP($AO125,Data!$A$50:$B$56,2,FALSE),0)</f>
        <v>0</v>
      </c>
      <c r="DB125" s="11">
        <f>IF(DB$2=$A125,0,IF(HLOOKUP(DB$2,Recipes!$H:$GI,'Production Calculator'!$A125+2,FALSE)=0,0,HLOOKUP(DB$2,Recipes!$H:$GI,'Production Calculator'!$A125+2,FALSE)*$AK125))+IF($AO125=DB$3,$AM125/VLOOKUP($AO125,Data!$A$50:$B$56,2,FALSE),0)</f>
        <v>0</v>
      </c>
      <c r="DC125" s="11">
        <f>IF(DC$2=$A125,0,IF(HLOOKUP(DC$2,Recipes!$H:$GI,'Production Calculator'!$A125+2,FALSE)=0,0,HLOOKUP(DC$2,Recipes!$H:$GI,'Production Calculator'!$A125+2,FALSE)*$AK125))+IF($AO125=DC$3,$AM125/VLOOKUP($AO125,Data!$A$50:$B$56,2,FALSE),0)</f>
        <v>0</v>
      </c>
      <c r="DD125" s="11">
        <f>IF(DD$2=$A125,0,IF(HLOOKUP(DD$2,Recipes!$H:$GI,'Production Calculator'!$A125+2,FALSE)=0,0,HLOOKUP(DD$2,Recipes!$H:$GI,'Production Calculator'!$A125+2,FALSE)*$AK125))+IF($AO125=DD$3,$AM125/VLOOKUP($AO125,Data!$A$50:$B$56,2,FALSE),0)</f>
        <v>0</v>
      </c>
      <c r="DE125" s="11">
        <f>IF(DE$2=$A125,0,IF(HLOOKUP(DE$2,Recipes!$H:$GI,'Production Calculator'!$A125+2,FALSE)=0,0,HLOOKUP(DE$2,Recipes!$H:$GI,'Production Calculator'!$A125+2,FALSE)*$AK125))+IF($AO125=DE$3,$AM125/VLOOKUP($AO125,Data!$A$50:$B$56,2,FALSE),0)</f>
        <v>0</v>
      </c>
      <c r="DF125" s="11">
        <f>IF(DF$2=$A125,0,IF(HLOOKUP(DF$2,Recipes!$H:$GI,'Production Calculator'!$A125+2,FALSE)=0,0,HLOOKUP(DF$2,Recipes!$H:$GI,'Production Calculator'!$A125+2,FALSE)*$AK125))+IF($AO125=DF$3,$AM125/VLOOKUP($AO125,Data!$A$50:$B$56,2,FALSE),0)</f>
        <v>0</v>
      </c>
      <c r="DG125" s="11">
        <f>IF(DG$2=$A125,0,IF(HLOOKUP(DG$2,Recipes!$H:$GI,'Production Calculator'!$A125+2,FALSE)=0,0,HLOOKUP(DG$2,Recipes!$H:$GI,'Production Calculator'!$A125+2,FALSE)*$AK125))+IF($AO125=DG$3,$AM125/VLOOKUP($AO125,Data!$A$50:$B$56,2,FALSE),0)</f>
        <v>0</v>
      </c>
      <c r="DH125" s="11">
        <f>IF(DH$2=$A125,0,IF(HLOOKUP(DH$2,Recipes!$H:$GI,'Production Calculator'!$A125+2,FALSE)=0,0,HLOOKUP(DH$2,Recipes!$H:$GI,'Production Calculator'!$A125+2,FALSE)*$AK125))+IF($AO125=DH$3,$AM125/VLOOKUP($AO125,Data!$A$50:$B$56,2,FALSE),0)</f>
        <v>0</v>
      </c>
      <c r="DI125" s="11">
        <f>IF(DI$2=$A125,0,IF(HLOOKUP(DI$2,Recipes!$H:$GI,'Production Calculator'!$A125+2,FALSE)=0,0,HLOOKUP(DI$2,Recipes!$H:$GI,'Production Calculator'!$A125+2,FALSE)*$AK125))+IF($AO125=DI$3,$AM125/VLOOKUP($AO125,Data!$A$50:$B$56,2,FALSE),0)</f>
        <v>0</v>
      </c>
      <c r="DJ125" s="11">
        <f>IF(DJ$2=$A125,0,IF(HLOOKUP(DJ$2,Recipes!$H:$GI,'Production Calculator'!$A125+2,FALSE)=0,0,HLOOKUP(DJ$2,Recipes!$H:$GI,'Production Calculator'!$A125+2,FALSE)*$AK125))+IF($AO125=DJ$3,$AM125/VLOOKUP($AO125,Data!$A$50:$B$56,2,FALSE),0)</f>
        <v>0</v>
      </c>
      <c r="DK125" s="11">
        <f>IF(DK$2=$A125,0,IF(HLOOKUP(DK$2,Recipes!$H:$GI,'Production Calculator'!$A125+2,FALSE)=0,0,HLOOKUP(DK$2,Recipes!$H:$GI,'Production Calculator'!$A125+2,FALSE)*$AK125))+IF($AO125=DK$3,$AM125/VLOOKUP($AO125,Data!$A$50:$B$56,2,FALSE),0)</f>
        <v>0</v>
      </c>
      <c r="DL125" s="11">
        <f>IF(DL$2=$A125,0,IF(HLOOKUP(DL$2,Recipes!$H:$GI,'Production Calculator'!$A125+2,FALSE)=0,0,HLOOKUP(DL$2,Recipes!$H:$GI,'Production Calculator'!$A125+2,FALSE)*$AK125))+IF($AO125=DL$3,$AM125/VLOOKUP($AO125,Data!$A$50:$B$56,2,FALSE),0)</f>
        <v>0</v>
      </c>
      <c r="DM125" s="11">
        <f>IF(DM$2=$A125,0,IF(HLOOKUP(DM$2,Recipes!$H:$GI,'Production Calculator'!$A125+2,FALSE)=0,0,HLOOKUP(DM$2,Recipes!$H:$GI,'Production Calculator'!$A125+2,FALSE)*$AK125))+IF($AO125=DM$3,$AM125/VLOOKUP($AO125,Data!$A$50:$B$56,2,FALSE),0)</f>
        <v>0</v>
      </c>
      <c r="DN125" s="11">
        <f>IF(DN$2=$A125,0,IF(HLOOKUP(DN$2,Recipes!$H:$GI,'Production Calculator'!$A125+2,FALSE)=0,0,HLOOKUP(DN$2,Recipes!$H:$GI,'Production Calculator'!$A125+2,FALSE)*$AK125))+IF($AO125=DN$3,$AM125/VLOOKUP($AO125,Data!$A$50:$B$56,2,FALSE),0)</f>
        <v>0</v>
      </c>
      <c r="DO125" s="11">
        <f>IF(DO$2=$A125,0,IF(HLOOKUP(DO$2,Recipes!$H:$GI,'Production Calculator'!$A125+2,FALSE)=0,0,HLOOKUP(DO$2,Recipes!$H:$GI,'Production Calculator'!$A125+2,FALSE)*$AK125))+IF($AO125=DO$3,$AM125/VLOOKUP($AO125,Data!$A$50:$B$56,2,FALSE),0)</f>
        <v>0</v>
      </c>
      <c r="DP125" s="11">
        <f>IF(DP$2=$A125,0,IF(HLOOKUP(DP$2,Recipes!$H:$GI,'Production Calculator'!$A125+2,FALSE)=0,0,HLOOKUP(DP$2,Recipes!$H:$GI,'Production Calculator'!$A125+2,FALSE)*$AK125))+IF($AO125=DP$3,$AM125/VLOOKUP($AO125,Data!$A$50:$B$56,2,FALSE),0)</f>
        <v>0</v>
      </c>
      <c r="DQ125" s="11">
        <f>IF(DQ$2=$A125,0,IF(HLOOKUP(DQ$2,Recipes!$H:$GI,'Production Calculator'!$A125+2,FALSE)=0,0,HLOOKUP(DQ$2,Recipes!$H:$GI,'Production Calculator'!$A125+2,FALSE)*$AK125))+IF($AO125=DQ$3,$AM125/VLOOKUP($AO125,Data!$A$50:$B$56,2,FALSE),0)</f>
        <v>0</v>
      </c>
      <c r="DR125" s="11">
        <f>IF(DR$2=$A125,0,IF(HLOOKUP(DR$2,Recipes!$H:$GI,'Production Calculator'!$A125+2,FALSE)=0,0,HLOOKUP(DR$2,Recipes!$H:$GI,'Production Calculator'!$A125+2,FALSE)*$AK125))+IF($AO125=DR$3,$AM125/VLOOKUP($AO125,Data!$A$50:$B$56,2,FALSE),0)</f>
        <v>0</v>
      </c>
      <c r="DS125" s="11">
        <f>IF(DS$2=$A125,0,IF(HLOOKUP(DS$2,Recipes!$H:$GI,'Production Calculator'!$A125+2,FALSE)=0,0,HLOOKUP(DS$2,Recipes!$H:$GI,'Production Calculator'!$A125+2,FALSE)*$AK125))+IF($AO125=DS$3,$AM125/VLOOKUP($AO125,Data!$A$50:$B$56,2,FALSE),0)</f>
        <v>0</v>
      </c>
      <c r="DT125" s="11">
        <f>IF(DT$2=$A125,0,IF(HLOOKUP(DT$2,Recipes!$H:$GI,'Production Calculator'!$A125+2,FALSE)=0,0,HLOOKUP(DT$2,Recipes!$H:$GI,'Production Calculator'!$A125+2,FALSE)*$AK125))+IF($AO125=DT$3,$AM125/VLOOKUP($AO125,Data!$A$50:$B$56,2,FALSE),0)</f>
        <v>0</v>
      </c>
      <c r="DU125" s="11">
        <f>IF(DU$2=$A125,0,IF(HLOOKUP(DU$2,Recipes!$H:$GI,'Production Calculator'!$A125+2,FALSE)=0,0,HLOOKUP(DU$2,Recipes!$H:$GI,'Production Calculator'!$A125+2,FALSE)*$AK125))+IF($AO125=DU$3,$AM125/VLOOKUP($AO125,Data!$A$50:$B$56,2,FALSE),0)</f>
        <v>0</v>
      </c>
      <c r="DV125" s="11">
        <f>IF(DV$2=$A125,0,IF(HLOOKUP(DV$2,Recipes!$H:$GI,'Production Calculator'!$A125+2,FALSE)=0,0,HLOOKUP(DV$2,Recipes!$H:$GI,'Production Calculator'!$A125+2,FALSE)*$AK125))+IF($AO125=DV$3,$AM125/VLOOKUP($AO125,Data!$A$50:$B$56,2,FALSE),0)</f>
        <v>0</v>
      </c>
      <c r="DW125" s="11">
        <f>IF(DW$2=$A125,0,IF(HLOOKUP(DW$2,Recipes!$H:$GI,'Production Calculator'!$A125+2,FALSE)=0,0,HLOOKUP(DW$2,Recipes!$H:$GI,'Production Calculator'!$A125+2,FALSE)*$AK125))+IF($AO125=DW$3,$AM125/VLOOKUP($AO125,Data!$A$50:$B$56,2,FALSE),0)</f>
        <v>0</v>
      </c>
      <c r="DX125" s="11">
        <f>IF(DX$2=$A125,0,IF(HLOOKUP(DX$2,Recipes!$H:$GI,'Production Calculator'!$A125+2,FALSE)=0,0,HLOOKUP(DX$2,Recipes!$H:$GI,'Production Calculator'!$A125+2,FALSE)*$AK125))+IF($AO125=DX$3,$AM125/VLOOKUP($AO125,Data!$A$50:$B$56,2,FALSE),0)</f>
        <v>0</v>
      </c>
      <c r="DY125" s="11">
        <f>IF(DY$2=$A125,0,IF(HLOOKUP(DY$2,Recipes!$H:$GI,'Production Calculator'!$A125+2,FALSE)=0,0,HLOOKUP(DY$2,Recipes!$H:$GI,'Production Calculator'!$A125+2,FALSE)*$AK125))+IF($AO125=DY$3,$AM125/VLOOKUP($AO125,Data!$A$50:$B$56,2,FALSE),0)</f>
        <v>0</v>
      </c>
      <c r="DZ125" s="11">
        <f>IF(DZ$2=$A125,0,IF(HLOOKUP(DZ$2,Recipes!$H:$GI,'Production Calculator'!$A125+2,FALSE)=0,0,HLOOKUP(DZ$2,Recipes!$H:$GI,'Production Calculator'!$A125+2,FALSE)*$AK125))+IF($AO125=DZ$3,$AM125/VLOOKUP($AO125,Data!$A$50:$B$56,2,FALSE),0)</f>
        <v>0</v>
      </c>
      <c r="EA125" s="11">
        <f>IF(EA$2=$A125,0,IF(HLOOKUP(EA$2,Recipes!$H:$GI,'Production Calculator'!$A125+2,FALSE)=0,0,HLOOKUP(EA$2,Recipes!$H:$GI,'Production Calculator'!$A125+2,FALSE)*$AK125))+IF($AO125=EA$3,$AM125/VLOOKUP($AO125,Data!$A$50:$B$56,2,FALSE),0)</f>
        <v>0</v>
      </c>
      <c r="EB125" s="11">
        <f>IF(EB$2=$A125,0,IF(HLOOKUP(EB$2,Recipes!$H:$GI,'Production Calculator'!$A125+2,FALSE)=0,0,HLOOKUP(EB$2,Recipes!$H:$GI,'Production Calculator'!$A125+2,FALSE)*$AK125))+IF($AO125=EB$3,$AM125/VLOOKUP($AO125,Data!$A$50:$B$56,2,FALSE),0)</f>
        <v>0</v>
      </c>
      <c r="EC125" s="11">
        <f>IF(EC$2=$A125,0,IF(HLOOKUP(EC$2,Recipes!$H:$GI,'Production Calculator'!$A125+2,FALSE)=0,0,HLOOKUP(EC$2,Recipes!$H:$GI,'Production Calculator'!$A125+2,FALSE)*$AK125))+IF($AO125=EC$3,$AM125/VLOOKUP($AO125,Data!$A$50:$B$56,2,FALSE),0)</f>
        <v>0</v>
      </c>
      <c r="ED125" s="11">
        <f>IF(ED$2=$A125,0,IF(HLOOKUP(ED$2,Recipes!$H:$GI,'Production Calculator'!$A125+2,FALSE)=0,0,HLOOKUP(ED$2,Recipes!$H:$GI,'Production Calculator'!$A125+2,FALSE)*$AK125))+IF($AO125=ED$3,$AM125/VLOOKUP($AO125,Data!$A$50:$B$56,2,FALSE),0)</f>
        <v>0</v>
      </c>
      <c r="EE125" s="11">
        <f>IF(EE$2=$A125,0,IF(HLOOKUP(EE$2,Recipes!$H:$GI,'Production Calculator'!$A125+2,FALSE)=0,0,HLOOKUP(EE$2,Recipes!$H:$GI,'Production Calculator'!$A125+2,FALSE)*$AK125))+IF($AO125=EE$3,$AM125/VLOOKUP($AO125,Data!$A$50:$B$56,2,FALSE),0)</f>
        <v>0</v>
      </c>
      <c r="EF125" s="11">
        <f>IF(EF$2=$A125,0,IF(HLOOKUP(EF$2,Recipes!$H:$GI,'Production Calculator'!$A125+2,FALSE)=0,0,HLOOKUP(EF$2,Recipes!$H:$GI,'Production Calculator'!$A125+2,FALSE)*$AK125))+IF($AO125=EF$3,$AM125/VLOOKUP($AO125,Data!$A$50:$B$56,2,FALSE),0)</f>
        <v>0</v>
      </c>
      <c r="EG125" s="11">
        <f>IF(EG$2=$A125,0,IF(HLOOKUP(EG$2,Recipes!$H:$GI,'Production Calculator'!$A125+2,FALSE)=0,0,HLOOKUP(EG$2,Recipes!$H:$GI,'Production Calculator'!$A125+2,FALSE)*$AK125))+IF($AO125=EG$3,$AM125/VLOOKUP($AO125,Data!$A$50:$B$56,2,FALSE),0)</f>
        <v>0</v>
      </c>
      <c r="EH125" s="11">
        <f>IF(EH$2=$A125,0,IF(HLOOKUP(EH$2,Recipes!$H:$GI,'Production Calculator'!$A125+2,FALSE)=0,0,HLOOKUP(EH$2,Recipes!$H:$GI,'Production Calculator'!$A125+2,FALSE)*$AK125))+IF($AO125=EH$3,$AM125/VLOOKUP($AO125,Data!$A$50:$B$56,2,FALSE),0)</f>
        <v>0</v>
      </c>
      <c r="EI125" s="11">
        <f>IF(EI$2=$A125,0,IF(HLOOKUP(EI$2,Recipes!$H:$GI,'Production Calculator'!$A125+2,FALSE)=0,0,HLOOKUP(EI$2,Recipes!$H:$GI,'Production Calculator'!$A125+2,FALSE)*$AK125))+IF($AO125=EI$3,$AM125/VLOOKUP($AO125,Data!$A$50:$B$56,2,FALSE),0)</f>
        <v>0</v>
      </c>
      <c r="EJ125" s="11">
        <f>IF(EJ$2=$A125,0,IF(HLOOKUP(EJ$2,Recipes!$H:$GI,'Production Calculator'!$A125+2,FALSE)=0,0,HLOOKUP(EJ$2,Recipes!$H:$GI,'Production Calculator'!$A125+2,FALSE)*$AK125))+IF($AO125=EJ$3,$AM125/VLOOKUP($AO125,Data!$A$50:$B$56,2,FALSE),0)</f>
        <v>0</v>
      </c>
      <c r="EK125" s="11">
        <f>IF(EK$2=$A125,0,IF(HLOOKUP(EK$2,Recipes!$H:$GI,'Production Calculator'!$A125+2,FALSE)=0,0,HLOOKUP(EK$2,Recipes!$H:$GI,'Production Calculator'!$A125+2,FALSE)*$AK125))+IF($AO125=EK$3,$AM125/VLOOKUP($AO125,Data!$A$50:$B$56,2,FALSE),0)</f>
        <v>0</v>
      </c>
      <c r="EL125" s="11">
        <f>IF(EL$2=$A125,0,IF(HLOOKUP(EL$2,Recipes!$H:$GI,'Production Calculator'!$A125+2,FALSE)=0,0,HLOOKUP(EL$2,Recipes!$H:$GI,'Production Calculator'!$A125+2,FALSE)*$AK125))+IF($AO125=EL$3,$AM125/VLOOKUP($AO125,Data!$A$50:$B$56,2,FALSE),0)</f>
        <v>0</v>
      </c>
      <c r="EM125" s="11">
        <f>IF(EM$2=$A125,0,IF(HLOOKUP(EM$2,Recipes!$H:$GI,'Production Calculator'!$A125+2,FALSE)=0,0,HLOOKUP(EM$2,Recipes!$H:$GI,'Production Calculator'!$A125+2,FALSE)*$AK125))+IF($AO125=EM$3,$AM125/VLOOKUP($AO125,Data!$A$50:$B$56,2,FALSE),0)</f>
        <v>0</v>
      </c>
      <c r="EN125" s="11">
        <f>IF(EN$2=$A125,0,IF(HLOOKUP(EN$2,Recipes!$H:$GI,'Production Calculator'!$A125+2,FALSE)=0,0,HLOOKUP(EN$2,Recipes!$H:$GI,'Production Calculator'!$A125+2,FALSE)*$AK125))+IF($AO125=EN$3,$AM125/VLOOKUP($AO125,Data!$A$50:$B$56,2,FALSE),0)</f>
        <v>0</v>
      </c>
      <c r="EO125" s="11">
        <f>IF(EO$2=$A125,0,IF(HLOOKUP(EO$2,Recipes!$H:$GI,'Production Calculator'!$A125+2,FALSE)=0,0,HLOOKUP(EO$2,Recipes!$H:$GI,'Production Calculator'!$A125+2,FALSE)*$AK125))+IF($AO125=EO$3,$AM125/VLOOKUP($AO125,Data!$A$50:$B$56,2,FALSE),0)</f>
        <v>0</v>
      </c>
      <c r="EP125" s="11">
        <f>IF(EP$2=$A125,0,IF(HLOOKUP(EP$2,Recipes!$H:$GI,'Production Calculator'!$A125+2,FALSE)=0,0,HLOOKUP(EP$2,Recipes!$H:$GI,'Production Calculator'!$A125+2,FALSE)*$AK125))+IF($AO125=EP$3,$AM125/VLOOKUP($AO125,Data!$A$50:$B$56,2,FALSE),0)</f>
        <v>0</v>
      </c>
      <c r="EQ125" s="11">
        <f>IF(EQ$2=$A125,0,IF(HLOOKUP(EQ$2,Recipes!$H:$GI,'Production Calculator'!$A125+2,FALSE)=0,0,HLOOKUP(EQ$2,Recipes!$H:$GI,'Production Calculator'!$A125+2,FALSE)*$AK125))+IF($AO125=EQ$3,$AM125/VLOOKUP($AO125,Data!$A$50:$B$56,2,FALSE),0)</f>
        <v>0</v>
      </c>
      <c r="ER125" s="11">
        <f>IF(ER$2=$A125,0,IF(HLOOKUP(ER$2,Recipes!$H:$GI,'Production Calculator'!$A125+2,FALSE)=0,0,HLOOKUP(ER$2,Recipes!$H:$GI,'Production Calculator'!$A125+2,FALSE)*$AK125))+IF($AO125=ER$3,$AM125/VLOOKUP($AO125,Data!$A$50:$B$56,2,FALSE),0)</f>
        <v>0</v>
      </c>
      <c r="ES125" s="11">
        <f>IF(ES$2=$A125,0,IF(HLOOKUP(ES$2,Recipes!$H:$GI,'Production Calculator'!$A125+2,FALSE)=0,0,HLOOKUP(ES$2,Recipes!$H:$GI,'Production Calculator'!$A125+2,FALSE)*$AK125))+IF($AO125=ES$3,$AM125/VLOOKUP($AO125,Data!$A$50:$B$56,2,FALSE),0)</f>
        <v>0</v>
      </c>
      <c r="ET125" s="11">
        <f>IF(ET$2=$A125,0,IF(HLOOKUP(ET$2,Recipes!$H:$GI,'Production Calculator'!$A125+2,FALSE)=0,0,HLOOKUP(ET$2,Recipes!$H:$GI,'Production Calculator'!$A125+2,FALSE)*$AK125))+IF($AO125=ET$3,$AM125/VLOOKUP($AO125,Data!$A$50:$B$56,2,FALSE),0)</f>
        <v>0</v>
      </c>
      <c r="EU125" s="11">
        <f>IF(EU$2=$A125,0,IF(HLOOKUP(EU$2,Recipes!$H:$GI,'Production Calculator'!$A125+2,FALSE)=0,0,HLOOKUP(EU$2,Recipes!$H:$GI,'Production Calculator'!$A125+2,FALSE)*$AK125))+IF($AO125=EU$3,$AM125/VLOOKUP($AO125,Data!$A$50:$B$56,2,FALSE),0)</f>
        <v>0</v>
      </c>
      <c r="EV125" s="11">
        <f>IF(EV$2=$A125,0,IF(HLOOKUP(EV$2,Recipes!$H:$GI,'Production Calculator'!$A125+2,FALSE)=0,0,HLOOKUP(EV$2,Recipes!$H:$GI,'Production Calculator'!$A125+2,FALSE)*$AK125))+IF($AO125=EV$3,$AM125/VLOOKUP($AO125,Data!$A$50:$B$56,2,FALSE),0)</f>
        <v>0</v>
      </c>
      <c r="EW125" s="11">
        <f>IF(EW$2=$A125,0,IF(HLOOKUP(EW$2,Recipes!$H:$GI,'Production Calculator'!$A125+2,FALSE)=0,0,HLOOKUP(EW$2,Recipes!$H:$GI,'Production Calculator'!$A125+2,FALSE)*$AK125))+IF($AO125=EW$3,$AM125/VLOOKUP($AO125,Data!$A$50:$B$56,2,FALSE),0)</f>
        <v>0</v>
      </c>
      <c r="EX125" s="11">
        <f>IF(EX$2=$A125,0,IF(HLOOKUP(EX$2,Recipes!$H:$GI,'Production Calculator'!$A125+2,FALSE)=0,0,HLOOKUP(EX$2,Recipes!$H:$GI,'Production Calculator'!$A125+2,FALSE)*$AK125))+IF($AO125=EX$3,$AM125/VLOOKUP($AO125,Data!$A$50:$B$56,2,FALSE),0)</f>
        <v>0</v>
      </c>
      <c r="EY125" s="11">
        <f>IF(EY$2=$A125,0,IF(HLOOKUP(EY$2,Recipes!$H:$GI,'Production Calculator'!$A125+2,FALSE)=0,0,HLOOKUP(EY$2,Recipes!$H:$GI,'Production Calculator'!$A125+2,FALSE)*$AK125))+IF($AO125=EY$3,$AM125/VLOOKUP($AO125,Data!$A$50:$B$56,2,FALSE),0)</f>
        <v>0</v>
      </c>
      <c r="EZ125" s="11">
        <f>IF(EZ$2=$A125,0,IF(HLOOKUP(EZ$2,Recipes!$H:$GI,'Production Calculator'!$A125+2,FALSE)=0,0,HLOOKUP(EZ$2,Recipes!$H:$GI,'Production Calculator'!$A125+2,FALSE)*$AK125))+IF($AO125=EZ$3,$AM125/VLOOKUP($AO125,Data!$A$50:$B$56,2,FALSE),0)</f>
        <v>0</v>
      </c>
      <c r="FA125" s="11">
        <f>IF(FA$2=$A125,0,IF(HLOOKUP(FA$2,Recipes!$H:$GI,'Production Calculator'!$A125+2,FALSE)=0,0,HLOOKUP(FA$2,Recipes!$H:$GI,'Production Calculator'!$A125+2,FALSE)*$AK125))+IF($AO125=FA$3,$AM125/VLOOKUP($AO125,Data!$A$50:$B$56,2,FALSE),0)</f>
        <v>0</v>
      </c>
      <c r="FB125" s="11">
        <f>IF(FB$2=$A125,0,IF(HLOOKUP(FB$2,Recipes!$H:$GI,'Production Calculator'!$A125+2,FALSE)=0,0,HLOOKUP(FB$2,Recipes!$H:$GI,'Production Calculator'!$A125+2,FALSE)*$AK125))+IF($AO125=FB$3,$AM125/VLOOKUP($AO125,Data!$A$50:$B$56,2,FALSE),0)</f>
        <v>0</v>
      </c>
      <c r="FC125" s="11">
        <f>IF(FC$2=$A125,0,IF(HLOOKUP(FC$2,Recipes!$H:$GI,'Production Calculator'!$A125+2,FALSE)=0,0,HLOOKUP(FC$2,Recipes!$H:$GI,'Production Calculator'!$A125+2,FALSE)*$AK125))+IF($AO125=FC$3,$AM125/VLOOKUP($AO125,Data!$A$50:$B$56,2,FALSE),0)</f>
        <v>0</v>
      </c>
      <c r="FD125" s="11">
        <f>IF(FD$2=$A125,0,IF(HLOOKUP(FD$2,Recipes!$H:$GI,'Production Calculator'!$A125+2,FALSE)=0,0,HLOOKUP(FD$2,Recipes!$H:$GI,'Production Calculator'!$A125+2,FALSE)*$AK125))+IF($AO125=FD$3,$AM125/VLOOKUP($AO125,Data!$A$50:$B$56,2,FALSE),0)</f>
        <v>0</v>
      </c>
      <c r="FE125" s="11">
        <f>IF(FE$2=$A125,0,IF(HLOOKUP(FE$2,Recipes!$H:$GI,'Production Calculator'!$A125+2,FALSE)=0,0,HLOOKUP(FE$2,Recipes!$H:$GI,'Production Calculator'!$A125+2,FALSE)*$AK125))+IF($AO125=FE$3,$AM125/VLOOKUP($AO125,Data!$A$50:$B$56,2,FALSE),0)</f>
        <v>0</v>
      </c>
      <c r="FF125" s="11">
        <f>IF(FF$2=$A125,0,IF(HLOOKUP(FF$2,Recipes!$H:$GI,'Production Calculator'!$A125+2,FALSE)=0,0,HLOOKUP(FF$2,Recipes!$H:$GI,'Production Calculator'!$A125+2,FALSE)*$AK125))+IF($AO125=FF$3,$AM125/VLOOKUP($AO125,Data!$A$50:$B$56,2,FALSE),0)</f>
        <v>0</v>
      </c>
      <c r="FG125" s="11">
        <f>IF(FG$2=$A125,0,IF(HLOOKUP(FG$2,Recipes!$H:$GI,'Production Calculator'!$A125+2,FALSE)=0,0,HLOOKUP(FG$2,Recipes!$H:$GI,'Production Calculator'!$A125+2,FALSE)*$AK125))+IF($AO125=FG$3,$AM125/VLOOKUP($AO125,Data!$A$50:$B$56,2,FALSE),0)</f>
        <v>0</v>
      </c>
      <c r="FH125" s="11">
        <f>IF(FH$2=$A125,0,IF(HLOOKUP(FH$2,Recipes!$H:$GI,'Production Calculator'!$A125+2,FALSE)=0,0,HLOOKUP(FH$2,Recipes!$H:$GI,'Production Calculator'!$A125+2,FALSE)*$AK125))+IF($AO125=FH$3,$AM125/VLOOKUP($AO125,Data!$A$50:$B$56,2,FALSE),0)</f>
        <v>0</v>
      </c>
      <c r="FI125" s="11">
        <f>IF(FI$2=$A125,0,IF(HLOOKUP(FI$2,Recipes!$H:$GI,'Production Calculator'!$A125+2,FALSE)=0,0,HLOOKUP(FI$2,Recipes!$H:$GI,'Production Calculator'!$A125+2,FALSE)*$AK125))+IF($AO125=FI$3,$AM125/VLOOKUP($AO125,Data!$A$50:$B$56,2,FALSE),0)</f>
        <v>0</v>
      </c>
      <c r="FJ125" s="11">
        <f>IF(FJ$2=$A125,0,IF(HLOOKUP(FJ$2,Recipes!$H:$GI,'Production Calculator'!$A125+2,FALSE)=0,0,HLOOKUP(FJ$2,Recipes!$H:$GI,'Production Calculator'!$A125+2,FALSE)*$AK125))+IF($AO125=FJ$3,$AM125/VLOOKUP($AO125,Data!$A$50:$B$56,2,FALSE),0)</f>
        <v>0</v>
      </c>
      <c r="FK125" s="11">
        <f>IF(FK$2=$A125,0,IF(HLOOKUP(FK$2,Recipes!$H:$GI,'Production Calculator'!$A125+2,FALSE)=0,0,HLOOKUP(FK$2,Recipes!$H:$GI,'Production Calculator'!$A125+2,FALSE)*$AK125))+IF($AO125=FK$3,$AM125/VLOOKUP($AO125,Data!$A$50:$B$56,2,FALSE),0)</f>
        <v>0</v>
      </c>
      <c r="FL125" s="11">
        <f>IF(FL$2=$A125,0,IF(HLOOKUP(FL$2,Recipes!$H:$GI,'Production Calculator'!$A125+2,FALSE)=0,0,HLOOKUP(FL$2,Recipes!$H:$GI,'Production Calculator'!$A125+2,FALSE)*$AK125))+IF($AO125=FL$3,$AM125/VLOOKUP($AO125,Data!$A$50:$B$56,2,FALSE),0)</f>
        <v>0</v>
      </c>
      <c r="FM125" s="11">
        <f>IF(FM$2=$A125,0,IF(HLOOKUP(FM$2,Recipes!$H:$GI,'Production Calculator'!$A125+2,FALSE)=0,0,HLOOKUP(FM$2,Recipes!$H:$GI,'Production Calculator'!$A125+2,FALSE)*$AK125))+IF($AO125=FM$3,$AM125/VLOOKUP($AO125,Data!$A$50:$B$56,2,FALSE),0)</f>
        <v>0</v>
      </c>
      <c r="FN125" s="11">
        <f>IF(FN$2=$A125,0,IF(HLOOKUP(FN$2,Recipes!$H:$GI,'Production Calculator'!$A125+2,FALSE)=0,0,HLOOKUP(FN$2,Recipes!$H:$GI,'Production Calculator'!$A125+2,FALSE)*$AK125))+IF($AO125=FN$3,$AM125/VLOOKUP($AO125,Data!$A$50:$B$56,2,FALSE),0)</f>
        <v>0</v>
      </c>
      <c r="FO125" s="11">
        <f>IF(FO$2=$A125,0,IF(HLOOKUP(FO$2,Recipes!$H:$GI,'Production Calculator'!$A125+2,FALSE)=0,0,HLOOKUP(FO$2,Recipes!$H:$GI,'Production Calculator'!$A125+2,FALSE)*$AK125))+IF($AO125=FO$3,$AM125/VLOOKUP($AO125,Data!$A$50:$B$56,2,FALSE),0)</f>
        <v>0</v>
      </c>
      <c r="FP125" s="11">
        <f>IF(FP$2=$A125,0,IF(HLOOKUP(FP$2,Recipes!$H:$GI,'Production Calculator'!$A125+2,FALSE)=0,0,HLOOKUP(FP$2,Recipes!$H:$GI,'Production Calculator'!$A125+2,FALSE)*$AK125))+IF($AO125=FP$3,$AM125/VLOOKUP($AO125,Data!$A$50:$B$56,2,FALSE),0)</f>
        <v>0</v>
      </c>
      <c r="FQ125" s="11">
        <f>IF(FQ$2=$A125,0,IF(HLOOKUP(FQ$2,Recipes!$H:$GI,'Production Calculator'!$A125+2,FALSE)=0,0,HLOOKUP(FQ$2,Recipes!$H:$GI,'Production Calculator'!$A125+2,FALSE)*$AK125))+IF($AO125=FQ$3,$AM125/VLOOKUP($AO125,Data!$A$50:$B$56,2,FALSE),0)</f>
        <v>0</v>
      </c>
      <c r="FR125" s="11">
        <f>IF(FR$2=$A125,0,IF(HLOOKUP(FR$2,Recipes!$H:$GI,'Production Calculator'!$A125+2,FALSE)=0,0,HLOOKUP(FR$2,Recipes!$H:$GI,'Production Calculator'!$A125+2,FALSE)*$AK125))+IF($AO125=FR$3,$AM125/VLOOKUP($AO125,Data!$A$50:$B$56,2,FALSE),0)</f>
        <v>0</v>
      </c>
      <c r="FS125" s="11">
        <f>IF(FS$2=$A125,0,IF(HLOOKUP(FS$2,Recipes!$H:$GI,'Production Calculator'!$A125+2,FALSE)=0,0,HLOOKUP(FS$2,Recipes!$H:$GI,'Production Calculator'!$A125+2,FALSE)*$AK125))+IF($AO125=FS$3,$AM125/VLOOKUP($AO125,Data!$A$50:$B$56,2,FALSE),0)</f>
        <v>0</v>
      </c>
      <c r="FT125" s="11">
        <f>IF(FT$2=$A125,0,IF(HLOOKUP(FT$2,Recipes!$H:$GI,'Production Calculator'!$A125+2,FALSE)=0,0,HLOOKUP(FT$2,Recipes!$H:$GI,'Production Calculator'!$A125+2,FALSE)*$AK125))+IF($AO125=FT$3,$AM125/VLOOKUP($AO125,Data!$A$50:$B$56,2,FALSE),0)</f>
        <v>0</v>
      </c>
      <c r="FU125" s="11">
        <f>IF(FU$2=$A125,0,IF(HLOOKUP(FU$2,Recipes!$H:$GI,'Production Calculator'!$A125+2,FALSE)=0,0,HLOOKUP(FU$2,Recipes!$H:$GI,'Production Calculator'!$A125+2,FALSE)*$AK125))+IF($AO125=FU$3,$AM125/VLOOKUP($AO125,Data!$A$50:$B$56,2,FALSE),0)</f>
        <v>0</v>
      </c>
      <c r="FV125" s="11">
        <f>IF(FV$2=$A125,0,IF(HLOOKUP(FV$2,Recipes!$H:$GI,'Production Calculator'!$A125+2,FALSE)=0,0,HLOOKUP(FV$2,Recipes!$H:$GI,'Production Calculator'!$A125+2,FALSE)*$AK125))+IF($AO125=FV$3,$AM125/VLOOKUP($AO125,Data!$A$50:$B$56,2,FALSE),0)</f>
        <v>0</v>
      </c>
      <c r="FW125" s="11">
        <f>IF(FW$2=$A125,0,IF(HLOOKUP(FW$2,Recipes!$H:$GI,'Production Calculator'!$A125+2,FALSE)=0,0,HLOOKUP(FW$2,Recipes!$H:$GI,'Production Calculator'!$A125+2,FALSE)*$AK125))+IF($AO125=FW$3,$AM125/VLOOKUP($AO125,Data!$A$50:$B$56,2,FALSE),0)</f>
        <v>0</v>
      </c>
      <c r="FX125" s="11">
        <f>IF(FX$2=$A125,0,IF(HLOOKUP(FX$2,Recipes!$H:$GI,'Production Calculator'!$A125+2,FALSE)=0,0,HLOOKUP(FX$2,Recipes!$H:$GI,'Production Calculator'!$A125+2,FALSE)*$AK125))+IF($AO125=FX$3,$AM125/VLOOKUP($AO125,Data!$A$50:$B$56,2,FALSE),0)</f>
        <v>0</v>
      </c>
      <c r="FY125" s="11">
        <f>IF(FY$2=$A125,0,IF(HLOOKUP(FY$2,Recipes!$H:$GI,'Production Calculator'!$A125+2,FALSE)=0,0,HLOOKUP(FY$2,Recipes!$H:$GI,'Production Calculator'!$A125+2,FALSE)*$AK125))+IF($AO125=FY$3,$AM125/VLOOKUP($AO125,Data!$A$50:$B$56,2,FALSE),0)</f>
        <v>0</v>
      </c>
      <c r="FZ125" s="11">
        <f>IF(FZ$2=$A125,0,IF(HLOOKUP(FZ$2,Recipes!$H:$GI,'Production Calculator'!$A125+2,FALSE)=0,0,HLOOKUP(FZ$2,Recipes!$H:$GI,'Production Calculator'!$A125+2,FALSE)*$AK125))+IF($AO125=FZ$3,$AM125/VLOOKUP($AO125,Data!$A$50:$B$56,2,FALSE),0)</f>
        <v>0</v>
      </c>
      <c r="GA125" s="11">
        <f>IF(GA$2=$A125,0,IF(HLOOKUP(GA$2,Recipes!$H:$GI,'Production Calculator'!$A125+2,FALSE)=0,0,HLOOKUP(GA$2,Recipes!$H:$GI,'Production Calculator'!$A125+2,FALSE)*$AK125))+IF($AO125=GA$3,$AM125/VLOOKUP($AO125,Data!$A$50:$B$56,2,FALSE),0)</f>
        <v>0</v>
      </c>
      <c r="GB125" s="11">
        <f>IF(GB$2=$A125,0,IF(HLOOKUP(GB$2,Recipes!$H:$GI,'Production Calculator'!$A125+2,FALSE)=0,0,HLOOKUP(GB$2,Recipes!$H:$GI,'Production Calculator'!$A125+2,FALSE)*$AK125))+IF($AO125=GB$3,$AM125/VLOOKUP($AO125,Data!$A$50:$B$56,2,FALSE),0)</f>
        <v>0</v>
      </c>
      <c r="GC125" s="11">
        <f>IF(GC$2=$A125,0,IF(HLOOKUP(GC$2,Recipes!$H:$GI,'Production Calculator'!$A125+2,FALSE)=0,0,HLOOKUP(GC$2,Recipes!$H:$GI,'Production Calculator'!$A125+2,FALSE)*$AK125))+IF($AO125=GC$3,$AM125/VLOOKUP($AO125,Data!$A$50:$B$56,2,FALSE),0)</f>
        <v>0</v>
      </c>
      <c r="GD125" s="11">
        <f>IF(GD$2=$A125,0,IF(HLOOKUP(GD$2,Recipes!$H:$GI,'Production Calculator'!$A125+2,FALSE)=0,0,HLOOKUP(GD$2,Recipes!$H:$GI,'Production Calculator'!$A125+2,FALSE)*$AK125))+IF($AO125=GD$3,$AM125/VLOOKUP($AO125,Data!$A$50:$B$56,2,FALSE),0)</f>
        <v>0</v>
      </c>
      <c r="GE125" s="11">
        <f>IF(GE$2=$A125,0,IF(HLOOKUP(GE$2,Recipes!$H:$GI,'Production Calculator'!$A125+2,FALSE)=0,0,HLOOKUP(GE$2,Recipes!$H:$GI,'Production Calculator'!$A125+2,FALSE)*$AK125))+IF($AO125=GE$3,$AM125/VLOOKUP($AO125,Data!$A$50:$B$56,2,FALSE),0)</f>
        <v>0</v>
      </c>
      <c r="GF125" s="11">
        <f>IF(GF$2=$A125,0,IF(HLOOKUP(GF$2,Recipes!$H:$GI,'Production Calculator'!$A125+2,FALSE)=0,0,HLOOKUP(GF$2,Recipes!$H:$GI,'Production Calculator'!$A125+2,FALSE)*$AK125))+IF($AO125=GF$3,$AM125/VLOOKUP($AO125,Data!$A$50:$B$56,2,FALSE),0)</f>
        <v>0</v>
      </c>
      <c r="GG125" s="11">
        <f>IF(GG$2=$A125,0,IF(HLOOKUP(GG$2,Recipes!$H:$GI,'Production Calculator'!$A125+2,FALSE)=0,0,HLOOKUP(GG$2,Recipes!$H:$GI,'Production Calculator'!$A125+2,FALSE)*$AK125))+IF($AO125=GG$3,$AM125/VLOOKUP($AO125,Data!$A$50:$B$56,2,FALSE),0)</f>
        <v>0</v>
      </c>
      <c r="GH125" s="11">
        <f>IF(GH$2=$A125,0,IF(HLOOKUP(GH$2,Recipes!$H:$GI,'Production Calculator'!$A125+2,FALSE)=0,0,HLOOKUP(GH$2,Recipes!$H:$GI,'Production Calculator'!$A125+2,FALSE)*$AK125))+IF($AO125=GH$3,$AM125/VLOOKUP($AO125,Data!$A$50:$B$56,2,FALSE),0)</f>
        <v>0</v>
      </c>
      <c r="GI125" s="11">
        <f>IF(GI$2=$A125,0,IF(HLOOKUP(GI$2,Recipes!$H:$GI,'Production Calculator'!$A125+2,FALSE)=0,0,HLOOKUP(GI$2,Recipes!$H:$GI,'Production Calculator'!$A125+2,FALSE)*$AK125))+IF($AO125=GI$3,$AM125/VLOOKUP($AO125,Data!$A$50:$B$56,2,FALSE),0)</f>
        <v>0</v>
      </c>
      <c r="GJ125" s="11">
        <f>IF(GJ$2=$A125,0,IF(HLOOKUP(GJ$2,Recipes!$H:$GI,'Production Calculator'!$A125+2,FALSE)=0,0,HLOOKUP(GJ$2,Recipes!$H:$GI,'Production Calculator'!$A125+2,FALSE)*$AK125))+IF($AO125=GJ$3,$AM125/VLOOKUP($AO125,Data!$A$50:$B$56,2,FALSE),0)</f>
        <v>0</v>
      </c>
      <c r="GK125" s="11">
        <f>IF(GK$2=$A125,0,IF(HLOOKUP(GK$2,Recipes!$H:$GI,'Production Calculator'!$A125+2,FALSE)=0,0,HLOOKUP(GK$2,Recipes!$H:$GI,'Production Calculator'!$A125+2,FALSE)*$AK125))+IF($AO125=GK$3,$AM125/VLOOKUP($AO125,Data!$A$50:$B$56,2,FALSE),0)</f>
        <v>0</v>
      </c>
      <c r="GL125" s="11">
        <f>IF(GL$2=$A125,0,IF(HLOOKUP(GL$2,Recipes!$H:$GI,'Production Calculator'!$A125+2,FALSE)=0,0,HLOOKUP(GL$2,Recipes!$H:$GI,'Production Calculator'!$A125+2,FALSE)*$AK125))+IF($AO125=GL$3,$AM125/VLOOKUP($AO125,Data!$A$50:$B$56,2,FALSE),0)</f>
        <v>0</v>
      </c>
      <c r="GM125" s="11">
        <f>IF(GM$2=$A125,0,IF(HLOOKUP(GM$2,Recipes!$H:$GI,'Production Calculator'!$A125+2,FALSE)=0,0,HLOOKUP(GM$2,Recipes!$H:$GI,'Production Calculator'!$A125+2,FALSE)*$AK125))+IF($AO125=GM$3,$AM125/VLOOKUP($AO125,Data!$A$50:$B$56,2,FALSE),0)</f>
        <v>0</v>
      </c>
      <c r="GN125" s="11">
        <f>IF(GN$2=$A125,0,IF(HLOOKUP(GN$2,Recipes!$H:$GI,'Production Calculator'!$A125+2,FALSE)=0,0,HLOOKUP(GN$2,Recipes!$H:$GI,'Production Calculator'!$A125+2,FALSE)*$AK125))+IF($AO125=GN$3,$AM125/VLOOKUP($AO125,Data!$A$50:$B$56,2,FALSE),0)</f>
        <v>0</v>
      </c>
      <c r="GO125" s="11">
        <f>IF(GO$2=$A125,0,IF(HLOOKUP(GO$2,Recipes!$H:$GI,'Production Calculator'!$A125+2,FALSE)=0,0,HLOOKUP(GO$2,Recipes!$H:$GI,'Production Calculator'!$A125+2,FALSE)*$AK125))+IF($AO125=GO$3,$AM125/VLOOKUP($AO125,Data!$A$50:$B$56,2,FALSE),0)</f>
        <v>0</v>
      </c>
      <c r="GP125" s="11">
        <f>IF(GP$2=$A125,0,IF(HLOOKUP(GP$2,Recipes!$H:$GI,'Production Calculator'!$A125+2,FALSE)=0,0,HLOOKUP(GP$2,Recipes!$H:$GI,'Production Calculator'!$A125+2,FALSE)*$AK125))+IF($AO125=GP$3,$AM125/VLOOKUP($AO125,Data!$A$50:$B$56,2,FALSE),0)</f>
        <v>0</v>
      </c>
      <c r="GQ125" s="11">
        <f>IF(GQ$2=$A125,0,IF(HLOOKUP(GQ$2,Recipes!$H:$GI,'Production Calculator'!$A125+2,FALSE)=0,0,HLOOKUP(GQ$2,Recipes!$H:$GI,'Production Calculator'!$A125+2,FALSE)*$AK125))+IF($AO125=GQ$3,$AM125/VLOOKUP($AO125,Data!$A$50:$B$56,2,FALSE),0)</f>
        <v>0</v>
      </c>
      <c r="GR125" s="11">
        <f>IF(GR$2=$A125,0,IF(HLOOKUP(GR$2,Recipes!$H:$GI,'Production Calculator'!$A125+2,FALSE)=0,0,HLOOKUP(GR$2,Recipes!$H:$GI,'Production Calculator'!$A125+2,FALSE)*$AK125))+IF($AO125=GR$3,$AM125/VLOOKUP($AO125,Data!$A$50:$B$56,2,FALSE),0)</f>
        <v>0</v>
      </c>
      <c r="GS125" s="11">
        <f>IF(GS$2=$A125,0,IF(HLOOKUP(GS$2,Recipes!$H:$GI,'Production Calculator'!$A125+2,FALSE)=0,0,HLOOKUP(GS$2,Recipes!$H:$GI,'Production Calculator'!$A125+2,FALSE)*$AK125))+IF($AO125=GS$3,$AM125/VLOOKUP($AO125,Data!$A$50:$B$56,2,FALSE),0)</f>
        <v>0</v>
      </c>
      <c r="GT125" s="11">
        <f>IF(GT$2=$A125,0,IF(HLOOKUP(GT$2,Recipes!$H:$GI,'Production Calculator'!$A125+2,FALSE)=0,0,HLOOKUP(GT$2,Recipes!$H:$GI,'Production Calculator'!$A125+2,FALSE)*$AK125))+IF($AO125=GT$3,$AM125/VLOOKUP($AO125,Data!$A$50:$B$56,2,FALSE),0)</f>
        <v>0</v>
      </c>
      <c r="GU125" s="11">
        <f>IF(GU$2=$A125,0,IF(HLOOKUP(GU$2,Recipes!$H:$GI,'Production Calculator'!$A125+2,FALSE)=0,0,HLOOKUP(GU$2,Recipes!$H:$GI,'Production Calculator'!$A125+2,FALSE)*$AK125))+IF($AO125=GU$3,$AM125/VLOOKUP($AO125,Data!$A$50:$B$56,2,FALSE),0)</f>
        <v>0</v>
      </c>
      <c r="GV125" s="11">
        <f>IF(GV$2=$A125,0,IF(HLOOKUP(GV$2,Recipes!$H:$GI,'Production Calculator'!$A125+2,FALSE)=0,0,HLOOKUP(GV$2,Recipes!$H:$GI,'Production Calculator'!$A125+2,FALSE)*$AK125))+IF($AO125=GV$3,$AM125/VLOOKUP($AO125,Data!$A$50:$B$56,2,FALSE),0)</f>
        <v>0</v>
      </c>
      <c r="GW125" s="11">
        <f>IF(GW$2=$A125,0,IF(HLOOKUP(GW$2,Recipes!$H:$GI,'Production Calculator'!$A125+2,FALSE)=0,0,HLOOKUP(GW$2,Recipes!$H:$GI,'Production Calculator'!$A125+2,FALSE)*$AK125))+IF($AO125=GW$3,$AM125/VLOOKUP($AO125,Data!$A$50:$B$56,2,FALSE),0)</f>
        <v>0</v>
      </c>
      <c r="GX125" s="11">
        <f>IF(GX$2=$A125,0,IF(HLOOKUP(GX$2,Recipes!$H:$GI,'Production Calculator'!$A125+2,FALSE)=0,0,HLOOKUP(GX$2,Recipes!$H:$GI,'Production Calculator'!$A125+2,FALSE)*$AK125))+IF($AO125=GX$3,$AM125/VLOOKUP($AO125,Data!$A$50:$B$56,2,FALSE),0)</f>
        <v>0</v>
      </c>
      <c r="GY125" s="11">
        <f>IF(GY$2=$A125,0,IF(HLOOKUP(GY$2,Recipes!$H:$GI,'Production Calculator'!$A125+2,FALSE)=0,0,HLOOKUP(GY$2,Recipes!$H:$GI,'Production Calculator'!$A125+2,FALSE)*$AK125))+IF($AO125=GY$3,$AM125/VLOOKUP($AO125,Data!$A$50:$B$56,2,FALSE),0)</f>
        <v>0</v>
      </c>
      <c r="GZ125" s="11">
        <f>IF(GZ$2=$A125,0,IF(HLOOKUP(GZ$2,Recipes!$H:$GI,'Production Calculator'!$A125+2,FALSE)=0,0,HLOOKUP(GZ$2,Recipes!$H:$GI,'Production Calculator'!$A125+2,FALSE)*$AK125))+IF($AO125=GZ$3,$AM125/VLOOKUP($AO125,Data!$A$50:$B$56,2,FALSE),0)</f>
        <v>0</v>
      </c>
      <c r="HA125" s="11">
        <f>IF(HA$2=$A125,0,IF(HLOOKUP(HA$2,Recipes!$H:$GI,'Production Calculator'!$A125+2,FALSE)=0,0,HLOOKUP(HA$2,Recipes!$H:$GI,'Production Calculator'!$A125+2,FALSE)*$AK125))+IF($AO125=HA$3,$AM125/VLOOKUP($AO125,Data!$A$50:$B$56,2,FALSE),0)</f>
        <v>0</v>
      </c>
      <c r="HB125" s="11">
        <f>IF(HB$2=$A125,0,IF(HLOOKUP(HB$2,Recipes!$H:$GI,'Production Calculator'!$A125+2,FALSE)=0,0,HLOOKUP(HB$2,Recipes!$H:$GI,'Production Calculator'!$A125+2,FALSE)*$AK125))+IF($AO125=HB$3,$AM125/VLOOKUP($AO125,Data!$A$50:$B$56,2,FALSE),0)</f>
        <v>0</v>
      </c>
      <c r="HC125" s="11">
        <f>IF(HC$2=$A125,0,IF(HLOOKUP(HC$2,Recipes!$H:$GI,'Production Calculator'!$A125+2,FALSE)=0,0,HLOOKUP(HC$2,Recipes!$H:$GI,'Production Calculator'!$A125+2,FALSE)*$AK125))+IF($AO125=HC$3,$AM125/VLOOKUP($AO125,Data!$A$50:$B$56,2,FALSE),0)</f>
        <v>0</v>
      </c>
      <c r="HD125" s="11">
        <f>IF(HD$2=$A125,0,IF(HLOOKUP(HD$2,Recipes!$H:$GI,'Production Calculator'!$A125+2,FALSE)=0,0,HLOOKUP(HD$2,Recipes!$H:$GI,'Production Calculator'!$A125+2,FALSE)*$AK125))+IF($AO125=HD$3,$AM125/VLOOKUP($AO125,Data!$A$50:$B$56,2,FALSE),0)</f>
        <v>0</v>
      </c>
      <c r="HE125" s="11">
        <f>IF(HE$2=$A125,0,IF(HLOOKUP(HE$2,Recipes!$H:$GI,'Production Calculator'!$A125+2,FALSE)=0,0,HLOOKUP(HE$2,Recipes!$H:$GI,'Production Calculator'!$A125+2,FALSE)*$AK125))+IF($AO125=HE$3,$AM125/VLOOKUP($AO125,Data!$A$50:$B$56,2,FALSE),0)</f>
        <v>0</v>
      </c>
      <c r="HF125" s="11">
        <f>IF(HF$2=$A125,0,IF(HLOOKUP(HF$2,Recipes!$H:$GI,'Production Calculator'!$A125+2,FALSE)=0,0,HLOOKUP(HF$2,Recipes!$H:$GI,'Production Calculator'!$A125+2,FALSE)*$AK125))+IF($AO125=HF$3,$AM125/VLOOKUP($AO125,Data!$A$50:$B$56,2,FALSE),0)</f>
        <v>0</v>
      </c>
      <c r="HG125" s="11">
        <f>IF(HG$2=$A125,0,IF(HLOOKUP(HG$2,Recipes!$H:$GI,'Production Calculator'!$A125+2,FALSE)=0,0,HLOOKUP(HG$2,Recipes!$H:$GI,'Production Calculator'!$A125+2,FALSE)*$AK125))+IF($AO125=HG$3,$AM125/VLOOKUP($AO125,Data!$A$50:$B$56,2,FALSE),0)</f>
        <v>0</v>
      </c>
      <c r="HH125" s="11">
        <f>IF(HH$2=$A125,0,IF(HLOOKUP(HH$2,Recipes!$H:$GI,'Production Calculator'!$A125+2,FALSE)=0,0,HLOOKUP(HH$2,Recipes!$H:$GI,'Production Calculator'!$A125+2,FALSE)*$AK125))+IF($AO125=HH$3,$AM125/VLOOKUP($AO125,Data!$A$50:$B$56,2,FALSE),0)</f>
        <v>0</v>
      </c>
      <c r="HI125" s="11">
        <f>IF(HI$2=$A125,0,IF(HLOOKUP(HI$2,Recipes!$H:$GI,'Production Calculator'!$A125+2,FALSE)=0,0,HLOOKUP(HI$2,Recipes!$H:$GI,'Production Calculator'!$A125+2,FALSE)*$AK125))+IF($AO125=HI$3,$AM125/VLOOKUP($AO125,Data!$A$50:$B$56,2,FALSE),0)</f>
        <v>0</v>
      </c>
      <c r="HJ125" s="11">
        <f>IF(HJ$2=$A125,0,IF(HLOOKUP(HJ$2,Recipes!$H:$GI,'Production Calculator'!$A125+2,FALSE)=0,0,HLOOKUP(HJ$2,Recipes!$H:$GI,'Production Calculator'!$A125+2,FALSE)*$AK125))+IF($AO125=HJ$3,$AM125/VLOOKUP($AO125,Data!$A$50:$B$56,2,FALSE),0)</f>
        <v>0</v>
      </c>
      <c r="HK125" s="11">
        <f>IF(HK$2=$A125,0,IF(HLOOKUP(HK$2,Recipes!$H:$GI,'Production Calculator'!$A125+2,FALSE)=0,0,HLOOKUP(HK$2,Recipes!$H:$GI,'Production Calculator'!$A125+2,FALSE)*$AK125))+IF($AO125=HK$3,$AM125/VLOOKUP($AO125,Data!$A$50:$B$56,2,FALSE),0)</f>
        <v>0</v>
      </c>
      <c r="HL125" s="11">
        <f>IF(HL$2=$A125,0,IF(HLOOKUP(HL$2,Recipes!$H:$GI,'Production Calculator'!$A125+2,FALSE)=0,0,HLOOKUP(HL$2,Recipes!$H:$GI,'Production Calculator'!$A125+2,FALSE)*$AK125))+IF($AO125=HL$3,$AM125/VLOOKUP($AO125,Data!$A$50:$B$56,2,FALSE),0)</f>
        <v>0</v>
      </c>
      <c r="HM125" s="11">
        <f>IF(HM$2=$A125,0,IF(HLOOKUP(HM$2,Recipes!$H:$GI,'Production Calculator'!$A125+2,FALSE)=0,0,HLOOKUP(HM$2,Recipes!$H:$GI,'Production Calculator'!$A125+2,FALSE)*$AK125))+IF($AO125=HM$3,$AM125/VLOOKUP($AO125,Data!$A$50:$B$56,2,FALSE),0)</f>
        <v>0</v>
      </c>
      <c r="HN125" s="11">
        <f>IF(HN$2=$A125,0,IF(HLOOKUP(HN$2,Recipes!$H:$GI,'Production Calculator'!$A125+2,FALSE)=0,0,HLOOKUP(HN$2,Recipes!$H:$GI,'Production Calculator'!$A125+2,FALSE)*$AK125))+IF($AO125=HN$3,$AM125/VLOOKUP($AO125,Data!$A$50:$B$56,2,FALSE),0)</f>
        <v>0</v>
      </c>
      <c r="HO125" s="11">
        <f>IF(HO$2=$A125,0,IF(HLOOKUP(HO$2,Recipes!$H:$GI,'Production Calculator'!$A125+2,FALSE)=0,0,HLOOKUP(HO$2,Recipes!$H:$GI,'Production Calculator'!$A125+2,FALSE)*$AK125))+IF($AO125=HO$3,$AM125/VLOOKUP($AO125,Data!$A$50:$B$56,2,FALSE),0)</f>
        <v>0</v>
      </c>
      <c r="HP125" s="11">
        <f>IF(HP$2=$A125,0,IF(HLOOKUP(HP$2,Recipes!$H:$GI,'Production Calculator'!$A125+2,FALSE)=0,0,HLOOKUP(HP$2,Recipes!$H:$GI,'Production Calculator'!$A125+2,FALSE)*$AK125))+IF($AO125=HP$3,$AM125/VLOOKUP($AO125,Data!$A$50:$B$56,2,FALSE),0)</f>
        <v>0</v>
      </c>
      <c r="HQ125" s="11">
        <f>IF(HQ$2=$A125,0,IF(HLOOKUP(HQ$2,Recipes!$H:$GI,'Production Calculator'!$A125+2,FALSE)=0,0,HLOOKUP(HQ$2,Recipes!$H:$GI,'Production Calculator'!$A125+2,FALSE)*$AK125))+IF($AO125=HQ$3,$AM125/VLOOKUP($AO125,Data!$A$50:$B$56,2,FALSE),0)</f>
        <v>0</v>
      </c>
      <c r="HR125" s="11">
        <f>IF(HR$2=$A125,0,IF(HLOOKUP(HR$2,Recipes!$H:$GI,'Production Calculator'!$A125+2,FALSE)=0,0,HLOOKUP(HR$2,Recipes!$H:$GI,'Production Calculator'!$A125+2,FALSE)*$AK125))+IF($AO125=HR$3,$AM125/VLOOKUP($AO125,Data!$A$50:$B$56,2,FALSE),0)</f>
        <v>0</v>
      </c>
      <c r="HS125" s="121"/>
    </row>
    <row r="126" spans="1:227" x14ac:dyDescent="0.45">
      <c r="A126">
        <v>102</v>
      </c>
      <c r="B126" s="107" t="str">
        <f>VLOOKUP(A126,Recipes!A:B,2)</f>
        <v>Defender capsule</v>
      </c>
      <c r="C126" s="128">
        <v>0</v>
      </c>
      <c r="D126" s="108">
        <f t="shared" si="192"/>
        <v>0</v>
      </c>
      <c r="E126" s="127" t="s">
        <v>1</v>
      </c>
      <c r="F126" s="109">
        <f>VLOOKUP(A126,Recipes!$A$3:$G$186,6,FALSE)</f>
        <v>3</v>
      </c>
      <c r="G126" s="109">
        <f>VLOOKUP(A126,Recipes!$A$3:$G$186,7,FALSE)</f>
        <v>0</v>
      </c>
      <c r="H126" s="110">
        <f t="shared" si="193"/>
        <v>0</v>
      </c>
      <c r="I126" s="109">
        <f>VLOOKUP(E126,Data!$A$2:$C$26,3, FALSE)</f>
        <v>4</v>
      </c>
      <c r="J126" s="108">
        <v>0</v>
      </c>
      <c r="K126" s="108">
        <v>0</v>
      </c>
      <c r="L126" s="108">
        <v>0</v>
      </c>
      <c r="M126" s="150">
        <v>0</v>
      </c>
      <c r="N126" s="150">
        <v>0</v>
      </c>
      <c r="O126" s="150">
        <v>0</v>
      </c>
      <c r="P126" s="151">
        <v>0</v>
      </c>
      <c r="Q126" s="151">
        <v>0</v>
      </c>
      <c r="R126" s="151">
        <v>0</v>
      </c>
      <c r="S126">
        <f t="shared" si="208"/>
        <v>0</v>
      </c>
      <c r="T126">
        <f t="shared" si="209"/>
        <v>0</v>
      </c>
      <c r="U126">
        <f t="shared" si="210"/>
        <v>0</v>
      </c>
      <c r="V126">
        <f t="shared" si="211"/>
        <v>0</v>
      </c>
      <c r="W126">
        <f t="shared" si="212"/>
        <v>0</v>
      </c>
      <c r="X126">
        <f t="shared" si="213"/>
        <v>0</v>
      </c>
      <c r="Y126">
        <f t="shared" si="214"/>
        <v>0</v>
      </c>
      <c r="Z126">
        <f t="shared" si="215"/>
        <v>0</v>
      </c>
      <c r="AA126">
        <f t="shared" si="216"/>
        <v>0</v>
      </c>
      <c r="AB126" s="111">
        <f>VLOOKUP($A126,Recipes!$A:$G,4)</f>
        <v>8</v>
      </c>
      <c r="AC126" s="111">
        <f>VLOOKUP($A126,Recipes!$A:$G,5)</f>
        <v>1</v>
      </c>
      <c r="AD126" s="111">
        <f t="shared" si="203"/>
        <v>0.125</v>
      </c>
      <c r="AE126" s="111">
        <f>VLOOKUP(E126,Data!$A$2:$F$26,5,FALSE)</f>
        <v>0</v>
      </c>
      <c r="AF126" s="111">
        <f>VLOOKUP(E126,Data!$A$2:$F$26,4,FALSE)</f>
        <v>210</v>
      </c>
      <c r="AG126" s="111">
        <f>VLOOKUP(E126,Data!$A$2:$B$26,2, FALSE)</f>
        <v>1.25</v>
      </c>
      <c r="AH126" s="111">
        <f>1+VLOOKUP($J$3,Data!$A$40:$D$48,2,FALSE)*$J126+VLOOKUP($K$3,Data!$A$40:$D$48,2,FALSE)*$K126+VLOOKUP($L$3,Data!$A$40:$D$48,2,FALSE)*$L126+VLOOKUP($M$3,Data!$A$40:$D$48,2,FALSE)*$M126+VLOOKUP($N$3,Data!$A$40:$D$48,2,FALSE)*$N126+VLOOKUP($O$3,Data!$A$40:$D$48,2,FALSE)*$O126+VLOOKUP($P$3,Data!$A$40:$D$48,2,FALSE)*$P126+VLOOKUP($Q$3,Data!$A$40:$D$48,2,FALSE)*$Q126+VLOOKUP($R$3,Data!$A$40:$D$48,2,FALSE)*$R126</f>
        <v>1</v>
      </c>
      <c r="AI126" s="111">
        <f>MAX(1+VLOOKUP($J$3,Data!$A$40:$D$48,3,FALSE)*$J126+VLOOKUP($K$3,Data!$A$40:$D$48,3,FALSE)*$K126+VLOOKUP($L$3,Data!$A$40:$D$48,3,FALSE)*$L126+VLOOKUP($M$3,Data!$A$40:$D$48,3,FALSE)*$M126+VLOOKUP($N$3,Data!$A$40:$D$48,3,FALSE)*$N126+VLOOKUP($O$3,Data!$A$40:$D$48,3,FALSE)*$O126+VLOOKUP($P$3,Data!$A$40:$D$48,3,FALSE)*$P126+VLOOKUP($Q$3,Data!$A$40:$D$48,3,FALSE)*$Q126+VLOOKUP($R$3,Data!$A$40:$D$48,3,FALSE)*$R126,0)</f>
        <v>1</v>
      </c>
      <c r="AJ126" s="111">
        <f>MAX(1-(VLOOKUP($J$3,Data!$A$40:$D$48,4,FALSE)*$J126+VLOOKUP($K$3,Data!$A$40:$D$48,4,FALSE)*$K126+VLOOKUP($L$3,Data!$A$40:$D$48,4,FALSE)*$L126+VLOOKUP($M$3,Data!$A$40:$D$48,4,FALSE)*$M126+VLOOKUP($N$3,Data!$A$40:$D$48,4,FALSE)*$N126+VLOOKUP($O$3,Data!$A$40:$D$48,4,FALSE)*$O126+VLOOKUP($P$3,Data!$A$40:$D$48,4,FALSE)*$P126+VLOOKUP($Q$3,Data!$A$40:$D$48,4,FALSE)*$Q126+VLOOKUP($R$3,Data!$A$40:$D$48,4,FALSE)*$R126),0.2)</f>
        <v>1</v>
      </c>
      <c r="AK126" s="112">
        <f t="shared" si="204"/>
        <v>0</v>
      </c>
      <c r="AL126" s="111">
        <f t="shared" si="205"/>
        <v>0.15625</v>
      </c>
      <c r="AM126" s="111">
        <f t="shared" si="206"/>
        <v>0</v>
      </c>
      <c r="AN126" s="111">
        <f t="shared" si="207"/>
        <v>0</v>
      </c>
      <c r="AO126" s="131" t="s">
        <v>298</v>
      </c>
      <c r="AP126" s="11"/>
      <c r="AQ126" s="11">
        <f>IF(AQ$2=$A126,0,IF(HLOOKUP(AQ$2,Recipes!$H:$GI,'Production Calculator'!$A126+2,FALSE)=0,0,HLOOKUP(AQ$2,Recipes!$H:$GI,'Production Calculator'!$A126+2,FALSE)*$AK126))+IF($AO126=AQ$3,$AM126/VLOOKUP($AO126,Data!$A$50:$B$56,2,FALSE),0)</f>
        <v>0</v>
      </c>
      <c r="AR126" s="11">
        <f>IF(AR$2=$A126,0,IF(HLOOKUP(AR$2,Recipes!$H:$GI,'Production Calculator'!$A126+2,FALSE)=0,0,HLOOKUP(AR$2,Recipes!$H:$GI,'Production Calculator'!$A126+2,FALSE)*$AK126))+IF($AO126=AR$3,$AM126/VLOOKUP($AO126,Data!$A$50:$B$56,2,FALSE),0)</f>
        <v>0</v>
      </c>
      <c r="AS126" s="11">
        <f>IF(AS$2=$A126,0,IF(HLOOKUP(AS$2,Recipes!$H:$GI,'Production Calculator'!$A126+2,FALSE)=0,0,HLOOKUP(AS$2,Recipes!$H:$GI,'Production Calculator'!$A126+2,FALSE)*$AK126))+IF($AO126=AS$3,$AM126/VLOOKUP($AO126,Data!$A$50:$B$56,2,FALSE),0)</f>
        <v>0</v>
      </c>
      <c r="AT126" s="11">
        <f>IF(AT$2=$A126,0,IF(HLOOKUP(AT$2,Recipes!$H:$GI,'Production Calculator'!$A126+2,FALSE)=0,0,HLOOKUP(AT$2,Recipes!$H:$GI,'Production Calculator'!$A126+2,FALSE)*$AK126))+IF($AO126=AT$3,$AM126/VLOOKUP($AO126,Data!$A$50:$B$56,2,FALSE),0)</f>
        <v>0</v>
      </c>
      <c r="AU126" s="11">
        <f>IF(AU$2=$A126,0,IF(HLOOKUP(AU$2,Recipes!$H:$GI,'Production Calculator'!$A126+2,FALSE)=0,0,HLOOKUP(AU$2,Recipes!$H:$GI,'Production Calculator'!$A126+2,FALSE)*$AK126))+IF($AO126=AU$3,$AM126/VLOOKUP($AO126,Data!$A$50:$B$56,2,FALSE),0)</f>
        <v>0</v>
      </c>
      <c r="AV126" s="11">
        <f>IF(AV$2=$A126,0,IF(HLOOKUP(AV$2,Recipes!$H:$GI,'Production Calculator'!$A126+2,FALSE)=0,0,HLOOKUP(AV$2,Recipes!$H:$GI,'Production Calculator'!$A126+2,FALSE)*$AK126))+IF($AO126=AV$3,$AM126/VLOOKUP($AO126,Data!$A$50:$B$56,2,FALSE),0)</f>
        <v>0</v>
      </c>
      <c r="AW126" s="11">
        <f>IF(AW$2=$A126,0,IF(HLOOKUP(AW$2,Recipes!$H:$GI,'Production Calculator'!$A126+2,FALSE)=0,0,HLOOKUP(AW$2,Recipes!$H:$GI,'Production Calculator'!$A126+2,FALSE)*$AK126))+IF($AO126=AW$3,$AM126/VLOOKUP($AO126,Data!$A$50:$B$56,2,FALSE),0)</f>
        <v>0</v>
      </c>
      <c r="AX126" s="11">
        <f>IF(AX$2=$A126,0,IF(HLOOKUP(AX$2,Recipes!$H:$GI,'Production Calculator'!$A126+2,FALSE)=0,0,HLOOKUP(AX$2,Recipes!$H:$GI,'Production Calculator'!$A126+2,FALSE)*$AK126))+IF($AO126=AX$3,$AM126/VLOOKUP($AO126,Data!$A$50:$B$56,2,FALSE),0)</f>
        <v>0</v>
      </c>
      <c r="AY126" s="11">
        <f>IF(AY$2=$A126,0,IF(HLOOKUP(AY$2,Recipes!$H:$GI,'Production Calculator'!$A126+2,FALSE)=0,0,HLOOKUP(AY$2,Recipes!$H:$GI,'Production Calculator'!$A126+2,FALSE)*$AK126))+IF($AO126=AY$3,$AM126/VLOOKUP($AO126,Data!$A$50:$B$56,2,FALSE),0)</f>
        <v>0</v>
      </c>
      <c r="AZ126" s="11">
        <f>IF(AZ$2=$A126,0,IF(HLOOKUP(AZ$2,Recipes!$H:$GI,'Production Calculator'!$A126+2,FALSE)=0,0,HLOOKUP(AZ$2,Recipes!$H:$GI,'Production Calculator'!$A126+2,FALSE)*$AK126))+IF($AO126=AZ$3,$AM126/VLOOKUP($AO126,Data!$A$50:$B$56,2,FALSE),0)</f>
        <v>0</v>
      </c>
      <c r="BA126" s="11">
        <f>IF(BA$2=$A126,0,IF(HLOOKUP(BA$2,Recipes!$H:$GI,'Production Calculator'!$A126+2,FALSE)=0,0,HLOOKUP(BA$2,Recipes!$H:$GI,'Production Calculator'!$A126+2,FALSE)*$AK126))+IF($AO126=BA$3,$AM126/VLOOKUP($AO126,Data!$A$50:$B$56,2,FALSE),0)</f>
        <v>0</v>
      </c>
      <c r="BB126" s="11">
        <f>IF(BB$2=$A126,0,IF(HLOOKUP(BB$2,Recipes!$H:$GI,'Production Calculator'!$A126+2,FALSE)=0,0,HLOOKUP(BB$2,Recipes!$H:$GI,'Production Calculator'!$A126+2,FALSE)*$AK126))+IF($AO126=BB$3,$AM126/VLOOKUP($AO126,Data!$A$50:$B$56,2,FALSE),0)</f>
        <v>0</v>
      </c>
      <c r="BC126" s="11">
        <f>IF(BC$2=$A126,0,IF(HLOOKUP(BC$2,Recipes!$H:$GI,'Production Calculator'!$A126+2,FALSE)=0,0,HLOOKUP(BC$2,Recipes!$H:$GI,'Production Calculator'!$A126+2,FALSE)*$AK126))+IF($AO126=BC$3,$AM126/VLOOKUP($AO126,Data!$A$50:$B$56,2,FALSE),0)</f>
        <v>0</v>
      </c>
      <c r="BD126" s="11">
        <f>IF(BD$2=$A126,0,IF(HLOOKUP(BD$2,Recipes!$H:$GI,'Production Calculator'!$A126+2,FALSE)=0,0,HLOOKUP(BD$2,Recipes!$H:$GI,'Production Calculator'!$A126+2,FALSE)*$AK126))+IF($AO126=BD$3,$AM126/VLOOKUP($AO126,Data!$A$50:$B$56,2,FALSE),0)</f>
        <v>0</v>
      </c>
      <c r="BE126" s="11">
        <f>IF(BE$2=$A126,0,IF(HLOOKUP(BE$2,Recipes!$H:$GI,'Production Calculator'!$A126+2,FALSE)=0,0,HLOOKUP(BE$2,Recipes!$H:$GI,'Production Calculator'!$A126+2,FALSE)*$AK126))+IF($AO126=BE$3,$AM126/VLOOKUP($AO126,Data!$A$50:$B$56,2,FALSE),0)</f>
        <v>0</v>
      </c>
      <c r="BF126" s="11">
        <f>IF(BF$2=$A126,0,IF(HLOOKUP(BF$2,Recipes!$H:$GI,'Production Calculator'!$A126+2,FALSE)=0,0,HLOOKUP(BF$2,Recipes!$H:$GI,'Production Calculator'!$A126+2,FALSE)*$AK126))+IF($AO126=BF$3,$AM126/VLOOKUP($AO126,Data!$A$50:$B$56,2,FALSE),0)</f>
        <v>0</v>
      </c>
      <c r="BG126" s="11">
        <f>IF(BG$2=$A126,0,IF(HLOOKUP(BG$2,Recipes!$H:$GI,'Production Calculator'!$A126+2,FALSE)=0,0,HLOOKUP(BG$2,Recipes!$H:$GI,'Production Calculator'!$A126+2,FALSE)*$AK126))+IF($AO126=BG$3,$AM126/VLOOKUP($AO126,Data!$A$50:$B$56,2,FALSE),0)</f>
        <v>0</v>
      </c>
      <c r="BH126" s="11">
        <f>IF(BH$2=$A126,0,IF(HLOOKUP(BH$2,Recipes!$H:$GI,'Production Calculator'!$A126+2,FALSE)=0,0,HLOOKUP(BH$2,Recipes!$H:$GI,'Production Calculator'!$A126+2,FALSE)*$AK126))+IF($AO126=BH$3,$AM126/VLOOKUP($AO126,Data!$A$50:$B$56,2,FALSE),0)</f>
        <v>0</v>
      </c>
      <c r="BI126" s="11">
        <f>IF(BI$2=$A126,0,IF(HLOOKUP(BI$2,Recipes!$H:$GI,'Production Calculator'!$A126+2,FALSE)=0,0,HLOOKUP(BI$2,Recipes!$H:$GI,'Production Calculator'!$A126+2,FALSE)*$AK126))+IF($AO126=BI$3,$AM126/VLOOKUP($AO126,Data!$A$50:$B$56,2,FALSE),0)</f>
        <v>0</v>
      </c>
      <c r="BJ126" s="11">
        <f>IF(BJ$2=$A126,0,IF(HLOOKUP(BJ$2,Recipes!$H:$GI,'Production Calculator'!$A126+2,FALSE)=0,0,HLOOKUP(BJ$2,Recipes!$H:$GI,'Production Calculator'!$A126+2,FALSE)*$AK126))+IF($AO126=BJ$3,$AM126/VLOOKUP($AO126,Data!$A$50:$B$56,2,FALSE),0)</f>
        <v>0</v>
      </c>
      <c r="BK126" s="11">
        <f>IF(BK$2=$A126,0,IF(HLOOKUP(BK$2,Recipes!$H:$GI,'Production Calculator'!$A126+2,FALSE)=0,0,HLOOKUP(BK$2,Recipes!$H:$GI,'Production Calculator'!$A126+2,FALSE)*$AK126))+IF($AO126=BK$3,$AM126/VLOOKUP($AO126,Data!$A$50:$B$56,2,FALSE),0)</f>
        <v>0</v>
      </c>
      <c r="BL126" s="11">
        <f>IF(BL$2=$A126,0,IF(HLOOKUP(BL$2,Recipes!$H:$GI,'Production Calculator'!$A126+2,FALSE)=0,0,HLOOKUP(BL$2,Recipes!$H:$GI,'Production Calculator'!$A126+2,FALSE)*$AK126))+IF($AO126=BL$3,$AM126/VLOOKUP($AO126,Data!$A$50:$B$56,2,FALSE),0)</f>
        <v>0</v>
      </c>
      <c r="BM126" s="11">
        <f>IF(BM$2=$A126,0,IF(HLOOKUP(BM$2,Recipes!$H:$GI,'Production Calculator'!$A126+2,FALSE)=0,0,HLOOKUP(BM$2,Recipes!$H:$GI,'Production Calculator'!$A126+2,FALSE)*$AK126))+IF($AO126=BM$3,$AM126/VLOOKUP($AO126,Data!$A$50:$B$56,2,FALSE),0)</f>
        <v>0</v>
      </c>
      <c r="BN126" s="11">
        <f>IF(BN$2=$A126,0,IF(HLOOKUP(BN$2,Recipes!$H:$GI,'Production Calculator'!$A126+2,FALSE)=0,0,HLOOKUP(BN$2,Recipes!$H:$GI,'Production Calculator'!$A126+2,FALSE)*$AK126))+IF($AO126=BN$3,$AM126/VLOOKUP($AO126,Data!$A$50:$B$56,2,FALSE),0)</f>
        <v>0</v>
      </c>
      <c r="BO126" s="11">
        <f>IF(BO$2=$A126,0,IF(HLOOKUP(BO$2,Recipes!$H:$GI,'Production Calculator'!$A126+2,FALSE)=0,0,HLOOKUP(BO$2,Recipes!$H:$GI,'Production Calculator'!$A126+2,FALSE)*$AK126))+IF($AO126=BO$3,$AM126/VLOOKUP($AO126,Data!$A$50:$B$56,2,FALSE),0)</f>
        <v>0</v>
      </c>
      <c r="BP126" s="11">
        <f>IF(BP$2=$A126,0,IF(HLOOKUP(BP$2,Recipes!$H:$GI,'Production Calculator'!$A126+2,FALSE)=0,0,HLOOKUP(BP$2,Recipes!$H:$GI,'Production Calculator'!$A126+2,FALSE)*$AK126))+IF($AO126=BP$3,$AM126/VLOOKUP($AO126,Data!$A$50:$B$56,2,FALSE),0)</f>
        <v>0</v>
      </c>
      <c r="BQ126" s="11">
        <f>IF(BQ$2=$A126,0,IF(HLOOKUP(BQ$2,Recipes!$H:$GI,'Production Calculator'!$A126+2,FALSE)=0,0,HLOOKUP(BQ$2,Recipes!$H:$GI,'Production Calculator'!$A126+2,FALSE)*$AK126))+IF($AO126=BQ$3,$AM126/VLOOKUP($AO126,Data!$A$50:$B$56,2,FALSE),0)</f>
        <v>0</v>
      </c>
      <c r="BR126" s="11">
        <f>IF(BR$2=$A126,0,IF(HLOOKUP(BR$2,Recipes!$H:$GI,'Production Calculator'!$A126+2,FALSE)=0,0,HLOOKUP(BR$2,Recipes!$H:$GI,'Production Calculator'!$A126+2,FALSE)*$AK126))+IF($AO126=BR$3,$AM126/VLOOKUP($AO126,Data!$A$50:$B$56,2,FALSE),0)</f>
        <v>0</v>
      </c>
      <c r="BS126" s="11">
        <f>IF(BS$2=$A126,0,IF(HLOOKUP(BS$2,Recipes!$H:$GI,'Production Calculator'!$A126+2,FALSE)=0,0,HLOOKUP(BS$2,Recipes!$H:$GI,'Production Calculator'!$A126+2,FALSE)*$AK126))+IF($AO126=BS$3,$AM126/VLOOKUP($AO126,Data!$A$50:$B$56,2,FALSE),0)</f>
        <v>0</v>
      </c>
      <c r="BT126" s="11">
        <f>IF(BT$2=$A126,0,IF(HLOOKUP(BT$2,Recipes!$H:$GI,'Production Calculator'!$A126+2,FALSE)=0,0,HLOOKUP(BT$2,Recipes!$H:$GI,'Production Calculator'!$A126+2,FALSE)*$AK126))+IF($AO126=BT$3,$AM126/VLOOKUP($AO126,Data!$A$50:$B$56,2,FALSE),0)</f>
        <v>0</v>
      </c>
      <c r="BU126" s="11">
        <f>IF(BU$2=$A126,0,IF(HLOOKUP(BU$2,Recipes!$H:$GI,'Production Calculator'!$A126+2,FALSE)=0,0,HLOOKUP(BU$2,Recipes!$H:$GI,'Production Calculator'!$A126+2,FALSE)*$AK126))+IF($AO126=BU$3,$AM126/VLOOKUP($AO126,Data!$A$50:$B$56,2,FALSE),0)</f>
        <v>0</v>
      </c>
      <c r="BV126" s="11">
        <f>IF(BV$2=$A126,0,IF(HLOOKUP(BV$2,Recipes!$H:$GI,'Production Calculator'!$A126+2,FALSE)=0,0,HLOOKUP(BV$2,Recipes!$H:$GI,'Production Calculator'!$A126+2,FALSE)*$AK126))+IF($AO126=BV$3,$AM126/VLOOKUP($AO126,Data!$A$50:$B$56,2,FALSE),0)</f>
        <v>0</v>
      </c>
      <c r="BW126" s="11">
        <f>IF(BW$2=$A126,0,IF(HLOOKUP(BW$2,Recipes!$H:$GI,'Production Calculator'!$A126+2,FALSE)=0,0,HLOOKUP(BW$2,Recipes!$H:$GI,'Production Calculator'!$A126+2,FALSE)*$AK126))+IF($AO126=BW$3,$AM126/VLOOKUP($AO126,Data!$A$50:$B$56,2,FALSE),0)</f>
        <v>0</v>
      </c>
      <c r="BX126" s="11">
        <f>IF(BX$2=$A126,0,IF(HLOOKUP(BX$2,Recipes!$H:$GI,'Production Calculator'!$A126+2,FALSE)=0,0,HLOOKUP(BX$2,Recipes!$H:$GI,'Production Calculator'!$A126+2,FALSE)*$AK126))+IF($AO126=BX$3,$AM126/VLOOKUP($AO126,Data!$A$50:$B$56,2,FALSE),0)</f>
        <v>0</v>
      </c>
      <c r="BY126" s="11">
        <f>IF(BY$2=$A126,0,IF(HLOOKUP(BY$2,Recipes!$H:$GI,'Production Calculator'!$A126+2,FALSE)=0,0,HLOOKUP(BY$2,Recipes!$H:$GI,'Production Calculator'!$A126+2,FALSE)*$AK126))+IF($AO126=BY$3,$AM126/VLOOKUP($AO126,Data!$A$50:$B$56,2,FALSE),0)</f>
        <v>0</v>
      </c>
      <c r="BZ126" s="11">
        <f>IF(BZ$2=$A126,0,IF(HLOOKUP(BZ$2,Recipes!$H:$GI,'Production Calculator'!$A126+2,FALSE)=0,0,HLOOKUP(BZ$2,Recipes!$H:$GI,'Production Calculator'!$A126+2,FALSE)*$AK126))+IF($AO126=BZ$3,$AM126/VLOOKUP($AO126,Data!$A$50:$B$56,2,FALSE),0)</f>
        <v>0</v>
      </c>
      <c r="CA126" s="11">
        <f>IF(CA$2=$A126,0,IF(HLOOKUP(CA$2,Recipes!$H:$GI,'Production Calculator'!$A126+2,FALSE)=0,0,HLOOKUP(CA$2,Recipes!$H:$GI,'Production Calculator'!$A126+2,FALSE)*$AK126))+IF($AO126=CA$3,$AM126/VLOOKUP($AO126,Data!$A$50:$B$56,2,FALSE),0)</f>
        <v>0</v>
      </c>
      <c r="CB126" s="11">
        <f>IF(CB$2=$A126,0,IF(HLOOKUP(CB$2,Recipes!$H:$GI,'Production Calculator'!$A126+2,FALSE)=0,0,HLOOKUP(CB$2,Recipes!$H:$GI,'Production Calculator'!$A126+2,FALSE)*$AK126))+IF($AO126=CB$3,$AM126/VLOOKUP($AO126,Data!$A$50:$B$56,2,FALSE),0)</f>
        <v>0</v>
      </c>
      <c r="CC126" s="11">
        <f>IF(CC$2=$A126,0,IF(HLOOKUP(CC$2,Recipes!$H:$GI,'Production Calculator'!$A126+2,FALSE)=0,0,HLOOKUP(CC$2,Recipes!$H:$GI,'Production Calculator'!$A126+2,FALSE)*$AK126))+IF($AO126=CC$3,$AM126/VLOOKUP($AO126,Data!$A$50:$B$56,2,FALSE),0)</f>
        <v>0</v>
      </c>
      <c r="CD126" s="11">
        <f>IF(CD$2=$A126,0,IF(HLOOKUP(CD$2,Recipes!$H:$GI,'Production Calculator'!$A126+2,FALSE)=0,0,HLOOKUP(CD$2,Recipes!$H:$GI,'Production Calculator'!$A126+2,FALSE)*$AK126))+IF($AO126=CD$3,$AM126/VLOOKUP($AO126,Data!$A$50:$B$56,2,FALSE),0)</f>
        <v>0</v>
      </c>
      <c r="CE126" s="11">
        <f>IF(CE$2=$A126,0,IF(HLOOKUP(CE$2,Recipes!$H:$GI,'Production Calculator'!$A126+2,FALSE)=0,0,HLOOKUP(CE$2,Recipes!$H:$GI,'Production Calculator'!$A126+2,FALSE)*$AK126))+IF($AO126=CE$3,$AM126/VLOOKUP($AO126,Data!$A$50:$B$56,2,FALSE),0)</f>
        <v>0</v>
      </c>
      <c r="CF126" s="11">
        <f>IF(CF$2=$A126,0,IF(HLOOKUP(CF$2,Recipes!$H:$GI,'Production Calculator'!$A126+2,FALSE)=0,0,HLOOKUP(CF$2,Recipes!$H:$GI,'Production Calculator'!$A126+2,FALSE)*$AK126))+IF($AO126=CF$3,$AM126/VLOOKUP($AO126,Data!$A$50:$B$56,2,FALSE),0)</f>
        <v>0</v>
      </c>
      <c r="CG126" s="11">
        <f>IF(CG$2=$A126,0,IF(HLOOKUP(CG$2,Recipes!$H:$GI,'Production Calculator'!$A126+2,FALSE)=0,0,HLOOKUP(CG$2,Recipes!$H:$GI,'Production Calculator'!$A126+2,FALSE)*$AK126))+IF($AO126=CG$3,$AM126/VLOOKUP($AO126,Data!$A$50:$B$56,2,FALSE),0)</f>
        <v>0</v>
      </c>
      <c r="CH126" s="11">
        <f>IF(CH$2=$A126,0,IF(HLOOKUP(CH$2,Recipes!$H:$GI,'Production Calculator'!$A126+2,FALSE)=0,0,HLOOKUP(CH$2,Recipes!$H:$GI,'Production Calculator'!$A126+2,FALSE)*$AK126))+IF($AO126=CH$3,$AM126/VLOOKUP($AO126,Data!$A$50:$B$56,2,FALSE),0)</f>
        <v>0</v>
      </c>
      <c r="CI126" s="11">
        <f>IF(CI$2=$A126,0,IF(HLOOKUP(CI$2,Recipes!$H:$GI,'Production Calculator'!$A126+2,FALSE)=0,0,HLOOKUP(CI$2,Recipes!$H:$GI,'Production Calculator'!$A126+2,FALSE)*$AK126))+IF($AO126=CI$3,$AM126/VLOOKUP($AO126,Data!$A$50:$B$56,2,FALSE),0)</f>
        <v>0</v>
      </c>
      <c r="CJ126" s="11">
        <f>IF(CJ$2=$A126,0,IF(HLOOKUP(CJ$2,Recipes!$H:$GI,'Production Calculator'!$A126+2,FALSE)=0,0,HLOOKUP(CJ$2,Recipes!$H:$GI,'Production Calculator'!$A126+2,FALSE)*$AK126))+IF($AO126=CJ$3,$AM126/VLOOKUP($AO126,Data!$A$50:$B$56,2,FALSE),0)</f>
        <v>0</v>
      </c>
      <c r="CK126" s="11">
        <f>IF(CK$2=$A126,0,IF(HLOOKUP(CK$2,Recipes!$H:$GI,'Production Calculator'!$A126+2,FALSE)=0,0,HLOOKUP(CK$2,Recipes!$H:$GI,'Production Calculator'!$A126+2,FALSE)*$AK126))+IF($AO126=CK$3,$AM126/VLOOKUP($AO126,Data!$A$50:$B$56,2,FALSE),0)</f>
        <v>0</v>
      </c>
      <c r="CL126" s="11">
        <f>IF(CL$2=$A126,0,IF(HLOOKUP(CL$2,Recipes!$H:$GI,'Production Calculator'!$A126+2,FALSE)=0,0,HLOOKUP(CL$2,Recipes!$H:$GI,'Production Calculator'!$A126+2,FALSE)*$AK126))+IF($AO126=CL$3,$AM126/VLOOKUP($AO126,Data!$A$50:$B$56,2,FALSE),0)</f>
        <v>0</v>
      </c>
      <c r="CM126" s="11">
        <f>IF(CM$2=$A126,0,IF(HLOOKUP(CM$2,Recipes!$H:$GI,'Production Calculator'!$A126+2,FALSE)=0,0,HLOOKUP(CM$2,Recipes!$H:$GI,'Production Calculator'!$A126+2,FALSE)*$AK126))+IF($AO126=CM$3,$AM126/VLOOKUP($AO126,Data!$A$50:$B$56,2,FALSE),0)</f>
        <v>0</v>
      </c>
      <c r="CN126" s="11">
        <f>IF(CN$2=$A126,0,IF(HLOOKUP(CN$2,Recipes!$H:$GI,'Production Calculator'!$A126+2,FALSE)=0,0,HLOOKUP(CN$2,Recipes!$H:$GI,'Production Calculator'!$A126+2,FALSE)*$AK126))+IF($AO126=CN$3,$AM126/VLOOKUP($AO126,Data!$A$50:$B$56,2,FALSE),0)</f>
        <v>0</v>
      </c>
      <c r="CO126" s="11">
        <f>IF(CO$2=$A126,0,IF(HLOOKUP(CO$2,Recipes!$H:$GI,'Production Calculator'!$A126+2,FALSE)=0,0,HLOOKUP(CO$2,Recipes!$H:$GI,'Production Calculator'!$A126+2,FALSE)*$AK126))+IF($AO126=CO$3,$AM126/VLOOKUP($AO126,Data!$A$50:$B$56,2,FALSE),0)</f>
        <v>0</v>
      </c>
      <c r="CP126" s="11">
        <f>IF(CP$2=$A126,0,IF(HLOOKUP(CP$2,Recipes!$H:$GI,'Production Calculator'!$A126+2,FALSE)=0,0,HLOOKUP(CP$2,Recipes!$H:$GI,'Production Calculator'!$A126+2,FALSE)*$AK126))+IF($AO126=CP$3,$AM126/VLOOKUP($AO126,Data!$A$50:$B$56,2,FALSE),0)</f>
        <v>0</v>
      </c>
      <c r="CQ126" s="11">
        <f>IF(CQ$2=$A126,0,IF(HLOOKUP(CQ$2,Recipes!$H:$GI,'Production Calculator'!$A126+2,FALSE)=0,0,HLOOKUP(CQ$2,Recipes!$H:$GI,'Production Calculator'!$A126+2,FALSE)*$AK126))+IF($AO126=CQ$3,$AM126/VLOOKUP($AO126,Data!$A$50:$B$56,2,FALSE),0)</f>
        <v>0</v>
      </c>
      <c r="CR126" s="11">
        <f>IF(CR$2=$A126,0,IF(HLOOKUP(CR$2,Recipes!$H:$GI,'Production Calculator'!$A126+2,FALSE)=0,0,HLOOKUP(CR$2,Recipes!$H:$GI,'Production Calculator'!$A126+2,FALSE)*$AK126))+IF($AO126=CR$3,$AM126/VLOOKUP($AO126,Data!$A$50:$B$56,2,FALSE),0)</f>
        <v>0</v>
      </c>
      <c r="CS126" s="11">
        <f>IF(CS$2=$A126,0,IF(HLOOKUP(CS$2,Recipes!$H:$GI,'Production Calculator'!$A126+2,FALSE)=0,0,HLOOKUP(CS$2,Recipes!$H:$GI,'Production Calculator'!$A126+2,FALSE)*$AK126))+IF($AO126=CS$3,$AM126/VLOOKUP($AO126,Data!$A$50:$B$56,2,FALSE),0)</f>
        <v>0</v>
      </c>
      <c r="CT126" s="11">
        <f>IF(CT$2=$A126,0,IF(HLOOKUP(CT$2,Recipes!$H:$GI,'Production Calculator'!$A126+2,FALSE)=0,0,HLOOKUP(CT$2,Recipes!$H:$GI,'Production Calculator'!$A126+2,FALSE)*$AK126))+IF($AO126=CT$3,$AM126/VLOOKUP($AO126,Data!$A$50:$B$56,2,FALSE),0)</f>
        <v>0</v>
      </c>
      <c r="CU126" s="11">
        <f>IF(CU$2=$A126,0,IF(HLOOKUP(CU$2,Recipes!$H:$GI,'Production Calculator'!$A126+2,FALSE)=0,0,HLOOKUP(CU$2,Recipes!$H:$GI,'Production Calculator'!$A126+2,FALSE)*$AK126))+IF($AO126=CU$3,$AM126/VLOOKUP($AO126,Data!$A$50:$B$56,2,FALSE),0)</f>
        <v>0</v>
      </c>
      <c r="CV126" s="11">
        <f>IF(CV$2=$A126,0,IF(HLOOKUP(CV$2,Recipes!$H:$GI,'Production Calculator'!$A126+2,FALSE)=0,0,HLOOKUP(CV$2,Recipes!$H:$GI,'Production Calculator'!$A126+2,FALSE)*$AK126))+IF($AO126=CV$3,$AM126/VLOOKUP($AO126,Data!$A$50:$B$56,2,FALSE),0)</f>
        <v>0</v>
      </c>
      <c r="CW126" s="11">
        <f>IF(CW$2=$A126,0,IF(HLOOKUP(CW$2,Recipes!$H:$GI,'Production Calculator'!$A126+2,FALSE)=0,0,HLOOKUP(CW$2,Recipes!$H:$GI,'Production Calculator'!$A126+2,FALSE)*$AK126))+IF($AO126=CW$3,$AM126/VLOOKUP($AO126,Data!$A$50:$B$56,2,FALSE),0)</f>
        <v>0</v>
      </c>
      <c r="CX126" s="11">
        <f>IF(CX$2=$A126,0,IF(HLOOKUP(CX$2,Recipes!$H:$GI,'Production Calculator'!$A126+2,FALSE)=0,0,HLOOKUP(CX$2,Recipes!$H:$GI,'Production Calculator'!$A126+2,FALSE)*$AK126))+IF($AO126=CX$3,$AM126/VLOOKUP($AO126,Data!$A$50:$B$56,2,FALSE),0)</f>
        <v>0</v>
      </c>
      <c r="CY126" s="11">
        <f>IF(CY$2=$A126,0,IF(HLOOKUP(CY$2,Recipes!$H:$GI,'Production Calculator'!$A126+2,FALSE)=0,0,HLOOKUP(CY$2,Recipes!$H:$GI,'Production Calculator'!$A126+2,FALSE)*$AK126))+IF($AO126=CY$3,$AM126/VLOOKUP($AO126,Data!$A$50:$B$56,2,FALSE),0)</f>
        <v>0</v>
      </c>
      <c r="CZ126" s="11">
        <f>IF(CZ$2=$A126,0,IF(HLOOKUP(CZ$2,Recipes!$H:$GI,'Production Calculator'!$A126+2,FALSE)=0,0,HLOOKUP(CZ$2,Recipes!$H:$GI,'Production Calculator'!$A126+2,FALSE)*$AK126))+IF($AO126=CZ$3,$AM126/VLOOKUP($AO126,Data!$A$50:$B$56,2,FALSE),0)</f>
        <v>0</v>
      </c>
      <c r="DA126" s="11">
        <f>IF(DA$2=$A126,0,IF(HLOOKUP(DA$2,Recipes!$H:$GI,'Production Calculator'!$A126+2,FALSE)=0,0,HLOOKUP(DA$2,Recipes!$H:$GI,'Production Calculator'!$A126+2,FALSE)*$AK126))+IF($AO126=DA$3,$AM126/VLOOKUP($AO126,Data!$A$50:$B$56,2,FALSE),0)</f>
        <v>0</v>
      </c>
      <c r="DB126" s="11">
        <f>IF(DB$2=$A126,0,IF(HLOOKUP(DB$2,Recipes!$H:$GI,'Production Calculator'!$A126+2,FALSE)=0,0,HLOOKUP(DB$2,Recipes!$H:$GI,'Production Calculator'!$A126+2,FALSE)*$AK126))+IF($AO126=DB$3,$AM126/VLOOKUP($AO126,Data!$A$50:$B$56,2,FALSE),0)</f>
        <v>0</v>
      </c>
      <c r="DC126" s="11">
        <f>IF(DC$2=$A126,0,IF(HLOOKUP(DC$2,Recipes!$H:$GI,'Production Calculator'!$A126+2,FALSE)=0,0,HLOOKUP(DC$2,Recipes!$H:$GI,'Production Calculator'!$A126+2,FALSE)*$AK126))+IF($AO126=DC$3,$AM126/VLOOKUP($AO126,Data!$A$50:$B$56,2,FALSE),0)</f>
        <v>0</v>
      </c>
      <c r="DD126" s="11">
        <f>IF(DD$2=$A126,0,IF(HLOOKUP(DD$2,Recipes!$H:$GI,'Production Calculator'!$A126+2,FALSE)=0,0,HLOOKUP(DD$2,Recipes!$H:$GI,'Production Calculator'!$A126+2,FALSE)*$AK126))+IF($AO126=DD$3,$AM126/VLOOKUP($AO126,Data!$A$50:$B$56,2,FALSE),0)</f>
        <v>0</v>
      </c>
      <c r="DE126" s="11">
        <f>IF(DE$2=$A126,0,IF(HLOOKUP(DE$2,Recipes!$H:$GI,'Production Calculator'!$A126+2,FALSE)=0,0,HLOOKUP(DE$2,Recipes!$H:$GI,'Production Calculator'!$A126+2,FALSE)*$AK126))+IF($AO126=DE$3,$AM126/VLOOKUP($AO126,Data!$A$50:$B$56,2,FALSE),0)</f>
        <v>0</v>
      </c>
      <c r="DF126" s="11">
        <f>IF(DF$2=$A126,0,IF(HLOOKUP(DF$2,Recipes!$H:$GI,'Production Calculator'!$A126+2,FALSE)=0,0,HLOOKUP(DF$2,Recipes!$H:$GI,'Production Calculator'!$A126+2,FALSE)*$AK126))+IF($AO126=DF$3,$AM126/VLOOKUP($AO126,Data!$A$50:$B$56,2,FALSE),0)</f>
        <v>0</v>
      </c>
      <c r="DG126" s="11">
        <f>IF(DG$2=$A126,0,IF(HLOOKUP(DG$2,Recipes!$H:$GI,'Production Calculator'!$A126+2,FALSE)=0,0,HLOOKUP(DG$2,Recipes!$H:$GI,'Production Calculator'!$A126+2,FALSE)*$AK126))+IF($AO126=DG$3,$AM126/VLOOKUP($AO126,Data!$A$50:$B$56,2,FALSE),0)</f>
        <v>0</v>
      </c>
      <c r="DH126" s="11">
        <f>IF(DH$2=$A126,0,IF(HLOOKUP(DH$2,Recipes!$H:$GI,'Production Calculator'!$A126+2,FALSE)=0,0,HLOOKUP(DH$2,Recipes!$H:$GI,'Production Calculator'!$A126+2,FALSE)*$AK126))+IF($AO126=DH$3,$AM126/VLOOKUP($AO126,Data!$A$50:$B$56,2,FALSE),0)</f>
        <v>0</v>
      </c>
      <c r="DI126" s="11">
        <f>IF(DI$2=$A126,0,IF(HLOOKUP(DI$2,Recipes!$H:$GI,'Production Calculator'!$A126+2,FALSE)=0,0,HLOOKUP(DI$2,Recipes!$H:$GI,'Production Calculator'!$A126+2,FALSE)*$AK126))+IF($AO126=DI$3,$AM126/VLOOKUP($AO126,Data!$A$50:$B$56,2,FALSE),0)</f>
        <v>0</v>
      </c>
      <c r="DJ126" s="11">
        <f>IF(DJ$2=$A126,0,IF(HLOOKUP(DJ$2,Recipes!$H:$GI,'Production Calculator'!$A126+2,FALSE)=0,0,HLOOKUP(DJ$2,Recipes!$H:$GI,'Production Calculator'!$A126+2,FALSE)*$AK126))+IF($AO126=DJ$3,$AM126/VLOOKUP($AO126,Data!$A$50:$B$56,2,FALSE),0)</f>
        <v>0</v>
      </c>
      <c r="DK126" s="11">
        <f>IF(DK$2=$A126,0,IF(HLOOKUP(DK$2,Recipes!$H:$GI,'Production Calculator'!$A126+2,FALSE)=0,0,HLOOKUP(DK$2,Recipes!$H:$GI,'Production Calculator'!$A126+2,FALSE)*$AK126))+IF($AO126=DK$3,$AM126/VLOOKUP($AO126,Data!$A$50:$B$56,2,FALSE),0)</f>
        <v>0</v>
      </c>
      <c r="DL126" s="11">
        <f>IF(DL$2=$A126,0,IF(HLOOKUP(DL$2,Recipes!$H:$GI,'Production Calculator'!$A126+2,FALSE)=0,0,HLOOKUP(DL$2,Recipes!$H:$GI,'Production Calculator'!$A126+2,FALSE)*$AK126))+IF($AO126=DL$3,$AM126/VLOOKUP($AO126,Data!$A$50:$B$56,2,FALSE),0)</f>
        <v>0</v>
      </c>
      <c r="DM126" s="11">
        <f>IF(DM$2=$A126,0,IF(HLOOKUP(DM$2,Recipes!$H:$GI,'Production Calculator'!$A126+2,FALSE)=0,0,HLOOKUP(DM$2,Recipes!$H:$GI,'Production Calculator'!$A126+2,FALSE)*$AK126))+IF($AO126=DM$3,$AM126/VLOOKUP($AO126,Data!$A$50:$B$56,2,FALSE),0)</f>
        <v>0</v>
      </c>
      <c r="DN126" s="11">
        <f>IF(DN$2=$A126,0,IF(HLOOKUP(DN$2,Recipes!$H:$GI,'Production Calculator'!$A126+2,FALSE)=0,0,HLOOKUP(DN$2,Recipes!$H:$GI,'Production Calculator'!$A126+2,FALSE)*$AK126))+IF($AO126=DN$3,$AM126/VLOOKUP($AO126,Data!$A$50:$B$56,2,FALSE),0)</f>
        <v>0</v>
      </c>
      <c r="DO126" s="11">
        <f>IF(DO$2=$A126,0,IF(HLOOKUP(DO$2,Recipes!$H:$GI,'Production Calculator'!$A126+2,FALSE)=0,0,HLOOKUP(DO$2,Recipes!$H:$GI,'Production Calculator'!$A126+2,FALSE)*$AK126))+IF($AO126=DO$3,$AM126/VLOOKUP($AO126,Data!$A$50:$B$56,2,FALSE),0)</f>
        <v>0</v>
      </c>
      <c r="DP126" s="11">
        <f>IF(DP$2=$A126,0,IF(HLOOKUP(DP$2,Recipes!$H:$GI,'Production Calculator'!$A126+2,FALSE)=0,0,HLOOKUP(DP$2,Recipes!$H:$GI,'Production Calculator'!$A126+2,FALSE)*$AK126))+IF($AO126=DP$3,$AM126/VLOOKUP($AO126,Data!$A$50:$B$56,2,FALSE),0)</f>
        <v>0</v>
      </c>
      <c r="DQ126" s="11">
        <f>IF(DQ$2=$A126,0,IF(HLOOKUP(DQ$2,Recipes!$H:$GI,'Production Calculator'!$A126+2,FALSE)=0,0,HLOOKUP(DQ$2,Recipes!$H:$GI,'Production Calculator'!$A126+2,FALSE)*$AK126))+IF($AO126=DQ$3,$AM126/VLOOKUP($AO126,Data!$A$50:$B$56,2,FALSE),0)</f>
        <v>0</v>
      </c>
      <c r="DR126" s="11">
        <f>IF(DR$2=$A126,0,IF(HLOOKUP(DR$2,Recipes!$H:$GI,'Production Calculator'!$A126+2,FALSE)=0,0,HLOOKUP(DR$2,Recipes!$H:$GI,'Production Calculator'!$A126+2,FALSE)*$AK126))+IF($AO126=DR$3,$AM126/VLOOKUP($AO126,Data!$A$50:$B$56,2,FALSE),0)</f>
        <v>0</v>
      </c>
      <c r="DS126" s="11">
        <f>IF(DS$2=$A126,0,IF(HLOOKUP(DS$2,Recipes!$H:$GI,'Production Calculator'!$A126+2,FALSE)=0,0,HLOOKUP(DS$2,Recipes!$H:$GI,'Production Calculator'!$A126+2,FALSE)*$AK126))+IF($AO126=DS$3,$AM126/VLOOKUP($AO126,Data!$A$50:$B$56,2,FALSE),0)</f>
        <v>0</v>
      </c>
      <c r="DT126" s="11">
        <f>IF(DT$2=$A126,0,IF(HLOOKUP(DT$2,Recipes!$H:$GI,'Production Calculator'!$A126+2,FALSE)=0,0,HLOOKUP(DT$2,Recipes!$H:$GI,'Production Calculator'!$A126+2,FALSE)*$AK126))+IF($AO126=DT$3,$AM126/VLOOKUP($AO126,Data!$A$50:$B$56,2,FALSE),0)</f>
        <v>0</v>
      </c>
      <c r="DU126" s="11">
        <f>IF(DU$2=$A126,0,IF(HLOOKUP(DU$2,Recipes!$H:$GI,'Production Calculator'!$A126+2,FALSE)=0,0,HLOOKUP(DU$2,Recipes!$H:$GI,'Production Calculator'!$A126+2,FALSE)*$AK126))+IF($AO126=DU$3,$AM126/VLOOKUP($AO126,Data!$A$50:$B$56,2,FALSE),0)</f>
        <v>0</v>
      </c>
      <c r="DV126" s="11">
        <f>IF(DV$2=$A126,0,IF(HLOOKUP(DV$2,Recipes!$H:$GI,'Production Calculator'!$A126+2,FALSE)=0,0,HLOOKUP(DV$2,Recipes!$H:$GI,'Production Calculator'!$A126+2,FALSE)*$AK126))+IF($AO126=DV$3,$AM126/VLOOKUP($AO126,Data!$A$50:$B$56,2,FALSE),0)</f>
        <v>0</v>
      </c>
      <c r="DW126" s="11">
        <f>IF(DW$2=$A126,0,IF(HLOOKUP(DW$2,Recipes!$H:$GI,'Production Calculator'!$A126+2,FALSE)=0,0,HLOOKUP(DW$2,Recipes!$H:$GI,'Production Calculator'!$A126+2,FALSE)*$AK126))+IF($AO126=DW$3,$AM126/VLOOKUP($AO126,Data!$A$50:$B$56,2,FALSE),0)</f>
        <v>0</v>
      </c>
      <c r="DX126" s="11">
        <f>IF(DX$2=$A126,0,IF(HLOOKUP(DX$2,Recipes!$H:$GI,'Production Calculator'!$A126+2,FALSE)=0,0,HLOOKUP(DX$2,Recipes!$H:$GI,'Production Calculator'!$A126+2,FALSE)*$AK126))+IF($AO126=DX$3,$AM126/VLOOKUP($AO126,Data!$A$50:$B$56,2,FALSE),0)</f>
        <v>0</v>
      </c>
      <c r="DY126" s="11">
        <f>IF(DY$2=$A126,0,IF(HLOOKUP(DY$2,Recipes!$H:$GI,'Production Calculator'!$A126+2,FALSE)=0,0,HLOOKUP(DY$2,Recipes!$H:$GI,'Production Calculator'!$A126+2,FALSE)*$AK126))+IF($AO126=DY$3,$AM126/VLOOKUP($AO126,Data!$A$50:$B$56,2,FALSE),0)</f>
        <v>0</v>
      </c>
      <c r="DZ126" s="11">
        <f>IF(DZ$2=$A126,0,IF(HLOOKUP(DZ$2,Recipes!$H:$GI,'Production Calculator'!$A126+2,FALSE)=0,0,HLOOKUP(DZ$2,Recipes!$H:$GI,'Production Calculator'!$A126+2,FALSE)*$AK126))+IF($AO126=DZ$3,$AM126/VLOOKUP($AO126,Data!$A$50:$B$56,2,FALSE),0)</f>
        <v>0</v>
      </c>
      <c r="EA126" s="11">
        <f>IF(EA$2=$A126,0,IF(HLOOKUP(EA$2,Recipes!$H:$GI,'Production Calculator'!$A126+2,FALSE)=0,0,HLOOKUP(EA$2,Recipes!$H:$GI,'Production Calculator'!$A126+2,FALSE)*$AK126))+IF($AO126=EA$3,$AM126/VLOOKUP($AO126,Data!$A$50:$B$56,2,FALSE),0)</f>
        <v>0</v>
      </c>
      <c r="EB126" s="11">
        <f>IF(EB$2=$A126,0,IF(HLOOKUP(EB$2,Recipes!$H:$GI,'Production Calculator'!$A126+2,FALSE)=0,0,HLOOKUP(EB$2,Recipes!$H:$GI,'Production Calculator'!$A126+2,FALSE)*$AK126))+IF($AO126=EB$3,$AM126/VLOOKUP($AO126,Data!$A$50:$B$56,2,FALSE),0)</f>
        <v>0</v>
      </c>
      <c r="EC126" s="11">
        <f>IF(EC$2=$A126,0,IF(HLOOKUP(EC$2,Recipes!$H:$GI,'Production Calculator'!$A126+2,FALSE)=0,0,HLOOKUP(EC$2,Recipes!$H:$GI,'Production Calculator'!$A126+2,FALSE)*$AK126))+IF($AO126=EC$3,$AM126/VLOOKUP($AO126,Data!$A$50:$B$56,2,FALSE),0)</f>
        <v>0</v>
      </c>
      <c r="ED126" s="11">
        <f>IF(ED$2=$A126,0,IF(HLOOKUP(ED$2,Recipes!$H:$GI,'Production Calculator'!$A126+2,FALSE)=0,0,HLOOKUP(ED$2,Recipes!$H:$GI,'Production Calculator'!$A126+2,FALSE)*$AK126))+IF($AO126=ED$3,$AM126/VLOOKUP($AO126,Data!$A$50:$B$56,2,FALSE),0)</f>
        <v>0</v>
      </c>
      <c r="EE126" s="11">
        <f>IF(EE$2=$A126,0,IF(HLOOKUP(EE$2,Recipes!$H:$GI,'Production Calculator'!$A126+2,FALSE)=0,0,HLOOKUP(EE$2,Recipes!$H:$GI,'Production Calculator'!$A126+2,FALSE)*$AK126))+IF($AO126=EE$3,$AM126/VLOOKUP($AO126,Data!$A$50:$B$56,2,FALSE),0)</f>
        <v>0</v>
      </c>
      <c r="EF126" s="11">
        <f>IF(EF$2=$A126,0,IF(HLOOKUP(EF$2,Recipes!$H:$GI,'Production Calculator'!$A126+2,FALSE)=0,0,HLOOKUP(EF$2,Recipes!$H:$GI,'Production Calculator'!$A126+2,FALSE)*$AK126))+IF($AO126=EF$3,$AM126/VLOOKUP($AO126,Data!$A$50:$B$56,2,FALSE),0)</f>
        <v>0</v>
      </c>
      <c r="EG126" s="11">
        <f>IF(EG$2=$A126,0,IF(HLOOKUP(EG$2,Recipes!$H:$GI,'Production Calculator'!$A126+2,FALSE)=0,0,HLOOKUP(EG$2,Recipes!$H:$GI,'Production Calculator'!$A126+2,FALSE)*$AK126))+IF($AO126=EG$3,$AM126/VLOOKUP($AO126,Data!$A$50:$B$56,2,FALSE),0)</f>
        <v>0</v>
      </c>
      <c r="EH126" s="11">
        <f>IF(EH$2=$A126,0,IF(HLOOKUP(EH$2,Recipes!$H:$GI,'Production Calculator'!$A126+2,FALSE)=0,0,HLOOKUP(EH$2,Recipes!$H:$GI,'Production Calculator'!$A126+2,FALSE)*$AK126))+IF($AO126=EH$3,$AM126/VLOOKUP($AO126,Data!$A$50:$B$56,2,FALSE),0)</f>
        <v>0</v>
      </c>
      <c r="EI126" s="11">
        <f>IF(EI$2=$A126,0,IF(HLOOKUP(EI$2,Recipes!$H:$GI,'Production Calculator'!$A126+2,FALSE)=0,0,HLOOKUP(EI$2,Recipes!$H:$GI,'Production Calculator'!$A126+2,FALSE)*$AK126))+IF($AO126=EI$3,$AM126/VLOOKUP($AO126,Data!$A$50:$B$56,2,FALSE),0)</f>
        <v>0</v>
      </c>
      <c r="EJ126" s="11">
        <f>IF(EJ$2=$A126,0,IF(HLOOKUP(EJ$2,Recipes!$H:$GI,'Production Calculator'!$A126+2,FALSE)=0,0,HLOOKUP(EJ$2,Recipes!$H:$GI,'Production Calculator'!$A126+2,FALSE)*$AK126))+IF($AO126=EJ$3,$AM126/VLOOKUP($AO126,Data!$A$50:$B$56,2,FALSE),0)</f>
        <v>0</v>
      </c>
      <c r="EK126" s="11">
        <f>IF(EK$2=$A126,0,IF(HLOOKUP(EK$2,Recipes!$H:$GI,'Production Calculator'!$A126+2,FALSE)=0,0,HLOOKUP(EK$2,Recipes!$H:$GI,'Production Calculator'!$A126+2,FALSE)*$AK126))+IF($AO126=EK$3,$AM126/VLOOKUP($AO126,Data!$A$50:$B$56,2,FALSE),0)</f>
        <v>0</v>
      </c>
      <c r="EL126" s="11">
        <f>IF(EL$2=$A126,0,IF(HLOOKUP(EL$2,Recipes!$H:$GI,'Production Calculator'!$A126+2,FALSE)=0,0,HLOOKUP(EL$2,Recipes!$H:$GI,'Production Calculator'!$A126+2,FALSE)*$AK126))+IF($AO126=EL$3,$AM126/VLOOKUP($AO126,Data!$A$50:$B$56,2,FALSE),0)</f>
        <v>0</v>
      </c>
      <c r="EM126" s="11">
        <f>IF(EM$2=$A126,0,IF(HLOOKUP(EM$2,Recipes!$H:$GI,'Production Calculator'!$A126+2,FALSE)=0,0,HLOOKUP(EM$2,Recipes!$H:$GI,'Production Calculator'!$A126+2,FALSE)*$AK126))+IF($AO126=EM$3,$AM126/VLOOKUP($AO126,Data!$A$50:$B$56,2,FALSE),0)</f>
        <v>0</v>
      </c>
      <c r="EN126" s="11">
        <f>IF(EN$2=$A126,0,IF(HLOOKUP(EN$2,Recipes!$H:$GI,'Production Calculator'!$A126+2,FALSE)=0,0,HLOOKUP(EN$2,Recipes!$H:$GI,'Production Calculator'!$A126+2,FALSE)*$AK126))+IF($AO126=EN$3,$AM126/VLOOKUP($AO126,Data!$A$50:$B$56,2,FALSE),0)</f>
        <v>0</v>
      </c>
      <c r="EO126" s="11">
        <f>IF(EO$2=$A126,0,IF(HLOOKUP(EO$2,Recipes!$H:$GI,'Production Calculator'!$A126+2,FALSE)=0,0,HLOOKUP(EO$2,Recipes!$H:$GI,'Production Calculator'!$A126+2,FALSE)*$AK126))+IF($AO126=EO$3,$AM126/VLOOKUP($AO126,Data!$A$50:$B$56,2,FALSE),0)</f>
        <v>0</v>
      </c>
      <c r="EP126" s="11">
        <f>IF(EP$2=$A126,0,IF(HLOOKUP(EP$2,Recipes!$H:$GI,'Production Calculator'!$A126+2,FALSE)=0,0,HLOOKUP(EP$2,Recipes!$H:$GI,'Production Calculator'!$A126+2,FALSE)*$AK126))+IF($AO126=EP$3,$AM126/VLOOKUP($AO126,Data!$A$50:$B$56,2,FALSE),0)</f>
        <v>0</v>
      </c>
      <c r="EQ126" s="11">
        <f>IF(EQ$2=$A126,0,IF(HLOOKUP(EQ$2,Recipes!$H:$GI,'Production Calculator'!$A126+2,FALSE)=0,0,HLOOKUP(EQ$2,Recipes!$H:$GI,'Production Calculator'!$A126+2,FALSE)*$AK126))+IF($AO126=EQ$3,$AM126/VLOOKUP($AO126,Data!$A$50:$B$56,2,FALSE),0)</f>
        <v>0</v>
      </c>
      <c r="ER126" s="11">
        <f>IF(ER$2=$A126,0,IF(HLOOKUP(ER$2,Recipes!$H:$GI,'Production Calculator'!$A126+2,FALSE)=0,0,HLOOKUP(ER$2,Recipes!$H:$GI,'Production Calculator'!$A126+2,FALSE)*$AK126))+IF($AO126=ER$3,$AM126/VLOOKUP($AO126,Data!$A$50:$B$56,2,FALSE),0)</f>
        <v>0</v>
      </c>
      <c r="ES126" s="11">
        <f>IF(ES$2=$A126,0,IF(HLOOKUP(ES$2,Recipes!$H:$GI,'Production Calculator'!$A126+2,FALSE)=0,0,HLOOKUP(ES$2,Recipes!$H:$GI,'Production Calculator'!$A126+2,FALSE)*$AK126))+IF($AO126=ES$3,$AM126/VLOOKUP($AO126,Data!$A$50:$B$56,2,FALSE),0)</f>
        <v>0</v>
      </c>
      <c r="ET126" s="11">
        <f>IF(ET$2=$A126,0,IF(HLOOKUP(ET$2,Recipes!$H:$GI,'Production Calculator'!$A126+2,FALSE)=0,0,HLOOKUP(ET$2,Recipes!$H:$GI,'Production Calculator'!$A126+2,FALSE)*$AK126))+IF($AO126=ET$3,$AM126/VLOOKUP($AO126,Data!$A$50:$B$56,2,FALSE),0)</f>
        <v>0</v>
      </c>
      <c r="EU126" s="11">
        <f>IF(EU$2=$A126,0,IF(HLOOKUP(EU$2,Recipes!$H:$GI,'Production Calculator'!$A126+2,FALSE)=0,0,HLOOKUP(EU$2,Recipes!$H:$GI,'Production Calculator'!$A126+2,FALSE)*$AK126))+IF($AO126=EU$3,$AM126/VLOOKUP($AO126,Data!$A$50:$B$56,2,FALSE),0)</f>
        <v>0</v>
      </c>
      <c r="EV126" s="11">
        <f>IF(EV$2=$A126,0,IF(HLOOKUP(EV$2,Recipes!$H:$GI,'Production Calculator'!$A126+2,FALSE)=0,0,HLOOKUP(EV$2,Recipes!$H:$GI,'Production Calculator'!$A126+2,FALSE)*$AK126))+IF($AO126=EV$3,$AM126/VLOOKUP($AO126,Data!$A$50:$B$56,2,FALSE),0)</f>
        <v>0</v>
      </c>
      <c r="EW126" s="11">
        <f>IF(EW$2=$A126,0,IF(HLOOKUP(EW$2,Recipes!$H:$GI,'Production Calculator'!$A126+2,FALSE)=0,0,HLOOKUP(EW$2,Recipes!$H:$GI,'Production Calculator'!$A126+2,FALSE)*$AK126))+IF($AO126=EW$3,$AM126/VLOOKUP($AO126,Data!$A$50:$B$56,2,FALSE),0)</f>
        <v>0</v>
      </c>
      <c r="EX126" s="11">
        <f>IF(EX$2=$A126,0,IF(HLOOKUP(EX$2,Recipes!$H:$GI,'Production Calculator'!$A126+2,FALSE)=0,0,HLOOKUP(EX$2,Recipes!$H:$GI,'Production Calculator'!$A126+2,FALSE)*$AK126))+IF($AO126=EX$3,$AM126/VLOOKUP($AO126,Data!$A$50:$B$56,2,FALSE),0)</f>
        <v>0</v>
      </c>
      <c r="EY126" s="11">
        <f>IF(EY$2=$A126,0,IF(HLOOKUP(EY$2,Recipes!$H:$GI,'Production Calculator'!$A126+2,FALSE)=0,0,HLOOKUP(EY$2,Recipes!$H:$GI,'Production Calculator'!$A126+2,FALSE)*$AK126))+IF($AO126=EY$3,$AM126/VLOOKUP($AO126,Data!$A$50:$B$56,2,FALSE),0)</f>
        <v>0</v>
      </c>
      <c r="EZ126" s="11">
        <f>IF(EZ$2=$A126,0,IF(HLOOKUP(EZ$2,Recipes!$H:$GI,'Production Calculator'!$A126+2,FALSE)=0,0,HLOOKUP(EZ$2,Recipes!$H:$GI,'Production Calculator'!$A126+2,FALSE)*$AK126))+IF($AO126=EZ$3,$AM126/VLOOKUP($AO126,Data!$A$50:$B$56,2,FALSE),0)</f>
        <v>0</v>
      </c>
      <c r="FA126" s="11">
        <f>IF(FA$2=$A126,0,IF(HLOOKUP(FA$2,Recipes!$H:$GI,'Production Calculator'!$A126+2,FALSE)=0,0,HLOOKUP(FA$2,Recipes!$H:$GI,'Production Calculator'!$A126+2,FALSE)*$AK126))+IF($AO126=FA$3,$AM126/VLOOKUP($AO126,Data!$A$50:$B$56,2,FALSE),0)</f>
        <v>0</v>
      </c>
      <c r="FB126" s="11">
        <f>IF(FB$2=$A126,0,IF(HLOOKUP(FB$2,Recipes!$H:$GI,'Production Calculator'!$A126+2,FALSE)=0,0,HLOOKUP(FB$2,Recipes!$H:$GI,'Production Calculator'!$A126+2,FALSE)*$AK126))+IF($AO126=FB$3,$AM126/VLOOKUP($AO126,Data!$A$50:$B$56,2,FALSE),0)</f>
        <v>0</v>
      </c>
      <c r="FC126" s="11">
        <f>IF(FC$2=$A126,0,IF(HLOOKUP(FC$2,Recipes!$H:$GI,'Production Calculator'!$A126+2,FALSE)=0,0,HLOOKUP(FC$2,Recipes!$H:$GI,'Production Calculator'!$A126+2,FALSE)*$AK126))+IF($AO126=FC$3,$AM126/VLOOKUP($AO126,Data!$A$50:$B$56,2,FALSE),0)</f>
        <v>0</v>
      </c>
      <c r="FD126" s="11">
        <f>IF(FD$2=$A126,0,IF(HLOOKUP(FD$2,Recipes!$H:$GI,'Production Calculator'!$A126+2,FALSE)=0,0,HLOOKUP(FD$2,Recipes!$H:$GI,'Production Calculator'!$A126+2,FALSE)*$AK126))+IF($AO126=FD$3,$AM126/VLOOKUP($AO126,Data!$A$50:$B$56,2,FALSE),0)</f>
        <v>0</v>
      </c>
      <c r="FE126" s="11">
        <f>IF(FE$2=$A126,0,IF(HLOOKUP(FE$2,Recipes!$H:$GI,'Production Calculator'!$A126+2,FALSE)=0,0,HLOOKUP(FE$2,Recipes!$H:$GI,'Production Calculator'!$A126+2,FALSE)*$AK126))+IF($AO126=FE$3,$AM126/VLOOKUP($AO126,Data!$A$50:$B$56,2,FALSE),0)</f>
        <v>0</v>
      </c>
      <c r="FF126" s="11">
        <f>IF(FF$2=$A126,0,IF(HLOOKUP(FF$2,Recipes!$H:$GI,'Production Calculator'!$A126+2,FALSE)=0,0,HLOOKUP(FF$2,Recipes!$H:$GI,'Production Calculator'!$A126+2,FALSE)*$AK126))+IF($AO126=FF$3,$AM126/VLOOKUP($AO126,Data!$A$50:$B$56,2,FALSE),0)</f>
        <v>0</v>
      </c>
      <c r="FG126" s="11">
        <f>IF(FG$2=$A126,0,IF(HLOOKUP(FG$2,Recipes!$H:$GI,'Production Calculator'!$A126+2,FALSE)=0,0,HLOOKUP(FG$2,Recipes!$H:$GI,'Production Calculator'!$A126+2,FALSE)*$AK126))+IF($AO126=FG$3,$AM126/VLOOKUP($AO126,Data!$A$50:$B$56,2,FALSE),0)</f>
        <v>0</v>
      </c>
      <c r="FH126" s="11">
        <f>IF(FH$2=$A126,0,IF(HLOOKUP(FH$2,Recipes!$H:$GI,'Production Calculator'!$A126+2,FALSE)=0,0,HLOOKUP(FH$2,Recipes!$H:$GI,'Production Calculator'!$A126+2,FALSE)*$AK126))+IF($AO126=FH$3,$AM126/VLOOKUP($AO126,Data!$A$50:$B$56,2,FALSE),0)</f>
        <v>0</v>
      </c>
      <c r="FI126" s="11">
        <f>IF(FI$2=$A126,0,IF(HLOOKUP(FI$2,Recipes!$H:$GI,'Production Calculator'!$A126+2,FALSE)=0,0,HLOOKUP(FI$2,Recipes!$H:$GI,'Production Calculator'!$A126+2,FALSE)*$AK126))+IF($AO126=FI$3,$AM126/VLOOKUP($AO126,Data!$A$50:$B$56,2,FALSE),0)</f>
        <v>0</v>
      </c>
      <c r="FJ126" s="11">
        <f>IF(FJ$2=$A126,0,IF(HLOOKUP(FJ$2,Recipes!$H:$GI,'Production Calculator'!$A126+2,FALSE)=0,0,HLOOKUP(FJ$2,Recipes!$H:$GI,'Production Calculator'!$A126+2,FALSE)*$AK126))+IF($AO126=FJ$3,$AM126/VLOOKUP($AO126,Data!$A$50:$B$56,2,FALSE),0)</f>
        <v>0</v>
      </c>
      <c r="FK126" s="11">
        <f>IF(FK$2=$A126,0,IF(HLOOKUP(FK$2,Recipes!$H:$GI,'Production Calculator'!$A126+2,FALSE)=0,0,HLOOKUP(FK$2,Recipes!$H:$GI,'Production Calculator'!$A126+2,FALSE)*$AK126))+IF($AO126=FK$3,$AM126/VLOOKUP($AO126,Data!$A$50:$B$56,2,FALSE),0)</f>
        <v>0</v>
      </c>
      <c r="FL126" s="11">
        <f>IF(FL$2=$A126,0,IF(HLOOKUP(FL$2,Recipes!$H:$GI,'Production Calculator'!$A126+2,FALSE)=0,0,HLOOKUP(FL$2,Recipes!$H:$GI,'Production Calculator'!$A126+2,FALSE)*$AK126))+IF($AO126=FL$3,$AM126/VLOOKUP($AO126,Data!$A$50:$B$56,2,FALSE),0)</f>
        <v>0</v>
      </c>
      <c r="FM126" s="11">
        <f>IF(FM$2=$A126,0,IF(HLOOKUP(FM$2,Recipes!$H:$GI,'Production Calculator'!$A126+2,FALSE)=0,0,HLOOKUP(FM$2,Recipes!$H:$GI,'Production Calculator'!$A126+2,FALSE)*$AK126))+IF($AO126=FM$3,$AM126/VLOOKUP($AO126,Data!$A$50:$B$56,2,FALSE),0)</f>
        <v>0</v>
      </c>
      <c r="FN126" s="11">
        <f>IF(FN$2=$A126,0,IF(HLOOKUP(FN$2,Recipes!$H:$GI,'Production Calculator'!$A126+2,FALSE)=0,0,HLOOKUP(FN$2,Recipes!$H:$GI,'Production Calculator'!$A126+2,FALSE)*$AK126))+IF($AO126=FN$3,$AM126/VLOOKUP($AO126,Data!$A$50:$B$56,2,FALSE),0)</f>
        <v>0</v>
      </c>
      <c r="FO126" s="11">
        <f>IF(FO$2=$A126,0,IF(HLOOKUP(FO$2,Recipes!$H:$GI,'Production Calculator'!$A126+2,FALSE)=0,0,HLOOKUP(FO$2,Recipes!$H:$GI,'Production Calculator'!$A126+2,FALSE)*$AK126))+IF($AO126=FO$3,$AM126/VLOOKUP($AO126,Data!$A$50:$B$56,2,FALSE),0)</f>
        <v>0</v>
      </c>
      <c r="FP126" s="11">
        <f>IF(FP$2=$A126,0,IF(HLOOKUP(FP$2,Recipes!$H:$GI,'Production Calculator'!$A126+2,FALSE)=0,0,HLOOKUP(FP$2,Recipes!$H:$GI,'Production Calculator'!$A126+2,FALSE)*$AK126))+IF($AO126=FP$3,$AM126/VLOOKUP($AO126,Data!$A$50:$B$56,2,FALSE),0)</f>
        <v>0</v>
      </c>
      <c r="FQ126" s="11">
        <f>IF(FQ$2=$A126,0,IF(HLOOKUP(FQ$2,Recipes!$H:$GI,'Production Calculator'!$A126+2,FALSE)=0,0,HLOOKUP(FQ$2,Recipes!$H:$GI,'Production Calculator'!$A126+2,FALSE)*$AK126))+IF($AO126=FQ$3,$AM126/VLOOKUP($AO126,Data!$A$50:$B$56,2,FALSE),0)</f>
        <v>0</v>
      </c>
      <c r="FR126" s="11">
        <f>IF(FR$2=$A126,0,IF(HLOOKUP(FR$2,Recipes!$H:$GI,'Production Calculator'!$A126+2,FALSE)=0,0,HLOOKUP(FR$2,Recipes!$H:$GI,'Production Calculator'!$A126+2,FALSE)*$AK126))+IF($AO126=FR$3,$AM126/VLOOKUP($AO126,Data!$A$50:$B$56,2,FALSE),0)</f>
        <v>0</v>
      </c>
      <c r="FS126" s="11">
        <f>IF(FS$2=$A126,0,IF(HLOOKUP(FS$2,Recipes!$H:$GI,'Production Calculator'!$A126+2,FALSE)=0,0,HLOOKUP(FS$2,Recipes!$H:$GI,'Production Calculator'!$A126+2,FALSE)*$AK126))+IF($AO126=FS$3,$AM126/VLOOKUP($AO126,Data!$A$50:$B$56,2,FALSE),0)</f>
        <v>0</v>
      </c>
      <c r="FT126" s="11">
        <f>IF(FT$2=$A126,0,IF(HLOOKUP(FT$2,Recipes!$H:$GI,'Production Calculator'!$A126+2,FALSE)=0,0,HLOOKUP(FT$2,Recipes!$H:$GI,'Production Calculator'!$A126+2,FALSE)*$AK126))+IF($AO126=FT$3,$AM126/VLOOKUP($AO126,Data!$A$50:$B$56,2,FALSE),0)</f>
        <v>0</v>
      </c>
      <c r="FU126" s="11">
        <f>IF(FU$2=$A126,0,IF(HLOOKUP(FU$2,Recipes!$H:$GI,'Production Calculator'!$A126+2,FALSE)=0,0,HLOOKUP(FU$2,Recipes!$H:$GI,'Production Calculator'!$A126+2,FALSE)*$AK126))+IF($AO126=FU$3,$AM126/VLOOKUP($AO126,Data!$A$50:$B$56,2,FALSE),0)</f>
        <v>0</v>
      </c>
      <c r="FV126" s="11">
        <f>IF(FV$2=$A126,0,IF(HLOOKUP(FV$2,Recipes!$H:$GI,'Production Calculator'!$A126+2,FALSE)=0,0,HLOOKUP(FV$2,Recipes!$H:$GI,'Production Calculator'!$A126+2,FALSE)*$AK126))+IF($AO126=FV$3,$AM126/VLOOKUP($AO126,Data!$A$50:$B$56,2,FALSE),0)</f>
        <v>0</v>
      </c>
      <c r="FW126" s="11">
        <f>IF(FW$2=$A126,0,IF(HLOOKUP(FW$2,Recipes!$H:$GI,'Production Calculator'!$A126+2,FALSE)=0,0,HLOOKUP(FW$2,Recipes!$H:$GI,'Production Calculator'!$A126+2,FALSE)*$AK126))+IF($AO126=FW$3,$AM126/VLOOKUP($AO126,Data!$A$50:$B$56,2,FALSE),0)</f>
        <v>0</v>
      </c>
      <c r="FX126" s="11">
        <f>IF(FX$2=$A126,0,IF(HLOOKUP(FX$2,Recipes!$H:$GI,'Production Calculator'!$A126+2,FALSE)=0,0,HLOOKUP(FX$2,Recipes!$H:$GI,'Production Calculator'!$A126+2,FALSE)*$AK126))+IF($AO126=FX$3,$AM126/VLOOKUP($AO126,Data!$A$50:$B$56,2,FALSE),0)</f>
        <v>0</v>
      </c>
      <c r="FY126" s="11">
        <f>IF(FY$2=$A126,0,IF(HLOOKUP(FY$2,Recipes!$H:$GI,'Production Calculator'!$A126+2,FALSE)=0,0,HLOOKUP(FY$2,Recipes!$H:$GI,'Production Calculator'!$A126+2,FALSE)*$AK126))+IF($AO126=FY$3,$AM126/VLOOKUP($AO126,Data!$A$50:$B$56,2,FALSE),0)</f>
        <v>0</v>
      </c>
      <c r="FZ126" s="11">
        <f>IF(FZ$2=$A126,0,IF(HLOOKUP(FZ$2,Recipes!$H:$GI,'Production Calculator'!$A126+2,FALSE)=0,0,HLOOKUP(FZ$2,Recipes!$H:$GI,'Production Calculator'!$A126+2,FALSE)*$AK126))+IF($AO126=FZ$3,$AM126/VLOOKUP($AO126,Data!$A$50:$B$56,2,FALSE),0)</f>
        <v>0</v>
      </c>
      <c r="GA126" s="11">
        <f>IF(GA$2=$A126,0,IF(HLOOKUP(GA$2,Recipes!$H:$GI,'Production Calculator'!$A126+2,FALSE)=0,0,HLOOKUP(GA$2,Recipes!$H:$GI,'Production Calculator'!$A126+2,FALSE)*$AK126))+IF($AO126=GA$3,$AM126/VLOOKUP($AO126,Data!$A$50:$B$56,2,FALSE),0)</f>
        <v>0</v>
      </c>
      <c r="GB126" s="11">
        <f>IF(GB$2=$A126,0,IF(HLOOKUP(GB$2,Recipes!$H:$GI,'Production Calculator'!$A126+2,FALSE)=0,0,HLOOKUP(GB$2,Recipes!$H:$GI,'Production Calculator'!$A126+2,FALSE)*$AK126))+IF($AO126=GB$3,$AM126/VLOOKUP($AO126,Data!$A$50:$B$56,2,FALSE),0)</f>
        <v>0</v>
      </c>
      <c r="GC126" s="11">
        <f>IF(GC$2=$A126,0,IF(HLOOKUP(GC$2,Recipes!$H:$GI,'Production Calculator'!$A126+2,FALSE)=0,0,HLOOKUP(GC$2,Recipes!$H:$GI,'Production Calculator'!$A126+2,FALSE)*$AK126))+IF($AO126=GC$3,$AM126/VLOOKUP($AO126,Data!$A$50:$B$56,2,FALSE),0)</f>
        <v>0</v>
      </c>
      <c r="GD126" s="11">
        <f>IF(GD$2=$A126,0,IF(HLOOKUP(GD$2,Recipes!$H:$GI,'Production Calculator'!$A126+2,FALSE)=0,0,HLOOKUP(GD$2,Recipes!$H:$GI,'Production Calculator'!$A126+2,FALSE)*$AK126))+IF($AO126=GD$3,$AM126/VLOOKUP($AO126,Data!$A$50:$B$56,2,FALSE),0)</f>
        <v>0</v>
      </c>
      <c r="GE126" s="11">
        <f>IF(GE$2=$A126,0,IF(HLOOKUP(GE$2,Recipes!$H:$GI,'Production Calculator'!$A126+2,FALSE)=0,0,HLOOKUP(GE$2,Recipes!$H:$GI,'Production Calculator'!$A126+2,FALSE)*$AK126))+IF($AO126=GE$3,$AM126/VLOOKUP($AO126,Data!$A$50:$B$56,2,FALSE),0)</f>
        <v>0</v>
      </c>
      <c r="GF126" s="11">
        <f>IF(GF$2=$A126,0,IF(HLOOKUP(GF$2,Recipes!$H:$GI,'Production Calculator'!$A126+2,FALSE)=0,0,HLOOKUP(GF$2,Recipes!$H:$GI,'Production Calculator'!$A126+2,FALSE)*$AK126))+IF($AO126=GF$3,$AM126/VLOOKUP($AO126,Data!$A$50:$B$56,2,FALSE),0)</f>
        <v>0</v>
      </c>
      <c r="GG126" s="11">
        <f>IF(GG$2=$A126,0,IF(HLOOKUP(GG$2,Recipes!$H:$GI,'Production Calculator'!$A126+2,FALSE)=0,0,HLOOKUP(GG$2,Recipes!$H:$GI,'Production Calculator'!$A126+2,FALSE)*$AK126))+IF($AO126=GG$3,$AM126/VLOOKUP($AO126,Data!$A$50:$B$56,2,FALSE),0)</f>
        <v>0</v>
      </c>
      <c r="GH126" s="11">
        <f>IF(GH$2=$A126,0,IF(HLOOKUP(GH$2,Recipes!$H:$GI,'Production Calculator'!$A126+2,FALSE)=0,0,HLOOKUP(GH$2,Recipes!$H:$GI,'Production Calculator'!$A126+2,FALSE)*$AK126))+IF($AO126=GH$3,$AM126/VLOOKUP($AO126,Data!$A$50:$B$56,2,FALSE),0)</f>
        <v>0</v>
      </c>
      <c r="GI126" s="11">
        <f>IF(GI$2=$A126,0,IF(HLOOKUP(GI$2,Recipes!$H:$GI,'Production Calculator'!$A126+2,FALSE)=0,0,HLOOKUP(GI$2,Recipes!$H:$GI,'Production Calculator'!$A126+2,FALSE)*$AK126))+IF($AO126=GI$3,$AM126/VLOOKUP($AO126,Data!$A$50:$B$56,2,FALSE),0)</f>
        <v>0</v>
      </c>
      <c r="GJ126" s="11">
        <f>IF(GJ$2=$A126,0,IF(HLOOKUP(GJ$2,Recipes!$H:$GI,'Production Calculator'!$A126+2,FALSE)=0,0,HLOOKUP(GJ$2,Recipes!$H:$GI,'Production Calculator'!$A126+2,FALSE)*$AK126))+IF($AO126=GJ$3,$AM126/VLOOKUP($AO126,Data!$A$50:$B$56,2,FALSE),0)</f>
        <v>0</v>
      </c>
      <c r="GK126" s="11">
        <f>IF(GK$2=$A126,0,IF(HLOOKUP(GK$2,Recipes!$H:$GI,'Production Calculator'!$A126+2,FALSE)=0,0,HLOOKUP(GK$2,Recipes!$H:$GI,'Production Calculator'!$A126+2,FALSE)*$AK126))+IF($AO126=GK$3,$AM126/VLOOKUP($AO126,Data!$A$50:$B$56,2,FALSE),0)</f>
        <v>0</v>
      </c>
      <c r="GL126" s="11">
        <f>IF(GL$2=$A126,0,IF(HLOOKUP(GL$2,Recipes!$H:$GI,'Production Calculator'!$A126+2,FALSE)=0,0,HLOOKUP(GL$2,Recipes!$H:$GI,'Production Calculator'!$A126+2,FALSE)*$AK126))+IF($AO126=GL$3,$AM126/VLOOKUP($AO126,Data!$A$50:$B$56,2,FALSE),0)</f>
        <v>0</v>
      </c>
      <c r="GM126" s="11">
        <f>IF(GM$2=$A126,0,IF(HLOOKUP(GM$2,Recipes!$H:$GI,'Production Calculator'!$A126+2,FALSE)=0,0,HLOOKUP(GM$2,Recipes!$H:$GI,'Production Calculator'!$A126+2,FALSE)*$AK126))+IF($AO126=GM$3,$AM126/VLOOKUP($AO126,Data!$A$50:$B$56,2,FALSE),0)</f>
        <v>0</v>
      </c>
      <c r="GN126" s="11">
        <f>IF(GN$2=$A126,0,IF(HLOOKUP(GN$2,Recipes!$H:$GI,'Production Calculator'!$A126+2,FALSE)=0,0,HLOOKUP(GN$2,Recipes!$H:$GI,'Production Calculator'!$A126+2,FALSE)*$AK126))+IF($AO126=GN$3,$AM126/VLOOKUP($AO126,Data!$A$50:$B$56,2,FALSE),0)</f>
        <v>0</v>
      </c>
      <c r="GO126" s="11">
        <f>IF(GO$2=$A126,0,IF(HLOOKUP(GO$2,Recipes!$H:$GI,'Production Calculator'!$A126+2,FALSE)=0,0,HLOOKUP(GO$2,Recipes!$H:$GI,'Production Calculator'!$A126+2,FALSE)*$AK126))+IF($AO126=GO$3,$AM126/VLOOKUP($AO126,Data!$A$50:$B$56,2,FALSE),0)</f>
        <v>0</v>
      </c>
      <c r="GP126" s="11">
        <f>IF(GP$2=$A126,0,IF(HLOOKUP(GP$2,Recipes!$H:$GI,'Production Calculator'!$A126+2,FALSE)=0,0,HLOOKUP(GP$2,Recipes!$H:$GI,'Production Calculator'!$A126+2,FALSE)*$AK126))+IF($AO126=GP$3,$AM126/VLOOKUP($AO126,Data!$A$50:$B$56,2,FALSE),0)</f>
        <v>0</v>
      </c>
      <c r="GQ126" s="11">
        <f>IF(GQ$2=$A126,0,IF(HLOOKUP(GQ$2,Recipes!$H:$GI,'Production Calculator'!$A126+2,FALSE)=0,0,HLOOKUP(GQ$2,Recipes!$H:$GI,'Production Calculator'!$A126+2,FALSE)*$AK126))+IF($AO126=GQ$3,$AM126/VLOOKUP($AO126,Data!$A$50:$B$56,2,FALSE),0)</f>
        <v>0</v>
      </c>
      <c r="GR126" s="11">
        <f>IF(GR$2=$A126,0,IF(HLOOKUP(GR$2,Recipes!$H:$GI,'Production Calculator'!$A126+2,FALSE)=0,0,HLOOKUP(GR$2,Recipes!$H:$GI,'Production Calculator'!$A126+2,FALSE)*$AK126))+IF($AO126=GR$3,$AM126/VLOOKUP($AO126,Data!$A$50:$B$56,2,FALSE),0)</f>
        <v>0</v>
      </c>
      <c r="GS126" s="11">
        <f>IF(GS$2=$A126,0,IF(HLOOKUP(GS$2,Recipes!$H:$GI,'Production Calculator'!$A126+2,FALSE)=0,0,HLOOKUP(GS$2,Recipes!$H:$GI,'Production Calculator'!$A126+2,FALSE)*$AK126))+IF($AO126=GS$3,$AM126/VLOOKUP($AO126,Data!$A$50:$B$56,2,FALSE),0)</f>
        <v>0</v>
      </c>
      <c r="GT126" s="11">
        <f>IF(GT$2=$A126,0,IF(HLOOKUP(GT$2,Recipes!$H:$GI,'Production Calculator'!$A126+2,FALSE)=0,0,HLOOKUP(GT$2,Recipes!$H:$GI,'Production Calculator'!$A126+2,FALSE)*$AK126))+IF($AO126=GT$3,$AM126/VLOOKUP($AO126,Data!$A$50:$B$56,2,FALSE),0)</f>
        <v>0</v>
      </c>
      <c r="GU126" s="11">
        <f>IF(GU$2=$A126,0,IF(HLOOKUP(GU$2,Recipes!$H:$GI,'Production Calculator'!$A126+2,FALSE)=0,0,HLOOKUP(GU$2,Recipes!$H:$GI,'Production Calculator'!$A126+2,FALSE)*$AK126))+IF($AO126=GU$3,$AM126/VLOOKUP($AO126,Data!$A$50:$B$56,2,FALSE),0)</f>
        <v>0</v>
      </c>
      <c r="GV126" s="11">
        <f>IF(GV$2=$A126,0,IF(HLOOKUP(GV$2,Recipes!$H:$GI,'Production Calculator'!$A126+2,FALSE)=0,0,HLOOKUP(GV$2,Recipes!$H:$GI,'Production Calculator'!$A126+2,FALSE)*$AK126))+IF($AO126=GV$3,$AM126/VLOOKUP($AO126,Data!$A$50:$B$56,2,FALSE),0)</f>
        <v>0</v>
      </c>
      <c r="GW126" s="11">
        <f>IF(GW$2=$A126,0,IF(HLOOKUP(GW$2,Recipes!$H:$GI,'Production Calculator'!$A126+2,FALSE)=0,0,HLOOKUP(GW$2,Recipes!$H:$GI,'Production Calculator'!$A126+2,FALSE)*$AK126))+IF($AO126=GW$3,$AM126/VLOOKUP($AO126,Data!$A$50:$B$56,2,FALSE),0)</f>
        <v>0</v>
      </c>
      <c r="GX126" s="11">
        <f>IF(GX$2=$A126,0,IF(HLOOKUP(GX$2,Recipes!$H:$GI,'Production Calculator'!$A126+2,FALSE)=0,0,HLOOKUP(GX$2,Recipes!$H:$GI,'Production Calculator'!$A126+2,FALSE)*$AK126))+IF($AO126=GX$3,$AM126/VLOOKUP($AO126,Data!$A$50:$B$56,2,FALSE),0)</f>
        <v>0</v>
      </c>
      <c r="GY126" s="11">
        <f>IF(GY$2=$A126,0,IF(HLOOKUP(GY$2,Recipes!$H:$GI,'Production Calculator'!$A126+2,FALSE)=0,0,HLOOKUP(GY$2,Recipes!$H:$GI,'Production Calculator'!$A126+2,FALSE)*$AK126))+IF($AO126=GY$3,$AM126/VLOOKUP($AO126,Data!$A$50:$B$56,2,FALSE),0)</f>
        <v>0</v>
      </c>
      <c r="GZ126" s="11">
        <f>IF(GZ$2=$A126,0,IF(HLOOKUP(GZ$2,Recipes!$H:$GI,'Production Calculator'!$A126+2,FALSE)=0,0,HLOOKUP(GZ$2,Recipes!$H:$GI,'Production Calculator'!$A126+2,FALSE)*$AK126))+IF($AO126=GZ$3,$AM126/VLOOKUP($AO126,Data!$A$50:$B$56,2,FALSE),0)</f>
        <v>0</v>
      </c>
      <c r="HA126" s="11">
        <f>IF(HA$2=$A126,0,IF(HLOOKUP(HA$2,Recipes!$H:$GI,'Production Calculator'!$A126+2,FALSE)=0,0,HLOOKUP(HA$2,Recipes!$H:$GI,'Production Calculator'!$A126+2,FALSE)*$AK126))+IF($AO126=HA$3,$AM126/VLOOKUP($AO126,Data!$A$50:$B$56,2,FALSE),0)</f>
        <v>0</v>
      </c>
      <c r="HB126" s="11">
        <f>IF(HB$2=$A126,0,IF(HLOOKUP(HB$2,Recipes!$H:$GI,'Production Calculator'!$A126+2,FALSE)=0,0,HLOOKUP(HB$2,Recipes!$H:$GI,'Production Calculator'!$A126+2,FALSE)*$AK126))+IF($AO126=HB$3,$AM126/VLOOKUP($AO126,Data!$A$50:$B$56,2,FALSE),0)</f>
        <v>0</v>
      </c>
      <c r="HC126" s="11">
        <f>IF(HC$2=$A126,0,IF(HLOOKUP(HC$2,Recipes!$H:$GI,'Production Calculator'!$A126+2,FALSE)=0,0,HLOOKUP(HC$2,Recipes!$H:$GI,'Production Calculator'!$A126+2,FALSE)*$AK126))+IF($AO126=HC$3,$AM126/VLOOKUP($AO126,Data!$A$50:$B$56,2,FALSE),0)</f>
        <v>0</v>
      </c>
      <c r="HD126" s="11">
        <f>IF(HD$2=$A126,0,IF(HLOOKUP(HD$2,Recipes!$H:$GI,'Production Calculator'!$A126+2,FALSE)=0,0,HLOOKUP(HD$2,Recipes!$H:$GI,'Production Calculator'!$A126+2,FALSE)*$AK126))+IF($AO126=HD$3,$AM126/VLOOKUP($AO126,Data!$A$50:$B$56,2,FALSE),0)</f>
        <v>0</v>
      </c>
      <c r="HE126" s="11">
        <f>IF(HE$2=$A126,0,IF(HLOOKUP(HE$2,Recipes!$H:$GI,'Production Calculator'!$A126+2,FALSE)=0,0,HLOOKUP(HE$2,Recipes!$H:$GI,'Production Calculator'!$A126+2,FALSE)*$AK126))+IF($AO126=HE$3,$AM126/VLOOKUP($AO126,Data!$A$50:$B$56,2,FALSE),0)</f>
        <v>0</v>
      </c>
      <c r="HF126" s="11">
        <f>IF(HF$2=$A126,0,IF(HLOOKUP(HF$2,Recipes!$H:$GI,'Production Calculator'!$A126+2,FALSE)=0,0,HLOOKUP(HF$2,Recipes!$H:$GI,'Production Calculator'!$A126+2,FALSE)*$AK126))+IF($AO126=HF$3,$AM126/VLOOKUP($AO126,Data!$A$50:$B$56,2,FALSE),0)</f>
        <v>0</v>
      </c>
      <c r="HG126" s="11">
        <f>IF(HG$2=$A126,0,IF(HLOOKUP(HG$2,Recipes!$H:$GI,'Production Calculator'!$A126+2,FALSE)=0,0,HLOOKUP(HG$2,Recipes!$H:$GI,'Production Calculator'!$A126+2,FALSE)*$AK126))+IF($AO126=HG$3,$AM126/VLOOKUP($AO126,Data!$A$50:$B$56,2,FALSE),0)</f>
        <v>0</v>
      </c>
      <c r="HH126" s="11">
        <f>IF(HH$2=$A126,0,IF(HLOOKUP(HH$2,Recipes!$H:$GI,'Production Calculator'!$A126+2,FALSE)=0,0,HLOOKUP(HH$2,Recipes!$H:$GI,'Production Calculator'!$A126+2,FALSE)*$AK126))+IF($AO126=HH$3,$AM126/VLOOKUP($AO126,Data!$A$50:$B$56,2,FALSE),0)</f>
        <v>0</v>
      </c>
      <c r="HI126" s="11">
        <f>IF(HI$2=$A126,0,IF(HLOOKUP(HI$2,Recipes!$H:$GI,'Production Calculator'!$A126+2,FALSE)=0,0,HLOOKUP(HI$2,Recipes!$H:$GI,'Production Calculator'!$A126+2,FALSE)*$AK126))+IF($AO126=HI$3,$AM126/VLOOKUP($AO126,Data!$A$50:$B$56,2,FALSE),0)</f>
        <v>0</v>
      </c>
      <c r="HJ126" s="11">
        <f>IF(HJ$2=$A126,0,IF(HLOOKUP(HJ$2,Recipes!$H:$GI,'Production Calculator'!$A126+2,FALSE)=0,0,HLOOKUP(HJ$2,Recipes!$H:$GI,'Production Calculator'!$A126+2,FALSE)*$AK126))+IF($AO126=HJ$3,$AM126/VLOOKUP($AO126,Data!$A$50:$B$56,2,FALSE),0)</f>
        <v>0</v>
      </c>
      <c r="HK126" s="11">
        <f>IF(HK$2=$A126,0,IF(HLOOKUP(HK$2,Recipes!$H:$GI,'Production Calculator'!$A126+2,FALSE)=0,0,HLOOKUP(HK$2,Recipes!$H:$GI,'Production Calculator'!$A126+2,FALSE)*$AK126))+IF($AO126=HK$3,$AM126/VLOOKUP($AO126,Data!$A$50:$B$56,2,FALSE),0)</f>
        <v>0</v>
      </c>
      <c r="HL126" s="11">
        <f>IF(HL$2=$A126,0,IF(HLOOKUP(HL$2,Recipes!$H:$GI,'Production Calculator'!$A126+2,FALSE)=0,0,HLOOKUP(HL$2,Recipes!$H:$GI,'Production Calculator'!$A126+2,FALSE)*$AK126))+IF($AO126=HL$3,$AM126/VLOOKUP($AO126,Data!$A$50:$B$56,2,FALSE),0)</f>
        <v>0</v>
      </c>
      <c r="HM126" s="11">
        <f>IF(HM$2=$A126,0,IF(HLOOKUP(HM$2,Recipes!$H:$GI,'Production Calculator'!$A126+2,FALSE)=0,0,HLOOKUP(HM$2,Recipes!$H:$GI,'Production Calculator'!$A126+2,FALSE)*$AK126))+IF($AO126=HM$3,$AM126/VLOOKUP($AO126,Data!$A$50:$B$56,2,FALSE),0)</f>
        <v>0</v>
      </c>
      <c r="HN126" s="11">
        <f>IF(HN$2=$A126,0,IF(HLOOKUP(HN$2,Recipes!$H:$GI,'Production Calculator'!$A126+2,FALSE)=0,0,HLOOKUP(HN$2,Recipes!$H:$GI,'Production Calculator'!$A126+2,FALSE)*$AK126))+IF($AO126=HN$3,$AM126/VLOOKUP($AO126,Data!$A$50:$B$56,2,FALSE),0)</f>
        <v>0</v>
      </c>
      <c r="HO126" s="11">
        <f>IF(HO$2=$A126,0,IF(HLOOKUP(HO$2,Recipes!$H:$GI,'Production Calculator'!$A126+2,FALSE)=0,0,HLOOKUP(HO$2,Recipes!$H:$GI,'Production Calculator'!$A126+2,FALSE)*$AK126))+IF($AO126=HO$3,$AM126/VLOOKUP($AO126,Data!$A$50:$B$56,2,FALSE),0)</f>
        <v>0</v>
      </c>
      <c r="HP126" s="11">
        <f>IF(HP$2=$A126,0,IF(HLOOKUP(HP$2,Recipes!$H:$GI,'Production Calculator'!$A126+2,FALSE)=0,0,HLOOKUP(HP$2,Recipes!$H:$GI,'Production Calculator'!$A126+2,FALSE)*$AK126))+IF($AO126=HP$3,$AM126/VLOOKUP($AO126,Data!$A$50:$B$56,2,FALSE),0)</f>
        <v>0</v>
      </c>
      <c r="HQ126" s="11">
        <f>IF(HQ$2=$A126,0,IF(HLOOKUP(HQ$2,Recipes!$H:$GI,'Production Calculator'!$A126+2,FALSE)=0,0,HLOOKUP(HQ$2,Recipes!$H:$GI,'Production Calculator'!$A126+2,FALSE)*$AK126))+IF($AO126=HQ$3,$AM126/VLOOKUP($AO126,Data!$A$50:$B$56,2,FALSE),0)</f>
        <v>0</v>
      </c>
      <c r="HR126" s="11">
        <f>IF(HR$2=$A126,0,IF(HLOOKUP(HR$2,Recipes!$H:$GI,'Production Calculator'!$A126+2,FALSE)=0,0,HLOOKUP(HR$2,Recipes!$H:$GI,'Production Calculator'!$A126+2,FALSE)*$AK126))+IF($AO126=HR$3,$AM126/VLOOKUP($AO126,Data!$A$50:$B$56,2,FALSE),0)</f>
        <v>0</v>
      </c>
      <c r="HS126" s="121"/>
    </row>
    <row r="127" spans="1:227" x14ac:dyDescent="0.45">
      <c r="A127">
        <v>103</v>
      </c>
      <c r="B127" s="107" t="str">
        <f>VLOOKUP(A127,Recipes!A:B,2)</f>
        <v>Destroyer capsule</v>
      </c>
      <c r="C127" s="128">
        <v>0</v>
      </c>
      <c r="D127" s="108">
        <f t="shared" si="192"/>
        <v>0</v>
      </c>
      <c r="E127" s="127" t="s">
        <v>1</v>
      </c>
      <c r="F127" s="109">
        <f>VLOOKUP(A127,Recipes!$A$3:$G$186,6,FALSE)</f>
        <v>2</v>
      </c>
      <c r="G127" s="109">
        <f>VLOOKUP(A127,Recipes!$A$3:$G$186,7,FALSE)</f>
        <v>0</v>
      </c>
      <c r="H127" s="110">
        <f t="shared" si="193"/>
        <v>0</v>
      </c>
      <c r="I127" s="109">
        <f>VLOOKUP(E127,Data!$A$2:$C$26,3, FALSE)</f>
        <v>4</v>
      </c>
      <c r="J127" s="108">
        <v>0</v>
      </c>
      <c r="K127" s="108">
        <v>0</v>
      </c>
      <c r="L127" s="108">
        <v>0</v>
      </c>
      <c r="M127" s="150">
        <v>0</v>
      </c>
      <c r="N127" s="150">
        <v>0</v>
      </c>
      <c r="O127" s="150">
        <v>0</v>
      </c>
      <c r="P127" s="151">
        <v>0</v>
      </c>
      <c r="Q127" s="151">
        <v>0</v>
      </c>
      <c r="R127" s="151">
        <v>0</v>
      </c>
      <c r="S127">
        <f t="shared" si="208"/>
        <v>0</v>
      </c>
      <c r="T127">
        <f t="shared" si="209"/>
        <v>0</v>
      </c>
      <c r="U127">
        <f t="shared" si="210"/>
        <v>0</v>
      </c>
      <c r="V127">
        <f t="shared" si="211"/>
        <v>0</v>
      </c>
      <c r="W127">
        <f t="shared" si="212"/>
        <v>0</v>
      </c>
      <c r="X127">
        <f t="shared" si="213"/>
        <v>0</v>
      </c>
      <c r="Y127">
        <f t="shared" si="214"/>
        <v>0</v>
      </c>
      <c r="Z127">
        <f t="shared" si="215"/>
        <v>0</v>
      </c>
      <c r="AA127">
        <f t="shared" si="216"/>
        <v>0</v>
      </c>
      <c r="AB127" s="111">
        <f>VLOOKUP($A127,Recipes!$A:$G,4)</f>
        <v>15</v>
      </c>
      <c r="AC127" s="111">
        <f>VLOOKUP($A127,Recipes!$A:$G,5)</f>
        <v>1</v>
      </c>
      <c r="AD127" s="111">
        <f t="shared" si="203"/>
        <v>6.6666666666666666E-2</v>
      </c>
      <c r="AE127" s="111">
        <f>VLOOKUP(E127,Data!$A$2:$F$26,5,FALSE)</f>
        <v>0</v>
      </c>
      <c r="AF127" s="111">
        <f>VLOOKUP(E127,Data!$A$2:$F$26,4,FALSE)</f>
        <v>210</v>
      </c>
      <c r="AG127" s="111">
        <f>VLOOKUP(E127,Data!$A$2:$B$26,2, FALSE)</f>
        <v>1.25</v>
      </c>
      <c r="AH127" s="111">
        <f>1+VLOOKUP($J$3,Data!$A$40:$D$48,2,FALSE)*$J127+VLOOKUP($K$3,Data!$A$40:$D$48,2,FALSE)*$K127+VLOOKUP($L$3,Data!$A$40:$D$48,2,FALSE)*$L127+VLOOKUP($M$3,Data!$A$40:$D$48,2,FALSE)*$M127+VLOOKUP($N$3,Data!$A$40:$D$48,2,FALSE)*$N127+VLOOKUP($O$3,Data!$A$40:$D$48,2,FALSE)*$O127+VLOOKUP($P$3,Data!$A$40:$D$48,2,FALSE)*$P127+VLOOKUP($Q$3,Data!$A$40:$D$48,2,FALSE)*$Q127+VLOOKUP($R$3,Data!$A$40:$D$48,2,FALSE)*$R127</f>
        <v>1</v>
      </c>
      <c r="AI127" s="111">
        <f>MAX(1+VLOOKUP($J$3,Data!$A$40:$D$48,3,FALSE)*$J127+VLOOKUP($K$3,Data!$A$40:$D$48,3,FALSE)*$K127+VLOOKUP($L$3,Data!$A$40:$D$48,3,FALSE)*$L127+VLOOKUP($M$3,Data!$A$40:$D$48,3,FALSE)*$M127+VLOOKUP($N$3,Data!$A$40:$D$48,3,FALSE)*$N127+VLOOKUP($O$3,Data!$A$40:$D$48,3,FALSE)*$O127+VLOOKUP($P$3,Data!$A$40:$D$48,3,FALSE)*$P127+VLOOKUP($Q$3,Data!$A$40:$D$48,3,FALSE)*$Q127+VLOOKUP($R$3,Data!$A$40:$D$48,3,FALSE)*$R127,0)</f>
        <v>1</v>
      </c>
      <c r="AJ127" s="111">
        <f>MAX(1-(VLOOKUP($J$3,Data!$A$40:$D$48,4,FALSE)*$J127+VLOOKUP($K$3,Data!$A$40:$D$48,4,FALSE)*$K127+VLOOKUP($L$3,Data!$A$40:$D$48,4,FALSE)*$L127+VLOOKUP($M$3,Data!$A$40:$D$48,4,FALSE)*$M127+VLOOKUP($N$3,Data!$A$40:$D$48,4,FALSE)*$N127+VLOOKUP($O$3,Data!$A$40:$D$48,4,FALSE)*$O127+VLOOKUP($P$3,Data!$A$40:$D$48,4,FALSE)*$P127+VLOOKUP($Q$3,Data!$A$40:$D$48,4,FALSE)*$Q127+VLOOKUP($R$3,Data!$A$40:$D$48,4,FALSE)*$R127),0.2)</f>
        <v>1</v>
      </c>
      <c r="AK127" s="112">
        <f t="shared" si="204"/>
        <v>0</v>
      </c>
      <c r="AL127" s="111">
        <f t="shared" si="205"/>
        <v>8.3333333333333329E-2</v>
      </c>
      <c r="AM127" s="111">
        <f t="shared" si="206"/>
        <v>0</v>
      </c>
      <c r="AN127" s="111">
        <f t="shared" si="207"/>
        <v>0</v>
      </c>
      <c r="AO127" s="131" t="s">
        <v>298</v>
      </c>
      <c r="AP127" s="11"/>
      <c r="AQ127" s="11">
        <f>IF(AQ$2=$A127,0,IF(HLOOKUP(AQ$2,Recipes!$H:$GI,'Production Calculator'!$A127+2,FALSE)=0,0,HLOOKUP(AQ$2,Recipes!$H:$GI,'Production Calculator'!$A127+2,FALSE)*$AK127))+IF($AO127=AQ$3,$AM127/VLOOKUP($AO127,Data!$A$50:$B$56,2,FALSE),0)</f>
        <v>0</v>
      </c>
      <c r="AR127" s="11">
        <f>IF(AR$2=$A127,0,IF(HLOOKUP(AR$2,Recipes!$H:$GI,'Production Calculator'!$A127+2,FALSE)=0,0,HLOOKUP(AR$2,Recipes!$H:$GI,'Production Calculator'!$A127+2,FALSE)*$AK127))+IF($AO127=AR$3,$AM127/VLOOKUP($AO127,Data!$A$50:$B$56,2,FALSE),0)</f>
        <v>0</v>
      </c>
      <c r="AS127" s="11">
        <f>IF(AS$2=$A127,0,IF(HLOOKUP(AS$2,Recipes!$H:$GI,'Production Calculator'!$A127+2,FALSE)=0,0,HLOOKUP(AS$2,Recipes!$H:$GI,'Production Calculator'!$A127+2,FALSE)*$AK127))+IF($AO127=AS$3,$AM127/VLOOKUP($AO127,Data!$A$50:$B$56,2,FALSE),0)</f>
        <v>0</v>
      </c>
      <c r="AT127" s="11">
        <f>IF(AT$2=$A127,0,IF(HLOOKUP(AT$2,Recipes!$H:$GI,'Production Calculator'!$A127+2,FALSE)=0,0,HLOOKUP(AT$2,Recipes!$H:$GI,'Production Calculator'!$A127+2,FALSE)*$AK127))+IF($AO127=AT$3,$AM127/VLOOKUP($AO127,Data!$A$50:$B$56,2,FALSE),0)</f>
        <v>0</v>
      </c>
      <c r="AU127" s="11">
        <f>IF(AU$2=$A127,0,IF(HLOOKUP(AU$2,Recipes!$H:$GI,'Production Calculator'!$A127+2,FALSE)=0,0,HLOOKUP(AU$2,Recipes!$H:$GI,'Production Calculator'!$A127+2,FALSE)*$AK127))+IF($AO127=AU$3,$AM127/VLOOKUP($AO127,Data!$A$50:$B$56,2,FALSE),0)</f>
        <v>0</v>
      </c>
      <c r="AV127" s="11">
        <f>IF(AV$2=$A127,0,IF(HLOOKUP(AV$2,Recipes!$H:$GI,'Production Calculator'!$A127+2,FALSE)=0,0,HLOOKUP(AV$2,Recipes!$H:$GI,'Production Calculator'!$A127+2,FALSE)*$AK127))+IF($AO127=AV$3,$AM127/VLOOKUP($AO127,Data!$A$50:$B$56,2,FALSE),0)</f>
        <v>0</v>
      </c>
      <c r="AW127" s="11">
        <f>IF(AW$2=$A127,0,IF(HLOOKUP(AW$2,Recipes!$H:$GI,'Production Calculator'!$A127+2,FALSE)=0,0,HLOOKUP(AW$2,Recipes!$H:$GI,'Production Calculator'!$A127+2,FALSE)*$AK127))+IF($AO127=AW$3,$AM127/VLOOKUP($AO127,Data!$A$50:$B$56,2,FALSE),0)</f>
        <v>0</v>
      </c>
      <c r="AX127" s="11">
        <f>IF(AX$2=$A127,0,IF(HLOOKUP(AX$2,Recipes!$H:$GI,'Production Calculator'!$A127+2,FALSE)=0,0,HLOOKUP(AX$2,Recipes!$H:$GI,'Production Calculator'!$A127+2,FALSE)*$AK127))+IF($AO127=AX$3,$AM127/VLOOKUP($AO127,Data!$A$50:$B$56,2,FALSE),0)</f>
        <v>0</v>
      </c>
      <c r="AY127" s="11">
        <f>IF(AY$2=$A127,0,IF(HLOOKUP(AY$2,Recipes!$H:$GI,'Production Calculator'!$A127+2,FALSE)=0,0,HLOOKUP(AY$2,Recipes!$H:$GI,'Production Calculator'!$A127+2,FALSE)*$AK127))+IF($AO127=AY$3,$AM127/VLOOKUP($AO127,Data!$A$50:$B$56,2,FALSE),0)</f>
        <v>0</v>
      </c>
      <c r="AZ127" s="11">
        <f>IF(AZ$2=$A127,0,IF(HLOOKUP(AZ$2,Recipes!$H:$GI,'Production Calculator'!$A127+2,FALSE)=0,0,HLOOKUP(AZ$2,Recipes!$H:$GI,'Production Calculator'!$A127+2,FALSE)*$AK127))+IF($AO127=AZ$3,$AM127/VLOOKUP($AO127,Data!$A$50:$B$56,2,FALSE),0)</f>
        <v>0</v>
      </c>
      <c r="BA127" s="11">
        <f>IF(BA$2=$A127,0,IF(HLOOKUP(BA$2,Recipes!$H:$GI,'Production Calculator'!$A127+2,FALSE)=0,0,HLOOKUP(BA$2,Recipes!$H:$GI,'Production Calculator'!$A127+2,FALSE)*$AK127))+IF($AO127=BA$3,$AM127/VLOOKUP($AO127,Data!$A$50:$B$56,2,FALSE),0)</f>
        <v>0</v>
      </c>
      <c r="BB127" s="11">
        <f>IF(BB$2=$A127,0,IF(HLOOKUP(BB$2,Recipes!$H:$GI,'Production Calculator'!$A127+2,FALSE)=0,0,HLOOKUP(BB$2,Recipes!$H:$GI,'Production Calculator'!$A127+2,FALSE)*$AK127))+IF($AO127=BB$3,$AM127/VLOOKUP($AO127,Data!$A$50:$B$56,2,FALSE),0)</f>
        <v>0</v>
      </c>
      <c r="BC127" s="11">
        <f>IF(BC$2=$A127,0,IF(HLOOKUP(BC$2,Recipes!$H:$GI,'Production Calculator'!$A127+2,FALSE)=0,0,HLOOKUP(BC$2,Recipes!$H:$GI,'Production Calculator'!$A127+2,FALSE)*$AK127))+IF($AO127=BC$3,$AM127/VLOOKUP($AO127,Data!$A$50:$B$56,2,FALSE),0)</f>
        <v>0</v>
      </c>
      <c r="BD127" s="11">
        <f>IF(BD$2=$A127,0,IF(HLOOKUP(BD$2,Recipes!$H:$GI,'Production Calculator'!$A127+2,FALSE)=0,0,HLOOKUP(BD$2,Recipes!$H:$GI,'Production Calculator'!$A127+2,FALSE)*$AK127))+IF($AO127=BD$3,$AM127/VLOOKUP($AO127,Data!$A$50:$B$56,2,FALSE),0)</f>
        <v>0</v>
      </c>
      <c r="BE127" s="11">
        <f>IF(BE$2=$A127,0,IF(HLOOKUP(BE$2,Recipes!$H:$GI,'Production Calculator'!$A127+2,FALSE)=0,0,HLOOKUP(BE$2,Recipes!$H:$GI,'Production Calculator'!$A127+2,FALSE)*$AK127))+IF($AO127=BE$3,$AM127/VLOOKUP($AO127,Data!$A$50:$B$56,2,FALSE),0)</f>
        <v>0</v>
      </c>
      <c r="BF127" s="11">
        <f>IF(BF$2=$A127,0,IF(HLOOKUP(BF$2,Recipes!$H:$GI,'Production Calculator'!$A127+2,FALSE)=0,0,HLOOKUP(BF$2,Recipes!$H:$GI,'Production Calculator'!$A127+2,FALSE)*$AK127))+IF($AO127=BF$3,$AM127/VLOOKUP($AO127,Data!$A$50:$B$56,2,FALSE),0)</f>
        <v>0</v>
      </c>
      <c r="BG127" s="11">
        <f>IF(BG$2=$A127,0,IF(HLOOKUP(BG$2,Recipes!$H:$GI,'Production Calculator'!$A127+2,FALSE)=0,0,HLOOKUP(BG$2,Recipes!$H:$GI,'Production Calculator'!$A127+2,FALSE)*$AK127))+IF($AO127=BG$3,$AM127/VLOOKUP($AO127,Data!$A$50:$B$56,2,FALSE),0)</f>
        <v>0</v>
      </c>
      <c r="BH127" s="11">
        <f>IF(BH$2=$A127,0,IF(HLOOKUP(BH$2,Recipes!$H:$GI,'Production Calculator'!$A127+2,FALSE)=0,0,HLOOKUP(BH$2,Recipes!$H:$GI,'Production Calculator'!$A127+2,FALSE)*$AK127))+IF($AO127=BH$3,$AM127/VLOOKUP($AO127,Data!$A$50:$B$56,2,FALSE),0)</f>
        <v>0</v>
      </c>
      <c r="BI127" s="11">
        <f>IF(BI$2=$A127,0,IF(HLOOKUP(BI$2,Recipes!$H:$GI,'Production Calculator'!$A127+2,FALSE)=0,0,HLOOKUP(BI$2,Recipes!$H:$GI,'Production Calculator'!$A127+2,FALSE)*$AK127))+IF($AO127=BI$3,$AM127/VLOOKUP($AO127,Data!$A$50:$B$56,2,FALSE),0)</f>
        <v>0</v>
      </c>
      <c r="BJ127" s="11">
        <f>IF(BJ$2=$A127,0,IF(HLOOKUP(BJ$2,Recipes!$H:$GI,'Production Calculator'!$A127+2,FALSE)=0,0,HLOOKUP(BJ$2,Recipes!$H:$GI,'Production Calculator'!$A127+2,FALSE)*$AK127))+IF($AO127=BJ$3,$AM127/VLOOKUP($AO127,Data!$A$50:$B$56,2,FALSE),0)</f>
        <v>0</v>
      </c>
      <c r="BK127" s="11">
        <f>IF(BK$2=$A127,0,IF(HLOOKUP(BK$2,Recipes!$H:$GI,'Production Calculator'!$A127+2,FALSE)=0,0,HLOOKUP(BK$2,Recipes!$H:$GI,'Production Calculator'!$A127+2,FALSE)*$AK127))+IF($AO127=BK$3,$AM127/VLOOKUP($AO127,Data!$A$50:$B$56,2,FALSE),0)</f>
        <v>0</v>
      </c>
      <c r="BL127" s="11">
        <f>IF(BL$2=$A127,0,IF(HLOOKUP(BL$2,Recipes!$H:$GI,'Production Calculator'!$A127+2,FALSE)=0,0,HLOOKUP(BL$2,Recipes!$H:$GI,'Production Calculator'!$A127+2,FALSE)*$AK127))+IF($AO127=BL$3,$AM127/VLOOKUP($AO127,Data!$A$50:$B$56,2,FALSE),0)</f>
        <v>0</v>
      </c>
      <c r="BM127" s="11">
        <f>IF(BM$2=$A127,0,IF(HLOOKUP(BM$2,Recipes!$H:$GI,'Production Calculator'!$A127+2,FALSE)=0,0,HLOOKUP(BM$2,Recipes!$H:$GI,'Production Calculator'!$A127+2,FALSE)*$AK127))+IF($AO127=BM$3,$AM127/VLOOKUP($AO127,Data!$A$50:$B$56,2,FALSE),0)</f>
        <v>0</v>
      </c>
      <c r="BN127" s="11">
        <f>IF(BN$2=$A127,0,IF(HLOOKUP(BN$2,Recipes!$H:$GI,'Production Calculator'!$A127+2,FALSE)=0,0,HLOOKUP(BN$2,Recipes!$H:$GI,'Production Calculator'!$A127+2,FALSE)*$AK127))+IF($AO127=BN$3,$AM127/VLOOKUP($AO127,Data!$A$50:$B$56,2,FALSE),0)</f>
        <v>0</v>
      </c>
      <c r="BO127" s="11">
        <f>IF(BO$2=$A127,0,IF(HLOOKUP(BO$2,Recipes!$H:$GI,'Production Calculator'!$A127+2,FALSE)=0,0,HLOOKUP(BO$2,Recipes!$H:$GI,'Production Calculator'!$A127+2,FALSE)*$AK127))+IF($AO127=BO$3,$AM127/VLOOKUP($AO127,Data!$A$50:$B$56,2,FALSE),0)</f>
        <v>0</v>
      </c>
      <c r="BP127" s="11">
        <f>IF(BP$2=$A127,0,IF(HLOOKUP(BP$2,Recipes!$H:$GI,'Production Calculator'!$A127+2,FALSE)=0,0,HLOOKUP(BP$2,Recipes!$H:$GI,'Production Calculator'!$A127+2,FALSE)*$AK127))+IF($AO127=BP$3,$AM127/VLOOKUP($AO127,Data!$A$50:$B$56,2,FALSE),0)</f>
        <v>0</v>
      </c>
      <c r="BQ127" s="11">
        <f>IF(BQ$2=$A127,0,IF(HLOOKUP(BQ$2,Recipes!$H:$GI,'Production Calculator'!$A127+2,FALSE)=0,0,HLOOKUP(BQ$2,Recipes!$H:$GI,'Production Calculator'!$A127+2,FALSE)*$AK127))+IF($AO127=BQ$3,$AM127/VLOOKUP($AO127,Data!$A$50:$B$56,2,FALSE),0)</f>
        <v>0</v>
      </c>
      <c r="BR127" s="11">
        <f>IF(BR$2=$A127,0,IF(HLOOKUP(BR$2,Recipes!$H:$GI,'Production Calculator'!$A127+2,FALSE)=0,0,HLOOKUP(BR$2,Recipes!$H:$GI,'Production Calculator'!$A127+2,FALSE)*$AK127))+IF($AO127=BR$3,$AM127/VLOOKUP($AO127,Data!$A$50:$B$56,2,FALSE),0)</f>
        <v>0</v>
      </c>
      <c r="BS127" s="11">
        <f>IF(BS$2=$A127,0,IF(HLOOKUP(BS$2,Recipes!$H:$GI,'Production Calculator'!$A127+2,FALSE)=0,0,HLOOKUP(BS$2,Recipes!$H:$GI,'Production Calculator'!$A127+2,FALSE)*$AK127))+IF($AO127=BS$3,$AM127/VLOOKUP($AO127,Data!$A$50:$B$56,2,FALSE),0)</f>
        <v>0</v>
      </c>
      <c r="BT127" s="11">
        <f>IF(BT$2=$A127,0,IF(HLOOKUP(BT$2,Recipes!$H:$GI,'Production Calculator'!$A127+2,FALSE)=0,0,HLOOKUP(BT$2,Recipes!$H:$GI,'Production Calculator'!$A127+2,FALSE)*$AK127))+IF($AO127=BT$3,$AM127/VLOOKUP($AO127,Data!$A$50:$B$56,2,FALSE),0)</f>
        <v>0</v>
      </c>
      <c r="BU127" s="11">
        <f>IF(BU$2=$A127,0,IF(HLOOKUP(BU$2,Recipes!$H:$GI,'Production Calculator'!$A127+2,FALSE)=0,0,HLOOKUP(BU$2,Recipes!$H:$GI,'Production Calculator'!$A127+2,FALSE)*$AK127))+IF($AO127=BU$3,$AM127/VLOOKUP($AO127,Data!$A$50:$B$56,2,FALSE),0)</f>
        <v>0</v>
      </c>
      <c r="BV127" s="11">
        <f>IF(BV$2=$A127,0,IF(HLOOKUP(BV$2,Recipes!$H:$GI,'Production Calculator'!$A127+2,FALSE)=0,0,HLOOKUP(BV$2,Recipes!$H:$GI,'Production Calculator'!$A127+2,FALSE)*$AK127))+IF($AO127=BV$3,$AM127/VLOOKUP($AO127,Data!$A$50:$B$56,2,FALSE),0)</f>
        <v>0</v>
      </c>
      <c r="BW127" s="11">
        <f>IF(BW$2=$A127,0,IF(HLOOKUP(BW$2,Recipes!$H:$GI,'Production Calculator'!$A127+2,FALSE)=0,0,HLOOKUP(BW$2,Recipes!$H:$GI,'Production Calculator'!$A127+2,FALSE)*$AK127))+IF($AO127=BW$3,$AM127/VLOOKUP($AO127,Data!$A$50:$B$56,2,FALSE),0)</f>
        <v>0</v>
      </c>
      <c r="BX127" s="11">
        <f>IF(BX$2=$A127,0,IF(HLOOKUP(BX$2,Recipes!$H:$GI,'Production Calculator'!$A127+2,FALSE)=0,0,HLOOKUP(BX$2,Recipes!$H:$GI,'Production Calculator'!$A127+2,FALSE)*$AK127))+IF($AO127=BX$3,$AM127/VLOOKUP($AO127,Data!$A$50:$B$56,2,FALSE),0)</f>
        <v>0</v>
      </c>
      <c r="BY127" s="11">
        <f>IF(BY$2=$A127,0,IF(HLOOKUP(BY$2,Recipes!$H:$GI,'Production Calculator'!$A127+2,FALSE)=0,0,HLOOKUP(BY$2,Recipes!$H:$GI,'Production Calculator'!$A127+2,FALSE)*$AK127))+IF($AO127=BY$3,$AM127/VLOOKUP($AO127,Data!$A$50:$B$56,2,FALSE),0)</f>
        <v>0</v>
      </c>
      <c r="BZ127" s="11">
        <f>IF(BZ$2=$A127,0,IF(HLOOKUP(BZ$2,Recipes!$H:$GI,'Production Calculator'!$A127+2,FALSE)=0,0,HLOOKUP(BZ$2,Recipes!$H:$GI,'Production Calculator'!$A127+2,FALSE)*$AK127))+IF($AO127=BZ$3,$AM127/VLOOKUP($AO127,Data!$A$50:$B$56,2,FALSE),0)</f>
        <v>0</v>
      </c>
      <c r="CA127" s="11">
        <f>IF(CA$2=$A127,0,IF(HLOOKUP(CA$2,Recipes!$H:$GI,'Production Calculator'!$A127+2,FALSE)=0,0,HLOOKUP(CA$2,Recipes!$H:$GI,'Production Calculator'!$A127+2,FALSE)*$AK127))+IF($AO127=CA$3,$AM127/VLOOKUP($AO127,Data!$A$50:$B$56,2,FALSE),0)</f>
        <v>0</v>
      </c>
      <c r="CB127" s="11">
        <f>IF(CB$2=$A127,0,IF(HLOOKUP(CB$2,Recipes!$H:$GI,'Production Calculator'!$A127+2,FALSE)=0,0,HLOOKUP(CB$2,Recipes!$H:$GI,'Production Calculator'!$A127+2,FALSE)*$AK127))+IF($AO127=CB$3,$AM127/VLOOKUP($AO127,Data!$A$50:$B$56,2,FALSE),0)</f>
        <v>0</v>
      </c>
      <c r="CC127" s="11">
        <f>IF(CC$2=$A127,0,IF(HLOOKUP(CC$2,Recipes!$H:$GI,'Production Calculator'!$A127+2,FALSE)=0,0,HLOOKUP(CC$2,Recipes!$H:$GI,'Production Calculator'!$A127+2,FALSE)*$AK127))+IF($AO127=CC$3,$AM127/VLOOKUP($AO127,Data!$A$50:$B$56,2,FALSE),0)</f>
        <v>0</v>
      </c>
      <c r="CD127" s="11">
        <f>IF(CD$2=$A127,0,IF(HLOOKUP(CD$2,Recipes!$H:$GI,'Production Calculator'!$A127+2,FALSE)=0,0,HLOOKUP(CD$2,Recipes!$H:$GI,'Production Calculator'!$A127+2,FALSE)*$AK127))+IF($AO127=CD$3,$AM127/VLOOKUP($AO127,Data!$A$50:$B$56,2,FALSE),0)</f>
        <v>0</v>
      </c>
      <c r="CE127" s="11">
        <f>IF(CE$2=$A127,0,IF(HLOOKUP(CE$2,Recipes!$H:$GI,'Production Calculator'!$A127+2,FALSE)=0,0,HLOOKUP(CE$2,Recipes!$H:$GI,'Production Calculator'!$A127+2,FALSE)*$AK127))+IF($AO127=CE$3,$AM127/VLOOKUP($AO127,Data!$A$50:$B$56,2,FALSE),0)</f>
        <v>0</v>
      </c>
      <c r="CF127" s="11">
        <f>IF(CF$2=$A127,0,IF(HLOOKUP(CF$2,Recipes!$H:$GI,'Production Calculator'!$A127+2,FALSE)=0,0,HLOOKUP(CF$2,Recipes!$H:$GI,'Production Calculator'!$A127+2,FALSE)*$AK127))+IF($AO127=CF$3,$AM127/VLOOKUP($AO127,Data!$A$50:$B$56,2,FALSE),0)</f>
        <v>0</v>
      </c>
      <c r="CG127" s="11">
        <f>IF(CG$2=$A127,0,IF(HLOOKUP(CG$2,Recipes!$H:$GI,'Production Calculator'!$A127+2,FALSE)=0,0,HLOOKUP(CG$2,Recipes!$H:$GI,'Production Calculator'!$A127+2,FALSE)*$AK127))+IF($AO127=CG$3,$AM127/VLOOKUP($AO127,Data!$A$50:$B$56,2,FALSE),0)</f>
        <v>0</v>
      </c>
      <c r="CH127" s="11">
        <f>IF(CH$2=$A127,0,IF(HLOOKUP(CH$2,Recipes!$H:$GI,'Production Calculator'!$A127+2,FALSE)=0,0,HLOOKUP(CH$2,Recipes!$H:$GI,'Production Calculator'!$A127+2,FALSE)*$AK127))+IF($AO127=CH$3,$AM127/VLOOKUP($AO127,Data!$A$50:$B$56,2,FALSE),0)</f>
        <v>0</v>
      </c>
      <c r="CI127" s="11">
        <f>IF(CI$2=$A127,0,IF(HLOOKUP(CI$2,Recipes!$H:$GI,'Production Calculator'!$A127+2,FALSE)=0,0,HLOOKUP(CI$2,Recipes!$H:$GI,'Production Calculator'!$A127+2,FALSE)*$AK127))+IF($AO127=CI$3,$AM127/VLOOKUP($AO127,Data!$A$50:$B$56,2,FALSE),0)</f>
        <v>0</v>
      </c>
      <c r="CJ127" s="11">
        <f>IF(CJ$2=$A127,0,IF(HLOOKUP(CJ$2,Recipes!$H:$GI,'Production Calculator'!$A127+2,FALSE)=0,0,HLOOKUP(CJ$2,Recipes!$H:$GI,'Production Calculator'!$A127+2,FALSE)*$AK127))+IF($AO127=CJ$3,$AM127/VLOOKUP($AO127,Data!$A$50:$B$56,2,FALSE),0)</f>
        <v>0</v>
      </c>
      <c r="CK127" s="11">
        <f>IF(CK$2=$A127,0,IF(HLOOKUP(CK$2,Recipes!$H:$GI,'Production Calculator'!$A127+2,FALSE)=0,0,HLOOKUP(CK$2,Recipes!$H:$GI,'Production Calculator'!$A127+2,FALSE)*$AK127))+IF($AO127=CK$3,$AM127/VLOOKUP($AO127,Data!$A$50:$B$56,2,FALSE),0)</f>
        <v>0</v>
      </c>
      <c r="CL127" s="11">
        <f>IF(CL$2=$A127,0,IF(HLOOKUP(CL$2,Recipes!$H:$GI,'Production Calculator'!$A127+2,FALSE)=0,0,HLOOKUP(CL$2,Recipes!$H:$GI,'Production Calculator'!$A127+2,FALSE)*$AK127))+IF($AO127=CL$3,$AM127/VLOOKUP($AO127,Data!$A$50:$B$56,2,FALSE),0)</f>
        <v>0</v>
      </c>
      <c r="CM127" s="11">
        <f>IF(CM$2=$A127,0,IF(HLOOKUP(CM$2,Recipes!$H:$GI,'Production Calculator'!$A127+2,FALSE)=0,0,HLOOKUP(CM$2,Recipes!$H:$GI,'Production Calculator'!$A127+2,FALSE)*$AK127))+IF($AO127=CM$3,$AM127/VLOOKUP($AO127,Data!$A$50:$B$56,2,FALSE),0)</f>
        <v>0</v>
      </c>
      <c r="CN127" s="11">
        <f>IF(CN$2=$A127,0,IF(HLOOKUP(CN$2,Recipes!$H:$GI,'Production Calculator'!$A127+2,FALSE)=0,0,HLOOKUP(CN$2,Recipes!$H:$GI,'Production Calculator'!$A127+2,FALSE)*$AK127))+IF($AO127=CN$3,$AM127/VLOOKUP($AO127,Data!$A$50:$B$56,2,FALSE),0)</f>
        <v>0</v>
      </c>
      <c r="CO127" s="11">
        <f>IF(CO$2=$A127,0,IF(HLOOKUP(CO$2,Recipes!$H:$GI,'Production Calculator'!$A127+2,FALSE)=0,0,HLOOKUP(CO$2,Recipes!$H:$GI,'Production Calculator'!$A127+2,FALSE)*$AK127))+IF($AO127=CO$3,$AM127/VLOOKUP($AO127,Data!$A$50:$B$56,2,FALSE),0)</f>
        <v>0</v>
      </c>
      <c r="CP127" s="11">
        <f>IF(CP$2=$A127,0,IF(HLOOKUP(CP$2,Recipes!$H:$GI,'Production Calculator'!$A127+2,FALSE)=0,0,HLOOKUP(CP$2,Recipes!$H:$GI,'Production Calculator'!$A127+2,FALSE)*$AK127))+IF($AO127=CP$3,$AM127/VLOOKUP($AO127,Data!$A$50:$B$56,2,FALSE),0)</f>
        <v>0</v>
      </c>
      <c r="CQ127" s="11">
        <f>IF(CQ$2=$A127,0,IF(HLOOKUP(CQ$2,Recipes!$H:$GI,'Production Calculator'!$A127+2,FALSE)=0,0,HLOOKUP(CQ$2,Recipes!$H:$GI,'Production Calculator'!$A127+2,FALSE)*$AK127))+IF($AO127=CQ$3,$AM127/VLOOKUP($AO127,Data!$A$50:$B$56,2,FALSE),0)</f>
        <v>0</v>
      </c>
      <c r="CR127" s="11">
        <f>IF(CR$2=$A127,0,IF(HLOOKUP(CR$2,Recipes!$H:$GI,'Production Calculator'!$A127+2,FALSE)=0,0,HLOOKUP(CR$2,Recipes!$H:$GI,'Production Calculator'!$A127+2,FALSE)*$AK127))+IF($AO127=CR$3,$AM127/VLOOKUP($AO127,Data!$A$50:$B$56,2,FALSE),0)</f>
        <v>0</v>
      </c>
      <c r="CS127" s="11">
        <f>IF(CS$2=$A127,0,IF(HLOOKUP(CS$2,Recipes!$H:$GI,'Production Calculator'!$A127+2,FALSE)=0,0,HLOOKUP(CS$2,Recipes!$H:$GI,'Production Calculator'!$A127+2,FALSE)*$AK127))+IF($AO127=CS$3,$AM127/VLOOKUP($AO127,Data!$A$50:$B$56,2,FALSE),0)</f>
        <v>0</v>
      </c>
      <c r="CT127" s="11">
        <f>IF(CT$2=$A127,0,IF(HLOOKUP(CT$2,Recipes!$H:$GI,'Production Calculator'!$A127+2,FALSE)=0,0,HLOOKUP(CT$2,Recipes!$H:$GI,'Production Calculator'!$A127+2,FALSE)*$AK127))+IF($AO127=CT$3,$AM127/VLOOKUP($AO127,Data!$A$50:$B$56,2,FALSE),0)</f>
        <v>0</v>
      </c>
      <c r="CU127" s="11">
        <f>IF(CU$2=$A127,0,IF(HLOOKUP(CU$2,Recipes!$H:$GI,'Production Calculator'!$A127+2,FALSE)=0,0,HLOOKUP(CU$2,Recipes!$H:$GI,'Production Calculator'!$A127+2,FALSE)*$AK127))+IF($AO127=CU$3,$AM127/VLOOKUP($AO127,Data!$A$50:$B$56,2,FALSE),0)</f>
        <v>0</v>
      </c>
      <c r="CV127" s="11">
        <f>IF(CV$2=$A127,0,IF(HLOOKUP(CV$2,Recipes!$H:$GI,'Production Calculator'!$A127+2,FALSE)=0,0,HLOOKUP(CV$2,Recipes!$H:$GI,'Production Calculator'!$A127+2,FALSE)*$AK127))+IF($AO127=CV$3,$AM127/VLOOKUP($AO127,Data!$A$50:$B$56,2,FALSE),0)</f>
        <v>0</v>
      </c>
      <c r="CW127" s="11">
        <f>IF(CW$2=$A127,0,IF(HLOOKUP(CW$2,Recipes!$H:$GI,'Production Calculator'!$A127+2,FALSE)=0,0,HLOOKUP(CW$2,Recipes!$H:$GI,'Production Calculator'!$A127+2,FALSE)*$AK127))+IF($AO127=CW$3,$AM127/VLOOKUP($AO127,Data!$A$50:$B$56,2,FALSE),0)</f>
        <v>0</v>
      </c>
      <c r="CX127" s="11">
        <f>IF(CX$2=$A127,0,IF(HLOOKUP(CX$2,Recipes!$H:$GI,'Production Calculator'!$A127+2,FALSE)=0,0,HLOOKUP(CX$2,Recipes!$H:$GI,'Production Calculator'!$A127+2,FALSE)*$AK127))+IF($AO127=CX$3,$AM127/VLOOKUP($AO127,Data!$A$50:$B$56,2,FALSE),0)</f>
        <v>0</v>
      </c>
      <c r="CY127" s="11">
        <f>IF(CY$2=$A127,0,IF(HLOOKUP(CY$2,Recipes!$H:$GI,'Production Calculator'!$A127+2,FALSE)=0,0,HLOOKUP(CY$2,Recipes!$H:$GI,'Production Calculator'!$A127+2,FALSE)*$AK127))+IF($AO127=CY$3,$AM127/VLOOKUP($AO127,Data!$A$50:$B$56,2,FALSE),0)</f>
        <v>0</v>
      </c>
      <c r="CZ127" s="11">
        <f>IF(CZ$2=$A127,0,IF(HLOOKUP(CZ$2,Recipes!$H:$GI,'Production Calculator'!$A127+2,FALSE)=0,0,HLOOKUP(CZ$2,Recipes!$H:$GI,'Production Calculator'!$A127+2,FALSE)*$AK127))+IF($AO127=CZ$3,$AM127/VLOOKUP($AO127,Data!$A$50:$B$56,2,FALSE),0)</f>
        <v>0</v>
      </c>
      <c r="DA127" s="11">
        <f>IF(DA$2=$A127,0,IF(HLOOKUP(DA$2,Recipes!$H:$GI,'Production Calculator'!$A127+2,FALSE)=0,0,HLOOKUP(DA$2,Recipes!$H:$GI,'Production Calculator'!$A127+2,FALSE)*$AK127))+IF($AO127=DA$3,$AM127/VLOOKUP($AO127,Data!$A$50:$B$56,2,FALSE),0)</f>
        <v>0</v>
      </c>
      <c r="DB127" s="11">
        <f>IF(DB$2=$A127,0,IF(HLOOKUP(DB$2,Recipes!$H:$GI,'Production Calculator'!$A127+2,FALSE)=0,0,HLOOKUP(DB$2,Recipes!$H:$GI,'Production Calculator'!$A127+2,FALSE)*$AK127))+IF($AO127=DB$3,$AM127/VLOOKUP($AO127,Data!$A$50:$B$56,2,FALSE),0)</f>
        <v>0</v>
      </c>
      <c r="DC127" s="11">
        <f>IF(DC$2=$A127,0,IF(HLOOKUP(DC$2,Recipes!$H:$GI,'Production Calculator'!$A127+2,FALSE)=0,0,HLOOKUP(DC$2,Recipes!$H:$GI,'Production Calculator'!$A127+2,FALSE)*$AK127))+IF($AO127=DC$3,$AM127/VLOOKUP($AO127,Data!$A$50:$B$56,2,FALSE),0)</f>
        <v>0</v>
      </c>
      <c r="DD127" s="11">
        <f>IF(DD$2=$A127,0,IF(HLOOKUP(DD$2,Recipes!$H:$GI,'Production Calculator'!$A127+2,FALSE)=0,0,HLOOKUP(DD$2,Recipes!$H:$GI,'Production Calculator'!$A127+2,FALSE)*$AK127))+IF($AO127=DD$3,$AM127/VLOOKUP($AO127,Data!$A$50:$B$56,2,FALSE),0)</f>
        <v>0</v>
      </c>
      <c r="DE127" s="11">
        <f>IF(DE$2=$A127,0,IF(HLOOKUP(DE$2,Recipes!$H:$GI,'Production Calculator'!$A127+2,FALSE)=0,0,HLOOKUP(DE$2,Recipes!$H:$GI,'Production Calculator'!$A127+2,FALSE)*$AK127))+IF($AO127=DE$3,$AM127/VLOOKUP($AO127,Data!$A$50:$B$56,2,FALSE),0)</f>
        <v>0</v>
      </c>
      <c r="DF127" s="11">
        <f>IF(DF$2=$A127,0,IF(HLOOKUP(DF$2,Recipes!$H:$GI,'Production Calculator'!$A127+2,FALSE)=0,0,HLOOKUP(DF$2,Recipes!$H:$GI,'Production Calculator'!$A127+2,FALSE)*$AK127))+IF($AO127=DF$3,$AM127/VLOOKUP($AO127,Data!$A$50:$B$56,2,FALSE),0)</f>
        <v>0</v>
      </c>
      <c r="DG127" s="11">
        <f>IF(DG$2=$A127,0,IF(HLOOKUP(DG$2,Recipes!$H:$GI,'Production Calculator'!$A127+2,FALSE)=0,0,HLOOKUP(DG$2,Recipes!$H:$GI,'Production Calculator'!$A127+2,FALSE)*$AK127))+IF($AO127=DG$3,$AM127/VLOOKUP($AO127,Data!$A$50:$B$56,2,FALSE),0)</f>
        <v>0</v>
      </c>
      <c r="DH127" s="11">
        <f>IF(DH$2=$A127,0,IF(HLOOKUP(DH$2,Recipes!$H:$GI,'Production Calculator'!$A127+2,FALSE)=0,0,HLOOKUP(DH$2,Recipes!$H:$GI,'Production Calculator'!$A127+2,FALSE)*$AK127))+IF($AO127=DH$3,$AM127/VLOOKUP($AO127,Data!$A$50:$B$56,2,FALSE),0)</f>
        <v>0</v>
      </c>
      <c r="DI127" s="11">
        <f>IF(DI$2=$A127,0,IF(HLOOKUP(DI$2,Recipes!$H:$GI,'Production Calculator'!$A127+2,FALSE)=0,0,HLOOKUP(DI$2,Recipes!$H:$GI,'Production Calculator'!$A127+2,FALSE)*$AK127))+IF($AO127=DI$3,$AM127/VLOOKUP($AO127,Data!$A$50:$B$56,2,FALSE),0)</f>
        <v>0</v>
      </c>
      <c r="DJ127" s="11">
        <f>IF(DJ$2=$A127,0,IF(HLOOKUP(DJ$2,Recipes!$H:$GI,'Production Calculator'!$A127+2,FALSE)=0,0,HLOOKUP(DJ$2,Recipes!$H:$GI,'Production Calculator'!$A127+2,FALSE)*$AK127))+IF($AO127=DJ$3,$AM127/VLOOKUP($AO127,Data!$A$50:$B$56,2,FALSE),0)</f>
        <v>0</v>
      </c>
      <c r="DK127" s="11">
        <f>IF(DK$2=$A127,0,IF(HLOOKUP(DK$2,Recipes!$H:$GI,'Production Calculator'!$A127+2,FALSE)=0,0,HLOOKUP(DK$2,Recipes!$H:$GI,'Production Calculator'!$A127+2,FALSE)*$AK127))+IF($AO127=DK$3,$AM127/VLOOKUP($AO127,Data!$A$50:$B$56,2,FALSE),0)</f>
        <v>0</v>
      </c>
      <c r="DL127" s="11">
        <f>IF(DL$2=$A127,0,IF(HLOOKUP(DL$2,Recipes!$H:$GI,'Production Calculator'!$A127+2,FALSE)=0,0,HLOOKUP(DL$2,Recipes!$H:$GI,'Production Calculator'!$A127+2,FALSE)*$AK127))+IF($AO127=DL$3,$AM127/VLOOKUP($AO127,Data!$A$50:$B$56,2,FALSE),0)</f>
        <v>0</v>
      </c>
      <c r="DM127" s="11">
        <f>IF(DM$2=$A127,0,IF(HLOOKUP(DM$2,Recipes!$H:$GI,'Production Calculator'!$A127+2,FALSE)=0,0,HLOOKUP(DM$2,Recipes!$H:$GI,'Production Calculator'!$A127+2,FALSE)*$AK127))+IF($AO127=DM$3,$AM127/VLOOKUP($AO127,Data!$A$50:$B$56,2,FALSE),0)</f>
        <v>0</v>
      </c>
      <c r="DN127" s="11">
        <f>IF(DN$2=$A127,0,IF(HLOOKUP(DN$2,Recipes!$H:$GI,'Production Calculator'!$A127+2,FALSE)=0,0,HLOOKUP(DN$2,Recipes!$H:$GI,'Production Calculator'!$A127+2,FALSE)*$AK127))+IF($AO127=DN$3,$AM127/VLOOKUP($AO127,Data!$A$50:$B$56,2,FALSE),0)</f>
        <v>0</v>
      </c>
      <c r="DO127" s="11">
        <f>IF(DO$2=$A127,0,IF(HLOOKUP(DO$2,Recipes!$H:$GI,'Production Calculator'!$A127+2,FALSE)=0,0,HLOOKUP(DO$2,Recipes!$H:$GI,'Production Calculator'!$A127+2,FALSE)*$AK127))+IF($AO127=DO$3,$AM127/VLOOKUP($AO127,Data!$A$50:$B$56,2,FALSE),0)</f>
        <v>0</v>
      </c>
      <c r="DP127" s="11">
        <f>IF(DP$2=$A127,0,IF(HLOOKUP(DP$2,Recipes!$H:$GI,'Production Calculator'!$A127+2,FALSE)=0,0,HLOOKUP(DP$2,Recipes!$H:$GI,'Production Calculator'!$A127+2,FALSE)*$AK127))+IF($AO127=DP$3,$AM127/VLOOKUP($AO127,Data!$A$50:$B$56,2,FALSE),0)</f>
        <v>0</v>
      </c>
      <c r="DQ127" s="11">
        <f>IF(DQ$2=$A127,0,IF(HLOOKUP(DQ$2,Recipes!$H:$GI,'Production Calculator'!$A127+2,FALSE)=0,0,HLOOKUP(DQ$2,Recipes!$H:$GI,'Production Calculator'!$A127+2,FALSE)*$AK127))+IF($AO127=DQ$3,$AM127/VLOOKUP($AO127,Data!$A$50:$B$56,2,FALSE),0)</f>
        <v>0</v>
      </c>
      <c r="DR127" s="11">
        <f>IF(DR$2=$A127,0,IF(HLOOKUP(DR$2,Recipes!$H:$GI,'Production Calculator'!$A127+2,FALSE)=0,0,HLOOKUP(DR$2,Recipes!$H:$GI,'Production Calculator'!$A127+2,FALSE)*$AK127))+IF($AO127=DR$3,$AM127/VLOOKUP($AO127,Data!$A$50:$B$56,2,FALSE),0)</f>
        <v>0</v>
      </c>
      <c r="DS127" s="11">
        <f>IF(DS$2=$A127,0,IF(HLOOKUP(DS$2,Recipes!$H:$GI,'Production Calculator'!$A127+2,FALSE)=0,0,HLOOKUP(DS$2,Recipes!$H:$GI,'Production Calculator'!$A127+2,FALSE)*$AK127))+IF($AO127=DS$3,$AM127/VLOOKUP($AO127,Data!$A$50:$B$56,2,FALSE),0)</f>
        <v>0</v>
      </c>
      <c r="DT127" s="11">
        <f>IF(DT$2=$A127,0,IF(HLOOKUP(DT$2,Recipes!$H:$GI,'Production Calculator'!$A127+2,FALSE)=0,0,HLOOKUP(DT$2,Recipes!$H:$GI,'Production Calculator'!$A127+2,FALSE)*$AK127))+IF($AO127=DT$3,$AM127/VLOOKUP($AO127,Data!$A$50:$B$56,2,FALSE),0)</f>
        <v>0</v>
      </c>
      <c r="DU127" s="11">
        <f>IF(DU$2=$A127,0,IF(HLOOKUP(DU$2,Recipes!$H:$GI,'Production Calculator'!$A127+2,FALSE)=0,0,HLOOKUP(DU$2,Recipes!$H:$GI,'Production Calculator'!$A127+2,FALSE)*$AK127))+IF($AO127=DU$3,$AM127/VLOOKUP($AO127,Data!$A$50:$B$56,2,FALSE),0)</f>
        <v>0</v>
      </c>
      <c r="DV127" s="11">
        <f>IF(DV$2=$A127,0,IF(HLOOKUP(DV$2,Recipes!$H:$GI,'Production Calculator'!$A127+2,FALSE)=0,0,HLOOKUP(DV$2,Recipes!$H:$GI,'Production Calculator'!$A127+2,FALSE)*$AK127))+IF($AO127=DV$3,$AM127/VLOOKUP($AO127,Data!$A$50:$B$56,2,FALSE),0)</f>
        <v>0</v>
      </c>
      <c r="DW127" s="11">
        <f>IF(DW$2=$A127,0,IF(HLOOKUP(DW$2,Recipes!$H:$GI,'Production Calculator'!$A127+2,FALSE)=0,0,HLOOKUP(DW$2,Recipes!$H:$GI,'Production Calculator'!$A127+2,FALSE)*$AK127))+IF($AO127=DW$3,$AM127/VLOOKUP($AO127,Data!$A$50:$B$56,2,FALSE),0)</f>
        <v>0</v>
      </c>
      <c r="DX127" s="11">
        <f>IF(DX$2=$A127,0,IF(HLOOKUP(DX$2,Recipes!$H:$GI,'Production Calculator'!$A127+2,FALSE)=0,0,HLOOKUP(DX$2,Recipes!$H:$GI,'Production Calculator'!$A127+2,FALSE)*$AK127))+IF($AO127=DX$3,$AM127/VLOOKUP($AO127,Data!$A$50:$B$56,2,FALSE),0)</f>
        <v>0</v>
      </c>
      <c r="DY127" s="11">
        <f>IF(DY$2=$A127,0,IF(HLOOKUP(DY$2,Recipes!$H:$GI,'Production Calculator'!$A127+2,FALSE)=0,0,HLOOKUP(DY$2,Recipes!$H:$GI,'Production Calculator'!$A127+2,FALSE)*$AK127))+IF($AO127=DY$3,$AM127/VLOOKUP($AO127,Data!$A$50:$B$56,2,FALSE),0)</f>
        <v>0</v>
      </c>
      <c r="DZ127" s="11">
        <f>IF(DZ$2=$A127,0,IF(HLOOKUP(DZ$2,Recipes!$H:$GI,'Production Calculator'!$A127+2,FALSE)=0,0,HLOOKUP(DZ$2,Recipes!$H:$GI,'Production Calculator'!$A127+2,FALSE)*$AK127))+IF($AO127=DZ$3,$AM127/VLOOKUP($AO127,Data!$A$50:$B$56,2,FALSE),0)</f>
        <v>0</v>
      </c>
      <c r="EA127" s="11">
        <f>IF(EA$2=$A127,0,IF(HLOOKUP(EA$2,Recipes!$H:$GI,'Production Calculator'!$A127+2,FALSE)=0,0,HLOOKUP(EA$2,Recipes!$H:$GI,'Production Calculator'!$A127+2,FALSE)*$AK127))+IF($AO127=EA$3,$AM127/VLOOKUP($AO127,Data!$A$50:$B$56,2,FALSE),0)</f>
        <v>0</v>
      </c>
      <c r="EB127" s="11">
        <f>IF(EB$2=$A127,0,IF(HLOOKUP(EB$2,Recipes!$H:$GI,'Production Calculator'!$A127+2,FALSE)=0,0,HLOOKUP(EB$2,Recipes!$H:$GI,'Production Calculator'!$A127+2,FALSE)*$AK127))+IF($AO127=EB$3,$AM127/VLOOKUP($AO127,Data!$A$50:$B$56,2,FALSE),0)</f>
        <v>0</v>
      </c>
      <c r="EC127" s="11">
        <f>IF(EC$2=$A127,0,IF(HLOOKUP(EC$2,Recipes!$H:$GI,'Production Calculator'!$A127+2,FALSE)=0,0,HLOOKUP(EC$2,Recipes!$H:$GI,'Production Calculator'!$A127+2,FALSE)*$AK127))+IF($AO127=EC$3,$AM127/VLOOKUP($AO127,Data!$A$50:$B$56,2,FALSE),0)</f>
        <v>0</v>
      </c>
      <c r="ED127" s="11">
        <f>IF(ED$2=$A127,0,IF(HLOOKUP(ED$2,Recipes!$H:$GI,'Production Calculator'!$A127+2,FALSE)=0,0,HLOOKUP(ED$2,Recipes!$H:$GI,'Production Calculator'!$A127+2,FALSE)*$AK127))+IF($AO127=ED$3,$AM127/VLOOKUP($AO127,Data!$A$50:$B$56,2,FALSE),0)</f>
        <v>0</v>
      </c>
      <c r="EE127" s="11">
        <f>IF(EE$2=$A127,0,IF(HLOOKUP(EE$2,Recipes!$H:$GI,'Production Calculator'!$A127+2,FALSE)=0,0,HLOOKUP(EE$2,Recipes!$H:$GI,'Production Calculator'!$A127+2,FALSE)*$AK127))+IF($AO127=EE$3,$AM127/VLOOKUP($AO127,Data!$A$50:$B$56,2,FALSE),0)</f>
        <v>0</v>
      </c>
      <c r="EF127" s="11">
        <f>IF(EF$2=$A127,0,IF(HLOOKUP(EF$2,Recipes!$H:$GI,'Production Calculator'!$A127+2,FALSE)=0,0,HLOOKUP(EF$2,Recipes!$H:$GI,'Production Calculator'!$A127+2,FALSE)*$AK127))+IF($AO127=EF$3,$AM127/VLOOKUP($AO127,Data!$A$50:$B$56,2,FALSE),0)</f>
        <v>0</v>
      </c>
      <c r="EG127" s="11">
        <f>IF(EG$2=$A127,0,IF(HLOOKUP(EG$2,Recipes!$H:$GI,'Production Calculator'!$A127+2,FALSE)=0,0,HLOOKUP(EG$2,Recipes!$H:$GI,'Production Calculator'!$A127+2,FALSE)*$AK127))+IF($AO127=EG$3,$AM127/VLOOKUP($AO127,Data!$A$50:$B$56,2,FALSE),0)</f>
        <v>0</v>
      </c>
      <c r="EH127" s="11">
        <f>IF(EH$2=$A127,0,IF(HLOOKUP(EH$2,Recipes!$H:$GI,'Production Calculator'!$A127+2,FALSE)=0,0,HLOOKUP(EH$2,Recipes!$H:$GI,'Production Calculator'!$A127+2,FALSE)*$AK127))+IF($AO127=EH$3,$AM127/VLOOKUP($AO127,Data!$A$50:$B$56,2,FALSE),0)</f>
        <v>0</v>
      </c>
      <c r="EI127" s="11">
        <f>IF(EI$2=$A127,0,IF(HLOOKUP(EI$2,Recipes!$H:$GI,'Production Calculator'!$A127+2,FALSE)=0,0,HLOOKUP(EI$2,Recipes!$H:$GI,'Production Calculator'!$A127+2,FALSE)*$AK127))+IF($AO127=EI$3,$AM127/VLOOKUP($AO127,Data!$A$50:$B$56,2,FALSE),0)</f>
        <v>0</v>
      </c>
      <c r="EJ127" s="11">
        <f>IF(EJ$2=$A127,0,IF(HLOOKUP(EJ$2,Recipes!$H:$GI,'Production Calculator'!$A127+2,FALSE)=0,0,HLOOKUP(EJ$2,Recipes!$H:$GI,'Production Calculator'!$A127+2,FALSE)*$AK127))+IF($AO127=EJ$3,$AM127/VLOOKUP($AO127,Data!$A$50:$B$56,2,FALSE),0)</f>
        <v>0</v>
      </c>
      <c r="EK127" s="11">
        <f>IF(EK$2=$A127,0,IF(HLOOKUP(EK$2,Recipes!$H:$GI,'Production Calculator'!$A127+2,FALSE)=0,0,HLOOKUP(EK$2,Recipes!$H:$GI,'Production Calculator'!$A127+2,FALSE)*$AK127))+IF($AO127=EK$3,$AM127/VLOOKUP($AO127,Data!$A$50:$B$56,2,FALSE),0)</f>
        <v>0</v>
      </c>
      <c r="EL127" s="11">
        <f>IF(EL$2=$A127,0,IF(HLOOKUP(EL$2,Recipes!$H:$GI,'Production Calculator'!$A127+2,FALSE)=0,0,HLOOKUP(EL$2,Recipes!$H:$GI,'Production Calculator'!$A127+2,FALSE)*$AK127))+IF($AO127=EL$3,$AM127/VLOOKUP($AO127,Data!$A$50:$B$56,2,FALSE),0)</f>
        <v>0</v>
      </c>
      <c r="EM127" s="11">
        <f>IF(EM$2=$A127,0,IF(HLOOKUP(EM$2,Recipes!$H:$GI,'Production Calculator'!$A127+2,FALSE)=0,0,HLOOKUP(EM$2,Recipes!$H:$GI,'Production Calculator'!$A127+2,FALSE)*$AK127))+IF($AO127=EM$3,$AM127/VLOOKUP($AO127,Data!$A$50:$B$56,2,FALSE),0)</f>
        <v>0</v>
      </c>
      <c r="EN127" s="11">
        <f>IF(EN$2=$A127,0,IF(HLOOKUP(EN$2,Recipes!$H:$GI,'Production Calculator'!$A127+2,FALSE)=0,0,HLOOKUP(EN$2,Recipes!$H:$GI,'Production Calculator'!$A127+2,FALSE)*$AK127))+IF($AO127=EN$3,$AM127/VLOOKUP($AO127,Data!$A$50:$B$56,2,FALSE),0)</f>
        <v>0</v>
      </c>
      <c r="EO127" s="11">
        <f>IF(EO$2=$A127,0,IF(HLOOKUP(EO$2,Recipes!$H:$GI,'Production Calculator'!$A127+2,FALSE)=0,0,HLOOKUP(EO$2,Recipes!$H:$GI,'Production Calculator'!$A127+2,FALSE)*$AK127))+IF($AO127=EO$3,$AM127/VLOOKUP($AO127,Data!$A$50:$B$56,2,FALSE),0)</f>
        <v>0</v>
      </c>
      <c r="EP127" s="11">
        <f>IF(EP$2=$A127,0,IF(HLOOKUP(EP$2,Recipes!$H:$GI,'Production Calculator'!$A127+2,FALSE)=0,0,HLOOKUP(EP$2,Recipes!$H:$GI,'Production Calculator'!$A127+2,FALSE)*$AK127))+IF($AO127=EP$3,$AM127/VLOOKUP($AO127,Data!$A$50:$B$56,2,FALSE),0)</f>
        <v>0</v>
      </c>
      <c r="EQ127" s="11">
        <f>IF(EQ$2=$A127,0,IF(HLOOKUP(EQ$2,Recipes!$H:$GI,'Production Calculator'!$A127+2,FALSE)=0,0,HLOOKUP(EQ$2,Recipes!$H:$GI,'Production Calculator'!$A127+2,FALSE)*$AK127))+IF($AO127=EQ$3,$AM127/VLOOKUP($AO127,Data!$A$50:$B$56,2,FALSE),0)</f>
        <v>0</v>
      </c>
      <c r="ER127" s="11">
        <f>IF(ER$2=$A127,0,IF(HLOOKUP(ER$2,Recipes!$H:$GI,'Production Calculator'!$A127+2,FALSE)=0,0,HLOOKUP(ER$2,Recipes!$H:$GI,'Production Calculator'!$A127+2,FALSE)*$AK127))+IF($AO127=ER$3,$AM127/VLOOKUP($AO127,Data!$A$50:$B$56,2,FALSE),0)</f>
        <v>0</v>
      </c>
      <c r="ES127" s="11">
        <f>IF(ES$2=$A127,0,IF(HLOOKUP(ES$2,Recipes!$H:$GI,'Production Calculator'!$A127+2,FALSE)=0,0,HLOOKUP(ES$2,Recipes!$H:$GI,'Production Calculator'!$A127+2,FALSE)*$AK127))+IF($AO127=ES$3,$AM127/VLOOKUP($AO127,Data!$A$50:$B$56,2,FALSE),0)</f>
        <v>0</v>
      </c>
      <c r="ET127" s="11">
        <f>IF(ET$2=$A127,0,IF(HLOOKUP(ET$2,Recipes!$H:$GI,'Production Calculator'!$A127+2,FALSE)=0,0,HLOOKUP(ET$2,Recipes!$H:$GI,'Production Calculator'!$A127+2,FALSE)*$AK127))+IF($AO127=ET$3,$AM127/VLOOKUP($AO127,Data!$A$50:$B$56,2,FALSE),0)</f>
        <v>0</v>
      </c>
      <c r="EU127" s="11">
        <f>IF(EU$2=$A127,0,IF(HLOOKUP(EU$2,Recipes!$H:$GI,'Production Calculator'!$A127+2,FALSE)=0,0,HLOOKUP(EU$2,Recipes!$H:$GI,'Production Calculator'!$A127+2,FALSE)*$AK127))+IF($AO127=EU$3,$AM127/VLOOKUP($AO127,Data!$A$50:$B$56,2,FALSE),0)</f>
        <v>0</v>
      </c>
      <c r="EV127" s="11">
        <f>IF(EV$2=$A127,0,IF(HLOOKUP(EV$2,Recipes!$H:$GI,'Production Calculator'!$A127+2,FALSE)=0,0,HLOOKUP(EV$2,Recipes!$H:$GI,'Production Calculator'!$A127+2,FALSE)*$AK127))+IF($AO127=EV$3,$AM127/VLOOKUP($AO127,Data!$A$50:$B$56,2,FALSE),0)</f>
        <v>0</v>
      </c>
      <c r="EW127" s="11">
        <f>IF(EW$2=$A127,0,IF(HLOOKUP(EW$2,Recipes!$H:$GI,'Production Calculator'!$A127+2,FALSE)=0,0,HLOOKUP(EW$2,Recipes!$H:$GI,'Production Calculator'!$A127+2,FALSE)*$AK127))+IF($AO127=EW$3,$AM127/VLOOKUP($AO127,Data!$A$50:$B$56,2,FALSE),0)</f>
        <v>0</v>
      </c>
      <c r="EX127" s="11">
        <f>IF(EX$2=$A127,0,IF(HLOOKUP(EX$2,Recipes!$H:$GI,'Production Calculator'!$A127+2,FALSE)=0,0,HLOOKUP(EX$2,Recipes!$H:$GI,'Production Calculator'!$A127+2,FALSE)*$AK127))+IF($AO127=EX$3,$AM127/VLOOKUP($AO127,Data!$A$50:$B$56,2,FALSE),0)</f>
        <v>0</v>
      </c>
      <c r="EY127" s="11">
        <f>IF(EY$2=$A127,0,IF(HLOOKUP(EY$2,Recipes!$H:$GI,'Production Calculator'!$A127+2,FALSE)=0,0,HLOOKUP(EY$2,Recipes!$H:$GI,'Production Calculator'!$A127+2,FALSE)*$AK127))+IF($AO127=EY$3,$AM127/VLOOKUP($AO127,Data!$A$50:$B$56,2,FALSE),0)</f>
        <v>0</v>
      </c>
      <c r="EZ127" s="11">
        <f>IF(EZ$2=$A127,0,IF(HLOOKUP(EZ$2,Recipes!$H:$GI,'Production Calculator'!$A127+2,FALSE)=0,0,HLOOKUP(EZ$2,Recipes!$H:$GI,'Production Calculator'!$A127+2,FALSE)*$AK127))+IF($AO127=EZ$3,$AM127/VLOOKUP($AO127,Data!$A$50:$B$56,2,FALSE),0)</f>
        <v>0</v>
      </c>
      <c r="FA127" s="11">
        <f>IF(FA$2=$A127,0,IF(HLOOKUP(FA$2,Recipes!$H:$GI,'Production Calculator'!$A127+2,FALSE)=0,0,HLOOKUP(FA$2,Recipes!$H:$GI,'Production Calculator'!$A127+2,FALSE)*$AK127))+IF($AO127=FA$3,$AM127/VLOOKUP($AO127,Data!$A$50:$B$56,2,FALSE),0)</f>
        <v>0</v>
      </c>
      <c r="FB127" s="11">
        <f>IF(FB$2=$A127,0,IF(HLOOKUP(FB$2,Recipes!$H:$GI,'Production Calculator'!$A127+2,FALSE)=0,0,HLOOKUP(FB$2,Recipes!$H:$GI,'Production Calculator'!$A127+2,FALSE)*$AK127))+IF($AO127=FB$3,$AM127/VLOOKUP($AO127,Data!$A$50:$B$56,2,FALSE),0)</f>
        <v>0</v>
      </c>
      <c r="FC127" s="11">
        <f>IF(FC$2=$A127,0,IF(HLOOKUP(FC$2,Recipes!$H:$GI,'Production Calculator'!$A127+2,FALSE)=0,0,HLOOKUP(FC$2,Recipes!$H:$GI,'Production Calculator'!$A127+2,FALSE)*$AK127))+IF($AO127=FC$3,$AM127/VLOOKUP($AO127,Data!$A$50:$B$56,2,FALSE),0)</f>
        <v>0</v>
      </c>
      <c r="FD127" s="11">
        <f>IF(FD$2=$A127,0,IF(HLOOKUP(FD$2,Recipes!$H:$GI,'Production Calculator'!$A127+2,FALSE)=0,0,HLOOKUP(FD$2,Recipes!$H:$GI,'Production Calculator'!$A127+2,FALSE)*$AK127))+IF($AO127=FD$3,$AM127/VLOOKUP($AO127,Data!$A$50:$B$56,2,FALSE),0)</f>
        <v>0</v>
      </c>
      <c r="FE127" s="11">
        <f>IF(FE$2=$A127,0,IF(HLOOKUP(FE$2,Recipes!$H:$GI,'Production Calculator'!$A127+2,FALSE)=0,0,HLOOKUP(FE$2,Recipes!$H:$GI,'Production Calculator'!$A127+2,FALSE)*$AK127))+IF($AO127=FE$3,$AM127/VLOOKUP($AO127,Data!$A$50:$B$56,2,FALSE),0)</f>
        <v>0</v>
      </c>
      <c r="FF127" s="11">
        <f>IF(FF$2=$A127,0,IF(HLOOKUP(FF$2,Recipes!$H:$GI,'Production Calculator'!$A127+2,FALSE)=0,0,HLOOKUP(FF$2,Recipes!$H:$GI,'Production Calculator'!$A127+2,FALSE)*$AK127))+IF($AO127=FF$3,$AM127/VLOOKUP($AO127,Data!$A$50:$B$56,2,FALSE),0)</f>
        <v>0</v>
      </c>
      <c r="FG127" s="11">
        <f>IF(FG$2=$A127,0,IF(HLOOKUP(FG$2,Recipes!$H:$GI,'Production Calculator'!$A127+2,FALSE)=0,0,HLOOKUP(FG$2,Recipes!$H:$GI,'Production Calculator'!$A127+2,FALSE)*$AK127))+IF($AO127=FG$3,$AM127/VLOOKUP($AO127,Data!$A$50:$B$56,2,FALSE),0)</f>
        <v>0</v>
      </c>
      <c r="FH127" s="11">
        <f>IF(FH$2=$A127,0,IF(HLOOKUP(FH$2,Recipes!$H:$GI,'Production Calculator'!$A127+2,FALSE)=0,0,HLOOKUP(FH$2,Recipes!$H:$GI,'Production Calculator'!$A127+2,FALSE)*$AK127))+IF($AO127=FH$3,$AM127/VLOOKUP($AO127,Data!$A$50:$B$56,2,FALSE),0)</f>
        <v>0</v>
      </c>
      <c r="FI127" s="11">
        <f>IF(FI$2=$A127,0,IF(HLOOKUP(FI$2,Recipes!$H:$GI,'Production Calculator'!$A127+2,FALSE)=0,0,HLOOKUP(FI$2,Recipes!$H:$GI,'Production Calculator'!$A127+2,FALSE)*$AK127))+IF($AO127=FI$3,$AM127/VLOOKUP($AO127,Data!$A$50:$B$56,2,FALSE),0)</f>
        <v>0</v>
      </c>
      <c r="FJ127" s="11">
        <f>IF(FJ$2=$A127,0,IF(HLOOKUP(FJ$2,Recipes!$H:$GI,'Production Calculator'!$A127+2,FALSE)=0,0,HLOOKUP(FJ$2,Recipes!$H:$GI,'Production Calculator'!$A127+2,FALSE)*$AK127))+IF($AO127=FJ$3,$AM127/VLOOKUP($AO127,Data!$A$50:$B$56,2,FALSE),0)</f>
        <v>0</v>
      </c>
      <c r="FK127" s="11">
        <f>IF(FK$2=$A127,0,IF(HLOOKUP(FK$2,Recipes!$H:$GI,'Production Calculator'!$A127+2,FALSE)=0,0,HLOOKUP(FK$2,Recipes!$H:$GI,'Production Calculator'!$A127+2,FALSE)*$AK127))+IF($AO127=FK$3,$AM127/VLOOKUP($AO127,Data!$A$50:$B$56,2,FALSE),0)</f>
        <v>0</v>
      </c>
      <c r="FL127" s="11">
        <f>IF(FL$2=$A127,0,IF(HLOOKUP(FL$2,Recipes!$H:$GI,'Production Calculator'!$A127+2,FALSE)=0,0,HLOOKUP(FL$2,Recipes!$H:$GI,'Production Calculator'!$A127+2,FALSE)*$AK127))+IF($AO127=FL$3,$AM127/VLOOKUP($AO127,Data!$A$50:$B$56,2,FALSE),0)</f>
        <v>0</v>
      </c>
      <c r="FM127" s="11">
        <f>IF(FM$2=$A127,0,IF(HLOOKUP(FM$2,Recipes!$H:$GI,'Production Calculator'!$A127+2,FALSE)=0,0,HLOOKUP(FM$2,Recipes!$H:$GI,'Production Calculator'!$A127+2,FALSE)*$AK127))+IF($AO127=FM$3,$AM127/VLOOKUP($AO127,Data!$A$50:$B$56,2,FALSE),0)</f>
        <v>0</v>
      </c>
      <c r="FN127" s="11">
        <f>IF(FN$2=$A127,0,IF(HLOOKUP(FN$2,Recipes!$H:$GI,'Production Calculator'!$A127+2,FALSE)=0,0,HLOOKUP(FN$2,Recipes!$H:$GI,'Production Calculator'!$A127+2,FALSE)*$AK127))+IF($AO127=FN$3,$AM127/VLOOKUP($AO127,Data!$A$50:$B$56,2,FALSE),0)</f>
        <v>0</v>
      </c>
      <c r="FO127" s="11">
        <f>IF(FO$2=$A127,0,IF(HLOOKUP(FO$2,Recipes!$H:$GI,'Production Calculator'!$A127+2,FALSE)=0,0,HLOOKUP(FO$2,Recipes!$H:$GI,'Production Calculator'!$A127+2,FALSE)*$AK127))+IF($AO127=FO$3,$AM127/VLOOKUP($AO127,Data!$A$50:$B$56,2,FALSE),0)</f>
        <v>0</v>
      </c>
      <c r="FP127" s="11">
        <f>IF(FP$2=$A127,0,IF(HLOOKUP(FP$2,Recipes!$H:$GI,'Production Calculator'!$A127+2,FALSE)=0,0,HLOOKUP(FP$2,Recipes!$H:$GI,'Production Calculator'!$A127+2,FALSE)*$AK127))+IF($AO127=FP$3,$AM127/VLOOKUP($AO127,Data!$A$50:$B$56,2,FALSE),0)</f>
        <v>0</v>
      </c>
      <c r="FQ127" s="11">
        <f>IF(FQ$2=$A127,0,IF(HLOOKUP(FQ$2,Recipes!$H:$GI,'Production Calculator'!$A127+2,FALSE)=0,0,HLOOKUP(FQ$2,Recipes!$H:$GI,'Production Calculator'!$A127+2,FALSE)*$AK127))+IF($AO127=FQ$3,$AM127/VLOOKUP($AO127,Data!$A$50:$B$56,2,FALSE),0)</f>
        <v>0</v>
      </c>
      <c r="FR127" s="11">
        <f>IF(FR$2=$A127,0,IF(HLOOKUP(FR$2,Recipes!$H:$GI,'Production Calculator'!$A127+2,FALSE)=0,0,HLOOKUP(FR$2,Recipes!$H:$GI,'Production Calculator'!$A127+2,FALSE)*$AK127))+IF($AO127=FR$3,$AM127/VLOOKUP($AO127,Data!$A$50:$B$56,2,FALSE),0)</f>
        <v>0</v>
      </c>
      <c r="FS127" s="11">
        <f>IF(FS$2=$A127,0,IF(HLOOKUP(FS$2,Recipes!$H:$GI,'Production Calculator'!$A127+2,FALSE)=0,0,HLOOKUP(FS$2,Recipes!$H:$GI,'Production Calculator'!$A127+2,FALSE)*$AK127))+IF($AO127=FS$3,$AM127/VLOOKUP($AO127,Data!$A$50:$B$56,2,FALSE),0)</f>
        <v>0</v>
      </c>
      <c r="FT127" s="11">
        <f>IF(FT$2=$A127,0,IF(HLOOKUP(FT$2,Recipes!$H:$GI,'Production Calculator'!$A127+2,FALSE)=0,0,HLOOKUP(FT$2,Recipes!$H:$GI,'Production Calculator'!$A127+2,FALSE)*$AK127))+IF($AO127=FT$3,$AM127/VLOOKUP($AO127,Data!$A$50:$B$56,2,FALSE),0)</f>
        <v>0</v>
      </c>
      <c r="FU127" s="11">
        <f>IF(FU$2=$A127,0,IF(HLOOKUP(FU$2,Recipes!$H:$GI,'Production Calculator'!$A127+2,FALSE)=0,0,HLOOKUP(FU$2,Recipes!$H:$GI,'Production Calculator'!$A127+2,FALSE)*$AK127))+IF($AO127=FU$3,$AM127/VLOOKUP($AO127,Data!$A$50:$B$56,2,FALSE),0)</f>
        <v>0</v>
      </c>
      <c r="FV127" s="11">
        <f>IF(FV$2=$A127,0,IF(HLOOKUP(FV$2,Recipes!$H:$GI,'Production Calculator'!$A127+2,FALSE)=0,0,HLOOKUP(FV$2,Recipes!$H:$GI,'Production Calculator'!$A127+2,FALSE)*$AK127))+IF($AO127=FV$3,$AM127/VLOOKUP($AO127,Data!$A$50:$B$56,2,FALSE),0)</f>
        <v>0</v>
      </c>
      <c r="FW127" s="11">
        <f>IF(FW$2=$A127,0,IF(HLOOKUP(FW$2,Recipes!$H:$GI,'Production Calculator'!$A127+2,FALSE)=0,0,HLOOKUP(FW$2,Recipes!$H:$GI,'Production Calculator'!$A127+2,FALSE)*$AK127))+IF($AO127=FW$3,$AM127/VLOOKUP($AO127,Data!$A$50:$B$56,2,FALSE),0)</f>
        <v>0</v>
      </c>
      <c r="FX127" s="11">
        <f>IF(FX$2=$A127,0,IF(HLOOKUP(FX$2,Recipes!$H:$GI,'Production Calculator'!$A127+2,FALSE)=0,0,HLOOKUP(FX$2,Recipes!$H:$GI,'Production Calculator'!$A127+2,FALSE)*$AK127))+IF($AO127=FX$3,$AM127/VLOOKUP($AO127,Data!$A$50:$B$56,2,FALSE),0)</f>
        <v>0</v>
      </c>
      <c r="FY127" s="11">
        <f>IF(FY$2=$A127,0,IF(HLOOKUP(FY$2,Recipes!$H:$GI,'Production Calculator'!$A127+2,FALSE)=0,0,HLOOKUP(FY$2,Recipes!$H:$GI,'Production Calculator'!$A127+2,FALSE)*$AK127))+IF($AO127=FY$3,$AM127/VLOOKUP($AO127,Data!$A$50:$B$56,2,FALSE),0)</f>
        <v>0</v>
      </c>
      <c r="FZ127" s="11">
        <f>IF(FZ$2=$A127,0,IF(HLOOKUP(FZ$2,Recipes!$H:$GI,'Production Calculator'!$A127+2,FALSE)=0,0,HLOOKUP(FZ$2,Recipes!$H:$GI,'Production Calculator'!$A127+2,FALSE)*$AK127))+IF($AO127=FZ$3,$AM127/VLOOKUP($AO127,Data!$A$50:$B$56,2,FALSE),0)</f>
        <v>0</v>
      </c>
      <c r="GA127" s="11">
        <f>IF(GA$2=$A127,0,IF(HLOOKUP(GA$2,Recipes!$H:$GI,'Production Calculator'!$A127+2,FALSE)=0,0,HLOOKUP(GA$2,Recipes!$H:$GI,'Production Calculator'!$A127+2,FALSE)*$AK127))+IF($AO127=GA$3,$AM127/VLOOKUP($AO127,Data!$A$50:$B$56,2,FALSE),0)</f>
        <v>0</v>
      </c>
      <c r="GB127" s="11">
        <f>IF(GB$2=$A127,0,IF(HLOOKUP(GB$2,Recipes!$H:$GI,'Production Calculator'!$A127+2,FALSE)=0,0,HLOOKUP(GB$2,Recipes!$H:$GI,'Production Calculator'!$A127+2,FALSE)*$AK127))+IF($AO127=GB$3,$AM127/VLOOKUP($AO127,Data!$A$50:$B$56,2,FALSE),0)</f>
        <v>0</v>
      </c>
      <c r="GC127" s="11">
        <f>IF(GC$2=$A127,0,IF(HLOOKUP(GC$2,Recipes!$H:$GI,'Production Calculator'!$A127+2,FALSE)=0,0,HLOOKUP(GC$2,Recipes!$H:$GI,'Production Calculator'!$A127+2,FALSE)*$AK127))+IF($AO127=GC$3,$AM127/VLOOKUP($AO127,Data!$A$50:$B$56,2,FALSE),0)</f>
        <v>0</v>
      </c>
      <c r="GD127" s="11">
        <f>IF(GD$2=$A127,0,IF(HLOOKUP(GD$2,Recipes!$H:$GI,'Production Calculator'!$A127+2,FALSE)=0,0,HLOOKUP(GD$2,Recipes!$H:$GI,'Production Calculator'!$A127+2,FALSE)*$AK127))+IF($AO127=GD$3,$AM127/VLOOKUP($AO127,Data!$A$50:$B$56,2,FALSE),0)</f>
        <v>0</v>
      </c>
      <c r="GE127" s="11">
        <f>IF(GE$2=$A127,0,IF(HLOOKUP(GE$2,Recipes!$H:$GI,'Production Calculator'!$A127+2,FALSE)=0,0,HLOOKUP(GE$2,Recipes!$H:$GI,'Production Calculator'!$A127+2,FALSE)*$AK127))+IF($AO127=GE$3,$AM127/VLOOKUP($AO127,Data!$A$50:$B$56,2,FALSE),0)</f>
        <v>0</v>
      </c>
      <c r="GF127" s="11">
        <f>IF(GF$2=$A127,0,IF(HLOOKUP(GF$2,Recipes!$H:$GI,'Production Calculator'!$A127+2,FALSE)=0,0,HLOOKUP(GF$2,Recipes!$H:$GI,'Production Calculator'!$A127+2,FALSE)*$AK127))+IF($AO127=GF$3,$AM127/VLOOKUP($AO127,Data!$A$50:$B$56,2,FALSE),0)</f>
        <v>0</v>
      </c>
      <c r="GG127" s="11">
        <f>IF(GG$2=$A127,0,IF(HLOOKUP(GG$2,Recipes!$H:$GI,'Production Calculator'!$A127+2,FALSE)=0,0,HLOOKUP(GG$2,Recipes!$H:$GI,'Production Calculator'!$A127+2,FALSE)*$AK127))+IF($AO127=GG$3,$AM127/VLOOKUP($AO127,Data!$A$50:$B$56,2,FALSE),0)</f>
        <v>0</v>
      </c>
      <c r="GH127" s="11">
        <f>IF(GH$2=$A127,0,IF(HLOOKUP(GH$2,Recipes!$H:$GI,'Production Calculator'!$A127+2,FALSE)=0,0,HLOOKUP(GH$2,Recipes!$H:$GI,'Production Calculator'!$A127+2,FALSE)*$AK127))+IF($AO127=GH$3,$AM127/VLOOKUP($AO127,Data!$A$50:$B$56,2,FALSE),0)</f>
        <v>0</v>
      </c>
      <c r="GI127" s="11">
        <f>IF(GI$2=$A127,0,IF(HLOOKUP(GI$2,Recipes!$H:$GI,'Production Calculator'!$A127+2,FALSE)=0,0,HLOOKUP(GI$2,Recipes!$H:$GI,'Production Calculator'!$A127+2,FALSE)*$AK127))+IF($AO127=GI$3,$AM127/VLOOKUP($AO127,Data!$A$50:$B$56,2,FALSE),0)</f>
        <v>0</v>
      </c>
      <c r="GJ127" s="11">
        <f>IF(GJ$2=$A127,0,IF(HLOOKUP(GJ$2,Recipes!$H:$GI,'Production Calculator'!$A127+2,FALSE)=0,0,HLOOKUP(GJ$2,Recipes!$H:$GI,'Production Calculator'!$A127+2,FALSE)*$AK127))+IF($AO127=GJ$3,$AM127/VLOOKUP($AO127,Data!$A$50:$B$56,2,FALSE),0)</f>
        <v>0</v>
      </c>
      <c r="GK127" s="11">
        <f>IF(GK$2=$A127,0,IF(HLOOKUP(GK$2,Recipes!$H:$GI,'Production Calculator'!$A127+2,FALSE)=0,0,HLOOKUP(GK$2,Recipes!$H:$GI,'Production Calculator'!$A127+2,FALSE)*$AK127))+IF($AO127=GK$3,$AM127/VLOOKUP($AO127,Data!$A$50:$B$56,2,FALSE),0)</f>
        <v>0</v>
      </c>
      <c r="GL127" s="11">
        <f>IF(GL$2=$A127,0,IF(HLOOKUP(GL$2,Recipes!$H:$GI,'Production Calculator'!$A127+2,FALSE)=0,0,HLOOKUP(GL$2,Recipes!$H:$GI,'Production Calculator'!$A127+2,FALSE)*$AK127))+IF($AO127=GL$3,$AM127/VLOOKUP($AO127,Data!$A$50:$B$56,2,FALSE),0)</f>
        <v>0</v>
      </c>
      <c r="GM127" s="11">
        <f>IF(GM$2=$A127,0,IF(HLOOKUP(GM$2,Recipes!$H:$GI,'Production Calculator'!$A127+2,FALSE)=0,0,HLOOKUP(GM$2,Recipes!$H:$GI,'Production Calculator'!$A127+2,FALSE)*$AK127))+IF($AO127=GM$3,$AM127/VLOOKUP($AO127,Data!$A$50:$B$56,2,FALSE),0)</f>
        <v>0</v>
      </c>
      <c r="GN127" s="11">
        <f>IF(GN$2=$A127,0,IF(HLOOKUP(GN$2,Recipes!$H:$GI,'Production Calculator'!$A127+2,FALSE)=0,0,HLOOKUP(GN$2,Recipes!$H:$GI,'Production Calculator'!$A127+2,FALSE)*$AK127))+IF($AO127=GN$3,$AM127/VLOOKUP($AO127,Data!$A$50:$B$56,2,FALSE),0)</f>
        <v>0</v>
      </c>
      <c r="GO127" s="11">
        <f>IF(GO$2=$A127,0,IF(HLOOKUP(GO$2,Recipes!$H:$GI,'Production Calculator'!$A127+2,FALSE)=0,0,HLOOKUP(GO$2,Recipes!$H:$GI,'Production Calculator'!$A127+2,FALSE)*$AK127))+IF($AO127=GO$3,$AM127/VLOOKUP($AO127,Data!$A$50:$B$56,2,FALSE),0)</f>
        <v>0</v>
      </c>
      <c r="GP127" s="11">
        <f>IF(GP$2=$A127,0,IF(HLOOKUP(GP$2,Recipes!$H:$GI,'Production Calculator'!$A127+2,FALSE)=0,0,HLOOKUP(GP$2,Recipes!$H:$GI,'Production Calculator'!$A127+2,FALSE)*$AK127))+IF($AO127=GP$3,$AM127/VLOOKUP($AO127,Data!$A$50:$B$56,2,FALSE),0)</f>
        <v>0</v>
      </c>
      <c r="GQ127" s="11">
        <f>IF(GQ$2=$A127,0,IF(HLOOKUP(GQ$2,Recipes!$H:$GI,'Production Calculator'!$A127+2,FALSE)=0,0,HLOOKUP(GQ$2,Recipes!$H:$GI,'Production Calculator'!$A127+2,FALSE)*$AK127))+IF($AO127=GQ$3,$AM127/VLOOKUP($AO127,Data!$A$50:$B$56,2,FALSE),0)</f>
        <v>0</v>
      </c>
      <c r="GR127" s="11">
        <f>IF(GR$2=$A127,0,IF(HLOOKUP(GR$2,Recipes!$H:$GI,'Production Calculator'!$A127+2,FALSE)=0,0,HLOOKUP(GR$2,Recipes!$H:$GI,'Production Calculator'!$A127+2,FALSE)*$AK127))+IF($AO127=GR$3,$AM127/VLOOKUP($AO127,Data!$A$50:$B$56,2,FALSE),0)</f>
        <v>0</v>
      </c>
      <c r="GS127" s="11">
        <f>IF(GS$2=$A127,0,IF(HLOOKUP(GS$2,Recipes!$H:$GI,'Production Calculator'!$A127+2,FALSE)=0,0,HLOOKUP(GS$2,Recipes!$H:$GI,'Production Calculator'!$A127+2,FALSE)*$AK127))+IF($AO127=GS$3,$AM127/VLOOKUP($AO127,Data!$A$50:$B$56,2,FALSE),0)</f>
        <v>0</v>
      </c>
      <c r="GT127" s="11">
        <f>IF(GT$2=$A127,0,IF(HLOOKUP(GT$2,Recipes!$H:$GI,'Production Calculator'!$A127+2,FALSE)=0,0,HLOOKUP(GT$2,Recipes!$H:$GI,'Production Calculator'!$A127+2,FALSE)*$AK127))+IF($AO127=GT$3,$AM127/VLOOKUP($AO127,Data!$A$50:$B$56,2,FALSE),0)</f>
        <v>0</v>
      </c>
      <c r="GU127" s="11">
        <f>IF(GU$2=$A127,0,IF(HLOOKUP(GU$2,Recipes!$H:$GI,'Production Calculator'!$A127+2,FALSE)=0,0,HLOOKUP(GU$2,Recipes!$H:$GI,'Production Calculator'!$A127+2,FALSE)*$AK127))+IF($AO127=GU$3,$AM127/VLOOKUP($AO127,Data!$A$50:$B$56,2,FALSE),0)</f>
        <v>0</v>
      </c>
      <c r="GV127" s="11">
        <f>IF(GV$2=$A127,0,IF(HLOOKUP(GV$2,Recipes!$H:$GI,'Production Calculator'!$A127+2,FALSE)=0,0,HLOOKUP(GV$2,Recipes!$H:$GI,'Production Calculator'!$A127+2,FALSE)*$AK127))+IF($AO127=GV$3,$AM127/VLOOKUP($AO127,Data!$A$50:$B$56,2,FALSE),0)</f>
        <v>0</v>
      </c>
      <c r="GW127" s="11">
        <f>IF(GW$2=$A127,0,IF(HLOOKUP(GW$2,Recipes!$H:$GI,'Production Calculator'!$A127+2,FALSE)=0,0,HLOOKUP(GW$2,Recipes!$H:$GI,'Production Calculator'!$A127+2,FALSE)*$AK127))+IF($AO127=GW$3,$AM127/VLOOKUP($AO127,Data!$A$50:$B$56,2,FALSE),0)</f>
        <v>0</v>
      </c>
      <c r="GX127" s="11">
        <f>IF(GX$2=$A127,0,IF(HLOOKUP(GX$2,Recipes!$H:$GI,'Production Calculator'!$A127+2,FALSE)=0,0,HLOOKUP(GX$2,Recipes!$H:$GI,'Production Calculator'!$A127+2,FALSE)*$AK127))+IF($AO127=GX$3,$AM127/VLOOKUP($AO127,Data!$A$50:$B$56,2,FALSE),0)</f>
        <v>0</v>
      </c>
      <c r="GY127" s="11">
        <f>IF(GY$2=$A127,0,IF(HLOOKUP(GY$2,Recipes!$H:$GI,'Production Calculator'!$A127+2,FALSE)=0,0,HLOOKUP(GY$2,Recipes!$H:$GI,'Production Calculator'!$A127+2,FALSE)*$AK127))+IF($AO127=GY$3,$AM127/VLOOKUP($AO127,Data!$A$50:$B$56,2,FALSE),0)</f>
        <v>0</v>
      </c>
      <c r="GZ127" s="11">
        <f>IF(GZ$2=$A127,0,IF(HLOOKUP(GZ$2,Recipes!$H:$GI,'Production Calculator'!$A127+2,FALSE)=0,0,HLOOKUP(GZ$2,Recipes!$H:$GI,'Production Calculator'!$A127+2,FALSE)*$AK127))+IF($AO127=GZ$3,$AM127/VLOOKUP($AO127,Data!$A$50:$B$56,2,FALSE),0)</f>
        <v>0</v>
      </c>
      <c r="HA127" s="11">
        <f>IF(HA$2=$A127,0,IF(HLOOKUP(HA$2,Recipes!$H:$GI,'Production Calculator'!$A127+2,FALSE)=0,0,HLOOKUP(HA$2,Recipes!$H:$GI,'Production Calculator'!$A127+2,FALSE)*$AK127))+IF($AO127=HA$3,$AM127/VLOOKUP($AO127,Data!$A$50:$B$56,2,FALSE),0)</f>
        <v>0</v>
      </c>
      <c r="HB127" s="11">
        <f>IF(HB$2=$A127,0,IF(HLOOKUP(HB$2,Recipes!$H:$GI,'Production Calculator'!$A127+2,FALSE)=0,0,HLOOKUP(HB$2,Recipes!$H:$GI,'Production Calculator'!$A127+2,FALSE)*$AK127))+IF($AO127=HB$3,$AM127/VLOOKUP($AO127,Data!$A$50:$B$56,2,FALSE),0)</f>
        <v>0</v>
      </c>
      <c r="HC127" s="11">
        <f>IF(HC$2=$A127,0,IF(HLOOKUP(HC$2,Recipes!$H:$GI,'Production Calculator'!$A127+2,FALSE)=0,0,HLOOKUP(HC$2,Recipes!$H:$GI,'Production Calculator'!$A127+2,FALSE)*$AK127))+IF($AO127=HC$3,$AM127/VLOOKUP($AO127,Data!$A$50:$B$56,2,FALSE),0)</f>
        <v>0</v>
      </c>
      <c r="HD127" s="11">
        <f>IF(HD$2=$A127,0,IF(HLOOKUP(HD$2,Recipes!$H:$GI,'Production Calculator'!$A127+2,FALSE)=0,0,HLOOKUP(HD$2,Recipes!$H:$GI,'Production Calculator'!$A127+2,FALSE)*$AK127))+IF($AO127=HD$3,$AM127/VLOOKUP($AO127,Data!$A$50:$B$56,2,FALSE),0)</f>
        <v>0</v>
      </c>
      <c r="HE127" s="11">
        <f>IF(HE$2=$A127,0,IF(HLOOKUP(HE$2,Recipes!$H:$GI,'Production Calculator'!$A127+2,FALSE)=0,0,HLOOKUP(HE$2,Recipes!$H:$GI,'Production Calculator'!$A127+2,FALSE)*$AK127))+IF($AO127=HE$3,$AM127/VLOOKUP($AO127,Data!$A$50:$B$56,2,FALSE),0)</f>
        <v>0</v>
      </c>
      <c r="HF127" s="11">
        <f>IF(HF$2=$A127,0,IF(HLOOKUP(HF$2,Recipes!$H:$GI,'Production Calculator'!$A127+2,FALSE)=0,0,HLOOKUP(HF$2,Recipes!$H:$GI,'Production Calculator'!$A127+2,FALSE)*$AK127))+IF($AO127=HF$3,$AM127/VLOOKUP($AO127,Data!$A$50:$B$56,2,FALSE),0)</f>
        <v>0</v>
      </c>
      <c r="HG127" s="11">
        <f>IF(HG$2=$A127,0,IF(HLOOKUP(HG$2,Recipes!$H:$GI,'Production Calculator'!$A127+2,FALSE)=0,0,HLOOKUP(HG$2,Recipes!$H:$GI,'Production Calculator'!$A127+2,FALSE)*$AK127))+IF($AO127=HG$3,$AM127/VLOOKUP($AO127,Data!$A$50:$B$56,2,FALSE),0)</f>
        <v>0</v>
      </c>
      <c r="HH127" s="11">
        <f>IF(HH$2=$A127,0,IF(HLOOKUP(HH$2,Recipes!$H:$GI,'Production Calculator'!$A127+2,FALSE)=0,0,HLOOKUP(HH$2,Recipes!$H:$GI,'Production Calculator'!$A127+2,FALSE)*$AK127))+IF($AO127=HH$3,$AM127/VLOOKUP($AO127,Data!$A$50:$B$56,2,FALSE),0)</f>
        <v>0</v>
      </c>
      <c r="HI127" s="11">
        <f>IF(HI$2=$A127,0,IF(HLOOKUP(HI$2,Recipes!$H:$GI,'Production Calculator'!$A127+2,FALSE)=0,0,HLOOKUP(HI$2,Recipes!$H:$GI,'Production Calculator'!$A127+2,FALSE)*$AK127))+IF($AO127=HI$3,$AM127/VLOOKUP($AO127,Data!$A$50:$B$56,2,FALSE),0)</f>
        <v>0</v>
      </c>
      <c r="HJ127" s="11">
        <f>IF(HJ$2=$A127,0,IF(HLOOKUP(HJ$2,Recipes!$H:$GI,'Production Calculator'!$A127+2,FALSE)=0,0,HLOOKUP(HJ$2,Recipes!$H:$GI,'Production Calculator'!$A127+2,FALSE)*$AK127))+IF($AO127=HJ$3,$AM127/VLOOKUP($AO127,Data!$A$50:$B$56,2,FALSE),0)</f>
        <v>0</v>
      </c>
      <c r="HK127" s="11">
        <f>IF(HK$2=$A127,0,IF(HLOOKUP(HK$2,Recipes!$H:$GI,'Production Calculator'!$A127+2,FALSE)=0,0,HLOOKUP(HK$2,Recipes!$H:$GI,'Production Calculator'!$A127+2,FALSE)*$AK127))+IF($AO127=HK$3,$AM127/VLOOKUP($AO127,Data!$A$50:$B$56,2,FALSE),0)</f>
        <v>0</v>
      </c>
      <c r="HL127" s="11">
        <f>IF(HL$2=$A127,0,IF(HLOOKUP(HL$2,Recipes!$H:$GI,'Production Calculator'!$A127+2,FALSE)=0,0,HLOOKUP(HL$2,Recipes!$H:$GI,'Production Calculator'!$A127+2,FALSE)*$AK127))+IF($AO127=HL$3,$AM127/VLOOKUP($AO127,Data!$A$50:$B$56,2,FALSE),0)</f>
        <v>0</v>
      </c>
      <c r="HM127" s="11">
        <f>IF(HM$2=$A127,0,IF(HLOOKUP(HM$2,Recipes!$H:$GI,'Production Calculator'!$A127+2,FALSE)=0,0,HLOOKUP(HM$2,Recipes!$H:$GI,'Production Calculator'!$A127+2,FALSE)*$AK127))+IF($AO127=HM$3,$AM127/VLOOKUP($AO127,Data!$A$50:$B$56,2,FALSE),0)</f>
        <v>0</v>
      </c>
      <c r="HN127" s="11">
        <f>IF(HN$2=$A127,0,IF(HLOOKUP(HN$2,Recipes!$H:$GI,'Production Calculator'!$A127+2,FALSE)=0,0,HLOOKUP(HN$2,Recipes!$H:$GI,'Production Calculator'!$A127+2,FALSE)*$AK127))+IF($AO127=HN$3,$AM127/VLOOKUP($AO127,Data!$A$50:$B$56,2,FALSE),0)</f>
        <v>0</v>
      </c>
      <c r="HO127" s="11">
        <f>IF(HO$2=$A127,0,IF(HLOOKUP(HO$2,Recipes!$H:$GI,'Production Calculator'!$A127+2,FALSE)=0,0,HLOOKUP(HO$2,Recipes!$H:$GI,'Production Calculator'!$A127+2,FALSE)*$AK127))+IF($AO127=HO$3,$AM127/VLOOKUP($AO127,Data!$A$50:$B$56,2,FALSE),0)</f>
        <v>0</v>
      </c>
      <c r="HP127" s="11">
        <f>IF(HP$2=$A127,0,IF(HLOOKUP(HP$2,Recipes!$H:$GI,'Production Calculator'!$A127+2,FALSE)=0,0,HLOOKUP(HP$2,Recipes!$H:$GI,'Production Calculator'!$A127+2,FALSE)*$AK127))+IF($AO127=HP$3,$AM127/VLOOKUP($AO127,Data!$A$50:$B$56,2,FALSE),0)</f>
        <v>0</v>
      </c>
      <c r="HQ127" s="11">
        <f>IF(HQ$2=$A127,0,IF(HLOOKUP(HQ$2,Recipes!$H:$GI,'Production Calculator'!$A127+2,FALSE)=0,0,HLOOKUP(HQ$2,Recipes!$H:$GI,'Production Calculator'!$A127+2,FALSE)*$AK127))+IF($AO127=HQ$3,$AM127/VLOOKUP($AO127,Data!$A$50:$B$56,2,FALSE),0)</f>
        <v>0</v>
      </c>
      <c r="HR127" s="11">
        <f>IF(HR$2=$A127,0,IF(HLOOKUP(HR$2,Recipes!$H:$GI,'Production Calculator'!$A127+2,FALSE)=0,0,HLOOKUP(HR$2,Recipes!$H:$GI,'Production Calculator'!$A127+2,FALSE)*$AK127))+IF($AO127=HR$3,$AM127/VLOOKUP($AO127,Data!$A$50:$B$56,2,FALSE),0)</f>
        <v>0</v>
      </c>
      <c r="HS127" s="121"/>
    </row>
    <row r="128" spans="1:227" x14ac:dyDescent="0.45">
      <c r="A128">
        <v>104</v>
      </c>
      <c r="B128" s="107" t="str">
        <f>VLOOKUP(A128,Recipes!A:B,2)</f>
        <v>Distractor capsule</v>
      </c>
      <c r="C128" s="128">
        <v>0</v>
      </c>
      <c r="D128" s="108">
        <f t="shared" si="192"/>
        <v>0</v>
      </c>
      <c r="E128" s="127" t="s">
        <v>1</v>
      </c>
      <c r="F128" s="109">
        <f>VLOOKUP(A128,Recipes!$A$3:$G$186,6,FALSE)</f>
        <v>2</v>
      </c>
      <c r="G128" s="109">
        <f>VLOOKUP(A128,Recipes!$A$3:$G$186,7,FALSE)</f>
        <v>0</v>
      </c>
      <c r="H128" s="110">
        <f t="shared" si="193"/>
        <v>0</v>
      </c>
      <c r="I128" s="109">
        <f>VLOOKUP(E128,Data!$A$2:$C$26,3, FALSE)</f>
        <v>4</v>
      </c>
      <c r="J128" s="108">
        <v>0</v>
      </c>
      <c r="K128" s="108">
        <v>0</v>
      </c>
      <c r="L128" s="108">
        <v>0</v>
      </c>
      <c r="M128" s="150">
        <v>0</v>
      </c>
      <c r="N128" s="150">
        <v>0</v>
      </c>
      <c r="O128" s="150">
        <v>0</v>
      </c>
      <c r="P128" s="151">
        <v>0</v>
      </c>
      <c r="Q128" s="151">
        <v>0</v>
      </c>
      <c r="R128" s="151">
        <v>0</v>
      </c>
      <c r="S128">
        <f t="shared" si="208"/>
        <v>0</v>
      </c>
      <c r="T128">
        <f t="shared" si="209"/>
        <v>0</v>
      </c>
      <c r="U128">
        <f t="shared" si="210"/>
        <v>0</v>
      </c>
      <c r="V128">
        <f t="shared" si="211"/>
        <v>0</v>
      </c>
      <c r="W128">
        <f t="shared" si="212"/>
        <v>0</v>
      </c>
      <c r="X128">
        <f t="shared" si="213"/>
        <v>0</v>
      </c>
      <c r="Y128">
        <f t="shared" si="214"/>
        <v>0</v>
      </c>
      <c r="Z128">
        <f t="shared" si="215"/>
        <v>0</v>
      </c>
      <c r="AA128">
        <f t="shared" si="216"/>
        <v>0</v>
      </c>
      <c r="AB128" s="111">
        <f>VLOOKUP($A128,Recipes!$A:$G,4)</f>
        <v>15</v>
      </c>
      <c r="AC128" s="111">
        <f>VLOOKUP($A128,Recipes!$A:$G,5)</f>
        <v>1</v>
      </c>
      <c r="AD128" s="111">
        <f t="shared" si="203"/>
        <v>6.6666666666666666E-2</v>
      </c>
      <c r="AE128" s="111">
        <f>VLOOKUP(E128,Data!$A$2:$F$26,5,FALSE)</f>
        <v>0</v>
      </c>
      <c r="AF128" s="111">
        <f>VLOOKUP(E128,Data!$A$2:$F$26,4,FALSE)</f>
        <v>210</v>
      </c>
      <c r="AG128" s="111">
        <f>VLOOKUP(E128,Data!$A$2:$B$26,2, FALSE)</f>
        <v>1.25</v>
      </c>
      <c r="AH128" s="111">
        <f>1+VLOOKUP($J$3,Data!$A$40:$D$48,2,FALSE)*$J128+VLOOKUP($K$3,Data!$A$40:$D$48,2,FALSE)*$K128+VLOOKUP($L$3,Data!$A$40:$D$48,2,FALSE)*$L128+VLOOKUP($M$3,Data!$A$40:$D$48,2,FALSE)*$M128+VLOOKUP($N$3,Data!$A$40:$D$48,2,FALSE)*$N128+VLOOKUP($O$3,Data!$A$40:$D$48,2,FALSE)*$O128+VLOOKUP($P$3,Data!$A$40:$D$48,2,FALSE)*$P128+VLOOKUP($Q$3,Data!$A$40:$D$48,2,FALSE)*$Q128+VLOOKUP($R$3,Data!$A$40:$D$48,2,FALSE)*$R128</f>
        <v>1</v>
      </c>
      <c r="AI128" s="111">
        <f>MAX(1+VLOOKUP($J$3,Data!$A$40:$D$48,3,FALSE)*$J128+VLOOKUP($K$3,Data!$A$40:$D$48,3,FALSE)*$K128+VLOOKUP($L$3,Data!$A$40:$D$48,3,FALSE)*$L128+VLOOKUP($M$3,Data!$A$40:$D$48,3,FALSE)*$M128+VLOOKUP($N$3,Data!$A$40:$D$48,3,FALSE)*$N128+VLOOKUP($O$3,Data!$A$40:$D$48,3,FALSE)*$O128+VLOOKUP($P$3,Data!$A$40:$D$48,3,FALSE)*$P128+VLOOKUP($Q$3,Data!$A$40:$D$48,3,FALSE)*$Q128+VLOOKUP($R$3,Data!$A$40:$D$48,3,FALSE)*$R128,0)</f>
        <v>1</v>
      </c>
      <c r="AJ128" s="111">
        <f>MAX(1-(VLOOKUP($J$3,Data!$A$40:$D$48,4,FALSE)*$J128+VLOOKUP($K$3,Data!$A$40:$D$48,4,FALSE)*$K128+VLOOKUP($L$3,Data!$A$40:$D$48,4,FALSE)*$L128+VLOOKUP($M$3,Data!$A$40:$D$48,4,FALSE)*$M128+VLOOKUP($N$3,Data!$A$40:$D$48,4,FALSE)*$N128+VLOOKUP($O$3,Data!$A$40:$D$48,4,FALSE)*$O128+VLOOKUP($P$3,Data!$A$40:$D$48,4,FALSE)*$P128+VLOOKUP($Q$3,Data!$A$40:$D$48,4,FALSE)*$Q128+VLOOKUP($R$3,Data!$A$40:$D$48,4,FALSE)*$R128),0.2)</f>
        <v>1</v>
      </c>
      <c r="AK128" s="112">
        <f t="shared" si="204"/>
        <v>0</v>
      </c>
      <c r="AL128" s="111">
        <f t="shared" si="205"/>
        <v>8.3333333333333329E-2</v>
      </c>
      <c r="AM128" s="111">
        <f t="shared" si="206"/>
        <v>0</v>
      </c>
      <c r="AN128" s="111">
        <f t="shared" si="207"/>
        <v>0</v>
      </c>
      <c r="AO128" s="131" t="s">
        <v>298</v>
      </c>
      <c r="AP128" s="11"/>
      <c r="AQ128" s="11">
        <f>IF(AQ$2=$A128,0,IF(HLOOKUP(AQ$2,Recipes!$H:$GI,'Production Calculator'!$A128+2,FALSE)=0,0,HLOOKUP(AQ$2,Recipes!$H:$GI,'Production Calculator'!$A128+2,FALSE)*$AK128))+IF($AO128=AQ$3,$AM128/VLOOKUP($AO128,Data!$A$50:$B$56,2,FALSE),0)</f>
        <v>0</v>
      </c>
      <c r="AR128" s="11">
        <f>IF(AR$2=$A128,0,IF(HLOOKUP(AR$2,Recipes!$H:$GI,'Production Calculator'!$A128+2,FALSE)=0,0,HLOOKUP(AR$2,Recipes!$H:$GI,'Production Calculator'!$A128+2,FALSE)*$AK128))+IF($AO128=AR$3,$AM128/VLOOKUP($AO128,Data!$A$50:$B$56,2,FALSE),0)</f>
        <v>0</v>
      </c>
      <c r="AS128" s="11">
        <f>IF(AS$2=$A128,0,IF(HLOOKUP(AS$2,Recipes!$H:$GI,'Production Calculator'!$A128+2,FALSE)=0,0,HLOOKUP(AS$2,Recipes!$H:$GI,'Production Calculator'!$A128+2,FALSE)*$AK128))+IF($AO128=AS$3,$AM128/VLOOKUP($AO128,Data!$A$50:$B$56,2,FALSE),0)</f>
        <v>0</v>
      </c>
      <c r="AT128" s="11">
        <f>IF(AT$2=$A128,0,IF(HLOOKUP(AT$2,Recipes!$H:$GI,'Production Calculator'!$A128+2,FALSE)=0,0,HLOOKUP(AT$2,Recipes!$H:$GI,'Production Calculator'!$A128+2,FALSE)*$AK128))+IF($AO128=AT$3,$AM128/VLOOKUP($AO128,Data!$A$50:$B$56,2,FALSE),0)</f>
        <v>0</v>
      </c>
      <c r="AU128" s="11">
        <f>IF(AU$2=$A128,0,IF(HLOOKUP(AU$2,Recipes!$H:$GI,'Production Calculator'!$A128+2,FALSE)=0,0,HLOOKUP(AU$2,Recipes!$H:$GI,'Production Calculator'!$A128+2,FALSE)*$AK128))+IF($AO128=AU$3,$AM128/VLOOKUP($AO128,Data!$A$50:$B$56,2,FALSE),0)</f>
        <v>0</v>
      </c>
      <c r="AV128" s="11">
        <f>IF(AV$2=$A128,0,IF(HLOOKUP(AV$2,Recipes!$H:$GI,'Production Calculator'!$A128+2,FALSE)=0,0,HLOOKUP(AV$2,Recipes!$H:$GI,'Production Calculator'!$A128+2,FALSE)*$AK128))+IF($AO128=AV$3,$AM128/VLOOKUP($AO128,Data!$A$50:$B$56,2,FALSE),0)</f>
        <v>0</v>
      </c>
      <c r="AW128" s="11">
        <f>IF(AW$2=$A128,0,IF(HLOOKUP(AW$2,Recipes!$H:$GI,'Production Calculator'!$A128+2,FALSE)=0,0,HLOOKUP(AW$2,Recipes!$H:$GI,'Production Calculator'!$A128+2,FALSE)*$AK128))+IF($AO128=AW$3,$AM128/VLOOKUP($AO128,Data!$A$50:$B$56,2,FALSE),0)</f>
        <v>0</v>
      </c>
      <c r="AX128" s="11">
        <f>IF(AX$2=$A128,0,IF(HLOOKUP(AX$2,Recipes!$H:$GI,'Production Calculator'!$A128+2,FALSE)=0,0,HLOOKUP(AX$2,Recipes!$H:$GI,'Production Calculator'!$A128+2,FALSE)*$AK128))+IF($AO128=AX$3,$AM128/VLOOKUP($AO128,Data!$A$50:$B$56,2,FALSE),0)</f>
        <v>0</v>
      </c>
      <c r="AY128" s="11">
        <f>IF(AY$2=$A128,0,IF(HLOOKUP(AY$2,Recipes!$H:$GI,'Production Calculator'!$A128+2,FALSE)=0,0,HLOOKUP(AY$2,Recipes!$H:$GI,'Production Calculator'!$A128+2,FALSE)*$AK128))+IF($AO128=AY$3,$AM128/VLOOKUP($AO128,Data!$A$50:$B$56,2,FALSE),0)</f>
        <v>0</v>
      </c>
      <c r="AZ128" s="11">
        <f>IF(AZ$2=$A128,0,IF(HLOOKUP(AZ$2,Recipes!$H:$GI,'Production Calculator'!$A128+2,FALSE)=0,0,HLOOKUP(AZ$2,Recipes!$H:$GI,'Production Calculator'!$A128+2,FALSE)*$AK128))+IF($AO128=AZ$3,$AM128/VLOOKUP($AO128,Data!$A$50:$B$56,2,FALSE),0)</f>
        <v>0</v>
      </c>
      <c r="BA128" s="11">
        <f>IF(BA$2=$A128,0,IF(HLOOKUP(BA$2,Recipes!$H:$GI,'Production Calculator'!$A128+2,FALSE)=0,0,HLOOKUP(BA$2,Recipes!$H:$GI,'Production Calculator'!$A128+2,FALSE)*$AK128))+IF($AO128=BA$3,$AM128/VLOOKUP($AO128,Data!$A$50:$B$56,2,FALSE),0)</f>
        <v>0</v>
      </c>
      <c r="BB128" s="11">
        <f>IF(BB$2=$A128,0,IF(HLOOKUP(BB$2,Recipes!$H:$GI,'Production Calculator'!$A128+2,FALSE)=0,0,HLOOKUP(BB$2,Recipes!$H:$GI,'Production Calculator'!$A128+2,FALSE)*$AK128))+IF($AO128=BB$3,$AM128/VLOOKUP($AO128,Data!$A$50:$B$56,2,FALSE),0)</f>
        <v>0</v>
      </c>
      <c r="BC128" s="11">
        <f>IF(BC$2=$A128,0,IF(HLOOKUP(BC$2,Recipes!$H:$GI,'Production Calculator'!$A128+2,FALSE)=0,0,HLOOKUP(BC$2,Recipes!$H:$GI,'Production Calculator'!$A128+2,FALSE)*$AK128))+IF($AO128=BC$3,$AM128/VLOOKUP($AO128,Data!$A$50:$B$56,2,FALSE),0)</f>
        <v>0</v>
      </c>
      <c r="BD128" s="11">
        <f>IF(BD$2=$A128,0,IF(HLOOKUP(BD$2,Recipes!$H:$GI,'Production Calculator'!$A128+2,FALSE)=0,0,HLOOKUP(BD$2,Recipes!$H:$GI,'Production Calculator'!$A128+2,FALSE)*$AK128))+IF($AO128=BD$3,$AM128/VLOOKUP($AO128,Data!$A$50:$B$56,2,FALSE),0)</f>
        <v>0</v>
      </c>
      <c r="BE128" s="11">
        <f>IF(BE$2=$A128,0,IF(HLOOKUP(BE$2,Recipes!$H:$GI,'Production Calculator'!$A128+2,FALSE)=0,0,HLOOKUP(BE$2,Recipes!$H:$GI,'Production Calculator'!$A128+2,FALSE)*$AK128))+IF($AO128=BE$3,$AM128/VLOOKUP($AO128,Data!$A$50:$B$56,2,FALSE),0)</f>
        <v>0</v>
      </c>
      <c r="BF128" s="11">
        <f>IF(BF$2=$A128,0,IF(HLOOKUP(BF$2,Recipes!$H:$GI,'Production Calculator'!$A128+2,FALSE)=0,0,HLOOKUP(BF$2,Recipes!$H:$GI,'Production Calculator'!$A128+2,FALSE)*$AK128))+IF($AO128=BF$3,$AM128/VLOOKUP($AO128,Data!$A$50:$B$56,2,FALSE),0)</f>
        <v>0</v>
      </c>
      <c r="BG128" s="11">
        <f>IF(BG$2=$A128,0,IF(HLOOKUP(BG$2,Recipes!$H:$GI,'Production Calculator'!$A128+2,FALSE)=0,0,HLOOKUP(BG$2,Recipes!$H:$GI,'Production Calculator'!$A128+2,FALSE)*$AK128))+IF($AO128=BG$3,$AM128/VLOOKUP($AO128,Data!$A$50:$B$56,2,FALSE),0)</f>
        <v>0</v>
      </c>
      <c r="BH128" s="11">
        <f>IF(BH$2=$A128,0,IF(HLOOKUP(BH$2,Recipes!$H:$GI,'Production Calculator'!$A128+2,FALSE)=0,0,HLOOKUP(BH$2,Recipes!$H:$GI,'Production Calculator'!$A128+2,FALSE)*$AK128))+IF($AO128=BH$3,$AM128/VLOOKUP($AO128,Data!$A$50:$B$56,2,FALSE),0)</f>
        <v>0</v>
      </c>
      <c r="BI128" s="11">
        <f>IF(BI$2=$A128,0,IF(HLOOKUP(BI$2,Recipes!$H:$GI,'Production Calculator'!$A128+2,FALSE)=0,0,HLOOKUP(BI$2,Recipes!$H:$GI,'Production Calculator'!$A128+2,FALSE)*$AK128))+IF($AO128=BI$3,$AM128/VLOOKUP($AO128,Data!$A$50:$B$56,2,FALSE),0)</f>
        <v>0</v>
      </c>
      <c r="BJ128" s="11">
        <f>IF(BJ$2=$A128,0,IF(HLOOKUP(BJ$2,Recipes!$H:$GI,'Production Calculator'!$A128+2,FALSE)=0,0,HLOOKUP(BJ$2,Recipes!$H:$GI,'Production Calculator'!$A128+2,FALSE)*$AK128))+IF($AO128=BJ$3,$AM128/VLOOKUP($AO128,Data!$A$50:$B$56,2,FALSE),0)</f>
        <v>0</v>
      </c>
      <c r="BK128" s="11">
        <f>IF(BK$2=$A128,0,IF(HLOOKUP(BK$2,Recipes!$H:$GI,'Production Calculator'!$A128+2,FALSE)=0,0,HLOOKUP(BK$2,Recipes!$H:$GI,'Production Calculator'!$A128+2,FALSE)*$AK128))+IF($AO128=BK$3,$AM128/VLOOKUP($AO128,Data!$A$50:$B$56,2,FALSE),0)</f>
        <v>0</v>
      </c>
      <c r="BL128" s="11">
        <f>IF(BL$2=$A128,0,IF(HLOOKUP(BL$2,Recipes!$H:$GI,'Production Calculator'!$A128+2,FALSE)=0,0,HLOOKUP(BL$2,Recipes!$H:$GI,'Production Calculator'!$A128+2,FALSE)*$AK128))+IF($AO128=BL$3,$AM128/VLOOKUP($AO128,Data!$A$50:$B$56,2,FALSE),0)</f>
        <v>0</v>
      </c>
      <c r="BM128" s="11">
        <f>IF(BM$2=$A128,0,IF(HLOOKUP(BM$2,Recipes!$H:$GI,'Production Calculator'!$A128+2,FALSE)=0,0,HLOOKUP(BM$2,Recipes!$H:$GI,'Production Calculator'!$A128+2,FALSE)*$AK128))+IF($AO128=BM$3,$AM128/VLOOKUP($AO128,Data!$A$50:$B$56,2,FALSE),0)</f>
        <v>0</v>
      </c>
      <c r="BN128" s="11">
        <f>IF(BN$2=$A128,0,IF(HLOOKUP(BN$2,Recipes!$H:$GI,'Production Calculator'!$A128+2,FALSE)=0,0,HLOOKUP(BN$2,Recipes!$H:$GI,'Production Calculator'!$A128+2,FALSE)*$AK128))+IF($AO128=BN$3,$AM128/VLOOKUP($AO128,Data!$A$50:$B$56,2,FALSE),0)</f>
        <v>0</v>
      </c>
      <c r="BO128" s="11">
        <f>IF(BO$2=$A128,0,IF(HLOOKUP(BO$2,Recipes!$H:$GI,'Production Calculator'!$A128+2,FALSE)=0,0,HLOOKUP(BO$2,Recipes!$H:$GI,'Production Calculator'!$A128+2,FALSE)*$AK128))+IF($AO128=BO$3,$AM128/VLOOKUP($AO128,Data!$A$50:$B$56,2,FALSE),0)</f>
        <v>0</v>
      </c>
      <c r="BP128" s="11">
        <f>IF(BP$2=$A128,0,IF(HLOOKUP(BP$2,Recipes!$H:$GI,'Production Calculator'!$A128+2,FALSE)=0,0,HLOOKUP(BP$2,Recipes!$H:$GI,'Production Calculator'!$A128+2,FALSE)*$AK128))+IF($AO128=BP$3,$AM128/VLOOKUP($AO128,Data!$A$50:$B$56,2,FALSE),0)</f>
        <v>0</v>
      </c>
      <c r="BQ128" s="11">
        <f>IF(BQ$2=$A128,0,IF(HLOOKUP(BQ$2,Recipes!$H:$GI,'Production Calculator'!$A128+2,FALSE)=0,0,HLOOKUP(BQ$2,Recipes!$H:$GI,'Production Calculator'!$A128+2,FALSE)*$AK128))+IF($AO128=BQ$3,$AM128/VLOOKUP($AO128,Data!$A$50:$B$56,2,FALSE),0)</f>
        <v>0</v>
      </c>
      <c r="BR128" s="11">
        <f>IF(BR$2=$A128,0,IF(HLOOKUP(BR$2,Recipes!$H:$GI,'Production Calculator'!$A128+2,FALSE)=0,0,HLOOKUP(BR$2,Recipes!$H:$GI,'Production Calculator'!$A128+2,FALSE)*$AK128))+IF($AO128=BR$3,$AM128/VLOOKUP($AO128,Data!$A$50:$B$56,2,FALSE),0)</f>
        <v>0</v>
      </c>
      <c r="BS128" s="11">
        <f>IF(BS$2=$A128,0,IF(HLOOKUP(BS$2,Recipes!$H:$GI,'Production Calculator'!$A128+2,FALSE)=0,0,HLOOKUP(BS$2,Recipes!$H:$GI,'Production Calculator'!$A128+2,FALSE)*$AK128))+IF($AO128=BS$3,$AM128/VLOOKUP($AO128,Data!$A$50:$B$56,2,FALSE),0)</f>
        <v>0</v>
      </c>
      <c r="BT128" s="11">
        <f>IF(BT$2=$A128,0,IF(HLOOKUP(BT$2,Recipes!$H:$GI,'Production Calculator'!$A128+2,FALSE)=0,0,HLOOKUP(BT$2,Recipes!$H:$GI,'Production Calculator'!$A128+2,FALSE)*$AK128))+IF($AO128=BT$3,$AM128/VLOOKUP($AO128,Data!$A$50:$B$56,2,FALSE),0)</f>
        <v>0</v>
      </c>
      <c r="BU128" s="11">
        <f>IF(BU$2=$A128,0,IF(HLOOKUP(BU$2,Recipes!$H:$GI,'Production Calculator'!$A128+2,FALSE)=0,0,HLOOKUP(BU$2,Recipes!$H:$GI,'Production Calculator'!$A128+2,FALSE)*$AK128))+IF($AO128=BU$3,$AM128/VLOOKUP($AO128,Data!$A$50:$B$56,2,FALSE),0)</f>
        <v>0</v>
      </c>
      <c r="BV128" s="11">
        <f>IF(BV$2=$A128,0,IF(HLOOKUP(BV$2,Recipes!$H:$GI,'Production Calculator'!$A128+2,FALSE)=0,0,HLOOKUP(BV$2,Recipes!$H:$GI,'Production Calculator'!$A128+2,FALSE)*$AK128))+IF($AO128=BV$3,$AM128/VLOOKUP($AO128,Data!$A$50:$B$56,2,FALSE),0)</f>
        <v>0</v>
      </c>
      <c r="BW128" s="11">
        <f>IF(BW$2=$A128,0,IF(HLOOKUP(BW$2,Recipes!$H:$GI,'Production Calculator'!$A128+2,FALSE)=0,0,HLOOKUP(BW$2,Recipes!$H:$GI,'Production Calculator'!$A128+2,FALSE)*$AK128))+IF($AO128=BW$3,$AM128/VLOOKUP($AO128,Data!$A$50:$B$56,2,FALSE),0)</f>
        <v>0</v>
      </c>
      <c r="BX128" s="11">
        <f>IF(BX$2=$A128,0,IF(HLOOKUP(BX$2,Recipes!$H:$GI,'Production Calculator'!$A128+2,FALSE)=0,0,HLOOKUP(BX$2,Recipes!$H:$GI,'Production Calculator'!$A128+2,FALSE)*$AK128))+IF($AO128=BX$3,$AM128/VLOOKUP($AO128,Data!$A$50:$B$56,2,FALSE),0)</f>
        <v>0</v>
      </c>
      <c r="BY128" s="11">
        <f>IF(BY$2=$A128,0,IF(HLOOKUP(BY$2,Recipes!$H:$GI,'Production Calculator'!$A128+2,FALSE)=0,0,HLOOKUP(BY$2,Recipes!$H:$GI,'Production Calculator'!$A128+2,FALSE)*$AK128))+IF($AO128=BY$3,$AM128/VLOOKUP($AO128,Data!$A$50:$B$56,2,FALSE),0)</f>
        <v>0</v>
      </c>
      <c r="BZ128" s="11">
        <f>IF(BZ$2=$A128,0,IF(HLOOKUP(BZ$2,Recipes!$H:$GI,'Production Calculator'!$A128+2,FALSE)=0,0,HLOOKUP(BZ$2,Recipes!$H:$GI,'Production Calculator'!$A128+2,FALSE)*$AK128))+IF($AO128=BZ$3,$AM128/VLOOKUP($AO128,Data!$A$50:$B$56,2,FALSE),0)</f>
        <v>0</v>
      </c>
      <c r="CA128" s="11">
        <f>IF(CA$2=$A128,0,IF(HLOOKUP(CA$2,Recipes!$H:$GI,'Production Calculator'!$A128+2,FALSE)=0,0,HLOOKUP(CA$2,Recipes!$H:$GI,'Production Calculator'!$A128+2,FALSE)*$AK128))+IF($AO128=CA$3,$AM128/VLOOKUP($AO128,Data!$A$50:$B$56,2,FALSE),0)</f>
        <v>0</v>
      </c>
      <c r="CB128" s="11">
        <f>IF(CB$2=$A128,0,IF(HLOOKUP(CB$2,Recipes!$H:$GI,'Production Calculator'!$A128+2,FALSE)=0,0,HLOOKUP(CB$2,Recipes!$H:$GI,'Production Calculator'!$A128+2,FALSE)*$AK128))+IF($AO128=CB$3,$AM128/VLOOKUP($AO128,Data!$A$50:$B$56,2,FALSE),0)</f>
        <v>0</v>
      </c>
      <c r="CC128" s="11">
        <f>IF(CC$2=$A128,0,IF(HLOOKUP(CC$2,Recipes!$H:$GI,'Production Calculator'!$A128+2,FALSE)=0,0,HLOOKUP(CC$2,Recipes!$H:$GI,'Production Calculator'!$A128+2,FALSE)*$AK128))+IF($AO128=CC$3,$AM128/VLOOKUP($AO128,Data!$A$50:$B$56,2,FALSE),0)</f>
        <v>0</v>
      </c>
      <c r="CD128" s="11">
        <f>IF(CD$2=$A128,0,IF(HLOOKUP(CD$2,Recipes!$H:$GI,'Production Calculator'!$A128+2,FALSE)=0,0,HLOOKUP(CD$2,Recipes!$H:$GI,'Production Calculator'!$A128+2,FALSE)*$AK128))+IF($AO128=CD$3,$AM128/VLOOKUP($AO128,Data!$A$50:$B$56,2,FALSE),0)</f>
        <v>0</v>
      </c>
      <c r="CE128" s="11">
        <f>IF(CE$2=$A128,0,IF(HLOOKUP(CE$2,Recipes!$H:$GI,'Production Calculator'!$A128+2,FALSE)=0,0,HLOOKUP(CE$2,Recipes!$H:$GI,'Production Calculator'!$A128+2,FALSE)*$AK128))+IF($AO128=CE$3,$AM128/VLOOKUP($AO128,Data!$A$50:$B$56,2,FALSE),0)</f>
        <v>0</v>
      </c>
      <c r="CF128" s="11">
        <f>IF(CF$2=$A128,0,IF(HLOOKUP(CF$2,Recipes!$H:$GI,'Production Calculator'!$A128+2,FALSE)=0,0,HLOOKUP(CF$2,Recipes!$H:$GI,'Production Calculator'!$A128+2,FALSE)*$AK128))+IF($AO128=CF$3,$AM128/VLOOKUP($AO128,Data!$A$50:$B$56,2,FALSE),0)</f>
        <v>0</v>
      </c>
      <c r="CG128" s="11">
        <f>IF(CG$2=$A128,0,IF(HLOOKUP(CG$2,Recipes!$H:$GI,'Production Calculator'!$A128+2,FALSE)=0,0,HLOOKUP(CG$2,Recipes!$H:$GI,'Production Calculator'!$A128+2,FALSE)*$AK128))+IF($AO128=CG$3,$AM128/VLOOKUP($AO128,Data!$A$50:$B$56,2,FALSE),0)</f>
        <v>0</v>
      </c>
      <c r="CH128" s="11">
        <f>IF(CH$2=$A128,0,IF(HLOOKUP(CH$2,Recipes!$H:$GI,'Production Calculator'!$A128+2,FALSE)=0,0,HLOOKUP(CH$2,Recipes!$H:$GI,'Production Calculator'!$A128+2,FALSE)*$AK128))+IF($AO128=CH$3,$AM128/VLOOKUP($AO128,Data!$A$50:$B$56,2,FALSE),0)</f>
        <v>0</v>
      </c>
      <c r="CI128" s="11">
        <f>IF(CI$2=$A128,0,IF(HLOOKUP(CI$2,Recipes!$H:$GI,'Production Calculator'!$A128+2,FALSE)=0,0,HLOOKUP(CI$2,Recipes!$H:$GI,'Production Calculator'!$A128+2,FALSE)*$AK128))+IF($AO128=CI$3,$AM128/VLOOKUP($AO128,Data!$A$50:$B$56,2,FALSE),0)</f>
        <v>0</v>
      </c>
      <c r="CJ128" s="11">
        <f>IF(CJ$2=$A128,0,IF(HLOOKUP(CJ$2,Recipes!$H:$GI,'Production Calculator'!$A128+2,FALSE)=0,0,HLOOKUP(CJ$2,Recipes!$H:$GI,'Production Calculator'!$A128+2,FALSE)*$AK128))+IF($AO128=CJ$3,$AM128/VLOOKUP($AO128,Data!$A$50:$B$56,2,FALSE),0)</f>
        <v>0</v>
      </c>
      <c r="CK128" s="11">
        <f>IF(CK$2=$A128,0,IF(HLOOKUP(CK$2,Recipes!$H:$GI,'Production Calculator'!$A128+2,FALSE)=0,0,HLOOKUP(CK$2,Recipes!$H:$GI,'Production Calculator'!$A128+2,FALSE)*$AK128))+IF($AO128=CK$3,$AM128/VLOOKUP($AO128,Data!$A$50:$B$56,2,FALSE),0)</f>
        <v>0</v>
      </c>
      <c r="CL128" s="11">
        <f>IF(CL$2=$A128,0,IF(HLOOKUP(CL$2,Recipes!$H:$GI,'Production Calculator'!$A128+2,FALSE)=0,0,HLOOKUP(CL$2,Recipes!$H:$GI,'Production Calculator'!$A128+2,FALSE)*$AK128))+IF($AO128=CL$3,$AM128/VLOOKUP($AO128,Data!$A$50:$B$56,2,FALSE),0)</f>
        <v>0</v>
      </c>
      <c r="CM128" s="11">
        <f>IF(CM$2=$A128,0,IF(HLOOKUP(CM$2,Recipes!$H:$GI,'Production Calculator'!$A128+2,FALSE)=0,0,HLOOKUP(CM$2,Recipes!$H:$GI,'Production Calculator'!$A128+2,FALSE)*$AK128))+IF($AO128=CM$3,$AM128/VLOOKUP($AO128,Data!$A$50:$B$56,2,FALSE),0)</f>
        <v>0</v>
      </c>
      <c r="CN128" s="11">
        <f>IF(CN$2=$A128,0,IF(HLOOKUP(CN$2,Recipes!$H:$GI,'Production Calculator'!$A128+2,FALSE)=0,0,HLOOKUP(CN$2,Recipes!$H:$GI,'Production Calculator'!$A128+2,FALSE)*$AK128))+IF($AO128=CN$3,$AM128/VLOOKUP($AO128,Data!$A$50:$B$56,2,FALSE),0)</f>
        <v>0</v>
      </c>
      <c r="CO128" s="11">
        <f>IF(CO$2=$A128,0,IF(HLOOKUP(CO$2,Recipes!$H:$GI,'Production Calculator'!$A128+2,FALSE)=0,0,HLOOKUP(CO$2,Recipes!$H:$GI,'Production Calculator'!$A128+2,FALSE)*$AK128))+IF($AO128=CO$3,$AM128/VLOOKUP($AO128,Data!$A$50:$B$56,2,FALSE),0)</f>
        <v>0</v>
      </c>
      <c r="CP128" s="11">
        <f>IF(CP$2=$A128,0,IF(HLOOKUP(CP$2,Recipes!$H:$GI,'Production Calculator'!$A128+2,FALSE)=0,0,HLOOKUP(CP$2,Recipes!$H:$GI,'Production Calculator'!$A128+2,FALSE)*$AK128))+IF($AO128=CP$3,$AM128/VLOOKUP($AO128,Data!$A$50:$B$56,2,FALSE),0)</f>
        <v>0</v>
      </c>
      <c r="CQ128" s="11">
        <f>IF(CQ$2=$A128,0,IF(HLOOKUP(CQ$2,Recipes!$H:$GI,'Production Calculator'!$A128+2,FALSE)=0,0,HLOOKUP(CQ$2,Recipes!$H:$GI,'Production Calculator'!$A128+2,FALSE)*$AK128))+IF($AO128=CQ$3,$AM128/VLOOKUP($AO128,Data!$A$50:$B$56,2,FALSE),0)</f>
        <v>0</v>
      </c>
      <c r="CR128" s="11">
        <f>IF(CR$2=$A128,0,IF(HLOOKUP(CR$2,Recipes!$H:$GI,'Production Calculator'!$A128+2,FALSE)=0,0,HLOOKUP(CR$2,Recipes!$H:$GI,'Production Calculator'!$A128+2,FALSE)*$AK128))+IF($AO128=CR$3,$AM128/VLOOKUP($AO128,Data!$A$50:$B$56,2,FALSE),0)</f>
        <v>0</v>
      </c>
      <c r="CS128" s="11">
        <f>IF(CS$2=$A128,0,IF(HLOOKUP(CS$2,Recipes!$H:$GI,'Production Calculator'!$A128+2,FALSE)=0,0,HLOOKUP(CS$2,Recipes!$H:$GI,'Production Calculator'!$A128+2,FALSE)*$AK128))+IF($AO128=CS$3,$AM128/VLOOKUP($AO128,Data!$A$50:$B$56,2,FALSE),0)</f>
        <v>0</v>
      </c>
      <c r="CT128" s="11">
        <f>IF(CT$2=$A128,0,IF(HLOOKUP(CT$2,Recipes!$H:$GI,'Production Calculator'!$A128+2,FALSE)=0,0,HLOOKUP(CT$2,Recipes!$H:$GI,'Production Calculator'!$A128+2,FALSE)*$AK128))+IF($AO128=CT$3,$AM128/VLOOKUP($AO128,Data!$A$50:$B$56,2,FALSE),0)</f>
        <v>0</v>
      </c>
      <c r="CU128" s="11">
        <f>IF(CU$2=$A128,0,IF(HLOOKUP(CU$2,Recipes!$H:$GI,'Production Calculator'!$A128+2,FALSE)=0,0,HLOOKUP(CU$2,Recipes!$H:$GI,'Production Calculator'!$A128+2,FALSE)*$AK128))+IF($AO128=CU$3,$AM128/VLOOKUP($AO128,Data!$A$50:$B$56,2,FALSE),0)</f>
        <v>0</v>
      </c>
      <c r="CV128" s="11">
        <f>IF(CV$2=$A128,0,IF(HLOOKUP(CV$2,Recipes!$H:$GI,'Production Calculator'!$A128+2,FALSE)=0,0,HLOOKUP(CV$2,Recipes!$H:$GI,'Production Calculator'!$A128+2,FALSE)*$AK128))+IF($AO128=CV$3,$AM128/VLOOKUP($AO128,Data!$A$50:$B$56,2,FALSE),0)</f>
        <v>0</v>
      </c>
      <c r="CW128" s="11">
        <f>IF(CW$2=$A128,0,IF(HLOOKUP(CW$2,Recipes!$H:$GI,'Production Calculator'!$A128+2,FALSE)=0,0,HLOOKUP(CW$2,Recipes!$H:$GI,'Production Calculator'!$A128+2,FALSE)*$AK128))+IF($AO128=CW$3,$AM128/VLOOKUP($AO128,Data!$A$50:$B$56,2,FALSE),0)</f>
        <v>0</v>
      </c>
      <c r="CX128" s="11">
        <f>IF(CX$2=$A128,0,IF(HLOOKUP(CX$2,Recipes!$H:$GI,'Production Calculator'!$A128+2,FALSE)=0,0,HLOOKUP(CX$2,Recipes!$H:$GI,'Production Calculator'!$A128+2,FALSE)*$AK128))+IF($AO128=CX$3,$AM128/VLOOKUP($AO128,Data!$A$50:$B$56,2,FALSE),0)</f>
        <v>0</v>
      </c>
      <c r="CY128" s="11">
        <f>IF(CY$2=$A128,0,IF(HLOOKUP(CY$2,Recipes!$H:$GI,'Production Calculator'!$A128+2,FALSE)=0,0,HLOOKUP(CY$2,Recipes!$H:$GI,'Production Calculator'!$A128+2,FALSE)*$AK128))+IF($AO128=CY$3,$AM128/VLOOKUP($AO128,Data!$A$50:$B$56,2,FALSE),0)</f>
        <v>0</v>
      </c>
      <c r="CZ128" s="11">
        <f>IF(CZ$2=$A128,0,IF(HLOOKUP(CZ$2,Recipes!$H:$GI,'Production Calculator'!$A128+2,FALSE)=0,0,HLOOKUP(CZ$2,Recipes!$H:$GI,'Production Calculator'!$A128+2,FALSE)*$AK128))+IF($AO128=CZ$3,$AM128/VLOOKUP($AO128,Data!$A$50:$B$56,2,FALSE),0)</f>
        <v>0</v>
      </c>
      <c r="DA128" s="11">
        <f>IF(DA$2=$A128,0,IF(HLOOKUP(DA$2,Recipes!$H:$GI,'Production Calculator'!$A128+2,FALSE)=0,0,HLOOKUP(DA$2,Recipes!$H:$GI,'Production Calculator'!$A128+2,FALSE)*$AK128))+IF($AO128=DA$3,$AM128/VLOOKUP($AO128,Data!$A$50:$B$56,2,FALSE),0)</f>
        <v>0</v>
      </c>
      <c r="DB128" s="11">
        <f>IF(DB$2=$A128,0,IF(HLOOKUP(DB$2,Recipes!$H:$GI,'Production Calculator'!$A128+2,FALSE)=0,0,HLOOKUP(DB$2,Recipes!$H:$GI,'Production Calculator'!$A128+2,FALSE)*$AK128))+IF($AO128=DB$3,$AM128/VLOOKUP($AO128,Data!$A$50:$B$56,2,FALSE),0)</f>
        <v>0</v>
      </c>
      <c r="DC128" s="11">
        <f>IF(DC$2=$A128,0,IF(HLOOKUP(DC$2,Recipes!$H:$GI,'Production Calculator'!$A128+2,FALSE)=0,0,HLOOKUP(DC$2,Recipes!$H:$GI,'Production Calculator'!$A128+2,FALSE)*$AK128))+IF($AO128=DC$3,$AM128/VLOOKUP($AO128,Data!$A$50:$B$56,2,FALSE),0)</f>
        <v>0</v>
      </c>
      <c r="DD128" s="11">
        <f>IF(DD$2=$A128,0,IF(HLOOKUP(DD$2,Recipes!$H:$GI,'Production Calculator'!$A128+2,FALSE)=0,0,HLOOKUP(DD$2,Recipes!$H:$GI,'Production Calculator'!$A128+2,FALSE)*$AK128))+IF($AO128=DD$3,$AM128/VLOOKUP($AO128,Data!$A$50:$B$56,2,FALSE),0)</f>
        <v>0</v>
      </c>
      <c r="DE128" s="11">
        <f>IF(DE$2=$A128,0,IF(HLOOKUP(DE$2,Recipes!$H:$GI,'Production Calculator'!$A128+2,FALSE)=0,0,HLOOKUP(DE$2,Recipes!$H:$GI,'Production Calculator'!$A128+2,FALSE)*$AK128))+IF($AO128=DE$3,$AM128/VLOOKUP($AO128,Data!$A$50:$B$56,2,FALSE),0)</f>
        <v>0</v>
      </c>
      <c r="DF128" s="11">
        <f>IF(DF$2=$A128,0,IF(HLOOKUP(DF$2,Recipes!$H:$GI,'Production Calculator'!$A128+2,FALSE)=0,0,HLOOKUP(DF$2,Recipes!$H:$GI,'Production Calculator'!$A128+2,FALSE)*$AK128))+IF($AO128=DF$3,$AM128/VLOOKUP($AO128,Data!$A$50:$B$56,2,FALSE),0)</f>
        <v>0</v>
      </c>
      <c r="DG128" s="11">
        <f>IF(DG$2=$A128,0,IF(HLOOKUP(DG$2,Recipes!$H:$GI,'Production Calculator'!$A128+2,FALSE)=0,0,HLOOKUP(DG$2,Recipes!$H:$GI,'Production Calculator'!$A128+2,FALSE)*$AK128))+IF($AO128=DG$3,$AM128/VLOOKUP($AO128,Data!$A$50:$B$56,2,FALSE),0)</f>
        <v>0</v>
      </c>
      <c r="DH128" s="11">
        <f>IF(DH$2=$A128,0,IF(HLOOKUP(DH$2,Recipes!$H:$GI,'Production Calculator'!$A128+2,FALSE)=0,0,HLOOKUP(DH$2,Recipes!$H:$GI,'Production Calculator'!$A128+2,FALSE)*$AK128))+IF($AO128=DH$3,$AM128/VLOOKUP($AO128,Data!$A$50:$B$56,2,FALSE),0)</f>
        <v>0</v>
      </c>
      <c r="DI128" s="11">
        <f>IF(DI$2=$A128,0,IF(HLOOKUP(DI$2,Recipes!$H:$GI,'Production Calculator'!$A128+2,FALSE)=0,0,HLOOKUP(DI$2,Recipes!$H:$GI,'Production Calculator'!$A128+2,FALSE)*$AK128))+IF($AO128=DI$3,$AM128/VLOOKUP($AO128,Data!$A$50:$B$56,2,FALSE),0)</f>
        <v>0</v>
      </c>
      <c r="DJ128" s="11">
        <f>IF(DJ$2=$A128,0,IF(HLOOKUP(DJ$2,Recipes!$H:$GI,'Production Calculator'!$A128+2,FALSE)=0,0,HLOOKUP(DJ$2,Recipes!$H:$GI,'Production Calculator'!$A128+2,FALSE)*$AK128))+IF($AO128=DJ$3,$AM128/VLOOKUP($AO128,Data!$A$50:$B$56,2,FALSE),0)</f>
        <v>0</v>
      </c>
      <c r="DK128" s="11">
        <f>IF(DK$2=$A128,0,IF(HLOOKUP(DK$2,Recipes!$H:$GI,'Production Calculator'!$A128+2,FALSE)=0,0,HLOOKUP(DK$2,Recipes!$H:$GI,'Production Calculator'!$A128+2,FALSE)*$AK128))+IF($AO128=DK$3,$AM128/VLOOKUP($AO128,Data!$A$50:$B$56,2,FALSE),0)</f>
        <v>0</v>
      </c>
      <c r="DL128" s="11">
        <f>IF(DL$2=$A128,0,IF(HLOOKUP(DL$2,Recipes!$H:$GI,'Production Calculator'!$A128+2,FALSE)=0,0,HLOOKUP(DL$2,Recipes!$H:$GI,'Production Calculator'!$A128+2,FALSE)*$AK128))+IF($AO128=DL$3,$AM128/VLOOKUP($AO128,Data!$A$50:$B$56,2,FALSE),0)</f>
        <v>0</v>
      </c>
      <c r="DM128" s="11">
        <f>IF(DM$2=$A128,0,IF(HLOOKUP(DM$2,Recipes!$H:$GI,'Production Calculator'!$A128+2,FALSE)=0,0,HLOOKUP(DM$2,Recipes!$H:$GI,'Production Calculator'!$A128+2,FALSE)*$AK128))+IF($AO128=DM$3,$AM128/VLOOKUP($AO128,Data!$A$50:$B$56,2,FALSE),0)</f>
        <v>0</v>
      </c>
      <c r="DN128" s="11">
        <f>IF(DN$2=$A128,0,IF(HLOOKUP(DN$2,Recipes!$H:$GI,'Production Calculator'!$A128+2,FALSE)=0,0,HLOOKUP(DN$2,Recipes!$H:$GI,'Production Calculator'!$A128+2,FALSE)*$AK128))+IF($AO128=DN$3,$AM128/VLOOKUP($AO128,Data!$A$50:$B$56,2,FALSE),0)</f>
        <v>0</v>
      </c>
      <c r="DO128" s="11">
        <f>IF(DO$2=$A128,0,IF(HLOOKUP(DO$2,Recipes!$H:$GI,'Production Calculator'!$A128+2,FALSE)=0,0,HLOOKUP(DO$2,Recipes!$H:$GI,'Production Calculator'!$A128+2,FALSE)*$AK128))+IF($AO128=DO$3,$AM128/VLOOKUP($AO128,Data!$A$50:$B$56,2,FALSE),0)</f>
        <v>0</v>
      </c>
      <c r="DP128" s="11">
        <f>IF(DP$2=$A128,0,IF(HLOOKUP(DP$2,Recipes!$H:$GI,'Production Calculator'!$A128+2,FALSE)=0,0,HLOOKUP(DP$2,Recipes!$H:$GI,'Production Calculator'!$A128+2,FALSE)*$AK128))+IF($AO128=DP$3,$AM128/VLOOKUP($AO128,Data!$A$50:$B$56,2,FALSE),0)</f>
        <v>0</v>
      </c>
      <c r="DQ128" s="11">
        <f>IF(DQ$2=$A128,0,IF(HLOOKUP(DQ$2,Recipes!$H:$GI,'Production Calculator'!$A128+2,FALSE)=0,0,HLOOKUP(DQ$2,Recipes!$H:$GI,'Production Calculator'!$A128+2,FALSE)*$AK128))+IF($AO128=DQ$3,$AM128/VLOOKUP($AO128,Data!$A$50:$B$56,2,FALSE),0)</f>
        <v>0</v>
      </c>
      <c r="DR128" s="11">
        <f>IF(DR$2=$A128,0,IF(HLOOKUP(DR$2,Recipes!$H:$GI,'Production Calculator'!$A128+2,FALSE)=0,0,HLOOKUP(DR$2,Recipes!$H:$GI,'Production Calculator'!$A128+2,FALSE)*$AK128))+IF($AO128=DR$3,$AM128/VLOOKUP($AO128,Data!$A$50:$B$56,2,FALSE),0)</f>
        <v>0</v>
      </c>
      <c r="DS128" s="11">
        <f>IF(DS$2=$A128,0,IF(HLOOKUP(DS$2,Recipes!$H:$GI,'Production Calculator'!$A128+2,FALSE)=0,0,HLOOKUP(DS$2,Recipes!$H:$GI,'Production Calculator'!$A128+2,FALSE)*$AK128))+IF($AO128=DS$3,$AM128/VLOOKUP($AO128,Data!$A$50:$B$56,2,FALSE),0)</f>
        <v>0</v>
      </c>
      <c r="DT128" s="11">
        <f>IF(DT$2=$A128,0,IF(HLOOKUP(DT$2,Recipes!$H:$GI,'Production Calculator'!$A128+2,FALSE)=0,0,HLOOKUP(DT$2,Recipes!$H:$GI,'Production Calculator'!$A128+2,FALSE)*$AK128))+IF($AO128=DT$3,$AM128/VLOOKUP($AO128,Data!$A$50:$B$56,2,FALSE),0)</f>
        <v>0</v>
      </c>
      <c r="DU128" s="11">
        <f>IF(DU$2=$A128,0,IF(HLOOKUP(DU$2,Recipes!$H:$GI,'Production Calculator'!$A128+2,FALSE)=0,0,HLOOKUP(DU$2,Recipes!$H:$GI,'Production Calculator'!$A128+2,FALSE)*$AK128))+IF($AO128=DU$3,$AM128/VLOOKUP($AO128,Data!$A$50:$B$56,2,FALSE),0)</f>
        <v>0</v>
      </c>
      <c r="DV128" s="11">
        <f>IF(DV$2=$A128,0,IF(HLOOKUP(DV$2,Recipes!$H:$GI,'Production Calculator'!$A128+2,FALSE)=0,0,HLOOKUP(DV$2,Recipes!$H:$GI,'Production Calculator'!$A128+2,FALSE)*$AK128))+IF($AO128=DV$3,$AM128/VLOOKUP($AO128,Data!$A$50:$B$56,2,FALSE),0)</f>
        <v>0</v>
      </c>
      <c r="DW128" s="11">
        <f>IF(DW$2=$A128,0,IF(HLOOKUP(DW$2,Recipes!$H:$GI,'Production Calculator'!$A128+2,FALSE)=0,0,HLOOKUP(DW$2,Recipes!$H:$GI,'Production Calculator'!$A128+2,FALSE)*$AK128))+IF($AO128=DW$3,$AM128/VLOOKUP($AO128,Data!$A$50:$B$56,2,FALSE),0)</f>
        <v>0</v>
      </c>
      <c r="DX128" s="11">
        <f>IF(DX$2=$A128,0,IF(HLOOKUP(DX$2,Recipes!$H:$GI,'Production Calculator'!$A128+2,FALSE)=0,0,HLOOKUP(DX$2,Recipes!$H:$GI,'Production Calculator'!$A128+2,FALSE)*$AK128))+IF($AO128=DX$3,$AM128/VLOOKUP($AO128,Data!$A$50:$B$56,2,FALSE),0)</f>
        <v>0</v>
      </c>
      <c r="DY128" s="11">
        <f>IF(DY$2=$A128,0,IF(HLOOKUP(DY$2,Recipes!$H:$GI,'Production Calculator'!$A128+2,FALSE)=0,0,HLOOKUP(DY$2,Recipes!$H:$GI,'Production Calculator'!$A128+2,FALSE)*$AK128))+IF($AO128=DY$3,$AM128/VLOOKUP($AO128,Data!$A$50:$B$56,2,FALSE),0)</f>
        <v>0</v>
      </c>
      <c r="DZ128" s="11">
        <f>IF(DZ$2=$A128,0,IF(HLOOKUP(DZ$2,Recipes!$H:$GI,'Production Calculator'!$A128+2,FALSE)=0,0,HLOOKUP(DZ$2,Recipes!$H:$GI,'Production Calculator'!$A128+2,FALSE)*$AK128))+IF($AO128=DZ$3,$AM128/VLOOKUP($AO128,Data!$A$50:$B$56,2,FALSE),0)</f>
        <v>0</v>
      </c>
      <c r="EA128" s="11">
        <f>IF(EA$2=$A128,0,IF(HLOOKUP(EA$2,Recipes!$H:$GI,'Production Calculator'!$A128+2,FALSE)=0,0,HLOOKUP(EA$2,Recipes!$H:$GI,'Production Calculator'!$A128+2,FALSE)*$AK128))+IF($AO128=EA$3,$AM128/VLOOKUP($AO128,Data!$A$50:$B$56,2,FALSE),0)</f>
        <v>0</v>
      </c>
      <c r="EB128" s="11">
        <f>IF(EB$2=$A128,0,IF(HLOOKUP(EB$2,Recipes!$H:$GI,'Production Calculator'!$A128+2,FALSE)=0,0,HLOOKUP(EB$2,Recipes!$H:$GI,'Production Calculator'!$A128+2,FALSE)*$AK128))+IF($AO128=EB$3,$AM128/VLOOKUP($AO128,Data!$A$50:$B$56,2,FALSE),0)</f>
        <v>0</v>
      </c>
      <c r="EC128" s="11">
        <f>IF(EC$2=$A128,0,IF(HLOOKUP(EC$2,Recipes!$H:$GI,'Production Calculator'!$A128+2,FALSE)=0,0,HLOOKUP(EC$2,Recipes!$H:$GI,'Production Calculator'!$A128+2,FALSE)*$AK128))+IF($AO128=EC$3,$AM128/VLOOKUP($AO128,Data!$A$50:$B$56,2,FALSE),0)</f>
        <v>0</v>
      </c>
      <c r="ED128" s="11">
        <f>IF(ED$2=$A128,0,IF(HLOOKUP(ED$2,Recipes!$H:$GI,'Production Calculator'!$A128+2,FALSE)=0,0,HLOOKUP(ED$2,Recipes!$H:$GI,'Production Calculator'!$A128+2,FALSE)*$AK128))+IF($AO128=ED$3,$AM128/VLOOKUP($AO128,Data!$A$50:$B$56,2,FALSE),0)</f>
        <v>0</v>
      </c>
      <c r="EE128" s="11">
        <f>IF(EE$2=$A128,0,IF(HLOOKUP(EE$2,Recipes!$H:$GI,'Production Calculator'!$A128+2,FALSE)=0,0,HLOOKUP(EE$2,Recipes!$H:$GI,'Production Calculator'!$A128+2,FALSE)*$AK128))+IF($AO128=EE$3,$AM128/VLOOKUP($AO128,Data!$A$50:$B$56,2,FALSE),0)</f>
        <v>0</v>
      </c>
      <c r="EF128" s="11">
        <f>IF(EF$2=$A128,0,IF(HLOOKUP(EF$2,Recipes!$H:$GI,'Production Calculator'!$A128+2,FALSE)=0,0,HLOOKUP(EF$2,Recipes!$H:$GI,'Production Calculator'!$A128+2,FALSE)*$AK128))+IF($AO128=EF$3,$AM128/VLOOKUP($AO128,Data!$A$50:$B$56,2,FALSE),0)</f>
        <v>0</v>
      </c>
      <c r="EG128" s="11">
        <f>IF(EG$2=$A128,0,IF(HLOOKUP(EG$2,Recipes!$H:$GI,'Production Calculator'!$A128+2,FALSE)=0,0,HLOOKUP(EG$2,Recipes!$H:$GI,'Production Calculator'!$A128+2,FALSE)*$AK128))+IF($AO128=EG$3,$AM128/VLOOKUP($AO128,Data!$A$50:$B$56,2,FALSE),0)</f>
        <v>0</v>
      </c>
      <c r="EH128" s="11">
        <f>IF(EH$2=$A128,0,IF(HLOOKUP(EH$2,Recipes!$H:$GI,'Production Calculator'!$A128+2,FALSE)=0,0,HLOOKUP(EH$2,Recipes!$H:$GI,'Production Calculator'!$A128+2,FALSE)*$AK128))+IF($AO128=EH$3,$AM128/VLOOKUP($AO128,Data!$A$50:$B$56,2,FALSE),0)</f>
        <v>0</v>
      </c>
      <c r="EI128" s="11">
        <f>IF(EI$2=$A128,0,IF(HLOOKUP(EI$2,Recipes!$H:$GI,'Production Calculator'!$A128+2,FALSE)=0,0,HLOOKUP(EI$2,Recipes!$H:$GI,'Production Calculator'!$A128+2,FALSE)*$AK128))+IF($AO128=EI$3,$AM128/VLOOKUP($AO128,Data!$A$50:$B$56,2,FALSE),0)</f>
        <v>0</v>
      </c>
      <c r="EJ128" s="11">
        <f>IF(EJ$2=$A128,0,IF(HLOOKUP(EJ$2,Recipes!$H:$GI,'Production Calculator'!$A128+2,FALSE)=0,0,HLOOKUP(EJ$2,Recipes!$H:$GI,'Production Calculator'!$A128+2,FALSE)*$AK128))+IF($AO128=EJ$3,$AM128/VLOOKUP($AO128,Data!$A$50:$B$56,2,FALSE),0)</f>
        <v>0</v>
      </c>
      <c r="EK128" s="11">
        <f>IF(EK$2=$A128,0,IF(HLOOKUP(EK$2,Recipes!$H:$GI,'Production Calculator'!$A128+2,FALSE)=0,0,HLOOKUP(EK$2,Recipes!$H:$GI,'Production Calculator'!$A128+2,FALSE)*$AK128))+IF($AO128=EK$3,$AM128/VLOOKUP($AO128,Data!$A$50:$B$56,2,FALSE),0)</f>
        <v>0</v>
      </c>
      <c r="EL128" s="11">
        <f>IF(EL$2=$A128,0,IF(HLOOKUP(EL$2,Recipes!$H:$GI,'Production Calculator'!$A128+2,FALSE)=0,0,HLOOKUP(EL$2,Recipes!$H:$GI,'Production Calculator'!$A128+2,FALSE)*$AK128))+IF($AO128=EL$3,$AM128/VLOOKUP($AO128,Data!$A$50:$B$56,2,FALSE),0)</f>
        <v>0</v>
      </c>
      <c r="EM128" s="11">
        <f>IF(EM$2=$A128,0,IF(HLOOKUP(EM$2,Recipes!$H:$GI,'Production Calculator'!$A128+2,FALSE)=0,0,HLOOKUP(EM$2,Recipes!$H:$GI,'Production Calculator'!$A128+2,FALSE)*$AK128))+IF($AO128=EM$3,$AM128/VLOOKUP($AO128,Data!$A$50:$B$56,2,FALSE),0)</f>
        <v>0</v>
      </c>
      <c r="EN128" s="11">
        <f>IF(EN$2=$A128,0,IF(HLOOKUP(EN$2,Recipes!$H:$GI,'Production Calculator'!$A128+2,FALSE)=0,0,HLOOKUP(EN$2,Recipes!$H:$GI,'Production Calculator'!$A128+2,FALSE)*$AK128))+IF($AO128=EN$3,$AM128/VLOOKUP($AO128,Data!$A$50:$B$56,2,FALSE),0)</f>
        <v>0</v>
      </c>
      <c r="EO128" s="11">
        <f>IF(EO$2=$A128,0,IF(HLOOKUP(EO$2,Recipes!$H:$GI,'Production Calculator'!$A128+2,FALSE)=0,0,HLOOKUP(EO$2,Recipes!$H:$GI,'Production Calculator'!$A128+2,FALSE)*$AK128))+IF($AO128=EO$3,$AM128/VLOOKUP($AO128,Data!$A$50:$B$56,2,FALSE),0)</f>
        <v>0</v>
      </c>
      <c r="EP128" s="11">
        <f>IF(EP$2=$A128,0,IF(HLOOKUP(EP$2,Recipes!$H:$GI,'Production Calculator'!$A128+2,FALSE)=0,0,HLOOKUP(EP$2,Recipes!$H:$GI,'Production Calculator'!$A128+2,FALSE)*$AK128))+IF($AO128=EP$3,$AM128/VLOOKUP($AO128,Data!$A$50:$B$56,2,FALSE),0)</f>
        <v>0</v>
      </c>
      <c r="EQ128" s="11">
        <f>IF(EQ$2=$A128,0,IF(HLOOKUP(EQ$2,Recipes!$H:$GI,'Production Calculator'!$A128+2,FALSE)=0,0,HLOOKUP(EQ$2,Recipes!$H:$GI,'Production Calculator'!$A128+2,FALSE)*$AK128))+IF($AO128=EQ$3,$AM128/VLOOKUP($AO128,Data!$A$50:$B$56,2,FALSE),0)</f>
        <v>0</v>
      </c>
      <c r="ER128" s="11">
        <f>IF(ER$2=$A128,0,IF(HLOOKUP(ER$2,Recipes!$H:$GI,'Production Calculator'!$A128+2,FALSE)=0,0,HLOOKUP(ER$2,Recipes!$H:$GI,'Production Calculator'!$A128+2,FALSE)*$AK128))+IF($AO128=ER$3,$AM128/VLOOKUP($AO128,Data!$A$50:$B$56,2,FALSE),0)</f>
        <v>0</v>
      </c>
      <c r="ES128" s="11">
        <f>IF(ES$2=$A128,0,IF(HLOOKUP(ES$2,Recipes!$H:$GI,'Production Calculator'!$A128+2,FALSE)=0,0,HLOOKUP(ES$2,Recipes!$H:$GI,'Production Calculator'!$A128+2,FALSE)*$AK128))+IF($AO128=ES$3,$AM128/VLOOKUP($AO128,Data!$A$50:$B$56,2,FALSE),0)</f>
        <v>0</v>
      </c>
      <c r="ET128" s="11">
        <f>IF(ET$2=$A128,0,IF(HLOOKUP(ET$2,Recipes!$H:$GI,'Production Calculator'!$A128+2,FALSE)=0,0,HLOOKUP(ET$2,Recipes!$H:$GI,'Production Calculator'!$A128+2,FALSE)*$AK128))+IF($AO128=ET$3,$AM128/VLOOKUP($AO128,Data!$A$50:$B$56,2,FALSE),0)</f>
        <v>0</v>
      </c>
      <c r="EU128" s="11">
        <f>IF(EU$2=$A128,0,IF(HLOOKUP(EU$2,Recipes!$H:$GI,'Production Calculator'!$A128+2,FALSE)=0,0,HLOOKUP(EU$2,Recipes!$H:$GI,'Production Calculator'!$A128+2,FALSE)*$AK128))+IF($AO128=EU$3,$AM128/VLOOKUP($AO128,Data!$A$50:$B$56,2,FALSE),0)</f>
        <v>0</v>
      </c>
      <c r="EV128" s="11">
        <f>IF(EV$2=$A128,0,IF(HLOOKUP(EV$2,Recipes!$H:$GI,'Production Calculator'!$A128+2,FALSE)=0,0,HLOOKUP(EV$2,Recipes!$H:$GI,'Production Calculator'!$A128+2,FALSE)*$AK128))+IF($AO128=EV$3,$AM128/VLOOKUP($AO128,Data!$A$50:$B$56,2,FALSE),0)</f>
        <v>0</v>
      </c>
      <c r="EW128" s="11">
        <f>IF(EW$2=$A128,0,IF(HLOOKUP(EW$2,Recipes!$H:$GI,'Production Calculator'!$A128+2,FALSE)=0,0,HLOOKUP(EW$2,Recipes!$H:$GI,'Production Calculator'!$A128+2,FALSE)*$AK128))+IF($AO128=EW$3,$AM128/VLOOKUP($AO128,Data!$A$50:$B$56,2,FALSE),0)</f>
        <v>0</v>
      </c>
      <c r="EX128" s="11">
        <f>IF(EX$2=$A128,0,IF(HLOOKUP(EX$2,Recipes!$H:$GI,'Production Calculator'!$A128+2,FALSE)=0,0,HLOOKUP(EX$2,Recipes!$H:$GI,'Production Calculator'!$A128+2,FALSE)*$AK128))+IF($AO128=EX$3,$AM128/VLOOKUP($AO128,Data!$A$50:$B$56,2,FALSE),0)</f>
        <v>0</v>
      </c>
      <c r="EY128" s="11">
        <f>IF(EY$2=$A128,0,IF(HLOOKUP(EY$2,Recipes!$H:$GI,'Production Calculator'!$A128+2,FALSE)=0,0,HLOOKUP(EY$2,Recipes!$H:$GI,'Production Calculator'!$A128+2,FALSE)*$AK128))+IF($AO128=EY$3,$AM128/VLOOKUP($AO128,Data!$A$50:$B$56,2,FALSE),0)</f>
        <v>0</v>
      </c>
      <c r="EZ128" s="11">
        <f>IF(EZ$2=$A128,0,IF(HLOOKUP(EZ$2,Recipes!$H:$GI,'Production Calculator'!$A128+2,FALSE)=0,0,HLOOKUP(EZ$2,Recipes!$H:$GI,'Production Calculator'!$A128+2,FALSE)*$AK128))+IF($AO128=EZ$3,$AM128/VLOOKUP($AO128,Data!$A$50:$B$56,2,FALSE),0)</f>
        <v>0</v>
      </c>
      <c r="FA128" s="11">
        <f>IF(FA$2=$A128,0,IF(HLOOKUP(FA$2,Recipes!$H:$GI,'Production Calculator'!$A128+2,FALSE)=0,0,HLOOKUP(FA$2,Recipes!$H:$GI,'Production Calculator'!$A128+2,FALSE)*$AK128))+IF($AO128=FA$3,$AM128/VLOOKUP($AO128,Data!$A$50:$B$56,2,FALSE),0)</f>
        <v>0</v>
      </c>
      <c r="FB128" s="11">
        <f>IF(FB$2=$A128,0,IF(HLOOKUP(FB$2,Recipes!$H:$GI,'Production Calculator'!$A128+2,FALSE)=0,0,HLOOKUP(FB$2,Recipes!$H:$GI,'Production Calculator'!$A128+2,FALSE)*$AK128))+IF($AO128=FB$3,$AM128/VLOOKUP($AO128,Data!$A$50:$B$56,2,FALSE),0)</f>
        <v>0</v>
      </c>
      <c r="FC128" s="11">
        <f>IF(FC$2=$A128,0,IF(HLOOKUP(FC$2,Recipes!$H:$GI,'Production Calculator'!$A128+2,FALSE)=0,0,HLOOKUP(FC$2,Recipes!$H:$GI,'Production Calculator'!$A128+2,FALSE)*$AK128))+IF($AO128=FC$3,$AM128/VLOOKUP($AO128,Data!$A$50:$B$56,2,FALSE),0)</f>
        <v>0</v>
      </c>
      <c r="FD128" s="11">
        <f>IF(FD$2=$A128,0,IF(HLOOKUP(FD$2,Recipes!$H:$GI,'Production Calculator'!$A128+2,FALSE)=0,0,HLOOKUP(FD$2,Recipes!$H:$GI,'Production Calculator'!$A128+2,FALSE)*$AK128))+IF($AO128=FD$3,$AM128/VLOOKUP($AO128,Data!$A$50:$B$56,2,FALSE),0)</f>
        <v>0</v>
      </c>
      <c r="FE128" s="11">
        <f>IF(FE$2=$A128,0,IF(HLOOKUP(FE$2,Recipes!$H:$GI,'Production Calculator'!$A128+2,FALSE)=0,0,HLOOKUP(FE$2,Recipes!$H:$GI,'Production Calculator'!$A128+2,FALSE)*$AK128))+IF($AO128=FE$3,$AM128/VLOOKUP($AO128,Data!$A$50:$B$56,2,FALSE),0)</f>
        <v>0</v>
      </c>
      <c r="FF128" s="11">
        <f>IF(FF$2=$A128,0,IF(HLOOKUP(FF$2,Recipes!$H:$GI,'Production Calculator'!$A128+2,FALSE)=0,0,HLOOKUP(FF$2,Recipes!$H:$GI,'Production Calculator'!$A128+2,FALSE)*$AK128))+IF($AO128=FF$3,$AM128/VLOOKUP($AO128,Data!$A$50:$B$56,2,FALSE),0)</f>
        <v>0</v>
      </c>
      <c r="FG128" s="11">
        <f>IF(FG$2=$A128,0,IF(HLOOKUP(FG$2,Recipes!$H:$GI,'Production Calculator'!$A128+2,FALSE)=0,0,HLOOKUP(FG$2,Recipes!$H:$GI,'Production Calculator'!$A128+2,FALSE)*$AK128))+IF($AO128=FG$3,$AM128/VLOOKUP($AO128,Data!$A$50:$B$56,2,FALSE),0)</f>
        <v>0</v>
      </c>
      <c r="FH128" s="11">
        <f>IF(FH$2=$A128,0,IF(HLOOKUP(FH$2,Recipes!$H:$GI,'Production Calculator'!$A128+2,FALSE)=0,0,HLOOKUP(FH$2,Recipes!$H:$GI,'Production Calculator'!$A128+2,FALSE)*$AK128))+IF($AO128=FH$3,$AM128/VLOOKUP($AO128,Data!$A$50:$B$56,2,FALSE),0)</f>
        <v>0</v>
      </c>
      <c r="FI128" s="11">
        <f>IF(FI$2=$A128,0,IF(HLOOKUP(FI$2,Recipes!$H:$GI,'Production Calculator'!$A128+2,FALSE)=0,0,HLOOKUP(FI$2,Recipes!$H:$GI,'Production Calculator'!$A128+2,FALSE)*$AK128))+IF($AO128=FI$3,$AM128/VLOOKUP($AO128,Data!$A$50:$B$56,2,FALSE),0)</f>
        <v>0</v>
      </c>
      <c r="FJ128" s="11">
        <f>IF(FJ$2=$A128,0,IF(HLOOKUP(FJ$2,Recipes!$H:$GI,'Production Calculator'!$A128+2,FALSE)=0,0,HLOOKUP(FJ$2,Recipes!$H:$GI,'Production Calculator'!$A128+2,FALSE)*$AK128))+IF($AO128=FJ$3,$AM128/VLOOKUP($AO128,Data!$A$50:$B$56,2,FALSE),0)</f>
        <v>0</v>
      </c>
      <c r="FK128" s="11">
        <f>IF(FK$2=$A128,0,IF(HLOOKUP(FK$2,Recipes!$H:$GI,'Production Calculator'!$A128+2,FALSE)=0,0,HLOOKUP(FK$2,Recipes!$H:$GI,'Production Calculator'!$A128+2,FALSE)*$AK128))+IF($AO128=FK$3,$AM128/VLOOKUP($AO128,Data!$A$50:$B$56,2,FALSE),0)</f>
        <v>0</v>
      </c>
      <c r="FL128" s="11">
        <f>IF(FL$2=$A128,0,IF(HLOOKUP(FL$2,Recipes!$H:$GI,'Production Calculator'!$A128+2,FALSE)=0,0,HLOOKUP(FL$2,Recipes!$H:$GI,'Production Calculator'!$A128+2,FALSE)*$AK128))+IF($AO128=FL$3,$AM128/VLOOKUP($AO128,Data!$A$50:$B$56,2,FALSE),0)</f>
        <v>0</v>
      </c>
      <c r="FM128" s="11">
        <f>IF(FM$2=$A128,0,IF(HLOOKUP(FM$2,Recipes!$H:$GI,'Production Calculator'!$A128+2,FALSE)=0,0,HLOOKUP(FM$2,Recipes!$H:$GI,'Production Calculator'!$A128+2,FALSE)*$AK128))+IF($AO128=FM$3,$AM128/VLOOKUP($AO128,Data!$A$50:$B$56,2,FALSE),0)</f>
        <v>0</v>
      </c>
      <c r="FN128" s="11">
        <f>IF(FN$2=$A128,0,IF(HLOOKUP(FN$2,Recipes!$H:$GI,'Production Calculator'!$A128+2,FALSE)=0,0,HLOOKUP(FN$2,Recipes!$H:$GI,'Production Calculator'!$A128+2,FALSE)*$AK128))+IF($AO128=FN$3,$AM128/VLOOKUP($AO128,Data!$A$50:$B$56,2,FALSE),0)</f>
        <v>0</v>
      </c>
      <c r="FO128" s="11">
        <f>IF(FO$2=$A128,0,IF(HLOOKUP(FO$2,Recipes!$H:$GI,'Production Calculator'!$A128+2,FALSE)=0,0,HLOOKUP(FO$2,Recipes!$H:$GI,'Production Calculator'!$A128+2,FALSE)*$AK128))+IF($AO128=FO$3,$AM128/VLOOKUP($AO128,Data!$A$50:$B$56,2,FALSE),0)</f>
        <v>0</v>
      </c>
      <c r="FP128" s="11">
        <f>IF(FP$2=$A128,0,IF(HLOOKUP(FP$2,Recipes!$H:$GI,'Production Calculator'!$A128+2,FALSE)=0,0,HLOOKUP(FP$2,Recipes!$H:$GI,'Production Calculator'!$A128+2,FALSE)*$AK128))+IF($AO128=FP$3,$AM128/VLOOKUP($AO128,Data!$A$50:$B$56,2,FALSE),0)</f>
        <v>0</v>
      </c>
      <c r="FQ128" s="11">
        <f>IF(FQ$2=$A128,0,IF(HLOOKUP(FQ$2,Recipes!$H:$GI,'Production Calculator'!$A128+2,FALSE)=0,0,HLOOKUP(FQ$2,Recipes!$H:$GI,'Production Calculator'!$A128+2,FALSE)*$AK128))+IF($AO128=FQ$3,$AM128/VLOOKUP($AO128,Data!$A$50:$B$56,2,FALSE),0)</f>
        <v>0</v>
      </c>
      <c r="FR128" s="11">
        <f>IF(FR$2=$A128,0,IF(HLOOKUP(FR$2,Recipes!$H:$GI,'Production Calculator'!$A128+2,FALSE)=0,0,HLOOKUP(FR$2,Recipes!$H:$GI,'Production Calculator'!$A128+2,FALSE)*$AK128))+IF($AO128=FR$3,$AM128/VLOOKUP($AO128,Data!$A$50:$B$56,2,FALSE),0)</f>
        <v>0</v>
      </c>
      <c r="FS128" s="11">
        <f>IF(FS$2=$A128,0,IF(HLOOKUP(FS$2,Recipes!$H:$GI,'Production Calculator'!$A128+2,FALSE)=0,0,HLOOKUP(FS$2,Recipes!$H:$GI,'Production Calculator'!$A128+2,FALSE)*$AK128))+IF($AO128=FS$3,$AM128/VLOOKUP($AO128,Data!$A$50:$B$56,2,FALSE),0)</f>
        <v>0</v>
      </c>
      <c r="FT128" s="11">
        <f>IF(FT$2=$A128,0,IF(HLOOKUP(FT$2,Recipes!$H:$GI,'Production Calculator'!$A128+2,FALSE)=0,0,HLOOKUP(FT$2,Recipes!$H:$GI,'Production Calculator'!$A128+2,FALSE)*$AK128))+IF($AO128=FT$3,$AM128/VLOOKUP($AO128,Data!$A$50:$B$56,2,FALSE),0)</f>
        <v>0</v>
      </c>
      <c r="FU128" s="11">
        <f>IF(FU$2=$A128,0,IF(HLOOKUP(FU$2,Recipes!$H:$GI,'Production Calculator'!$A128+2,FALSE)=0,0,HLOOKUP(FU$2,Recipes!$H:$GI,'Production Calculator'!$A128+2,FALSE)*$AK128))+IF($AO128=FU$3,$AM128/VLOOKUP($AO128,Data!$A$50:$B$56,2,FALSE),0)</f>
        <v>0</v>
      </c>
      <c r="FV128" s="11">
        <f>IF(FV$2=$A128,0,IF(HLOOKUP(FV$2,Recipes!$H:$GI,'Production Calculator'!$A128+2,FALSE)=0,0,HLOOKUP(FV$2,Recipes!$H:$GI,'Production Calculator'!$A128+2,FALSE)*$AK128))+IF($AO128=FV$3,$AM128/VLOOKUP($AO128,Data!$A$50:$B$56,2,FALSE),0)</f>
        <v>0</v>
      </c>
      <c r="FW128" s="11">
        <f>IF(FW$2=$A128,0,IF(HLOOKUP(FW$2,Recipes!$H:$GI,'Production Calculator'!$A128+2,FALSE)=0,0,HLOOKUP(FW$2,Recipes!$H:$GI,'Production Calculator'!$A128+2,FALSE)*$AK128))+IF($AO128=FW$3,$AM128/VLOOKUP($AO128,Data!$A$50:$B$56,2,FALSE),0)</f>
        <v>0</v>
      </c>
      <c r="FX128" s="11">
        <f>IF(FX$2=$A128,0,IF(HLOOKUP(FX$2,Recipes!$H:$GI,'Production Calculator'!$A128+2,FALSE)=0,0,HLOOKUP(FX$2,Recipes!$H:$GI,'Production Calculator'!$A128+2,FALSE)*$AK128))+IF($AO128=FX$3,$AM128/VLOOKUP($AO128,Data!$A$50:$B$56,2,FALSE),0)</f>
        <v>0</v>
      </c>
      <c r="FY128" s="11">
        <f>IF(FY$2=$A128,0,IF(HLOOKUP(FY$2,Recipes!$H:$GI,'Production Calculator'!$A128+2,FALSE)=0,0,HLOOKUP(FY$2,Recipes!$H:$GI,'Production Calculator'!$A128+2,FALSE)*$AK128))+IF($AO128=FY$3,$AM128/VLOOKUP($AO128,Data!$A$50:$B$56,2,FALSE),0)</f>
        <v>0</v>
      </c>
      <c r="FZ128" s="11">
        <f>IF(FZ$2=$A128,0,IF(HLOOKUP(FZ$2,Recipes!$H:$GI,'Production Calculator'!$A128+2,FALSE)=0,0,HLOOKUP(FZ$2,Recipes!$H:$GI,'Production Calculator'!$A128+2,FALSE)*$AK128))+IF($AO128=FZ$3,$AM128/VLOOKUP($AO128,Data!$A$50:$B$56,2,FALSE),0)</f>
        <v>0</v>
      </c>
      <c r="GA128" s="11">
        <f>IF(GA$2=$A128,0,IF(HLOOKUP(GA$2,Recipes!$H:$GI,'Production Calculator'!$A128+2,FALSE)=0,0,HLOOKUP(GA$2,Recipes!$H:$GI,'Production Calculator'!$A128+2,FALSE)*$AK128))+IF($AO128=GA$3,$AM128/VLOOKUP($AO128,Data!$A$50:$B$56,2,FALSE),0)</f>
        <v>0</v>
      </c>
      <c r="GB128" s="11">
        <f>IF(GB$2=$A128,0,IF(HLOOKUP(GB$2,Recipes!$H:$GI,'Production Calculator'!$A128+2,FALSE)=0,0,HLOOKUP(GB$2,Recipes!$H:$GI,'Production Calculator'!$A128+2,FALSE)*$AK128))+IF($AO128=GB$3,$AM128/VLOOKUP($AO128,Data!$A$50:$B$56,2,FALSE),0)</f>
        <v>0</v>
      </c>
      <c r="GC128" s="11">
        <f>IF(GC$2=$A128,0,IF(HLOOKUP(GC$2,Recipes!$H:$GI,'Production Calculator'!$A128+2,FALSE)=0,0,HLOOKUP(GC$2,Recipes!$H:$GI,'Production Calculator'!$A128+2,FALSE)*$AK128))+IF($AO128=GC$3,$AM128/VLOOKUP($AO128,Data!$A$50:$B$56,2,FALSE),0)</f>
        <v>0</v>
      </c>
      <c r="GD128" s="11">
        <f>IF(GD$2=$A128,0,IF(HLOOKUP(GD$2,Recipes!$H:$GI,'Production Calculator'!$A128+2,FALSE)=0,0,HLOOKUP(GD$2,Recipes!$H:$GI,'Production Calculator'!$A128+2,FALSE)*$AK128))+IF($AO128=GD$3,$AM128/VLOOKUP($AO128,Data!$A$50:$B$56,2,FALSE),0)</f>
        <v>0</v>
      </c>
      <c r="GE128" s="11">
        <f>IF(GE$2=$A128,0,IF(HLOOKUP(GE$2,Recipes!$H:$GI,'Production Calculator'!$A128+2,FALSE)=0,0,HLOOKUP(GE$2,Recipes!$H:$GI,'Production Calculator'!$A128+2,FALSE)*$AK128))+IF($AO128=GE$3,$AM128/VLOOKUP($AO128,Data!$A$50:$B$56,2,FALSE),0)</f>
        <v>0</v>
      </c>
      <c r="GF128" s="11">
        <f>IF(GF$2=$A128,0,IF(HLOOKUP(GF$2,Recipes!$H:$GI,'Production Calculator'!$A128+2,FALSE)=0,0,HLOOKUP(GF$2,Recipes!$H:$GI,'Production Calculator'!$A128+2,FALSE)*$AK128))+IF($AO128=GF$3,$AM128/VLOOKUP($AO128,Data!$A$50:$B$56,2,FALSE),0)</f>
        <v>0</v>
      </c>
      <c r="GG128" s="11">
        <f>IF(GG$2=$A128,0,IF(HLOOKUP(GG$2,Recipes!$H:$GI,'Production Calculator'!$A128+2,FALSE)=0,0,HLOOKUP(GG$2,Recipes!$H:$GI,'Production Calculator'!$A128+2,FALSE)*$AK128))+IF($AO128=GG$3,$AM128/VLOOKUP($AO128,Data!$A$50:$B$56,2,FALSE),0)</f>
        <v>0</v>
      </c>
      <c r="GH128" s="11">
        <f>IF(GH$2=$A128,0,IF(HLOOKUP(GH$2,Recipes!$H:$GI,'Production Calculator'!$A128+2,FALSE)=0,0,HLOOKUP(GH$2,Recipes!$H:$GI,'Production Calculator'!$A128+2,FALSE)*$AK128))+IF($AO128=GH$3,$AM128/VLOOKUP($AO128,Data!$A$50:$B$56,2,FALSE),0)</f>
        <v>0</v>
      </c>
      <c r="GI128" s="11">
        <f>IF(GI$2=$A128,0,IF(HLOOKUP(GI$2,Recipes!$H:$GI,'Production Calculator'!$A128+2,FALSE)=0,0,HLOOKUP(GI$2,Recipes!$H:$GI,'Production Calculator'!$A128+2,FALSE)*$AK128))+IF($AO128=GI$3,$AM128/VLOOKUP($AO128,Data!$A$50:$B$56,2,FALSE),0)</f>
        <v>0</v>
      </c>
      <c r="GJ128" s="11">
        <f>IF(GJ$2=$A128,0,IF(HLOOKUP(GJ$2,Recipes!$H:$GI,'Production Calculator'!$A128+2,FALSE)=0,0,HLOOKUP(GJ$2,Recipes!$H:$GI,'Production Calculator'!$A128+2,FALSE)*$AK128))+IF($AO128=GJ$3,$AM128/VLOOKUP($AO128,Data!$A$50:$B$56,2,FALSE),0)</f>
        <v>0</v>
      </c>
      <c r="GK128" s="11">
        <f>IF(GK$2=$A128,0,IF(HLOOKUP(GK$2,Recipes!$H:$GI,'Production Calculator'!$A128+2,FALSE)=0,0,HLOOKUP(GK$2,Recipes!$H:$GI,'Production Calculator'!$A128+2,FALSE)*$AK128))+IF($AO128=GK$3,$AM128/VLOOKUP($AO128,Data!$A$50:$B$56,2,FALSE),0)</f>
        <v>0</v>
      </c>
      <c r="GL128" s="11">
        <f>IF(GL$2=$A128,0,IF(HLOOKUP(GL$2,Recipes!$H:$GI,'Production Calculator'!$A128+2,FALSE)=0,0,HLOOKUP(GL$2,Recipes!$H:$GI,'Production Calculator'!$A128+2,FALSE)*$AK128))+IF($AO128=GL$3,$AM128/VLOOKUP($AO128,Data!$A$50:$B$56,2,FALSE),0)</f>
        <v>0</v>
      </c>
      <c r="GM128" s="11">
        <f>IF(GM$2=$A128,0,IF(HLOOKUP(GM$2,Recipes!$H:$GI,'Production Calculator'!$A128+2,FALSE)=0,0,HLOOKUP(GM$2,Recipes!$H:$GI,'Production Calculator'!$A128+2,FALSE)*$AK128))+IF($AO128=GM$3,$AM128/VLOOKUP($AO128,Data!$A$50:$B$56,2,FALSE),0)</f>
        <v>0</v>
      </c>
      <c r="GN128" s="11">
        <f>IF(GN$2=$A128,0,IF(HLOOKUP(GN$2,Recipes!$H:$GI,'Production Calculator'!$A128+2,FALSE)=0,0,HLOOKUP(GN$2,Recipes!$H:$GI,'Production Calculator'!$A128+2,FALSE)*$AK128))+IF($AO128=GN$3,$AM128/VLOOKUP($AO128,Data!$A$50:$B$56,2,FALSE),0)</f>
        <v>0</v>
      </c>
      <c r="GO128" s="11">
        <f>IF(GO$2=$A128,0,IF(HLOOKUP(GO$2,Recipes!$H:$GI,'Production Calculator'!$A128+2,FALSE)=0,0,HLOOKUP(GO$2,Recipes!$H:$GI,'Production Calculator'!$A128+2,FALSE)*$AK128))+IF($AO128=GO$3,$AM128/VLOOKUP($AO128,Data!$A$50:$B$56,2,FALSE),0)</f>
        <v>0</v>
      </c>
      <c r="GP128" s="11">
        <f>IF(GP$2=$A128,0,IF(HLOOKUP(GP$2,Recipes!$H:$GI,'Production Calculator'!$A128+2,FALSE)=0,0,HLOOKUP(GP$2,Recipes!$H:$GI,'Production Calculator'!$A128+2,FALSE)*$AK128))+IF($AO128=GP$3,$AM128/VLOOKUP($AO128,Data!$A$50:$B$56,2,FALSE),0)</f>
        <v>0</v>
      </c>
      <c r="GQ128" s="11">
        <f>IF(GQ$2=$A128,0,IF(HLOOKUP(GQ$2,Recipes!$H:$GI,'Production Calculator'!$A128+2,FALSE)=0,0,HLOOKUP(GQ$2,Recipes!$H:$GI,'Production Calculator'!$A128+2,FALSE)*$AK128))+IF($AO128=GQ$3,$AM128/VLOOKUP($AO128,Data!$A$50:$B$56,2,FALSE),0)</f>
        <v>0</v>
      </c>
      <c r="GR128" s="11">
        <f>IF(GR$2=$A128,0,IF(HLOOKUP(GR$2,Recipes!$H:$GI,'Production Calculator'!$A128+2,FALSE)=0,0,HLOOKUP(GR$2,Recipes!$H:$GI,'Production Calculator'!$A128+2,FALSE)*$AK128))+IF($AO128=GR$3,$AM128/VLOOKUP($AO128,Data!$A$50:$B$56,2,FALSE),0)</f>
        <v>0</v>
      </c>
      <c r="GS128" s="11">
        <f>IF(GS$2=$A128,0,IF(HLOOKUP(GS$2,Recipes!$H:$GI,'Production Calculator'!$A128+2,FALSE)=0,0,HLOOKUP(GS$2,Recipes!$H:$GI,'Production Calculator'!$A128+2,FALSE)*$AK128))+IF($AO128=GS$3,$AM128/VLOOKUP($AO128,Data!$A$50:$B$56,2,FALSE),0)</f>
        <v>0</v>
      </c>
      <c r="GT128" s="11">
        <f>IF(GT$2=$A128,0,IF(HLOOKUP(GT$2,Recipes!$H:$GI,'Production Calculator'!$A128+2,FALSE)=0,0,HLOOKUP(GT$2,Recipes!$H:$GI,'Production Calculator'!$A128+2,FALSE)*$AK128))+IF($AO128=GT$3,$AM128/VLOOKUP($AO128,Data!$A$50:$B$56,2,FALSE),0)</f>
        <v>0</v>
      </c>
      <c r="GU128" s="11">
        <f>IF(GU$2=$A128,0,IF(HLOOKUP(GU$2,Recipes!$H:$GI,'Production Calculator'!$A128+2,FALSE)=0,0,HLOOKUP(GU$2,Recipes!$H:$GI,'Production Calculator'!$A128+2,FALSE)*$AK128))+IF($AO128=GU$3,$AM128/VLOOKUP($AO128,Data!$A$50:$B$56,2,FALSE),0)</f>
        <v>0</v>
      </c>
      <c r="GV128" s="11">
        <f>IF(GV$2=$A128,0,IF(HLOOKUP(GV$2,Recipes!$H:$GI,'Production Calculator'!$A128+2,FALSE)=0,0,HLOOKUP(GV$2,Recipes!$H:$GI,'Production Calculator'!$A128+2,FALSE)*$AK128))+IF($AO128=GV$3,$AM128/VLOOKUP($AO128,Data!$A$50:$B$56,2,FALSE),0)</f>
        <v>0</v>
      </c>
      <c r="GW128" s="11">
        <f>IF(GW$2=$A128,0,IF(HLOOKUP(GW$2,Recipes!$H:$GI,'Production Calculator'!$A128+2,FALSE)=0,0,HLOOKUP(GW$2,Recipes!$H:$GI,'Production Calculator'!$A128+2,FALSE)*$AK128))+IF($AO128=GW$3,$AM128/VLOOKUP($AO128,Data!$A$50:$B$56,2,FALSE),0)</f>
        <v>0</v>
      </c>
      <c r="GX128" s="11">
        <f>IF(GX$2=$A128,0,IF(HLOOKUP(GX$2,Recipes!$H:$GI,'Production Calculator'!$A128+2,FALSE)=0,0,HLOOKUP(GX$2,Recipes!$H:$GI,'Production Calculator'!$A128+2,FALSE)*$AK128))+IF($AO128=GX$3,$AM128/VLOOKUP($AO128,Data!$A$50:$B$56,2,FALSE),0)</f>
        <v>0</v>
      </c>
      <c r="GY128" s="11">
        <f>IF(GY$2=$A128,0,IF(HLOOKUP(GY$2,Recipes!$H:$GI,'Production Calculator'!$A128+2,FALSE)=0,0,HLOOKUP(GY$2,Recipes!$H:$GI,'Production Calculator'!$A128+2,FALSE)*$AK128))+IF($AO128=GY$3,$AM128/VLOOKUP($AO128,Data!$A$50:$B$56,2,FALSE),0)</f>
        <v>0</v>
      </c>
      <c r="GZ128" s="11">
        <f>IF(GZ$2=$A128,0,IF(HLOOKUP(GZ$2,Recipes!$H:$GI,'Production Calculator'!$A128+2,FALSE)=0,0,HLOOKUP(GZ$2,Recipes!$H:$GI,'Production Calculator'!$A128+2,FALSE)*$AK128))+IF($AO128=GZ$3,$AM128/VLOOKUP($AO128,Data!$A$50:$B$56,2,FALSE),0)</f>
        <v>0</v>
      </c>
      <c r="HA128" s="11">
        <f>IF(HA$2=$A128,0,IF(HLOOKUP(HA$2,Recipes!$H:$GI,'Production Calculator'!$A128+2,FALSE)=0,0,HLOOKUP(HA$2,Recipes!$H:$GI,'Production Calculator'!$A128+2,FALSE)*$AK128))+IF($AO128=HA$3,$AM128/VLOOKUP($AO128,Data!$A$50:$B$56,2,FALSE),0)</f>
        <v>0</v>
      </c>
      <c r="HB128" s="11">
        <f>IF(HB$2=$A128,0,IF(HLOOKUP(HB$2,Recipes!$H:$GI,'Production Calculator'!$A128+2,FALSE)=0,0,HLOOKUP(HB$2,Recipes!$H:$GI,'Production Calculator'!$A128+2,FALSE)*$AK128))+IF($AO128=HB$3,$AM128/VLOOKUP($AO128,Data!$A$50:$B$56,2,FALSE),0)</f>
        <v>0</v>
      </c>
      <c r="HC128" s="11">
        <f>IF(HC$2=$A128,0,IF(HLOOKUP(HC$2,Recipes!$H:$GI,'Production Calculator'!$A128+2,FALSE)=0,0,HLOOKUP(HC$2,Recipes!$H:$GI,'Production Calculator'!$A128+2,FALSE)*$AK128))+IF($AO128=HC$3,$AM128/VLOOKUP($AO128,Data!$A$50:$B$56,2,FALSE),0)</f>
        <v>0</v>
      </c>
      <c r="HD128" s="11">
        <f>IF(HD$2=$A128,0,IF(HLOOKUP(HD$2,Recipes!$H:$GI,'Production Calculator'!$A128+2,FALSE)=0,0,HLOOKUP(HD$2,Recipes!$H:$GI,'Production Calculator'!$A128+2,FALSE)*$AK128))+IF($AO128=HD$3,$AM128/VLOOKUP($AO128,Data!$A$50:$B$56,2,FALSE),0)</f>
        <v>0</v>
      </c>
      <c r="HE128" s="11">
        <f>IF(HE$2=$A128,0,IF(HLOOKUP(HE$2,Recipes!$H:$GI,'Production Calculator'!$A128+2,FALSE)=0,0,HLOOKUP(HE$2,Recipes!$H:$GI,'Production Calculator'!$A128+2,FALSE)*$AK128))+IF($AO128=HE$3,$AM128/VLOOKUP($AO128,Data!$A$50:$B$56,2,FALSE),0)</f>
        <v>0</v>
      </c>
      <c r="HF128" s="11">
        <f>IF(HF$2=$A128,0,IF(HLOOKUP(HF$2,Recipes!$H:$GI,'Production Calculator'!$A128+2,FALSE)=0,0,HLOOKUP(HF$2,Recipes!$H:$GI,'Production Calculator'!$A128+2,FALSE)*$AK128))+IF($AO128=HF$3,$AM128/VLOOKUP($AO128,Data!$A$50:$B$56,2,FALSE),0)</f>
        <v>0</v>
      </c>
      <c r="HG128" s="11">
        <f>IF(HG$2=$A128,0,IF(HLOOKUP(HG$2,Recipes!$H:$GI,'Production Calculator'!$A128+2,FALSE)=0,0,HLOOKUP(HG$2,Recipes!$H:$GI,'Production Calculator'!$A128+2,FALSE)*$AK128))+IF($AO128=HG$3,$AM128/VLOOKUP($AO128,Data!$A$50:$B$56,2,FALSE),0)</f>
        <v>0</v>
      </c>
      <c r="HH128" s="11">
        <f>IF(HH$2=$A128,0,IF(HLOOKUP(HH$2,Recipes!$H:$GI,'Production Calculator'!$A128+2,FALSE)=0,0,HLOOKUP(HH$2,Recipes!$H:$GI,'Production Calculator'!$A128+2,FALSE)*$AK128))+IF($AO128=HH$3,$AM128/VLOOKUP($AO128,Data!$A$50:$B$56,2,FALSE),0)</f>
        <v>0</v>
      </c>
      <c r="HI128" s="11">
        <f>IF(HI$2=$A128,0,IF(HLOOKUP(HI$2,Recipes!$H:$GI,'Production Calculator'!$A128+2,FALSE)=0,0,HLOOKUP(HI$2,Recipes!$H:$GI,'Production Calculator'!$A128+2,FALSE)*$AK128))+IF($AO128=HI$3,$AM128/VLOOKUP($AO128,Data!$A$50:$B$56,2,FALSE),0)</f>
        <v>0</v>
      </c>
      <c r="HJ128" s="11">
        <f>IF(HJ$2=$A128,0,IF(HLOOKUP(HJ$2,Recipes!$H:$GI,'Production Calculator'!$A128+2,FALSE)=0,0,HLOOKUP(HJ$2,Recipes!$H:$GI,'Production Calculator'!$A128+2,FALSE)*$AK128))+IF($AO128=HJ$3,$AM128/VLOOKUP($AO128,Data!$A$50:$B$56,2,FALSE),0)</f>
        <v>0</v>
      </c>
      <c r="HK128" s="11">
        <f>IF(HK$2=$A128,0,IF(HLOOKUP(HK$2,Recipes!$H:$GI,'Production Calculator'!$A128+2,FALSE)=0,0,HLOOKUP(HK$2,Recipes!$H:$GI,'Production Calculator'!$A128+2,FALSE)*$AK128))+IF($AO128=HK$3,$AM128/VLOOKUP($AO128,Data!$A$50:$B$56,2,FALSE),0)</f>
        <v>0</v>
      </c>
      <c r="HL128" s="11">
        <f>IF(HL$2=$A128,0,IF(HLOOKUP(HL$2,Recipes!$H:$GI,'Production Calculator'!$A128+2,FALSE)=0,0,HLOOKUP(HL$2,Recipes!$H:$GI,'Production Calculator'!$A128+2,FALSE)*$AK128))+IF($AO128=HL$3,$AM128/VLOOKUP($AO128,Data!$A$50:$B$56,2,FALSE),0)</f>
        <v>0</v>
      </c>
      <c r="HM128" s="11">
        <f>IF(HM$2=$A128,0,IF(HLOOKUP(HM$2,Recipes!$H:$GI,'Production Calculator'!$A128+2,FALSE)=0,0,HLOOKUP(HM$2,Recipes!$H:$GI,'Production Calculator'!$A128+2,FALSE)*$AK128))+IF($AO128=HM$3,$AM128/VLOOKUP($AO128,Data!$A$50:$B$56,2,FALSE),0)</f>
        <v>0</v>
      </c>
      <c r="HN128" s="11">
        <f>IF(HN$2=$A128,0,IF(HLOOKUP(HN$2,Recipes!$H:$GI,'Production Calculator'!$A128+2,FALSE)=0,0,HLOOKUP(HN$2,Recipes!$H:$GI,'Production Calculator'!$A128+2,FALSE)*$AK128))+IF($AO128=HN$3,$AM128/VLOOKUP($AO128,Data!$A$50:$B$56,2,FALSE),0)</f>
        <v>0</v>
      </c>
      <c r="HO128" s="11">
        <f>IF(HO$2=$A128,0,IF(HLOOKUP(HO$2,Recipes!$H:$GI,'Production Calculator'!$A128+2,FALSE)=0,0,HLOOKUP(HO$2,Recipes!$H:$GI,'Production Calculator'!$A128+2,FALSE)*$AK128))+IF($AO128=HO$3,$AM128/VLOOKUP($AO128,Data!$A$50:$B$56,2,FALSE),0)</f>
        <v>0</v>
      </c>
      <c r="HP128" s="11">
        <f>IF(HP$2=$A128,0,IF(HLOOKUP(HP$2,Recipes!$H:$GI,'Production Calculator'!$A128+2,FALSE)=0,0,HLOOKUP(HP$2,Recipes!$H:$GI,'Production Calculator'!$A128+2,FALSE)*$AK128))+IF($AO128=HP$3,$AM128/VLOOKUP($AO128,Data!$A$50:$B$56,2,FALSE),0)</f>
        <v>0</v>
      </c>
      <c r="HQ128" s="11">
        <f>IF(HQ$2=$A128,0,IF(HLOOKUP(HQ$2,Recipes!$H:$GI,'Production Calculator'!$A128+2,FALSE)=0,0,HLOOKUP(HQ$2,Recipes!$H:$GI,'Production Calculator'!$A128+2,FALSE)*$AK128))+IF($AO128=HQ$3,$AM128/VLOOKUP($AO128,Data!$A$50:$B$56,2,FALSE),0)</f>
        <v>0</v>
      </c>
      <c r="HR128" s="11">
        <f>IF(HR$2=$A128,0,IF(HLOOKUP(HR$2,Recipes!$H:$GI,'Production Calculator'!$A128+2,FALSE)=0,0,HLOOKUP(HR$2,Recipes!$H:$GI,'Production Calculator'!$A128+2,FALSE)*$AK128))+IF($AO128=HR$3,$AM128/VLOOKUP($AO128,Data!$A$50:$B$56,2,FALSE),0)</f>
        <v>0</v>
      </c>
      <c r="HS128" s="121"/>
    </row>
    <row r="129" spans="1:227" x14ac:dyDescent="0.45">
      <c r="A129">
        <v>105</v>
      </c>
      <c r="B129" s="107" t="str">
        <f>VLOOKUP(A129,Recipes!A:B,2)</f>
        <v>Explosive cannon shell</v>
      </c>
      <c r="C129" s="128">
        <v>0</v>
      </c>
      <c r="D129" s="108">
        <f t="shared" si="192"/>
        <v>0</v>
      </c>
      <c r="E129" s="127" t="s">
        <v>1</v>
      </c>
      <c r="F129" s="109">
        <f>VLOOKUP(A129,Recipes!$A$3:$G$186,6,FALSE)</f>
        <v>3</v>
      </c>
      <c r="G129" s="109">
        <f>VLOOKUP(A129,Recipes!$A$3:$G$186,7,FALSE)</f>
        <v>0</v>
      </c>
      <c r="H129" s="110">
        <f t="shared" si="193"/>
        <v>0</v>
      </c>
      <c r="I129" s="109">
        <f>VLOOKUP(E129,Data!$A$2:$C$26,3, FALSE)</f>
        <v>4</v>
      </c>
      <c r="J129" s="108">
        <v>0</v>
      </c>
      <c r="K129" s="108">
        <v>0</v>
      </c>
      <c r="L129" s="108">
        <v>0</v>
      </c>
      <c r="M129" s="150">
        <v>0</v>
      </c>
      <c r="N129" s="150">
        <v>0</v>
      </c>
      <c r="O129" s="150">
        <v>0</v>
      </c>
      <c r="P129" s="151">
        <v>0</v>
      </c>
      <c r="Q129" s="151">
        <v>0</v>
      </c>
      <c r="R129" s="151">
        <v>0</v>
      </c>
      <c r="S129">
        <f t="shared" si="208"/>
        <v>0</v>
      </c>
      <c r="T129">
        <f t="shared" si="209"/>
        <v>0</v>
      </c>
      <c r="U129">
        <f t="shared" si="210"/>
        <v>0</v>
      </c>
      <c r="V129">
        <f t="shared" si="211"/>
        <v>0</v>
      </c>
      <c r="W129">
        <f t="shared" si="212"/>
        <v>0</v>
      </c>
      <c r="X129">
        <f t="shared" si="213"/>
        <v>0</v>
      </c>
      <c r="Y129">
        <f t="shared" si="214"/>
        <v>0</v>
      </c>
      <c r="Z129">
        <f t="shared" si="215"/>
        <v>0</v>
      </c>
      <c r="AA129">
        <f t="shared" si="216"/>
        <v>0</v>
      </c>
      <c r="AB129" s="111">
        <f>VLOOKUP($A129,Recipes!$A:$G,4)</f>
        <v>8</v>
      </c>
      <c r="AC129" s="111">
        <f>VLOOKUP($A129,Recipes!$A:$G,5)</f>
        <v>1</v>
      </c>
      <c r="AD129" s="111">
        <f t="shared" si="203"/>
        <v>0.125</v>
      </c>
      <c r="AE129" s="111">
        <f>VLOOKUP(E129,Data!$A$2:$F$26,5,FALSE)</f>
        <v>0</v>
      </c>
      <c r="AF129" s="111">
        <f>VLOOKUP(E129,Data!$A$2:$F$26,4,FALSE)</f>
        <v>210</v>
      </c>
      <c r="AG129" s="111">
        <f>VLOOKUP(E129,Data!$A$2:$B$26,2, FALSE)</f>
        <v>1.25</v>
      </c>
      <c r="AH129" s="111">
        <f>1+VLOOKUP($J$3,Data!$A$40:$D$48,2,FALSE)*$J129+VLOOKUP($K$3,Data!$A$40:$D$48,2,FALSE)*$K129+VLOOKUP($L$3,Data!$A$40:$D$48,2,FALSE)*$L129+VLOOKUP($M$3,Data!$A$40:$D$48,2,FALSE)*$M129+VLOOKUP($N$3,Data!$A$40:$D$48,2,FALSE)*$N129+VLOOKUP($O$3,Data!$A$40:$D$48,2,FALSE)*$O129+VLOOKUP($P$3,Data!$A$40:$D$48,2,FALSE)*$P129+VLOOKUP($Q$3,Data!$A$40:$D$48,2,FALSE)*$Q129+VLOOKUP($R$3,Data!$A$40:$D$48,2,FALSE)*$R129</f>
        <v>1</v>
      </c>
      <c r="AI129" s="111">
        <f>MAX(1+VLOOKUP($J$3,Data!$A$40:$D$48,3,FALSE)*$J129+VLOOKUP($K$3,Data!$A$40:$D$48,3,FALSE)*$K129+VLOOKUP($L$3,Data!$A$40:$D$48,3,FALSE)*$L129+VLOOKUP($M$3,Data!$A$40:$D$48,3,FALSE)*$M129+VLOOKUP($N$3,Data!$A$40:$D$48,3,FALSE)*$N129+VLOOKUP($O$3,Data!$A$40:$D$48,3,FALSE)*$O129+VLOOKUP($P$3,Data!$A$40:$D$48,3,FALSE)*$P129+VLOOKUP($Q$3,Data!$A$40:$D$48,3,FALSE)*$Q129+VLOOKUP($R$3,Data!$A$40:$D$48,3,FALSE)*$R129,0)</f>
        <v>1</v>
      </c>
      <c r="AJ129" s="111">
        <f>MAX(1-(VLOOKUP($J$3,Data!$A$40:$D$48,4,FALSE)*$J129+VLOOKUP($K$3,Data!$A$40:$D$48,4,FALSE)*$K129+VLOOKUP($L$3,Data!$A$40:$D$48,4,FALSE)*$L129+VLOOKUP($M$3,Data!$A$40:$D$48,4,FALSE)*$M129+VLOOKUP($N$3,Data!$A$40:$D$48,4,FALSE)*$N129+VLOOKUP($O$3,Data!$A$40:$D$48,4,FALSE)*$O129+VLOOKUP($P$3,Data!$A$40:$D$48,4,FALSE)*$P129+VLOOKUP($Q$3,Data!$A$40:$D$48,4,FALSE)*$Q129+VLOOKUP($R$3,Data!$A$40:$D$48,4,FALSE)*$R129),0.2)</f>
        <v>1</v>
      </c>
      <c r="AK129" s="112">
        <f t="shared" si="204"/>
        <v>0</v>
      </c>
      <c r="AL129" s="111">
        <f t="shared" si="205"/>
        <v>0.15625</v>
      </c>
      <c r="AM129" s="111">
        <f t="shared" si="206"/>
        <v>0</v>
      </c>
      <c r="AN129" s="111">
        <f t="shared" si="207"/>
        <v>0</v>
      </c>
      <c r="AO129" s="131" t="s">
        <v>298</v>
      </c>
      <c r="AP129" s="11"/>
      <c r="AQ129" s="11">
        <f>IF(AQ$2=$A129,0,IF(HLOOKUP(AQ$2,Recipes!$H:$GI,'Production Calculator'!$A129+2,FALSE)=0,0,HLOOKUP(AQ$2,Recipes!$H:$GI,'Production Calculator'!$A129+2,FALSE)*$AK129))+IF($AO129=AQ$3,$AM129/VLOOKUP($AO129,Data!$A$50:$B$56,2,FALSE),0)</f>
        <v>0</v>
      </c>
      <c r="AR129" s="11">
        <f>IF(AR$2=$A129,0,IF(HLOOKUP(AR$2,Recipes!$H:$GI,'Production Calculator'!$A129+2,FALSE)=0,0,HLOOKUP(AR$2,Recipes!$H:$GI,'Production Calculator'!$A129+2,FALSE)*$AK129))+IF($AO129=AR$3,$AM129/VLOOKUP($AO129,Data!$A$50:$B$56,2,FALSE),0)</f>
        <v>0</v>
      </c>
      <c r="AS129" s="11">
        <f>IF(AS$2=$A129,0,IF(HLOOKUP(AS$2,Recipes!$H:$GI,'Production Calculator'!$A129+2,FALSE)=0,0,HLOOKUP(AS$2,Recipes!$H:$GI,'Production Calculator'!$A129+2,FALSE)*$AK129))+IF($AO129=AS$3,$AM129/VLOOKUP($AO129,Data!$A$50:$B$56,2,FALSE),0)</f>
        <v>0</v>
      </c>
      <c r="AT129" s="11">
        <f>IF(AT$2=$A129,0,IF(HLOOKUP(AT$2,Recipes!$H:$GI,'Production Calculator'!$A129+2,FALSE)=0,0,HLOOKUP(AT$2,Recipes!$H:$GI,'Production Calculator'!$A129+2,FALSE)*$AK129))+IF($AO129=AT$3,$AM129/VLOOKUP($AO129,Data!$A$50:$B$56,2,FALSE),0)</f>
        <v>0</v>
      </c>
      <c r="AU129" s="11">
        <f>IF(AU$2=$A129,0,IF(HLOOKUP(AU$2,Recipes!$H:$GI,'Production Calculator'!$A129+2,FALSE)=0,0,HLOOKUP(AU$2,Recipes!$H:$GI,'Production Calculator'!$A129+2,FALSE)*$AK129))+IF($AO129=AU$3,$AM129/VLOOKUP($AO129,Data!$A$50:$B$56,2,FALSE),0)</f>
        <v>0</v>
      </c>
      <c r="AV129" s="11">
        <f>IF(AV$2=$A129,0,IF(HLOOKUP(AV$2,Recipes!$H:$GI,'Production Calculator'!$A129+2,FALSE)=0,0,HLOOKUP(AV$2,Recipes!$H:$GI,'Production Calculator'!$A129+2,FALSE)*$AK129))+IF($AO129=AV$3,$AM129/VLOOKUP($AO129,Data!$A$50:$B$56,2,FALSE),0)</f>
        <v>0</v>
      </c>
      <c r="AW129" s="11">
        <f>IF(AW$2=$A129,0,IF(HLOOKUP(AW$2,Recipes!$H:$GI,'Production Calculator'!$A129+2,FALSE)=0,0,HLOOKUP(AW$2,Recipes!$H:$GI,'Production Calculator'!$A129+2,FALSE)*$AK129))+IF($AO129=AW$3,$AM129/VLOOKUP($AO129,Data!$A$50:$B$56,2,FALSE),0)</f>
        <v>0</v>
      </c>
      <c r="AX129" s="11">
        <f>IF(AX$2=$A129,0,IF(HLOOKUP(AX$2,Recipes!$H:$GI,'Production Calculator'!$A129+2,FALSE)=0,0,HLOOKUP(AX$2,Recipes!$H:$GI,'Production Calculator'!$A129+2,FALSE)*$AK129))+IF($AO129=AX$3,$AM129/VLOOKUP($AO129,Data!$A$50:$B$56,2,FALSE),0)</f>
        <v>0</v>
      </c>
      <c r="AY129" s="11">
        <f>IF(AY$2=$A129,0,IF(HLOOKUP(AY$2,Recipes!$H:$GI,'Production Calculator'!$A129+2,FALSE)=0,0,HLOOKUP(AY$2,Recipes!$H:$GI,'Production Calculator'!$A129+2,FALSE)*$AK129))+IF($AO129=AY$3,$AM129/VLOOKUP($AO129,Data!$A$50:$B$56,2,FALSE),0)</f>
        <v>0</v>
      </c>
      <c r="AZ129" s="11">
        <f>IF(AZ$2=$A129,0,IF(HLOOKUP(AZ$2,Recipes!$H:$GI,'Production Calculator'!$A129+2,FALSE)=0,0,HLOOKUP(AZ$2,Recipes!$H:$GI,'Production Calculator'!$A129+2,FALSE)*$AK129))+IF($AO129=AZ$3,$AM129/VLOOKUP($AO129,Data!$A$50:$B$56,2,FALSE),0)</f>
        <v>0</v>
      </c>
      <c r="BA129" s="11">
        <f>IF(BA$2=$A129,0,IF(HLOOKUP(BA$2,Recipes!$H:$GI,'Production Calculator'!$A129+2,FALSE)=0,0,HLOOKUP(BA$2,Recipes!$H:$GI,'Production Calculator'!$A129+2,FALSE)*$AK129))+IF($AO129=BA$3,$AM129/VLOOKUP($AO129,Data!$A$50:$B$56,2,FALSE),0)</f>
        <v>0</v>
      </c>
      <c r="BB129" s="11">
        <f>IF(BB$2=$A129,0,IF(HLOOKUP(BB$2,Recipes!$H:$GI,'Production Calculator'!$A129+2,FALSE)=0,0,HLOOKUP(BB$2,Recipes!$H:$GI,'Production Calculator'!$A129+2,FALSE)*$AK129))+IF($AO129=BB$3,$AM129/VLOOKUP($AO129,Data!$A$50:$B$56,2,FALSE),0)</f>
        <v>0</v>
      </c>
      <c r="BC129" s="11">
        <f>IF(BC$2=$A129,0,IF(HLOOKUP(BC$2,Recipes!$H:$GI,'Production Calculator'!$A129+2,FALSE)=0,0,HLOOKUP(BC$2,Recipes!$H:$GI,'Production Calculator'!$A129+2,FALSE)*$AK129))+IF($AO129=BC$3,$AM129/VLOOKUP($AO129,Data!$A$50:$B$56,2,FALSE),0)</f>
        <v>0</v>
      </c>
      <c r="BD129" s="11">
        <f>IF(BD$2=$A129,0,IF(HLOOKUP(BD$2,Recipes!$H:$GI,'Production Calculator'!$A129+2,FALSE)=0,0,HLOOKUP(BD$2,Recipes!$H:$GI,'Production Calculator'!$A129+2,FALSE)*$AK129))+IF($AO129=BD$3,$AM129/VLOOKUP($AO129,Data!$A$50:$B$56,2,FALSE),0)</f>
        <v>0</v>
      </c>
      <c r="BE129" s="11">
        <f>IF(BE$2=$A129,0,IF(HLOOKUP(BE$2,Recipes!$H:$GI,'Production Calculator'!$A129+2,FALSE)=0,0,HLOOKUP(BE$2,Recipes!$H:$GI,'Production Calculator'!$A129+2,FALSE)*$AK129))+IF($AO129=BE$3,$AM129/VLOOKUP($AO129,Data!$A$50:$B$56,2,FALSE),0)</f>
        <v>0</v>
      </c>
      <c r="BF129" s="11">
        <f>IF(BF$2=$A129,0,IF(HLOOKUP(BF$2,Recipes!$H:$GI,'Production Calculator'!$A129+2,FALSE)=0,0,HLOOKUP(BF$2,Recipes!$H:$GI,'Production Calculator'!$A129+2,FALSE)*$AK129))+IF($AO129=BF$3,$AM129/VLOOKUP($AO129,Data!$A$50:$B$56,2,FALSE),0)</f>
        <v>0</v>
      </c>
      <c r="BG129" s="11">
        <f>IF(BG$2=$A129,0,IF(HLOOKUP(BG$2,Recipes!$H:$GI,'Production Calculator'!$A129+2,FALSE)=0,0,HLOOKUP(BG$2,Recipes!$H:$GI,'Production Calculator'!$A129+2,FALSE)*$AK129))+IF($AO129=BG$3,$AM129/VLOOKUP($AO129,Data!$A$50:$B$56,2,FALSE),0)</f>
        <v>0</v>
      </c>
      <c r="BH129" s="11">
        <f>IF(BH$2=$A129,0,IF(HLOOKUP(BH$2,Recipes!$H:$GI,'Production Calculator'!$A129+2,FALSE)=0,0,HLOOKUP(BH$2,Recipes!$H:$GI,'Production Calculator'!$A129+2,FALSE)*$AK129))+IF($AO129=BH$3,$AM129/VLOOKUP($AO129,Data!$A$50:$B$56,2,FALSE),0)</f>
        <v>0</v>
      </c>
      <c r="BI129" s="11">
        <f>IF(BI$2=$A129,0,IF(HLOOKUP(BI$2,Recipes!$H:$GI,'Production Calculator'!$A129+2,FALSE)=0,0,HLOOKUP(BI$2,Recipes!$H:$GI,'Production Calculator'!$A129+2,FALSE)*$AK129))+IF($AO129=BI$3,$AM129/VLOOKUP($AO129,Data!$A$50:$B$56,2,FALSE),0)</f>
        <v>0</v>
      </c>
      <c r="BJ129" s="11">
        <f>IF(BJ$2=$A129,0,IF(HLOOKUP(BJ$2,Recipes!$H:$GI,'Production Calculator'!$A129+2,FALSE)=0,0,HLOOKUP(BJ$2,Recipes!$H:$GI,'Production Calculator'!$A129+2,FALSE)*$AK129))+IF($AO129=BJ$3,$AM129/VLOOKUP($AO129,Data!$A$50:$B$56,2,FALSE),0)</f>
        <v>0</v>
      </c>
      <c r="BK129" s="11">
        <f>IF(BK$2=$A129,0,IF(HLOOKUP(BK$2,Recipes!$H:$GI,'Production Calculator'!$A129+2,FALSE)=0,0,HLOOKUP(BK$2,Recipes!$H:$GI,'Production Calculator'!$A129+2,FALSE)*$AK129))+IF($AO129=BK$3,$AM129/VLOOKUP($AO129,Data!$A$50:$B$56,2,FALSE),0)</f>
        <v>0</v>
      </c>
      <c r="BL129" s="11">
        <f>IF(BL$2=$A129,0,IF(HLOOKUP(BL$2,Recipes!$H:$GI,'Production Calculator'!$A129+2,FALSE)=0,0,HLOOKUP(BL$2,Recipes!$H:$GI,'Production Calculator'!$A129+2,FALSE)*$AK129))+IF($AO129=BL$3,$AM129/VLOOKUP($AO129,Data!$A$50:$B$56,2,FALSE),0)</f>
        <v>0</v>
      </c>
      <c r="BM129" s="11">
        <f>IF(BM$2=$A129,0,IF(HLOOKUP(BM$2,Recipes!$H:$GI,'Production Calculator'!$A129+2,FALSE)=0,0,HLOOKUP(BM$2,Recipes!$H:$GI,'Production Calculator'!$A129+2,FALSE)*$AK129))+IF($AO129=BM$3,$AM129/VLOOKUP($AO129,Data!$A$50:$B$56,2,FALSE),0)</f>
        <v>0</v>
      </c>
      <c r="BN129" s="11">
        <f>IF(BN$2=$A129,0,IF(HLOOKUP(BN$2,Recipes!$H:$GI,'Production Calculator'!$A129+2,FALSE)=0,0,HLOOKUP(BN$2,Recipes!$H:$GI,'Production Calculator'!$A129+2,FALSE)*$AK129))+IF($AO129=BN$3,$AM129/VLOOKUP($AO129,Data!$A$50:$B$56,2,FALSE),0)</f>
        <v>0</v>
      </c>
      <c r="BO129" s="11">
        <f>IF(BO$2=$A129,0,IF(HLOOKUP(BO$2,Recipes!$H:$GI,'Production Calculator'!$A129+2,FALSE)=0,0,HLOOKUP(BO$2,Recipes!$H:$GI,'Production Calculator'!$A129+2,FALSE)*$AK129))+IF($AO129=BO$3,$AM129/VLOOKUP($AO129,Data!$A$50:$B$56,2,FALSE),0)</f>
        <v>0</v>
      </c>
      <c r="BP129" s="11">
        <f>IF(BP$2=$A129,0,IF(HLOOKUP(BP$2,Recipes!$H:$GI,'Production Calculator'!$A129+2,FALSE)=0,0,HLOOKUP(BP$2,Recipes!$H:$GI,'Production Calculator'!$A129+2,FALSE)*$AK129))+IF($AO129=BP$3,$AM129/VLOOKUP($AO129,Data!$A$50:$B$56,2,FALSE),0)</f>
        <v>0</v>
      </c>
      <c r="BQ129" s="11">
        <f>IF(BQ$2=$A129,0,IF(HLOOKUP(BQ$2,Recipes!$H:$GI,'Production Calculator'!$A129+2,FALSE)=0,0,HLOOKUP(BQ$2,Recipes!$H:$GI,'Production Calculator'!$A129+2,FALSE)*$AK129))+IF($AO129=BQ$3,$AM129/VLOOKUP($AO129,Data!$A$50:$B$56,2,FALSE),0)</f>
        <v>0</v>
      </c>
      <c r="BR129" s="11">
        <f>IF(BR$2=$A129,0,IF(HLOOKUP(BR$2,Recipes!$H:$GI,'Production Calculator'!$A129+2,FALSE)=0,0,HLOOKUP(BR$2,Recipes!$H:$GI,'Production Calculator'!$A129+2,FALSE)*$AK129))+IF($AO129=BR$3,$AM129/VLOOKUP($AO129,Data!$A$50:$B$56,2,FALSE),0)</f>
        <v>0</v>
      </c>
      <c r="BS129" s="11">
        <f>IF(BS$2=$A129,0,IF(HLOOKUP(BS$2,Recipes!$H:$GI,'Production Calculator'!$A129+2,FALSE)=0,0,HLOOKUP(BS$2,Recipes!$H:$GI,'Production Calculator'!$A129+2,FALSE)*$AK129))+IF($AO129=BS$3,$AM129/VLOOKUP($AO129,Data!$A$50:$B$56,2,FALSE),0)</f>
        <v>0</v>
      </c>
      <c r="BT129" s="11">
        <f>IF(BT$2=$A129,0,IF(HLOOKUP(BT$2,Recipes!$H:$GI,'Production Calculator'!$A129+2,FALSE)=0,0,HLOOKUP(BT$2,Recipes!$H:$GI,'Production Calculator'!$A129+2,FALSE)*$AK129))+IF($AO129=BT$3,$AM129/VLOOKUP($AO129,Data!$A$50:$B$56,2,FALSE),0)</f>
        <v>0</v>
      </c>
      <c r="BU129" s="11">
        <f>IF(BU$2=$A129,0,IF(HLOOKUP(BU$2,Recipes!$H:$GI,'Production Calculator'!$A129+2,FALSE)=0,0,HLOOKUP(BU$2,Recipes!$H:$GI,'Production Calculator'!$A129+2,FALSE)*$AK129))+IF($AO129=BU$3,$AM129/VLOOKUP($AO129,Data!$A$50:$B$56,2,FALSE),0)</f>
        <v>0</v>
      </c>
      <c r="BV129" s="11">
        <f>IF(BV$2=$A129,0,IF(HLOOKUP(BV$2,Recipes!$H:$GI,'Production Calculator'!$A129+2,FALSE)=0,0,HLOOKUP(BV$2,Recipes!$H:$GI,'Production Calculator'!$A129+2,FALSE)*$AK129))+IF($AO129=BV$3,$AM129/VLOOKUP($AO129,Data!$A$50:$B$56,2,FALSE),0)</f>
        <v>0</v>
      </c>
      <c r="BW129" s="11">
        <f>IF(BW$2=$A129,0,IF(HLOOKUP(BW$2,Recipes!$H:$GI,'Production Calculator'!$A129+2,FALSE)=0,0,HLOOKUP(BW$2,Recipes!$H:$GI,'Production Calculator'!$A129+2,FALSE)*$AK129))+IF($AO129=BW$3,$AM129/VLOOKUP($AO129,Data!$A$50:$B$56,2,FALSE),0)</f>
        <v>0</v>
      </c>
      <c r="BX129" s="11">
        <f>IF(BX$2=$A129,0,IF(HLOOKUP(BX$2,Recipes!$H:$GI,'Production Calculator'!$A129+2,FALSE)=0,0,HLOOKUP(BX$2,Recipes!$H:$GI,'Production Calculator'!$A129+2,FALSE)*$AK129))+IF($AO129=BX$3,$AM129/VLOOKUP($AO129,Data!$A$50:$B$56,2,FALSE),0)</f>
        <v>0</v>
      </c>
      <c r="BY129" s="11">
        <f>IF(BY$2=$A129,0,IF(HLOOKUP(BY$2,Recipes!$H:$GI,'Production Calculator'!$A129+2,FALSE)=0,0,HLOOKUP(BY$2,Recipes!$H:$GI,'Production Calculator'!$A129+2,FALSE)*$AK129))+IF($AO129=BY$3,$AM129/VLOOKUP($AO129,Data!$A$50:$B$56,2,FALSE),0)</f>
        <v>0</v>
      </c>
      <c r="BZ129" s="11">
        <f>IF(BZ$2=$A129,0,IF(HLOOKUP(BZ$2,Recipes!$H:$GI,'Production Calculator'!$A129+2,FALSE)=0,0,HLOOKUP(BZ$2,Recipes!$H:$GI,'Production Calculator'!$A129+2,FALSE)*$AK129))+IF($AO129=BZ$3,$AM129/VLOOKUP($AO129,Data!$A$50:$B$56,2,FALSE),0)</f>
        <v>0</v>
      </c>
      <c r="CA129" s="11">
        <f>IF(CA$2=$A129,0,IF(HLOOKUP(CA$2,Recipes!$H:$GI,'Production Calculator'!$A129+2,FALSE)=0,0,HLOOKUP(CA$2,Recipes!$H:$GI,'Production Calculator'!$A129+2,FALSE)*$AK129))+IF($AO129=CA$3,$AM129/VLOOKUP($AO129,Data!$A$50:$B$56,2,FALSE),0)</f>
        <v>0</v>
      </c>
      <c r="CB129" s="11">
        <f>IF(CB$2=$A129,0,IF(HLOOKUP(CB$2,Recipes!$H:$GI,'Production Calculator'!$A129+2,FALSE)=0,0,HLOOKUP(CB$2,Recipes!$H:$GI,'Production Calculator'!$A129+2,FALSE)*$AK129))+IF($AO129=CB$3,$AM129/VLOOKUP($AO129,Data!$A$50:$B$56,2,FALSE),0)</f>
        <v>0</v>
      </c>
      <c r="CC129" s="11">
        <f>IF(CC$2=$A129,0,IF(HLOOKUP(CC$2,Recipes!$H:$GI,'Production Calculator'!$A129+2,FALSE)=0,0,HLOOKUP(CC$2,Recipes!$H:$GI,'Production Calculator'!$A129+2,FALSE)*$AK129))+IF($AO129=CC$3,$AM129/VLOOKUP($AO129,Data!$A$50:$B$56,2,FALSE),0)</f>
        <v>0</v>
      </c>
      <c r="CD129" s="11">
        <f>IF(CD$2=$A129,0,IF(HLOOKUP(CD$2,Recipes!$H:$GI,'Production Calculator'!$A129+2,FALSE)=0,0,HLOOKUP(CD$2,Recipes!$H:$GI,'Production Calculator'!$A129+2,FALSE)*$AK129))+IF($AO129=CD$3,$AM129/VLOOKUP($AO129,Data!$A$50:$B$56,2,FALSE),0)</f>
        <v>0</v>
      </c>
      <c r="CE129" s="11">
        <f>IF(CE$2=$A129,0,IF(HLOOKUP(CE$2,Recipes!$H:$GI,'Production Calculator'!$A129+2,FALSE)=0,0,HLOOKUP(CE$2,Recipes!$H:$GI,'Production Calculator'!$A129+2,FALSE)*$AK129))+IF($AO129=CE$3,$AM129/VLOOKUP($AO129,Data!$A$50:$B$56,2,FALSE),0)</f>
        <v>0</v>
      </c>
      <c r="CF129" s="11">
        <f>IF(CF$2=$A129,0,IF(HLOOKUP(CF$2,Recipes!$H:$GI,'Production Calculator'!$A129+2,FALSE)=0,0,HLOOKUP(CF$2,Recipes!$H:$GI,'Production Calculator'!$A129+2,FALSE)*$AK129))+IF($AO129=CF$3,$AM129/VLOOKUP($AO129,Data!$A$50:$B$56,2,FALSE),0)</f>
        <v>0</v>
      </c>
      <c r="CG129" s="11">
        <f>IF(CG$2=$A129,0,IF(HLOOKUP(CG$2,Recipes!$H:$GI,'Production Calculator'!$A129+2,FALSE)=0,0,HLOOKUP(CG$2,Recipes!$H:$GI,'Production Calculator'!$A129+2,FALSE)*$AK129))+IF($AO129=CG$3,$AM129/VLOOKUP($AO129,Data!$A$50:$B$56,2,FALSE),0)</f>
        <v>0</v>
      </c>
      <c r="CH129" s="11">
        <f>IF(CH$2=$A129,0,IF(HLOOKUP(CH$2,Recipes!$H:$GI,'Production Calculator'!$A129+2,FALSE)=0,0,HLOOKUP(CH$2,Recipes!$H:$GI,'Production Calculator'!$A129+2,FALSE)*$AK129))+IF($AO129=CH$3,$AM129/VLOOKUP($AO129,Data!$A$50:$B$56,2,FALSE),0)</f>
        <v>0</v>
      </c>
      <c r="CI129" s="11">
        <f>IF(CI$2=$A129,0,IF(HLOOKUP(CI$2,Recipes!$H:$GI,'Production Calculator'!$A129+2,FALSE)=0,0,HLOOKUP(CI$2,Recipes!$H:$GI,'Production Calculator'!$A129+2,FALSE)*$AK129))+IF($AO129=CI$3,$AM129/VLOOKUP($AO129,Data!$A$50:$B$56,2,FALSE),0)</f>
        <v>0</v>
      </c>
      <c r="CJ129" s="11">
        <f>IF(CJ$2=$A129,0,IF(HLOOKUP(CJ$2,Recipes!$H:$GI,'Production Calculator'!$A129+2,FALSE)=0,0,HLOOKUP(CJ$2,Recipes!$H:$GI,'Production Calculator'!$A129+2,FALSE)*$AK129))+IF($AO129=CJ$3,$AM129/VLOOKUP($AO129,Data!$A$50:$B$56,2,FALSE),0)</f>
        <v>0</v>
      </c>
      <c r="CK129" s="11">
        <f>IF(CK$2=$A129,0,IF(HLOOKUP(CK$2,Recipes!$H:$GI,'Production Calculator'!$A129+2,FALSE)=0,0,HLOOKUP(CK$2,Recipes!$H:$GI,'Production Calculator'!$A129+2,FALSE)*$AK129))+IF($AO129=CK$3,$AM129/VLOOKUP($AO129,Data!$A$50:$B$56,2,FALSE),0)</f>
        <v>0</v>
      </c>
      <c r="CL129" s="11">
        <f>IF(CL$2=$A129,0,IF(HLOOKUP(CL$2,Recipes!$H:$GI,'Production Calculator'!$A129+2,FALSE)=0,0,HLOOKUP(CL$2,Recipes!$H:$GI,'Production Calculator'!$A129+2,FALSE)*$AK129))+IF($AO129=CL$3,$AM129/VLOOKUP($AO129,Data!$A$50:$B$56,2,FALSE),0)</f>
        <v>0</v>
      </c>
      <c r="CM129" s="11">
        <f>IF(CM$2=$A129,0,IF(HLOOKUP(CM$2,Recipes!$H:$GI,'Production Calculator'!$A129+2,FALSE)=0,0,HLOOKUP(CM$2,Recipes!$H:$GI,'Production Calculator'!$A129+2,FALSE)*$AK129))+IF($AO129=CM$3,$AM129/VLOOKUP($AO129,Data!$A$50:$B$56,2,FALSE),0)</f>
        <v>0</v>
      </c>
      <c r="CN129" s="11">
        <f>IF(CN$2=$A129,0,IF(HLOOKUP(CN$2,Recipes!$H:$GI,'Production Calculator'!$A129+2,FALSE)=0,0,HLOOKUP(CN$2,Recipes!$H:$GI,'Production Calculator'!$A129+2,FALSE)*$AK129))+IF($AO129=CN$3,$AM129/VLOOKUP($AO129,Data!$A$50:$B$56,2,FALSE),0)</f>
        <v>0</v>
      </c>
      <c r="CO129" s="11">
        <f>IF(CO$2=$A129,0,IF(HLOOKUP(CO$2,Recipes!$H:$GI,'Production Calculator'!$A129+2,FALSE)=0,0,HLOOKUP(CO$2,Recipes!$H:$GI,'Production Calculator'!$A129+2,FALSE)*$AK129))+IF($AO129=CO$3,$AM129/VLOOKUP($AO129,Data!$A$50:$B$56,2,FALSE),0)</f>
        <v>0</v>
      </c>
      <c r="CP129" s="11">
        <f>IF(CP$2=$A129,0,IF(HLOOKUP(CP$2,Recipes!$H:$GI,'Production Calculator'!$A129+2,FALSE)=0,0,HLOOKUP(CP$2,Recipes!$H:$GI,'Production Calculator'!$A129+2,FALSE)*$AK129))+IF($AO129=CP$3,$AM129/VLOOKUP($AO129,Data!$A$50:$B$56,2,FALSE),0)</f>
        <v>0</v>
      </c>
      <c r="CQ129" s="11">
        <f>IF(CQ$2=$A129,0,IF(HLOOKUP(CQ$2,Recipes!$H:$GI,'Production Calculator'!$A129+2,FALSE)=0,0,HLOOKUP(CQ$2,Recipes!$H:$GI,'Production Calculator'!$A129+2,FALSE)*$AK129))+IF($AO129=CQ$3,$AM129/VLOOKUP($AO129,Data!$A$50:$B$56,2,FALSE),0)</f>
        <v>0</v>
      </c>
      <c r="CR129" s="11">
        <f>IF(CR$2=$A129,0,IF(HLOOKUP(CR$2,Recipes!$H:$GI,'Production Calculator'!$A129+2,FALSE)=0,0,HLOOKUP(CR$2,Recipes!$H:$GI,'Production Calculator'!$A129+2,FALSE)*$AK129))+IF($AO129=CR$3,$AM129/VLOOKUP($AO129,Data!$A$50:$B$56,2,FALSE),0)</f>
        <v>0</v>
      </c>
      <c r="CS129" s="11">
        <f>IF(CS$2=$A129,0,IF(HLOOKUP(CS$2,Recipes!$H:$GI,'Production Calculator'!$A129+2,FALSE)=0,0,HLOOKUP(CS$2,Recipes!$H:$GI,'Production Calculator'!$A129+2,FALSE)*$AK129))+IF($AO129=CS$3,$AM129/VLOOKUP($AO129,Data!$A$50:$B$56,2,FALSE),0)</f>
        <v>0</v>
      </c>
      <c r="CT129" s="11">
        <f>IF(CT$2=$A129,0,IF(HLOOKUP(CT$2,Recipes!$H:$GI,'Production Calculator'!$A129+2,FALSE)=0,0,HLOOKUP(CT$2,Recipes!$H:$GI,'Production Calculator'!$A129+2,FALSE)*$AK129))+IF($AO129=CT$3,$AM129/VLOOKUP($AO129,Data!$A$50:$B$56,2,FALSE),0)</f>
        <v>0</v>
      </c>
      <c r="CU129" s="11">
        <f>IF(CU$2=$A129,0,IF(HLOOKUP(CU$2,Recipes!$H:$GI,'Production Calculator'!$A129+2,FALSE)=0,0,HLOOKUP(CU$2,Recipes!$H:$GI,'Production Calculator'!$A129+2,FALSE)*$AK129))+IF($AO129=CU$3,$AM129/VLOOKUP($AO129,Data!$A$50:$B$56,2,FALSE),0)</f>
        <v>0</v>
      </c>
      <c r="CV129" s="11">
        <f>IF(CV$2=$A129,0,IF(HLOOKUP(CV$2,Recipes!$H:$GI,'Production Calculator'!$A129+2,FALSE)=0,0,HLOOKUP(CV$2,Recipes!$H:$GI,'Production Calculator'!$A129+2,FALSE)*$AK129))+IF($AO129=CV$3,$AM129/VLOOKUP($AO129,Data!$A$50:$B$56,2,FALSE),0)</f>
        <v>0</v>
      </c>
      <c r="CW129" s="11">
        <f>IF(CW$2=$A129,0,IF(HLOOKUP(CW$2,Recipes!$H:$GI,'Production Calculator'!$A129+2,FALSE)=0,0,HLOOKUP(CW$2,Recipes!$H:$GI,'Production Calculator'!$A129+2,FALSE)*$AK129))+IF($AO129=CW$3,$AM129/VLOOKUP($AO129,Data!$A$50:$B$56,2,FALSE),0)</f>
        <v>0</v>
      </c>
      <c r="CX129" s="11">
        <f>IF(CX$2=$A129,0,IF(HLOOKUP(CX$2,Recipes!$H:$GI,'Production Calculator'!$A129+2,FALSE)=0,0,HLOOKUP(CX$2,Recipes!$H:$GI,'Production Calculator'!$A129+2,FALSE)*$AK129))+IF($AO129=CX$3,$AM129/VLOOKUP($AO129,Data!$A$50:$B$56,2,FALSE),0)</f>
        <v>0</v>
      </c>
      <c r="CY129" s="11">
        <f>IF(CY$2=$A129,0,IF(HLOOKUP(CY$2,Recipes!$H:$GI,'Production Calculator'!$A129+2,FALSE)=0,0,HLOOKUP(CY$2,Recipes!$H:$GI,'Production Calculator'!$A129+2,FALSE)*$AK129))+IF($AO129=CY$3,$AM129/VLOOKUP($AO129,Data!$A$50:$B$56,2,FALSE),0)</f>
        <v>0</v>
      </c>
      <c r="CZ129" s="11">
        <f>IF(CZ$2=$A129,0,IF(HLOOKUP(CZ$2,Recipes!$H:$GI,'Production Calculator'!$A129+2,FALSE)=0,0,HLOOKUP(CZ$2,Recipes!$H:$GI,'Production Calculator'!$A129+2,FALSE)*$AK129))+IF($AO129=CZ$3,$AM129/VLOOKUP($AO129,Data!$A$50:$B$56,2,FALSE),0)</f>
        <v>0</v>
      </c>
      <c r="DA129" s="11">
        <f>IF(DA$2=$A129,0,IF(HLOOKUP(DA$2,Recipes!$H:$GI,'Production Calculator'!$A129+2,FALSE)=0,0,HLOOKUP(DA$2,Recipes!$H:$GI,'Production Calculator'!$A129+2,FALSE)*$AK129))+IF($AO129=DA$3,$AM129/VLOOKUP($AO129,Data!$A$50:$B$56,2,FALSE),0)</f>
        <v>0</v>
      </c>
      <c r="DB129" s="11">
        <f>IF(DB$2=$A129,0,IF(HLOOKUP(DB$2,Recipes!$H:$GI,'Production Calculator'!$A129+2,FALSE)=0,0,HLOOKUP(DB$2,Recipes!$H:$GI,'Production Calculator'!$A129+2,FALSE)*$AK129))+IF($AO129=DB$3,$AM129/VLOOKUP($AO129,Data!$A$50:$B$56,2,FALSE),0)</f>
        <v>0</v>
      </c>
      <c r="DC129" s="11">
        <f>IF(DC$2=$A129,0,IF(HLOOKUP(DC$2,Recipes!$H:$GI,'Production Calculator'!$A129+2,FALSE)=0,0,HLOOKUP(DC$2,Recipes!$H:$GI,'Production Calculator'!$A129+2,FALSE)*$AK129))+IF($AO129=DC$3,$AM129/VLOOKUP($AO129,Data!$A$50:$B$56,2,FALSE),0)</f>
        <v>0</v>
      </c>
      <c r="DD129" s="11">
        <f>IF(DD$2=$A129,0,IF(HLOOKUP(DD$2,Recipes!$H:$GI,'Production Calculator'!$A129+2,FALSE)=0,0,HLOOKUP(DD$2,Recipes!$H:$GI,'Production Calculator'!$A129+2,FALSE)*$AK129))+IF($AO129=DD$3,$AM129/VLOOKUP($AO129,Data!$A$50:$B$56,2,FALSE),0)</f>
        <v>0</v>
      </c>
      <c r="DE129" s="11">
        <f>IF(DE$2=$A129,0,IF(HLOOKUP(DE$2,Recipes!$H:$GI,'Production Calculator'!$A129+2,FALSE)=0,0,HLOOKUP(DE$2,Recipes!$H:$GI,'Production Calculator'!$A129+2,FALSE)*$AK129))+IF($AO129=DE$3,$AM129/VLOOKUP($AO129,Data!$A$50:$B$56,2,FALSE),0)</f>
        <v>0</v>
      </c>
      <c r="DF129" s="11">
        <f>IF(DF$2=$A129,0,IF(HLOOKUP(DF$2,Recipes!$H:$GI,'Production Calculator'!$A129+2,FALSE)=0,0,HLOOKUP(DF$2,Recipes!$H:$GI,'Production Calculator'!$A129+2,FALSE)*$AK129))+IF($AO129=DF$3,$AM129/VLOOKUP($AO129,Data!$A$50:$B$56,2,FALSE),0)</f>
        <v>0</v>
      </c>
      <c r="DG129" s="11">
        <f>IF(DG$2=$A129,0,IF(HLOOKUP(DG$2,Recipes!$H:$GI,'Production Calculator'!$A129+2,FALSE)=0,0,HLOOKUP(DG$2,Recipes!$H:$GI,'Production Calculator'!$A129+2,FALSE)*$AK129))+IF($AO129=DG$3,$AM129/VLOOKUP($AO129,Data!$A$50:$B$56,2,FALSE),0)</f>
        <v>0</v>
      </c>
      <c r="DH129" s="11">
        <f>IF(DH$2=$A129,0,IF(HLOOKUP(DH$2,Recipes!$H:$GI,'Production Calculator'!$A129+2,FALSE)=0,0,HLOOKUP(DH$2,Recipes!$H:$GI,'Production Calculator'!$A129+2,FALSE)*$AK129))+IF($AO129=DH$3,$AM129/VLOOKUP($AO129,Data!$A$50:$B$56,2,FALSE),0)</f>
        <v>0</v>
      </c>
      <c r="DI129" s="11">
        <f>IF(DI$2=$A129,0,IF(HLOOKUP(DI$2,Recipes!$H:$GI,'Production Calculator'!$A129+2,FALSE)=0,0,HLOOKUP(DI$2,Recipes!$H:$GI,'Production Calculator'!$A129+2,FALSE)*$AK129))+IF($AO129=DI$3,$AM129/VLOOKUP($AO129,Data!$A$50:$B$56,2,FALSE),0)</f>
        <v>0</v>
      </c>
      <c r="DJ129" s="11">
        <f>IF(DJ$2=$A129,0,IF(HLOOKUP(DJ$2,Recipes!$H:$GI,'Production Calculator'!$A129+2,FALSE)=0,0,HLOOKUP(DJ$2,Recipes!$H:$GI,'Production Calculator'!$A129+2,FALSE)*$AK129))+IF($AO129=DJ$3,$AM129/VLOOKUP($AO129,Data!$A$50:$B$56,2,FALSE),0)</f>
        <v>0</v>
      </c>
      <c r="DK129" s="11">
        <f>IF(DK$2=$A129,0,IF(HLOOKUP(DK$2,Recipes!$H:$GI,'Production Calculator'!$A129+2,FALSE)=0,0,HLOOKUP(DK$2,Recipes!$H:$GI,'Production Calculator'!$A129+2,FALSE)*$AK129))+IF($AO129=DK$3,$AM129/VLOOKUP($AO129,Data!$A$50:$B$56,2,FALSE),0)</f>
        <v>0</v>
      </c>
      <c r="DL129" s="11">
        <f>IF(DL$2=$A129,0,IF(HLOOKUP(DL$2,Recipes!$H:$GI,'Production Calculator'!$A129+2,FALSE)=0,0,HLOOKUP(DL$2,Recipes!$H:$GI,'Production Calculator'!$A129+2,FALSE)*$AK129))+IF($AO129=DL$3,$AM129/VLOOKUP($AO129,Data!$A$50:$B$56,2,FALSE),0)</f>
        <v>0</v>
      </c>
      <c r="DM129" s="11">
        <f>IF(DM$2=$A129,0,IF(HLOOKUP(DM$2,Recipes!$H:$GI,'Production Calculator'!$A129+2,FALSE)=0,0,HLOOKUP(DM$2,Recipes!$H:$GI,'Production Calculator'!$A129+2,FALSE)*$AK129))+IF($AO129=DM$3,$AM129/VLOOKUP($AO129,Data!$A$50:$B$56,2,FALSE),0)</f>
        <v>0</v>
      </c>
      <c r="DN129" s="11">
        <f>IF(DN$2=$A129,0,IF(HLOOKUP(DN$2,Recipes!$H:$GI,'Production Calculator'!$A129+2,FALSE)=0,0,HLOOKUP(DN$2,Recipes!$H:$GI,'Production Calculator'!$A129+2,FALSE)*$AK129))+IF($AO129=DN$3,$AM129/VLOOKUP($AO129,Data!$A$50:$B$56,2,FALSE),0)</f>
        <v>0</v>
      </c>
      <c r="DO129" s="11">
        <f>IF(DO$2=$A129,0,IF(HLOOKUP(DO$2,Recipes!$H:$GI,'Production Calculator'!$A129+2,FALSE)=0,0,HLOOKUP(DO$2,Recipes!$H:$GI,'Production Calculator'!$A129+2,FALSE)*$AK129))+IF($AO129=DO$3,$AM129/VLOOKUP($AO129,Data!$A$50:$B$56,2,FALSE),0)</f>
        <v>0</v>
      </c>
      <c r="DP129" s="11">
        <f>IF(DP$2=$A129,0,IF(HLOOKUP(DP$2,Recipes!$H:$GI,'Production Calculator'!$A129+2,FALSE)=0,0,HLOOKUP(DP$2,Recipes!$H:$GI,'Production Calculator'!$A129+2,FALSE)*$AK129))+IF($AO129=DP$3,$AM129/VLOOKUP($AO129,Data!$A$50:$B$56,2,FALSE),0)</f>
        <v>0</v>
      </c>
      <c r="DQ129" s="11">
        <f>IF(DQ$2=$A129,0,IF(HLOOKUP(DQ$2,Recipes!$H:$GI,'Production Calculator'!$A129+2,FALSE)=0,0,HLOOKUP(DQ$2,Recipes!$H:$GI,'Production Calculator'!$A129+2,FALSE)*$AK129))+IF($AO129=DQ$3,$AM129/VLOOKUP($AO129,Data!$A$50:$B$56,2,FALSE),0)</f>
        <v>0</v>
      </c>
      <c r="DR129" s="11">
        <f>IF(DR$2=$A129,0,IF(HLOOKUP(DR$2,Recipes!$H:$GI,'Production Calculator'!$A129+2,FALSE)=0,0,HLOOKUP(DR$2,Recipes!$H:$GI,'Production Calculator'!$A129+2,FALSE)*$AK129))+IF($AO129=DR$3,$AM129/VLOOKUP($AO129,Data!$A$50:$B$56,2,FALSE),0)</f>
        <v>0</v>
      </c>
      <c r="DS129" s="11">
        <f>IF(DS$2=$A129,0,IF(HLOOKUP(DS$2,Recipes!$H:$GI,'Production Calculator'!$A129+2,FALSE)=0,0,HLOOKUP(DS$2,Recipes!$H:$GI,'Production Calculator'!$A129+2,FALSE)*$AK129))+IF($AO129=DS$3,$AM129/VLOOKUP($AO129,Data!$A$50:$B$56,2,FALSE),0)</f>
        <v>0</v>
      </c>
      <c r="DT129" s="11">
        <f>IF(DT$2=$A129,0,IF(HLOOKUP(DT$2,Recipes!$H:$GI,'Production Calculator'!$A129+2,FALSE)=0,0,HLOOKUP(DT$2,Recipes!$H:$GI,'Production Calculator'!$A129+2,FALSE)*$AK129))+IF($AO129=DT$3,$AM129/VLOOKUP($AO129,Data!$A$50:$B$56,2,FALSE),0)</f>
        <v>0</v>
      </c>
      <c r="DU129" s="11">
        <f>IF(DU$2=$A129,0,IF(HLOOKUP(DU$2,Recipes!$H:$GI,'Production Calculator'!$A129+2,FALSE)=0,0,HLOOKUP(DU$2,Recipes!$H:$GI,'Production Calculator'!$A129+2,FALSE)*$AK129))+IF($AO129=DU$3,$AM129/VLOOKUP($AO129,Data!$A$50:$B$56,2,FALSE),0)</f>
        <v>0</v>
      </c>
      <c r="DV129" s="11">
        <f>IF(DV$2=$A129,0,IF(HLOOKUP(DV$2,Recipes!$H:$GI,'Production Calculator'!$A129+2,FALSE)=0,0,HLOOKUP(DV$2,Recipes!$H:$GI,'Production Calculator'!$A129+2,FALSE)*$AK129))+IF($AO129=DV$3,$AM129/VLOOKUP($AO129,Data!$A$50:$B$56,2,FALSE),0)</f>
        <v>0</v>
      </c>
      <c r="DW129" s="11">
        <f>IF(DW$2=$A129,0,IF(HLOOKUP(DW$2,Recipes!$H:$GI,'Production Calculator'!$A129+2,FALSE)=0,0,HLOOKUP(DW$2,Recipes!$H:$GI,'Production Calculator'!$A129+2,FALSE)*$AK129))+IF($AO129=DW$3,$AM129/VLOOKUP($AO129,Data!$A$50:$B$56,2,FALSE),0)</f>
        <v>0</v>
      </c>
      <c r="DX129" s="11">
        <f>IF(DX$2=$A129,0,IF(HLOOKUP(DX$2,Recipes!$H:$GI,'Production Calculator'!$A129+2,FALSE)=0,0,HLOOKUP(DX$2,Recipes!$H:$GI,'Production Calculator'!$A129+2,FALSE)*$AK129))+IF($AO129=DX$3,$AM129/VLOOKUP($AO129,Data!$A$50:$B$56,2,FALSE),0)</f>
        <v>0</v>
      </c>
      <c r="DY129" s="11">
        <f>IF(DY$2=$A129,0,IF(HLOOKUP(DY$2,Recipes!$H:$GI,'Production Calculator'!$A129+2,FALSE)=0,0,HLOOKUP(DY$2,Recipes!$H:$GI,'Production Calculator'!$A129+2,FALSE)*$AK129))+IF($AO129=DY$3,$AM129/VLOOKUP($AO129,Data!$A$50:$B$56,2,FALSE),0)</f>
        <v>0</v>
      </c>
      <c r="DZ129" s="11">
        <f>IF(DZ$2=$A129,0,IF(HLOOKUP(DZ$2,Recipes!$H:$GI,'Production Calculator'!$A129+2,FALSE)=0,0,HLOOKUP(DZ$2,Recipes!$H:$GI,'Production Calculator'!$A129+2,FALSE)*$AK129))+IF($AO129=DZ$3,$AM129/VLOOKUP($AO129,Data!$A$50:$B$56,2,FALSE),0)</f>
        <v>0</v>
      </c>
      <c r="EA129" s="11">
        <f>IF(EA$2=$A129,0,IF(HLOOKUP(EA$2,Recipes!$H:$GI,'Production Calculator'!$A129+2,FALSE)=0,0,HLOOKUP(EA$2,Recipes!$H:$GI,'Production Calculator'!$A129+2,FALSE)*$AK129))+IF($AO129=EA$3,$AM129/VLOOKUP($AO129,Data!$A$50:$B$56,2,FALSE),0)</f>
        <v>0</v>
      </c>
      <c r="EB129" s="11">
        <f>IF(EB$2=$A129,0,IF(HLOOKUP(EB$2,Recipes!$H:$GI,'Production Calculator'!$A129+2,FALSE)=0,0,HLOOKUP(EB$2,Recipes!$H:$GI,'Production Calculator'!$A129+2,FALSE)*$AK129))+IF($AO129=EB$3,$AM129/VLOOKUP($AO129,Data!$A$50:$B$56,2,FALSE),0)</f>
        <v>0</v>
      </c>
      <c r="EC129" s="11">
        <f>IF(EC$2=$A129,0,IF(HLOOKUP(EC$2,Recipes!$H:$GI,'Production Calculator'!$A129+2,FALSE)=0,0,HLOOKUP(EC$2,Recipes!$H:$GI,'Production Calculator'!$A129+2,FALSE)*$AK129))+IF($AO129=EC$3,$AM129/VLOOKUP($AO129,Data!$A$50:$B$56,2,FALSE),0)</f>
        <v>0</v>
      </c>
      <c r="ED129" s="11">
        <f>IF(ED$2=$A129,0,IF(HLOOKUP(ED$2,Recipes!$H:$GI,'Production Calculator'!$A129+2,FALSE)=0,0,HLOOKUP(ED$2,Recipes!$H:$GI,'Production Calculator'!$A129+2,FALSE)*$AK129))+IF($AO129=ED$3,$AM129/VLOOKUP($AO129,Data!$A$50:$B$56,2,FALSE),0)</f>
        <v>0</v>
      </c>
      <c r="EE129" s="11">
        <f>IF(EE$2=$A129,0,IF(HLOOKUP(EE$2,Recipes!$H:$GI,'Production Calculator'!$A129+2,FALSE)=0,0,HLOOKUP(EE$2,Recipes!$H:$GI,'Production Calculator'!$A129+2,FALSE)*$AK129))+IF($AO129=EE$3,$AM129/VLOOKUP($AO129,Data!$A$50:$B$56,2,FALSE),0)</f>
        <v>0</v>
      </c>
      <c r="EF129" s="11">
        <f>IF(EF$2=$A129,0,IF(HLOOKUP(EF$2,Recipes!$H:$GI,'Production Calculator'!$A129+2,FALSE)=0,0,HLOOKUP(EF$2,Recipes!$H:$GI,'Production Calculator'!$A129+2,FALSE)*$AK129))+IF($AO129=EF$3,$AM129/VLOOKUP($AO129,Data!$A$50:$B$56,2,FALSE),0)</f>
        <v>0</v>
      </c>
      <c r="EG129" s="11">
        <f>IF(EG$2=$A129,0,IF(HLOOKUP(EG$2,Recipes!$H:$GI,'Production Calculator'!$A129+2,FALSE)=0,0,HLOOKUP(EG$2,Recipes!$H:$GI,'Production Calculator'!$A129+2,FALSE)*$AK129))+IF($AO129=EG$3,$AM129/VLOOKUP($AO129,Data!$A$50:$B$56,2,FALSE),0)</f>
        <v>0</v>
      </c>
      <c r="EH129" s="11">
        <f>IF(EH$2=$A129,0,IF(HLOOKUP(EH$2,Recipes!$H:$GI,'Production Calculator'!$A129+2,FALSE)=0,0,HLOOKUP(EH$2,Recipes!$H:$GI,'Production Calculator'!$A129+2,FALSE)*$AK129))+IF($AO129=EH$3,$AM129/VLOOKUP($AO129,Data!$A$50:$B$56,2,FALSE),0)</f>
        <v>0</v>
      </c>
      <c r="EI129" s="11">
        <f>IF(EI$2=$A129,0,IF(HLOOKUP(EI$2,Recipes!$H:$GI,'Production Calculator'!$A129+2,FALSE)=0,0,HLOOKUP(EI$2,Recipes!$H:$GI,'Production Calculator'!$A129+2,FALSE)*$AK129))+IF($AO129=EI$3,$AM129/VLOOKUP($AO129,Data!$A$50:$B$56,2,FALSE),0)</f>
        <v>0</v>
      </c>
      <c r="EJ129" s="11">
        <f>IF(EJ$2=$A129,0,IF(HLOOKUP(EJ$2,Recipes!$H:$GI,'Production Calculator'!$A129+2,FALSE)=0,0,HLOOKUP(EJ$2,Recipes!$H:$GI,'Production Calculator'!$A129+2,FALSE)*$AK129))+IF($AO129=EJ$3,$AM129/VLOOKUP($AO129,Data!$A$50:$B$56,2,FALSE),0)</f>
        <v>0</v>
      </c>
      <c r="EK129" s="11">
        <f>IF(EK$2=$A129,0,IF(HLOOKUP(EK$2,Recipes!$H:$GI,'Production Calculator'!$A129+2,FALSE)=0,0,HLOOKUP(EK$2,Recipes!$H:$GI,'Production Calculator'!$A129+2,FALSE)*$AK129))+IF($AO129=EK$3,$AM129/VLOOKUP($AO129,Data!$A$50:$B$56,2,FALSE),0)</f>
        <v>0</v>
      </c>
      <c r="EL129" s="11">
        <f>IF(EL$2=$A129,0,IF(HLOOKUP(EL$2,Recipes!$H:$GI,'Production Calculator'!$A129+2,FALSE)=0,0,HLOOKUP(EL$2,Recipes!$H:$GI,'Production Calculator'!$A129+2,FALSE)*$AK129))+IF($AO129=EL$3,$AM129/VLOOKUP($AO129,Data!$A$50:$B$56,2,FALSE),0)</f>
        <v>0</v>
      </c>
      <c r="EM129" s="11">
        <f>IF(EM$2=$A129,0,IF(HLOOKUP(EM$2,Recipes!$H:$GI,'Production Calculator'!$A129+2,FALSE)=0,0,HLOOKUP(EM$2,Recipes!$H:$GI,'Production Calculator'!$A129+2,FALSE)*$AK129))+IF($AO129=EM$3,$AM129/VLOOKUP($AO129,Data!$A$50:$B$56,2,FALSE),0)</f>
        <v>0</v>
      </c>
      <c r="EN129" s="11">
        <f>IF(EN$2=$A129,0,IF(HLOOKUP(EN$2,Recipes!$H:$GI,'Production Calculator'!$A129+2,FALSE)=0,0,HLOOKUP(EN$2,Recipes!$H:$GI,'Production Calculator'!$A129+2,FALSE)*$AK129))+IF($AO129=EN$3,$AM129/VLOOKUP($AO129,Data!$A$50:$B$56,2,FALSE),0)</f>
        <v>0</v>
      </c>
      <c r="EO129" s="11">
        <f>IF(EO$2=$A129,0,IF(HLOOKUP(EO$2,Recipes!$H:$GI,'Production Calculator'!$A129+2,FALSE)=0,0,HLOOKUP(EO$2,Recipes!$H:$GI,'Production Calculator'!$A129+2,FALSE)*$AK129))+IF($AO129=EO$3,$AM129/VLOOKUP($AO129,Data!$A$50:$B$56,2,FALSE),0)</f>
        <v>0</v>
      </c>
      <c r="EP129" s="11">
        <f>IF(EP$2=$A129,0,IF(HLOOKUP(EP$2,Recipes!$H:$GI,'Production Calculator'!$A129+2,FALSE)=0,0,HLOOKUP(EP$2,Recipes!$H:$GI,'Production Calculator'!$A129+2,FALSE)*$AK129))+IF($AO129=EP$3,$AM129/VLOOKUP($AO129,Data!$A$50:$B$56,2,FALSE),0)</f>
        <v>0</v>
      </c>
      <c r="EQ129" s="11">
        <f>IF(EQ$2=$A129,0,IF(HLOOKUP(EQ$2,Recipes!$H:$GI,'Production Calculator'!$A129+2,FALSE)=0,0,HLOOKUP(EQ$2,Recipes!$H:$GI,'Production Calculator'!$A129+2,FALSE)*$AK129))+IF($AO129=EQ$3,$AM129/VLOOKUP($AO129,Data!$A$50:$B$56,2,FALSE),0)</f>
        <v>0</v>
      </c>
      <c r="ER129" s="11">
        <f>IF(ER$2=$A129,0,IF(HLOOKUP(ER$2,Recipes!$H:$GI,'Production Calculator'!$A129+2,FALSE)=0,0,HLOOKUP(ER$2,Recipes!$H:$GI,'Production Calculator'!$A129+2,FALSE)*$AK129))+IF($AO129=ER$3,$AM129/VLOOKUP($AO129,Data!$A$50:$B$56,2,FALSE),0)</f>
        <v>0</v>
      </c>
      <c r="ES129" s="11">
        <f>IF(ES$2=$A129,0,IF(HLOOKUP(ES$2,Recipes!$H:$GI,'Production Calculator'!$A129+2,FALSE)=0,0,HLOOKUP(ES$2,Recipes!$H:$GI,'Production Calculator'!$A129+2,FALSE)*$AK129))+IF($AO129=ES$3,$AM129/VLOOKUP($AO129,Data!$A$50:$B$56,2,FALSE),0)</f>
        <v>0</v>
      </c>
      <c r="ET129" s="11">
        <f>IF(ET$2=$A129,0,IF(HLOOKUP(ET$2,Recipes!$H:$GI,'Production Calculator'!$A129+2,FALSE)=0,0,HLOOKUP(ET$2,Recipes!$H:$GI,'Production Calculator'!$A129+2,FALSE)*$AK129))+IF($AO129=ET$3,$AM129/VLOOKUP($AO129,Data!$A$50:$B$56,2,FALSE),0)</f>
        <v>0</v>
      </c>
      <c r="EU129" s="11">
        <f>IF(EU$2=$A129,0,IF(HLOOKUP(EU$2,Recipes!$H:$GI,'Production Calculator'!$A129+2,FALSE)=0,0,HLOOKUP(EU$2,Recipes!$H:$GI,'Production Calculator'!$A129+2,FALSE)*$AK129))+IF($AO129=EU$3,$AM129/VLOOKUP($AO129,Data!$A$50:$B$56,2,FALSE),0)</f>
        <v>0</v>
      </c>
      <c r="EV129" s="11">
        <f>IF(EV$2=$A129,0,IF(HLOOKUP(EV$2,Recipes!$H:$GI,'Production Calculator'!$A129+2,FALSE)=0,0,HLOOKUP(EV$2,Recipes!$H:$GI,'Production Calculator'!$A129+2,FALSE)*$AK129))+IF($AO129=EV$3,$AM129/VLOOKUP($AO129,Data!$A$50:$B$56,2,FALSE),0)</f>
        <v>0</v>
      </c>
      <c r="EW129" s="11">
        <f>IF(EW$2=$A129,0,IF(HLOOKUP(EW$2,Recipes!$H:$GI,'Production Calculator'!$A129+2,FALSE)=0,0,HLOOKUP(EW$2,Recipes!$H:$GI,'Production Calculator'!$A129+2,FALSE)*$AK129))+IF($AO129=EW$3,$AM129/VLOOKUP($AO129,Data!$A$50:$B$56,2,FALSE),0)</f>
        <v>0</v>
      </c>
      <c r="EX129" s="11">
        <f>IF(EX$2=$A129,0,IF(HLOOKUP(EX$2,Recipes!$H:$GI,'Production Calculator'!$A129+2,FALSE)=0,0,HLOOKUP(EX$2,Recipes!$H:$GI,'Production Calculator'!$A129+2,FALSE)*$AK129))+IF($AO129=EX$3,$AM129/VLOOKUP($AO129,Data!$A$50:$B$56,2,FALSE),0)</f>
        <v>0</v>
      </c>
      <c r="EY129" s="11">
        <f>IF(EY$2=$A129,0,IF(HLOOKUP(EY$2,Recipes!$H:$GI,'Production Calculator'!$A129+2,FALSE)=0,0,HLOOKUP(EY$2,Recipes!$H:$GI,'Production Calculator'!$A129+2,FALSE)*$AK129))+IF($AO129=EY$3,$AM129/VLOOKUP($AO129,Data!$A$50:$B$56,2,FALSE),0)</f>
        <v>0</v>
      </c>
      <c r="EZ129" s="11">
        <f>IF(EZ$2=$A129,0,IF(HLOOKUP(EZ$2,Recipes!$H:$GI,'Production Calculator'!$A129+2,FALSE)=0,0,HLOOKUP(EZ$2,Recipes!$H:$GI,'Production Calculator'!$A129+2,FALSE)*$AK129))+IF($AO129=EZ$3,$AM129/VLOOKUP($AO129,Data!$A$50:$B$56,2,FALSE),0)</f>
        <v>0</v>
      </c>
      <c r="FA129" s="11">
        <f>IF(FA$2=$A129,0,IF(HLOOKUP(FA$2,Recipes!$H:$GI,'Production Calculator'!$A129+2,FALSE)=0,0,HLOOKUP(FA$2,Recipes!$H:$GI,'Production Calculator'!$A129+2,FALSE)*$AK129))+IF($AO129=FA$3,$AM129/VLOOKUP($AO129,Data!$A$50:$B$56,2,FALSE),0)</f>
        <v>0</v>
      </c>
      <c r="FB129" s="11">
        <f>IF(FB$2=$A129,0,IF(HLOOKUP(FB$2,Recipes!$H:$GI,'Production Calculator'!$A129+2,FALSE)=0,0,HLOOKUP(FB$2,Recipes!$H:$GI,'Production Calculator'!$A129+2,FALSE)*$AK129))+IF($AO129=FB$3,$AM129/VLOOKUP($AO129,Data!$A$50:$B$56,2,FALSE),0)</f>
        <v>0</v>
      </c>
      <c r="FC129" s="11">
        <f>IF(FC$2=$A129,0,IF(HLOOKUP(FC$2,Recipes!$H:$GI,'Production Calculator'!$A129+2,FALSE)=0,0,HLOOKUP(FC$2,Recipes!$H:$GI,'Production Calculator'!$A129+2,FALSE)*$AK129))+IF($AO129=FC$3,$AM129/VLOOKUP($AO129,Data!$A$50:$B$56,2,FALSE),0)</f>
        <v>0</v>
      </c>
      <c r="FD129" s="11">
        <f>IF(FD$2=$A129,0,IF(HLOOKUP(FD$2,Recipes!$H:$GI,'Production Calculator'!$A129+2,FALSE)=0,0,HLOOKUP(FD$2,Recipes!$H:$GI,'Production Calculator'!$A129+2,FALSE)*$AK129))+IF($AO129=FD$3,$AM129/VLOOKUP($AO129,Data!$A$50:$B$56,2,FALSE),0)</f>
        <v>0</v>
      </c>
      <c r="FE129" s="11">
        <f>IF(FE$2=$A129,0,IF(HLOOKUP(FE$2,Recipes!$H:$GI,'Production Calculator'!$A129+2,FALSE)=0,0,HLOOKUP(FE$2,Recipes!$H:$GI,'Production Calculator'!$A129+2,FALSE)*$AK129))+IF($AO129=FE$3,$AM129/VLOOKUP($AO129,Data!$A$50:$B$56,2,FALSE),0)</f>
        <v>0</v>
      </c>
      <c r="FF129" s="11">
        <f>IF(FF$2=$A129,0,IF(HLOOKUP(FF$2,Recipes!$H:$GI,'Production Calculator'!$A129+2,FALSE)=0,0,HLOOKUP(FF$2,Recipes!$H:$GI,'Production Calculator'!$A129+2,FALSE)*$AK129))+IF($AO129=FF$3,$AM129/VLOOKUP($AO129,Data!$A$50:$B$56,2,FALSE),0)</f>
        <v>0</v>
      </c>
      <c r="FG129" s="11">
        <f>IF(FG$2=$A129,0,IF(HLOOKUP(FG$2,Recipes!$H:$GI,'Production Calculator'!$A129+2,FALSE)=0,0,HLOOKUP(FG$2,Recipes!$H:$GI,'Production Calculator'!$A129+2,FALSE)*$AK129))+IF($AO129=FG$3,$AM129/VLOOKUP($AO129,Data!$A$50:$B$56,2,FALSE),0)</f>
        <v>0</v>
      </c>
      <c r="FH129" s="11">
        <f>IF(FH$2=$A129,0,IF(HLOOKUP(FH$2,Recipes!$H:$GI,'Production Calculator'!$A129+2,FALSE)=0,0,HLOOKUP(FH$2,Recipes!$H:$GI,'Production Calculator'!$A129+2,FALSE)*$AK129))+IF($AO129=FH$3,$AM129/VLOOKUP($AO129,Data!$A$50:$B$56,2,FALSE),0)</f>
        <v>0</v>
      </c>
      <c r="FI129" s="11">
        <f>IF(FI$2=$A129,0,IF(HLOOKUP(FI$2,Recipes!$H:$GI,'Production Calculator'!$A129+2,FALSE)=0,0,HLOOKUP(FI$2,Recipes!$H:$GI,'Production Calculator'!$A129+2,FALSE)*$AK129))+IF($AO129=FI$3,$AM129/VLOOKUP($AO129,Data!$A$50:$B$56,2,FALSE),0)</f>
        <v>0</v>
      </c>
      <c r="FJ129" s="11">
        <f>IF(FJ$2=$A129,0,IF(HLOOKUP(FJ$2,Recipes!$H:$GI,'Production Calculator'!$A129+2,FALSE)=0,0,HLOOKUP(FJ$2,Recipes!$H:$GI,'Production Calculator'!$A129+2,FALSE)*$AK129))+IF($AO129=FJ$3,$AM129/VLOOKUP($AO129,Data!$A$50:$B$56,2,FALSE),0)</f>
        <v>0</v>
      </c>
      <c r="FK129" s="11">
        <f>IF(FK$2=$A129,0,IF(HLOOKUP(FK$2,Recipes!$H:$GI,'Production Calculator'!$A129+2,FALSE)=0,0,HLOOKUP(FK$2,Recipes!$H:$GI,'Production Calculator'!$A129+2,FALSE)*$AK129))+IF($AO129=FK$3,$AM129/VLOOKUP($AO129,Data!$A$50:$B$56,2,FALSE),0)</f>
        <v>0</v>
      </c>
      <c r="FL129" s="11">
        <f>IF(FL$2=$A129,0,IF(HLOOKUP(FL$2,Recipes!$H:$GI,'Production Calculator'!$A129+2,FALSE)=0,0,HLOOKUP(FL$2,Recipes!$H:$GI,'Production Calculator'!$A129+2,FALSE)*$AK129))+IF($AO129=FL$3,$AM129/VLOOKUP($AO129,Data!$A$50:$B$56,2,FALSE),0)</f>
        <v>0</v>
      </c>
      <c r="FM129" s="11">
        <f>IF(FM$2=$A129,0,IF(HLOOKUP(FM$2,Recipes!$H:$GI,'Production Calculator'!$A129+2,FALSE)=0,0,HLOOKUP(FM$2,Recipes!$H:$GI,'Production Calculator'!$A129+2,FALSE)*$AK129))+IF($AO129=FM$3,$AM129/VLOOKUP($AO129,Data!$A$50:$B$56,2,FALSE),0)</f>
        <v>0</v>
      </c>
      <c r="FN129" s="11">
        <f>IF(FN$2=$A129,0,IF(HLOOKUP(FN$2,Recipes!$H:$GI,'Production Calculator'!$A129+2,FALSE)=0,0,HLOOKUP(FN$2,Recipes!$H:$GI,'Production Calculator'!$A129+2,FALSE)*$AK129))+IF($AO129=FN$3,$AM129/VLOOKUP($AO129,Data!$A$50:$B$56,2,FALSE),0)</f>
        <v>0</v>
      </c>
      <c r="FO129" s="11">
        <f>IF(FO$2=$A129,0,IF(HLOOKUP(FO$2,Recipes!$H:$GI,'Production Calculator'!$A129+2,FALSE)=0,0,HLOOKUP(FO$2,Recipes!$H:$GI,'Production Calculator'!$A129+2,FALSE)*$AK129))+IF($AO129=FO$3,$AM129/VLOOKUP($AO129,Data!$A$50:$B$56,2,FALSE),0)</f>
        <v>0</v>
      </c>
      <c r="FP129" s="11">
        <f>IF(FP$2=$A129,0,IF(HLOOKUP(FP$2,Recipes!$H:$GI,'Production Calculator'!$A129+2,FALSE)=0,0,HLOOKUP(FP$2,Recipes!$H:$GI,'Production Calculator'!$A129+2,FALSE)*$AK129))+IF($AO129=FP$3,$AM129/VLOOKUP($AO129,Data!$A$50:$B$56,2,FALSE),0)</f>
        <v>0</v>
      </c>
      <c r="FQ129" s="11">
        <f>IF(FQ$2=$A129,0,IF(HLOOKUP(FQ$2,Recipes!$H:$GI,'Production Calculator'!$A129+2,FALSE)=0,0,HLOOKUP(FQ$2,Recipes!$H:$GI,'Production Calculator'!$A129+2,FALSE)*$AK129))+IF($AO129=FQ$3,$AM129/VLOOKUP($AO129,Data!$A$50:$B$56,2,FALSE),0)</f>
        <v>0</v>
      </c>
      <c r="FR129" s="11">
        <f>IF(FR$2=$A129,0,IF(HLOOKUP(FR$2,Recipes!$H:$GI,'Production Calculator'!$A129+2,FALSE)=0,0,HLOOKUP(FR$2,Recipes!$H:$GI,'Production Calculator'!$A129+2,FALSE)*$AK129))+IF($AO129=FR$3,$AM129/VLOOKUP($AO129,Data!$A$50:$B$56,2,FALSE),0)</f>
        <v>0</v>
      </c>
      <c r="FS129" s="11">
        <f>IF(FS$2=$A129,0,IF(HLOOKUP(FS$2,Recipes!$H:$GI,'Production Calculator'!$A129+2,FALSE)=0,0,HLOOKUP(FS$2,Recipes!$H:$GI,'Production Calculator'!$A129+2,FALSE)*$AK129))+IF($AO129=FS$3,$AM129/VLOOKUP($AO129,Data!$A$50:$B$56,2,FALSE),0)</f>
        <v>0</v>
      </c>
      <c r="FT129" s="11">
        <f>IF(FT$2=$A129,0,IF(HLOOKUP(FT$2,Recipes!$H:$GI,'Production Calculator'!$A129+2,FALSE)=0,0,HLOOKUP(FT$2,Recipes!$H:$GI,'Production Calculator'!$A129+2,FALSE)*$AK129))+IF($AO129=FT$3,$AM129/VLOOKUP($AO129,Data!$A$50:$B$56,2,FALSE),0)</f>
        <v>0</v>
      </c>
      <c r="FU129" s="11">
        <f>IF(FU$2=$A129,0,IF(HLOOKUP(FU$2,Recipes!$H:$GI,'Production Calculator'!$A129+2,FALSE)=0,0,HLOOKUP(FU$2,Recipes!$H:$GI,'Production Calculator'!$A129+2,FALSE)*$AK129))+IF($AO129=FU$3,$AM129/VLOOKUP($AO129,Data!$A$50:$B$56,2,FALSE),0)</f>
        <v>0</v>
      </c>
      <c r="FV129" s="11">
        <f>IF(FV$2=$A129,0,IF(HLOOKUP(FV$2,Recipes!$H:$GI,'Production Calculator'!$A129+2,FALSE)=0,0,HLOOKUP(FV$2,Recipes!$H:$GI,'Production Calculator'!$A129+2,FALSE)*$AK129))+IF($AO129=FV$3,$AM129/VLOOKUP($AO129,Data!$A$50:$B$56,2,FALSE),0)</f>
        <v>0</v>
      </c>
      <c r="FW129" s="11">
        <f>IF(FW$2=$A129,0,IF(HLOOKUP(FW$2,Recipes!$H:$GI,'Production Calculator'!$A129+2,FALSE)=0,0,HLOOKUP(FW$2,Recipes!$H:$GI,'Production Calculator'!$A129+2,FALSE)*$AK129))+IF($AO129=FW$3,$AM129/VLOOKUP($AO129,Data!$A$50:$B$56,2,FALSE),0)</f>
        <v>0</v>
      </c>
      <c r="FX129" s="11">
        <f>IF(FX$2=$A129,0,IF(HLOOKUP(FX$2,Recipes!$H:$GI,'Production Calculator'!$A129+2,FALSE)=0,0,HLOOKUP(FX$2,Recipes!$H:$GI,'Production Calculator'!$A129+2,FALSE)*$AK129))+IF($AO129=FX$3,$AM129/VLOOKUP($AO129,Data!$A$50:$B$56,2,FALSE),0)</f>
        <v>0</v>
      </c>
      <c r="FY129" s="11">
        <f>IF(FY$2=$A129,0,IF(HLOOKUP(FY$2,Recipes!$H:$GI,'Production Calculator'!$A129+2,FALSE)=0,0,HLOOKUP(FY$2,Recipes!$H:$GI,'Production Calculator'!$A129+2,FALSE)*$AK129))+IF($AO129=FY$3,$AM129/VLOOKUP($AO129,Data!$A$50:$B$56,2,FALSE),0)</f>
        <v>0</v>
      </c>
      <c r="FZ129" s="11">
        <f>IF(FZ$2=$A129,0,IF(HLOOKUP(FZ$2,Recipes!$H:$GI,'Production Calculator'!$A129+2,FALSE)=0,0,HLOOKUP(FZ$2,Recipes!$H:$GI,'Production Calculator'!$A129+2,FALSE)*$AK129))+IF($AO129=FZ$3,$AM129/VLOOKUP($AO129,Data!$A$50:$B$56,2,FALSE),0)</f>
        <v>0</v>
      </c>
      <c r="GA129" s="11">
        <f>IF(GA$2=$A129,0,IF(HLOOKUP(GA$2,Recipes!$H:$GI,'Production Calculator'!$A129+2,FALSE)=0,0,HLOOKUP(GA$2,Recipes!$H:$GI,'Production Calculator'!$A129+2,FALSE)*$AK129))+IF($AO129=GA$3,$AM129/VLOOKUP($AO129,Data!$A$50:$B$56,2,FALSE),0)</f>
        <v>0</v>
      </c>
      <c r="GB129" s="11">
        <f>IF(GB$2=$A129,0,IF(HLOOKUP(GB$2,Recipes!$H:$GI,'Production Calculator'!$A129+2,FALSE)=0,0,HLOOKUP(GB$2,Recipes!$H:$GI,'Production Calculator'!$A129+2,FALSE)*$AK129))+IF($AO129=GB$3,$AM129/VLOOKUP($AO129,Data!$A$50:$B$56,2,FALSE),0)</f>
        <v>0</v>
      </c>
      <c r="GC129" s="11">
        <f>IF(GC$2=$A129,0,IF(HLOOKUP(GC$2,Recipes!$H:$GI,'Production Calculator'!$A129+2,FALSE)=0,0,HLOOKUP(GC$2,Recipes!$H:$GI,'Production Calculator'!$A129+2,FALSE)*$AK129))+IF($AO129=GC$3,$AM129/VLOOKUP($AO129,Data!$A$50:$B$56,2,FALSE),0)</f>
        <v>0</v>
      </c>
      <c r="GD129" s="11">
        <f>IF(GD$2=$A129,0,IF(HLOOKUP(GD$2,Recipes!$H:$GI,'Production Calculator'!$A129+2,FALSE)=0,0,HLOOKUP(GD$2,Recipes!$H:$GI,'Production Calculator'!$A129+2,FALSE)*$AK129))+IF($AO129=GD$3,$AM129/VLOOKUP($AO129,Data!$A$50:$B$56,2,FALSE),0)</f>
        <v>0</v>
      </c>
      <c r="GE129" s="11">
        <f>IF(GE$2=$A129,0,IF(HLOOKUP(GE$2,Recipes!$H:$GI,'Production Calculator'!$A129+2,FALSE)=0,0,HLOOKUP(GE$2,Recipes!$H:$GI,'Production Calculator'!$A129+2,FALSE)*$AK129))+IF($AO129=GE$3,$AM129/VLOOKUP($AO129,Data!$A$50:$B$56,2,FALSE),0)</f>
        <v>0</v>
      </c>
      <c r="GF129" s="11">
        <f>IF(GF$2=$A129,0,IF(HLOOKUP(GF$2,Recipes!$H:$GI,'Production Calculator'!$A129+2,FALSE)=0,0,HLOOKUP(GF$2,Recipes!$H:$GI,'Production Calculator'!$A129+2,FALSE)*$AK129))+IF($AO129=GF$3,$AM129/VLOOKUP($AO129,Data!$A$50:$B$56,2,FALSE),0)</f>
        <v>0</v>
      </c>
      <c r="GG129" s="11">
        <f>IF(GG$2=$A129,0,IF(HLOOKUP(GG$2,Recipes!$H:$GI,'Production Calculator'!$A129+2,FALSE)=0,0,HLOOKUP(GG$2,Recipes!$H:$GI,'Production Calculator'!$A129+2,FALSE)*$AK129))+IF($AO129=GG$3,$AM129/VLOOKUP($AO129,Data!$A$50:$B$56,2,FALSE),0)</f>
        <v>0</v>
      </c>
      <c r="GH129" s="11">
        <f>IF(GH$2=$A129,0,IF(HLOOKUP(GH$2,Recipes!$H:$GI,'Production Calculator'!$A129+2,FALSE)=0,0,HLOOKUP(GH$2,Recipes!$H:$GI,'Production Calculator'!$A129+2,FALSE)*$AK129))+IF($AO129=GH$3,$AM129/VLOOKUP($AO129,Data!$A$50:$B$56,2,FALSE),0)</f>
        <v>0</v>
      </c>
      <c r="GI129" s="11">
        <f>IF(GI$2=$A129,0,IF(HLOOKUP(GI$2,Recipes!$H:$GI,'Production Calculator'!$A129+2,FALSE)=0,0,HLOOKUP(GI$2,Recipes!$H:$GI,'Production Calculator'!$A129+2,FALSE)*$AK129))+IF($AO129=GI$3,$AM129/VLOOKUP($AO129,Data!$A$50:$B$56,2,FALSE),0)</f>
        <v>0</v>
      </c>
      <c r="GJ129" s="11">
        <f>IF(GJ$2=$A129,0,IF(HLOOKUP(GJ$2,Recipes!$H:$GI,'Production Calculator'!$A129+2,FALSE)=0,0,HLOOKUP(GJ$2,Recipes!$H:$GI,'Production Calculator'!$A129+2,FALSE)*$AK129))+IF($AO129=GJ$3,$AM129/VLOOKUP($AO129,Data!$A$50:$B$56,2,FALSE),0)</f>
        <v>0</v>
      </c>
      <c r="GK129" s="11">
        <f>IF(GK$2=$A129,0,IF(HLOOKUP(GK$2,Recipes!$H:$GI,'Production Calculator'!$A129+2,FALSE)=0,0,HLOOKUP(GK$2,Recipes!$H:$GI,'Production Calculator'!$A129+2,FALSE)*$AK129))+IF($AO129=GK$3,$AM129/VLOOKUP($AO129,Data!$A$50:$B$56,2,FALSE),0)</f>
        <v>0</v>
      </c>
      <c r="GL129" s="11">
        <f>IF(GL$2=$A129,0,IF(HLOOKUP(GL$2,Recipes!$H:$GI,'Production Calculator'!$A129+2,FALSE)=0,0,HLOOKUP(GL$2,Recipes!$H:$GI,'Production Calculator'!$A129+2,FALSE)*$AK129))+IF($AO129=GL$3,$AM129/VLOOKUP($AO129,Data!$A$50:$B$56,2,FALSE),0)</f>
        <v>0</v>
      </c>
      <c r="GM129" s="11">
        <f>IF(GM$2=$A129,0,IF(HLOOKUP(GM$2,Recipes!$H:$GI,'Production Calculator'!$A129+2,FALSE)=0,0,HLOOKUP(GM$2,Recipes!$H:$GI,'Production Calculator'!$A129+2,FALSE)*$AK129))+IF($AO129=GM$3,$AM129/VLOOKUP($AO129,Data!$A$50:$B$56,2,FALSE),0)</f>
        <v>0</v>
      </c>
      <c r="GN129" s="11">
        <f>IF(GN$2=$A129,0,IF(HLOOKUP(GN$2,Recipes!$H:$GI,'Production Calculator'!$A129+2,FALSE)=0,0,HLOOKUP(GN$2,Recipes!$H:$GI,'Production Calculator'!$A129+2,FALSE)*$AK129))+IF($AO129=GN$3,$AM129/VLOOKUP($AO129,Data!$A$50:$B$56,2,FALSE),0)</f>
        <v>0</v>
      </c>
      <c r="GO129" s="11">
        <f>IF(GO$2=$A129,0,IF(HLOOKUP(GO$2,Recipes!$H:$GI,'Production Calculator'!$A129+2,FALSE)=0,0,HLOOKUP(GO$2,Recipes!$H:$GI,'Production Calculator'!$A129+2,FALSE)*$AK129))+IF($AO129=GO$3,$AM129/VLOOKUP($AO129,Data!$A$50:$B$56,2,FALSE),0)</f>
        <v>0</v>
      </c>
      <c r="GP129" s="11">
        <f>IF(GP$2=$A129,0,IF(HLOOKUP(GP$2,Recipes!$H:$GI,'Production Calculator'!$A129+2,FALSE)=0,0,HLOOKUP(GP$2,Recipes!$H:$GI,'Production Calculator'!$A129+2,FALSE)*$AK129))+IF($AO129=GP$3,$AM129/VLOOKUP($AO129,Data!$A$50:$B$56,2,FALSE),0)</f>
        <v>0</v>
      </c>
      <c r="GQ129" s="11">
        <f>IF(GQ$2=$A129,0,IF(HLOOKUP(GQ$2,Recipes!$H:$GI,'Production Calculator'!$A129+2,FALSE)=0,0,HLOOKUP(GQ$2,Recipes!$H:$GI,'Production Calculator'!$A129+2,FALSE)*$AK129))+IF($AO129=GQ$3,$AM129/VLOOKUP($AO129,Data!$A$50:$B$56,2,FALSE),0)</f>
        <v>0</v>
      </c>
      <c r="GR129" s="11">
        <f>IF(GR$2=$A129,0,IF(HLOOKUP(GR$2,Recipes!$H:$GI,'Production Calculator'!$A129+2,FALSE)=0,0,HLOOKUP(GR$2,Recipes!$H:$GI,'Production Calculator'!$A129+2,FALSE)*$AK129))+IF($AO129=GR$3,$AM129/VLOOKUP($AO129,Data!$A$50:$B$56,2,FALSE),0)</f>
        <v>0</v>
      </c>
      <c r="GS129" s="11">
        <f>IF(GS$2=$A129,0,IF(HLOOKUP(GS$2,Recipes!$H:$GI,'Production Calculator'!$A129+2,FALSE)=0,0,HLOOKUP(GS$2,Recipes!$H:$GI,'Production Calculator'!$A129+2,FALSE)*$AK129))+IF($AO129=GS$3,$AM129/VLOOKUP($AO129,Data!$A$50:$B$56,2,FALSE),0)</f>
        <v>0</v>
      </c>
      <c r="GT129" s="11">
        <f>IF(GT$2=$A129,0,IF(HLOOKUP(GT$2,Recipes!$H:$GI,'Production Calculator'!$A129+2,FALSE)=0,0,HLOOKUP(GT$2,Recipes!$H:$GI,'Production Calculator'!$A129+2,FALSE)*$AK129))+IF($AO129=GT$3,$AM129/VLOOKUP($AO129,Data!$A$50:$B$56,2,FALSE),0)</f>
        <v>0</v>
      </c>
      <c r="GU129" s="11">
        <f>IF(GU$2=$A129,0,IF(HLOOKUP(GU$2,Recipes!$H:$GI,'Production Calculator'!$A129+2,FALSE)=0,0,HLOOKUP(GU$2,Recipes!$H:$GI,'Production Calculator'!$A129+2,FALSE)*$AK129))+IF($AO129=GU$3,$AM129/VLOOKUP($AO129,Data!$A$50:$B$56,2,FALSE),0)</f>
        <v>0</v>
      </c>
      <c r="GV129" s="11">
        <f>IF(GV$2=$A129,0,IF(HLOOKUP(GV$2,Recipes!$H:$GI,'Production Calculator'!$A129+2,FALSE)=0,0,HLOOKUP(GV$2,Recipes!$H:$GI,'Production Calculator'!$A129+2,FALSE)*$AK129))+IF($AO129=GV$3,$AM129/VLOOKUP($AO129,Data!$A$50:$B$56,2,FALSE),0)</f>
        <v>0</v>
      </c>
      <c r="GW129" s="11">
        <f>IF(GW$2=$A129,0,IF(HLOOKUP(GW$2,Recipes!$H:$GI,'Production Calculator'!$A129+2,FALSE)=0,0,HLOOKUP(GW$2,Recipes!$H:$GI,'Production Calculator'!$A129+2,FALSE)*$AK129))+IF($AO129=GW$3,$AM129/VLOOKUP($AO129,Data!$A$50:$B$56,2,FALSE),0)</f>
        <v>0</v>
      </c>
      <c r="GX129" s="11">
        <f>IF(GX$2=$A129,0,IF(HLOOKUP(GX$2,Recipes!$H:$GI,'Production Calculator'!$A129+2,FALSE)=0,0,HLOOKUP(GX$2,Recipes!$H:$GI,'Production Calculator'!$A129+2,FALSE)*$AK129))+IF($AO129=GX$3,$AM129/VLOOKUP($AO129,Data!$A$50:$B$56,2,FALSE),0)</f>
        <v>0</v>
      </c>
      <c r="GY129" s="11">
        <f>IF(GY$2=$A129,0,IF(HLOOKUP(GY$2,Recipes!$H:$GI,'Production Calculator'!$A129+2,FALSE)=0,0,HLOOKUP(GY$2,Recipes!$H:$GI,'Production Calculator'!$A129+2,FALSE)*$AK129))+IF($AO129=GY$3,$AM129/VLOOKUP($AO129,Data!$A$50:$B$56,2,FALSE),0)</f>
        <v>0</v>
      </c>
      <c r="GZ129" s="11">
        <f>IF(GZ$2=$A129,0,IF(HLOOKUP(GZ$2,Recipes!$H:$GI,'Production Calculator'!$A129+2,FALSE)=0,0,HLOOKUP(GZ$2,Recipes!$H:$GI,'Production Calculator'!$A129+2,FALSE)*$AK129))+IF($AO129=GZ$3,$AM129/VLOOKUP($AO129,Data!$A$50:$B$56,2,FALSE),0)</f>
        <v>0</v>
      </c>
      <c r="HA129" s="11">
        <f>IF(HA$2=$A129,0,IF(HLOOKUP(HA$2,Recipes!$H:$GI,'Production Calculator'!$A129+2,FALSE)=0,0,HLOOKUP(HA$2,Recipes!$H:$GI,'Production Calculator'!$A129+2,FALSE)*$AK129))+IF($AO129=HA$3,$AM129/VLOOKUP($AO129,Data!$A$50:$B$56,2,FALSE),0)</f>
        <v>0</v>
      </c>
      <c r="HB129" s="11">
        <f>IF(HB$2=$A129,0,IF(HLOOKUP(HB$2,Recipes!$H:$GI,'Production Calculator'!$A129+2,FALSE)=0,0,HLOOKUP(HB$2,Recipes!$H:$GI,'Production Calculator'!$A129+2,FALSE)*$AK129))+IF($AO129=HB$3,$AM129/VLOOKUP($AO129,Data!$A$50:$B$56,2,FALSE),0)</f>
        <v>0</v>
      </c>
      <c r="HC129" s="11">
        <f>IF(HC$2=$A129,0,IF(HLOOKUP(HC$2,Recipes!$H:$GI,'Production Calculator'!$A129+2,FALSE)=0,0,HLOOKUP(HC$2,Recipes!$H:$GI,'Production Calculator'!$A129+2,FALSE)*$AK129))+IF($AO129=HC$3,$AM129/VLOOKUP($AO129,Data!$A$50:$B$56,2,FALSE),0)</f>
        <v>0</v>
      </c>
      <c r="HD129" s="11">
        <f>IF(HD$2=$A129,0,IF(HLOOKUP(HD$2,Recipes!$H:$GI,'Production Calculator'!$A129+2,FALSE)=0,0,HLOOKUP(HD$2,Recipes!$H:$GI,'Production Calculator'!$A129+2,FALSE)*$AK129))+IF($AO129=HD$3,$AM129/VLOOKUP($AO129,Data!$A$50:$B$56,2,FALSE),0)</f>
        <v>0</v>
      </c>
      <c r="HE129" s="11">
        <f>IF(HE$2=$A129,0,IF(HLOOKUP(HE$2,Recipes!$H:$GI,'Production Calculator'!$A129+2,FALSE)=0,0,HLOOKUP(HE$2,Recipes!$H:$GI,'Production Calculator'!$A129+2,FALSE)*$AK129))+IF($AO129=HE$3,$AM129/VLOOKUP($AO129,Data!$A$50:$B$56,2,FALSE),0)</f>
        <v>0</v>
      </c>
      <c r="HF129" s="11">
        <f>IF(HF$2=$A129,0,IF(HLOOKUP(HF$2,Recipes!$H:$GI,'Production Calculator'!$A129+2,FALSE)=0,0,HLOOKUP(HF$2,Recipes!$H:$GI,'Production Calculator'!$A129+2,FALSE)*$AK129))+IF($AO129=HF$3,$AM129/VLOOKUP($AO129,Data!$A$50:$B$56,2,FALSE),0)</f>
        <v>0</v>
      </c>
      <c r="HG129" s="11">
        <f>IF(HG$2=$A129,0,IF(HLOOKUP(HG$2,Recipes!$H:$GI,'Production Calculator'!$A129+2,FALSE)=0,0,HLOOKUP(HG$2,Recipes!$H:$GI,'Production Calculator'!$A129+2,FALSE)*$AK129))+IF($AO129=HG$3,$AM129/VLOOKUP($AO129,Data!$A$50:$B$56,2,FALSE),0)</f>
        <v>0</v>
      </c>
      <c r="HH129" s="11">
        <f>IF(HH$2=$A129,0,IF(HLOOKUP(HH$2,Recipes!$H:$GI,'Production Calculator'!$A129+2,FALSE)=0,0,HLOOKUP(HH$2,Recipes!$H:$GI,'Production Calculator'!$A129+2,FALSE)*$AK129))+IF($AO129=HH$3,$AM129/VLOOKUP($AO129,Data!$A$50:$B$56,2,FALSE),0)</f>
        <v>0</v>
      </c>
      <c r="HI129" s="11">
        <f>IF(HI$2=$A129,0,IF(HLOOKUP(HI$2,Recipes!$H:$GI,'Production Calculator'!$A129+2,FALSE)=0,0,HLOOKUP(HI$2,Recipes!$H:$GI,'Production Calculator'!$A129+2,FALSE)*$AK129))+IF($AO129=HI$3,$AM129/VLOOKUP($AO129,Data!$A$50:$B$56,2,FALSE),0)</f>
        <v>0</v>
      </c>
      <c r="HJ129" s="11">
        <f>IF(HJ$2=$A129,0,IF(HLOOKUP(HJ$2,Recipes!$H:$GI,'Production Calculator'!$A129+2,FALSE)=0,0,HLOOKUP(HJ$2,Recipes!$H:$GI,'Production Calculator'!$A129+2,FALSE)*$AK129))+IF($AO129=HJ$3,$AM129/VLOOKUP($AO129,Data!$A$50:$B$56,2,FALSE),0)</f>
        <v>0</v>
      </c>
      <c r="HK129" s="11">
        <f>IF(HK$2=$A129,0,IF(HLOOKUP(HK$2,Recipes!$H:$GI,'Production Calculator'!$A129+2,FALSE)=0,0,HLOOKUP(HK$2,Recipes!$H:$GI,'Production Calculator'!$A129+2,FALSE)*$AK129))+IF($AO129=HK$3,$AM129/VLOOKUP($AO129,Data!$A$50:$B$56,2,FALSE),0)</f>
        <v>0</v>
      </c>
      <c r="HL129" s="11">
        <f>IF(HL$2=$A129,0,IF(HLOOKUP(HL$2,Recipes!$H:$GI,'Production Calculator'!$A129+2,FALSE)=0,0,HLOOKUP(HL$2,Recipes!$H:$GI,'Production Calculator'!$A129+2,FALSE)*$AK129))+IF($AO129=HL$3,$AM129/VLOOKUP($AO129,Data!$A$50:$B$56,2,FALSE),0)</f>
        <v>0</v>
      </c>
      <c r="HM129" s="11">
        <f>IF(HM$2=$A129,0,IF(HLOOKUP(HM$2,Recipes!$H:$GI,'Production Calculator'!$A129+2,FALSE)=0,0,HLOOKUP(HM$2,Recipes!$H:$GI,'Production Calculator'!$A129+2,FALSE)*$AK129))+IF($AO129=HM$3,$AM129/VLOOKUP($AO129,Data!$A$50:$B$56,2,FALSE),0)</f>
        <v>0</v>
      </c>
      <c r="HN129" s="11">
        <f>IF(HN$2=$A129,0,IF(HLOOKUP(HN$2,Recipes!$H:$GI,'Production Calculator'!$A129+2,FALSE)=0,0,HLOOKUP(HN$2,Recipes!$H:$GI,'Production Calculator'!$A129+2,FALSE)*$AK129))+IF($AO129=HN$3,$AM129/VLOOKUP($AO129,Data!$A$50:$B$56,2,FALSE),0)</f>
        <v>0</v>
      </c>
      <c r="HO129" s="11">
        <f>IF(HO$2=$A129,0,IF(HLOOKUP(HO$2,Recipes!$H:$GI,'Production Calculator'!$A129+2,FALSE)=0,0,HLOOKUP(HO$2,Recipes!$H:$GI,'Production Calculator'!$A129+2,FALSE)*$AK129))+IF($AO129=HO$3,$AM129/VLOOKUP($AO129,Data!$A$50:$B$56,2,FALSE),0)</f>
        <v>0</v>
      </c>
      <c r="HP129" s="11">
        <f>IF(HP$2=$A129,0,IF(HLOOKUP(HP$2,Recipes!$H:$GI,'Production Calculator'!$A129+2,FALSE)=0,0,HLOOKUP(HP$2,Recipes!$H:$GI,'Production Calculator'!$A129+2,FALSE)*$AK129))+IF($AO129=HP$3,$AM129/VLOOKUP($AO129,Data!$A$50:$B$56,2,FALSE),0)</f>
        <v>0</v>
      </c>
      <c r="HQ129" s="11">
        <f>IF(HQ$2=$A129,0,IF(HLOOKUP(HQ$2,Recipes!$H:$GI,'Production Calculator'!$A129+2,FALSE)=0,0,HLOOKUP(HQ$2,Recipes!$H:$GI,'Production Calculator'!$A129+2,FALSE)*$AK129))+IF($AO129=HQ$3,$AM129/VLOOKUP($AO129,Data!$A$50:$B$56,2,FALSE),0)</f>
        <v>0</v>
      </c>
      <c r="HR129" s="11">
        <f>IF(HR$2=$A129,0,IF(HLOOKUP(HR$2,Recipes!$H:$GI,'Production Calculator'!$A129+2,FALSE)=0,0,HLOOKUP(HR$2,Recipes!$H:$GI,'Production Calculator'!$A129+2,FALSE)*$AK129))+IF($AO129=HR$3,$AM129/VLOOKUP($AO129,Data!$A$50:$B$56,2,FALSE),0)</f>
        <v>0</v>
      </c>
      <c r="HS129" s="121"/>
    </row>
    <row r="130" spans="1:227" x14ac:dyDescent="0.45">
      <c r="A130">
        <v>106</v>
      </c>
      <c r="B130" s="107" t="str">
        <f>VLOOKUP(A130,Recipes!A:B,2)</f>
        <v>Explosive rocket</v>
      </c>
      <c r="C130" s="128">
        <v>0</v>
      </c>
      <c r="D130" s="108">
        <f t="shared" si="192"/>
        <v>0</v>
      </c>
      <c r="E130" s="127" t="s">
        <v>1</v>
      </c>
      <c r="F130" s="109">
        <f>VLOOKUP(A130,Recipes!$A$3:$G$186,6,FALSE)</f>
        <v>2</v>
      </c>
      <c r="G130" s="109">
        <f>VLOOKUP(A130,Recipes!$A$3:$G$186,7,FALSE)</f>
        <v>0</v>
      </c>
      <c r="H130" s="110">
        <f t="shared" si="193"/>
        <v>0</v>
      </c>
      <c r="I130" s="109">
        <f>VLOOKUP(E130,Data!$A$2:$C$26,3, FALSE)</f>
        <v>4</v>
      </c>
      <c r="J130" s="108">
        <v>0</v>
      </c>
      <c r="K130" s="108">
        <v>0</v>
      </c>
      <c r="L130" s="108">
        <v>0</v>
      </c>
      <c r="M130" s="150">
        <v>0</v>
      </c>
      <c r="N130" s="150">
        <v>0</v>
      </c>
      <c r="O130" s="150">
        <v>0</v>
      </c>
      <c r="P130" s="151">
        <v>0</v>
      </c>
      <c r="Q130" s="151">
        <v>0</v>
      </c>
      <c r="R130" s="151">
        <v>0</v>
      </c>
      <c r="S130">
        <f t="shared" si="208"/>
        <v>0</v>
      </c>
      <c r="T130">
        <f t="shared" si="209"/>
        <v>0</v>
      </c>
      <c r="U130">
        <f t="shared" si="210"/>
        <v>0</v>
      </c>
      <c r="V130">
        <f t="shared" si="211"/>
        <v>0</v>
      </c>
      <c r="W130">
        <f t="shared" si="212"/>
        <v>0</v>
      </c>
      <c r="X130">
        <f t="shared" si="213"/>
        <v>0</v>
      </c>
      <c r="Y130">
        <f t="shared" si="214"/>
        <v>0</v>
      </c>
      <c r="Z130">
        <f t="shared" si="215"/>
        <v>0</v>
      </c>
      <c r="AA130">
        <f t="shared" si="216"/>
        <v>0</v>
      </c>
      <c r="AB130" s="111">
        <f>VLOOKUP($A130,Recipes!$A:$G,4)</f>
        <v>8</v>
      </c>
      <c r="AC130" s="111">
        <f>VLOOKUP($A130,Recipes!$A:$G,5)</f>
        <v>1</v>
      </c>
      <c r="AD130" s="111">
        <f t="shared" si="203"/>
        <v>0.125</v>
      </c>
      <c r="AE130" s="111">
        <f>VLOOKUP(E130,Data!$A$2:$F$26,5,FALSE)</f>
        <v>0</v>
      </c>
      <c r="AF130" s="111">
        <f>VLOOKUP(E130,Data!$A$2:$F$26,4,FALSE)</f>
        <v>210</v>
      </c>
      <c r="AG130" s="111">
        <f>VLOOKUP(E130,Data!$A$2:$B$26,2, FALSE)</f>
        <v>1.25</v>
      </c>
      <c r="AH130" s="111">
        <f>1+VLOOKUP($J$3,Data!$A$40:$D$48,2,FALSE)*$J130+VLOOKUP($K$3,Data!$A$40:$D$48,2,FALSE)*$K130+VLOOKUP($L$3,Data!$A$40:$D$48,2,FALSE)*$L130+VLOOKUP($M$3,Data!$A$40:$D$48,2,FALSE)*$M130+VLOOKUP($N$3,Data!$A$40:$D$48,2,FALSE)*$N130+VLOOKUP($O$3,Data!$A$40:$D$48,2,FALSE)*$O130+VLOOKUP($P$3,Data!$A$40:$D$48,2,FALSE)*$P130+VLOOKUP($Q$3,Data!$A$40:$D$48,2,FALSE)*$Q130+VLOOKUP($R$3,Data!$A$40:$D$48,2,FALSE)*$R130</f>
        <v>1</v>
      </c>
      <c r="AI130" s="111">
        <f>MAX(1+VLOOKUP($J$3,Data!$A$40:$D$48,3,FALSE)*$J130+VLOOKUP($K$3,Data!$A$40:$D$48,3,FALSE)*$K130+VLOOKUP($L$3,Data!$A$40:$D$48,3,FALSE)*$L130+VLOOKUP($M$3,Data!$A$40:$D$48,3,FALSE)*$M130+VLOOKUP($N$3,Data!$A$40:$D$48,3,FALSE)*$N130+VLOOKUP($O$3,Data!$A$40:$D$48,3,FALSE)*$O130+VLOOKUP($P$3,Data!$A$40:$D$48,3,FALSE)*$P130+VLOOKUP($Q$3,Data!$A$40:$D$48,3,FALSE)*$Q130+VLOOKUP($R$3,Data!$A$40:$D$48,3,FALSE)*$R130,0)</f>
        <v>1</v>
      </c>
      <c r="AJ130" s="111">
        <f>MAX(1-(VLOOKUP($J$3,Data!$A$40:$D$48,4,FALSE)*$J130+VLOOKUP($K$3,Data!$A$40:$D$48,4,FALSE)*$K130+VLOOKUP($L$3,Data!$A$40:$D$48,4,FALSE)*$L130+VLOOKUP($M$3,Data!$A$40:$D$48,4,FALSE)*$M130+VLOOKUP($N$3,Data!$A$40:$D$48,4,FALSE)*$N130+VLOOKUP($O$3,Data!$A$40:$D$48,4,FALSE)*$O130+VLOOKUP($P$3,Data!$A$40:$D$48,4,FALSE)*$P130+VLOOKUP($Q$3,Data!$A$40:$D$48,4,FALSE)*$Q130+VLOOKUP($R$3,Data!$A$40:$D$48,4,FALSE)*$R130),0.2)</f>
        <v>1</v>
      </c>
      <c r="AK130" s="112">
        <f t="shared" si="204"/>
        <v>0</v>
      </c>
      <c r="AL130" s="111">
        <f t="shared" si="205"/>
        <v>0.15625</v>
      </c>
      <c r="AM130" s="111">
        <f t="shared" si="206"/>
        <v>0</v>
      </c>
      <c r="AN130" s="111">
        <f t="shared" si="207"/>
        <v>0</v>
      </c>
      <c r="AO130" s="131" t="s">
        <v>298</v>
      </c>
      <c r="AP130" s="11"/>
      <c r="AQ130" s="11">
        <f>IF(AQ$2=$A130,0,IF(HLOOKUP(AQ$2,Recipes!$H:$GI,'Production Calculator'!$A130+2,FALSE)=0,0,HLOOKUP(AQ$2,Recipes!$H:$GI,'Production Calculator'!$A130+2,FALSE)*$AK130))+IF($AO130=AQ$3,$AM130/VLOOKUP($AO130,Data!$A$50:$B$56,2,FALSE),0)</f>
        <v>0</v>
      </c>
      <c r="AR130" s="11">
        <f>IF(AR$2=$A130,0,IF(HLOOKUP(AR$2,Recipes!$H:$GI,'Production Calculator'!$A130+2,FALSE)=0,0,HLOOKUP(AR$2,Recipes!$H:$GI,'Production Calculator'!$A130+2,FALSE)*$AK130))+IF($AO130=AR$3,$AM130/VLOOKUP($AO130,Data!$A$50:$B$56,2,FALSE),0)</f>
        <v>0</v>
      </c>
      <c r="AS130" s="11">
        <f>IF(AS$2=$A130,0,IF(HLOOKUP(AS$2,Recipes!$H:$GI,'Production Calculator'!$A130+2,FALSE)=0,0,HLOOKUP(AS$2,Recipes!$H:$GI,'Production Calculator'!$A130+2,FALSE)*$AK130))+IF($AO130=AS$3,$AM130/VLOOKUP($AO130,Data!$A$50:$B$56,2,FALSE),0)</f>
        <v>0</v>
      </c>
      <c r="AT130" s="11">
        <f>IF(AT$2=$A130,0,IF(HLOOKUP(AT$2,Recipes!$H:$GI,'Production Calculator'!$A130+2,FALSE)=0,0,HLOOKUP(AT$2,Recipes!$H:$GI,'Production Calculator'!$A130+2,FALSE)*$AK130))+IF($AO130=AT$3,$AM130/VLOOKUP($AO130,Data!$A$50:$B$56,2,FALSE),0)</f>
        <v>0</v>
      </c>
      <c r="AU130" s="11">
        <f>IF(AU$2=$A130,0,IF(HLOOKUP(AU$2,Recipes!$H:$GI,'Production Calculator'!$A130+2,FALSE)=0,0,HLOOKUP(AU$2,Recipes!$H:$GI,'Production Calculator'!$A130+2,FALSE)*$AK130))+IF($AO130=AU$3,$AM130/VLOOKUP($AO130,Data!$A$50:$B$56,2,FALSE),0)</f>
        <v>0</v>
      </c>
      <c r="AV130" s="11">
        <f>IF(AV$2=$A130,0,IF(HLOOKUP(AV$2,Recipes!$H:$GI,'Production Calculator'!$A130+2,FALSE)=0,0,HLOOKUP(AV$2,Recipes!$H:$GI,'Production Calculator'!$A130+2,FALSE)*$AK130))+IF($AO130=AV$3,$AM130/VLOOKUP($AO130,Data!$A$50:$B$56,2,FALSE),0)</f>
        <v>0</v>
      </c>
      <c r="AW130" s="11">
        <f>IF(AW$2=$A130,0,IF(HLOOKUP(AW$2,Recipes!$H:$GI,'Production Calculator'!$A130+2,FALSE)=0,0,HLOOKUP(AW$2,Recipes!$H:$GI,'Production Calculator'!$A130+2,FALSE)*$AK130))+IF($AO130=AW$3,$AM130/VLOOKUP($AO130,Data!$A$50:$B$56,2,FALSE),0)</f>
        <v>0</v>
      </c>
      <c r="AX130" s="11">
        <f>IF(AX$2=$A130,0,IF(HLOOKUP(AX$2,Recipes!$H:$GI,'Production Calculator'!$A130+2,FALSE)=0,0,HLOOKUP(AX$2,Recipes!$H:$GI,'Production Calculator'!$A130+2,FALSE)*$AK130))+IF($AO130=AX$3,$AM130/VLOOKUP($AO130,Data!$A$50:$B$56,2,FALSE),0)</f>
        <v>0</v>
      </c>
      <c r="AY130" s="11">
        <f>IF(AY$2=$A130,0,IF(HLOOKUP(AY$2,Recipes!$H:$GI,'Production Calculator'!$A130+2,FALSE)=0,0,HLOOKUP(AY$2,Recipes!$H:$GI,'Production Calculator'!$A130+2,FALSE)*$AK130))+IF($AO130=AY$3,$AM130/VLOOKUP($AO130,Data!$A$50:$B$56,2,FALSE),0)</f>
        <v>0</v>
      </c>
      <c r="AZ130" s="11">
        <f>IF(AZ$2=$A130,0,IF(HLOOKUP(AZ$2,Recipes!$H:$GI,'Production Calculator'!$A130+2,FALSE)=0,0,HLOOKUP(AZ$2,Recipes!$H:$GI,'Production Calculator'!$A130+2,FALSE)*$AK130))+IF($AO130=AZ$3,$AM130/VLOOKUP($AO130,Data!$A$50:$B$56,2,FALSE),0)</f>
        <v>0</v>
      </c>
      <c r="BA130" s="11">
        <f>IF(BA$2=$A130,0,IF(HLOOKUP(BA$2,Recipes!$H:$GI,'Production Calculator'!$A130+2,FALSE)=0,0,HLOOKUP(BA$2,Recipes!$H:$GI,'Production Calculator'!$A130+2,FALSE)*$AK130))+IF($AO130=BA$3,$AM130/VLOOKUP($AO130,Data!$A$50:$B$56,2,FALSE),0)</f>
        <v>0</v>
      </c>
      <c r="BB130" s="11">
        <f>IF(BB$2=$A130,0,IF(HLOOKUP(BB$2,Recipes!$H:$GI,'Production Calculator'!$A130+2,FALSE)=0,0,HLOOKUP(BB$2,Recipes!$H:$GI,'Production Calculator'!$A130+2,FALSE)*$AK130))+IF($AO130=BB$3,$AM130/VLOOKUP($AO130,Data!$A$50:$B$56,2,FALSE),0)</f>
        <v>0</v>
      </c>
      <c r="BC130" s="11">
        <f>IF(BC$2=$A130,0,IF(HLOOKUP(BC$2,Recipes!$H:$GI,'Production Calculator'!$A130+2,FALSE)=0,0,HLOOKUP(BC$2,Recipes!$H:$GI,'Production Calculator'!$A130+2,FALSE)*$AK130))+IF($AO130=BC$3,$AM130/VLOOKUP($AO130,Data!$A$50:$B$56,2,FALSE),0)</f>
        <v>0</v>
      </c>
      <c r="BD130" s="11">
        <f>IF(BD$2=$A130,0,IF(HLOOKUP(BD$2,Recipes!$H:$GI,'Production Calculator'!$A130+2,FALSE)=0,0,HLOOKUP(BD$2,Recipes!$H:$GI,'Production Calculator'!$A130+2,FALSE)*$AK130))+IF($AO130=BD$3,$AM130/VLOOKUP($AO130,Data!$A$50:$B$56,2,FALSE),0)</f>
        <v>0</v>
      </c>
      <c r="BE130" s="11">
        <f>IF(BE$2=$A130,0,IF(HLOOKUP(BE$2,Recipes!$H:$GI,'Production Calculator'!$A130+2,FALSE)=0,0,HLOOKUP(BE$2,Recipes!$H:$GI,'Production Calculator'!$A130+2,FALSE)*$AK130))+IF($AO130=BE$3,$AM130/VLOOKUP($AO130,Data!$A$50:$B$56,2,FALSE),0)</f>
        <v>0</v>
      </c>
      <c r="BF130" s="11">
        <f>IF(BF$2=$A130,0,IF(HLOOKUP(BF$2,Recipes!$H:$GI,'Production Calculator'!$A130+2,FALSE)=0,0,HLOOKUP(BF$2,Recipes!$H:$GI,'Production Calculator'!$A130+2,FALSE)*$AK130))+IF($AO130=BF$3,$AM130/VLOOKUP($AO130,Data!$A$50:$B$56,2,FALSE),0)</f>
        <v>0</v>
      </c>
      <c r="BG130" s="11">
        <f>IF(BG$2=$A130,0,IF(HLOOKUP(BG$2,Recipes!$H:$GI,'Production Calculator'!$A130+2,FALSE)=0,0,HLOOKUP(BG$2,Recipes!$H:$GI,'Production Calculator'!$A130+2,FALSE)*$AK130))+IF($AO130=BG$3,$AM130/VLOOKUP($AO130,Data!$A$50:$B$56,2,FALSE),0)</f>
        <v>0</v>
      </c>
      <c r="BH130" s="11">
        <f>IF(BH$2=$A130,0,IF(HLOOKUP(BH$2,Recipes!$H:$GI,'Production Calculator'!$A130+2,FALSE)=0,0,HLOOKUP(BH$2,Recipes!$H:$GI,'Production Calculator'!$A130+2,FALSE)*$AK130))+IF($AO130=BH$3,$AM130/VLOOKUP($AO130,Data!$A$50:$B$56,2,FALSE),0)</f>
        <v>0</v>
      </c>
      <c r="BI130" s="11">
        <f>IF(BI$2=$A130,0,IF(HLOOKUP(BI$2,Recipes!$H:$GI,'Production Calculator'!$A130+2,FALSE)=0,0,HLOOKUP(BI$2,Recipes!$H:$GI,'Production Calculator'!$A130+2,FALSE)*$AK130))+IF($AO130=BI$3,$AM130/VLOOKUP($AO130,Data!$A$50:$B$56,2,FALSE),0)</f>
        <v>0</v>
      </c>
      <c r="BJ130" s="11">
        <f>IF(BJ$2=$A130,0,IF(HLOOKUP(BJ$2,Recipes!$H:$GI,'Production Calculator'!$A130+2,FALSE)=0,0,HLOOKUP(BJ$2,Recipes!$H:$GI,'Production Calculator'!$A130+2,FALSE)*$AK130))+IF($AO130=BJ$3,$AM130/VLOOKUP($AO130,Data!$A$50:$B$56,2,FALSE),0)</f>
        <v>0</v>
      </c>
      <c r="BK130" s="11">
        <f>IF(BK$2=$A130,0,IF(HLOOKUP(BK$2,Recipes!$H:$GI,'Production Calculator'!$A130+2,FALSE)=0,0,HLOOKUP(BK$2,Recipes!$H:$GI,'Production Calculator'!$A130+2,FALSE)*$AK130))+IF($AO130=BK$3,$AM130/VLOOKUP($AO130,Data!$A$50:$B$56,2,FALSE),0)</f>
        <v>0</v>
      </c>
      <c r="BL130" s="11">
        <f>IF(BL$2=$A130,0,IF(HLOOKUP(BL$2,Recipes!$H:$GI,'Production Calculator'!$A130+2,FALSE)=0,0,HLOOKUP(BL$2,Recipes!$H:$GI,'Production Calculator'!$A130+2,FALSE)*$AK130))+IF($AO130=BL$3,$AM130/VLOOKUP($AO130,Data!$A$50:$B$56,2,FALSE),0)</f>
        <v>0</v>
      </c>
      <c r="BM130" s="11">
        <f>IF(BM$2=$A130,0,IF(HLOOKUP(BM$2,Recipes!$H:$GI,'Production Calculator'!$A130+2,FALSE)=0,0,HLOOKUP(BM$2,Recipes!$H:$GI,'Production Calculator'!$A130+2,FALSE)*$AK130))+IF($AO130=BM$3,$AM130/VLOOKUP($AO130,Data!$A$50:$B$56,2,FALSE),0)</f>
        <v>0</v>
      </c>
      <c r="BN130" s="11">
        <f>IF(BN$2=$A130,0,IF(HLOOKUP(BN$2,Recipes!$H:$GI,'Production Calculator'!$A130+2,FALSE)=0,0,HLOOKUP(BN$2,Recipes!$H:$GI,'Production Calculator'!$A130+2,FALSE)*$AK130))+IF($AO130=BN$3,$AM130/VLOOKUP($AO130,Data!$A$50:$B$56,2,FALSE),0)</f>
        <v>0</v>
      </c>
      <c r="BO130" s="11">
        <f>IF(BO$2=$A130,0,IF(HLOOKUP(BO$2,Recipes!$H:$GI,'Production Calculator'!$A130+2,FALSE)=0,0,HLOOKUP(BO$2,Recipes!$H:$GI,'Production Calculator'!$A130+2,FALSE)*$AK130))+IF($AO130=BO$3,$AM130/VLOOKUP($AO130,Data!$A$50:$B$56,2,FALSE),0)</f>
        <v>0</v>
      </c>
      <c r="BP130" s="11">
        <f>IF(BP$2=$A130,0,IF(HLOOKUP(BP$2,Recipes!$H:$GI,'Production Calculator'!$A130+2,FALSE)=0,0,HLOOKUP(BP$2,Recipes!$H:$GI,'Production Calculator'!$A130+2,FALSE)*$AK130))+IF($AO130=BP$3,$AM130/VLOOKUP($AO130,Data!$A$50:$B$56,2,FALSE),0)</f>
        <v>0</v>
      </c>
      <c r="BQ130" s="11">
        <f>IF(BQ$2=$A130,0,IF(HLOOKUP(BQ$2,Recipes!$H:$GI,'Production Calculator'!$A130+2,FALSE)=0,0,HLOOKUP(BQ$2,Recipes!$H:$GI,'Production Calculator'!$A130+2,FALSE)*$AK130))+IF($AO130=BQ$3,$AM130/VLOOKUP($AO130,Data!$A$50:$B$56,2,FALSE),0)</f>
        <v>0</v>
      </c>
      <c r="BR130" s="11">
        <f>IF(BR$2=$A130,0,IF(HLOOKUP(BR$2,Recipes!$H:$GI,'Production Calculator'!$A130+2,FALSE)=0,0,HLOOKUP(BR$2,Recipes!$H:$GI,'Production Calculator'!$A130+2,FALSE)*$AK130))+IF($AO130=BR$3,$AM130/VLOOKUP($AO130,Data!$A$50:$B$56,2,FALSE),0)</f>
        <v>0</v>
      </c>
      <c r="BS130" s="11">
        <f>IF(BS$2=$A130,0,IF(HLOOKUP(BS$2,Recipes!$H:$GI,'Production Calculator'!$A130+2,FALSE)=0,0,HLOOKUP(BS$2,Recipes!$H:$GI,'Production Calculator'!$A130+2,FALSE)*$AK130))+IF($AO130=BS$3,$AM130/VLOOKUP($AO130,Data!$A$50:$B$56,2,FALSE),0)</f>
        <v>0</v>
      </c>
      <c r="BT130" s="11">
        <f>IF(BT$2=$A130,0,IF(HLOOKUP(BT$2,Recipes!$H:$GI,'Production Calculator'!$A130+2,FALSE)=0,0,HLOOKUP(BT$2,Recipes!$H:$GI,'Production Calculator'!$A130+2,FALSE)*$AK130))+IF($AO130=BT$3,$AM130/VLOOKUP($AO130,Data!$A$50:$B$56,2,FALSE),0)</f>
        <v>0</v>
      </c>
      <c r="BU130" s="11">
        <f>IF(BU$2=$A130,0,IF(HLOOKUP(BU$2,Recipes!$H:$GI,'Production Calculator'!$A130+2,FALSE)=0,0,HLOOKUP(BU$2,Recipes!$H:$GI,'Production Calculator'!$A130+2,FALSE)*$AK130))+IF($AO130=BU$3,$AM130/VLOOKUP($AO130,Data!$A$50:$B$56,2,FALSE),0)</f>
        <v>0</v>
      </c>
      <c r="BV130" s="11">
        <f>IF(BV$2=$A130,0,IF(HLOOKUP(BV$2,Recipes!$H:$GI,'Production Calculator'!$A130+2,FALSE)=0,0,HLOOKUP(BV$2,Recipes!$H:$GI,'Production Calculator'!$A130+2,FALSE)*$AK130))+IF($AO130=BV$3,$AM130/VLOOKUP($AO130,Data!$A$50:$B$56,2,FALSE),0)</f>
        <v>0</v>
      </c>
      <c r="BW130" s="11">
        <f>IF(BW$2=$A130,0,IF(HLOOKUP(BW$2,Recipes!$H:$GI,'Production Calculator'!$A130+2,FALSE)=0,0,HLOOKUP(BW$2,Recipes!$H:$GI,'Production Calculator'!$A130+2,FALSE)*$AK130))+IF($AO130=BW$3,$AM130/VLOOKUP($AO130,Data!$A$50:$B$56,2,FALSE),0)</f>
        <v>0</v>
      </c>
      <c r="BX130" s="11">
        <f>IF(BX$2=$A130,0,IF(HLOOKUP(BX$2,Recipes!$H:$GI,'Production Calculator'!$A130+2,FALSE)=0,0,HLOOKUP(BX$2,Recipes!$H:$GI,'Production Calculator'!$A130+2,FALSE)*$AK130))+IF($AO130=BX$3,$AM130/VLOOKUP($AO130,Data!$A$50:$B$56,2,FALSE),0)</f>
        <v>0</v>
      </c>
      <c r="BY130" s="11">
        <f>IF(BY$2=$A130,0,IF(HLOOKUP(BY$2,Recipes!$H:$GI,'Production Calculator'!$A130+2,FALSE)=0,0,HLOOKUP(BY$2,Recipes!$H:$GI,'Production Calculator'!$A130+2,FALSE)*$AK130))+IF($AO130=BY$3,$AM130/VLOOKUP($AO130,Data!$A$50:$B$56,2,FALSE),0)</f>
        <v>0</v>
      </c>
      <c r="BZ130" s="11">
        <f>IF(BZ$2=$A130,0,IF(HLOOKUP(BZ$2,Recipes!$H:$GI,'Production Calculator'!$A130+2,FALSE)=0,0,HLOOKUP(BZ$2,Recipes!$H:$GI,'Production Calculator'!$A130+2,FALSE)*$AK130))+IF($AO130=BZ$3,$AM130/VLOOKUP($AO130,Data!$A$50:$B$56,2,FALSE),0)</f>
        <v>0</v>
      </c>
      <c r="CA130" s="11">
        <f>IF(CA$2=$A130,0,IF(HLOOKUP(CA$2,Recipes!$H:$GI,'Production Calculator'!$A130+2,FALSE)=0,0,HLOOKUP(CA$2,Recipes!$H:$GI,'Production Calculator'!$A130+2,FALSE)*$AK130))+IF($AO130=CA$3,$AM130/VLOOKUP($AO130,Data!$A$50:$B$56,2,FALSE),0)</f>
        <v>0</v>
      </c>
      <c r="CB130" s="11">
        <f>IF(CB$2=$A130,0,IF(HLOOKUP(CB$2,Recipes!$H:$GI,'Production Calculator'!$A130+2,FALSE)=0,0,HLOOKUP(CB$2,Recipes!$H:$GI,'Production Calculator'!$A130+2,FALSE)*$AK130))+IF($AO130=CB$3,$AM130/VLOOKUP($AO130,Data!$A$50:$B$56,2,FALSE),0)</f>
        <v>0</v>
      </c>
      <c r="CC130" s="11">
        <f>IF(CC$2=$A130,0,IF(HLOOKUP(CC$2,Recipes!$H:$GI,'Production Calculator'!$A130+2,FALSE)=0,0,HLOOKUP(CC$2,Recipes!$H:$GI,'Production Calculator'!$A130+2,FALSE)*$AK130))+IF($AO130=CC$3,$AM130/VLOOKUP($AO130,Data!$A$50:$B$56,2,FALSE),0)</f>
        <v>0</v>
      </c>
      <c r="CD130" s="11">
        <f>IF(CD$2=$A130,0,IF(HLOOKUP(CD$2,Recipes!$H:$GI,'Production Calculator'!$A130+2,FALSE)=0,0,HLOOKUP(CD$2,Recipes!$H:$GI,'Production Calculator'!$A130+2,FALSE)*$AK130))+IF($AO130=CD$3,$AM130/VLOOKUP($AO130,Data!$A$50:$B$56,2,FALSE),0)</f>
        <v>0</v>
      </c>
      <c r="CE130" s="11">
        <f>IF(CE$2=$A130,0,IF(HLOOKUP(CE$2,Recipes!$H:$GI,'Production Calculator'!$A130+2,FALSE)=0,0,HLOOKUP(CE$2,Recipes!$H:$GI,'Production Calculator'!$A130+2,FALSE)*$AK130))+IF($AO130=CE$3,$AM130/VLOOKUP($AO130,Data!$A$50:$B$56,2,FALSE),0)</f>
        <v>0</v>
      </c>
      <c r="CF130" s="11">
        <f>IF(CF$2=$A130,0,IF(HLOOKUP(CF$2,Recipes!$H:$GI,'Production Calculator'!$A130+2,FALSE)=0,0,HLOOKUP(CF$2,Recipes!$H:$GI,'Production Calculator'!$A130+2,FALSE)*$AK130))+IF($AO130=CF$3,$AM130/VLOOKUP($AO130,Data!$A$50:$B$56,2,FALSE),0)</f>
        <v>0</v>
      </c>
      <c r="CG130" s="11">
        <f>IF(CG$2=$A130,0,IF(HLOOKUP(CG$2,Recipes!$H:$GI,'Production Calculator'!$A130+2,FALSE)=0,0,HLOOKUP(CG$2,Recipes!$H:$GI,'Production Calculator'!$A130+2,FALSE)*$AK130))+IF($AO130=CG$3,$AM130/VLOOKUP($AO130,Data!$A$50:$B$56,2,FALSE),0)</f>
        <v>0</v>
      </c>
      <c r="CH130" s="11">
        <f>IF(CH$2=$A130,0,IF(HLOOKUP(CH$2,Recipes!$H:$GI,'Production Calculator'!$A130+2,FALSE)=0,0,HLOOKUP(CH$2,Recipes!$H:$GI,'Production Calculator'!$A130+2,FALSE)*$AK130))+IF($AO130=CH$3,$AM130/VLOOKUP($AO130,Data!$A$50:$B$56,2,FALSE),0)</f>
        <v>0</v>
      </c>
      <c r="CI130" s="11">
        <f>IF(CI$2=$A130,0,IF(HLOOKUP(CI$2,Recipes!$H:$GI,'Production Calculator'!$A130+2,FALSE)=0,0,HLOOKUP(CI$2,Recipes!$H:$GI,'Production Calculator'!$A130+2,FALSE)*$AK130))+IF($AO130=CI$3,$AM130/VLOOKUP($AO130,Data!$A$50:$B$56,2,FALSE),0)</f>
        <v>0</v>
      </c>
      <c r="CJ130" s="11">
        <f>IF(CJ$2=$A130,0,IF(HLOOKUP(CJ$2,Recipes!$H:$GI,'Production Calculator'!$A130+2,FALSE)=0,0,HLOOKUP(CJ$2,Recipes!$H:$GI,'Production Calculator'!$A130+2,FALSE)*$AK130))+IF($AO130=CJ$3,$AM130/VLOOKUP($AO130,Data!$A$50:$B$56,2,FALSE),0)</f>
        <v>0</v>
      </c>
      <c r="CK130" s="11">
        <f>IF(CK$2=$A130,0,IF(HLOOKUP(CK$2,Recipes!$H:$GI,'Production Calculator'!$A130+2,FALSE)=0,0,HLOOKUP(CK$2,Recipes!$H:$GI,'Production Calculator'!$A130+2,FALSE)*$AK130))+IF($AO130=CK$3,$AM130/VLOOKUP($AO130,Data!$A$50:$B$56,2,FALSE),0)</f>
        <v>0</v>
      </c>
      <c r="CL130" s="11">
        <f>IF(CL$2=$A130,0,IF(HLOOKUP(CL$2,Recipes!$H:$GI,'Production Calculator'!$A130+2,FALSE)=0,0,HLOOKUP(CL$2,Recipes!$H:$GI,'Production Calculator'!$A130+2,FALSE)*$AK130))+IF($AO130=CL$3,$AM130/VLOOKUP($AO130,Data!$A$50:$B$56,2,FALSE),0)</f>
        <v>0</v>
      </c>
      <c r="CM130" s="11">
        <f>IF(CM$2=$A130,0,IF(HLOOKUP(CM$2,Recipes!$H:$GI,'Production Calculator'!$A130+2,FALSE)=0,0,HLOOKUP(CM$2,Recipes!$H:$GI,'Production Calculator'!$A130+2,FALSE)*$AK130))+IF($AO130=CM$3,$AM130/VLOOKUP($AO130,Data!$A$50:$B$56,2,FALSE),0)</f>
        <v>0</v>
      </c>
      <c r="CN130" s="11">
        <f>IF(CN$2=$A130,0,IF(HLOOKUP(CN$2,Recipes!$H:$GI,'Production Calculator'!$A130+2,FALSE)=0,0,HLOOKUP(CN$2,Recipes!$H:$GI,'Production Calculator'!$A130+2,FALSE)*$AK130))+IF($AO130=CN$3,$AM130/VLOOKUP($AO130,Data!$A$50:$B$56,2,FALSE),0)</f>
        <v>0</v>
      </c>
      <c r="CO130" s="11">
        <f>IF(CO$2=$A130,0,IF(HLOOKUP(CO$2,Recipes!$H:$GI,'Production Calculator'!$A130+2,FALSE)=0,0,HLOOKUP(CO$2,Recipes!$H:$GI,'Production Calculator'!$A130+2,FALSE)*$AK130))+IF($AO130=CO$3,$AM130/VLOOKUP($AO130,Data!$A$50:$B$56,2,FALSE),0)</f>
        <v>0</v>
      </c>
      <c r="CP130" s="11">
        <f>IF(CP$2=$A130,0,IF(HLOOKUP(CP$2,Recipes!$H:$GI,'Production Calculator'!$A130+2,FALSE)=0,0,HLOOKUP(CP$2,Recipes!$H:$GI,'Production Calculator'!$A130+2,FALSE)*$AK130))+IF($AO130=CP$3,$AM130/VLOOKUP($AO130,Data!$A$50:$B$56,2,FALSE),0)</f>
        <v>0</v>
      </c>
      <c r="CQ130" s="11">
        <f>IF(CQ$2=$A130,0,IF(HLOOKUP(CQ$2,Recipes!$H:$GI,'Production Calculator'!$A130+2,FALSE)=0,0,HLOOKUP(CQ$2,Recipes!$H:$GI,'Production Calculator'!$A130+2,FALSE)*$AK130))+IF($AO130=CQ$3,$AM130/VLOOKUP($AO130,Data!$A$50:$B$56,2,FALSE),0)</f>
        <v>0</v>
      </c>
      <c r="CR130" s="11">
        <f>IF(CR$2=$A130,0,IF(HLOOKUP(CR$2,Recipes!$H:$GI,'Production Calculator'!$A130+2,FALSE)=0,0,HLOOKUP(CR$2,Recipes!$H:$GI,'Production Calculator'!$A130+2,FALSE)*$AK130))+IF($AO130=CR$3,$AM130/VLOOKUP($AO130,Data!$A$50:$B$56,2,FALSE),0)</f>
        <v>0</v>
      </c>
      <c r="CS130" s="11">
        <f>IF(CS$2=$A130,0,IF(HLOOKUP(CS$2,Recipes!$H:$GI,'Production Calculator'!$A130+2,FALSE)=0,0,HLOOKUP(CS$2,Recipes!$H:$GI,'Production Calculator'!$A130+2,FALSE)*$AK130))+IF($AO130=CS$3,$AM130/VLOOKUP($AO130,Data!$A$50:$B$56,2,FALSE),0)</f>
        <v>0</v>
      </c>
      <c r="CT130" s="11">
        <f>IF(CT$2=$A130,0,IF(HLOOKUP(CT$2,Recipes!$H:$GI,'Production Calculator'!$A130+2,FALSE)=0,0,HLOOKUP(CT$2,Recipes!$H:$GI,'Production Calculator'!$A130+2,FALSE)*$AK130))+IF($AO130=CT$3,$AM130/VLOOKUP($AO130,Data!$A$50:$B$56,2,FALSE),0)</f>
        <v>0</v>
      </c>
      <c r="CU130" s="11">
        <f>IF(CU$2=$A130,0,IF(HLOOKUP(CU$2,Recipes!$H:$GI,'Production Calculator'!$A130+2,FALSE)=0,0,HLOOKUP(CU$2,Recipes!$H:$GI,'Production Calculator'!$A130+2,FALSE)*$AK130))+IF($AO130=CU$3,$AM130/VLOOKUP($AO130,Data!$A$50:$B$56,2,FALSE),0)</f>
        <v>0</v>
      </c>
      <c r="CV130" s="11">
        <f>IF(CV$2=$A130,0,IF(HLOOKUP(CV$2,Recipes!$H:$GI,'Production Calculator'!$A130+2,FALSE)=0,0,HLOOKUP(CV$2,Recipes!$H:$GI,'Production Calculator'!$A130+2,FALSE)*$AK130))+IF($AO130=CV$3,$AM130/VLOOKUP($AO130,Data!$A$50:$B$56,2,FALSE),0)</f>
        <v>0</v>
      </c>
      <c r="CW130" s="11">
        <f>IF(CW$2=$A130,0,IF(HLOOKUP(CW$2,Recipes!$H:$GI,'Production Calculator'!$A130+2,FALSE)=0,0,HLOOKUP(CW$2,Recipes!$H:$GI,'Production Calculator'!$A130+2,FALSE)*$AK130))+IF($AO130=CW$3,$AM130/VLOOKUP($AO130,Data!$A$50:$B$56,2,FALSE),0)</f>
        <v>0</v>
      </c>
      <c r="CX130" s="11">
        <f>IF(CX$2=$A130,0,IF(HLOOKUP(CX$2,Recipes!$H:$GI,'Production Calculator'!$A130+2,FALSE)=0,0,HLOOKUP(CX$2,Recipes!$H:$GI,'Production Calculator'!$A130+2,FALSE)*$AK130))+IF($AO130=CX$3,$AM130/VLOOKUP($AO130,Data!$A$50:$B$56,2,FALSE),0)</f>
        <v>0</v>
      </c>
      <c r="CY130" s="11">
        <f>IF(CY$2=$A130,0,IF(HLOOKUP(CY$2,Recipes!$H:$GI,'Production Calculator'!$A130+2,FALSE)=0,0,HLOOKUP(CY$2,Recipes!$H:$GI,'Production Calculator'!$A130+2,FALSE)*$AK130))+IF($AO130=CY$3,$AM130/VLOOKUP($AO130,Data!$A$50:$B$56,2,FALSE),0)</f>
        <v>0</v>
      </c>
      <c r="CZ130" s="11">
        <f>IF(CZ$2=$A130,0,IF(HLOOKUP(CZ$2,Recipes!$H:$GI,'Production Calculator'!$A130+2,FALSE)=0,0,HLOOKUP(CZ$2,Recipes!$H:$GI,'Production Calculator'!$A130+2,FALSE)*$AK130))+IF($AO130=CZ$3,$AM130/VLOOKUP($AO130,Data!$A$50:$B$56,2,FALSE),0)</f>
        <v>0</v>
      </c>
      <c r="DA130" s="11">
        <f>IF(DA$2=$A130,0,IF(HLOOKUP(DA$2,Recipes!$H:$GI,'Production Calculator'!$A130+2,FALSE)=0,0,HLOOKUP(DA$2,Recipes!$H:$GI,'Production Calculator'!$A130+2,FALSE)*$AK130))+IF($AO130=DA$3,$AM130/VLOOKUP($AO130,Data!$A$50:$B$56,2,FALSE),0)</f>
        <v>0</v>
      </c>
      <c r="DB130" s="11">
        <f>IF(DB$2=$A130,0,IF(HLOOKUP(DB$2,Recipes!$H:$GI,'Production Calculator'!$A130+2,FALSE)=0,0,HLOOKUP(DB$2,Recipes!$H:$GI,'Production Calculator'!$A130+2,FALSE)*$AK130))+IF($AO130=DB$3,$AM130/VLOOKUP($AO130,Data!$A$50:$B$56,2,FALSE),0)</f>
        <v>0</v>
      </c>
      <c r="DC130" s="11">
        <f>IF(DC$2=$A130,0,IF(HLOOKUP(DC$2,Recipes!$H:$GI,'Production Calculator'!$A130+2,FALSE)=0,0,HLOOKUP(DC$2,Recipes!$H:$GI,'Production Calculator'!$A130+2,FALSE)*$AK130))+IF($AO130=DC$3,$AM130/VLOOKUP($AO130,Data!$A$50:$B$56,2,FALSE),0)</f>
        <v>0</v>
      </c>
      <c r="DD130" s="11">
        <f>IF(DD$2=$A130,0,IF(HLOOKUP(DD$2,Recipes!$H:$GI,'Production Calculator'!$A130+2,FALSE)=0,0,HLOOKUP(DD$2,Recipes!$H:$GI,'Production Calculator'!$A130+2,FALSE)*$AK130))+IF($AO130=DD$3,$AM130/VLOOKUP($AO130,Data!$A$50:$B$56,2,FALSE),0)</f>
        <v>0</v>
      </c>
      <c r="DE130" s="11">
        <f>IF(DE$2=$A130,0,IF(HLOOKUP(DE$2,Recipes!$H:$GI,'Production Calculator'!$A130+2,FALSE)=0,0,HLOOKUP(DE$2,Recipes!$H:$GI,'Production Calculator'!$A130+2,FALSE)*$AK130))+IF($AO130=DE$3,$AM130/VLOOKUP($AO130,Data!$A$50:$B$56,2,FALSE),0)</f>
        <v>0</v>
      </c>
      <c r="DF130" s="11">
        <f>IF(DF$2=$A130,0,IF(HLOOKUP(DF$2,Recipes!$H:$GI,'Production Calculator'!$A130+2,FALSE)=0,0,HLOOKUP(DF$2,Recipes!$H:$GI,'Production Calculator'!$A130+2,FALSE)*$AK130))+IF($AO130=DF$3,$AM130/VLOOKUP($AO130,Data!$A$50:$B$56,2,FALSE),0)</f>
        <v>0</v>
      </c>
      <c r="DG130" s="11">
        <f>IF(DG$2=$A130,0,IF(HLOOKUP(DG$2,Recipes!$H:$GI,'Production Calculator'!$A130+2,FALSE)=0,0,HLOOKUP(DG$2,Recipes!$H:$GI,'Production Calculator'!$A130+2,FALSE)*$AK130))+IF($AO130=DG$3,$AM130/VLOOKUP($AO130,Data!$A$50:$B$56,2,FALSE),0)</f>
        <v>0</v>
      </c>
      <c r="DH130" s="11">
        <f>IF(DH$2=$A130,0,IF(HLOOKUP(DH$2,Recipes!$H:$GI,'Production Calculator'!$A130+2,FALSE)=0,0,HLOOKUP(DH$2,Recipes!$H:$GI,'Production Calculator'!$A130+2,FALSE)*$AK130))+IF($AO130=DH$3,$AM130/VLOOKUP($AO130,Data!$A$50:$B$56,2,FALSE),0)</f>
        <v>0</v>
      </c>
      <c r="DI130" s="11">
        <f>IF(DI$2=$A130,0,IF(HLOOKUP(DI$2,Recipes!$H:$GI,'Production Calculator'!$A130+2,FALSE)=0,0,HLOOKUP(DI$2,Recipes!$H:$GI,'Production Calculator'!$A130+2,FALSE)*$AK130))+IF($AO130=DI$3,$AM130/VLOOKUP($AO130,Data!$A$50:$B$56,2,FALSE),0)</f>
        <v>0</v>
      </c>
      <c r="DJ130" s="11">
        <f>IF(DJ$2=$A130,0,IF(HLOOKUP(DJ$2,Recipes!$H:$GI,'Production Calculator'!$A130+2,FALSE)=0,0,HLOOKUP(DJ$2,Recipes!$H:$GI,'Production Calculator'!$A130+2,FALSE)*$AK130))+IF($AO130=DJ$3,$AM130/VLOOKUP($AO130,Data!$A$50:$B$56,2,FALSE),0)</f>
        <v>0</v>
      </c>
      <c r="DK130" s="11">
        <f>IF(DK$2=$A130,0,IF(HLOOKUP(DK$2,Recipes!$H:$GI,'Production Calculator'!$A130+2,FALSE)=0,0,HLOOKUP(DK$2,Recipes!$H:$GI,'Production Calculator'!$A130+2,FALSE)*$AK130))+IF($AO130=DK$3,$AM130/VLOOKUP($AO130,Data!$A$50:$B$56,2,FALSE),0)</f>
        <v>0</v>
      </c>
      <c r="DL130" s="11">
        <f>IF(DL$2=$A130,0,IF(HLOOKUP(DL$2,Recipes!$H:$GI,'Production Calculator'!$A130+2,FALSE)=0,0,HLOOKUP(DL$2,Recipes!$H:$GI,'Production Calculator'!$A130+2,FALSE)*$AK130))+IF($AO130=DL$3,$AM130/VLOOKUP($AO130,Data!$A$50:$B$56,2,FALSE),0)</f>
        <v>0</v>
      </c>
      <c r="DM130" s="11">
        <f>IF(DM$2=$A130,0,IF(HLOOKUP(DM$2,Recipes!$H:$GI,'Production Calculator'!$A130+2,FALSE)=0,0,HLOOKUP(DM$2,Recipes!$H:$GI,'Production Calculator'!$A130+2,FALSE)*$AK130))+IF($AO130=DM$3,$AM130/VLOOKUP($AO130,Data!$A$50:$B$56,2,FALSE),0)</f>
        <v>0</v>
      </c>
      <c r="DN130" s="11">
        <f>IF(DN$2=$A130,0,IF(HLOOKUP(DN$2,Recipes!$H:$GI,'Production Calculator'!$A130+2,FALSE)=0,0,HLOOKUP(DN$2,Recipes!$H:$GI,'Production Calculator'!$A130+2,FALSE)*$AK130))+IF($AO130=DN$3,$AM130/VLOOKUP($AO130,Data!$A$50:$B$56,2,FALSE),0)</f>
        <v>0</v>
      </c>
      <c r="DO130" s="11">
        <f>IF(DO$2=$A130,0,IF(HLOOKUP(DO$2,Recipes!$H:$GI,'Production Calculator'!$A130+2,FALSE)=0,0,HLOOKUP(DO$2,Recipes!$H:$GI,'Production Calculator'!$A130+2,FALSE)*$AK130))+IF($AO130=DO$3,$AM130/VLOOKUP($AO130,Data!$A$50:$B$56,2,FALSE),0)</f>
        <v>0</v>
      </c>
      <c r="DP130" s="11">
        <f>IF(DP$2=$A130,0,IF(HLOOKUP(DP$2,Recipes!$H:$GI,'Production Calculator'!$A130+2,FALSE)=0,0,HLOOKUP(DP$2,Recipes!$H:$GI,'Production Calculator'!$A130+2,FALSE)*$AK130))+IF($AO130=DP$3,$AM130/VLOOKUP($AO130,Data!$A$50:$B$56,2,FALSE),0)</f>
        <v>0</v>
      </c>
      <c r="DQ130" s="11">
        <f>IF(DQ$2=$A130,0,IF(HLOOKUP(DQ$2,Recipes!$H:$GI,'Production Calculator'!$A130+2,FALSE)=0,0,HLOOKUP(DQ$2,Recipes!$H:$GI,'Production Calculator'!$A130+2,FALSE)*$AK130))+IF($AO130=DQ$3,$AM130/VLOOKUP($AO130,Data!$A$50:$B$56,2,FALSE),0)</f>
        <v>0</v>
      </c>
      <c r="DR130" s="11">
        <f>IF(DR$2=$A130,0,IF(HLOOKUP(DR$2,Recipes!$H:$GI,'Production Calculator'!$A130+2,FALSE)=0,0,HLOOKUP(DR$2,Recipes!$H:$GI,'Production Calculator'!$A130+2,FALSE)*$AK130))+IF($AO130=DR$3,$AM130/VLOOKUP($AO130,Data!$A$50:$B$56,2,FALSE),0)</f>
        <v>0</v>
      </c>
      <c r="DS130" s="11">
        <f>IF(DS$2=$A130,0,IF(HLOOKUP(DS$2,Recipes!$H:$GI,'Production Calculator'!$A130+2,FALSE)=0,0,HLOOKUP(DS$2,Recipes!$H:$GI,'Production Calculator'!$A130+2,FALSE)*$AK130))+IF($AO130=DS$3,$AM130/VLOOKUP($AO130,Data!$A$50:$B$56,2,FALSE),0)</f>
        <v>0</v>
      </c>
      <c r="DT130" s="11">
        <f>IF(DT$2=$A130,0,IF(HLOOKUP(DT$2,Recipes!$H:$GI,'Production Calculator'!$A130+2,FALSE)=0,0,HLOOKUP(DT$2,Recipes!$H:$GI,'Production Calculator'!$A130+2,FALSE)*$AK130))+IF($AO130=DT$3,$AM130/VLOOKUP($AO130,Data!$A$50:$B$56,2,FALSE),0)</f>
        <v>0</v>
      </c>
      <c r="DU130" s="11">
        <f>IF(DU$2=$A130,0,IF(HLOOKUP(DU$2,Recipes!$H:$GI,'Production Calculator'!$A130+2,FALSE)=0,0,HLOOKUP(DU$2,Recipes!$H:$GI,'Production Calculator'!$A130+2,FALSE)*$AK130))+IF($AO130=DU$3,$AM130/VLOOKUP($AO130,Data!$A$50:$B$56,2,FALSE),0)</f>
        <v>0</v>
      </c>
      <c r="DV130" s="11">
        <f>IF(DV$2=$A130,0,IF(HLOOKUP(DV$2,Recipes!$H:$GI,'Production Calculator'!$A130+2,FALSE)=0,0,HLOOKUP(DV$2,Recipes!$H:$GI,'Production Calculator'!$A130+2,FALSE)*$AK130))+IF($AO130=DV$3,$AM130/VLOOKUP($AO130,Data!$A$50:$B$56,2,FALSE),0)</f>
        <v>0</v>
      </c>
      <c r="DW130" s="11">
        <f>IF(DW$2=$A130,0,IF(HLOOKUP(DW$2,Recipes!$H:$GI,'Production Calculator'!$A130+2,FALSE)=0,0,HLOOKUP(DW$2,Recipes!$H:$GI,'Production Calculator'!$A130+2,FALSE)*$AK130))+IF($AO130=DW$3,$AM130/VLOOKUP($AO130,Data!$A$50:$B$56,2,FALSE),0)</f>
        <v>0</v>
      </c>
      <c r="DX130" s="11">
        <f>IF(DX$2=$A130,0,IF(HLOOKUP(DX$2,Recipes!$H:$GI,'Production Calculator'!$A130+2,FALSE)=0,0,HLOOKUP(DX$2,Recipes!$H:$GI,'Production Calculator'!$A130+2,FALSE)*$AK130))+IF($AO130=DX$3,$AM130/VLOOKUP($AO130,Data!$A$50:$B$56,2,FALSE),0)</f>
        <v>0</v>
      </c>
      <c r="DY130" s="11">
        <f>IF(DY$2=$A130,0,IF(HLOOKUP(DY$2,Recipes!$H:$GI,'Production Calculator'!$A130+2,FALSE)=0,0,HLOOKUP(DY$2,Recipes!$H:$GI,'Production Calculator'!$A130+2,FALSE)*$AK130))+IF($AO130=DY$3,$AM130/VLOOKUP($AO130,Data!$A$50:$B$56,2,FALSE),0)</f>
        <v>0</v>
      </c>
      <c r="DZ130" s="11">
        <f>IF(DZ$2=$A130,0,IF(HLOOKUP(DZ$2,Recipes!$H:$GI,'Production Calculator'!$A130+2,FALSE)=0,0,HLOOKUP(DZ$2,Recipes!$H:$GI,'Production Calculator'!$A130+2,FALSE)*$AK130))+IF($AO130=DZ$3,$AM130/VLOOKUP($AO130,Data!$A$50:$B$56,2,FALSE),0)</f>
        <v>0</v>
      </c>
      <c r="EA130" s="11">
        <f>IF(EA$2=$A130,0,IF(HLOOKUP(EA$2,Recipes!$H:$GI,'Production Calculator'!$A130+2,FALSE)=0,0,HLOOKUP(EA$2,Recipes!$H:$GI,'Production Calculator'!$A130+2,FALSE)*$AK130))+IF($AO130=EA$3,$AM130/VLOOKUP($AO130,Data!$A$50:$B$56,2,FALSE),0)</f>
        <v>0</v>
      </c>
      <c r="EB130" s="11">
        <f>IF(EB$2=$A130,0,IF(HLOOKUP(EB$2,Recipes!$H:$GI,'Production Calculator'!$A130+2,FALSE)=0,0,HLOOKUP(EB$2,Recipes!$H:$GI,'Production Calculator'!$A130+2,FALSE)*$AK130))+IF($AO130=EB$3,$AM130/VLOOKUP($AO130,Data!$A$50:$B$56,2,FALSE),0)</f>
        <v>0</v>
      </c>
      <c r="EC130" s="11">
        <f>IF(EC$2=$A130,0,IF(HLOOKUP(EC$2,Recipes!$H:$GI,'Production Calculator'!$A130+2,FALSE)=0,0,HLOOKUP(EC$2,Recipes!$H:$GI,'Production Calculator'!$A130+2,FALSE)*$AK130))+IF($AO130=EC$3,$AM130/VLOOKUP($AO130,Data!$A$50:$B$56,2,FALSE),0)</f>
        <v>0</v>
      </c>
      <c r="ED130" s="11">
        <f>IF(ED$2=$A130,0,IF(HLOOKUP(ED$2,Recipes!$H:$GI,'Production Calculator'!$A130+2,FALSE)=0,0,HLOOKUP(ED$2,Recipes!$H:$GI,'Production Calculator'!$A130+2,FALSE)*$AK130))+IF($AO130=ED$3,$AM130/VLOOKUP($AO130,Data!$A$50:$B$56,2,FALSE),0)</f>
        <v>0</v>
      </c>
      <c r="EE130" s="11">
        <f>IF(EE$2=$A130,0,IF(HLOOKUP(EE$2,Recipes!$H:$GI,'Production Calculator'!$A130+2,FALSE)=0,0,HLOOKUP(EE$2,Recipes!$H:$GI,'Production Calculator'!$A130+2,FALSE)*$AK130))+IF($AO130=EE$3,$AM130/VLOOKUP($AO130,Data!$A$50:$B$56,2,FALSE),0)</f>
        <v>0</v>
      </c>
      <c r="EF130" s="11">
        <f>IF(EF$2=$A130,0,IF(HLOOKUP(EF$2,Recipes!$H:$GI,'Production Calculator'!$A130+2,FALSE)=0,0,HLOOKUP(EF$2,Recipes!$H:$GI,'Production Calculator'!$A130+2,FALSE)*$AK130))+IF($AO130=EF$3,$AM130/VLOOKUP($AO130,Data!$A$50:$B$56,2,FALSE),0)</f>
        <v>0</v>
      </c>
      <c r="EG130" s="11">
        <f>IF(EG$2=$A130,0,IF(HLOOKUP(EG$2,Recipes!$H:$GI,'Production Calculator'!$A130+2,FALSE)=0,0,HLOOKUP(EG$2,Recipes!$H:$GI,'Production Calculator'!$A130+2,FALSE)*$AK130))+IF($AO130=EG$3,$AM130/VLOOKUP($AO130,Data!$A$50:$B$56,2,FALSE),0)</f>
        <v>0</v>
      </c>
      <c r="EH130" s="11">
        <f>IF(EH$2=$A130,0,IF(HLOOKUP(EH$2,Recipes!$H:$GI,'Production Calculator'!$A130+2,FALSE)=0,0,HLOOKUP(EH$2,Recipes!$H:$GI,'Production Calculator'!$A130+2,FALSE)*$AK130))+IF($AO130=EH$3,$AM130/VLOOKUP($AO130,Data!$A$50:$B$56,2,FALSE),0)</f>
        <v>0</v>
      </c>
      <c r="EI130" s="11">
        <f>IF(EI$2=$A130,0,IF(HLOOKUP(EI$2,Recipes!$H:$GI,'Production Calculator'!$A130+2,FALSE)=0,0,HLOOKUP(EI$2,Recipes!$H:$GI,'Production Calculator'!$A130+2,FALSE)*$AK130))+IF($AO130=EI$3,$AM130/VLOOKUP($AO130,Data!$A$50:$B$56,2,FALSE),0)</f>
        <v>0</v>
      </c>
      <c r="EJ130" s="11">
        <f>IF(EJ$2=$A130,0,IF(HLOOKUP(EJ$2,Recipes!$H:$GI,'Production Calculator'!$A130+2,FALSE)=0,0,HLOOKUP(EJ$2,Recipes!$H:$GI,'Production Calculator'!$A130+2,FALSE)*$AK130))+IF($AO130=EJ$3,$AM130/VLOOKUP($AO130,Data!$A$50:$B$56,2,FALSE),0)</f>
        <v>0</v>
      </c>
      <c r="EK130" s="11">
        <f>IF(EK$2=$A130,0,IF(HLOOKUP(EK$2,Recipes!$H:$GI,'Production Calculator'!$A130+2,FALSE)=0,0,HLOOKUP(EK$2,Recipes!$H:$GI,'Production Calculator'!$A130+2,FALSE)*$AK130))+IF($AO130=EK$3,$AM130/VLOOKUP($AO130,Data!$A$50:$B$56,2,FALSE),0)</f>
        <v>0</v>
      </c>
      <c r="EL130" s="11">
        <f>IF(EL$2=$A130,0,IF(HLOOKUP(EL$2,Recipes!$H:$GI,'Production Calculator'!$A130+2,FALSE)=0,0,HLOOKUP(EL$2,Recipes!$H:$GI,'Production Calculator'!$A130+2,FALSE)*$AK130))+IF($AO130=EL$3,$AM130/VLOOKUP($AO130,Data!$A$50:$B$56,2,FALSE),0)</f>
        <v>0</v>
      </c>
      <c r="EM130" s="11">
        <f>IF(EM$2=$A130,0,IF(HLOOKUP(EM$2,Recipes!$H:$GI,'Production Calculator'!$A130+2,FALSE)=0,0,HLOOKUP(EM$2,Recipes!$H:$GI,'Production Calculator'!$A130+2,FALSE)*$AK130))+IF($AO130=EM$3,$AM130/VLOOKUP($AO130,Data!$A$50:$B$56,2,FALSE),0)</f>
        <v>0</v>
      </c>
      <c r="EN130" s="11">
        <f>IF(EN$2=$A130,0,IF(HLOOKUP(EN$2,Recipes!$H:$GI,'Production Calculator'!$A130+2,FALSE)=0,0,HLOOKUP(EN$2,Recipes!$H:$GI,'Production Calculator'!$A130+2,FALSE)*$AK130))+IF($AO130=EN$3,$AM130/VLOOKUP($AO130,Data!$A$50:$B$56,2,FALSE),0)</f>
        <v>0</v>
      </c>
      <c r="EO130" s="11">
        <f>IF(EO$2=$A130,0,IF(HLOOKUP(EO$2,Recipes!$H:$GI,'Production Calculator'!$A130+2,FALSE)=0,0,HLOOKUP(EO$2,Recipes!$H:$GI,'Production Calculator'!$A130+2,FALSE)*$AK130))+IF($AO130=EO$3,$AM130/VLOOKUP($AO130,Data!$A$50:$B$56,2,FALSE),0)</f>
        <v>0</v>
      </c>
      <c r="EP130" s="11">
        <f>IF(EP$2=$A130,0,IF(HLOOKUP(EP$2,Recipes!$H:$GI,'Production Calculator'!$A130+2,FALSE)=0,0,HLOOKUP(EP$2,Recipes!$H:$GI,'Production Calculator'!$A130+2,FALSE)*$AK130))+IF($AO130=EP$3,$AM130/VLOOKUP($AO130,Data!$A$50:$B$56,2,FALSE),0)</f>
        <v>0</v>
      </c>
      <c r="EQ130" s="11">
        <f>IF(EQ$2=$A130,0,IF(HLOOKUP(EQ$2,Recipes!$H:$GI,'Production Calculator'!$A130+2,FALSE)=0,0,HLOOKUP(EQ$2,Recipes!$H:$GI,'Production Calculator'!$A130+2,FALSE)*$AK130))+IF($AO130=EQ$3,$AM130/VLOOKUP($AO130,Data!$A$50:$B$56,2,FALSE),0)</f>
        <v>0</v>
      </c>
      <c r="ER130" s="11">
        <f>IF(ER$2=$A130,0,IF(HLOOKUP(ER$2,Recipes!$H:$GI,'Production Calculator'!$A130+2,FALSE)=0,0,HLOOKUP(ER$2,Recipes!$H:$GI,'Production Calculator'!$A130+2,FALSE)*$AK130))+IF($AO130=ER$3,$AM130/VLOOKUP($AO130,Data!$A$50:$B$56,2,FALSE),0)</f>
        <v>0</v>
      </c>
      <c r="ES130" s="11">
        <f>IF(ES$2=$A130,0,IF(HLOOKUP(ES$2,Recipes!$H:$GI,'Production Calculator'!$A130+2,FALSE)=0,0,HLOOKUP(ES$2,Recipes!$H:$GI,'Production Calculator'!$A130+2,FALSE)*$AK130))+IF($AO130=ES$3,$AM130/VLOOKUP($AO130,Data!$A$50:$B$56,2,FALSE),0)</f>
        <v>0</v>
      </c>
      <c r="ET130" s="11">
        <f>IF(ET$2=$A130,0,IF(HLOOKUP(ET$2,Recipes!$H:$GI,'Production Calculator'!$A130+2,FALSE)=0,0,HLOOKUP(ET$2,Recipes!$H:$GI,'Production Calculator'!$A130+2,FALSE)*$AK130))+IF($AO130=ET$3,$AM130/VLOOKUP($AO130,Data!$A$50:$B$56,2,FALSE),0)</f>
        <v>0</v>
      </c>
      <c r="EU130" s="11">
        <f>IF(EU$2=$A130,0,IF(HLOOKUP(EU$2,Recipes!$H:$GI,'Production Calculator'!$A130+2,FALSE)=0,0,HLOOKUP(EU$2,Recipes!$H:$GI,'Production Calculator'!$A130+2,FALSE)*$AK130))+IF($AO130=EU$3,$AM130/VLOOKUP($AO130,Data!$A$50:$B$56,2,FALSE),0)</f>
        <v>0</v>
      </c>
      <c r="EV130" s="11">
        <f>IF(EV$2=$A130,0,IF(HLOOKUP(EV$2,Recipes!$H:$GI,'Production Calculator'!$A130+2,FALSE)=0,0,HLOOKUP(EV$2,Recipes!$H:$GI,'Production Calculator'!$A130+2,FALSE)*$AK130))+IF($AO130=EV$3,$AM130/VLOOKUP($AO130,Data!$A$50:$B$56,2,FALSE),0)</f>
        <v>0</v>
      </c>
      <c r="EW130" s="11">
        <f>IF(EW$2=$A130,0,IF(HLOOKUP(EW$2,Recipes!$H:$GI,'Production Calculator'!$A130+2,FALSE)=0,0,HLOOKUP(EW$2,Recipes!$H:$GI,'Production Calculator'!$A130+2,FALSE)*$AK130))+IF($AO130=EW$3,$AM130/VLOOKUP($AO130,Data!$A$50:$B$56,2,FALSE),0)</f>
        <v>0</v>
      </c>
      <c r="EX130" s="11">
        <f>IF(EX$2=$A130,0,IF(HLOOKUP(EX$2,Recipes!$H:$GI,'Production Calculator'!$A130+2,FALSE)=0,0,HLOOKUP(EX$2,Recipes!$H:$GI,'Production Calculator'!$A130+2,FALSE)*$AK130))+IF($AO130=EX$3,$AM130/VLOOKUP($AO130,Data!$A$50:$B$56,2,FALSE),0)</f>
        <v>0</v>
      </c>
      <c r="EY130" s="11">
        <f>IF(EY$2=$A130,0,IF(HLOOKUP(EY$2,Recipes!$H:$GI,'Production Calculator'!$A130+2,FALSE)=0,0,HLOOKUP(EY$2,Recipes!$H:$GI,'Production Calculator'!$A130+2,FALSE)*$AK130))+IF($AO130=EY$3,$AM130/VLOOKUP($AO130,Data!$A$50:$B$56,2,FALSE),0)</f>
        <v>0</v>
      </c>
      <c r="EZ130" s="11">
        <f>IF(EZ$2=$A130,0,IF(HLOOKUP(EZ$2,Recipes!$H:$GI,'Production Calculator'!$A130+2,FALSE)=0,0,HLOOKUP(EZ$2,Recipes!$H:$GI,'Production Calculator'!$A130+2,FALSE)*$AK130))+IF($AO130=EZ$3,$AM130/VLOOKUP($AO130,Data!$A$50:$B$56,2,FALSE),0)</f>
        <v>0</v>
      </c>
      <c r="FA130" s="11">
        <f>IF(FA$2=$A130,0,IF(HLOOKUP(FA$2,Recipes!$H:$GI,'Production Calculator'!$A130+2,FALSE)=0,0,HLOOKUP(FA$2,Recipes!$H:$GI,'Production Calculator'!$A130+2,FALSE)*$AK130))+IF($AO130=FA$3,$AM130/VLOOKUP($AO130,Data!$A$50:$B$56,2,FALSE),0)</f>
        <v>0</v>
      </c>
      <c r="FB130" s="11">
        <f>IF(FB$2=$A130,0,IF(HLOOKUP(FB$2,Recipes!$H:$GI,'Production Calculator'!$A130+2,FALSE)=0,0,HLOOKUP(FB$2,Recipes!$H:$GI,'Production Calculator'!$A130+2,FALSE)*$AK130))+IF($AO130=FB$3,$AM130/VLOOKUP($AO130,Data!$A$50:$B$56,2,FALSE),0)</f>
        <v>0</v>
      </c>
      <c r="FC130" s="11">
        <f>IF(FC$2=$A130,0,IF(HLOOKUP(FC$2,Recipes!$H:$GI,'Production Calculator'!$A130+2,FALSE)=0,0,HLOOKUP(FC$2,Recipes!$H:$GI,'Production Calculator'!$A130+2,FALSE)*$AK130))+IF($AO130=FC$3,$AM130/VLOOKUP($AO130,Data!$A$50:$B$56,2,FALSE),0)</f>
        <v>0</v>
      </c>
      <c r="FD130" s="11">
        <f>IF(FD$2=$A130,0,IF(HLOOKUP(FD$2,Recipes!$H:$GI,'Production Calculator'!$A130+2,FALSE)=0,0,HLOOKUP(FD$2,Recipes!$H:$GI,'Production Calculator'!$A130+2,FALSE)*$AK130))+IF($AO130=FD$3,$AM130/VLOOKUP($AO130,Data!$A$50:$B$56,2,FALSE),0)</f>
        <v>0</v>
      </c>
      <c r="FE130" s="11">
        <f>IF(FE$2=$A130,0,IF(HLOOKUP(FE$2,Recipes!$H:$GI,'Production Calculator'!$A130+2,FALSE)=0,0,HLOOKUP(FE$2,Recipes!$H:$GI,'Production Calculator'!$A130+2,FALSE)*$AK130))+IF($AO130=FE$3,$AM130/VLOOKUP($AO130,Data!$A$50:$B$56,2,FALSE),0)</f>
        <v>0</v>
      </c>
      <c r="FF130" s="11">
        <f>IF(FF$2=$A130,0,IF(HLOOKUP(FF$2,Recipes!$H:$GI,'Production Calculator'!$A130+2,FALSE)=0,0,HLOOKUP(FF$2,Recipes!$H:$GI,'Production Calculator'!$A130+2,FALSE)*$AK130))+IF($AO130=FF$3,$AM130/VLOOKUP($AO130,Data!$A$50:$B$56,2,FALSE),0)</f>
        <v>0</v>
      </c>
      <c r="FG130" s="11">
        <f>IF(FG$2=$A130,0,IF(HLOOKUP(FG$2,Recipes!$H:$GI,'Production Calculator'!$A130+2,FALSE)=0,0,HLOOKUP(FG$2,Recipes!$H:$GI,'Production Calculator'!$A130+2,FALSE)*$AK130))+IF($AO130=FG$3,$AM130/VLOOKUP($AO130,Data!$A$50:$B$56,2,FALSE),0)</f>
        <v>0</v>
      </c>
      <c r="FH130" s="11">
        <f>IF(FH$2=$A130,0,IF(HLOOKUP(FH$2,Recipes!$H:$GI,'Production Calculator'!$A130+2,FALSE)=0,0,HLOOKUP(FH$2,Recipes!$H:$GI,'Production Calculator'!$A130+2,FALSE)*$AK130))+IF($AO130=FH$3,$AM130/VLOOKUP($AO130,Data!$A$50:$B$56,2,FALSE),0)</f>
        <v>0</v>
      </c>
      <c r="FI130" s="11">
        <f>IF(FI$2=$A130,0,IF(HLOOKUP(FI$2,Recipes!$H:$GI,'Production Calculator'!$A130+2,FALSE)=0,0,HLOOKUP(FI$2,Recipes!$H:$GI,'Production Calculator'!$A130+2,FALSE)*$AK130))+IF($AO130=FI$3,$AM130/VLOOKUP($AO130,Data!$A$50:$B$56,2,FALSE),0)</f>
        <v>0</v>
      </c>
      <c r="FJ130" s="11">
        <f>IF(FJ$2=$A130,0,IF(HLOOKUP(FJ$2,Recipes!$H:$GI,'Production Calculator'!$A130+2,FALSE)=0,0,HLOOKUP(FJ$2,Recipes!$H:$GI,'Production Calculator'!$A130+2,FALSE)*$AK130))+IF($AO130=FJ$3,$AM130/VLOOKUP($AO130,Data!$A$50:$B$56,2,FALSE),0)</f>
        <v>0</v>
      </c>
      <c r="FK130" s="11">
        <f>IF(FK$2=$A130,0,IF(HLOOKUP(FK$2,Recipes!$H:$GI,'Production Calculator'!$A130+2,FALSE)=0,0,HLOOKUP(FK$2,Recipes!$H:$GI,'Production Calculator'!$A130+2,FALSE)*$AK130))+IF($AO130=FK$3,$AM130/VLOOKUP($AO130,Data!$A$50:$B$56,2,FALSE),0)</f>
        <v>0</v>
      </c>
      <c r="FL130" s="11">
        <f>IF(FL$2=$A130,0,IF(HLOOKUP(FL$2,Recipes!$H:$GI,'Production Calculator'!$A130+2,FALSE)=0,0,HLOOKUP(FL$2,Recipes!$H:$GI,'Production Calculator'!$A130+2,FALSE)*$AK130))+IF($AO130=FL$3,$AM130/VLOOKUP($AO130,Data!$A$50:$B$56,2,FALSE),0)</f>
        <v>0</v>
      </c>
      <c r="FM130" s="11">
        <f>IF(FM$2=$A130,0,IF(HLOOKUP(FM$2,Recipes!$H:$GI,'Production Calculator'!$A130+2,FALSE)=0,0,HLOOKUP(FM$2,Recipes!$H:$GI,'Production Calculator'!$A130+2,FALSE)*$AK130))+IF($AO130=FM$3,$AM130/VLOOKUP($AO130,Data!$A$50:$B$56,2,FALSE),0)</f>
        <v>0</v>
      </c>
      <c r="FN130" s="11">
        <f>IF(FN$2=$A130,0,IF(HLOOKUP(FN$2,Recipes!$H:$GI,'Production Calculator'!$A130+2,FALSE)=0,0,HLOOKUP(FN$2,Recipes!$H:$GI,'Production Calculator'!$A130+2,FALSE)*$AK130))+IF($AO130=FN$3,$AM130/VLOOKUP($AO130,Data!$A$50:$B$56,2,FALSE),0)</f>
        <v>0</v>
      </c>
      <c r="FO130" s="11">
        <f>IF(FO$2=$A130,0,IF(HLOOKUP(FO$2,Recipes!$H:$GI,'Production Calculator'!$A130+2,FALSE)=0,0,HLOOKUP(FO$2,Recipes!$H:$GI,'Production Calculator'!$A130+2,FALSE)*$AK130))+IF($AO130=FO$3,$AM130/VLOOKUP($AO130,Data!$A$50:$B$56,2,FALSE),0)</f>
        <v>0</v>
      </c>
      <c r="FP130" s="11">
        <f>IF(FP$2=$A130,0,IF(HLOOKUP(FP$2,Recipes!$H:$GI,'Production Calculator'!$A130+2,FALSE)=0,0,HLOOKUP(FP$2,Recipes!$H:$GI,'Production Calculator'!$A130+2,FALSE)*$AK130))+IF($AO130=FP$3,$AM130/VLOOKUP($AO130,Data!$A$50:$B$56,2,FALSE),0)</f>
        <v>0</v>
      </c>
      <c r="FQ130" s="11">
        <f>IF(FQ$2=$A130,0,IF(HLOOKUP(FQ$2,Recipes!$H:$GI,'Production Calculator'!$A130+2,FALSE)=0,0,HLOOKUP(FQ$2,Recipes!$H:$GI,'Production Calculator'!$A130+2,FALSE)*$AK130))+IF($AO130=FQ$3,$AM130/VLOOKUP($AO130,Data!$A$50:$B$56,2,FALSE),0)</f>
        <v>0</v>
      </c>
      <c r="FR130" s="11">
        <f>IF(FR$2=$A130,0,IF(HLOOKUP(FR$2,Recipes!$H:$GI,'Production Calculator'!$A130+2,FALSE)=0,0,HLOOKUP(FR$2,Recipes!$H:$GI,'Production Calculator'!$A130+2,FALSE)*$AK130))+IF($AO130=FR$3,$AM130/VLOOKUP($AO130,Data!$A$50:$B$56,2,FALSE),0)</f>
        <v>0</v>
      </c>
      <c r="FS130" s="11">
        <f>IF(FS$2=$A130,0,IF(HLOOKUP(FS$2,Recipes!$H:$GI,'Production Calculator'!$A130+2,FALSE)=0,0,HLOOKUP(FS$2,Recipes!$H:$GI,'Production Calculator'!$A130+2,FALSE)*$AK130))+IF($AO130=FS$3,$AM130/VLOOKUP($AO130,Data!$A$50:$B$56,2,FALSE),0)</f>
        <v>0</v>
      </c>
      <c r="FT130" s="11">
        <f>IF(FT$2=$A130,0,IF(HLOOKUP(FT$2,Recipes!$H:$GI,'Production Calculator'!$A130+2,FALSE)=0,0,HLOOKUP(FT$2,Recipes!$H:$GI,'Production Calculator'!$A130+2,FALSE)*$AK130))+IF($AO130=FT$3,$AM130/VLOOKUP($AO130,Data!$A$50:$B$56,2,FALSE),0)</f>
        <v>0</v>
      </c>
      <c r="FU130" s="11">
        <f>IF(FU$2=$A130,0,IF(HLOOKUP(FU$2,Recipes!$H:$GI,'Production Calculator'!$A130+2,FALSE)=0,0,HLOOKUP(FU$2,Recipes!$H:$GI,'Production Calculator'!$A130+2,FALSE)*$AK130))+IF($AO130=FU$3,$AM130/VLOOKUP($AO130,Data!$A$50:$B$56,2,FALSE),0)</f>
        <v>0</v>
      </c>
      <c r="FV130" s="11">
        <f>IF(FV$2=$A130,0,IF(HLOOKUP(FV$2,Recipes!$H:$GI,'Production Calculator'!$A130+2,FALSE)=0,0,HLOOKUP(FV$2,Recipes!$H:$GI,'Production Calculator'!$A130+2,FALSE)*$AK130))+IF($AO130=FV$3,$AM130/VLOOKUP($AO130,Data!$A$50:$B$56,2,FALSE),0)</f>
        <v>0</v>
      </c>
      <c r="FW130" s="11">
        <f>IF(FW$2=$A130,0,IF(HLOOKUP(FW$2,Recipes!$H:$GI,'Production Calculator'!$A130+2,FALSE)=0,0,HLOOKUP(FW$2,Recipes!$H:$GI,'Production Calculator'!$A130+2,FALSE)*$AK130))+IF($AO130=FW$3,$AM130/VLOOKUP($AO130,Data!$A$50:$B$56,2,FALSE),0)</f>
        <v>0</v>
      </c>
      <c r="FX130" s="11">
        <f>IF(FX$2=$A130,0,IF(HLOOKUP(FX$2,Recipes!$H:$GI,'Production Calculator'!$A130+2,FALSE)=0,0,HLOOKUP(FX$2,Recipes!$H:$GI,'Production Calculator'!$A130+2,FALSE)*$AK130))+IF($AO130=FX$3,$AM130/VLOOKUP($AO130,Data!$A$50:$B$56,2,FALSE),0)</f>
        <v>0</v>
      </c>
      <c r="FY130" s="11">
        <f>IF(FY$2=$A130,0,IF(HLOOKUP(FY$2,Recipes!$H:$GI,'Production Calculator'!$A130+2,FALSE)=0,0,HLOOKUP(FY$2,Recipes!$H:$GI,'Production Calculator'!$A130+2,FALSE)*$AK130))+IF($AO130=FY$3,$AM130/VLOOKUP($AO130,Data!$A$50:$B$56,2,FALSE),0)</f>
        <v>0</v>
      </c>
      <c r="FZ130" s="11">
        <f>IF(FZ$2=$A130,0,IF(HLOOKUP(FZ$2,Recipes!$H:$GI,'Production Calculator'!$A130+2,FALSE)=0,0,HLOOKUP(FZ$2,Recipes!$H:$GI,'Production Calculator'!$A130+2,FALSE)*$AK130))+IF($AO130=FZ$3,$AM130/VLOOKUP($AO130,Data!$A$50:$B$56,2,FALSE),0)</f>
        <v>0</v>
      </c>
      <c r="GA130" s="11">
        <f>IF(GA$2=$A130,0,IF(HLOOKUP(GA$2,Recipes!$H:$GI,'Production Calculator'!$A130+2,FALSE)=0,0,HLOOKUP(GA$2,Recipes!$H:$GI,'Production Calculator'!$A130+2,FALSE)*$AK130))+IF($AO130=GA$3,$AM130/VLOOKUP($AO130,Data!$A$50:$B$56,2,FALSE),0)</f>
        <v>0</v>
      </c>
      <c r="GB130" s="11">
        <f>IF(GB$2=$A130,0,IF(HLOOKUP(GB$2,Recipes!$H:$GI,'Production Calculator'!$A130+2,FALSE)=0,0,HLOOKUP(GB$2,Recipes!$H:$GI,'Production Calculator'!$A130+2,FALSE)*$AK130))+IF($AO130=GB$3,$AM130/VLOOKUP($AO130,Data!$A$50:$B$56,2,FALSE),0)</f>
        <v>0</v>
      </c>
      <c r="GC130" s="11">
        <f>IF(GC$2=$A130,0,IF(HLOOKUP(GC$2,Recipes!$H:$GI,'Production Calculator'!$A130+2,FALSE)=0,0,HLOOKUP(GC$2,Recipes!$H:$GI,'Production Calculator'!$A130+2,FALSE)*$AK130))+IF($AO130=GC$3,$AM130/VLOOKUP($AO130,Data!$A$50:$B$56,2,FALSE),0)</f>
        <v>0</v>
      </c>
      <c r="GD130" s="11">
        <f>IF(GD$2=$A130,0,IF(HLOOKUP(GD$2,Recipes!$H:$GI,'Production Calculator'!$A130+2,FALSE)=0,0,HLOOKUP(GD$2,Recipes!$H:$GI,'Production Calculator'!$A130+2,FALSE)*$AK130))+IF($AO130=GD$3,$AM130/VLOOKUP($AO130,Data!$A$50:$B$56,2,FALSE),0)</f>
        <v>0</v>
      </c>
      <c r="GE130" s="11">
        <f>IF(GE$2=$A130,0,IF(HLOOKUP(GE$2,Recipes!$H:$GI,'Production Calculator'!$A130+2,FALSE)=0,0,HLOOKUP(GE$2,Recipes!$H:$GI,'Production Calculator'!$A130+2,FALSE)*$AK130))+IF($AO130=GE$3,$AM130/VLOOKUP($AO130,Data!$A$50:$B$56,2,FALSE),0)</f>
        <v>0</v>
      </c>
      <c r="GF130" s="11">
        <f>IF(GF$2=$A130,0,IF(HLOOKUP(GF$2,Recipes!$H:$GI,'Production Calculator'!$A130+2,FALSE)=0,0,HLOOKUP(GF$2,Recipes!$H:$GI,'Production Calculator'!$A130+2,FALSE)*$AK130))+IF($AO130=GF$3,$AM130/VLOOKUP($AO130,Data!$A$50:$B$56,2,FALSE),0)</f>
        <v>0</v>
      </c>
      <c r="GG130" s="11">
        <f>IF(GG$2=$A130,0,IF(HLOOKUP(GG$2,Recipes!$H:$GI,'Production Calculator'!$A130+2,FALSE)=0,0,HLOOKUP(GG$2,Recipes!$H:$GI,'Production Calculator'!$A130+2,FALSE)*$AK130))+IF($AO130=GG$3,$AM130/VLOOKUP($AO130,Data!$A$50:$B$56,2,FALSE),0)</f>
        <v>0</v>
      </c>
      <c r="GH130" s="11">
        <f>IF(GH$2=$A130,0,IF(HLOOKUP(GH$2,Recipes!$H:$GI,'Production Calculator'!$A130+2,FALSE)=0,0,HLOOKUP(GH$2,Recipes!$H:$GI,'Production Calculator'!$A130+2,FALSE)*$AK130))+IF($AO130=GH$3,$AM130/VLOOKUP($AO130,Data!$A$50:$B$56,2,FALSE),0)</f>
        <v>0</v>
      </c>
      <c r="GI130" s="11">
        <f>IF(GI$2=$A130,0,IF(HLOOKUP(GI$2,Recipes!$H:$GI,'Production Calculator'!$A130+2,FALSE)=0,0,HLOOKUP(GI$2,Recipes!$H:$GI,'Production Calculator'!$A130+2,FALSE)*$AK130))+IF($AO130=GI$3,$AM130/VLOOKUP($AO130,Data!$A$50:$B$56,2,FALSE),0)</f>
        <v>0</v>
      </c>
      <c r="GJ130" s="11">
        <f>IF(GJ$2=$A130,0,IF(HLOOKUP(GJ$2,Recipes!$H:$GI,'Production Calculator'!$A130+2,FALSE)=0,0,HLOOKUP(GJ$2,Recipes!$H:$GI,'Production Calculator'!$A130+2,FALSE)*$AK130))+IF($AO130=GJ$3,$AM130/VLOOKUP($AO130,Data!$A$50:$B$56,2,FALSE),0)</f>
        <v>0</v>
      </c>
      <c r="GK130" s="11">
        <f>IF(GK$2=$A130,0,IF(HLOOKUP(GK$2,Recipes!$H:$GI,'Production Calculator'!$A130+2,FALSE)=0,0,HLOOKUP(GK$2,Recipes!$H:$GI,'Production Calculator'!$A130+2,FALSE)*$AK130))+IF($AO130=GK$3,$AM130/VLOOKUP($AO130,Data!$A$50:$B$56,2,FALSE),0)</f>
        <v>0</v>
      </c>
      <c r="GL130" s="11">
        <f>IF(GL$2=$A130,0,IF(HLOOKUP(GL$2,Recipes!$H:$GI,'Production Calculator'!$A130+2,FALSE)=0,0,HLOOKUP(GL$2,Recipes!$H:$GI,'Production Calculator'!$A130+2,FALSE)*$AK130))+IF($AO130=GL$3,$AM130/VLOOKUP($AO130,Data!$A$50:$B$56,2,FALSE),0)</f>
        <v>0</v>
      </c>
      <c r="GM130" s="11">
        <f>IF(GM$2=$A130,0,IF(HLOOKUP(GM$2,Recipes!$H:$GI,'Production Calculator'!$A130+2,FALSE)=0,0,HLOOKUP(GM$2,Recipes!$H:$GI,'Production Calculator'!$A130+2,FALSE)*$AK130))+IF($AO130=GM$3,$AM130/VLOOKUP($AO130,Data!$A$50:$B$56,2,FALSE),0)</f>
        <v>0</v>
      </c>
      <c r="GN130" s="11">
        <f>IF(GN$2=$A130,0,IF(HLOOKUP(GN$2,Recipes!$H:$GI,'Production Calculator'!$A130+2,FALSE)=0,0,HLOOKUP(GN$2,Recipes!$H:$GI,'Production Calculator'!$A130+2,FALSE)*$AK130))+IF($AO130=GN$3,$AM130/VLOOKUP($AO130,Data!$A$50:$B$56,2,FALSE),0)</f>
        <v>0</v>
      </c>
      <c r="GO130" s="11">
        <f>IF(GO$2=$A130,0,IF(HLOOKUP(GO$2,Recipes!$H:$GI,'Production Calculator'!$A130+2,FALSE)=0,0,HLOOKUP(GO$2,Recipes!$H:$GI,'Production Calculator'!$A130+2,FALSE)*$AK130))+IF($AO130=GO$3,$AM130/VLOOKUP($AO130,Data!$A$50:$B$56,2,FALSE),0)</f>
        <v>0</v>
      </c>
      <c r="GP130" s="11">
        <f>IF(GP$2=$A130,0,IF(HLOOKUP(GP$2,Recipes!$H:$GI,'Production Calculator'!$A130+2,FALSE)=0,0,HLOOKUP(GP$2,Recipes!$H:$GI,'Production Calculator'!$A130+2,FALSE)*$AK130))+IF($AO130=GP$3,$AM130/VLOOKUP($AO130,Data!$A$50:$B$56,2,FALSE),0)</f>
        <v>0</v>
      </c>
      <c r="GQ130" s="11">
        <f>IF(GQ$2=$A130,0,IF(HLOOKUP(GQ$2,Recipes!$H:$GI,'Production Calculator'!$A130+2,FALSE)=0,0,HLOOKUP(GQ$2,Recipes!$H:$GI,'Production Calculator'!$A130+2,FALSE)*$AK130))+IF($AO130=GQ$3,$AM130/VLOOKUP($AO130,Data!$A$50:$B$56,2,FALSE),0)</f>
        <v>0</v>
      </c>
      <c r="GR130" s="11">
        <f>IF(GR$2=$A130,0,IF(HLOOKUP(GR$2,Recipes!$H:$GI,'Production Calculator'!$A130+2,FALSE)=0,0,HLOOKUP(GR$2,Recipes!$H:$GI,'Production Calculator'!$A130+2,FALSE)*$AK130))+IF($AO130=GR$3,$AM130/VLOOKUP($AO130,Data!$A$50:$B$56,2,FALSE),0)</f>
        <v>0</v>
      </c>
      <c r="GS130" s="11">
        <f>IF(GS$2=$A130,0,IF(HLOOKUP(GS$2,Recipes!$H:$GI,'Production Calculator'!$A130+2,FALSE)=0,0,HLOOKUP(GS$2,Recipes!$H:$GI,'Production Calculator'!$A130+2,FALSE)*$AK130))+IF($AO130=GS$3,$AM130/VLOOKUP($AO130,Data!$A$50:$B$56,2,FALSE),0)</f>
        <v>0</v>
      </c>
      <c r="GT130" s="11">
        <f>IF(GT$2=$A130,0,IF(HLOOKUP(GT$2,Recipes!$H:$GI,'Production Calculator'!$A130+2,FALSE)=0,0,HLOOKUP(GT$2,Recipes!$H:$GI,'Production Calculator'!$A130+2,FALSE)*$AK130))+IF($AO130=GT$3,$AM130/VLOOKUP($AO130,Data!$A$50:$B$56,2,FALSE),0)</f>
        <v>0</v>
      </c>
      <c r="GU130" s="11">
        <f>IF(GU$2=$A130,0,IF(HLOOKUP(GU$2,Recipes!$H:$GI,'Production Calculator'!$A130+2,FALSE)=0,0,HLOOKUP(GU$2,Recipes!$H:$GI,'Production Calculator'!$A130+2,FALSE)*$AK130))+IF($AO130=GU$3,$AM130/VLOOKUP($AO130,Data!$A$50:$B$56,2,FALSE),0)</f>
        <v>0</v>
      </c>
      <c r="GV130" s="11">
        <f>IF(GV$2=$A130,0,IF(HLOOKUP(GV$2,Recipes!$H:$GI,'Production Calculator'!$A130+2,FALSE)=0,0,HLOOKUP(GV$2,Recipes!$H:$GI,'Production Calculator'!$A130+2,FALSE)*$AK130))+IF($AO130=GV$3,$AM130/VLOOKUP($AO130,Data!$A$50:$B$56,2,FALSE),0)</f>
        <v>0</v>
      </c>
      <c r="GW130" s="11">
        <f>IF(GW$2=$A130,0,IF(HLOOKUP(GW$2,Recipes!$H:$GI,'Production Calculator'!$A130+2,FALSE)=0,0,HLOOKUP(GW$2,Recipes!$H:$GI,'Production Calculator'!$A130+2,FALSE)*$AK130))+IF($AO130=GW$3,$AM130/VLOOKUP($AO130,Data!$A$50:$B$56,2,FALSE),0)</f>
        <v>0</v>
      </c>
      <c r="GX130" s="11">
        <f>IF(GX$2=$A130,0,IF(HLOOKUP(GX$2,Recipes!$H:$GI,'Production Calculator'!$A130+2,FALSE)=0,0,HLOOKUP(GX$2,Recipes!$H:$GI,'Production Calculator'!$A130+2,FALSE)*$AK130))+IF($AO130=GX$3,$AM130/VLOOKUP($AO130,Data!$A$50:$B$56,2,FALSE),0)</f>
        <v>0</v>
      </c>
      <c r="GY130" s="11">
        <f>IF(GY$2=$A130,0,IF(HLOOKUP(GY$2,Recipes!$H:$GI,'Production Calculator'!$A130+2,FALSE)=0,0,HLOOKUP(GY$2,Recipes!$H:$GI,'Production Calculator'!$A130+2,FALSE)*$AK130))+IF($AO130=GY$3,$AM130/VLOOKUP($AO130,Data!$A$50:$B$56,2,FALSE),0)</f>
        <v>0</v>
      </c>
      <c r="GZ130" s="11">
        <f>IF(GZ$2=$A130,0,IF(HLOOKUP(GZ$2,Recipes!$H:$GI,'Production Calculator'!$A130+2,FALSE)=0,0,HLOOKUP(GZ$2,Recipes!$H:$GI,'Production Calculator'!$A130+2,FALSE)*$AK130))+IF($AO130=GZ$3,$AM130/VLOOKUP($AO130,Data!$A$50:$B$56,2,FALSE),0)</f>
        <v>0</v>
      </c>
      <c r="HA130" s="11">
        <f>IF(HA$2=$A130,0,IF(HLOOKUP(HA$2,Recipes!$H:$GI,'Production Calculator'!$A130+2,FALSE)=0,0,HLOOKUP(HA$2,Recipes!$H:$GI,'Production Calculator'!$A130+2,FALSE)*$AK130))+IF($AO130=HA$3,$AM130/VLOOKUP($AO130,Data!$A$50:$B$56,2,FALSE),0)</f>
        <v>0</v>
      </c>
      <c r="HB130" s="11">
        <f>IF(HB$2=$A130,0,IF(HLOOKUP(HB$2,Recipes!$H:$GI,'Production Calculator'!$A130+2,FALSE)=0,0,HLOOKUP(HB$2,Recipes!$H:$GI,'Production Calculator'!$A130+2,FALSE)*$AK130))+IF($AO130=HB$3,$AM130/VLOOKUP($AO130,Data!$A$50:$B$56,2,FALSE),0)</f>
        <v>0</v>
      </c>
      <c r="HC130" s="11">
        <f>IF(HC$2=$A130,0,IF(HLOOKUP(HC$2,Recipes!$H:$GI,'Production Calculator'!$A130+2,FALSE)=0,0,HLOOKUP(HC$2,Recipes!$H:$GI,'Production Calculator'!$A130+2,FALSE)*$AK130))+IF($AO130=HC$3,$AM130/VLOOKUP($AO130,Data!$A$50:$B$56,2,FALSE),0)</f>
        <v>0</v>
      </c>
      <c r="HD130" s="11">
        <f>IF(HD$2=$A130,0,IF(HLOOKUP(HD$2,Recipes!$H:$GI,'Production Calculator'!$A130+2,FALSE)=0,0,HLOOKUP(HD$2,Recipes!$H:$GI,'Production Calculator'!$A130+2,FALSE)*$AK130))+IF($AO130=HD$3,$AM130/VLOOKUP($AO130,Data!$A$50:$B$56,2,FALSE),0)</f>
        <v>0</v>
      </c>
      <c r="HE130" s="11">
        <f>IF(HE$2=$A130,0,IF(HLOOKUP(HE$2,Recipes!$H:$GI,'Production Calculator'!$A130+2,FALSE)=0,0,HLOOKUP(HE$2,Recipes!$H:$GI,'Production Calculator'!$A130+2,FALSE)*$AK130))+IF($AO130=HE$3,$AM130/VLOOKUP($AO130,Data!$A$50:$B$56,2,FALSE),0)</f>
        <v>0</v>
      </c>
      <c r="HF130" s="11">
        <f>IF(HF$2=$A130,0,IF(HLOOKUP(HF$2,Recipes!$H:$GI,'Production Calculator'!$A130+2,FALSE)=0,0,HLOOKUP(HF$2,Recipes!$H:$GI,'Production Calculator'!$A130+2,FALSE)*$AK130))+IF($AO130=HF$3,$AM130/VLOOKUP($AO130,Data!$A$50:$B$56,2,FALSE),0)</f>
        <v>0</v>
      </c>
      <c r="HG130" s="11">
        <f>IF(HG$2=$A130,0,IF(HLOOKUP(HG$2,Recipes!$H:$GI,'Production Calculator'!$A130+2,FALSE)=0,0,HLOOKUP(HG$2,Recipes!$H:$GI,'Production Calculator'!$A130+2,FALSE)*$AK130))+IF($AO130=HG$3,$AM130/VLOOKUP($AO130,Data!$A$50:$B$56,2,FALSE),0)</f>
        <v>0</v>
      </c>
      <c r="HH130" s="11">
        <f>IF(HH$2=$A130,0,IF(HLOOKUP(HH$2,Recipes!$H:$GI,'Production Calculator'!$A130+2,FALSE)=0,0,HLOOKUP(HH$2,Recipes!$H:$GI,'Production Calculator'!$A130+2,FALSE)*$AK130))+IF($AO130=HH$3,$AM130/VLOOKUP($AO130,Data!$A$50:$B$56,2,FALSE),0)</f>
        <v>0</v>
      </c>
      <c r="HI130" s="11">
        <f>IF(HI$2=$A130,0,IF(HLOOKUP(HI$2,Recipes!$H:$GI,'Production Calculator'!$A130+2,FALSE)=0,0,HLOOKUP(HI$2,Recipes!$H:$GI,'Production Calculator'!$A130+2,FALSE)*$AK130))+IF($AO130=HI$3,$AM130/VLOOKUP($AO130,Data!$A$50:$B$56,2,FALSE),0)</f>
        <v>0</v>
      </c>
      <c r="HJ130" s="11">
        <f>IF(HJ$2=$A130,0,IF(HLOOKUP(HJ$2,Recipes!$H:$GI,'Production Calculator'!$A130+2,FALSE)=0,0,HLOOKUP(HJ$2,Recipes!$H:$GI,'Production Calculator'!$A130+2,FALSE)*$AK130))+IF($AO130=HJ$3,$AM130/VLOOKUP($AO130,Data!$A$50:$B$56,2,FALSE),0)</f>
        <v>0</v>
      </c>
      <c r="HK130" s="11">
        <f>IF(HK$2=$A130,0,IF(HLOOKUP(HK$2,Recipes!$H:$GI,'Production Calculator'!$A130+2,FALSE)=0,0,HLOOKUP(HK$2,Recipes!$H:$GI,'Production Calculator'!$A130+2,FALSE)*$AK130))+IF($AO130=HK$3,$AM130/VLOOKUP($AO130,Data!$A$50:$B$56,2,FALSE),0)</f>
        <v>0</v>
      </c>
      <c r="HL130" s="11">
        <f>IF(HL$2=$A130,0,IF(HLOOKUP(HL$2,Recipes!$H:$GI,'Production Calculator'!$A130+2,FALSE)=0,0,HLOOKUP(HL$2,Recipes!$H:$GI,'Production Calculator'!$A130+2,FALSE)*$AK130))+IF($AO130=HL$3,$AM130/VLOOKUP($AO130,Data!$A$50:$B$56,2,FALSE),0)</f>
        <v>0</v>
      </c>
      <c r="HM130" s="11">
        <f>IF(HM$2=$A130,0,IF(HLOOKUP(HM$2,Recipes!$H:$GI,'Production Calculator'!$A130+2,FALSE)=0,0,HLOOKUP(HM$2,Recipes!$H:$GI,'Production Calculator'!$A130+2,FALSE)*$AK130))+IF($AO130=HM$3,$AM130/VLOOKUP($AO130,Data!$A$50:$B$56,2,FALSE),0)</f>
        <v>0</v>
      </c>
      <c r="HN130" s="11">
        <f>IF(HN$2=$A130,0,IF(HLOOKUP(HN$2,Recipes!$H:$GI,'Production Calculator'!$A130+2,FALSE)=0,0,HLOOKUP(HN$2,Recipes!$H:$GI,'Production Calculator'!$A130+2,FALSE)*$AK130))+IF($AO130=HN$3,$AM130/VLOOKUP($AO130,Data!$A$50:$B$56,2,FALSE),0)</f>
        <v>0</v>
      </c>
      <c r="HO130" s="11">
        <f>IF(HO$2=$A130,0,IF(HLOOKUP(HO$2,Recipes!$H:$GI,'Production Calculator'!$A130+2,FALSE)=0,0,HLOOKUP(HO$2,Recipes!$H:$GI,'Production Calculator'!$A130+2,FALSE)*$AK130))+IF($AO130=HO$3,$AM130/VLOOKUP($AO130,Data!$A$50:$B$56,2,FALSE),0)</f>
        <v>0</v>
      </c>
      <c r="HP130" s="11">
        <f>IF(HP$2=$A130,0,IF(HLOOKUP(HP$2,Recipes!$H:$GI,'Production Calculator'!$A130+2,FALSE)=0,0,HLOOKUP(HP$2,Recipes!$H:$GI,'Production Calculator'!$A130+2,FALSE)*$AK130))+IF($AO130=HP$3,$AM130/VLOOKUP($AO130,Data!$A$50:$B$56,2,FALSE),0)</f>
        <v>0</v>
      </c>
      <c r="HQ130" s="11">
        <f>IF(HQ$2=$A130,0,IF(HLOOKUP(HQ$2,Recipes!$H:$GI,'Production Calculator'!$A130+2,FALSE)=0,0,HLOOKUP(HQ$2,Recipes!$H:$GI,'Production Calculator'!$A130+2,FALSE)*$AK130))+IF($AO130=HQ$3,$AM130/VLOOKUP($AO130,Data!$A$50:$B$56,2,FALSE),0)</f>
        <v>0</v>
      </c>
      <c r="HR130" s="11">
        <f>IF(HR$2=$A130,0,IF(HLOOKUP(HR$2,Recipes!$H:$GI,'Production Calculator'!$A130+2,FALSE)=0,0,HLOOKUP(HR$2,Recipes!$H:$GI,'Production Calculator'!$A130+2,FALSE)*$AK130))+IF($AO130=HR$3,$AM130/VLOOKUP($AO130,Data!$A$50:$B$56,2,FALSE),0)</f>
        <v>0</v>
      </c>
      <c r="HS130" s="121"/>
    </row>
    <row r="131" spans="1:227" x14ac:dyDescent="0.45">
      <c r="A131">
        <v>107</v>
      </c>
      <c r="B131" s="107" t="str">
        <f>VLOOKUP(A131,Recipes!A:B,2)</f>
        <v>Firearm magazine</v>
      </c>
      <c r="C131" s="128">
        <v>0</v>
      </c>
      <c r="D131" s="108">
        <f t="shared" si="192"/>
        <v>0</v>
      </c>
      <c r="E131" s="127" t="s">
        <v>1</v>
      </c>
      <c r="F131" s="109">
        <f>VLOOKUP(A131,Recipes!$A$3:$G$186,6,FALSE)</f>
        <v>1</v>
      </c>
      <c r="G131" s="109">
        <f>VLOOKUP(A131,Recipes!$A$3:$G$186,7,FALSE)</f>
        <v>0</v>
      </c>
      <c r="H131" s="110">
        <f t="shared" si="193"/>
        <v>0</v>
      </c>
      <c r="I131" s="109">
        <f>VLOOKUP(E131,Data!$A$2:$C$26,3, FALSE)</f>
        <v>4</v>
      </c>
      <c r="J131" s="108">
        <v>0</v>
      </c>
      <c r="K131" s="108">
        <v>0</v>
      </c>
      <c r="L131" s="108">
        <v>0</v>
      </c>
      <c r="M131" s="150">
        <v>0</v>
      </c>
      <c r="N131" s="150">
        <v>0</v>
      </c>
      <c r="O131" s="150">
        <v>0</v>
      </c>
      <c r="P131" s="151">
        <v>0</v>
      </c>
      <c r="Q131" s="151">
        <v>0</v>
      </c>
      <c r="R131" s="151">
        <v>0</v>
      </c>
      <c r="S131">
        <f t="shared" si="208"/>
        <v>0</v>
      </c>
      <c r="T131">
        <f t="shared" si="209"/>
        <v>0</v>
      </c>
      <c r="U131">
        <f t="shared" si="210"/>
        <v>0</v>
      </c>
      <c r="V131">
        <f t="shared" si="211"/>
        <v>0</v>
      </c>
      <c r="W131">
        <f t="shared" si="212"/>
        <v>0</v>
      </c>
      <c r="X131">
        <f t="shared" si="213"/>
        <v>0</v>
      </c>
      <c r="Y131">
        <f t="shared" si="214"/>
        <v>0</v>
      </c>
      <c r="Z131">
        <f t="shared" si="215"/>
        <v>0</v>
      </c>
      <c r="AA131">
        <f t="shared" si="216"/>
        <v>0</v>
      </c>
      <c r="AB131" s="111">
        <f>VLOOKUP($A131,Recipes!$A:$G,4)</f>
        <v>2</v>
      </c>
      <c r="AC131" s="111">
        <f>VLOOKUP($A131,Recipes!$A:$G,5)</f>
        <v>1</v>
      </c>
      <c r="AD131" s="111">
        <f t="shared" si="203"/>
        <v>0.5</v>
      </c>
      <c r="AE131" s="111">
        <f>VLOOKUP(E131,Data!$A$2:$F$26,5,FALSE)</f>
        <v>0</v>
      </c>
      <c r="AF131" s="111">
        <f>VLOOKUP(E131,Data!$A$2:$F$26,4,FALSE)</f>
        <v>210</v>
      </c>
      <c r="AG131" s="111">
        <f>VLOOKUP(E131,Data!$A$2:$B$26,2, FALSE)</f>
        <v>1.25</v>
      </c>
      <c r="AH131" s="111">
        <f>1+VLOOKUP($J$3,Data!$A$40:$D$48,2,FALSE)*$J131+VLOOKUP($K$3,Data!$A$40:$D$48,2,FALSE)*$K131+VLOOKUP($L$3,Data!$A$40:$D$48,2,FALSE)*$L131+VLOOKUP($M$3,Data!$A$40:$D$48,2,FALSE)*$M131+VLOOKUP($N$3,Data!$A$40:$D$48,2,FALSE)*$N131+VLOOKUP($O$3,Data!$A$40:$D$48,2,FALSE)*$O131+VLOOKUP($P$3,Data!$A$40:$D$48,2,FALSE)*$P131+VLOOKUP($Q$3,Data!$A$40:$D$48,2,FALSE)*$Q131+VLOOKUP($R$3,Data!$A$40:$D$48,2,FALSE)*$R131</f>
        <v>1</v>
      </c>
      <c r="AI131" s="111">
        <f>MAX(1+VLOOKUP($J$3,Data!$A$40:$D$48,3,FALSE)*$J131+VLOOKUP($K$3,Data!$A$40:$D$48,3,FALSE)*$K131+VLOOKUP($L$3,Data!$A$40:$D$48,3,FALSE)*$L131+VLOOKUP($M$3,Data!$A$40:$D$48,3,FALSE)*$M131+VLOOKUP($N$3,Data!$A$40:$D$48,3,FALSE)*$N131+VLOOKUP($O$3,Data!$A$40:$D$48,3,FALSE)*$O131+VLOOKUP($P$3,Data!$A$40:$D$48,3,FALSE)*$P131+VLOOKUP($Q$3,Data!$A$40:$D$48,3,FALSE)*$Q131+VLOOKUP($R$3,Data!$A$40:$D$48,3,FALSE)*$R131,0)</f>
        <v>1</v>
      </c>
      <c r="AJ131" s="111">
        <f>MAX(1-(VLOOKUP($J$3,Data!$A$40:$D$48,4,FALSE)*$J131+VLOOKUP($K$3,Data!$A$40:$D$48,4,FALSE)*$K131+VLOOKUP($L$3,Data!$A$40:$D$48,4,FALSE)*$L131+VLOOKUP($M$3,Data!$A$40:$D$48,4,FALSE)*$M131+VLOOKUP($N$3,Data!$A$40:$D$48,4,FALSE)*$N131+VLOOKUP($O$3,Data!$A$40:$D$48,4,FALSE)*$O131+VLOOKUP($P$3,Data!$A$40:$D$48,4,FALSE)*$P131+VLOOKUP($Q$3,Data!$A$40:$D$48,4,FALSE)*$Q131+VLOOKUP($R$3,Data!$A$40:$D$48,4,FALSE)*$R131),0.2)</f>
        <v>1</v>
      </c>
      <c r="AK131" s="112">
        <f t="shared" si="204"/>
        <v>0</v>
      </c>
      <c r="AL131" s="111">
        <f t="shared" si="205"/>
        <v>0.625</v>
      </c>
      <c r="AM131" s="111">
        <f t="shared" si="206"/>
        <v>0</v>
      </c>
      <c r="AN131" s="111">
        <f t="shared" si="207"/>
        <v>0</v>
      </c>
      <c r="AO131" s="131" t="s">
        <v>298</v>
      </c>
      <c r="AP131" s="11"/>
      <c r="AQ131" s="11">
        <f>IF(AQ$2=$A131,0,IF(HLOOKUP(AQ$2,Recipes!$H:$GI,'Production Calculator'!$A131+2,FALSE)=0,0,HLOOKUP(AQ$2,Recipes!$H:$GI,'Production Calculator'!$A131+2,FALSE)*$AK131))+IF($AO131=AQ$3,$AM131/VLOOKUP($AO131,Data!$A$50:$B$56,2,FALSE),0)</f>
        <v>0</v>
      </c>
      <c r="AR131" s="11">
        <f>IF(AR$2=$A131,0,IF(HLOOKUP(AR$2,Recipes!$H:$GI,'Production Calculator'!$A131+2,FALSE)=0,0,HLOOKUP(AR$2,Recipes!$H:$GI,'Production Calculator'!$A131+2,FALSE)*$AK131))+IF($AO131=AR$3,$AM131/VLOOKUP($AO131,Data!$A$50:$B$56,2,FALSE),0)</f>
        <v>0</v>
      </c>
      <c r="AS131" s="11">
        <f>IF(AS$2=$A131,0,IF(HLOOKUP(AS$2,Recipes!$H:$GI,'Production Calculator'!$A131+2,FALSE)=0,0,HLOOKUP(AS$2,Recipes!$H:$GI,'Production Calculator'!$A131+2,FALSE)*$AK131))+IF($AO131=AS$3,$AM131/VLOOKUP($AO131,Data!$A$50:$B$56,2,FALSE),0)</f>
        <v>0</v>
      </c>
      <c r="AT131" s="11">
        <f>IF(AT$2=$A131,0,IF(HLOOKUP(AT$2,Recipes!$H:$GI,'Production Calculator'!$A131+2,FALSE)=0,0,HLOOKUP(AT$2,Recipes!$H:$GI,'Production Calculator'!$A131+2,FALSE)*$AK131))+IF($AO131=AT$3,$AM131/VLOOKUP($AO131,Data!$A$50:$B$56,2,FALSE),0)</f>
        <v>0</v>
      </c>
      <c r="AU131" s="11">
        <f>IF(AU$2=$A131,0,IF(HLOOKUP(AU$2,Recipes!$H:$GI,'Production Calculator'!$A131+2,FALSE)=0,0,HLOOKUP(AU$2,Recipes!$H:$GI,'Production Calculator'!$A131+2,FALSE)*$AK131))+IF($AO131=AU$3,$AM131/VLOOKUP($AO131,Data!$A$50:$B$56,2,FALSE),0)</f>
        <v>0</v>
      </c>
      <c r="AV131" s="11">
        <f>IF(AV$2=$A131,0,IF(HLOOKUP(AV$2,Recipes!$H:$GI,'Production Calculator'!$A131+2,FALSE)=0,0,HLOOKUP(AV$2,Recipes!$H:$GI,'Production Calculator'!$A131+2,FALSE)*$AK131))+IF($AO131=AV$3,$AM131/VLOOKUP($AO131,Data!$A$50:$B$56,2,FALSE),0)</f>
        <v>0</v>
      </c>
      <c r="AW131" s="11">
        <f>IF(AW$2=$A131,0,IF(HLOOKUP(AW$2,Recipes!$H:$GI,'Production Calculator'!$A131+2,FALSE)=0,0,HLOOKUP(AW$2,Recipes!$H:$GI,'Production Calculator'!$A131+2,FALSE)*$AK131))+IF($AO131=AW$3,$AM131/VLOOKUP($AO131,Data!$A$50:$B$56,2,FALSE),0)</f>
        <v>0</v>
      </c>
      <c r="AX131" s="11">
        <f>IF(AX$2=$A131,0,IF(HLOOKUP(AX$2,Recipes!$H:$GI,'Production Calculator'!$A131+2,FALSE)=0,0,HLOOKUP(AX$2,Recipes!$H:$GI,'Production Calculator'!$A131+2,FALSE)*$AK131))+IF($AO131=AX$3,$AM131/VLOOKUP($AO131,Data!$A$50:$B$56,2,FALSE),0)</f>
        <v>0</v>
      </c>
      <c r="AY131" s="11">
        <f>IF(AY$2=$A131,0,IF(HLOOKUP(AY$2,Recipes!$H:$GI,'Production Calculator'!$A131+2,FALSE)=0,0,HLOOKUP(AY$2,Recipes!$H:$GI,'Production Calculator'!$A131+2,FALSE)*$AK131))+IF($AO131=AY$3,$AM131/VLOOKUP($AO131,Data!$A$50:$B$56,2,FALSE),0)</f>
        <v>0</v>
      </c>
      <c r="AZ131" s="11">
        <f>IF(AZ$2=$A131,0,IF(HLOOKUP(AZ$2,Recipes!$H:$GI,'Production Calculator'!$A131+2,FALSE)=0,0,HLOOKUP(AZ$2,Recipes!$H:$GI,'Production Calculator'!$A131+2,FALSE)*$AK131))+IF($AO131=AZ$3,$AM131/VLOOKUP($AO131,Data!$A$50:$B$56,2,FALSE),0)</f>
        <v>0</v>
      </c>
      <c r="BA131" s="11">
        <f>IF(BA$2=$A131,0,IF(HLOOKUP(BA$2,Recipes!$H:$GI,'Production Calculator'!$A131+2,FALSE)=0,0,HLOOKUP(BA$2,Recipes!$H:$GI,'Production Calculator'!$A131+2,FALSE)*$AK131))+IF($AO131=BA$3,$AM131/VLOOKUP($AO131,Data!$A$50:$B$56,2,FALSE),0)</f>
        <v>0</v>
      </c>
      <c r="BB131" s="11">
        <f>IF(BB$2=$A131,0,IF(HLOOKUP(BB$2,Recipes!$H:$GI,'Production Calculator'!$A131+2,FALSE)=0,0,HLOOKUP(BB$2,Recipes!$H:$GI,'Production Calculator'!$A131+2,FALSE)*$AK131))+IF($AO131=BB$3,$AM131/VLOOKUP($AO131,Data!$A$50:$B$56,2,FALSE),0)</f>
        <v>0</v>
      </c>
      <c r="BC131" s="11">
        <f>IF(BC$2=$A131,0,IF(HLOOKUP(BC$2,Recipes!$H:$GI,'Production Calculator'!$A131+2,FALSE)=0,0,HLOOKUP(BC$2,Recipes!$H:$GI,'Production Calculator'!$A131+2,FALSE)*$AK131))+IF($AO131=BC$3,$AM131/VLOOKUP($AO131,Data!$A$50:$B$56,2,FALSE),0)</f>
        <v>0</v>
      </c>
      <c r="BD131" s="11">
        <f>IF(BD$2=$A131,0,IF(HLOOKUP(BD$2,Recipes!$H:$GI,'Production Calculator'!$A131+2,FALSE)=0,0,HLOOKUP(BD$2,Recipes!$H:$GI,'Production Calculator'!$A131+2,FALSE)*$AK131))+IF($AO131=BD$3,$AM131/VLOOKUP($AO131,Data!$A$50:$B$56,2,FALSE),0)</f>
        <v>0</v>
      </c>
      <c r="BE131" s="11">
        <f>IF(BE$2=$A131,0,IF(HLOOKUP(BE$2,Recipes!$H:$GI,'Production Calculator'!$A131+2,FALSE)=0,0,HLOOKUP(BE$2,Recipes!$H:$GI,'Production Calculator'!$A131+2,FALSE)*$AK131))+IF($AO131=BE$3,$AM131/VLOOKUP($AO131,Data!$A$50:$B$56,2,FALSE),0)</f>
        <v>0</v>
      </c>
      <c r="BF131" s="11">
        <f>IF(BF$2=$A131,0,IF(HLOOKUP(BF$2,Recipes!$H:$GI,'Production Calculator'!$A131+2,FALSE)=0,0,HLOOKUP(BF$2,Recipes!$H:$GI,'Production Calculator'!$A131+2,FALSE)*$AK131))+IF($AO131=BF$3,$AM131/VLOOKUP($AO131,Data!$A$50:$B$56,2,FALSE),0)</f>
        <v>0</v>
      </c>
      <c r="BG131" s="11">
        <f>IF(BG$2=$A131,0,IF(HLOOKUP(BG$2,Recipes!$H:$GI,'Production Calculator'!$A131+2,FALSE)=0,0,HLOOKUP(BG$2,Recipes!$H:$GI,'Production Calculator'!$A131+2,FALSE)*$AK131))+IF($AO131=BG$3,$AM131/VLOOKUP($AO131,Data!$A$50:$B$56,2,FALSE),0)</f>
        <v>0</v>
      </c>
      <c r="BH131" s="11">
        <f>IF(BH$2=$A131,0,IF(HLOOKUP(BH$2,Recipes!$H:$GI,'Production Calculator'!$A131+2,FALSE)=0,0,HLOOKUP(BH$2,Recipes!$H:$GI,'Production Calculator'!$A131+2,FALSE)*$AK131))+IF($AO131=BH$3,$AM131/VLOOKUP($AO131,Data!$A$50:$B$56,2,FALSE),0)</f>
        <v>0</v>
      </c>
      <c r="BI131" s="11">
        <f>IF(BI$2=$A131,0,IF(HLOOKUP(BI$2,Recipes!$H:$GI,'Production Calculator'!$A131+2,FALSE)=0,0,HLOOKUP(BI$2,Recipes!$H:$GI,'Production Calculator'!$A131+2,FALSE)*$AK131))+IF($AO131=BI$3,$AM131/VLOOKUP($AO131,Data!$A$50:$B$56,2,FALSE),0)</f>
        <v>0</v>
      </c>
      <c r="BJ131" s="11">
        <f>IF(BJ$2=$A131,0,IF(HLOOKUP(BJ$2,Recipes!$H:$GI,'Production Calculator'!$A131+2,FALSE)=0,0,HLOOKUP(BJ$2,Recipes!$H:$GI,'Production Calculator'!$A131+2,FALSE)*$AK131))+IF($AO131=BJ$3,$AM131/VLOOKUP($AO131,Data!$A$50:$B$56,2,FALSE),0)</f>
        <v>0</v>
      </c>
      <c r="BK131" s="11">
        <f>IF(BK$2=$A131,0,IF(HLOOKUP(BK$2,Recipes!$H:$GI,'Production Calculator'!$A131+2,FALSE)=0,0,HLOOKUP(BK$2,Recipes!$H:$GI,'Production Calculator'!$A131+2,FALSE)*$AK131))+IF($AO131=BK$3,$AM131/VLOOKUP($AO131,Data!$A$50:$B$56,2,FALSE),0)</f>
        <v>0</v>
      </c>
      <c r="BL131" s="11">
        <f>IF(BL$2=$A131,0,IF(HLOOKUP(BL$2,Recipes!$H:$GI,'Production Calculator'!$A131+2,FALSE)=0,0,HLOOKUP(BL$2,Recipes!$H:$GI,'Production Calculator'!$A131+2,FALSE)*$AK131))+IF($AO131=BL$3,$AM131/VLOOKUP($AO131,Data!$A$50:$B$56,2,FALSE),0)</f>
        <v>0</v>
      </c>
      <c r="BM131" s="11">
        <f>IF(BM$2=$A131,0,IF(HLOOKUP(BM$2,Recipes!$H:$GI,'Production Calculator'!$A131+2,FALSE)=0,0,HLOOKUP(BM$2,Recipes!$H:$GI,'Production Calculator'!$A131+2,FALSE)*$AK131))+IF($AO131=BM$3,$AM131/VLOOKUP($AO131,Data!$A$50:$B$56,2,FALSE),0)</f>
        <v>0</v>
      </c>
      <c r="BN131" s="11">
        <f>IF(BN$2=$A131,0,IF(HLOOKUP(BN$2,Recipes!$H:$GI,'Production Calculator'!$A131+2,FALSE)=0,0,HLOOKUP(BN$2,Recipes!$H:$GI,'Production Calculator'!$A131+2,FALSE)*$AK131))+IF($AO131=BN$3,$AM131/VLOOKUP($AO131,Data!$A$50:$B$56,2,FALSE),0)</f>
        <v>0</v>
      </c>
      <c r="BO131" s="11">
        <f>IF(BO$2=$A131,0,IF(HLOOKUP(BO$2,Recipes!$H:$GI,'Production Calculator'!$A131+2,FALSE)=0,0,HLOOKUP(BO$2,Recipes!$H:$GI,'Production Calculator'!$A131+2,FALSE)*$AK131))+IF($AO131=BO$3,$AM131/VLOOKUP($AO131,Data!$A$50:$B$56,2,FALSE),0)</f>
        <v>0</v>
      </c>
      <c r="BP131" s="11">
        <f>IF(BP$2=$A131,0,IF(HLOOKUP(BP$2,Recipes!$H:$GI,'Production Calculator'!$A131+2,FALSE)=0,0,HLOOKUP(BP$2,Recipes!$H:$GI,'Production Calculator'!$A131+2,FALSE)*$AK131))+IF($AO131=BP$3,$AM131/VLOOKUP($AO131,Data!$A$50:$B$56,2,FALSE),0)</f>
        <v>0</v>
      </c>
      <c r="BQ131" s="11">
        <f>IF(BQ$2=$A131,0,IF(HLOOKUP(BQ$2,Recipes!$H:$GI,'Production Calculator'!$A131+2,FALSE)=0,0,HLOOKUP(BQ$2,Recipes!$H:$GI,'Production Calculator'!$A131+2,FALSE)*$AK131))+IF($AO131=BQ$3,$AM131/VLOOKUP($AO131,Data!$A$50:$B$56,2,FALSE),0)</f>
        <v>0</v>
      </c>
      <c r="BR131" s="11">
        <f>IF(BR$2=$A131,0,IF(HLOOKUP(BR$2,Recipes!$H:$GI,'Production Calculator'!$A131+2,FALSE)=0,0,HLOOKUP(BR$2,Recipes!$H:$GI,'Production Calculator'!$A131+2,FALSE)*$AK131))+IF($AO131=BR$3,$AM131/VLOOKUP($AO131,Data!$A$50:$B$56,2,FALSE),0)</f>
        <v>0</v>
      </c>
      <c r="BS131" s="11">
        <f>IF(BS$2=$A131,0,IF(HLOOKUP(BS$2,Recipes!$H:$GI,'Production Calculator'!$A131+2,FALSE)=0,0,HLOOKUP(BS$2,Recipes!$H:$GI,'Production Calculator'!$A131+2,FALSE)*$AK131))+IF($AO131=BS$3,$AM131/VLOOKUP($AO131,Data!$A$50:$B$56,2,FALSE),0)</f>
        <v>0</v>
      </c>
      <c r="BT131" s="11">
        <f>IF(BT$2=$A131,0,IF(HLOOKUP(BT$2,Recipes!$H:$GI,'Production Calculator'!$A131+2,FALSE)=0,0,HLOOKUP(BT$2,Recipes!$H:$GI,'Production Calculator'!$A131+2,FALSE)*$AK131))+IF($AO131=BT$3,$AM131/VLOOKUP($AO131,Data!$A$50:$B$56,2,FALSE),0)</f>
        <v>0</v>
      </c>
      <c r="BU131" s="11">
        <f>IF(BU$2=$A131,0,IF(HLOOKUP(BU$2,Recipes!$H:$GI,'Production Calculator'!$A131+2,FALSE)=0,0,HLOOKUP(BU$2,Recipes!$H:$GI,'Production Calculator'!$A131+2,FALSE)*$AK131))+IF($AO131=BU$3,$AM131/VLOOKUP($AO131,Data!$A$50:$B$56,2,FALSE),0)</f>
        <v>0</v>
      </c>
      <c r="BV131" s="11">
        <f>IF(BV$2=$A131,0,IF(HLOOKUP(BV$2,Recipes!$H:$GI,'Production Calculator'!$A131+2,FALSE)=0,0,HLOOKUP(BV$2,Recipes!$H:$GI,'Production Calculator'!$A131+2,FALSE)*$AK131))+IF($AO131=BV$3,$AM131/VLOOKUP($AO131,Data!$A$50:$B$56,2,FALSE),0)</f>
        <v>0</v>
      </c>
      <c r="BW131" s="11">
        <f>IF(BW$2=$A131,0,IF(HLOOKUP(BW$2,Recipes!$H:$GI,'Production Calculator'!$A131+2,FALSE)=0,0,HLOOKUP(BW$2,Recipes!$H:$GI,'Production Calculator'!$A131+2,FALSE)*$AK131))+IF($AO131=BW$3,$AM131/VLOOKUP($AO131,Data!$A$50:$B$56,2,FALSE),0)</f>
        <v>0</v>
      </c>
      <c r="BX131" s="11">
        <f>IF(BX$2=$A131,0,IF(HLOOKUP(BX$2,Recipes!$H:$GI,'Production Calculator'!$A131+2,FALSE)=0,0,HLOOKUP(BX$2,Recipes!$H:$GI,'Production Calculator'!$A131+2,FALSE)*$AK131))+IF($AO131=BX$3,$AM131/VLOOKUP($AO131,Data!$A$50:$B$56,2,FALSE),0)</f>
        <v>0</v>
      </c>
      <c r="BY131" s="11">
        <f>IF(BY$2=$A131,0,IF(HLOOKUP(BY$2,Recipes!$H:$GI,'Production Calculator'!$A131+2,FALSE)=0,0,HLOOKUP(BY$2,Recipes!$H:$GI,'Production Calculator'!$A131+2,FALSE)*$AK131))+IF($AO131=BY$3,$AM131/VLOOKUP($AO131,Data!$A$50:$B$56,2,FALSE),0)</f>
        <v>0</v>
      </c>
      <c r="BZ131" s="11">
        <f>IF(BZ$2=$A131,0,IF(HLOOKUP(BZ$2,Recipes!$H:$GI,'Production Calculator'!$A131+2,FALSE)=0,0,HLOOKUP(BZ$2,Recipes!$H:$GI,'Production Calculator'!$A131+2,FALSE)*$AK131))+IF($AO131=BZ$3,$AM131/VLOOKUP($AO131,Data!$A$50:$B$56,2,FALSE),0)</f>
        <v>0</v>
      </c>
      <c r="CA131" s="11">
        <f>IF(CA$2=$A131,0,IF(HLOOKUP(CA$2,Recipes!$H:$GI,'Production Calculator'!$A131+2,FALSE)=0,0,HLOOKUP(CA$2,Recipes!$H:$GI,'Production Calculator'!$A131+2,FALSE)*$AK131))+IF($AO131=CA$3,$AM131/VLOOKUP($AO131,Data!$A$50:$B$56,2,FALSE),0)</f>
        <v>0</v>
      </c>
      <c r="CB131" s="11">
        <f>IF(CB$2=$A131,0,IF(HLOOKUP(CB$2,Recipes!$H:$GI,'Production Calculator'!$A131+2,FALSE)=0,0,HLOOKUP(CB$2,Recipes!$H:$GI,'Production Calculator'!$A131+2,FALSE)*$AK131))+IF($AO131=CB$3,$AM131/VLOOKUP($AO131,Data!$A$50:$B$56,2,FALSE),0)</f>
        <v>0</v>
      </c>
      <c r="CC131" s="11">
        <f>IF(CC$2=$A131,0,IF(HLOOKUP(CC$2,Recipes!$H:$GI,'Production Calculator'!$A131+2,FALSE)=0,0,HLOOKUP(CC$2,Recipes!$H:$GI,'Production Calculator'!$A131+2,FALSE)*$AK131))+IF($AO131=CC$3,$AM131/VLOOKUP($AO131,Data!$A$50:$B$56,2,FALSE),0)</f>
        <v>0</v>
      </c>
      <c r="CD131" s="11">
        <f>IF(CD$2=$A131,0,IF(HLOOKUP(CD$2,Recipes!$H:$GI,'Production Calculator'!$A131+2,FALSE)=0,0,HLOOKUP(CD$2,Recipes!$H:$GI,'Production Calculator'!$A131+2,FALSE)*$AK131))+IF($AO131=CD$3,$AM131/VLOOKUP($AO131,Data!$A$50:$B$56,2,FALSE),0)</f>
        <v>0</v>
      </c>
      <c r="CE131" s="11">
        <f>IF(CE$2=$A131,0,IF(HLOOKUP(CE$2,Recipes!$H:$GI,'Production Calculator'!$A131+2,FALSE)=0,0,HLOOKUP(CE$2,Recipes!$H:$GI,'Production Calculator'!$A131+2,FALSE)*$AK131))+IF($AO131=CE$3,$AM131/VLOOKUP($AO131,Data!$A$50:$B$56,2,FALSE),0)</f>
        <v>0</v>
      </c>
      <c r="CF131" s="11">
        <f>IF(CF$2=$A131,0,IF(HLOOKUP(CF$2,Recipes!$H:$GI,'Production Calculator'!$A131+2,FALSE)=0,0,HLOOKUP(CF$2,Recipes!$H:$GI,'Production Calculator'!$A131+2,FALSE)*$AK131))+IF($AO131=CF$3,$AM131/VLOOKUP($AO131,Data!$A$50:$B$56,2,FALSE),0)</f>
        <v>0</v>
      </c>
      <c r="CG131" s="11">
        <f>IF(CG$2=$A131,0,IF(HLOOKUP(CG$2,Recipes!$H:$GI,'Production Calculator'!$A131+2,FALSE)=0,0,HLOOKUP(CG$2,Recipes!$H:$GI,'Production Calculator'!$A131+2,FALSE)*$AK131))+IF($AO131=CG$3,$AM131/VLOOKUP($AO131,Data!$A$50:$B$56,2,FALSE),0)</f>
        <v>0</v>
      </c>
      <c r="CH131" s="11">
        <f>IF(CH$2=$A131,0,IF(HLOOKUP(CH$2,Recipes!$H:$GI,'Production Calculator'!$A131+2,FALSE)=0,0,HLOOKUP(CH$2,Recipes!$H:$GI,'Production Calculator'!$A131+2,FALSE)*$AK131))+IF($AO131=CH$3,$AM131/VLOOKUP($AO131,Data!$A$50:$B$56,2,FALSE),0)</f>
        <v>0</v>
      </c>
      <c r="CI131" s="11">
        <f>IF(CI$2=$A131,0,IF(HLOOKUP(CI$2,Recipes!$H:$GI,'Production Calculator'!$A131+2,FALSE)=0,0,HLOOKUP(CI$2,Recipes!$H:$GI,'Production Calculator'!$A131+2,FALSE)*$AK131))+IF($AO131=CI$3,$AM131/VLOOKUP($AO131,Data!$A$50:$B$56,2,FALSE),0)</f>
        <v>0</v>
      </c>
      <c r="CJ131" s="11">
        <f>IF(CJ$2=$A131,0,IF(HLOOKUP(CJ$2,Recipes!$H:$GI,'Production Calculator'!$A131+2,FALSE)=0,0,HLOOKUP(CJ$2,Recipes!$H:$GI,'Production Calculator'!$A131+2,FALSE)*$AK131))+IF($AO131=CJ$3,$AM131/VLOOKUP($AO131,Data!$A$50:$B$56,2,FALSE),0)</f>
        <v>0</v>
      </c>
      <c r="CK131" s="11">
        <f>IF(CK$2=$A131,0,IF(HLOOKUP(CK$2,Recipes!$H:$GI,'Production Calculator'!$A131+2,FALSE)=0,0,HLOOKUP(CK$2,Recipes!$H:$GI,'Production Calculator'!$A131+2,FALSE)*$AK131))+IF($AO131=CK$3,$AM131/VLOOKUP($AO131,Data!$A$50:$B$56,2,FALSE),0)</f>
        <v>0</v>
      </c>
      <c r="CL131" s="11">
        <f>IF(CL$2=$A131,0,IF(HLOOKUP(CL$2,Recipes!$H:$GI,'Production Calculator'!$A131+2,FALSE)=0,0,HLOOKUP(CL$2,Recipes!$H:$GI,'Production Calculator'!$A131+2,FALSE)*$AK131))+IF($AO131=CL$3,$AM131/VLOOKUP($AO131,Data!$A$50:$B$56,2,FALSE),0)</f>
        <v>0</v>
      </c>
      <c r="CM131" s="11">
        <f>IF(CM$2=$A131,0,IF(HLOOKUP(CM$2,Recipes!$H:$GI,'Production Calculator'!$A131+2,FALSE)=0,0,HLOOKUP(CM$2,Recipes!$H:$GI,'Production Calculator'!$A131+2,FALSE)*$AK131))+IF($AO131=CM$3,$AM131/VLOOKUP($AO131,Data!$A$50:$B$56,2,FALSE),0)</f>
        <v>0</v>
      </c>
      <c r="CN131" s="11">
        <f>IF(CN$2=$A131,0,IF(HLOOKUP(CN$2,Recipes!$H:$GI,'Production Calculator'!$A131+2,FALSE)=0,0,HLOOKUP(CN$2,Recipes!$H:$GI,'Production Calculator'!$A131+2,FALSE)*$AK131))+IF($AO131=CN$3,$AM131/VLOOKUP($AO131,Data!$A$50:$B$56,2,FALSE),0)</f>
        <v>0</v>
      </c>
      <c r="CO131" s="11">
        <f>IF(CO$2=$A131,0,IF(HLOOKUP(CO$2,Recipes!$H:$GI,'Production Calculator'!$A131+2,FALSE)=0,0,HLOOKUP(CO$2,Recipes!$H:$GI,'Production Calculator'!$A131+2,FALSE)*$AK131))+IF($AO131=CO$3,$AM131/VLOOKUP($AO131,Data!$A$50:$B$56,2,FALSE),0)</f>
        <v>0</v>
      </c>
      <c r="CP131" s="11">
        <f>IF(CP$2=$A131,0,IF(HLOOKUP(CP$2,Recipes!$H:$GI,'Production Calculator'!$A131+2,FALSE)=0,0,HLOOKUP(CP$2,Recipes!$H:$GI,'Production Calculator'!$A131+2,FALSE)*$AK131))+IF($AO131=CP$3,$AM131/VLOOKUP($AO131,Data!$A$50:$B$56,2,FALSE),0)</f>
        <v>0</v>
      </c>
      <c r="CQ131" s="11">
        <f>IF(CQ$2=$A131,0,IF(HLOOKUP(CQ$2,Recipes!$H:$GI,'Production Calculator'!$A131+2,FALSE)=0,0,HLOOKUP(CQ$2,Recipes!$H:$GI,'Production Calculator'!$A131+2,FALSE)*$AK131))+IF($AO131=CQ$3,$AM131/VLOOKUP($AO131,Data!$A$50:$B$56,2,FALSE),0)</f>
        <v>0</v>
      </c>
      <c r="CR131" s="11">
        <f>IF(CR$2=$A131,0,IF(HLOOKUP(CR$2,Recipes!$H:$GI,'Production Calculator'!$A131+2,FALSE)=0,0,HLOOKUP(CR$2,Recipes!$H:$GI,'Production Calculator'!$A131+2,FALSE)*$AK131))+IF($AO131=CR$3,$AM131/VLOOKUP($AO131,Data!$A$50:$B$56,2,FALSE),0)</f>
        <v>0</v>
      </c>
      <c r="CS131" s="11">
        <f>IF(CS$2=$A131,0,IF(HLOOKUP(CS$2,Recipes!$H:$GI,'Production Calculator'!$A131+2,FALSE)=0,0,HLOOKUP(CS$2,Recipes!$H:$GI,'Production Calculator'!$A131+2,FALSE)*$AK131))+IF($AO131=CS$3,$AM131/VLOOKUP($AO131,Data!$A$50:$B$56,2,FALSE),0)</f>
        <v>0</v>
      </c>
      <c r="CT131" s="11">
        <f>IF(CT$2=$A131,0,IF(HLOOKUP(CT$2,Recipes!$H:$GI,'Production Calculator'!$A131+2,FALSE)=0,0,HLOOKUP(CT$2,Recipes!$H:$GI,'Production Calculator'!$A131+2,FALSE)*$AK131))+IF($AO131=CT$3,$AM131/VLOOKUP($AO131,Data!$A$50:$B$56,2,FALSE),0)</f>
        <v>0</v>
      </c>
      <c r="CU131" s="11">
        <f>IF(CU$2=$A131,0,IF(HLOOKUP(CU$2,Recipes!$H:$GI,'Production Calculator'!$A131+2,FALSE)=0,0,HLOOKUP(CU$2,Recipes!$H:$GI,'Production Calculator'!$A131+2,FALSE)*$AK131))+IF($AO131=CU$3,$AM131/VLOOKUP($AO131,Data!$A$50:$B$56,2,FALSE),0)</f>
        <v>0</v>
      </c>
      <c r="CV131" s="11">
        <f>IF(CV$2=$A131,0,IF(HLOOKUP(CV$2,Recipes!$H:$GI,'Production Calculator'!$A131+2,FALSE)=0,0,HLOOKUP(CV$2,Recipes!$H:$GI,'Production Calculator'!$A131+2,FALSE)*$AK131))+IF($AO131=CV$3,$AM131/VLOOKUP($AO131,Data!$A$50:$B$56,2,FALSE),0)</f>
        <v>0</v>
      </c>
      <c r="CW131" s="11">
        <f>IF(CW$2=$A131,0,IF(HLOOKUP(CW$2,Recipes!$H:$GI,'Production Calculator'!$A131+2,FALSE)=0,0,HLOOKUP(CW$2,Recipes!$H:$GI,'Production Calculator'!$A131+2,FALSE)*$AK131))+IF($AO131=CW$3,$AM131/VLOOKUP($AO131,Data!$A$50:$B$56,2,FALSE),0)</f>
        <v>0</v>
      </c>
      <c r="CX131" s="11">
        <f>IF(CX$2=$A131,0,IF(HLOOKUP(CX$2,Recipes!$H:$GI,'Production Calculator'!$A131+2,FALSE)=0,0,HLOOKUP(CX$2,Recipes!$H:$GI,'Production Calculator'!$A131+2,FALSE)*$AK131))+IF($AO131=CX$3,$AM131/VLOOKUP($AO131,Data!$A$50:$B$56,2,FALSE),0)</f>
        <v>0</v>
      </c>
      <c r="CY131" s="11">
        <f>IF(CY$2=$A131,0,IF(HLOOKUP(CY$2,Recipes!$H:$GI,'Production Calculator'!$A131+2,FALSE)=0,0,HLOOKUP(CY$2,Recipes!$H:$GI,'Production Calculator'!$A131+2,FALSE)*$AK131))+IF($AO131=CY$3,$AM131/VLOOKUP($AO131,Data!$A$50:$B$56,2,FALSE),0)</f>
        <v>0</v>
      </c>
      <c r="CZ131" s="11">
        <f>IF(CZ$2=$A131,0,IF(HLOOKUP(CZ$2,Recipes!$H:$GI,'Production Calculator'!$A131+2,FALSE)=0,0,HLOOKUP(CZ$2,Recipes!$H:$GI,'Production Calculator'!$A131+2,FALSE)*$AK131))+IF($AO131=CZ$3,$AM131/VLOOKUP($AO131,Data!$A$50:$B$56,2,FALSE),0)</f>
        <v>0</v>
      </c>
      <c r="DA131" s="11">
        <f>IF(DA$2=$A131,0,IF(HLOOKUP(DA$2,Recipes!$H:$GI,'Production Calculator'!$A131+2,FALSE)=0,0,HLOOKUP(DA$2,Recipes!$H:$GI,'Production Calculator'!$A131+2,FALSE)*$AK131))+IF($AO131=DA$3,$AM131/VLOOKUP($AO131,Data!$A$50:$B$56,2,FALSE),0)</f>
        <v>0</v>
      </c>
      <c r="DB131" s="11">
        <f>IF(DB$2=$A131,0,IF(HLOOKUP(DB$2,Recipes!$H:$GI,'Production Calculator'!$A131+2,FALSE)=0,0,HLOOKUP(DB$2,Recipes!$H:$GI,'Production Calculator'!$A131+2,FALSE)*$AK131))+IF($AO131=DB$3,$AM131/VLOOKUP($AO131,Data!$A$50:$B$56,2,FALSE),0)</f>
        <v>0</v>
      </c>
      <c r="DC131" s="11">
        <f>IF(DC$2=$A131,0,IF(HLOOKUP(DC$2,Recipes!$H:$GI,'Production Calculator'!$A131+2,FALSE)=0,0,HLOOKUP(DC$2,Recipes!$H:$GI,'Production Calculator'!$A131+2,FALSE)*$AK131))+IF($AO131=DC$3,$AM131/VLOOKUP($AO131,Data!$A$50:$B$56,2,FALSE),0)</f>
        <v>0</v>
      </c>
      <c r="DD131" s="11">
        <f>IF(DD$2=$A131,0,IF(HLOOKUP(DD$2,Recipes!$H:$GI,'Production Calculator'!$A131+2,FALSE)=0,0,HLOOKUP(DD$2,Recipes!$H:$GI,'Production Calculator'!$A131+2,FALSE)*$AK131))+IF($AO131=DD$3,$AM131/VLOOKUP($AO131,Data!$A$50:$B$56,2,FALSE),0)</f>
        <v>0</v>
      </c>
      <c r="DE131" s="11">
        <f>IF(DE$2=$A131,0,IF(HLOOKUP(DE$2,Recipes!$H:$GI,'Production Calculator'!$A131+2,FALSE)=0,0,HLOOKUP(DE$2,Recipes!$H:$GI,'Production Calculator'!$A131+2,FALSE)*$AK131))+IF($AO131=DE$3,$AM131/VLOOKUP($AO131,Data!$A$50:$B$56,2,FALSE),0)</f>
        <v>0</v>
      </c>
      <c r="DF131" s="11">
        <f>IF(DF$2=$A131,0,IF(HLOOKUP(DF$2,Recipes!$H:$GI,'Production Calculator'!$A131+2,FALSE)=0,0,HLOOKUP(DF$2,Recipes!$H:$GI,'Production Calculator'!$A131+2,FALSE)*$AK131))+IF($AO131=DF$3,$AM131/VLOOKUP($AO131,Data!$A$50:$B$56,2,FALSE),0)</f>
        <v>0</v>
      </c>
      <c r="DG131" s="11">
        <f>IF(DG$2=$A131,0,IF(HLOOKUP(DG$2,Recipes!$H:$GI,'Production Calculator'!$A131+2,FALSE)=0,0,HLOOKUP(DG$2,Recipes!$H:$GI,'Production Calculator'!$A131+2,FALSE)*$AK131))+IF($AO131=DG$3,$AM131/VLOOKUP($AO131,Data!$A$50:$B$56,2,FALSE),0)</f>
        <v>0</v>
      </c>
      <c r="DH131" s="11">
        <f>IF(DH$2=$A131,0,IF(HLOOKUP(DH$2,Recipes!$H:$GI,'Production Calculator'!$A131+2,FALSE)=0,0,HLOOKUP(DH$2,Recipes!$H:$GI,'Production Calculator'!$A131+2,FALSE)*$AK131))+IF($AO131=DH$3,$AM131/VLOOKUP($AO131,Data!$A$50:$B$56,2,FALSE),0)</f>
        <v>0</v>
      </c>
      <c r="DI131" s="11">
        <f>IF(DI$2=$A131,0,IF(HLOOKUP(DI$2,Recipes!$H:$GI,'Production Calculator'!$A131+2,FALSE)=0,0,HLOOKUP(DI$2,Recipes!$H:$GI,'Production Calculator'!$A131+2,FALSE)*$AK131))+IF($AO131=DI$3,$AM131/VLOOKUP($AO131,Data!$A$50:$B$56,2,FALSE),0)</f>
        <v>0</v>
      </c>
      <c r="DJ131" s="11">
        <f>IF(DJ$2=$A131,0,IF(HLOOKUP(DJ$2,Recipes!$H:$GI,'Production Calculator'!$A131+2,FALSE)=0,0,HLOOKUP(DJ$2,Recipes!$H:$GI,'Production Calculator'!$A131+2,FALSE)*$AK131))+IF($AO131=DJ$3,$AM131/VLOOKUP($AO131,Data!$A$50:$B$56,2,FALSE),0)</f>
        <v>0</v>
      </c>
      <c r="DK131" s="11">
        <f>IF(DK$2=$A131,0,IF(HLOOKUP(DK$2,Recipes!$H:$GI,'Production Calculator'!$A131+2,FALSE)=0,0,HLOOKUP(DK$2,Recipes!$H:$GI,'Production Calculator'!$A131+2,FALSE)*$AK131))+IF($AO131=DK$3,$AM131/VLOOKUP($AO131,Data!$A$50:$B$56,2,FALSE),0)</f>
        <v>0</v>
      </c>
      <c r="DL131" s="11">
        <f>IF(DL$2=$A131,0,IF(HLOOKUP(DL$2,Recipes!$H:$GI,'Production Calculator'!$A131+2,FALSE)=0,0,HLOOKUP(DL$2,Recipes!$H:$GI,'Production Calculator'!$A131+2,FALSE)*$AK131))+IF($AO131=DL$3,$AM131/VLOOKUP($AO131,Data!$A$50:$B$56,2,FALSE),0)</f>
        <v>0</v>
      </c>
      <c r="DM131" s="11">
        <f>IF(DM$2=$A131,0,IF(HLOOKUP(DM$2,Recipes!$H:$GI,'Production Calculator'!$A131+2,FALSE)=0,0,HLOOKUP(DM$2,Recipes!$H:$GI,'Production Calculator'!$A131+2,FALSE)*$AK131))+IF($AO131=DM$3,$AM131/VLOOKUP($AO131,Data!$A$50:$B$56,2,FALSE),0)</f>
        <v>0</v>
      </c>
      <c r="DN131" s="11">
        <f>IF(DN$2=$A131,0,IF(HLOOKUP(DN$2,Recipes!$H:$GI,'Production Calculator'!$A131+2,FALSE)=0,0,HLOOKUP(DN$2,Recipes!$H:$GI,'Production Calculator'!$A131+2,FALSE)*$AK131))+IF($AO131=DN$3,$AM131/VLOOKUP($AO131,Data!$A$50:$B$56,2,FALSE),0)</f>
        <v>0</v>
      </c>
      <c r="DO131" s="11">
        <f>IF(DO$2=$A131,0,IF(HLOOKUP(DO$2,Recipes!$H:$GI,'Production Calculator'!$A131+2,FALSE)=0,0,HLOOKUP(DO$2,Recipes!$H:$GI,'Production Calculator'!$A131+2,FALSE)*$AK131))+IF($AO131=DO$3,$AM131/VLOOKUP($AO131,Data!$A$50:$B$56,2,FALSE),0)</f>
        <v>0</v>
      </c>
      <c r="DP131" s="11">
        <f>IF(DP$2=$A131,0,IF(HLOOKUP(DP$2,Recipes!$H:$GI,'Production Calculator'!$A131+2,FALSE)=0,0,HLOOKUP(DP$2,Recipes!$H:$GI,'Production Calculator'!$A131+2,FALSE)*$AK131))+IF($AO131=DP$3,$AM131/VLOOKUP($AO131,Data!$A$50:$B$56,2,FALSE),0)</f>
        <v>0</v>
      </c>
      <c r="DQ131" s="11">
        <f>IF(DQ$2=$A131,0,IF(HLOOKUP(DQ$2,Recipes!$H:$GI,'Production Calculator'!$A131+2,FALSE)=0,0,HLOOKUP(DQ$2,Recipes!$H:$GI,'Production Calculator'!$A131+2,FALSE)*$AK131))+IF($AO131=DQ$3,$AM131/VLOOKUP($AO131,Data!$A$50:$B$56,2,FALSE),0)</f>
        <v>0</v>
      </c>
      <c r="DR131" s="11">
        <f>IF(DR$2=$A131,0,IF(HLOOKUP(DR$2,Recipes!$H:$GI,'Production Calculator'!$A131+2,FALSE)=0,0,HLOOKUP(DR$2,Recipes!$H:$GI,'Production Calculator'!$A131+2,FALSE)*$AK131))+IF($AO131=DR$3,$AM131/VLOOKUP($AO131,Data!$A$50:$B$56,2,FALSE),0)</f>
        <v>0</v>
      </c>
      <c r="DS131" s="11">
        <f>IF(DS$2=$A131,0,IF(HLOOKUP(DS$2,Recipes!$H:$GI,'Production Calculator'!$A131+2,FALSE)=0,0,HLOOKUP(DS$2,Recipes!$H:$GI,'Production Calculator'!$A131+2,FALSE)*$AK131))+IF($AO131=DS$3,$AM131/VLOOKUP($AO131,Data!$A$50:$B$56,2,FALSE),0)</f>
        <v>0</v>
      </c>
      <c r="DT131" s="11">
        <f>IF(DT$2=$A131,0,IF(HLOOKUP(DT$2,Recipes!$H:$GI,'Production Calculator'!$A131+2,FALSE)=0,0,HLOOKUP(DT$2,Recipes!$H:$GI,'Production Calculator'!$A131+2,FALSE)*$AK131))+IF($AO131=DT$3,$AM131/VLOOKUP($AO131,Data!$A$50:$B$56,2,FALSE),0)</f>
        <v>0</v>
      </c>
      <c r="DU131" s="11">
        <f>IF(DU$2=$A131,0,IF(HLOOKUP(DU$2,Recipes!$H:$GI,'Production Calculator'!$A131+2,FALSE)=0,0,HLOOKUP(DU$2,Recipes!$H:$GI,'Production Calculator'!$A131+2,FALSE)*$AK131))+IF($AO131=DU$3,$AM131/VLOOKUP($AO131,Data!$A$50:$B$56,2,FALSE),0)</f>
        <v>0</v>
      </c>
      <c r="DV131" s="11">
        <f>IF(DV$2=$A131,0,IF(HLOOKUP(DV$2,Recipes!$H:$GI,'Production Calculator'!$A131+2,FALSE)=0,0,HLOOKUP(DV$2,Recipes!$H:$GI,'Production Calculator'!$A131+2,FALSE)*$AK131))+IF($AO131=DV$3,$AM131/VLOOKUP($AO131,Data!$A$50:$B$56,2,FALSE),0)</f>
        <v>0</v>
      </c>
      <c r="DW131" s="11">
        <f>IF(DW$2=$A131,0,IF(HLOOKUP(DW$2,Recipes!$H:$GI,'Production Calculator'!$A131+2,FALSE)=0,0,HLOOKUP(DW$2,Recipes!$H:$GI,'Production Calculator'!$A131+2,FALSE)*$AK131))+IF($AO131=DW$3,$AM131/VLOOKUP($AO131,Data!$A$50:$B$56,2,FALSE),0)</f>
        <v>0</v>
      </c>
      <c r="DX131" s="11">
        <f>IF(DX$2=$A131,0,IF(HLOOKUP(DX$2,Recipes!$H:$GI,'Production Calculator'!$A131+2,FALSE)=0,0,HLOOKUP(DX$2,Recipes!$H:$GI,'Production Calculator'!$A131+2,FALSE)*$AK131))+IF($AO131=DX$3,$AM131/VLOOKUP($AO131,Data!$A$50:$B$56,2,FALSE),0)</f>
        <v>0</v>
      </c>
      <c r="DY131" s="11">
        <f>IF(DY$2=$A131,0,IF(HLOOKUP(DY$2,Recipes!$H:$GI,'Production Calculator'!$A131+2,FALSE)=0,0,HLOOKUP(DY$2,Recipes!$H:$GI,'Production Calculator'!$A131+2,FALSE)*$AK131))+IF($AO131=DY$3,$AM131/VLOOKUP($AO131,Data!$A$50:$B$56,2,FALSE),0)</f>
        <v>0</v>
      </c>
      <c r="DZ131" s="11">
        <f>IF(DZ$2=$A131,0,IF(HLOOKUP(DZ$2,Recipes!$H:$GI,'Production Calculator'!$A131+2,FALSE)=0,0,HLOOKUP(DZ$2,Recipes!$H:$GI,'Production Calculator'!$A131+2,FALSE)*$AK131))+IF($AO131=DZ$3,$AM131/VLOOKUP($AO131,Data!$A$50:$B$56,2,FALSE),0)</f>
        <v>0</v>
      </c>
      <c r="EA131" s="11">
        <f>IF(EA$2=$A131,0,IF(HLOOKUP(EA$2,Recipes!$H:$GI,'Production Calculator'!$A131+2,FALSE)=0,0,HLOOKUP(EA$2,Recipes!$H:$GI,'Production Calculator'!$A131+2,FALSE)*$AK131))+IF($AO131=EA$3,$AM131/VLOOKUP($AO131,Data!$A$50:$B$56,2,FALSE),0)</f>
        <v>0</v>
      </c>
      <c r="EB131" s="11">
        <f>IF(EB$2=$A131,0,IF(HLOOKUP(EB$2,Recipes!$H:$GI,'Production Calculator'!$A131+2,FALSE)=0,0,HLOOKUP(EB$2,Recipes!$H:$GI,'Production Calculator'!$A131+2,FALSE)*$AK131))+IF($AO131=EB$3,$AM131/VLOOKUP($AO131,Data!$A$50:$B$56,2,FALSE),0)</f>
        <v>0</v>
      </c>
      <c r="EC131" s="11">
        <f>IF(EC$2=$A131,0,IF(HLOOKUP(EC$2,Recipes!$H:$GI,'Production Calculator'!$A131+2,FALSE)=0,0,HLOOKUP(EC$2,Recipes!$H:$GI,'Production Calculator'!$A131+2,FALSE)*$AK131))+IF($AO131=EC$3,$AM131/VLOOKUP($AO131,Data!$A$50:$B$56,2,FALSE),0)</f>
        <v>0</v>
      </c>
      <c r="ED131" s="11">
        <f>IF(ED$2=$A131,0,IF(HLOOKUP(ED$2,Recipes!$H:$GI,'Production Calculator'!$A131+2,FALSE)=0,0,HLOOKUP(ED$2,Recipes!$H:$GI,'Production Calculator'!$A131+2,FALSE)*$AK131))+IF($AO131=ED$3,$AM131/VLOOKUP($AO131,Data!$A$50:$B$56,2,FALSE),0)</f>
        <v>0</v>
      </c>
      <c r="EE131" s="11">
        <f>IF(EE$2=$A131,0,IF(HLOOKUP(EE$2,Recipes!$H:$GI,'Production Calculator'!$A131+2,FALSE)=0,0,HLOOKUP(EE$2,Recipes!$H:$GI,'Production Calculator'!$A131+2,FALSE)*$AK131))+IF($AO131=EE$3,$AM131/VLOOKUP($AO131,Data!$A$50:$B$56,2,FALSE),0)</f>
        <v>0</v>
      </c>
      <c r="EF131" s="11">
        <f>IF(EF$2=$A131,0,IF(HLOOKUP(EF$2,Recipes!$H:$GI,'Production Calculator'!$A131+2,FALSE)=0,0,HLOOKUP(EF$2,Recipes!$H:$GI,'Production Calculator'!$A131+2,FALSE)*$AK131))+IF($AO131=EF$3,$AM131/VLOOKUP($AO131,Data!$A$50:$B$56,2,FALSE),0)</f>
        <v>0</v>
      </c>
      <c r="EG131" s="11">
        <f>IF(EG$2=$A131,0,IF(HLOOKUP(EG$2,Recipes!$H:$GI,'Production Calculator'!$A131+2,FALSE)=0,0,HLOOKUP(EG$2,Recipes!$H:$GI,'Production Calculator'!$A131+2,FALSE)*$AK131))+IF($AO131=EG$3,$AM131/VLOOKUP($AO131,Data!$A$50:$B$56,2,FALSE),0)</f>
        <v>0</v>
      </c>
      <c r="EH131" s="11">
        <f>IF(EH$2=$A131,0,IF(HLOOKUP(EH$2,Recipes!$H:$GI,'Production Calculator'!$A131+2,FALSE)=0,0,HLOOKUP(EH$2,Recipes!$H:$GI,'Production Calculator'!$A131+2,FALSE)*$AK131))+IF($AO131=EH$3,$AM131/VLOOKUP($AO131,Data!$A$50:$B$56,2,FALSE),0)</f>
        <v>0</v>
      </c>
      <c r="EI131" s="11">
        <f>IF(EI$2=$A131,0,IF(HLOOKUP(EI$2,Recipes!$H:$GI,'Production Calculator'!$A131+2,FALSE)=0,0,HLOOKUP(EI$2,Recipes!$H:$GI,'Production Calculator'!$A131+2,FALSE)*$AK131))+IF($AO131=EI$3,$AM131/VLOOKUP($AO131,Data!$A$50:$B$56,2,FALSE),0)</f>
        <v>0</v>
      </c>
      <c r="EJ131" s="11">
        <f>IF(EJ$2=$A131,0,IF(HLOOKUP(EJ$2,Recipes!$H:$GI,'Production Calculator'!$A131+2,FALSE)=0,0,HLOOKUP(EJ$2,Recipes!$H:$GI,'Production Calculator'!$A131+2,FALSE)*$AK131))+IF($AO131=EJ$3,$AM131/VLOOKUP($AO131,Data!$A$50:$B$56,2,FALSE),0)</f>
        <v>0</v>
      </c>
      <c r="EK131" s="11">
        <f>IF(EK$2=$A131,0,IF(HLOOKUP(EK$2,Recipes!$H:$GI,'Production Calculator'!$A131+2,FALSE)=0,0,HLOOKUP(EK$2,Recipes!$H:$GI,'Production Calculator'!$A131+2,FALSE)*$AK131))+IF($AO131=EK$3,$AM131/VLOOKUP($AO131,Data!$A$50:$B$56,2,FALSE),0)</f>
        <v>0</v>
      </c>
      <c r="EL131" s="11">
        <f>IF(EL$2=$A131,0,IF(HLOOKUP(EL$2,Recipes!$H:$GI,'Production Calculator'!$A131+2,FALSE)=0,0,HLOOKUP(EL$2,Recipes!$H:$GI,'Production Calculator'!$A131+2,FALSE)*$AK131))+IF($AO131=EL$3,$AM131/VLOOKUP($AO131,Data!$A$50:$B$56,2,FALSE),0)</f>
        <v>0</v>
      </c>
      <c r="EM131" s="11">
        <f>IF(EM$2=$A131,0,IF(HLOOKUP(EM$2,Recipes!$H:$GI,'Production Calculator'!$A131+2,FALSE)=0,0,HLOOKUP(EM$2,Recipes!$H:$GI,'Production Calculator'!$A131+2,FALSE)*$AK131))+IF($AO131=EM$3,$AM131/VLOOKUP($AO131,Data!$A$50:$B$56,2,FALSE),0)</f>
        <v>0</v>
      </c>
      <c r="EN131" s="11">
        <f>IF(EN$2=$A131,0,IF(HLOOKUP(EN$2,Recipes!$H:$GI,'Production Calculator'!$A131+2,FALSE)=0,0,HLOOKUP(EN$2,Recipes!$H:$GI,'Production Calculator'!$A131+2,FALSE)*$AK131))+IF($AO131=EN$3,$AM131/VLOOKUP($AO131,Data!$A$50:$B$56,2,FALSE),0)</f>
        <v>0</v>
      </c>
      <c r="EO131" s="11">
        <f>IF(EO$2=$A131,0,IF(HLOOKUP(EO$2,Recipes!$H:$GI,'Production Calculator'!$A131+2,FALSE)=0,0,HLOOKUP(EO$2,Recipes!$H:$GI,'Production Calculator'!$A131+2,FALSE)*$AK131))+IF($AO131=EO$3,$AM131/VLOOKUP($AO131,Data!$A$50:$B$56,2,FALSE),0)</f>
        <v>0</v>
      </c>
      <c r="EP131" s="11">
        <f>IF(EP$2=$A131,0,IF(HLOOKUP(EP$2,Recipes!$H:$GI,'Production Calculator'!$A131+2,FALSE)=0,0,HLOOKUP(EP$2,Recipes!$H:$GI,'Production Calculator'!$A131+2,FALSE)*$AK131))+IF($AO131=EP$3,$AM131/VLOOKUP($AO131,Data!$A$50:$B$56,2,FALSE),0)</f>
        <v>0</v>
      </c>
      <c r="EQ131" s="11">
        <f>IF(EQ$2=$A131,0,IF(HLOOKUP(EQ$2,Recipes!$H:$GI,'Production Calculator'!$A131+2,FALSE)=0,0,HLOOKUP(EQ$2,Recipes!$H:$GI,'Production Calculator'!$A131+2,FALSE)*$AK131))+IF($AO131=EQ$3,$AM131/VLOOKUP($AO131,Data!$A$50:$B$56,2,FALSE),0)</f>
        <v>0</v>
      </c>
      <c r="ER131" s="11">
        <f>IF(ER$2=$A131,0,IF(HLOOKUP(ER$2,Recipes!$H:$GI,'Production Calculator'!$A131+2,FALSE)=0,0,HLOOKUP(ER$2,Recipes!$H:$GI,'Production Calculator'!$A131+2,FALSE)*$AK131))+IF($AO131=ER$3,$AM131/VLOOKUP($AO131,Data!$A$50:$B$56,2,FALSE),0)</f>
        <v>0</v>
      </c>
      <c r="ES131" s="11">
        <f>IF(ES$2=$A131,0,IF(HLOOKUP(ES$2,Recipes!$H:$GI,'Production Calculator'!$A131+2,FALSE)=0,0,HLOOKUP(ES$2,Recipes!$H:$GI,'Production Calculator'!$A131+2,FALSE)*$AK131))+IF($AO131=ES$3,$AM131/VLOOKUP($AO131,Data!$A$50:$B$56,2,FALSE),0)</f>
        <v>0</v>
      </c>
      <c r="ET131" s="11">
        <f>IF(ET$2=$A131,0,IF(HLOOKUP(ET$2,Recipes!$H:$GI,'Production Calculator'!$A131+2,FALSE)=0,0,HLOOKUP(ET$2,Recipes!$H:$GI,'Production Calculator'!$A131+2,FALSE)*$AK131))+IF($AO131=ET$3,$AM131/VLOOKUP($AO131,Data!$A$50:$B$56,2,FALSE),0)</f>
        <v>0</v>
      </c>
      <c r="EU131" s="11">
        <f>IF(EU$2=$A131,0,IF(HLOOKUP(EU$2,Recipes!$H:$GI,'Production Calculator'!$A131+2,FALSE)=0,0,HLOOKUP(EU$2,Recipes!$H:$GI,'Production Calculator'!$A131+2,FALSE)*$AK131))+IF($AO131=EU$3,$AM131/VLOOKUP($AO131,Data!$A$50:$B$56,2,FALSE),0)</f>
        <v>0</v>
      </c>
      <c r="EV131" s="11">
        <f>IF(EV$2=$A131,0,IF(HLOOKUP(EV$2,Recipes!$H:$GI,'Production Calculator'!$A131+2,FALSE)=0,0,HLOOKUP(EV$2,Recipes!$H:$GI,'Production Calculator'!$A131+2,FALSE)*$AK131))+IF($AO131=EV$3,$AM131/VLOOKUP($AO131,Data!$A$50:$B$56,2,FALSE),0)</f>
        <v>0</v>
      </c>
      <c r="EW131" s="11">
        <f>IF(EW$2=$A131,0,IF(HLOOKUP(EW$2,Recipes!$H:$GI,'Production Calculator'!$A131+2,FALSE)=0,0,HLOOKUP(EW$2,Recipes!$H:$GI,'Production Calculator'!$A131+2,FALSE)*$AK131))+IF($AO131=EW$3,$AM131/VLOOKUP($AO131,Data!$A$50:$B$56,2,FALSE),0)</f>
        <v>0</v>
      </c>
      <c r="EX131" s="11">
        <f>IF(EX$2=$A131,0,IF(HLOOKUP(EX$2,Recipes!$H:$GI,'Production Calculator'!$A131+2,FALSE)=0,0,HLOOKUP(EX$2,Recipes!$H:$GI,'Production Calculator'!$A131+2,FALSE)*$AK131))+IF($AO131=EX$3,$AM131/VLOOKUP($AO131,Data!$A$50:$B$56,2,FALSE),0)</f>
        <v>0</v>
      </c>
      <c r="EY131" s="11">
        <f>IF(EY$2=$A131,0,IF(HLOOKUP(EY$2,Recipes!$H:$GI,'Production Calculator'!$A131+2,FALSE)=0,0,HLOOKUP(EY$2,Recipes!$H:$GI,'Production Calculator'!$A131+2,FALSE)*$AK131))+IF($AO131=EY$3,$AM131/VLOOKUP($AO131,Data!$A$50:$B$56,2,FALSE),0)</f>
        <v>0</v>
      </c>
      <c r="EZ131" s="11">
        <f>IF(EZ$2=$A131,0,IF(HLOOKUP(EZ$2,Recipes!$H:$GI,'Production Calculator'!$A131+2,FALSE)=0,0,HLOOKUP(EZ$2,Recipes!$H:$GI,'Production Calculator'!$A131+2,FALSE)*$AK131))+IF($AO131=EZ$3,$AM131/VLOOKUP($AO131,Data!$A$50:$B$56,2,FALSE),0)</f>
        <v>0</v>
      </c>
      <c r="FA131" s="11">
        <f>IF(FA$2=$A131,0,IF(HLOOKUP(FA$2,Recipes!$H:$GI,'Production Calculator'!$A131+2,FALSE)=0,0,HLOOKUP(FA$2,Recipes!$H:$GI,'Production Calculator'!$A131+2,FALSE)*$AK131))+IF($AO131=FA$3,$AM131/VLOOKUP($AO131,Data!$A$50:$B$56,2,FALSE),0)</f>
        <v>0</v>
      </c>
      <c r="FB131" s="11">
        <f>IF(FB$2=$A131,0,IF(HLOOKUP(FB$2,Recipes!$H:$GI,'Production Calculator'!$A131+2,FALSE)=0,0,HLOOKUP(FB$2,Recipes!$H:$GI,'Production Calculator'!$A131+2,FALSE)*$AK131))+IF($AO131=FB$3,$AM131/VLOOKUP($AO131,Data!$A$50:$B$56,2,FALSE),0)</f>
        <v>0</v>
      </c>
      <c r="FC131" s="11">
        <f>IF(FC$2=$A131,0,IF(HLOOKUP(FC$2,Recipes!$H:$GI,'Production Calculator'!$A131+2,FALSE)=0,0,HLOOKUP(FC$2,Recipes!$H:$GI,'Production Calculator'!$A131+2,FALSE)*$AK131))+IF($AO131=FC$3,$AM131/VLOOKUP($AO131,Data!$A$50:$B$56,2,FALSE),0)</f>
        <v>0</v>
      </c>
      <c r="FD131" s="11">
        <f>IF(FD$2=$A131,0,IF(HLOOKUP(FD$2,Recipes!$H:$GI,'Production Calculator'!$A131+2,FALSE)=0,0,HLOOKUP(FD$2,Recipes!$H:$GI,'Production Calculator'!$A131+2,FALSE)*$AK131))+IF($AO131=FD$3,$AM131/VLOOKUP($AO131,Data!$A$50:$B$56,2,FALSE),0)</f>
        <v>0</v>
      </c>
      <c r="FE131" s="11">
        <f>IF(FE$2=$A131,0,IF(HLOOKUP(FE$2,Recipes!$H:$GI,'Production Calculator'!$A131+2,FALSE)=0,0,HLOOKUP(FE$2,Recipes!$H:$GI,'Production Calculator'!$A131+2,FALSE)*$AK131))+IF($AO131=FE$3,$AM131/VLOOKUP($AO131,Data!$A$50:$B$56,2,FALSE),0)</f>
        <v>0</v>
      </c>
      <c r="FF131" s="11">
        <f>IF(FF$2=$A131,0,IF(HLOOKUP(FF$2,Recipes!$H:$GI,'Production Calculator'!$A131+2,FALSE)=0,0,HLOOKUP(FF$2,Recipes!$H:$GI,'Production Calculator'!$A131+2,FALSE)*$AK131))+IF($AO131=FF$3,$AM131/VLOOKUP($AO131,Data!$A$50:$B$56,2,FALSE),0)</f>
        <v>0</v>
      </c>
      <c r="FG131" s="11">
        <f>IF(FG$2=$A131,0,IF(HLOOKUP(FG$2,Recipes!$H:$GI,'Production Calculator'!$A131+2,FALSE)=0,0,HLOOKUP(FG$2,Recipes!$H:$GI,'Production Calculator'!$A131+2,FALSE)*$AK131))+IF($AO131=FG$3,$AM131/VLOOKUP($AO131,Data!$A$50:$B$56,2,FALSE),0)</f>
        <v>0</v>
      </c>
      <c r="FH131" s="11">
        <f>IF(FH$2=$A131,0,IF(HLOOKUP(FH$2,Recipes!$H:$GI,'Production Calculator'!$A131+2,FALSE)=0,0,HLOOKUP(FH$2,Recipes!$H:$GI,'Production Calculator'!$A131+2,FALSE)*$AK131))+IF($AO131=FH$3,$AM131/VLOOKUP($AO131,Data!$A$50:$B$56,2,FALSE),0)</f>
        <v>0</v>
      </c>
      <c r="FI131" s="11">
        <f>IF(FI$2=$A131,0,IF(HLOOKUP(FI$2,Recipes!$H:$GI,'Production Calculator'!$A131+2,FALSE)=0,0,HLOOKUP(FI$2,Recipes!$H:$GI,'Production Calculator'!$A131+2,FALSE)*$AK131))+IF($AO131=FI$3,$AM131/VLOOKUP($AO131,Data!$A$50:$B$56,2,FALSE),0)</f>
        <v>0</v>
      </c>
      <c r="FJ131" s="11">
        <f>IF(FJ$2=$A131,0,IF(HLOOKUP(FJ$2,Recipes!$H:$GI,'Production Calculator'!$A131+2,FALSE)=0,0,HLOOKUP(FJ$2,Recipes!$H:$GI,'Production Calculator'!$A131+2,FALSE)*$AK131))+IF($AO131=FJ$3,$AM131/VLOOKUP($AO131,Data!$A$50:$B$56,2,FALSE),0)</f>
        <v>0</v>
      </c>
      <c r="FK131" s="11">
        <f>IF(FK$2=$A131,0,IF(HLOOKUP(FK$2,Recipes!$H:$GI,'Production Calculator'!$A131+2,FALSE)=0,0,HLOOKUP(FK$2,Recipes!$H:$GI,'Production Calculator'!$A131+2,FALSE)*$AK131))+IF($AO131=FK$3,$AM131/VLOOKUP($AO131,Data!$A$50:$B$56,2,FALSE),0)</f>
        <v>0</v>
      </c>
      <c r="FL131" s="11">
        <f>IF(FL$2=$A131,0,IF(HLOOKUP(FL$2,Recipes!$H:$GI,'Production Calculator'!$A131+2,FALSE)=0,0,HLOOKUP(FL$2,Recipes!$H:$GI,'Production Calculator'!$A131+2,FALSE)*$AK131))+IF($AO131=FL$3,$AM131/VLOOKUP($AO131,Data!$A$50:$B$56,2,FALSE),0)</f>
        <v>0</v>
      </c>
      <c r="FM131" s="11">
        <f>IF(FM$2=$A131,0,IF(HLOOKUP(FM$2,Recipes!$H:$GI,'Production Calculator'!$A131+2,FALSE)=0,0,HLOOKUP(FM$2,Recipes!$H:$GI,'Production Calculator'!$A131+2,FALSE)*$AK131))+IF($AO131=FM$3,$AM131/VLOOKUP($AO131,Data!$A$50:$B$56,2,FALSE),0)</f>
        <v>0</v>
      </c>
      <c r="FN131" s="11">
        <f>IF(FN$2=$A131,0,IF(HLOOKUP(FN$2,Recipes!$H:$GI,'Production Calculator'!$A131+2,FALSE)=0,0,HLOOKUP(FN$2,Recipes!$H:$GI,'Production Calculator'!$A131+2,FALSE)*$AK131))+IF($AO131=FN$3,$AM131/VLOOKUP($AO131,Data!$A$50:$B$56,2,FALSE),0)</f>
        <v>0</v>
      </c>
      <c r="FO131" s="11">
        <f>IF(FO$2=$A131,0,IF(HLOOKUP(FO$2,Recipes!$H:$GI,'Production Calculator'!$A131+2,FALSE)=0,0,HLOOKUP(FO$2,Recipes!$H:$GI,'Production Calculator'!$A131+2,FALSE)*$AK131))+IF($AO131=FO$3,$AM131/VLOOKUP($AO131,Data!$A$50:$B$56,2,FALSE),0)</f>
        <v>0</v>
      </c>
      <c r="FP131" s="11">
        <f>IF(FP$2=$A131,0,IF(HLOOKUP(FP$2,Recipes!$H:$GI,'Production Calculator'!$A131+2,FALSE)=0,0,HLOOKUP(FP$2,Recipes!$H:$GI,'Production Calculator'!$A131+2,FALSE)*$AK131))+IF($AO131=FP$3,$AM131/VLOOKUP($AO131,Data!$A$50:$B$56,2,FALSE),0)</f>
        <v>0</v>
      </c>
      <c r="FQ131" s="11">
        <f>IF(FQ$2=$A131,0,IF(HLOOKUP(FQ$2,Recipes!$H:$GI,'Production Calculator'!$A131+2,FALSE)=0,0,HLOOKUP(FQ$2,Recipes!$H:$GI,'Production Calculator'!$A131+2,FALSE)*$AK131))+IF($AO131=FQ$3,$AM131/VLOOKUP($AO131,Data!$A$50:$B$56,2,FALSE),0)</f>
        <v>0</v>
      </c>
      <c r="FR131" s="11">
        <f>IF(FR$2=$A131,0,IF(HLOOKUP(FR$2,Recipes!$H:$GI,'Production Calculator'!$A131+2,FALSE)=0,0,HLOOKUP(FR$2,Recipes!$H:$GI,'Production Calculator'!$A131+2,FALSE)*$AK131))+IF($AO131=FR$3,$AM131/VLOOKUP($AO131,Data!$A$50:$B$56,2,FALSE),0)</f>
        <v>0</v>
      </c>
      <c r="FS131" s="11">
        <f>IF(FS$2=$A131,0,IF(HLOOKUP(FS$2,Recipes!$H:$GI,'Production Calculator'!$A131+2,FALSE)=0,0,HLOOKUP(FS$2,Recipes!$H:$GI,'Production Calculator'!$A131+2,FALSE)*$AK131))+IF($AO131=FS$3,$AM131/VLOOKUP($AO131,Data!$A$50:$B$56,2,FALSE),0)</f>
        <v>0</v>
      </c>
      <c r="FT131" s="11">
        <f>IF(FT$2=$A131,0,IF(HLOOKUP(FT$2,Recipes!$H:$GI,'Production Calculator'!$A131+2,FALSE)=0,0,HLOOKUP(FT$2,Recipes!$H:$GI,'Production Calculator'!$A131+2,FALSE)*$AK131))+IF($AO131=FT$3,$AM131/VLOOKUP($AO131,Data!$A$50:$B$56,2,FALSE),0)</f>
        <v>0</v>
      </c>
      <c r="FU131" s="11">
        <f>IF(FU$2=$A131,0,IF(HLOOKUP(FU$2,Recipes!$H:$GI,'Production Calculator'!$A131+2,FALSE)=0,0,HLOOKUP(FU$2,Recipes!$H:$GI,'Production Calculator'!$A131+2,FALSE)*$AK131))+IF($AO131=FU$3,$AM131/VLOOKUP($AO131,Data!$A$50:$B$56,2,FALSE),0)</f>
        <v>0</v>
      </c>
      <c r="FV131" s="11">
        <f>IF(FV$2=$A131,0,IF(HLOOKUP(FV$2,Recipes!$H:$GI,'Production Calculator'!$A131+2,FALSE)=0,0,HLOOKUP(FV$2,Recipes!$H:$GI,'Production Calculator'!$A131+2,FALSE)*$AK131))+IF($AO131=FV$3,$AM131/VLOOKUP($AO131,Data!$A$50:$B$56,2,FALSE),0)</f>
        <v>0</v>
      </c>
      <c r="FW131" s="11">
        <f>IF(FW$2=$A131,0,IF(HLOOKUP(FW$2,Recipes!$H:$GI,'Production Calculator'!$A131+2,FALSE)=0,0,HLOOKUP(FW$2,Recipes!$H:$GI,'Production Calculator'!$A131+2,FALSE)*$AK131))+IF($AO131=FW$3,$AM131/VLOOKUP($AO131,Data!$A$50:$B$56,2,FALSE),0)</f>
        <v>0</v>
      </c>
      <c r="FX131" s="11">
        <f>IF(FX$2=$A131,0,IF(HLOOKUP(FX$2,Recipes!$H:$GI,'Production Calculator'!$A131+2,FALSE)=0,0,HLOOKUP(FX$2,Recipes!$H:$GI,'Production Calculator'!$A131+2,FALSE)*$AK131))+IF($AO131=FX$3,$AM131/VLOOKUP($AO131,Data!$A$50:$B$56,2,FALSE),0)</f>
        <v>0</v>
      </c>
      <c r="FY131" s="11">
        <f>IF(FY$2=$A131,0,IF(HLOOKUP(FY$2,Recipes!$H:$GI,'Production Calculator'!$A131+2,FALSE)=0,0,HLOOKUP(FY$2,Recipes!$H:$GI,'Production Calculator'!$A131+2,FALSE)*$AK131))+IF($AO131=FY$3,$AM131/VLOOKUP($AO131,Data!$A$50:$B$56,2,FALSE),0)</f>
        <v>0</v>
      </c>
      <c r="FZ131" s="11">
        <f>IF(FZ$2=$A131,0,IF(HLOOKUP(FZ$2,Recipes!$H:$GI,'Production Calculator'!$A131+2,FALSE)=0,0,HLOOKUP(FZ$2,Recipes!$H:$GI,'Production Calculator'!$A131+2,FALSE)*$AK131))+IF($AO131=FZ$3,$AM131/VLOOKUP($AO131,Data!$A$50:$B$56,2,FALSE),0)</f>
        <v>0</v>
      </c>
      <c r="GA131" s="11">
        <f>IF(GA$2=$A131,0,IF(HLOOKUP(GA$2,Recipes!$H:$GI,'Production Calculator'!$A131+2,FALSE)=0,0,HLOOKUP(GA$2,Recipes!$H:$GI,'Production Calculator'!$A131+2,FALSE)*$AK131))+IF($AO131=GA$3,$AM131/VLOOKUP($AO131,Data!$A$50:$B$56,2,FALSE),0)</f>
        <v>0</v>
      </c>
      <c r="GB131" s="11">
        <f>IF(GB$2=$A131,0,IF(HLOOKUP(GB$2,Recipes!$H:$GI,'Production Calculator'!$A131+2,FALSE)=0,0,HLOOKUP(GB$2,Recipes!$H:$GI,'Production Calculator'!$A131+2,FALSE)*$AK131))+IF($AO131=GB$3,$AM131/VLOOKUP($AO131,Data!$A$50:$B$56,2,FALSE),0)</f>
        <v>0</v>
      </c>
      <c r="GC131" s="11">
        <f>IF(GC$2=$A131,0,IF(HLOOKUP(GC$2,Recipes!$H:$GI,'Production Calculator'!$A131+2,FALSE)=0,0,HLOOKUP(GC$2,Recipes!$H:$GI,'Production Calculator'!$A131+2,FALSE)*$AK131))+IF($AO131=GC$3,$AM131/VLOOKUP($AO131,Data!$A$50:$B$56,2,FALSE),0)</f>
        <v>0</v>
      </c>
      <c r="GD131" s="11">
        <f>IF(GD$2=$A131,0,IF(HLOOKUP(GD$2,Recipes!$H:$GI,'Production Calculator'!$A131+2,FALSE)=0,0,HLOOKUP(GD$2,Recipes!$H:$GI,'Production Calculator'!$A131+2,FALSE)*$AK131))+IF($AO131=GD$3,$AM131/VLOOKUP($AO131,Data!$A$50:$B$56,2,FALSE),0)</f>
        <v>0</v>
      </c>
      <c r="GE131" s="11">
        <f>IF(GE$2=$A131,0,IF(HLOOKUP(GE$2,Recipes!$H:$GI,'Production Calculator'!$A131+2,FALSE)=0,0,HLOOKUP(GE$2,Recipes!$H:$GI,'Production Calculator'!$A131+2,FALSE)*$AK131))+IF($AO131=GE$3,$AM131/VLOOKUP($AO131,Data!$A$50:$B$56,2,FALSE),0)</f>
        <v>0</v>
      </c>
      <c r="GF131" s="11">
        <f>IF(GF$2=$A131,0,IF(HLOOKUP(GF$2,Recipes!$H:$GI,'Production Calculator'!$A131+2,FALSE)=0,0,HLOOKUP(GF$2,Recipes!$H:$GI,'Production Calculator'!$A131+2,FALSE)*$AK131))+IF($AO131=GF$3,$AM131/VLOOKUP($AO131,Data!$A$50:$B$56,2,FALSE),0)</f>
        <v>0</v>
      </c>
      <c r="GG131" s="11">
        <f>IF(GG$2=$A131,0,IF(HLOOKUP(GG$2,Recipes!$H:$GI,'Production Calculator'!$A131+2,FALSE)=0,0,HLOOKUP(GG$2,Recipes!$H:$GI,'Production Calculator'!$A131+2,FALSE)*$AK131))+IF($AO131=GG$3,$AM131/VLOOKUP($AO131,Data!$A$50:$B$56,2,FALSE),0)</f>
        <v>0</v>
      </c>
      <c r="GH131" s="11">
        <f>IF(GH$2=$A131,0,IF(HLOOKUP(GH$2,Recipes!$H:$GI,'Production Calculator'!$A131+2,FALSE)=0,0,HLOOKUP(GH$2,Recipes!$H:$GI,'Production Calculator'!$A131+2,FALSE)*$AK131))+IF($AO131=GH$3,$AM131/VLOOKUP($AO131,Data!$A$50:$B$56,2,FALSE),0)</f>
        <v>0</v>
      </c>
      <c r="GI131" s="11">
        <f>IF(GI$2=$A131,0,IF(HLOOKUP(GI$2,Recipes!$H:$GI,'Production Calculator'!$A131+2,FALSE)=0,0,HLOOKUP(GI$2,Recipes!$H:$GI,'Production Calculator'!$A131+2,FALSE)*$AK131))+IF($AO131=GI$3,$AM131/VLOOKUP($AO131,Data!$A$50:$B$56,2,FALSE),0)</f>
        <v>0</v>
      </c>
      <c r="GJ131" s="11">
        <f>IF(GJ$2=$A131,0,IF(HLOOKUP(GJ$2,Recipes!$H:$GI,'Production Calculator'!$A131+2,FALSE)=0,0,HLOOKUP(GJ$2,Recipes!$H:$GI,'Production Calculator'!$A131+2,FALSE)*$AK131))+IF($AO131=GJ$3,$AM131/VLOOKUP($AO131,Data!$A$50:$B$56,2,FALSE),0)</f>
        <v>0</v>
      </c>
      <c r="GK131" s="11">
        <f>IF(GK$2=$A131,0,IF(HLOOKUP(GK$2,Recipes!$H:$GI,'Production Calculator'!$A131+2,FALSE)=0,0,HLOOKUP(GK$2,Recipes!$H:$GI,'Production Calculator'!$A131+2,FALSE)*$AK131))+IF($AO131=GK$3,$AM131/VLOOKUP($AO131,Data!$A$50:$B$56,2,FALSE),0)</f>
        <v>0</v>
      </c>
      <c r="GL131" s="11">
        <f>IF(GL$2=$A131,0,IF(HLOOKUP(GL$2,Recipes!$H:$GI,'Production Calculator'!$A131+2,FALSE)=0,0,HLOOKUP(GL$2,Recipes!$H:$GI,'Production Calculator'!$A131+2,FALSE)*$AK131))+IF($AO131=GL$3,$AM131/VLOOKUP($AO131,Data!$A$50:$B$56,2,FALSE),0)</f>
        <v>0</v>
      </c>
      <c r="GM131" s="11">
        <f>IF(GM$2=$A131,0,IF(HLOOKUP(GM$2,Recipes!$H:$GI,'Production Calculator'!$A131+2,FALSE)=0,0,HLOOKUP(GM$2,Recipes!$H:$GI,'Production Calculator'!$A131+2,FALSE)*$AK131))+IF($AO131=GM$3,$AM131/VLOOKUP($AO131,Data!$A$50:$B$56,2,FALSE),0)</f>
        <v>0</v>
      </c>
      <c r="GN131" s="11">
        <f>IF(GN$2=$A131,0,IF(HLOOKUP(GN$2,Recipes!$H:$GI,'Production Calculator'!$A131+2,FALSE)=0,0,HLOOKUP(GN$2,Recipes!$H:$GI,'Production Calculator'!$A131+2,FALSE)*$AK131))+IF($AO131=GN$3,$AM131/VLOOKUP($AO131,Data!$A$50:$B$56,2,FALSE),0)</f>
        <v>0</v>
      </c>
      <c r="GO131" s="11">
        <f>IF(GO$2=$A131,0,IF(HLOOKUP(GO$2,Recipes!$H:$GI,'Production Calculator'!$A131+2,FALSE)=0,0,HLOOKUP(GO$2,Recipes!$H:$GI,'Production Calculator'!$A131+2,FALSE)*$AK131))+IF($AO131=GO$3,$AM131/VLOOKUP($AO131,Data!$A$50:$B$56,2,FALSE),0)</f>
        <v>0</v>
      </c>
      <c r="GP131" s="11">
        <f>IF(GP$2=$A131,0,IF(HLOOKUP(GP$2,Recipes!$H:$GI,'Production Calculator'!$A131+2,FALSE)=0,0,HLOOKUP(GP$2,Recipes!$H:$GI,'Production Calculator'!$A131+2,FALSE)*$AK131))+IF($AO131=GP$3,$AM131/VLOOKUP($AO131,Data!$A$50:$B$56,2,FALSE),0)</f>
        <v>0</v>
      </c>
      <c r="GQ131" s="11">
        <f>IF(GQ$2=$A131,0,IF(HLOOKUP(GQ$2,Recipes!$H:$GI,'Production Calculator'!$A131+2,FALSE)=0,0,HLOOKUP(GQ$2,Recipes!$H:$GI,'Production Calculator'!$A131+2,FALSE)*$AK131))+IF($AO131=GQ$3,$AM131/VLOOKUP($AO131,Data!$A$50:$B$56,2,FALSE),0)</f>
        <v>0</v>
      </c>
      <c r="GR131" s="11">
        <f>IF(GR$2=$A131,0,IF(HLOOKUP(GR$2,Recipes!$H:$GI,'Production Calculator'!$A131+2,FALSE)=0,0,HLOOKUP(GR$2,Recipes!$H:$GI,'Production Calculator'!$A131+2,FALSE)*$AK131))+IF($AO131=GR$3,$AM131/VLOOKUP($AO131,Data!$A$50:$B$56,2,FALSE),0)</f>
        <v>0</v>
      </c>
      <c r="GS131" s="11">
        <f>IF(GS$2=$A131,0,IF(HLOOKUP(GS$2,Recipes!$H:$GI,'Production Calculator'!$A131+2,FALSE)=0,0,HLOOKUP(GS$2,Recipes!$H:$GI,'Production Calculator'!$A131+2,FALSE)*$AK131))+IF($AO131=GS$3,$AM131/VLOOKUP($AO131,Data!$A$50:$B$56,2,FALSE),0)</f>
        <v>0</v>
      </c>
      <c r="GT131" s="11">
        <f>IF(GT$2=$A131,0,IF(HLOOKUP(GT$2,Recipes!$H:$GI,'Production Calculator'!$A131+2,FALSE)=0,0,HLOOKUP(GT$2,Recipes!$H:$GI,'Production Calculator'!$A131+2,FALSE)*$AK131))+IF($AO131=GT$3,$AM131/VLOOKUP($AO131,Data!$A$50:$B$56,2,FALSE),0)</f>
        <v>0</v>
      </c>
      <c r="GU131" s="11">
        <f>IF(GU$2=$A131,0,IF(HLOOKUP(GU$2,Recipes!$H:$GI,'Production Calculator'!$A131+2,FALSE)=0,0,HLOOKUP(GU$2,Recipes!$H:$GI,'Production Calculator'!$A131+2,FALSE)*$AK131))+IF($AO131=GU$3,$AM131/VLOOKUP($AO131,Data!$A$50:$B$56,2,FALSE),0)</f>
        <v>0</v>
      </c>
      <c r="GV131" s="11">
        <f>IF(GV$2=$A131,0,IF(HLOOKUP(GV$2,Recipes!$H:$GI,'Production Calculator'!$A131+2,FALSE)=0,0,HLOOKUP(GV$2,Recipes!$H:$GI,'Production Calculator'!$A131+2,FALSE)*$AK131))+IF($AO131=GV$3,$AM131/VLOOKUP($AO131,Data!$A$50:$B$56,2,FALSE),0)</f>
        <v>0</v>
      </c>
      <c r="GW131" s="11">
        <f>IF(GW$2=$A131,0,IF(HLOOKUP(GW$2,Recipes!$H:$GI,'Production Calculator'!$A131+2,FALSE)=0,0,HLOOKUP(GW$2,Recipes!$H:$GI,'Production Calculator'!$A131+2,FALSE)*$AK131))+IF($AO131=GW$3,$AM131/VLOOKUP($AO131,Data!$A$50:$B$56,2,FALSE),0)</f>
        <v>0</v>
      </c>
      <c r="GX131" s="11">
        <f>IF(GX$2=$A131,0,IF(HLOOKUP(GX$2,Recipes!$H:$GI,'Production Calculator'!$A131+2,FALSE)=0,0,HLOOKUP(GX$2,Recipes!$H:$GI,'Production Calculator'!$A131+2,FALSE)*$AK131))+IF($AO131=GX$3,$AM131/VLOOKUP($AO131,Data!$A$50:$B$56,2,FALSE),0)</f>
        <v>0</v>
      </c>
      <c r="GY131" s="11">
        <f>IF(GY$2=$A131,0,IF(HLOOKUP(GY$2,Recipes!$H:$GI,'Production Calculator'!$A131+2,FALSE)=0,0,HLOOKUP(GY$2,Recipes!$H:$GI,'Production Calculator'!$A131+2,FALSE)*$AK131))+IF($AO131=GY$3,$AM131/VLOOKUP($AO131,Data!$A$50:$B$56,2,FALSE),0)</f>
        <v>0</v>
      </c>
      <c r="GZ131" s="11">
        <f>IF(GZ$2=$A131,0,IF(HLOOKUP(GZ$2,Recipes!$H:$GI,'Production Calculator'!$A131+2,FALSE)=0,0,HLOOKUP(GZ$2,Recipes!$H:$GI,'Production Calculator'!$A131+2,FALSE)*$AK131))+IF($AO131=GZ$3,$AM131/VLOOKUP($AO131,Data!$A$50:$B$56,2,FALSE),0)</f>
        <v>0</v>
      </c>
      <c r="HA131" s="11">
        <f>IF(HA$2=$A131,0,IF(HLOOKUP(HA$2,Recipes!$H:$GI,'Production Calculator'!$A131+2,FALSE)=0,0,HLOOKUP(HA$2,Recipes!$H:$GI,'Production Calculator'!$A131+2,FALSE)*$AK131))+IF($AO131=HA$3,$AM131/VLOOKUP($AO131,Data!$A$50:$B$56,2,FALSE),0)</f>
        <v>0</v>
      </c>
      <c r="HB131" s="11">
        <f>IF(HB$2=$A131,0,IF(HLOOKUP(HB$2,Recipes!$H:$GI,'Production Calculator'!$A131+2,FALSE)=0,0,HLOOKUP(HB$2,Recipes!$H:$GI,'Production Calculator'!$A131+2,FALSE)*$AK131))+IF($AO131=HB$3,$AM131/VLOOKUP($AO131,Data!$A$50:$B$56,2,FALSE),0)</f>
        <v>0</v>
      </c>
      <c r="HC131" s="11">
        <f>IF(HC$2=$A131,0,IF(HLOOKUP(HC$2,Recipes!$H:$GI,'Production Calculator'!$A131+2,FALSE)=0,0,HLOOKUP(HC$2,Recipes!$H:$GI,'Production Calculator'!$A131+2,FALSE)*$AK131))+IF($AO131=HC$3,$AM131/VLOOKUP($AO131,Data!$A$50:$B$56,2,FALSE),0)</f>
        <v>0</v>
      </c>
      <c r="HD131" s="11">
        <f>IF(HD$2=$A131,0,IF(HLOOKUP(HD$2,Recipes!$H:$GI,'Production Calculator'!$A131+2,FALSE)=0,0,HLOOKUP(HD$2,Recipes!$H:$GI,'Production Calculator'!$A131+2,FALSE)*$AK131))+IF($AO131=HD$3,$AM131/VLOOKUP($AO131,Data!$A$50:$B$56,2,FALSE),0)</f>
        <v>0</v>
      </c>
      <c r="HE131" s="11">
        <f>IF(HE$2=$A131,0,IF(HLOOKUP(HE$2,Recipes!$H:$GI,'Production Calculator'!$A131+2,FALSE)=0,0,HLOOKUP(HE$2,Recipes!$H:$GI,'Production Calculator'!$A131+2,FALSE)*$AK131))+IF($AO131=HE$3,$AM131/VLOOKUP($AO131,Data!$A$50:$B$56,2,FALSE),0)</f>
        <v>0</v>
      </c>
      <c r="HF131" s="11">
        <f>IF(HF$2=$A131,0,IF(HLOOKUP(HF$2,Recipes!$H:$GI,'Production Calculator'!$A131+2,FALSE)=0,0,HLOOKUP(HF$2,Recipes!$H:$GI,'Production Calculator'!$A131+2,FALSE)*$AK131))+IF($AO131=HF$3,$AM131/VLOOKUP($AO131,Data!$A$50:$B$56,2,FALSE),0)</f>
        <v>0</v>
      </c>
      <c r="HG131" s="11">
        <f>IF(HG$2=$A131,0,IF(HLOOKUP(HG$2,Recipes!$H:$GI,'Production Calculator'!$A131+2,FALSE)=0,0,HLOOKUP(HG$2,Recipes!$H:$GI,'Production Calculator'!$A131+2,FALSE)*$AK131))+IF($AO131=HG$3,$AM131/VLOOKUP($AO131,Data!$A$50:$B$56,2,FALSE),0)</f>
        <v>0</v>
      </c>
      <c r="HH131" s="11">
        <f>IF(HH$2=$A131,0,IF(HLOOKUP(HH$2,Recipes!$H:$GI,'Production Calculator'!$A131+2,FALSE)=0,0,HLOOKUP(HH$2,Recipes!$H:$GI,'Production Calculator'!$A131+2,FALSE)*$AK131))+IF($AO131=HH$3,$AM131/VLOOKUP($AO131,Data!$A$50:$B$56,2,FALSE),0)</f>
        <v>0</v>
      </c>
      <c r="HI131" s="11">
        <f>IF(HI$2=$A131,0,IF(HLOOKUP(HI$2,Recipes!$H:$GI,'Production Calculator'!$A131+2,FALSE)=0,0,HLOOKUP(HI$2,Recipes!$H:$GI,'Production Calculator'!$A131+2,FALSE)*$AK131))+IF($AO131=HI$3,$AM131/VLOOKUP($AO131,Data!$A$50:$B$56,2,FALSE),0)</f>
        <v>0</v>
      </c>
      <c r="HJ131" s="11">
        <f>IF(HJ$2=$A131,0,IF(HLOOKUP(HJ$2,Recipes!$H:$GI,'Production Calculator'!$A131+2,FALSE)=0,0,HLOOKUP(HJ$2,Recipes!$H:$GI,'Production Calculator'!$A131+2,FALSE)*$AK131))+IF($AO131=HJ$3,$AM131/VLOOKUP($AO131,Data!$A$50:$B$56,2,FALSE),0)</f>
        <v>0</v>
      </c>
      <c r="HK131" s="11">
        <f>IF(HK$2=$A131,0,IF(HLOOKUP(HK$2,Recipes!$H:$GI,'Production Calculator'!$A131+2,FALSE)=0,0,HLOOKUP(HK$2,Recipes!$H:$GI,'Production Calculator'!$A131+2,FALSE)*$AK131))+IF($AO131=HK$3,$AM131/VLOOKUP($AO131,Data!$A$50:$B$56,2,FALSE),0)</f>
        <v>0</v>
      </c>
      <c r="HL131" s="11">
        <f>IF(HL$2=$A131,0,IF(HLOOKUP(HL$2,Recipes!$H:$GI,'Production Calculator'!$A131+2,FALSE)=0,0,HLOOKUP(HL$2,Recipes!$H:$GI,'Production Calculator'!$A131+2,FALSE)*$AK131))+IF($AO131=HL$3,$AM131/VLOOKUP($AO131,Data!$A$50:$B$56,2,FALSE),0)</f>
        <v>0</v>
      </c>
      <c r="HM131" s="11">
        <f>IF(HM$2=$A131,0,IF(HLOOKUP(HM$2,Recipes!$H:$GI,'Production Calculator'!$A131+2,FALSE)=0,0,HLOOKUP(HM$2,Recipes!$H:$GI,'Production Calculator'!$A131+2,FALSE)*$AK131))+IF($AO131=HM$3,$AM131/VLOOKUP($AO131,Data!$A$50:$B$56,2,FALSE),0)</f>
        <v>0</v>
      </c>
      <c r="HN131" s="11">
        <f>IF(HN$2=$A131,0,IF(HLOOKUP(HN$2,Recipes!$H:$GI,'Production Calculator'!$A131+2,FALSE)=0,0,HLOOKUP(HN$2,Recipes!$H:$GI,'Production Calculator'!$A131+2,FALSE)*$AK131))+IF($AO131=HN$3,$AM131/VLOOKUP($AO131,Data!$A$50:$B$56,2,FALSE),0)</f>
        <v>0</v>
      </c>
      <c r="HO131" s="11">
        <f>IF(HO$2=$A131,0,IF(HLOOKUP(HO$2,Recipes!$H:$GI,'Production Calculator'!$A131+2,FALSE)=0,0,HLOOKUP(HO$2,Recipes!$H:$GI,'Production Calculator'!$A131+2,FALSE)*$AK131))+IF($AO131=HO$3,$AM131/VLOOKUP($AO131,Data!$A$50:$B$56,2,FALSE),0)</f>
        <v>0</v>
      </c>
      <c r="HP131" s="11">
        <f>IF(HP$2=$A131,0,IF(HLOOKUP(HP$2,Recipes!$H:$GI,'Production Calculator'!$A131+2,FALSE)=0,0,HLOOKUP(HP$2,Recipes!$H:$GI,'Production Calculator'!$A131+2,FALSE)*$AK131))+IF($AO131=HP$3,$AM131/VLOOKUP($AO131,Data!$A$50:$B$56,2,FALSE),0)</f>
        <v>0</v>
      </c>
      <c r="HQ131" s="11">
        <f>IF(HQ$2=$A131,0,IF(HLOOKUP(HQ$2,Recipes!$H:$GI,'Production Calculator'!$A131+2,FALSE)=0,0,HLOOKUP(HQ$2,Recipes!$H:$GI,'Production Calculator'!$A131+2,FALSE)*$AK131))+IF($AO131=HQ$3,$AM131/VLOOKUP($AO131,Data!$A$50:$B$56,2,FALSE),0)</f>
        <v>0</v>
      </c>
      <c r="HR131" s="11">
        <f>IF(HR$2=$A131,0,IF(HLOOKUP(HR$2,Recipes!$H:$GI,'Production Calculator'!$A131+2,FALSE)=0,0,HLOOKUP(HR$2,Recipes!$H:$GI,'Production Calculator'!$A131+2,FALSE)*$AK131))+IF($AO131=HR$3,$AM131/VLOOKUP($AO131,Data!$A$50:$B$56,2,FALSE),0)</f>
        <v>0</v>
      </c>
      <c r="HS131" s="121"/>
    </row>
    <row r="132" spans="1:227" x14ac:dyDescent="0.45">
      <c r="A132">
        <v>108</v>
      </c>
      <c r="B132" s="107" t="str">
        <f>VLOOKUP(A132,Recipes!A:B,2)</f>
        <v>Flamethrower</v>
      </c>
      <c r="C132" s="128">
        <v>0</v>
      </c>
      <c r="D132" s="108">
        <f t="shared" si="192"/>
        <v>0</v>
      </c>
      <c r="E132" s="127" t="s">
        <v>1</v>
      </c>
      <c r="F132" s="109">
        <f>VLOOKUP(A132,Recipes!$A$3:$G$186,6,FALSE)</f>
        <v>2</v>
      </c>
      <c r="G132" s="109">
        <f>VLOOKUP(A132,Recipes!$A$3:$G$186,7,FALSE)</f>
        <v>0</v>
      </c>
      <c r="H132" s="110">
        <f t="shared" si="193"/>
        <v>0</v>
      </c>
      <c r="I132" s="109">
        <f>VLOOKUP(E132,Data!$A$2:$C$26,3, FALSE)</f>
        <v>4</v>
      </c>
      <c r="J132" s="108">
        <v>0</v>
      </c>
      <c r="K132" s="108">
        <v>0</v>
      </c>
      <c r="L132" s="108">
        <v>0</v>
      </c>
      <c r="M132" s="150">
        <v>0</v>
      </c>
      <c r="N132" s="150">
        <v>0</v>
      </c>
      <c r="O132" s="150">
        <v>0</v>
      </c>
      <c r="P132" s="151">
        <v>0</v>
      </c>
      <c r="Q132" s="151">
        <v>0</v>
      </c>
      <c r="R132" s="151">
        <v>0</v>
      </c>
      <c r="S132">
        <f t="shared" si="208"/>
        <v>0</v>
      </c>
      <c r="T132">
        <f t="shared" si="209"/>
        <v>0</v>
      </c>
      <c r="U132">
        <f t="shared" si="210"/>
        <v>0</v>
      </c>
      <c r="V132">
        <f t="shared" si="211"/>
        <v>0</v>
      </c>
      <c r="W132">
        <f t="shared" si="212"/>
        <v>0</v>
      </c>
      <c r="X132">
        <f t="shared" si="213"/>
        <v>0</v>
      </c>
      <c r="Y132">
        <f t="shared" si="214"/>
        <v>0</v>
      </c>
      <c r="Z132">
        <f t="shared" si="215"/>
        <v>0</v>
      </c>
      <c r="AA132">
        <f t="shared" si="216"/>
        <v>0</v>
      </c>
      <c r="AB132" s="111">
        <f>VLOOKUP($A132,Recipes!$A:$G,4)</f>
        <v>10</v>
      </c>
      <c r="AC132" s="111">
        <f>VLOOKUP($A132,Recipes!$A:$G,5)</f>
        <v>1</v>
      </c>
      <c r="AD132" s="111">
        <f t="shared" si="203"/>
        <v>0.1</v>
      </c>
      <c r="AE132" s="111">
        <f>VLOOKUP(E132,Data!$A$2:$F$26,5,FALSE)</f>
        <v>0</v>
      </c>
      <c r="AF132" s="111">
        <f>VLOOKUP(E132,Data!$A$2:$F$26,4,FALSE)</f>
        <v>210</v>
      </c>
      <c r="AG132" s="111">
        <f>VLOOKUP(E132,Data!$A$2:$B$26,2, FALSE)</f>
        <v>1.25</v>
      </c>
      <c r="AH132" s="111">
        <f>1+VLOOKUP($J$3,Data!$A$40:$D$48,2,FALSE)*$J132+VLOOKUP($K$3,Data!$A$40:$D$48,2,FALSE)*$K132+VLOOKUP($L$3,Data!$A$40:$D$48,2,FALSE)*$L132+VLOOKUP($M$3,Data!$A$40:$D$48,2,FALSE)*$M132+VLOOKUP($N$3,Data!$A$40:$D$48,2,FALSE)*$N132+VLOOKUP($O$3,Data!$A$40:$D$48,2,FALSE)*$O132+VLOOKUP($P$3,Data!$A$40:$D$48,2,FALSE)*$P132+VLOOKUP($Q$3,Data!$A$40:$D$48,2,FALSE)*$Q132+VLOOKUP($R$3,Data!$A$40:$D$48,2,FALSE)*$R132</f>
        <v>1</v>
      </c>
      <c r="AI132" s="111">
        <f>MAX(1+VLOOKUP($J$3,Data!$A$40:$D$48,3,FALSE)*$J132+VLOOKUP($K$3,Data!$A$40:$D$48,3,FALSE)*$K132+VLOOKUP($L$3,Data!$A$40:$D$48,3,FALSE)*$L132+VLOOKUP($M$3,Data!$A$40:$D$48,3,FALSE)*$M132+VLOOKUP($N$3,Data!$A$40:$D$48,3,FALSE)*$N132+VLOOKUP($O$3,Data!$A$40:$D$48,3,FALSE)*$O132+VLOOKUP($P$3,Data!$A$40:$D$48,3,FALSE)*$P132+VLOOKUP($Q$3,Data!$A$40:$D$48,3,FALSE)*$Q132+VLOOKUP($R$3,Data!$A$40:$D$48,3,FALSE)*$R132,0)</f>
        <v>1</v>
      </c>
      <c r="AJ132" s="111">
        <f>MAX(1-(VLOOKUP($J$3,Data!$A$40:$D$48,4,FALSE)*$J132+VLOOKUP($K$3,Data!$A$40:$D$48,4,FALSE)*$K132+VLOOKUP($L$3,Data!$A$40:$D$48,4,FALSE)*$L132+VLOOKUP($M$3,Data!$A$40:$D$48,4,FALSE)*$M132+VLOOKUP($N$3,Data!$A$40:$D$48,4,FALSE)*$N132+VLOOKUP($O$3,Data!$A$40:$D$48,4,FALSE)*$O132+VLOOKUP($P$3,Data!$A$40:$D$48,4,FALSE)*$P132+VLOOKUP($Q$3,Data!$A$40:$D$48,4,FALSE)*$Q132+VLOOKUP($R$3,Data!$A$40:$D$48,4,FALSE)*$R132),0.2)</f>
        <v>1</v>
      </c>
      <c r="AK132" s="112">
        <f t="shared" si="204"/>
        <v>0</v>
      </c>
      <c r="AL132" s="111">
        <f t="shared" si="205"/>
        <v>0.125</v>
      </c>
      <c r="AM132" s="111">
        <f t="shared" si="206"/>
        <v>0</v>
      </c>
      <c r="AN132" s="111">
        <f t="shared" si="207"/>
        <v>0</v>
      </c>
      <c r="AO132" s="131" t="s">
        <v>298</v>
      </c>
      <c r="AP132" s="11"/>
      <c r="AQ132" s="11">
        <f>IF(AQ$2=$A132,0,IF(HLOOKUP(AQ$2,Recipes!$H:$GI,'Production Calculator'!$A132+2,FALSE)=0,0,HLOOKUP(AQ$2,Recipes!$H:$GI,'Production Calculator'!$A132+2,FALSE)*$AK132))+IF($AO132=AQ$3,$AM132/VLOOKUP($AO132,Data!$A$50:$B$56,2,FALSE),0)</f>
        <v>0</v>
      </c>
      <c r="AR132" s="11">
        <f>IF(AR$2=$A132,0,IF(HLOOKUP(AR$2,Recipes!$H:$GI,'Production Calculator'!$A132+2,FALSE)=0,0,HLOOKUP(AR$2,Recipes!$H:$GI,'Production Calculator'!$A132+2,FALSE)*$AK132))+IF($AO132=AR$3,$AM132/VLOOKUP($AO132,Data!$A$50:$B$56,2,FALSE),0)</f>
        <v>0</v>
      </c>
      <c r="AS132" s="11">
        <f>IF(AS$2=$A132,0,IF(HLOOKUP(AS$2,Recipes!$H:$GI,'Production Calculator'!$A132+2,FALSE)=0,0,HLOOKUP(AS$2,Recipes!$H:$GI,'Production Calculator'!$A132+2,FALSE)*$AK132))+IF($AO132=AS$3,$AM132/VLOOKUP($AO132,Data!$A$50:$B$56,2,FALSE),0)</f>
        <v>0</v>
      </c>
      <c r="AT132" s="11">
        <f>IF(AT$2=$A132,0,IF(HLOOKUP(AT$2,Recipes!$H:$GI,'Production Calculator'!$A132+2,FALSE)=0,0,HLOOKUP(AT$2,Recipes!$H:$GI,'Production Calculator'!$A132+2,FALSE)*$AK132))+IF($AO132=AT$3,$AM132/VLOOKUP($AO132,Data!$A$50:$B$56,2,FALSE),0)</f>
        <v>0</v>
      </c>
      <c r="AU132" s="11">
        <f>IF(AU$2=$A132,0,IF(HLOOKUP(AU$2,Recipes!$H:$GI,'Production Calculator'!$A132+2,FALSE)=0,0,HLOOKUP(AU$2,Recipes!$H:$GI,'Production Calculator'!$A132+2,FALSE)*$AK132))+IF($AO132=AU$3,$AM132/VLOOKUP($AO132,Data!$A$50:$B$56,2,FALSE),0)</f>
        <v>0</v>
      </c>
      <c r="AV132" s="11">
        <f>IF(AV$2=$A132,0,IF(HLOOKUP(AV$2,Recipes!$H:$GI,'Production Calculator'!$A132+2,FALSE)=0,0,HLOOKUP(AV$2,Recipes!$H:$GI,'Production Calculator'!$A132+2,FALSE)*$AK132))+IF($AO132=AV$3,$AM132/VLOOKUP($AO132,Data!$A$50:$B$56,2,FALSE),0)</f>
        <v>0</v>
      </c>
      <c r="AW132" s="11">
        <f>IF(AW$2=$A132,0,IF(HLOOKUP(AW$2,Recipes!$H:$GI,'Production Calculator'!$A132+2,FALSE)=0,0,HLOOKUP(AW$2,Recipes!$H:$GI,'Production Calculator'!$A132+2,FALSE)*$AK132))+IF($AO132=AW$3,$AM132/VLOOKUP($AO132,Data!$A$50:$B$56,2,FALSE),0)</f>
        <v>0</v>
      </c>
      <c r="AX132" s="11">
        <f>IF(AX$2=$A132,0,IF(HLOOKUP(AX$2,Recipes!$H:$GI,'Production Calculator'!$A132+2,FALSE)=0,0,HLOOKUP(AX$2,Recipes!$H:$GI,'Production Calculator'!$A132+2,FALSE)*$AK132))+IF($AO132=AX$3,$AM132/VLOOKUP($AO132,Data!$A$50:$B$56,2,FALSE),0)</f>
        <v>0</v>
      </c>
      <c r="AY132" s="11">
        <f>IF(AY$2=$A132,0,IF(HLOOKUP(AY$2,Recipes!$H:$GI,'Production Calculator'!$A132+2,FALSE)=0,0,HLOOKUP(AY$2,Recipes!$H:$GI,'Production Calculator'!$A132+2,FALSE)*$AK132))+IF($AO132=AY$3,$AM132/VLOOKUP($AO132,Data!$A$50:$B$56,2,FALSE),0)</f>
        <v>0</v>
      </c>
      <c r="AZ132" s="11">
        <f>IF(AZ$2=$A132,0,IF(HLOOKUP(AZ$2,Recipes!$H:$GI,'Production Calculator'!$A132+2,FALSE)=0,0,HLOOKUP(AZ$2,Recipes!$H:$GI,'Production Calculator'!$A132+2,FALSE)*$AK132))+IF($AO132=AZ$3,$AM132/VLOOKUP($AO132,Data!$A$50:$B$56,2,FALSE),0)</f>
        <v>0</v>
      </c>
      <c r="BA132" s="11">
        <f>IF(BA$2=$A132,0,IF(HLOOKUP(BA$2,Recipes!$H:$GI,'Production Calculator'!$A132+2,FALSE)=0,0,HLOOKUP(BA$2,Recipes!$H:$GI,'Production Calculator'!$A132+2,FALSE)*$AK132))+IF($AO132=BA$3,$AM132/VLOOKUP($AO132,Data!$A$50:$B$56,2,FALSE),0)</f>
        <v>0</v>
      </c>
      <c r="BB132" s="11">
        <f>IF(BB$2=$A132,0,IF(HLOOKUP(BB$2,Recipes!$H:$GI,'Production Calculator'!$A132+2,FALSE)=0,0,HLOOKUP(BB$2,Recipes!$H:$GI,'Production Calculator'!$A132+2,FALSE)*$AK132))+IF($AO132=BB$3,$AM132/VLOOKUP($AO132,Data!$A$50:$B$56,2,FALSE),0)</f>
        <v>0</v>
      </c>
      <c r="BC132" s="11">
        <f>IF(BC$2=$A132,0,IF(HLOOKUP(BC$2,Recipes!$H:$GI,'Production Calculator'!$A132+2,FALSE)=0,0,HLOOKUP(BC$2,Recipes!$H:$GI,'Production Calculator'!$A132+2,FALSE)*$AK132))+IF($AO132=BC$3,$AM132/VLOOKUP($AO132,Data!$A$50:$B$56,2,FALSE),0)</f>
        <v>0</v>
      </c>
      <c r="BD132" s="11">
        <f>IF(BD$2=$A132,0,IF(HLOOKUP(BD$2,Recipes!$H:$GI,'Production Calculator'!$A132+2,FALSE)=0,0,HLOOKUP(BD$2,Recipes!$H:$GI,'Production Calculator'!$A132+2,FALSE)*$AK132))+IF($AO132=BD$3,$AM132/VLOOKUP($AO132,Data!$A$50:$B$56,2,FALSE),0)</f>
        <v>0</v>
      </c>
      <c r="BE132" s="11">
        <f>IF(BE$2=$A132,0,IF(HLOOKUP(BE$2,Recipes!$H:$GI,'Production Calculator'!$A132+2,FALSE)=0,0,HLOOKUP(BE$2,Recipes!$H:$GI,'Production Calculator'!$A132+2,FALSE)*$AK132))+IF($AO132=BE$3,$AM132/VLOOKUP($AO132,Data!$A$50:$B$56,2,FALSE),0)</f>
        <v>0</v>
      </c>
      <c r="BF132" s="11">
        <f>IF(BF$2=$A132,0,IF(HLOOKUP(BF$2,Recipes!$H:$GI,'Production Calculator'!$A132+2,FALSE)=0,0,HLOOKUP(BF$2,Recipes!$H:$GI,'Production Calculator'!$A132+2,FALSE)*$AK132))+IF($AO132=BF$3,$AM132/VLOOKUP($AO132,Data!$A$50:$B$56,2,FALSE),0)</f>
        <v>0</v>
      </c>
      <c r="BG132" s="11">
        <f>IF(BG$2=$A132,0,IF(HLOOKUP(BG$2,Recipes!$H:$GI,'Production Calculator'!$A132+2,FALSE)=0,0,HLOOKUP(BG$2,Recipes!$H:$GI,'Production Calculator'!$A132+2,FALSE)*$AK132))+IF($AO132=BG$3,$AM132/VLOOKUP($AO132,Data!$A$50:$B$56,2,FALSE),0)</f>
        <v>0</v>
      </c>
      <c r="BH132" s="11">
        <f>IF(BH$2=$A132,0,IF(HLOOKUP(BH$2,Recipes!$H:$GI,'Production Calculator'!$A132+2,FALSE)=0,0,HLOOKUP(BH$2,Recipes!$H:$GI,'Production Calculator'!$A132+2,FALSE)*$AK132))+IF($AO132=BH$3,$AM132/VLOOKUP($AO132,Data!$A$50:$B$56,2,FALSE),0)</f>
        <v>0</v>
      </c>
      <c r="BI132" s="11">
        <f>IF(BI$2=$A132,0,IF(HLOOKUP(BI$2,Recipes!$H:$GI,'Production Calculator'!$A132+2,FALSE)=0,0,HLOOKUP(BI$2,Recipes!$H:$GI,'Production Calculator'!$A132+2,FALSE)*$AK132))+IF($AO132=BI$3,$AM132/VLOOKUP($AO132,Data!$A$50:$B$56,2,FALSE),0)</f>
        <v>0</v>
      </c>
      <c r="BJ132" s="11">
        <f>IF(BJ$2=$A132,0,IF(HLOOKUP(BJ$2,Recipes!$H:$GI,'Production Calculator'!$A132+2,FALSE)=0,0,HLOOKUP(BJ$2,Recipes!$H:$GI,'Production Calculator'!$A132+2,FALSE)*$AK132))+IF($AO132=BJ$3,$AM132/VLOOKUP($AO132,Data!$A$50:$B$56,2,FALSE),0)</f>
        <v>0</v>
      </c>
      <c r="BK132" s="11">
        <f>IF(BK$2=$A132,0,IF(HLOOKUP(BK$2,Recipes!$H:$GI,'Production Calculator'!$A132+2,FALSE)=0,0,HLOOKUP(BK$2,Recipes!$H:$GI,'Production Calculator'!$A132+2,FALSE)*$AK132))+IF($AO132=BK$3,$AM132/VLOOKUP($AO132,Data!$A$50:$B$56,2,FALSE),0)</f>
        <v>0</v>
      </c>
      <c r="BL132" s="11">
        <f>IF(BL$2=$A132,0,IF(HLOOKUP(BL$2,Recipes!$H:$GI,'Production Calculator'!$A132+2,FALSE)=0,0,HLOOKUP(BL$2,Recipes!$H:$GI,'Production Calculator'!$A132+2,FALSE)*$AK132))+IF($AO132=BL$3,$AM132/VLOOKUP($AO132,Data!$A$50:$B$56,2,FALSE),0)</f>
        <v>0</v>
      </c>
      <c r="BM132" s="11">
        <f>IF(BM$2=$A132,0,IF(HLOOKUP(BM$2,Recipes!$H:$GI,'Production Calculator'!$A132+2,FALSE)=0,0,HLOOKUP(BM$2,Recipes!$H:$GI,'Production Calculator'!$A132+2,FALSE)*$AK132))+IF($AO132=BM$3,$AM132/VLOOKUP($AO132,Data!$A$50:$B$56,2,FALSE),0)</f>
        <v>0</v>
      </c>
      <c r="BN132" s="11">
        <f>IF(BN$2=$A132,0,IF(HLOOKUP(BN$2,Recipes!$H:$GI,'Production Calculator'!$A132+2,FALSE)=0,0,HLOOKUP(BN$2,Recipes!$H:$GI,'Production Calculator'!$A132+2,FALSE)*$AK132))+IF($AO132=BN$3,$AM132/VLOOKUP($AO132,Data!$A$50:$B$56,2,FALSE),0)</f>
        <v>0</v>
      </c>
      <c r="BO132" s="11">
        <f>IF(BO$2=$A132,0,IF(HLOOKUP(BO$2,Recipes!$H:$GI,'Production Calculator'!$A132+2,FALSE)=0,0,HLOOKUP(BO$2,Recipes!$H:$GI,'Production Calculator'!$A132+2,FALSE)*$AK132))+IF($AO132=BO$3,$AM132/VLOOKUP($AO132,Data!$A$50:$B$56,2,FALSE),0)</f>
        <v>0</v>
      </c>
      <c r="BP132" s="11">
        <f>IF(BP$2=$A132,0,IF(HLOOKUP(BP$2,Recipes!$H:$GI,'Production Calculator'!$A132+2,FALSE)=0,0,HLOOKUP(BP$2,Recipes!$H:$GI,'Production Calculator'!$A132+2,FALSE)*$AK132))+IF($AO132=BP$3,$AM132/VLOOKUP($AO132,Data!$A$50:$B$56,2,FALSE),0)</f>
        <v>0</v>
      </c>
      <c r="BQ132" s="11">
        <f>IF(BQ$2=$A132,0,IF(HLOOKUP(BQ$2,Recipes!$H:$GI,'Production Calculator'!$A132+2,FALSE)=0,0,HLOOKUP(BQ$2,Recipes!$H:$GI,'Production Calculator'!$A132+2,FALSE)*$AK132))+IF($AO132=BQ$3,$AM132/VLOOKUP($AO132,Data!$A$50:$B$56,2,FALSE),0)</f>
        <v>0</v>
      </c>
      <c r="BR132" s="11">
        <f>IF(BR$2=$A132,0,IF(HLOOKUP(BR$2,Recipes!$H:$GI,'Production Calculator'!$A132+2,FALSE)=0,0,HLOOKUP(BR$2,Recipes!$H:$GI,'Production Calculator'!$A132+2,FALSE)*$AK132))+IF($AO132=BR$3,$AM132/VLOOKUP($AO132,Data!$A$50:$B$56,2,FALSE),0)</f>
        <v>0</v>
      </c>
      <c r="BS132" s="11">
        <f>IF(BS$2=$A132,0,IF(HLOOKUP(BS$2,Recipes!$H:$GI,'Production Calculator'!$A132+2,FALSE)=0,0,HLOOKUP(BS$2,Recipes!$H:$GI,'Production Calculator'!$A132+2,FALSE)*$AK132))+IF($AO132=BS$3,$AM132/VLOOKUP($AO132,Data!$A$50:$B$56,2,FALSE),0)</f>
        <v>0</v>
      </c>
      <c r="BT132" s="11">
        <f>IF(BT$2=$A132,0,IF(HLOOKUP(BT$2,Recipes!$H:$GI,'Production Calculator'!$A132+2,FALSE)=0,0,HLOOKUP(BT$2,Recipes!$H:$GI,'Production Calculator'!$A132+2,FALSE)*$AK132))+IF($AO132=BT$3,$AM132/VLOOKUP($AO132,Data!$A$50:$B$56,2,FALSE),0)</f>
        <v>0</v>
      </c>
      <c r="BU132" s="11">
        <f>IF(BU$2=$A132,0,IF(HLOOKUP(BU$2,Recipes!$H:$GI,'Production Calculator'!$A132+2,FALSE)=0,0,HLOOKUP(BU$2,Recipes!$H:$GI,'Production Calculator'!$A132+2,FALSE)*$AK132))+IF($AO132=BU$3,$AM132/VLOOKUP($AO132,Data!$A$50:$B$56,2,FALSE),0)</f>
        <v>0</v>
      </c>
      <c r="BV132" s="11">
        <f>IF(BV$2=$A132,0,IF(HLOOKUP(BV$2,Recipes!$H:$GI,'Production Calculator'!$A132+2,FALSE)=0,0,HLOOKUP(BV$2,Recipes!$H:$GI,'Production Calculator'!$A132+2,FALSE)*$AK132))+IF($AO132=BV$3,$AM132/VLOOKUP($AO132,Data!$A$50:$B$56,2,FALSE),0)</f>
        <v>0</v>
      </c>
      <c r="BW132" s="11">
        <f>IF(BW$2=$A132,0,IF(HLOOKUP(BW$2,Recipes!$H:$GI,'Production Calculator'!$A132+2,FALSE)=0,0,HLOOKUP(BW$2,Recipes!$H:$GI,'Production Calculator'!$A132+2,FALSE)*$AK132))+IF($AO132=BW$3,$AM132/VLOOKUP($AO132,Data!$A$50:$B$56,2,FALSE),0)</f>
        <v>0</v>
      </c>
      <c r="BX132" s="11">
        <f>IF(BX$2=$A132,0,IF(HLOOKUP(BX$2,Recipes!$H:$GI,'Production Calculator'!$A132+2,FALSE)=0,0,HLOOKUP(BX$2,Recipes!$H:$GI,'Production Calculator'!$A132+2,FALSE)*$AK132))+IF($AO132=BX$3,$AM132/VLOOKUP($AO132,Data!$A$50:$B$56,2,FALSE),0)</f>
        <v>0</v>
      </c>
      <c r="BY132" s="11">
        <f>IF(BY$2=$A132,0,IF(HLOOKUP(BY$2,Recipes!$H:$GI,'Production Calculator'!$A132+2,FALSE)=0,0,HLOOKUP(BY$2,Recipes!$H:$GI,'Production Calculator'!$A132+2,FALSE)*$AK132))+IF($AO132=BY$3,$AM132/VLOOKUP($AO132,Data!$A$50:$B$56,2,FALSE),0)</f>
        <v>0</v>
      </c>
      <c r="BZ132" s="11">
        <f>IF(BZ$2=$A132,0,IF(HLOOKUP(BZ$2,Recipes!$H:$GI,'Production Calculator'!$A132+2,FALSE)=0,0,HLOOKUP(BZ$2,Recipes!$H:$GI,'Production Calculator'!$A132+2,FALSE)*$AK132))+IF($AO132=BZ$3,$AM132/VLOOKUP($AO132,Data!$A$50:$B$56,2,FALSE),0)</f>
        <v>0</v>
      </c>
      <c r="CA132" s="11">
        <f>IF(CA$2=$A132,0,IF(HLOOKUP(CA$2,Recipes!$H:$GI,'Production Calculator'!$A132+2,FALSE)=0,0,HLOOKUP(CA$2,Recipes!$H:$GI,'Production Calculator'!$A132+2,FALSE)*$AK132))+IF($AO132=CA$3,$AM132/VLOOKUP($AO132,Data!$A$50:$B$56,2,FALSE),0)</f>
        <v>0</v>
      </c>
      <c r="CB132" s="11">
        <f>IF(CB$2=$A132,0,IF(HLOOKUP(CB$2,Recipes!$H:$GI,'Production Calculator'!$A132+2,FALSE)=0,0,HLOOKUP(CB$2,Recipes!$H:$GI,'Production Calculator'!$A132+2,FALSE)*$AK132))+IF($AO132=CB$3,$AM132/VLOOKUP($AO132,Data!$A$50:$B$56,2,FALSE),0)</f>
        <v>0</v>
      </c>
      <c r="CC132" s="11">
        <f>IF(CC$2=$A132,0,IF(HLOOKUP(CC$2,Recipes!$H:$GI,'Production Calculator'!$A132+2,FALSE)=0,0,HLOOKUP(CC$2,Recipes!$H:$GI,'Production Calculator'!$A132+2,FALSE)*$AK132))+IF($AO132=CC$3,$AM132/VLOOKUP($AO132,Data!$A$50:$B$56,2,FALSE),0)</f>
        <v>0</v>
      </c>
      <c r="CD132" s="11">
        <f>IF(CD$2=$A132,0,IF(HLOOKUP(CD$2,Recipes!$H:$GI,'Production Calculator'!$A132+2,FALSE)=0,0,HLOOKUP(CD$2,Recipes!$H:$GI,'Production Calculator'!$A132+2,FALSE)*$AK132))+IF($AO132=CD$3,$AM132/VLOOKUP($AO132,Data!$A$50:$B$56,2,FALSE),0)</f>
        <v>0</v>
      </c>
      <c r="CE132" s="11">
        <f>IF(CE$2=$A132,0,IF(HLOOKUP(CE$2,Recipes!$H:$GI,'Production Calculator'!$A132+2,FALSE)=0,0,HLOOKUP(CE$2,Recipes!$H:$GI,'Production Calculator'!$A132+2,FALSE)*$AK132))+IF($AO132=CE$3,$AM132/VLOOKUP($AO132,Data!$A$50:$B$56,2,FALSE),0)</f>
        <v>0</v>
      </c>
      <c r="CF132" s="11">
        <f>IF(CF$2=$A132,0,IF(HLOOKUP(CF$2,Recipes!$H:$GI,'Production Calculator'!$A132+2,FALSE)=0,0,HLOOKUP(CF$2,Recipes!$H:$GI,'Production Calculator'!$A132+2,FALSE)*$AK132))+IF($AO132=CF$3,$AM132/VLOOKUP($AO132,Data!$A$50:$B$56,2,FALSE),0)</f>
        <v>0</v>
      </c>
      <c r="CG132" s="11">
        <f>IF(CG$2=$A132,0,IF(HLOOKUP(CG$2,Recipes!$H:$GI,'Production Calculator'!$A132+2,FALSE)=0,0,HLOOKUP(CG$2,Recipes!$H:$GI,'Production Calculator'!$A132+2,FALSE)*$AK132))+IF($AO132=CG$3,$AM132/VLOOKUP($AO132,Data!$A$50:$B$56,2,FALSE),0)</f>
        <v>0</v>
      </c>
      <c r="CH132" s="11">
        <f>IF(CH$2=$A132,0,IF(HLOOKUP(CH$2,Recipes!$H:$GI,'Production Calculator'!$A132+2,FALSE)=0,0,HLOOKUP(CH$2,Recipes!$H:$GI,'Production Calculator'!$A132+2,FALSE)*$AK132))+IF($AO132=CH$3,$AM132/VLOOKUP($AO132,Data!$A$50:$B$56,2,FALSE),0)</f>
        <v>0</v>
      </c>
      <c r="CI132" s="11">
        <f>IF(CI$2=$A132,0,IF(HLOOKUP(CI$2,Recipes!$H:$GI,'Production Calculator'!$A132+2,FALSE)=0,0,HLOOKUP(CI$2,Recipes!$H:$GI,'Production Calculator'!$A132+2,FALSE)*$AK132))+IF($AO132=CI$3,$AM132/VLOOKUP($AO132,Data!$A$50:$B$56,2,FALSE),0)</f>
        <v>0</v>
      </c>
      <c r="CJ132" s="11">
        <f>IF(CJ$2=$A132,0,IF(HLOOKUP(CJ$2,Recipes!$H:$GI,'Production Calculator'!$A132+2,FALSE)=0,0,HLOOKUP(CJ$2,Recipes!$H:$GI,'Production Calculator'!$A132+2,FALSE)*$AK132))+IF($AO132=CJ$3,$AM132/VLOOKUP($AO132,Data!$A$50:$B$56,2,FALSE),0)</f>
        <v>0</v>
      </c>
      <c r="CK132" s="11">
        <f>IF(CK$2=$A132,0,IF(HLOOKUP(CK$2,Recipes!$H:$GI,'Production Calculator'!$A132+2,FALSE)=0,0,HLOOKUP(CK$2,Recipes!$H:$GI,'Production Calculator'!$A132+2,FALSE)*$AK132))+IF($AO132=CK$3,$AM132/VLOOKUP($AO132,Data!$A$50:$B$56,2,FALSE),0)</f>
        <v>0</v>
      </c>
      <c r="CL132" s="11">
        <f>IF(CL$2=$A132,0,IF(HLOOKUP(CL$2,Recipes!$H:$GI,'Production Calculator'!$A132+2,FALSE)=0,0,HLOOKUP(CL$2,Recipes!$H:$GI,'Production Calculator'!$A132+2,FALSE)*$AK132))+IF($AO132=CL$3,$AM132/VLOOKUP($AO132,Data!$A$50:$B$56,2,FALSE),0)</f>
        <v>0</v>
      </c>
      <c r="CM132" s="11">
        <f>IF(CM$2=$A132,0,IF(HLOOKUP(CM$2,Recipes!$H:$GI,'Production Calculator'!$A132+2,FALSE)=0,0,HLOOKUP(CM$2,Recipes!$H:$GI,'Production Calculator'!$A132+2,FALSE)*$AK132))+IF($AO132=CM$3,$AM132/VLOOKUP($AO132,Data!$A$50:$B$56,2,FALSE),0)</f>
        <v>0</v>
      </c>
      <c r="CN132" s="11">
        <f>IF(CN$2=$A132,0,IF(HLOOKUP(CN$2,Recipes!$H:$GI,'Production Calculator'!$A132+2,FALSE)=0,0,HLOOKUP(CN$2,Recipes!$H:$GI,'Production Calculator'!$A132+2,FALSE)*$AK132))+IF($AO132=CN$3,$AM132/VLOOKUP($AO132,Data!$A$50:$B$56,2,FALSE),0)</f>
        <v>0</v>
      </c>
      <c r="CO132" s="11">
        <f>IF(CO$2=$A132,0,IF(HLOOKUP(CO$2,Recipes!$H:$GI,'Production Calculator'!$A132+2,FALSE)=0,0,HLOOKUP(CO$2,Recipes!$H:$GI,'Production Calculator'!$A132+2,FALSE)*$AK132))+IF($AO132=CO$3,$AM132/VLOOKUP($AO132,Data!$A$50:$B$56,2,FALSE),0)</f>
        <v>0</v>
      </c>
      <c r="CP132" s="11">
        <f>IF(CP$2=$A132,0,IF(HLOOKUP(CP$2,Recipes!$H:$GI,'Production Calculator'!$A132+2,FALSE)=0,0,HLOOKUP(CP$2,Recipes!$H:$GI,'Production Calculator'!$A132+2,FALSE)*$AK132))+IF($AO132=CP$3,$AM132/VLOOKUP($AO132,Data!$A$50:$B$56,2,FALSE),0)</f>
        <v>0</v>
      </c>
      <c r="CQ132" s="11">
        <f>IF(CQ$2=$A132,0,IF(HLOOKUP(CQ$2,Recipes!$H:$GI,'Production Calculator'!$A132+2,FALSE)=0,0,HLOOKUP(CQ$2,Recipes!$H:$GI,'Production Calculator'!$A132+2,FALSE)*$AK132))+IF($AO132=CQ$3,$AM132/VLOOKUP($AO132,Data!$A$50:$B$56,2,FALSE),0)</f>
        <v>0</v>
      </c>
      <c r="CR132" s="11">
        <f>IF(CR$2=$A132,0,IF(HLOOKUP(CR$2,Recipes!$H:$GI,'Production Calculator'!$A132+2,FALSE)=0,0,HLOOKUP(CR$2,Recipes!$H:$GI,'Production Calculator'!$A132+2,FALSE)*$AK132))+IF($AO132=CR$3,$AM132/VLOOKUP($AO132,Data!$A$50:$B$56,2,FALSE),0)</f>
        <v>0</v>
      </c>
      <c r="CS132" s="11">
        <f>IF(CS$2=$A132,0,IF(HLOOKUP(CS$2,Recipes!$H:$GI,'Production Calculator'!$A132+2,FALSE)=0,0,HLOOKUP(CS$2,Recipes!$H:$GI,'Production Calculator'!$A132+2,FALSE)*$AK132))+IF($AO132=CS$3,$AM132/VLOOKUP($AO132,Data!$A$50:$B$56,2,FALSE),0)</f>
        <v>0</v>
      </c>
      <c r="CT132" s="11">
        <f>IF(CT$2=$A132,0,IF(HLOOKUP(CT$2,Recipes!$H:$GI,'Production Calculator'!$A132+2,FALSE)=0,0,HLOOKUP(CT$2,Recipes!$H:$GI,'Production Calculator'!$A132+2,FALSE)*$AK132))+IF($AO132=CT$3,$AM132/VLOOKUP($AO132,Data!$A$50:$B$56,2,FALSE),0)</f>
        <v>0</v>
      </c>
      <c r="CU132" s="11">
        <f>IF(CU$2=$A132,0,IF(HLOOKUP(CU$2,Recipes!$H:$GI,'Production Calculator'!$A132+2,FALSE)=0,0,HLOOKUP(CU$2,Recipes!$H:$GI,'Production Calculator'!$A132+2,FALSE)*$AK132))+IF($AO132=CU$3,$AM132/VLOOKUP($AO132,Data!$A$50:$B$56,2,FALSE),0)</f>
        <v>0</v>
      </c>
      <c r="CV132" s="11">
        <f>IF(CV$2=$A132,0,IF(HLOOKUP(CV$2,Recipes!$H:$GI,'Production Calculator'!$A132+2,FALSE)=0,0,HLOOKUP(CV$2,Recipes!$H:$GI,'Production Calculator'!$A132+2,FALSE)*$AK132))+IF($AO132=CV$3,$AM132/VLOOKUP($AO132,Data!$A$50:$B$56,2,FALSE),0)</f>
        <v>0</v>
      </c>
      <c r="CW132" s="11">
        <f>IF(CW$2=$A132,0,IF(HLOOKUP(CW$2,Recipes!$H:$GI,'Production Calculator'!$A132+2,FALSE)=0,0,HLOOKUP(CW$2,Recipes!$H:$GI,'Production Calculator'!$A132+2,FALSE)*$AK132))+IF($AO132=CW$3,$AM132/VLOOKUP($AO132,Data!$A$50:$B$56,2,FALSE),0)</f>
        <v>0</v>
      </c>
      <c r="CX132" s="11">
        <f>IF(CX$2=$A132,0,IF(HLOOKUP(CX$2,Recipes!$H:$GI,'Production Calculator'!$A132+2,FALSE)=0,0,HLOOKUP(CX$2,Recipes!$H:$GI,'Production Calculator'!$A132+2,FALSE)*$AK132))+IF($AO132=CX$3,$AM132/VLOOKUP($AO132,Data!$A$50:$B$56,2,FALSE),0)</f>
        <v>0</v>
      </c>
      <c r="CY132" s="11">
        <f>IF(CY$2=$A132,0,IF(HLOOKUP(CY$2,Recipes!$H:$GI,'Production Calculator'!$A132+2,FALSE)=0,0,HLOOKUP(CY$2,Recipes!$H:$GI,'Production Calculator'!$A132+2,FALSE)*$AK132))+IF($AO132=CY$3,$AM132/VLOOKUP($AO132,Data!$A$50:$B$56,2,FALSE),0)</f>
        <v>0</v>
      </c>
      <c r="CZ132" s="11">
        <f>IF(CZ$2=$A132,0,IF(HLOOKUP(CZ$2,Recipes!$H:$GI,'Production Calculator'!$A132+2,FALSE)=0,0,HLOOKUP(CZ$2,Recipes!$H:$GI,'Production Calculator'!$A132+2,FALSE)*$AK132))+IF($AO132=CZ$3,$AM132/VLOOKUP($AO132,Data!$A$50:$B$56,2,FALSE),0)</f>
        <v>0</v>
      </c>
      <c r="DA132" s="11">
        <f>IF(DA$2=$A132,0,IF(HLOOKUP(DA$2,Recipes!$H:$GI,'Production Calculator'!$A132+2,FALSE)=0,0,HLOOKUP(DA$2,Recipes!$H:$GI,'Production Calculator'!$A132+2,FALSE)*$AK132))+IF($AO132=DA$3,$AM132/VLOOKUP($AO132,Data!$A$50:$B$56,2,FALSE),0)</f>
        <v>0</v>
      </c>
      <c r="DB132" s="11">
        <f>IF(DB$2=$A132,0,IF(HLOOKUP(DB$2,Recipes!$H:$GI,'Production Calculator'!$A132+2,FALSE)=0,0,HLOOKUP(DB$2,Recipes!$H:$GI,'Production Calculator'!$A132+2,FALSE)*$AK132))+IF($AO132=DB$3,$AM132/VLOOKUP($AO132,Data!$A$50:$B$56,2,FALSE),0)</f>
        <v>0</v>
      </c>
      <c r="DC132" s="11">
        <f>IF(DC$2=$A132,0,IF(HLOOKUP(DC$2,Recipes!$H:$GI,'Production Calculator'!$A132+2,FALSE)=0,0,HLOOKUP(DC$2,Recipes!$H:$GI,'Production Calculator'!$A132+2,FALSE)*$AK132))+IF($AO132=DC$3,$AM132/VLOOKUP($AO132,Data!$A$50:$B$56,2,FALSE),0)</f>
        <v>0</v>
      </c>
      <c r="DD132" s="11">
        <f>IF(DD$2=$A132,0,IF(HLOOKUP(DD$2,Recipes!$H:$GI,'Production Calculator'!$A132+2,FALSE)=0,0,HLOOKUP(DD$2,Recipes!$H:$GI,'Production Calculator'!$A132+2,FALSE)*$AK132))+IF($AO132=DD$3,$AM132/VLOOKUP($AO132,Data!$A$50:$B$56,2,FALSE),0)</f>
        <v>0</v>
      </c>
      <c r="DE132" s="11">
        <f>IF(DE$2=$A132,0,IF(HLOOKUP(DE$2,Recipes!$H:$GI,'Production Calculator'!$A132+2,FALSE)=0,0,HLOOKUP(DE$2,Recipes!$H:$GI,'Production Calculator'!$A132+2,FALSE)*$AK132))+IF($AO132=DE$3,$AM132/VLOOKUP($AO132,Data!$A$50:$B$56,2,FALSE),0)</f>
        <v>0</v>
      </c>
      <c r="DF132" s="11">
        <f>IF(DF$2=$A132,0,IF(HLOOKUP(DF$2,Recipes!$H:$GI,'Production Calculator'!$A132+2,FALSE)=0,0,HLOOKUP(DF$2,Recipes!$H:$GI,'Production Calculator'!$A132+2,FALSE)*$AK132))+IF($AO132=DF$3,$AM132/VLOOKUP($AO132,Data!$A$50:$B$56,2,FALSE),0)</f>
        <v>0</v>
      </c>
      <c r="DG132" s="11">
        <f>IF(DG$2=$A132,0,IF(HLOOKUP(DG$2,Recipes!$H:$GI,'Production Calculator'!$A132+2,FALSE)=0,0,HLOOKUP(DG$2,Recipes!$H:$GI,'Production Calculator'!$A132+2,FALSE)*$AK132))+IF($AO132=DG$3,$AM132/VLOOKUP($AO132,Data!$A$50:$B$56,2,FALSE),0)</f>
        <v>0</v>
      </c>
      <c r="DH132" s="11">
        <f>IF(DH$2=$A132,0,IF(HLOOKUP(DH$2,Recipes!$H:$GI,'Production Calculator'!$A132+2,FALSE)=0,0,HLOOKUP(DH$2,Recipes!$H:$GI,'Production Calculator'!$A132+2,FALSE)*$AK132))+IF($AO132=DH$3,$AM132/VLOOKUP($AO132,Data!$A$50:$B$56,2,FALSE),0)</f>
        <v>0</v>
      </c>
      <c r="DI132" s="11">
        <f>IF(DI$2=$A132,0,IF(HLOOKUP(DI$2,Recipes!$H:$GI,'Production Calculator'!$A132+2,FALSE)=0,0,HLOOKUP(DI$2,Recipes!$H:$GI,'Production Calculator'!$A132+2,FALSE)*$AK132))+IF($AO132=DI$3,$AM132/VLOOKUP($AO132,Data!$A$50:$B$56,2,FALSE),0)</f>
        <v>0</v>
      </c>
      <c r="DJ132" s="11">
        <f>IF(DJ$2=$A132,0,IF(HLOOKUP(DJ$2,Recipes!$H:$GI,'Production Calculator'!$A132+2,FALSE)=0,0,HLOOKUP(DJ$2,Recipes!$H:$GI,'Production Calculator'!$A132+2,FALSE)*$AK132))+IF($AO132=DJ$3,$AM132/VLOOKUP($AO132,Data!$A$50:$B$56,2,FALSE),0)</f>
        <v>0</v>
      </c>
      <c r="DK132" s="11">
        <f>IF(DK$2=$A132,0,IF(HLOOKUP(DK$2,Recipes!$H:$GI,'Production Calculator'!$A132+2,FALSE)=0,0,HLOOKUP(DK$2,Recipes!$H:$GI,'Production Calculator'!$A132+2,FALSE)*$AK132))+IF($AO132=DK$3,$AM132/VLOOKUP($AO132,Data!$A$50:$B$56,2,FALSE),0)</f>
        <v>0</v>
      </c>
      <c r="DL132" s="11">
        <f>IF(DL$2=$A132,0,IF(HLOOKUP(DL$2,Recipes!$H:$GI,'Production Calculator'!$A132+2,FALSE)=0,0,HLOOKUP(DL$2,Recipes!$H:$GI,'Production Calculator'!$A132+2,FALSE)*$AK132))+IF($AO132=DL$3,$AM132/VLOOKUP($AO132,Data!$A$50:$B$56,2,FALSE),0)</f>
        <v>0</v>
      </c>
      <c r="DM132" s="11">
        <f>IF(DM$2=$A132,0,IF(HLOOKUP(DM$2,Recipes!$H:$GI,'Production Calculator'!$A132+2,FALSE)=0,0,HLOOKUP(DM$2,Recipes!$H:$GI,'Production Calculator'!$A132+2,FALSE)*$AK132))+IF($AO132=DM$3,$AM132/VLOOKUP($AO132,Data!$A$50:$B$56,2,FALSE),0)</f>
        <v>0</v>
      </c>
      <c r="DN132" s="11">
        <f>IF(DN$2=$A132,0,IF(HLOOKUP(DN$2,Recipes!$H:$GI,'Production Calculator'!$A132+2,FALSE)=0,0,HLOOKUP(DN$2,Recipes!$H:$GI,'Production Calculator'!$A132+2,FALSE)*$AK132))+IF($AO132=DN$3,$AM132/VLOOKUP($AO132,Data!$A$50:$B$56,2,FALSE),0)</f>
        <v>0</v>
      </c>
      <c r="DO132" s="11">
        <f>IF(DO$2=$A132,0,IF(HLOOKUP(DO$2,Recipes!$H:$GI,'Production Calculator'!$A132+2,FALSE)=0,0,HLOOKUP(DO$2,Recipes!$H:$GI,'Production Calculator'!$A132+2,FALSE)*$AK132))+IF($AO132=DO$3,$AM132/VLOOKUP($AO132,Data!$A$50:$B$56,2,FALSE),0)</f>
        <v>0</v>
      </c>
      <c r="DP132" s="11">
        <f>IF(DP$2=$A132,0,IF(HLOOKUP(DP$2,Recipes!$H:$GI,'Production Calculator'!$A132+2,FALSE)=0,0,HLOOKUP(DP$2,Recipes!$H:$GI,'Production Calculator'!$A132+2,FALSE)*$AK132))+IF($AO132=DP$3,$AM132/VLOOKUP($AO132,Data!$A$50:$B$56,2,FALSE),0)</f>
        <v>0</v>
      </c>
      <c r="DQ132" s="11">
        <f>IF(DQ$2=$A132,0,IF(HLOOKUP(DQ$2,Recipes!$H:$GI,'Production Calculator'!$A132+2,FALSE)=0,0,HLOOKUP(DQ$2,Recipes!$H:$GI,'Production Calculator'!$A132+2,FALSE)*$AK132))+IF($AO132=DQ$3,$AM132/VLOOKUP($AO132,Data!$A$50:$B$56,2,FALSE),0)</f>
        <v>0</v>
      </c>
      <c r="DR132" s="11">
        <f>IF(DR$2=$A132,0,IF(HLOOKUP(DR$2,Recipes!$H:$GI,'Production Calculator'!$A132+2,FALSE)=0,0,HLOOKUP(DR$2,Recipes!$H:$GI,'Production Calculator'!$A132+2,FALSE)*$AK132))+IF($AO132=DR$3,$AM132/VLOOKUP($AO132,Data!$A$50:$B$56,2,FALSE),0)</f>
        <v>0</v>
      </c>
      <c r="DS132" s="11">
        <f>IF(DS$2=$A132,0,IF(HLOOKUP(DS$2,Recipes!$H:$GI,'Production Calculator'!$A132+2,FALSE)=0,0,HLOOKUP(DS$2,Recipes!$H:$GI,'Production Calculator'!$A132+2,FALSE)*$AK132))+IF($AO132=DS$3,$AM132/VLOOKUP($AO132,Data!$A$50:$B$56,2,FALSE),0)</f>
        <v>0</v>
      </c>
      <c r="DT132" s="11">
        <f>IF(DT$2=$A132,0,IF(HLOOKUP(DT$2,Recipes!$H:$GI,'Production Calculator'!$A132+2,FALSE)=0,0,HLOOKUP(DT$2,Recipes!$H:$GI,'Production Calculator'!$A132+2,FALSE)*$AK132))+IF($AO132=DT$3,$AM132/VLOOKUP($AO132,Data!$A$50:$B$56,2,FALSE),0)</f>
        <v>0</v>
      </c>
      <c r="DU132" s="11">
        <f>IF(DU$2=$A132,0,IF(HLOOKUP(DU$2,Recipes!$H:$GI,'Production Calculator'!$A132+2,FALSE)=0,0,HLOOKUP(DU$2,Recipes!$H:$GI,'Production Calculator'!$A132+2,FALSE)*$AK132))+IF($AO132=DU$3,$AM132/VLOOKUP($AO132,Data!$A$50:$B$56,2,FALSE),0)</f>
        <v>0</v>
      </c>
      <c r="DV132" s="11">
        <f>IF(DV$2=$A132,0,IF(HLOOKUP(DV$2,Recipes!$H:$GI,'Production Calculator'!$A132+2,FALSE)=0,0,HLOOKUP(DV$2,Recipes!$H:$GI,'Production Calculator'!$A132+2,FALSE)*$AK132))+IF($AO132=DV$3,$AM132/VLOOKUP($AO132,Data!$A$50:$B$56,2,FALSE),0)</f>
        <v>0</v>
      </c>
      <c r="DW132" s="11">
        <f>IF(DW$2=$A132,0,IF(HLOOKUP(DW$2,Recipes!$H:$GI,'Production Calculator'!$A132+2,FALSE)=0,0,HLOOKUP(DW$2,Recipes!$H:$GI,'Production Calculator'!$A132+2,FALSE)*$AK132))+IF($AO132=DW$3,$AM132/VLOOKUP($AO132,Data!$A$50:$B$56,2,FALSE),0)</f>
        <v>0</v>
      </c>
      <c r="DX132" s="11">
        <f>IF(DX$2=$A132,0,IF(HLOOKUP(DX$2,Recipes!$H:$GI,'Production Calculator'!$A132+2,FALSE)=0,0,HLOOKUP(DX$2,Recipes!$H:$GI,'Production Calculator'!$A132+2,FALSE)*$AK132))+IF($AO132=DX$3,$AM132/VLOOKUP($AO132,Data!$A$50:$B$56,2,FALSE),0)</f>
        <v>0</v>
      </c>
      <c r="DY132" s="11">
        <f>IF(DY$2=$A132,0,IF(HLOOKUP(DY$2,Recipes!$H:$GI,'Production Calculator'!$A132+2,FALSE)=0,0,HLOOKUP(DY$2,Recipes!$H:$GI,'Production Calculator'!$A132+2,FALSE)*$AK132))+IF($AO132=DY$3,$AM132/VLOOKUP($AO132,Data!$A$50:$B$56,2,FALSE),0)</f>
        <v>0</v>
      </c>
      <c r="DZ132" s="11">
        <f>IF(DZ$2=$A132,0,IF(HLOOKUP(DZ$2,Recipes!$H:$GI,'Production Calculator'!$A132+2,FALSE)=0,0,HLOOKUP(DZ$2,Recipes!$H:$GI,'Production Calculator'!$A132+2,FALSE)*$AK132))+IF($AO132=DZ$3,$AM132/VLOOKUP($AO132,Data!$A$50:$B$56,2,FALSE),0)</f>
        <v>0</v>
      </c>
      <c r="EA132" s="11">
        <f>IF(EA$2=$A132,0,IF(HLOOKUP(EA$2,Recipes!$H:$GI,'Production Calculator'!$A132+2,FALSE)=0,0,HLOOKUP(EA$2,Recipes!$H:$GI,'Production Calculator'!$A132+2,FALSE)*$AK132))+IF($AO132=EA$3,$AM132/VLOOKUP($AO132,Data!$A$50:$B$56,2,FALSE),0)</f>
        <v>0</v>
      </c>
      <c r="EB132" s="11">
        <f>IF(EB$2=$A132,0,IF(HLOOKUP(EB$2,Recipes!$H:$GI,'Production Calculator'!$A132+2,FALSE)=0,0,HLOOKUP(EB$2,Recipes!$H:$GI,'Production Calculator'!$A132+2,FALSE)*$AK132))+IF($AO132=EB$3,$AM132/VLOOKUP($AO132,Data!$A$50:$B$56,2,FALSE),0)</f>
        <v>0</v>
      </c>
      <c r="EC132" s="11">
        <f>IF(EC$2=$A132,0,IF(HLOOKUP(EC$2,Recipes!$H:$GI,'Production Calculator'!$A132+2,FALSE)=0,0,HLOOKUP(EC$2,Recipes!$H:$GI,'Production Calculator'!$A132+2,FALSE)*$AK132))+IF($AO132=EC$3,$AM132/VLOOKUP($AO132,Data!$A$50:$B$56,2,FALSE),0)</f>
        <v>0</v>
      </c>
      <c r="ED132" s="11">
        <f>IF(ED$2=$A132,0,IF(HLOOKUP(ED$2,Recipes!$H:$GI,'Production Calculator'!$A132+2,FALSE)=0,0,HLOOKUP(ED$2,Recipes!$H:$GI,'Production Calculator'!$A132+2,FALSE)*$AK132))+IF($AO132=ED$3,$AM132/VLOOKUP($AO132,Data!$A$50:$B$56,2,FALSE),0)</f>
        <v>0</v>
      </c>
      <c r="EE132" s="11">
        <f>IF(EE$2=$A132,0,IF(HLOOKUP(EE$2,Recipes!$H:$GI,'Production Calculator'!$A132+2,FALSE)=0,0,HLOOKUP(EE$2,Recipes!$H:$GI,'Production Calculator'!$A132+2,FALSE)*$AK132))+IF($AO132=EE$3,$AM132/VLOOKUP($AO132,Data!$A$50:$B$56,2,FALSE),0)</f>
        <v>0</v>
      </c>
      <c r="EF132" s="11">
        <f>IF(EF$2=$A132,0,IF(HLOOKUP(EF$2,Recipes!$H:$GI,'Production Calculator'!$A132+2,FALSE)=0,0,HLOOKUP(EF$2,Recipes!$H:$GI,'Production Calculator'!$A132+2,FALSE)*$AK132))+IF($AO132=EF$3,$AM132/VLOOKUP($AO132,Data!$A$50:$B$56,2,FALSE),0)</f>
        <v>0</v>
      </c>
      <c r="EG132" s="11">
        <f>IF(EG$2=$A132,0,IF(HLOOKUP(EG$2,Recipes!$H:$GI,'Production Calculator'!$A132+2,FALSE)=0,0,HLOOKUP(EG$2,Recipes!$H:$GI,'Production Calculator'!$A132+2,FALSE)*$AK132))+IF($AO132=EG$3,$AM132/VLOOKUP($AO132,Data!$A$50:$B$56,2,FALSE),0)</f>
        <v>0</v>
      </c>
      <c r="EH132" s="11">
        <f>IF(EH$2=$A132,0,IF(HLOOKUP(EH$2,Recipes!$H:$GI,'Production Calculator'!$A132+2,FALSE)=0,0,HLOOKUP(EH$2,Recipes!$H:$GI,'Production Calculator'!$A132+2,FALSE)*$AK132))+IF($AO132=EH$3,$AM132/VLOOKUP($AO132,Data!$A$50:$B$56,2,FALSE),0)</f>
        <v>0</v>
      </c>
      <c r="EI132" s="11">
        <f>IF(EI$2=$A132,0,IF(HLOOKUP(EI$2,Recipes!$H:$GI,'Production Calculator'!$A132+2,FALSE)=0,0,HLOOKUP(EI$2,Recipes!$H:$GI,'Production Calculator'!$A132+2,FALSE)*$AK132))+IF($AO132=EI$3,$AM132/VLOOKUP($AO132,Data!$A$50:$B$56,2,FALSE),0)</f>
        <v>0</v>
      </c>
      <c r="EJ132" s="11">
        <f>IF(EJ$2=$A132,0,IF(HLOOKUP(EJ$2,Recipes!$H:$GI,'Production Calculator'!$A132+2,FALSE)=0,0,HLOOKUP(EJ$2,Recipes!$H:$GI,'Production Calculator'!$A132+2,FALSE)*$AK132))+IF($AO132=EJ$3,$AM132/VLOOKUP($AO132,Data!$A$50:$B$56,2,FALSE),0)</f>
        <v>0</v>
      </c>
      <c r="EK132" s="11">
        <f>IF(EK$2=$A132,0,IF(HLOOKUP(EK$2,Recipes!$H:$GI,'Production Calculator'!$A132+2,FALSE)=0,0,HLOOKUP(EK$2,Recipes!$H:$GI,'Production Calculator'!$A132+2,FALSE)*$AK132))+IF($AO132=EK$3,$AM132/VLOOKUP($AO132,Data!$A$50:$B$56,2,FALSE),0)</f>
        <v>0</v>
      </c>
      <c r="EL132" s="11">
        <f>IF(EL$2=$A132,0,IF(HLOOKUP(EL$2,Recipes!$H:$GI,'Production Calculator'!$A132+2,FALSE)=0,0,HLOOKUP(EL$2,Recipes!$H:$GI,'Production Calculator'!$A132+2,FALSE)*$AK132))+IF($AO132=EL$3,$AM132/VLOOKUP($AO132,Data!$A$50:$B$56,2,FALSE),0)</f>
        <v>0</v>
      </c>
      <c r="EM132" s="11">
        <f>IF(EM$2=$A132,0,IF(HLOOKUP(EM$2,Recipes!$H:$GI,'Production Calculator'!$A132+2,FALSE)=0,0,HLOOKUP(EM$2,Recipes!$H:$GI,'Production Calculator'!$A132+2,FALSE)*$AK132))+IF($AO132=EM$3,$AM132/VLOOKUP($AO132,Data!$A$50:$B$56,2,FALSE),0)</f>
        <v>0</v>
      </c>
      <c r="EN132" s="11">
        <f>IF(EN$2=$A132,0,IF(HLOOKUP(EN$2,Recipes!$H:$GI,'Production Calculator'!$A132+2,FALSE)=0,0,HLOOKUP(EN$2,Recipes!$H:$GI,'Production Calculator'!$A132+2,FALSE)*$AK132))+IF($AO132=EN$3,$AM132/VLOOKUP($AO132,Data!$A$50:$B$56,2,FALSE),0)</f>
        <v>0</v>
      </c>
      <c r="EO132" s="11">
        <f>IF(EO$2=$A132,0,IF(HLOOKUP(EO$2,Recipes!$H:$GI,'Production Calculator'!$A132+2,FALSE)=0,0,HLOOKUP(EO$2,Recipes!$H:$GI,'Production Calculator'!$A132+2,FALSE)*$AK132))+IF($AO132=EO$3,$AM132/VLOOKUP($AO132,Data!$A$50:$B$56,2,FALSE),0)</f>
        <v>0</v>
      </c>
      <c r="EP132" s="11">
        <f>IF(EP$2=$A132,0,IF(HLOOKUP(EP$2,Recipes!$H:$GI,'Production Calculator'!$A132+2,FALSE)=0,0,HLOOKUP(EP$2,Recipes!$H:$GI,'Production Calculator'!$A132+2,FALSE)*$AK132))+IF($AO132=EP$3,$AM132/VLOOKUP($AO132,Data!$A$50:$B$56,2,FALSE),0)</f>
        <v>0</v>
      </c>
      <c r="EQ132" s="11">
        <f>IF(EQ$2=$A132,0,IF(HLOOKUP(EQ$2,Recipes!$H:$GI,'Production Calculator'!$A132+2,FALSE)=0,0,HLOOKUP(EQ$2,Recipes!$H:$GI,'Production Calculator'!$A132+2,FALSE)*$AK132))+IF($AO132=EQ$3,$AM132/VLOOKUP($AO132,Data!$A$50:$B$56,2,FALSE),0)</f>
        <v>0</v>
      </c>
      <c r="ER132" s="11">
        <f>IF(ER$2=$A132,0,IF(HLOOKUP(ER$2,Recipes!$H:$GI,'Production Calculator'!$A132+2,FALSE)=0,0,HLOOKUP(ER$2,Recipes!$H:$GI,'Production Calculator'!$A132+2,FALSE)*$AK132))+IF($AO132=ER$3,$AM132/VLOOKUP($AO132,Data!$A$50:$B$56,2,FALSE),0)</f>
        <v>0</v>
      </c>
      <c r="ES132" s="11">
        <f>IF(ES$2=$A132,0,IF(HLOOKUP(ES$2,Recipes!$H:$GI,'Production Calculator'!$A132+2,FALSE)=0,0,HLOOKUP(ES$2,Recipes!$H:$GI,'Production Calculator'!$A132+2,FALSE)*$AK132))+IF($AO132=ES$3,$AM132/VLOOKUP($AO132,Data!$A$50:$B$56,2,FALSE),0)</f>
        <v>0</v>
      </c>
      <c r="ET132" s="11">
        <f>IF(ET$2=$A132,0,IF(HLOOKUP(ET$2,Recipes!$H:$GI,'Production Calculator'!$A132+2,FALSE)=0,0,HLOOKUP(ET$2,Recipes!$H:$GI,'Production Calculator'!$A132+2,FALSE)*$AK132))+IF($AO132=ET$3,$AM132/VLOOKUP($AO132,Data!$A$50:$B$56,2,FALSE),0)</f>
        <v>0</v>
      </c>
      <c r="EU132" s="11">
        <f>IF(EU$2=$A132,0,IF(HLOOKUP(EU$2,Recipes!$H:$GI,'Production Calculator'!$A132+2,FALSE)=0,0,HLOOKUP(EU$2,Recipes!$H:$GI,'Production Calculator'!$A132+2,FALSE)*$AK132))+IF($AO132=EU$3,$AM132/VLOOKUP($AO132,Data!$A$50:$B$56,2,FALSE),0)</f>
        <v>0</v>
      </c>
      <c r="EV132" s="11">
        <f>IF(EV$2=$A132,0,IF(HLOOKUP(EV$2,Recipes!$H:$GI,'Production Calculator'!$A132+2,FALSE)=0,0,HLOOKUP(EV$2,Recipes!$H:$GI,'Production Calculator'!$A132+2,FALSE)*$AK132))+IF($AO132=EV$3,$AM132/VLOOKUP($AO132,Data!$A$50:$B$56,2,FALSE),0)</f>
        <v>0</v>
      </c>
      <c r="EW132" s="11">
        <f>IF(EW$2=$A132,0,IF(HLOOKUP(EW$2,Recipes!$H:$GI,'Production Calculator'!$A132+2,FALSE)=0,0,HLOOKUP(EW$2,Recipes!$H:$GI,'Production Calculator'!$A132+2,FALSE)*$AK132))+IF($AO132=EW$3,$AM132/VLOOKUP($AO132,Data!$A$50:$B$56,2,FALSE),0)</f>
        <v>0</v>
      </c>
      <c r="EX132" s="11">
        <f>IF(EX$2=$A132,0,IF(HLOOKUP(EX$2,Recipes!$H:$GI,'Production Calculator'!$A132+2,FALSE)=0,0,HLOOKUP(EX$2,Recipes!$H:$GI,'Production Calculator'!$A132+2,FALSE)*$AK132))+IF($AO132=EX$3,$AM132/VLOOKUP($AO132,Data!$A$50:$B$56,2,FALSE),0)</f>
        <v>0</v>
      </c>
      <c r="EY132" s="11">
        <f>IF(EY$2=$A132,0,IF(HLOOKUP(EY$2,Recipes!$H:$GI,'Production Calculator'!$A132+2,FALSE)=0,0,HLOOKUP(EY$2,Recipes!$H:$GI,'Production Calculator'!$A132+2,FALSE)*$AK132))+IF($AO132=EY$3,$AM132/VLOOKUP($AO132,Data!$A$50:$B$56,2,FALSE),0)</f>
        <v>0</v>
      </c>
      <c r="EZ132" s="11">
        <f>IF(EZ$2=$A132,0,IF(HLOOKUP(EZ$2,Recipes!$H:$GI,'Production Calculator'!$A132+2,FALSE)=0,0,HLOOKUP(EZ$2,Recipes!$H:$GI,'Production Calculator'!$A132+2,FALSE)*$AK132))+IF($AO132=EZ$3,$AM132/VLOOKUP($AO132,Data!$A$50:$B$56,2,FALSE),0)</f>
        <v>0</v>
      </c>
      <c r="FA132" s="11">
        <f>IF(FA$2=$A132,0,IF(HLOOKUP(FA$2,Recipes!$H:$GI,'Production Calculator'!$A132+2,FALSE)=0,0,HLOOKUP(FA$2,Recipes!$H:$GI,'Production Calculator'!$A132+2,FALSE)*$AK132))+IF($AO132=FA$3,$AM132/VLOOKUP($AO132,Data!$A$50:$B$56,2,FALSE),0)</f>
        <v>0</v>
      </c>
      <c r="FB132" s="11">
        <f>IF(FB$2=$A132,0,IF(HLOOKUP(FB$2,Recipes!$H:$GI,'Production Calculator'!$A132+2,FALSE)=0,0,HLOOKUP(FB$2,Recipes!$H:$GI,'Production Calculator'!$A132+2,FALSE)*$AK132))+IF($AO132=FB$3,$AM132/VLOOKUP($AO132,Data!$A$50:$B$56,2,FALSE),0)</f>
        <v>0</v>
      </c>
      <c r="FC132" s="11">
        <f>IF(FC$2=$A132,0,IF(HLOOKUP(FC$2,Recipes!$H:$GI,'Production Calculator'!$A132+2,FALSE)=0,0,HLOOKUP(FC$2,Recipes!$H:$GI,'Production Calculator'!$A132+2,FALSE)*$AK132))+IF($AO132=FC$3,$AM132/VLOOKUP($AO132,Data!$A$50:$B$56,2,FALSE),0)</f>
        <v>0</v>
      </c>
      <c r="FD132" s="11">
        <f>IF(FD$2=$A132,0,IF(HLOOKUP(FD$2,Recipes!$H:$GI,'Production Calculator'!$A132+2,FALSE)=0,0,HLOOKUP(FD$2,Recipes!$H:$GI,'Production Calculator'!$A132+2,FALSE)*$AK132))+IF($AO132=FD$3,$AM132/VLOOKUP($AO132,Data!$A$50:$B$56,2,FALSE),0)</f>
        <v>0</v>
      </c>
      <c r="FE132" s="11">
        <f>IF(FE$2=$A132,0,IF(HLOOKUP(FE$2,Recipes!$H:$GI,'Production Calculator'!$A132+2,FALSE)=0,0,HLOOKUP(FE$2,Recipes!$H:$GI,'Production Calculator'!$A132+2,FALSE)*$AK132))+IF($AO132=FE$3,$AM132/VLOOKUP($AO132,Data!$A$50:$B$56,2,FALSE),0)</f>
        <v>0</v>
      </c>
      <c r="FF132" s="11">
        <f>IF(FF$2=$A132,0,IF(HLOOKUP(FF$2,Recipes!$H:$GI,'Production Calculator'!$A132+2,FALSE)=0,0,HLOOKUP(FF$2,Recipes!$H:$GI,'Production Calculator'!$A132+2,FALSE)*$AK132))+IF($AO132=FF$3,$AM132/VLOOKUP($AO132,Data!$A$50:$B$56,2,FALSE),0)</f>
        <v>0</v>
      </c>
      <c r="FG132" s="11">
        <f>IF(FG$2=$A132,0,IF(HLOOKUP(FG$2,Recipes!$H:$GI,'Production Calculator'!$A132+2,FALSE)=0,0,HLOOKUP(FG$2,Recipes!$H:$GI,'Production Calculator'!$A132+2,FALSE)*$AK132))+IF($AO132=FG$3,$AM132/VLOOKUP($AO132,Data!$A$50:$B$56,2,FALSE),0)</f>
        <v>0</v>
      </c>
      <c r="FH132" s="11">
        <f>IF(FH$2=$A132,0,IF(HLOOKUP(FH$2,Recipes!$H:$GI,'Production Calculator'!$A132+2,FALSE)=0,0,HLOOKUP(FH$2,Recipes!$H:$GI,'Production Calculator'!$A132+2,FALSE)*$AK132))+IF($AO132=FH$3,$AM132/VLOOKUP($AO132,Data!$A$50:$B$56,2,FALSE),0)</f>
        <v>0</v>
      </c>
      <c r="FI132" s="11">
        <f>IF(FI$2=$A132,0,IF(HLOOKUP(FI$2,Recipes!$H:$GI,'Production Calculator'!$A132+2,FALSE)=0,0,HLOOKUP(FI$2,Recipes!$H:$GI,'Production Calculator'!$A132+2,FALSE)*$AK132))+IF($AO132=FI$3,$AM132/VLOOKUP($AO132,Data!$A$50:$B$56,2,FALSE),0)</f>
        <v>0</v>
      </c>
      <c r="FJ132" s="11">
        <f>IF(FJ$2=$A132,0,IF(HLOOKUP(FJ$2,Recipes!$H:$GI,'Production Calculator'!$A132+2,FALSE)=0,0,HLOOKUP(FJ$2,Recipes!$H:$GI,'Production Calculator'!$A132+2,FALSE)*$AK132))+IF($AO132=FJ$3,$AM132/VLOOKUP($AO132,Data!$A$50:$B$56,2,FALSE),0)</f>
        <v>0</v>
      </c>
      <c r="FK132" s="11">
        <f>IF(FK$2=$A132,0,IF(HLOOKUP(FK$2,Recipes!$H:$GI,'Production Calculator'!$A132+2,FALSE)=0,0,HLOOKUP(FK$2,Recipes!$H:$GI,'Production Calculator'!$A132+2,FALSE)*$AK132))+IF($AO132=FK$3,$AM132/VLOOKUP($AO132,Data!$A$50:$B$56,2,FALSE),0)</f>
        <v>0</v>
      </c>
      <c r="FL132" s="11">
        <f>IF(FL$2=$A132,0,IF(HLOOKUP(FL$2,Recipes!$H:$GI,'Production Calculator'!$A132+2,FALSE)=0,0,HLOOKUP(FL$2,Recipes!$H:$GI,'Production Calculator'!$A132+2,FALSE)*$AK132))+IF($AO132=FL$3,$AM132/VLOOKUP($AO132,Data!$A$50:$B$56,2,FALSE),0)</f>
        <v>0</v>
      </c>
      <c r="FM132" s="11">
        <f>IF(FM$2=$A132,0,IF(HLOOKUP(FM$2,Recipes!$H:$GI,'Production Calculator'!$A132+2,FALSE)=0,0,HLOOKUP(FM$2,Recipes!$H:$GI,'Production Calculator'!$A132+2,FALSE)*$AK132))+IF($AO132=FM$3,$AM132/VLOOKUP($AO132,Data!$A$50:$B$56,2,FALSE),0)</f>
        <v>0</v>
      </c>
      <c r="FN132" s="11">
        <f>IF(FN$2=$A132,0,IF(HLOOKUP(FN$2,Recipes!$H:$GI,'Production Calculator'!$A132+2,FALSE)=0,0,HLOOKUP(FN$2,Recipes!$H:$GI,'Production Calculator'!$A132+2,FALSE)*$AK132))+IF($AO132=FN$3,$AM132/VLOOKUP($AO132,Data!$A$50:$B$56,2,FALSE),0)</f>
        <v>0</v>
      </c>
      <c r="FO132" s="11">
        <f>IF(FO$2=$A132,0,IF(HLOOKUP(FO$2,Recipes!$H:$GI,'Production Calculator'!$A132+2,FALSE)=0,0,HLOOKUP(FO$2,Recipes!$H:$GI,'Production Calculator'!$A132+2,FALSE)*$AK132))+IF($AO132=FO$3,$AM132/VLOOKUP($AO132,Data!$A$50:$B$56,2,FALSE),0)</f>
        <v>0</v>
      </c>
      <c r="FP132" s="11">
        <f>IF(FP$2=$A132,0,IF(HLOOKUP(FP$2,Recipes!$H:$GI,'Production Calculator'!$A132+2,FALSE)=0,0,HLOOKUP(FP$2,Recipes!$H:$GI,'Production Calculator'!$A132+2,FALSE)*$AK132))+IF($AO132=FP$3,$AM132/VLOOKUP($AO132,Data!$A$50:$B$56,2,FALSE),0)</f>
        <v>0</v>
      </c>
      <c r="FQ132" s="11">
        <f>IF(FQ$2=$A132,0,IF(HLOOKUP(FQ$2,Recipes!$H:$GI,'Production Calculator'!$A132+2,FALSE)=0,0,HLOOKUP(FQ$2,Recipes!$H:$GI,'Production Calculator'!$A132+2,FALSE)*$AK132))+IF($AO132=FQ$3,$AM132/VLOOKUP($AO132,Data!$A$50:$B$56,2,FALSE),0)</f>
        <v>0</v>
      </c>
      <c r="FR132" s="11">
        <f>IF(FR$2=$A132,0,IF(HLOOKUP(FR$2,Recipes!$H:$GI,'Production Calculator'!$A132+2,FALSE)=0,0,HLOOKUP(FR$2,Recipes!$H:$GI,'Production Calculator'!$A132+2,FALSE)*$AK132))+IF($AO132=FR$3,$AM132/VLOOKUP($AO132,Data!$A$50:$B$56,2,FALSE),0)</f>
        <v>0</v>
      </c>
      <c r="FS132" s="11">
        <f>IF(FS$2=$A132,0,IF(HLOOKUP(FS$2,Recipes!$H:$GI,'Production Calculator'!$A132+2,FALSE)=0,0,HLOOKUP(FS$2,Recipes!$H:$GI,'Production Calculator'!$A132+2,FALSE)*$AK132))+IF($AO132=FS$3,$AM132/VLOOKUP($AO132,Data!$A$50:$B$56,2,FALSE),0)</f>
        <v>0</v>
      </c>
      <c r="FT132" s="11">
        <f>IF(FT$2=$A132,0,IF(HLOOKUP(FT$2,Recipes!$H:$GI,'Production Calculator'!$A132+2,FALSE)=0,0,HLOOKUP(FT$2,Recipes!$H:$GI,'Production Calculator'!$A132+2,FALSE)*$AK132))+IF($AO132=FT$3,$AM132/VLOOKUP($AO132,Data!$A$50:$B$56,2,FALSE),0)</f>
        <v>0</v>
      </c>
      <c r="FU132" s="11">
        <f>IF(FU$2=$A132,0,IF(HLOOKUP(FU$2,Recipes!$H:$GI,'Production Calculator'!$A132+2,FALSE)=0,0,HLOOKUP(FU$2,Recipes!$H:$GI,'Production Calculator'!$A132+2,FALSE)*$AK132))+IF($AO132=FU$3,$AM132/VLOOKUP($AO132,Data!$A$50:$B$56,2,FALSE),0)</f>
        <v>0</v>
      </c>
      <c r="FV132" s="11">
        <f>IF(FV$2=$A132,0,IF(HLOOKUP(FV$2,Recipes!$H:$GI,'Production Calculator'!$A132+2,FALSE)=0,0,HLOOKUP(FV$2,Recipes!$H:$GI,'Production Calculator'!$A132+2,FALSE)*$AK132))+IF($AO132=FV$3,$AM132/VLOOKUP($AO132,Data!$A$50:$B$56,2,FALSE),0)</f>
        <v>0</v>
      </c>
      <c r="FW132" s="11">
        <f>IF(FW$2=$A132,0,IF(HLOOKUP(FW$2,Recipes!$H:$GI,'Production Calculator'!$A132+2,FALSE)=0,0,HLOOKUP(FW$2,Recipes!$H:$GI,'Production Calculator'!$A132+2,FALSE)*$AK132))+IF($AO132=FW$3,$AM132/VLOOKUP($AO132,Data!$A$50:$B$56,2,FALSE),0)</f>
        <v>0</v>
      </c>
      <c r="FX132" s="11">
        <f>IF(FX$2=$A132,0,IF(HLOOKUP(FX$2,Recipes!$H:$GI,'Production Calculator'!$A132+2,FALSE)=0,0,HLOOKUP(FX$2,Recipes!$H:$GI,'Production Calculator'!$A132+2,FALSE)*$AK132))+IF($AO132=FX$3,$AM132/VLOOKUP($AO132,Data!$A$50:$B$56,2,FALSE),0)</f>
        <v>0</v>
      </c>
      <c r="FY132" s="11">
        <f>IF(FY$2=$A132,0,IF(HLOOKUP(FY$2,Recipes!$H:$GI,'Production Calculator'!$A132+2,FALSE)=0,0,HLOOKUP(FY$2,Recipes!$H:$GI,'Production Calculator'!$A132+2,FALSE)*$AK132))+IF($AO132=FY$3,$AM132/VLOOKUP($AO132,Data!$A$50:$B$56,2,FALSE),0)</f>
        <v>0</v>
      </c>
      <c r="FZ132" s="11">
        <f>IF(FZ$2=$A132,0,IF(HLOOKUP(FZ$2,Recipes!$H:$GI,'Production Calculator'!$A132+2,FALSE)=0,0,HLOOKUP(FZ$2,Recipes!$H:$GI,'Production Calculator'!$A132+2,FALSE)*$AK132))+IF($AO132=FZ$3,$AM132/VLOOKUP($AO132,Data!$A$50:$B$56,2,FALSE),0)</f>
        <v>0</v>
      </c>
      <c r="GA132" s="11">
        <f>IF(GA$2=$A132,0,IF(HLOOKUP(GA$2,Recipes!$H:$GI,'Production Calculator'!$A132+2,FALSE)=0,0,HLOOKUP(GA$2,Recipes!$H:$GI,'Production Calculator'!$A132+2,FALSE)*$AK132))+IF($AO132=GA$3,$AM132/VLOOKUP($AO132,Data!$A$50:$B$56,2,FALSE),0)</f>
        <v>0</v>
      </c>
      <c r="GB132" s="11">
        <f>IF(GB$2=$A132,0,IF(HLOOKUP(GB$2,Recipes!$H:$GI,'Production Calculator'!$A132+2,FALSE)=0,0,HLOOKUP(GB$2,Recipes!$H:$GI,'Production Calculator'!$A132+2,FALSE)*$AK132))+IF($AO132=GB$3,$AM132/VLOOKUP($AO132,Data!$A$50:$B$56,2,FALSE),0)</f>
        <v>0</v>
      </c>
      <c r="GC132" s="11">
        <f>IF(GC$2=$A132,0,IF(HLOOKUP(GC$2,Recipes!$H:$GI,'Production Calculator'!$A132+2,FALSE)=0,0,HLOOKUP(GC$2,Recipes!$H:$GI,'Production Calculator'!$A132+2,FALSE)*$AK132))+IF($AO132=GC$3,$AM132/VLOOKUP($AO132,Data!$A$50:$B$56,2,FALSE),0)</f>
        <v>0</v>
      </c>
      <c r="GD132" s="11">
        <f>IF(GD$2=$A132,0,IF(HLOOKUP(GD$2,Recipes!$H:$GI,'Production Calculator'!$A132+2,FALSE)=0,0,HLOOKUP(GD$2,Recipes!$H:$GI,'Production Calculator'!$A132+2,FALSE)*$AK132))+IF($AO132=GD$3,$AM132/VLOOKUP($AO132,Data!$A$50:$B$56,2,FALSE),0)</f>
        <v>0</v>
      </c>
      <c r="GE132" s="11">
        <f>IF(GE$2=$A132,0,IF(HLOOKUP(GE$2,Recipes!$H:$GI,'Production Calculator'!$A132+2,FALSE)=0,0,HLOOKUP(GE$2,Recipes!$H:$GI,'Production Calculator'!$A132+2,FALSE)*$AK132))+IF($AO132=GE$3,$AM132/VLOOKUP($AO132,Data!$A$50:$B$56,2,FALSE),0)</f>
        <v>0</v>
      </c>
      <c r="GF132" s="11">
        <f>IF(GF$2=$A132,0,IF(HLOOKUP(GF$2,Recipes!$H:$GI,'Production Calculator'!$A132+2,FALSE)=0,0,HLOOKUP(GF$2,Recipes!$H:$GI,'Production Calculator'!$A132+2,FALSE)*$AK132))+IF($AO132=GF$3,$AM132/VLOOKUP($AO132,Data!$A$50:$B$56,2,FALSE),0)</f>
        <v>0</v>
      </c>
      <c r="GG132" s="11">
        <f>IF(GG$2=$A132,0,IF(HLOOKUP(GG$2,Recipes!$H:$GI,'Production Calculator'!$A132+2,FALSE)=0,0,HLOOKUP(GG$2,Recipes!$H:$GI,'Production Calculator'!$A132+2,FALSE)*$AK132))+IF($AO132=GG$3,$AM132/VLOOKUP($AO132,Data!$A$50:$B$56,2,FALSE),0)</f>
        <v>0</v>
      </c>
      <c r="GH132" s="11">
        <f>IF(GH$2=$A132,0,IF(HLOOKUP(GH$2,Recipes!$H:$GI,'Production Calculator'!$A132+2,FALSE)=0,0,HLOOKUP(GH$2,Recipes!$H:$GI,'Production Calculator'!$A132+2,FALSE)*$AK132))+IF($AO132=GH$3,$AM132/VLOOKUP($AO132,Data!$A$50:$B$56,2,FALSE),0)</f>
        <v>0</v>
      </c>
      <c r="GI132" s="11">
        <f>IF(GI$2=$A132,0,IF(HLOOKUP(GI$2,Recipes!$H:$GI,'Production Calculator'!$A132+2,FALSE)=0,0,HLOOKUP(GI$2,Recipes!$H:$GI,'Production Calculator'!$A132+2,FALSE)*$AK132))+IF($AO132=GI$3,$AM132/VLOOKUP($AO132,Data!$A$50:$B$56,2,FALSE),0)</f>
        <v>0</v>
      </c>
      <c r="GJ132" s="11">
        <f>IF(GJ$2=$A132,0,IF(HLOOKUP(GJ$2,Recipes!$H:$GI,'Production Calculator'!$A132+2,FALSE)=0,0,HLOOKUP(GJ$2,Recipes!$H:$GI,'Production Calculator'!$A132+2,FALSE)*$AK132))+IF($AO132=GJ$3,$AM132/VLOOKUP($AO132,Data!$A$50:$B$56,2,FALSE),0)</f>
        <v>0</v>
      </c>
      <c r="GK132" s="11">
        <f>IF(GK$2=$A132,0,IF(HLOOKUP(GK$2,Recipes!$H:$GI,'Production Calculator'!$A132+2,FALSE)=0,0,HLOOKUP(GK$2,Recipes!$H:$GI,'Production Calculator'!$A132+2,FALSE)*$AK132))+IF($AO132=GK$3,$AM132/VLOOKUP($AO132,Data!$A$50:$B$56,2,FALSE),0)</f>
        <v>0</v>
      </c>
      <c r="GL132" s="11">
        <f>IF(GL$2=$A132,0,IF(HLOOKUP(GL$2,Recipes!$H:$GI,'Production Calculator'!$A132+2,FALSE)=0,0,HLOOKUP(GL$2,Recipes!$H:$GI,'Production Calculator'!$A132+2,FALSE)*$AK132))+IF($AO132=GL$3,$AM132/VLOOKUP($AO132,Data!$A$50:$B$56,2,FALSE),0)</f>
        <v>0</v>
      </c>
      <c r="GM132" s="11">
        <f>IF(GM$2=$A132,0,IF(HLOOKUP(GM$2,Recipes!$H:$GI,'Production Calculator'!$A132+2,FALSE)=0,0,HLOOKUP(GM$2,Recipes!$H:$GI,'Production Calculator'!$A132+2,FALSE)*$AK132))+IF($AO132=GM$3,$AM132/VLOOKUP($AO132,Data!$A$50:$B$56,2,FALSE),0)</f>
        <v>0</v>
      </c>
      <c r="GN132" s="11">
        <f>IF(GN$2=$A132,0,IF(HLOOKUP(GN$2,Recipes!$H:$GI,'Production Calculator'!$A132+2,FALSE)=0,0,HLOOKUP(GN$2,Recipes!$H:$GI,'Production Calculator'!$A132+2,FALSE)*$AK132))+IF($AO132=GN$3,$AM132/VLOOKUP($AO132,Data!$A$50:$B$56,2,FALSE),0)</f>
        <v>0</v>
      </c>
      <c r="GO132" s="11">
        <f>IF(GO$2=$A132,0,IF(HLOOKUP(GO$2,Recipes!$H:$GI,'Production Calculator'!$A132+2,FALSE)=0,0,HLOOKUP(GO$2,Recipes!$H:$GI,'Production Calculator'!$A132+2,FALSE)*$AK132))+IF($AO132=GO$3,$AM132/VLOOKUP($AO132,Data!$A$50:$B$56,2,FALSE),0)</f>
        <v>0</v>
      </c>
      <c r="GP132" s="11">
        <f>IF(GP$2=$A132,0,IF(HLOOKUP(GP$2,Recipes!$H:$GI,'Production Calculator'!$A132+2,FALSE)=0,0,HLOOKUP(GP$2,Recipes!$H:$GI,'Production Calculator'!$A132+2,FALSE)*$AK132))+IF($AO132=GP$3,$AM132/VLOOKUP($AO132,Data!$A$50:$B$56,2,FALSE),0)</f>
        <v>0</v>
      </c>
      <c r="GQ132" s="11">
        <f>IF(GQ$2=$A132,0,IF(HLOOKUP(GQ$2,Recipes!$H:$GI,'Production Calculator'!$A132+2,FALSE)=0,0,HLOOKUP(GQ$2,Recipes!$H:$GI,'Production Calculator'!$A132+2,FALSE)*$AK132))+IF($AO132=GQ$3,$AM132/VLOOKUP($AO132,Data!$A$50:$B$56,2,FALSE),0)</f>
        <v>0</v>
      </c>
      <c r="GR132" s="11">
        <f>IF(GR$2=$A132,0,IF(HLOOKUP(GR$2,Recipes!$H:$GI,'Production Calculator'!$A132+2,FALSE)=0,0,HLOOKUP(GR$2,Recipes!$H:$GI,'Production Calculator'!$A132+2,FALSE)*$AK132))+IF($AO132=GR$3,$AM132/VLOOKUP($AO132,Data!$A$50:$B$56,2,FALSE),0)</f>
        <v>0</v>
      </c>
      <c r="GS132" s="11">
        <f>IF(GS$2=$A132,0,IF(HLOOKUP(GS$2,Recipes!$H:$GI,'Production Calculator'!$A132+2,FALSE)=0,0,HLOOKUP(GS$2,Recipes!$H:$GI,'Production Calculator'!$A132+2,FALSE)*$AK132))+IF($AO132=GS$3,$AM132/VLOOKUP($AO132,Data!$A$50:$B$56,2,FALSE),0)</f>
        <v>0</v>
      </c>
      <c r="GT132" s="11">
        <f>IF(GT$2=$A132,0,IF(HLOOKUP(GT$2,Recipes!$H:$GI,'Production Calculator'!$A132+2,FALSE)=0,0,HLOOKUP(GT$2,Recipes!$H:$GI,'Production Calculator'!$A132+2,FALSE)*$AK132))+IF($AO132=GT$3,$AM132/VLOOKUP($AO132,Data!$A$50:$B$56,2,FALSE),0)</f>
        <v>0</v>
      </c>
      <c r="GU132" s="11">
        <f>IF(GU$2=$A132,0,IF(HLOOKUP(GU$2,Recipes!$H:$GI,'Production Calculator'!$A132+2,FALSE)=0,0,HLOOKUP(GU$2,Recipes!$H:$GI,'Production Calculator'!$A132+2,FALSE)*$AK132))+IF($AO132=GU$3,$AM132/VLOOKUP($AO132,Data!$A$50:$B$56,2,FALSE),0)</f>
        <v>0</v>
      </c>
      <c r="GV132" s="11">
        <f>IF(GV$2=$A132,0,IF(HLOOKUP(GV$2,Recipes!$H:$GI,'Production Calculator'!$A132+2,FALSE)=0,0,HLOOKUP(GV$2,Recipes!$H:$GI,'Production Calculator'!$A132+2,FALSE)*$AK132))+IF($AO132=GV$3,$AM132/VLOOKUP($AO132,Data!$A$50:$B$56,2,FALSE),0)</f>
        <v>0</v>
      </c>
      <c r="GW132" s="11">
        <f>IF(GW$2=$A132,0,IF(HLOOKUP(GW$2,Recipes!$H:$GI,'Production Calculator'!$A132+2,FALSE)=0,0,HLOOKUP(GW$2,Recipes!$H:$GI,'Production Calculator'!$A132+2,FALSE)*$AK132))+IF($AO132=GW$3,$AM132/VLOOKUP($AO132,Data!$A$50:$B$56,2,FALSE),0)</f>
        <v>0</v>
      </c>
      <c r="GX132" s="11">
        <f>IF(GX$2=$A132,0,IF(HLOOKUP(GX$2,Recipes!$H:$GI,'Production Calculator'!$A132+2,FALSE)=0,0,HLOOKUP(GX$2,Recipes!$H:$GI,'Production Calculator'!$A132+2,FALSE)*$AK132))+IF($AO132=GX$3,$AM132/VLOOKUP($AO132,Data!$A$50:$B$56,2,FALSE),0)</f>
        <v>0</v>
      </c>
      <c r="GY132" s="11">
        <f>IF(GY$2=$A132,0,IF(HLOOKUP(GY$2,Recipes!$H:$GI,'Production Calculator'!$A132+2,FALSE)=0,0,HLOOKUP(GY$2,Recipes!$H:$GI,'Production Calculator'!$A132+2,FALSE)*$AK132))+IF($AO132=GY$3,$AM132/VLOOKUP($AO132,Data!$A$50:$B$56,2,FALSE),0)</f>
        <v>0</v>
      </c>
      <c r="GZ132" s="11">
        <f>IF(GZ$2=$A132,0,IF(HLOOKUP(GZ$2,Recipes!$H:$GI,'Production Calculator'!$A132+2,FALSE)=0,0,HLOOKUP(GZ$2,Recipes!$H:$GI,'Production Calculator'!$A132+2,FALSE)*$AK132))+IF($AO132=GZ$3,$AM132/VLOOKUP($AO132,Data!$A$50:$B$56,2,FALSE),0)</f>
        <v>0</v>
      </c>
      <c r="HA132" s="11">
        <f>IF(HA$2=$A132,0,IF(HLOOKUP(HA$2,Recipes!$H:$GI,'Production Calculator'!$A132+2,FALSE)=0,0,HLOOKUP(HA$2,Recipes!$H:$GI,'Production Calculator'!$A132+2,FALSE)*$AK132))+IF($AO132=HA$3,$AM132/VLOOKUP($AO132,Data!$A$50:$B$56,2,FALSE),0)</f>
        <v>0</v>
      </c>
      <c r="HB132" s="11">
        <f>IF(HB$2=$A132,0,IF(HLOOKUP(HB$2,Recipes!$H:$GI,'Production Calculator'!$A132+2,FALSE)=0,0,HLOOKUP(HB$2,Recipes!$H:$GI,'Production Calculator'!$A132+2,FALSE)*$AK132))+IF($AO132=HB$3,$AM132/VLOOKUP($AO132,Data!$A$50:$B$56,2,FALSE),0)</f>
        <v>0</v>
      </c>
      <c r="HC132" s="11">
        <f>IF(HC$2=$A132,0,IF(HLOOKUP(HC$2,Recipes!$H:$GI,'Production Calculator'!$A132+2,FALSE)=0,0,HLOOKUP(HC$2,Recipes!$H:$GI,'Production Calculator'!$A132+2,FALSE)*$AK132))+IF($AO132=HC$3,$AM132/VLOOKUP($AO132,Data!$A$50:$B$56,2,FALSE),0)</f>
        <v>0</v>
      </c>
      <c r="HD132" s="11">
        <f>IF(HD$2=$A132,0,IF(HLOOKUP(HD$2,Recipes!$H:$GI,'Production Calculator'!$A132+2,FALSE)=0,0,HLOOKUP(HD$2,Recipes!$H:$GI,'Production Calculator'!$A132+2,FALSE)*$AK132))+IF($AO132=HD$3,$AM132/VLOOKUP($AO132,Data!$A$50:$B$56,2,FALSE),0)</f>
        <v>0</v>
      </c>
      <c r="HE132" s="11">
        <f>IF(HE$2=$A132,0,IF(HLOOKUP(HE$2,Recipes!$H:$GI,'Production Calculator'!$A132+2,FALSE)=0,0,HLOOKUP(HE$2,Recipes!$H:$GI,'Production Calculator'!$A132+2,FALSE)*$AK132))+IF($AO132=HE$3,$AM132/VLOOKUP($AO132,Data!$A$50:$B$56,2,FALSE),0)</f>
        <v>0</v>
      </c>
      <c r="HF132" s="11">
        <f>IF(HF$2=$A132,0,IF(HLOOKUP(HF$2,Recipes!$H:$GI,'Production Calculator'!$A132+2,FALSE)=0,0,HLOOKUP(HF$2,Recipes!$H:$GI,'Production Calculator'!$A132+2,FALSE)*$AK132))+IF($AO132=HF$3,$AM132/VLOOKUP($AO132,Data!$A$50:$B$56,2,FALSE),0)</f>
        <v>0</v>
      </c>
      <c r="HG132" s="11">
        <f>IF(HG$2=$A132,0,IF(HLOOKUP(HG$2,Recipes!$H:$GI,'Production Calculator'!$A132+2,FALSE)=0,0,HLOOKUP(HG$2,Recipes!$H:$GI,'Production Calculator'!$A132+2,FALSE)*$AK132))+IF($AO132=HG$3,$AM132/VLOOKUP($AO132,Data!$A$50:$B$56,2,FALSE),0)</f>
        <v>0</v>
      </c>
      <c r="HH132" s="11">
        <f>IF(HH$2=$A132,0,IF(HLOOKUP(HH$2,Recipes!$H:$GI,'Production Calculator'!$A132+2,FALSE)=0,0,HLOOKUP(HH$2,Recipes!$H:$GI,'Production Calculator'!$A132+2,FALSE)*$AK132))+IF($AO132=HH$3,$AM132/VLOOKUP($AO132,Data!$A$50:$B$56,2,FALSE),0)</f>
        <v>0</v>
      </c>
      <c r="HI132" s="11">
        <f>IF(HI$2=$A132,0,IF(HLOOKUP(HI$2,Recipes!$H:$GI,'Production Calculator'!$A132+2,FALSE)=0,0,HLOOKUP(HI$2,Recipes!$H:$GI,'Production Calculator'!$A132+2,FALSE)*$AK132))+IF($AO132=HI$3,$AM132/VLOOKUP($AO132,Data!$A$50:$B$56,2,FALSE),0)</f>
        <v>0</v>
      </c>
      <c r="HJ132" s="11">
        <f>IF(HJ$2=$A132,0,IF(HLOOKUP(HJ$2,Recipes!$H:$GI,'Production Calculator'!$A132+2,FALSE)=0,0,HLOOKUP(HJ$2,Recipes!$H:$GI,'Production Calculator'!$A132+2,FALSE)*$AK132))+IF($AO132=HJ$3,$AM132/VLOOKUP($AO132,Data!$A$50:$B$56,2,FALSE),0)</f>
        <v>0</v>
      </c>
      <c r="HK132" s="11">
        <f>IF(HK$2=$A132,0,IF(HLOOKUP(HK$2,Recipes!$H:$GI,'Production Calculator'!$A132+2,FALSE)=0,0,HLOOKUP(HK$2,Recipes!$H:$GI,'Production Calculator'!$A132+2,FALSE)*$AK132))+IF($AO132=HK$3,$AM132/VLOOKUP($AO132,Data!$A$50:$B$56,2,FALSE),0)</f>
        <v>0</v>
      </c>
      <c r="HL132" s="11">
        <f>IF(HL$2=$A132,0,IF(HLOOKUP(HL$2,Recipes!$H:$GI,'Production Calculator'!$A132+2,FALSE)=0,0,HLOOKUP(HL$2,Recipes!$H:$GI,'Production Calculator'!$A132+2,FALSE)*$AK132))+IF($AO132=HL$3,$AM132/VLOOKUP($AO132,Data!$A$50:$B$56,2,FALSE),0)</f>
        <v>0</v>
      </c>
      <c r="HM132" s="11">
        <f>IF(HM$2=$A132,0,IF(HLOOKUP(HM$2,Recipes!$H:$GI,'Production Calculator'!$A132+2,FALSE)=0,0,HLOOKUP(HM$2,Recipes!$H:$GI,'Production Calculator'!$A132+2,FALSE)*$AK132))+IF($AO132=HM$3,$AM132/VLOOKUP($AO132,Data!$A$50:$B$56,2,FALSE),0)</f>
        <v>0</v>
      </c>
      <c r="HN132" s="11">
        <f>IF(HN$2=$A132,0,IF(HLOOKUP(HN$2,Recipes!$H:$GI,'Production Calculator'!$A132+2,FALSE)=0,0,HLOOKUP(HN$2,Recipes!$H:$GI,'Production Calculator'!$A132+2,FALSE)*$AK132))+IF($AO132=HN$3,$AM132/VLOOKUP($AO132,Data!$A$50:$B$56,2,FALSE),0)</f>
        <v>0</v>
      </c>
      <c r="HO132" s="11">
        <f>IF(HO$2=$A132,0,IF(HLOOKUP(HO$2,Recipes!$H:$GI,'Production Calculator'!$A132+2,FALSE)=0,0,HLOOKUP(HO$2,Recipes!$H:$GI,'Production Calculator'!$A132+2,FALSE)*$AK132))+IF($AO132=HO$3,$AM132/VLOOKUP($AO132,Data!$A$50:$B$56,2,FALSE),0)</f>
        <v>0</v>
      </c>
      <c r="HP132" s="11">
        <f>IF(HP$2=$A132,0,IF(HLOOKUP(HP$2,Recipes!$H:$GI,'Production Calculator'!$A132+2,FALSE)=0,0,HLOOKUP(HP$2,Recipes!$H:$GI,'Production Calculator'!$A132+2,FALSE)*$AK132))+IF($AO132=HP$3,$AM132/VLOOKUP($AO132,Data!$A$50:$B$56,2,FALSE),0)</f>
        <v>0</v>
      </c>
      <c r="HQ132" s="11">
        <f>IF(HQ$2=$A132,0,IF(HLOOKUP(HQ$2,Recipes!$H:$GI,'Production Calculator'!$A132+2,FALSE)=0,0,HLOOKUP(HQ$2,Recipes!$H:$GI,'Production Calculator'!$A132+2,FALSE)*$AK132))+IF($AO132=HQ$3,$AM132/VLOOKUP($AO132,Data!$A$50:$B$56,2,FALSE),0)</f>
        <v>0</v>
      </c>
      <c r="HR132" s="11">
        <f>IF(HR$2=$A132,0,IF(HLOOKUP(HR$2,Recipes!$H:$GI,'Production Calculator'!$A132+2,FALSE)=0,0,HLOOKUP(HR$2,Recipes!$H:$GI,'Production Calculator'!$A132+2,FALSE)*$AK132))+IF($AO132=HR$3,$AM132/VLOOKUP($AO132,Data!$A$50:$B$56,2,FALSE),0)</f>
        <v>0</v>
      </c>
      <c r="HS132" s="121"/>
    </row>
    <row r="133" spans="1:227" x14ac:dyDescent="0.45">
      <c r="A133">
        <v>109</v>
      </c>
      <c r="B133" s="107" t="str">
        <f>VLOOKUP(A133,Recipes!A:B,2)</f>
        <v>Flamethrower ammo</v>
      </c>
      <c r="C133" s="128">
        <v>0</v>
      </c>
      <c r="D133" s="108">
        <f t="shared" si="192"/>
        <v>0</v>
      </c>
      <c r="E133" s="127" t="s">
        <v>8</v>
      </c>
      <c r="F133" s="109">
        <f>VLOOKUP(A133,Recipes!$A$3:$G$186,6,FALSE)</f>
        <v>3</v>
      </c>
      <c r="G133" s="109">
        <f>VLOOKUP(A133,Recipes!$A$3:$G$186,7,FALSE)</f>
        <v>2</v>
      </c>
      <c r="H133" s="110">
        <f t="shared" si="193"/>
        <v>0</v>
      </c>
      <c r="I133" s="109">
        <f>VLOOKUP(E133,Data!$A$2:$C$26,3, FALSE)</f>
        <v>2</v>
      </c>
      <c r="J133" s="108">
        <v>0</v>
      </c>
      <c r="K133" s="108">
        <v>0</v>
      </c>
      <c r="L133" s="108">
        <v>0</v>
      </c>
      <c r="M133" s="150">
        <v>0</v>
      </c>
      <c r="N133" s="150">
        <v>0</v>
      </c>
      <c r="O133" s="150">
        <v>0</v>
      </c>
      <c r="P133" s="151">
        <v>0</v>
      </c>
      <c r="Q133" s="151">
        <v>0</v>
      </c>
      <c r="R133" s="151">
        <v>0</v>
      </c>
      <c r="S133">
        <f t="shared" si="208"/>
        <v>0</v>
      </c>
      <c r="T133">
        <f t="shared" si="209"/>
        <v>0</v>
      </c>
      <c r="U133">
        <f t="shared" si="210"/>
        <v>0</v>
      </c>
      <c r="V133">
        <f t="shared" si="211"/>
        <v>0</v>
      </c>
      <c r="W133">
        <f t="shared" si="212"/>
        <v>0</v>
      </c>
      <c r="X133">
        <f t="shared" si="213"/>
        <v>0</v>
      </c>
      <c r="Y133">
        <f t="shared" si="214"/>
        <v>0</v>
      </c>
      <c r="Z133">
        <f t="shared" si="215"/>
        <v>0</v>
      </c>
      <c r="AA133">
        <f t="shared" si="216"/>
        <v>0</v>
      </c>
      <c r="AB133" s="111">
        <f>VLOOKUP($A133,Recipes!$A:$G,4)</f>
        <v>3</v>
      </c>
      <c r="AC133" s="111">
        <f>VLOOKUP($A133,Recipes!$A:$G,5)</f>
        <v>1</v>
      </c>
      <c r="AD133" s="111">
        <f t="shared" si="203"/>
        <v>0.33333333333333331</v>
      </c>
      <c r="AE133" s="111">
        <f>VLOOKUP(E133,Data!$A$2:$F$26,5,FALSE)</f>
        <v>0</v>
      </c>
      <c r="AF133" s="111">
        <f>VLOOKUP(E133,Data!$A$2:$F$26,4,FALSE)</f>
        <v>210</v>
      </c>
      <c r="AG133" s="111">
        <f>VLOOKUP(E133,Data!$A$2:$B$26,2, FALSE)</f>
        <v>1.25</v>
      </c>
      <c r="AH133" s="111">
        <f>1+VLOOKUP($J$3,Data!$A$40:$D$48,2,FALSE)*$J133+VLOOKUP($K$3,Data!$A$40:$D$48,2,FALSE)*$K133+VLOOKUP($L$3,Data!$A$40:$D$48,2,FALSE)*$L133+VLOOKUP($M$3,Data!$A$40:$D$48,2,FALSE)*$M133+VLOOKUP($N$3,Data!$A$40:$D$48,2,FALSE)*$N133+VLOOKUP($O$3,Data!$A$40:$D$48,2,FALSE)*$O133+VLOOKUP($P$3,Data!$A$40:$D$48,2,FALSE)*$P133+VLOOKUP($Q$3,Data!$A$40:$D$48,2,FALSE)*$Q133+VLOOKUP($R$3,Data!$A$40:$D$48,2,FALSE)*$R133</f>
        <v>1</v>
      </c>
      <c r="AI133" s="111">
        <f>MAX(1+VLOOKUP($J$3,Data!$A$40:$D$48,3,FALSE)*$J133+VLOOKUP($K$3,Data!$A$40:$D$48,3,FALSE)*$K133+VLOOKUP($L$3,Data!$A$40:$D$48,3,FALSE)*$L133+VLOOKUP($M$3,Data!$A$40:$D$48,3,FALSE)*$M133+VLOOKUP($N$3,Data!$A$40:$D$48,3,FALSE)*$N133+VLOOKUP($O$3,Data!$A$40:$D$48,3,FALSE)*$O133+VLOOKUP($P$3,Data!$A$40:$D$48,3,FALSE)*$P133+VLOOKUP($Q$3,Data!$A$40:$D$48,3,FALSE)*$Q133+VLOOKUP($R$3,Data!$A$40:$D$48,3,FALSE)*$R133,0)</f>
        <v>1</v>
      </c>
      <c r="AJ133" s="111">
        <f>MAX(1-(VLOOKUP($J$3,Data!$A$40:$D$48,4,FALSE)*$J133+VLOOKUP($K$3,Data!$A$40:$D$48,4,FALSE)*$K133+VLOOKUP($L$3,Data!$A$40:$D$48,4,FALSE)*$L133+VLOOKUP($M$3,Data!$A$40:$D$48,4,FALSE)*$M133+VLOOKUP($N$3,Data!$A$40:$D$48,4,FALSE)*$N133+VLOOKUP($O$3,Data!$A$40:$D$48,4,FALSE)*$O133+VLOOKUP($P$3,Data!$A$40:$D$48,4,FALSE)*$P133+VLOOKUP($Q$3,Data!$A$40:$D$48,4,FALSE)*$Q133+VLOOKUP($R$3,Data!$A$40:$D$48,4,FALSE)*$R133),0.2)</f>
        <v>1</v>
      </c>
      <c r="AK133" s="112">
        <f t="shared" si="204"/>
        <v>0</v>
      </c>
      <c r="AL133" s="111">
        <f t="shared" si="205"/>
        <v>0.41666666666666663</v>
      </c>
      <c r="AM133" s="111">
        <f t="shared" si="206"/>
        <v>0</v>
      </c>
      <c r="AN133" s="111">
        <f t="shared" si="207"/>
        <v>0</v>
      </c>
      <c r="AO133" s="131" t="s">
        <v>298</v>
      </c>
      <c r="AP133" s="11"/>
      <c r="AQ133" s="11">
        <f>IF(AQ$2=$A133,0,IF(HLOOKUP(AQ$2,Recipes!$H:$GI,'Production Calculator'!$A133+2,FALSE)=0,0,HLOOKUP(AQ$2,Recipes!$H:$GI,'Production Calculator'!$A133+2,FALSE)*$AK133))+IF($AO133=AQ$3,$AM133/VLOOKUP($AO133,Data!$A$50:$B$56,2,FALSE),0)</f>
        <v>0</v>
      </c>
      <c r="AR133" s="11">
        <f>IF(AR$2=$A133,0,IF(HLOOKUP(AR$2,Recipes!$H:$GI,'Production Calculator'!$A133+2,FALSE)=0,0,HLOOKUP(AR$2,Recipes!$H:$GI,'Production Calculator'!$A133+2,FALSE)*$AK133))+IF($AO133=AR$3,$AM133/VLOOKUP($AO133,Data!$A$50:$B$56,2,FALSE),0)</f>
        <v>0</v>
      </c>
      <c r="AS133" s="11">
        <f>IF(AS$2=$A133,0,IF(HLOOKUP(AS$2,Recipes!$H:$GI,'Production Calculator'!$A133+2,FALSE)=0,0,HLOOKUP(AS$2,Recipes!$H:$GI,'Production Calculator'!$A133+2,FALSE)*$AK133))+IF($AO133=AS$3,$AM133/VLOOKUP($AO133,Data!$A$50:$B$56,2,FALSE),0)</f>
        <v>0</v>
      </c>
      <c r="AT133" s="11">
        <f>IF(AT$2=$A133,0,IF(HLOOKUP(AT$2,Recipes!$H:$GI,'Production Calculator'!$A133+2,FALSE)=0,0,HLOOKUP(AT$2,Recipes!$H:$GI,'Production Calculator'!$A133+2,FALSE)*$AK133))+IF($AO133=AT$3,$AM133/VLOOKUP($AO133,Data!$A$50:$B$56,2,FALSE),0)</f>
        <v>0</v>
      </c>
      <c r="AU133" s="11">
        <f>IF(AU$2=$A133,0,IF(HLOOKUP(AU$2,Recipes!$H:$GI,'Production Calculator'!$A133+2,FALSE)=0,0,HLOOKUP(AU$2,Recipes!$H:$GI,'Production Calculator'!$A133+2,FALSE)*$AK133))+IF($AO133=AU$3,$AM133/VLOOKUP($AO133,Data!$A$50:$B$56,2,FALSE),0)</f>
        <v>0</v>
      </c>
      <c r="AV133" s="11">
        <f>IF(AV$2=$A133,0,IF(HLOOKUP(AV$2,Recipes!$H:$GI,'Production Calculator'!$A133+2,FALSE)=0,0,HLOOKUP(AV$2,Recipes!$H:$GI,'Production Calculator'!$A133+2,FALSE)*$AK133))+IF($AO133=AV$3,$AM133/VLOOKUP($AO133,Data!$A$50:$B$56,2,FALSE),0)</f>
        <v>0</v>
      </c>
      <c r="AW133" s="11">
        <f>IF(AW$2=$A133,0,IF(HLOOKUP(AW$2,Recipes!$H:$GI,'Production Calculator'!$A133+2,FALSE)=0,0,HLOOKUP(AW$2,Recipes!$H:$GI,'Production Calculator'!$A133+2,FALSE)*$AK133))+IF($AO133=AW$3,$AM133/VLOOKUP($AO133,Data!$A$50:$B$56,2,FALSE),0)</f>
        <v>0</v>
      </c>
      <c r="AX133" s="11">
        <f>IF(AX$2=$A133,0,IF(HLOOKUP(AX$2,Recipes!$H:$GI,'Production Calculator'!$A133+2,FALSE)=0,0,HLOOKUP(AX$2,Recipes!$H:$GI,'Production Calculator'!$A133+2,FALSE)*$AK133))+IF($AO133=AX$3,$AM133/VLOOKUP($AO133,Data!$A$50:$B$56,2,FALSE),0)</f>
        <v>0</v>
      </c>
      <c r="AY133" s="11">
        <f>IF(AY$2=$A133,0,IF(HLOOKUP(AY$2,Recipes!$H:$GI,'Production Calculator'!$A133+2,FALSE)=0,0,HLOOKUP(AY$2,Recipes!$H:$GI,'Production Calculator'!$A133+2,FALSE)*$AK133))+IF($AO133=AY$3,$AM133/VLOOKUP($AO133,Data!$A$50:$B$56,2,FALSE),0)</f>
        <v>0</v>
      </c>
      <c r="AZ133" s="11">
        <f>IF(AZ$2=$A133,0,IF(HLOOKUP(AZ$2,Recipes!$H:$GI,'Production Calculator'!$A133+2,FALSE)=0,0,HLOOKUP(AZ$2,Recipes!$H:$GI,'Production Calculator'!$A133+2,FALSE)*$AK133))+IF($AO133=AZ$3,$AM133/VLOOKUP($AO133,Data!$A$50:$B$56,2,FALSE),0)</f>
        <v>0</v>
      </c>
      <c r="BA133" s="11">
        <f>IF(BA$2=$A133,0,IF(HLOOKUP(BA$2,Recipes!$H:$GI,'Production Calculator'!$A133+2,FALSE)=0,0,HLOOKUP(BA$2,Recipes!$H:$GI,'Production Calculator'!$A133+2,FALSE)*$AK133))+IF($AO133=BA$3,$AM133/VLOOKUP($AO133,Data!$A$50:$B$56,2,FALSE),0)</f>
        <v>0</v>
      </c>
      <c r="BB133" s="11">
        <f>IF(BB$2=$A133,0,IF(HLOOKUP(BB$2,Recipes!$H:$GI,'Production Calculator'!$A133+2,FALSE)=0,0,HLOOKUP(BB$2,Recipes!$H:$GI,'Production Calculator'!$A133+2,FALSE)*$AK133))+IF($AO133=BB$3,$AM133/VLOOKUP($AO133,Data!$A$50:$B$56,2,FALSE),0)</f>
        <v>0</v>
      </c>
      <c r="BC133" s="11">
        <f>IF(BC$2=$A133,0,IF(HLOOKUP(BC$2,Recipes!$H:$GI,'Production Calculator'!$A133+2,FALSE)=0,0,HLOOKUP(BC$2,Recipes!$H:$GI,'Production Calculator'!$A133+2,FALSE)*$AK133))+IF($AO133=BC$3,$AM133/VLOOKUP($AO133,Data!$A$50:$B$56,2,FALSE),0)</f>
        <v>0</v>
      </c>
      <c r="BD133" s="11">
        <f>IF(BD$2=$A133,0,IF(HLOOKUP(BD$2,Recipes!$H:$GI,'Production Calculator'!$A133+2,FALSE)=0,0,HLOOKUP(BD$2,Recipes!$H:$GI,'Production Calculator'!$A133+2,FALSE)*$AK133))+IF($AO133=BD$3,$AM133/VLOOKUP($AO133,Data!$A$50:$B$56,2,FALSE),0)</f>
        <v>0</v>
      </c>
      <c r="BE133" s="11">
        <f>IF(BE$2=$A133,0,IF(HLOOKUP(BE$2,Recipes!$H:$GI,'Production Calculator'!$A133+2,FALSE)=0,0,HLOOKUP(BE$2,Recipes!$H:$GI,'Production Calculator'!$A133+2,FALSE)*$AK133))+IF($AO133=BE$3,$AM133/VLOOKUP($AO133,Data!$A$50:$B$56,2,FALSE),0)</f>
        <v>0</v>
      </c>
      <c r="BF133" s="11">
        <f>IF(BF$2=$A133,0,IF(HLOOKUP(BF$2,Recipes!$H:$GI,'Production Calculator'!$A133+2,FALSE)=0,0,HLOOKUP(BF$2,Recipes!$H:$GI,'Production Calculator'!$A133+2,FALSE)*$AK133))+IF($AO133=BF$3,$AM133/VLOOKUP($AO133,Data!$A$50:$B$56,2,FALSE),0)</f>
        <v>0</v>
      </c>
      <c r="BG133" s="11">
        <f>IF(BG$2=$A133,0,IF(HLOOKUP(BG$2,Recipes!$H:$GI,'Production Calculator'!$A133+2,FALSE)=0,0,HLOOKUP(BG$2,Recipes!$H:$GI,'Production Calculator'!$A133+2,FALSE)*$AK133))+IF($AO133=BG$3,$AM133/VLOOKUP($AO133,Data!$A$50:$B$56,2,FALSE),0)</f>
        <v>0</v>
      </c>
      <c r="BH133" s="11">
        <f>IF(BH$2=$A133,0,IF(HLOOKUP(BH$2,Recipes!$H:$GI,'Production Calculator'!$A133+2,FALSE)=0,0,HLOOKUP(BH$2,Recipes!$H:$GI,'Production Calculator'!$A133+2,FALSE)*$AK133))+IF($AO133=BH$3,$AM133/VLOOKUP($AO133,Data!$A$50:$B$56,2,FALSE),0)</f>
        <v>0</v>
      </c>
      <c r="BI133" s="11">
        <f>IF(BI$2=$A133,0,IF(HLOOKUP(BI$2,Recipes!$H:$GI,'Production Calculator'!$A133+2,FALSE)=0,0,HLOOKUP(BI$2,Recipes!$H:$GI,'Production Calculator'!$A133+2,FALSE)*$AK133))+IF($AO133=BI$3,$AM133/VLOOKUP($AO133,Data!$A$50:$B$56,2,FALSE),0)</f>
        <v>0</v>
      </c>
      <c r="BJ133" s="11">
        <f>IF(BJ$2=$A133,0,IF(HLOOKUP(BJ$2,Recipes!$H:$GI,'Production Calculator'!$A133+2,FALSE)=0,0,HLOOKUP(BJ$2,Recipes!$H:$GI,'Production Calculator'!$A133+2,FALSE)*$AK133))+IF($AO133=BJ$3,$AM133/VLOOKUP($AO133,Data!$A$50:$B$56,2,FALSE),0)</f>
        <v>0</v>
      </c>
      <c r="BK133" s="11">
        <f>IF(BK$2=$A133,0,IF(HLOOKUP(BK$2,Recipes!$H:$GI,'Production Calculator'!$A133+2,FALSE)=0,0,HLOOKUP(BK$2,Recipes!$H:$GI,'Production Calculator'!$A133+2,FALSE)*$AK133))+IF($AO133=BK$3,$AM133/VLOOKUP($AO133,Data!$A$50:$B$56,2,FALSE),0)</f>
        <v>0</v>
      </c>
      <c r="BL133" s="11">
        <f>IF(BL$2=$A133,0,IF(HLOOKUP(BL$2,Recipes!$H:$GI,'Production Calculator'!$A133+2,FALSE)=0,0,HLOOKUP(BL$2,Recipes!$H:$GI,'Production Calculator'!$A133+2,FALSE)*$AK133))+IF($AO133=BL$3,$AM133/VLOOKUP($AO133,Data!$A$50:$B$56,2,FALSE),0)</f>
        <v>0</v>
      </c>
      <c r="BM133" s="11">
        <f>IF(BM$2=$A133,0,IF(HLOOKUP(BM$2,Recipes!$H:$GI,'Production Calculator'!$A133+2,FALSE)=0,0,HLOOKUP(BM$2,Recipes!$H:$GI,'Production Calculator'!$A133+2,FALSE)*$AK133))+IF($AO133=BM$3,$AM133/VLOOKUP($AO133,Data!$A$50:$B$56,2,FALSE),0)</f>
        <v>0</v>
      </c>
      <c r="BN133" s="11">
        <f>IF(BN$2=$A133,0,IF(HLOOKUP(BN$2,Recipes!$H:$GI,'Production Calculator'!$A133+2,FALSE)=0,0,HLOOKUP(BN$2,Recipes!$H:$GI,'Production Calculator'!$A133+2,FALSE)*$AK133))+IF($AO133=BN$3,$AM133/VLOOKUP($AO133,Data!$A$50:$B$56,2,FALSE),0)</f>
        <v>0</v>
      </c>
      <c r="BO133" s="11">
        <f>IF(BO$2=$A133,0,IF(HLOOKUP(BO$2,Recipes!$H:$GI,'Production Calculator'!$A133+2,FALSE)=0,0,HLOOKUP(BO$2,Recipes!$H:$GI,'Production Calculator'!$A133+2,FALSE)*$AK133))+IF($AO133=BO$3,$AM133/VLOOKUP($AO133,Data!$A$50:$B$56,2,FALSE),0)</f>
        <v>0</v>
      </c>
      <c r="BP133" s="11">
        <f>IF(BP$2=$A133,0,IF(HLOOKUP(BP$2,Recipes!$H:$GI,'Production Calculator'!$A133+2,FALSE)=0,0,HLOOKUP(BP$2,Recipes!$H:$GI,'Production Calculator'!$A133+2,FALSE)*$AK133))+IF($AO133=BP$3,$AM133/VLOOKUP($AO133,Data!$A$50:$B$56,2,FALSE),0)</f>
        <v>0</v>
      </c>
      <c r="BQ133" s="11">
        <f>IF(BQ$2=$A133,0,IF(HLOOKUP(BQ$2,Recipes!$H:$GI,'Production Calculator'!$A133+2,FALSE)=0,0,HLOOKUP(BQ$2,Recipes!$H:$GI,'Production Calculator'!$A133+2,FALSE)*$AK133))+IF($AO133=BQ$3,$AM133/VLOOKUP($AO133,Data!$A$50:$B$56,2,FALSE),0)</f>
        <v>0</v>
      </c>
      <c r="BR133" s="11">
        <f>IF(BR$2=$A133,0,IF(HLOOKUP(BR$2,Recipes!$H:$GI,'Production Calculator'!$A133+2,FALSE)=0,0,HLOOKUP(BR$2,Recipes!$H:$GI,'Production Calculator'!$A133+2,FALSE)*$AK133))+IF($AO133=BR$3,$AM133/VLOOKUP($AO133,Data!$A$50:$B$56,2,FALSE),0)</f>
        <v>0</v>
      </c>
      <c r="BS133" s="11">
        <f>IF(BS$2=$A133,0,IF(HLOOKUP(BS$2,Recipes!$H:$GI,'Production Calculator'!$A133+2,FALSE)=0,0,HLOOKUP(BS$2,Recipes!$H:$GI,'Production Calculator'!$A133+2,FALSE)*$AK133))+IF($AO133=BS$3,$AM133/VLOOKUP($AO133,Data!$A$50:$B$56,2,FALSE),0)</f>
        <v>0</v>
      </c>
      <c r="BT133" s="11">
        <f>IF(BT$2=$A133,0,IF(HLOOKUP(BT$2,Recipes!$H:$GI,'Production Calculator'!$A133+2,FALSE)=0,0,HLOOKUP(BT$2,Recipes!$H:$GI,'Production Calculator'!$A133+2,FALSE)*$AK133))+IF($AO133=BT$3,$AM133/VLOOKUP($AO133,Data!$A$50:$B$56,2,FALSE),0)</f>
        <v>0</v>
      </c>
      <c r="BU133" s="11">
        <f>IF(BU$2=$A133,0,IF(HLOOKUP(BU$2,Recipes!$H:$GI,'Production Calculator'!$A133+2,FALSE)=0,0,HLOOKUP(BU$2,Recipes!$H:$GI,'Production Calculator'!$A133+2,FALSE)*$AK133))+IF($AO133=BU$3,$AM133/VLOOKUP($AO133,Data!$A$50:$B$56,2,FALSE),0)</f>
        <v>0</v>
      </c>
      <c r="BV133" s="11">
        <f>IF(BV$2=$A133,0,IF(HLOOKUP(BV$2,Recipes!$H:$GI,'Production Calculator'!$A133+2,FALSE)=0,0,HLOOKUP(BV$2,Recipes!$H:$GI,'Production Calculator'!$A133+2,FALSE)*$AK133))+IF($AO133=BV$3,$AM133/VLOOKUP($AO133,Data!$A$50:$B$56,2,FALSE),0)</f>
        <v>0</v>
      </c>
      <c r="BW133" s="11">
        <f>IF(BW$2=$A133,0,IF(HLOOKUP(BW$2,Recipes!$H:$GI,'Production Calculator'!$A133+2,FALSE)=0,0,HLOOKUP(BW$2,Recipes!$H:$GI,'Production Calculator'!$A133+2,FALSE)*$AK133))+IF($AO133=BW$3,$AM133/VLOOKUP($AO133,Data!$A$50:$B$56,2,FALSE),0)</f>
        <v>0</v>
      </c>
      <c r="BX133" s="11">
        <f>IF(BX$2=$A133,0,IF(HLOOKUP(BX$2,Recipes!$H:$GI,'Production Calculator'!$A133+2,FALSE)=0,0,HLOOKUP(BX$2,Recipes!$H:$GI,'Production Calculator'!$A133+2,FALSE)*$AK133))+IF($AO133=BX$3,$AM133/VLOOKUP($AO133,Data!$A$50:$B$56,2,FALSE),0)</f>
        <v>0</v>
      </c>
      <c r="BY133" s="11">
        <f>IF(BY$2=$A133,0,IF(HLOOKUP(BY$2,Recipes!$H:$GI,'Production Calculator'!$A133+2,FALSE)=0,0,HLOOKUP(BY$2,Recipes!$H:$GI,'Production Calculator'!$A133+2,FALSE)*$AK133))+IF($AO133=BY$3,$AM133/VLOOKUP($AO133,Data!$A$50:$B$56,2,FALSE),0)</f>
        <v>0</v>
      </c>
      <c r="BZ133" s="11">
        <f>IF(BZ$2=$A133,0,IF(HLOOKUP(BZ$2,Recipes!$H:$GI,'Production Calculator'!$A133+2,FALSE)=0,0,HLOOKUP(BZ$2,Recipes!$H:$GI,'Production Calculator'!$A133+2,FALSE)*$AK133))+IF($AO133=BZ$3,$AM133/VLOOKUP($AO133,Data!$A$50:$B$56,2,FALSE),0)</f>
        <v>0</v>
      </c>
      <c r="CA133" s="11">
        <f>IF(CA$2=$A133,0,IF(HLOOKUP(CA$2,Recipes!$H:$GI,'Production Calculator'!$A133+2,FALSE)=0,0,HLOOKUP(CA$2,Recipes!$H:$GI,'Production Calculator'!$A133+2,FALSE)*$AK133))+IF($AO133=CA$3,$AM133/VLOOKUP($AO133,Data!$A$50:$B$56,2,FALSE),0)</f>
        <v>0</v>
      </c>
      <c r="CB133" s="11">
        <f>IF(CB$2=$A133,0,IF(HLOOKUP(CB$2,Recipes!$H:$GI,'Production Calculator'!$A133+2,FALSE)=0,0,HLOOKUP(CB$2,Recipes!$H:$GI,'Production Calculator'!$A133+2,FALSE)*$AK133))+IF($AO133=CB$3,$AM133/VLOOKUP($AO133,Data!$A$50:$B$56,2,FALSE),0)</f>
        <v>0</v>
      </c>
      <c r="CC133" s="11">
        <f>IF(CC$2=$A133,0,IF(HLOOKUP(CC$2,Recipes!$H:$GI,'Production Calculator'!$A133+2,FALSE)=0,0,HLOOKUP(CC$2,Recipes!$H:$GI,'Production Calculator'!$A133+2,FALSE)*$AK133))+IF($AO133=CC$3,$AM133/VLOOKUP($AO133,Data!$A$50:$B$56,2,FALSE),0)</f>
        <v>0</v>
      </c>
      <c r="CD133" s="11">
        <f>IF(CD$2=$A133,0,IF(HLOOKUP(CD$2,Recipes!$H:$GI,'Production Calculator'!$A133+2,FALSE)=0,0,HLOOKUP(CD$2,Recipes!$H:$GI,'Production Calculator'!$A133+2,FALSE)*$AK133))+IF($AO133=CD$3,$AM133/VLOOKUP($AO133,Data!$A$50:$B$56,2,FALSE),0)</f>
        <v>0</v>
      </c>
      <c r="CE133" s="11">
        <f>IF(CE$2=$A133,0,IF(HLOOKUP(CE$2,Recipes!$H:$GI,'Production Calculator'!$A133+2,FALSE)=0,0,HLOOKUP(CE$2,Recipes!$H:$GI,'Production Calculator'!$A133+2,FALSE)*$AK133))+IF($AO133=CE$3,$AM133/VLOOKUP($AO133,Data!$A$50:$B$56,2,FALSE),0)</f>
        <v>0</v>
      </c>
      <c r="CF133" s="11">
        <f>IF(CF$2=$A133,0,IF(HLOOKUP(CF$2,Recipes!$H:$GI,'Production Calculator'!$A133+2,FALSE)=0,0,HLOOKUP(CF$2,Recipes!$H:$GI,'Production Calculator'!$A133+2,FALSE)*$AK133))+IF($AO133=CF$3,$AM133/VLOOKUP($AO133,Data!$A$50:$B$56,2,FALSE),0)</f>
        <v>0</v>
      </c>
      <c r="CG133" s="11">
        <f>IF(CG$2=$A133,0,IF(HLOOKUP(CG$2,Recipes!$H:$GI,'Production Calculator'!$A133+2,FALSE)=0,0,HLOOKUP(CG$2,Recipes!$H:$GI,'Production Calculator'!$A133+2,FALSE)*$AK133))+IF($AO133=CG$3,$AM133/VLOOKUP($AO133,Data!$A$50:$B$56,2,FALSE),0)</f>
        <v>0</v>
      </c>
      <c r="CH133" s="11">
        <f>IF(CH$2=$A133,0,IF(HLOOKUP(CH$2,Recipes!$H:$GI,'Production Calculator'!$A133+2,FALSE)=0,0,HLOOKUP(CH$2,Recipes!$H:$GI,'Production Calculator'!$A133+2,FALSE)*$AK133))+IF($AO133=CH$3,$AM133/VLOOKUP($AO133,Data!$A$50:$B$56,2,FALSE),0)</f>
        <v>0</v>
      </c>
      <c r="CI133" s="11">
        <f>IF(CI$2=$A133,0,IF(HLOOKUP(CI$2,Recipes!$H:$GI,'Production Calculator'!$A133+2,FALSE)=0,0,HLOOKUP(CI$2,Recipes!$H:$GI,'Production Calculator'!$A133+2,FALSE)*$AK133))+IF($AO133=CI$3,$AM133/VLOOKUP($AO133,Data!$A$50:$B$56,2,FALSE),0)</f>
        <v>0</v>
      </c>
      <c r="CJ133" s="11">
        <f>IF(CJ$2=$A133,0,IF(HLOOKUP(CJ$2,Recipes!$H:$GI,'Production Calculator'!$A133+2,FALSE)=0,0,HLOOKUP(CJ$2,Recipes!$H:$GI,'Production Calculator'!$A133+2,FALSE)*$AK133))+IF($AO133=CJ$3,$AM133/VLOOKUP($AO133,Data!$A$50:$B$56,2,FALSE),0)</f>
        <v>0</v>
      </c>
      <c r="CK133" s="11">
        <f>IF(CK$2=$A133,0,IF(HLOOKUP(CK$2,Recipes!$H:$GI,'Production Calculator'!$A133+2,FALSE)=0,0,HLOOKUP(CK$2,Recipes!$H:$GI,'Production Calculator'!$A133+2,FALSE)*$AK133))+IF($AO133=CK$3,$AM133/VLOOKUP($AO133,Data!$A$50:$B$56,2,FALSE),0)</f>
        <v>0</v>
      </c>
      <c r="CL133" s="11">
        <f>IF(CL$2=$A133,0,IF(HLOOKUP(CL$2,Recipes!$H:$GI,'Production Calculator'!$A133+2,FALSE)=0,0,HLOOKUP(CL$2,Recipes!$H:$GI,'Production Calculator'!$A133+2,FALSE)*$AK133))+IF($AO133=CL$3,$AM133/VLOOKUP($AO133,Data!$A$50:$B$56,2,FALSE),0)</f>
        <v>0</v>
      </c>
      <c r="CM133" s="11">
        <f>IF(CM$2=$A133,0,IF(HLOOKUP(CM$2,Recipes!$H:$GI,'Production Calculator'!$A133+2,FALSE)=0,0,HLOOKUP(CM$2,Recipes!$H:$GI,'Production Calculator'!$A133+2,FALSE)*$AK133))+IF($AO133=CM$3,$AM133/VLOOKUP($AO133,Data!$A$50:$B$56,2,FALSE),0)</f>
        <v>0</v>
      </c>
      <c r="CN133" s="11">
        <f>IF(CN$2=$A133,0,IF(HLOOKUP(CN$2,Recipes!$H:$GI,'Production Calculator'!$A133+2,FALSE)=0,0,HLOOKUP(CN$2,Recipes!$H:$GI,'Production Calculator'!$A133+2,FALSE)*$AK133))+IF($AO133=CN$3,$AM133/VLOOKUP($AO133,Data!$A$50:$B$56,2,FALSE),0)</f>
        <v>0</v>
      </c>
      <c r="CO133" s="11">
        <f>IF(CO$2=$A133,0,IF(HLOOKUP(CO$2,Recipes!$H:$GI,'Production Calculator'!$A133+2,FALSE)=0,0,HLOOKUP(CO$2,Recipes!$H:$GI,'Production Calculator'!$A133+2,FALSE)*$AK133))+IF($AO133=CO$3,$AM133/VLOOKUP($AO133,Data!$A$50:$B$56,2,FALSE),0)</f>
        <v>0</v>
      </c>
      <c r="CP133" s="11">
        <f>IF(CP$2=$A133,0,IF(HLOOKUP(CP$2,Recipes!$H:$GI,'Production Calculator'!$A133+2,FALSE)=0,0,HLOOKUP(CP$2,Recipes!$H:$GI,'Production Calculator'!$A133+2,FALSE)*$AK133))+IF($AO133=CP$3,$AM133/VLOOKUP($AO133,Data!$A$50:$B$56,2,FALSE),0)</f>
        <v>0</v>
      </c>
      <c r="CQ133" s="11">
        <f>IF(CQ$2=$A133,0,IF(HLOOKUP(CQ$2,Recipes!$H:$GI,'Production Calculator'!$A133+2,FALSE)=0,0,HLOOKUP(CQ$2,Recipes!$H:$GI,'Production Calculator'!$A133+2,FALSE)*$AK133))+IF($AO133=CQ$3,$AM133/VLOOKUP($AO133,Data!$A$50:$B$56,2,FALSE),0)</f>
        <v>0</v>
      </c>
      <c r="CR133" s="11">
        <f>IF(CR$2=$A133,0,IF(HLOOKUP(CR$2,Recipes!$H:$GI,'Production Calculator'!$A133+2,FALSE)=0,0,HLOOKUP(CR$2,Recipes!$H:$GI,'Production Calculator'!$A133+2,FALSE)*$AK133))+IF($AO133=CR$3,$AM133/VLOOKUP($AO133,Data!$A$50:$B$56,2,FALSE),0)</f>
        <v>0</v>
      </c>
      <c r="CS133" s="11">
        <f>IF(CS$2=$A133,0,IF(HLOOKUP(CS$2,Recipes!$H:$GI,'Production Calculator'!$A133+2,FALSE)=0,0,HLOOKUP(CS$2,Recipes!$H:$GI,'Production Calculator'!$A133+2,FALSE)*$AK133))+IF($AO133=CS$3,$AM133/VLOOKUP($AO133,Data!$A$50:$B$56,2,FALSE),0)</f>
        <v>0</v>
      </c>
      <c r="CT133" s="11">
        <f>IF(CT$2=$A133,0,IF(HLOOKUP(CT$2,Recipes!$H:$GI,'Production Calculator'!$A133+2,FALSE)=0,0,HLOOKUP(CT$2,Recipes!$H:$GI,'Production Calculator'!$A133+2,FALSE)*$AK133))+IF($AO133=CT$3,$AM133/VLOOKUP($AO133,Data!$A$50:$B$56,2,FALSE),0)</f>
        <v>0</v>
      </c>
      <c r="CU133" s="11">
        <f>IF(CU$2=$A133,0,IF(HLOOKUP(CU$2,Recipes!$H:$GI,'Production Calculator'!$A133+2,FALSE)=0,0,HLOOKUP(CU$2,Recipes!$H:$GI,'Production Calculator'!$A133+2,FALSE)*$AK133))+IF($AO133=CU$3,$AM133/VLOOKUP($AO133,Data!$A$50:$B$56,2,FALSE),0)</f>
        <v>0</v>
      </c>
      <c r="CV133" s="11">
        <f>IF(CV$2=$A133,0,IF(HLOOKUP(CV$2,Recipes!$H:$GI,'Production Calculator'!$A133+2,FALSE)=0,0,HLOOKUP(CV$2,Recipes!$H:$GI,'Production Calculator'!$A133+2,FALSE)*$AK133))+IF($AO133=CV$3,$AM133/VLOOKUP($AO133,Data!$A$50:$B$56,2,FALSE),0)</f>
        <v>0</v>
      </c>
      <c r="CW133" s="11">
        <f>IF(CW$2=$A133,0,IF(HLOOKUP(CW$2,Recipes!$H:$GI,'Production Calculator'!$A133+2,FALSE)=0,0,HLOOKUP(CW$2,Recipes!$H:$GI,'Production Calculator'!$A133+2,FALSE)*$AK133))+IF($AO133=CW$3,$AM133/VLOOKUP($AO133,Data!$A$50:$B$56,2,FALSE),0)</f>
        <v>0</v>
      </c>
      <c r="CX133" s="11">
        <f>IF(CX$2=$A133,0,IF(HLOOKUP(CX$2,Recipes!$H:$GI,'Production Calculator'!$A133+2,FALSE)=0,0,HLOOKUP(CX$2,Recipes!$H:$GI,'Production Calculator'!$A133+2,FALSE)*$AK133))+IF($AO133=CX$3,$AM133/VLOOKUP($AO133,Data!$A$50:$B$56,2,FALSE),0)</f>
        <v>0</v>
      </c>
      <c r="CY133" s="11">
        <f>IF(CY$2=$A133,0,IF(HLOOKUP(CY$2,Recipes!$H:$GI,'Production Calculator'!$A133+2,FALSE)=0,0,HLOOKUP(CY$2,Recipes!$H:$GI,'Production Calculator'!$A133+2,FALSE)*$AK133))+IF($AO133=CY$3,$AM133/VLOOKUP($AO133,Data!$A$50:$B$56,2,FALSE),0)</f>
        <v>0</v>
      </c>
      <c r="CZ133" s="11">
        <f>IF(CZ$2=$A133,0,IF(HLOOKUP(CZ$2,Recipes!$H:$GI,'Production Calculator'!$A133+2,FALSE)=0,0,HLOOKUP(CZ$2,Recipes!$H:$GI,'Production Calculator'!$A133+2,FALSE)*$AK133))+IF($AO133=CZ$3,$AM133/VLOOKUP($AO133,Data!$A$50:$B$56,2,FALSE),0)</f>
        <v>0</v>
      </c>
      <c r="DA133" s="11">
        <f>IF(DA$2=$A133,0,IF(HLOOKUP(DA$2,Recipes!$H:$GI,'Production Calculator'!$A133+2,FALSE)=0,0,HLOOKUP(DA$2,Recipes!$H:$GI,'Production Calculator'!$A133+2,FALSE)*$AK133))+IF($AO133=DA$3,$AM133/VLOOKUP($AO133,Data!$A$50:$B$56,2,FALSE),0)</f>
        <v>0</v>
      </c>
      <c r="DB133" s="11">
        <f>IF(DB$2=$A133,0,IF(HLOOKUP(DB$2,Recipes!$H:$GI,'Production Calculator'!$A133+2,FALSE)=0,0,HLOOKUP(DB$2,Recipes!$H:$GI,'Production Calculator'!$A133+2,FALSE)*$AK133))+IF($AO133=DB$3,$AM133/VLOOKUP($AO133,Data!$A$50:$B$56,2,FALSE),0)</f>
        <v>0</v>
      </c>
      <c r="DC133" s="11">
        <f>IF(DC$2=$A133,0,IF(HLOOKUP(DC$2,Recipes!$H:$GI,'Production Calculator'!$A133+2,FALSE)=0,0,HLOOKUP(DC$2,Recipes!$H:$GI,'Production Calculator'!$A133+2,FALSE)*$AK133))+IF($AO133=DC$3,$AM133/VLOOKUP($AO133,Data!$A$50:$B$56,2,FALSE),0)</f>
        <v>0</v>
      </c>
      <c r="DD133" s="11">
        <f>IF(DD$2=$A133,0,IF(HLOOKUP(DD$2,Recipes!$H:$GI,'Production Calculator'!$A133+2,FALSE)=0,0,HLOOKUP(DD$2,Recipes!$H:$GI,'Production Calculator'!$A133+2,FALSE)*$AK133))+IF($AO133=DD$3,$AM133/VLOOKUP($AO133,Data!$A$50:$B$56,2,FALSE),0)</f>
        <v>0</v>
      </c>
      <c r="DE133" s="11">
        <f>IF(DE$2=$A133,0,IF(HLOOKUP(DE$2,Recipes!$H:$GI,'Production Calculator'!$A133+2,FALSE)=0,0,HLOOKUP(DE$2,Recipes!$H:$GI,'Production Calculator'!$A133+2,FALSE)*$AK133))+IF($AO133=DE$3,$AM133/VLOOKUP($AO133,Data!$A$50:$B$56,2,FALSE),0)</f>
        <v>0</v>
      </c>
      <c r="DF133" s="11">
        <f>IF(DF$2=$A133,0,IF(HLOOKUP(DF$2,Recipes!$H:$GI,'Production Calculator'!$A133+2,FALSE)=0,0,HLOOKUP(DF$2,Recipes!$H:$GI,'Production Calculator'!$A133+2,FALSE)*$AK133))+IF($AO133=DF$3,$AM133/VLOOKUP($AO133,Data!$A$50:$B$56,2,FALSE),0)</f>
        <v>0</v>
      </c>
      <c r="DG133" s="11">
        <f>IF(DG$2=$A133,0,IF(HLOOKUP(DG$2,Recipes!$H:$GI,'Production Calculator'!$A133+2,FALSE)=0,0,HLOOKUP(DG$2,Recipes!$H:$GI,'Production Calculator'!$A133+2,FALSE)*$AK133))+IF($AO133=DG$3,$AM133/VLOOKUP($AO133,Data!$A$50:$B$56,2,FALSE),0)</f>
        <v>0</v>
      </c>
      <c r="DH133" s="11">
        <f>IF(DH$2=$A133,0,IF(HLOOKUP(DH$2,Recipes!$H:$GI,'Production Calculator'!$A133+2,FALSE)=0,0,HLOOKUP(DH$2,Recipes!$H:$GI,'Production Calculator'!$A133+2,FALSE)*$AK133))+IF($AO133=DH$3,$AM133/VLOOKUP($AO133,Data!$A$50:$B$56,2,FALSE),0)</f>
        <v>0</v>
      </c>
      <c r="DI133" s="11">
        <f>IF(DI$2=$A133,0,IF(HLOOKUP(DI$2,Recipes!$H:$GI,'Production Calculator'!$A133+2,FALSE)=0,0,HLOOKUP(DI$2,Recipes!$H:$GI,'Production Calculator'!$A133+2,FALSE)*$AK133))+IF($AO133=DI$3,$AM133/VLOOKUP($AO133,Data!$A$50:$B$56,2,FALSE),0)</f>
        <v>0</v>
      </c>
      <c r="DJ133" s="11">
        <f>IF(DJ$2=$A133,0,IF(HLOOKUP(DJ$2,Recipes!$H:$GI,'Production Calculator'!$A133+2,FALSE)=0,0,HLOOKUP(DJ$2,Recipes!$H:$GI,'Production Calculator'!$A133+2,FALSE)*$AK133))+IF($AO133=DJ$3,$AM133/VLOOKUP($AO133,Data!$A$50:$B$56,2,FALSE),0)</f>
        <v>0</v>
      </c>
      <c r="DK133" s="11">
        <f>IF(DK$2=$A133,0,IF(HLOOKUP(DK$2,Recipes!$H:$GI,'Production Calculator'!$A133+2,FALSE)=0,0,HLOOKUP(DK$2,Recipes!$H:$GI,'Production Calculator'!$A133+2,FALSE)*$AK133))+IF($AO133=DK$3,$AM133/VLOOKUP($AO133,Data!$A$50:$B$56,2,FALSE),0)</f>
        <v>0</v>
      </c>
      <c r="DL133" s="11">
        <f>IF(DL$2=$A133,0,IF(HLOOKUP(DL$2,Recipes!$H:$GI,'Production Calculator'!$A133+2,FALSE)=0,0,HLOOKUP(DL$2,Recipes!$H:$GI,'Production Calculator'!$A133+2,FALSE)*$AK133))+IF($AO133=DL$3,$AM133/VLOOKUP($AO133,Data!$A$50:$B$56,2,FALSE),0)</f>
        <v>0</v>
      </c>
      <c r="DM133" s="11">
        <f>IF(DM$2=$A133,0,IF(HLOOKUP(DM$2,Recipes!$H:$GI,'Production Calculator'!$A133+2,FALSE)=0,0,HLOOKUP(DM$2,Recipes!$H:$GI,'Production Calculator'!$A133+2,FALSE)*$AK133))+IF($AO133=DM$3,$AM133/VLOOKUP($AO133,Data!$A$50:$B$56,2,FALSE),0)</f>
        <v>0</v>
      </c>
      <c r="DN133" s="11">
        <f>IF(DN$2=$A133,0,IF(HLOOKUP(DN$2,Recipes!$H:$GI,'Production Calculator'!$A133+2,FALSE)=0,0,HLOOKUP(DN$2,Recipes!$H:$GI,'Production Calculator'!$A133+2,FALSE)*$AK133))+IF($AO133=DN$3,$AM133/VLOOKUP($AO133,Data!$A$50:$B$56,2,FALSE),0)</f>
        <v>0</v>
      </c>
      <c r="DO133" s="11">
        <f>IF(DO$2=$A133,0,IF(HLOOKUP(DO$2,Recipes!$H:$GI,'Production Calculator'!$A133+2,FALSE)=0,0,HLOOKUP(DO$2,Recipes!$H:$GI,'Production Calculator'!$A133+2,FALSE)*$AK133))+IF($AO133=DO$3,$AM133/VLOOKUP($AO133,Data!$A$50:$B$56,2,FALSE),0)</f>
        <v>0</v>
      </c>
      <c r="DP133" s="11">
        <f>IF(DP$2=$A133,0,IF(HLOOKUP(DP$2,Recipes!$H:$GI,'Production Calculator'!$A133+2,FALSE)=0,0,HLOOKUP(DP$2,Recipes!$H:$GI,'Production Calculator'!$A133+2,FALSE)*$AK133))+IF($AO133=DP$3,$AM133/VLOOKUP($AO133,Data!$A$50:$B$56,2,FALSE),0)</f>
        <v>0</v>
      </c>
      <c r="DQ133" s="11">
        <f>IF(DQ$2=$A133,0,IF(HLOOKUP(DQ$2,Recipes!$H:$GI,'Production Calculator'!$A133+2,FALSE)=0,0,HLOOKUP(DQ$2,Recipes!$H:$GI,'Production Calculator'!$A133+2,FALSE)*$AK133))+IF($AO133=DQ$3,$AM133/VLOOKUP($AO133,Data!$A$50:$B$56,2,FALSE),0)</f>
        <v>0</v>
      </c>
      <c r="DR133" s="11">
        <f>IF(DR$2=$A133,0,IF(HLOOKUP(DR$2,Recipes!$H:$GI,'Production Calculator'!$A133+2,FALSE)=0,0,HLOOKUP(DR$2,Recipes!$H:$GI,'Production Calculator'!$A133+2,FALSE)*$AK133))+IF($AO133=DR$3,$AM133/VLOOKUP($AO133,Data!$A$50:$B$56,2,FALSE),0)</f>
        <v>0</v>
      </c>
      <c r="DS133" s="11">
        <f>IF(DS$2=$A133,0,IF(HLOOKUP(DS$2,Recipes!$H:$GI,'Production Calculator'!$A133+2,FALSE)=0,0,HLOOKUP(DS$2,Recipes!$H:$GI,'Production Calculator'!$A133+2,FALSE)*$AK133))+IF($AO133=DS$3,$AM133/VLOOKUP($AO133,Data!$A$50:$B$56,2,FALSE),0)</f>
        <v>0</v>
      </c>
      <c r="DT133" s="11">
        <f>IF(DT$2=$A133,0,IF(HLOOKUP(DT$2,Recipes!$H:$GI,'Production Calculator'!$A133+2,FALSE)=0,0,HLOOKUP(DT$2,Recipes!$H:$GI,'Production Calculator'!$A133+2,FALSE)*$AK133))+IF($AO133=DT$3,$AM133/VLOOKUP($AO133,Data!$A$50:$B$56,2,FALSE),0)</f>
        <v>0</v>
      </c>
      <c r="DU133" s="11">
        <f>IF(DU$2=$A133,0,IF(HLOOKUP(DU$2,Recipes!$H:$GI,'Production Calculator'!$A133+2,FALSE)=0,0,HLOOKUP(DU$2,Recipes!$H:$GI,'Production Calculator'!$A133+2,FALSE)*$AK133))+IF($AO133=DU$3,$AM133/VLOOKUP($AO133,Data!$A$50:$B$56,2,FALSE),0)</f>
        <v>0</v>
      </c>
      <c r="DV133" s="11">
        <f>IF(DV$2=$A133,0,IF(HLOOKUP(DV$2,Recipes!$H:$GI,'Production Calculator'!$A133+2,FALSE)=0,0,HLOOKUP(DV$2,Recipes!$H:$GI,'Production Calculator'!$A133+2,FALSE)*$AK133))+IF($AO133=DV$3,$AM133/VLOOKUP($AO133,Data!$A$50:$B$56,2,FALSE),0)</f>
        <v>0</v>
      </c>
      <c r="DW133" s="11">
        <f>IF(DW$2=$A133,0,IF(HLOOKUP(DW$2,Recipes!$H:$GI,'Production Calculator'!$A133+2,FALSE)=0,0,HLOOKUP(DW$2,Recipes!$H:$GI,'Production Calculator'!$A133+2,FALSE)*$AK133))+IF($AO133=DW$3,$AM133/VLOOKUP($AO133,Data!$A$50:$B$56,2,FALSE),0)</f>
        <v>0</v>
      </c>
      <c r="DX133" s="11">
        <f>IF(DX$2=$A133,0,IF(HLOOKUP(DX$2,Recipes!$H:$GI,'Production Calculator'!$A133+2,FALSE)=0,0,HLOOKUP(DX$2,Recipes!$H:$GI,'Production Calculator'!$A133+2,FALSE)*$AK133))+IF($AO133=DX$3,$AM133/VLOOKUP($AO133,Data!$A$50:$B$56,2,FALSE),0)</f>
        <v>0</v>
      </c>
      <c r="DY133" s="11">
        <f>IF(DY$2=$A133,0,IF(HLOOKUP(DY$2,Recipes!$H:$GI,'Production Calculator'!$A133+2,FALSE)=0,0,HLOOKUP(DY$2,Recipes!$H:$GI,'Production Calculator'!$A133+2,FALSE)*$AK133))+IF($AO133=DY$3,$AM133/VLOOKUP($AO133,Data!$A$50:$B$56,2,FALSE),0)</f>
        <v>0</v>
      </c>
      <c r="DZ133" s="11">
        <f>IF(DZ$2=$A133,0,IF(HLOOKUP(DZ$2,Recipes!$H:$GI,'Production Calculator'!$A133+2,FALSE)=0,0,HLOOKUP(DZ$2,Recipes!$H:$GI,'Production Calculator'!$A133+2,FALSE)*$AK133))+IF($AO133=DZ$3,$AM133/VLOOKUP($AO133,Data!$A$50:$B$56,2,FALSE),0)</f>
        <v>0</v>
      </c>
      <c r="EA133" s="11">
        <f>IF(EA$2=$A133,0,IF(HLOOKUP(EA$2,Recipes!$H:$GI,'Production Calculator'!$A133+2,FALSE)=0,0,HLOOKUP(EA$2,Recipes!$H:$GI,'Production Calculator'!$A133+2,FALSE)*$AK133))+IF($AO133=EA$3,$AM133/VLOOKUP($AO133,Data!$A$50:$B$56,2,FALSE),0)</f>
        <v>0</v>
      </c>
      <c r="EB133" s="11">
        <f>IF(EB$2=$A133,0,IF(HLOOKUP(EB$2,Recipes!$H:$GI,'Production Calculator'!$A133+2,FALSE)=0,0,HLOOKUP(EB$2,Recipes!$H:$GI,'Production Calculator'!$A133+2,FALSE)*$AK133))+IF($AO133=EB$3,$AM133/VLOOKUP($AO133,Data!$A$50:$B$56,2,FALSE),0)</f>
        <v>0</v>
      </c>
      <c r="EC133" s="11">
        <f>IF(EC$2=$A133,0,IF(HLOOKUP(EC$2,Recipes!$H:$GI,'Production Calculator'!$A133+2,FALSE)=0,0,HLOOKUP(EC$2,Recipes!$H:$GI,'Production Calculator'!$A133+2,FALSE)*$AK133))+IF($AO133=EC$3,$AM133/VLOOKUP($AO133,Data!$A$50:$B$56,2,FALSE),0)</f>
        <v>0</v>
      </c>
      <c r="ED133" s="11">
        <f>IF(ED$2=$A133,0,IF(HLOOKUP(ED$2,Recipes!$H:$GI,'Production Calculator'!$A133+2,FALSE)=0,0,HLOOKUP(ED$2,Recipes!$H:$GI,'Production Calculator'!$A133+2,FALSE)*$AK133))+IF($AO133=ED$3,$AM133/VLOOKUP($AO133,Data!$A$50:$B$56,2,FALSE),0)</f>
        <v>0</v>
      </c>
      <c r="EE133" s="11">
        <f>IF(EE$2=$A133,0,IF(HLOOKUP(EE$2,Recipes!$H:$GI,'Production Calculator'!$A133+2,FALSE)=0,0,HLOOKUP(EE$2,Recipes!$H:$GI,'Production Calculator'!$A133+2,FALSE)*$AK133))+IF($AO133=EE$3,$AM133/VLOOKUP($AO133,Data!$A$50:$B$56,2,FALSE),0)</f>
        <v>0</v>
      </c>
      <c r="EF133" s="11">
        <f>IF(EF$2=$A133,0,IF(HLOOKUP(EF$2,Recipes!$H:$GI,'Production Calculator'!$A133+2,FALSE)=0,0,HLOOKUP(EF$2,Recipes!$H:$GI,'Production Calculator'!$A133+2,FALSE)*$AK133))+IF($AO133=EF$3,$AM133/VLOOKUP($AO133,Data!$A$50:$B$56,2,FALSE),0)</f>
        <v>0</v>
      </c>
      <c r="EG133" s="11">
        <f>IF(EG$2=$A133,0,IF(HLOOKUP(EG$2,Recipes!$H:$GI,'Production Calculator'!$A133+2,FALSE)=0,0,HLOOKUP(EG$2,Recipes!$H:$GI,'Production Calculator'!$A133+2,FALSE)*$AK133))+IF($AO133=EG$3,$AM133/VLOOKUP($AO133,Data!$A$50:$B$56,2,FALSE),0)</f>
        <v>0</v>
      </c>
      <c r="EH133" s="11">
        <f>IF(EH$2=$A133,0,IF(HLOOKUP(EH$2,Recipes!$H:$GI,'Production Calculator'!$A133+2,FALSE)=0,0,HLOOKUP(EH$2,Recipes!$H:$GI,'Production Calculator'!$A133+2,FALSE)*$AK133))+IF($AO133=EH$3,$AM133/VLOOKUP($AO133,Data!$A$50:$B$56,2,FALSE),0)</f>
        <v>0</v>
      </c>
      <c r="EI133" s="11">
        <f>IF(EI$2=$A133,0,IF(HLOOKUP(EI$2,Recipes!$H:$GI,'Production Calculator'!$A133+2,FALSE)=0,0,HLOOKUP(EI$2,Recipes!$H:$GI,'Production Calculator'!$A133+2,FALSE)*$AK133))+IF($AO133=EI$3,$AM133/VLOOKUP($AO133,Data!$A$50:$B$56,2,FALSE),0)</f>
        <v>0</v>
      </c>
      <c r="EJ133" s="11">
        <f>IF(EJ$2=$A133,0,IF(HLOOKUP(EJ$2,Recipes!$H:$GI,'Production Calculator'!$A133+2,FALSE)=0,0,HLOOKUP(EJ$2,Recipes!$H:$GI,'Production Calculator'!$A133+2,FALSE)*$AK133))+IF($AO133=EJ$3,$AM133/VLOOKUP($AO133,Data!$A$50:$B$56,2,FALSE),0)</f>
        <v>0</v>
      </c>
      <c r="EK133" s="11">
        <f>IF(EK$2=$A133,0,IF(HLOOKUP(EK$2,Recipes!$H:$GI,'Production Calculator'!$A133+2,FALSE)=0,0,HLOOKUP(EK$2,Recipes!$H:$GI,'Production Calculator'!$A133+2,FALSE)*$AK133))+IF($AO133=EK$3,$AM133/VLOOKUP($AO133,Data!$A$50:$B$56,2,FALSE),0)</f>
        <v>0</v>
      </c>
      <c r="EL133" s="11">
        <f>IF(EL$2=$A133,0,IF(HLOOKUP(EL$2,Recipes!$H:$GI,'Production Calculator'!$A133+2,FALSE)=0,0,HLOOKUP(EL$2,Recipes!$H:$GI,'Production Calculator'!$A133+2,FALSE)*$AK133))+IF($AO133=EL$3,$AM133/VLOOKUP($AO133,Data!$A$50:$B$56,2,FALSE),0)</f>
        <v>0</v>
      </c>
      <c r="EM133" s="11">
        <f>IF(EM$2=$A133,0,IF(HLOOKUP(EM$2,Recipes!$H:$GI,'Production Calculator'!$A133+2,FALSE)=0,0,HLOOKUP(EM$2,Recipes!$H:$GI,'Production Calculator'!$A133+2,FALSE)*$AK133))+IF($AO133=EM$3,$AM133/VLOOKUP($AO133,Data!$A$50:$B$56,2,FALSE),0)</f>
        <v>0</v>
      </c>
      <c r="EN133" s="11">
        <f>IF(EN$2=$A133,0,IF(HLOOKUP(EN$2,Recipes!$H:$GI,'Production Calculator'!$A133+2,FALSE)=0,0,HLOOKUP(EN$2,Recipes!$H:$GI,'Production Calculator'!$A133+2,FALSE)*$AK133))+IF($AO133=EN$3,$AM133/VLOOKUP($AO133,Data!$A$50:$B$56,2,FALSE),0)</f>
        <v>0</v>
      </c>
      <c r="EO133" s="11">
        <f>IF(EO$2=$A133,0,IF(HLOOKUP(EO$2,Recipes!$H:$GI,'Production Calculator'!$A133+2,FALSE)=0,0,HLOOKUP(EO$2,Recipes!$H:$GI,'Production Calculator'!$A133+2,FALSE)*$AK133))+IF($AO133=EO$3,$AM133/VLOOKUP($AO133,Data!$A$50:$B$56,2,FALSE),0)</f>
        <v>0</v>
      </c>
      <c r="EP133" s="11">
        <f>IF(EP$2=$A133,0,IF(HLOOKUP(EP$2,Recipes!$H:$GI,'Production Calculator'!$A133+2,FALSE)=0,0,HLOOKUP(EP$2,Recipes!$H:$GI,'Production Calculator'!$A133+2,FALSE)*$AK133))+IF($AO133=EP$3,$AM133/VLOOKUP($AO133,Data!$A$50:$B$56,2,FALSE),0)</f>
        <v>0</v>
      </c>
      <c r="EQ133" s="11">
        <f>IF(EQ$2=$A133,0,IF(HLOOKUP(EQ$2,Recipes!$H:$GI,'Production Calculator'!$A133+2,FALSE)=0,0,HLOOKUP(EQ$2,Recipes!$H:$GI,'Production Calculator'!$A133+2,FALSE)*$AK133))+IF($AO133=EQ$3,$AM133/VLOOKUP($AO133,Data!$A$50:$B$56,2,FALSE),0)</f>
        <v>0</v>
      </c>
      <c r="ER133" s="11">
        <f>IF(ER$2=$A133,0,IF(HLOOKUP(ER$2,Recipes!$H:$GI,'Production Calculator'!$A133+2,FALSE)=0,0,HLOOKUP(ER$2,Recipes!$H:$GI,'Production Calculator'!$A133+2,FALSE)*$AK133))+IF($AO133=ER$3,$AM133/VLOOKUP($AO133,Data!$A$50:$B$56,2,FALSE),0)</f>
        <v>0</v>
      </c>
      <c r="ES133" s="11">
        <f>IF(ES$2=$A133,0,IF(HLOOKUP(ES$2,Recipes!$H:$GI,'Production Calculator'!$A133+2,FALSE)=0,0,HLOOKUP(ES$2,Recipes!$H:$GI,'Production Calculator'!$A133+2,FALSE)*$AK133))+IF($AO133=ES$3,$AM133/VLOOKUP($AO133,Data!$A$50:$B$56,2,FALSE),0)</f>
        <v>0</v>
      </c>
      <c r="ET133" s="11">
        <f>IF(ET$2=$A133,0,IF(HLOOKUP(ET$2,Recipes!$H:$GI,'Production Calculator'!$A133+2,FALSE)=0,0,HLOOKUP(ET$2,Recipes!$H:$GI,'Production Calculator'!$A133+2,FALSE)*$AK133))+IF($AO133=ET$3,$AM133/VLOOKUP($AO133,Data!$A$50:$B$56,2,FALSE),0)</f>
        <v>0</v>
      </c>
      <c r="EU133" s="11">
        <f>IF(EU$2=$A133,0,IF(HLOOKUP(EU$2,Recipes!$H:$GI,'Production Calculator'!$A133+2,FALSE)=0,0,HLOOKUP(EU$2,Recipes!$H:$GI,'Production Calculator'!$A133+2,FALSE)*$AK133))+IF($AO133=EU$3,$AM133/VLOOKUP($AO133,Data!$A$50:$B$56,2,FALSE),0)</f>
        <v>0</v>
      </c>
      <c r="EV133" s="11">
        <f>IF(EV$2=$A133,0,IF(HLOOKUP(EV$2,Recipes!$H:$GI,'Production Calculator'!$A133+2,FALSE)=0,0,HLOOKUP(EV$2,Recipes!$H:$GI,'Production Calculator'!$A133+2,FALSE)*$AK133))+IF($AO133=EV$3,$AM133/VLOOKUP($AO133,Data!$A$50:$B$56,2,FALSE),0)</f>
        <v>0</v>
      </c>
      <c r="EW133" s="11">
        <f>IF(EW$2=$A133,0,IF(HLOOKUP(EW$2,Recipes!$H:$GI,'Production Calculator'!$A133+2,FALSE)=0,0,HLOOKUP(EW$2,Recipes!$H:$GI,'Production Calculator'!$A133+2,FALSE)*$AK133))+IF($AO133=EW$3,$AM133/VLOOKUP($AO133,Data!$A$50:$B$56,2,FALSE),0)</f>
        <v>0</v>
      </c>
      <c r="EX133" s="11">
        <f>IF(EX$2=$A133,0,IF(HLOOKUP(EX$2,Recipes!$H:$GI,'Production Calculator'!$A133+2,FALSE)=0,0,HLOOKUP(EX$2,Recipes!$H:$GI,'Production Calculator'!$A133+2,FALSE)*$AK133))+IF($AO133=EX$3,$AM133/VLOOKUP($AO133,Data!$A$50:$B$56,2,FALSE),0)</f>
        <v>0</v>
      </c>
      <c r="EY133" s="11">
        <f>IF(EY$2=$A133,0,IF(HLOOKUP(EY$2,Recipes!$H:$GI,'Production Calculator'!$A133+2,FALSE)=0,0,HLOOKUP(EY$2,Recipes!$H:$GI,'Production Calculator'!$A133+2,FALSE)*$AK133))+IF($AO133=EY$3,$AM133/VLOOKUP($AO133,Data!$A$50:$B$56,2,FALSE),0)</f>
        <v>0</v>
      </c>
      <c r="EZ133" s="11">
        <f>IF(EZ$2=$A133,0,IF(HLOOKUP(EZ$2,Recipes!$H:$GI,'Production Calculator'!$A133+2,FALSE)=0,0,HLOOKUP(EZ$2,Recipes!$H:$GI,'Production Calculator'!$A133+2,FALSE)*$AK133))+IF($AO133=EZ$3,$AM133/VLOOKUP($AO133,Data!$A$50:$B$56,2,FALSE),0)</f>
        <v>0</v>
      </c>
      <c r="FA133" s="11">
        <f>IF(FA$2=$A133,0,IF(HLOOKUP(FA$2,Recipes!$H:$GI,'Production Calculator'!$A133+2,FALSE)=0,0,HLOOKUP(FA$2,Recipes!$H:$GI,'Production Calculator'!$A133+2,FALSE)*$AK133))+IF($AO133=FA$3,$AM133/VLOOKUP($AO133,Data!$A$50:$B$56,2,FALSE),0)</f>
        <v>0</v>
      </c>
      <c r="FB133" s="11">
        <f>IF(FB$2=$A133,0,IF(HLOOKUP(FB$2,Recipes!$H:$GI,'Production Calculator'!$A133+2,FALSE)=0,0,HLOOKUP(FB$2,Recipes!$H:$GI,'Production Calculator'!$A133+2,FALSE)*$AK133))+IF($AO133=FB$3,$AM133/VLOOKUP($AO133,Data!$A$50:$B$56,2,FALSE),0)</f>
        <v>0</v>
      </c>
      <c r="FC133" s="11">
        <f>IF(FC$2=$A133,0,IF(HLOOKUP(FC$2,Recipes!$H:$GI,'Production Calculator'!$A133+2,FALSE)=0,0,HLOOKUP(FC$2,Recipes!$H:$GI,'Production Calculator'!$A133+2,FALSE)*$AK133))+IF($AO133=FC$3,$AM133/VLOOKUP($AO133,Data!$A$50:$B$56,2,FALSE),0)</f>
        <v>0</v>
      </c>
      <c r="FD133" s="11">
        <f>IF(FD$2=$A133,0,IF(HLOOKUP(FD$2,Recipes!$H:$GI,'Production Calculator'!$A133+2,FALSE)=0,0,HLOOKUP(FD$2,Recipes!$H:$GI,'Production Calculator'!$A133+2,FALSE)*$AK133))+IF($AO133=FD$3,$AM133/VLOOKUP($AO133,Data!$A$50:$B$56,2,FALSE),0)</f>
        <v>0</v>
      </c>
      <c r="FE133" s="11">
        <f>IF(FE$2=$A133,0,IF(HLOOKUP(FE$2,Recipes!$H:$GI,'Production Calculator'!$A133+2,FALSE)=0,0,HLOOKUP(FE$2,Recipes!$H:$GI,'Production Calculator'!$A133+2,FALSE)*$AK133))+IF($AO133=FE$3,$AM133/VLOOKUP($AO133,Data!$A$50:$B$56,2,FALSE),0)</f>
        <v>0</v>
      </c>
      <c r="FF133" s="11">
        <f>IF(FF$2=$A133,0,IF(HLOOKUP(FF$2,Recipes!$H:$GI,'Production Calculator'!$A133+2,FALSE)=0,0,HLOOKUP(FF$2,Recipes!$H:$GI,'Production Calculator'!$A133+2,FALSE)*$AK133))+IF($AO133=FF$3,$AM133/VLOOKUP($AO133,Data!$A$50:$B$56,2,FALSE),0)</f>
        <v>0</v>
      </c>
      <c r="FG133" s="11">
        <f>IF(FG$2=$A133,0,IF(HLOOKUP(FG$2,Recipes!$H:$GI,'Production Calculator'!$A133+2,FALSE)=0,0,HLOOKUP(FG$2,Recipes!$H:$GI,'Production Calculator'!$A133+2,FALSE)*$AK133))+IF($AO133=FG$3,$AM133/VLOOKUP($AO133,Data!$A$50:$B$56,2,FALSE),0)</f>
        <v>0</v>
      </c>
      <c r="FH133" s="11">
        <f>IF(FH$2=$A133,0,IF(HLOOKUP(FH$2,Recipes!$H:$GI,'Production Calculator'!$A133+2,FALSE)=0,0,HLOOKUP(FH$2,Recipes!$H:$GI,'Production Calculator'!$A133+2,FALSE)*$AK133))+IF($AO133=FH$3,$AM133/VLOOKUP($AO133,Data!$A$50:$B$56,2,FALSE),0)</f>
        <v>0</v>
      </c>
      <c r="FI133" s="11">
        <f>IF(FI$2=$A133,0,IF(HLOOKUP(FI$2,Recipes!$H:$GI,'Production Calculator'!$A133+2,FALSE)=0,0,HLOOKUP(FI$2,Recipes!$H:$GI,'Production Calculator'!$A133+2,FALSE)*$AK133))+IF($AO133=FI$3,$AM133/VLOOKUP($AO133,Data!$A$50:$B$56,2,FALSE),0)</f>
        <v>0</v>
      </c>
      <c r="FJ133" s="11">
        <f>IF(FJ$2=$A133,0,IF(HLOOKUP(FJ$2,Recipes!$H:$GI,'Production Calculator'!$A133+2,FALSE)=0,0,HLOOKUP(FJ$2,Recipes!$H:$GI,'Production Calculator'!$A133+2,FALSE)*$AK133))+IF($AO133=FJ$3,$AM133/VLOOKUP($AO133,Data!$A$50:$B$56,2,FALSE),0)</f>
        <v>0</v>
      </c>
      <c r="FK133" s="11">
        <f>IF(FK$2=$A133,0,IF(HLOOKUP(FK$2,Recipes!$H:$GI,'Production Calculator'!$A133+2,FALSE)=0,0,HLOOKUP(FK$2,Recipes!$H:$GI,'Production Calculator'!$A133+2,FALSE)*$AK133))+IF($AO133=FK$3,$AM133/VLOOKUP($AO133,Data!$A$50:$B$56,2,FALSE),0)</f>
        <v>0</v>
      </c>
      <c r="FL133" s="11">
        <f>IF(FL$2=$A133,0,IF(HLOOKUP(FL$2,Recipes!$H:$GI,'Production Calculator'!$A133+2,FALSE)=0,0,HLOOKUP(FL$2,Recipes!$H:$GI,'Production Calculator'!$A133+2,FALSE)*$AK133))+IF($AO133=FL$3,$AM133/VLOOKUP($AO133,Data!$A$50:$B$56,2,FALSE),0)</f>
        <v>0</v>
      </c>
      <c r="FM133" s="11">
        <f>IF(FM$2=$A133,0,IF(HLOOKUP(FM$2,Recipes!$H:$GI,'Production Calculator'!$A133+2,FALSE)=0,0,HLOOKUP(FM$2,Recipes!$H:$GI,'Production Calculator'!$A133+2,FALSE)*$AK133))+IF($AO133=FM$3,$AM133/VLOOKUP($AO133,Data!$A$50:$B$56,2,FALSE),0)</f>
        <v>0</v>
      </c>
      <c r="FN133" s="11">
        <f>IF(FN$2=$A133,0,IF(HLOOKUP(FN$2,Recipes!$H:$GI,'Production Calculator'!$A133+2,FALSE)=0,0,HLOOKUP(FN$2,Recipes!$H:$GI,'Production Calculator'!$A133+2,FALSE)*$AK133))+IF($AO133=FN$3,$AM133/VLOOKUP($AO133,Data!$A$50:$B$56,2,FALSE),0)</f>
        <v>0</v>
      </c>
      <c r="FO133" s="11">
        <f>IF(FO$2=$A133,0,IF(HLOOKUP(FO$2,Recipes!$H:$GI,'Production Calculator'!$A133+2,FALSE)=0,0,HLOOKUP(FO$2,Recipes!$H:$GI,'Production Calculator'!$A133+2,FALSE)*$AK133))+IF($AO133=FO$3,$AM133/VLOOKUP($AO133,Data!$A$50:$B$56,2,FALSE),0)</f>
        <v>0</v>
      </c>
      <c r="FP133" s="11">
        <f>IF(FP$2=$A133,0,IF(HLOOKUP(FP$2,Recipes!$H:$GI,'Production Calculator'!$A133+2,FALSE)=0,0,HLOOKUP(FP$2,Recipes!$H:$GI,'Production Calculator'!$A133+2,FALSE)*$AK133))+IF($AO133=FP$3,$AM133/VLOOKUP($AO133,Data!$A$50:$B$56,2,FALSE),0)</f>
        <v>0</v>
      </c>
      <c r="FQ133" s="11">
        <f>IF(FQ$2=$A133,0,IF(HLOOKUP(FQ$2,Recipes!$H:$GI,'Production Calculator'!$A133+2,FALSE)=0,0,HLOOKUP(FQ$2,Recipes!$H:$GI,'Production Calculator'!$A133+2,FALSE)*$AK133))+IF($AO133=FQ$3,$AM133/VLOOKUP($AO133,Data!$A$50:$B$56,2,FALSE),0)</f>
        <v>0</v>
      </c>
      <c r="FR133" s="11">
        <f>IF(FR$2=$A133,0,IF(HLOOKUP(FR$2,Recipes!$H:$GI,'Production Calculator'!$A133+2,FALSE)=0,0,HLOOKUP(FR$2,Recipes!$H:$GI,'Production Calculator'!$A133+2,FALSE)*$AK133))+IF($AO133=FR$3,$AM133/VLOOKUP($AO133,Data!$A$50:$B$56,2,FALSE),0)</f>
        <v>0</v>
      </c>
      <c r="FS133" s="11">
        <f>IF(FS$2=$A133,0,IF(HLOOKUP(FS$2,Recipes!$H:$GI,'Production Calculator'!$A133+2,FALSE)=0,0,HLOOKUP(FS$2,Recipes!$H:$GI,'Production Calculator'!$A133+2,FALSE)*$AK133))+IF($AO133=FS$3,$AM133/VLOOKUP($AO133,Data!$A$50:$B$56,2,FALSE),0)</f>
        <v>0</v>
      </c>
      <c r="FT133" s="11">
        <f>IF(FT$2=$A133,0,IF(HLOOKUP(FT$2,Recipes!$H:$GI,'Production Calculator'!$A133+2,FALSE)=0,0,HLOOKUP(FT$2,Recipes!$H:$GI,'Production Calculator'!$A133+2,FALSE)*$AK133))+IF($AO133=FT$3,$AM133/VLOOKUP($AO133,Data!$A$50:$B$56,2,FALSE),0)</f>
        <v>0</v>
      </c>
      <c r="FU133" s="11">
        <f>IF(FU$2=$A133,0,IF(HLOOKUP(FU$2,Recipes!$H:$GI,'Production Calculator'!$A133+2,FALSE)=0,0,HLOOKUP(FU$2,Recipes!$H:$GI,'Production Calculator'!$A133+2,FALSE)*$AK133))+IF($AO133=FU$3,$AM133/VLOOKUP($AO133,Data!$A$50:$B$56,2,FALSE),0)</f>
        <v>0</v>
      </c>
      <c r="FV133" s="11">
        <f>IF(FV$2=$A133,0,IF(HLOOKUP(FV$2,Recipes!$H:$GI,'Production Calculator'!$A133+2,FALSE)=0,0,HLOOKUP(FV$2,Recipes!$H:$GI,'Production Calculator'!$A133+2,FALSE)*$AK133))+IF($AO133=FV$3,$AM133/VLOOKUP($AO133,Data!$A$50:$B$56,2,FALSE),0)</f>
        <v>0</v>
      </c>
      <c r="FW133" s="11">
        <f>IF(FW$2=$A133,0,IF(HLOOKUP(FW$2,Recipes!$H:$GI,'Production Calculator'!$A133+2,FALSE)=0,0,HLOOKUP(FW$2,Recipes!$H:$GI,'Production Calculator'!$A133+2,FALSE)*$AK133))+IF($AO133=FW$3,$AM133/VLOOKUP($AO133,Data!$A$50:$B$56,2,FALSE),0)</f>
        <v>0</v>
      </c>
      <c r="FX133" s="11">
        <f>IF(FX$2=$A133,0,IF(HLOOKUP(FX$2,Recipes!$H:$GI,'Production Calculator'!$A133+2,FALSE)=0,0,HLOOKUP(FX$2,Recipes!$H:$GI,'Production Calculator'!$A133+2,FALSE)*$AK133))+IF($AO133=FX$3,$AM133/VLOOKUP($AO133,Data!$A$50:$B$56,2,FALSE),0)</f>
        <v>0</v>
      </c>
      <c r="FY133" s="11">
        <f>IF(FY$2=$A133,0,IF(HLOOKUP(FY$2,Recipes!$H:$GI,'Production Calculator'!$A133+2,FALSE)=0,0,HLOOKUP(FY$2,Recipes!$H:$GI,'Production Calculator'!$A133+2,FALSE)*$AK133))+IF($AO133=FY$3,$AM133/VLOOKUP($AO133,Data!$A$50:$B$56,2,FALSE),0)</f>
        <v>0</v>
      </c>
      <c r="FZ133" s="11">
        <f>IF(FZ$2=$A133,0,IF(HLOOKUP(FZ$2,Recipes!$H:$GI,'Production Calculator'!$A133+2,FALSE)=0,0,HLOOKUP(FZ$2,Recipes!$H:$GI,'Production Calculator'!$A133+2,FALSE)*$AK133))+IF($AO133=FZ$3,$AM133/VLOOKUP($AO133,Data!$A$50:$B$56,2,FALSE),0)</f>
        <v>0</v>
      </c>
      <c r="GA133" s="11">
        <f>IF(GA$2=$A133,0,IF(HLOOKUP(GA$2,Recipes!$H:$GI,'Production Calculator'!$A133+2,FALSE)=0,0,HLOOKUP(GA$2,Recipes!$H:$GI,'Production Calculator'!$A133+2,FALSE)*$AK133))+IF($AO133=GA$3,$AM133/VLOOKUP($AO133,Data!$A$50:$B$56,2,FALSE),0)</f>
        <v>0</v>
      </c>
      <c r="GB133" s="11">
        <f>IF(GB$2=$A133,0,IF(HLOOKUP(GB$2,Recipes!$H:$GI,'Production Calculator'!$A133+2,FALSE)=0,0,HLOOKUP(GB$2,Recipes!$H:$GI,'Production Calculator'!$A133+2,FALSE)*$AK133))+IF($AO133=GB$3,$AM133/VLOOKUP($AO133,Data!$A$50:$B$56,2,FALSE),0)</f>
        <v>0</v>
      </c>
      <c r="GC133" s="11">
        <f>IF(GC$2=$A133,0,IF(HLOOKUP(GC$2,Recipes!$H:$GI,'Production Calculator'!$A133+2,FALSE)=0,0,HLOOKUP(GC$2,Recipes!$H:$GI,'Production Calculator'!$A133+2,FALSE)*$AK133))+IF($AO133=GC$3,$AM133/VLOOKUP($AO133,Data!$A$50:$B$56,2,FALSE),0)</f>
        <v>0</v>
      </c>
      <c r="GD133" s="11">
        <f>IF(GD$2=$A133,0,IF(HLOOKUP(GD$2,Recipes!$H:$GI,'Production Calculator'!$A133+2,FALSE)=0,0,HLOOKUP(GD$2,Recipes!$H:$GI,'Production Calculator'!$A133+2,FALSE)*$AK133))+IF($AO133=GD$3,$AM133/VLOOKUP($AO133,Data!$A$50:$B$56,2,FALSE),0)</f>
        <v>0</v>
      </c>
      <c r="GE133" s="11">
        <f>IF(GE$2=$A133,0,IF(HLOOKUP(GE$2,Recipes!$H:$GI,'Production Calculator'!$A133+2,FALSE)=0,0,HLOOKUP(GE$2,Recipes!$H:$GI,'Production Calculator'!$A133+2,FALSE)*$AK133))+IF($AO133=GE$3,$AM133/VLOOKUP($AO133,Data!$A$50:$B$56,2,FALSE),0)</f>
        <v>0</v>
      </c>
      <c r="GF133" s="11">
        <f>IF(GF$2=$A133,0,IF(HLOOKUP(GF$2,Recipes!$H:$GI,'Production Calculator'!$A133+2,FALSE)=0,0,HLOOKUP(GF$2,Recipes!$H:$GI,'Production Calculator'!$A133+2,FALSE)*$AK133))+IF($AO133=GF$3,$AM133/VLOOKUP($AO133,Data!$A$50:$B$56,2,FALSE),0)</f>
        <v>0</v>
      </c>
      <c r="GG133" s="11">
        <f>IF(GG$2=$A133,0,IF(HLOOKUP(GG$2,Recipes!$H:$GI,'Production Calculator'!$A133+2,FALSE)=0,0,HLOOKUP(GG$2,Recipes!$H:$GI,'Production Calculator'!$A133+2,FALSE)*$AK133))+IF($AO133=GG$3,$AM133/VLOOKUP($AO133,Data!$A$50:$B$56,2,FALSE),0)</f>
        <v>0</v>
      </c>
      <c r="GH133" s="11">
        <f>IF(GH$2=$A133,0,IF(HLOOKUP(GH$2,Recipes!$H:$GI,'Production Calculator'!$A133+2,FALSE)=0,0,HLOOKUP(GH$2,Recipes!$H:$GI,'Production Calculator'!$A133+2,FALSE)*$AK133))+IF($AO133=GH$3,$AM133/VLOOKUP($AO133,Data!$A$50:$B$56,2,FALSE),0)</f>
        <v>0</v>
      </c>
      <c r="GI133" s="11">
        <f>IF(GI$2=$A133,0,IF(HLOOKUP(GI$2,Recipes!$H:$GI,'Production Calculator'!$A133+2,FALSE)=0,0,HLOOKUP(GI$2,Recipes!$H:$GI,'Production Calculator'!$A133+2,FALSE)*$AK133))+IF($AO133=GI$3,$AM133/VLOOKUP($AO133,Data!$A$50:$B$56,2,FALSE),0)</f>
        <v>0</v>
      </c>
      <c r="GJ133" s="11">
        <f>IF(GJ$2=$A133,0,IF(HLOOKUP(GJ$2,Recipes!$H:$GI,'Production Calculator'!$A133+2,FALSE)=0,0,HLOOKUP(GJ$2,Recipes!$H:$GI,'Production Calculator'!$A133+2,FALSE)*$AK133))+IF($AO133=GJ$3,$AM133/VLOOKUP($AO133,Data!$A$50:$B$56,2,FALSE),0)</f>
        <v>0</v>
      </c>
      <c r="GK133" s="11">
        <f>IF(GK$2=$A133,0,IF(HLOOKUP(GK$2,Recipes!$H:$GI,'Production Calculator'!$A133+2,FALSE)=0,0,HLOOKUP(GK$2,Recipes!$H:$GI,'Production Calculator'!$A133+2,FALSE)*$AK133))+IF($AO133=GK$3,$AM133/VLOOKUP($AO133,Data!$A$50:$B$56,2,FALSE),0)</f>
        <v>0</v>
      </c>
      <c r="GL133" s="11">
        <f>IF(GL$2=$A133,0,IF(HLOOKUP(GL$2,Recipes!$H:$GI,'Production Calculator'!$A133+2,FALSE)=0,0,HLOOKUP(GL$2,Recipes!$H:$GI,'Production Calculator'!$A133+2,FALSE)*$AK133))+IF($AO133=GL$3,$AM133/VLOOKUP($AO133,Data!$A$50:$B$56,2,FALSE),0)</f>
        <v>0</v>
      </c>
      <c r="GM133" s="11">
        <f>IF(GM$2=$A133,0,IF(HLOOKUP(GM$2,Recipes!$H:$GI,'Production Calculator'!$A133+2,FALSE)=0,0,HLOOKUP(GM$2,Recipes!$H:$GI,'Production Calculator'!$A133+2,FALSE)*$AK133))+IF($AO133=GM$3,$AM133/VLOOKUP($AO133,Data!$A$50:$B$56,2,FALSE),0)</f>
        <v>0</v>
      </c>
      <c r="GN133" s="11">
        <f>IF(GN$2=$A133,0,IF(HLOOKUP(GN$2,Recipes!$H:$GI,'Production Calculator'!$A133+2,FALSE)=0,0,HLOOKUP(GN$2,Recipes!$H:$GI,'Production Calculator'!$A133+2,FALSE)*$AK133))+IF($AO133=GN$3,$AM133/VLOOKUP($AO133,Data!$A$50:$B$56,2,FALSE),0)</f>
        <v>0</v>
      </c>
      <c r="GO133" s="11">
        <f>IF(GO$2=$A133,0,IF(HLOOKUP(GO$2,Recipes!$H:$GI,'Production Calculator'!$A133+2,FALSE)=0,0,HLOOKUP(GO$2,Recipes!$H:$GI,'Production Calculator'!$A133+2,FALSE)*$AK133))+IF($AO133=GO$3,$AM133/VLOOKUP($AO133,Data!$A$50:$B$56,2,FALSE),0)</f>
        <v>0</v>
      </c>
      <c r="GP133" s="11">
        <f>IF(GP$2=$A133,0,IF(HLOOKUP(GP$2,Recipes!$H:$GI,'Production Calculator'!$A133+2,FALSE)=0,0,HLOOKUP(GP$2,Recipes!$H:$GI,'Production Calculator'!$A133+2,FALSE)*$AK133))+IF($AO133=GP$3,$AM133/VLOOKUP($AO133,Data!$A$50:$B$56,2,FALSE),0)</f>
        <v>0</v>
      </c>
      <c r="GQ133" s="11">
        <f>IF(GQ$2=$A133,0,IF(HLOOKUP(GQ$2,Recipes!$H:$GI,'Production Calculator'!$A133+2,FALSE)=0,0,HLOOKUP(GQ$2,Recipes!$H:$GI,'Production Calculator'!$A133+2,FALSE)*$AK133))+IF($AO133=GQ$3,$AM133/VLOOKUP($AO133,Data!$A$50:$B$56,2,FALSE),0)</f>
        <v>0</v>
      </c>
      <c r="GR133" s="11">
        <f>IF(GR$2=$A133,0,IF(HLOOKUP(GR$2,Recipes!$H:$GI,'Production Calculator'!$A133+2,FALSE)=0,0,HLOOKUP(GR$2,Recipes!$H:$GI,'Production Calculator'!$A133+2,FALSE)*$AK133))+IF($AO133=GR$3,$AM133/VLOOKUP($AO133,Data!$A$50:$B$56,2,FALSE),0)</f>
        <v>0</v>
      </c>
      <c r="GS133" s="11">
        <f>IF(GS$2=$A133,0,IF(HLOOKUP(GS$2,Recipes!$H:$GI,'Production Calculator'!$A133+2,FALSE)=0,0,HLOOKUP(GS$2,Recipes!$H:$GI,'Production Calculator'!$A133+2,FALSE)*$AK133))+IF($AO133=GS$3,$AM133/VLOOKUP($AO133,Data!$A$50:$B$56,2,FALSE),0)</f>
        <v>0</v>
      </c>
      <c r="GT133" s="11">
        <f>IF(GT$2=$A133,0,IF(HLOOKUP(GT$2,Recipes!$H:$GI,'Production Calculator'!$A133+2,FALSE)=0,0,HLOOKUP(GT$2,Recipes!$H:$GI,'Production Calculator'!$A133+2,FALSE)*$AK133))+IF($AO133=GT$3,$AM133/VLOOKUP($AO133,Data!$A$50:$B$56,2,FALSE),0)</f>
        <v>0</v>
      </c>
      <c r="GU133" s="11">
        <f>IF(GU$2=$A133,0,IF(HLOOKUP(GU$2,Recipes!$H:$GI,'Production Calculator'!$A133+2,FALSE)=0,0,HLOOKUP(GU$2,Recipes!$H:$GI,'Production Calculator'!$A133+2,FALSE)*$AK133))+IF($AO133=GU$3,$AM133/VLOOKUP($AO133,Data!$A$50:$B$56,2,FALSE),0)</f>
        <v>0</v>
      </c>
      <c r="GV133" s="11">
        <f>IF(GV$2=$A133,0,IF(HLOOKUP(GV$2,Recipes!$H:$GI,'Production Calculator'!$A133+2,FALSE)=0,0,HLOOKUP(GV$2,Recipes!$H:$GI,'Production Calculator'!$A133+2,FALSE)*$AK133))+IF($AO133=GV$3,$AM133/VLOOKUP($AO133,Data!$A$50:$B$56,2,FALSE),0)</f>
        <v>0</v>
      </c>
      <c r="GW133" s="11">
        <f>IF(GW$2=$A133,0,IF(HLOOKUP(GW$2,Recipes!$H:$GI,'Production Calculator'!$A133+2,FALSE)=0,0,HLOOKUP(GW$2,Recipes!$H:$GI,'Production Calculator'!$A133+2,FALSE)*$AK133))+IF($AO133=GW$3,$AM133/VLOOKUP($AO133,Data!$A$50:$B$56,2,FALSE),0)</f>
        <v>0</v>
      </c>
      <c r="GX133" s="11">
        <f>IF(GX$2=$A133,0,IF(HLOOKUP(GX$2,Recipes!$H:$GI,'Production Calculator'!$A133+2,FALSE)=0,0,HLOOKUP(GX$2,Recipes!$H:$GI,'Production Calculator'!$A133+2,FALSE)*$AK133))+IF($AO133=GX$3,$AM133/VLOOKUP($AO133,Data!$A$50:$B$56,2,FALSE),0)</f>
        <v>0</v>
      </c>
      <c r="GY133" s="11">
        <f>IF(GY$2=$A133,0,IF(HLOOKUP(GY$2,Recipes!$H:$GI,'Production Calculator'!$A133+2,FALSE)=0,0,HLOOKUP(GY$2,Recipes!$H:$GI,'Production Calculator'!$A133+2,FALSE)*$AK133))+IF($AO133=GY$3,$AM133/VLOOKUP($AO133,Data!$A$50:$B$56,2,FALSE),0)</f>
        <v>0</v>
      </c>
      <c r="GZ133" s="11">
        <f>IF(GZ$2=$A133,0,IF(HLOOKUP(GZ$2,Recipes!$H:$GI,'Production Calculator'!$A133+2,FALSE)=0,0,HLOOKUP(GZ$2,Recipes!$H:$GI,'Production Calculator'!$A133+2,FALSE)*$AK133))+IF($AO133=GZ$3,$AM133/VLOOKUP($AO133,Data!$A$50:$B$56,2,FALSE),0)</f>
        <v>0</v>
      </c>
      <c r="HA133" s="11">
        <f>IF(HA$2=$A133,0,IF(HLOOKUP(HA$2,Recipes!$H:$GI,'Production Calculator'!$A133+2,FALSE)=0,0,HLOOKUP(HA$2,Recipes!$H:$GI,'Production Calculator'!$A133+2,FALSE)*$AK133))+IF($AO133=HA$3,$AM133/VLOOKUP($AO133,Data!$A$50:$B$56,2,FALSE),0)</f>
        <v>0</v>
      </c>
      <c r="HB133" s="11">
        <f>IF(HB$2=$A133,0,IF(HLOOKUP(HB$2,Recipes!$H:$GI,'Production Calculator'!$A133+2,FALSE)=0,0,HLOOKUP(HB$2,Recipes!$H:$GI,'Production Calculator'!$A133+2,FALSE)*$AK133))+IF($AO133=HB$3,$AM133/VLOOKUP($AO133,Data!$A$50:$B$56,2,FALSE),0)</f>
        <v>0</v>
      </c>
      <c r="HC133" s="11">
        <f>IF(HC$2=$A133,0,IF(HLOOKUP(HC$2,Recipes!$H:$GI,'Production Calculator'!$A133+2,FALSE)=0,0,HLOOKUP(HC$2,Recipes!$H:$GI,'Production Calculator'!$A133+2,FALSE)*$AK133))+IF($AO133=HC$3,$AM133/VLOOKUP($AO133,Data!$A$50:$B$56,2,FALSE),0)</f>
        <v>0</v>
      </c>
      <c r="HD133" s="11">
        <f>IF(HD$2=$A133,0,IF(HLOOKUP(HD$2,Recipes!$H:$GI,'Production Calculator'!$A133+2,FALSE)=0,0,HLOOKUP(HD$2,Recipes!$H:$GI,'Production Calculator'!$A133+2,FALSE)*$AK133))+IF($AO133=HD$3,$AM133/VLOOKUP($AO133,Data!$A$50:$B$56,2,FALSE),0)</f>
        <v>0</v>
      </c>
      <c r="HE133" s="11">
        <f>IF(HE$2=$A133,0,IF(HLOOKUP(HE$2,Recipes!$H:$GI,'Production Calculator'!$A133+2,FALSE)=0,0,HLOOKUP(HE$2,Recipes!$H:$GI,'Production Calculator'!$A133+2,FALSE)*$AK133))+IF($AO133=HE$3,$AM133/VLOOKUP($AO133,Data!$A$50:$B$56,2,FALSE),0)</f>
        <v>0</v>
      </c>
      <c r="HF133" s="11">
        <f>IF(HF$2=$A133,0,IF(HLOOKUP(HF$2,Recipes!$H:$GI,'Production Calculator'!$A133+2,FALSE)=0,0,HLOOKUP(HF$2,Recipes!$H:$GI,'Production Calculator'!$A133+2,FALSE)*$AK133))+IF($AO133=HF$3,$AM133/VLOOKUP($AO133,Data!$A$50:$B$56,2,FALSE),0)</f>
        <v>0</v>
      </c>
      <c r="HG133" s="11">
        <f>IF(HG$2=$A133,0,IF(HLOOKUP(HG$2,Recipes!$H:$GI,'Production Calculator'!$A133+2,FALSE)=0,0,HLOOKUP(HG$2,Recipes!$H:$GI,'Production Calculator'!$A133+2,FALSE)*$AK133))+IF($AO133=HG$3,$AM133/VLOOKUP($AO133,Data!$A$50:$B$56,2,FALSE),0)</f>
        <v>0</v>
      </c>
      <c r="HH133" s="11">
        <f>IF(HH$2=$A133,0,IF(HLOOKUP(HH$2,Recipes!$H:$GI,'Production Calculator'!$A133+2,FALSE)=0,0,HLOOKUP(HH$2,Recipes!$H:$GI,'Production Calculator'!$A133+2,FALSE)*$AK133))+IF($AO133=HH$3,$AM133/VLOOKUP($AO133,Data!$A$50:$B$56,2,FALSE),0)</f>
        <v>0</v>
      </c>
      <c r="HI133" s="11">
        <f>IF(HI$2=$A133,0,IF(HLOOKUP(HI$2,Recipes!$H:$GI,'Production Calculator'!$A133+2,FALSE)=0,0,HLOOKUP(HI$2,Recipes!$H:$GI,'Production Calculator'!$A133+2,FALSE)*$AK133))+IF($AO133=HI$3,$AM133/VLOOKUP($AO133,Data!$A$50:$B$56,2,FALSE),0)</f>
        <v>0</v>
      </c>
      <c r="HJ133" s="11">
        <f>IF(HJ$2=$A133,0,IF(HLOOKUP(HJ$2,Recipes!$H:$GI,'Production Calculator'!$A133+2,FALSE)=0,0,HLOOKUP(HJ$2,Recipes!$H:$GI,'Production Calculator'!$A133+2,FALSE)*$AK133))+IF($AO133=HJ$3,$AM133/VLOOKUP($AO133,Data!$A$50:$B$56,2,FALSE),0)</f>
        <v>0</v>
      </c>
      <c r="HK133" s="11">
        <f>IF(HK$2=$A133,0,IF(HLOOKUP(HK$2,Recipes!$H:$GI,'Production Calculator'!$A133+2,FALSE)=0,0,HLOOKUP(HK$2,Recipes!$H:$GI,'Production Calculator'!$A133+2,FALSE)*$AK133))+IF($AO133=HK$3,$AM133/VLOOKUP($AO133,Data!$A$50:$B$56,2,FALSE),0)</f>
        <v>0</v>
      </c>
      <c r="HL133" s="11">
        <f>IF(HL$2=$A133,0,IF(HLOOKUP(HL$2,Recipes!$H:$GI,'Production Calculator'!$A133+2,FALSE)=0,0,HLOOKUP(HL$2,Recipes!$H:$GI,'Production Calculator'!$A133+2,FALSE)*$AK133))+IF($AO133=HL$3,$AM133/VLOOKUP($AO133,Data!$A$50:$B$56,2,FALSE),0)</f>
        <v>0</v>
      </c>
      <c r="HM133" s="11">
        <f>IF(HM$2=$A133,0,IF(HLOOKUP(HM$2,Recipes!$H:$GI,'Production Calculator'!$A133+2,FALSE)=0,0,HLOOKUP(HM$2,Recipes!$H:$GI,'Production Calculator'!$A133+2,FALSE)*$AK133))+IF($AO133=HM$3,$AM133/VLOOKUP($AO133,Data!$A$50:$B$56,2,FALSE),0)</f>
        <v>0</v>
      </c>
      <c r="HN133" s="11">
        <f>IF(HN$2=$A133,0,IF(HLOOKUP(HN$2,Recipes!$H:$GI,'Production Calculator'!$A133+2,FALSE)=0,0,HLOOKUP(HN$2,Recipes!$H:$GI,'Production Calculator'!$A133+2,FALSE)*$AK133))+IF($AO133=HN$3,$AM133/VLOOKUP($AO133,Data!$A$50:$B$56,2,FALSE),0)</f>
        <v>0</v>
      </c>
      <c r="HO133" s="11">
        <f>IF(HO$2=$A133,0,IF(HLOOKUP(HO$2,Recipes!$H:$GI,'Production Calculator'!$A133+2,FALSE)=0,0,HLOOKUP(HO$2,Recipes!$H:$GI,'Production Calculator'!$A133+2,FALSE)*$AK133))+IF($AO133=HO$3,$AM133/VLOOKUP($AO133,Data!$A$50:$B$56,2,FALSE),0)</f>
        <v>0</v>
      </c>
      <c r="HP133" s="11">
        <f>IF(HP$2=$A133,0,IF(HLOOKUP(HP$2,Recipes!$H:$GI,'Production Calculator'!$A133+2,FALSE)=0,0,HLOOKUP(HP$2,Recipes!$H:$GI,'Production Calculator'!$A133+2,FALSE)*$AK133))+IF($AO133=HP$3,$AM133/VLOOKUP($AO133,Data!$A$50:$B$56,2,FALSE),0)</f>
        <v>0</v>
      </c>
      <c r="HQ133" s="11">
        <f>IF(HQ$2=$A133,0,IF(HLOOKUP(HQ$2,Recipes!$H:$GI,'Production Calculator'!$A133+2,FALSE)=0,0,HLOOKUP(HQ$2,Recipes!$H:$GI,'Production Calculator'!$A133+2,FALSE)*$AK133))+IF($AO133=HQ$3,$AM133/VLOOKUP($AO133,Data!$A$50:$B$56,2,FALSE),0)</f>
        <v>0</v>
      </c>
      <c r="HR133" s="11">
        <f>IF(HR$2=$A133,0,IF(HLOOKUP(HR$2,Recipes!$H:$GI,'Production Calculator'!$A133+2,FALSE)=0,0,HLOOKUP(HR$2,Recipes!$H:$GI,'Production Calculator'!$A133+2,FALSE)*$AK133))+IF($AO133=HR$3,$AM133/VLOOKUP($AO133,Data!$A$50:$B$56,2,FALSE),0)</f>
        <v>0</v>
      </c>
      <c r="HS133" s="121"/>
    </row>
    <row r="134" spans="1:227" x14ac:dyDescent="0.45">
      <c r="A134">
        <v>110</v>
      </c>
      <c r="B134" s="107" t="str">
        <f>VLOOKUP(A134,Recipes!A:B,2)</f>
        <v>Flamethrower turret</v>
      </c>
      <c r="C134" s="128">
        <v>0</v>
      </c>
      <c r="D134" s="108">
        <f t="shared" si="192"/>
        <v>0</v>
      </c>
      <c r="E134" s="127" t="s">
        <v>1</v>
      </c>
      <c r="F134" s="109">
        <f>VLOOKUP(A134,Recipes!$A$3:$G$186,6,FALSE)</f>
        <v>4</v>
      </c>
      <c r="G134" s="109">
        <f>VLOOKUP(A134,Recipes!$A$3:$G$186,7,FALSE)</f>
        <v>0</v>
      </c>
      <c r="H134" s="110">
        <f t="shared" si="193"/>
        <v>0</v>
      </c>
      <c r="I134" s="109">
        <f>VLOOKUP(E134,Data!$A$2:$C$26,3, FALSE)</f>
        <v>4</v>
      </c>
      <c r="J134" s="108">
        <v>0</v>
      </c>
      <c r="K134" s="108">
        <v>0</v>
      </c>
      <c r="L134" s="108">
        <v>0</v>
      </c>
      <c r="M134" s="150">
        <v>0</v>
      </c>
      <c r="N134" s="150">
        <v>0</v>
      </c>
      <c r="O134" s="150">
        <v>0</v>
      </c>
      <c r="P134" s="151">
        <v>0</v>
      </c>
      <c r="Q134" s="151">
        <v>0</v>
      </c>
      <c r="R134" s="151">
        <v>0</v>
      </c>
      <c r="S134">
        <f t="shared" si="208"/>
        <v>0</v>
      </c>
      <c r="T134">
        <f t="shared" si="209"/>
        <v>0</v>
      </c>
      <c r="U134">
        <f t="shared" si="210"/>
        <v>0</v>
      </c>
      <c r="V134">
        <f t="shared" si="211"/>
        <v>0</v>
      </c>
      <c r="W134">
        <f t="shared" si="212"/>
        <v>0</v>
      </c>
      <c r="X134">
        <f t="shared" si="213"/>
        <v>0</v>
      </c>
      <c r="Y134">
        <f t="shared" si="214"/>
        <v>0</v>
      </c>
      <c r="Z134">
        <f t="shared" si="215"/>
        <v>0</v>
      </c>
      <c r="AA134">
        <f t="shared" si="216"/>
        <v>0</v>
      </c>
      <c r="AB134" s="111">
        <f>VLOOKUP($A134,Recipes!$A:$G,4)</f>
        <v>20</v>
      </c>
      <c r="AC134" s="111">
        <f>VLOOKUP($A134,Recipes!$A:$G,5)</f>
        <v>1</v>
      </c>
      <c r="AD134" s="111">
        <f t="shared" si="203"/>
        <v>0.05</v>
      </c>
      <c r="AE134" s="111">
        <f>VLOOKUP(E134,Data!$A$2:$F$26,5,FALSE)</f>
        <v>0</v>
      </c>
      <c r="AF134" s="111">
        <f>VLOOKUP(E134,Data!$A$2:$F$26,4,FALSE)</f>
        <v>210</v>
      </c>
      <c r="AG134" s="111">
        <f>VLOOKUP(E134,Data!$A$2:$B$26,2, FALSE)</f>
        <v>1.25</v>
      </c>
      <c r="AH134" s="111">
        <f>1+VLOOKUP($J$3,Data!$A$40:$D$48,2,FALSE)*$J134+VLOOKUP($K$3,Data!$A$40:$D$48,2,FALSE)*$K134+VLOOKUP($L$3,Data!$A$40:$D$48,2,FALSE)*$L134+VLOOKUP($M$3,Data!$A$40:$D$48,2,FALSE)*$M134+VLOOKUP($N$3,Data!$A$40:$D$48,2,FALSE)*$N134+VLOOKUP($O$3,Data!$A$40:$D$48,2,FALSE)*$O134+VLOOKUP($P$3,Data!$A$40:$D$48,2,FALSE)*$P134+VLOOKUP($Q$3,Data!$A$40:$D$48,2,FALSE)*$Q134+VLOOKUP($R$3,Data!$A$40:$D$48,2,FALSE)*$R134</f>
        <v>1</v>
      </c>
      <c r="AI134" s="111">
        <f>MAX(1+VLOOKUP($J$3,Data!$A$40:$D$48,3,FALSE)*$J134+VLOOKUP($K$3,Data!$A$40:$D$48,3,FALSE)*$K134+VLOOKUP($L$3,Data!$A$40:$D$48,3,FALSE)*$L134+VLOOKUP($M$3,Data!$A$40:$D$48,3,FALSE)*$M134+VLOOKUP($N$3,Data!$A$40:$D$48,3,FALSE)*$N134+VLOOKUP($O$3,Data!$A$40:$D$48,3,FALSE)*$O134+VLOOKUP($P$3,Data!$A$40:$D$48,3,FALSE)*$P134+VLOOKUP($Q$3,Data!$A$40:$D$48,3,FALSE)*$Q134+VLOOKUP($R$3,Data!$A$40:$D$48,3,FALSE)*$R134,0)</f>
        <v>1</v>
      </c>
      <c r="AJ134" s="111">
        <f>MAX(1-(VLOOKUP($J$3,Data!$A$40:$D$48,4,FALSE)*$J134+VLOOKUP($K$3,Data!$A$40:$D$48,4,FALSE)*$K134+VLOOKUP($L$3,Data!$A$40:$D$48,4,FALSE)*$L134+VLOOKUP($M$3,Data!$A$40:$D$48,4,FALSE)*$M134+VLOOKUP($N$3,Data!$A$40:$D$48,4,FALSE)*$N134+VLOOKUP($O$3,Data!$A$40:$D$48,4,FALSE)*$O134+VLOOKUP($P$3,Data!$A$40:$D$48,4,FALSE)*$P134+VLOOKUP($Q$3,Data!$A$40:$D$48,4,FALSE)*$Q134+VLOOKUP($R$3,Data!$A$40:$D$48,4,FALSE)*$R134),0.2)</f>
        <v>1</v>
      </c>
      <c r="AK134" s="112">
        <f t="shared" si="204"/>
        <v>0</v>
      </c>
      <c r="AL134" s="111">
        <f t="shared" si="205"/>
        <v>6.25E-2</v>
      </c>
      <c r="AM134" s="111">
        <f t="shared" si="206"/>
        <v>0</v>
      </c>
      <c r="AN134" s="111">
        <f t="shared" si="207"/>
        <v>0</v>
      </c>
      <c r="AO134" s="131" t="s">
        <v>298</v>
      </c>
      <c r="AP134" s="11"/>
      <c r="AQ134" s="11">
        <f>IF(AQ$2=$A134,0,IF(HLOOKUP(AQ$2,Recipes!$H:$GI,'Production Calculator'!$A134+2,FALSE)=0,0,HLOOKUP(AQ$2,Recipes!$H:$GI,'Production Calculator'!$A134+2,FALSE)*$AK134))+IF($AO134=AQ$3,$AM134/VLOOKUP($AO134,Data!$A$50:$B$56,2,FALSE),0)</f>
        <v>0</v>
      </c>
      <c r="AR134" s="11">
        <f>IF(AR$2=$A134,0,IF(HLOOKUP(AR$2,Recipes!$H:$GI,'Production Calculator'!$A134+2,FALSE)=0,0,HLOOKUP(AR$2,Recipes!$H:$GI,'Production Calculator'!$A134+2,FALSE)*$AK134))+IF($AO134=AR$3,$AM134/VLOOKUP($AO134,Data!$A$50:$B$56,2,FALSE),0)</f>
        <v>0</v>
      </c>
      <c r="AS134" s="11">
        <f>IF(AS$2=$A134,0,IF(HLOOKUP(AS$2,Recipes!$H:$GI,'Production Calculator'!$A134+2,FALSE)=0,0,HLOOKUP(AS$2,Recipes!$H:$GI,'Production Calculator'!$A134+2,FALSE)*$AK134))+IF($AO134=AS$3,$AM134/VLOOKUP($AO134,Data!$A$50:$B$56,2,FALSE),0)</f>
        <v>0</v>
      </c>
      <c r="AT134" s="11">
        <f>IF(AT$2=$A134,0,IF(HLOOKUP(AT$2,Recipes!$H:$GI,'Production Calculator'!$A134+2,FALSE)=0,0,HLOOKUP(AT$2,Recipes!$H:$GI,'Production Calculator'!$A134+2,FALSE)*$AK134))+IF($AO134=AT$3,$AM134/VLOOKUP($AO134,Data!$A$50:$B$56,2,FALSE),0)</f>
        <v>0</v>
      </c>
      <c r="AU134" s="11">
        <f>IF(AU$2=$A134,0,IF(HLOOKUP(AU$2,Recipes!$H:$GI,'Production Calculator'!$A134+2,FALSE)=0,0,HLOOKUP(AU$2,Recipes!$H:$GI,'Production Calculator'!$A134+2,FALSE)*$AK134))+IF($AO134=AU$3,$AM134/VLOOKUP($AO134,Data!$A$50:$B$56,2,FALSE),0)</f>
        <v>0</v>
      </c>
      <c r="AV134" s="11">
        <f>IF(AV$2=$A134,0,IF(HLOOKUP(AV$2,Recipes!$H:$GI,'Production Calculator'!$A134+2,FALSE)=0,0,HLOOKUP(AV$2,Recipes!$H:$GI,'Production Calculator'!$A134+2,FALSE)*$AK134))+IF($AO134=AV$3,$AM134/VLOOKUP($AO134,Data!$A$50:$B$56,2,FALSE),0)</f>
        <v>0</v>
      </c>
      <c r="AW134" s="11">
        <f>IF(AW$2=$A134,0,IF(HLOOKUP(AW$2,Recipes!$H:$GI,'Production Calculator'!$A134+2,FALSE)=0,0,HLOOKUP(AW$2,Recipes!$H:$GI,'Production Calculator'!$A134+2,FALSE)*$AK134))+IF($AO134=AW$3,$AM134/VLOOKUP($AO134,Data!$A$50:$B$56,2,FALSE),0)</f>
        <v>0</v>
      </c>
      <c r="AX134" s="11">
        <f>IF(AX$2=$A134,0,IF(HLOOKUP(AX$2,Recipes!$H:$GI,'Production Calculator'!$A134+2,FALSE)=0,0,HLOOKUP(AX$2,Recipes!$H:$GI,'Production Calculator'!$A134+2,FALSE)*$AK134))+IF($AO134=AX$3,$AM134/VLOOKUP($AO134,Data!$A$50:$B$56,2,FALSE),0)</f>
        <v>0</v>
      </c>
      <c r="AY134" s="11">
        <f>IF(AY$2=$A134,0,IF(HLOOKUP(AY$2,Recipes!$H:$GI,'Production Calculator'!$A134+2,FALSE)=0,0,HLOOKUP(AY$2,Recipes!$H:$GI,'Production Calculator'!$A134+2,FALSE)*$AK134))+IF($AO134=AY$3,$AM134/VLOOKUP($AO134,Data!$A$50:$B$56,2,FALSE),0)</f>
        <v>0</v>
      </c>
      <c r="AZ134" s="11">
        <f>IF(AZ$2=$A134,0,IF(HLOOKUP(AZ$2,Recipes!$H:$GI,'Production Calculator'!$A134+2,FALSE)=0,0,HLOOKUP(AZ$2,Recipes!$H:$GI,'Production Calculator'!$A134+2,FALSE)*$AK134))+IF($AO134=AZ$3,$AM134/VLOOKUP($AO134,Data!$A$50:$B$56,2,FALSE),0)</f>
        <v>0</v>
      </c>
      <c r="BA134" s="11">
        <f>IF(BA$2=$A134,0,IF(HLOOKUP(BA$2,Recipes!$H:$GI,'Production Calculator'!$A134+2,FALSE)=0,0,HLOOKUP(BA$2,Recipes!$H:$GI,'Production Calculator'!$A134+2,FALSE)*$AK134))+IF($AO134=BA$3,$AM134/VLOOKUP($AO134,Data!$A$50:$B$56,2,FALSE),0)</f>
        <v>0</v>
      </c>
      <c r="BB134" s="11">
        <f>IF(BB$2=$A134,0,IF(HLOOKUP(BB$2,Recipes!$H:$GI,'Production Calculator'!$A134+2,FALSE)=0,0,HLOOKUP(BB$2,Recipes!$H:$GI,'Production Calculator'!$A134+2,FALSE)*$AK134))+IF($AO134=BB$3,$AM134/VLOOKUP($AO134,Data!$A$50:$B$56,2,FALSE),0)</f>
        <v>0</v>
      </c>
      <c r="BC134" s="11">
        <f>IF(BC$2=$A134,0,IF(HLOOKUP(BC$2,Recipes!$H:$GI,'Production Calculator'!$A134+2,FALSE)=0,0,HLOOKUP(BC$2,Recipes!$H:$GI,'Production Calculator'!$A134+2,FALSE)*$AK134))+IF($AO134=BC$3,$AM134/VLOOKUP($AO134,Data!$A$50:$B$56,2,FALSE),0)</f>
        <v>0</v>
      </c>
      <c r="BD134" s="11">
        <f>IF(BD$2=$A134,0,IF(HLOOKUP(BD$2,Recipes!$H:$GI,'Production Calculator'!$A134+2,FALSE)=0,0,HLOOKUP(BD$2,Recipes!$H:$GI,'Production Calculator'!$A134+2,FALSE)*$AK134))+IF($AO134=BD$3,$AM134/VLOOKUP($AO134,Data!$A$50:$B$56,2,FALSE),0)</f>
        <v>0</v>
      </c>
      <c r="BE134" s="11">
        <f>IF(BE$2=$A134,0,IF(HLOOKUP(BE$2,Recipes!$H:$GI,'Production Calculator'!$A134+2,FALSE)=0,0,HLOOKUP(BE$2,Recipes!$H:$GI,'Production Calculator'!$A134+2,FALSE)*$AK134))+IF($AO134=BE$3,$AM134/VLOOKUP($AO134,Data!$A$50:$B$56,2,FALSE),0)</f>
        <v>0</v>
      </c>
      <c r="BF134" s="11">
        <f>IF(BF$2=$A134,0,IF(HLOOKUP(BF$2,Recipes!$H:$GI,'Production Calculator'!$A134+2,FALSE)=0,0,HLOOKUP(BF$2,Recipes!$H:$GI,'Production Calculator'!$A134+2,FALSE)*$AK134))+IF($AO134=BF$3,$AM134/VLOOKUP($AO134,Data!$A$50:$B$56,2,FALSE),0)</f>
        <v>0</v>
      </c>
      <c r="BG134" s="11">
        <f>IF(BG$2=$A134,0,IF(HLOOKUP(BG$2,Recipes!$H:$GI,'Production Calculator'!$A134+2,FALSE)=0,0,HLOOKUP(BG$2,Recipes!$H:$GI,'Production Calculator'!$A134+2,FALSE)*$AK134))+IF($AO134=BG$3,$AM134/VLOOKUP($AO134,Data!$A$50:$B$56,2,FALSE),0)</f>
        <v>0</v>
      </c>
      <c r="BH134" s="11">
        <f>IF(BH$2=$A134,0,IF(HLOOKUP(BH$2,Recipes!$H:$GI,'Production Calculator'!$A134+2,FALSE)=0,0,HLOOKUP(BH$2,Recipes!$H:$GI,'Production Calculator'!$A134+2,FALSE)*$AK134))+IF($AO134=BH$3,$AM134/VLOOKUP($AO134,Data!$A$50:$B$56,2,FALSE),0)</f>
        <v>0</v>
      </c>
      <c r="BI134" s="11">
        <f>IF(BI$2=$A134,0,IF(HLOOKUP(BI$2,Recipes!$H:$GI,'Production Calculator'!$A134+2,FALSE)=0,0,HLOOKUP(BI$2,Recipes!$H:$GI,'Production Calculator'!$A134+2,FALSE)*$AK134))+IF($AO134=BI$3,$AM134/VLOOKUP($AO134,Data!$A$50:$B$56,2,FALSE),0)</f>
        <v>0</v>
      </c>
      <c r="BJ134" s="11">
        <f>IF(BJ$2=$A134,0,IF(HLOOKUP(BJ$2,Recipes!$H:$GI,'Production Calculator'!$A134+2,FALSE)=0,0,HLOOKUP(BJ$2,Recipes!$H:$GI,'Production Calculator'!$A134+2,FALSE)*$AK134))+IF($AO134=BJ$3,$AM134/VLOOKUP($AO134,Data!$A$50:$B$56,2,FALSE),0)</f>
        <v>0</v>
      </c>
      <c r="BK134" s="11">
        <f>IF(BK$2=$A134,0,IF(HLOOKUP(BK$2,Recipes!$H:$GI,'Production Calculator'!$A134+2,FALSE)=0,0,HLOOKUP(BK$2,Recipes!$H:$GI,'Production Calculator'!$A134+2,FALSE)*$AK134))+IF($AO134=BK$3,$AM134/VLOOKUP($AO134,Data!$A$50:$B$56,2,FALSE),0)</f>
        <v>0</v>
      </c>
      <c r="BL134" s="11">
        <f>IF(BL$2=$A134,0,IF(HLOOKUP(BL$2,Recipes!$H:$GI,'Production Calculator'!$A134+2,FALSE)=0,0,HLOOKUP(BL$2,Recipes!$H:$GI,'Production Calculator'!$A134+2,FALSE)*$AK134))+IF($AO134=BL$3,$AM134/VLOOKUP($AO134,Data!$A$50:$B$56,2,FALSE),0)</f>
        <v>0</v>
      </c>
      <c r="BM134" s="11">
        <f>IF(BM$2=$A134,0,IF(HLOOKUP(BM$2,Recipes!$H:$GI,'Production Calculator'!$A134+2,FALSE)=0,0,HLOOKUP(BM$2,Recipes!$H:$GI,'Production Calculator'!$A134+2,FALSE)*$AK134))+IF($AO134=BM$3,$AM134/VLOOKUP($AO134,Data!$A$50:$B$56,2,FALSE),0)</f>
        <v>0</v>
      </c>
      <c r="BN134" s="11">
        <f>IF(BN$2=$A134,0,IF(HLOOKUP(BN$2,Recipes!$H:$GI,'Production Calculator'!$A134+2,FALSE)=0,0,HLOOKUP(BN$2,Recipes!$H:$GI,'Production Calculator'!$A134+2,FALSE)*$AK134))+IF($AO134=BN$3,$AM134/VLOOKUP($AO134,Data!$A$50:$B$56,2,FALSE),0)</f>
        <v>0</v>
      </c>
      <c r="BO134" s="11">
        <f>IF(BO$2=$A134,0,IF(HLOOKUP(BO$2,Recipes!$H:$GI,'Production Calculator'!$A134+2,FALSE)=0,0,HLOOKUP(BO$2,Recipes!$H:$GI,'Production Calculator'!$A134+2,FALSE)*$AK134))+IF($AO134=BO$3,$AM134/VLOOKUP($AO134,Data!$A$50:$B$56,2,FALSE),0)</f>
        <v>0</v>
      </c>
      <c r="BP134" s="11">
        <f>IF(BP$2=$A134,0,IF(HLOOKUP(BP$2,Recipes!$H:$GI,'Production Calculator'!$A134+2,FALSE)=0,0,HLOOKUP(BP$2,Recipes!$H:$GI,'Production Calculator'!$A134+2,FALSE)*$AK134))+IF($AO134=BP$3,$AM134/VLOOKUP($AO134,Data!$A$50:$B$56,2,FALSE),0)</f>
        <v>0</v>
      </c>
      <c r="BQ134" s="11">
        <f>IF(BQ$2=$A134,0,IF(HLOOKUP(BQ$2,Recipes!$H:$GI,'Production Calculator'!$A134+2,FALSE)=0,0,HLOOKUP(BQ$2,Recipes!$H:$GI,'Production Calculator'!$A134+2,FALSE)*$AK134))+IF($AO134=BQ$3,$AM134/VLOOKUP($AO134,Data!$A$50:$B$56,2,FALSE),0)</f>
        <v>0</v>
      </c>
      <c r="BR134" s="11">
        <f>IF(BR$2=$A134,0,IF(HLOOKUP(BR$2,Recipes!$H:$GI,'Production Calculator'!$A134+2,FALSE)=0,0,HLOOKUP(BR$2,Recipes!$H:$GI,'Production Calculator'!$A134+2,FALSE)*$AK134))+IF($AO134=BR$3,$AM134/VLOOKUP($AO134,Data!$A$50:$B$56,2,FALSE),0)</f>
        <v>0</v>
      </c>
      <c r="BS134" s="11">
        <f>IF(BS$2=$A134,0,IF(HLOOKUP(BS$2,Recipes!$H:$GI,'Production Calculator'!$A134+2,FALSE)=0,0,HLOOKUP(BS$2,Recipes!$H:$GI,'Production Calculator'!$A134+2,FALSE)*$AK134))+IF($AO134=BS$3,$AM134/VLOOKUP($AO134,Data!$A$50:$B$56,2,FALSE),0)</f>
        <v>0</v>
      </c>
      <c r="BT134" s="11">
        <f>IF(BT$2=$A134,0,IF(HLOOKUP(BT$2,Recipes!$H:$GI,'Production Calculator'!$A134+2,FALSE)=0,0,HLOOKUP(BT$2,Recipes!$H:$GI,'Production Calculator'!$A134+2,FALSE)*$AK134))+IF($AO134=BT$3,$AM134/VLOOKUP($AO134,Data!$A$50:$B$56,2,FALSE),0)</f>
        <v>0</v>
      </c>
      <c r="BU134" s="11">
        <f>IF(BU$2=$A134,0,IF(HLOOKUP(BU$2,Recipes!$H:$GI,'Production Calculator'!$A134+2,FALSE)=0,0,HLOOKUP(BU$2,Recipes!$H:$GI,'Production Calculator'!$A134+2,FALSE)*$AK134))+IF($AO134=BU$3,$AM134/VLOOKUP($AO134,Data!$A$50:$B$56,2,FALSE),0)</f>
        <v>0</v>
      </c>
      <c r="BV134" s="11">
        <f>IF(BV$2=$A134,0,IF(HLOOKUP(BV$2,Recipes!$H:$GI,'Production Calculator'!$A134+2,FALSE)=0,0,HLOOKUP(BV$2,Recipes!$H:$GI,'Production Calculator'!$A134+2,FALSE)*$AK134))+IF($AO134=BV$3,$AM134/VLOOKUP($AO134,Data!$A$50:$B$56,2,FALSE),0)</f>
        <v>0</v>
      </c>
      <c r="BW134" s="11">
        <f>IF(BW$2=$A134,0,IF(HLOOKUP(BW$2,Recipes!$H:$GI,'Production Calculator'!$A134+2,FALSE)=0,0,HLOOKUP(BW$2,Recipes!$H:$GI,'Production Calculator'!$A134+2,FALSE)*$AK134))+IF($AO134=BW$3,$AM134/VLOOKUP($AO134,Data!$A$50:$B$56,2,FALSE),0)</f>
        <v>0</v>
      </c>
      <c r="BX134" s="11">
        <f>IF(BX$2=$A134,0,IF(HLOOKUP(BX$2,Recipes!$H:$GI,'Production Calculator'!$A134+2,FALSE)=0,0,HLOOKUP(BX$2,Recipes!$H:$GI,'Production Calculator'!$A134+2,FALSE)*$AK134))+IF($AO134=BX$3,$AM134/VLOOKUP($AO134,Data!$A$50:$B$56,2,FALSE),0)</f>
        <v>0</v>
      </c>
      <c r="BY134" s="11">
        <f>IF(BY$2=$A134,0,IF(HLOOKUP(BY$2,Recipes!$H:$GI,'Production Calculator'!$A134+2,FALSE)=0,0,HLOOKUP(BY$2,Recipes!$H:$GI,'Production Calculator'!$A134+2,FALSE)*$AK134))+IF($AO134=BY$3,$AM134/VLOOKUP($AO134,Data!$A$50:$B$56,2,FALSE),0)</f>
        <v>0</v>
      </c>
      <c r="BZ134" s="11">
        <f>IF(BZ$2=$A134,0,IF(HLOOKUP(BZ$2,Recipes!$H:$GI,'Production Calculator'!$A134+2,FALSE)=0,0,HLOOKUP(BZ$2,Recipes!$H:$GI,'Production Calculator'!$A134+2,FALSE)*$AK134))+IF($AO134=BZ$3,$AM134/VLOOKUP($AO134,Data!$A$50:$B$56,2,FALSE),0)</f>
        <v>0</v>
      </c>
      <c r="CA134" s="11">
        <f>IF(CA$2=$A134,0,IF(HLOOKUP(CA$2,Recipes!$H:$GI,'Production Calculator'!$A134+2,FALSE)=0,0,HLOOKUP(CA$2,Recipes!$H:$GI,'Production Calculator'!$A134+2,FALSE)*$AK134))+IF($AO134=CA$3,$AM134/VLOOKUP($AO134,Data!$A$50:$B$56,2,FALSE),0)</f>
        <v>0</v>
      </c>
      <c r="CB134" s="11">
        <f>IF(CB$2=$A134,0,IF(HLOOKUP(CB$2,Recipes!$H:$GI,'Production Calculator'!$A134+2,FALSE)=0,0,HLOOKUP(CB$2,Recipes!$H:$GI,'Production Calculator'!$A134+2,FALSE)*$AK134))+IF($AO134=CB$3,$AM134/VLOOKUP($AO134,Data!$A$50:$B$56,2,FALSE),0)</f>
        <v>0</v>
      </c>
      <c r="CC134" s="11">
        <f>IF(CC$2=$A134,0,IF(HLOOKUP(CC$2,Recipes!$H:$GI,'Production Calculator'!$A134+2,FALSE)=0,0,HLOOKUP(CC$2,Recipes!$H:$GI,'Production Calculator'!$A134+2,FALSE)*$AK134))+IF($AO134=CC$3,$AM134/VLOOKUP($AO134,Data!$A$50:$B$56,2,FALSE),0)</f>
        <v>0</v>
      </c>
      <c r="CD134" s="11">
        <f>IF(CD$2=$A134,0,IF(HLOOKUP(CD$2,Recipes!$H:$GI,'Production Calculator'!$A134+2,FALSE)=0,0,HLOOKUP(CD$2,Recipes!$H:$GI,'Production Calculator'!$A134+2,FALSE)*$AK134))+IF($AO134=CD$3,$AM134/VLOOKUP($AO134,Data!$A$50:$B$56,2,FALSE),0)</f>
        <v>0</v>
      </c>
      <c r="CE134" s="11">
        <f>IF(CE$2=$A134,0,IF(HLOOKUP(CE$2,Recipes!$H:$GI,'Production Calculator'!$A134+2,FALSE)=0,0,HLOOKUP(CE$2,Recipes!$H:$GI,'Production Calculator'!$A134+2,FALSE)*$AK134))+IF($AO134=CE$3,$AM134/VLOOKUP($AO134,Data!$A$50:$B$56,2,FALSE),0)</f>
        <v>0</v>
      </c>
      <c r="CF134" s="11">
        <f>IF(CF$2=$A134,0,IF(HLOOKUP(CF$2,Recipes!$H:$GI,'Production Calculator'!$A134+2,FALSE)=0,0,HLOOKUP(CF$2,Recipes!$H:$GI,'Production Calculator'!$A134+2,FALSE)*$AK134))+IF($AO134=CF$3,$AM134/VLOOKUP($AO134,Data!$A$50:$B$56,2,FALSE),0)</f>
        <v>0</v>
      </c>
      <c r="CG134" s="11">
        <f>IF(CG$2=$A134,0,IF(HLOOKUP(CG$2,Recipes!$H:$GI,'Production Calculator'!$A134+2,FALSE)=0,0,HLOOKUP(CG$2,Recipes!$H:$GI,'Production Calculator'!$A134+2,FALSE)*$AK134))+IF($AO134=CG$3,$AM134/VLOOKUP($AO134,Data!$A$50:$B$56,2,FALSE),0)</f>
        <v>0</v>
      </c>
      <c r="CH134" s="11">
        <f>IF(CH$2=$A134,0,IF(HLOOKUP(CH$2,Recipes!$H:$GI,'Production Calculator'!$A134+2,FALSE)=0,0,HLOOKUP(CH$2,Recipes!$H:$GI,'Production Calculator'!$A134+2,FALSE)*$AK134))+IF($AO134=CH$3,$AM134/VLOOKUP($AO134,Data!$A$50:$B$56,2,FALSE),0)</f>
        <v>0</v>
      </c>
      <c r="CI134" s="11">
        <f>IF(CI$2=$A134,0,IF(HLOOKUP(CI$2,Recipes!$H:$GI,'Production Calculator'!$A134+2,FALSE)=0,0,HLOOKUP(CI$2,Recipes!$H:$GI,'Production Calculator'!$A134+2,FALSE)*$AK134))+IF($AO134=CI$3,$AM134/VLOOKUP($AO134,Data!$A$50:$B$56,2,FALSE),0)</f>
        <v>0</v>
      </c>
      <c r="CJ134" s="11">
        <f>IF(CJ$2=$A134,0,IF(HLOOKUP(CJ$2,Recipes!$H:$GI,'Production Calculator'!$A134+2,FALSE)=0,0,HLOOKUP(CJ$2,Recipes!$H:$GI,'Production Calculator'!$A134+2,FALSE)*$AK134))+IF($AO134=CJ$3,$AM134/VLOOKUP($AO134,Data!$A$50:$B$56,2,FALSE),0)</f>
        <v>0</v>
      </c>
      <c r="CK134" s="11">
        <f>IF(CK$2=$A134,0,IF(HLOOKUP(CK$2,Recipes!$H:$GI,'Production Calculator'!$A134+2,FALSE)=0,0,HLOOKUP(CK$2,Recipes!$H:$GI,'Production Calculator'!$A134+2,FALSE)*$AK134))+IF($AO134=CK$3,$AM134/VLOOKUP($AO134,Data!$A$50:$B$56,2,FALSE),0)</f>
        <v>0</v>
      </c>
      <c r="CL134" s="11">
        <f>IF(CL$2=$A134,0,IF(HLOOKUP(CL$2,Recipes!$H:$GI,'Production Calculator'!$A134+2,FALSE)=0,0,HLOOKUP(CL$2,Recipes!$H:$GI,'Production Calculator'!$A134+2,FALSE)*$AK134))+IF($AO134=CL$3,$AM134/VLOOKUP($AO134,Data!$A$50:$B$56,2,FALSE),0)</f>
        <v>0</v>
      </c>
      <c r="CM134" s="11">
        <f>IF(CM$2=$A134,0,IF(HLOOKUP(CM$2,Recipes!$H:$GI,'Production Calculator'!$A134+2,FALSE)=0,0,HLOOKUP(CM$2,Recipes!$H:$GI,'Production Calculator'!$A134+2,FALSE)*$AK134))+IF($AO134=CM$3,$AM134/VLOOKUP($AO134,Data!$A$50:$B$56,2,FALSE),0)</f>
        <v>0</v>
      </c>
      <c r="CN134" s="11">
        <f>IF(CN$2=$A134,0,IF(HLOOKUP(CN$2,Recipes!$H:$GI,'Production Calculator'!$A134+2,FALSE)=0,0,HLOOKUP(CN$2,Recipes!$H:$GI,'Production Calculator'!$A134+2,FALSE)*$AK134))+IF($AO134=CN$3,$AM134/VLOOKUP($AO134,Data!$A$50:$B$56,2,FALSE),0)</f>
        <v>0</v>
      </c>
      <c r="CO134" s="11">
        <f>IF(CO$2=$A134,0,IF(HLOOKUP(CO$2,Recipes!$H:$GI,'Production Calculator'!$A134+2,FALSE)=0,0,HLOOKUP(CO$2,Recipes!$H:$GI,'Production Calculator'!$A134+2,FALSE)*$AK134))+IF($AO134=CO$3,$AM134/VLOOKUP($AO134,Data!$A$50:$B$56,2,FALSE),0)</f>
        <v>0</v>
      </c>
      <c r="CP134" s="11">
        <f>IF(CP$2=$A134,0,IF(HLOOKUP(CP$2,Recipes!$H:$GI,'Production Calculator'!$A134+2,FALSE)=0,0,HLOOKUP(CP$2,Recipes!$H:$GI,'Production Calculator'!$A134+2,FALSE)*$AK134))+IF($AO134=CP$3,$AM134/VLOOKUP($AO134,Data!$A$50:$B$56,2,FALSE),0)</f>
        <v>0</v>
      </c>
      <c r="CQ134" s="11">
        <f>IF(CQ$2=$A134,0,IF(HLOOKUP(CQ$2,Recipes!$H:$GI,'Production Calculator'!$A134+2,FALSE)=0,0,HLOOKUP(CQ$2,Recipes!$H:$GI,'Production Calculator'!$A134+2,FALSE)*$AK134))+IF($AO134=CQ$3,$AM134/VLOOKUP($AO134,Data!$A$50:$B$56,2,FALSE),0)</f>
        <v>0</v>
      </c>
      <c r="CR134" s="11">
        <f>IF(CR$2=$A134,0,IF(HLOOKUP(CR$2,Recipes!$H:$GI,'Production Calculator'!$A134+2,FALSE)=0,0,HLOOKUP(CR$2,Recipes!$H:$GI,'Production Calculator'!$A134+2,FALSE)*$AK134))+IF($AO134=CR$3,$AM134/VLOOKUP($AO134,Data!$A$50:$B$56,2,FALSE),0)</f>
        <v>0</v>
      </c>
      <c r="CS134" s="11">
        <f>IF(CS$2=$A134,0,IF(HLOOKUP(CS$2,Recipes!$H:$GI,'Production Calculator'!$A134+2,FALSE)=0,0,HLOOKUP(CS$2,Recipes!$H:$GI,'Production Calculator'!$A134+2,FALSE)*$AK134))+IF($AO134=CS$3,$AM134/VLOOKUP($AO134,Data!$A$50:$B$56,2,FALSE),0)</f>
        <v>0</v>
      </c>
      <c r="CT134" s="11">
        <f>IF(CT$2=$A134,0,IF(HLOOKUP(CT$2,Recipes!$H:$GI,'Production Calculator'!$A134+2,FALSE)=0,0,HLOOKUP(CT$2,Recipes!$H:$GI,'Production Calculator'!$A134+2,FALSE)*$AK134))+IF($AO134=CT$3,$AM134/VLOOKUP($AO134,Data!$A$50:$B$56,2,FALSE),0)</f>
        <v>0</v>
      </c>
      <c r="CU134" s="11">
        <f>IF(CU$2=$A134,0,IF(HLOOKUP(CU$2,Recipes!$H:$GI,'Production Calculator'!$A134+2,FALSE)=0,0,HLOOKUP(CU$2,Recipes!$H:$GI,'Production Calculator'!$A134+2,FALSE)*$AK134))+IF($AO134=CU$3,$AM134/VLOOKUP($AO134,Data!$A$50:$B$56,2,FALSE),0)</f>
        <v>0</v>
      </c>
      <c r="CV134" s="11">
        <f>IF(CV$2=$A134,0,IF(HLOOKUP(CV$2,Recipes!$H:$GI,'Production Calculator'!$A134+2,FALSE)=0,0,HLOOKUP(CV$2,Recipes!$H:$GI,'Production Calculator'!$A134+2,FALSE)*$AK134))+IF($AO134=CV$3,$AM134/VLOOKUP($AO134,Data!$A$50:$B$56,2,FALSE),0)</f>
        <v>0</v>
      </c>
      <c r="CW134" s="11">
        <f>IF(CW$2=$A134,0,IF(HLOOKUP(CW$2,Recipes!$H:$GI,'Production Calculator'!$A134+2,FALSE)=0,0,HLOOKUP(CW$2,Recipes!$H:$GI,'Production Calculator'!$A134+2,FALSE)*$AK134))+IF($AO134=CW$3,$AM134/VLOOKUP($AO134,Data!$A$50:$B$56,2,FALSE),0)</f>
        <v>0</v>
      </c>
      <c r="CX134" s="11">
        <f>IF(CX$2=$A134,0,IF(HLOOKUP(CX$2,Recipes!$H:$GI,'Production Calculator'!$A134+2,FALSE)=0,0,HLOOKUP(CX$2,Recipes!$H:$GI,'Production Calculator'!$A134+2,FALSE)*$AK134))+IF($AO134=CX$3,$AM134/VLOOKUP($AO134,Data!$A$50:$B$56,2,FALSE),0)</f>
        <v>0</v>
      </c>
      <c r="CY134" s="11">
        <f>IF(CY$2=$A134,0,IF(HLOOKUP(CY$2,Recipes!$H:$GI,'Production Calculator'!$A134+2,FALSE)=0,0,HLOOKUP(CY$2,Recipes!$H:$GI,'Production Calculator'!$A134+2,FALSE)*$AK134))+IF($AO134=CY$3,$AM134/VLOOKUP($AO134,Data!$A$50:$B$56,2,FALSE),0)</f>
        <v>0</v>
      </c>
      <c r="CZ134" s="11">
        <f>IF(CZ$2=$A134,0,IF(HLOOKUP(CZ$2,Recipes!$H:$GI,'Production Calculator'!$A134+2,FALSE)=0,0,HLOOKUP(CZ$2,Recipes!$H:$GI,'Production Calculator'!$A134+2,FALSE)*$AK134))+IF($AO134=CZ$3,$AM134/VLOOKUP($AO134,Data!$A$50:$B$56,2,FALSE),0)</f>
        <v>0</v>
      </c>
      <c r="DA134" s="11">
        <f>IF(DA$2=$A134,0,IF(HLOOKUP(DA$2,Recipes!$H:$GI,'Production Calculator'!$A134+2,FALSE)=0,0,HLOOKUP(DA$2,Recipes!$H:$GI,'Production Calculator'!$A134+2,FALSE)*$AK134))+IF($AO134=DA$3,$AM134/VLOOKUP($AO134,Data!$A$50:$B$56,2,FALSE),0)</f>
        <v>0</v>
      </c>
      <c r="DB134" s="11">
        <f>IF(DB$2=$A134,0,IF(HLOOKUP(DB$2,Recipes!$H:$GI,'Production Calculator'!$A134+2,FALSE)=0,0,HLOOKUP(DB$2,Recipes!$H:$GI,'Production Calculator'!$A134+2,FALSE)*$AK134))+IF($AO134=DB$3,$AM134/VLOOKUP($AO134,Data!$A$50:$B$56,2,FALSE),0)</f>
        <v>0</v>
      </c>
      <c r="DC134" s="11">
        <f>IF(DC$2=$A134,0,IF(HLOOKUP(DC$2,Recipes!$H:$GI,'Production Calculator'!$A134+2,FALSE)=0,0,HLOOKUP(DC$2,Recipes!$H:$GI,'Production Calculator'!$A134+2,FALSE)*$AK134))+IF($AO134=DC$3,$AM134/VLOOKUP($AO134,Data!$A$50:$B$56,2,FALSE),0)</f>
        <v>0</v>
      </c>
      <c r="DD134" s="11">
        <f>IF(DD$2=$A134,0,IF(HLOOKUP(DD$2,Recipes!$H:$GI,'Production Calculator'!$A134+2,FALSE)=0,0,HLOOKUP(DD$2,Recipes!$H:$GI,'Production Calculator'!$A134+2,FALSE)*$AK134))+IF($AO134=DD$3,$AM134/VLOOKUP($AO134,Data!$A$50:$B$56,2,FALSE),0)</f>
        <v>0</v>
      </c>
      <c r="DE134" s="11">
        <f>IF(DE$2=$A134,0,IF(HLOOKUP(DE$2,Recipes!$H:$GI,'Production Calculator'!$A134+2,FALSE)=0,0,HLOOKUP(DE$2,Recipes!$H:$GI,'Production Calculator'!$A134+2,FALSE)*$AK134))+IF($AO134=DE$3,$AM134/VLOOKUP($AO134,Data!$A$50:$B$56,2,FALSE),0)</f>
        <v>0</v>
      </c>
      <c r="DF134" s="11">
        <f>IF(DF$2=$A134,0,IF(HLOOKUP(DF$2,Recipes!$H:$GI,'Production Calculator'!$A134+2,FALSE)=0,0,HLOOKUP(DF$2,Recipes!$H:$GI,'Production Calculator'!$A134+2,FALSE)*$AK134))+IF($AO134=DF$3,$AM134/VLOOKUP($AO134,Data!$A$50:$B$56,2,FALSE),0)</f>
        <v>0</v>
      </c>
      <c r="DG134" s="11">
        <f>IF(DG$2=$A134,0,IF(HLOOKUP(DG$2,Recipes!$H:$GI,'Production Calculator'!$A134+2,FALSE)=0,0,HLOOKUP(DG$2,Recipes!$H:$GI,'Production Calculator'!$A134+2,FALSE)*$AK134))+IF($AO134=DG$3,$AM134/VLOOKUP($AO134,Data!$A$50:$B$56,2,FALSE),0)</f>
        <v>0</v>
      </c>
      <c r="DH134" s="11">
        <f>IF(DH$2=$A134,0,IF(HLOOKUP(DH$2,Recipes!$H:$GI,'Production Calculator'!$A134+2,FALSE)=0,0,HLOOKUP(DH$2,Recipes!$H:$GI,'Production Calculator'!$A134+2,FALSE)*$AK134))+IF($AO134=DH$3,$AM134/VLOOKUP($AO134,Data!$A$50:$B$56,2,FALSE),0)</f>
        <v>0</v>
      </c>
      <c r="DI134" s="11">
        <f>IF(DI$2=$A134,0,IF(HLOOKUP(DI$2,Recipes!$H:$GI,'Production Calculator'!$A134+2,FALSE)=0,0,HLOOKUP(DI$2,Recipes!$H:$GI,'Production Calculator'!$A134+2,FALSE)*$AK134))+IF($AO134=DI$3,$AM134/VLOOKUP($AO134,Data!$A$50:$B$56,2,FALSE),0)</f>
        <v>0</v>
      </c>
      <c r="DJ134" s="11">
        <f>IF(DJ$2=$A134,0,IF(HLOOKUP(DJ$2,Recipes!$H:$GI,'Production Calculator'!$A134+2,FALSE)=0,0,HLOOKUP(DJ$2,Recipes!$H:$GI,'Production Calculator'!$A134+2,FALSE)*$AK134))+IF($AO134=DJ$3,$AM134/VLOOKUP($AO134,Data!$A$50:$B$56,2,FALSE),0)</f>
        <v>0</v>
      </c>
      <c r="DK134" s="11">
        <f>IF(DK$2=$A134,0,IF(HLOOKUP(DK$2,Recipes!$H:$GI,'Production Calculator'!$A134+2,FALSE)=0,0,HLOOKUP(DK$2,Recipes!$H:$GI,'Production Calculator'!$A134+2,FALSE)*$AK134))+IF($AO134=DK$3,$AM134/VLOOKUP($AO134,Data!$A$50:$B$56,2,FALSE),0)</f>
        <v>0</v>
      </c>
      <c r="DL134" s="11">
        <f>IF(DL$2=$A134,0,IF(HLOOKUP(DL$2,Recipes!$H:$GI,'Production Calculator'!$A134+2,FALSE)=0,0,HLOOKUP(DL$2,Recipes!$H:$GI,'Production Calculator'!$A134+2,FALSE)*$AK134))+IF($AO134=DL$3,$AM134/VLOOKUP($AO134,Data!$A$50:$B$56,2,FALSE),0)</f>
        <v>0</v>
      </c>
      <c r="DM134" s="11">
        <f>IF(DM$2=$A134,0,IF(HLOOKUP(DM$2,Recipes!$H:$GI,'Production Calculator'!$A134+2,FALSE)=0,0,HLOOKUP(DM$2,Recipes!$H:$GI,'Production Calculator'!$A134+2,FALSE)*$AK134))+IF($AO134=DM$3,$AM134/VLOOKUP($AO134,Data!$A$50:$B$56,2,FALSE),0)</f>
        <v>0</v>
      </c>
      <c r="DN134" s="11">
        <f>IF(DN$2=$A134,0,IF(HLOOKUP(DN$2,Recipes!$H:$GI,'Production Calculator'!$A134+2,FALSE)=0,0,HLOOKUP(DN$2,Recipes!$H:$GI,'Production Calculator'!$A134+2,FALSE)*$AK134))+IF($AO134=DN$3,$AM134/VLOOKUP($AO134,Data!$A$50:$B$56,2,FALSE),0)</f>
        <v>0</v>
      </c>
      <c r="DO134" s="11">
        <f>IF(DO$2=$A134,0,IF(HLOOKUP(DO$2,Recipes!$H:$GI,'Production Calculator'!$A134+2,FALSE)=0,0,HLOOKUP(DO$2,Recipes!$H:$GI,'Production Calculator'!$A134+2,FALSE)*$AK134))+IF($AO134=DO$3,$AM134/VLOOKUP($AO134,Data!$A$50:$B$56,2,FALSE),0)</f>
        <v>0</v>
      </c>
      <c r="DP134" s="11">
        <f>IF(DP$2=$A134,0,IF(HLOOKUP(DP$2,Recipes!$H:$GI,'Production Calculator'!$A134+2,FALSE)=0,0,HLOOKUP(DP$2,Recipes!$H:$GI,'Production Calculator'!$A134+2,FALSE)*$AK134))+IF($AO134=DP$3,$AM134/VLOOKUP($AO134,Data!$A$50:$B$56,2,FALSE),0)</f>
        <v>0</v>
      </c>
      <c r="DQ134" s="11">
        <f>IF(DQ$2=$A134,0,IF(HLOOKUP(DQ$2,Recipes!$H:$GI,'Production Calculator'!$A134+2,FALSE)=0,0,HLOOKUP(DQ$2,Recipes!$H:$GI,'Production Calculator'!$A134+2,FALSE)*$AK134))+IF($AO134=DQ$3,$AM134/VLOOKUP($AO134,Data!$A$50:$B$56,2,FALSE),0)</f>
        <v>0</v>
      </c>
      <c r="DR134" s="11">
        <f>IF(DR$2=$A134,0,IF(HLOOKUP(DR$2,Recipes!$H:$GI,'Production Calculator'!$A134+2,FALSE)=0,0,HLOOKUP(DR$2,Recipes!$H:$GI,'Production Calculator'!$A134+2,FALSE)*$AK134))+IF($AO134=DR$3,$AM134/VLOOKUP($AO134,Data!$A$50:$B$56,2,FALSE),0)</f>
        <v>0</v>
      </c>
      <c r="DS134" s="11">
        <f>IF(DS$2=$A134,0,IF(HLOOKUP(DS$2,Recipes!$H:$GI,'Production Calculator'!$A134+2,FALSE)=0,0,HLOOKUP(DS$2,Recipes!$H:$GI,'Production Calculator'!$A134+2,FALSE)*$AK134))+IF($AO134=DS$3,$AM134/VLOOKUP($AO134,Data!$A$50:$B$56,2,FALSE),0)</f>
        <v>0</v>
      </c>
      <c r="DT134" s="11">
        <f>IF(DT$2=$A134,0,IF(HLOOKUP(DT$2,Recipes!$H:$GI,'Production Calculator'!$A134+2,FALSE)=0,0,HLOOKUP(DT$2,Recipes!$H:$GI,'Production Calculator'!$A134+2,FALSE)*$AK134))+IF($AO134=DT$3,$AM134/VLOOKUP($AO134,Data!$A$50:$B$56,2,FALSE),0)</f>
        <v>0</v>
      </c>
      <c r="DU134" s="11">
        <f>IF(DU$2=$A134,0,IF(HLOOKUP(DU$2,Recipes!$H:$GI,'Production Calculator'!$A134+2,FALSE)=0,0,HLOOKUP(DU$2,Recipes!$H:$GI,'Production Calculator'!$A134+2,FALSE)*$AK134))+IF($AO134=DU$3,$AM134/VLOOKUP($AO134,Data!$A$50:$B$56,2,FALSE),0)</f>
        <v>0</v>
      </c>
      <c r="DV134" s="11">
        <f>IF(DV$2=$A134,0,IF(HLOOKUP(DV$2,Recipes!$H:$GI,'Production Calculator'!$A134+2,FALSE)=0,0,HLOOKUP(DV$2,Recipes!$H:$GI,'Production Calculator'!$A134+2,FALSE)*$AK134))+IF($AO134=DV$3,$AM134/VLOOKUP($AO134,Data!$A$50:$B$56,2,FALSE),0)</f>
        <v>0</v>
      </c>
      <c r="DW134" s="11">
        <f>IF(DW$2=$A134,0,IF(HLOOKUP(DW$2,Recipes!$H:$GI,'Production Calculator'!$A134+2,FALSE)=0,0,HLOOKUP(DW$2,Recipes!$H:$GI,'Production Calculator'!$A134+2,FALSE)*$AK134))+IF($AO134=DW$3,$AM134/VLOOKUP($AO134,Data!$A$50:$B$56,2,FALSE),0)</f>
        <v>0</v>
      </c>
      <c r="DX134" s="11">
        <f>IF(DX$2=$A134,0,IF(HLOOKUP(DX$2,Recipes!$H:$GI,'Production Calculator'!$A134+2,FALSE)=0,0,HLOOKUP(DX$2,Recipes!$H:$GI,'Production Calculator'!$A134+2,FALSE)*$AK134))+IF($AO134=DX$3,$AM134/VLOOKUP($AO134,Data!$A$50:$B$56,2,FALSE),0)</f>
        <v>0</v>
      </c>
      <c r="DY134" s="11">
        <f>IF(DY$2=$A134,0,IF(HLOOKUP(DY$2,Recipes!$H:$GI,'Production Calculator'!$A134+2,FALSE)=0,0,HLOOKUP(DY$2,Recipes!$H:$GI,'Production Calculator'!$A134+2,FALSE)*$AK134))+IF($AO134=DY$3,$AM134/VLOOKUP($AO134,Data!$A$50:$B$56,2,FALSE),0)</f>
        <v>0</v>
      </c>
      <c r="DZ134" s="11">
        <f>IF(DZ$2=$A134,0,IF(HLOOKUP(DZ$2,Recipes!$H:$GI,'Production Calculator'!$A134+2,FALSE)=0,0,HLOOKUP(DZ$2,Recipes!$H:$GI,'Production Calculator'!$A134+2,FALSE)*$AK134))+IF($AO134=DZ$3,$AM134/VLOOKUP($AO134,Data!$A$50:$B$56,2,FALSE),0)</f>
        <v>0</v>
      </c>
      <c r="EA134" s="11">
        <f>IF(EA$2=$A134,0,IF(HLOOKUP(EA$2,Recipes!$H:$GI,'Production Calculator'!$A134+2,FALSE)=0,0,HLOOKUP(EA$2,Recipes!$H:$GI,'Production Calculator'!$A134+2,FALSE)*$AK134))+IF($AO134=EA$3,$AM134/VLOOKUP($AO134,Data!$A$50:$B$56,2,FALSE),0)</f>
        <v>0</v>
      </c>
      <c r="EB134" s="11">
        <f>IF(EB$2=$A134,0,IF(HLOOKUP(EB$2,Recipes!$H:$GI,'Production Calculator'!$A134+2,FALSE)=0,0,HLOOKUP(EB$2,Recipes!$H:$GI,'Production Calculator'!$A134+2,FALSE)*$AK134))+IF($AO134=EB$3,$AM134/VLOOKUP($AO134,Data!$A$50:$B$56,2,FALSE),0)</f>
        <v>0</v>
      </c>
      <c r="EC134" s="11">
        <f>IF(EC$2=$A134,0,IF(HLOOKUP(EC$2,Recipes!$H:$GI,'Production Calculator'!$A134+2,FALSE)=0,0,HLOOKUP(EC$2,Recipes!$H:$GI,'Production Calculator'!$A134+2,FALSE)*$AK134))+IF($AO134=EC$3,$AM134/VLOOKUP($AO134,Data!$A$50:$B$56,2,FALSE),0)</f>
        <v>0</v>
      </c>
      <c r="ED134" s="11">
        <f>IF(ED$2=$A134,0,IF(HLOOKUP(ED$2,Recipes!$H:$GI,'Production Calculator'!$A134+2,FALSE)=0,0,HLOOKUP(ED$2,Recipes!$H:$GI,'Production Calculator'!$A134+2,FALSE)*$AK134))+IF($AO134=ED$3,$AM134/VLOOKUP($AO134,Data!$A$50:$B$56,2,FALSE),0)</f>
        <v>0</v>
      </c>
      <c r="EE134" s="11">
        <f>IF(EE$2=$A134,0,IF(HLOOKUP(EE$2,Recipes!$H:$GI,'Production Calculator'!$A134+2,FALSE)=0,0,HLOOKUP(EE$2,Recipes!$H:$GI,'Production Calculator'!$A134+2,FALSE)*$AK134))+IF($AO134=EE$3,$AM134/VLOOKUP($AO134,Data!$A$50:$B$56,2,FALSE),0)</f>
        <v>0</v>
      </c>
      <c r="EF134" s="11">
        <f>IF(EF$2=$A134,0,IF(HLOOKUP(EF$2,Recipes!$H:$GI,'Production Calculator'!$A134+2,FALSE)=0,0,HLOOKUP(EF$2,Recipes!$H:$GI,'Production Calculator'!$A134+2,FALSE)*$AK134))+IF($AO134=EF$3,$AM134/VLOOKUP($AO134,Data!$A$50:$B$56,2,FALSE),0)</f>
        <v>0</v>
      </c>
      <c r="EG134" s="11">
        <f>IF(EG$2=$A134,0,IF(HLOOKUP(EG$2,Recipes!$H:$GI,'Production Calculator'!$A134+2,FALSE)=0,0,HLOOKUP(EG$2,Recipes!$H:$GI,'Production Calculator'!$A134+2,FALSE)*$AK134))+IF($AO134=EG$3,$AM134/VLOOKUP($AO134,Data!$A$50:$B$56,2,FALSE),0)</f>
        <v>0</v>
      </c>
      <c r="EH134" s="11">
        <f>IF(EH$2=$A134,0,IF(HLOOKUP(EH$2,Recipes!$H:$GI,'Production Calculator'!$A134+2,FALSE)=0,0,HLOOKUP(EH$2,Recipes!$H:$GI,'Production Calculator'!$A134+2,FALSE)*$AK134))+IF($AO134=EH$3,$AM134/VLOOKUP($AO134,Data!$A$50:$B$56,2,FALSE),0)</f>
        <v>0</v>
      </c>
      <c r="EI134" s="11">
        <f>IF(EI$2=$A134,0,IF(HLOOKUP(EI$2,Recipes!$H:$GI,'Production Calculator'!$A134+2,FALSE)=0,0,HLOOKUP(EI$2,Recipes!$H:$GI,'Production Calculator'!$A134+2,FALSE)*$AK134))+IF($AO134=EI$3,$AM134/VLOOKUP($AO134,Data!$A$50:$B$56,2,FALSE),0)</f>
        <v>0</v>
      </c>
      <c r="EJ134" s="11">
        <f>IF(EJ$2=$A134,0,IF(HLOOKUP(EJ$2,Recipes!$H:$GI,'Production Calculator'!$A134+2,FALSE)=0,0,HLOOKUP(EJ$2,Recipes!$H:$GI,'Production Calculator'!$A134+2,FALSE)*$AK134))+IF($AO134=EJ$3,$AM134/VLOOKUP($AO134,Data!$A$50:$B$56,2,FALSE),0)</f>
        <v>0</v>
      </c>
      <c r="EK134" s="11">
        <f>IF(EK$2=$A134,0,IF(HLOOKUP(EK$2,Recipes!$H:$GI,'Production Calculator'!$A134+2,FALSE)=0,0,HLOOKUP(EK$2,Recipes!$H:$GI,'Production Calculator'!$A134+2,FALSE)*$AK134))+IF($AO134=EK$3,$AM134/VLOOKUP($AO134,Data!$A$50:$B$56,2,FALSE),0)</f>
        <v>0</v>
      </c>
      <c r="EL134" s="11">
        <f>IF(EL$2=$A134,0,IF(HLOOKUP(EL$2,Recipes!$H:$GI,'Production Calculator'!$A134+2,FALSE)=0,0,HLOOKUP(EL$2,Recipes!$H:$GI,'Production Calculator'!$A134+2,FALSE)*$AK134))+IF($AO134=EL$3,$AM134/VLOOKUP($AO134,Data!$A$50:$B$56,2,FALSE),0)</f>
        <v>0</v>
      </c>
      <c r="EM134" s="11">
        <f>IF(EM$2=$A134,0,IF(HLOOKUP(EM$2,Recipes!$H:$GI,'Production Calculator'!$A134+2,FALSE)=0,0,HLOOKUP(EM$2,Recipes!$H:$GI,'Production Calculator'!$A134+2,FALSE)*$AK134))+IF($AO134=EM$3,$AM134/VLOOKUP($AO134,Data!$A$50:$B$56,2,FALSE),0)</f>
        <v>0</v>
      </c>
      <c r="EN134" s="11">
        <f>IF(EN$2=$A134,0,IF(HLOOKUP(EN$2,Recipes!$H:$GI,'Production Calculator'!$A134+2,FALSE)=0,0,HLOOKUP(EN$2,Recipes!$H:$GI,'Production Calculator'!$A134+2,FALSE)*$AK134))+IF($AO134=EN$3,$AM134/VLOOKUP($AO134,Data!$A$50:$B$56,2,FALSE),0)</f>
        <v>0</v>
      </c>
      <c r="EO134" s="11">
        <f>IF(EO$2=$A134,0,IF(HLOOKUP(EO$2,Recipes!$H:$GI,'Production Calculator'!$A134+2,FALSE)=0,0,HLOOKUP(EO$2,Recipes!$H:$GI,'Production Calculator'!$A134+2,FALSE)*$AK134))+IF($AO134=EO$3,$AM134/VLOOKUP($AO134,Data!$A$50:$B$56,2,FALSE),0)</f>
        <v>0</v>
      </c>
      <c r="EP134" s="11">
        <f>IF(EP$2=$A134,0,IF(HLOOKUP(EP$2,Recipes!$H:$GI,'Production Calculator'!$A134+2,FALSE)=0,0,HLOOKUP(EP$2,Recipes!$H:$GI,'Production Calculator'!$A134+2,FALSE)*$AK134))+IF($AO134=EP$3,$AM134/VLOOKUP($AO134,Data!$A$50:$B$56,2,FALSE),0)</f>
        <v>0</v>
      </c>
      <c r="EQ134" s="11">
        <f>IF(EQ$2=$A134,0,IF(HLOOKUP(EQ$2,Recipes!$H:$GI,'Production Calculator'!$A134+2,FALSE)=0,0,HLOOKUP(EQ$2,Recipes!$H:$GI,'Production Calculator'!$A134+2,FALSE)*$AK134))+IF($AO134=EQ$3,$AM134/VLOOKUP($AO134,Data!$A$50:$B$56,2,FALSE),0)</f>
        <v>0</v>
      </c>
      <c r="ER134" s="11">
        <f>IF(ER$2=$A134,0,IF(HLOOKUP(ER$2,Recipes!$H:$GI,'Production Calculator'!$A134+2,FALSE)=0,0,HLOOKUP(ER$2,Recipes!$H:$GI,'Production Calculator'!$A134+2,FALSE)*$AK134))+IF($AO134=ER$3,$AM134/VLOOKUP($AO134,Data!$A$50:$B$56,2,FALSE),0)</f>
        <v>0</v>
      </c>
      <c r="ES134" s="11">
        <f>IF(ES$2=$A134,0,IF(HLOOKUP(ES$2,Recipes!$H:$GI,'Production Calculator'!$A134+2,FALSE)=0,0,HLOOKUP(ES$2,Recipes!$H:$GI,'Production Calculator'!$A134+2,FALSE)*$AK134))+IF($AO134=ES$3,$AM134/VLOOKUP($AO134,Data!$A$50:$B$56,2,FALSE),0)</f>
        <v>0</v>
      </c>
      <c r="ET134" s="11">
        <f>IF(ET$2=$A134,0,IF(HLOOKUP(ET$2,Recipes!$H:$GI,'Production Calculator'!$A134+2,FALSE)=0,0,HLOOKUP(ET$2,Recipes!$H:$GI,'Production Calculator'!$A134+2,FALSE)*$AK134))+IF($AO134=ET$3,$AM134/VLOOKUP($AO134,Data!$A$50:$B$56,2,FALSE),0)</f>
        <v>0</v>
      </c>
      <c r="EU134" s="11">
        <f>IF(EU$2=$A134,0,IF(HLOOKUP(EU$2,Recipes!$H:$GI,'Production Calculator'!$A134+2,FALSE)=0,0,HLOOKUP(EU$2,Recipes!$H:$GI,'Production Calculator'!$A134+2,FALSE)*$AK134))+IF($AO134=EU$3,$AM134/VLOOKUP($AO134,Data!$A$50:$B$56,2,FALSE),0)</f>
        <v>0</v>
      </c>
      <c r="EV134" s="11">
        <f>IF(EV$2=$A134,0,IF(HLOOKUP(EV$2,Recipes!$H:$GI,'Production Calculator'!$A134+2,FALSE)=0,0,HLOOKUP(EV$2,Recipes!$H:$GI,'Production Calculator'!$A134+2,FALSE)*$AK134))+IF($AO134=EV$3,$AM134/VLOOKUP($AO134,Data!$A$50:$B$56,2,FALSE),0)</f>
        <v>0</v>
      </c>
      <c r="EW134" s="11">
        <f>IF(EW$2=$A134,0,IF(HLOOKUP(EW$2,Recipes!$H:$GI,'Production Calculator'!$A134+2,FALSE)=0,0,HLOOKUP(EW$2,Recipes!$H:$GI,'Production Calculator'!$A134+2,FALSE)*$AK134))+IF($AO134=EW$3,$AM134/VLOOKUP($AO134,Data!$A$50:$B$56,2,FALSE),0)</f>
        <v>0</v>
      </c>
      <c r="EX134" s="11">
        <f>IF(EX$2=$A134,0,IF(HLOOKUP(EX$2,Recipes!$H:$GI,'Production Calculator'!$A134+2,FALSE)=0,0,HLOOKUP(EX$2,Recipes!$H:$GI,'Production Calculator'!$A134+2,FALSE)*$AK134))+IF($AO134=EX$3,$AM134/VLOOKUP($AO134,Data!$A$50:$B$56,2,FALSE),0)</f>
        <v>0</v>
      </c>
      <c r="EY134" s="11">
        <f>IF(EY$2=$A134,0,IF(HLOOKUP(EY$2,Recipes!$H:$GI,'Production Calculator'!$A134+2,FALSE)=0,0,HLOOKUP(EY$2,Recipes!$H:$GI,'Production Calculator'!$A134+2,FALSE)*$AK134))+IF($AO134=EY$3,$AM134/VLOOKUP($AO134,Data!$A$50:$B$56,2,FALSE),0)</f>
        <v>0</v>
      </c>
      <c r="EZ134" s="11">
        <f>IF(EZ$2=$A134,0,IF(HLOOKUP(EZ$2,Recipes!$H:$GI,'Production Calculator'!$A134+2,FALSE)=0,0,HLOOKUP(EZ$2,Recipes!$H:$GI,'Production Calculator'!$A134+2,FALSE)*$AK134))+IF($AO134=EZ$3,$AM134/VLOOKUP($AO134,Data!$A$50:$B$56,2,FALSE),0)</f>
        <v>0</v>
      </c>
      <c r="FA134" s="11">
        <f>IF(FA$2=$A134,0,IF(HLOOKUP(FA$2,Recipes!$H:$GI,'Production Calculator'!$A134+2,FALSE)=0,0,HLOOKUP(FA$2,Recipes!$H:$GI,'Production Calculator'!$A134+2,FALSE)*$AK134))+IF($AO134=FA$3,$AM134/VLOOKUP($AO134,Data!$A$50:$B$56,2,FALSE),0)</f>
        <v>0</v>
      </c>
      <c r="FB134" s="11">
        <f>IF(FB$2=$A134,0,IF(HLOOKUP(FB$2,Recipes!$H:$GI,'Production Calculator'!$A134+2,FALSE)=0,0,HLOOKUP(FB$2,Recipes!$H:$GI,'Production Calculator'!$A134+2,FALSE)*$AK134))+IF($AO134=FB$3,$AM134/VLOOKUP($AO134,Data!$A$50:$B$56,2,FALSE),0)</f>
        <v>0</v>
      </c>
      <c r="FC134" s="11">
        <f>IF(FC$2=$A134,0,IF(HLOOKUP(FC$2,Recipes!$H:$GI,'Production Calculator'!$A134+2,FALSE)=0,0,HLOOKUP(FC$2,Recipes!$H:$GI,'Production Calculator'!$A134+2,FALSE)*$AK134))+IF($AO134=FC$3,$AM134/VLOOKUP($AO134,Data!$A$50:$B$56,2,FALSE),0)</f>
        <v>0</v>
      </c>
      <c r="FD134" s="11">
        <f>IF(FD$2=$A134,0,IF(HLOOKUP(FD$2,Recipes!$H:$GI,'Production Calculator'!$A134+2,FALSE)=0,0,HLOOKUP(FD$2,Recipes!$H:$GI,'Production Calculator'!$A134+2,FALSE)*$AK134))+IF($AO134=FD$3,$AM134/VLOOKUP($AO134,Data!$A$50:$B$56,2,FALSE),0)</f>
        <v>0</v>
      </c>
      <c r="FE134" s="11">
        <f>IF(FE$2=$A134,0,IF(HLOOKUP(FE$2,Recipes!$H:$GI,'Production Calculator'!$A134+2,FALSE)=0,0,HLOOKUP(FE$2,Recipes!$H:$GI,'Production Calculator'!$A134+2,FALSE)*$AK134))+IF($AO134=FE$3,$AM134/VLOOKUP($AO134,Data!$A$50:$B$56,2,FALSE),0)</f>
        <v>0</v>
      </c>
      <c r="FF134" s="11">
        <f>IF(FF$2=$A134,0,IF(HLOOKUP(FF$2,Recipes!$H:$GI,'Production Calculator'!$A134+2,FALSE)=0,0,HLOOKUP(FF$2,Recipes!$H:$GI,'Production Calculator'!$A134+2,FALSE)*$AK134))+IF($AO134=FF$3,$AM134/VLOOKUP($AO134,Data!$A$50:$B$56,2,FALSE),0)</f>
        <v>0</v>
      </c>
      <c r="FG134" s="11">
        <f>IF(FG$2=$A134,0,IF(HLOOKUP(FG$2,Recipes!$H:$GI,'Production Calculator'!$A134+2,FALSE)=0,0,HLOOKUP(FG$2,Recipes!$H:$GI,'Production Calculator'!$A134+2,FALSE)*$AK134))+IF($AO134=FG$3,$AM134/VLOOKUP($AO134,Data!$A$50:$B$56,2,FALSE),0)</f>
        <v>0</v>
      </c>
      <c r="FH134" s="11">
        <f>IF(FH$2=$A134,0,IF(HLOOKUP(FH$2,Recipes!$H:$GI,'Production Calculator'!$A134+2,FALSE)=0,0,HLOOKUP(FH$2,Recipes!$H:$GI,'Production Calculator'!$A134+2,FALSE)*$AK134))+IF($AO134=FH$3,$AM134/VLOOKUP($AO134,Data!$A$50:$B$56,2,FALSE),0)</f>
        <v>0</v>
      </c>
      <c r="FI134" s="11">
        <f>IF(FI$2=$A134,0,IF(HLOOKUP(FI$2,Recipes!$H:$GI,'Production Calculator'!$A134+2,FALSE)=0,0,HLOOKUP(FI$2,Recipes!$H:$GI,'Production Calculator'!$A134+2,FALSE)*$AK134))+IF($AO134=FI$3,$AM134/VLOOKUP($AO134,Data!$A$50:$B$56,2,FALSE),0)</f>
        <v>0</v>
      </c>
      <c r="FJ134" s="11">
        <f>IF(FJ$2=$A134,0,IF(HLOOKUP(FJ$2,Recipes!$H:$GI,'Production Calculator'!$A134+2,FALSE)=0,0,HLOOKUP(FJ$2,Recipes!$H:$GI,'Production Calculator'!$A134+2,FALSE)*$AK134))+IF($AO134=FJ$3,$AM134/VLOOKUP($AO134,Data!$A$50:$B$56,2,FALSE),0)</f>
        <v>0</v>
      </c>
      <c r="FK134" s="11">
        <f>IF(FK$2=$A134,0,IF(HLOOKUP(FK$2,Recipes!$H:$GI,'Production Calculator'!$A134+2,FALSE)=0,0,HLOOKUP(FK$2,Recipes!$H:$GI,'Production Calculator'!$A134+2,FALSE)*$AK134))+IF($AO134=FK$3,$AM134/VLOOKUP($AO134,Data!$A$50:$B$56,2,FALSE),0)</f>
        <v>0</v>
      </c>
      <c r="FL134" s="11">
        <f>IF(FL$2=$A134,0,IF(HLOOKUP(FL$2,Recipes!$H:$GI,'Production Calculator'!$A134+2,FALSE)=0,0,HLOOKUP(FL$2,Recipes!$H:$GI,'Production Calculator'!$A134+2,FALSE)*$AK134))+IF($AO134=FL$3,$AM134/VLOOKUP($AO134,Data!$A$50:$B$56,2,FALSE),0)</f>
        <v>0</v>
      </c>
      <c r="FM134" s="11">
        <f>IF(FM$2=$A134,0,IF(HLOOKUP(FM$2,Recipes!$H:$GI,'Production Calculator'!$A134+2,FALSE)=0,0,HLOOKUP(FM$2,Recipes!$H:$GI,'Production Calculator'!$A134+2,FALSE)*$AK134))+IF($AO134=FM$3,$AM134/VLOOKUP($AO134,Data!$A$50:$B$56,2,FALSE),0)</f>
        <v>0</v>
      </c>
      <c r="FN134" s="11">
        <f>IF(FN$2=$A134,0,IF(HLOOKUP(FN$2,Recipes!$H:$GI,'Production Calculator'!$A134+2,FALSE)=0,0,HLOOKUP(FN$2,Recipes!$H:$GI,'Production Calculator'!$A134+2,FALSE)*$AK134))+IF($AO134=FN$3,$AM134/VLOOKUP($AO134,Data!$A$50:$B$56,2,FALSE),0)</f>
        <v>0</v>
      </c>
      <c r="FO134" s="11">
        <f>IF(FO$2=$A134,0,IF(HLOOKUP(FO$2,Recipes!$H:$GI,'Production Calculator'!$A134+2,FALSE)=0,0,HLOOKUP(FO$2,Recipes!$H:$GI,'Production Calculator'!$A134+2,FALSE)*$AK134))+IF($AO134=FO$3,$AM134/VLOOKUP($AO134,Data!$A$50:$B$56,2,FALSE),0)</f>
        <v>0</v>
      </c>
      <c r="FP134" s="11">
        <f>IF(FP$2=$A134,0,IF(HLOOKUP(FP$2,Recipes!$H:$GI,'Production Calculator'!$A134+2,FALSE)=0,0,HLOOKUP(FP$2,Recipes!$H:$GI,'Production Calculator'!$A134+2,FALSE)*$AK134))+IF($AO134=FP$3,$AM134/VLOOKUP($AO134,Data!$A$50:$B$56,2,FALSE),0)</f>
        <v>0</v>
      </c>
      <c r="FQ134" s="11">
        <f>IF(FQ$2=$A134,0,IF(HLOOKUP(FQ$2,Recipes!$H:$GI,'Production Calculator'!$A134+2,FALSE)=0,0,HLOOKUP(FQ$2,Recipes!$H:$GI,'Production Calculator'!$A134+2,FALSE)*$AK134))+IF($AO134=FQ$3,$AM134/VLOOKUP($AO134,Data!$A$50:$B$56,2,FALSE),0)</f>
        <v>0</v>
      </c>
      <c r="FR134" s="11">
        <f>IF(FR$2=$A134,0,IF(HLOOKUP(FR$2,Recipes!$H:$GI,'Production Calculator'!$A134+2,FALSE)=0,0,HLOOKUP(FR$2,Recipes!$H:$GI,'Production Calculator'!$A134+2,FALSE)*$AK134))+IF($AO134=FR$3,$AM134/VLOOKUP($AO134,Data!$A$50:$B$56,2,FALSE),0)</f>
        <v>0</v>
      </c>
      <c r="FS134" s="11">
        <f>IF(FS$2=$A134,0,IF(HLOOKUP(FS$2,Recipes!$H:$GI,'Production Calculator'!$A134+2,FALSE)=0,0,HLOOKUP(FS$2,Recipes!$H:$GI,'Production Calculator'!$A134+2,FALSE)*$AK134))+IF($AO134=FS$3,$AM134/VLOOKUP($AO134,Data!$A$50:$B$56,2,FALSE),0)</f>
        <v>0</v>
      </c>
      <c r="FT134" s="11">
        <f>IF(FT$2=$A134,0,IF(HLOOKUP(FT$2,Recipes!$H:$GI,'Production Calculator'!$A134+2,FALSE)=0,0,HLOOKUP(FT$2,Recipes!$H:$GI,'Production Calculator'!$A134+2,FALSE)*$AK134))+IF($AO134=FT$3,$AM134/VLOOKUP($AO134,Data!$A$50:$B$56,2,FALSE),0)</f>
        <v>0</v>
      </c>
      <c r="FU134" s="11">
        <f>IF(FU$2=$A134,0,IF(HLOOKUP(FU$2,Recipes!$H:$GI,'Production Calculator'!$A134+2,FALSE)=0,0,HLOOKUP(FU$2,Recipes!$H:$GI,'Production Calculator'!$A134+2,FALSE)*$AK134))+IF($AO134=FU$3,$AM134/VLOOKUP($AO134,Data!$A$50:$B$56,2,FALSE),0)</f>
        <v>0</v>
      </c>
      <c r="FV134" s="11">
        <f>IF(FV$2=$A134,0,IF(HLOOKUP(FV$2,Recipes!$H:$GI,'Production Calculator'!$A134+2,FALSE)=0,0,HLOOKUP(FV$2,Recipes!$H:$GI,'Production Calculator'!$A134+2,FALSE)*$AK134))+IF($AO134=FV$3,$AM134/VLOOKUP($AO134,Data!$A$50:$B$56,2,FALSE),0)</f>
        <v>0</v>
      </c>
      <c r="FW134" s="11">
        <f>IF(FW$2=$A134,0,IF(HLOOKUP(FW$2,Recipes!$H:$GI,'Production Calculator'!$A134+2,FALSE)=0,0,HLOOKUP(FW$2,Recipes!$H:$GI,'Production Calculator'!$A134+2,FALSE)*$AK134))+IF($AO134=FW$3,$AM134/VLOOKUP($AO134,Data!$A$50:$B$56,2,FALSE),0)</f>
        <v>0</v>
      </c>
      <c r="FX134" s="11">
        <f>IF(FX$2=$A134,0,IF(HLOOKUP(FX$2,Recipes!$H:$GI,'Production Calculator'!$A134+2,FALSE)=0,0,HLOOKUP(FX$2,Recipes!$H:$GI,'Production Calculator'!$A134+2,FALSE)*$AK134))+IF($AO134=FX$3,$AM134/VLOOKUP($AO134,Data!$A$50:$B$56,2,FALSE),0)</f>
        <v>0</v>
      </c>
      <c r="FY134" s="11">
        <f>IF(FY$2=$A134,0,IF(HLOOKUP(FY$2,Recipes!$H:$GI,'Production Calculator'!$A134+2,FALSE)=0,0,HLOOKUP(FY$2,Recipes!$H:$GI,'Production Calculator'!$A134+2,FALSE)*$AK134))+IF($AO134=FY$3,$AM134/VLOOKUP($AO134,Data!$A$50:$B$56,2,FALSE),0)</f>
        <v>0</v>
      </c>
      <c r="FZ134" s="11">
        <f>IF(FZ$2=$A134,0,IF(HLOOKUP(FZ$2,Recipes!$H:$GI,'Production Calculator'!$A134+2,FALSE)=0,0,HLOOKUP(FZ$2,Recipes!$H:$GI,'Production Calculator'!$A134+2,FALSE)*$AK134))+IF($AO134=FZ$3,$AM134/VLOOKUP($AO134,Data!$A$50:$B$56,2,FALSE),0)</f>
        <v>0</v>
      </c>
      <c r="GA134" s="11">
        <f>IF(GA$2=$A134,0,IF(HLOOKUP(GA$2,Recipes!$H:$GI,'Production Calculator'!$A134+2,FALSE)=0,0,HLOOKUP(GA$2,Recipes!$H:$GI,'Production Calculator'!$A134+2,FALSE)*$AK134))+IF($AO134=GA$3,$AM134/VLOOKUP($AO134,Data!$A$50:$B$56,2,FALSE),0)</f>
        <v>0</v>
      </c>
      <c r="GB134" s="11">
        <f>IF(GB$2=$A134,0,IF(HLOOKUP(GB$2,Recipes!$H:$GI,'Production Calculator'!$A134+2,FALSE)=0,0,HLOOKUP(GB$2,Recipes!$H:$GI,'Production Calculator'!$A134+2,FALSE)*$AK134))+IF($AO134=GB$3,$AM134/VLOOKUP($AO134,Data!$A$50:$B$56,2,FALSE),0)</f>
        <v>0</v>
      </c>
      <c r="GC134" s="11">
        <f>IF(GC$2=$A134,0,IF(HLOOKUP(GC$2,Recipes!$H:$GI,'Production Calculator'!$A134+2,FALSE)=0,0,HLOOKUP(GC$2,Recipes!$H:$GI,'Production Calculator'!$A134+2,FALSE)*$AK134))+IF($AO134=GC$3,$AM134/VLOOKUP($AO134,Data!$A$50:$B$56,2,FALSE),0)</f>
        <v>0</v>
      </c>
      <c r="GD134" s="11">
        <f>IF(GD$2=$A134,0,IF(HLOOKUP(GD$2,Recipes!$H:$GI,'Production Calculator'!$A134+2,FALSE)=0,0,HLOOKUP(GD$2,Recipes!$H:$GI,'Production Calculator'!$A134+2,FALSE)*$AK134))+IF($AO134=GD$3,$AM134/VLOOKUP($AO134,Data!$A$50:$B$56,2,FALSE),0)</f>
        <v>0</v>
      </c>
      <c r="GE134" s="11">
        <f>IF(GE$2=$A134,0,IF(HLOOKUP(GE$2,Recipes!$H:$GI,'Production Calculator'!$A134+2,FALSE)=0,0,HLOOKUP(GE$2,Recipes!$H:$GI,'Production Calculator'!$A134+2,FALSE)*$AK134))+IF($AO134=GE$3,$AM134/VLOOKUP($AO134,Data!$A$50:$B$56,2,FALSE),0)</f>
        <v>0</v>
      </c>
      <c r="GF134" s="11">
        <f>IF(GF$2=$A134,0,IF(HLOOKUP(GF$2,Recipes!$H:$GI,'Production Calculator'!$A134+2,FALSE)=0,0,HLOOKUP(GF$2,Recipes!$H:$GI,'Production Calculator'!$A134+2,FALSE)*$AK134))+IF($AO134=GF$3,$AM134/VLOOKUP($AO134,Data!$A$50:$B$56,2,FALSE),0)</f>
        <v>0</v>
      </c>
      <c r="GG134" s="11">
        <f>IF(GG$2=$A134,0,IF(HLOOKUP(GG$2,Recipes!$H:$GI,'Production Calculator'!$A134+2,FALSE)=0,0,HLOOKUP(GG$2,Recipes!$H:$GI,'Production Calculator'!$A134+2,FALSE)*$AK134))+IF($AO134=GG$3,$AM134/VLOOKUP($AO134,Data!$A$50:$B$56,2,FALSE),0)</f>
        <v>0</v>
      </c>
      <c r="GH134" s="11">
        <f>IF(GH$2=$A134,0,IF(HLOOKUP(GH$2,Recipes!$H:$GI,'Production Calculator'!$A134+2,FALSE)=0,0,HLOOKUP(GH$2,Recipes!$H:$GI,'Production Calculator'!$A134+2,FALSE)*$AK134))+IF($AO134=GH$3,$AM134/VLOOKUP($AO134,Data!$A$50:$B$56,2,FALSE),0)</f>
        <v>0</v>
      </c>
      <c r="GI134" s="11">
        <f>IF(GI$2=$A134,0,IF(HLOOKUP(GI$2,Recipes!$H:$GI,'Production Calculator'!$A134+2,FALSE)=0,0,HLOOKUP(GI$2,Recipes!$H:$GI,'Production Calculator'!$A134+2,FALSE)*$AK134))+IF($AO134=GI$3,$AM134/VLOOKUP($AO134,Data!$A$50:$B$56,2,FALSE),0)</f>
        <v>0</v>
      </c>
      <c r="GJ134" s="11">
        <f>IF(GJ$2=$A134,0,IF(HLOOKUP(GJ$2,Recipes!$H:$GI,'Production Calculator'!$A134+2,FALSE)=0,0,HLOOKUP(GJ$2,Recipes!$H:$GI,'Production Calculator'!$A134+2,FALSE)*$AK134))+IF($AO134=GJ$3,$AM134/VLOOKUP($AO134,Data!$A$50:$B$56,2,FALSE),0)</f>
        <v>0</v>
      </c>
      <c r="GK134" s="11">
        <f>IF(GK$2=$A134,0,IF(HLOOKUP(GK$2,Recipes!$H:$GI,'Production Calculator'!$A134+2,FALSE)=0,0,HLOOKUP(GK$2,Recipes!$H:$GI,'Production Calculator'!$A134+2,FALSE)*$AK134))+IF($AO134=GK$3,$AM134/VLOOKUP($AO134,Data!$A$50:$B$56,2,FALSE),0)</f>
        <v>0</v>
      </c>
      <c r="GL134" s="11">
        <f>IF(GL$2=$A134,0,IF(HLOOKUP(GL$2,Recipes!$H:$GI,'Production Calculator'!$A134+2,FALSE)=0,0,HLOOKUP(GL$2,Recipes!$H:$GI,'Production Calculator'!$A134+2,FALSE)*$AK134))+IF($AO134=GL$3,$AM134/VLOOKUP($AO134,Data!$A$50:$B$56,2,FALSE),0)</f>
        <v>0</v>
      </c>
      <c r="GM134" s="11">
        <f>IF(GM$2=$A134,0,IF(HLOOKUP(GM$2,Recipes!$H:$GI,'Production Calculator'!$A134+2,FALSE)=0,0,HLOOKUP(GM$2,Recipes!$H:$GI,'Production Calculator'!$A134+2,FALSE)*$AK134))+IF($AO134=GM$3,$AM134/VLOOKUP($AO134,Data!$A$50:$B$56,2,FALSE),0)</f>
        <v>0</v>
      </c>
      <c r="GN134" s="11">
        <f>IF(GN$2=$A134,0,IF(HLOOKUP(GN$2,Recipes!$H:$GI,'Production Calculator'!$A134+2,FALSE)=0,0,HLOOKUP(GN$2,Recipes!$H:$GI,'Production Calculator'!$A134+2,FALSE)*$AK134))+IF($AO134=GN$3,$AM134/VLOOKUP($AO134,Data!$A$50:$B$56,2,FALSE),0)</f>
        <v>0</v>
      </c>
      <c r="GO134" s="11">
        <f>IF(GO$2=$A134,0,IF(HLOOKUP(GO$2,Recipes!$H:$GI,'Production Calculator'!$A134+2,FALSE)=0,0,HLOOKUP(GO$2,Recipes!$H:$GI,'Production Calculator'!$A134+2,FALSE)*$AK134))+IF($AO134=GO$3,$AM134/VLOOKUP($AO134,Data!$A$50:$B$56,2,FALSE),0)</f>
        <v>0</v>
      </c>
      <c r="GP134" s="11">
        <f>IF(GP$2=$A134,0,IF(HLOOKUP(GP$2,Recipes!$H:$GI,'Production Calculator'!$A134+2,FALSE)=0,0,HLOOKUP(GP$2,Recipes!$H:$GI,'Production Calculator'!$A134+2,FALSE)*$AK134))+IF($AO134=GP$3,$AM134/VLOOKUP($AO134,Data!$A$50:$B$56,2,FALSE),0)</f>
        <v>0</v>
      </c>
      <c r="GQ134" s="11">
        <f>IF(GQ$2=$A134,0,IF(HLOOKUP(GQ$2,Recipes!$H:$GI,'Production Calculator'!$A134+2,FALSE)=0,0,HLOOKUP(GQ$2,Recipes!$H:$GI,'Production Calculator'!$A134+2,FALSE)*$AK134))+IF($AO134=GQ$3,$AM134/VLOOKUP($AO134,Data!$A$50:$B$56,2,FALSE),0)</f>
        <v>0</v>
      </c>
      <c r="GR134" s="11">
        <f>IF(GR$2=$A134,0,IF(HLOOKUP(GR$2,Recipes!$H:$GI,'Production Calculator'!$A134+2,FALSE)=0,0,HLOOKUP(GR$2,Recipes!$H:$GI,'Production Calculator'!$A134+2,FALSE)*$AK134))+IF($AO134=GR$3,$AM134/VLOOKUP($AO134,Data!$A$50:$B$56,2,FALSE),0)</f>
        <v>0</v>
      </c>
      <c r="GS134" s="11">
        <f>IF(GS$2=$A134,0,IF(HLOOKUP(GS$2,Recipes!$H:$GI,'Production Calculator'!$A134+2,FALSE)=0,0,HLOOKUP(GS$2,Recipes!$H:$GI,'Production Calculator'!$A134+2,FALSE)*$AK134))+IF($AO134=GS$3,$AM134/VLOOKUP($AO134,Data!$A$50:$B$56,2,FALSE),0)</f>
        <v>0</v>
      </c>
      <c r="GT134" s="11">
        <f>IF(GT$2=$A134,0,IF(HLOOKUP(GT$2,Recipes!$H:$GI,'Production Calculator'!$A134+2,FALSE)=0,0,HLOOKUP(GT$2,Recipes!$H:$GI,'Production Calculator'!$A134+2,FALSE)*$AK134))+IF($AO134=GT$3,$AM134/VLOOKUP($AO134,Data!$A$50:$B$56,2,FALSE),0)</f>
        <v>0</v>
      </c>
      <c r="GU134" s="11">
        <f>IF(GU$2=$A134,0,IF(HLOOKUP(GU$2,Recipes!$H:$GI,'Production Calculator'!$A134+2,FALSE)=0,0,HLOOKUP(GU$2,Recipes!$H:$GI,'Production Calculator'!$A134+2,FALSE)*$AK134))+IF($AO134=GU$3,$AM134/VLOOKUP($AO134,Data!$A$50:$B$56,2,FALSE),0)</f>
        <v>0</v>
      </c>
      <c r="GV134" s="11">
        <f>IF(GV$2=$A134,0,IF(HLOOKUP(GV$2,Recipes!$H:$GI,'Production Calculator'!$A134+2,FALSE)=0,0,HLOOKUP(GV$2,Recipes!$H:$GI,'Production Calculator'!$A134+2,FALSE)*$AK134))+IF($AO134=GV$3,$AM134/VLOOKUP($AO134,Data!$A$50:$B$56,2,FALSE),0)</f>
        <v>0</v>
      </c>
      <c r="GW134" s="11">
        <f>IF(GW$2=$A134,0,IF(HLOOKUP(GW$2,Recipes!$H:$GI,'Production Calculator'!$A134+2,FALSE)=0,0,HLOOKUP(GW$2,Recipes!$H:$GI,'Production Calculator'!$A134+2,FALSE)*$AK134))+IF($AO134=GW$3,$AM134/VLOOKUP($AO134,Data!$A$50:$B$56,2,FALSE),0)</f>
        <v>0</v>
      </c>
      <c r="GX134" s="11">
        <f>IF(GX$2=$A134,0,IF(HLOOKUP(GX$2,Recipes!$H:$GI,'Production Calculator'!$A134+2,FALSE)=0,0,HLOOKUP(GX$2,Recipes!$H:$GI,'Production Calculator'!$A134+2,FALSE)*$AK134))+IF($AO134=GX$3,$AM134/VLOOKUP($AO134,Data!$A$50:$B$56,2,FALSE),0)</f>
        <v>0</v>
      </c>
      <c r="GY134" s="11">
        <f>IF(GY$2=$A134,0,IF(HLOOKUP(GY$2,Recipes!$H:$GI,'Production Calculator'!$A134+2,FALSE)=0,0,HLOOKUP(GY$2,Recipes!$H:$GI,'Production Calculator'!$A134+2,FALSE)*$AK134))+IF($AO134=GY$3,$AM134/VLOOKUP($AO134,Data!$A$50:$B$56,2,FALSE),0)</f>
        <v>0</v>
      </c>
      <c r="GZ134" s="11">
        <f>IF(GZ$2=$A134,0,IF(HLOOKUP(GZ$2,Recipes!$H:$GI,'Production Calculator'!$A134+2,FALSE)=0,0,HLOOKUP(GZ$2,Recipes!$H:$GI,'Production Calculator'!$A134+2,FALSE)*$AK134))+IF($AO134=GZ$3,$AM134/VLOOKUP($AO134,Data!$A$50:$B$56,2,FALSE),0)</f>
        <v>0</v>
      </c>
      <c r="HA134" s="11">
        <f>IF(HA$2=$A134,0,IF(HLOOKUP(HA$2,Recipes!$H:$GI,'Production Calculator'!$A134+2,FALSE)=0,0,HLOOKUP(HA$2,Recipes!$H:$GI,'Production Calculator'!$A134+2,FALSE)*$AK134))+IF($AO134=HA$3,$AM134/VLOOKUP($AO134,Data!$A$50:$B$56,2,FALSE),0)</f>
        <v>0</v>
      </c>
      <c r="HB134" s="11">
        <f>IF(HB$2=$A134,0,IF(HLOOKUP(HB$2,Recipes!$H:$GI,'Production Calculator'!$A134+2,FALSE)=0,0,HLOOKUP(HB$2,Recipes!$H:$GI,'Production Calculator'!$A134+2,FALSE)*$AK134))+IF($AO134=HB$3,$AM134/VLOOKUP($AO134,Data!$A$50:$B$56,2,FALSE),0)</f>
        <v>0</v>
      </c>
      <c r="HC134" s="11">
        <f>IF(HC$2=$A134,0,IF(HLOOKUP(HC$2,Recipes!$H:$GI,'Production Calculator'!$A134+2,FALSE)=0,0,HLOOKUP(HC$2,Recipes!$H:$GI,'Production Calculator'!$A134+2,FALSE)*$AK134))+IF($AO134=HC$3,$AM134/VLOOKUP($AO134,Data!$A$50:$B$56,2,FALSE),0)</f>
        <v>0</v>
      </c>
      <c r="HD134" s="11">
        <f>IF(HD$2=$A134,0,IF(HLOOKUP(HD$2,Recipes!$H:$GI,'Production Calculator'!$A134+2,FALSE)=0,0,HLOOKUP(HD$2,Recipes!$H:$GI,'Production Calculator'!$A134+2,FALSE)*$AK134))+IF($AO134=HD$3,$AM134/VLOOKUP($AO134,Data!$A$50:$B$56,2,FALSE),0)</f>
        <v>0</v>
      </c>
      <c r="HE134" s="11">
        <f>IF(HE$2=$A134,0,IF(HLOOKUP(HE$2,Recipes!$H:$GI,'Production Calculator'!$A134+2,FALSE)=0,0,HLOOKUP(HE$2,Recipes!$H:$GI,'Production Calculator'!$A134+2,FALSE)*$AK134))+IF($AO134=HE$3,$AM134/VLOOKUP($AO134,Data!$A$50:$B$56,2,FALSE),0)</f>
        <v>0</v>
      </c>
      <c r="HF134" s="11">
        <f>IF(HF$2=$A134,0,IF(HLOOKUP(HF$2,Recipes!$H:$GI,'Production Calculator'!$A134+2,FALSE)=0,0,HLOOKUP(HF$2,Recipes!$H:$GI,'Production Calculator'!$A134+2,FALSE)*$AK134))+IF($AO134=HF$3,$AM134/VLOOKUP($AO134,Data!$A$50:$B$56,2,FALSE),0)</f>
        <v>0</v>
      </c>
      <c r="HG134" s="11">
        <f>IF(HG$2=$A134,0,IF(HLOOKUP(HG$2,Recipes!$H:$GI,'Production Calculator'!$A134+2,FALSE)=0,0,HLOOKUP(HG$2,Recipes!$H:$GI,'Production Calculator'!$A134+2,FALSE)*$AK134))+IF($AO134=HG$3,$AM134/VLOOKUP($AO134,Data!$A$50:$B$56,2,FALSE),0)</f>
        <v>0</v>
      </c>
      <c r="HH134" s="11">
        <f>IF(HH$2=$A134,0,IF(HLOOKUP(HH$2,Recipes!$H:$GI,'Production Calculator'!$A134+2,FALSE)=0,0,HLOOKUP(HH$2,Recipes!$H:$GI,'Production Calculator'!$A134+2,FALSE)*$AK134))+IF($AO134=HH$3,$AM134/VLOOKUP($AO134,Data!$A$50:$B$56,2,FALSE),0)</f>
        <v>0</v>
      </c>
      <c r="HI134" s="11">
        <f>IF(HI$2=$A134,0,IF(HLOOKUP(HI$2,Recipes!$H:$GI,'Production Calculator'!$A134+2,FALSE)=0,0,HLOOKUP(HI$2,Recipes!$H:$GI,'Production Calculator'!$A134+2,FALSE)*$AK134))+IF($AO134=HI$3,$AM134/VLOOKUP($AO134,Data!$A$50:$B$56,2,FALSE),0)</f>
        <v>0</v>
      </c>
      <c r="HJ134" s="11">
        <f>IF(HJ$2=$A134,0,IF(HLOOKUP(HJ$2,Recipes!$H:$GI,'Production Calculator'!$A134+2,FALSE)=0,0,HLOOKUP(HJ$2,Recipes!$H:$GI,'Production Calculator'!$A134+2,FALSE)*$AK134))+IF($AO134=HJ$3,$AM134/VLOOKUP($AO134,Data!$A$50:$B$56,2,FALSE),0)</f>
        <v>0</v>
      </c>
      <c r="HK134" s="11">
        <f>IF(HK$2=$A134,0,IF(HLOOKUP(HK$2,Recipes!$H:$GI,'Production Calculator'!$A134+2,FALSE)=0,0,HLOOKUP(HK$2,Recipes!$H:$GI,'Production Calculator'!$A134+2,FALSE)*$AK134))+IF($AO134=HK$3,$AM134/VLOOKUP($AO134,Data!$A$50:$B$56,2,FALSE),0)</f>
        <v>0</v>
      </c>
      <c r="HL134" s="11">
        <f>IF(HL$2=$A134,0,IF(HLOOKUP(HL$2,Recipes!$H:$GI,'Production Calculator'!$A134+2,FALSE)=0,0,HLOOKUP(HL$2,Recipes!$H:$GI,'Production Calculator'!$A134+2,FALSE)*$AK134))+IF($AO134=HL$3,$AM134/VLOOKUP($AO134,Data!$A$50:$B$56,2,FALSE),0)</f>
        <v>0</v>
      </c>
      <c r="HM134" s="11">
        <f>IF(HM$2=$A134,0,IF(HLOOKUP(HM$2,Recipes!$H:$GI,'Production Calculator'!$A134+2,FALSE)=0,0,HLOOKUP(HM$2,Recipes!$H:$GI,'Production Calculator'!$A134+2,FALSE)*$AK134))+IF($AO134=HM$3,$AM134/VLOOKUP($AO134,Data!$A$50:$B$56,2,FALSE),0)</f>
        <v>0</v>
      </c>
      <c r="HN134" s="11">
        <f>IF(HN$2=$A134,0,IF(HLOOKUP(HN$2,Recipes!$H:$GI,'Production Calculator'!$A134+2,FALSE)=0,0,HLOOKUP(HN$2,Recipes!$H:$GI,'Production Calculator'!$A134+2,FALSE)*$AK134))+IF($AO134=HN$3,$AM134/VLOOKUP($AO134,Data!$A$50:$B$56,2,FALSE),0)</f>
        <v>0</v>
      </c>
      <c r="HO134" s="11">
        <f>IF(HO$2=$A134,0,IF(HLOOKUP(HO$2,Recipes!$H:$GI,'Production Calculator'!$A134+2,FALSE)=0,0,HLOOKUP(HO$2,Recipes!$H:$GI,'Production Calculator'!$A134+2,FALSE)*$AK134))+IF($AO134=HO$3,$AM134/VLOOKUP($AO134,Data!$A$50:$B$56,2,FALSE),0)</f>
        <v>0</v>
      </c>
      <c r="HP134" s="11">
        <f>IF(HP$2=$A134,0,IF(HLOOKUP(HP$2,Recipes!$H:$GI,'Production Calculator'!$A134+2,FALSE)=0,0,HLOOKUP(HP$2,Recipes!$H:$GI,'Production Calculator'!$A134+2,FALSE)*$AK134))+IF($AO134=HP$3,$AM134/VLOOKUP($AO134,Data!$A$50:$B$56,2,FALSE),0)</f>
        <v>0</v>
      </c>
      <c r="HQ134" s="11">
        <f>IF(HQ$2=$A134,0,IF(HLOOKUP(HQ$2,Recipes!$H:$GI,'Production Calculator'!$A134+2,FALSE)=0,0,HLOOKUP(HQ$2,Recipes!$H:$GI,'Production Calculator'!$A134+2,FALSE)*$AK134))+IF($AO134=HQ$3,$AM134/VLOOKUP($AO134,Data!$A$50:$B$56,2,FALSE),0)</f>
        <v>0</v>
      </c>
      <c r="HR134" s="11">
        <f>IF(HR$2=$A134,0,IF(HLOOKUP(HR$2,Recipes!$H:$GI,'Production Calculator'!$A134+2,FALSE)=0,0,HLOOKUP(HR$2,Recipes!$H:$GI,'Production Calculator'!$A134+2,FALSE)*$AK134))+IF($AO134=HR$3,$AM134/VLOOKUP($AO134,Data!$A$50:$B$56,2,FALSE),0)</f>
        <v>0</v>
      </c>
      <c r="HS134" s="121"/>
    </row>
    <row r="135" spans="1:227" x14ac:dyDescent="0.45">
      <c r="A135">
        <v>111</v>
      </c>
      <c r="B135" s="107" t="str">
        <f>VLOOKUP(A135,Recipes!A:B,2)</f>
        <v>Gate</v>
      </c>
      <c r="C135" s="128">
        <v>0</v>
      </c>
      <c r="D135" s="108">
        <f t="shared" si="192"/>
        <v>0</v>
      </c>
      <c r="E135" s="127" t="s">
        <v>1</v>
      </c>
      <c r="F135" s="109">
        <f>VLOOKUP(A135,Recipes!$A$3:$G$186,6,FALSE)</f>
        <v>3</v>
      </c>
      <c r="G135" s="109">
        <f>VLOOKUP(A135,Recipes!$A$3:$G$186,7,FALSE)</f>
        <v>0</v>
      </c>
      <c r="H135" s="110">
        <f t="shared" si="193"/>
        <v>0</v>
      </c>
      <c r="I135" s="109">
        <f>VLOOKUP(E135,Data!$A$2:$C$26,3, FALSE)</f>
        <v>4</v>
      </c>
      <c r="J135" s="108">
        <v>0</v>
      </c>
      <c r="K135" s="108">
        <v>0</v>
      </c>
      <c r="L135" s="108">
        <v>0</v>
      </c>
      <c r="M135" s="150">
        <v>0</v>
      </c>
      <c r="N135" s="150">
        <v>0</v>
      </c>
      <c r="O135" s="150">
        <v>0</v>
      </c>
      <c r="P135" s="151">
        <v>0</v>
      </c>
      <c r="Q135" s="151">
        <v>0</v>
      </c>
      <c r="R135" s="151">
        <v>0</v>
      </c>
      <c r="S135">
        <f t="shared" si="208"/>
        <v>0</v>
      </c>
      <c r="T135">
        <f t="shared" si="209"/>
        <v>0</v>
      </c>
      <c r="U135">
        <f t="shared" si="210"/>
        <v>0</v>
      </c>
      <c r="V135">
        <f t="shared" si="211"/>
        <v>0</v>
      </c>
      <c r="W135">
        <f t="shared" si="212"/>
        <v>0</v>
      </c>
      <c r="X135">
        <f t="shared" si="213"/>
        <v>0</v>
      </c>
      <c r="Y135">
        <f t="shared" si="214"/>
        <v>0</v>
      </c>
      <c r="Z135">
        <f t="shared" si="215"/>
        <v>0</v>
      </c>
      <c r="AA135">
        <f t="shared" si="216"/>
        <v>0</v>
      </c>
      <c r="AB135" s="111">
        <f>VLOOKUP($A135,Recipes!$A:$G,4)</f>
        <v>0.5</v>
      </c>
      <c r="AC135" s="111">
        <f>VLOOKUP($A135,Recipes!$A:$G,5)</f>
        <v>1</v>
      </c>
      <c r="AD135" s="111">
        <f t="shared" si="203"/>
        <v>2</v>
      </c>
      <c r="AE135" s="111">
        <f>VLOOKUP(E135,Data!$A$2:$F$26,5,FALSE)</f>
        <v>0</v>
      </c>
      <c r="AF135" s="111">
        <f>VLOOKUP(E135,Data!$A$2:$F$26,4,FALSE)</f>
        <v>210</v>
      </c>
      <c r="AG135" s="111">
        <f>VLOOKUP(E135,Data!$A$2:$B$26,2, FALSE)</f>
        <v>1.25</v>
      </c>
      <c r="AH135" s="111">
        <f>1+VLOOKUP($J$3,Data!$A$40:$D$48,2,FALSE)*$J135+VLOOKUP($K$3,Data!$A$40:$D$48,2,FALSE)*$K135+VLOOKUP($L$3,Data!$A$40:$D$48,2,FALSE)*$L135+VLOOKUP($M$3,Data!$A$40:$D$48,2,FALSE)*$M135+VLOOKUP($N$3,Data!$A$40:$D$48,2,FALSE)*$N135+VLOOKUP($O$3,Data!$A$40:$D$48,2,FALSE)*$O135+VLOOKUP($P$3,Data!$A$40:$D$48,2,FALSE)*$P135+VLOOKUP($Q$3,Data!$A$40:$D$48,2,FALSE)*$Q135+VLOOKUP($R$3,Data!$A$40:$D$48,2,FALSE)*$R135</f>
        <v>1</v>
      </c>
      <c r="AI135" s="111">
        <f>MAX(1+VLOOKUP($J$3,Data!$A$40:$D$48,3,FALSE)*$J135+VLOOKUP($K$3,Data!$A$40:$D$48,3,FALSE)*$K135+VLOOKUP($L$3,Data!$A$40:$D$48,3,FALSE)*$L135+VLOOKUP($M$3,Data!$A$40:$D$48,3,FALSE)*$M135+VLOOKUP($N$3,Data!$A$40:$D$48,3,FALSE)*$N135+VLOOKUP($O$3,Data!$A$40:$D$48,3,FALSE)*$O135+VLOOKUP($P$3,Data!$A$40:$D$48,3,FALSE)*$P135+VLOOKUP($Q$3,Data!$A$40:$D$48,3,FALSE)*$Q135+VLOOKUP($R$3,Data!$A$40:$D$48,3,FALSE)*$R135,0)</f>
        <v>1</v>
      </c>
      <c r="AJ135" s="111">
        <f>MAX(1-(VLOOKUP($J$3,Data!$A$40:$D$48,4,FALSE)*$J135+VLOOKUP($K$3,Data!$A$40:$D$48,4,FALSE)*$K135+VLOOKUP($L$3,Data!$A$40:$D$48,4,FALSE)*$L135+VLOOKUP($M$3,Data!$A$40:$D$48,4,FALSE)*$M135+VLOOKUP($N$3,Data!$A$40:$D$48,4,FALSE)*$N135+VLOOKUP($O$3,Data!$A$40:$D$48,4,FALSE)*$O135+VLOOKUP($P$3,Data!$A$40:$D$48,4,FALSE)*$P135+VLOOKUP($Q$3,Data!$A$40:$D$48,4,FALSE)*$Q135+VLOOKUP($R$3,Data!$A$40:$D$48,4,FALSE)*$R135),0.2)</f>
        <v>1</v>
      </c>
      <c r="AK135" s="112">
        <f t="shared" si="204"/>
        <v>0</v>
      </c>
      <c r="AL135" s="111">
        <f t="shared" si="205"/>
        <v>2.5</v>
      </c>
      <c r="AM135" s="111">
        <f t="shared" si="206"/>
        <v>0</v>
      </c>
      <c r="AN135" s="111">
        <f t="shared" si="207"/>
        <v>0</v>
      </c>
      <c r="AO135" s="131" t="s">
        <v>298</v>
      </c>
      <c r="AP135" s="11"/>
      <c r="AQ135" s="11">
        <f>IF(AQ$2=$A135,0,IF(HLOOKUP(AQ$2,Recipes!$H:$GI,'Production Calculator'!$A135+2,FALSE)=0,0,HLOOKUP(AQ$2,Recipes!$H:$GI,'Production Calculator'!$A135+2,FALSE)*$AK135))+IF($AO135=AQ$3,$AM135/VLOOKUP($AO135,Data!$A$50:$B$56,2,FALSE),0)</f>
        <v>0</v>
      </c>
      <c r="AR135" s="11">
        <f>IF(AR$2=$A135,0,IF(HLOOKUP(AR$2,Recipes!$H:$GI,'Production Calculator'!$A135+2,FALSE)=0,0,HLOOKUP(AR$2,Recipes!$H:$GI,'Production Calculator'!$A135+2,FALSE)*$AK135))+IF($AO135=AR$3,$AM135/VLOOKUP($AO135,Data!$A$50:$B$56,2,FALSE),0)</f>
        <v>0</v>
      </c>
      <c r="AS135" s="11">
        <f>IF(AS$2=$A135,0,IF(HLOOKUP(AS$2,Recipes!$H:$GI,'Production Calculator'!$A135+2,FALSE)=0,0,HLOOKUP(AS$2,Recipes!$H:$GI,'Production Calculator'!$A135+2,FALSE)*$AK135))+IF($AO135=AS$3,$AM135/VLOOKUP($AO135,Data!$A$50:$B$56,2,FALSE),0)</f>
        <v>0</v>
      </c>
      <c r="AT135" s="11">
        <f>IF(AT$2=$A135,0,IF(HLOOKUP(AT$2,Recipes!$H:$GI,'Production Calculator'!$A135+2,FALSE)=0,0,HLOOKUP(AT$2,Recipes!$H:$GI,'Production Calculator'!$A135+2,FALSE)*$AK135))+IF($AO135=AT$3,$AM135/VLOOKUP($AO135,Data!$A$50:$B$56,2,FALSE),0)</f>
        <v>0</v>
      </c>
      <c r="AU135" s="11">
        <f>IF(AU$2=$A135,0,IF(HLOOKUP(AU$2,Recipes!$H:$GI,'Production Calculator'!$A135+2,FALSE)=0,0,HLOOKUP(AU$2,Recipes!$H:$GI,'Production Calculator'!$A135+2,FALSE)*$AK135))+IF($AO135=AU$3,$AM135/VLOOKUP($AO135,Data!$A$50:$B$56,2,FALSE),0)</f>
        <v>0</v>
      </c>
      <c r="AV135" s="11">
        <f>IF(AV$2=$A135,0,IF(HLOOKUP(AV$2,Recipes!$H:$GI,'Production Calculator'!$A135+2,FALSE)=0,0,HLOOKUP(AV$2,Recipes!$H:$GI,'Production Calculator'!$A135+2,FALSE)*$AK135))+IF($AO135=AV$3,$AM135/VLOOKUP($AO135,Data!$A$50:$B$56,2,FALSE),0)</f>
        <v>0</v>
      </c>
      <c r="AW135" s="11">
        <f>IF(AW$2=$A135,0,IF(HLOOKUP(AW$2,Recipes!$H:$GI,'Production Calculator'!$A135+2,FALSE)=0,0,HLOOKUP(AW$2,Recipes!$H:$GI,'Production Calculator'!$A135+2,FALSE)*$AK135))+IF($AO135=AW$3,$AM135/VLOOKUP($AO135,Data!$A$50:$B$56,2,FALSE),0)</f>
        <v>0</v>
      </c>
      <c r="AX135" s="11">
        <f>IF(AX$2=$A135,0,IF(HLOOKUP(AX$2,Recipes!$H:$GI,'Production Calculator'!$A135+2,FALSE)=0,0,HLOOKUP(AX$2,Recipes!$H:$GI,'Production Calculator'!$A135+2,FALSE)*$AK135))+IF($AO135=AX$3,$AM135/VLOOKUP($AO135,Data!$A$50:$B$56,2,FALSE),0)</f>
        <v>0</v>
      </c>
      <c r="AY135" s="11">
        <f>IF(AY$2=$A135,0,IF(HLOOKUP(AY$2,Recipes!$H:$GI,'Production Calculator'!$A135+2,FALSE)=0,0,HLOOKUP(AY$2,Recipes!$H:$GI,'Production Calculator'!$A135+2,FALSE)*$AK135))+IF($AO135=AY$3,$AM135/VLOOKUP($AO135,Data!$A$50:$B$56,2,FALSE),0)</f>
        <v>0</v>
      </c>
      <c r="AZ135" s="11">
        <f>IF(AZ$2=$A135,0,IF(HLOOKUP(AZ$2,Recipes!$H:$GI,'Production Calculator'!$A135+2,FALSE)=0,0,HLOOKUP(AZ$2,Recipes!$H:$GI,'Production Calculator'!$A135+2,FALSE)*$AK135))+IF($AO135=AZ$3,$AM135/VLOOKUP($AO135,Data!$A$50:$B$56,2,FALSE),0)</f>
        <v>0</v>
      </c>
      <c r="BA135" s="11">
        <f>IF(BA$2=$A135,0,IF(HLOOKUP(BA$2,Recipes!$H:$GI,'Production Calculator'!$A135+2,FALSE)=0,0,HLOOKUP(BA$2,Recipes!$H:$GI,'Production Calculator'!$A135+2,FALSE)*$AK135))+IF($AO135=BA$3,$AM135/VLOOKUP($AO135,Data!$A$50:$B$56,2,FALSE),0)</f>
        <v>0</v>
      </c>
      <c r="BB135" s="11">
        <f>IF(BB$2=$A135,0,IF(HLOOKUP(BB$2,Recipes!$H:$GI,'Production Calculator'!$A135+2,FALSE)=0,0,HLOOKUP(BB$2,Recipes!$H:$GI,'Production Calculator'!$A135+2,FALSE)*$AK135))+IF($AO135=BB$3,$AM135/VLOOKUP($AO135,Data!$A$50:$B$56,2,FALSE),0)</f>
        <v>0</v>
      </c>
      <c r="BC135" s="11">
        <f>IF(BC$2=$A135,0,IF(HLOOKUP(BC$2,Recipes!$H:$GI,'Production Calculator'!$A135+2,FALSE)=0,0,HLOOKUP(BC$2,Recipes!$H:$GI,'Production Calculator'!$A135+2,FALSE)*$AK135))+IF($AO135=BC$3,$AM135/VLOOKUP($AO135,Data!$A$50:$B$56,2,FALSE),0)</f>
        <v>0</v>
      </c>
      <c r="BD135" s="11">
        <f>IF(BD$2=$A135,0,IF(HLOOKUP(BD$2,Recipes!$H:$GI,'Production Calculator'!$A135+2,FALSE)=0,0,HLOOKUP(BD$2,Recipes!$H:$GI,'Production Calculator'!$A135+2,FALSE)*$AK135))+IF($AO135=BD$3,$AM135/VLOOKUP($AO135,Data!$A$50:$B$56,2,FALSE),0)</f>
        <v>0</v>
      </c>
      <c r="BE135" s="11">
        <f>IF(BE$2=$A135,0,IF(HLOOKUP(BE$2,Recipes!$H:$GI,'Production Calculator'!$A135+2,FALSE)=0,0,HLOOKUP(BE$2,Recipes!$H:$GI,'Production Calculator'!$A135+2,FALSE)*$AK135))+IF($AO135=BE$3,$AM135/VLOOKUP($AO135,Data!$A$50:$B$56,2,FALSE),0)</f>
        <v>0</v>
      </c>
      <c r="BF135" s="11">
        <f>IF(BF$2=$A135,0,IF(HLOOKUP(BF$2,Recipes!$H:$GI,'Production Calculator'!$A135+2,FALSE)=0,0,HLOOKUP(BF$2,Recipes!$H:$GI,'Production Calculator'!$A135+2,FALSE)*$AK135))+IF($AO135=BF$3,$AM135/VLOOKUP($AO135,Data!$A$50:$B$56,2,FALSE),0)</f>
        <v>0</v>
      </c>
      <c r="BG135" s="11">
        <f>IF(BG$2=$A135,0,IF(HLOOKUP(BG$2,Recipes!$H:$GI,'Production Calculator'!$A135+2,FALSE)=0,0,HLOOKUP(BG$2,Recipes!$H:$GI,'Production Calculator'!$A135+2,FALSE)*$AK135))+IF($AO135=BG$3,$AM135/VLOOKUP($AO135,Data!$A$50:$B$56,2,FALSE),0)</f>
        <v>0</v>
      </c>
      <c r="BH135" s="11">
        <f>IF(BH$2=$A135,0,IF(HLOOKUP(BH$2,Recipes!$H:$GI,'Production Calculator'!$A135+2,FALSE)=0,0,HLOOKUP(BH$2,Recipes!$H:$GI,'Production Calculator'!$A135+2,FALSE)*$AK135))+IF($AO135=BH$3,$AM135/VLOOKUP($AO135,Data!$A$50:$B$56,2,FALSE),0)</f>
        <v>0</v>
      </c>
      <c r="BI135" s="11">
        <f>IF(BI$2=$A135,0,IF(HLOOKUP(BI$2,Recipes!$H:$GI,'Production Calculator'!$A135+2,FALSE)=0,0,HLOOKUP(BI$2,Recipes!$H:$GI,'Production Calculator'!$A135+2,FALSE)*$AK135))+IF($AO135=BI$3,$AM135/VLOOKUP($AO135,Data!$A$50:$B$56,2,FALSE),0)</f>
        <v>0</v>
      </c>
      <c r="BJ135" s="11">
        <f>IF(BJ$2=$A135,0,IF(HLOOKUP(BJ$2,Recipes!$H:$GI,'Production Calculator'!$A135+2,FALSE)=0,0,HLOOKUP(BJ$2,Recipes!$H:$GI,'Production Calculator'!$A135+2,FALSE)*$AK135))+IF($AO135=BJ$3,$AM135/VLOOKUP($AO135,Data!$A$50:$B$56,2,FALSE),0)</f>
        <v>0</v>
      </c>
      <c r="BK135" s="11">
        <f>IF(BK$2=$A135,0,IF(HLOOKUP(BK$2,Recipes!$H:$GI,'Production Calculator'!$A135+2,FALSE)=0,0,HLOOKUP(BK$2,Recipes!$H:$GI,'Production Calculator'!$A135+2,FALSE)*$AK135))+IF($AO135=BK$3,$AM135/VLOOKUP($AO135,Data!$A$50:$B$56,2,FALSE),0)</f>
        <v>0</v>
      </c>
      <c r="BL135" s="11">
        <f>IF(BL$2=$A135,0,IF(HLOOKUP(BL$2,Recipes!$H:$GI,'Production Calculator'!$A135+2,FALSE)=0,0,HLOOKUP(BL$2,Recipes!$H:$GI,'Production Calculator'!$A135+2,FALSE)*$AK135))+IF($AO135=BL$3,$AM135/VLOOKUP($AO135,Data!$A$50:$B$56,2,FALSE),0)</f>
        <v>0</v>
      </c>
      <c r="BM135" s="11">
        <f>IF(BM$2=$A135,0,IF(HLOOKUP(BM$2,Recipes!$H:$GI,'Production Calculator'!$A135+2,FALSE)=0,0,HLOOKUP(BM$2,Recipes!$H:$GI,'Production Calculator'!$A135+2,FALSE)*$AK135))+IF($AO135=BM$3,$AM135/VLOOKUP($AO135,Data!$A$50:$B$56,2,FALSE),0)</f>
        <v>0</v>
      </c>
      <c r="BN135" s="11">
        <f>IF(BN$2=$A135,0,IF(HLOOKUP(BN$2,Recipes!$H:$GI,'Production Calculator'!$A135+2,FALSE)=0,0,HLOOKUP(BN$2,Recipes!$H:$GI,'Production Calculator'!$A135+2,FALSE)*$AK135))+IF($AO135=BN$3,$AM135/VLOOKUP($AO135,Data!$A$50:$B$56,2,FALSE),0)</f>
        <v>0</v>
      </c>
      <c r="BO135" s="11">
        <f>IF(BO$2=$A135,0,IF(HLOOKUP(BO$2,Recipes!$H:$GI,'Production Calculator'!$A135+2,FALSE)=0,0,HLOOKUP(BO$2,Recipes!$H:$GI,'Production Calculator'!$A135+2,FALSE)*$AK135))+IF($AO135=BO$3,$AM135/VLOOKUP($AO135,Data!$A$50:$B$56,2,FALSE),0)</f>
        <v>0</v>
      </c>
      <c r="BP135" s="11">
        <f>IF(BP$2=$A135,0,IF(HLOOKUP(BP$2,Recipes!$H:$GI,'Production Calculator'!$A135+2,FALSE)=0,0,HLOOKUP(BP$2,Recipes!$H:$GI,'Production Calculator'!$A135+2,FALSE)*$AK135))+IF($AO135=BP$3,$AM135/VLOOKUP($AO135,Data!$A$50:$B$56,2,FALSE),0)</f>
        <v>0</v>
      </c>
      <c r="BQ135" s="11">
        <f>IF(BQ$2=$A135,0,IF(HLOOKUP(BQ$2,Recipes!$H:$GI,'Production Calculator'!$A135+2,FALSE)=0,0,HLOOKUP(BQ$2,Recipes!$H:$GI,'Production Calculator'!$A135+2,FALSE)*$AK135))+IF($AO135=BQ$3,$AM135/VLOOKUP($AO135,Data!$A$50:$B$56,2,FALSE),0)</f>
        <v>0</v>
      </c>
      <c r="BR135" s="11">
        <f>IF(BR$2=$A135,0,IF(HLOOKUP(BR$2,Recipes!$H:$GI,'Production Calculator'!$A135+2,FALSE)=0,0,HLOOKUP(BR$2,Recipes!$H:$GI,'Production Calculator'!$A135+2,FALSE)*$AK135))+IF($AO135=BR$3,$AM135/VLOOKUP($AO135,Data!$A$50:$B$56,2,FALSE),0)</f>
        <v>0</v>
      </c>
      <c r="BS135" s="11">
        <f>IF(BS$2=$A135,0,IF(HLOOKUP(BS$2,Recipes!$H:$GI,'Production Calculator'!$A135+2,FALSE)=0,0,HLOOKUP(BS$2,Recipes!$H:$GI,'Production Calculator'!$A135+2,FALSE)*$AK135))+IF($AO135=BS$3,$AM135/VLOOKUP($AO135,Data!$A$50:$B$56,2,FALSE),0)</f>
        <v>0</v>
      </c>
      <c r="BT135" s="11">
        <f>IF(BT$2=$A135,0,IF(HLOOKUP(BT$2,Recipes!$H:$GI,'Production Calculator'!$A135+2,FALSE)=0,0,HLOOKUP(BT$2,Recipes!$H:$GI,'Production Calculator'!$A135+2,FALSE)*$AK135))+IF($AO135=BT$3,$AM135/VLOOKUP($AO135,Data!$A$50:$B$56,2,FALSE),0)</f>
        <v>0</v>
      </c>
      <c r="BU135" s="11">
        <f>IF(BU$2=$A135,0,IF(HLOOKUP(BU$2,Recipes!$H:$GI,'Production Calculator'!$A135+2,FALSE)=0,0,HLOOKUP(BU$2,Recipes!$H:$GI,'Production Calculator'!$A135+2,FALSE)*$AK135))+IF($AO135=BU$3,$AM135/VLOOKUP($AO135,Data!$A$50:$B$56,2,FALSE),0)</f>
        <v>0</v>
      </c>
      <c r="BV135" s="11">
        <f>IF(BV$2=$A135,0,IF(HLOOKUP(BV$2,Recipes!$H:$GI,'Production Calculator'!$A135+2,FALSE)=0,0,HLOOKUP(BV$2,Recipes!$H:$GI,'Production Calculator'!$A135+2,FALSE)*$AK135))+IF($AO135=BV$3,$AM135/VLOOKUP($AO135,Data!$A$50:$B$56,2,FALSE),0)</f>
        <v>0</v>
      </c>
      <c r="BW135" s="11">
        <f>IF(BW$2=$A135,0,IF(HLOOKUP(BW$2,Recipes!$H:$GI,'Production Calculator'!$A135+2,FALSE)=0,0,HLOOKUP(BW$2,Recipes!$H:$GI,'Production Calculator'!$A135+2,FALSE)*$AK135))+IF($AO135=BW$3,$AM135/VLOOKUP($AO135,Data!$A$50:$B$56,2,FALSE),0)</f>
        <v>0</v>
      </c>
      <c r="BX135" s="11">
        <f>IF(BX$2=$A135,0,IF(HLOOKUP(BX$2,Recipes!$H:$GI,'Production Calculator'!$A135+2,FALSE)=0,0,HLOOKUP(BX$2,Recipes!$H:$GI,'Production Calculator'!$A135+2,FALSE)*$AK135))+IF($AO135=BX$3,$AM135/VLOOKUP($AO135,Data!$A$50:$B$56,2,FALSE),0)</f>
        <v>0</v>
      </c>
      <c r="BY135" s="11">
        <f>IF(BY$2=$A135,0,IF(HLOOKUP(BY$2,Recipes!$H:$GI,'Production Calculator'!$A135+2,FALSE)=0,0,HLOOKUP(BY$2,Recipes!$H:$GI,'Production Calculator'!$A135+2,FALSE)*$AK135))+IF($AO135=BY$3,$AM135/VLOOKUP($AO135,Data!$A$50:$B$56,2,FALSE),0)</f>
        <v>0</v>
      </c>
      <c r="BZ135" s="11">
        <f>IF(BZ$2=$A135,0,IF(HLOOKUP(BZ$2,Recipes!$H:$GI,'Production Calculator'!$A135+2,FALSE)=0,0,HLOOKUP(BZ$2,Recipes!$H:$GI,'Production Calculator'!$A135+2,FALSE)*$AK135))+IF($AO135=BZ$3,$AM135/VLOOKUP($AO135,Data!$A$50:$B$56,2,FALSE),0)</f>
        <v>0</v>
      </c>
      <c r="CA135" s="11">
        <f>IF(CA$2=$A135,0,IF(HLOOKUP(CA$2,Recipes!$H:$GI,'Production Calculator'!$A135+2,FALSE)=0,0,HLOOKUP(CA$2,Recipes!$H:$GI,'Production Calculator'!$A135+2,FALSE)*$AK135))+IF($AO135=CA$3,$AM135/VLOOKUP($AO135,Data!$A$50:$B$56,2,FALSE),0)</f>
        <v>0</v>
      </c>
      <c r="CB135" s="11">
        <f>IF(CB$2=$A135,0,IF(HLOOKUP(CB$2,Recipes!$H:$GI,'Production Calculator'!$A135+2,FALSE)=0,0,HLOOKUP(CB$2,Recipes!$H:$GI,'Production Calculator'!$A135+2,FALSE)*$AK135))+IF($AO135=CB$3,$AM135/VLOOKUP($AO135,Data!$A$50:$B$56,2,FALSE),0)</f>
        <v>0</v>
      </c>
      <c r="CC135" s="11">
        <f>IF(CC$2=$A135,0,IF(HLOOKUP(CC$2,Recipes!$H:$GI,'Production Calculator'!$A135+2,FALSE)=0,0,HLOOKUP(CC$2,Recipes!$H:$GI,'Production Calculator'!$A135+2,FALSE)*$AK135))+IF($AO135=CC$3,$AM135/VLOOKUP($AO135,Data!$A$50:$B$56,2,FALSE),0)</f>
        <v>0</v>
      </c>
      <c r="CD135" s="11">
        <f>IF(CD$2=$A135,0,IF(HLOOKUP(CD$2,Recipes!$H:$GI,'Production Calculator'!$A135+2,FALSE)=0,0,HLOOKUP(CD$2,Recipes!$H:$GI,'Production Calculator'!$A135+2,FALSE)*$AK135))+IF($AO135=CD$3,$AM135/VLOOKUP($AO135,Data!$A$50:$B$56,2,FALSE),0)</f>
        <v>0</v>
      </c>
      <c r="CE135" s="11">
        <f>IF(CE$2=$A135,0,IF(HLOOKUP(CE$2,Recipes!$H:$GI,'Production Calculator'!$A135+2,FALSE)=0,0,HLOOKUP(CE$2,Recipes!$H:$GI,'Production Calculator'!$A135+2,FALSE)*$AK135))+IF($AO135=CE$3,$AM135/VLOOKUP($AO135,Data!$A$50:$B$56,2,FALSE),0)</f>
        <v>0</v>
      </c>
      <c r="CF135" s="11">
        <f>IF(CF$2=$A135,0,IF(HLOOKUP(CF$2,Recipes!$H:$GI,'Production Calculator'!$A135+2,FALSE)=0,0,HLOOKUP(CF$2,Recipes!$H:$GI,'Production Calculator'!$A135+2,FALSE)*$AK135))+IF($AO135=CF$3,$AM135/VLOOKUP($AO135,Data!$A$50:$B$56,2,FALSE),0)</f>
        <v>0</v>
      </c>
      <c r="CG135" s="11">
        <f>IF(CG$2=$A135,0,IF(HLOOKUP(CG$2,Recipes!$H:$GI,'Production Calculator'!$A135+2,FALSE)=0,0,HLOOKUP(CG$2,Recipes!$H:$GI,'Production Calculator'!$A135+2,FALSE)*$AK135))+IF($AO135=CG$3,$AM135/VLOOKUP($AO135,Data!$A$50:$B$56,2,FALSE),0)</f>
        <v>0</v>
      </c>
      <c r="CH135" s="11">
        <f>IF(CH$2=$A135,0,IF(HLOOKUP(CH$2,Recipes!$H:$GI,'Production Calculator'!$A135+2,FALSE)=0,0,HLOOKUP(CH$2,Recipes!$H:$GI,'Production Calculator'!$A135+2,FALSE)*$AK135))+IF($AO135=CH$3,$AM135/VLOOKUP($AO135,Data!$A$50:$B$56,2,FALSE),0)</f>
        <v>0</v>
      </c>
      <c r="CI135" s="11">
        <f>IF(CI$2=$A135,0,IF(HLOOKUP(CI$2,Recipes!$H:$GI,'Production Calculator'!$A135+2,FALSE)=0,0,HLOOKUP(CI$2,Recipes!$H:$GI,'Production Calculator'!$A135+2,FALSE)*$AK135))+IF($AO135=CI$3,$AM135/VLOOKUP($AO135,Data!$A$50:$B$56,2,FALSE),0)</f>
        <v>0</v>
      </c>
      <c r="CJ135" s="11">
        <f>IF(CJ$2=$A135,0,IF(HLOOKUP(CJ$2,Recipes!$H:$GI,'Production Calculator'!$A135+2,FALSE)=0,0,HLOOKUP(CJ$2,Recipes!$H:$GI,'Production Calculator'!$A135+2,FALSE)*$AK135))+IF($AO135=CJ$3,$AM135/VLOOKUP($AO135,Data!$A$50:$B$56,2,FALSE),0)</f>
        <v>0</v>
      </c>
      <c r="CK135" s="11">
        <f>IF(CK$2=$A135,0,IF(HLOOKUP(CK$2,Recipes!$H:$GI,'Production Calculator'!$A135+2,FALSE)=0,0,HLOOKUP(CK$2,Recipes!$H:$GI,'Production Calculator'!$A135+2,FALSE)*$AK135))+IF($AO135=CK$3,$AM135/VLOOKUP($AO135,Data!$A$50:$B$56,2,FALSE),0)</f>
        <v>0</v>
      </c>
      <c r="CL135" s="11">
        <f>IF(CL$2=$A135,0,IF(HLOOKUP(CL$2,Recipes!$H:$GI,'Production Calculator'!$A135+2,FALSE)=0,0,HLOOKUP(CL$2,Recipes!$H:$GI,'Production Calculator'!$A135+2,FALSE)*$AK135))+IF($AO135=CL$3,$AM135/VLOOKUP($AO135,Data!$A$50:$B$56,2,FALSE),0)</f>
        <v>0</v>
      </c>
      <c r="CM135" s="11">
        <f>IF(CM$2=$A135,0,IF(HLOOKUP(CM$2,Recipes!$H:$GI,'Production Calculator'!$A135+2,FALSE)=0,0,HLOOKUP(CM$2,Recipes!$H:$GI,'Production Calculator'!$A135+2,FALSE)*$AK135))+IF($AO135=CM$3,$AM135/VLOOKUP($AO135,Data!$A$50:$B$56,2,FALSE),0)</f>
        <v>0</v>
      </c>
      <c r="CN135" s="11">
        <f>IF(CN$2=$A135,0,IF(HLOOKUP(CN$2,Recipes!$H:$GI,'Production Calculator'!$A135+2,FALSE)=0,0,HLOOKUP(CN$2,Recipes!$H:$GI,'Production Calculator'!$A135+2,FALSE)*$AK135))+IF($AO135=CN$3,$AM135/VLOOKUP($AO135,Data!$A$50:$B$56,2,FALSE),0)</f>
        <v>0</v>
      </c>
      <c r="CO135" s="11">
        <f>IF(CO$2=$A135,0,IF(HLOOKUP(CO$2,Recipes!$H:$GI,'Production Calculator'!$A135+2,FALSE)=0,0,HLOOKUP(CO$2,Recipes!$H:$GI,'Production Calculator'!$A135+2,FALSE)*$AK135))+IF($AO135=CO$3,$AM135/VLOOKUP($AO135,Data!$A$50:$B$56,2,FALSE),0)</f>
        <v>0</v>
      </c>
      <c r="CP135" s="11">
        <f>IF(CP$2=$A135,0,IF(HLOOKUP(CP$2,Recipes!$H:$GI,'Production Calculator'!$A135+2,FALSE)=0,0,HLOOKUP(CP$2,Recipes!$H:$GI,'Production Calculator'!$A135+2,FALSE)*$AK135))+IF($AO135=CP$3,$AM135/VLOOKUP($AO135,Data!$A$50:$B$56,2,FALSE),0)</f>
        <v>0</v>
      </c>
      <c r="CQ135" s="11">
        <f>IF(CQ$2=$A135,0,IF(HLOOKUP(CQ$2,Recipes!$H:$GI,'Production Calculator'!$A135+2,FALSE)=0,0,HLOOKUP(CQ$2,Recipes!$H:$GI,'Production Calculator'!$A135+2,FALSE)*$AK135))+IF($AO135=CQ$3,$AM135/VLOOKUP($AO135,Data!$A$50:$B$56,2,FALSE),0)</f>
        <v>0</v>
      </c>
      <c r="CR135" s="11">
        <f>IF(CR$2=$A135,0,IF(HLOOKUP(CR$2,Recipes!$H:$GI,'Production Calculator'!$A135+2,FALSE)=0,0,HLOOKUP(CR$2,Recipes!$H:$GI,'Production Calculator'!$A135+2,FALSE)*$AK135))+IF($AO135=CR$3,$AM135/VLOOKUP($AO135,Data!$A$50:$B$56,2,FALSE),0)</f>
        <v>0</v>
      </c>
      <c r="CS135" s="11">
        <f>IF(CS$2=$A135,0,IF(HLOOKUP(CS$2,Recipes!$H:$GI,'Production Calculator'!$A135+2,FALSE)=0,0,HLOOKUP(CS$2,Recipes!$H:$GI,'Production Calculator'!$A135+2,FALSE)*$AK135))+IF($AO135=CS$3,$AM135/VLOOKUP($AO135,Data!$A$50:$B$56,2,FALSE),0)</f>
        <v>0</v>
      </c>
      <c r="CT135" s="11">
        <f>IF(CT$2=$A135,0,IF(HLOOKUP(CT$2,Recipes!$H:$GI,'Production Calculator'!$A135+2,FALSE)=0,0,HLOOKUP(CT$2,Recipes!$H:$GI,'Production Calculator'!$A135+2,FALSE)*$AK135))+IF($AO135=CT$3,$AM135/VLOOKUP($AO135,Data!$A$50:$B$56,2,FALSE),0)</f>
        <v>0</v>
      </c>
      <c r="CU135" s="11">
        <f>IF(CU$2=$A135,0,IF(HLOOKUP(CU$2,Recipes!$H:$GI,'Production Calculator'!$A135+2,FALSE)=0,0,HLOOKUP(CU$2,Recipes!$H:$GI,'Production Calculator'!$A135+2,FALSE)*$AK135))+IF($AO135=CU$3,$AM135/VLOOKUP($AO135,Data!$A$50:$B$56,2,FALSE),0)</f>
        <v>0</v>
      </c>
      <c r="CV135" s="11">
        <f>IF(CV$2=$A135,0,IF(HLOOKUP(CV$2,Recipes!$H:$GI,'Production Calculator'!$A135+2,FALSE)=0,0,HLOOKUP(CV$2,Recipes!$H:$GI,'Production Calculator'!$A135+2,FALSE)*$AK135))+IF($AO135=CV$3,$AM135/VLOOKUP($AO135,Data!$A$50:$B$56,2,FALSE),0)</f>
        <v>0</v>
      </c>
      <c r="CW135" s="11">
        <f>IF(CW$2=$A135,0,IF(HLOOKUP(CW$2,Recipes!$H:$GI,'Production Calculator'!$A135+2,FALSE)=0,0,HLOOKUP(CW$2,Recipes!$H:$GI,'Production Calculator'!$A135+2,FALSE)*$AK135))+IF($AO135=CW$3,$AM135/VLOOKUP($AO135,Data!$A$50:$B$56,2,FALSE),0)</f>
        <v>0</v>
      </c>
      <c r="CX135" s="11">
        <f>IF(CX$2=$A135,0,IF(HLOOKUP(CX$2,Recipes!$H:$GI,'Production Calculator'!$A135+2,FALSE)=0,0,HLOOKUP(CX$2,Recipes!$H:$GI,'Production Calculator'!$A135+2,FALSE)*$AK135))+IF($AO135=CX$3,$AM135/VLOOKUP($AO135,Data!$A$50:$B$56,2,FALSE),0)</f>
        <v>0</v>
      </c>
      <c r="CY135" s="11">
        <f>IF(CY$2=$A135,0,IF(HLOOKUP(CY$2,Recipes!$H:$GI,'Production Calculator'!$A135+2,FALSE)=0,0,HLOOKUP(CY$2,Recipes!$H:$GI,'Production Calculator'!$A135+2,FALSE)*$AK135))+IF($AO135=CY$3,$AM135/VLOOKUP($AO135,Data!$A$50:$B$56,2,FALSE),0)</f>
        <v>0</v>
      </c>
      <c r="CZ135" s="11">
        <f>IF(CZ$2=$A135,0,IF(HLOOKUP(CZ$2,Recipes!$H:$GI,'Production Calculator'!$A135+2,FALSE)=0,0,HLOOKUP(CZ$2,Recipes!$H:$GI,'Production Calculator'!$A135+2,FALSE)*$AK135))+IF($AO135=CZ$3,$AM135/VLOOKUP($AO135,Data!$A$50:$B$56,2,FALSE),0)</f>
        <v>0</v>
      </c>
      <c r="DA135" s="11">
        <f>IF(DA$2=$A135,0,IF(HLOOKUP(DA$2,Recipes!$H:$GI,'Production Calculator'!$A135+2,FALSE)=0,0,HLOOKUP(DA$2,Recipes!$H:$GI,'Production Calculator'!$A135+2,FALSE)*$AK135))+IF($AO135=DA$3,$AM135/VLOOKUP($AO135,Data!$A$50:$B$56,2,FALSE),0)</f>
        <v>0</v>
      </c>
      <c r="DB135" s="11">
        <f>IF(DB$2=$A135,0,IF(HLOOKUP(DB$2,Recipes!$H:$GI,'Production Calculator'!$A135+2,FALSE)=0,0,HLOOKUP(DB$2,Recipes!$H:$GI,'Production Calculator'!$A135+2,FALSE)*$AK135))+IF($AO135=DB$3,$AM135/VLOOKUP($AO135,Data!$A$50:$B$56,2,FALSE),0)</f>
        <v>0</v>
      </c>
      <c r="DC135" s="11">
        <f>IF(DC$2=$A135,0,IF(HLOOKUP(DC$2,Recipes!$H:$GI,'Production Calculator'!$A135+2,FALSE)=0,0,HLOOKUP(DC$2,Recipes!$H:$GI,'Production Calculator'!$A135+2,FALSE)*$AK135))+IF($AO135=DC$3,$AM135/VLOOKUP($AO135,Data!$A$50:$B$56,2,FALSE),0)</f>
        <v>0</v>
      </c>
      <c r="DD135" s="11">
        <f>IF(DD$2=$A135,0,IF(HLOOKUP(DD$2,Recipes!$H:$GI,'Production Calculator'!$A135+2,FALSE)=0,0,HLOOKUP(DD$2,Recipes!$H:$GI,'Production Calculator'!$A135+2,FALSE)*$AK135))+IF($AO135=DD$3,$AM135/VLOOKUP($AO135,Data!$A$50:$B$56,2,FALSE),0)</f>
        <v>0</v>
      </c>
      <c r="DE135" s="11">
        <f>IF(DE$2=$A135,0,IF(HLOOKUP(DE$2,Recipes!$H:$GI,'Production Calculator'!$A135+2,FALSE)=0,0,HLOOKUP(DE$2,Recipes!$H:$GI,'Production Calculator'!$A135+2,FALSE)*$AK135))+IF($AO135=DE$3,$AM135/VLOOKUP($AO135,Data!$A$50:$B$56,2,FALSE),0)</f>
        <v>0</v>
      </c>
      <c r="DF135" s="11">
        <f>IF(DF$2=$A135,0,IF(HLOOKUP(DF$2,Recipes!$H:$GI,'Production Calculator'!$A135+2,FALSE)=0,0,HLOOKUP(DF$2,Recipes!$H:$GI,'Production Calculator'!$A135+2,FALSE)*$AK135))+IF($AO135=DF$3,$AM135/VLOOKUP($AO135,Data!$A$50:$B$56,2,FALSE),0)</f>
        <v>0</v>
      </c>
      <c r="DG135" s="11">
        <f>IF(DG$2=$A135,0,IF(HLOOKUP(DG$2,Recipes!$H:$GI,'Production Calculator'!$A135+2,FALSE)=0,0,HLOOKUP(DG$2,Recipes!$H:$GI,'Production Calculator'!$A135+2,FALSE)*$AK135))+IF($AO135=DG$3,$AM135/VLOOKUP($AO135,Data!$A$50:$B$56,2,FALSE),0)</f>
        <v>0</v>
      </c>
      <c r="DH135" s="11">
        <f>IF(DH$2=$A135,0,IF(HLOOKUP(DH$2,Recipes!$H:$GI,'Production Calculator'!$A135+2,FALSE)=0,0,HLOOKUP(DH$2,Recipes!$H:$GI,'Production Calculator'!$A135+2,FALSE)*$AK135))+IF($AO135=DH$3,$AM135/VLOOKUP($AO135,Data!$A$50:$B$56,2,FALSE),0)</f>
        <v>0</v>
      </c>
      <c r="DI135" s="11">
        <f>IF(DI$2=$A135,0,IF(HLOOKUP(DI$2,Recipes!$H:$GI,'Production Calculator'!$A135+2,FALSE)=0,0,HLOOKUP(DI$2,Recipes!$H:$GI,'Production Calculator'!$A135+2,FALSE)*$AK135))+IF($AO135=DI$3,$AM135/VLOOKUP($AO135,Data!$A$50:$B$56,2,FALSE),0)</f>
        <v>0</v>
      </c>
      <c r="DJ135" s="11">
        <f>IF(DJ$2=$A135,0,IF(HLOOKUP(DJ$2,Recipes!$H:$GI,'Production Calculator'!$A135+2,FALSE)=0,0,HLOOKUP(DJ$2,Recipes!$H:$GI,'Production Calculator'!$A135+2,FALSE)*$AK135))+IF($AO135=DJ$3,$AM135/VLOOKUP($AO135,Data!$A$50:$B$56,2,FALSE),0)</f>
        <v>0</v>
      </c>
      <c r="DK135" s="11">
        <f>IF(DK$2=$A135,0,IF(HLOOKUP(DK$2,Recipes!$H:$GI,'Production Calculator'!$A135+2,FALSE)=0,0,HLOOKUP(DK$2,Recipes!$H:$GI,'Production Calculator'!$A135+2,FALSE)*$AK135))+IF($AO135=DK$3,$AM135/VLOOKUP($AO135,Data!$A$50:$B$56,2,FALSE),0)</f>
        <v>0</v>
      </c>
      <c r="DL135" s="11">
        <f>IF(DL$2=$A135,0,IF(HLOOKUP(DL$2,Recipes!$H:$GI,'Production Calculator'!$A135+2,FALSE)=0,0,HLOOKUP(DL$2,Recipes!$H:$GI,'Production Calculator'!$A135+2,FALSE)*$AK135))+IF($AO135=DL$3,$AM135/VLOOKUP($AO135,Data!$A$50:$B$56,2,FALSE),0)</f>
        <v>0</v>
      </c>
      <c r="DM135" s="11">
        <f>IF(DM$2=$A135,0,IF(HLOOKUP(DM$2,Recipes!$H:$GI,'Production Calculator'!$A135+2,FALSE)=0,0,HLOOKUP(DM$2,Recipes!$H:$GI,'Production Calculator'!$A135+2,FALSE)*$AK135))+IF($AO135=DM$3,$AM135/VLOOKUP($AO135,Data!$A$50:$B$56,2,FALSE),0)</f>
        <v>0</v>
      </c>
      <c r="DN135" s="11">
        <f>IF(DN$2=$A135,0,IF(HLOOKUP(DN$2,Recipes!$H:$GI,'Production Calculator'!$A135+2,FALSE)=0,0,HLOOKUP(DN$2,Recipes!$H:$GI,'Production Calculator'!$A135+2,FALSE)*$AK135))+IF($AO135=DN$3,$AM135/VLOOKUP($AO135,Data!$A$50:$B$56,2,FALSE),0)</f>
        <v>0</v>
      </c>
      <c r="DO135" s="11">
        <f>IF(DO$2=$A135,0,IF(HLOOKUP(DO$2,Recipes!$H:$GI,'Production Calculator'!$A135+2,FALSE)=0,0,HLOOKUP(DO$2,Recipes!$H:$GI,'Production Calculator'!$A135+2,FALSE)*$AK135))+IF($AO135=DO$3,$AM135/VLOOKUP($AO135,Data!$A$50:$B$56,2,FALSE),0)</f>
        <v>0</v>
      </c>
      <c r="DP135" s="11">
        <f>IF(DP$2=$A135,0,IF(HLOOKUP(DP$2,Recipes!$H:$GI,'Production Calculator'!$A135+2,FALSE)=0,0,HLOOKUP(DP$2,Recipes!$H:$GI,'Production Calculator'!$A135+2,FALSE)*$AK135))+IF($AO135=DP$3,$AM135/VLOOKUP($AO135,Data!$A$50:$B$56,2,FALSE),0)</f>
        <v>0</v>
      </c>
      <c r="DQ135" s="11">
        <f>IF(DQ$2=$A135,0,IF(HLOOKUP(DQ$2,Recipes!$H:$GI,'Production Calculator'!$A135+2,FALSE)=0,0,HLOOKUP(DQ$2,Recipes!$H:$GI,'Production Calculator'!$A135+2,FALSE)*$AK135))+IF($AO135=DQ$3,$AM135/VLOOKUP($AO135,Data!$A$50:$B$56,2,FALSE),0)</f>
        <v>0</v>
      </c>
      <c r="DR135" s="11">
        <f>IF(DR$2=$A135,0,IF(HLOOKUP(DR$2,Recipes!$H:$GI,'Production Calculator'!$A135+2,FALSE)=0,0,HLOOKUP(DR$2,Recipes!$H:$GI,'Production Calculator'!$A135+2,FALSE)*$AK135))+IF($AO135=DR$3,$AM135/VLOOKUP($AO135,Data!$A$50:$B$56,2,FALSE),0)</f>
        <v>0</v>
      </c>
      <c r="DS135" s="11">
        <f>IF(DS$2=$A135,0,IF(HLOOKUP(DS$2,Recipes!$H:$GI,'Production Calculator'!$A135+2,FALSE)=0,0,HLOOKUP(DS$2,Recipes!$H:$GI,'Production Calculator'!$A135+2,FALSE)*$AK135))+IF($AO135=DS$3,$AM135/VLOOKUP($AO135,Data!$A$50:$B$56,2,FALSE),0)</f>
        <v>0</v>
      </c>
      <c r="DT135" s="11">
        <f>IF(DT$2=$A135,0,IF(HLOOKUP(DT$2,Recipes!$H:$GI,'Production Calculator'!$A135+2,FALSE)=0,0,HLOOKUP(DT$2,Recipes!$H:$GI,'Production Calculator'!$A135+2,FALSE)*$AK135))+IF($AO135=DT$3,$AM135/VLOOKUP($AO135,Data!$A$50:$B$56,2,FALSE),0)</f>
        <v>0</v>
      </c>
      <c r="DU135" s="11">
        <f>IF(DU$2=$A135,0,IF(HLOOKUP(DU$2,Recipes!$H:$GI,'Production Calculator'!$A135+2,FALSE)=0,0,HLOOKUP(DU$2,Recipes!$H:$GI,'Production Calculator'!$A135+2,FALSE)*$AK135))+IF($AO135=DU$3,$AM135/VLOOKUP($AO135,Data!$A$50:$B$56,2,FALSE),0)</f>
        <v>0</v>
      </c>
      <c r="DV135" s="11">
        <f>IF(DV$2=$A135,0,IF(HLOOKUP(DV$2,Recipes!$H:$GI,'Production Calculator'!$A135+2,FALSE)=0,0,HLOOKUP(DV$2,Recipes!$H:$GI,'Production Calculator'!$A135+2,FALSE)*$AK135))+IF($AO135=DV$3,$AM135/VLOOKUP($AO135,Data!$A$50:$B$56,2,FALSE),0)</f>
        <v>0</v>
      </c>
      <c r="DW135" s="11">
        <f>IF(DW$2=$A135,0,IF(HLOOKUP(DW$2,Recipes!$H:$GI,'Production Calculator'!$A135+2,FALSE)=0,0,HLOOKUP(DW$2,Recipes!$H:$GI,'Production Calculator'!$A135+2,FALSE)*$AK135))+IF($AO135=DW$3,$AM135/VLOOKUP($AO135,Data!$A$50:$B$56,2,FALSE),0)</f>
        <v>0</v>
      </c>
      <c r="DX135" s="11">
        <f>IF(DX$2=$A135,0,IF(HLOOKUP(DX$2,Recipes!$H:$GI,'Production Calculator'!$A135+2,FALSE)=0,0,HLOOKUP(DX$2,Recipes!$H:$GI,'Production Calculator'!$A135+2,FALSE)*$AK135))+IF($AO135=DX$3,$AM135/VLOOKUP($AO135,Data!$A$50:$B$56,2,FALSE),0)</f>
        <v>0</v>
      </c>
      <c r="DY135" s="11">
        <f>IF(DY$2=$A135,0,IF(HLOOKUP(DY$2,Recipes!$H:$GI,'Production Calculator'!$A135+2,FALSE)=0,0,HLOOKUP(DY$2,Recipes!$H:$GI,'Production Calculator'!$A135+2,FALSE)*$AK135))+IF($AO135=DY$3,$AM135/VLOOKUP($AO135,Data!$A$50:$B$56,2,FALSE),0)</f>
        <v>0</v>
      </c>
      <c r="DZ135" s="11">
        <f>IF(DZ$2=$A135,0,IF(HLOOKUP(DZ$2,Recipes!$H:$GI,'Production Calculator'!$A135+2,FALSE)=0,0,HLOOKUP(DZ$2,Recipes!$H:$GI,'Production Calculator'!$A135+2,FALSE)*$AK135))+IF($AO135=DZ$3,$AM135/VLOOKUP($AO135,Data!$A$50:$B$56,2,FALSE),0)</f>
        <v>0</v>
      </c>
      <c r="EA135" s="11">
        <f>IF(EA$2=$A135,0,IF(HLOOKUP(EA$2,Recipes!$H:$GI,'Production Calculator'!$A135+2,FALSE)=0,0,HLOOKUP(EA$2,Recipes!$H:$GI,'Production Calculator'!$A135+2,FALSE)*$AK135))+IF($AO135=EA$3,$AM135/VLOOKUP($AO135,Data!$A$50:$B$56,2,FALSE),0)</f>
        <v>0</v>
      </c>
      <c r="EB135" s="11">
        <f>IF(EB$2=$A135,0,IF(HLOOKUP(EB$2,Recipes!$H:$GI,'Production Calculator'!$A135+2,FALSE)=0,0,HLOOKUP(EB$2,Recipes!$H:$GI,'Production Calculator'!$A135+2,FALSE)*$AK135))+IF($AO135=EB$3,$AM135/VLOOKUP($AO135,Data!$A$50:$B$56,2,FALSE),0)</f>
        <v>0</v>
      </c>
      <c r="EC135" s="11">
        <f>IF(EC$2=$A135,0,IF(HLOOKUP(EC$2,Recipes!$H:$GI,'Production Calculator'!$A135+2,FALSE)=0,0,HLOOKUP(EC$2,Recipes!$H:$GI,'Production Calculator'!$A135+2,FALSE)*$AK135))+IF($AO135=EC$3,$AM135/VLOOKUP($AO135,Data!$A$50:$B$56,2,FALSE),0)</f>
        <v>0</v>
      </c>
      <c r="ED135" s="11">
        <f>IF(ED$2=$A135,0,IF(HLOOKUP(ED$2,Recipes!$H:$GI,'Production Calculator'!$A135+2,FALSE)=0,0,HLOOKUP(ED$2,Recipes!$H:$GI,'Production Calculator'!$A135+2,FALSE)*$AK135))+IF($AO135=ED$3,$AM135/VLOOKUP($AO135,Data!$A$50:$B$56,2,FALSE),0)</f>
        <v>0</v>
      </c>
      <c r="EE135" s="11">
        <f>IF(EE$2=$A135,0,IF(HLOOKUP(EE$2,Recipes!$H:$GI,'Production Calculator'!$A135+2,FALSE)=0,0,HLOOKUP(EE$2,Recipes!$H:$GI,'Production Calculator'!$A135+2,FALSE)*$AK135))+IF($AO135=EE$3,$AM135/VLOOKUP($AO135,Data!$A$50:$B$56,2,FALSE),0)</f>
        <v>0</v>
      </c>
      <c r="EF135" s="11">
        <f>IF(EF$2=$A135,0,IF(HLOOKUP(EF$2,Recipes!$H:$GI,'Production Calculator'!$A135+2,FALSE)=0,0,HLOOKUP(EF$2,Recipes!$H:$GI,'Production Calculator'!$A135+2,FALSE)*$AK135))+IF($AO135=EF$3,$AM135/VLOOKUP($AO135,Data!$A$50:$B$56,2,FALSE),0)</f>
        <v>0</v>
      </c>
      <c r="EG135" s="11">
        <f>IF(EG$2=$A135,0,IF(HLOOKUP(EG$2,Recipes!$H:$GI,'Production Calculator'!$A135+2,FALSE)=0,0,HLOOKUP(EG$2,Recipes!$H:$GI,'Production Calculator'!$A135+2,FALSE)*$AK135))+IF($AO135=EG$3,$AM135/VLOOKUP($AO135,Data!$A$50:$B$56,2,FALSE),0)</f>
        <v>0</v>
      </c>
      <c r="EH135" s="11">
        <f>IF(EH$2=$A135,0,IF(HLOOKUP(EH$2,Recipes!$H:$GI,'Production Calculator'!$A135+2,FALSE)=0,0,HLOOKUP(EH$2,Recipes!$H:$GI,'Production Calculator'!$A135+2,FALSE)*$AK135))+IF($AO135=EH$3,$AM135/VLOOKUP($AO135,Data!$A$50:$B$56,2,FALSE),0)</f>
        <v>0</v>
      </c>
      <c r="EI135" s="11">
        <f>IF(EI$2=$A135,0,IF(HLOOKUP(EI$2,Recipes!$H:$GI,'Production Calculator'!$A135+2,FALSE)=0,0,HLOOKUP(EI$2,Recipes!$H:$GI,'Production Calculator'!$A135+2,FALSE)*$AK135))+IF($AO135=EI$3,$AM135/VLOOKUP($AO135,Data!$A$50:$B$56,2,FALSE),0)</f>
        <v>0</v>
      </c>
      <c r="EJ135" s="11">
        <f>IF(EJ$2=$A135,0,IF(HLOOKUP(EJ$2,Recipes!$H:$GI,'Production Calculator'!$A135+2,FALSE)=0,0,HLOOKUP(EJ$2,Recipes!$H:$GI,'Production Calculator'!$A135+2,FALSE)*$AK135))+IF($AO135=EJ$3,$AM135/VLOOKUP($AO135,Data!$A$50:$B$56,2,FALSE),0)</f>
        <v>0</v>
      </c>
      <c r="EK135" s="11">
        <f>IF(EK$2=$A135,0,IF(HLOOKUP(EK$2,Recipes!$H:$GI,'Production Calculator'!$A135+2,FALSE)=0,0,HLOOKUP(EK$2,Recipes!$H:$GI,'Production Calculator'!$A135+2,FALSE)*$AK135))+IF($AO135=EK$3,$AM135/VLOOKUP($AO135,Data!$A$50:$B$56,2,FALSE),0)</f>
        <v>0</v>
      </c>
      <c r="EL135" s="11">
        <f>IF(EL$2=$A135,0,IF(HLOOKUP(EL$2,Recipes!$H:$GI,'Production Calculator'!$A135+2,FALSE)=0,0,HLOOKUP(EL$2,Recipes!$H:$GI,'Production Calculator'!$A135+2,FALSE)*$AK135))+IF($AO135=EL$3,$AM135/VLOOKUP($AO135,Data!$A$50:$B$56,2,FALSE),0)</f>
        <v>0</v>
      </c>
      <c r="EM135" s="11">
        <f>IF(EM$2=$A135,0,IF(HLOOKUP(EM$2,Recipes!$H:$GI,'Production Calculator'!$A135+2,FALSE)=0,0,HLOOKUP(EM$2,Recipes!$H:$GI,'Production Calculator'!$A135+2,FALSE)*$AK135))+IF($AO135=EM$3,$AM135/VLOOKUP($AO135,Data!$A$50:$B$56,2,FALSE),0)</f>
        <v>0</v>
      </c>
      <c r="EN135" s="11">
        <f>IF(EN$2=$A135,0,IF(HLOOKUP(EN$2,Recipes!$H:$GI,'Production Calculator'!$A135+2,FALSE)=0,0,HLOOKUP(EN$2,Recipes!$H:$GI,'Production Calculator'!$A135+2,FALSE)*$AK135))+IF($AO135=EN$3,$AM135/VLOOKUP($AO135,Data!$A$50:$B$56,2,FALSE),0)</f>
        <v>0</v>
      </c>
      <c r="EO135" s="11">
        <f>IF(EO$2=$A135,0,IF(HLOOKUP(EO$2,Recipes!$H:$GI,'Production Calculator'!$A135+2,FALSE)=0,0,HLOOKUP(EO$2,Recipes!$H:$GI,'Production Calculator'!$A135+2,FALSE)*$AK135))+IF($AO135=EO$3,$AM135/VLOOKUP($AO135,Data!$A$50:$B$56,2,FALSE),0)</f>
        <v>0</v>
      </c>
      <c r="EP135" s="11">
        <f>IF(EP$2=$A135,0,IF(HLOOKUP(EP$2,Recipes!$H:$GI,'Production Calculator'!$A135+2,FALSE)=0,0,HLOOKUP(EP$2,Recipes!$H:$GI,'Production Calculator'!$A135+2,FALSE)*$AK135))+IF($AO135=EP$3,$AM135/VLOOKUP($AO135,Data!$A$50:$B$56,2,FALSE),0)</f>
        <v>0</v>
      </c>
      <c r="EQ135" s="11">
        <f>IF(EQ$2=$A135,0,IF(HLOOKUP(EQ$2,Recipes!$H:$GI,'Production Calculator'!$A135+2,FALSE)=0,0,HLOOKUP(EQ$2,Recipes!$H:$GI,'Production Calculator'!$A135+2,FALSE)*$AK135))+IF($AO135=EQ$3,$AM135/VLOOKUP($AO135,Data!$A$50:$B$56,2,FALSE),0)</f>
        <v>0</v>
      </c>
      <c r="ER135" s="11">
        <f>IF(ER$2=$A135,0,IF(HLOOKUP(ER$2,Recipes!$H:$GI,'Production Calculator'!$A135+2,FALSE)=0,0,HLOOKUP(ER$2,Recipes!$H:$GI,'Production Calculator'!$A135+2,FALSE)*$AK135))+IF($AO135=ER$3,$AM135/VLOOKUP($AO135,Data!$A$50:$B$56,2,FALSE),0)</f>
        <v>0</v>
      </c>
      <c r="ES135" s="11">
        <f>IF(ES$2=$A135,0,IF(HLOOKUP(ES$2,Recipes!$H:$GI,'Production Calculator'!$A135+2,FALSE)=0,0,HLOOKUP(ES$2,Recipes!$H:$GI,'Production Calculator'!$A135+2,FALSE)*$AK135))+IF($AO135=ES$3,$AM135/VLOOKUP($AO135,Data!$A$50:$B$56,2,FALSE),0)</f>
        <v>0</v>
      </c>
      <c r="ET135" s="11">
        <f>IF(ET$2=$A135,0,IF(HLOOKUP(ET$2,Recipes!$H:$GI,'Production Calculator'!$A135+2,FALSE)=0,0,HLOOKUP(ET$2,Recipes!$H:$GI,'Production Calculator'!$A135+2,FALSE)*$AK135))+IF($AO135=ET$3,$AM135/VLOOKUP($AO135,Data!$A$50:$B$56,2,FALSE),0)</f>
        <v>0</v>
      </c>
      <c r="EU135" s="11">
        <f>IF(EU$2=$A135,0,IF(HLOOKUP(EU$2,Recipes!$H:$GI,'Production Calculator'!$A135+2,FALSE)=0,0,HLOOKUP(EU$2,Recipes!$H:$GI,'Production Calculator'!$A135+2,FALSE)*$AK135))+IF($AO135=EU$3,$AM135/VLOOKUP($AO135,Data!$A$50:$B$56,2,FALSE),0)</f>
        <v>0</v>
      </c>
      <c r="EV135" s="11">
        <f>IF(EV$2=$A135,0,IF(HLOOKUP(EV$2,Recipes!$H:$GI,'Production Calculator'!$A135+2,FALSE)=0,0,HLOOKUP(EV$2,Recipes!$H:$GI,'Production Calculator'!$A135+2,FALSE)*$AK135))+IF($AO135=EV$3,$AM135/VLOOKUP($AO135,Data!$A$50:$B$56,2,FALSE),0)</f>
        <v>0</v>
      </c>
      <c r="EW135" s="11">
        <f>IF(EW$2=$A135,0,IF(HLOOKUP(EW$2,Recipes!$H:$GI,'Production Calculator'!$A135+2,FALSE)=0,0,HLOOKUP(EW$2,Recipes!$H:$GI,'Production Calculator'!$A135+2,FALSE)*$AK135))+IF($AO135=EW$3,$AM135/VLOOKUP($AO135,Data!$A$50:$B$56,2,FALSE),0)</f>
        <v>0</v>
      </c>
      <c r="EX135" s="11">
        <f>IF(EX$2=$A135,0,IF(HLOOKUP(EX$2,Recipes!$H:$GI,'Production Calculator'!$A135+2,FALSE)=0,0,HLOOKUP(EX$2,Recipes!$H:$GI,'Production Calculator'!$A135+2,FALSE)*$AK135))+IF($AO135=EX$3,$AM135/VLOOKUP($AO135,Data!$A$50:$B$56,2,FALSE),0)</f>
        <v>0</v>
      </c>
      <c r="EY135" s="11">
        <f>IF(EY$2=$A135,0,IF(HLOOKUP(EY$2,Recipes!$H:$GI,'Production Calculator'!$A135+2,FALSE)=0,0,HLOOKUP(EY$2,Recipes!$H:$GI,'Production Calculator'!$A135+2,FALSE)*$AK135))+IF($AO135=EY$3,$AM135/VLOOKUP($AO135,Data!$A$50:$B$56,2,FALSE),0)</f>
        <v>0</v>
      </c>
      <c r="EZ135" s="11">
        <f>IF(EZ$2=$A135,0,IF(HLOOKUP(EZ$2,Recipes!$H:$GI,'Production Calculator'!$A135+2,FALSE)=0,0,HLOOKUP(EZ$2,Recipes!$H:$GI,'Production Calculator'!$A135+2,FALSE)*$AK135))+IF($AO135=EZ$3,$AM135/VLOOKUP($AO135,Data!$A$50:$B$56,2,FALSE),0)</f>
        <v>0</v>
      </c>
      <c r="FA135" s="11">
        <f>IF(FA$2=$A135,0,IF(HLOOKUP(FA$2,Recipes!$H:$GI,'Production Calculator'!$A135+2,FALSE)=0,0,HLOOKUP(FA$2,Recipes!$H:$GI,'Production Calculator'!$A135+2,FALSE)*$AK135))+IF($AO135=FA$3,$AM135/VLOOKUP($AO135,Data!$A$50:$B$56,2,FALSE),0)</f>
        <v>0</v>
      </c>
      <c r="FB135" s="11">
        <f>IF(FB$2=$A135,0,IF(HLOOKUP(FB$2,Recipes!$H:$GI,'Production Calculator'!$A135+2,FALSE)=0,0,HLOOKUP(FB$2,Recipes!$H:$GI,'Production Calculator'!$A135+2,FALSE)*$AK135))+IF($AO135=FB$3,$AM135/VLOOKUP($AO135,Data!$A$50:$B$56,2,FALSE),0)</f>
        <v>0</v>
      </c>
      <c r="FC135" s="11">
        <f>IF(FC$2=$A135,0,IF(HLOOKUP(FC$2,Recipes!$H:$GI,'Production Calculator'!$A135+2,FALSE)=0,0,HLOOKUP(FC$2,Recipes!$H:$GI,'Production Calculator'!$A135+2,FALSE)*$AK135))+IF($AO135=FC$3,$AM135/VLOOKUP($AO135,Data!$A$50:$B$56,2,FALSE),0)</f>
        <v>0</v>
      </c>
      <c r="FD135" s="11">
        <f>IF(FD$2=$A135,0,IF(HLOOKUP(FD$2,Recipes!$H:$GI,'Production Calculator'!$A135+2,FALSE)=0,0,HLOOKUP(FD$2,Recipes!$H:$GI,'Production Calculator'!$A135+2,FALSE)*$AK135))+IF($AO135=FD$3,$AM135/VLOOKUP($AO135,Data!$A$50:$B$56,2,FALSE),0)</f>
        <v>0</v>
      </c>
      <c r="FE135" s="11">
        <f>IF(FE$2=$A135,0,IF(HLOOKUP(FE$2,Recipes!$H:$GI,'Production Calculator'!$A135+2,FALSE)=0,0,HLOOKUP(FE$2,Recipes!$H:$GI,'Production Calculator'!$A135+2,FALSE)*$AK135))+IF($AO135=FE$3,$AM135/VLOOKUP($AO135,Data!$A$50:$B$56,2,FALSE),0)</f>
        <v>0</v>
      </c>
      <c r="FF135" s="11">
        <f>IF(FF$2=$A135,0,IF(HLOOKUP(FF$2,Recipes!$H:$GI,'Production Calculator'!$A135+2,FALSE)=0,0,HLOOKUP(FF$2,Recipes!$H:$GI,'Production Calculator'!$A135+2,FALSE)*$AK135))+IF($AO135=FF$3,$AM135/VLOOKUP($AO135,Data!$A$50:$B$56,2,FALSE),0)</f>
        <v>0</v>
      </c>
      <c r="FG135" s="11">
        <f>IF(FG$2=$A135,0,IF(HLOOKUP(FG$2,Recipes!$H:$GI,'Production Calculator'!$A135+2,FALSE)=0,0,HLOOKUP(FG$2,Recipes!$H:$GI,'Production Calculator'!$A135+2,FALSE)*$AK135))+IF($AO135=FG$3,$AM135/VLOOKUP($AO135,Data!$A$50:$B$56,2,FALSE),0)</f>
        <v>0</v>
      </c>
      <c r="FH135" s="11">
        <f>IF(FH$2=$A135,0,IF(HLOOKUP(FH$2,Recipes!$H:$GI,'Production Calculator'!$A135+2,FALSE)=0,0,HLOOKUP(FH$2,Recipes!$H:$GI,'Production Calculator'!$A135+2,FALSE)*$AK135))+IF($AO135=FH$3,$AM135/VLOOKUP($AO135,Data!$A$50:$B$56,2,FALSE),0)</f>
        <v>0</v>
      </c>
      <c r="FI135" s="11">
        <f>IF(FI$2=$A135,0,IF(HLOOKUP(FI$2,Recipes!$H:$GI,'Production Calculator'!$A135+2,FALSE)=0,0,HLOOKUP(FI$2,Recipes!$H:$GI,'Production Calculator'!$A135+2,FALSE)*$AK135))+IF($AO135=FI$3,$AM135/VLOOKUP($AO135,Data!$A$50:$B$56,2,FALSE),0)</f>
        <v>0</v>
      </c>
      <c r="FJ135" s="11">
        <f>IF(FJ$2=$A135,0,IF(HLOOKUP(FJ$2,Recipes!$H:$GI,'Production Calculator'!$A135+2,FALSE)=0,0,HLOOKUP(FJ$2,Recipes!$H:$GI,'Production Calculator'!$A135+2,FALSE)*$AK135))+IF($AO135=FJ$3,$AM135/VLOOKUP($AO135,Data!$A$50:$B$56,2,FALSE),0)</f>
        <v>0</v>
      </c>
      <c r="FK135" s="11">
        <f>IF(FK$2=$A135,0,IF(HLOOKUP(FK$2,Recipes!$H:$GI,'Production Calculator'!$A135+2,FALSE)=0,0,HLOOKUP(FK$2,Recipes!$H:$GI,'Production Calculator'!$A135+2,FALSE)*$AK135))+IF($AO135=FK$3,$AM135/VLOOKUP($AO135,Data!$A$50:$B$56,2,FALSE),0)</f>
        <v>0</v>
      </c>
      <c r="FL135" s="11">
        <f>IF(FL$2=$A135,0,IF(HLOOKUP(FL$2,Recipes!$H:$GI,'Production Calculator'!$A135+2,FALSE)=0,0,HLOOKUP(FL$2,Recipes!$H:$GI,'Production Calculator'!$A135+2,FALSE)*$AK135))+IF($AO135=FL$3,$AM135/VLOOKUP($AO135,Data!$A$50:$B$56,2,FALSE),0)</f>
        <v>0</v>
      </c>
      <c r="FM135" s="11">
        <f>IF(FM$2=$A135,0,IF(HLOOKUP(FM$2,Recipes!$H:$GI,'Production Calculator'!$A135+2,FALSE)=0,0,HLOOKUP(FM$2,Recipes!$H:$GI,'Production Calculator'!$A135+2,FALSE)*$AK135))+IF($AO135=FM$3,$AM135/VLOOKUP($AO135,Data!$A$50:$B$56,2,FALSE),0)</f>
        <v>0</v>
      </c>
      <c r="FN135" s="11">
        <f>IF(FN$2=$A135,0,IF(HLOOKUP(FN$2,Recipes!$H:$GI,'Production Calculator'!$A135+2,FALSE)=0,0,HLOOKUP(FN$2,Recipes!$H:$GI,'Production Calculator'!$A135+2,FALSE)*$AK135))+IF($AO135=FN$3,$AM135/VLOOKUP($AO135,Data!$A$50:$B$56,2,FALSE),0)</f>
        <v>0</v>
      </c>
      <c r="FO135" s="11">
        <f>IF(FO$2=$A135,0,IF(HLOOKUP(FO$2,Recipes!$H:$GI,'Production Calculator'!$A135+2,FALSE)=0,0,HLOOKUP(FO$2,Recipes!$H:$GI,'Production Calculator'!$A135+2,FALSE)*$AK135))+IF($AO135=FO$3,$AM135/VLOOKUP($AO135,Data!$A$50:$B$56,2,FALSE),0)</f>
        <v>0</v>
      </c>
      <c r="FP135" s="11">
        <f>IF(FP$2=$A135,0,IF(HLOOKUP(FP$2,Recipes!$H:$GI,'Production Calculator'!$A135+2,FALSE)=0,0,HLOOKUP(FP$2,Recipes!$H:$GI,'Production Calculator'!$A135+2,FALSE)*$AK135))+IF($AO135=FP$3,$AM135/VLOOKUP($AO135,Data!$A$50:$B$56,2,FALSE),0)</f>
        <v>0</v>
      </c>
      <c r="FQ135" s="11">
        <f>IF(FQ$2=$A135,0,IF(HLOOKUP(FQ$2,Recipes!$H:$GI,'Production Calculator'!$A135+2,FALSE)=0,0,HLOOKUP(FQ$2,Recipes!$H:$GI,'Production Calculator'!$A135+2,FALSE)*$AK135))+IF($AO135=FQ$3,$AM135/VLOOKUP($AO135,Data!$A$50:$B$56,2,FALSE),0)</f>
        <v>0</v>
      </c>
      <c r="FR135" s="11">
        <f>IF(FR$2=$A135,0,IF(HLOOKUP(FR$2,Recipes!$H:$GI,'Production Calculator'!$A135+2,FALSE)=0,0,HLOOKUP(FR$2,Recipes!$H:$GI,'Production Calculator'!$A135+2,FALSE)*$AK135))+IF($AO135=FR$3,$AM135/VLOOKUP($AO135,Data!$A$50:$B$56,2,FALSE),0)</f>
        <v>0</v>
      </c>
      <c r="FS135" s="11">
        <f>IF(FS$2=$A135,0,IF(HLOOKUP(FS$2,Recipes!$H:$GI,'Production Calculator'!$A135+2,FALSE)=0,0,HLOOKUP(FS$2,Recipes!$H:$GI,'Production Calculator'!$A135+2,FALSE)*$AK135))+IF($AO135=FS$3,$AM135/VLOOKUP($AO135,Data!$A$50:$B$56,2,FALSE),0)</f>
        <v>0</v>
      </c>
      <c r="FT135" s="11">
        <f>IF(FT$2=$A135,0,IF(HLOOKUP(FT$2,Recipes!$H:$GI,'Production Calculator'!$A135+2,FALSE)=0,0,HLOOKUP(FT$2,Recipes!$H:$GI,'Production Calculator'!$A135+2,FALSE)*$AK135))+IF($AO135=FT$3,$AM135/VLOOKUP($AO135,Data!$A$50:$B$56,2,FALSE),0)</f>
        <v>0</v>
      </c>
      <c r="FU135" s="11">
        <f>IF(FU$2=$A135,0,IF(HLOOKUP(FU$2,Recipes!$H:$GI,'Production Calculator'!$A135+2,FALSE)=0,0,HLOOKUP(FU$2,Recipes!$H:$GI,'Production Calculator'!$A135+2,FALSE)*$AK135))+IF($AO135=FU$3,$AM135/VLOOKUP($AO135,Data!$A$50:$B$56,2,FALSE),0)</f>
        <v>0</v>
      </c>
      <c r="FV135" s="11">
        <f>IF(FV$2=$A135,0,IF(HLOOKUP(FV$2,Recipes!$H:$GI,'Production Calculator'!$A135+2,FALSE)=0,0,HLOOKUP(FV$2,Recipes!$H:$GI,'Production Calculator'!$A135+2,FALSE)*$AK135))+IF($AO135=FV$3,$AM135/VLOOKUP($AO135,Data!$A$50:$B$56,2,FALSE),0)</f>
        <v>0</v>
      </c>
      <c r="FW135" s="11">
        <f>IF(FW$2=$A135,0,IF(HLOOKUP(FW$2,Recipes!$H:$GI,'Production Calculator'!$A135+2,FALSE)=0,0,HLOOKUP(FW$2,Recipes!$H:$GI,'Production Calculator'!$A135+2,FALSE)*$AK135))+IF($AO135=FW$3,$AM135/VLOOKUP($AO135,Data!$A$50:$B$56,2,FALSE),0)</f>
        <v>0</v>
      </c>
      <c r="FX135" s="11">
        <f>IF(FX$2=$A135,0,IF(HLOOKUP(FX$2,Recipes!$H:$GI,'Production Calculator'!$A135+2,FALSE)=0,0,HLOOKUP(FX$2,Recipes!$H:$GI,'Production Calculator'!$A135+2,FALSE)*$AK135))+IF($AO135=FX$3,$AM135/VLOOKUP($AO135,Data!$A$50:$B$56,2,FALSE),0)</f>
        <v>0</v>
      </c>
      <c r="FY135" s="11">
        <f>IF(FY$2=$A135,0,IF(HLOOKUP(FY$2,Recipes!$H:$GI,'Production Calculator'!$A135+2,FALSE)=0,0,HLOOKUP(FY$2,Recipes!$H:$GI,'Production Calculator'!$A135+2,FALSE)*$AK135))+IF($AO135=FY$3,$AM135/VLOOKUP($AO135,Data!$A$50:$B$56,2,FALSE),0)</f>
        <v>0</v>
      </c>
      <c r="FZ135" s="11">
        <f>IF(FZ$2=$A135,0,IF(HLOOKUP(FZ$2,Recipes!$H:$GI,'Production Calculator'!$A135+2,FALSE)=0,0,HLOOKUP(FZ$2,Recipes!$H:$GI,'Production Calculator'!$A135+2,FALSE)*$AK135))+IF($AO135=FZ$3,$AM135/VLOOKUP($AO135,Data!$A$50:$B$56,2,FALSE),0)</f>
        <v>0</v>
      </c>
      <c r="GA135" s="11">
        <f>IF(GA$2=$A135,0,IF(HLOOKUP(GA$2,Recipes!$H:$GI,'Production Calculator'!$A135+2,FALSE)=0,0,HLOOKUP(GA$2,Recipes!$H:$GI,'Production Calculator'!$A135+2,FALSE)*$AK135))+IF($AO135=GA$3,$AM135/VLOOKUP($AO135,Data!$A$50:$B$56,2,FALSE),0)</f>
        <v>0</v>
      </c>
      <c r="GB135" s="11">
        <f>IF(GB$2=$A135,0,IF(HLOOKUP(GB$2,Recipes!$H:$GI,'Production Calculator'!$A135+2,FALSE)=0,0,HLOOKUP(GB$2,Recipes!$H:$GI,'Production Calculator'!$A135+2,FALSE)*$AK135))+IF($AO135=GB$3,$AM135/VLOOKUP($AO135,Data!$A$50:$B$56,2,FALSE),0)</f>
        <v>0</v>
      </c>
      <c r="GC135" s="11">
        <f>IF(GC$2=$A135,0,IF(HLOOKUP(GC$2,Recipes!$H:$GI,'Production Calculator'!$A135+2,FALSE)=0,0,HLOOKUP(GC$2,Recipes!$H:$GI,'Production Calculator'!$A135+2,FALSE)*$AK135))+IF($AO135=GC$3,$AM135/VLOOKUP($AO135,Data!$A$50:$B$56,2,FALSE),0)</f>
        <v>0</v>
      </c>
      <c r="GD135" s="11">
        <f>IF(GD$2=$A135,0,IF(HLOOKUP(GD$2,Recipes!$H:$GI,'Production Calculator'!$A135+2,FALSE)=0,0,HLOOKUP(GD$2,Recipes!$H:$GI,'Production Calculator'!$A135+2,FALSE)*$AK135))+IF($AO135=GD$3,$AM135/VLOOKUP($AO135,Data!$A$50:$B$56,2,FALSE),0)</f>
        <v>0</v>
      </c>
      <c r="GE135" s="11">
        <f>IF(GE$2=$A135,0,IF(HLOOKUP(GE$2,Recipes!$H:$GI,'Production Calculator'!$A135+2,FALSE)=0,0,HLOOKUP(GE$2,Recipes!$H:$GI,'Production Calculator'!$A135+2,FALSE)*$AK135))+IF($AO135=GE$3,$AM135/VLOOKUP($AO135,Data!$A$50:$B$56,2,FALSE),0)</f>
        <v>0</v>
      </c>
      <c r="GF135" s="11">
        <f>IF(GF$2=$A135,0,IF(HLOOKUP(GF$2,Recipes!$H:$GI,'Production Calculator'!$A135+2,FALSE)=0,0,HLOOKUP(GF$2,Recipes!$H:$GI,'Production Calculator'!$A135+2,FALSE)*$AK135))+IF($AO135=GF$3,$AM135/VLOOKUP($AO135,Data!$A$50:$B$56,2,FALSE),0)</f>
        <v>0</v>
      </c>
      <c r="GG135" s="11">
        <f>IF(GG$2=$A135,0,IF(HLOOKUP(GG$2,Recipes!$H:$GI,'Production Calculator'!$A135+2,FALSE)=0,0,HLOOKUP(GG$2,Recipes!$H:$GI,'Production Calculator'!$A135+2,FALSE)*$AK135))+IF($AO135=GG$3,$AM135/VLOOKUP($AO135,Data!$A$50:$B$56,2,FALSE),0)</f>
        <v>0</v>
      </c>
      <c r="GH135" s="11">
        <f>IF(GH$2=$A135,0,IF(HLOOKUP(GH$2,Recipes!$H:$GI,'Production Calculator'!$A135+2,FALSE)=0,0,HLOOKUP(GH$2,Recipes!$H:$GI,'Production Calculator'!$A135+2,FALSE)*$AK135))+IF($AO135=GH$3,$AM135/VLOOKUP($AO135,Data!$A$50:$B$56,2,FALSE),0)</f>
        <v>0</v>
      </c>
      <c r="GI135" s="11">
        <f>IF(GI$2=$A135,0,IF(HLOOKUP(GI$2,Recipes!$H:$GI,'Production Calculator'!$A135+2,FALSE)=0,0,HLOOKUP(GI$2,Recipes!$H:$GI,'Production Calculator'!$A135+2,FALSE)*$AK135))+IF($AO135=GI$3,$AM135/VLOOKUP($AO135,Data!$A$50:$B$56,2,FALSE),0)</f>
        <v>0</v>
      </c>
      <c r="GJ135" s="11">
        <f>IF(GJ$2=$A135,0,IF(HLOOKUP(GJ$2,Recipes!$H:$GI,'Production Calculator'!$A135+2,FALSE)=0,0,HLOOKUP(GJ$2,Recipes!$H:$GI,'Production Calculator'!$A135+2,FALSE)*$AK135))+IF($AO135=GJ$3,$AM135/VLOOKUP($AO135,Data!$A$50:$B$56,2,FALSE),0)</f>
        <v>0</v>
      </c>
      <c r="GK135" s="11">
        <f>IF(GK$2=$A135,0,IF(HLOOKUP(GK$2,Recipes!$H:$GI,'Production Calculator'!$A135+2,FALSE)=0,0,HLOOKUP(GK$2,Recipes!$H:$GI,'Production Calculator'!$A135+2,FALSE)*$AK135))+IF($AO135=GK$3,$AM135/VLOOKUP($AO135,Data!$A$50:$B$56,2,FALSE),0)</f>
        <v>0</v>
      </c>
      <c r="GL135" s="11">
        <f>IF(GL$2=$A135,0,IF(HLOOKUP(GL$2,Recipes!$H:$GI,'Production Calculator'!$A135+2,FALSE)=0,0,HLOOKUP(GL$2,Recipes!$H:$GI,'Production Calculator'!$A135+2,FALSE)*$AK135))+IF($AO135=GL$3,$AM135/VLOOKUP($AO135,Data!$A$50:$B$56,2,FALSE),0)</f>
        <v>0</v>
      </c>
      <c r="GM135" s="11">
        <f>IF(GM$2=$A135,0,IF(HLOOKUP(GM$2,Recipes!$H:$GI,'Production Calculator'!$A135+2,FALSE)=0,0,HLOOKUP(GM$2,Recipes!$H:$GI,'Production Calculator'!$A135+2,FALSE)*$AK135))+IF($AO135=GM$3,$AM135/VLOOKUP($AO135,Data!$A$50:$B$56,2,FALSE),0)</f>
        <v>0</v>
      </c>
      <c r="GN135" s="11">
        <f>IF(GN$2=$A135,0,IF(HLOOKUP(GN$2,Recipes!$H:$GI,'Production Calculator'!$A135+2,FALSE)=0,0,HLOOKUP(GN$2,Recipes!$H:$GI,'Production Calculator'!$A135+2,FALSE)*$AK135))+IF($AO135=GN$3,$AM135/VLOOKUP($AO135,Data!$A$50:$B$56,2,FALSE),0)</f>
        <v>0</v>
      </c>
      <c r="GO135" s="11">
        <f>IF(GO$2=$A135,0,IF(HLOOKUP(GO$2,Recipes!$H:$GI,'Production Calculator'!$A135+2,FALSE)=0,0,HLOOKUP(GO$2,Recipes!$H:$GI,'Production Calculator'!$A135+2,FALSE)*$AK135))+IF($AO135=GO$3,$AM135/VLOOKUP($AO135,Data!$A$50:$B$56,2,FALSE),0)</f>
        <v>0</v>
      </c>
      <c r="GP135" s="11">
        <f>IF(GP$2=$A135,0,IF(HLOOKUP(GP$2,Recipes!$H:$GI,'Production Calculator'!$A135+2,FALSE)=0,0,HLOOKUP(GP$2,Recipes!$H:$GI,'Production Calculator'!$A135+2,FALSE)*$AK135))+IF($AO135=GP$3,$AM135/VLOOKUP($AO135,Data!$A$50:$B$56,2,FALSE),0)</f>
        <v>0</v>
      </c>
      <c r="GQ135" s="11">
        <f>IF(GQ$2=$A135,0,IF(HLOOKUP(GQ$2,Recipes!$H:$GI,'Production Calculator'!$A135+2,FALSE)=0,0,HLOOKUP(GQ$2,Recipes!$H:$GI,'Production Calculator'!$A135+2,FALSE)*$AK135))+IF($AO135=GQ$3,$AM135/VLOOKUP($AO135,Data!$A$50:$B$56,2,FALSE),0)</f>
        <v>0</v>
      </c>
      <c r="GR135" s="11">
        <f>IF(GR$2=$A135,0,IF(HLOOKUP(GR$2,Recipes!$H:$GI,'Production Calculator'!$A135+2,FALSE)=0,0,HLOOKUP(GR$2,Recipes!$H:$GI,'Production Calculator'!$A135+2,FALSE)*$AK135))+IF($AO135=GR$3,$AM135/VLOOKUP($AO135,Data!$A$50:$B$56,2,FALSE),0)</f>
        <v>0</v>
      </c>
      <c r="GS135" s="11">
        <f>IF(GS$2=$A135,0,IF(HLOOKUP(GS$2,Recipes!$H:$GI,'Production Calculator'!$A135+2,FALSE)=0,0,HLOOKUP(GS$2,Recipes!$H:$GI,'Production Calculator'!$A135+2,FALSE)*$AK135))+IF($AO135=GS$3,$AM135/VLOOKUP($AO135,Data!$A$50:$B$56,2,FALSE),0)</f>
        <v>0</v>
      </c>
      <c r="GT135" s="11">
        <f>IF(GT$2=$A135,0,IF(HLOOKUP(GT$2,Recipes!$H:$GI,'Production Calculator'!$A135+2,FALSE)=0,0,HLOOKUP(GT$2,Recipes!$H:$GI,'Production Calculator'!$A135+2,FALSE)*$AK135))+IF($AO135=GT$3,$AM135/VLOOKUP($AO135,Data!$A$50:$B$56,2,FALSE),0)</f>
        <v>0</v>
      </c>
      <c r="GU135" s="11">
        <f>IF(GU$2=$A135,0,IF(HLOOKUP(GU$2,Recipes!$H:$GI,'Production Calculator'!$A135+2,FALSE)=0,0,HLOOKUP(GU$2,Recipes!$H:$GI,'Production Calculator'!$A135+2,FALSE)*$AK135))+IF($AO135=GU$3,$AM135/VLOOKUP($AO135,Data!$A$50:$B$56,2,FALSE),0)</f>
        <v>0</v>
      </c>
      <c r="GV135" s="11">
        <f>IF(GV$2=$A135,0,IF(HLOOKUP(GV$2,Recipes!$H:$GI,'Production Calculator'!$A135+2,FALSE)=0,0,HLOOKUP(GV$2,Recipes!$H:$GI,'Production Calculator'!$A135+2,FALSE)*$AK135))+IF($AO135=GV$3,$AM135/VLOOKUP($AO135,Data!$A$50:$B$56,2,FALSE),0)</f>
        <v>0</v>
      </c>
      <c r="GW135" s="11">
        <f>IF(GW$2=$A135,0,IF(HLOOKUP(GW$2,Recipes!$H:$GI,'Production Calculator'!$A135+2,FALSE)=0,0,HLOOKUP(GW$2,Recipes!$H:$GI,'Production Calculator'!$A135+2,FALSE)*$AK135))+IF($AO135=GW$3,$AM135/VLOOKUP($AO135,Data!$A$50:$B$56,2,FALSE),0)</f>
        <v>0</v>
      </c>
      <c r="GX135" s="11">
        <f>IF(GX$2=$A135,0,IF(HLOOKUP(GX$2,Recipes!$H:$GI,'Production Calculator'!$A135+2,FALSE)=0,0,HLOOKUP(GX$2,Recipes!$H:$GI,'Production Calculator'!$A135+2,FALSE)*$AK135))+IF($AO135=GX$3,$AM135/VLOOKUP($AO135,Data!$A$50:$B$56,2,FALSE),0)</f>
        <v>0</v>
      </c>
      <c r="GY135" s="11">
        <f>IF(GY$2=$A135,0,IF(HLOOKUP(GY$2,Recipes!$H:$GI,'Production Calculator'!$A135+2,FALSE)=0,0,HLOOKUP(GY$2,Recipes!$H:$GI,'Production Calculator'!$A135+2,FALSE)*$AK135))+IF($AO135=GY$3,$AM135/VLOOKUP($AO135,Data!$A$50:$B$56,2,FALSE),0)</f>
        <v>0</v>
      </c>
      <c r="GZ135" s="11">
        <f>IF(GZ$2=$A135,0,IF(HLOOKUP(GZ$2,Recipes!$H:$GI,'Production Calculator'!$A135+2,FALSE)=0,0,HLOOKUP(GZ$2,Recipes!$H:$GI,'Production Calculator'!$A135+2,FALSE)*$AK135))+IF($AO135=GZ$3,$AM135/VLOOKUP($AO135,Data!$A$50:$B$56,2,FALSE),0)</f>
        <v>0</v>
      </c>
      <c r="HA135" s="11">
        <f>IF(HA$2=$A135,0,IF(HLOOKUP(HA$2,Recipes!$H:$GI,'Production Calculator'!$A135+2,FALSE)=0,0,HLOOKUP(HA$2,Recipes!$H:$GI,'Production Calculator'!$A135+2,FALSE)*$AK135))+IF($AO135=HA$3,$AM135/VLOOKUP($AO135,Data!$A$50:$B$56,2,FALSE),0)</f>
        <v>0</v>
      </c>
      <c r="HB135" s="11">
        <f>IF(HB$2=$A135,0,IF(HLOOKUP(HB$2,Recipes!$H:$GI,'Production Calculator'!$A135+2,FALSE)=0,0,HLOOKUP(HB$2,Recipes!$H:$GI,'Production Calculator'!$A135+2,FALSE)*$AK135))+IF($AO135=HB$3,$AM135/VLOOKUP($AO135,Data!$A$50:$B$56,2,FALSE),0)</f>
        <v>0</v>
      </c>
      <c r="HC135" s="11">
        <f>IF(HC$2=$A135,0,IF(HLOOKUP(HC$2,Recipes!$H:$GI,'Production Calculator'!$A135+2,FALSE)=0,0,HLOOKUP(HC$2,Recipes!$H:$GI,'Production Calculator'!$A135+2,FALSE)*$AK135))+IF($AO135=HC$3,$AM135/VLOOKUP($AO135,Data!$A$50:$B$56,2,FALSE),0)</f>
        <v>0</v>
      </c>
      <c r="HD135" s="11">
        <f>IF(HD$2=$A135,0,IF(HLOOKUP(HD$2,Recipes!$H:$GI,'Production Calculator'!$A135+2,FALSE)=0,0,HLOOKUP(HD$2,Recipes!$H:$GI,'Production Calculator'!$A135+2,FALSE)*$AK135))+IF($AO135=HD$3,$AM135/VLOOKUP($AO135,Data!$A$50:$B$56,2,FALSE),0)</f>
        <v>0</v>
      </c>
      <c r="HE135" s="11">
        <f>IF(HE$2=$A135,0,IF(HLOOKUP(HE$2,Recipes!$H:$GI,'Production Calculator'!$A135+2,FALSE)=0,0,HLOOKUP(HE$2,Recipes!$H:$GI,'Production Calculator'!$A135+2,FALSE)*$AK135))+IF($AO135=HE$3,$AM135/VLOOKUP($AO135,Data!$A$50:$B$56,2,FALSE),0)</f>
        <v>0</v>
      </c>
      <c r="HF135" s="11">
        <f>IF(HF$2=$A135,0,IF(HLOOKUP(HF$2,Recipes!$H:$GI,'Production Calculator'!$A135+2,FALSE)=0,0,HLOOKUP(HF$2,Recipes!$H:$GI,'Production Calculator'!$A135+2,FALSE)*$AK135))+IF($AO135=HF$3,$AM135/VLOOKUP($AO135,Data!$A$50:$B$56,2,FALSE),0)</f>
        <v>0</v>
      </c>
      <c r="HG135" s="11">
        <f>IF(HG$2=$A135,0,IF(HLOOKUP(HG$2,Recipes!$H:$GI,'Production Calculator'!$A135+2,FALSE)=0,0,HLOOKUP(HG$2,Recipes!$H:$GI,'Production Calculator'!$A135+2,FALSE)*$AK135))+IF($AO135=HG$3,$AM135/VLOOKUP($AO135,Data!$A$50:$B$56,2,FALSE),0)</f>
        <v>0</v>
      </c>
      <c r="HH135" s="11">
        <f>IF(HH$2=$A135,0,IF(HLOOKUP(HH$2,Recipes!$H:$GI,'Production Calculator'!$A135+2,FALSE)=0,0,HLOOKUP(HH$2,Recipes!$H:$GI,'Production Calculator'!$A135+2,FALSE)*$AK135))+IF($AO135=HH$3,$AM135/VLOOKUP($AO135,Data!$A$50:$B$56,2,FALSE),0)</f>
        <v>0</v>
      </c>
      <c r="HI135" s="11">
        <f>IF(HI$2=$A135,0,IF(HLOOKUP(HI$2,Recipes!$H:$GI,'Production Calculator'!$A135+2,FALSE)=0,0,HLOOKUP(HI$2,Recipes!$H:$GI,'Production Calculator'!$A135+2,FALSE)*$AK135))+IF($AO135=HI$3,$AM135/VLOOKUP($AO135,Data!$A$50:$B$56,2,FALSE),0)</f>
        <v>0</v>
      </c>
      <c r="HJ135" s="11">
        <f>IF(HJ$2=$A135,0,IF(HLOOKUP(HJ$2,Recipes!$H:$GI,'Production Calculator'!$A135+2,FALSE)=0,0,HLOOKUP(HJ$2,Recipes!$H:$GI,'Production Calculator'!$A135+2,FALSE)*$AK135))+IF($AO135=HJ$3,$AM135/VLOOKUP($AO135,Data!$A$50:$B$56,2,FALSE),0)</f>
        <v>0</v>
      </c>
      <c r="HK135" s="11">
        <f>IF(HK$2=$A135,0,IF(HLOOKUP(HK$2,Recipes!$H:$GI,'Production Calculator'!$A135+2,FALSE)=0,0,HLOOKUP(HK$2,Recipes!$H:$GI,'Production Calculator'!$A135+2,FALSE)*$AK135))+IF($AO135=HK$3,$AM135/VLOOKUP($AO135,Data!$A$50:$B$56,2,FALSE),0)</f>
        <v>0</v>
      </c>
      <c r="HL135" s="11">
        <f>IF(HL$2=$A135,0,IF(HLOOKUP(HL$2,Recipes!$H:$GI,'Production Calculator'!$A135+2,FALSE)=0,0,HLOOKUP(HL$2,Recipes!$H:$GI,'Production Calculator'!$A135+2,FALSE)*$AK135))+IF($AO135=HL$3,$AM135/VLOOKUP($AO135,Data!$A$50:$B$56,2,FALSE),0)</f>
        <v>0</v>
      </c>
      <c r="HM135" s="11">
        <f>IF(HM$2=$A135,0,IF(HLOOKUP(HM$2,Recipes!$H:$GI,'Production Calculator'!$A135+2,FALSE)=0,0,HLOOKUP(HM$2,Recipes!$H:$GI,'Production Calculator'!$A135+2,FALSE)*$AK135))+IF($AO135=HM$3,$AM135/VLOOKUP($AO135,Data!$A$50:$B$56,2,FALSE),0)</f>
        <v>0</v>
      </c>
      <c r="HN135" s="11">
        <f>IF(HN$2=$A135,0,IF(HLOOKUP(HN$2,Recipes!$H:$GI,'Production Calculator'!$A135+2,FALSE)=0,0,HLOOKUP(HN$2,Recipes!$H:$GI,'Production Calculator'!$A135+2,FALSE)*$AK135))+IF($AO135=HN$3,$AM135/VLOOKUP($AO135,Data!$A$50:$B$56,2,FALSE),0)</f>
        <v>0</v>
      </c>
      <c r="HO135" s="11">
        <f>IF(HO$2=$A135,0,IF(HLOOKUP(HO$2,Recipes!$H:$GI,'Production Calculator'!$A135+2,FALSE)=0,0,HLOOKUP(HO$2,Recipes!$H:$GI,'Production Calculator'!$A135+2,FALSE)*$AK135))+IF($AO135=HO$3,$AM135/VLOOKUP($AO135,Data!$A$50:$B$56,2,FALSE),0)</f>
        <v>0</v>
      </c>
      <c r="HP135" s="11">
        <f>IF(HP$2=$A135,0,IF(HLOOKUP(HP$2,Recipes!$H:$GI,'Production Calculator'!$A135+2,FALSE)=0,0,HLOOKUP(HP$2,Recipes!$H:$GI,'Production Calculator'!$A135+2,FALSE)*$AK135))+IF($AO135=HP$3,$AM135/VLOOKUP($AO135,Data!$A$50:$B$56,2,FALSE),0)</f>
        <v>0</v>
      </c>
      <c r="HQ135" s="11">
        <f>IF(HQ$2=$A135,0,IF(HLOOKUP(HQ$2,Recipes!$H:$GI,'Production Calculator'!$A135+2,FALSE)=0,0,HLOOKUP(HQ$2,Recipes!$H:$GI,'Production Calculator'!$A135+2,FALSE)*$AK135))+IF($AO135=HQ$3,$AM135/VLOOKUP($AO135,Data!$A$50:$B$56,2,FALSE),0)</f>
        <v>0</v>
      </c>
      <c r="HR135" s="11">
        <f>IF(HR$2=$A135,0,IF(HLOOKUP(HR$2,Recipes!$H:$GI,'Production Calculator'!$A135+2,FALSE)=0,0,HLOOKUP(HR$2,Recipes!$H:$GI,'Production Calculator'!$A135+2,FALSE)*$AK135))+IF($AO135=HR$3,$AM135/VLOOKUP($AO135,Data!$A$50:$B$56,2,FALSE),0)</f>
        <v>0</v>
      </c>
      <c r="HS135" s="121"/>
    </row>
    <row r="136" spans="1:227" x14ac:dyDescent="0.45">
      <c r="A136">
        <v>112</v>
      </c>
      <c r="B136" s="107" t="str">
        <f>VLOOKUP(A136,Recipes!A:B,2)</f>
        <v>Grenade</v>
      </c>
      <c r="C136" s="128">
        <v>0</v>
      </c>
      <c r="D136" s="108">
        <f t="shared" si="192"/>
        <v>0</v>
      </c>
      <c r="E136" s="127" t="s">
        <v>1</v>
      </c>
      <c r="F136" s="109">
        <f>VLOOKUP(A136,Recipes!$A$3:$G$186,6,FALSE)</f>
        <v>2</v>
      </c>
      <c r="G136" s="109">
        <f>VLOOKUP(A136,Recipes!$A$3:$G$186,7,FALSE)</f>
        <v>0</v>
      </c>
      <c r="H136" s="110">
        <f t="shared" si="193"/>
        <v>0</v>
      </c>
      <c r="I136" s="109">
        <f>VLOOKUP(E136,Data!$A$2:$C$26,3, FALSE)</f>
        <v>4</v>
      </c>
      <c r="J136" s="108">
        <v>0</v>
      </c>
      <c r="K136" s="108">
        <v>0</v>
      </c>
      <c r="L136" s="108">
        <v>0</v>
      </c>
      <c r="M136" s="150">
        <v>0</v>
      </c>
      <c r="N136" s="150">
        <v>0</v>
      </c>
      <c r="O136" s="150">
        <v>0</v>
      </c>
      <c r="P136" s="151">
        <v>0</v>
      </c>
      <c r="Q136" s="151">
        <v>0</v>
      </c>
      <c r="R136" s="151">
        <v>0</v>
      </c>
      <c r="S136">
        <f t="shared" si="208"/>
        <v>0</v>
      </c>
      <c r="T136">
        <f t="shared" si="209"/>
        <v>0</v>
      </c>
      <c r="U136">
        <f t="shared" si="210"/>
        <v>0</v>
      </c>
      <c r="V136">
        <f t="shared" si="211"/>
        <v>0</v>
      </c>
      <c r="W136">
        <f t="shared" si="212"/>
        <v>0</v>
      </c>
      <c r="X136">
        <f t="shared" si="213"/>
        <v>0</v>
      </c>
      <c r="Y136">
        <f t="shared" si="214"/>
        <v>0</v>
      </c>
      <c r="Z136">
        <f t="shared" si="215"/>
        <v>0</v>
      </c>
      <c r="AA136">
        <f t="shared" si="216"/>
        <v>0</v>
      </c>
      <c r="AB136" s="111">
        <f>VLOOKUP($A136,Recipes!$A:$G,4)</f>
        <v>8</v>
      </c>
      <c r="AC136" s="111">
        <f>VLOOKUP($A136,Recipes!$A:$G,5)</f>
        <v>1</v>
      </c>
      <c r="AD136" s="111">
        <f t="shared" si="203"/>
        <v>0.125</v>
      </c>
      <c r="AE136" s="111">
        <f>VLOOKUP(E136,Data!$A$2:$F$26,5,FALSE)</f>
        <v>0</v>
      </c>
      <c r="AF136" s="111">
        <f>VLOOKUP(E136,Data!$A$2:$F$26,4,FALSE)</f>
        <v>210</v>
      </c>
      <c r="AG136" s="111">
        <f>VLOOKUP(E136,Data!$A$2:$B$26,2, FALSE)</f>
        <v>1.25</v>
      </c>
      <c r="AH136" s="111">
        <f>1+VLOOKUP($J$3,Data!$A$40:$D$48,2,FALSE)*$J136+VLOOKUP($K$3,Data!$A$40:$D$48,2,FALSE)*$K136+VLOOKUP($L$3,Data!$A$40:$D$48,2,FALSE)*$L136+VLOOKUP($M$3,Data!$A$40:$D$48,2,FALSE)*$M136+VLOOKUP($N$3,Data!$A$40:$D$48,2,FALSE)*$N136+VLOOKUP($O$3,Data!$A$40:$D$48,2,FALSE)*$O136+VLOOKUP($P$3,Data!$A$40:$D$48,2,FALSE)*$P136+VLOOKUP($Q$3,Data!$A$40:$D$48,2,FALSE)*$Q136+VLOOKUP($R$3,Data!$A$40:$D$48,2,FALSE)*$R136</f>
        <v>1</v>
      </c>
      <c r="AI136" s="111">
        <f>MAX(1+VLOOKUP($J$3,Data!$A$40:$D$48,3,FALSE)*$J136+VLOOKUP($K$3,Data!$A$40:$D$48,3,FALSE)*$K136+VLOOKUP($L$3,Data!$A$40:$D$48,3,FALSE)*$L136+VLOOKUP($M$3,Data!$A$40:$D$48,3,FALSE)*$M136+VLOOKUP($N$3,Data!$A$40:$D$48,3,FALSE)*$N136+VLOOKUP($O$3,Data!$A$40:$D$48,3,FALSE)*$O136+VLOOKUP($P$3,Data!$A$40:$D$48,3,FALSE)*$P136+VLOOKUP($Q$3,Data!$A$40:$D$48,3,FALSE)*$Q136+VLOOKUP($R$3,Data!$A$40:$D$48,3,FALSE)*$R136,0)</f>
        <v>1</v>
      </c>
      <c r="AJ136" s="111">
        <f>MAX(1-(VLOOKUP($J$3,Data!$A$40:$D$48,4,FALSE)*$J136+VLOOKUP($K$3,Data!$A$40:$D$48,4,FALSE)*$K136+VLOOKUP($L$3,Data!$A$40:$D$48,4,FALSE)*$L136+VLOOKUP($M$3,Data!$A$40:$D$48,4,FALSE)*$M136+VLOOKUP($N$3,Data!$A$40:$D$48,4,FALSE)*$N136+VLOOKUP($O$3,Data!$A$40:$D$48,4,FALSE)*$O136+VLOOKUP($P$3,Data!$A$40:$D$48,4,FALSE)*$P136+VLOOKUP($Q$3,Data!$A$40:$D$48,4,FALSE)*$Q136+VLOOKUP($R$3,Data!$A$40:$D$48,4,FALSE)*$R136),0.2)</f>
        <v>1</v>
      </c>
      <c r="AK136" s="112">
        <f t="shared" si="204"/>
        <v>0</v>
      </c>
      <c r="AL136" s="111">
        <f t="shared" si="205"/>
        <v>0.15625</v>
      </c>
      <c r="AM136" s="111">
        <f t="shared" si="206"/>
        <v>0</v>
      </c>
      <c r="AN136" s="111">
        <f t="shared" si="207"/>
        <v>0</v>
      </c>
      <c r="AO136" s="131" t="s">
        <v>298</v>
      </c>
      <c r="AP136" s="11"/>
      <c r="AQ136" s="11">
        <f>IF(AQ$2=$A136,0,IF(HLOOKUP(AQ$2,Recipes!$H:$GI,'Production Calculator'!$A136+2,FALSE)=0,0,HLOOKUP(AQ$2,Recipes!$H:$GI,'Production Calculator'!$A136+2,FALSE)*$AK136))+IF($AO136=AQ$3,$AM136/VLOOKUP($AO136,Data!$A$50:$B$56,2,FALSE),0)</f>
        <v>0</v>
      </c>
      <c r="AR136" s="11">
        <f>IF(AR$2=$A136,0,IF(HLOOKUP(AR$2,Recipes!$H:$GI,'Production Calculator'!$A136+2,FALSE)=0,0,HLOOKUP(AR$2,Recipes!$H:$GI,'Production Calculator'!$A136+2,FALSE)*$AK136))+IF($AO136=AR$3,$AM136/VLOOKUP($AO136,Data!$A$50:$B$56,2,FALSE),0)</f>
        <v>0</v>
      </c>
      <c r="AS136" s="11">
        <f>IF(AS$2=$A136,0,IF(HLOOKUP(AS$2,Recipes!$H:$GI,'Production Calculator'!$A136+2,FALSE)=0,0,HLOOKUP(AS$2,Recipes!$H:$GI,'Production Calculator'!$A136+2,FALSE)*$AK136))+IF($AO136=AS$3,$AM136/VLOOKUP($AO136,Data!$A$50:$B$56,2,FALSE),0)</f>
        <v>0</v>
      </c>
      <c r="AT136" s="11">
        <f>IF(AT$2=$A136,0,IF(HLOOKUP(AT$2,Recipes!$H:$GI,'Production Calculator'!$A136+2,FALSE)=0,0,HLOOKUP(AT$2,Recipes!$H:$GI,'Production Calculator'!$A136+2,FALSE)*$AK136))+IF($AO136=AT$3,$AM136/VLOOKUP($AO136,Data!$A$50:$B$56,2,FALSE),0)</f>
        <v>0</v>
      </c>
      <c r="AU136" s="11">
        <f>IF(AU$2=$A136,0,IF(HLOOKUP(AU$2,Recipes!$H:$GI,'Production Calculator'!$A136+2,FALSE)=0,0,HLOOKUP(AU$2,Recipes!$H:$GI,'Production Calculator'!$A136+2,FALSE)*$AK136))+IF($AO136=AU$3,$AM136/VLOOKUP($AO136,Data!$A$50:$B$56,2,FALSE),0)</f>
        <v>0</v>
      </c>
      <c r="AV136" s="11">
        <f>IF(AV$2=$A136,0,IF(HLOOKUP(AV$2,Recipes!$H:$GI,'Production Calculator'!$A136+2,FALSE)=0,0,HLOOKUP(AV$2,Recipes!$H:$GI,'Production Calculator'!$A136+2,FALSE)*$AK136))+IF($AO136=AV$3,$AM136/VLOOKUP($AO136,Data!$A$50:$B$56,2,FALSE),0)</f>
        <v>0</v>
      </c>
      <c r="AW136" s="11">
        <f>IF(AW$2=$A136,0,IF(HLOOKUP(AW$2,Recipes!$H:$GI,'Production Calculator'!$A136+2,FALSE)=0,0,HLOOKUP(AW$2,Recipes!$H:$GI,'Production Calculator'!$A136+2,FALSE)*$AK136))+IF($AO136=AW$3,$AM136/VLOOKUP($AO136,Data!$A$50:$B$56,2,FALSE),0)</f>
        <v>0</v>
      </c>
      <c r="AX136" s="11">
        <f>IF(AX$2=$A136,0,IF(HLOOKUP(AX$2,Recipes!$H:$GI,'Production Calculator'!$A136+2,FALSE)=0,0,HLOOKUP(AX$2,Recipes!$H:$GI,'Production Calculator'!$A136+2,FALSE)*$AK136))+IF($AO136=AX$3,$AM136/VLOOKUP($AO136,Data!$A$50:$B$56,2,FALSE),0)</f>
        <v>0</v>
      </c>
      <c r="AY136" s="11">
        <f>IF(AY$2=$A136,0,IF(HLOOKUP(AY$2,Recipes!$H:$GI,'Production Calculator'!$A136+2,FALSE)=0,0,HLOOKUP(AY$2,Recipes!$H:$GI,'Production Calculator'!$A136+2,FALSE)*$AK136))+IF($AO136=AY$3,$AM136/VLOOKUP($AO136,Data!$A$50:$B$56,2,FALSE),0)</f>
        <v>0</v>
      </c>
      <c r="AZ136" s="11">
        <f>IF(AZ$2=$A136,0,IF(HLOOKUP(AZ$2,Recipes!$H:$GI,'Production Calculator'!$A136+2,FALSE)=0,0,HLOOKUP(AZ$2,Recipes!$H:$GI,'Production Calculator'!$A136+2,FALSE)*$AK136))+IF($AO136=AZ$3,$AM136/VLOOKUP($AO136,Data!$A$50:$B$56,2,FALSE),0)</f>
        <v>0</v>
      </c>
      <c r="BA136" s="11">
        <f>IF(BA$2=$A136,0,IF(HLOOKUP(BA$2,Recipes!$H:$GI,'Production Calculator'!$A136+2,FALSE)=0,0,HLOOKUP(BA$2,Recipes!$H:$GI,'Production Calculator'!$A136+2,FALSE)*$AK136))+IF($AO136=BA$3,$AM136/VLOOKUP($AO136,Data!$A$50:$B$56,2,FALSE),0)</f>
        <v>0</v>
      </c>
      <c r="BB136" s="11">
        <f>IF(BB$2=$A136,0,IF(HLOOKUP(BB$2,Recipes!$H:$GI,'Production Calculator'!$A136+2,FALSE)=0,0,HLOOKUP(BB$2,Recipes!$H:$GI,'Production Calculator'!$A136+2,FALSE)*$AK136))+IF($AO136=BB$3,$AM136/VLOOKUP($AO136,Data!$A$50:$B$56,2,FALSE),0)</f>
        <v>0</v>
      </c>
      <c r="BC136" s="11">
        <f>IF(BC$2=$A136,0,IF(HLOOKUP(BC$2,Recipes!$H:$GI,'Production Calculator'!$A136+2,FALSE)=0,0,HLOOKUP(BC$2,Recipes!$H:$GI,'Production Calculator'!$A136+2,FALSE)*$AK136))+IF($AO136=BC$3,$AM136/VLOOKUP($AO136,Data!$A$50:$B$56,2,FALSE),0)</f>
        <v>0</v>
      </c>
      <c r="BD136" s="11">
        <f>IF(BD$2=$A136,0,IF(HLOOKUP(BD$2,Recipes!$H:$GI,'Production Calculator'!$A136+2,FALSE)=0,0,HLOOKUP(BD$2,Recipes!$H:$GI,'Production Calculator'!$A136+2,FALSE)*$AK136))+IF($AO136=BD$3,$AM136/VLOOKUP($AO136,Data!$A$50:$B$56,2,FALSE),0)</f>
        <v>0</v>
      </c>
      <c r="BE136" s="11">
        <f>IF(BE$2=$A136,0,IF(HLOOKUP(BE$2,Recipes!$H:$GI,'Production Calculator'!$A136+2,FALSE)=0,0,HLOOKUP(BE$2,Recipes!$H:$GI,'Production Calculator'!$A136+2,FALSE)*$AK136))+IF($AO136=BE$3,$AM136/VLOOKUP($AO136,Data!$A$50:$B$56,2,FALSE),0)</f>
        <v>0</v>
      </c>
      <c r="BF136" s="11">
        <f>IF(BF$2=$A136,0,IF(HLOOKUP(BF$2,Recipes!$H:$GI,'Production Calculator'!$A136+2,FALSE)=0,0,HLOOKUP(BF$2,Recipes!$H:$GI,'Production Calculator'!$A136+2,FALSE)*$AK136))+IF($AO136=BF$3,$AM136/VLOOKUP($AO136,Data!$A$50:$B$56,2,FALSE),0)</f>
        <v>0</v>
      </c>
      <c r="BG136" s="11">
        <f>IF(BG$2=$A136,0,IF(HLOOKUP(BG$2,Recipes!$H:$GI,'Production Calculator'!$A136+2,FALSE)=0,0,HLOOKUP(BG$2,Recipes!$H:$GI,'Production Calculator'!$A136+2,FALSE)*$AK136))+IF($AO136=BG$3,$AM136/VLOOKUP($AO136,Data!$A$50:$B$56,2,FALSE),0)</f>
        <v>0</v>
      </c>
      <c r="BH136" s="11">
        <f>IF(BH$2=$A136,0,IF(HLOOKUP(BH$2,Recipes!$H:$GI,'Production Calculator'!$A136+2,FALSE)=0,0,HLOOKUP(BH$2,Recipes!$H:$GI,'Production Calculator'!$A136+2,FALSE)*$AK136))+IF($AO136=BH$3,$AM136/VLOOKUP($AO136,Data!$A$50:$B$56,2,FALSE),0)</f>
        <v>0</v>
      </c>
      <c r="BI136" s="11">
        <f>IF(BI$2=$A136,0,IF(HLOOKUP(BI$2,Recipes!$H:$GI,'Production Calculator'!$A136+2,FALSE)=0,0,HLOOKUP(BI$2,Recipes!$H:$GI,'Production Calculator'!$A136+2,FALSE)*$AK136))+IF($AO136=BI$3,$AM136/VLOOKUP($AO136,Data!$A$50:$B$56,2,FALSE),0)</f>
        <v>0</v>
      </c>
      <c r="BJ136" s="11">
        <f>IF(BJ$2=$A136,0,IF(HLOOKUP(BJ$2,Recipes!$H:$GI,'Production Calculator'!$A136+2,FALSE)=0,0,HLOOKUP(BJ$2,Recipes!$H:$GI,'Production Calculator'!$A136+2,FALSE)*$AK136))+IF($AO136=BJ$3,$AM136/VLOOKUP($AO136,Data!$A$50:$B$56,2,FALSE),0)</f>
        <v>0</v>
      </c>
      <c r="BK136" s="11">
        <f>IF(BK$2=$A136,0,IF(HLOOKUP(BK$2,Recipes!$H:$GI,'Production Calculator'!$A136+2,FALSE)=0,0,HLOOKUP(BK$2,Recipes!$H:$GI,'Production Calculator'!$A136+2,FALSE)*$AK136))+IF($AO136=BK$3,$AM136/VLOOKUP($AO136,Data!$A$50:$B$56,2,FALSE),0)</f>
        <v>0</v>
      </c>
      <c r="BL136" s="11">
        <f>IF(BL$2=$A136,0,IF(HLOOKUP(BL$2,Recipes!$H:$GI,'Production Calculator'!$A136+2,FALSE)=0,0,HLOOKUP(BL$2,Recipes!$H:$GI,'Production Calculator'!$A136+2,FALSE)*$AK136))+IF($AO136=BL$3,$AM136/VLOOKUP($AO136,Data!$A$50:$B$56,2,FALSE),0)</f>
        <v>0</v>
      </c>
      <c r="BM136" s="11">
        <f>IF(BM$2=$A136,0,IF(HLOOKUP(BM$2,Recipes!$H:$GI,'Production Calculator'!$A136+2,FALSE)=0,0,HLOOKUP(BM$2,Recipes!$H:$GI,'Production Calculator'!$A136+2,FALSE)*$AK136))+IF($AO136=BM$3,$AM136/VLOOKUP($AO136,Data!$A$50:$B$56,2,FALSE),0)</f>
        <v>0</v>
      </c>
      <c r="BN136" s="11">
        <f>IF(BN$2=$A136,0,IF(HLOOKUP(BN$2,Recipes!$H:$GI,'Production Calculator'!$A136+2,FALSE)=0,0,HLOOKUP(BN$2,Recipes!$H:$GI,'Production Calculator'!$A136+2,FALSE)*$AK136))+IF($AO136=BN$3,$AM136/VLOOKUP($AO136,Data!$A$50:$B$56,2,FALSE),0)</f>
        <v>0</v>
      </c>
      <c r="BO136" s="11">
        <f>IF(BO$2=$A136,0,IF(HLOOKUP(BO$2,Recipes!$H:$GI,'Production Calculator'!$A136+2,FALSE)=0,0,HLOOKUP(BO$2,Recipes!$H:$GI,'Production Calculator'!$A136+2,FALSE)*$AK136))+IF($AO136=BO$3,$AM136/VLOOKUP($AO136,Data!$A$50:$B$56,2,FALSE),0)</f>
        <v>0</v>
      </c>
      <c r="BP136" s="11">
        <f>IF(BP$2=$A136,0,IF(HLOOKUP(BP$2,Recipes!$H:$GI,'Production Calculator'!$A136+2,FALSE)=0,0,HLOOKUP(BP$2,Recipes!$H:$GI,'Production Calculator'!$A136+2,FALSE)*$AK136))+IF($AO136=BP$3,$AM136/VLOOKUP($AO136,Data!$A$50:$B$56,2,FALSE),0)</f>
        <v>0</v>
      </c>
      <c r="BQ136" s="11">
        <f>IF(BQ$2=$A136,0,IF(HLOOKUP(BQ$2,Recipes!$H:$GI,'Production Calculator'!$A136+2,FALSE)=0,0,HLOOKUP(BQ$2,Recipes!$H:$GI,'Production Calculator'!$A136+2,FALSE)*$AK136))+IF($AO136=BQ$3,$AM136/VLOOKUP($AO136,Data!$A$50:$B$56,2,FALSE),0)</f>
        <v>0</v>
      </c>
      <c r="BR136" s="11">
        <f>IF(BR$2=$A136,0,IF(HLOOKUP(BR$2,Recipes!$H:$GI,'Production Calculator'!$A136+2,FALSE)=0,0,HLOOKUP(BR$2,Recipes!$H:$GI,'Production Calculator'!$A136+2,FALSE)*$AK136))+IF($AO136=BR$3,$AM136/VLOOKUP($AO136,Data!$A$50:$B$56,2,FALSE),0)</f>
        <v>0</v>
      </c>
      <c r="BS136" s="11">
        <f>IF(BS$2=$A136,0,IF(HLOOKUP(BS$2,Recipes!$H:$GI,'Production Calculator'!$A136+2,FALSE)=0,0,HLOOKUP(BS$2,Recipes!$H:$GI,'Production Calculator'!$A136+2,FALSE)*$AK136))+IF($AO136=BS$3,$AM136/VLOOKUP($AO136,Data!$A$50:$B$56,2,FALSE),0)</f>
        <v>0</v>
      </c>
      <c r="BT136" s="11">
        <f>IF(BT$2=$A136,0,IF(HLOOKUP(BT$2,Recipes!$H:$GI,'Production Calculator'!$A136+2,FALSE)=0,0,HLOOKUP(BT$2,Recipes!$H:$GI,'Production Calculator'!$A136+2,FALSE)*$AK136))+IF($AO136=BT$3,$AM136/VLOOKUP($AO136,Data!$A$50:$B$56,2,FALSE),0)</f>
        <v>0</v>
      </c>
      <c r="BU136" s="11">
        <f>IF(BU$2=$A136,0,IF(HLOOKUP(BU$2,Recipes!$H:$GI,'Production Calculator'!$A136+2,FALSE)=0,0,HLOOKUP(BU$2,Recipes!$H:$GI,'Production Calculator'!$A136+2,FALSE)*$AK136))+IF($AO136=BU$3,$AM136/VLOOKUP($AO136,Data!$A$50:$B$56,2,FALSE),0)</f>
        <v>0</v>
      </c>
      <c r="BV136" s="11">
        <f>IF(BV$2=$A136,0,IF(HLOOKUP(BV$2,Recipes!$H:$GI,'Production Calculator'!$A136+2,FALSE)=0,0,HLOOKUP(BV$2,Recipes!$H:$GI,'Production Calculator'!$A136+2,FALSE)*$AK136))+IF($AO136=BV$3,$AM136/VLOOKUP($AO136,Data!$A$50:$B$56,2,FALSE),0)</f>
        <v>0</v>
      </c>
      <c r="BW136" s="11">
        <f>IF(BW$2=$A136,0,IF(HLOOKUP(BW$2,Recipes!$H:$GI,'Production Calculator'!$A136+2,FALSE)=0,0,HLOOKUP(BW$2,Recipes!$H:$GI,'Production Calculator'!$A136+2,FALSE)*$AK136))+IF($AO136=BW$3,$AM136/VLOOKUP($AO136,Data!$A$50:$B$56,2,FALSE),0)</f>
        <v>0</v>
      </c>
      <c r="BX136" s="11">
        <f>IF(BX$2=$A136,0,IF(HLOOKUP(BX$2,Recipes!$H:$GI,'Production Calculator'!$A136+2,FALSE)=0,0,HLOOKUP(BX$2,Recipes!$H:$GI,'Production Calculator'!$A136+2,FALSE)*$AK136))+IF($AO136=BX$3,$AM136/VLOOKUP($AO136,Data!$A$50:$B$56,2,FALSE),0)</f>
        <v>0</v>
      </c>
      <c r="BY136" s="11">
        <f>IF(BY$2=$A136,0,IF(HLOOKUP(BY$2,Recipes!$H:$GI,'Production Calculator'!$A136+2,FALSE)=0,0,HLOOKUP(BY$2,Recipes!$H:$GI,'Production Calculator'!$A136+2,FALSE)*$AK136))+IF($AO136=BY$3,$AM136/VLOOKUP($AO136,Data!$A$50:$B$56,2,FALSE),0)</f>
        <v>0</v>
      </c>
      <c r="BZ136" s="11">
        <f>IF(BZ$2=$A136,0,IF(HLOOKUP(BZ$2,Recipes!$H:$GI,'Production Calculator'!$A136+2,FALSE)=0,0,HLOOKUP(BZ$2,Recipes!$H:$GI,'Production Calculator'!$A136+2,FALSE)*$AK136))+IF($AO136=BZ$3,$AM136/VLOOKUP($AO136,Data!$A$50:$B$56,2,FALSE),0)</f>
        <v>0</v>
      </c>
      <c r="CA136" s="11">
        <f>IF(CA$2=$A136,0,IF(HLOOKUP(CA$2,Recipes!$H:$GI,'Production Calculator'!$A136+2,FALSE)=0,0,HLOOKUP(CA$2,Recipes!$H:$GI,'Production Calculator'!$A136+2,FALSE)*$AK136))+IF($AO136=CA$3,$AM136/VLOOKUP($AO136,Data!$A$50:$B$56,2,FALSE),0)</f>
        <v>0</v>
      </c>
      <c r="CB136" s="11">
        <f>IF(CB$2=$A136,0,IF(HLOOKUP(CB$2,Recipes!$H:$GI,'Production Calculator'!$A136+2,FALSE)=0,0,HLOOKUP(CB$2,Recipes!$H:$GI,'Production Calculator'!$A136+2,FALSE)*$AK136))+IF($AO136=CB$3,$AM136/VLOOKUP($AO136,Data!$A$50:$B$56,2,FALSE),0)</f>
        <v>0</v>
      </c>
      <c r="CC136" s="11">
        <f>IF(CC$2=$A136,0,IF(HLOOKUP(CC$2,Recipes!$H:$GI,'Production Calculator'!$A136+2,FALSE)=0,0,HLOOKUP(CC$2,Recipes!$H:$GI,'Production Calculator'!$A136+2,FALSE)*$AK136))+IF($AO136=CC$3,$AM136/VLOOKUP($AO136,Data!$A$50:$B$56,2,FALSE),0)</f>
        <v>0</v>
      </c>
      <c r="CD136" s="11">
        <f>IF(CD$2=$A136,0,IF(HLOOKUP(CD$2,Recipes!$H:$GI,'Production Calculator'!$A136+2,FALSE)=0,0,HLOOKUP(CD$2,Recipes!$H:$GI,'Production Calculator'!$A136+2,FALSE)*$AK136))+IF($AO136=CD$3,$AM136/VLOOKUP($AO136,Data!$A$50:$B$56,2,FALSE),0)</f>
        <v>0</v>
      </c>
      <c r="CE136" s="11">
        <f>IF(CE$2=$A136,0,IF(HLOOKUP(CE$2,Recipes!$H:$GI,'Production Calculator'!$A136+2,FALSE)=0,0,HLOOKUP(CE$2,Recipes!$H:$GI,'Production Calculator'!$A136+2,FALSE)*$AK136))+IF($AO136=CE$3,$AM136/VLOOKUP($AO136,Data!$A$50:$B$56,2,FALSE),0)</f>
        <v>0</v>
      </c>
      <c r="CF136" s="11">
        <f>IF(CF$2=$A136,0,IF(HLOOKUP(CF$2,Recipes!$H:$GI,'Production Calculator'!$A136+2,FALSE)=0,0,HLOOKUP(CF$2,Recipes!$H:$GI,'Production Calculator'!$A136+2,FALSE)*$AK136))+IF($AO136=CF$3,$AM136/VLOOKUP($AO136,Data!$A$50:$B$56,2,FALSE),0)</f>
        <v>0</v>
      </c>
      <c r="CG136" s="11">
        <f>IF(CG$2=$A136,0,IF(HLOOKUP(CG$2,Recipes!$H:$GI,'Production Calculator'!$A136+2,FALSE)=0,0,HLOOKUP(CG$2,Recipes!$H:$GI,'Production Calculator'!$A136+2,FALSE)*$AK136))+IF($AO136=CG$3,$AM136/VLOOKUP($AO136,Data!$A$50:$B$56,2,FALSE),0)</f>
        <v>0</v>
      </c>
      <c r="CH136" s="11">
        <f>IF(CH$2=$A136,0,IF(HLOOKUP(CH$2,Recipes!$H:$GI,'Production Calculator'!$A136+2,FALSE)=0,0,HLOOKUP(CH$2,Recipes!$H:$GI,'Production Calculator'!$A136+2,FALSE)*$AK136))+IF($AO136=CH$3,$AM136/VLOOKUP($AO136,Data!$A$50:$B$56,2,FALSE),0)</f>
        <v>0</v>
      </c>
      <c r="CI136" s="11">
        <f>IF(CI$2=$A136,0,IF(HLOOKUP(CI$2,Recipes!$H:$GI,'Production Calculator'!$A136+2,FALSE)=0,0,HLOOKUP(CI$2,Recipes!$H:$GI,'Production Calculator'!$A136+2,FALSE)*$AK136))+IF($AO136=CI$3,$AM136/VLOOKUP($AO136,Data!$A$50:$B$56,2,FALSE),0)</f>
        <v>0</v>
      </c>
      <c r="CJ136" s="11">
        <f>IF(CJ$2=$A136,0,IF(HLOOKUP(CJ$2,Recipes!$H:$GI,'Production Calculator'!$A136+2,FALSE)=0,0,HLOOKUP(CJ$2,Recipes!$H:$GI,'Production Calculator'!$A136+2,FALSE)*$AK136))+IF($AO136=CJ$3,$AM136/VLOOKUP($AO136,Data!$A$50:$B$56,2,FALSE),0)</f>
        <v>0</v>
      </c>
      <c r="CK136" s="11">
        <f>IF(CK$2=$A136,0,IF(HLOOKUP(CK$2,Recipes!$H:$GI,'Production Calculator'!$A136+2,FALSE)=0,0,HLOOKUP(CK$2,Recipes!$H:$GI,'Production Calculator'!$A136+2,FALSE)*$AK136))+IF($AO136=CK$3,$AM136/VLOOKUP($AO136,Data!$A$50:$B$56,2,FALSE),0)</f>
        <v>0</v>
      </c>
      <c r="CL136" s="11">
        <f>IF(CL$2=$A136,0,IF(HLOOKUP(CL$2,Recipes!$H:$GI,'Production Calculator'!$A136+2,FALSE)=0,0,HLOOKUP(CL$2,Recipes!$H:$GI,'Production Calculator'!$A136+2,FALSE)*$AK136))+IF($AO136=CL$3,$AM136/VLOOKUP($AO136,Data!$A$50:$B$56,2,FALSE),0)</f>
        <v>0</v>
      </c>
      <c r="CM136" s="11">
        <f>IF(CM$2=$A136,0,IF(HLOOKUP(CM$2,Recipes!$H:$GI,'Production Calculator'!$A136+2,FALSE)=0,0,HLOOKUP(CM$2,Recipes!$H:$GI,'Production Calculator'!$A136+2,FALSE)*$AK136))+IF($AO136=CM$3,$AM136/VLOOKUP($AO136,Data!$A$50:$B$56,2,FALSE),0)</f>
        <v>0</v>
      </c>
      <c r="CN136" s="11">
        <f>IF(CN$2=$A136,0,IF(HLOOKUP(CN$2,Recipes!$H:$GI,'Production Calculator'!$A136+2,FALSE)=0,0,HLOOKUP(CN$2,Recipes!$H:$GI,'Production Calculator'!$A136+2,FALSE)*$AK136))+IF($AO136=CN$3,$AM136/VLOOKUP($AO136,Data!$A$50:$B$56,2,FALSE),0)</f>
        <v>0</v>
      </c>
      <c r="CO136" s="11">
        <f>IF(CO$2=$A136,0,IF(HLOOKUP(CO$2,Recipes!$H:$GI,'Production Calculator'!$A136+2,FALSE)=0,0,HLOOKUP(CO$2,Recipes!$H:$GI,'Production Calculator'!$A136+2,FALSE)*$AK136))+IF($AO136=CO$3,$AM136/VLOOKUP($AO136,Data!$A$50:$B$56,2,FALSE),0)</f>
        <v>0</v>
      </c>
      <c r="CP136" s="11">
        <f>IF(CP$2=$A136,0,IF(HLOOKUP(CP$2,Recipes!$H:$GI,'Production Calculator'!$A136+2,FALSE)=0,0,HLOOKUP(CP$2,Recipes!$H:$GI,'Production Calculator'!$A136+2,FALSE)*$AK136))+IF($AO136=CP$3,$AM136/VLOOKUP($AO136,Data!$A$50:$B$56,2,FALSE),0)</f>
        <v>0</v>
      </c>
      <c r="CQ136" s="11">
        <f>IF(CQ$2=$A136,0,IF(HLOOKUP(CQ$2,Recipes!$H:$GI,'Production Calculator'!$A136+2,FALSE)=0,0,HLOOKUP(CQ$2,Recipes!$H:$GI,'Production Calculator'!$A136+2,FALSE)*$AK136))+IF($AO136=CQ$3,$AM136/VLOOKUP($AO136,Data!$A$50:$B$56,2,FALSE),0)</f>
        <v>0</v>
      </c>
      <c r="CR136" s="11">
        <f>IF(CR$2=$A136,0,IF(HLOOKUP(CR$2,Recipes!$H:$GI,'Production Calculator'!$A136+2,FALSE)=0,0,HLOOKUP(CR$2,Recipes!$H:$GI,'Production Calculator'!$A136+2,FALSE)*$AK136))+IF($AO136=CR$3,$AM136/VLOOKUP($AO136,Data!$A$50:$B$56,2,FALSE),0)</f>
        <v>0</v>
      </c>
      <c r="CS136" s="11">
        <f>IF(CS$2=$A136,0,IF(HLOOKUP(CS$2,Recipes!$H:$GI,'Production Calculator'!$A136+2,FALSE)=0,0,HLOOKUP(CS$2,Recipes!$H:$GI,'Production Calculator'!$A136+2,FALSE)*$AK136))+IF($AO136=CS$3,$AM136/VLOOKUP($AO136,Data!$A$50:$B$56,2,FALSE),0)</f>
        <v>0</v>
      </c>
      <c r="CT136" s="11">
        <f>IF(CT$2=$A136,0,IF(HLOOKUP(CT$2,Recipes!$H:$GI,'Production Calculator'!$A136+2,FALSE)=0,0,HLOOKUP(CT$2,Recipes!$H:$GI,'Production Calculator'!$A136+2,FALSE)*$AK136))+IF($AO136=CT$3,$AM136/VLOOKUP($AO136,Data!$A$50:$B$56,2,FALSE),0)</f>
        <v>0</v>
      </c>
      <c r="CU136" s="11">
        <f>IF(CU$2=$A136,0,IF(HLOOKUP(CU$2,Recipes!$H:$GI,'Production Calculator'!$A136+2,FALSE)=0,0,HLOOKUP(CU$2,Recipes!$H:$GI,'Production Calculator'!$A136+2,FALSE)*$AK136))+IF($AO136=CU$3,$AM136/VLOOKUP($AO136,Data!$A$50:$B$56,2,FALSE),0)</f>
        <v>0</v>
      </c>
      <c r="CV136" s="11">
        <f>IF(CV$2=$A136,0,IF(HLOOKUP(CV$2,Recipes!$H:$GI,'Production Calculator'!$A136+2,FALSE)=0,0,HLOOKUP(CV$2,Recipes!$H:$GI,'Production Calculator'!$A136+2,FALSE)*$AK136))+IF($AO136=CV$3,$AM136/VLOOKUP($AO136,Data!$A$50:$B$56,2,FALSE),0)</f>
        <v>0</v>
      </c>
      <c r="CW136" s="11">
        <f>IF(CW$2=$A136,0,IF(HLOOKUP(CW$2,Recipes!$H:$GI,'Production Calculator'!$A136+2,FALSE)=0,0,HLOOKUP(CW$2,Recipes!$H:$GI,'Production Calculator'!$A136+2,FALSE)*$AK136))+IF($AO136=CW$3,$AM136/VLOOKUP($AO136,Data!$A$50:$B$56,2,FALSE),0)</f>
        <v>0</v>
      </c>
      <c r="CX136" s="11">
        <f>IF(CX$2=$A136,0,IF(HLOOKUP(CX$2,Recipes!$H:$GI,'Production Calculator'!$A136+2,FALSE)=0,0,HLOOKUP(CX$2,Recipes!$H:$GI,'Production Calculator'!$A136+2,FALSE)*$AK136))+IF($AO136=CX$3,$AM136/VLOOKUP($AO136,Data!$A$50:$B$56,2,FALSE),0)</f>
        <v>0</v>
      </c>
      <c r="CY136" s="11">
        <f>IF(CY$2=$A136,0,IF(HLOOKUP(CY$2,Recipes!$H:$GI,'Production Calculator'!$A136+2,FALSE)=0,0,HLOOKUP(CY$2,Recipes!$H:$GI,'Production Calculator'!$A136+2,FALSE)*$AK136))+IF($AO136=CY$3,$AM136/VLOOKUP($AO136,Data!$A$50:$B$56,2,FALSE),0)</f>
        <v>0</v>
      </c>
      <c r="CZ136" s="11">
        <f>IF(CZ$2=$A136,0,IF(HLOOKUP(CZ$2,Recipes!$H:$GI,'Production Calculator'!$A136+2,FALSE)=0,0,HLOOKUP(CZ$2,Recipes!$H:$GI,'Production Calculator'!$A136+2,FALSE)*$AK136))+IF($AO136=CZ$3,$AM136/VLOOKUP($AO136,Data!$A$50:$B$56,2,FALSE),0)</f>
        <v>0</v>
      </c>
      <c r="DA136" s="11">
        <f>IF(DA$2=$A136,0,IF(HLOOKUP(DA$2,Recipes!$H:$GI,'Production Calculator'!$A136+2,FALSE)=0,0,HLOOKUP(DA$2,Recipes!$H:$GI,'Production Calculator'!$A136+2,FALSE)*$AK136))+IF($AO136=DA$3,$AM136/VLOOKUP($AO136,Data!$A$50:$B$56,2,FALSE),0)</f>
        <v>0</v>
      </c>
      <c r="DB136" s="11">
        <f>IF(DB$2=$A136,0,IF(HLOOKUP(DB$2,Recipes!$H:$GI,'Production Calculator'!$A136+2,FALSE)=0,0,HLOOKUP(DB$2,Recipes!$H:$GI,'Production Calculator'!$A136+2,FALSE)*$AK136))+IF($AO136=DB$3,$AM136/VLOOKUP($AO136,Data!$A$50:$B$56,2,FALSE),0)</f>
        <v>0</v>
      </c>
      <c r="DC136" s="11">
        <f>IF(DC$2=$A136,0,IF(HLOOKUP(DC$2,Recipes!$H:$GI,'Production Calculator'!$A136+2,FALSE)=0,0,HLOOKUP(DC$2,Recipes!$H:$GI,'Production Calculator'!$A136+2,FALSE)*$AK136))+IF($AO136=DC$3,$AM136/VLOOKUP($AO136,Data!$A$50:$B$56,2,FALSE),0)</f>
        <v>0</v>
      </c>
      <c r="DD136" s="11">
        <f>IF(DD$2=$A136,0,IF(HLOOKUP(DD$2,Recipes!$H:$GI,'Production Calculator'!$A136+2,FALSE)=0,0,HLOOKUP(DD$2,Recipes!$H:$GI,'Production Calculator'!$A136+2,FALSE)*$AK136))+IF($AO136=DD$3,$AM136/VLOOKUP($AO136,Data!$A$50:$B$56,2,FALSE),0)</f>
        <v>0</v>
      </c>
      <c r="DE136" s="11">
        <f>IF(DE$2=$A136,0,IF(HLOOKUP(DE$2,Recipes!$H:$GI,'Production Calculator'!$A136+2,FALSE)=0,0,HLOOKUP(DE$2,Recipes!$H:$GI,'Production Calculator'!$A136+2,FALSE)*$AK136))+IF($AO136=DE$3,$AM136/VLOOKUP($AO136,Data!$A$50:$B$56,2,FALSE),0)</f>
        <v>0</v>
      </c>
      <c r="DF136" s="11">
        <f>IF(DF$2=$A136,0,IF(HLOOKUP(DF$2,Recipes!$H:$GI,'Production Calculator'!$A136+2,FALSE)=0,0,HLOOKUP(DF$2,Recipes!$H:$GI,'Production Calculator'!$A136+2,FALSE)*$AK136))+IF($AO136=DF$3,$AM136/VLOOKUP($AO136,Data!$A$50:$B$56,2,FALSE),0)</f>
        <v>0</v>
      </c>
      <c r="DG136" s="11">
        <f>IF(DG$2=$A136,0,IF(HLOOKUP(DG$2,Recipes!$H:$GI,'Production Calculator'!$A136+2,FALSE)=0,0,HLOOKUP(DG$2,Recipes!$H:$GI,'Production Calculator'!$A136+2,FALSE)*$AK136))+IF($AO136=DG$3,$AM136/VLOOKUP($AO136,Data!$A$50:$B$56,2,FALSE),0)</f>
        <v>0</v>
      </c>
      <c r="DH136" s="11">
        <f>IF(DH$2=$A136,0,IF(HLOOKUP(DH$2,Recipes!$H:$GI,'Production Calculator'!$A136+2,FALSE)=0,0,HLOOKUP(DH$2,Recipes!$H:$GI,'Production Calculator'!$A136+2,FALSE)*$AK136))+IF($AO136=DH$3,$AM136/VLOOKUP($AO136,Data!$A$50:$B$56,2,FALSE),0)</f>
        <v>0</v>
      </c>
      <c r="DI136" s="11">
        <f>IF(DI$2=$A136,0,IF(HLOOKUP(DI$2,Recipes!$H:$GI,'Production Calculator'!$A136+2,FALSE)=0,0,HLOOKUP(DI$2,Recipes!$H:$GI,'Production Calculator'!$A136+2,FALSE)*$AK136))+IF($AO136=DI$3,$AM136/VLOOKUP($AO136,Data!$A$50:$B$56,2,FALSE),0)</f>
        <v>0</v>
      </c>
      <c r="DJ136" s="11">
        <f>IF(DJ$2=$A136,0,IF(HLOOKUP(DJ$2,Recipes!$H:$GI,'Production Calculator'!$A136+2,FALSE)=0,0,HLOOKUP(DJ$2,Recipes!$H:$GI,'Production Calculator'!$A136+2,FALSE)*$AK136))+IF($AO136=DJ$3,$AM136/VLOOKUP($AO136,Data!$A$50:$B$56,2,FALSE),0)</f>
        <v>0</v>
      </c>
      <c r="DK136" s="11">
        <f>IF(DK$2=$A136,0,IF(HLOOKUP(DK$2,Recipes!$H:$GI,'Production Calculator'!$A136+2,FALSE)=0,0,HLOOKUP(DK$2,Recipes!$H:$GI,'Production Calculator'!$A136+2,FALSE)*$AK136))+IF($AO136=DK$3,$AM136/VLOOKUP($AO136,Data!$A$50:$B$56,2,FALSE),0)</f>
        <v>0</v>
      </c>
      <c r="DL136" s="11">
        <f>IF(DL$2=$A136,0,IF(HLOOKUP(DL$2,Recipes!$H:$GI,'Production Calculator'!$A136+2,FALSE)=0,0,HLOOKUP(DL$2,Recipes!$H:$GI,'Production Calculator'!$A136+2,FALSE)*$AK136))+IF($AO136=DL$3,$AM136/VLOOKUP($AO136,Data!$A$50:$B$56,2,FALSE),0)</f>
        <v>0</v>
      </c>
      <c r="DM136" s="11">
        <f>IF(DM$2=$A136,0,IF(HLOOKUP(DM$2,Recipes!$H:$GI,'Production Calculator'!$A136+2,FALSE)=0,0,HLOOKUP(DM$2,Recipes!$H:$GI,'Production Calculator'!$A136+2,FALSE)*$AK136))+IF($AO136=DM$3,$AM136/VLOOKUP($AO136,Data!$A$50:$B$56,2,FALSE),0)</f>
        <v>0</v>
      </c>
      <c r="DN136" s="11">
        <f>IF(DN$2=$A136,0,IF(HLOOKUP(DN$2,Recipes!$H:$GI,'Production Calculator'!$A136+2,FALSE)=0,0,HLOOKUP(DN$2,Recipes!$H:$GI,'Production Calculator'!$A136+2,FALSE)*$AK136))+IF($AO136=DN$3,$AM136/VLOOKUP($AO136,Data!$A$50:$B$56,2,FALSE),0)</f>
        <v>0</v>
      </c>
      <c r="DO136" s="11">
        <f>IF(DO$2=$A136,0,IF(HLOOKUP(DO$2,Recipes!$H:$GI,'Production Calculator'!$A136+2,FALSE)=0,0,HLOOKUP(DO$2,Recipes!$H:$GI,'Production Calculator'!$A136+2,FALSE)*$AK136))+IF($AO136=DO$3,$AM136/VLOOKUP($AO136,Data!$A$50:$B$56,2,FALSE),0)</f>
        <v>0</v>
      </c>
      <c r="DP136" s="11">
        <f>IF(DP$2=$A136,0,IF(HLOOKUP(DP$2,Recipes!$H:$GI,'Production Calculator'!$A136+2,FALSE)=0,0,HLOOKUP(DP$2,Recipes!$H:$GI,'Production Calculator'!$A136+2,FALSE)*$AK136))+IF($AO136=DP$3,$AM136/VLOOKUP($AO136,Data!$A$50:$B$56,2,FALSE),0)</f>
        <v>0</v>
      </c>
      <c r="DQ136" s="11">
        <f>IF(DQ$2=$A136,0,IF(HLOOKUP(DQ$2,Recipes!$H:$GI,'Production Calculator'!$A136+2,FALSE)=0,0,HLOOKUP(DQ$2,Recipes!$H:$GI,'Production Calculator'!$A136+2,FALSE)*$AK136))+IF($AO136=DQ$3,$AM136/VLOOKUP($AO136,Data!$A$50:$B$56,2,FALSE),0)</f>
        <v>0</v>
      </c>
      <c r="DR136" s="11">
        <f>IF(DR$2=$A136,0,IF(HLOOKUP(DR$2,Recipes!$H:$GI,'Production Calculator'!$A136+2,FALSE)=0,0,HLOOKUP(DR$2,Recipes!$H:$GI,'Production Calculator'!$A136+2,FALSE)*$AK136))+IF($AO136=DR$3,$AM136/VLOOKUP($AO136,Data!$A$50:$B$56,2,FALSE),0)</f>
        <v>0</v>
      </c>
      <c r="DS136" s="11">
        <f>IF(DS$2=$A136,0,IF(HLOOKUP(DS$2,Recipes!$H:$GI,'Production Calculator'!$A136+2,FALSE)=0,0,HLOOKUP(DS$2,Recipes!$H:$GI,'Production Calculator'!$A136+2,FALSE)*$AK136))+IF($AO136=DS$3,$AM136/VLOOKUP($AO136,Data!$A$50:$B$56,2,FALSE),0)</f>
        <v>0</v>
      </c>
      <c r="DT136" s="11">
        <f>IF(DT$2=$A136,0,IF(HLOOKUP(DT$2,Recipes!$H:$GI,'Production Calculator'!$A136+2,FALSE)=0,0,HLOOKUP(DT$2,Recipes!$H:$GI,'Production Calculator'!$A136+2,FALSE)*$AK136))+IF($AO136=DT$3,$AM136/VLOOKUP($AO136,Data!$A$50:$B$56,2,FALSE),0)</f>
        <v>0</v>
      </c>
      <c r="DU136" s="11">
        <f>IF(DU$2=$A136,0,IF(HLOOKUP(DU$2,Recipes!$H:$GI,'Production Calculator'!$A136+2,FALSE)=0,0,HLOOKUP(DU$2,Recipes!$H:$GI,'Production Calculator'!$A136+2,FALSE)*$AK136))+IF($AO136=DU$3,$AM136/VLOOKUP($AO136,Data!$A$50:$B$56,2,FALSE),0)</f>
        <v>0</v>
      </c>
      <c r="DV136" s="11">
        <f>IF(DV$2=$A136,0,IF(HLOOKUP(DV$2,Recipes!$H:$GI,'Production Calculator'!$A136+2,FALSE)=0,0,HLOOKUP(DV$2,Recipes!$H:$GI,'Production Calculator'!$A136+2,FALSE)*$AK136))+IF($AO136=DV$3,$AM136/VLOOKUP($AO136,Data!$A$50:$B$56,2,FALSE),0)</f>
        <v>0</v>
      </c>
      <c r="DW136" s="11">
        <f>IF(DW$2=$A136,0,IF(HLOOKUP(DW$2,Recipes!$H:$GI,'Production Calculator'!$A136+2,FALSE)=0,0,HLOOKUP(DW$2,Recipes!$H:$GI,'Production Calculator'!$A136+2,FALSE)*$AK136))+IF($AO136=DW$3,$AM136/VLOOKUP($AO136,Data!$A$50:$B$56,2,FALSE),0)</f>
        <v>0</v>
      </c>
      <c r="DX136" s="11">
        <f>IF(DX$2=$A136,0,IF(HLOOKUP(DX$2,Recipes!$H:$GI,'Production Calculator'!$A136+2,FALSE)=0,0,HLOOKUP(DX$2,Recipes!$H:$GI,'Production Calculator'!$A136+2,FALSE)*$AK136))+IF($AO136=DX$3,$AM136/VLOOKUP($AO136,Data!$A$50:$B$56,2,FALSE),0)</f>
        <v>0</v>
      </c>
      <c r="DY136" s="11">
        <f>IF(DY$2=$A136,0,IF(HLOOKUP(DY$2,Recipes!$H:$GI,'Production Calculator'!$A136+2,FALSE)=0,0,HLOOKUP(DY$2,Recipes!$H:$GI,'Production Calculator'!$A136+2,FALSE)*$AK136))+IF($AO136=DY$3,$AM136/VLOOKUP($AO136,Data!$A$50:$B$56,2,FALSE),0)</f>
        <v>0</v>
      </c>
      <c r="DZ136" s="11">
        <f>IF(DZ$2=$A136,0,IF(HLOOKUP(DZ$2,Recipes!$H:$GI,'Production Calculator'!$A136+2,FALSE)=0,0,HLOOKUP(DZ$2,Recipes!$H:$GI,'Production Calculator'!$A136+2,FALSE)*$AK136))+IF($AO136=DZ$3,$AM136/VLOOKUP($AO136,Data!$A$50:$B$56,2,FALSE),0)</f>
        <v>0</v>
      </c>
      <c r="EA136" s="11">
        <f>IF(EA$2=$A136,0,IF(HLOOKUP(EA$2,Recipes!$H:$GI,'Production Calculator'!$A136+2,FALSE)=0,0,HLOOKUP(EA$2,Recipes!$H:$GI,'Production Calculator'!$A136+2,FALSE)*$AK136))+IF($AO136=EA$3,$AM136/VLOOKUP($AO136,Data!$A$50:$B$56,2,FALSE),0)</f>
        <v>0</v>
      </c>
      <c r="EB136" s="11">
        <f>IF(EB$2=$A136,0,IF(HLOOKUP(EB$2,Recipes!$H:$GI,'Production Calculator'!$A136+2,FALSE)=0,0,HLOOKUP(EB$2,Recipes!$H:$GI,'Production Calculator'!$A136+2,FALSE)*$AK136))+IF($AO136=EB$3,$AM136/VLOOKUP($AO136,Data!$A$50:$B$56,2,FALSE),0)</f>
        <v>0</v>
      </c>
      <c r="EC136" s="11">
        <f>IF(EC$2=$A136,0,IF(HLOOKUP(EC$2,Recipes!$H:$GI,'Production Calculator'!$A136+2,FALSE)=0,0,HLOOKUP(EC$2,Recipes!$H:$GI,'Production Calculator'!$A136+2,FALSE)*$AK136))+IF($AO136=EC$3,$AM136/VLOOKUP($AO136,Data!$A$50:$B$56,2,FALSE),0)</f>
        <v>0</v>
      </c>
      <c r="ED136" s="11">
        <f>IF(ED$2=$A136,0,IF(HLOOKUP(ED$2,Recipes!$H:$GI,'Production Calculator'!$A136+2,FALSE)=0,0,HLOOKUP(ED$2,Recipes!$H:$GI,'Production Calculator'!$A136+2,FALSE)*$AK136))+IF($AO136=ED$3,$AM136/VLOOKUP($AO136,Data!$A$50:$B$56,2,FALSE),0)</f>
        <v>0</v>
      </c>
      <c r="EE136" s="11">
        <f>IF(EE$2=$A136,0,IF(HLOOKUP(EE$2,Recipes!$H:$GI,'Production Calculator'!$A136+2,FALSE)=0,0,HLOOKUP(EE$2,Recipes!$H:$GI,'Production Calculator'!$A136+2,FALSE)*$AK136))+IF($AO136=EE$3,$AM136/VLOOKUP($AO136,Data!$A$50:$B$56,2,FALSE),0)</f>
        <v>0</v>
      </c>
      <c r="EF136" s="11">
        <f>IF(EF$2=$A136,0,IF(HLOOKUP(EF$2,Recipes!$H:$GI,'Production Calculator'!$A136+2,FALSE)=0,0,HLOOKUP(EF$2,Recipes!$H:$GI,'Production Calculator'!$A136+2,FALSE)*$AK136))+IF($AO136=EF$3,$AM136/VLOOKUP($AO136,Data!$A$50:$B$56,2,FALSE),0)</f>
        <v>0</v>
      </c>
      <c r="EG136" s="11">
        <f>IF(EG$2=$A136,0,IF(HLOOKUP(EG$2,Recipes!$H:$GI,'Production Calculator'!$A136+2,FALSE)=0,0,HLOOKUP(EG$2,Recipes!$H:$GI,'Production Calculator'!$A136+2,FALSE)*$AK136))+IF($AO136=EG$3,$AM136/VLOOKUP($AO136,Data!$A$50:$B$56,2,FALSE),0)</f>
        <v>0</v>
      </c>
      <c r="EH136" s="11">
        <f>IF(EH$2=$A136,0,IF(HLOOKUP(EH$2,Recipes!$H:$GI,'Production Calculator'!$A136+2,FALSE)=0,0,HLOOKUP(EH$2,Recipes!$H:$GI,'Production Calculator'!$A136+2,FALSE)*$AK136))+IF($AO136=EH$3,$AM136/VLOOKUP($AO136,Data!$A$50:$B$56,2,FALSE),0)</f>
        <v>0</v>
      </c>
      <c r="EI136" s="11">
        <f>IF(EI$2=$A136,0,IF(HLOOKUP(EI$2,Recipes!$H:$GI,'Production Calculator'!$A136+2,FALSE)=0,0,HLOOKUP(EI$2,Recipes!$H:$GI,'Production Calculator'!$A136+2,FALSE)*$AK136))+IF($AO136=EI$3,$AM136/VLOOKUP($AO136,Data!$A$50:$B$56,2,FALSE),0)</f>
        <v>0</v>
      </c>
      <c r="EJ136" s="11">
        <f>IF(EJ$2=$A136,0,IF(HLOOKUP(EJ$2,Recipes!$H:$GI,'Production Calculator'!$A136+2,FALSE)=0,0,HLOOKUP(EJ$2,Recipes!$H:$GI,'Production Calculator'!$A136+2,FALSE)*$AK136))+IF($AO136=EJ$3,$AM136/VLOOKUP($AO136,Data!$A$50:$B$56,2,FALSE),0)</f>
        <v>0</v>
      </c>
      <c r="EK136" s="11">
        <f>IF(EK$2=$A136,0,IF(HLOOKUP(EK$2,Recipes!$H:$GI,'Production Calculator'!$A136+2,FALSE)=0,0,HLOOKUP(EK$2,Recipes!$H:$GI,'Production Calculator'!$A136+2,FALSE)*$AK136))+IF($AO136=EK$3,$AM136/VLOOKUP($AO136,Data!$A$50:$B$56,2,FALSE),0)</f>
        <v>0</v>
      </c>
      <c r="EL136" s="11">
        <f>IF(EL$2=$A136,0,IF(HLOOKUP(EL$2,Recipes!$H:$GI,'Production Calculator'!$A136+2,FALSE)=0,0,HLOOKUP(EL$2,Recipes!$H:$GI,'Production Calculator'!$A136+2,FALSE)*$AK136))+IF($AO136=EL$3,$AM136/VLOOKUP($AO136,Data!$A$50:$B$56,2,FALSE),0)</f>
        <v>0</v>
      </c>
      <c r="EM136" s="11">
        <f>IF(EM$2=$A136,0,IF(HLOOKUP(EM$2,Recipes!$H:$GI,'Production Calculator'!$A136+2,FALSE)=0,0,HLOOKUP(EM$2,Recipes!$H:$GI,'Production Calculator'!$A136+2,FALSE)*$AK136))+IF($AO136=EM$3,$AM136/VLOOKUP($AO136,Data!$A$50:$B$56,2,FALSE),0)</f>
        <v>0</v>
      </c>
      <c r="EN136" s="11">
        <f>IF(EN$2=$A136,0,IF(HLOOKUP(EN$2,Recipes!$H:$GI,'Production Calculator'!$A136+2,FALSE)=0,0,HLOOKUP(EN$2,Recipes!$H:$GI,'Production Calculator'!$A136+2,FALSE)*$AK136))+IF($AO136=EN$3,$AM136/VLOOKUP($AO136,Data!$A$50:$B$56,2,FALSE),0)</f>
        <v>0</v>
      </c>
      <c r="EO136" s="11">
        <f>IF(EO$2=$A136,0,IF(HLOOKUP(EO$2,Recipes!$H:$GI,'Production Calculator'!$A136+2,FALSE)=0,0,HLOOKUP(EO$2,Recipes!$H:$GI,'Production Calculator'!$A136+2,FALSE)*$AK136))+IF($AO136=EO$3,$AM136/VLOOKUP($AO136,Data!$A$50:$B$56,2,FALSE),0)</f>
        <v>0</v>
      </c>
      <c r="EP136" s="11">
        <f>IF(EP$2=$A136,0,IF(HLOOKUP(EP$2,Recipes!$H:$GI,'Production Calculator'!$A136+2,FALSE)=0,0,HLOOKUP(EP$2,Recipes!$H:$GI,'Production Calculator'!$A136+2,FALSE)*$AK136))+IF($AO136=EP$3,$AM136/VLOOKUP($AO136,Data!$A$50:$B$56,2,FALSE),0)</f>
        <v>0</v>
      </c>
      <c r="EQ136" s="11">
        <f>IF(EQ$2=$A136,0,IF(HLOOKUP(EQ$2,Recipes!$H:$GI,'Production Calculator'!$A136+2,FALSE)=0,0,HLOOKUP(EQ$2,Recipes!$H:$GI,'Production Calculator'!$A136+2,FALSE)*$AK136))+IF($AO136=EQ$3,$AM136/VLOOKUP($AO136,Data!$A$50:$B$56,2,FALSE),0)</f>
        <v>0</v>
      </c>
      <c r="ER136" s="11">
        <f>IF(ER$2=$A136,0,IF(HLOOKUP(ER$2,Recipes!$H:$GI,'Production Calculator'!$A136+2,FALSE)=0,0,HLOOKUP(ER$2,Recipes!$H:$GI,'Production Calculator'!$A136+2,FALSE)*$AK136))+IF($AO136=ER$3,$AM136/VLOOKUP($AO136,Data!$A$50:$B$56,2,FALSE),0)</f>
        <v>0</v>
      </c>
      <c r="ES136" s="11">
        <f>IF(ES$2=$A136,0,IF(HLOOKUP(ES$2,Recipes!$H:$GI,'Production Calculator'!$A136+2,FALSE)=0,0,HLOOKUP(ES$2,Recipes!$H:$GI,'Production Calculator'!$A136+2,FALSE)*$AK136))+IF($AO136=ES$3,$AM136/VLOOKUP($AO136,Data!$A$50:$B$56,2,FALSE),0)</f>
        <v>0</v>
      </c>
      <c r="ET136" s="11">
        <f>IF(ET$2=$A136,0,IF(HLOOKUP(ET$2,Recipes!$H:$GI,'Production Calculator'!$A136+2,FALSE)=0,0,HLOOKUP(ET$2,Recipes!$H:$GI,'Production Calculator'!$A136+2,FALSE)*$AK136))+IF($AO136=ET$3,$AM136/VLOOKUP($AO136,Data!$A$50:$B$56,2,FALSE),0)</f>
        <v>0</v>
      </c>
      <c r="EU136" s="11">
        <f>IF(EU$2=$A136,0,IF(HLOOKUP(EU$2,Recipes!$H:$GI,'Production Calculator'!$A136+2,FALSE)=0,0,HLOOKUP(EU$2,Recipes!$H:$GI,'Production Calculator'!$A136+2,FALSE)*$AK136))+IF($AO136=EU$3,$AM136/VLOOKUP($AO136,Data!$A$50:$B$56,2,FALSE),0)</f>
        <v>0</v>
      </c>
      <c r="EV136" s="11">
        <f>IF(EV$2=$A136,0,IF(HLOOKUP(EV$2,Recipes!$H:$GI,'Production Calculator'!$A136+2,FALSE)=0,0,HLOOKUP(EV$2,Recipes!$H:$GI,'Production Calculator'!$A136+2,FALSE)*$AK136))+IF($AO136=EV$3,$AM136/VLOOKUP($AO136,Data!$A$50:$B$56,2,FALSE),0)</f>
        <v>0</v>
      </c>
      <c r="EW136" s="11">
        <f>IF(EW$2=$A136,0,IF(HLOOKUP(EW$2,Recipes!$H:$GI,'Production Calculator'!$A136+2,FALSE)=0,0,HLOOKUP(EW$2,Recipes!$H:$GI,'Production Calculator'!$A136+2,FALSE)*$AK136))+IF($AO136=EW$3,$AM136/VLOOKUP($AO136,Data!$A$50:$B$56,2,FALSE),0)</f>
        <v>0</v>
      </c>
      <c r="EX136" s="11">
        <f>IF(EX$2=$A136,0,IF(HLOOKUP(EX$2,Recipes!$H:$GI,'Production Calculator'!$A136+2,FALSE)=0,0,HLOOKUP(EX$2,Recipes!$H:$GI,'Production Calculator'!$A136+2,FALSE)*$AK136))+IF($AO136=EX$3,$AM136/VLOOKUP($AO136,Data!$A$50:$B$56,2,FALSE),0)</f>
        <v>0</v>
      </c>
      <c r="EY136" s="11">
        <f>IF(EY$2=$A136,0,IF(HLOOKUP(EY$2,Recipes!$H:$GI,'Production Calculator'!$A136+2,FALSE)=0,0,HLOOKUP(EY$2,Recipes!$H:$GI,'Production Calculator'!$A136+2,FALSE)*$AK136))+IF($AO136=EY$3,$AM136/VLOOKUP($AO136,Data!$A$50:$B$56,2,FALSE),0)</f>
        <v>0</v>
      </c>
      <c r="EZ136" s="11">
        <f>IF(EZ$2=$A136,0,IF(HLOOKUP(EZ$2,Recipes!$H:$GI,'Production Calculator'!$A136+2,FALSE)=0,0,HLOOKUP(EZ$2,Recipes!$H:$GI,'Production Calculator'!$A136+2,FALSE)*$AK136))+IF($AO136=EZ$3,$AM136/VLOOKUP($AO136,Data!$A$50:$B$56,2,FALSE),0)</f>
        <v>0</v>
      </c>
      <c r="FA136" s="11">
        <f>IF(FA$2=$A136,0,IF(HLOOKUP(FA$2,Recipes!$H:$GI,'Production Calculator'!$A136+2,FALSE)=0,0,HLOOKUP(FA$2,Recipes!$H:$GI,'Production Calculator'!$A136+2,FALSE)*$AK136))+IF($AO136=FA$3,$AM136/VLOOKUP($AO136,Data!$A$50:$B$56,2,FALSE),0)</f>
        <v>0</v>
      </c>
      <c r="FB136" s="11">
        <f>IF(FB$2=$A136,0,IF(HLOOKUP(FB$2,Recipes!$H:$GI,'Production Calculator'!$A136+2,FALSE)=0,0,HLOOKUP(FB$2,Recipes!$H:$GI,'Production Calculator'!$A136+2,FALSE)*$AK136))+IF($AO136=FB$3,$AM136/VLOOKUP($AO136,Data!$A$50:$B$56,2,FALSE),0)</f>
        <v>0</v>
      </c>
      <c r="FC136" s="11">
        <f>IF(FC$2=$A136,0,IF(HLOOKUP(FC$2,Recipes!$H:$GI,'Production Calculator'!$A136+2,FALSE)=0,0,HLOOKUP(FC$2,Recipes!$H:$GI,'Production Calculator'!$A136+2,FALSE)*$AK136))+IF($AO136=FC$3,$AM136/VLOOKUP($AO136,Data!$A$50:$B$56,2,FALSE),0)</f>
        <v>0</v>
      </c>
      <c r="FD136" s="11">
        <f>IF(FD$2=$A136,0,IF(HLOOKUP(FD$2,Recipes!$H:$GI,'Production Calculator'!$A136+2,FALSE)=0,0,HLOOKUP(FD$2,Recipes!$H:$GI,'Production Calculator'!$A136+2,FALSE)*$AK136))+IF($AO136=FD$3,$AM136/VLOOKUP($AO136,Data!$A$50:$B$56,2,FALSE),0)</f>
        <v>0</v>
      </c>
      <c r="FE136" s="11">
        <f>IF(FE$2=$A136,0,IF(HLOOKUP(FE$2,Recipes!$H:$GI,'Production Calculator'!$A136+2,FALSE)=0,0,HLOOKUP(FE$2,Recipes!$H:$GI,'Production Calculator'!$A136+2,FALSE)*$AK136))+IF($AO136=FE$3,$AM136/VLOOKUP($AO136,Data!$A$50:$B$56,2,FALSE),0)</f>
        <v>0</v>
      </c>
      <c r="FF136" s="11">
        <f>IF(FF$2=$A136,0,IF(HLOOKUP(FF$2,Recipes!$H:$GI,'Production Calculator'!$A136+2,FALSE)=0,0,HLOOKUP(FF$2,Recipes!$H:$GI,'Production Calculator'!$A136+2,FALSE)*$AK136))+IF($AO136=FF$3,$AM136/VLOOKUP($AO136,Data!$A$50:$B$56,2,FALSE),0)</f>
        <v>0</v>
      </c>
      <c r="FG136" s="11">
        <f>IF(FG$2=$A136,0,IF(HLOOKUP(FG$2,Recipes!$H:$GI,'Production Calculator'!$A136+2,FALSE)=0,0,HLOOKUP(FG$2,Recipes!$H:$GI,'Production Calculator'!$A136+2,FALSE)*$AK136))+IF($AO136=FG$3,$AM136/VLOOKUP($AO136,Data!$A$50:$B$56,2,FALSE),0)</f>
        <v>0</v>
      </c>
      <c r="FH136" s="11">
        <f>IF(FH$2=$A136,0,IF(HLOOKUP(FH$2,Recipes!$H:$GI,'Production Calculator'!$A136+2,FALSE)=0,0,HLOOKUP(FH$2,Recipes!$H:$GI,'Production Calculator'!$A136+2,FALSE)*$AK136))+IF($AO136=FH$3,$AM136/VLOOKUP($AO136,Data!$A$50:$B$56,2,FALSE),0)</f>
        <v>0</v>
      </c>
      <c r="FI136" s="11">
        <f>IF(FI$2=$A136,0,IF(HLOOKUP(FI$2,Recipes!$H:$GI,'Production Calculator'!$A136+2,FALSE)=0,0,HLOOKUP(FI$2,Recipes!$H:$GI,'Production Calculator'!$A136+2,FALSE)*$AK136))+IF($AO136=FI$3,$AM136/VLOOKUP($AO136,Data!$A$50:$B$56,2,FALSE),0)</f>
        <v>0</v>
      </c>
      <c r="FJ136" s="11">
        <f>IF(FJ$2=$A136,0,IF(HLOOKUP(FJ$2,Recipes!$H:$GI,'Production Calculator'!$A136+2,FALSE)=0,0,HLOOKUP(FJ$2,Recipes!$H:$GI,'Production Calculator'!$A136+2,FALSE)*$AK136))+IF($AO136=FJ$3,$AM136/VLOOKUP($AO136,Data!$A$50:$B$56,2,FALSE),0)</f>
        <v>0</v>
      </c>
      <c r="FK136" s="11">
        <f>IF(FK$2=$A136,0,IF(HLOOKUP(FK$2,Recipes!$H:$GI,'Production Calculator'!$A136+2,FALSE)=0,0,HLOOKUP(FK$2,Recipes!$H:$GI,'Production Calculator'!$A136+2,FALSE)*$AK136))+IF($AO136=FK$3,$AM136/VLOOKUP($AO136,Data!$A$50:$B$56,2,FALSE),0)</f>
        <v>0</v>
      </c>
      <c r="FL136" s="11">
        <f>IF(FL$2=$A136,0,IF(HLOOKUP(FL$2,Recipes!$H:$GI,'Production Calculator'!$A136+2,FALSE)=0,0,HLOOKUP(FL$2,Recipes!$H:$GI,'Production Calculator'!$A136+2,FALSE)*$AK136))+IF($AO136=FL$3,$AM136/VLOOKUP($AO136,Data!$A$50:$B$56,2,FALSE),0)</f>
        <v>0</v>
      </c>
      <c r="FM136" s="11">
        <f>IF(FM$2=$A136,0,IF(HLOOKUP(FM$2,Recipes!$H:$GI,'Production Calculator'!$A136+2,FALSE)=0,0,HLOOKUP(FM$2,Recipes!$H:$GI,'Production Calculator'!$A136+2,FALSE)*$AK136))+IF($AO136=FM$3,$AM136/VLOOKUP($AO136,Data!$A$50:$B$56,2,FALSE),0)</f>
        <v>0</v>
      </c>
      <c r="FN136" s="11">
        <f>IF(FN$2=$A136,0,IF(HLOOKUP(FN$2,Recipes!$H:$GI,'Production Calculator'!$A136+2,FALSE)=0,0,HLOOKUP(FN$2,Recipes!$H:$GI,'Production Calculator'!$A136+2,FALSE)*$AK136))+IF($AO136=FN$3,$AM136/VLOOKUP($AO136,Data!$A$50:$B$56,2,FALSE),0)</f>
        <v>0</v>
      </c>
      <c r="FO136" s="11">
        <f>IF(FO$2=$A136,0,IF(HLOOKUP(FO$2,Recipes!$H:$GI,'Production Calculator'!$A136+2,FALSE)=0,0,HLOOKUP(FO$2,Recipes!$H:$GI,'Production Calculator'!$A136+2,FALSE)*$AK136))+IF($AO136=FO$3,$AM136/VLOOKUP($AO136,Data!$A$50:$B$56,2,FALSE),0)</f>
        <v>0</v>
      </c>
      <c r="FP136" s="11">
        <f>IF(FP$2=$A136,0,IF(HLOOKUP(FP$2,Recipes!$H:$GI,'Production Calculator'!$A136+2,FALSE)=0,0,HLOOKUP(FP$2,Recipes!$H:$GI,'Production Calculator'!$A136+2,FALSE)*$AK136))+IF($AO136=FP$3,$AM136/VLOOKUP($AO136,Data!$A$50:$B$56,2,FALSE),0)</f>
        <v>0</v>
      </c>
      <c r="FQ136" s="11">
        <f>IF(FQ$2=$A136,0,IF(HLOOKUP(FQ$2,Recipes!$H:$GI,'Production Calculator'!$A136+2,FALSE)=0,0,HLOOKUP(FQ$2,Recipes!$H:$GI,'Production Calculator'!$A136+2,FALSE)*$AK136))+IF($AO136=FQ$3,$AM136/VLOOKUP($AO136,Data!$A$50:$B$56,2,FALSE),0)</f>
        <v>0</v>
      </c>
      <c r="FR136" s="11">
        <f>IF(FR$2=$A136,0,IF(HLOOKUP(FR$2,Recipes!$H:$GI,'Production Calculator'!$A136+2,FALSE)=0,0,HLOOKUP(FR$2,Recipes!$H:$GI,'Production Calculator'!$A136+2,FALSE)*$AK136))+IF($AO136=FR$3,$AM136/VLOOKUP($AO136,Data!$A$50:$B$56,2,FALSE),0)</f>
        <v>0</v>
      </c>
      <c r="FS136" s="11">
        <f>IF(FS$2=$A136,0,IF(HLOOKUP(FS$2,Recipes!$H:$GI,'Production Calculator'!$A136+2,FALSE)=0,0,HLOOKUP(FS$2,Recipes!$H:$GI,'Production Calculator'!$A136+2,FALSE)*$AK136))+IF($AO136=FS$3,$AM136/VLOOKUP($AO136,Data!$A$50:$B$56,2,FALSE),0)</f>
        <v>0</v>
      </c>
      <c r="FT136" s="11">
        <f>IF(FT$2=$A136,0,IF(HLOOKUP(FT$2,Recipes!$H:$GI,'Production Calculator'!$A136+2,FALSE)=0,0,HLOOKUP(FT$2,Recipes!$H:$GI,'Production Calculator'!$A136+2,FALSE)*$AK136))+IF($AO136=FT$3,$AM136/VLOOKUP($AO136,Data!$A$50:$B$56,2,FALSE),0)</f>
        <v>0</v>
      </c>
      <c r="FU136" s="11">
        <f>IF(FU$2=$A136,0,IF(HLOOKUP(FU$2,Recipes!$H:$GI,'Production Calculator'!$A136+2,FALSE)=0,0,HLOOKUP(FU$2,Recipes!$H:$GI,'Production Calculator'!$A136+2,FALSE)*$AK136))+IF($AO136=FU$3,$AM136/VLOOKUP($AO136,Data!$A$50:$B$56,2,FALSE),0)</f>
        <v>0</v>
      </c>
      <c r="FV136" s="11">
        <f>IF(FV$2=$A136,0,IF(HLOOKUP(FV$2,Recipes!$H:$GI,'Production Calculator'!$A136+2,FALSE)=0,0,HLOOKUP(FV$2,Recipes!$H:$GI,'Production Calculator'!$A136+2,FALSE)*$AK136))+IF($AO136=FV$3,$AM136/VLOOKUP($AO136,Data!$A$50:$B$56,2,FALSE),0)</f>
        <v>0</v>
      </c>
      <c r="FW136" s="11">
        <f>IF(FW$2=$A136,0,IF(HLOOKUP(FW$2,Recipes!$H:$GI,'Production Calculator'!$A136+2,FALSE)=0,0,HLOOKUP(FW$2,Recipes!$H:$GI,'Production Calculator'!$A136+2,FALSE)*$AK136))+IF($AO136=FW$3,$AM136/VLOOKUP($AO136,Data!$A$50:$B$56,2,FALSE),0)</f>
        <v>0</v>
      </c>
      <c r="FX136" s="11">
        <f>IF(FX$2=$A136,0,IF(HLOOKUP(FX$2,Recipes!$H:$GI,'Production Calculator'!$A136+2,FALSE)=0,0,HLOOKUP(FX$2,Recipes!$H:$GI,'Production Calculator'!$A136+2,FALSE)*$AK136))+IF($AO136=FX$3,$AM136/VLOOKUP($AO136,Data!$A$50:$B$56,2,FALSE),0)</f>
        <v>0</v>
      </c>
      <c r="FY136" s="11">
        <f>IF(FY$2=$A136,0,IF(HLOOKUP(FY$2,Recipes!$H:$GI,'Production Calculator'!$A136+2,FALSE)=0,0,HLOOKUP(FY$2,Recipes!$H:$GI,'Production Calculator'!$A136+2,FALSE)*$AK136))+IF($AO136=FY$3,$AM136/VLOOKUP($AO136,Data!$A$50:$B$56,2,FALSE),0)</f>
        <v>0</v>
      </c>
      <c r="FZ136" s="11">
        <f>IF(FZ$2=$A136,0,IF(HLOOKUP(FZ$2,Recipes!$H:$GI,'Production Calculator'!$A136+2,FALSE)=0,0,HLOOKUP(FZ$2,Recipes!$H:$GI,'Production Calculator'!$A136+2,FALSE)*$AK136))+IF($AO136=FZ$3,$AM136/VLOOKUP($AO136,Data!$A$50:$B$56,2,FALSE),0)</f>
        <v>0</v>
      </c>
      <c r="GA136" s="11">
        <f>IF(GA$2=$A136,0,IF(HLOOKUP(GA$2,Recipes!$H:$GI,'Production Calculator'!$A136+2,FALSE)=0,0,HLOOKUP(GA$2,Recipes!$H:$GI,'Production Calculator'!$A136+2,FALSE)*$AK136))+IF($AO136=GA$3,$AM136/VLOOKUP($AO136,Data!$A$50:$B$56,2,FALSE),0)</f>
        <v>0</v>
      </c>
      <c r="GB136" s="11">
        <f>IF(GB$2=$A136,0,IF(HLOOKUP(GB$2,Recipes!$H:$GI,'Production Calculator'!$A136+2,FALSE)=0,0,HLOOKUP(GB$2,Recipes!$H:$GI,'Production Calculator'!$A136+2,FALSE)*$AK136))+IF($AO136=GB$3,$AM136/VLOOKUP($AO136,Data!$A$50:$B$56,2,FALSE),0)</f>
        <v>0</v>
      </c>
      <c r="GC136" s="11">
        <f>IF(GC$2=$A136,0,IF(HLOOKUP(GC$2,Recipes!$H:$GI,'Production Calculator'!$A136+2,FALSE)=0,0,HLOOKUP(GC$2,Recipes!$H:$GI,'Production Calculator'!$A136+2,FALSE)*$AK136))+IF($AO136=GC$3,$AM136/VLOOKUP($AO136,Data!$A$50:$B$56,2,FALSE),0)</f>
        <v>0</v>
      </c>
      <c r="GD136" s="11">
        <f>IF(GD$2=$A136,0,IF(HLOOKUP(GD$2,Recipes!$H:$GI,'Production Calculator'!$A136+2,FALSE)=0,0,HLOOKUP(GD$2,Recipes!$H:$GI,'Production Calculator'!$A136+2,FALSE)*$AK136))+IF($AO136=GD$3,$AM136/VLOOKUP($AO136,Data!$A$50:$B$56,2,FALSE),0)</f>
        <v>0</v>
      </c>
      <c r="GE136" s="11">
        <f>IF(GE$2=$A136,0,IF(HLOOKUP(GE$2,Recipes!$H:$GI,'Production Calculator'!$A136+2,FALSE)=0,0,HLOOKUP(GE$2,Recipes!$H:$GI,'Production Calculator'!$A136+2,FALSE)*$AK136))+IF($AO136=GE$3,$AM136/VLOOKUP($AO136,Data!$A$50:$B$56,2,FALSE),0)</f>
        <v>0</v>
      </c>
      <c r="GF136" s="11">
        <f>IF(GF$2=$A136,0,IF(HLOOKUP(GF$2,Recipes!$H:$GI,'Production Calculator'!$A136+2,FALSE)=0,0,HLOOKUP(GF$2,Recipes!$H:$GI,'Production Calculator'!$A136+2,FALSE)*$AK136))+IF($AO136=GF$3,$AM136/VLOOKUP($AO136,Data!$A$50:$B$56,2,FALSE),0)</f>
        <v>0</v>
      </c>
      <c r="GG136" s="11">
        <f>IF(GG$2=$A136,0,IF(HLOOKUP(GG$2,Recipes!$H:$GI,'Production Calculator'!$A136+2,FALSE)=0,0,HLOOKUP(GG$2,Recipes!$H:$GI,'Production Calculator'!$A136+2,FALSE)*$AK136))+IF($AO136=GG$3,$AM136/VLOOKUP($AO136,Data!$A$50:$B$56,2,FALSE),0)</f>
        <v>0</v>
      </c>
      <c r="GH136" s="11">
        <f>IF(GH$2=$A136,0,IF(HLOOKUP(GH$2,Recipes!$H:$GI,'Production Calculator'!$A136+2,FALSE)=0,0,HLOOKUP(GH$2,Recipes!$H:$GI,'Production Calculator'!$A136+2,FALSE)*$AK136))+IF($AO136=GH$3,$AM136/VLOOKUP($AO136,Data!$A$50:$B$56,2,FALSE),0)</f>
        <v>0</v>
      </c>
      <c r="GI136" s="11">
        <f>IF(GI$2=$A136,0,IF(HLOOKUP(GI$2,Recipes!$H:$GI,'Production Calculator'!$A136+2,FALSE)=0,0,HLOOKUP(GI$2,Recipes!$H:$GI,'Production Calculator'!$A136+2,FALSE)*$AK136))+IF($AO136=GI$3,$AM136/VLOOKUP($AO136,Data!$A$50:$B$56,2,FALSE),0)</f>
        <v>0</v>
      </c>
      <c r="GJ136" s="11">
        <f>IF(GJ$2=$A136,0,IF(HLOOKUP(GJ$2,Recipes!$H:$GI,'Production Calculator'!$A136+2,FALSE)=0,0,HLOOKUP(GJ$2,Recipes!$H:$GI,'Production Calculator'!$A136+2,FALSE)*$AK136))+IF($AO136=GJ$3,$AM136/VLOOKUP($AO136,Data!$A$50:$B$56,2,FALSE),0)</f>
        <v>0</v>
      </c>
      <c r="GK136" s="11">
        <f>IF(GK$2=$A136,0,IF(HLOOKUP(GK$2,Recipes!$H:$GI,'Production Calculator'!$A136+2,FALSE)=0,0,HLOOKUP(GK$2,Recipes!$H:$GI,'Production Calculator'!$A136+2,FALSE)*$AK136))+IF($AO136=GK$3,$AM136/VLOOKUP($AO136,Data!$A$50:$B$56,2,FALSE),0)</f>
        <v>0</v>
      </c>
      <c r="GL136" s="11">
        <f>IF(GL$2=$A136,0,IF(HLOOKUP(GL$2,Recipes!$H:$GI,'Production Calculator'!$A136+2,FALSE)=0,0,HLOOKUP(GL$2,Recipes!$H:$GI,'Production Calculator'!$A136+2,FALSE)*$AK136))+IF($AO136=GL$3,$AM136/VLOOKUP($AO136,Data!$A$50:$B$56,2,FALSE),0)</f>
        <v>0</v>
      </c>
      <c r="GM136" s="11">
        <f>IF(GM$2=$A136,0,IF(HLOOKUP(GM$2,Recipes!$H:$GI,'Production Calculator'!$A136+2,FALSE)=0,0,HLOOKUP(GM$2,Recipes!$H:$GI,'Production Calculator'!$A136+2,FALSE)*$AK136))+IF($AO136=GM$3,$AM136/VLOOKUP($AO136,Data!$A$50:$B$56,2,FALSE),0)</f>
        <v>0</v>
      </c>
      <c r="GN136" s="11">
        <f>IF(GN$2=$A136,0,IF(HLOOKUP(GN$2,Recipes!$H:$GI,'Production Calculator'!$A136+2,FALSE)=0,0,HLOOKUP(GN$2,Recipes!$H:$GI,'Production Calculator'!$A136+2,FALSE)*$AK136))+IF($AO136=GN$3,$AM136/VLOOKUP($AO136,Data!$A$50:$B$56,2,FALSE),0)</f>
        <v>0</v>
      </c>
      <c r="GO136" s="11">
        <f>IF(GO$2=$A136,0,IF(HLOOKUP(GO$2,Recipes!$H:$GI,'Production Calculator'!$A136+2,FALSE)=0,0,HLOOKUP(GO$2,Recipes!$H:$GI,'Production Calculator'!$A136+2,FALSE)*$AK136))+IF($AO136=GO$3,$AM136/VLOOKUP($AO136,Data!$A$50:$B$56,2,FALSE),0)</f>
        <v>0</v>
      </c>
      <c r="GP136" s="11">
        <f>IF(GP$2=$A136,0,IF(HLOOKUP(GP$2,Recipes!$H:$GI,'Production Calculator'!$A136+2,FALSE)=0,0,HLOOKUP(GP$2,Recipes!$H:$GI,'Production Calculator'!$A136+2,FALSE)*$AK136))+IF($AO136=GP$3,$AM136/VLOOKUP($AO136,Data!$A$50:$B$56,2,FALSE),0)</f>
        <v>0</v>
      </c>
      <c r="GQ136" s="11">
        <f>IF(GQ$2=$A136,0,IF(HLOOKUP(GQ$2,Recipes!$H:$GI,'Production Calculator'!$A136+2,FALSE)=0,0,HLOOKUP(GQ$2,Recipes!$H:$GI,'Production Calculator'!$A136+2,FALSE)*$AK136))+IF($AO136=GQ$3,$AM136/VLOOKUP($AO136,Data!$A$50:$B$56,2,FALSE),0)</f>
        <v>0</v>
      </c>
      <c r="GR136" s="11">
        <f>IF(GR$2=$A136,0,IF(HLOOKUP(GR$2,Recipes!$H:$GI,'Production Calculator'!$A136+2,FALSE)=0,0,HLOOKUP(GR$2,Recipes!$H:$GI,'Production Calculator'!$A136+2,FALSE)*$AK136))+IF($AO136=GR$3,$AM136/VLOOKUP($AO136,Data!$A$50:$B$56,2,FALSE),0)</f>
        <v>0</v>
      </c>
      <c r="GS136" s="11">
        <f>IF(GS$2=$A136,0,IF(HLOOKUP(GS$2,Recipes!$H:$GI,'Production Calculator'!$A136+2,FALSE)=0,0,HLOOKUP(GS$2,Recipes!$H:$GI,'Production Calculator'!$A136+2,FALSE)*$AK136))+IF($AO136=GS$3,$AM136/VLOOKUP($AO136,Data!$A$50:$B$56,2,FALSE),0)</f>
        <v>0</v>
      </c>
      <c r="GT136" s="11">
        <f>IF(GT$2=$A136,0,IF(HLOOKUP(GT$2,Recipes!$H:$GI,'Production Calculator'!$A136+2,FALSE)=0,0,HLOOKUP(GT$2,Recipes!$H:$GI,'Production Calculator'!$A136+2,FALSE)*$AK136))+IF($AO136=GT$3,$AM136/VLOOKUP($AO136,Data!$A$50:$B$56,2,FALSE),0)</f>
        <v>0</v>
      </c>
      <c r="GU136" s="11">
        <f>IF(GU$2=$A136,0,IF(HLOOKUP(GU$2,Recipes!$H:$GI,'Production Calculator'!$A136+2,FALSE)=0,0,HLOOKUP(GU$2,Recipes!$H:$GI,'Production Calculator'!$A136+2,FALSE)*$AK136))+IF($AO136=GU$3,$AM136/VLOOKUP($AO136,Data!$A$50:$B$56,2,FALSE),0)</f>
        <v>0</v>
      </c>
      <c r="GV136" s="11">
        <f>IF(GV$2=$A136,0,IF(HLOOKUP(GV$2,Recipes!$H:$GI,'Production Calculator'!$A136+2,FALSE)=0,0,HLOOKUP(GV$2,Recipes!$H:$GI,'Production Calculator'!$A136+2,FALSE)*$AK136))+IF($AO136=GV$3,$AM136/VLOOKUP($AO136,Data!$A$50:$B$56,2,FALSE),0)</f>
        <v>0</v>
      </c>
      <c r="GW136" s="11">
        <f>IF(GW$2=$A136,0,IF(HLOOKUP(GW$2,Recipes!$H:$GI,'Production Calculator'!$A136+2,FALSE)=0,0,HLOOKUP(GW$2,Recipes!$H:$GI,'Production Calculator'!$A136+2,FALSE)*$AK136))+IF($AO136=GW$3,$AM136/VLOOKUP($AO136,Data!$A$50:$B$56,2,FALSE),0)</f>
        <v>0</v>
      </c>
      <c r="GX136" s="11">
        <f>IF(GX$2=$A136,0,IF(HLOOKUP(GX$2,Recipes!$H:$GI,'Production Calculator'!$A136+2,FALSE)=0,0,HLOOKUP(GX$2,Recipes!$H:$GI,'Production Calculator'!$A136+2,FALSE)*$AK136))+IF($AO136=GX$3,$AM136/VLOOKUP($AO136,Data!$A$50:$B$56,2,FALSE),0)</f>
        <v>0</v>
      </c>
      <c r="GY136" s="11">
        <f>IF(GY$2=$A136,0,IF(HLOOKUP(GY$2,Recipes!$H:$GI,'Production Calculator'!$A136+2,FALSE)=0,0,HLOOKUP(GY$2,Recipes!$H:$GI,'Production Calculator'!$A136+2,FALSE)*$AK136))+IF($AO136=GY$3,$AM136/VLOOKUP($AO136,Data!$A$50:$B$56,2,FALSE),0)</f>
        <v>0</v>
      </c>
      <c r="GZ136" s="11">
        <f>IF(GZ$2=$A136,0,IF(HLOOKUP(GZ$2,Recipes!$H:$GI,'Production Calculator'!$A136+2,FALSE)=0,0,HLOOKUP(GZ$2,Recipes!$H:$GI,'Production Calculator'!$A136+2,FALSE)*$AK136))+IF($AO136=GZ$3,$AM136/VLOOKUP($AO136,Data!$A$50:$B$56,2,FALSE),0)</f>
        <v>0</v>
      </c>
      <c r="HA136" s="11">
        <f>IF(HA$2=$A136,0,IF(HLOOKUP(HA$2,Recipes!$H:$GI,'Production Calculator'!$A136+2,FALSE)=0,0,HLOOKUP(HA$2,Recipes!$H:$GI,'Production Calculator'!$A136+2,FALSE)*$AK136))+IF($AO136=HA$3,$AM136/VLOOKUP($AO136,Data!$A$50:$B$56,2,FALSE),0)</f>
        <v>0</v>
      </c>
      <c r="HB136" s="11">
        <f>IF(HB$2=$A136,0,IF(HLOOKUP(HB$2,Recipes!$H:$GI,'Production Calculator'!$A136+2,FALSE)=0,0,HLOOKUP(HB$2,Recipes!$H:$GI,'Production Calculator'!$A136+2,FALSE)*$AK136))+IF($AO136=HB$3,$AM136/VLOOKUP($AO136,Data!$A$50:$B$56,2,FALSE),0)</f>
        <v>0</v>
      </c>
      <c r="HC136" s="11">
        <f>IF(HC$2=$A136,0,IF(HLOOKUP(HC$2,Recipes!$H:$GI,'Production Calculator'!$A136+2,FALSE)=0,0,HLOOKUP(HC$2,Recipes!$H:$GI,'Production Calculator'!$A136+2,FALSE)*$AK136))+IF($AO136=HC$3,$AM136/VLOOKUP($AO136,Data!$A$50:$B$56,2,FALSE),0)</f>
        <v>0</v>
      </c>
      <c r="HD136" s="11">
        <f>IF(HD$2=$A136,0,IF(HLOOKUP(HD$2,Recipes!$H:$GI,'Production Calculator'!$A136+2,FALSE)=0,0,HLOOKUP(HD$2,Recipes!$H:$GI,'Production Calculator'!$A136+2,FALSE)*$AK136))+IF($AO136=HD$3,$AM136/VLOOKUP($AO136,Data!$A$50:$B$56,2,FALSE),0)</f>
        <v>0</v>
      </c>
      <c r="HE136" s="11">
        <f>IF(HE$2=$A136,0,IF(HLOOKUP(HE$2,Recipes!$H:$GI,'Production Calculator'!$A136+2,FALSE)=0,0,HLOOKUP(HE$2,Recipes!$H:$GI,'Production Calculator'!$A136+2,FALSE)*$AK136))+IF($AO136=HE$3,$AM136/VLOOKUP($AO136,Data!$A$50:$B$56,2,FALSE),0)</f>
        <v>0</v>
      </c>
      <c r="HF136" s="11">
        <f>IF(HF$2=$A136,0,IF(HLOOKUP(HF$2,Recipes!$H:$GI,'Production Calculator'!$A136+2,FALSE)=0,0,HLOOKUP(HF$2,Recipes!$H:$GI,'Production Calculator'!$A136+2,FALSE)*$AK136))+IF($AO136=HF$3,$AM136/VLOOKUP($AO136,Data!$A$50:$B$56,2,FALSE),0)</f>
        <v>0</v>
      </c>
      <c r="HG136" s="11">
        <f>IF(HG$2=$A136,0,IF(HLOOKUP(HG$2,Recipes!$H:$GI,'Production Calculator'!$A136+2,FALSE)=0,0,HLOOKUP(HG$2,Recipes!$H:$GI,'Production Calculator'!$A136+2,FALSE)*$AK136))+IF($AO136=HG$3,$AM136/VLOOKUP($AO136,Data!$A$50:$B$56,2,FALSE),0)</f>
        <v>0</v>
      </c>
      <c r="HH136" s="11">
        <f>IF(HH$2=$A136,0,IF(HLOOKUP(HH$2,Recipes!$H:$GI,'Production Calculator'!$A136+2,FALSE)=0,0,HLOOKUP(HH$2,Recipes!$H:$GI,'Production Calculator'!$A136+2,FALSE)*$AK136))+IF($AO136=HH$3,$AM136/VLOOKUP($AO136,Data!$A$50:$B$56,2,FALSE),0)</f>
        <v>0</v>
      </c>
      <c r="HI136" s="11">
        <f>IF(HI$2=$A136,0,IF(HLOOKUP(HI$2,Recipes!$H:$GI,'Production Calculator'!$A136+2,FALSE)=0,0,HLOOKUP(HI$2,Recipes!$H:$GI,'Production Calculator'!$A136+2,FALSE)*$AK136))+IF($AO136=HI$3,$AM136/VLOOKUP($AO136,Data!$A$50:$B$56,2,FALSE),0)</f>
        <v>0</v>
      </c>
      <c r="HJ136" s="11">
        <f>IF(HJ$2=$A136,0,IF(HLOOKUP(HJ$2,Recipes!$H:$GI,'Production Calculator'!$A136+2,FALSE)=0,0,HLOOKUP(HJ$2,Recipes!$H:$GI,'Production Calculator'!$A136+2,FALSE)*$AK136))+IF($AO136=HJ$3,$AM136/VLOOKUP($AO136,Data!$A$50:$B$56,2,FALSE),0)</f>
        <v>0</v>
      </c>
      <c r="HK136" s="11">
        <f>IF(HK$2=$A136,0,IF(HLOOKUP(HK$2,Recipes!$H:$GI,'Production Calculator'!$A136+2,FALSE)=0,0,HLOOKUP(HK$2,Recipes!$H:$GI,'Production Calculator'!$A136+2,FALSE)*$AK136))+IF($AO136=HK$3,$AM136/VLOOKUP($AO136,Data!$A$50:$B$56,2,FALSE),0)</f>
        <v>0</v>
      </c>
      <c r="HL136" s="11">
        <f>IF(HL$2=$A136,0,IF(HLOOKUP(HL$2,Recipes!$H:$GI,'Production Calculator'!$A136+2,FALSE)=0,0,HLOOKUP(HL$2,Recipes!$H:$GI,'Production Calculator'!$A136+2,FALSE)*$AK136))+IF($AO136=HL$3,$AM136/VLOOKUP($AO136,Data!$A$50:$B$56,2,FALSE),0)</f>
        <v>0</v>
      </c>
      <c r="HM136" s="11">
        <f>IF(HM$2=$A136,0,IF(HLOOKUP(HM$2,Recipes!$H:$GI,'Production Calculator'!$A136+2,FALSE)=0,0,HLOOKUP(HM$2,Recipes!$H:$GI,'Production Calculator'!$A136+2,FALSE)*$AK136))+IF($AO136=HM$3,$AM136/VLOOKUP($AO136,Data!$A$50:$B$56,2,FALSE),0)</f>
        <v>0</v>
      </c>
      <c r="HN136" s="11">
        <f>IF(HN$2=$A136,0,IF(HLOOKUP(HN$2,Recipes!$H:$GI,'Production Calculator'!$A136+2,FALSE)=0,0,HLOOKUP(HN$2,Recipes!$H:$GI,'Production Calculator'!$A136+2,FALSE)*$AK136))+IF($AO136=HN$3,$AM136/VLOOKUP($AO136,Data!$A$50:$B$56,2,FALSE),0)</f>
        <v>0</v>
      </c>
      <c r="HO136" s="11">
        <f>IF(HO$2=$A136,0,IF(HLOOKUP(HO$2,Recipes!$H:$GI,'Production Calculator'!$A136+2,FALSE)=0,0,HLOOKUP(HO$2,Recipes!$H:$GI,'Production Calculator'!$A136+2,FALSE)*$AK136))+IF($AO136=HO$3,$AM136/VLOOKUP($AO136,Data!$A$50:$B$56,2,FALSE),0)</f>
        <v>0</v>
      </c>
      <c r="HP136" s="11">
        <f>IF(HP$2=$A136,0,IF(HLOOKUP(HP$2,Recipes!$H:$GI,'Production Calculator'!$A136+2,FALSE)=0,0,HLOOKUP(HP$2,Recipes!$H:$GI,'Production Calculator'!$A136+2,FALSE)*$AK136))+IF($AO136=HP$3,$AM136/VLOOKUP($AO136,Data!$A$50:$B$56,2,FALSE),0)</f>
        <v>0</v>
      </c>
      <c r="HQ136" s="11">
        <f>IF(HQ$2=$A136,0,IF(HLOOKUP(HQ$2,Recipes!$H:$GI,'Production Calculator'!$A136+2,FALSE)=0,0,HLOOKUP(HQ$2,Recipes!$H:$GI,'Production Calculator'!$A136+2,FALSE)*$AK136))+IF($AO136=HQ$3,$AM136/VLOOKUP($AO136,Data!$A$50:$B$56,2,FALSE),0)</f>
        <v>0</v>
      </c>
      <c r="HR136" s="11">
        <f>IF(HR$2=$A136,0,IF(HLOOKUP(HR$2,Recipes!$H:$GI,'Production Calculator'!$A136+2,FALSE)=0,0,HLOOKUP(HR$2,Recipes!$H:$GI,'Production Calculator'!$A136+2,FALSE)*$AK136))+IF($AO136=HR$3,$AM136/VLOOKUP($AO136,Data!$A$50:$B$56,2,FALSE),0)</f>
        <v>0</v>
      </c>
      <c r="HS136" s="121"/>
    </row>
    <row r="137" spans="1:227" x14ac:dyDescent="0.45">
      <c r="A137">
        <v>113</v>
      </c>
      <c r="B137" s="107" t="str">
        <f>VLOOKUP(A137,Recipes!A:B,2)</f>
        <v>Gun turret</v>
      </c>
      <c r="C137" s="128">
        <v>0</v>
      </c>
      <c r="D137" s="108">
        <f t="shared" si="192"/>
        <v>0</v>
      </c>
      <c r="E137" s="127" t="s">
        <v>1</v>
      </c>
      <c r="F137" s="109">
        <f>VLOOKUP(A137,Recipes!$A$3:$G$186,6,FALSE)</f>
        <v>3</v>
      </c>
      <c r="G137" s="109">
        <f>VLOOKUP(A137,Recipes!$A$3:$G$186,7,FALSE)</f>
        <v>0</v>
      </c>
      <c r="H137" s="110">
        <f t="shared" si="193"/>
        <v>0</v>
      </c>
      <c r="I137" s="109">
        <f>VLOOKUP(E137,Data!$A$2:$C$26,3, FALSE)</f>
        <v>4</v>
      </c>
      <c r="J137" s="108">
        <v>0</v>
      </c>
      <c r="K137" s="108">
        <v>0</v>
      </c>
      <c r="L137" s="108">
        <v>0</v>
      </c>
      <c r="M137" s="150">
        <v>0</v>
      </c>
      <c r="N137" s="150">
        <v>0</v>
      </c>
      <c r="O137" s="150">
        <v>0</v>
      </c>
      <c r="P137" s="151">
        <v>0</v>
      </c>
      <c r="Q137" s="151">
        <v>0</v>
      </c>
      <c r="R137" s="151">
        <v>0</v>
      </c>
      <c r="S137">
        <f t="shared" si="208"/>
        <v>0</v>
      </c>
      <c r="T137">
        <f t="shared" si="209"/>
        <v>0</v>
      </c>
      <c r="U137">
        <f t="shared" si="210"/>
        <v>0</v>
      </c>
      <c r="V137">
        <f t="shared" si="211"/>
        <v>0</v>
      </c>
      <c r="W137">
        <f t="shared" si="212"/>
        <v>0</v>
      </c>
      <c r="X137">
        <f t="shared" si="213"/>
        <v>0</v>
      </c>
      <c r="Y137">
        <f t="shared" si="214"/>
        <v>0</v>
      </c>
      <c r="Z137">
        <f t="shared" si="215"/>
        <v>0</v>
      </c>
      <c r="AA137">
        <f t="shared" si="216"/>
        <v>0</v>
      </c>
      <c r="AB137" s="111">
        <f>VLOOKUP($A137,Recipes!$A:$G,4)</f>
        <v>10</v>
      </c>
      <c r="AC137" s="111">
        <f>VLOOKUP($A137,Recipes!$A:$G,5)</f>
        <v>1</v>
      </c>
      <c r="AD137" s="111">
        <f t="shared" si="203"/>
        <v>0.1</v>
      </c>
      <c r="AE137" s="111">
        <f>VLOOKUP(E137,Data!$A$2:$F$26,5,FALSE)</f>
        <v>0</v>
      </c>
      <c r="AF137" s="111">
        <f>VLOOKUP(E137,Data!$A$2:$F$26,4,FALSE)</f>
        <v>210</v>
      </c>
      <c r="AG137" s="111">
        <f>VLOOKUP(E137,Data!$A$2:$B$26,2, FALSE)</f>
        <v>1.25</v>
      </c>
      <c r="AH137" s="111">
        <f>1+VLOOKUP($J$3,Data!$A$40:$D$48,2,FALSE)*$J137+VLOOKUP($K$3,Data!$A$40:$D$48,2,FALSE)*$K137+VLOOKUP($L$3,Data!$A$40:$D$48,2,FALSE)*$L137+VLOOKUP($M$3,Data!$A$40:$D$48,2,FALSE)*$M137+VLOOKUP($N$3,Data!$A$40:$D$48,2,FALSE)*$N137+VLOOKUP($O$3,Data!$A$40:$D$48,2,FALSE)*$O137+VLOOKUP($P$3,Data!$A$40:$D$48,2,FALSE)*$P137+VLOOKUP($Q$3,Data!$A$40:$D$48,2,FALSE)*$Q137+VLOOKUP($R$3,Data!$A$40:$D$48,2,FALSE)*$R137</f>
        <v>1</v>
      </c>
      <c r="AI137" s="111">
        <f>MAX(1+VLOOKUP($J$3,Data!$A$40:$D$48,3,FALSE)*$J137+VLOOKUP($K$3,Data!$A$40:$D$48,3,FALSE)*$K137+VLOOKUP($L$3,Data!$A$40:$D$48,3,FALSE)*$L137+VLOOKUP($M$3,Data!$A$40:$D$48,3,FALSE)*$M137+VLOOKUP($N$3,Data!$A$40:$D$48,3,FALSE)*$N137+VLOOKUP($O$3,Data!$A$40:$D$48,3,FALSE)*$O137+VLOOKUP($P$3,Data!$A$40:$D$48,3,FALSE)*$P137+VLOOKUP($Q$3,Data!$A$40:$D$48,3,FALSE)*$Q137+VLOOKUP($R$3,Data!$A$40:$D$48,3,FALSE)*$R137,0)</f>
        <v>1</v>
      </c>
      <c r="AJ137" s="111">
        <f>MAX(1-(VLOOKUP($J$3,Data!$A$40:$D$48,4,FALSE)*$J137+VLOOKUP($K$3,Data!$A$40:$D$48,4,FALSE)*$K137+VLOOKUP($L$3,Data!$A$40:$D$48,4,FALSE)*$L137+VLOOKUP($M$3,Data!$A$40:$D$48,4,FALSE)*$M137+VLOOKUP($N$3,Data!$A$40:$D$48,4,FALSE)*$N137+VLOOKUP($O$3,Data!$A$40:$D$48,4,FALSE)*$O137+VLOOKUP($P$3,Data!$A$40:$D$48,4,FALSE)*$P137+VLOOKUP($Q$3,Data!$A$40:$D$48,4,FALSE)*$Q137+VLOOKUP($R$3,Data!$A$40:$D$48,4,FALSE)*$R137),0.2)</f>
        <v>1</v>
      </c>
      <c r="AK137" s="112">
        <f t="shared" si="204"/>
        <v>0</v>
      </c>
      <c r="AL137" s="111">
        <f t="shared" si="205"/>
        <v>0.125</v>
      </c>
      <c r="AM137" s="111">
        <f t="shared" si="206"/>
        <v>0</v>
      </c>
      <c r="AN137" s="111">
        <f t="shared" si="207"/>
        <v>0</v>
      </c>
      <c r="AO137" s="131" t="s">
        <v>298</v>
      </c>
      <c r="AP137" s="11"/>
      <c r="AQ137" s="11">
        <f>IF(AQ$2=$A137,0,IF(HLOOKUP(AQ$2,Recipes!$H:$GI,'Production Calculator'!$A137+2,FALSE)=0,0,HLOOKUP(AQ$2,Recipes!$H:$GI,'Production Calculator'!$A137+2,FALSE)*$AK137))+IF($AO137=AQ$3,$AM137/VLOOKUP($AO137,Data!$A$50:$B$56,2,FALSE),0)</f>
        <v>0</v>
      </c>
      <c r="AR137" s="11">
        <f>IF(AR$2=$A137,0,IF(HLOOKUP(AR$2,Recipes!$H:$GI,'Production Calculator'!$A137+2,FALSE)=0,0,HLOOKUP(AR$2,Recipes!$H:$GI,'Production Calculator'!$A137+2,FALSE)*$AK137))+IF($AO137=AR$3,$AM137/VLOOKUP($AO137,Data!$A$50:$B$56,2,FALSE),0)</f>
        <v>0</v>
      </c>
      <c r="AS137" s="11">
        <f>IF(AS$2=$A137,0,IF(HLOOKUP(AS$2,Recipes!$H:$GI,'Production Calculator'!$A137+2,FALSE)=0,0,HLOOKUP(AS$2,Recipes!$H:$GI,'Production Calculator'!$A137+2,FALSE)*$AK137))+IF($AO137=AS$3,$AM137/VLOOKUP($AO137,Data!$A$50:$B$56,2,FALSE),0)</f>
        <v>0</v>
      </c>
      <c r="AT137" s="11">
        <f>IF(AT$2=$A137,0,IF(HLOOKUP(AT$2,Recipes!$H:$GI,'Production Calculator'!$A137+2,FALSE)=0,0,HLOOKUP(AT$2,Recipes!$H:$GI,'Production Calculator'!$A137+2,FALSE)*$AK137))+IF($AO137=AT$3,$AM137/VLOOKUP($AO137,Data!$A$50:$B$56,2,FALSE),0)</f>
        <v>0</v>
      </c>
      <c r="AU137" s="11">
        <f>IF(AU$2=$A137,0,IF(HLOOKUP(AU$2,Recipes!$H:$GI,'Production Calculator'!$A137+2,FALSE)=0,0,HLOOKUP(AU$2,Recipes!$H:$GI,'Production Calculator'!$A137+2,FALSE)*$AK137))+IF($AO137=AU$3,$AM137/VLOOKUP($AO137,Data!$A$50:$B$56,2,FALSE),0)</f>
        <v>0</v>
      </c>
      <c r="AV137" s="11">
        <f>IF(AV$2=$A137,0,IF(HLOOKUP(AV$2,Recipes!$H:$GI,'Production Calculator'!$A137+2,FALSE)=0,0,HLOOKUP(AV$2,Recipes!$H:$GI,'Production Calculator'!$A137+2,FALSE)*$AK137))+IF($AO137=AV$3,$AM137/VLOOKUP($AO137,Data!$A$50:$B$56,2,FALSE),0)</f>
        <v>0</v>
      </c>
      <c r="AW137" s="11">
        <f>IF(AW$2=$A137,0,IF(HLOOKUP(AW$2,Recipes!$H:$GI,'Production Calculator'!$A137+2,FALSE)=0,0,HLOOKUP(AW$2,Recipes!$H:$GI,'Production Calculator'!$A137+2,FALSE)*$AK137))+IF($AO137=AW$3,$AM137/VLOOKUP($AO137,Data!$A$50:$B$56,2,FALSE),0)</f>
        <v>0</v>
      </c>
      <c r="AX137" s="11">
        <f>IF(AX$2=$A137,0,IF(HLOOKUP(AX$2,Recipes!$H:$GI,'Production Calculator'!$A137+2,FALSE)=0,0,HLOOKUP(AX$2,Recipes!$H:$GI,'Production Calculator'!$A137+2,FALSE)*$AK137))+IF($AO137=AX$3,$AM137/VLOOKUP($AO137,Data!$A$50:$B$56,2,FALSE),0)</f>
        <v>0</v>
      </c>
      <c r="AY137" s="11">
        <f>IF(AY$2=$A137,0,IF(HLOOKUP(AY$2,Recipes!$H:$GI,'Production Calculator'!$A137+2,FALSE)=0,0,HLOOKUP(AY$2,Recipes!$H:$GI,'Production Calculator'!$A137+2,FALSE)*$AK137))+IF($AO137=AY$3,$AM137/VLOOKUP($AO137,Data!$A$50:$B$56,2,FALSE),0)</f>
        <v>0</v>
      </c>
      <c r="AZ137" s="11">
        <f>IF(AZ$2=$A137,0,IF(HLOOKUP(AZ$2,Recipes!$H:$GI,'Production Calculator'!$A137+2,FALSE)=0,0,HLOOKUP(AZ$2,Recipes!$H:$GI,'Production Calculator'!$A137+2,FALSE)*$AK137))+IF($AO137=AZ$3,$AM137/VLOOKUP($AO137,Data!$A$50:$B$56,2,FALSE),0)</f>
        <v>0</v>
      </c>
      <c r="BA137" s="11">
        <f>IF(BA$2=$A137,0,IF(HLOOKUP(BA$2,Recipes!$H:$GI,'Production Calculator'!$A137+2,FALSE)=0,0,HLOOKUP(BA$2,Recipes!$H:$GI,'Production Calculator'!$A137+2,FALSE)*$AK137))+IF($AO137=BA$3,$AM137/VLOOKUP($AO137,Data!$A$50:$B$56,2,FALSE),0)</f>
        <v>0</v>
      </c>
      <c r="BB137" s="11">
        <f>IF(BB$2=$A137,0,IF(HLOOKUP(BB$2,Recipes!$H:$GI,'Production Calculator'!$A137+2,FALSE)=0,0,HLOOKUP(BB$2,Recipes!$H:$GI,'Production Calculator'!$A137+2,FALSE)*$AK137))+IF($AO137=BB$3,$AM137/VLOOKUP($AO137,Data!$A$50:$B$56,2,FALSE),0)</f>
        <v>0</v>
      </c>
      <c r="BC137" s="11">
        <f>IF(BC$2=$A137,0,IF(HLOOKUP(BC$2,Recipes!$H:$GI,'Production Calculator'!$A137+2,FALSE)=0,0,HLOOKUP(BC$2,Recipes!$H:$GI,'Production Calculator'!$A137+2,FALSE)*$AK137))+IF($AO137=BC$3,$AM137/VLOOKUP($AO137,Data!$A$50:$B$56,2,FALSE),0)</f>
        <v>0</v>
      </c>
      <c r="BD137" s="11">
        <f>IF(BD$2=$A137,0,IF(HLOOKUP(BD$2,Recipes!$H:$GI,'Production Calculator'!$A137+2,FALSE)=0,0,HLOOKUP(BD$2,Recipes!$H:$GI,'Production Calculator'!$A137+2,FALSE)*$AK137))+IF($AO137=BD$3,$AM137/VLOOKUP($AO137,Data!$A$50:$B$56,2,FALSE),0)</f>
        <v>0</v>
      </c>
      <c r="BE137" s="11">
        <f>IF(BE$2=$A137,0,IF(HLOOKUP(BE$2,Recipes!$H:$GI,'Production Calculator'!$A137+2,FALSE)=0,0,HLOOKUP(BE$2,Recipes!$H:$GI,'Production Calculator'!$A137+2,FALSE)*$AK137))+IF($AO137=BE$3,$AM137/VLOOKUP($AO137,Data!$A$50:$B$56,2,FALSE),0)</f>
        <v>0</v>
      </c>
      <c r="BF137" s="11">
        <f>IF(BF$2=$A137,0,IF(HLOOKUP(BF$2,Recipes!$H:$GI,'Production Calculator'!$A137+2,FALSE)=0,0,HLOOKUP(BF$2,Recipes!$H:$GI,'Production Calculator'!$A137+2,FALSE)*$AK137))+IF($AO137=BF$3,$AM137/VLOOKUP($AO137,Data!$A$50:$B$56,2,FALSE),0)</f>
        <v>0</v>
      </c>
      <c r="BG137" s="11">
        <f>IF(BG$2=$A137,0,IF(HLOOKUP(BG$2,Recipes!$H:$GI,'Production Calculator'!$A137+2,FALSE)=0,0,HLOOKUP(BG$2,Recipes!$H:$GI,'Production Calculator'!$A137+2,FALSE)*$AK137))+IF($AO137=BG$3,$AM137/VLOOKUP($AO137,Data!$A$50:$B$56,2,FALSE),0)</f>
        <v>0</v>
      </c>
      <c r="BH137" s="11">
        <f>IF(BH$2=$A137,0,IF(HLOOKUP(BH$2,Recipes!$H:$GI,'Production Calculator'!$A137+2,FALSE)=0,0,HLOOKUP(BH$2,Recipes!$H:$GI,'Production Calculator'!$A137+2,FALSE)*$AK137))+IF($AO137=BH$3,$AM137/VLOOKUP($AO137,Data!$A$50:$B$56,2,FALSE),0)</f>
        <v>0</v>
      </c>
      <c r="BI137" s="11">
        <f>IF(BI$2=$A137,0,IF(HLOOKUP(BI$2,Recipes!$H:$GI,'Production Calculator'!$A137+2,FALSE)=0,0,HLOOKUP(BI$2,Recipes!$H:$GI,'Production Calculator'!$A137+2,FALSE)*$AK137))+IF($AO137=BI$3,$AM137/VLOOKUP($AO137,Data!$A$50:$B$56,2,FALSE),0)</f>
        <v>0</v>
      </c>
      <c r="BJ137" s="11">
        <f>IF(BJ$2=$A137,0,IF(HLOOKUP(BJ$2,Recipes!$H:$GI,'Production Calculator'!$A137+2,FALSE)=0,0,HLOOKUP(BJ$2,Recipes!$H:$GI,'Production Calculator'!$A137+2,FALSE)*$AK137))+IF($AO137=BJ$3,$AM137/VLOOKUP($AO137,Data!$A$50:$B$56,2,FALSE),0)</f>
        <v>0</v>
      </c>
      <c r="BK137" s="11">
        <f>IF(BK$2=$A137,0,IF(HLOOKUP(BK$2,Recipes!$H:$GI,'Production Calculator'!$A137+2,FALSE)=0,0,HLOOKUP(BK$2,Recipes!$H:$GI,'Production Calculator'!$A137+2,FALSE)*$AK137))+IF($AO137=BK$3,$AM137/VLOOKUP($AO137,Data!$A$50:$B$56,2,FALSE),0)</f>
        <v>0</v>
      </c>
      <c r="BL137" s="11">
        <f>IF(BL$2=$A137,0,IF(HLOOKUP(BL$2,Recipes!$H:$GI,'Production Calculator'!$A137+2,FALSE)=0,0,HLOOKUP(BL$2,Recipes!$H:$GI,'Production Calculator'!$A137+2,FALSE)*$AK137))+IF($AO137=BL$3,$AM137/VLOOKUP($AO137,Data!$A$50:$B$56,2,FALSE),0)</f>
        <v>0</v>
      </c>
      <c r="BM137" s="11">
        <f>IF(BM$2=$A137,0,IF(HLOOKUP(BM$2,Recipes!$H:$GI,'Production Calculator'!$A137+2,FALSE)=0,0,HLOOKUP(BM$2,Recipes!$H:$GI,'Production Calculator'!$A137+2,FALSE)*$AK137))+IF($AO137=BM$3,$AM137/VLOOKUP($AO137,Data!$A$50:$B$56,2,FALSE),0)</f>
        <v>0</v>
      </c>
      <c r="BN137" s="11">
        <f>IF(BN$2=$A137,0,IF(HLOOKUP(BN$2,Recipes!$H:$GI,'Production Calculator'!$A137+2,FALSE)=0,0,HLOOKUP(BN$2,Recipes!$H:$GI,'Production Calculator'!$A137+2,FALSE)*$AK137))+IF($AO137=BN$3,$AM137/VLOOKUP($AO137,Data!$A$50:$B$56,2,FALSE),0)</f>
        <v>0</v>
      </c>
      <c r="BO137" s="11">
        <f>IF(BO$2=$A137,0,IF(HLOOKUP(BO$2,Recipes!$H:$GI,'Production Calculator'!$A137+2,FALSE)=0,0,HLOOKUP(BO$2,Recipes!$H:$GI,'Production Calculator'!$A137+2,FALSE)*$AK137))+IF($AO137=BO$3,$AM137/VLOOKUP($AO137,Data!$A$50:$B$56,2,FALSE),0)</f>
        <v>0</v>
      </c>
      <c r="BP137" s="11">
        <f>IF(BP$2=$A137,0,IF(HLOOKUP(BP$2,Recipes!$H:$GI,'Production Calculator'!$A137+2,FALSE)=0,0,HLOOKUP(BP$2,Recipes!$H:$GI,'Production Calculator'!$A137+2,FALSE)*$AK137))+IF($AO137=BP$3,$AM137/VLOOKUP($AO137,Data!$A$50:$B$56,2,FALSE),0)</f>
        <v>0</v>
      </c>
      <c r="BQ137" s="11">
        <f>IF(BQ$2=$A137,0,IF(HLOOKUP(BQ$2,Recipes!$H:$GI,'Production Calculator'!$A137+2,FALSE)=0,0,HLOOKUP(BQ$2,Recipes!$H:$GI,'Production Calculator'!$A137+2,FALSE)*$AK137))+IF($AO137=BQ$3,$AM137/VLOOKUP($AO137,Data!$A$50:$B$56,2,FALSE),0)</f>
        <v>0</v>
      </c>
      <c r="BR137" s="11">
        <f>IF(BR$2=$A137,0,IF(HLOOKUP(BR$2,Recipes!$H:$GI,'Production Calculator'!$A137+2,FALSE)=0,0,HLOOKUP(BR$2,Recipes!$H:$GI,'Production Calculator'!$A137+2,FALSE)*$AK137))+IF($AO137=BR$3,$AM137/VLOOKUP($AO137,Data!$A$50:$B$56,2,FALSE),0)</f>
        <v>0</v>
      </c>
      <c r="BS137" s="11">
        <f>IF(BS$2=$A137,0,IF(HLOOKUP(BS$2,Recipes!$H:$GI,'Production Calculator'!$A137+2,FALSE)=0,0,HLOOKUP(BS$2,Recipes!$H:$GI,'Production Calculator'!$A137+2,FALSE)*$AK137))+IF($AO137=BS$3,$AM137/VLOOKUP($AO137,Data!$A$50:$B$56,2,FALSE),0)</f>
        <v>0</v>
      </c>
      <c r="BT137" s="11">
        <f>IF(BT$2=$A137,0,IF(HLOOKUP(BT$2,Recipes!$H:$GI,'Production Calculator'!$A137+2,FALSE)=0,0,HLOOKUP(BT$2,Recipes!$H:$GI,'Production Calculator'!$A137+2,FALSE)*$AK137))+IF($AO137=BT$3,$AM137/VLOOKUP($AO137,Data!$A$50:$B$56,2,FALSE),0)</f>
        <v>0</v>
      </c>
      <c r="BU137" s="11">
        <f>IF(BU$2=$A137,0,IF(HLOOKUP(BU$2,Recipes!$H:$GI,'Production Calculator'!$A137+2,FALSE)=0,0,HLOOKUP(BU$2,Recipes!$H:$GI,'Production Calculator'!$A137+2,FALSE)*$AK137))+IF($AO137=BU$3,$AM137/VLOOKUP($AO137,Data!$A$50:$B$56,2,FALSE),0)</f>
        <v>0</v>
      </c>
      <c r="BV137" s="11">
        <f>IF(BV$2=$A137,0,IF(HLOOKUP(BV$2,Recipes!$H:$GI,'Production Calculator'!$A137+2,FALSE)=0,0,HLOOKUP(BV$2,Recipes!$H:$GI,'Production Calculator'!$A137+2,FALSE)*$AK137))+IF($AO137=BV$3,$AM137/VLOOKUP($AO137,Data!$A$50:$B$56,2,FALSE),0)</f>
        <v>0</v>
      </c>
      <c r="BW137" s="11">
        <f>IF(BW$2=$A137,0,IF(HLOOKUP(BW$2,Recipes!$H:$GI,'Production Calculator'!$A137+2,FALSE)=0,0,HLOOKUP(BW$2,Recipes!$H:$GI,'Production Calculator'!$A137+2,FALSE)*$AK137))+IF($AO137=BW$3,$AM137/VLOOKUP($AO137,Data!$A$50:$B$56,2,FALSE),0)</f>
        <v>0</v>
      </c>
      <c r="BX137" s="11">
        <f>IF(BX$2=$A137,0,IF(HLOOKUP(BX$2,Recipes!$H:$GI,'Production Calculator'!$A137+2,FALSE)=0,0,HLOOKUP(BX$2,Recipes!$H:$GI,'Production Calculator'!$A137+2,FALSE)*$AK137))+IF($AO137=BX$3,$AM137/VLOOKUP($AO137,Data!$A$50:$B$56,2,FALSE),0)</f>
        <v>0</v>
      </c>
      <c r="BY137" s="11">
        <f>IF(BY$2=$A137,0,IF(HLOOKUP(BY$2,Recipes!$H:$GI,'Production Calculator'!$A137+2,FALSE)=0,0,HLOOKUP(BY$2,Recipes!$H:$GI,'Production Calculator'!$A137+2,FALSE)*$AK137))+IF($AO137=BY$3,$AM137/VLOOKUP($AO137,Data!$A$50:$B$56,2,FALSE),0)</f>
        <v>0</v>
      </c>
      <c r="BZ137" s="11">
        <f>IF(BZ$2=$A137,0,IF(HLOOKUP(BZ$2,Recipes!$H:$GI,'Production Calculator'!$A137+2,FALSE)=0,0,HLOOKUP(BZ$2,Recipes!$H:$GI,'Production Calculator'!$A137+2,FALSE)*$AK137))+IF($AO137=BZ$3,$AM137/VLOOKUP($AO137,Data!$A$50:$B$56,2,FALSE),0)</f>
        <v>0</v>
      </c>
      <c r="CA137" s="11">
        <f>IF(CA$2=$A137,0,IF(HLOOKUP(CA$2,Recipes!$H:$GI,'Production Calculator'!$A137+2,FALSE)=0,0,HLOOKUP(CA$2,Recipes!$H:$GI,'Production Calculator'!$A137+2,FALSE)*$AK137))+IF($AO137=CA$3,$AM137/VLOOKUP($AO137,Data!$A$50:$B$56,2,FALSE),0)</f>
        <v>0</v>
      </c>
      <c r="CB137" s="11">
        <f>IF(CB$2=$A137,0,IF(HLOOKUP(CB$2,Recipes!$H:$GI,'Production Calculator'!$A137+2,FALSE)=0,0,HLOOKUP(CB$2,Recipes!$H:$GI,'Production Calculator'!$A137+2,FALSE)*$AK137))+IF($AO137=CB$3,$AM137/VLOOKUP($AO137,Data!$A$50:$B$56,2,FALSE),0)</f>
        <v>0</v>
      </c>
      <c r="CC137" s="11">
        <f>IF(CC$2=$A137,0,IF(HLOOKUP(CC$2,Recipes!$H:$GI,'Production Calculator'!$A137+2,FALSE)=0,0,HLOOKUP(CC$2,Recipes!$H:$GI,'Production Calculator'!$A137+2,FALSE)*$AK137))+IF($AO137=CC$3,$AM137/VLOOKUP($AO137,Data!$A$50:$B$56,2,FALSE),0)</f>
        <v>0</v>
      </c>
      <c r="CD137" s="11">
        <f>IF(CD$2=$A137,0,IF(HLOOKUP(CD$2,Recipes!$H:$GI,'Production Calculator'!$A137+2,FALSE)=0,0,HLOOKUP(CD$2,Recipes!$H:$GI,'Production Calculator'!$A137+2,FALSE)*$AK137))+IF($AO137=CD$3,$AM137/VLOOKUP($AO137,Data!$A$50:$B$56,2,FALSE),0)</f>
        <v>0</v>
      </c>
      <c r="CE137" s="11">
        <f>IF(CE$2=$A137,0,IF(HLOOKUP(CE$2,Recipes!$H:$GI,'Production Calculator'!$A137+2,FALSE)=0,0,HLOOKUP(CE$2,Recipes!$H:$GI,'Production Calculator'!$A137+2,FALSE)*$AK137))+IF($AO137=CE$3,$AM137/VLOOKUP($AO137,Data!$A$50:$B$56,2,FALSE),0)</f>
        <v>0</v>
      </c>
      <c r="CF137" s="11">
        <f>IF(CF$2=$A137,0,IF(HLOOKUP(CF$2,Recipes!$H:$GI,'Production Calculator'!$A137+2,FALSE)=0,0,HLOOKUP(CF$2,Recipes!$H:$GI,'Production Calculator'!$A137+2,FALSE)*$AK137))+IF($AO137=CF$3,$AM137/VLOOKUP($AO137,Data!$A$50:$B$56,2,FALSE),0)</f>
        <v>0</v>
      </c>
      <c r="CG137" s="11">
        <f>IF(CG$2=$A137,0,IF(HLOOKUP(CG$2,Recipes!$H:$GI,'Production Calculator'!$A137+2,FALSE)=0,0,HLOOKUP(CG$2,Recipes!$H:$GI,'Production Calculator'!$A137+2,FALSE)*$AK137))+IF($AO137=CG$3,$AM137/VLOOKUP($AO137,Data!$A$50:$B$56,2,FALSE),0)</f>
        <v>0</v>
      </c>
      <c r="CH137" s="11">
        <f>IF(CH$2=$A137,0,IF(HLOOKUP(CH$2,Recipes!$H:$GI,'Production Calculator'!$A137+2,FALSE)=0,0,HLOOKUP(CH$2,Recipes!$H:$GI,'Production Calculator'!$A137+2,FALSE)*$AK137))+IF($AO137=CH$3,$AM137/VLOOKUP($AO137,Data!$A$50:$B$56,2,FALSE),0)</f>
        <v>0</v>
      </c>
      <c r="CI137" s="11">
        <f>IF(CI$2=$A137,0,IF(HLOOKUP(CI$2,Recipes!$H:$GI,'Production Calculator'!$A137+2,FALSE)=0,0,HLOOKUP(CI$2,Recipes!$H:$GI,'Production Calculator'!$A137+2,FALSE)*$AK137))+IF($AO137=CI$3,$AM137/VLOOKUP($AO137,Data!$A$50:$B$56,2,FALSE),0)</f>
        <v>0</v>
      </c>
      <c r="CJ137" s="11">
        <f>IF(CJ$2=$A137,0,IF(HLOOKUP(CJ$2,Recipes!$H:$GI,'Production Calculator'!$A137+2,FALSE)=0,0,HLOOKUP(CJ$2,Recipes!$H:$GI,'Production Calculator'!$A137+2,FALSE)*$AK137))+IF($AO137=CJ$3,$AM137/VLOOKUP($AO137,Data!$A$50:$B$56,2,FALSE),0)</f>
        <v>0</v>
      </c>
      <c r="CK137" s="11">
        <f>IF(CK$2=$A137,0,IF(HLOOKUP(CK$2,Recipes!$H:$GI,'Production Calculator'!$A137+2,FALSE)=0,0,HLOOKUP(CK$2,Recipes!$H:$GI,'Production Calculator'!$A137+2,FALSE)*$AK137))+IF($AO137=CK$3,$AM137/VLOOKUP($AO137,Data!$A$50:$B$56,2,FALSE),0)</f>
        <v>0</v>
      </c>
      <c r="CL137" s="11">
        <f>IF(CL$2=$A137,0,IF(HLOOKUP(CL$2,Recipes!$H:$GI,'Production Calculator'!$A137+2,FALSE)=0,0,HLOOKUP(CL$2,Recipes!$H:$GI,'Production Calculator'!$A137+2,FALSE)*$AK137))+IF($AO137=CL$3,$AM137/VLOOKUP($AO137,Data!$A$50:$B$56,2,FALSE),0)</f>
        <v>0</v>
      </c>
      <c r="CM137" s="11">
        <f>IF(CM$2=$A137,0,IF(HLOOKUP(CM$2,Recipes!$H:$GI,'Production Calculator'!$A137+2,FALSE)=0,0,HLOOKUP(CM$2,Recipes!$H:$GI,'Production Calculator'!$A137+2,FALSE)*$AK137))+IF($AO137=CM$3,$AM137/VLOOKUP($AO137,Data!$A$50:$B$56,2,FALSE),0)</f>
        <v>0</v>
      </c>
      <c r="CN137" s="11">
        <f>IF(CN$2=$A137,0,IF(HLOOKUP(CN$2,Recipes!$H:$GI,'Production Calculator'!$A137+2,FALSE)=0,0,HLOOKUP(CN$2,Recipes!$H:$GI,'Production Calculator'!$A137+2,FALSE)*$AK137))+IF($AO137=CN$3,$AM137/VLOOKUP($AO137,Data!$A$50:$B$56,2,FALSE),0)</f>
        <v>0</v>
      </c>
      <c r="CO137" s="11">
        <f>IF(CO$2=$A137,0,IF(HLOOKUP(CO$2,Recipes!$H:$GI,'Production Calculator'!$A137+2,FALSE)=0,0,HLOOKUP(CO$2,Recipes!$H:$GI,'Production Calculator'!$A137+2,FALSE)*$AK137))+IF($AO137=CO$3,$AM137/VLOOKUP($AO137,Data!$A$50:$B$56,2,FALSE),0)</f>
        <v>0</v>
      </c>
      <c r="CP137" s="11">
        <f>IF(CP$2=$A137,0,IF(HLOOKUP(CP$2,Recipes!$H:$GI,'Production Calculator'!$A137+2,FALSE)=0,0,HLOOKUP(CP$2,Recipes!$H:$GI,'Production Calculator'!$A137+2,FALSE)*$AK137))+IF($AO137=CP$3,$AM137/VLOOKUP($AO137,Data!$A$50:$B$56,2,FALSE),0)</f>
        <v>0</v>
      </c>
      <c r="CQ137" s="11">
        <f>IF(CQ$2=$A137,0,IF(HLOOKUP(CQ$2,Recipes!$H:$GI,'Production Calculator'!$A137+2,FALSE)=0,0,HLOOKUP(CQ$2,Recipes!$H:$GI,'Production Calculator'!$A137+2,FALSE)*$AK137))+IF($AO137=CQ$3,$AM137/VLOOKUP($AO137,Data!$A$50:$B$56,2,FALSE),0)</f>
        <v>0</v>
      </c>
      <c r="CR137" s="11">
        <f>IF(CR$2=$A137,0,IF(HLOOKUP(CR$2,Recipes!$H:$GI,'Production Calculator'!$A137+2,FALSE)=0,0,HLOOKUP(CR$2,Recipes!$H:$GI,'Production Calculator'!$A137+2,FALSE)*$AK137))+IF($AO137=CR$3,$AM137/VLOOKUP($AO137,Data!$A$50:$B$56,2,FALSE),0)</f>
        <v>0</v>
      </c>
      <c r="CS137" s="11">
        <f>IF(CS$2=$A137,0,IF(HLOOKUP(CS$2,Recipes!$H:$GI,'Production Calculator'!$A137+2,FALSE)=0,0,HLOOKUP(CS$2,Recipes!$H:$GI,'Production Calculator'!$A137+2,FALSE)*$AK137))+IF($AO137=CS$3,$AM137/VLOOKUP($AO137,Data!$A$50:$B$56,2,FALSE),0)</f>
        <v>0</v>
      </c>
      <c r="CT137" s="11">
        <f>IF(CT$2=$A137,0,IF(HLOOKUP(CT$2,Recipes!$H:$GI,'Production Calculator'!$A137+2,FALSE)=0,0,HLOOKUP(CT$2,Recipes!$H:$GI,'Production Calculator'!$A137+2,FALSE)*$AK137))+IF($AO137=CT$3,$AM137/VLOOKUP($AO137,Data!$A$50:$B$56,2,FALSE),0)</f>
        <v>0</v>
      </c>
      <c r="CU137" s="11">
        <f>IF(CU$2=$A137,0,IF(HLOOKUP(CU$2,Recipes!$H:$GI,'Production Calculator'!$A137+2,FALSE)=0,0,HLOOKUP(CU$2,Recipes!$H:$GI,'Production Calculator'!$A137+2,FALSE)*$AK137))+IF($AO137=CU$3,$AM137/VLOOKUP($AO137,Data!$A$50:$B$56,2,FALSE),0)</f>
        <v>0</v>
      </c>
      <c r="CV137" s="11">
        <f>IF(CV$2=$A137,0,IF(HLOOKUP(CV$2,Recipes!$H:$GI,'Production Calculator'!$A137+2,FALSE)=0,0,HLOOKUP(CV$2,Recipes!$H:$GI,'Production Calculator'!$A137+2,FALSE)*$AK137))+IF($AO137=CV$3,$AM137/VLOOKUP($AO137,Data!$A$50:$B$56,2,FALSE),0)</f>
        <v>0</v>
      </c>
      <c r="CW137" s="11">
        <f>IF(CW$2=$A137,0,IF(HLOOKUP(CW$2,Recipes!$H:$GI,'Production Calculator'!$A137+2,FALSE)=0,0,HLOOKUP(CW$2,Recipes!$H:$GI,'Production Calculator'!$A137+2,FALSE)*$AK137))+IF($AO137=CW$3,$AM137/VLOOKUP($AO137,Data!$A$50:$B$56,2,FALSE),0)</f>
        <v>0</v>
      </c>
      <c r="CX137" s="11">
        <f>IF(CX$2=$A137,0,IF(HLOOKUP(CX$2,Recipes!$H:$GI,'Production Calculator'!$A137+2,FALSE)=0,0,HLOOKUP(CX$2,Recipes!$H:$GI,'Production Calculator'!$A137+2,FALSE)*$AK137))+IF($AO137=CX$3,$AM137/VLOOKUP($AO137,Data!$A$50:$B$56,2,FALSE),0)</f>
        <v>0</v>
      </c>
      <c r="CY137" s="11">
        <f>IF(CY$2=$A137,0,IF(HLOOKUP(CY$2,Recipes!$H:$GI,'Production Calculator'!$A137+2,FALSE)=0,0,HLOOKUP(CY$2,Recipes!$H:$GI,'Production Calculator'!$A137+2,FALSE)*$AK137))+IF($AO137=CY$3,$AM137/VLOOKUP($AO137,Data!$A$50:$B$56,2,FALSE),0)</f>
        <v>0</v>
      </c>
      <c r="CZ137" s="11">
        <f>IF(CZ$2=$A137,0,IF(HLOOKUP(CZ$2,Recipes!$H:$GI,'Production Calculator'!$A137+2,FALSE)=0,0,HLOOKUP(CZ$2,Recipes!$H:$GI,'Production Calculator'!$A137+2,FALSE)*$AK137))+IF($AO137=CZ$3,$AM137/VLOOKUP($AO137,Data!$A$50:$B$56,2,FALSE),0)</f>
        <v>0</v>
      </c>
      <c r="DA137" s="11">
        <f>IF(DA$2=$A137,0,IF(HLOOKUP(DA$2,Recipes!$H:$GI,'Production Calculator'!$A137+2,FALSE)=0,0,HLOOKUP(DA$2,Recipes!$H:$GI,'Production Calculator'!$A137+2,FALSE)*$AK137))+IF($AO137=DA$3,$AM137/VLOOKUP($AO137,Data!$A$50:$B$56,2,FALSE),0)</f>
        <v>0</v>
      </c>
      <c r="DB137" s="11">
        <f>IF(DB$2=$A137,0,IF(HLOOKUP(DB$2,Recipes!$H:$GI,'Production Calculator'!$A137+2,FALSE)=0,0,HLOOKUP(DB$2,Recipes!$H:$GI,'Production Calculator'!$A137+2,FALSE)*$AK137))+IF($AO137=DB$3,$AM137/VLOOKUP($AO137,Data!$A$50:$B$56,2,FALSE),0)</f>
        <v>0</v>
      </c>
      <c r="DC137" s="11">
        <f>IF(DC$2=$A137,0,IF(HLOOKUP(DC$2,Recipes!$H:$GI,'Production Calculator'!$A137+2,FALSE)=0,0,HLOOKUP(DC$2,Recipes!$H:$GI,'Production Calculator'!$A137+2,FALSE)*$AK137))+IF($AO137=DC$3,$AM137/VLOOKUP($AO137,Data!$A$50:$B$56,2,FALSE),0)</f>
        <v>0</v>
      </c>
      <c r="DD137" s="11">
        <f>IF(DD$2=$A137,0,IF(HLOOKUP(DD$2,Recipes!$H:$GI,'Production Calculator'!$A137+2,FALSE)=0,0,HLOOKUP(DD$2,Recipes!$H:$GI,'Production Calculator'!$A137+2,FALSE)*$AK137))+IF($AO137=DD$3,$AM137/VLOOKUP($AO137,Data!$A$50:$B$56,2,FALSE),0)</f>
        <v>0</v>
      </c>
      <c r="DE137" s="11">
        <f>IF(DE$2=$A137,0,IF(HLOOKUP(DE$2,Recipes!$H:$GI,'Production Calculator'!$A137+2,FALSE)=0,0,HLOOKUP(DE$2,Recipes!$H:$GI,'Production Calculator'!$A137+2,FALSE)*$AK137))+IF($AO137=DE$3,$AM137/VLOOKUP($AO137,Data!$A$50:$B$56,2,FALSE),0)</f>
        <v>0</v>
      </c>
      <c r="DF137" s="11">
        <f>IF(DF$2=$A137,0,IF(HLOOKUP(DF$2,Recipes!$H:$GI,'Production Calculator'!$A137+2,FALSE)=0,0,HLOOKUP(DF$2,Recipes!$H:$GI,'Production Calculator'!$A137+2,FALSE)*$AK137))+IF($AO137=DF$3,$AM137/VLOOKUP($AO137,Data!$A$50:$B$56,2,FALSE),0)</f>
        <v>0</v>
      </c>
      <c r="DG137" s="11">
        <f>IF(DG$2=$A137,0,IF(HLOOKUP(DG$2,Recipes!$H:$GI,'Production Calculator'!$A137+2,FALSE)=0,0,HLOOKUP(DG$2,Recipes!$H:$GI,'Production Calculator'!$A137+2,FALSE)*$AK137))+IF($AO137=DG$3,$AM137/VLOOKUP($AO137,Data!$A$50:$B$56,2,FALSE),0)</f>
        <v>0</v>
      </c>
      <c r="DH137" s="11">
        <f>IF(DH$2=$A137,0,IF(HLOOKUP(DH$2,Recipes!$H:$GI,'Production Calculator'!$A137+2,FALSE)=0,0,HLOOKUP(DH$2,Recipes!$H:$GI,'Production Calculator'!$A137+2,FALSE)*$AK137))+IF($AO137=DH$3,$AM137/VLOOKUP($AO137,Data!$A$50:$B$56,2,FALSE),0)</f>
        <v>0</v>
      </c>
      <c r="DI137" s="11">
        <f>IF(DI$2=$A137,0,IF(HLOOKUP(DI$2,Recipes!$H:$GI,'Production Calculator'!$A137+2,FALSE)=0,0,HLOOKUP(DI$2,Recipes!$H:$GI,'Production Calculator'!$A137+2,FALSE)*$AK137))+IF($AO137=DI$3,$AM137/VLOOKUP($AO137,Data!$A$50:$B$56,2,FALSE),0)</f>
        <v>0</v>
      </c>
      <c r="DJ137" s="11">
        <f>IF(DJ$2=$A137,0,IF(HLOOKUP(DJ$2,Recipes!$H:$GI,'Production Calculator'!$A137+2,FALSE)=0,0,HLOOKUP(DJ$2,Recipes!$H:$GI,'Production Calculator'!$A137+2,FALSE)*$AK137))+IF($AO137=DJ$3,$AM137/VLOOKUP($AO137,Data!$A$50:$B$56,2,FALSE),0)</f>
        <v>0</v>
      </c>
      <c r="DK137" s="11">
        <f>IF(DK$2=$A137,0,IF(HLOOKUP(DK$2,Recipes!$H:$GI,'Production Calculator'!$A137+2,FALSE)=0,0,HLOOKUP(DK$2,Recipes!$H:$GI,'Production Calculator'!$A137+2,FALSE)*$AK137))+IF($AO137=DK$3,$AM137/VLOOKUP($AO137,Data!$A$50:$B$56,2,FALSE),0)</f>
        <v>0</v>
      </c>
      <c r="DL137" s="11">
        <f>IF(DL$2=$A137,0,IF(HLOOKUP(DL$2,Recipes!$H:$GI,'Production Calculator'!$A137+2,FALSE)=0,0,HLOOKUP(DL$2,Recipes!$H:$GI,'Production Calculator'!$A137+2,FALSE)*$AK137))+IF($AO137=DL$3,$AM137/VLOOKUP($AO137,Data!$A$50:$B$56,2,FALSE),0)</f>
        <v>0</v>
      </c>
      <c r="DM137" s="11">
        <f>IF(DM$2=$A137,0,IF(HLOOKUP(DM$2,Recipes!$H:$GI,'Production Calculator'!$A137+2,FALSE)=0,0,HLOOKUP(DM$2,Recipes!$H:$GI,'Production Calculator'!$A137+2,FALSE)*$AK137))+IF($AO137=DM$3,$AM137/VLOOKUP($AO137,Data!$A$50:$B$56,2,FALSE),0)</f>
        <v>0</v>
      </c>
      <c r="DN137" s="11">
        <f>IF(DN$2=$A137,0,IF(HLOOKUP(DN$2,Recipes!$H:$GI,'Production Calculator'!$A137+2,FALSE)=0,0,HLOOKUP(DN$2,Recipes!$H:$GI,'Production Calculator'!$A137+2,FALSE)*$AK137))+IF($AO137=DN$3,$AM137/VLOOKUP($AO137,Data!$A$50:$B$56,2,FALSE),0)</f>
        <v>0</v>
      </c>
      <c r="DO137" s="11">
        <f>IF(DO$2=$A137,0,IF(HLOOKUP(DO$2,Recipes!$H:$GI,'Production Calculator'!$A137+2,FALSE)=0,0,HLOOKUP(DO$2,Recipes!$H:$GI,'Production Calculator'!$A137+2,FALSE)*$AK137))+IF($AO137=DO$3,$AM137/VLOOKUP($AO137,Data!$A$50:$B$56,2,FALSE),0)</f>
        <v>0</v>
      </c>
      <c r="DP137" s="11">
        <f>IF(DP$2=$A137,0,IF(HLOOKUP(DP$2,Recipes!$H:$GI,'Production Calculator'!$A137+2,FALSE)=0,0,HLOOKUP(DP$2,Recipes!$H:$GI,'Production Calculator'!$A137+2,FALSE)*$AK137))+IF($AO137=DP$3,$AM137/VLOOKUP($AO137,Data!$A$50:$B$56,2,FALSE),0)</f>
        <v>0</v>
      </c>
      <c r="DQ137" s="11">
        <f>IF(DQ$2=$A137,0,IF(HLOOKUP(DQ$2,Recipes!$H:$GI,'Production Calculator'!$A137+2,FALSE)=0,0,HLOOKUP(DQ$2,Recipes!$H:$GI,'Production Calculator'!$A137+2,FALSE)*$AK137))+IF($AO137=DQ$3,$AM137/VLOOKUP($AO137,Data!$A$50:$B$56,2,FALSE),0)</f>
        <v>0</v>
      </c>
      <c r="DR137" s="11">
        <f>IF(DR$2=$A137,0,IF(HLOOKUP(DR$2,Recipes!$H:$GI,'Production Calculator'!$A137+2,FALSE)=0,0,HLOOKUP(DR$2,Recipes!$H:$GI,'Production Calculator'!$A137+2,FALSE)*$AK137))+IF($AO137=DR$3,$AM137/VLOOKUP($AO137,Data!$A$50:$B$56,2,FALSE),0)</f>
        <v>0</v>
      </c>
      <c r="DS137" s="11">
        <f>IF(DS$2=$A137,0,IF(HLOOKUP(DS$2,Recipes!$H:$GI,'Production Calculator'!$A137+2,FALSE)=0,0,HLOOKUP(DS$2,Recipes!$H:$GI,'Production Calculator'!$A137+2,FALSE)*$AK137))+IF($AO137=DS$3,$AM137/VLOOKUP($AO137,Data!$A$50:$B$56,2,FALSE),0)</f>
        <v>0</v>
      </c>
      <c r="DT137" s="11">
        <f>IF(DT$2=$A137,0,IF(HLOOKUP(DT$2,Recipes!$H:$GI,'Production Calculator'!$A137+2,FALSE)=0,0,HLOOKUP(DT$2,Recipes!$H:$GI,'Production Calculator'!$A137+2,FALSE)*$AK137))+IF($AO137=DT$3,$AM137/VLOOKUP($AO137,Data!$A$50:$B$56,2,FALSE),0)</f>
        <v>0</v>
      </c>
      <c r="DU137" s="11">
        <f>IF(DU$2=$A137,0,IF(HLOOKUP(DU$2,Recipes!$H:$GI,'Production Calculator'!$A137+2,FALSE)=0,0,HLOOKUP(DU$2,Recipes!$H:$GI,'Production Calculator'!$A137+2,FALSE)*$AK137))+IF($AO137=DU$3,$AM137/VLOOKUP($AO137,Data!$A$50:$B$56,2,FALSE),0)</f>
        <v>0</v>
      </c>
      <c r="DV137" s="11">
        <f>IF(DV$2=$A137,0,IF(HLOOKUP(DV$2,Recipes!$H:$GI,'Production Calculator'!$A137+2,FALSE)=0,0,HLOOKUP(DV$2,Recipes!$H:$GI,'Production Calculator'!$A137+2,FALSE)*$AK137))+IF($AO137=DV$3,$AM137/VLOOKUP($AO137,Data!$A$50:$B$56,2,FALSE),0)</f>
        <v>0</v>
      </c>
      <c r="DW137" s="11">
        <f>IF(DW$2=$A137,0,IF(HLOOKUP(DW$2,Recipes!$H:$GI,'Production Calculator'!$A137+2,FALSE)=0,0,HLOOKUP(DW$2,Recipes!$H:$GI,'Production Calculator'!$A137+2,FALSE)*$AK137))+IF($AO137=DW$3,$AM137/VLOOKUP($AO137,Data!$A$50:$B$56,2,FALSE),0)</f>
        <v>0</v>
      </c>
      <c r="DX137" s="11">
        <f>IF(DX$2=$A137,0,IF(HLOOKUP(DX$2,Recipes!$H:$GI,'Production Calculator'!$A137+2,FALSE)=0,0,HLOOKUP(DX$2,Recipes!$H:$GI,'Production Calculator'!$A137+2,FALSE)*$AK137))+IF($AO137=DX$3,$AM137/VLOOKUP($AO137,Data!$A$50:$B$56,2,FALSE),0)</f>
        <v>0</v>
      </c>
      <c r="DY137" s="11">
        <f>IF(DY$2=$A137,0,IF(HLOOKUP(DY$2,Recipes!$H:$GI,'Production Calculator'!$A137+2,FALSE)=0,0,HLOOKUP(DY$2,Recipes!$H:$GI,'Production Calculator'!$A137+2,FALSE)*$AK137))+IF($AO137=DY$3,$AM137/VLOOKUP($AO137,Data!$A$50:$B$56,2,FALSE),0)</f>
        <v>0</v>
      </c>
      <c r="DZ137" s="11">
        <f>IF(DZ$2=$A137,0,IF(HLOOKUP(DZ$2,Recipes!$H:$GI,'Production Calculator'!$A137+2,FALSE)=0,0,HLOOKUP(DZ$2,Recipes!$H:$GI,'Production Calculator'!$A137+2,FALSE)*$AK137))+IF($AO137=DZ$3,$AM137/VLOOKUP($AO137,Data!$A$50:$B$56,2,FALSE),0)</f>
        <v>0</v>
      </c>
      <c r="EA137" s="11">
        <f>IF(EA$2=$A137,0,IF(HLOOKUP(EA$2,Recipes!$H:$GI,'Production Calculator'!$A137+2,FALSE)=0,0,HLOOKUP(EA$2,Recipes!$H:$GI,'Production Calculator'!$A137+2,FALSE)*$AK137))+IF($AO137=EA$3,$AM137/VLOOKUP($AO137,Data!$A$50:$B$56,2,FALSE),0)</f>
        <v>0</v>
      </c>
      <c r="EB137" s="11">
        <f>IF(EB$2=$A137,0,IF(HLOOKUP(EB$2,Recipes!$H:$GI,'Production Calculator'!$A137+2,FALSE)=0,0,HLOOKUP(EB$2,Recipes!$H:$GI,'Production Calculator'!$A137+2,FALSE)*$AK137))+IF($AO137=EB$3,$AM137/VLOOKUP($AO137,Data!$A$50:$B$56,2,FALSE),0)</f>
        <v>0</v>
      </c>
      <c r="EC137" s="11">
        <f>IF(EC$2=$A137,0,IF(HLOOKUP(EC$2,Recipes!$H:$GI,'Production Calculator'!$A137+2,FALSE)=0,0,HLOOKUP(EC$2,Recipes!$H:$GI,'Production Calculator'!$A137+2,FALSE)*$AK137))+IF($AO137=EC$3,$AM137/VLOOKUP($AO137,Data!$A$50:$B$56,2,FALSE),0)</f>
        <v>0</v>
      </c>
      <c r="ED137" s="11">
        <f>IF(ED$2=$A137,0,IF(HLOOKUP(ED$2,Recipes!$H:$GI,'Production Calculator'!$A137+2,FALSE)=0,0,HLOOKUP(ED$2,Recipes!$H:$GI,'Production Calculator'!$A137+2,FALSE)*$AK137))+IF($AO137=ED$3,$AM137/VLOOKUP($AO137,Data!$A$50:$B$56,2,FALSE),0)</f>
        <v>0</v>
      </c>
      <c r="EE137" s="11">
        <f>IF(EE$2=$A137,0,IF(HLOOKUP(EE$2,Recipes!$H:$GI,'Production Calculator'!$A137+2,FALSE)=0,0,HLOOKUP(EE$2,Recipes!$H:$GI,'Production Calculator'!$A137+2,FALSE)*$AK137))+IF($AO137=EE$3,$AM137/VLOOKUP($AO137,Data!$A$50:$B$56,2,FALSE),0)</f>
        <v>0</v>
      </c>
      <c r="EF137" s="11">
        <f>IF(EF$2=$A137,0,IF(HLOOKUP(EF$2,Recipes!$H:$GI,'Production Calculator'!$A137+2,FALSE)=0,0,HLOOKUP(EF$2,Recipes!$H:$GI,'Production Calculator'!$A137+2,FALSE)*$AK137))+IF($AO137=EF$3,$AM137/VLOOKUP($AO137,Data!$A$50:$B$56,2,FALSE),0)</f>
        <v>0</v>
      </c>
      <c r="EG137" s="11">
        <f>IF(EG$2=$A137,0,IF(HLOOKUP(EG$2,Recipes!$H:$GI,'Production Calculator'!$A137+2,FALSE)=0,0,HLOOKUP(EG$2,Recipes!$H:$GI,'Production Calculator'!$A137+2,FALSE)*$AK137))+IF($AO137=EG$3,$AM137/VLOOKUP($AO137,Data!$A$50:$B$56,2,FALSE),0)</f>
        <v>0</v>
      </c>
      <c r="EH137" s="11">
        <f>IF(EH$2=$A137,0,IF(HLOOKUP(EH$2,Recipes!$H:$GI,'Production Calculator'!$A137+2,FALSE)=0,0,HLOOKUP(EH$2,Recipes!$H:$GI,'Production Calculator'!$A137+2,FALSE)*$AK137))+IF($AO137=EH$3,$AM137/VLOOKUP($AO137,Data!$A$50:$B$56,2,FALSE),0)</f>
        <v>0</v>
      </c>
      <c r="EI137" s="11">
        <f>IF(EI$2=$A137,0,IF(HLOOKUP(EI$2,Recipes!$H:$GI,'Production Calculator'!$A137+2,FALSE)=0,0,HLOOKUP(EI$2,Recipes!$H:$GI,'Production Calculator'!$A137+2,FALSE)*$AK137))+IF($AO137=EI$3,$AM137/VLOOKUP($AO137,Data!$A$50:$B$56,2,FALSE),0)</f>
        <v>0</v>
      </c>
      <c r="EJ137" s="11">
        <f>IF(EJ$2=$A137,0,IF(HLOOKUP(EJ$2,Recipes!$H:$GI,'Production Calculator'!$A137+2,FALSE)=0,0,HLOOKUP(EJ$2,Recipes!$H:$GI,'Production Calculator'!$A137+2,FALSE)*$AK137))+IF($AO137=EJ$3,$AM137/VLOOKUP($AO137,Data!$A$50:$B$56,2,FALSE),0)</f>
        <v>0</v>
      </c>
      <c r="EK137" s="11">
        <f>IF(EK$2=$A137,0,IF(HLOOKUP(EK$2,Recipes!$H:$GI,'Production Calculator'!$A137+2,FALSE)=0,0,HLOOKUP(EK$2,Recipes!$H:$GI,'Production Calculator'!$A137+2,FALSE)*$AK137))+IF($AO137=EK$3,$AM137/VLOOKUP($AO137,Data!$A$50:$B$56,2,FALSE),0)</f>
        <v>0</v>
      </c>
      <c r="EL137" s="11">
        <f>IF(EL$2=$A137,0,IF(HLOOKUP(EL$2,Recipes!$H:$GI,'Production Calculator'!$A137+2,FALSE)=0,0,HLOOKUP(EL$2,Recipes!$H:$GI,'Production Calculator'!$A137+2,FALSE)*$AK137))+IF($AO137=EL$3,$AM137/VLOOKUP($AO137,Data!$A$50:$B$56,2,FALSE),0)</f>
        <v>0</v>
      </c>
      <c r="EM137" s="11">
        <f>IF(EM$2=$A137,0,IF(HLOOKUP(EM$2,Recipes!$H:$GI,'Production Calculator'!$A137+2,FALSE)=0,0,HLOOKUP(EM$2,Recipes!$H:$GI,'Production Calculator'!$A137+2,FALSE)*$AK137))+IF($AO137=EM$3,$AM137/VLOOKUP($AO137,Data!$A$50:$B$56,2,FALSE),0)</f>
        <v>0</v>
      </c>
      <c r="EN137" s="11">
        <f>IF(EN$2=$A137,0,IF(HLOOKUP(EN$2,Recipes!$H:$GI,'Production Calculator'!$A137+2,FALSE)=0,0,HLOOKUP(EN$2,Recipes!$H:$GI,'Production Calculator'!$A137+2,FALSE)*$AK137))+IF($AO137=EN$3,$AM137/VLOOKUP($AO137,Data!$A$50:$B$56,2,FALSE),0)</f>
        <v>0</v>
      </c>
      <c r="EO137" s="11">
        <f>IF(EO$2=$A137,0,IF(HLOOKUP(EO$2,Recipes!$H:$GI,'Production Calculator'!$A137+2,FALSE)=0,0,HLOOKUP(EO$2,Recipes!$H:$GI,'Production Calculator'!$A137+2,FALSE)*$AK137))+IF($AO137=EO$3,$AM137/VLOOKUP($AO137,Data!$A$50:$B$56,2,FALSE),0)</f>
        <v>0</v>
      </c>
      <c r="EP137" s="11">
        <f>IF(EP$2=$A137,0,IF(HLOOKUP(EP$2,Recipes!$H:$GI,'Production Calculator'!$A137+2,FALSE)=0,0,HLOOKUP(EP$2,Recipes!$H:$GI,'Production Calculator'!$A137+2,FALSE)*$AK137))+IF($AO137=EP$3,$AM137/VLOOKUP($AO137,Data!$A$50:$B$56,2,FALSE),0)</f>
        <v>0</v>
      </c>
      <c r="EQ137" s="11">
        <f>IF(EQ$2=$A137,0,IF(HLOOKUP(EQ$2,Recipes!$H:$GI,'Production Calculator'!$A137+2,FALSE)=0,0,HLOOKUP(EQ$2,Recipes!$H:$GI,'Production Calculator'!$A137+2,FALSE)*$AK137))+IF($AO137=EQ$3,$AM137/VLOOKUP($AO137,Data!$A$50:$B$56,2,FALSE),0)</f>
        <v>0</v>
      </c>
      <c r="ER137" s="11">
        <f>IF(ER$2=$A137,0,IF(HLOOKUP(ER$2,Recipes!$H:$GI,'Production Calculator'!$A137+2,FALSE)=0,0,HLOOKUP(ER$2,Recipes!$H:$GI,'Production Calculator'!$A137+2,FALSE)*$AK137))+IF($AO137=ER$3,$AM137/VLOOKUP($AO137,Data!$A$50:$B$56,2,FALSE),0)</f>
        <v>0</v>
      </c>
      <c r="ES137" s="11">
        <f>IF(ES$2=$A137,0,IF(HLOOKUP(ES$2,Recipes!$H:$GI,'Production Calculator'!$A137+2,FALSE)=0,0,HLOOKUP(ES$2,Recipes!$H:$GI,'Production Calculator'!$A137+2,FALSE)*$AK137))+IF($AO137=ES$3,$AM137/VLOOKUP($AO137,Data!$A$50:$B$56,2,FALSE),0)</f>
        <v>0</v>
      </c>
      <c r="ET137" s="11">
        <f>IF(ET$2=$A137,0,IF(HLOOKUP(ET$2,Recipes!$H:$GI,'Production Calculator'!$A137+2,FALSE)=0,0,HLOOKUP(ET$2,Recipes!$H:$GI,'Production Calculator'!$A137+2,FALSE)*$AK137))+IF($AO137=ET$3,$AM137/VLOOKUP($AO137,Data!$A$50:$B$56,2,FALSE),0)</f>
        <v>0</v>
      </c>
      <c r="EU137" s="11">
        <f>IF(EU$2=$A137,0,IF(HLOOKUP(EU$2,Recipes!$H:$GI,'Production Calculator'!$A137+2,FALSE)=0,0,HLOOKUP(EU$2,Recipes!$H:$GI,'Production Calculator'!$A137+2,FALSE)*$AK137))+IF($AO137=EU$3,$AM137/VLOOKUP($AO137,Data!$A$50:$B$56,2,FALSE),0)</f>
        <v>0</v>
      </c>
      <c r="EV137" s="11">
        <f>IF(EV$2=$A137,0,IF(HLOOKUP(EV$2,Recipes!$H:$GI,'Production Calculator'!$A137+2,FALSE)=0,0,HLOOKUP(EV$2,Recipes!$H:$GI,'Production Calculator'!$A137+2,FALSE)*$AK137))+IF($AO137=EV$3,$AM137/VLOOKUP($AO137,Data!$A$50:$B$56,2,FALSE),0)</f>
        <v>0</v>
      </c>
      <c r="EW137" s="11">
        <f>IF(EW$2=$A137,0,IF(HLOOKUP(EW$2,Recipes!$H:$GI,'Production Calculator'!$A137+2,FALSE)=0,0,HLOOKUP(EW$2,Recipes!$H:$GI,'Production Calculator'!$A137+2,FALSE)*$AK137))+IF($AO137=EW$3,$AM137/VLOOKUP($AO137,Data!$A$50:$B$56,2,FALSE),0)</f>
        <v>0</v>
      </c>
      <c r="EX137" s="11">
        <f>IF(EX$2=$A137,0,IF(HLOOKUP(EX$2,Recipes!$H:$GI,'Production Calculator'!$A137+2,FALSE)=0,0,HLOOKUP(EX$2,Recipes!$H:$GI,'Production Calculator'!$A137+2,FALSE)*$AK137))+IF($AO137=EX$3,$AM137/VLOOKUP($AO137,Data!$A$50:$B$56,2,FALSE),0)</f>
        <v>0</v>
      </c>
      <c r="EY137" s="11">
        <f>IF(EY$2=$A137,0,IF(HLOOKUP(EY$2,Recipes!$H:$GI,'Production Calculator'!$A137+2,FALSE)=0,0,HLOOKUP(EY$2,Recipes!$H:$GI,'Production Calculator'!$A137+2,FALSE)*$AK137))+IF($AO137=EY$3,$AM137/VLOOKUP($AO137,Data!$A$50:$B$56,2,FALSE),0)</f>
        <v>0</v>
      </c>
      <c r="EZ137" s="11">
        <f>IF(EZ$2=$A137,0,IF(HLOOKUP(EZ$2,Recipes!$H:$GI,'Production Calculator'!$A137+2,FALSE)=0,0,HLOOKUP(EZ$2,Recipes!$H:$GI,'Production Calculator'!$A137+2,FALSE)*$AK137))+IF($AO137=EZ$3,$AM137/VLOOKUP($AO137,Data!$A$50:$B$56,2,FALSE),0)</f>
        <v>0</v>
      </c>
      <c r="FA137" s="11">
        <f>IF(FA$2=$A137,0,IF(HLOOKUP(FA$2,Recipes!$H:$GI,'Production Calculator'!$A137+2,FALSE)=0,0,HLOOKUP(FA$2,Recipes!$H:$GI,'Production Calculator'!$A137+2,FALSE)*$AK137))+IF($AO137=FA$3,$AM137/VLOOKUP($AO137,Data!$A$50:$B$56,2,FALSE),0)</f>
        <v>0</v>
      </c>
      <c r="FB137" s="11">
        <f>IF(FB$2=$A137,0,IF(HLOOKUP(FB$2,Recipes!$H:$GI,'Production Calculator'!$A137+2,FALSE)=0,0,HLOOKUP(FB$2,Recipes!$H:$GI,'Production Calculator'!$A137+2,FALSE)*$AK137))+IF($AO137=FB$3,$AM137/VLOOKUP($AO137,Data!$A$50:$B$56,2,FALSE),0)</f>
        <v>0</v>
      </c>
      <c r="FC137" s="11">
        <f>IF(FC$2=$A137,0,IF(HLOOKUP(FC$2,Recipes!$H:$GI,'Production Calculator'!$A137+2,FALSE)=0,0,HLOOKUP(FC$2,Recipes!$H:$GI,'Production Calculator'!$A137+2,FALSE)*$AK137))+IF($AO137=FC$3,$AM137/VLOOKUP($AO137,Data!$A$50:$B$56,2,FALSE),0)</f>
        <v>0</v>
      </c>
      <c r="FD137" s="11">
        <f>IF(FD$2=$A137,0,IF(HLOOKUP(FD$2,Recipes!$H:$GI,'Production Calculator'!$A137+2,FALSE)=0,0,HLOOKUP(FD$2,Recipes!$H:$GI,'Production Calculator'!$A137+2,FALSE)*$AK137))+IF($AO137=FD$3,$AM137/VLOOKUP($AO137,Data!$A$50:$B$56,2,FALSE),0)</f>
        <v>0</v>
      </c>
      <c r="FE137" s="11">
        <f>IF(FE$2=$A137,0,IF(HLOOKUP(FE$2,Recipes!$H:$GI,'Production Calculator'!$A137+2,FALSE)=0,0,HLOOKUP(FE$2,Recipes!$H:$GI,'Production Calculator'!$A137+2,FALSE)*$AK137))+IF($AO137=FE$3,$AM137/VLOOKUP($AO137,Data!$A$50:$B$56,2,FALSE),0)</f>
        <v>0</v>
      </c>
      <c r="FF137" s="11">
        <f>IF(FF$2=$A137,0,IF(HLOOKUP(FF$2,Recipes!$H:$GI,'Production Calculator'!$A137+2,FALSE)=0,0,HLOOKUP(FF$2,Recipes!$H:$GI,'Production Calculator'!$A137+2,FALSE)*$AK137))+IF($AO137=FF$3,$AM137/VLOOKUP($AO137,Data!$A$50:$B$56,2,FALSE),0)</f>
        <v>0</v>
      </c>
      <c r="FG137" s="11">
        <f>IF(FG$2=$A137,0,IF(HLOOKUP(FG$2,Recipes!$H:$GI,'Production Calculator'!$A137+2,FALSE)=0,0,HLOOKUP(FG$2,Recipes!$H:$GI,'Production Calculator'!$A137+2,FALSE)*$AK137))+IF($AO137=FG$3,$AM137/VLOOKUP($AO137,Data!$A$50:$B$56,2,FALSE),0)</f>
        <v>0</v>
      </c>
      <c r="FH137" s="11">
        <f>IF(FH$2=$A137,0,IF(HLOOKUP(FH$2,Recipes!$H:$GI,'Production Calculator'!$A137+2,FALSE)=0,0,HLOOKUP(FH$2,Recipes!$H:$GI,'Production Calculator'!$A137+2,FALSE)*$AK137))+IF($AO137=FH$3,$AM137/VLOOKUP($AO137,Data!$A$50:$B$56,2,FALSE),0)</f>
        <v>0</v>
      </c>
      <c r="FI137" s="11">
        <f>IF(FI$2=$A137,0,IF(HLOOKUP(FI$2,Recipes!$H:$GI,'Production Calculator'!$A137+2,FALSE)=0,0,HLOOKUP(FI$2,Recipes!$H:$GI,'Production Calculator'!$A137+2,FALSE)*$AK137))+IF($AO137=FI$3,$AM137/VLOOKUP($AO137,Data!$A$50:$B$56,2,FALSE),0)</f>
        <v>0</v>
      </c>
      <c r="FJ137" s="11">
        <f>IF(FJ$2=$A137,0,IF(HLOOKUP(FJ$2,Recipes!$H:$GI,'Production Calculator'!$A137+2,FALSE)=0,0,HLOOKUP(FJ$2,Recipes!$H:$GI,'Production Calculator'!$A137+2,FALSE)*$AK137))+IF($AO137=FJ$3,$AM137/VLOOKUP($AO137,Data!$A$50:$B$56,2,FALSE),0)</f>
        <v>0</v>
      </c>
      <c r="FK137" s="11">
        <f>IF(FK$2=$A137,0,IF(HLOOKUP(FK$2,Recipes!$H:$GI,'Production Calculator'!$A137+2,FALSE)=0,0,HLOOKUP(FK$2,Recipes!$H:$GI,'Production Calculator'!$A137+2,FALSE)*$AK137))+IF($AO137=FK$3,$AM137/VLOOKUP($AO137,Data!$A$50:$B$56,2,FALSE),0)</f>
        <v>0</v>
      </c>
      <c r="FL137" s="11">
        <f>IF(FL$2=$A137,0,IF(HLOOKUP(FL$2,Recipes!$H:$GI,'Production Calculator'!$A137+2,FALSE)=0,0,HLOOKUP(FL$2,Recipes!$H:$GI,'Production Calculator'!$A137+2,FALSE)*$AK137))+IF($AO137=FL$3,$AM137/VLOOKUP($AO137,Data!$A$50:$B$56,2,FALSE),0)</f>
        <v>0</v>
      </c>
      <c r="FM137" s="11">
        <f>IF(FM$2=$A137,0,IF(HLOOKUP(FM$2,Recipes!$H:$GI,'Production Calculator'!$A137+2,FALSE)=0,0,HLOOKUP(FM$2,Recipes!$H:$GI,'Production Calculator'!$A137+2,FALSE)*$AK137))+IF($AO137=FM$3,$AM137/VLOOKUP($AO137,Data!$A$50:$B$56,2,FALSE),0)</f>
        <v>0</v>
      </c>
      <c r="FN137" s="11">
        <f>IF(FN$2=$A137,0,IF(HLOOKUP(FN$2,Recipes!$H:$GI,'Production Calculator'!$A137+2,FALSE)=0,0,HLOOKUP(FN$2,Recipes!$H:$GI,'Production Calculator'!$A137+2,FALSE)*$AK137))+IF($AO137=FN$3,$AM137/VLOOKUP($AO137,Data!$A$50:$B$56,2,FALSE),0)</f>
        <v>0</v>
      </c>
      <c r="FO137" s="11">
        <f>IF(FO$2=$A137,0,IF(HLOOKUP(FO$2,Recipes!$H:$GI,'Production Calculator'!$A137+2,FALSE)=0,0,HLOOKUP(FO$2,Recipes!$H:$GI,'Production Calculator'!$A137+2,FALSE)*$AK137))+IF($AO137=FO$3,$AM137/VLOOKUP($AO137,Data!$A$50:$B$56,2,FALSE),0)</f>
        <v>0</v>
      </c>
      <c r="FP137" s="11">
        <f>IF(FP$2=$A137,0,IF(HLOOKUP(FP$2,Recipes!$H:$GI,'Production Calculator'!$A137+2,FALSE)=0,0,HLOOKUP(FP$2,Recipes!$H:$GI,'Production Calculator'!$A137+2,FALSE)*$AK137))+IF($AO137=FP$3,$AM137/VLOOKUP($AO137,Data!$A$50:$B$56,2,FALSE),0)</f>
        <v>0</v>
      </c>
      <c r="FQ137" s="11">
        <f>IF(FQ$2=$A137,0,IF(HLOOKUP(FQ$2,Recipes!$H:$GI,'Production Calculator'!$A137+2,FALSE)=0,0,HLOOKUP(FQ$2,Recipes!$H:$GI,'Production Calculator'!$A137+2,FALSE)*$AK137))+IF($AO137=FQ$3,$AM137/VLOOKUP($AO137,Data!$A$50:$B$56,2,FALSE),0)</f>
        <v>0</v>
      </c>
      <c r="FR137" s="11">
        <f>IF(FR$2=$A137,0,IF(HLOOKUP(FR$2,Recipes!$H:$GI,'Production Calculator'!$A137+2,FALSE)=0,0,HLOOKUP(FR$2,Recipes!$H:$GI,'Production Calculator'!$A137+2,FALSE)*$AK137))+IF($AO137=FR$3,$AM137/VLOOKUP($AO137,Data!$A$50:$B$56,2,FALSE),0)</f>
        <v>0</v>
      </c>
      <c r="FS137" s="11">
        <f>IF(FS$2=$A137,0,IF(HLOOKUP(FS$2,Recipes!$H:$GI,'Production Calculator'!$A137+2,FALSE)=0,0,HLOOKUP(FS$2,Recipes!$H:$GI,'Production Calculator'!$A137+2,FALSE)*$AK137))+IF($AO137=FS$3,$AM137/VLOOKUP($AO137,Data!$A$50:$B$56,2,FALSE),0)</f>
        <v>0</v>
      </c>
      <c r="FT137" s="11">
        <f>IF(FT$2=$A137,0,IF(HLOOKUP(FT$2,Recipes!$H:$GI,'Production Calculator'!$A137+2,FALSE)=0,0,HLOOKUP(FT$2,Recipes!$H:$GI,'Production Calculator'!$A137+2,FALSE)*$AK137))+IF($AO137=FT$3,$AM137/VLOOKUP($AO137,Data!$A$50:$B$56,2,FALSE),0)</f>
        <v>0</v>
      </c>
      <c r="FU137" s="11">
        <f>IF(FU$2=$A137,0,IF(HLOOKUP(FU$2,Recipes!$H:$GI,'Production Calculator'!$A137+2,FALSE)=0,0,HLOOKUP(FU$2,Recipes!$H:$GI,'Production Calculator'!$A137+2,FALSE)*$AK137))+IF($AO137=FU$3,$AM137/VLOOKUP($AO137,Data!$A$50:$B$56,2,FALSE),0)</f>
        <v>0</v>
      </c>
      <c r="FV137" s="11">
        <f>IF(FV$2=$A137,0,IF(HLOOKUP(FV$2,Recipes!$H:$GI,'Production Calculator'!$A137+2,FALSE)=0,0,HLOOKUP(FV$2,Recipes!$H:$GI,'Production Calculator'!$A137+2,FALSE)*$AK137))+IF($AO137=FV$3,$AM137/VLOOKUP($AO137,Data!$A$50:$B$56,2,FALSE),0)</f>
        <v>0</v>
      </c>
      <c r="FW137" s="11">
        <f>IF(FW$2=$A137,0,IF(HLOOKUP(FW$2,Recipes!$H:$GI,'Production Calculator'!$A137+2,FALSE)=0,0,HLOOKUP(FW$2,Recipes!$H:$GI,'Production Calculator'!$A137+2,FALSE)*$AK137))+IF($AO137=FW$3,$AM137/VLOOKUP($AO137,Data!$A$50:$B$56,2,FALSE),0)</f>
        <v>0</v>
      </c>
      <c r="FX137" s="11">
        <f>IF(FX$2=$A137,0,IF(HLOOKUP(FX$2,Recipes!$H:$GI,'Production Calculator'!$A137+2,FALSE)=0,0,HLOOKUP(FX$2,Recipes!$H:$GI,'Production Calculator'!$A137+2,FALSE)*$AK137))+IF($AO137=FX$3,$AM137/VLOOKUP($AO137,Data!$A$50:$B$56,2,FALSE),0)</f>
        <v>0</v>
      </c>
      <c r="FY137" s="11">
        <f>IF(FY$2=$A137,0,IF(HLOOKUP(FY$2,Recipes!$H:$GI,'Production Calculator'!$A137+2,FALSE)=0,0,HLOOKUP(FY$2,Recipes!$H:$GI,'Production Calculator'!$A137+2,FALSE)*$AK137))+IF($AO137=FY$3,$AM137/VLOOKUP($AO137,Data!$A$50:$B$56,2,FALSE),0)</f>
        <v>0</v>
      </c>
      <c r="FZ137" s="11">
        <f>IF(FZ$2=$A137,0,IF(HLOOKUP(FZ$2,Recipes!$H:$GI,'Production Calculator'!$A137+2,FALSE)=0,0,HLOOKUP(FZ$2,Recipes!$H:$GI,'Production Calculator'!$A137+2,FALSE)*$AK137))+IF($AO137=FZ$3,$AM137/VLOOKUP($AO137,Data!$A$50:$B$56,2,FALSE),0)</f>
        <v>0</v>
      </c>
      <c r="GA137" s="11">
        <f>IF(GA$2=$A137,0,IF(HLOOKUP(GA$2,Recipes!$H:$GI,'Production Calculator'!$A137+2,FALSE)=0,0,HLOOKUP(GA$2,Recipes!$H:$GI,'Production Calculator'!$A137+2,FALSE)*$AK137))+IF($AO137=GA$3,$AM137/VLOOKUP($AO137,Data!$A$50:$B$56,2,FALSE),0)</f>
        <v>0</v>
      </c>
      <c r="GB137" s="11">
        <f>IF(GB$2=$A137,0,IF(HLOOKUP(GB$2,Recipes!$H:$GI,'Production Calculator'!$A137+2,FALSE)=0,0,HLOOKUP(GB$2,Recipes!$H:$GI,'Production Calculator'!$A137+2,FALSE)*$AK137))+IF($AO137=GB$3,$AM137/VLOOKUP($AO137,Data!$A$50:$B$56,2,FALSE),0)</f>
        <v>0</v>
      </c>
      <c r="GC137" s="11">
        <f>IF(GC$2=$A137,0,IF(HLOOKUP(GC$2,Recipes!$H:$GI,'Production Calculator'!$A137+2,FALSE)=0,0,HLOOKUP(GC$2,Recipes!$H:$GI,'Production Calculator'!$A137+2,FALSE)*$AK137))+IF($AO137=GC$3,$AM137/VLOOKUP($AO137,Data!$A$50:$B$56,2,FALSE),0)</f>
        <v>0</v>
      </c>
      <c r="GD137" s="11">
        <f>IF(GD$2=$A137,0,IF(HLOOKUP(GD$2,Recipes!$H:$GI,'Production Calculator'!$A137+2,FALSE)=0,0,HLOOKUP(GD$2,Recipes!$H:$GI,'Production Calculator'!$A137+2,FALSE)*$AK137))+IF($AO137=GD$3,$AM137/VLOOKUP($AO137,Data!$A$50:$B$56,2,FALSE),0)</f>
        <v>0</v>
      </c>
      <c r="GE137" s="11">
        <f>IF(GE$2=$A137,0,IF(HLOOKUP(GE$2,Recipes!$H:$GI,'Production Calculator'!$A137+2,FALSE)=0,0,HLOOKUP(GE$2,Recipes!$H:$GI,'Production Calculator'!$A137+2,FALSE)*$AK137))+IF($AO137=GE$3,$AM137/VLOOKUP($AO137,Data!$A$50:$B$56,2,FALSE),0)</f>
        <v>0</v>
      </c>
      <c r="GF137" s="11">
        <f>IF(GF$2=$A137,0,IF(HLOOKUP(GF$2,Recipes!$H:$GI,'Production Calculator'!$A137+2,FALSE)=0,0,HLOOKUP(GF$2,Recipes!$H:$GI,'Production Calculator'!$A137+2,FALSE)*$AK137))+IF($AO137=GF$3,$AM137/VLOOKUP($AO137,Data!$A$50:$B$56,2,FALSE),0)</f>
        <v>0</v>
      </c>
      <c r="GG137" s="11">
        <f>IF(GG$2=$A137,0,IF(HLOOKUP(GG$2,Recipes!$H:$GI,'Production Calculator'!$A137+2,FALSE)=0,0,HLOOKUP(GG$2,Recipes!$H:$GI,'Production Calculator'!$A137+2,FALSE)*$AK137))+IF($AO137=GG$3,$AM137/VLOOKUP($AO137,Data!$A$50:$B$56,2,FALSE),0)</f>
        <v>0</v>
      </c>
      <c r="GH137" s="11">
        <f>IF(GH$2=$A137,0,IF(HLOOKUP(GH$2,Recipes!$H:$GI,'Production Calculator'!$A137+2,FALSE)=0,0,HLOOKUP(GH$2,Recipes!$H:$GI,'Production Calculator'!$A137+2,FALSE)*$AK137))+IF($AO137=GH$3,$AM137/VLOOKUP($AO137,Data!$A$50:$B$56,2,FALSE),0)</f>
        <v>0</v>
      </c>
      <c r="GI137" s="11">
        <f>IF(GI$2=$A137,0,IF(HLOOKUP(GI$2,Recipes!$H:$GI,'Production Calculator'!$A137+2,FALSE)=0,0,HLOOKUP(GI$2,Recipes!$H:$GI,'Production Calculator'!$A137+2,FALSE)*$AK137))+IF($AO137=GI$3,$AM137/VLOOKUP($AO137,Data!$A$50:$B$56,2,FALSE),0)</f>
        <v>0</v>
      </c>
      <c r="GJ137" s="11">
        <f>IF(GJ$2=$A137,0,IF(HLOOKUP(GJ$2,Recipes!$H:$GI,'Production Calculator'!$A137+2,FALSE)=0,0,HLOOKUP(GJ$2,Recipes!$H:$GI,'Production Calculator'!$A137+2,FALSE)*$AK137))+IF($AO137=GJ$3,$AM137/VLOOKUP($AO137,Data!$A$50:$B$56,2,FALSE),0)</f>
        <v>0</v>
      </c>
      <c r="GK137" s="11">
        <f>IF(GK$2=$A137,0,IF(HLOOKUP(GK$2,Recipes!$H:$GI,'Production Calculator'!$A137+2,FALSE)=0,0,HLOOKUP(GK$2,Recipes!$H:$GI,'Production Calculator'!$A137+2,FALSE)*$AK137))+IF($AO137=GK$3,$AM137/VLOOKUP($AO137,Data!$A$50:$B$56,2,FALSE),0)</f>
        <v>0</v>
      </c>
      <c r="GL137" s="11">
        <f>IF(GL$2=$A137,0,IF(HLOOKUP(GL$2,Recipes!$H:$GI,'Production Calculator'!$A137+2,FALSE)=0,0,HLOOKUP(GL$2,Recipes!$H:$GI,'Production Calculator'!$A137+2,FALSE)*$AK137))+IF($AO137=GL$3,$AM137/VLOOKUP($AO137,Data!$A$50:$B$56,2,FALSE),0)</f>
        <v>0</v>
      </c>
      <c r="GM137" s="11">
        <f>IF(GM$2=$A137,0,IF(HLOOKUP(GM$2,Recipes!$H:$GI,'Production Calculator'!$A137+2,FALSE)=0,0,HLOOKUP(GM$2,Recipes!$H:$GI,'Production Calculator'!$A137+2,FALSE)*$AK137))+IF($AO137=GM$3,$AM137/VLOOKUP($AO137,Data!$A$50:$B$56,2,FALSE),0)</f>
        <v>0</v>
      </c>
      <c r="GN137" s="11">
        <f>IF(GN$2=$A137,0,IF(HLOOKUP(GN$2,Recipes!$H:$GI,'Production Calculator'!$A137+2,FALSE)=0,0,HLOOKUP(GN$2,Recipes!$H:$GI,'Production Calculator'!$A137+2,FALSE)*$AK137))+IF($AO137=GN$3,$AM137/VLOOKUP($AO137,Data!$A$50:$B$56,2,FALSE),0)</f>
        <v>0</v>
      </c>
      <c r="GO137" s="11">
        <f>IF(GO$2=$A137,0,IF(HLOOKUP(GO$2,Recipes!$H:$GI,'Production Calculator'!$A137+2,FALSE)=0,0,HLOOKUP(GO$2,Recipes!$H:$GI,'Production Calculator'!$A137+2,FALSE)*$AK137))+IF($AO137=GO$3,$AM137/VLOOKUP($AO137,Data!$A$50:$B$56,2,FALSE),0)</f>
        <v>0</v>
      </c>
      <c r="GP137" s="11">
        <f>IF(GP$2=$A137,0,IF(HLOOKUP(GP$2,Recipes!$H:$GI,'Production Calculator'!$A137+2,FALSE)=0,0,HLOOKUP(GP$2,Recipes!$H:$GI,'Production Calculator'!$A137+2,FALSE)*$AK137))+IF($AO137=GP$3,$AM137/VLOOKUP($AO137,Data!$A$50:$B$56,2,FALSE),0)</f>
        <v>0</v>
      </c>
      <c r="GQ137" s="11">
        <f>IF(GQ$2=$A137,0,IF(HLOOKUP(GQ$2,Recipes!$H:$GI,'Production Calculator'!$A137+2,FALSE)=0,0,HLOOKUP(GQ$2,Recipes!$H:$GI,'Production Calculator'!$A137+2,FALSE)*$AK137))+IF($AO137=GQ$3,$AM137/VLOOKUP($AO137,Data!$A$50:$B$56,2,FALSE),0)</f>
        <v>0</v>
      </c>
      <c r="GR137" s="11">
        <f>IF(GR$2=$A137,0,IF(HLOOKUP(GR$2,Recipes!$H:$GI,'Production Calculator'!$A137+2,FALSE)=0,0,HLOOKUP(GR$2,Recipes!$H:$GI,'Production Calculator'!$A137+2,FALSE)*$AK137))+IF($AO137=GR$3,$AM137/VLOOKUP($AO137,Data!$A$50:$B$56,2,FALSE),0)</f>
        <v>0</v>
      </c>
      <c r="GS137" s="11">
        <f>IF(GS$2=$A137,0,IF(HLOOKUP(GS$2,Recipes!$H:$GI,'Production Calculator'!$A137+2,FALSE)=0,0,HLOOKUP(GS$2,Recipes!$H:$GI,'Production Calculator'!$A137+2,FALSE)*$AK137))+IF($AO137=GS$3,$AM137/VLOOKUP($AO137,Data!$A$50:$B$56,2,FALSE),0)</f>
        <v>0</v>
      </c>
      <c r="GT137" s="11">
        <f>IF(GT$2=$A137,0,IF(HLOOKUP(GT$2,Recipes!$H:$GI,'Production Calculator'!$A137+2,FALSE)=0,0,HLOOKUP(GT$2,Recipes!$H:$GI,'Production Calculator'!$A137+2,FALSE)*$AK137))+IF($AO137=GT$3,$AM137/VLOOKUP($AO137,Data!$A$50:$B$56,2,FALSE),0)</f>
        <v>0</v>
      </c>
      <c r="GU137" s="11">
        <f>IF(GU$2=$A137,0,IF(HLOOKUP(GU$2,Recipes!$H:$GI,'Production Calculator'!$A137+2,FALSE)=0,0,HLOOKUP(GU$2,Recipes!$H:$GI,'Production Calculator'!$A137+2,FALSE)*$AK137))+IF($AO137=GU$3,$AM137/VLOOKUP($AO137,Data!$A$50:$B$56,2,FALSE),0)</f>
        <v>0</v>
      </c>
      <c r="GV137" s="11">
        <f>IF(GV$2=$A137,0,IF(HLOOKUP(GV$2,Recipes!$H:$GI,'Production Calculator'!$A137+2,FALSE)=0,0,HLOOKUP(GV$2,Recipes!$H:$GI,'Production Calculator'!$A137+2,FALSE)*$AK137))+IF($AO137=GV$3,$AM137/VLOOKUP($AO137,Data!$A$50:$B$56,2,FALSE),0)</f>
        <v>0</v>
      </c>
      <c r="GW137" s="11">
        <f>IF(GW$2=$A137,0,IF(HLOOKUP(GW$2,Recipes!$H:$GI,'Production Calculator'!$A137+2,FALSE)=0,0,HLOOKUP(GW$2,Recipes!$H:$GI,'Production Calculator'!$A137+2,FALSE)*$AK137))+IF($AO137=GW$3,$AM137/VLOOKUP($AO137,Data!$A$50:$B$56,2,FALSE),0)</f>
        <v>0</v>
      </c>
      <c r="GX137" s="11">
        <f>IF(GX$2=$A137,0,IF(HLOOKUP(GX$2,Recipes!$H:$GI,'Production Calculator'!$A137+2,FALSE)=0,0,HLOOKUP(GX$2,Recipes!$H:$GI,'Production Calculator'!$A137+2,FALSE)*$AK137))+IF($AO137=GX$3,$AM137/VLOOKUP($AO137,Data!$A$50:$B$56,2,FALSE),0)</f>
        <v>0</v>
      </c>
      <c r="GY137" s="11">
        <f>IF(GY$2=$A137,0,IF(HLOOKUP(GY$2,Recipes!$H:$GI,'Production Calculator'!$A137+2,FALSE)=0,0,HLOOKUP(GY$2,Recipes!$H:$GI,'Production Calculator'!$A137+2,FALSE)*$AK137))+IF($AO137=GY$3,$AM137/VLOOKUP($AO137,Data!$A$50:$B$56,2,FALSE),0)</f>
        <v>0</v>
      </c>
      <c r="GZ137" s="11">
        <f>IF(GZ$2=$A137,0,IF(HLOOKUP(GZ$2,Recipes!$H:$GI,'Production Calculator'!$A137+2,FALSE)=0,0,HLOOKUP(GZ$2,Recipes!$H:$GI,'Production Calculator'!$A137+2,FALSE)*$AK137))+IF($AO137=GZ$3,$AM137/VLOOKUP($AO137,Data!$A$50:$B$56,2,FALSE),0)</f>
        <v>0</v>
      </c>
      <c r="HA137" s="11">
        <f>IF(HA$2=$A137,0,IF(HLOOKUP(HA$2,Recipes!$H:$GI,'Production Calculator'!$A137+2,FALSE)=0,0,HLOOKUP(HA$2,Recipes!$H:$GI,'Production Calculator'!$A137+2,FALSE)*$AK137))+IF($AO137=HA$3,$AM137/VLOOKUP($AO137,Data!$A$50:$B$56,2,FALSE),0)</f>
        <v>0</v>
      </c>
      <c r="HB137" s="11">
        <f>IF(HB$2=$A137,0,IF(HLOOKUP(HB$2,Recipes!$H:$GI,'Production Calculator'!$A137+2,FALSE)=0,0,HLOOKUP(HB$2,Recipes!$H:$GI,'Production Calculator'!$A137+2,FALSE)*$AK137))+IF($AO137=HB$3,$AM137/VLOOKUP($AO137,Data!$A$50:$B$56,2,FALSE),0)</f>
        <v>0</v>
      </c>
      <c r="HC137" s="11">
        <f>IF(HC$2=$A137,0,IF(HLOOKUP(HC$2,Recipes!$H:$GI,'Production Calculator'!$A137+2,FALSE)=0,0,HLOOKUP(HC$2,Recipes!$H:$GI,'Production Calculator'!$A137+2,FALSE)*$AK137))+IF($AO137=HC$3,$AM137/VLOOKUP($AO137,Data!$A$50:$B$56,2,FALSE),0)</f>
        <v>0</v>
      </c>
      <c r="HD137" s="11">
        <f>IF(HD$2=$A137,0,IF(HLOOKUP(HD$2,Recipes!$H:$GI,'Production Calculator'!$A137+2,FALSE)=0,0,HLOOKUP(HD$2,Recipes!$H:$GI,'Production Calculator'!$A137+2,FALSE)*$AK137))+IF($AO137=HD$3,$AM137/VLOOKUP($AO137,Data!$A$50:$B$56,2,FALSE),0)</f>
        <v>0</v>
      </c>
      <c r="HE137" s="11">
        <f>IF(HE$2=$A137,0,IF(HLOOKUP(HE$2,Recipes!$H:$GI,'Production Calculator'!$A137+2,FALSE)=0,0,HLOOKUP(HE$2,Recipes!$H:$GI,'Production Calculator'!$A137+2,FALSE)*$AK137))+IF($AO137=HE$3,$AM137/VLOOKUP($AO137,Data!$A$50:$B$56,2,FALSE),0)</f>
        <v>0</v>
      </c>
      <c r="HF137" s="11">
        <f>IF(HF$2=$A137,0,IF(HLOOKUP(HF$2,Recipes!$H:$GI,'Production Calculator'!$A137+2,FALSE)=0,0,HLOOKUP(HF$2,Recipes!$H:$GI,'Production Calculator'!$A137+2,FALSE)*$AK137))+IF($AO137=HF$3,$AM137/VLOOKUP($AO137,Data!$A$50:$B$56,2,FALSE),0)</f>
        <v>0</v>
      </c>
      <c r="HG137" s="11">
        <f>IF(HG$2=$A137,0,IF(HLOOKUP(HG$2,Recipes!$H:$GI,'Production Calculator'!$A137+2,FALSE)=0,0,HLOOKUP(HG$2,Recipes!$H:$GI,'Production Calculator'!$A137+2,FALSE)*$AK137))+IF($AO137=HG$3,$AM137/VLOOKUP($AO137,Data!$A$50:$B$56,2,FALSE),0)</f>
        <v>0</v>
      </c>
      <c r="HH137" s="11">
        <f>IF(HH$2=$A137,0,IF(HLOOKUP(HH$2,Recipes!$H:$GI,'Production Calculator'!$A137+2,FALSE)=0,0,HLOOKUP(HH$2,Recipes!$H:$GI,'Production Calculator'!$A137+2,FALSE)*$AK137))+IF($AO137=HH$3,$AM137/VLOOKUP($AO137,Data!$A$50:$B$56,2,FALSE),0)</f>
        <v>0</v>
      </c>
      <c r="HI137" s="11">
        <f>IF(HI$2=$A137,0,IF(HLOOKUP(HI$2,Recipes!$H:$GI,'Production Calculator'!$A137+2,FALSE)=0,0,HLOOKUP(HI$2,Recipes!$H:$GI,'Production Calculator'!$A137+2,FALSE)*$AK137))+IF($AO137=HI$3,$AM137/VLOOKUP($AO137,Data!$A$50:$B$56,2,FALSE),0)</f>
        <v>0</v>
      </c>
      <c r="HJ137" s="11">
        <f>IF(HJ$2=$A137,0,IF(HLOOKUP(HJ$2,Recipes!$H:$GI,'Production Calculator'!$A137+2,FALSE)=0,0,HLOOKUP(HJ$2,Recipes!$H:$GI,'Production Calculator'!$A137+2,FALSE)*$AK137))+IF($AO137=HJ$3,$AM137/VLOOKUP($AO137,Data!$A$50:$B$56,2,FALSE),0)</f>
        <v>0</v>
      </c>
      <c r="HK137" s="11">
        <f>IF(HK$2=$A137,0,IF(HLOOKUP(HK$2,Recipes!$H:$GI,'Production Calculator'!$A137+2,FALSE)=0,0,HLOOKUP(HK$2,Recipes!$H:$GI,'Production Calculator'!$A137+2,FALSE)*$AK137))+IF($AO137=HK$3,$AM137/VLOOKUP($AO137,Data!$A$50:$B$56,2,FALSE),0)</f>
        <v>0</v>
      </c>
      <c r="HL137" s="11">
        <f>IF(HL$2=$A137,0,IF(HLOOKUP(HL$2,Recipes!$H:$GI,'Production Calculator'!$A137+2,FALSE)=0,0,HLOOKUP(HL$2,Recipes!$H:$GI,'Production Calculator'!$A137+2,FALSE)*$AK137))+IF($AO137=HL$3,$AM137/VLOOKUP($AO137,Data!$A$50:$B$56,2,FALSE),0)</f>
        <v>0</v>
      </c>
      <c r="HM137" s="11">
        <f>IF(HM$2=$A137,0,IF(HLOOKUP(HM$2,Recipes!$H:$GI,'Production Calculator'!$A137+2,FALSE)=0,0,HLOOKUP(HM$2,Recipes!$H:$GI,'Production Calculator'!$A137+2,FALSE)*$AK137))+IF($AO137=HM$3,$AM137/VLOOKUP($AO137,Data!$A$50:$B$56,2,FALSE),0)</f>
        <v>0</v>
      </c>
      <c r="HN137" s="11">
        <f>IF(HN$2=$A137,0,IF(HLOOKUP(HN$2,Recipes!$H:$GI,'Production Calculator'!$A137+2,FALSE)=0,0,HLOOKUP(HN$2,Recipes!$H:$GI,'Production Calculator'!$A137+2,FALSE)*$AK137))+IF($AO137=HN$3,$AM137/VLOOKUP($AO137,Data!$A$50:$B$56,2,FALSE),0)</f>
        <v>0</v>
      </c>
      <c r="HO137" s="11">
        <f>IF(HO$2=$A137,0,IF(HLOOKUP(HO$2,Recipes!$H:$GI,'Production Calculator'!$A137+2,FALSE)=0,0,HLOOKUP(HO$2,Recipes!$H:$GI,'Production Calculator'!$A137+2,FALSE)*$AK137))+IF($AO137=HO$3,$AM137/VLOOKUP($AO137,Data!$A$50:$B$56,2,FALSE),0)</f>
        <v>0</v>
      </c>
      <c r="HP137" s="11">
        <f>IF(HP$2=$A137,0,IF(HLOOKUP(HP$2,Recipes!$H:$GI,'Production Calculator'!$A137+2,FALSE)=0,0,HLOOKUP(HP$2,Recipes!$H:$GI,'Production Calculator'!$A137+2,FALSE)*$AK137))+IF($AO137=HP$3,$AM137/VLOOKUP($AO137,Data!$A$50:$B$56,2,FALSE),0)</f>
        <v>0</v>
      </c>
      <c r="HQ137" s="11">
        <f>IF(HQ$2=$A137,0,IF(HLOOKUP(HQ$2,Recipes!$H:$GI,'Production Calculator'!$A137+2,FALSE)=0,0,HLOOKUP(HQ$2,Recipes!$H:$GI,'Production Calculator'!$A137+2,FALSE)*$AK137))+IF($AO137=HQ$3,$AM137/VLOOKUP($AO137,Data!$A$50:$B$56,2,FALSE),0)</f>
        <v>0</v>
      </c>
      <c r="HR137" s="11">
        <f>IF(HR$2=$A137,0,IF(HLOOKUP(HR$2,Recipes!$H:$GI,'Production Calculator'!$A137+2,FALSE)=0,0,HLOOKUP(HR$2,Recipes!$H:$GI,'Production Calculator'!$A137+2,FALSE)*$AK137))+IF($AO137=HR$3,$AM137/VLOOKUP($AO137,Data!$A$50:$B$56,2,FALSE),0)</f>
        <v>0</v>
      </c>
      <c r="HS137" s="121"/>
    </row>
    <row r="138" spans="1:227" x14ac:dyDescent="0.45">
      <c r="A138">
        <v>114</v>
      </c>
      <c r="B138" s="107" t="str">
        <f>VLOOKUP(A138,Recipes!A:B,2)</f>
        <v>Land mine</v>
      </c>
      <c r="C138" s="128">
        <v>0</v>
      </c>
      <c r="D138" s="108">
        <f t="shared" si="192"/>
        <v>0</v>
      </c>
      <c r="E138" s="127" t="s">
        <v>1</v>
      </c>
      <c r="F138" s="109">
        <f>VLOOKUP(A138,Recipes!$A$3:$G$186,6,FALSE)</f>
        <v>2</v>
      </c>
      <c r="G138" s="109">
        <f>VLOOKUP(A138,Recipes!$A$3:$G$186,7,FALSE)</f>
        <v>0</v>
      </c>
      <c r="H138" s="110">
        <f t="shared" si="193"/>
        <v>0</v>
      </c>
      <c r="I138" s="109">
        <f>VLOOKUP(E138,Data!$A$2:$C$26,3, FALSE)</f>
        <v>4</v>
      </c>
      <c r="J138" s="108">
        <v>0</v>
      </c>
      <c r="K138" s="108">
        <v>0</v>
      </c>
      <c r="L138" s="108">
        <v>0</v>
      </c>
      <c r="M138" s="150">
        <v>0</v>
      </c>
      <c r="N138" s="150">
        <v>0</v>
      </c>
      <c r="O138" s="150">
        <v>0</v>
      </c>
      <c r="P138" s="151">
        <v>0</v>
      </c>
      <c r="Q138" s="151">
        <v>0</v>
      </c>
      <c r="R138" s="151">
        <v>0</v>
      </c>
      <c r="S138">
        <f t="shared" si="208"/>
        <v>0</v>
      </c>
      <c r="T138">
        <f t="shared" si="209"/>
        <v>0</v>
      </c>
      <c r="U138">
        <f t="shared" si="210"/>
        <v>0</v>
      </c>
      <c r="V138">
        <f t="shared" si="211"/>
        <v>0</v>
      </c>
      <c r="W138">
        <f t="shared" si="212"/>
        <v>0</v>
      </c>
      <c r="X138">
        <f t="shared" si="213"/>
        <v>0</v>
      </c>
      <c r="Y138">
        <f t="shared" si="214"/>
        <v>0</v>
      </c>
      <c r="Z138">
        <f t="shared" si="215"/>
        <v>0</v>
      </c>
      <c r="AA138">
        <f t="shared" si="216"/>
        <v>0</v>
      </c>
      <c r="AB138" s="111">
        <f>VLOOKUP($A138,Recipes!$A:$G,4)</f>
        <v>5</v>
      </c>
      <c r="AC138" s="111">
        <f>VLOOKUP($A138,Recipes!$A:$G,5)</f>
        <v>4</v>
      </c>
      <c r="AD138" s="111">
        <f t="shared" si="203"/>
        <v>0.8</v>
      </c>
      <c r="AE138" s="111">
        <f>VLOOKUP(E138,Data!$A$2:$F$26,5,FALSE)</f>
        <v>0</v>
      </c>
      <c r="AF138" s="111">
        <f>VLOOKUP(E138,Data!$A$2:$F$26,4,FALSE)</f>
        <v>210</v>
      </c>
      <c r="AG138" s="111">
        <f>VLOOKUP(E138,Data!$A$2:$B$26,2, FALSE)</f>
        <v>1.25</v>
      </c>
      <c r="AH138" s="111">
        <f>1+VLOOKUP($J$3,Data!$A$40:$D$48,2,FALSE)*$J138+VLOOKUP($K$3,Data!$A$40:$D$48,2,FALSE)*$K138+VLOOKUP($L$3,Data!$A$40:$D$48,2,FALSE)*$L138+VLOOKUP($M$3,Data!$A$40:$D$48,2,FALSE)*$M138+VLOOKUP($N$3,Data!$A$40:$D$48,2,FALSE)*$N138+VLOOKUP($O$3,Data!$A$40:$D$48,2,FALSE)*$O138+VLOOKUP($P$3,Data!$A$40:$D$48,2,FALSE)*$P138+VLOOKUP($Q$3,Data!$A$40:$D$48,2,FALSE)*$Q138+VLOOKUP($R$3,Data!$A$40:$D$48,2,FALSE)*$R138</f>
        <v>1</v>
      </c>
      <c r="AI138" s="111">
        <f>MAX(1+VLOOKUP($J$3,Data!$A$40:$D$48,3,FALSE)*$J138+VLOOKUP($K$3,Data!$A$40:$D$48,3,FALSE)*$K138+VLOOKUP($L$3,Data!$A$40:$D$48,3,FALSE)*$L138+VLOOKUP($M$3,Data!$A$40:$D$48,3,FALSE)*$M138+VLOOKUP($N$3,Data!$A$40:$D$48,3,FALSE)*$N138+VLOOKUP($O$3,Data!$A$40:$D$48,3,FALSE)*$O138+VLOOKUP($P$3,Data!$A$40:$D$48,3,FALSE)*$P138+VLOOKUP($Q$3,Data!$A$40:$D$48,3,FALSE)*$Q138+VLOOKUP($R$3,Data!$A$40:$D$48,3,FALSE)*$R138,0)</f>
        <v>1</v>
      </c>
      <c r="AJ138" s="111">
        <f>MAX(1-(VLOOKUP($J$3,Data!$A$40:$D$48,4,FALSE)*$J138+VLOOKUP($K$3,Data!$A$40:$D$48,4,FALSE)*$K138+VLOOKUP($L$3,Data!$A$40:$D$48,4,FALSE)*$L138+VLOOKUP($M$3,Data!$A$40:$D$48,4,FALSE)*$M138+VLOOKUP($N$3,Data!$A$40:$D$48,4,FALSE)*$N138+VLOOKUP($O$3,Data!$A$40:$D$48,4,FALSE)*$O138+VLOOKUP($P$3,Data!$A$40:$D$48,4,FALSE)*$P138+VLOOKUP($Q$3,Data!$A$40:$D$48,4,FALSE)*$Q138+VLOOKUP($R$3,Data!$A$40:$D$48,4,FALSE)*$R138),0.2)</f>
        <v>1</v>
      </c>
      <c r="AK138" s="112">
        <f t="shared" si="204"/>
        <v>0</v>
      </c>
      <c r="AL138" s="111">
        <f t="shared" si="205"/>
        <v>1</v>
      </c>
      <c r="AM138" s="111">
        <f t="shared" si="206"/>
        <v>0</v>
      </c>
      <c r="AN138" s="111">
        <f t="shared" si="207"/>
        <v>0</v>
      </c>
      <c r="AO138" s="131" t="s">
        <v>298</v>
      </c>
      <c r="AP138" s="11"/>
      <c r="AQ138" s="11">
        <f>IF(AQ$2=$A138,0,IF(HLOOKUP(AQ$2,Recipes!$H:$GI,'Production Calculator'!$A138+2,FALSE)=0,0,HLOOKUP(AQ$2,Recipes!$H:$GI,'Production Calculator'!$A138+2,FALSE)*$AK138))+IF($AO138=AQ$3,$AM138/VLOOKUP($AO138,Data!$A$50:$B$56,2,FALSE),0)</f>
        <v>0</v>
      </c>
      <c r="AR138" s="11">
        <f>IF(AR$2=$A138,0,IF(HLOOKUP(AR$2,Recipes!$H:$GI,'Production Calculator'!$A138+2,FALSE)=0,0,HLOOKUP(AR$2,Recipes!$H:$GI,'Production Calculator'!$A138+2,FALSE)*$AK138))+IF($AO138=AR$3,$AM138/VLOOKUP($AO138,Data!$A$50:$B$56,2,FALSE),0)</f>
        <v>0</v>
      </c>
      <c r="AS138" s="11">
        <f>IF(AS$2=$A138,0,IF(HLOOKUP(AS$2,Recipes!$H:$GI,'Production Calculator'!$A138+2,FALSE)=0,0,HLOOKUP(AS$2,Recipes!$H:$GI,'Production Calculator'!$A138+2,FALSE)*$AK138))+IF($AO138=AS$3,$AM138/VLOOKUP($AO138,Data!$A$50:$B$56,2,FALSE),0)</f>
        <v>0</v>
      </c>
      <c r="AT138" s="11">
        <f>IF(AT$2=$A138,0,IF(HLOOKUP(AT$2,Recipes!$H:$GI,'Production Calculator'!$A138+2,FALSE)=0,0,HLOOKUP(AT$2,Recipes!$H:$GI,'Production Calculator'!$A138+2,FALSE)*$AK138))+IF($AO138=AT$3,$AM138/VLOOKUP($AO138,Data!$A$50:$B$56,2,FALSE),0)</f>
        <v>0</v>
      </c>
      <c r="AU138" s="11">
        <f>IF(AU$2=$A138,0,IF(HLOOKUP(AU$2,Recipes!$H:$GI,'Production Calculator'!$A138+2,FALSE)=0,0,HLOOKUP(AU$2,Recipes!$H:$GI,'Production Calculator'!$A138+2,FALSE)*$AK138))+IF($AO138=AU$3,$AM138/VLOOKUP($AO138,Data!$A$50:$B$56,2,FALSE),0)</f>
        <v>0</v>
      </c>
      <c r="AV138" s="11">
        <f>IF(AV$2=$A138,0,IF(HLOOKUP(AV$2,Recipes!$H:$GI,'Production Calculator'!$A138+2,FALSE)=0,0,HLOOKUP(AV$2,Recipes!$H:$GI,'Production Calculator'!$A138+2,FALSE)*$AK138))+IF($AO138=AV$3,$AM138/VLOOKUP($AO138,Data!$A$50:$B$56,2,FALSE),0)</f>
        <v>0</v>
      </c>
      <c r="AW138" s="11">
        <f>IF(AW$2=$A138,0,IF(HLOOKUP(AW$2,Recipes!$H:$GI,'Production Calculator'!$A138+2,FALSE)=0,0,HLOOKUP(AW$2,Recipes!$H:$GI,'Production Calculator'!$A138+2,FALSE)*$AK138))+IF($AO138=AW$3,$AM138/VLOOKUP($AO138,Data!$A$50:$B$56,2,FALSE),0)</f>
        <v>0</v>
      </c>
      <c r="AX138" s="11">
        <f>IF(AX$2=$A138,0,IF(HLOOKUP(AX$2,Recipes!$H:$GI,'Production Calculator'!$A138+2,FALSE)=0,0,HLOOKUP(AX$2,Recipes!$H:$GI,'Production Calculator'!$A138+2,FALSE)*$AK138))+IF($AO138=AX$3,$AM138/VLOOKUP($AO138,Data!$A$50:$B$56,2,FALSE),0)</f>
        <v>0</v>
      </c>
      <c r="AY138" s="11">
        <f>IF(AY$2=$A138,0,IF(HLOOKUP(AY$2,Recipes!$H:$GI,'Production Calculator'!$A138+2,FALSE)=0,0,HLOOKUP(AY$2,Recipes!$H:$GI,'Production Calculator'!$A138+2,FALSE)*$AK138))+IF($AO138=AY$3,$AM138/VLOOKUP($AO138,Data!$A$50:$B$56,2,FALSE),0)</f>
        <v>0</v>
      </c>
      <c r="AZ138" s="11">
        <f>IF(AZ$2=$A138,0,IF(HLOOKUP(AZ$2,Recipes!$H:$GI,'Production Calculator'!$A138+2,FALSE)=0,0,HLOOKUP(AZ$2,Recipes!$H:$GI,'Production Calculator'!$A138+2,FALSE)*$AK138))+IF($AO138=AZ$3,$AM138/VLOOKUP($AO138,Data!$A$50:$B$56,2,FALSE),0)</f>
        <v>0</v>
      </c>
      <c r="BA138" s="11">
        <f>IF(BA$2=$A138,0,IF(HLOOKUP(BA$2,Recipes!$H:$GI,'Production Calculator'!$A138+2,FALSE)=0,0,HLOOKUP(BA$2,Recipes!$H:$GI,'Production Calculator'!$A138+2,FALSE)*$AK138))+IF($AO138=BA$3,$AM138/VLOOKUP($AO138,Data!$A$50:$B$56,2,FALSE),0)</f>
        <v>0</v>
      </c>
      <c r="BB138" s="11">
        <f>IF(BB$2=$A138,0,IF(HLOOKUP(BB$2,Recipes!$H:$GI,'Production Calculator'!$A138+2,FALSE)=0,0,HLOOKUP(BB$2,Recipes!$H:$GI,'Production Calculator'!$A138+2,FALSE)*$AK138))+IF($AO138=BB$3,$AM138/VLOOKUP($AO138,Data!$A$50:$B$56,2,FALSE),0)</f>
        <v>0</v>
      </c>
      <c r="BC138" s="11">
        <f>IF(BC$2=$A138,0,IF(HLOOKUP(BC$2,Recipes!$H:$GI,'Production Calculator'!$A138+2,FALSE)=0,0,HLOOKUP(BC$2,Recipes!$H:$GI,'Production Calculator'!$A138+2,FALSE)*$AK138))+IF($AO138=BC$3,$AM138/VLOOKUP($AO138,Data!$A$50:$B$56,2,FALSE),0)</f>
        <v>0</v>
      </c>
      <c r="BD138" s="11">
        <f>IF(BD$2=$A138,0,IF(HLOOKUP(BD$2,Recipes!$H:$GI,'Production Calculator'!$A138+2,FALSE)=0,0,HLOOKUP(BD$2,Recipes!$H:$GI,'Production Calculator'!$A138+2,FALSE)*$AK138))+IF($AO138=BD$3,$AM138/VLOOKUP($AO138,Data!$A$50:$B$56,2,FALSE),0)</f>
        <v>0</v>
      </c>
      <c r="BE138" s="11">
        <f>IF(BE$2=$A138,0,IF(HLOOKUP(BE$2,Recipes!$H:$GI,'Production Calculator'!$A138+2,FALSE)=0,0,HLOOKUP(BE$2,Recipes!$H:$GI,'Production Calculator'!$A138+2,FALSE)*$AK138))+IF($AO138=BE$3,$AM138/VLOOKUP($AO138,Data!$A$50:$B$56,2,FALSE),0)</f>
        <v>0</v>
      </c>
      <c r="BF138" s="11">
        <f>IF(BF$2=$A138,0,IF(HLOOKUP(BF$2,Recipes!$H:$GI,'Production Calculator'!$A138+2,FALSE)=0,0,HLOOKUP(BF$2,Recipes!$H:$GI,'Production Calculator'!$A138+2,FALSE)*$AK138))+IF($AO138=BF$3,$AM138/VLOOKUP($AO138,Data!$A$50:$B$56,2,FALSE),0)</f>
        <v>0</v>
      </c>
      <c r="BG138" s="11">
        <f>IF(BG$2=$A138,0,IF(HLOOKUP(BG$2,Recipes!$H:$GI,'Production Calculator'!$A138+2,FALSE)=0,0,HLOOKUP(BG$2,Recipes!$H:$GI,'Production Calculator'!$A138+2,FALSE)*$AK138))+IF($AO138=BG$3,$AM138/VLOOKUP($AO138,Data!$A$50:$B$56,2,FALSE),0)</f>
        <v>0</v>
      </c>
      <c r="BH138" s="11">
        <f>IF(BH$2=$A138,0,IF(HLOOKUP(BH$2,Recipes!$H:$GI,'Production Calculator'!$A138+2,FALSE)=0,0,HLOOKUP(BH$2,Recipes!$H:$GI,'Production Calculator'!$A138+2,FALSE)*$AK138))+IF($AO138=BH$3,$AM138/VLOOKUP($AO138,Data!$A$50:$B$56,2,FALSE),0)</f>
        <v>0</v>
      </c>
      <c r="BI138" s="11">
        <f>IF(BI$2=$A138,0,IF(HLOOKUP(BI$2,Recipes!$H:$GI,'Production Calculator'!$A138+2,FALSE)=0,0,HLOOKUP(BI$2,Recipes!$H:$GI,'Production Calculator'!$A138+2,FALSE)*$AK138))+IF($AO138=BI$3,$AM138/VLOOKUP($AO138,Data!$A$50:$B$56,2,FALSE),0)</f>
        <v>0</v>
      </c>
      <c r="BJ138" s="11">
        <f>IF(BJ$2=$A138,0,IF(HLOOKUP(BJ$2,Recipes!$H:$GI,'Production Calculator'!$A138+2,FALSE)=0,0,HLOOKUP(BJ$2,Recipes!$H:$GI,'Production Calculator'!$A138+2,FALSE)*$AK138))+IF($AO138=BJ$3,$AM138/VLOOKUP($AO138,Data!$A$50:$B$56,2,FALSE),0)</f>
        <v>0</v>
      </c>
      <c r="BK138" s="11">
        <f>IF(BK$2=$A138,0,IF(HLOOKUP(BK$2,Recipes!$H:$GI,'Production Calculator'!$A138+2,FALSE)=0,0,HLOOKUP(BK$2,Recipes!$H:$GI,'Production Calculator'!$A138+2,FALSE)*$AK138))+IF($AO138=BK$3,$AM138/VLOOKUP($AO138,Data!$A$50:$B$56,2,FALSE),0)</f>
        <v>0</v>
      </c>
      <c r="BL138" s="11">
        <f>IF(BL$2=$A138,0,IF(HLOOKUP(BL$2,Recipes!$H:$GI,'Production Calculator'!$A138+2,FALSE)=0,0,HLOOKUP(BL$2,Recipes!$H:$GI,'Production Calculator'!$A138+2,FALSE)*$AK138))+IF($AO138=BL$3,$AM138/VLOOKUP($AO138,Data!$A$50:$B$56,2,FALSE),0)</f>
        <v>0</v>
      </c>
      <c r="BM138" s="11">
        <f>IF(BM$2=$A138,0,IF(HLOOKUP(BM$2,Recipes!$H:$GI,'Production Calculator'!$A138+2,FALSE)=0,0,HLOOKUP(BM$2,Recipes!$H:$GI,'Production Calculator'!$A138+2,FALSE)*$AK138))+IF($AO138=BM$3,$AM138/VLOOKUP($AO138,Data!$A$50:$B$56,2,FALSE),0)</f>
        <v>0</v>
      </c>
      <c r="BN138" s="11">
        <f>IF(BN$2=$A138,0,IF(HLOOKUP(BN$2,Recipes!$H:$GI,'Production Calculator'!$A138+2,FALSE)=0,0,HLOOKUP(BN$2,Recipes!$H:$GI,'Production Calculator'!$A138+2,FALSE)*$AK138))+IF($AO138=BN$3,$AM138/VLOOKUP($AO138,Data!$A$50:$B$56,2,FALSE),0)</f>
        <v>0</v>
      </c>
      <c r="BO138" s="11">
        <f>IF(BO$2=$A138,0,IF(HLOOKUP(BO$2,Recipes!$H:$GI,'Production Calculator'!$A138+2,FALSE)=0,0,HLOOKUP(BO$2,Recipes!$H:$GI,'Production Calculator'!$A138+2,FALSE)*$AK138))+IF($AO138=BO$3,$AM138/VLOOKUP($AO138,Data!$A$50:$B$56,2,FALSE),0)</f>
        <v>0</v>
      </c>
      <c r="BP138" s="11">
        <f>IF(BP$2=$A138,0,IF(HLOOKUP(BP$2,Recipes!$H:$GI,'Production Calculator'!$A138+2,FALSE)=0,0,HLOOKUP(BP$2,Recipes!$H:$GI,'Production Calculator'!$A138+2,FALSE)*$AK138))+IF($AO138=BP$3,$AM138/VLOOKUP($AO138,Data!$A$50:$B$56,2,FALSE),0)</f>
        <v>0</v>
      </c>
      <c r="BQ138" s="11">
        <f>IF(BQ$2=$A138,0,IF(HLOOKUP(BQ$2,Recipes!$H:$GI,'Production Calculator'!$A138+2,FALSE)=0,0,HLOOKUP(BQ$2,Recipes!$H:$GI,'Production Calculator'!$A138+2,FALSE)*$AK138))+IF($AO138=BQ$3,$AM138/VLOOKUP($AO138,Data!$A$50:$B$56,2,FALSE),0)</f>
        <v>0</v>
      </c>
      <c r="BR138" s="11">
        <f>IF(BR$2=$A138,0,IF(HLOOKUP(BR$2,Recipes!$H:$GI,'Production Calculator'!$A138+2,FALSE)=0,0,HLOOKUP(BR$2,Recipes!$H:$GI,'Production Calculator'!$A138+2,FALSE)*$AK138))+IF($AO138=BR$3,$AM138/VLOOKUP($AO138,Data!$A$50:$B$56,2,FALSE),0)</f>
        <v>0</v>
      </c>
      <c r="BS138" s="11">
        <f>IF(BS$2=$A138,0,IF(HLOOKUP(BS$2,Recipes!$H:$GI,'Production Calculator'!$A138+2,FALSE)=0,0,HLOOKUP(BS$2,Recipes!$H:$GI,'Production Calculator'!$A138+2,FALSE)*$AK138))+IF($AO138=BS$3,$AM138/VLOOKUP($AO138,Data!$A$50:$B$56,2,FALSE),0)</f>
        <v>0</v>
      </c>
      <c r="BT138" s="11">
        <f>IF(BT$2=$A138,0,IF(HLOOKUP(BT$2,Recipes!$H:$GI,'Production Calculator'!$A138+2,FALSE)=0,0,HLOOKUP(BT$2,Recipes!$H:$GI,'Production Calculator'!$A138+2,FALSE)*$AK138))+IF($AO138=BT$3,$AM138/VLOOKUP($AO138,Data!$A$50:$B$56,2,FALSE),0)</f>
        <v>0</v>
      </c>
      <c r="BU138" s="11">
        <f>IF(BU$2=$A138,0,IF(HLOOKUP(BU$2,Recipes!$H:$GI,'Production Calculator'!$A138+2,FALSE)=0,0,HLOOKUP(BU$2,Recipes!$H:$GI,'Production Calculator'!$A138+2,FALSE)*$AK138))+IF($AO138=BU$3,$AM138/VLOOKUP($AO138,Data!$A$50:$B$56,2,FALSE),0)</f>
        <v>0</v>
      </c>
      <c r="BV138" s="11">
        <f>IF(BV$2=$A138,0,IF(HLOOKUP(BV$2,Recipes!$H:$GI,'Production Calculator'!$A138+2,FALSE)=0,0,HLOOKUP(BV$2,Recipes!$H:$GI,'Production Calculator'!$A138+2,FALSE)*$AK138))+IF($AO138=BV$3,$AM138/VLOOKUP($AO138,Data!$A$50:$B$56,2,FALSE),0)</f>
        <v>0</v>
      </c>
      <c r="BW138" s="11">
        <f>IF(BW$2=$A138,0,IF(HLOOKUP(BW$2,Recipes!$H:$GI,'Production Calculator'!$A138+2,FALSE)=0,0,HLOOKUP(BW$2,Recipes!$H:$GI,'Production Calculator'!$A138+2,FALSE)*$AK138))+IF($AO138=BW$3,$AM138/VLOOKUP($AO138,Data!$A$50:$B$56,2,FALSE),0)</f>
        <v>0</v>
      </c>
      <c r="BX138" s="11">
        <f>IF(BX$2=$A138,0,IF(HLOOKUP(BX$2,Recipes!$H:$GI,'Production Calculator'!$A138+2,FALSE)=0,0,HLOOKUP(BX$2,Recipes!$H:$GI,'Production Calculator'!$A138+2,FALSE)*$AK138))+IF($AO138=BX$3,$AM138/VLOOKUP($AO138,Data!$A$50:$B$56,2,FALSE),0)</f>
        <v>0</v>
      </c>
      <c r="BY138" s="11">
        <f>IF(BY$2=$A138,0,IF(HLOOKUP(BY$2,Recipes!$H:$GI,'Production Calculator'!$A138+2,FALSE)=0,0,HLOOKUP(BY$2,Recipes!$H:$GI,'Production Calculator'!$A138+2,FALSE)*$AK138))+IF($AO138=BY$3,$AM138/VLOOKUP($AO138,Data!$A$50:$B$56,2,FALSE),0)</f>
        <v>0</v>
      </c>
      <c r="BZ138" s="11">
        <f>IF(BZ$2=$A138,0,IF(HLOOKUP(BZ$2,Recipes!$H:$GI,'Production Calculator'!$A138+2,FALSE)=0,0,HLOOKUP(BZ$2,Recipes!$H:$GI,'Production Calculator'!$A138+2,FALSE)*$AK138))+IF($AO138=BZ$3,$AM138/VLOOKUP($AO138,Data!$A$50:$B$56,2,FALSE),0)</f>
        <v>0</v>
      </c>
      <c r="CA138" s="11">
        <f>IF(CA$2=$A138,0,IF(HLOOKUP(CA$2,Recipes!$H:$GI,'Production Calculator'!$A138+2,FALSE)=0,0,HLOOKUP(CA$2,Recipes!$H:$GI,'Production Calculator'!$A138+2,FALSE)*$AK138))+IF($AO138=CA$3,$AM138/VLOOKUP($AO138,Data!$A$50:$B$56,2,FALSE),0)</f>
        <v>0</v>
      </c>
      <c r="CB138" s="11">
        <f>IF(CB$2=$A138,0,IF(HLOOKUP(CB$2,Recipes!$H:$GI,'Production Calculator'!$A138+2,FALSE)=0,0,HLOOKUP(CB$2,Recipes!$H:$GI,'Production Calculator'!$A138+2,FALSE)*$AK138))+IF($AO138=CB$3,$AM138/VLOOKUP($AO138,Data!$A$50:$B$56,2,FALSE),0)</f>
        <v>0</v>
      </c>
      <c r="CC138" s="11">
        <f>IF(CC$2=$A138,0,IF(HLOOKUP(CC$2,Recipes!$H:$GI,'Production Calculator'!$A138+2,FALSE)=0,0,HLOOKUP(CC$2,Recipes!$H:$GI,'Production Calculator'!$A138+2,FALSE)*$AK138))+IF($AO138=CC$3,$AM138/VLOOKUP($AO138,Data!$A$50:$B$56,2,FALSE),0)</f>
        <v>0</v>
      </c>
      <c r="CD138" s="11">
        <f>IF(CD$2=$A138,0,IF(HLOOKUP(CD$2,Recipes!$H:$GI,'Production Calculator'!$A138+2,FALSE)=0,0,HLOOKUP(CD$2,Recipes!$H:$GI,'Production Calculator'!$A138+2,FALSE)*$AK138))+IF($AO138=CD$3,$AM138/VLOOKUP($AO138,Data!$A$50:$B$56,2,FALSE),0)</f>
        <v>0</v>
      </c>
      <c r="CE138" s="11">
        <f>IF(CE$2=$A138,0,IF(HLOOKUP(CE$2,Recipes!$H:$GI,'Production Calculator'!$A138+2,FALSE)=0,0,HLOOKUP(CE$2,Recipes!$H:$GI,'Production Calculator'!$A138+2,FALSE)*$AK138))+IF($AO138=CE$3,$AM138/VLOOKUP($AO138,Data!$A$50:$B$56,2,FALSE),0)</f>
        <v>0</v>
      </c>
      <c r="CF138" s="11">
        <f>IF(CF$2=$A138,0,IF(HLOOKUP(CF$2,Recipes!$H:$GI,'Production Calculator'!$A138+2,FALSE)=0,0,HLOOKUP(CF$2,Recipes!$H:$GI,'Production Calculator'!$A138+2,FALSE)*$AK138))+IF($AO138=CF$3,$AM138/VLOOKUP($AO138,Data!$A$50:$B$56,2,FALSE),0)</f>
        <v>0</v>
      </c>
      <c r="CG138" s="11">
        <f>IF(CG$2=$A138,0,IF(HLOOKUP(CG$2,Recipes!$H:$GI,'Production Calculator'!$A138+2,FALSE)=0,0,HLOOKUP(CG$2,Recipes!$H:$GI,'Production Calculator'!$A138+2,FALSE)*$AK138))+IF($AO138=CG$3,$AM138/VLOOKUP($AO138,Data!$A$50:$B$56,2,FALSE),0)</f>
        <v>0</v>
      </c>
      <c r="CH138" s="11">
        <f>IF(CH$2=$A138,0,IF(HLOOKUP(CH$2,Recipes!$H:$GI,'Production Calculator'!$A138+2,FALSE)=0,0,HLOOKUP(CH$2,Recipes!$H:$GI,'Production Calculator'!$A138+2,FALSE)*$AK138))+IF($AO138=CH$3,$AM138/VLOOKUP($AO138,Data!$A$50:$B$56,2,FALSE),0)</f>
        <v>0</v>
      </c>
      <c r="CI138" s="11">
        <f>IF(CI$2=$A138,0,IF(HLOOKUP(CI$2,Recipes!$H:$GI,'Production Calculator'!$A138+2,FALSE)=0,0,HLOOKUP(CI$2,Recipes!$H:$GI,'Production Calculator'!$A138+2,FALSE)*$AK138))+IF($AO138=CI$3,$AM138/VLOOKUP($AO138,Data!$A$50:$B$56,2,FALSE),0)</f>
        <v>0</v>
      </c>
      <c r="CJ138" s="11">
        <f>IF(CJ$2=$A138,0,IF(HLOOKUP(CJ$2,Recipes!$H:$GI,'Production Calculator'!$A138+2,FALSE)=0,0,HLOOKUP(CJ$2,Recipes!$H:$GI,'Production Calculator'!$A138+2,FALSE)*$AK138))+IF($AO138=CJ$3,$AM138/VLOOKUP($AO138,Data!$A$50:$B$56,2,FALSE),0)</f>
        <v>0</v>
      </c>
      <c r="CK138" s="11">
        <f>IF(CK$2=$A138,0,IF(HLOOKUP(CK$2,Recipes!$H:$GI,'Production Calculator'!$A138+2,FALSE)=0,0,HLOOKUP(CK$2,Recipes!$H:$GI,'Production Calculator'!$A138+2,FALSE)*$AK138))+IF($AO138=CK$3,$AM138/VLOOKUP($AO138,Data!$A$50:$B$56,2,FALSE),0)</f>
        <v>0</v>
      </c>
      <c r="CL138" s="11">
        <f>IF(CL$2=$A138,0,IF(HLOOKUP(CL$2,Recipes!$H:$GI,'Production Calculator'!$A138+2,FALSE)=0,0,HLOOKUP(CL$2,Recipes!$H:$GI,'Production Calculator'!$A138+2,FALSE)*$AK138))+IF($AO138=CL$3,$AM138/VLOOKUP($AO138,Data!$A$50:$B$56,2,FALSE),0)</f>
        <v>0</v>
      </c>
      <c r="CM138" s="11">
        <f>IF(CM$2=$A138,0,IF(HLOOKUP(CM$2,Recipes!$H:$GI,'Production Calculator'!$A138+2,FALSE)=0,0,HLOOKUP(CM$2,Recipes!$H:$GI,'Production Calculator'!$A138+2,FALSE)*$AK138))+IF($AO138=CM$3,$AM138/VLOOKUP($AO138,Data!$A$50:$B$56,2,FALSE),0)</f>
        <v>0</v>
      </c>
      <c r="CN138" s="11">
        <f>IF(CN$2=$A138,0,IF(HLOOKUP(CN$2,Recipes!$H:$GI,'Production Calculator'!$A138+2,FALSE)=0,0,HLOOKUP(CN$2,Recipes!$H:$GI,'Production Calculator'!$A138+2,FALSE)*$AK138))+IF($AO138=CN$3,$AM138/VLOOKUP($AO138,Data!$A$50:$B$56,2,FALSE),0)</f>
        <v>0</v>
      </c>
      <c r="CO138" s="11">
        <f>IF(CO$2=$A138,0,IF(HLOOKUP(CO$2,Recipes!$H:$GI,'Production Calculator'!$A138+2,FALSE)=0,0,HLOOKUP(CO$2,Recipes!$H:$GI,'Production Calculator'!$A138+2,FALSE)*$AK138))+IF($AO138=CO$3,$AM138/VLOOKUP($AO138,Data!$A$50:$B$56,2,FALSE),0)</f>
        <v>0</v>
      </c>
      <c r="CP138" s="11">
        <f>IF(CP$2=$A138,0,IF(HLOOKUP(CP$2,Recipes!$H:$GI,'Production Calculator'!$A138+2,FALSE)=0,0,HLOOKUP(CP$2,Recipes!$H:$GI,'Production Calculator'!$A138+2,FALSE)*$AK138))+IF($AO138=CP$3,$AM138/VLOOKUP($AO138,Data!$A$50:$B$56,2,FALSE),0)</f>
        <v>0</v>
      </c>
      <c r="CQ138" s="11">
        <f>IF(CQ$2=$A138,0,IF(HLOOKUP(CQ$2,Recipes!$H:$GI,'Production Calculator'!$A138+2,FALSE)=0,0,HLOOKUP(CQ$2,Recipes!$H:$GI,'Production Calculator'!$A138+2,FALSE)*$AK138))+IF($AO138=CQ$3,$AM138/VLOOKUP($AO138,Data!$A$50:$B$56,2,FALSE),0)</f>
        <v>0</v>
      </c>
      <c r="CR138" s="11">
        <f>IF(CR$2=$A138,0,IF(HLOOKUP(CR$2,Recipes!$H:$GI,'Production Calculator'!$A138+2,FALSE)=0,0,HLOOKUP(CR$2,Recipes!$H:$GI,'Production Calculator'!$A138+2,FALSE)*$AK138))+IF($AO138=CR$3,$AM138/VLOOKUP($AO138,Data!$A$50:$B$56,2,FALSE),0)</f>
        <v>0</v>
      </c>
      <c r="CS138" s="11">
        <f>IF(CS$2=$A138,0,IF(HLOOKUP(CS$2,Recipes!$H:$GI,'Production Calculator'!$A138+2,FALSE)=0,0,HLOOKUP(CS$2,Recipes!$H:$GI,'Production Calculator'!$A138+2,FALSE)*$AK138))+IF($AO138=CS$3,$AM138/VLOOKUP($AO138,Data!$A$50:$B$56,2,FALSE),0)</f>
        <v>0</v>
      </c>
      <c r="CT138" s="11">
        <f>IF(CT$2=$A138,0,IF(HLOOKUP(CT$2,Recipes!$H:$GI,'Production Calculator'!$A138+2,FALSE)=0,0,HLOOKUP(CT$2,Recipes!$H:$GI,'Production Calculator'!$A138+2,FALSE)*$AK138))+IF($AO138=CT$3,$AM138/VLOOKUP($AO138,Data!$A$50:$B$56,2,FALSE),0)</f>
        <v>0</v>
      </c>
      <c r="CU138" s="11">
        <f>IF(CU$2=$A138,0,IF(HLOOKUP(CU$2,Recipes!$H:$GI,'Production Calculator'!$A138+2,FALSE)=0,0,HLOOKUP(CU$2,Recipes!$H:$GI,'Production Calculator'!$A138+2,FALSE)*$AK138))+IF($AO138=CU$3,$AM138/VLOOKUP($AO138,Data!$A$50:$B$56,2,FALSE),0)</f>
        <v>0</v>
      </c>
      <c r="CV138" s="11">
        <f>IF(CV$2=$A138,0,IF(HLOOKUP(CV$2,Recipes!$H:$GI,'Production Calculator'!$A138+2,FALSE)=0,0,HLOOKUP(CV$2,Recipes!$H:$GI,'Production Calculator'!$A138+2,FALSE)*$AK138))+IF($AO138=CV$3,$AM138/VLOOKUP($AO138,Data!$A$50:$B$56,2,FALSE),0)</f>
        <v>0</v>
      </c>
      <c r="CW138" s="11">
        <f>IF(CW$2=$A138,0,IF(HLOOKUP(CW$2,Recipes!$H:$GI,'Production Calculator'!$A138+2,FALSE)=0,0,HLOOKUP(CW$2,Recipes!$H:$GI,'Production Calculator'!$A138+2,FALSE)*$AK138))+IF($AO138=CW$3,$AM138/VLOOKUP($AO138,Data!$A$50:$B$56,2,FALSE),0)</f>
        <v>0</v>
      </c>
      <c r="CX138" s="11">
        <f>IF(CX$2=$A138,0,IF(HLOOKUP(CX$2,Recipes!$H:$GI,'Production Calculator'!$A138+2,FALSE)=0,0,HLOOKUP(CX$2,Recipes!$H:$GI,'Production Calculator'!$A138+2,FALSE)*$AK138))+IF($AO138=CX$3,$AM138/VLOOKUP($AO138,Data!$A$50:$B$56,2,FALSE),0)</f>
        <v>0</v>
      </c>
      <c r="CY138" s="11">
        <f>IF(CY$2=$A138,0,IF(HLOOKUP(CY$2,Recipes!$H:$GI,'Production Calculator'!$A138+2,FALSE)=0,0,HLOOKUP(CY$2,Recipes!$H:$GI,'Production Calculator'!$A138+2,FALSE)*$AK138))+IF($AO138=CY$3,$AM138/VLOOKUP($AO138,Data!$A$50:$B$56,2,FALSE),0)</f>
        <v>0</v>
      </c>
      <c r="CZ138" s="11">
        <f>IF(CZ$2=$A138,0,IF(HLOOKUP(CZ$2,Recipes!$H:$GI,'Production Calculator'!$A138+2,FALSE)=0,0,HLOOKUP(CZ$2,Recipes!$H:$GI,'Production Calculator'!$A138+2,FALSE)*$AK138))+IF($AO138=CZ$3,$AM138/VLOOKUP($AO138,Data!$A$50:$B$56,2,FALSE),0)</f>
        <v>0</v>
      </c>
      <c r="DA138" s="11">
        <f>IF(DA$2=$A138,0,IF(HLOOKUP(DA$2,Recipes!$H:$GI,'Production Calculator'!$A138+2,FALSE)=0,0,HLOOKUP(DA$2,Recipes!$H:$GI,'Production Calculator'!$A138+2,FALSE)*$AK138))+IF($AO138=DA$3,$AM138/VLOOKUP($AO138,Data!$A$50:$B$56,2,FALSE),0)</f>
        <v>0</v>
      </c>
      <c r="DB138" s="11">
        <f>IF(DB$2=$A138,0,IF(HLOOKUP(DB$2,Recipes!$H:$GI,'Production Calculator'!$A138+2,FALSE)=0,0,HLOOKUP(DB$2,Recipes!$H:$GI,'Production Calculator'!$A138+2,FALSE)*$AK138))+IF($AO138=DB$3,$AM138/VLOOKUP($AO138,Data!$A$50:$B$56,2,FALSE),0)</f>
        <v>0</v>
      </c>
      <c r="DC138" s="11">
        <f>IF(DC$2=$A138,0,IF(HLOOKUP(DC$2,Recipes!$H:$GI,'Production Calculator'!$A138+2,FALSE)=0,0,HLOOKUP(DC$2,Recipes!$H:$GI,'Production Calculator'!$A138+2,FALSE)*$AK138))+IF($AO138=DC$3,$AM138/VLOOKUP($AO138,Data!$A$50:$B$56,2,FALSE),0)</f>
        <v>0</v>
      </c>
      <c r="DD138" s="11">
        <f>IF(DD$2=$A138,0,IF(HLOOKUP(DD$2,Recipes!$H:$GI,'Production Calculator'!$A138+2,FALSE)=0,0,HLOOKUP(DD$2,Recipes!$H:$GI,'Production Calculator'!$A138+2,FALSE)*$AK138))+IF($AO138=DD$3,$AM138/VLOOKUP($AO138,Data!$A$50:$B$56,2,FALSE),0)</f>
        <v>0</v>
      </c>
      <c r="DE138" s="11">
        <f>IF(DE$2=$A138,0,IF(HLOOKUP(DE$2,Recipes!$H:$GI,'Production Calculator'!$A138+2,FALSE)=0,0,HLOOKUP(DE$2,Recipes!$H:$GI,'Production Calculator'!$A138+2,FALSE)*$AK138))+IF($AO138=DE$3,$AM138/VLOOKUP($AO138,Data!$A$50:$B$56,2,FALSE),0)</f>
        <v>0</v>
      </c>
      <c r="DF138" s="11">
        <f>IF(DF$2=$A138,0,IF(HLOOKUP(DF$2,Recipes!$H:$GI,'Production Calculator'!$A138+2,FALSE)=0,0,HLOOKUP(DF$2,Recipes!$H:$GI,'Production Calculator'!$A138+2,FALSE)*$AK138))+IF($AO138=DF$3,$AM138/VLOOKUP($AO138,Data!$A$50:$B$56,2,FALSE),0)</f>
        <v>0</v>
      </c>
      <c r="DG138" s="11">
        <f>IF(DG$2=$A138,0,IF(HLOOKUP(DG$2,Recipes!$H:$GI,'Production Calculator'!$A138+2,FALSE)=0,0,HLOOKUP(DG$2,Recipes!$H:$GI,'Production Calculator'!$A138+2,FALSE)*$AK138))+IF($AO138=DG$3,$AM138/VLOOKUP($AO138,Data!$A$50:$B$56,2,FALSE),0)</f>
        <v>0</v>
      </c>
      <c r="DH138" s="11">
        <f>IF(DH$2=$A138,0,IF(HLOOKUP(DH$2,Recipes!$H:$GI,'Production Calculator'!$A138+2,FALSE)=0,0,HLOOKUP(DH$2,Recipes!$H:$GI,'Production Calculator'!$A138+2,FALSE)*$AK138))+IF($AO138=DH$3,$AM138/VLOOKUP($AO138,Data!$A$50:$B$56,2,FALSE),0)</f>
        <v>0</v>
      </c>
      <c r="DI138" s="11">
        <f>IF(DI$2=$A138,0,IF(HLOOKUP(DI$2,Recipes!$H:$GI,'Production Calculator'!$A138+2,FALSE)=0,0,HLOOKUP(DI$2,Recipes!$H:$GI,'Production Calculator'!$A138+2,FALSE)*$AK138))+IF($AO138=DI$3,$AM138/VLOOKUP($AO138,Data!$A$50:$B$56,2,FALSE),0)</f>
        <v>0</v>
      </c>
      <c r="DJ138" s="11">
        <f>IF(DJ$2=$A138,0,IF(HLOOKUP(DJ$2,Recipes!$H:$GI,'Production Calculator'!$A138+2,FALSE)=0,0,HLOOKUP(DJ$2,Recipes!$H:$GI,'Production Calculator'!$A138+2,FALSE)*$AK138))+IF($AO138=DJ$3,$AM138/VLOOKUP($AO138,Data!$A$50:$B$56,2,FALSE),0)</f>
        <v>0</v>
      </c>
      <c r="DK138" s="11">
        <f>IF(DK$2=$A138,0,IF(HLOOKUP(DK$2,Recipes!$H:$GI,'Production Calculator'!$A138+2,FALSE)=0,0,HLOOKUP(DK$2,Recipes!$H:$GI,'Production Calculator'!$A138+2,FALSE)*$AK138))+IF($AO138=DK$3,$AM138/VLOOKUP($AO138,Data!$A$50:$B$56,2,FALSE),0)</f>
        <v>0</v>
      </c>
      <c r="DL138" s="11">
        <f>IF(DL$2=$A138,0,IF(HLOOKUP(DL$2,Recipes!$H:$GI,'Production Calculator'!$A138+2,FALSE)=0,0,HLOOKUP(DL$2,Recipes!$H:$GI,'Production Calculator'!$A138+2,FALSE)*$AK138))+IF($AO138=DL$3,$AM138/VLOOKUP($AO138,Data!$A$50:$B$56,2,FALSE),0)</f>
        <v>0</v>
      </c>
      <c r="DM138" s="11">
        <f>IF(DM$2=$A138,0,IF(HLOOKUP(DM$2,Recipes!$H:$GI,'Production Calculator'!$A138+2,FALSE)=0,0,HLOOKUP(DM$2,Recipes!$H:$GI,'Production Calculator'!$A138+2,FALSE)*$AK138))+IF($AO138=DM$3,$AM138/VLOOKUP($AO138,Data!$A$50:$B$56,2,FALSE),0)</f>
        <v>0</v>
      </c>
      <c r="DN138" s="11">
        <f>IF(DN$2=$A138,0,IF(HLOOKUP(DN$2,Recipes!$H:$GI,'Production Calculator'!$A138+2,FALSE)=0,0,HLOOKUP(DN$2,Recipes!$H:$GI,'Production Calculator'!$A138+2,FALSE)*$AK138))+IF($AO138=DN$3,$AM138/VLOOKUP($AO138,Data!$A$50:$B$56,2,FALSE),0)</f>
        <v>0</v>
      </c>
      <c r="DO138" s="11">
        <f>IF(DO$2=$A138,0,IF(HLOOKUP(DO$2,Recipes!$H:$GI,'Production Calculator'!$A138+2,FALSE)=0,0,HLOOKUP(DO$2,Recipes!$H:$GI,'Production Calculator'!$A138+2,FALSE)*$AK138))+IF($AO138=DO$3,$AM138/VLOOKUP($AO138,Data!$A$50:$B$56,2,FALSE),0)</f>
        <v>0</v>
      </c>
      <c r="DP138" s="11">
        <f>IF(DP$2=$A138,0,IF(HLOOKUP(DP$2,Recipes!$H:$GI,'Production Calculator'!$A138+2,FALSE)=0,0,HLOOKUP(DP$2,Recipes!$H:$GI,'Production Calculator'!$A138+2,FALSE)*$AK138))+IF($AO138=DP$3,$AM138/VLOOKUP($AO138,Data!$A$50:$B$56,2,FALSE),0)</f>
        <v>0</v>
      </c>
      <c r="DQ138" s="11">
        <f>IF(DQ$2=$A138,0,IF(HLOOKUP(DQ$2,Recipes!$H:$GI,'Production Calculator'!$A138+2,FALSE)=0,0,HLOOKUP(DQ$2,Recipes!$H:$GI,'Production Calculator'!$A138+2,FALSE)*$AK138))+IF($AO138=DQ$3,$AM138/VLOOKUP($AO138,Data!$A$50:$B$56,2,FALSE),0)</f>
        <v>0</v>
      </c>
      <c r="DR138" s="11">
        <f>IF(DR$2=$A138,0,IF(HLOOKUP(DR$2,Recipes!$H:$GI,'Production Calculator'!$A138+2,FALSE)=0,0,HLOOKUP(DR$2,Recipes!$H:$GI,'Production Calculator'!$A138+2,FALSE)*$AK138))+IF($AO138=DR$3,$AM138/VLOOKUP($AO138,Data!$A$50:$B$56,2,FALSE),0)</f>
        <v>0</v>
      </c>
      <c r="DS138" s="11">
        <f>IF(DS$2=$A138,0,IF(HLOOKUP(DS$2,Recipes!$H:$GI,'Production Calculator'!$A138+2,FALSE)=0,0,HLOOKUP(DS$2,Recipes!$H:$GI,'Production Calculator'!$A138+2,FALSE)*$AK138))+IF($AO138=DS$3,$AM138/VLOOKUP($AO138,Data!$A$50:$B$56,2,FALSE),0)</f>
        <v>0</v>
      </c>
      <c r="DT138" s="11">
        <f>IF(DT$2=$A138,0,IF(HLOOKUP(DT$2,Recipes!$H:$GI,'Production Calculator'!$A138+2,FALSE)=0,0,HLOOKUP(DT$2,Recipes!$H:$GI,'Production Calculator'!$A138+2,FALSE)*$AK138))+IF($AO138=DT$3,$AM138/VLOOKUP($AO138,Data!$A$50:$B$56,2,FALSE),0)</f>
        <v>0</v>
      </c>
      <c r="DU138" s="11">
        <f>IF(DU$2=$A138,0,IF(HLOOKUP(DU$2,Recipes!$H:$GI,'Production Calculator'!$A138+2,FALSE)=0,0,HLOOKUP(DU$2,Recipes!$H:$GI,'Production Calculator'!$A138+2,FALSE)*$AK138))+IF($AO138=DU$3,$AM138/VLOOKUP($AO138,Data!$A$50:$B$56,2,FALSE),0)</f>
        <v>0</v>
      </c>
      <c r="DV138" s="11">
        <f>IF(DV$2=$A138,0,IF(HLOOKUP(DV$2,Recipes!$H:$GI,'Production Calculator'!$A138+2,FALSE)=0,0,HLOOKUP(DV$2,Recipes!$H:$GI,'Production Calculator'!$A138+2,FALSE)*$AK138))+IF($AO138=DV$3,$AM138/VLOOKUP($AO138,Data!$A$50:$B$56,2,FALSE),0)</f>
        <v>0</v>
      </c>
      <c r="DW138" s="11">
        <f>IF(DW$2=$A138,0,IF(HLOOKUP(DW$2,Recipes!$H:$GI,'Production Calculator'!$A138+2,FALSE)=0,0,HLOOKUP(DW$2,Recipes!$H:$GI,'Production Calculator'!$A138+2,FALSE)*$AK138))+IF($AO138=DW$3,$AM138/VLOOKUP($AO138,Data!$A$50:$B$56,2,FALSE),0)</f>
        <v>0</v>
      </c>
      <c r="DX138" s="11">
        <f>IF(DX$2=$A138,0,IF(HLOOKUP(DX$2,Recipes!$H:$GI,'Production Calculator'!$A138+2,FALSE)=0,0,HLOOKUP(DX$2,Recipes!$H:$GI,'Production Calculator'!$A138+2,FALSE)*$AK138))+IF($AO138=DX$3,$AM138/VLOOKUP($AO138,Data!$A$50:$B$56,2,FALSE),0)</f>
        <v>0</v>
      </c>
      <c r="DY138" s="11">
        <f>IF(DY$2=$A138,0,IF(HLOOKUP(DY$2,Recipes!$H:$GI,'Production Calculator'!$A138+2,FALSE)=0,0,HLOOKUP(DY$2,Recipes!$H:$GI,'Production Calculator'!$A138+2,FALSE)*$AK138))+IF($AO138=DY$3,$AM138/VLOOKUP($AO138,Data!$A$50:$B$56,2,FALSE),0)</f>
        <v>0</v>
      </c>
      <c r="DZ138" s="11">
        <f>IF(DZ$2=$A138,0,IF(HLOOKUP(DZ$2,Recipes!$H:$GI,'Production Calculator'!$A138+2,FALSE)=0,0,HLOOKUP(DZ$2,Recipes!$H:$GI,'Production Calculator'!$A138+2,FALSE)*$AK138))+IF($AO138=DZ$3,$AM138/VLOOKUP($AO138,Data!$A$50:$B$56,2,FALSE),0)</f>
        <v>0</v>
      </c>
      <c r="EA138" s="11">
        <f>IF(EA$2=$A138,0,IF(HLOOKUP(EA$2,Recipes!$H:$GI,'Production Calculator'!$A138+2,FALSE)=0,0,HLOOKUP(EA$2,Recipes!$H:$GI,'Production Calculator'!$A138+2,FALSE)*$AK138))+IF($AO138=EA$3,$AM138/VLOOKUP($AO138,Data!$A$50:$B$56,2,FALSE),0)</f>
        <v>0</v>
      </c>
      <c r="EB138" s="11">
        <f>IF(EB$2=$A138,0,IF(HLOOKUP(EB$2,Recipes!$H:$GI,'Production Calculator'!$A138+2,FALSE)=0,0,HLOOKUP(EB$2,Recipes!$H:$GI,'Production Calculator'!$A138+2,FALSE)*$AK138))+IF($AO138=EB$3,$AM138/VLOOKUP($AO138,Data!$A$50:$B$56,2,FALSE),0)</f>
        <v>0</v>
      </c>
      <c r="EC138" s="11">
        <f>IF(EC$2=$A138,0,IF(HLOOKUP(EC$2,Recipes!$H:$GI,'Production Calculator'!$A138+2,FALSE)=0,0,HLOOKUP(EC$2,Recipes!$H:$GI,'Production Calculator'!$A138+2,FALSE)*$AK138))+IF($AO138=EC$3,$AM138/VLOOKUP($AO138,Data!$A$50:$B$56,2,FALSE),0)</f>
        <v>0</v>
      </c>
      <c r="ED138" s="11">
        <f>IF(ED$2=$A138,0,IF(HLOOKUP(ED$2,Recipes!$H:$GI,'Production Calculator'!$A138+2,FALSE)=0,0,HLOOKUP(ED$2,Recipes!$H:$GI,'Production Calculator'!$A138+2,FALSE)*$AK138))+IF($AO138=ED$3,$AM138/VLOOKUP($AO138,Data!$A$50:$B$56,2,FALSE),0)</f>
        <v>0</v>
      </c>
      <c r="EE138" s="11">
        <f>IF(EE$2=$A138,0,IF(HLOOKUP(EE$2,Recipes!$H:$GI,'Production Calculator'!$A138+2,FALSE)=0,0,HLOOKUP(EE$2,Recipes!$H:$GI,'Production Calculator'!$A138+2,FALSE)*$AK138))+IF($AO138=EE$3,$AM138/VLOOKUP($AO138,Data!$A$50:$B$56,2,FALSE),0)</f>
        <v>0</v>
      </c>
      <c r="EF138" s="11">
        <f>IF(EF$2=$A138,0,IF(HLOOKUP(EF$2,Recipes!$H:$GI,'Production Calculator'!$A138+2,FALSE)=0,0,HLOOKUP(EF$2,Recipes!$H:$GI,'Production Calculator'!$A138+2,FALSE)*$AK138))+IF($AO138=EF$3,$AM138/VLOOKUP($AO138,Data!$A$50:$B$56,2,FALSE),0)</f>
        <v>0</v>
      </c>
      <c r="EG138" s="11">
        <f>IF(EG$2=$A138,0,IF(HLOOKUP(EG$2,Recipes!$H:$GI,'Production Calculator'!$A138+2,FALSE)=0,0,HLOOKUP(EG$2,Recipes!$H:$GI,'Production Calculator'!$A138+2,FALSE)*$AK138))+IF($AO138=EG$3,$AM138/VLOOKUP($AO138,Data!$A$50:$B$56,2,FALSE),0)</f>
        <v>0</v>
      </c>
      <c r="EH138" s="11">
        <f>IF(EH$2=$A138,0,IF(HLOOKUP(EH$2,Recipes!$H:$GI,'Production Calculator'!$A138+2,FALSE)=0,0,HLOOKUP(EH$2,Recipes!$H:$GI,'Production Calculator'!$A138+2,FALSE)*$AK138))+IF($AO138=EH$3,$AM138/VLOOKUP($AO138,Data!$A$50:$B$56,2,FALSE),0)</f>
        <v>0</v>
      </c>
      <c r="EI138" s="11">
        <f>IF(EI$2=$A138,0,IF(HLOOKUP(EI$2,Recipes!$H:$GI,'Production Calculator'!$A138+2,FALSE)=0,0,HLOOKUP(EI$2,Recipes!$H:$GI,'Production Calculator'!$A138+2,FALSE)*$AK138))+IF($AO138=EI$3,$AM138/VLOOKUP($AO138,Data!$A$50:$B$56,2,FALSE),0)</f>
        <v>0</v>
      </c>
      <c r="EJ138" s="11">
        <f>IF(EJ$2=$A138,0,IF(HLOOKUP(EJ$2,Recipes!$H:$GI,'Production Calculator'!$A138+2,FALSE)=0,0,HLOOKUP(EJ$2,Recipes!$H:$GI,'Production Calculator'!$A138+2,FALSE)*$AK138))+IF($AO138=EJ$3,$AM138/VLOOKUP($AO138,Data!$A$50:$B$56,2,FALSE),0)</f>
        <v>0</v>
      </c>
      <c r="EK138" s="11">
        <f>IF(EK$2=$A138,0,IF(HLOOKUP(EK$2,Recipes!$H:$GI,'Production Calculator'!$A138+2,FALSE)=0,0,HLOOKUP(EK$2,Recipes!$H:$GI,'Production Calculator'!$A138+2,FALSE)*$AK138))+IF($AO138=EK$3,$AM138/VLOOKUP($AO138,Data!$A$50:$B$56,2,FALSE),0)</f>
        <v>0</v>
      </c>
      <c r="EL138" s="11">
        <f>IF(EL$2=$A138,0,IF(HLOOKUP(EL$2,Recipes!$H:$GI,'Production Calculator'!$A138+2,FALSE)=0,0,HLOOKUP(EL$2,Recipes!$H:$GI,'Production Calculator'!$A138+2,FALSE)*$AK138))+IF($AO138=EL$3,$AM138/VLOOKUP($AO138,Data!$A$50:$B$56,2,FALSE),0)</f>
        <v>0</v>
      </c>
      <c r="EM138" s="11">
        <f>IF(EM$2=$A138,0,IF(HLOOKUP(EM$2,Recipes!$H:$GI,'Production Calculator'!$A138+2,FALSE)=0,0,HLOOKUP(EM$2,Recipes!$H:$GI,'Production Calculator'!$A138+2,FALSE)*$AK138))+IF($AO138=EM$3,$AM138/VLOOKUP($AO138,Data!$A$50:$B$56,2,FALSE),0)</f>
        <v>0</v>
      </c>
      <c r="EN138" s="11">
        <f>IF(EN$2=$A138,0,IF(HLOOKUP(EN$2,Recipes!$H:$GI,'Production Calculator'!$A138+2,FALSE)=0,0,HLOOKUP(EN$2,Recipes!$H:$GI,'Production Calculator'!$A138+2,FALSE)*$AK138))+IF($AO138=EN$3,$AM138/VLOOKUP($AO138,Data!$A$50:$B$56,2,FALSE),0)</f>
        <v>0</v>
      </c>
      <c r="EO138" s="11">
        <f>IF(EO$2=$A138,0,IF(HLOOKUP(EO$2,Recipes!$H:$GI,'Production Calculator'!$A138+2,FALSE)=0,0,HLOOKUP(EO$2,Recipes!$H:$GI,'Production Calculator'!$A138+2,FALSE)*$AK138))+IF($AO138=EO$3,$AM138/VLOOKUP($AO138,Data!$A$50:$B$56,2,FALSE),0)</f>
        <v>0</v>
      </c>
      <c r="EP138" s="11">
        <f>IF(EP$2=$A138,0,IF(HLOOKUP(EP$2,Recipes!$H:$GI,'Production Calculator'!$A138+2,FALSE)=0,0,HLOOKUP(EP$2,Recipes!$H:$GI,'Production Calculator'!$A138+2,FALSE)*$AK138))+IF($AO138=EP$3,$AM138/VLOOKUP($AO138,Data!$A$50:$B$56,2,FALSE),0)</f>
        <v>0</v>
      </c>
      <c r="EQ138" s="11">
        <f>IF(EQ$2=$A138,0,IF(HLOOKUP(EQ$2,Recipes!$H:$GI,'Production Calculator'!$A138+2,FALSE)=0,0,HLOOKUP(EQ$2,Recipes!$H:$GI,'Production Calculator'!$A138+2,FALSE)*$AK138))+IF($AO138=EQ$3,$AM138/VLOOKUP($AO138,Data!$A$50:$B$56,2,FALSE),0)</f>
        <v>0</v>
      </c>
      <c r="ER138" s="11">
        <f>IF(ER$2=$A138,0,IF(HLOOKUP(ER$2,Recipes!$H:$GI,'Production Calculator'!$A138+2,FALSE)=0,0,HLOOKUP(ER$2,Recipes!$H:$GI,'Production Calculator'!$A138+2,FALSE)*$AK138))+IF($AO138=ER$3,$AM138/VLOOKUP($AO138,Data!$A$50:$B$56,2,FALSE),0)</f>
        <v>0</v>
      </c>
      <c r="ES138" s="11">
        <f>IF(ES$2=$A138,0,IF(HLOOKUP(ES$2,Recipes!$H:$GI,'Production Calculator'!$A138+2,FALSE)=0,0,HLOOKUP(ES$2,Recipes!$H:$GI,'Production Calculator'!$A138+2,FALSE)*$AK138))+IF($AO138=ES$3,$AM138/VLOOKUP($AO138,Data!$A$50:$B$56,2,FALSE),0)</f>
        <v>0</v>
      </c>
      <c r="ET138" s="11">
        <f>IF(ET$2=$A138,0,IF(HLOOKUP(ET$2,Recipes!$H:$GI,'Production Calculator'!$A138+2,FALSE)=0,0,HLOOKUP(ET$2,Recipes!$H:$GI,'Production Calculator'!$A138+2,FALSE)*$AK138))+IF($AO138=ET$3,$AM138/VLOOKUP($AO138,Data!$A$50:$B$56,2,FALSE),0)</f>
        <v>0</v>
      </c>
      <c r="EU138" s="11">
        <f>IF(EU$2=$A138,0,IF(HLOOKUP(EU$2,Recipes!$H:$GI,'Production Calculator'!$A138+2,FALSE)=0,0,HLOOKUP(EU$2,Recipes!$H:$GI,'Production Calculator'!$A138+2,FALSE)*$AK138))+IF($AO138=EU$3,$AM138/VLOOKUP($AO138,Data!$A$50:$B$56,2,FALSE),0)</f>
        <v>0</v>
      </c>
      <c r="EV138" s="11">
        <f>IF(EV$2=$A138,0,IF(HLOOKUP(EV$2,Recipes!$H:$GI,'Production Calculator'!$A138+2,FALSE)=0,0,HLOOKUP(EV$2,Recipes!$H:$GI,'Production Calculator'!$A138+2,FALSE)*$AK138))+IF($AO138=EV$3,$AM138/VLOOKUP($AO138,Data!$A$50:$B$56,2,FALSE),0)</f>
        <v>0</v>
      </c>
      <c r="EW138" s="11">
        <f>IF(EW$2=$A138,0,IF(HLOOKUP(EW$2,Recipes!$H:$GI,'Production Calculator'!$A138+2,FALSE)=0,0,HLOOKUP(EW$2,Recipes!$H:$GI,'Production Calculator'!$A138+2,FALSE)*$AK138))+IF($AO138=EW$3,$AM138/VLOOKUP($AO138,Data!$A$50:$B$56,2,FALSE),0)</f>
        <v>0</v>
      </c>
      <c r="EX138" s="11">
        <f>IF(EX$2=$A138,0,IF(HLOOKUP(EX$2,Recipes!$H:$GI,'Production Calculator'!$A138+2,FALSE)=0,0,HLOOKUP(EX$2,Recipes!$H:$GI,'Production Calculator'!$A138+2,FALSE)*$AK138))+IF($AO138=EX$3,$AM138/VLOOKUP($AO138,Data!$A$50:$B$56,2,FALSE),0)</f>
        <v>0</v>
      </c>
      <c r="EY138" s="11">
        <f>IF(EY$2=$A138,0,IF(HLOOKUP(EY$2,Recipes!$H:$GI,'Production Calculator'!$A138+2,FALSE)=0,0,HLOOKUP(EY$2,Recipes!$H:$GI,'Production Calculator'!$A138+2,FALSE)*$AK138))+IF($AO138=EY$3,$AM138/VLOOKUP($AO138,Data!$A$50:$B$56,2,FALSE),0)</f>
        <v>0</v>
      </c>
      <c r="EZ138" s="11">
        <f>IF(EZ$2=$A138,0,IF(HLOOKUP(EZ$2,Recipes!$H:$GI,'Production Calculator'!$A138+2,FALSE)=0,0,HLOOKUP(EZ$2,Recipes!$H:$GI,'Production Calculator'!$A138+2,FALSE)*$AK138))+IF($AO138=EZ$3,$AM138/VLOOKUP($AO138,Data!$A$50:$B$56,2,FALSE),0)</f>
        <v>0</v>
      </c>
      <c r="FA138" s="11">
        <f>IF(FA$2=$A138,0,IF(HLOOKUP(FA$2,Recipes!$H:$GI,'Production Calculator'!$A138+2,FALSE)=0,0,HLOOKUP(FA$2,Recipes!$H:$GI,'Production Calculator'!$A138+2,FALSE)*$AK138))+IF($AO138=FA$3,$AM138/VLOOKUP($AO138,Data!$A$50:$B$56,2,FALSE),0)</f>
        <v>0</v>
      </c>
      <c r="FB138" s="11">
        <f>IF(FB$2=$A138,0,IF(HLOOKUP(FB$2,Recipes!$H:$GI,'Production Calculator'!$A138+2,FALSE)=0,0,HLOOKUP(FB$2,Recipes!$H:$GI,'Production Calculator'!$A138+2,FALSE)*$AK138))+IF($AO138=FB$3,$AM138/VLOOKUP($AO138,Data!$A$50:$B$56,2,FALSE),0)</f>
        <v>0</v>
      </c>
      <c r="FC138" s="11">
        <f>IF(FC$2=$A138,0,IF(HLOOKUP(FC$2,Recipes!$H:$GI,'Production Calculator'!$A138+2,FALSE)=0,0,HLOOKUP(FC$2,Recipes!$H:$GI,'Production Calculator'!$A138+2,FALSE)*$AK138))+IF($AO138=FC$3,$AM138/VLOOKUP($AO138,Data!$A$50:$B$56,2,FALSE),0)</f>
        <v>0</v>
      </c>
      <c r="FD138" s="11">
        <f>IF(FD$2=$A138,0,IF(HLOOKUP(FD$2,Recipes!$H:$GI,'Production Calculator'!$A138+2,FALSE)=0,0,HLOOKUP(FD$2,Recipes!$H:$GI,'Production Calculator'!$A138+2,FALSE)*$AK138))+IF($AO138=FD$3,$AM138/VLOOKUP($AO138,Data!$A$50:$B$56,2,FALSE),0)</f>
        <v>0</v>
      </c>
      <c r="FE138" s="11">
        <f>IF(FE$2=$A138,0,IF(HLOOKUP(FE$2,Recipes!$H:$GI,'Production Calculator'!$A138+2,FALSE)=0,0,HLOOKUP(FE$2,Recipes!$H:$GI,'Production Calculator'!$A138+2,FALSE)*$AK138))+IF($AO138=FE$3,$AM138/VLOOKUP($AO138,Data!$A$50:$B$56,2,FALSE),0)</f>
        <v>0</v>
      </c>
      <c r="FF138" s="11">
        <f>IF(FF$2=$A138,0,IF(HLOOKUP(FF$2,Recipes!$H:$GI,'Production Calculator'!$A138+2,FALSE)=0,0,HLOOKUP(FF$2,Recipes!$H:$GI,'Production Calculator'!$A138+2,FALSE)*$AK138))+IF($AO138=FF$3,$AM138/VLOOKUP($AO138,Data!$A$50:$B$56,2,FALSE),0)</f>
        <v>0</v>
      </c>
      <c r="FG138" s="11">
        <f>IF(FG$2=$A138,0,IF(HLOOKUP(FG$2,Recipes!$H:$GI,'Production Calculator'!$A138+2,FALSE)=0,0,HLOOKUP(FG$2,Recipes!$H:$GI,'Production Calculator'!$A138+2,FALSE)*$AK138))+IF($AO138=FG$3,$AM138/VLOOKUP($AO138,Data!$A$50:$B$56,2,FALSE),0)</f>
        <v>0</v>
      </c>
      <c r="FH138" s="11">
        <f>IF(FH$2=$A138,0,IF(HLOOKUP(FH$2,Recipes!$H:$GI,'Production Calculator'!$A138+2,FALSE)=0,0,HLOOKUP(FH$2,Recipes!$H:$GI,'Production Calculator'!$A138+2,FALSE)*$AK138))+IF($AO138=FH$3,$AM138/VLOOKUP($AO138,Data!$A$50:$B$56,2,FALSE),0)</f>
        <v>0</v>
      </c>
      <c r="FI138" s="11">
        <f>IF(FI$2=$A138,0,IF(HLOOKUP(FI$2,Recipes!$H:$GI,'Production Calculator'!$A138+2,FALSE)=0,0,HLOOKUP(FI$2,Recipes!$H:$GI,'Production Calculator'!$A138+2,FALSE)*$AK138))+IF($AO138=FI$3,$AM138/VLOOKUP($AO138,Data!$A$50:$B$56,2,FALSE),0)</f>
        <v>0</v>
      </c>
      <c r="FJ138" s="11">
        <f>IF(FJ$2=$A138,0,IF(HLOOKUP(FJ$2,Recipes!$H:$GI,'Production Calculator'!$A138+2,FALSE)=0,0,HLOOKUP(FJ$2,Recipes!$H:$GI,'Production Calculator'!$A138+2,FALSE)*$AK138))+IF($AO138=FJ$3,$AM138/VLOOKUP($AO138,Data!$A$50:$B$56,2,FALSE),0)</f>
        <v>0</v>
      </c>
      <c r="FK138" s="11">
        <f>IF(FK$2=$A138,0,IF(HLOOKUP(FK$2,Recipes!$H:$GI,'Production Calculator'!$A138+2,FALSE)=0,0,HLOOKUP(FK$2,Recipes!$H:$GI,'Production Calculator'!$A138+2,FALSE)*$AK138))+IF($AO138=FK$3,$AM138/VLOOKUP($AO138,Data!$A$50:$B$56,2,FALSE),0)</f>
        <v>0</v>
      </c>
      <c r="FL138" s="11">
        <f>IF(FL$2=$A138,0,IF(HLOOKUP(FL$2,Recipes!$H:$GI,'Production Calculator'!$A138+2,FALSE)=0,0,HLOOKUP(FL$2,Recipes!$H:$GI,'Production Calculator'!$A138+2,FALSE)*$AK138))+IF($AO138=FL$3,$AM138/VLOOKUP($AO138,Data!$A$50:$B$56,2,FALSE),0)</f>
        <v>0</v>
      </c>
      <c r="FM138" s="11">
        <f>IF(FM$2=$A138,0,IF(HLOOKUP(FM$2,Recipes!$H:$GI,'Production Calculator'!$A138+2,FALSE)=0,0,HLOOKUP(FM$2,Recipes!$H:$GI,'Production Calculator'!$A138+2,FALSE)*$AK138))+IF($AO138=FM$3,$AM138/VLOOKUP($AO138,Data!$A$50:$B$56,2,FALSE),0)</f>
        <v>0</v>
      </c>
      <c r="FN138" s="11">
        <f>IF(FN$2=$A138,0,IF(HLOOKUP(FN$2,Recipes!$H:$GI,'Production Calculator'!$A138+2,FALSE)=0,0,HLOOKUP(FN$2,Recipes!$H:$GI,'Production Calculator'!$A138+2,FALSE)*$AK138))+IF($AO138=FN$3,$AM138/VLOOKUP($AO138,Data!$A$50:$B$56,2,FALSE),0)</f>
        <v>0</v>
      </c>
      <c r="FO138" s="11">
        <f>IF(FO$2=$A138,0,IF(HLOOKUP(FO$2,Recipes!$H:$GI,'Production Calculator'!$A138+2,FALSE)=0,0,HLOOKUP(FO$2,Recipes!$H:$GI,'Production Calculator'!$A138+2,FALSE)*$AK138))+IF($AO138=FO$3,$AM138/VLOOKUP($AO138,Data!$A$50:$B$56,2,FALSE),0)</f>
        <v>0</v>
      </c>
      <c r="FP138" s="11">
        <f>IF(FP$2=$A138,0,IF(HLOOKUP(FP$2,Recipes!$H:$GI,'Production Calculator'!$A138+2,FALSE)=0,0,HLOOKUP(FP$2,Recipes!$H:$GI,'Production Calculator'!$A138+2,FALSE)*$AK138))+IF($AO138=FP$3,$AM138/VLOOKUP($AO138,Data!$A$50:$B$56,2,FALSE),0)</f>
        <v>0</v>
      </c>
      <c r="FQ138" s="11">
        <f>IF(FQ$2=$A138,0,IF(HLOOKUP(FQ$2,Recipes!$H:$GI,'Production Calculator'!$A138+2,FALSE)=0,0,HLOOKUP(FQ$2,Recipes!$H:$GI,'Production Calculator'!$A138+2,FALSE)*$AK138))+IF($AO138=FQ$3,$AM138/VLOOKUP($AO138,Data!$A$50:$B$56,2,FALSE),0)</f>
        <v>0</v>
      </c>
      <c r="FR138" s="11">
        <f>IF(FR$2=$A138,0,IF(HLOOKUP(FR$2,Recipes!$H:$GI,'Production Calculator'!$A138+2,FALSE)=0,0,HLOOKUP(FR$2,Recipes!$H:$GI,'Production Calculator'!$A138+2,FALSE)*$AK138))+IF($AO138=FR$3,$AM138/VLOOKUP($AO138,Data!$A$50:$B$56,2,FALSE),0)</f>
        <v>0</v>
      </c>
      <c r="FS138" s="11">
        <f>IF(FS$2=$A138,0,IF(HLOOKUP(FS$2,Recipes!$H:$GI,'Production Calculator'!$A138+2,FALSE)=0,0,HLOOKUP(FS$2,Recipes!$H:$GI,'Production Calculator'!$A138+2,FALSE)*$AK138))+IF($AO138=FS$3,$AM138/VLOOKUP($AO138,Data!$A$50:$B$56,2,FALSE),0)</f>
        <v>0</v>
      </c>
      <c r="FT138" s="11">
        <f>IF(FT$2=$A138,0,IF(HLOOKUP(FT$2,Recipes!$H:$GI,'Production Calculator'!$A138+2,FALSE)=0,0,HLOOKUP(FT$2,Recipes!$H:$GI,'Production Calculator'!$A138+2,FALSE)*$AK138))+IF($AO138=FT$3,$AM138/VLOOKUP($AO138,Data!$A$50:$B$56,2,FALSE),0)</f>
        <v>0</v>
      </c>
      <c r="FU138" s="11">
        <f>IF(FU$2=$A138,0,IF(HLOOKUP(FU$2,Recipes!$H:$GI,'Production Calculator'!$A138+2,FALSE)=0,0,HLOOKUP(FU$2,Recipes!$H:$GI,'Production Calculator'!$A138+2,FALSE)*$AK138))+IF($AO138=FU$3,$AM138/VLOOKUP($AO138,Data!$A$50:$B$56,2,FALSE),0)</f>
        <v>0</v>
      </c>
      <c r="FV138" s="11">
        <f>IF(FV$2=$A138,0,IF(HLOOKUP(FV$2,Recipes!$H:$GI,'Production Calculator'!$A138+2,FALSE)=0,0,HLOOKUP(FV$2,Recipes!$H:$GI,'Production Calculator'!$A138+2,FALSE)*$AK138))+IF($AO138=FV$3,$AM138/VLOOKUP($AO138,Data!$A$50:$B$56,2,FALSE),0)</f>
        <v>0</v>
      </c>
      <c r="FW138" s="11">
        <f>IF(FW$2=$A138,0,IF(HLOOKUP(FW$2,Recipes!$H:$GI,'Production Calculator'!$A138+2,FALSE)=0,0,HLOOKUP(FW$2,Recipes!$H:$GI,'Production Calculator'!$A138+2,FALSE)*$AK138))+IF($AO138=FW$3,$AM138/VLOOKUP($AO138,Data!$A$50:$B$56,2,FALSE),0)</f>
        <v>0</v>
      </c>
      <c r="FX138" s="11">
        <f>IF(FX$2=$A138,0,IF(HLOOKUP(FX$2,Recipes!$H:$GI,'Production Calculator'!$A138+2,FALSE)=0,0,HLOOKUP(FX$2,Recipes!$H:$GI,'Production Calculator'!$A138+2,FALSE)*$AK138))+IF($AO138=FX$3,$AM138/VLOOKUP($AO138,Data!$A$50:$B$56,2,FALSE),0)</f>
        <v>0</v>
      </c>
      <c r="FY138" s="11">
        <f>IF(FY$2=$A138,0,IF(HLOOKUP(FY$2,Recipes!$H:$GI,'Production Calculator'!$A138+2,FALSE)=0,0,HLOOKUP(FY$2,Recipes!$H:$GI,'Production Calculator'!$A138+2,FALSE)*$AK138))+IF($AO138=FY$3,$AM138/VLOOKUP($AO138,Data!$A$50:$B$56,2,FALSE),0)</f>
        <v>0</v>
      </c>
      <c r="FZ138" s="11">
        <f>IF(FZ$2=$A138,0,IF(HLOOKUP(FZ$2,Recipes!$H:$GI,'Production Calculator'!$A138+2,FALSE)=0,0,HLOOKUP(FZ$2,Recipes!$H:$GI,'Production Calculator'!$A138+2,FALSE)*$AK138))+IF($AO138=FZ$3,$AM138/VLOOKUP($AO138,Data!$A$50:$B$56,2,FALSE),0)</f>
        <v>0</v>
      </c>
      <c r="GA138" s="11">
        <f>IF(GA$2=$A138,0,IF(HLOOKUP(GA$2,Recipes!$H:$GI,'Production Calculator'!$A138+2,FALSE)=0,0,HLOOKUP(GA$2,Recipes!$H:$GI,'Production Calculator'!$A138+2,FALSE)*$AK138))+IF($AO138=GA$3,$AM138/VLOOKUP($AO138,Data!$A$50:$B$56,2,FALSE),0)</f>
        <v>0</v>
      </c>
      <c r="GB138" s="11">
        <f>IF(GB$2=$A138,0,IF(HLOOKUP(GB$2,Recipes!$H:$GI,'Production Calculator'!$A138+2,FALSE)=0,0,HLOOKUP(GB$2,Recipes!$H:$GI,'Production Calculator'!$A138+2,FALSE)*$AK138))+IF($AO138=GB$3,$AM138/VLOOKUP($AO138,Data!$A$50:$B$56,2,FALSE),0)</f>
        <v>0</v>
      </c>
      <c r="GC138" s="11">
        <f>IF(GC$2=$A138,0,IF(HLOOKUP(GC$2,Recipes!$H:$GI,'Production Calculator'!$A138+2,FALSE)=0,0,HLOOKUP(GC$2,Recipes!$H:$GI,'Production Calculator'!$A138+2,FALSE)*$AK138))+IF($AO138=GC$3,$AM138/VLOOKUP($AO138,Data!$A$50:$B$56,2,FALSE),0)</f>
        <v>0</v>
      </c>
      <c r="GD138" s="11">
        <f>IF(GD$2=$A138,0,IF(HLOOKUP(GD$2,Recipes!$H:$GI,'Production Calculator'!$A138+2,FALSE)=0,0,HLOOKUP(GD$2,Recipes!$H:$GI,'Production Calculator'!$A138+2,FALSE)*$AK138))+IF($AO138=GD$3,$AM138/VLOOKUP($AO138,Data!$A$50:$B$56,2,FALSE),0)</f>
        <v>0</v>
      </c>
      <c r="GE138" s="11">
        <f>IF(GE$2=$A138,0,IF(HLOOKUP(GE$2,Recipes!$H:$GI,'Production Calculator'!$A138+2,FALSE)=0,0,HLOOKUP(GE$2,Recipes!$H:$GI,'Production Calculator'!$A138+2,FALSE)*$AK138))+IF($AO138=GE$3,$AM138/VLOOKUP($AO138,Data!$A$50:$B$56,2,FALSE),0)</f>
        <v>0</v>
      </c>
      <c r="GF138" s="11">
        <f>IF(GF$2=$A138,0,IF(HLOOKUP(GF$2,Recipes!$H:$GI,'Production Calculator'!$A138+2,FALSE)=0,0,HLOOKUP(GF$2,Recipes!$H:$GI,'Production Calculator'!$A138+2,FALSE)*$AK138))+IF($AO138=GF$3,$AM138/VLOOKUP($AO138,Data!$A$50:$B$56,2,FALSE),0)</f>
        <v>0</v>
      </c>
      <c r="GG138" s="11">
        <f>IF(GG$2=$A138,0,IF(HLOOKUP(GG$2,Recipes!$H:$GI,'Production Calculator'!$A138+2,FALSE)=0,0,HLOOKUP(GG$2,Recipes!$H:$GI,'Production Calculator'!$A138+2,FALSE)*$AK138))+IF($AO138=GG$3,$AM138/VLOOKUP($AO138,Data!$A$50:$B$56,2,FALSE),0)</f>
        <v>0</v>
      </c>
      <c r="GH138" s="11">
        <f>IF(GH$2=$A138,0,IF(HLOOKUP(GH$2,Recipes!$H:$GI,'Production Calculator'!$A138+2,FALSE)=0,0,HLOOKUP(GH$2,Recipes!$H:$GI,'Production Calculator'!$A138+2,FALSE)*$AK138))+IF($AO138=GH$3,$AM138/VLOOKUP($AO138,Data!$A$50:$B$56,2,FALSE),0)</f>
        <v>0</v>
      </c>
      <c r="GI138" s="11">
        <f>IF(GI$2=$A138,0,IF(HLOOKUP(GI$2,Recipes!$H:$GI,'Production Calculator'!$A138+2,FALSE)=0,0,HLOOKUP(GI$2,Recipes!$H:$GI,'Production Calculator'!$A138+2,FALSE)*$AK138))+IF($AO138=GI$3,$AM138/VLOOKUP($AO138,Data!$A$50:$B$56,2,FALSE),0)</f>
        <v>0</v>
      </c>
      <c r="GJ138" s="11">
        <f>IF(GJ$2=$A138,0,IF(HLOOKUP(GJ$2,Recipes!$H:$GI,'Production Calculator'!$A138+2,FALSE)=0,0,HLOOKUP(GJ$2,Recipes!$H:$GI,'Production Calculator'!$A138+2,FALSE)*$AK138))+IF($AO138=GJ$3,$AM138/VLOOKUP($AO138,Data!$A$50:$B$56,2,FALSE),0)</f>
        <v>0</v>
      </c>
      <c r="GK138" s="11">
        <f>IF(GK$2=$A138,0,IF(HLOOKUP(GK$2,Recipes!$H:$GI,'Production Calculator'!$A138+2,FALSE)=0,0,HLOOKUP(GK$2,Recipes!$H:$GI,'Production Calculator'!$A138+2,FALSE)*$AK138))+IF($AO138=GK$3,$AM138/VLOOKUP($AO138,Data!$A$50:$B$56,2,FALSE),0)</f>
        <v>0</v>
      </c>
      <c r="GL138" s="11">
        <f>IF(GL$2=$A138,0,IF(HLOOKUP(GL$2,Recipes!$H:$GI,'Production Calculator'!$A138+2,FALSE)=0,0,HLOOKUP(GL$2,Recipes!$H:$GI,'Production Calculator'!$A138+2,FALSE)*$AK138))+IF($AO138=GL$3,$AM138/VLOOKUP($AO138,Data!$A$50:$B$56,2,FALSE),0)</f>
        <v>0</v>
      </c>
      <c r="GM138" s="11">
        <f>IF(GM$2=$A138,0,IF(HLOOKUP(GM$2,Recipes!$H:$GI,'Production Calculator'!$A138+2,FALSE)=0,0,HLOOKUP(GM$2,Recipes!$H:$GI,'Production Calculator'!$A138+2,FALSE)*$AK138))+IF($AO138=GM$3,$AM138/VLOOKUP($AO138,Data!$A$50:$B$56,2,FALSE),0)</f>
        <v>0</v>
      </c>
      <c r="GN138" s="11">
        <f>IF(GN$2=$A138,0,IF(HLOOKUP(GN$2,Recipes!$H:$GI,'Production Calculator'!$A138+2,FALSE)=0,0,HLOOKUP(GN$2,Recipes!$H:$GI,'Production Calculator'!$A138+2,FALSE)*$AK138))+IF($AO138=GN$3,$AM138/VLOOKUP($AO138,Data!$A$50:$B$56,2,FALSE),0)</f>
        <v>0</v>
      </c>
      <c r="GO138" s="11">
        <f>IF(GO$2=$A138,0,IF(HLOOKUP(GO$2,Recipes!$H:$GI,'Production Calculator'!$A138+2,FALSE)=0,0,HLOOKUP(GO$2,Recipes!$H:$GI,'Production Calculator'!$A138+2,FALSE)*$AK138))+IF($AO138=GO$3,$AM138/VLOOKUP($AO138,Data!$A$50:$B$56,2,FALSE),0)</f>
        <v>0</v>
      </c>
      <c r="GP138" s="11">
        <f>IF(GP$2=$A138,0,IF(HLOOKUP(GP$2,Recipes!$H:$GI,'Production Calculator'!$A138+2,FALSE)=0,0,HLOOKUP(GP$2,Recipes!$H:$GI,'Production Calculator'!$A138+2,FALSE)*$AK138))+IF($AO138=GP$3,$AM138/VLOOKUP($AO138,Data!$A$50:$B$56,2,FALSE),0)</f>
        <v>0</v>
      </c>
      <c r="GQ138" s="11">
        <f>IF(GQ$2=$A138,0,IF(HLOOKUP(GQ$2,Recipes!$H:$GI,'Production Calculator'!$A138+2,FALSE)=0,0,HLOOKUP(GQ$2,Recipes!$H:$GI,'Production Calculator'!$A138+2,FALSE)*$AK138))+IF($AO138=GQ$3,$AM138/VLOOKUP($AO138,Data!$A$50:$B$56,2,FALSE),0)</f>
        <v>0</v>
      </c>
      <c r="GR138" s="11">
        <f>IF(GR$2=$A138,0,IF(HLOOKUP(GR$2,Recipes!$H:$GI,'Production Calculator'!$A138+2,FALSE)=0,0,HLOOKUP(GR$2,Recipes!$H:$GI,'Production Calculator'!$A138+2,FALSE)*$AK138))+IF($AO138=GR$3,$AM138/VLOOKUP($AO138,Data!$A$50:$B$56,2,FALSE),0)</f>
        <v>0</v>
      </c>
      <c r="GS138" s="11">
        <f>IF(GS$2=$A138,0,IF(HLOOKUP(GS$2,Recipes!$H:$GI,'Production Calculator'!$A138+2,FALSE)=0,0,HLOOKUP(GS$2,Recipes!$H:$GI,'Production Calculator'!$A138+2,FALSE)*$AK138))+IF($AO138=GS$3,$AM138/VLOOKUP($AO138,Data!$A$50:$B$56,2,FALSE),0)</f>
        <v>0</v>
      </c>
      <c r="GT138" s="11">
        <f>IF(GT$2=$A138,0,IF(HLOOKUP(GT$2,Recipes!$H:$GI,'Production Calculator'!$A138+2,FALSE)=0,0,HLOOKUP(GT$2,Recipes!$H:$GI,'Production Calculator'!$A138+2,FALSE)*$AK138))+IF($AO138=GT$3,$AM138/VLOOKUP($AO138,Data!$A$50:$B$56,2,FALSE),0)</f>
        <v>0</v>
      </c>
      <c r="GU138" s="11">
        <f>IF(GU$2=$A138,0,IF(HLOOKUP(GU$2,Recipes!$H:$GI,'Production Calculator'!$A138+2,FALSE)=0,0,HLOOKUP(GU$2,Recipes!$H:$GI,'Production Calculator'!$A138+2,FALSE)*$AK138))+IF($AO138=GU$3,$AM138/VLOOKUP($AO138,Data!$A$50:$B$56,2,FALSE),0)</f>
        <v>0</v>
      </c>
      <c r="GV138" s="11">
        <f>IF(GV$2=$A138,0,IF(HLOOKUP(GV$2,Recipes!$H:$GI,'Production Calculator'!$A138+2,FALSE)=0,0,HLOOKUP(GV$2,Recipes!$H:$GI,'Production Calculator'!$A138+2,FALSE)*$AK138))+IF($AO138=GV$3,$AM138/VLOOKUP($AO138,Data!$A$50:$B$56,2,FALSE),0)</f>
        <v>0</v>
      </c>
      <c r="GW138" s="11">
        <f>IF(GW$2=$A138,0,IF(HLOOKUP(GW$2,Recipes!$H:$GI,'Production Calculator'!$A138+2,FALSE)=0,0,HLOOKUP(GW$2,Recipes!$H:$GI,'Production Calculator'!$A138+2,FALSE)*$AK138))+IF($AO138=GW$3,$AM138/VLOOKUP($AO138,Data!$A$50:$B$56,2,FALSE),0)</f>
        <v>0</v>
      </c>
      <c r="GX138" s="11">
        <f>IF(GX$2=$A138,0,IF(HLOOKUP(GX$2,Recipes!$H:$GI,'Production Calculator'!$A138+2,FALSE)=0,0,HLOOKUP(GX$2,Recipes!$H:$GI,'Production Calculator'!$A138+2,FALSE)*$AK138))+IF($AO138=GX$3,$AM138/VLOOKUP($AO138,Data!$A$50:$B$56,2,FALSE),0)</f>
        <v>0</v>
      </c>
      <c r="GY138" s="11">
        <f>IF(GY$2=$A138,0,IF(HLOOKUP(GY$2,Recipes!$H:$GI,'Production Calculator'!$A138+2,FALSE)=0,0,HLOOKUP(GY$2,Recipes!$H:$GI,'Production Calculator'!$A138+2,FALSE)*$AK138))+IF($AO138=GY$3,$AM138/VLOOKUP($AO138,Data!$A$50:$B$56,2,FALSE),0)</f>
        <v>0</v>
      </c>
      <c r="GZ138" s="11">
        <f>IF(GZ$2=$A138,0,IF(HLOOKUP(GZ$2,Recipes!$H:$GI,'Production Calculator'!$A138+2,FALSE)=0,0,HLOOKUP(GZ$2,Recipes!$H:$GI,'Production Calculator'!$A138+2,FALSE)*$AK138))+IF($AO138=GZ$3,$AM138/VLOOKUP($AO138,Data!$A$50:$B$56,2,FALSE),0)</f>
        <v>0</v>
      </c>
      <c r="HA138" s="11">
        <f>IF(HA$2=$A138,0,IF(HLOOKUP(HA$2,Recipes!$H:$GI,'Production Calculator'!$A138+2,FALSE)=0,0,HLOOKUP(HA$2,Recipes!$H:$GI,'Production Calculator'!$A138+2,FALSE)*$AK138))+IF($AO138=HA$3,$AM138/VLOOKUP($AO138,Data!$A$50:$B$56,2,FALSE),0)</f>
        <v>0</v>
      </c>
      <c r="HB138" s="11">
        <f>IF(HB$2=$A138,0,IF(HLOOKUP(HB$2,Recipes!$H:$GI,'Production Calculator'!$A138+2,FALSE)=0,0,HLOOKUP(HB$2,Recipes!$H:$GI,'Production Calculator'!$A138+2,FALSE)*$AK138))+IF($AO138=HB$3,$AM138/VLOOKUP($AO138,Data!$A$50:$B$56,2,FALSE),0)</f>
        <v>0</v>
      </c>
      <c r="HC138" s="11">
        <f>IF(HC$2=$A138,0,IF(HLOOKUP(HC$2,Recipes!$H:$GI,'Production Calculator'!$A138+2,FALSE)=0,0,HLOOKUP(HC$2,Recipes!$H:$GI,'Production Calculator'!$A138+2,FALSE)*$AK138))+IF($AO138=HC$3,$AM138/VLOOKUP($AO138,Data!$A$50:$B$56,2,FALSE),0)</f>
        <v>0</v>
      </c>
      <c r="HD138" s="11">
        <f>IF(HD$2=$A138,0,IF(HLOOKUP(HD$2,Recipes!$H:$GI,'Production Calculator'!$A138+2,FALSE)=0,0,HLOOKUP(HD$2,Recipes!$H:$GI,'Production Calculator'!$A138+2,FALSE)*$AK138))+IF($AO138=HD$3,$AM138/VLOOKUP($AO138,Data!$A$50:$B$56,2,FALSE),0)</f>
        <v>0</v>
      </c>
      <c r="HE138" s="11">
        <f>IF(HE$2=$A138,0,IF(HLOOKUP(HE$2,Recipes!$H:$GI,'Production Calculator'!$A138+2,FALSE)=0,0,HLOOKUP(HE$2,Recipes!$H:$GI,'Production Calculator'!$A138+2,FALSE)*$AK138))+IF($AO138=HE$3,$AM138/VLOOKUP($AO138,Data!$A$50:$B$56,2,FALSE),0)</f>
        <v>0</v>
      </c>
      <c r="HF138" s="11">
        <f>IF(HF$2=$A138,0,IF(HLOOKUP(HF$2,Recipes!$H:$GI,'Production Calculator'!$A138+2,FALSE)=0,0,HLOOKUP(HF$2,Recipes!$H:$GI,'Production Calculator'!$A138+2,FALSE)*$AK138))+IF($AO138=HF$3,$AM138/VLOOKUP($AO138,Data!$A$50:$B$56,2,FALSE),0)</f>
        <v>0</v>
      </c>
      <c r="HG138" s="11">
        <f>IF(HG$2=$A138,0,IF(HLOOKUP(HG$2,Recipes!$H:$GI,'Production Calculator'!$A138+2,FALSE)=0,0,HLOOKUP(HG$2,Recipes!$H:$GI,'Production Calculator'!$A138+2,FALSE)*$AK138))+IF($AO138=HG$3,$AM138/VLOOKUP($AO138,Data!$A$50:$B$56,2,FALSE),0)</f>
        <v>0</v>
      </c>
      <c r="HH138" s="11">
        <f>IF(HH$2=$A138,0,IF(HLOOKUP(HH$2,Recipes!$H:$GI,'Production Calculator'!$A138+2,FALSE)=0,0,HLOOKUP(HH$2,Recipes!$H:$GI,'Production Calculator'!$A138+2,FALSE)*$AK138))+IF($AO138=HH$3,$AM138/VLOOKUP($AO138,Data!$A$50:$B$56,2,FALSE),0)</f>
        <v>0</v>
      </c>
      <c r="HI138" s="11">
        <f>IF(HI$2=$A138,0,IF(HLOOKUP(HI$2,Recipes!$H:$GI,'Production Calculator'!$A138+2,FALSE)=0,0,HLOOKUP(HI$2,Recipes!$H:$GI,'Production Calculator'!$A138+2,FALSE)*$AK138))+IF($AO138=HI$3,$AM138/VLOOKUP($AO138,Data!$A$50:$B$56,2,FALSE),0)</f>
        <v>0</v>
      </c>
      <c r="HJ138" s="11">
        <f>IF(HJ$2=$A138,0,IF(HLOOKUP(HJ$2,Recipes!$H:$GI,'Production Calculator'!$A138+2,FALSE)=0,0,HLOOKUP(HJ$2,Recipes!$H:$GI,'Production Calculator'!$A138+2,FALSE)*$AK138))+IF($AO138=HJ$3,$AM138/VLOOKUP($AO138,Data!$A$50:$B$56,2,FALSE),0)</f>
        <v>0</v>
      </c>
      <c r="HK138" s="11">
        <f>IF(HK$2=$A138,0,IF(HLOOKUP(HK$2,Recipes!$H:$GI,'Production Calculator'!$A138+2,FALSE)=0,0,HLOOKUP(HK$2,Recipes!$H:$GI,'Production Calculator'!$A138+2,FALSE)*$AK138))+IF($AO138=HK$3,$AM138/VLOOKUP($AO138,Data!$A$50:$B$56,2,FALSE),0)</f>
        <v>0</v>
      </c>
      <c r="HL138" s="11">
        <f>IF(HL$2=$A138,0,IF(HLOOKUP(HL$2,Recipes!$H:$GI,'Production Calculator'!$A138+2,FALSE)=0,0,HLOOKUP(HL$2,Recipes!$H:$GI,'Production Calculator'!$A138+2,FALSE)*$AK138))+IF($AO138=HL$3,$AM138/VLOOKUP($AO138,Data!$A$50:$B$56,2,FALSE),0)</f>
        <v>0</v>
      </c>
      <c r="HM138" s="11">
        <f>IF(HM$2=$A138,0,IF(HLOOKUP(HM$2,Recipes!$H:$GI,'Production Calculator'!$A138+2,FALSE)=0,0,HLOOKUP(HM$2,Recipes!$H:$GI,'Production Calculator'!$A138+2,FALSE)*$AK138))+IF($AO138=HM$3,$AM138/VLOOKUP($AO138,Data!$A$50:$B$56,2,FALSE),0)</f>
        <v>0</v>
      </c>
      <c r="HN138" s="11">
        <f>IF(HN$2=$A138,0,IF(HLOOKUP(HN$2,Recipes!$H:$GI,'Production Calculator'!$A138+2,FALSE)=0,0,HLOOKUP(HN$2,Recipes!$H:$GI,'Production Calculator'!$A138+2,FALSE)*$AK138))+IF($AO138=HN$3,$AM138/VLOOKUP($AO138,Data!$A$50:$B$56,2,FALSE),0)</f>
        <v>0</v>
      </c>
      <c r="HO138" s="11">
        <f>IF(HO$2=$A138,0,IF(HLOOKUP(HO$2,Recipes!$H:$GI,'Production Calculator'!$A138+2,FALSE)=0,0,HLOOKUP(HO$2,Recipes!$H:$GI,'Production Calculator'!$A138+2,FALSE)*$AK138))+IF($AO138=HO$3,$AM138/VLOOKUP($AO138,Data!$A$50:$B$56,2,FALSE),0)</f>
        <v>0</v>
      </c>
      <c r="HP138" s="11">
        <f>IF(HP$2=$A138,0,IF(HLOOKUP(HP$2,Recipes!$H:$GI,'Production Calculator'!$A138+2,FALSE)=0,0,HLOOKUP(HP$2,Recipes!$H:$GI,'Production Calculator'!$A138+2,FALSE)*$AK138))+IF($AO138=HP$3,$AM138/VLOOKUP($AO138,Data!$A$50:$B$56,2,FALSE),0)</f>
        <v>0</v>
      </c>
      <c r="HQ138" s="11">
        <f>IF(HQ$2=$A138,0,IF(HLOOKUP(HQ$2,Recipes!$H:$GI,'Production Calculator'!$A138+2,FALSE)=0,0,HLOOKUP(HQ$2,Recipes!$H:$GI,'Production Calculator'!$A138+2,FALSE)*$AK138))+IF($AO138=HQ$3,$AM138/VLOOKUP($AO138,Data!$A$50:$B$56,2,FALSE),0)</f>
        <v>0</v>
      </c>
      <c r="HR138" s="11">
        <f>IF(HR$2=$A138,0,IF(HLOOKUP(HR$2,Recipes!$H:$GI,'Production Calculator'!$A138+2,FALSE)=0,0,HLOOKUP(HR$2,Recipes!$H:$GI,'Production Calculator'!$A138+2,FALSE)*$AK138))+IF($AO138=HR$3,$AM138/VLOOKUP($AO138,Data!$A$50:$B$56,2,FALSE),0)</f>
        <v>0</v>
      </c>
      <c r="HS138" s="121"/>
    </row>
    <row r="139" spans="1:227" x14ac:dyDescent="0.45">
      <c r="A139">
        <v>115</v>
      </c>
      <c r="B139" s="107" t="str">
        <f>VLOOKUP(A139,Recipes!A:B,2)</f>
        <v>Laser turret</v>
      </c>
      <c r="C139" s="128">
        <v>0</v>
      </c>
      <c r="D139" s="108">
        <f t="shared" si="192"/>
        <v>0</v>
      </c>
      <c r="E139" s="127" t="s">
        <v>1</v>
      </c>
      <c r="F139" s="109">
        <f>VLOOKUP(A139,Recipes!$A$3:$G$186,6,FALSE)</f>
        <v>3</v>
      </c>
      <c r="G139" s="109">
        <f>VLOOKUP(A139,Recipes!$A$3:$G$186,7,FALSE)</f>
        <v>0</v>
      </c>
      <c r="H139" s="110">
        <f t="shared" si="193"/>
        <v>0</v>
      </c>
      <c r="I139" s="109">
        <f>VLOOKUP(E139,Data!$A$2:$C$26,3, FALSE)</f>
        <v>4</v>
      </c>
      <c r="J139" s="108">
        <v>0</v>
      </c>
      <c r="K139" s="108">
        <v>0</v>
      </c>
      <c r="L139" s="108">
        <v>0</v>
      </c>
      <c r="M139" s="150">
        <v>0</v>
      </c>
      <c r="N139" s="150">
        <v>0</v>
      </c>
      <c r="O139" s="150">
        <v>0</v>
      </c>
      <c r="P139" s="151">
        <v>0</v>
      </c>
      <c r="Q139" s="151">
        <v>0</v>
      </c>
      <c r="R139" s="151">
        <v>0</v>
      </c>
      <c r="S139">
        <f t="shared" si="208"/>
        <v>0</v>
      </c>
      <c r="T139">
        <f t="shared" si="209"/>
        <v>0</v>
      </c>
      <c r="U139">
        <f t="shared" si="210"/>
        <v>0</v>
      </c>
      <c r="V139">
        <f t="shared" si="211"/>
        <v>0</v>
      </c>
      <c r="W139">
        <f t="shared" si="212"/>
        <v>0</v>
      </c>
      <c r="X139">
        <f t="shared" si="213"/>
        <v>0</v>
      </c>
      <c r="Y139">
        <f t="shared" si="214"/>
        <v>0</v>
      </c>
      <c r="Z139">
        <f t="shared" si="215"/>
        <v>0</v>
      </c>
      <c r="AA139">
        <f t="shared" si="216"/>
        <v>0</v>
      </c>
      <c r="AB139" s="111">
        <f>VLOOKUP($A139,Recipes!$A:$G,4)</f>
        <v>20</v>
      </c>
      <c r="AC139" s="111">
        <f>VLOOKUP($A139,Recipes!$A:$G,5)</f>
        <v>1</v>
      </c>
      <c r="AD139" s="111">
        <f t="shared" si="203"/>
        <v>0.05</v>
      </c>
      <c r="AE139" s="111">
        <f>VLOOKUP(E139,Data!$A$2:$F$26,5,FALSE)</f>
        <v>0</v>
      </c>
      <c r="AF139" s="111">
        <f>VLOOKUP(E139,Data!$A$2:$F$26,4,FALSE)</f>
        <v>210</v>
      </c>
      <c r="AG139" s="111">
        <f>VLOOKUP(E139,Data!$A$2:$B$26,2, FALSE)</f>
        <v>1.25</v>
      </c>
      <c r="AH139" s="111">
        <f>1+VLOOKUP($J$3,Data!$A$40:$D$48,2,FALSE)*$J139+VLOOKUP($K$3,Data!$A$40:$D$48,2,FALSE)*$K139+VLOOKUP($L$3,Data!$A$40:$D$48,2,FALSE)*$L139+VLOOKUP($M$3,Data!$A$40:$D$48,2,FALSE)*$M139+VLOOKUP($N$3,Data!$A$40:$D$48,2,FALSE)*$N139+VLOOKUP($O$3,Data!$A$40:$D$48,2,FALSE)*$O139+VLOOKUP($P$3,Data!$A$40:$D$48,2,FALSE)*$P139+VLOOKUP($Q$3,Data!$A$40:$D$48,2,FALSE)*$Q139+VLOOKUP($R$3,Data!$A$40:$D$48,2,FALSE)*$R139</f>
        <v>1</v>
      </c>
      <c r="AI139" s="111">
        <f>MAX(1+VLOOKUP($J$3,Data!$A$40:$D$48,3,FALSE)*$J139+VLOOKUP($K$3,Data!$A$40:$D$48,3,FALSE)*$K139+VLOOKUP($L$3,Data!$A$40:$D$48,3,FALSE)*$L139+VLOOKUP($M$3,Data!$A$40:$D$48,3,FALSE)*$M139+VLOOKUP($N$3,Data!$A$40:$D$48,3,FALSE)*$N139+VLOOKUP($O$3,Data!$A$40:$D$48,3,FALSE)*$O139+VLOOKUP($P$3,Data!$A$40:$D$48,3,FALSE)*$P139+VLOOKUP($Q$3,Data!$A$40:$D$48,3,FALSE)*$Q139+VLOOKUP($R$3,Data!$A$40:$D$48,3,FALSE)*$R139,0)</f>
        <v>1</v>
      </c>
      <c r="AJ139" s="111">
        <f>MAX(1-(VLOOKUP($J$3,Data!$A$40:$D$48,4,FALSE)*$J139+VLOOKUP($K$3,Data!$A$40:$D$48,4,FALSE)*$K139+VLOOKUP($L$3,Data!$A$40:$D$48,4,FALSE)*$L139+VLOOKUP($M$3,Data!$A$40:$D$48,4,FALSE)*$M139+VLOOKUP($N$3,Data!$A$40:$D$48,4,FALSE)*$N139+VLOOKUP($O$3,Data!$A$40:$D$48,4,FALSE)*$O139+VLOOKUP($P$3,Data!$A$40:$D$48,4,FALSE)*$P139+VLOOKUP($Q$3,Data!$A$40:$D$48,4,FALSE)*$Q139+VLOOKUP($R$3,Data!$A$40:$D$48,4,FALSE)*$R139),0.2)</f>
        <v>1</v>
      </c>
      <c r="AK139" s="112">
        <f t="shared" si="204"/>
        <v>0</v>
      </c>
      <c r="AL139" s="111">
        <f t="shared" si="205"/>
        <v>6.25E-2</v>
      </c>
      <c r="AM139" s="111">
        <f t="shared" si="206"/>
        <v>0</v>
      </c>
      <c r="AN139" s="111">
        <f t="shared" si="207"/>
        <v>0</v>
      </c>
      <c r="AO139" s="131" t="s">
        <v>298</v>
      </c>
      <c r="AP139" s="11"/>
      <c r="AQ139" s="11">
        <f>IF(AQ$2=$A139,0,IF(HLOOKUP(AQ$2,Recipes!$H:$GI,'Production Calculator'!$A139+2,FALSE)=0,0,HLOOKUP(AQ$2,Recipes!$H:$GI,'Production Calculator'!$A139+2,FALSE)*$AK139))+IF($AO139=AQ$3,$AM139/VLOOKUP($AO139,Data!$A$50:$B$56,2,FALSE),0)</f>
        <v>0</v>
      </c>
      <c r="AR139" s="11">
        <f>IF(AR$2=$A139,0,IF(HLOOKUP(AR$2,Recipes!$H:$GI,'Production Calculator'!$A139+2,FALSE)=0,0,HLOOKUP(AR$2,Recipes!$H:$GI,'Production Calculator'!$A139+2,FALSE)*$AK139))+IF($AO139=AR$3,$AM139/VLOOKUP($AO139,Data!$A$50:$B$56,2,FALSE),0)</f>
        <v>0</v>
      </c>
      <c r="AS139" s="11">
        <f>IF(AS$2=$A139,0,IF(HLOOKUP(AS$2,Recipes!$H:$GI,'Production Calculator'!$A139+2,FALSE)=0,0,HLOOKUP(AS$2,Recipes!$H:$GI,'Production Calculator'!$A139+2,FALSE)*$AK139))+IF($AO139=AS$3,$AM139/VLOOKUP($AO139,Data!$A$50:$B$56,2,FALSE),0)</f>
        <v>0</v>
      </c>
      <c r="AT139" s="11">
        <f>IF(AT$2=$A139,0,IF(HLOOKUP(AT$2,Recipes!$H:$GI,'Production Calculator'!$A139+2,FALSE)=0,0,HLOOKUP(AT$2,Recipes!$H:$GI,'Production Calculator'!$A139+2,FALSE)*$AK139))+IF($AO139=AT$3,$AM139/VLOOKUP($AO139,Data!$A$50:$B$56,2,FALSE),0)</f>
        <v>0</v>
      </c>
      <c r="AU139" s="11">
        <f>IF(AU$2=$A139,0,IF(HLOOKUP(AU$2,Recipes!$H:$GI,'Production Calculator'!$A139+2,FALSE)=0,0,HLOOKUP(AU$2,Recipes!$H:$GI,'Production Calculator'!$A139+2,FALSE)*$AK139))+IF($AO139=AU$3,$AM139/VLOOKUP($AO139,Data!$A$50:$B$56,2,FALSE),0)</f>
        <v>0</v>
      </c>
      <c r="AV139" s="11">
        <f>IF(AV$2=$A139,0,IF(HLOOKUP(AV$2,Recipes!$H:$GI,'Production Calculator'!$A139+2,FALSE)=0,0,HLOOKUP(AV$2,Recipes!$H:$GI,'Production Calculator'!$A139+2,FALSE)*$AK139))+IF($AO139=AV$3,$AM139/VLOOKUP($AO139,Data!$A$50:$B$56,2,FALSE),0)</f>
        <v>0</v>
      </c>
      <c r="AW139" s="11">
        <f>IF(AW$2=$A139,0,IF(HLOOKUP(AW$2,Recipes!$H:$GI,'Production Calculator'!$A139+2,FALSE)=0,0,HLOOKUP(AW$2,Recipes!$H:$GI,'Production Calculator'!$A139+2,FALSE)*$AK139))+IF($AO139=AW$3,$AM139/VLOOKUP($AO139,Data!$A$50:$B$56,2,FALSE),0)</f>
        <v>0</v>
      </c>
      <c r="AX139" s="11">
        <f>IF(AX$2=$A139,0,IF(HLOOKUP(AX$2,Recipes!$H:$GI,'Production Calculator'!$A139+2,FALSE)=0,0,HLOOKUP(AX$2,Recipes!$H:$GI,'Production Calculator'!$A139+2,FALSE)*$AK139))+IF($AO139=AX$3,$AM139/VLOOKUP($AO139,Data!$A$50:$B$56,2,FALSE),0)</f>
        <v>0</v>
      </c>
      <c r="AY139" s="11">
        <f>IF(AY$2=$A139,0,IF(HLOOKUP(AY$2,Recipes!$H:$GI,'Production Calculator'!$A139+2,FALSE)=0,0,HLOOKUP(AY$2,Recipes!$H:$GI,'Production Calculator'!$A139+2,FALSE)*$AK139))+IF($AO139=AY$3,$AM139/VLOOKUP($AO139,Data!$A$50:$B$56,2,FALSE),0)</f>
        <v>0</v>
      </c>
      <c r="AZ139" s="11">
        <f>IF(AZ$2=$A139,0,IF(HLOOKUP(AZ$2,Recipes!$H:$GI,'Production Calculator'!$A139+2,FALSE)=0,0,HLOOKUP(AZ$2,Recipes!$H:$GI,'Production Calculator'!$A139+2,FALSE)*$AK139))+IF($AO139=AZ$3,$AM139/VLOOKUP($AO139,Data!$A$50:$B$56,2,FALSE),0)</f>
        <v>0</v>
      </c>
      <c r="BA139" s="11">
        <f>IF(BA$2=$A139,0,IF(HLOOKUP(BA$2,Recipes!$H:$GI,'Production Calculator'!$A139+2,FALSE)=0,0,HLOOKUP(BA$2,Recipes!$H:$GI,'Production Calculator'!$A139+2,FALSE)*$AK139))+IF($AO139=BA$3,$AM139/VLOOKUP($AO139,Data!$A$50:$B$56,2,FALSE),0)</f>
        <v>0</v>
      </c>
      <c r="BB139" s="11">
        <f>IF(BB$2=$A139,0,IF(HLOOKUP(BB$2,Recipes!$H:$GI,'Production Calculator'!$A139+2,FALSE)=0,0,HLOOKUP(BB$2,Recipes!$H:$GI,'Production Calculator'!$A139+2,FALSE)*$AK139))+IF($AO139=BB$3,$AM139/VLOOKUP($AO139,Data!$A$50:$B$56,2,FALSE),0)</f>
        <v>0</v>
      </c>
      <c r="BC139" s="11">
        <f>IF(BC$2=$A139,0,IF(HLOOKUP(BC$2,Recipes!$H:$GI,'Production Calculator'!$A139+2,FALSE)=0,0,HLOOKUP(BC$2,Recipes!$H:$GI,'Production Calculator'!$A139+2,FALSE)*$AK139))+IF($AO139=BC$3,$AM139/VLOOKUP($AO139,Data!$A$50:$B$56,2,FALSE),0)</f>
        <v>0</v>
      </c>
      <c r="BD139" s="11">
        <f>IF(BD$2=$A139,0,IF(HLOOKUP(BD$2,Recipes!$H:$GI,'Production Calculator'!$A139+2,FALSE)=0,0,HLOOKUP(BD$2,Recipes!$H:$GI,'Production Calculator'!$A139+2,FALSE)*$AK139))+IF($AO139=BD$3,$AM139/VLOOKUP($AO139,Data!$A$50:$B$56,2,FALSE),0)</f>
        <v>0</v>
      </c>
      <c r="BE139" s="11">
        <f>IF(BE$2=$A139,0,IF(HLOOKUP(BE$2,Recipes!$H:$GI,'Production Calculator'!$A139+2,FALSE)=0,0,HLOOKUP(BE$2,Recipes!$H:$GI,'Production Calculator'!$A139+2,FALSE)*$AK139))+IF($AO139=BE$3,$AM139/VLOOKUP($AO139,Data!$A$50:$B$56,2,FALSE),0)</f>
        <v>0</v>
      </c>
      <c r="BF139" s="11">
        <f>IF(BF$2=$A139,0,IF(HLOOKUP(BF$2,Recipes!$H:$GI,'Production Calculator'!$A139+2,FALSE)=0,0,HLOOKUP(BF$2,Recipes!$H:$GI,'Production Calculator'!$A139+2,FALSE)*$AK139))+IF($AO139=BF$3,$AM139/VLOOKUP($AO139,Data!$A$50:$B$56,2,FALSE),0)</f>
        <v>0</v>
      </c>
      <c r="BG139" s="11">
        <f>IF(BG$2=$A139,0,IF(HLOOKUP(BG$2,Recipes!$H:$GI,'Production Calculator'!$A139+2,FALSE)=0,0,HLOOKUP(BG$2,Recipes!$H:$GI,'Production Calculator'!$A139+2,FALSE)*$AK139))+IF($AO139=BG$3,$AM139/VLOOKUP($AO139,Data!$A$50:$B$56,2,FALSE),0)</f>
        <v>0</v>
      </c>
      <c r="BH139" s="11">
        <f>IF(BH$2=$A139,0,IF(HLOOKUP(BH$2,Recipes!$H:$GI,'Production Calculator'!$A139+2,FALSE)=0,0,HLOOKUP(BH$2,Recipes!$H:$GI,'Production Calculator'!$A139+2,FALSE)*$AK139))+IF($AO139=BH$3,$AM139/VLOOKUP($AO139,Data!$A$50:$B$56,2,FALSE),0)</f>
        <v>0</v>
      </c>
      <c r="BI139" s="11">
        <f>IF(BI$2=$A139,0,IF(HLOOKUP(BI$2,Recipes!$H:$GI,'Production Calculator'!$A139+2,FALSE)=0,0,HLOOKUP(BI$2,Recipes!$H:$GI,'Production Calculator'!$A139+2,FALSE)*$AK139))+IF($AO139=BI$3,$AM139/VLOOKUP($AO139,Data!$A$50:$B$56,2,FALSE),0)</f>
        <v>0</v>
      </c>
      <c r="BJ139" s="11">
        <f>IF(BJ$2=$A139,0,IF(HLOOKUP(BJ$2,Recipes!$H:$GI,'Production Calculator'!$A139+2,FALSE)=0,0,HLOOKUP(BJ$2,Recipes!$H:$GI,'Production Calculator'!$A139+2,FALSE)*$AK139))+IF($AO139=BJ$3,$AM139/VLOOKUP($AO139,Data!$A$50:$B$56,2,FALSE),0)</f>
        <v>0</v>
      </c>
      <c r="BK139" s="11">
        <f>IF(BK$2=$A139,0,IF(HLOOKUP(BK$2,Recipes!$H:$GI,'Production Calculator'!$A139+2,FALSE)=0,0,HLOOKUP(BK$2,Recipes!$H:$GI,'Production Calculator'!$A139+2,FALSE)*$AK139))+IF($AO139=BK$3,$AM139/VLOOKUP($AO139,Data!$A$50:$B$56,2,FALSE),0)</f>
        <v>0</v>
      </c>
      <c r="BL139" s="11">
        <f>IF(BL$2=$A139,0,IF(HLOOKUP(BL$2,Recipes!$H:$GI,'Production Calculator'!$A139+2,FALSE)=0,0,HLOOKUP(BL$2,Recipes!$H:$GI,'Production Calculator'!$A139+2,FALSE)*$AK139))+IF($AO139=BL$3,$AM139/VLOOKUP($AO139,Data!$A$50:$B$56,2,FALSE),0)</f>
        <v>0</v>
      </c>
      <c r="BM139" s="11">
        <f>IF(BM$2=$A139,0,IF(HLOOKUP(BM$2,Recipes!$H:$GI,'Production Calculator'!$A139+2,FALSE)=0,0,HLOOKUP(BM$2,Recipes!$H:$GI,'Production Calculator'!$A139+2,FALSE)*$AK139))+IF($AO139=BM$3,$AM139/VLOOKUP($AO139,Data!$A$50:$B$56,2,FALSE),0)</f>
        <v>0</v>
      </c>
      <c r="BN139" s="11">
        <f>IF(BN$2=$A139,0,IF(HLOOKUP(BN$2,Recipes!$H:$GI,'Production Calculator'!$A139+2,FALSE)=0,0,HLOOKUP(BN$2,Recipes!$H:$GI,'Production Calculator'!$A139+2,FALSE)*$AK139))+IF($AO139=BN$3,$AM139/VLOOKUP($AO139,Data!$A$50:$B$56,2,FALSE),0)</f>
        <v>0</v>
      </c>
      <c r="BO139" s="11">
        <f>IF(BO$2=$A139,0,IF(HLOOKUP(BO$2,Recipes!$H:$GI,'Production Calculator'!$A139+2,FALSE)=0,0,HLOOKUP(BO$2,Recipes!$H:$GI,'Production Calculator'!$A139+2,FALSE)*$AK139))+IF($AO139=BO$3,$AM139/VLOOKUP($AO139,Data!$A$50:$B$56,2,FALSE),0)</f>
        <v>0</v>
      </c>
      <c r="BP139" s="11">
        <f>IF(BP$2=$A139,0,IF(HLOOKUP(BP$2,Recipes!$H:$GI,'Production Calculator'!$A139+2,FALSE)=0,0,HLOOKUP(BP$2,Recipes!$H:$GI,'Production Calculator'!$A139+2,FALSE)*$AK139))+IF($AO139=BP$3,$AM139/VLOOKUP($AO139,Data!$A$50:$B$56,2,FALSE),0)</f>
        <v>0</v>
      </c>
      <c r="BQ139" s="11">
        <f>IF(BQ$2=$A139,0,IF(HLOOKUP(BQ$2,Recipes!$H:$GI,'Production Calculator'!$A139+2,FALSE)=0,0,HLOOKUP(BQ$2,Recipes!$H:$GI,'Production Calculator'!$A139+2,FALSE)*$AK139))+IF($AO139=BQ$3,$AM139/VLOOKUP($AO139,Data!$A$50:$B$56,2,FALSE),0)</f>
        <v>0</v>
      </c>
      <c r="BR139" s="11">
        <f>IF(BR$2=$A139,0,IF(HLOOKUP(BR$2,Recipes!$H:$GI,'Production Calculator'!$A139+2,FALSE)=0,0,HLOOKUP(BR$2,Recipes!$H:$GI,'Production Calculator'!$A139+2,FALSE)*$AK139))+IF($AO139=BR$3,$AM139/VLOOKUP($AO139,Data!$A$50:$B$56,2,FALSE),0)</f>
        <v>0</v>
      </c>
      <c r="BS139" s="11">
        <f>IF(BS$2=$A139,0,IF(HLOOKUP(BS$2,Recipes!$H:$GI,'Production Calculator'!$A139+2,FALSE)=0,0,HLOOKUP(BS$2,Recipes!$H:$GI,'Production Calculator'!$A139+2,FALSE)*$AK139))+IF($AO139=BS$3,$AM139/VLOOKUP($AO139,Data!$A$50:$B$56,2,FALSE),0)</f>
        <v>0</v>
      </c>
      <c r="BT139" s="11">
        <f>IF(BT$2=$A139,0,IF(HLOOKUP(BT$2,Recipes!$H:$GI,'Production Calculator'!$A139+2,FALSE)=0,0,HLOOKUP(BT$2,Recipes!$H:$GI,'Production Calculator'!$A139+2,FALSE)*$AK139))+IF($AO139=BT$3,$AM139/VLOOKUP($AO139,Data!$A$50:$B$56,2,FALSE),0)</f>
        <v>0</v>
      </c>
      <c r="BU139" s="11">
        <f>IF(BU$2=$A139,0,IF(HLOOKUP(BU$2,Recipes!$H:$GI,'Production Calculator'!$A139+2,FALSE)=0,0,HLOOKUP(BU$2,Recipes!$H:$GI,'Production Calculator'!$A139+2,FALSE)*$AK139))+IF($AO139=BU$3,$AM139/VLOOKUP($AO139,Data!$A$50:$B$56,2,FALSE),0)</f>
        <v>0</v>
      </c>
      <c r="BV139" s="11">
        <f>IF(BV$2=$A139,0,IF(HLOOKUP(BV$2,Recipes!$H:$GI,'Production Calculator'!$A139+2,FALSE)=0,0,HLOOKUP(BV$2,Recipes!$H:$GI,'Production Calculator'!$A139+2,FALSE)*$AK139))+IF($AO139=BV$3,$AM139/VLOOKUP($AO139,Data!$A$50:$B$56,2,FALSE),0)</f>
        <v>0</v>
      </c>
      <c r="BW139" s="11">
        <f>IF(BW$2=$A139,0,IF(HLOOKUP(BW$2,Recipes!$H:$GI,'Production Calculator'!$A139+2,FALSE)=0,0,HLOOKUP(BW$2,Recipes!$H:$GI,'Production Calculator'!$A139+2,FALSE)*$AK139))+IF($AO139=BW$3,$AM139/VLOOKUP($AO139,Data!$A$50:$B$56,2,FALSE),0)</f>
        <v>0</v>
      </c>
      <c r="BX139" s="11">
        <f>IF(BX$2=$A139,0,IF(HLOOKUP(BX$2,Recipes!$H:$GI,'Production Calculator'!$A139+2,FALSE)=0,0,HLOOKUP(BX$2,Recipes!$H:$GI,'Production Calculator'!$A139+2,FALSE)*$AK139))+IF($AO139=BX$3,$AM139/VLOOKUP($AO139,Data!$A$50:$B$56,2,FALSE),0)</f>
        <v>0</v>
      </c>
      <c r="BY139" s="11">
        <f>IF(BY$2=$A139,0,IF(HLOOKUP(BY$2,Recipes!$H:$GI,'Production Calculator'!$A139+2,FALSE)=0,0,HLOOKUP(BY$2,Recipes!$H:$GI,'Production Calculator'!$A139+2,FALSE)*$AK139))+IF($AO139=BY$3,$AM139/VLOOKUP($AO139,Data!$A$50:$B$56,2,FALSE),0)</f>
        <v>0</v>
      </c>
      <c r="BZ139" s="11">
        <f>IF(BZ$2=$A139,0,IF(HLOOKUP(BZ$2,Recipes!$H:$GI,'Production Calculator'!$A139+2,FALSE)=0,0,HLOOKUP(BZ$2,Recipes!$H:$GI,'Production Calculator'!$A139+2,FALSE)*$AK139))+IF($AO139=BZ$3,$AM139/VLOOKUP($AO139,Data!$A$50:$B$56,2,FALSE),0)</f>
        <v>0</v>
      </c>
      <c r="CA139" s="11">
        <f>IF(CA$2=$A139,0,IF(HLOOKUP(CA$2,Recipes!$H:$GI,'Production Calculator'!$A139+2,FALSE)=0,0,HLOOKUP(CA$2,Recipes!$H:$GI,'Production Calculator'!$A139+2,FALSE)*$AK139))+IF($AO139=CA$3,$AM139/VLOOKUP($AO139,Data!$A$50:$B$56,2,FALSE),0)</f>
        <v>0</v>
      </c>
      <c r="CB139" s="11">
        <f>IF(CB$2=$A139,0,IF(HLOOKUP(CB$2,Recipes!$H:$GI,'Production Calculator'!$A139+2,FALSE)=0,0,HLOOKUP(CB$2,Recipes!$H:$GI,'Production Calculator'!$A139+2,FALSE)*$AK139))+IF($AO139=CB$3,$AM139/VLOOKUP($AO139,Data!$A$50:$B$56,2,FALSE),0)</f>
        <v>0</v>
      </c>
      <c r="CC139" s="11">
        <f>IF(CC$2=$A139,0,IF(HLOOKUP(CC$2,Recipes!$H:$GI,'Production Calculator'!$A139+2,FALSE)=0,0,HLOOKUP(CC$2,Recipes!$H:$GI,'Production Calculator'!$A139+2,FALSE)*$AK139))+IF($AO139=CC$3,$AM139/VLOOKUP($AO139,Data!$A$50:$B$56,2,FALSE),0)</f>
        <v>0</v>
      </c>
      <c r="CD139" s="11">
        <f>IF(CD$2=$A139,0,IF(HLOOKUP(CD$2,Recipes!$H:$GI,'Production Calculator'!$A139+2,FALSE)=0,0,HLOOKUP(CD$2,Recipes!$H:$GI,'Production Calculator'!$A139+2,FALSE)*$AK139))+IF($AO139=CD$3,$AM139/VLOOKUP($AO139,Data!$A$50:$B$56,2,FALSE),0)</f>
        <v>0</v>
      </c>
      <c r="CE139" s="11">
        <f>IF(CE$2=$A139,0,IF(HLOOKUP(CE$2,Recipes!$H:$GI,'Production Calculator'!$A139+2,FALSE)=0,0,HLOOKUP(CE$2,Recipes!$H:$GI,'Production Calculator'!$A139+2,FALSE)*$AK139))+IF($AO139=CE$3,$AM139/VLOOKUP($AO139,Data!$A$50:$B$56,2,FALSE),0)</f>
        <v>0</v>
      </c>
      <c r="CF139" s="11">
        <f>IF(CF$2=$A139,0,IF(HLOOKUP(CF$2,Recipes!$H:$GI,'Production Calculator'!$A139+2,FALSE)=0,0,HLOOKUP(CF$2,Recipes!$H:$GI,'Production Calculator'!$A139+2,FALSE)*$AK139))+IF($AO139=CF$3,$AM139/VLOOKUP($AO139,Data!$A$50:$B$56,2,FALSE),0)</f>
        <v>0</v>
      </c>
      <c r="CG139" s="11">
        <f>IF(CG$2=$A139,0,IF(HLOOKUP(CG$2,Recipes!$H:$GI,'Production Calculator'!$A139+2,FALSE)=0,0,HLOOKUP(CG$2,Recipes!$H:$GI,'Production Calculator'!$A139+2,FALSE)*$AK139))+IF($AO139=CG$3,$AM139/VLOOKUP($AO139,Data!$A$50:$B$56,2,FALSE),0)</f>
        <v>0</v>
      </c>
      <c r="CH139" s="11">
        <f>IF(CH$2=$A139,0,IF(HLOOKUP(CH$2,Recipes!$H:$GI,'Production Calculator'!$A139+2,FALSE)=0,0,HLOOKUP(CH$2,Recipes!$H:$GI,'Production Calculator'!$A139+2,FALSE)*$AK139))+IF($AO139=CH$3,$AM139/VLOOKUP($AO139,Data!$A$50:$B$56,2,FALSE),0)</f>
        <v>0</v>
      </c>
      <c r="CI139" s="11">
        <f>IF(CI$2=$A139,0,IF(HLOOKUP(CI$2,Recipes!$H:$GI,'Production Calculator'!$A139+2,FALSE)=0,0,HLOOKUP(CI$2,Recipes!$H:$GI,'Production Calculator'!$A139+2,FALSE)*$AK139))+IF($AO139=CI$3,$AM139/VLOOKUP($AO139,Data!$A$50:$B$56,2,FALSE),0)</f>
        <v>0</v>
      </c>
      <c r="CJ139" s="11">
        <f>IF(CJ$2=$A139,0,IF(HLOOKUP(CJ$2,Recipes!$H:$GI,'Production Calculator'!$A139+2,FALSE)=0,0,HLOOKUP(CJ$2,Recipes!$H:$GI,'Production Calculator'!$A139+2,FALSE)*$AK139))+IF($AO139=CJ$3,$AM139/VLOOKUP($AO139,Data!$A$50:$B$56,2,FALSE),0)</f>
        <v>0</v>
      </c>
      <c r="CK139" s="11">
        <f>IF(CK$2=$A139,0,IF(HLOOKUP(CK$2,Recipes!$H:$GI,'Production Calculator'!$A139+2,FALSE)=0,0,HLOOKUP(CK$2,Recipes!$H:$GI,'Production Calculator'!$A139+2,FALSE)*$AK139))+IF($AO139=CK$3,$AM139/VLOOKUP($AO139,Data!$A$50:$B$56,2,FALSE),0)</f>
        <v>0</v>
      </c>
      <c r="CL139" s="11">
        <f>IF(CL$2=$A139,0,IF(HLOOKUP(CL$2,Recipes!$H:$GI,'Production Calculator'!$A139+2,FALSE)=0,0,HLOOKUP(CL$2,Recipes!$H:$GI,'Production Calculator'!$A139+2,FALSE)*$AK139))+IF($AO139=CL$3,$AM139/VLOOKUP($AO139,Data!$A$50:$B$56,2,FALSE),0)</f>
        <v>0</v>
      </c>
      <c r="CM139" s="11">
        <f>IF(CM$2=$A139,0,IF(HLOOKUP(CM$2,Recipes!$H:$GI,'Production Calculator'!$A139+2,FALSE)=0,0,HLOOKUP(CM$2,Recipes!$H:$GI,'Production Calculator'!$A139+2,FALSE)*$AK139))+IF($AO139=CM$3,$AM139/VLOOKUP($AO139,Data!$A$50:$B$56,2,FALSE),0)</f>
        <v>0</v>
      </c>
      <c r="CN139" s="11">
        <f>IF(CN$2=$A139,0,IF(HLOOKUP(CN$2,Recipes!$H:$GI,'Production Calculator'!$A139+2,FALSE)=0,0,HLOOKUP(CN$2,Recipes!$H:$GI,'Production Calculator'!$A139+2,FALSE)*$AK139))+IF($AO139=CN$3,$AM139/VLOOKUP($AO139,Data!$A$50:$B$56,2,FALSE),0)</f>
        <v>0</v>
      </c>
      <c r="CO139" s="11">
        <f>IF(CO$2=$A139,0,IF(HLOOKUP(CO$2,Recipes!$H:$GI,'Production Calculator'!$A139+2,FALSE)=0,0,HLOOKUP(CO$2,Recipes!$H:$GI,'Production Calculator'!$A139+2,FALSE)*$AK139))+IF($AO139=CO$3,$AM139/VLOOKUP($AO139,Data!$A$50:$B$56,2,FALSE),0)</f>
        <v>0</v>
      </c>
      <c r="CP139" s="11">
        <f>IF(CP$2=$A139,0,IF(HLOOKUP(CP$2,Recipes!$H:$GI,'Production Calculator'!$A139+2,FALSE)=0,0,HLOOKUP(CP$2,Recipes!$H:$GI,'Production Calculator'!$A139+2,FALSE)*$AK139))+IF($AO139=CP$3,$AM139/VLOOKUP($AO139,Data!$A$50:$B$56,2,FALSE),0)</f>
        <v>0</v>
      </c>
      <c r="CQ139" s="11">
        <f>IF(CQ$2=$A139,0,IF(HLOOKUP(CQ$2,Recipes!$H:$GI,'Production Calculator'!$A139+2,FALSE)=0,0,HLOOKUP(CQ$2,Recipes!$H:$GI,'Production Calculator'!$A139+2,FALSE)*$AK139))+IF($AO139=CQ$3,$AM139/VLOOKUP($AO139,Data!$A$50:$B$56,2,FALSE),0)</f>
        <v>0</v>
      </c>
      <c r="CR139" s="11">
        <f>IF(CR$2=$A139,0,IF(HLOOKUP(CR$2,Recipes!$H:$GI,'Production Calculator'!$A139+2,FALSE)=0,0,HLOOKUP(CR$2,Recipes!$H:$GI,'Production Calculator'!$A139+2,FALSE)*$AK139))+IF($AO139=CR$3,$AM139/VLOOKUP($AO139,Data!$A$50:$B$56,2,FALSE),0)</f>
        <v>0</v>
      </c>
      <c r="CS139" s="11">
        <f>IF(CS$2=$A139,0,IF(HLOOKUP(CS$2,Recipes!$H:$GI,'Production Calculator'!$A139+2,FALSE)=0,0,HLOOKUP(CS$2,Recipes!$H:$GI,'Production Calculator'!$A139+2,FALSE)*$AK139))+IF($AO139=CS$3,$AM139/VLOOKUP($AO139,Data!$A$50:$B$56,2,FALSE),0)</f>
        <v>0</v>
      </c>
      <c r="CT139" s="11">
        <f>IF(CT$2=$A139,0,IF(HLOOKUP(CT$2,Recipes!$H:$GI,'Production Calculator'!$A139+2,FALSE)=0,0,HLOOKUP(CT$2,Recipes!$H:$GI,'Production Calculator'!$A139+2,FALSE)*$AK139))+IF($AO139=CT$3,$AM139/VLOOKUP($AO139,Data!$A$50:$B$56,2,FALSE),0)</f>
        <v>0</v>
      </c>
      <c r="CU139" s="11">
        <f>IF(CU$2=$A139,0,IF(HLOOKUP(CU$2,Recipes!$H:$GI,'Production Calculator'!$A139+2,FALSE)=0,0,HLOOKUP(CU$2,Recipes!$H:$GI,'Production Calculator'!$A139+2,FALSE)*$AK139))+IF($AO139=CU$3,$AM139/VLOOKUP($AO139,Data!$A$50:$B$56,2,FALSE),0)</f>
        <v>0</v>
      </c>
      <c r="CV139" s="11">
        <f>IF(CV$2=$A139,0,IF(HLOOKUP(CV$2,Recipes!$H:$GI,'Production Calculator'!$A139+2,FALSE)=0,0,HLOOKUP(CV$2,Recipes!$H:$GI,'Production Calculator'!$A139+2,FALSE)*$AK139))+IF($AO139=CV$3,$AM139/VLOOKUP($AO139,Data!$A$50:$B$56,2,FALSE),0)</f>
        <v>0</v>
      </c>
      <c r="CW139" s="11">
        <f>IF(CW$2=$A139,0,IF(HLOOKUP(CW$2,Recipes!$H:$GI,'Production Calculator'!$A139+2,FALSE)=0,0,HLOOKUP(CW$2,Recipes!$H:$GI,'Production Calculator'!$A139+2,FALSE)*$AK139))+IF($AO139=CW$3,$AM139/VLOOKUP($AO139,Data!$A$50:$B$56,2,FALSE),0)</f>
        <v>0</v>
      </c>
      <c r="CX139" s="11">
        <f>IF(CX$2=$A139,0,IF(HLOOKUP(CX$2,Recipes!$H:$GI,'Production Calculator'!$A139+2,FALSE)=0,0,HLOOKUP(CX$2,Recipes!$H:$GI,'Production Calculator'!$A139+2,FALSE)*$AK139))+IF($AO139=CX$3,$AM139/VLOOKUP($AO139,Data!$A$50:$B$56,2,FALSE),0)</f>
        <v>0</v>
      </c>
      <c r="CY139" s="11">
        <f>IF(CY$2=$A139,0,IF(HLOOKUP(CY$2,Recipes!$H:$GI,'Production Calculator'!$A139+2,FALSE)=0,0,HLOOKUP(CY$2,Recipes!$H:$GI,'Production Calculator'!$A139+2,FALSE)*$AK139))+IF($AO139=CY$3,$AM139/VLOOKUP($AO139,Data!$A$50:$B$56,2,FALSE),0)</f>
        <v>0</v>
      </c>
      <c r="CZ139" s="11">
        <f>IF(CZ$2=$A139,0,IF(HLOOKUP(CZ$2,Recipes!$H:$GI,'Production Calculator'!$A139+2,FALSE)=0,0,HLOOKUP(CZ$2,Recipes!$H:$GI,'Production Calculator'!$A139+2,FALSE)*$AK139))+IF($AO139=CZ$3,$AM139/VLOOKUP($AO139,Data!$A$50:$B$56,2,FALSE),0)</f>
        <v>0</v>
      </c>
      <c r="DA139" s="11">
        <f>IF(DA$2=$A139,0,IF(HLOOKUP(DA$2,Recipes!$H:$GI,'Production Calculator'!$A139+2,FALSE)=0,0,HLOOKUP(DA$2,Recipes!$H:$GI,'Production Calculator'!$A139+2,FALSE)*$AK139))+IF($AO139=DA$3,$AM139/VLOOKUP($AO139,Data!$A$50:$B$56,2,FALSE),0)</f>
        <v>0</v>
      </c>
      <c r="DB139" s="11">
        <f>IF(DB$2=$A139,0,IF(HLOOKUP(DB$2,Recipes!$H:$GI,'Production Calculator'!$A139+2,FALSE)=0,0,HLOOKUP(DB$2,Recipes!$H:$GI,'Production Calculator'!$A139+2,FALSE)*$AK139))+IF($AO139=DB$3,$AM139/VLOOKUP($AO139,Data!$A$50:$B$56,2,FALSE),0)</f>
        <v>0</v>
      </c>
      <c r="DC139" s="11">
        <f>IF(DC$2=$A139,0,IF(HLOOKUP(DC$2,Recipes!$H:$GI,'Production Calculator'!$A139+2,FALSE)=0,0,HLOOKUP(DC$2,Recipes!$H:$GI,'Production Calculator'!$A139+2,FALSE)*$AK139))+IF($AO139=DC$3,$AM139/VLOOKUP($AO139,Data!$A$50:$B$56,2,FALSE),0)</f>
        <v>0</v>
      </c>
      <c r="DD139" s="11">
        <f>IF(DD$2=$A139,0,IF(HLOOKUP(DD$2,Recipes!$H:$GI,'Production Calculator'!$A139+2,FALSE)=0,0,HLOOKUP(DD$2,Recipes!$H:$GI,'Production Calculator'!$A139+2,FALSE)*$AK139))+IF($AO139=DD$3,$AM139/VLOOKUP($AO139,Data!$A$50:$B$56,2,FALSE),0)</f>
        <v>0</v>
      </c>
      <c r="DE139" s="11">
        <f>IF(DE$2=$A139,0,IF(HLOOKUP(DE$2,Recipes!$H:$GI,'Production Calculator'!$A139+2,FALSE)=0,0,HLOOKUP(DE$2,Recipes!$H:$GI,'Production Calculator'!$A139+2,FALSE)*$AK139))+IF($AO139=DE$3,$AM139/VLOOKUP($AO139,Data!$A$50:$B$56,2,FALSE),0)</f>
        <v>0</v>
      </c>
      <c r="DF139" s="11">
        <f>IF(DF$2=$A139,0,IF(HLOOKUP(DF$2,Recipes!$H:$GI,'Production Calculator'!$A139+2,FALSE)=0,0,HLOOKUP(DF$2,Recipes!$H:$GI,'Production Calculator'!$A139+2,FALSE)*$AK139))+IF($AO139=DF$3,$AM139/VLOOKUP($AO139,Data!$A$50:$B$56,2,FALSE),0)</f>
        <v>0</v>
      </c>
      <c r="DG139" s="11">
        <f>IF(DG$2=$A139,0,IF(HLOOKUP(DG$2,Recipes!$H:$GI,'Production Calculator'!$A139+2,FALSE)=0,0,HLOOKUP(DG$2,Recipes!$H:$GI,'Production Calculator'!$A139+2,FALSE)*$AK139))+IF($AO139=DG$3,$AM139/VLOOKUP($AO139,Data!$A$50:$B$56,2,FALSE),0)</f>
        <v>0</v>
      </c>
      <c r="DH139" s="11">
        <f>IF(DH$2=$A139,0,IF(HLOOKUP(DH$2,Recipes!$H:$GI,'Production Calculator'!$A139+2,FALSE)=0,0,HLOOKUP(DH$2,Recipes!$H:$GI,'Production Calculator'!$A139+2,FALSE)*$AK139))+IF($AO139=DH$3,$AM139/VLOOKUP($AO139,Data!$A$50:$B$56,2,FALSE),0)</f>
        <v>0</v>
      </c>
      <c r="DI139" s="11">
        <f>IF(DI$2=$A139,0,IF(HLOOKUP(DI$2,Recipes!$H:$GI,'Production Calculator'!$A139+2,FALSE)=0,0,HLOOKUP(DI$2,Recipes!$H:$GI,'Production Calculator'!$A139+2,FALSE)*$AK139))+IF($AO139=DI$3,$AM139/VLOOKUP($AO139,Data!$A$50:$B$56,2,FALSE),0)</f>
        <v>0</v>
      </c>
      <c r="DJ139" s="11">
        <f>IF(DJ$2=$A139,0,IF(HLOOKUP(DJ$2,Recipes!$H:$GI,'Production Calculator'!$A139+2,FALSE)=0,0,HLOOKUP(DJ$2,Recipes!$H:$GI,'Production Calculator'!$A139+2,FALSE)*$AK139))+IF($AO139=DJ$3,$AM139/VLOOKUP($AO139,Data!$A$50:$B$56,2,FALSE),0)</f>
        <v>0</v>
      </c>
      <c r="DK139" s="11">
        <f>IF(DK$2=$A139,0,IF(HLOOKUP(DK$2,Recipes!$H:$GI,'Production Calculator'!$A139+2,FALSE)=0,0,HLOOKUP(DK$2,Recipes!$H:$GI,'Production Calculator'!$A139+2,FALSE)*$AK139))+IF($AO139=DK$3,$AM139/VLOOKUP($AO139,Data!$A$50:$B$56,2,FALSE),0)</f>
        <v>0</v>
      </c>
      <c r="DL139" s="11">
        <f>IF(DL$2=$A139,0,IF(HLOOKUP(DL$2,Recipes!$H:$GI,'Production Calculator'!$A139+2,FALSE)=0,0,HLOOKUP(DL$2,Recipes!$H:$GI,'Production Calculator'!$A139+2,FALSE)*$AK139))+IF($AO139=DL$3,$AM139/VLOOKUP($AO139,Data!$A$50:$B$56,2,FALSE),0)</f>
        <v>0</v>
      </c>
      <c r="DM139" s="11">
        <f>IF(DM$2=$A139,0,IF(HLOOKUP(DM$2,Recipes!$H:$GI,'Production Calculator'!$A139+2,FALSE)=0,0,HLOOKUP(DM$2,Recipes!$H:$GI,'Production Calculator'!$A139+2,FALSE)*$AK139))+IF($AO139=DM$3,$AM139/VLOOKUP($AO139,Data!$A$50:$B$56,2,FALSE),0)</f>
        <v>0</v>
      </c>
      <c r="DN139" s="11">
        <f>IF(DN$2=$A139,0,IF(HLOOKUP(DN$2,Recipes!$H:$GI,'Production Calculator'!$A139+2,FALSE)=0,0,HLOOKUP(DN$2,Recipes!$H:$GI,'Production Calculator'!$A139+2,FALSE)*$AK139))+IF($AO139=DN$3,$AM139/VLOOKUP($AO139,Data!$A$50:$B$56,2,FALSE),0)</f>
        <v>0</v>
      </c>
      <c r="DO139" s="11">
        <f>IF(DO$2=$A139,0,IF(HLOOKUP(DO$2,Recipes!$H:$GI,'Production Calculator'!$A139+2,FALSE)=0,0,HLOOKUP(DO$2,Recipes!$H:$GI,'Production Calculator'!$A139+2,FALSE)*$AK139))+IF($AO139=DO$3,$AM139/VLOOKUP($AO139,Data!$A$50:$B$56,2,FALSE),0)</f>
        <v>0</v>
      </c>
      <c r="DP139" s="11">
        <f>IF(DP$2=$A139,0,IF(HLOOKUP(DP$2,Recipes!$H:$GI,'Production Calculator'!$A139+2,FALSE)=0,0,HLOOKUP(DP$2,Recipes!$H:$GI,'Production Calculator'!$A139+2,FALSE)*$AK139))+IF($AO139=DP$3,$AM139/VLOOKUP($AO139,Data!$A$50:$B$56,2,FALSE),0)</f>
        <v>0</v>
      </c>
      <c r="DQ139" s="11">
        <f>IF(DQ$2=$A139,0,IF(HLOOKUP(DQ$2,Recipes!$H:$GI,'Production Calculator'!$A139+2,FALSE)=0,0,HLOOKUP(DQ$2,Recipes!$H:$GI,'Production Calculator'!$A139+2,FALSE)*$AK139))+IF($AO139=DQ$3,$AM139/VLOOKUP($AO139,Data!$A$50:$B$56,2,FALSE),0)</f>
        <v>0</v>
      </c>
      <c r="DR139" s="11">
        <f>IF(DR$2=$A139,0,IF(HLOOKUP(DR$2,Recipes!$H:$GI,'Production Calculator'!$A139+2,FALSE)=0,0,HLOOKUP(DR$2,Recipes!$H:$GI,'Production Calculator'!$A139+2,FALSE)*$AK139))+IF($AO139=DR$3,$AM139/VLOOKUP($AO139,Data!$A$50:$B$56,2,FALSE),0)</f>
        <v>0</v>
      </c>
      <c r="DS139" s="11">
        <f>IF(DS$2=$A139,0,IF(HLOOKUP(DS$2,Recipes!$H:$GI,'Production Calculator'!$A139+2,FALSE)=0,0,HLOOKUP(DS$2,Recipes!$H:$GI,'Production Calculator'!$A139+2,FALSE)*$AK139))+IF($AO139=DS$3,$AM139/VLOOKUP($AO139,Data!$A$50:$B$56,2,FALSE),0)</f>
        <v>0</v>
      </c>
      <c r="DT139" s="11">
        <f>IF(DT$2=$A139,0,IF(HLOOKUP(DT$2,Recipes!$H:$GI,'Production Calculator'!$A139+2,FALSE)=0,0,HLOOKUP(DT$2,Recipes!$H:$GI,'Production Calculator'!$A139+2,FALSE)*$AK139))+IF($AO139=DT$3,$AM139/VLOOKUP($AO139,Data!$A$50:$B$56,2,FALSE),0)</f>
        <v>0</v>
      </c>
      <c r="DU139" s="11">
        <f>IF(DU$2=$A139,0,IF(HLOOKUP(DU$2,Recipes!$H:$GI,'Production Calculator'!$A139+2,FALSE)=0,0,HLOOKUP(DU$2,Recipes!$H:$GI,'Production Calculator'!$A139+2,FALSE)*$AK139))+IF($AO139=DU$3,$AM139/VLOOKUP($AO139,Data!$A$50:$B$56,2,FALSE),0)</f>
        <v>0</v>
      </c>
      <c r="DV139" s="11">
        <f>IF(DV$2=$A139,0,IF(HLOOKUP(DV$2,Recipes!$H:$GI,'Production Calculator'!$A139+2,FALSE)=0,0,HLOOKUP(DV$2,Recipes!$H:$GI,'Production Calculator'!$A139+2,FALSE)*$AK139))+IF($AO139=DV$3,$AM139/VLOOKUP($AO139,Data!$A$50:$B$56,2,FALSE),0)</f>
        <v>0</v>
      </c>
      <c r="DW139" s="11">
        <f>IF(DW$2=$A139,0,IF(HLOOKUP(DW$2,Recipes!$H:$GI,'Production Calculator'!$A139+2,FALSE)=0,0,HLOOKUP(DW$2,Recipes!$H:$GI,'Production Calculator'!$A139+2,FALSE)*$AK139))+IF($AO139=DW$3,$AM139/VLOOKUP($AO139,Data!$A$50:$B$56,2,FALSE),0)</f>
        <v>0</v>
      </c>
      <c r="DX139" s="11">
        <f>IF(DX$2=$A139,0,IF(HLOOKUP(DX$2,Recipes!$H:$GI,'Production Calculator'!$A139+2,FALSE)=0,0,HLOOKUP(DX$2,Recipes!$H:$GI,'Production Calculator'!$A139+2,FALSE)*$AK139))+IF($AO139=DX$3,$AM139/VLOOKUP($AO139,Data!$A$50:$B$56,2,FALSE),0)</f>
        <v>0</v>
      </c>
      <c r="DY139" s="11">
        <f>IF(DY$2=$A139,0,IF(HLOOKUP(DY$2,Recipes!$H:$GI,'Production Calculator'!$A139+2,FALSE)=0,0,HLOOKUP(DY$2,Recipes!$H:$GI,'Production Calculator'!$A139+2,FALSE)*$AK139))+IF($AO139=DY$3,$AM139/VLOOKUP($AO139,Data!$A$50:$B$56,2,FALSE),0)</f>
        <v>0</v>
      </c>
      <c r="DZ139" s="11">
        <f>IF(DZ$2=$A139,0,IF(HLOOKUP(DZ$2,Recipes!$H:$GI,'Production Calculator'!$A139+2,FALSE)=0,0,HLOOKUP(DZ$2,Recipes!$H:$GI,'Production Calculator'!$A139+2,FALSE)*$AK139))+IF($AO139=DZ$3,$AM139/VLOOKUP($AO139,Data!$A$50:$B$56,2,FALSE),0)</f>
        <v>0</v>
      </c>
      <c r="EA139" s="11">
        <f>IF(EA$2=$A139,0,IF(HLOOKUP(EA$2,Recipes!$H:$GI,'Production Calculator'!$A139+2,FALSE)=0,0,HLOOKUP(EA$2,Recipes!$H:$GI,'Production Calculator'!$A139+2,FALSE)*$AK139))+IF($AO139=EA$3,$AM139/VLOOKUP($AO139,Data!$A$50:$B$56,2,FALSE),0)</f>
        <v>0</v>
      </c>
      <c r="EB139" s="11">
        <f>IF(EB$2=$A139,0,IF(HLOOKUP(EB$2,Recipes!$H:$GI,'Production Calculator'!$A139+2,FALSE)=0,0,HLOOKUP(EB$2,Recipes!$H:$GI,'Production Calculator'!$A139+2,FALSE)*$AK139))+IF($AO139=EB$3,$AM139/VLOOKUP($AO139,Data!$A$50:$B$56,2,FALSE),0)</f>
        <v>0</v>
      </c>
      <c r="EC139" s="11">
        <f>IF(EC$2=$A139,0,IF(HLOOKUP(EC$2,Recipes!$H:$GI,'Production Calculator'!$A139+2,FALSE)=0,0,HLOOKUP(EC$2,Recipes!$H:$GI,'Production Calculator'!$A139+2,FALSE)*$AK139))+IF($AO139=EC$3,$AM139/VLOOKUP($AO139,Data!$A$50:$B$56,2,FALSE),0)</f>
        <v>0</v>
      </c>
      <c r="ED139" s="11">
        <f>IF(ED$2=$A139,0,IF(HLOOKUP(ED$2,Recipes!$H:$GI,'Production Calculator'!$A139+2,FALSE)=0,0,HLOOKUP(ED$2,Recipes!$H:$GI,'Production Calculator'!$A139+2,FALSE)*$AK139))+IF($AO139=ED$3,$AM139/VLOOKUP($AO139,Data!$A$50:$B$56,2,FALSE),0)</f>
        <v>0</v>
      </c>
      <c r="EE139" s="11">
        <f>IF(EE$2=$A139,0,IF(HLOOKUP(EE$2,Recipes!$H:$GI,'Production Calculator'!$A139+2,FALSE)=0,0,HLOOKUP(EE$2,Recipes!$H:$GI,'Production Calculator'!$A139+2,FALSE)*$AK139))+IF($AO139=EE$3,$AM139/VLOOKUP($AO139,Data!$A$50:$B$56,2,FALSE),0)</f>
        <v>0</v>
      </c>
      <c r="EF139" s="11">
        <f>IF(EF$2=$A139,0,IF(HLOOKUP(EF$2,Recipes!$H:$GI,'Production Calculator'!$A139+2,FALSE)=0,0,HLOOKUP(EF$2,Recipes!$H:$GI,'Production Calculator'!$A139+2,FALSE)*$AK139))+IF($AO139=EF$3,$AM139/VLOOKUP($AO139,Data!$A$50:$B$56,2,FALSE),0)</f>
        <v>0</v>
      </c>
      <c r="EG139" s="11">
        <f>IF(EG$2=$A139,0,IF(HLOOKUP(EG$2,Recipes!$H:$GI,'Production Calculator'!$A139+2,FALSE)=0,0,HLOOKUP(EG$2,Recipes!$H:$GI,'Production Calculator'!$A139+2,FALSE)*$AK139))+IF($AO139=EG$3,$AM139/VLOOKUP($AO139,Data!$A$50:$B$56,2,FALSE),0)</f>
        <v>0</v>
      </c>
      <c r="EH139" s="11">
        <f>IF(EH$2=$A139,0,IF(HLOOKUP(EH$2,Recipes!$H:$GI,'Production Calculator'!$A139+2,FALSE)=0,0,HLOOKUP(EH$2,Recipes!$H:$GI,'Production Calculator'!$A139+2,FALSE)*$AK139))+IF($AO139=EH$3,$AM139/VLOOKUP($AO139,Data!$A$50:$B$56,2,FALSE),0)</f>
        <v>0</v>
      </c>
      <c r="EI139" s="11">
        <f>IF(EI$2=$A139,0,IF(HLOOKUP(EI$2,Recipes!$H:$GI,'Production Calculator'!$A139+2,FALSE)=0,0,HLOOKUP(EI$2,Recipes!$H:$GI,'Production Calculator'!$A139+2,FALSE)*$AK139))+IF($AO139=EI$3,$AM139/VLOOKUP($AO139,Data!$A$50:$B$56,2,FALSE),0)</f>
        <v>0</v>
      </c>
      <c r="EJ139" s="11">
        <f>IF(EJ$2=$A139,0,IF(HLOOKUP(EJ$2,Recipes!$H:$GI,'Production Calculator'!$A139+2,FALSE)=0,0,HLOOKUP(EJ$2,Recipes!$H:$GI,'Production Calculator'!$A139+2,FALSE)*$AK139))+IF($AO139=EJ$3,$AM139/VLOOKUP($AO139,Data!$A$50:$B$56,2,FALSE),0)</f>
        <v>0</v>
      </c>
      <c r="EK139" s="11">
        <f>IF(EK$2=$A139,0,IF(HLOOKUP(EK$2,Recipes!$H:$GI,'Production Calculator'!$A139+2,FALSE)=0,0,HLOOKUP(EK$2,Recipes!$H:$GI,'Production Calculator'!$A139+2,FALSE)*$AK139))+IF($AO139=EK$3,$AM139/VLOOKUP($AO139,Data!$A$50:$B$56,2,FALSE),0)</f>
        <v>0</v>
      </c>
      <c r="EL139" s="11">
        <f>IF(EL$2=$A139,0,IF(HLOOKUP(EL$2,Recipes!$H:$GI,'Production Calculator'!$A139+2,FALSE)=0,0,HLOOKUP(EL$2,Recipes!$H:$GI,'Production Calculator'!$A139+2,FALSE)*$AK139))+IF($AO139=EL$3,$AM139/VLOOKUP($AO139,Data!$A$50:$B$56,2,FALSE),0)</f>
        <v>0</v>
      </c>
      <c r="EM139" s="11">
        <f>IF(EM$2=$A139,0,IF(HLOOKUP(EM$2,Recipes!$H:$GI,'Production Calculator'!$A139+2,FALSE)=0,0,HLOOKUP(EM$2,Recipes!$H:$GI,'Production Calculator'!$A139+2,FALSE)*$AK139))+IF($AO139=EM$3,$AM139/VLOOKUP($AO139,Data!$A$50:$B$56,2,FALSE),0)</f>
        <v>0</v>
      </c>
      <c r="EN139" s="11">
        <f>IF(EN$2=$A139,0,IF(HLOOKUP(EN$2,Recipes!$H:$GI,'Production Calculator'!$A139+2,FALSE)=0,0,HLOOKUP(EN$2,Recipes!$H:$GI,'Production Calculator'!$A139+2,FALSE)*$AK139))+IF($AO139=EN$3,$AM139/VLOOKUP($AO139,Data!$A$50:$B$56,2,FALSE),0)</f>
        <v>0</v>
      </c>
      <c r="EO139" s="11">
        <f>IF(EO$2=$A139,0,IF(HLOOKUP(EO$2,Recipes!$H:$GI,'Production Calculator'!$A139+2,FALSE)=0,0,HLOOKUP(EO$2,Recipes!$H:$GI,'Production Calculator'!$A139+2,FALSE)*$AK139))+IF($AO139=EO$3,$AM139/VLOOKUP($AO139,Data!$A$50:$B$56,2,FALSE),0)</f>
        <v>0</v>
      </c>
      <c r="EP139" s="11">
        <f>IF(EP$2=$A139,0,IF(HLOOKUP(EP$2,Recipes!$H:$GI,'Production Calculator'!$A139+2,FALSE)=0,0,HLOOKUP(EP$2,Recipes!$H:$GI,'Production Calculator'!$A139+2,FALSE)*$AK139))+IF($AO139=EP$3,$AM139/VLOOKUP($AO139,Data!$A$50:$B$56,2,FALSE),0)</f>
        <v>0</v>
      </c>
      <c r="EQ139" s="11">
        <f>IF(EQ$2=$A139,0,IF(HLOOKUP(EQ$2,Recipes!$H:$GI,'Production Calculator'!$A139+2,FALSE)=0,0,HLOOKUP(EQ$2,Recipes!$H:$GI,'Production Calculator'!$A139+2,FALSE)*$AK139))+IF($AO139=EQ$3,$AM139/VLOOKUP($AO139,Data!$A$50:$B$56,2,FALSE),0)</f>
        <v>0</v>
      </c>
      <c r="ER139" s="11">
        <f>IF(ER$2=$A139,0,IF(HLOOKUP(ER$2,Recipes!$H:$GI,'Production Calculator'!$A139+2,FALSE)=0,0,HLOOKUP(ER$2,Recipes!$H:$GI,'Production Calculator'!$A139+2,FALSE)*$AK139))+IF($AO139=ER$3,$AM139/VLOOKUP($AO139,Data!$A$50:$B$56,2,FALSE),0)</f>
        <v>0</v>
      </c>
      <c r="ES139" s="11">
        <f>IF(ES$2=$A139,0,IF(HLOOKUP(ES$2,Recipes!$H:$GI,'Production Calculator'!$A139+2,FALSE)=0,0,HLOOKUP(ES$2,Recipes!$H:$GI,'Production Calculator'!$A139+2,FALSE)*$AK139))+IF($AO139=ES$3,$AM139/VLOOKUP($AO139,Data!$A$50:$B$56,2,FALSE),0)</f>
        <v>0</v>
      </c>
      <c r="ET139" s="11">
        <f>IF(ET$2=$A139,0,IF(HLOOKUP(ET$2,Recipes!$H:$GI,'Production Calculator'!$A139+2,FALSE)=0,0,HLOOKUP(ET$2,Recipes!$H:$GI,'Production Calculator'!$A139+2,FALSE)*$AK139))+IF($AO139=ET$3,$AM139/VLOOKUP($AO139,Data!$A$50:$B$56,2,FALSE),0)</f>
        <v>0</v>
      </c>
      <c r="EU139" s="11">
        <f>IF(EU$2=$A139,0,IF(HLOOKUP(EU$2,Recipes!$H:$GI,'Production Calculator'!$A139+2,FALSE)=0,0,HLOOKUP(EU$2,Recipes!$H:$GI,'Production Calculator'!$A139+2,FALSE)*$AK139))+IF($AO139=EU$3,$AM139/VLOOKUP($AO139,Data!$A$50:$B$56,2,FALSE),0)</f>
        <v>0</v>
      </c>
      <c r="EV139" s="11">
        <f>IF(EV$2=$A139,0,IF(HLOOKUP(EV$2,Recipes!$H:$GI,'Production Calculator'!$A139+2,FALSE)=0,0,HLOOKUP(EV$2,Recipes!$H:$GI,'Production Calculator'!$A139+2,FALSE)*$AK139))+IF($AO139=EV$3,$AM139/VLOOKUP($AO139,Data!$A$50:$B$56,2,FALSE),0)</f>
        <v>0</v>
      </c>
      <c r="EW139" s="11">
        <f>IF(EW$2=$A139,0,IF(HLOOKUP(EW$2,Recipes!$H:$GI,'Production Calculator'!$A139+2,FALSE)=0,0,HLOOKUP(EW$2,Recipes!$H:$GI,'Production Calculator'!$A139+2,FALSE)*$AK139))+IF($AO139=EW$3,$AM139/VLOOKUP($AO139,Data!$A$50:$B$56,2,FALSE),0)</f>
        <v>0</v>
      </c>
      <c r="EX139" s="11">
        <f>IF(EX$2=$A139,0,IF(HLOOKUP(EX$2,Recipes!$H:$GI,'Production Calculator'!$A139+2,FALSE)=0,0,HLOOKUP(EX$2,Recipes!$H:$GI,'Production Calculator'!$A139+2,FALSE)*$AK139))+IF($AO139=EX$3,$AM139/VLOOKUP($AO139,Data!$A$50:$B$56,2,FALSE),0)</f>
        <v>0</v>
      </c>
      <c r="EY139" s="11">
        <f>IF(EY$2=$A139,0,IF(HLOOKUP(EY$2,Recipes!$H:$GI,'Production Calculator'!$A139+2,FALSE)=0,0,HLOOKUP(EY$2,Recipes!$H:$GI,'Production Calculator'!$A139+2,FALSE)*$AK139))+IF($AO139=EY$3,$AM139/VLOOKUP($AO139,Data!$A$50:$B$56,2,FALSE),0)</f>
        <v>0</v>
      </c>
      <c r="EZ139" s="11">
        <f>IF(EZ$2=$A139,0,IF(HLOOKUP(EZ$2,Recipes!$H:$GI,'Production Calculator'!$A139+2,FALSE)=0,0,HLOOKUP(EZ$2,Recipes!$H:$GI,'Production Calculator'!$A139+2,FALSE)*$AK139))+IF($AO139=EZ$3,$AM139/VLOOKUP($AO139,Data!$A$50:$B$56,2,FALSE),0)</f>
        <v>0</v>
      </c>
      <c r="FA139" s="11">
        <f>IF(FA$2=$A139,0,IF(HLOOKUP(FA$2,Recipes!$H:$GI,'Production Calculator'!$A139+2,FALSE)=0,0,HLOOKUP(FA$2,Recipes!$H:$GI,'Production Calculator'!$A139+2,FALSE)*$AK139))+IF($AO139=FA$3,$AM139/VLOOKUP($AO139,Data!$A$50:$B$56,2,FALSE),0)</f>
        <v>0</v>
      </c>
      <c r="FB139" s="11">
        <f>IF(FB$2=$A139,0,IF(HLOOKUP(FB$2,Recipes!$H:$GI,'Production Calculator'!$A139+2,FALSE)=0,0,HLOOKUP(FB$2,Recipes!$H:$GI,'Production Calculator'!$A139+2,FALSE)*$AK139))+IF($AO139=FB$3,$AM139/VLOOKUP($AO139,Data!$A$50:$B$56,2,FALSE),0)</f>
        <v>0</v>
      </c>
      <c r="FC139" s="11">
        <f>IF(FC$2=$A139,0,IF(HLOOKUP(FC$2,Recipes!$H:$GI,'Production Calculator'!$A139+2,FALSE)=0,0,HLOOKUP(FC$2,Recipes!$H:$GI,'Production Calculator'!$A139+2,FALSE)*$AK139))+IF($AO139=FC$3,$AM139/VLOOKUP($AO139,Data!$A$50:$B$56,2,FALSE),0)</f>
        <v>0</v>
      </c>
      <c r="FD139" s="11">
        <f>IF(FD$2=$A139,0,IF(HLOOKUP(FD$2,Recipes!$H:$GI,'Production Calculator'!$A139+2,FALSE)=0,0,HLOOKUP(FD$2,Recipes!$H:$GI,'Production Calculator'!$A139+2,FALSE)*$AK139))+IF($AO139=FD$3,$AM139/VLOOKUP($AO139,Data!$A$50:$B$56,2,FALSE),0)</f>
        <v>0</v>
      </c>
      <c r="FE139" s="11">
        <f>IF(FE$2=$A139,0,IF(HLOOKUP(FE$2,Recipes!$H:$GI,'Production Calculator'!$A139+2,FALSE)=0,0,HLOOKUP(FE$2,Recipes!$H:$GI,'Production Calculator'!$A139+2,FALSE)*$AK139))+IF($AO139=FE$3,$AM139/VLOOKUP($AO139,Data!$A$50:$B$56,2,FALSE),0)</f>
        <v>0</v>
      </c>
      <c r="FF139" s="11">
        <f>IF(FF$2=$A139,0,IF(HLOOKUP(FF$2,Recipes!$H:$GI,'Production Calculator'!$A139+2,FALSE)=0,0,HLOOKUP(FF$2,Recipes!$H:$GI,'Production Calculator'!$A139+2,FALSE)*$AK139))+IF($AO139=FF$3,$AM139/VLOOKUP($AO139,Data!$A$50:$B$56,2,FALSE),0)</f>
        <v>0</v>
      </c>
      <c r="FG139" s="11">
        <f>IF(FG$2=$A139,0,IF(HLOOKUP(FG$2,Recipes!$H:$GI,'Production Calculator'!$A139+2,FALSE)=0,0,HLOOKUP(FG$2,Recipes!$H:$GI,'Production Calculator'!$A139+2,FALSE)*$AK139))+IF($AO139=FG$3,$AM139/VLOOKUP($AO139,Data!$A$50:$B$56,2,FALSE),0)</f>
        <v>0</v>
      </c>
      <c r="FH139" s="11">
        <f>IF(FH$2=$A139,0,IF(HLOOKUP(FH$2,Recipes!$H:$GI,'Production Calculator'!$A139+2,FALSE)=0,0,HLOOKUP(FH$2,Recipes!$H:$GI,'Production Calculator'!$A139+2,FALSE)*$AK139))+IF($AO139=FH$3,$AM139/VLOOKUP($AO139,Data!$A$50:$B$56,2,FALSE),0)</f>
        <v>0</v>
      </c>
      <c r="FI139" s="11">
        <f>IF(FI$2=$A139,0,IF(HLOOKUP(FI$2,Recipes!$H:$GI,'Production Calculator'!$A139+2,FALSE)=0,0,HLOOKUP(FI$2,Recipes!$H:$GI,'Production Calculator'!$A139+2,FALSE)*$AK139))+IF($AO139=FI$3,$AM139/VLOOKUP($AO139,Data!$A$50:$B$56,2,FALSE),0)</f>
        <v>0</v>
      </c>
      <c r="FJ139" s="11">
        <f>IF(FJ$2=$A139,0,IF(HLOOKUP(FJ$2,Recipes!$H:$GI,'Production Calculator'!$A139+2,FALSE)=0,0,HLOOKUP(FJ$2,Recipes!$H:$GI,'Production Calculator'!$A139+2,FALSE)*$AK139))+IF($AO139=FJ$3,$AM139/VLOOKUP($AO139,Data!$A$50:$B$56,2,FALSE),0)</f>
        <v>0</v>
      </c>
      <c r="FK139" s="11">
        <f>IF(FK$2=$A139,0,IF(HLOOKUP(FK$2,Recipes!$H:$GI,'Production Calculator'!$A139+2,FALSE)=0,0,HLOOKUP(FK$2,Recipes!$H:$GI,'Production Calculator'!$A139+2,FALSE)*$AK139))+IF($AO139=FK$3,$AM139/VLOOKUP($AO139,Data!$A$50:$B$56,2,FALSE),0)</f>
        <v>0</v>
      </c>
      <c r="FL139" s="11">
        <f>IF(FL$2=$A139,0,IF(HLOOKUP(FL$2,Recipes!$H:$GI,'Production Calculator'!$A139+2,FALSE)=0,0,HLOOKUP(FL$2,Recipes!$H:$GI,'Production Calculator'!$A139+2,FALSE)*$AK139))+IF($AO139=FL$3,$AM139/VLOOKUP($AO139,Data!$A$50:$B$56,2,FALSE),0)</f>
        <v>0</v>
      </c>
      <c r="FM139" s="11">
        <f>IF(FM$2=$A139,0,IF(HLOOKUP(FM$2,Recipes!$H:$GI,'Production Calculator'!$A139+2,FALSE)=0,0,HLOOKUP(FM$2,Recipes!$H:$GI,'Production Calculator'!$A139+2,FALSE)*$AK139))+IF($AO139=FM$3,$AM139/VLOOKUP($AO139,Data!$A$50:$B$56,2,FALSE),0)</f>
        <v>0</v>
      </c>
      <c r="FN139" s="11">
        <f>IF(FN$2=$A139,0,IF(HLOOKUP(FN$2,Recipes!$H:$GI,'Production Calculator'!$A139+2,FALSE)=0,0,HLOOKUP(FN$2,Recipes!$H:$GI,'Production Calculator'!$A139+2,FALSE)*$AK139))+IF($AO139=FN$3,$AM139/VLOOKUP($AO139,Data!$A$50:$B$56,2,FALSE),0)</f>
        <v>0</v>
      </c>
      <c r="FO139" s="11">
        <f>IF(FO$2=$A139,0,IF(HLOOKUP(FO$2,Recipes!$H:$GI,'Production Calculator'!$A139+2,FALSE)=0,0,HLOOKUP(FO$2,Recipes!$H:$GI,'Production Calculator'!$A139+2,FALSE)*$AK139))+IF($AO139=FO$3,$AM139/VLOOKUP($AO139,Data!$A$50:$B$56,2,FALSE),0)</f>
        <v>0</v>
      </c>
      <c r="FP139" s="11">
        <f>IF(FP$2=$A139,0,IF(HLOOKUP(FP$2,Recipes!$H:$GI,'Production Calculator'!$A139+2,FALSE)=0,0,HLOOKUP(FP$2,Recipes!$H:$GI,'Production Calculator'!$A139+2,FALSE)*$AK139))+IF($AO139=FP$3,$AM139/VLOOKUP($AO139,Data!$A$50:$B$56,2,FALSE),0)</f>
        <v>0</v>
      </c>
      <c r="FQ139" s="11">
        <f>IF(FQ$2=$A139,0,IF(HLOOKUP(FQ$2,Recipes!$H:$GI,'Production Calculator'!$A139+2,FALSE)=0,0,HLOOKUP(FQ$2,Recipes!$H:$GI,'Production Calculator'!$A139+2,FALSE)*$AK139))+IF($AO139=FQ$3,$AM139/VLOOKUP($AO139,Data!$A$50:$B$56,2,FALSE),0)</f>
        <v>0</v>
      </c>
      <c r="FR139" s="11">
        <f>IF(FR$2=$A139,0,IF(HLOOKUP(FR$2,Recipes!$H:$GI,'Production Calculator'!$A139+2,FALSE)=0,0,HLOOKUP(FR$2,Recipes!$H:$GI,'Production Calculator'!$A139+2,FALSE)*$AK139))+IF($AO139=FR$3,$AM139/VLOOKUP($AO139,Data!$A$50:$B$56,2,FALSE),0)</f>
        <v>0</v>
      </c>
      <c r="FS139" s="11">
        <f>IF(FS$2=$A139,0,IF(HLOOKUP(FS$2,Recipes!$H:$GI,'Production Calculator'!$A139+2,FALSE)=0,0,HLOOKUP(FS$2,Recipes!$H:$GI,'Production Calculator'!$A139+2,FALSE)*$AK139))+IF($AO139=FS$3,$AM139/VLOOKUP($AO139,Data!$A$50:$B$56,2,FALSE),0)</f>
        <v>0</v>
      </c>
      <c r="FT139" s="11">
        <f>IF(FT$2=$A139,0,IF(HLOOKUP(FT$2,Recipes!$H:$GI,'Production Calculator'!$A139+2,FALSE)=0,0,HLOOKUP(FT$2,Recipes!$H:$GI,'Production Calculator'!$A139+2,FALSE)*$AK139))+IF($AO139=FT$3,$AM139/VLOOKUP($AO139,Data!$A$50:$B$56,2,FALSE),0)</f>
        <v>0</v>
      </c>
      <c r="FU139" s="11">
        <f>IF(FU$2=$A139,0,IF(HLOOKUP(FU$2,Recipes!$H:$GI,'Production Calculator'!$A139+2,FALSE)=0,0,HLOOKUP(FU$2,Recipes!$H:$GI,'Production Calculator'!$A139+2,FALSE)*$AK139))+IF($AO139=FU$3,$AM139/VLOOKUP($AO139,Data!$A$50:$B$56,2,FALSE),0)</f>
        <v>0</v>
      </c>
      <c r="FV139" s="11">
        <f>IF(FV$2=$A139,0,IF(HLOOKUP(FV$2,Recipes!$H:$GI,'Production Calculator'!$A139+2,FALSE)=0,0,HLOOKUP(FV$2,Recipes!$H:$GI,'Production Calculator'!$A139+2,FALSE)*$AK139))+IF($AO139=FV$3,$AM139/VLOOKUP($AO139,Data!$A$50:$B$56,2,FALSE),0)</f>
        <v>0</v>
      </c>
      <c r="FW139" s="11">
        <f>IF(FW$2=$A139,0,IF(HLOOKUP(FW$2,Recipes!$H:$GI,'Production Calculator'!$A139+2,FALSE)=0,0,HLOOKUP(FW$2,Recipes!$H:$GI,'Production Calculator'!$A139+2,FALSE)*$AK139))+IF($AO139=FW$3,$AM139/VLOOKUP($AO139,Data!$A$50:$B$56,2,FALSE),0)</f>
        <v>0</v>
      </c>
      <c r="FX139" s="11">
        <f>IF(FX$2=$A139,0,IF(HLOOKUP(FX$2,Recipes!$H:$GI,'Production Calculator'!$A139+2,FALSE)=0,0,HLOOKUP(FX$2,Recipes!$H:$GI,'Production Calculator'!$A139+2,FALSE)*$AK139))+IF($AO139=FX$3,$AM139/VLOOKUP($AO139,Data!$A$50:$B$56,2,FALSE),0)</f>
        <v>0</v>
      </c>
      <c r="FY139" s="11">
        <f>IF(FY$2=$A139,0,IF(HLOOKUP(FY$2,Recipes!$H:$GI,'Production Calculator'!$A139+2,FALSE)=0,0,HLOOKUP(FY$2,Recipes!$H:$GI,'Production Calculator'!$A139+2,FALSE)*$AK139))+IF($AO139=FY$3,$AM139/VLOOKUP($AO139,Data!$A$50:$B$56,2,FALSE),0)</f>
        <v>0</v>
      </c>
      <c r="FZ139" s="11">
        <f>IF(FZ$2=$A139,0,IF(HLOOKUP(FZ$2,Recipes!$H:$GI,'Production Calculator'!$A139+2,FALSE)=0,0,HLOOKUP(FZ$2,Recipes!$H:$GI,'Production Calculator'!$A139+2,FALSE)*$AK139))+IF($AO139=FZ$3,$AM139/VLOOKUP($AO139,Data!$A$50:$B$56,2,FALSE),0)</f>
        <v>0</v>
      </c>
      <c r="GA139" s="11">
        <f>IF(GA$2=$A139,0,IF(HLOOKUP(GA$2,Recipes!$H:$GI,'Production Calculator'!$A139+2,FALSE)=0,0,HLOOKUP(GA$2,Recipes!$H:$GI,'Production Calculator'!$A139+2,FALSE)*$AK139))+IF($AO139=GA$3,$AM139/VLOOKUP($AO139,Data!$A$50:$B$56,2,FALSE),0)</f>
        <v>0</v>
      </c>
      <c r="GB139" s="11">
        <f>IF(GB$2=$A139,0,IF(HLOOKUP(GB$2,Recipes!$H:$GI,'Production Calculator'!$A139+2,FALSE)=0,0,HLOOKUP(GB$2,Recipes!$H:$GI,'Production Calculator'!$A139+2,FALSE)*$AK139))+IF($AO139=GB$3,$AM139/VLOOKUP($AO139,Data!$A$50:$B$56,2,FALSE),0)</f>
        <v>0</v>
      </c>
      <c r="GC139" s="11">
        <f>IF(GC$2=$A139,0,IF(HLOOKUP(GC$2,Recipes!$H:$GI,'Production Calculator'!$A139+2,FALSE)=0,0,HLOOKUP(GC$2,Recipes!$H:$GI,'Production Calculator'!$A139+2,FALSE)*$AK139))+IF($AO139=GC$3,$AM139/VLOOKUP($AO139,Data!$A$50:$B$56,2,FALSE),0)</f>
        <v>0</v>
      </c>
      <c r="GD139" s="11">
        <f>IF(GD$2=$A139,0,IF(HLOOKUP(GD$2,Recipes!$H:$GI,'Production Calculator'!$A139+2,FALSE)=0,0,HLOOKUP(GD$2,Recipes!$H:$GI,'Production Calculator'!$A139+2,FALSE)*$AK139))+IF($AO139=GD$3,$AM139/VLOOKUP($AO139,Data!$A$50:$B$56,2,FALSE),0)</f>
        <v>0</v>
      </c>
      <c r="GE139" s="11">
        <f>IF(GE$2=$A139,0,IF(HLOOKUP(GE$2,Recipes!$H:$GI,'Production Calculator'!$A139+2,FALSE)=0,0,HLOOKUP(GE$2,Recipes!$H:$GI,'Production Calculator'!$A139+2,FALSE)*$AK139))+IF($AO139=GE$3,$AM139/VLOOKUP($AO139,Data!$A$50:$B$56,2,FALSE),0)</f>
        <v>0</v>
      </c>
      <c r="GF139" s="11">
        <f>IF(GF$2=$A139,0,IF(HLOOKUP(GF$2,Recipes!$H:$GI,'Production Calculator'!$A139+2,FALSE)=0,0,HLOOKUP(GF$2,Recipes!$H:$GI,'Production Calculator'!$A139+2,FALSE)*$AK139))+IF($AO139=GF$3,$AM139/VLOOKUP($AO139,Data!$A$50:$B$56,2,FALSE),0)</f>
        <v>0</v>
      </c>
      <c r="GG139" s="11">
        <f>IF(GG$2=$A139,0,IF(HLOOKUP(GG$2,Recipes!$H:$GI,'Production Calculator'!$A139+2,FALSE)=0,0,HLOOKUP(GG$2,Recipes!$H:$GI,'Production Calculator'!$A139+2,FALSE)*$AK139))+IF($AO139=GG$3,$AM139/VLOOKUP($AO139,Data!$A$50:$B$56,2,FALSE),0)</f>
        <v>0</v>
      </c>
      <c r="GH139" s="11">
        <f>IF(GH$2=$A139,0,IF(HLOOKUP(GH$2,Recipes!$H:$GI,'Production Calculator'!$A139+2,FALSE)=0,0,HLOOKUP(GH$2,Recipes!$H:$GI,'Production Calculator'!$A139+2,FALSE)*$AK139))+IF($AO139=GH$3,$AM139/VLOOKUP($AO139,Data!$A$50:$B$56,2,FALSE),0)</f>
        <v>0</v>
      </c>
      <c r="GI139" s="11">
        <f>IF(GI$2=$A139,0,IF(HLOOKUP(GI$2,Recipes!$H:$GI,'Production Calculator'!$A139+2,FALSE)=0,0,HLOOKUP(GI$2,Recipes!$H:$GI,'Production Calculator'!$A139+2,FALSE)*$AK139))+IF($AO139=GI$3,$AM139/VLOOKUP($AO139,Data!$A$50:$B$56,2,FALSE),0)</f>
        <v>0</v>
      </c>
      <c r="GJ139" s="11">
        <f>IF(GJ$2=$A139,0,IF(HLOOKUP(GJ$2,Recipes!$H:$GI,'Production Calculator'!$A139+2,FALSE)=0,0,HLOOKUP(GJ$2,Recipes!$H:$GI,'Production Calculator'!$A139+2,FALSE)*$AK139))+IF($AO139=GJ$3,$AM139/VLOOKUP($AO139,Data!$A$50:$B$56,2,FALSE),0)</f>
        <v>0</v>
      </c>
      <c r="GK139" s="11">
        <f>IF(GK$2=$A139,0,IF(HLOOKUP(GK$2,Recipes!$H:$GI,'Production Calculator'!$A139+2,FALSE)=0,0,HLOOKUP(GK$2,Recipes!$H:$GI,'Production Calculator'!$A139+2,FALSE)*$AK139))+IF($AO139=GK$3,$AM139/VLOOKUP($AO139,Data!$A$50:$B$56,2,FALSE),0)</f>
        <v>0</v>
      </c>
      <c r="GL139" s="11">
        <f>IF(GL$2=$A139,0,IF(HLOOKUP(GL$2,Recipes!$H:$GI,'Production Calculator'!$A139+2,FALSE)=0,0,HLOOKUP(GL$2,Recipes!$H:$GI,'Production Calculator'!$A139+2,FALSE)*$AK139))+IF($AO139=GL$3,$AM139/VLOOKUP($AO139,Data!$A$50:$B$56,2,FALSE),0)</f>
        <v>0</v>
      </c>
      <c r="GM139" s="11">
        <f>IF(GM$2=$A139,0,IF(HLOOKUP(GM$2,Recipes!$H:$GI,'Production Calculator'!$A139+2,FALSE)=0,0,HLOOKUP(GM$2,Recipes!$H:$GI,'Production Calculator'!$A139+2,FALSE)*$AK139))+IF($AO139=GM$3,$AM139/VLOOKUP($AO139,Data!$A$50:$B$56,2,FALSE),0)</f>
        <v>0</v>
      </c>
      <c r="GN139" s="11">
        <f>IF(GN$2=$A139,0,IF(HLOOKUP(GN$2,Recipes!$H:$GI,'Production Calculator'!$A139+2,FALSE)=0,0,HLOOKUP(GN$2,Recipes!$H:$GI,'Production Calculator'!$A139+2,FALSE)*$AK139))+IF($AO139=GN$3,$AM139/VLOOKUP($AO139,Data!$A$50:$B$56,2,FALSE),0)</f>
        <v>0</v>
      </c>
      <c r="GO139" s="11">
        <f>IF(GO$2=$A139,0,IF(HLOOKUP(GO$2,Recipes!$H:$GI,'Production Calculator'!$A139+2,FALSE)=0,0,HLOOKUP(GO$2,Recipes!$H:$GI,'Production Calculator'!$A139+2,FALSE)*$AK139))+IF($AO139=GO$3,$AM139/VLOOKUP($AO139,Data!$A$50:$B$56,2,FALSE),0)</f>
        <v>0</v>
      </c>
      <c r="GP139" s="11">
        <f>IF(GP$2=$A139,0,IF(HLOOKUP(GP$2,Recipes!$H:$GI,'Production Calculator'!$A139+2,FALSE)=0,0,HLOOKUP(GP$2,Recipes!$H:$GI,'Production Calculator'!$A139+2,FALSE)*$AK139))+IF($AO139=GP$3,$AM139/VLOOKUP($AO139,Data!$A$50:$B$56,2,FALSE),0)</f>
        <v>0</v>
      </c>
      <c r="GQ139" s="11">
        <f>IF(GQ$2=$A139,0,IF(HLOOKUP(GQ$2,Recipes!$H:$GI,'Production Calculator'!$A139+2,FALSE)=0,0,HLOOKUP(GQ$2,Recipes!$H:$GI,'Production Calculator'!$A139+2,FALSE)*$AK139))+IF($AO139=GQ$3,$AM139/VLOOKUP($AO139,Data!$A$50:$B$56,2,FALSE),0)</f>
        <v>0</v>
      </c>
      <c r="GR139" s="11">
        <f>IF(GR$2=$A139,0,IF(HLOOKUP(GR$2,Recipes!$H:$GI,'Production Calculator'!$A139+2,FALSE)=0,0,HLOOKUP(GR$2,Recipes!$H:$GI,'Production Calculator'!$A139+2,FALSE)*$AK139))+IF($AO139=GR$3,$AM139/VLOOKUP($AO139,Data!$A$50:$B$56,2,FALSE),0)</f>
        <v>0</v>
      </c>
      <c r="GS139" s="11">
        <f>IF(GS$2=$A139,0,IF(HLOOKUP(GS$2,Recipes!$H:$GI,'Production Calculator'!$A139+2,FALSE)=0,0,HLOOKUP(GS$2,Recipes!$H:$GI,'Production Calculator'!$A139+2,FALSE)*$AK139))+IF($AO139=GS$3,$AM139/VLOOKUP($AO139,Data!$A$50:$B$56,2,FALSE),0)</f>
        <v>0</v>
      </c>
      <c r="GT139" s="11">
        <f>IF(GT$2=$A139,0,IF(HLOOKUP(GT$2,Recipes!$H:$GI,'Production Calculator'!$A139+2,FALSE)=0,0,HLOOKUP(GT$2,Recipes!$H:$GI,'Production Calculator'!$A139+2,FALSE)*$AK139))+IF($AO139=GT$3,$AM139/VLOOKUP($AO139,Data!$A$50:$B$56,2,FALSE),0)</f>
        <v>0</v>
      </c>
      <c r="GU139" s="11">
        <f>IF(GU$2=$A139,0,IF(HLOOKUP(GU$2,Recipes!$H:$GI,'Production Calculator'!$A139+2,FALSE)=0,0,HLOOKUP(GU$2,Recipes!$H:$GI,'Production Calculator'!$A139+2,FALSE)*$AK139))+IF($AO139=GU$3,$AM139/VLOOKUP($AO139,Data!$A$50:$B$56,2,FALSE),0)</f>
        <v>0</v>
      </c>
      <c r="GV139" s="11">
        <f>IF(GV$2=$A139,0,IF(HLOOKUP(GV$2,Recipes!$H:$GI,'Production Calculator'!$A139+2,FALSE)=0,0,HLOOKUP(GV$2,Recipes!$H:$GI,'Production Calculator'!$A139+2,FALSE)*$AK139))+IF($AO139=GV$3,$AM139/VLOOKUP($AO139,Data!$A$50:$B$56,2,FALSE),0)</f>
        <v>0</v>
      </c>
      <c r="GW139" s="11">
        <f>IF(GW$2=$A139,0,IF(HLOOKUP(GW$2,Recipes!$H:$GI,'Production Calculator'!$A139+2,FALSE)=0,0,HLOOKUP(GW$2,Recipes!$H:$GI,'Production Calculator'!$A139+2,FALSE)*$AK139))+IF($AO139=GW$3,$AM139/VLOOKUP($AO139,Data!$A$50:$B$56,2,FALSE),0)</f>
        <v>0</v>
      </c>
      <c r="GX139" s="11">
        <f>IF(GX$2=$A139,0,IF(HLOOKUP(GX$2,Recipes!$H:$GI,'Production Calculator'!$A139+2,FALSE)=0,0,HLOOKUP(GX$2,Recipes!$H:$GI,'Production Calculator'!$A139+2,FALSE)*$AK139))+IF($AO139=GX$3,$AM139/VLOOKUP($AO139,Data!$A$50:$B$56,2,FALSE),0)</f>
        <v>0</v>
      </c>
      <c r="GY139" s="11">
        <f>IF(GY$2=$A139,0,IF(HLOOKUP(GY$2,Recipes!$H:$GI,'Production Calculator'!$A139+2,FALSE)=0,0,HLOOKUP(GY$2,Recipes!$H:$GI,'Production Calculator'!$A139+2,FALSE)*$AK139))+IF($AO139=GY$3,$AM139/VLOOKUP($AO139,Data!$A$50:$B$56,2,FALSE),0)</f>
        <v>0</v>
      </c>
      <c r="GZ139" s="11">
        <f>IF(GZ$2=$A139,0,IF(HLOOKUP(GZ$2,Recipes!$H:$GI,'Production Calculator'!$A139+2,FALSE)=0,0,HLOOKUP(GZ$2,Recipes!$H:$GI,'Production Calculator'!$A139+2,FALSE)*$AK139))+IF($AO139=GZ$3,$AM139/VLOOKUP($AO139,Data!$A$50:$B$56,2,FALSE),0)</f>
        <v>0</v>
      </c>
      <c r="HA139" s="11">
        <f>IF(HA$2=$A139,0,IF(HLOOKUP(HA$2,Recipes!$H:$GI,'Production Calculator'!$A139+2,FALSE)=0,0,HLOOKUP(HA$2,Recipes!$H:$GI,'Production Calculator'!$A139+2,FALSE)*$AK139))+IF($AO139=HA$3,$AM139/VLOOKUP($AO139,Data!$A$50:$B$56,2,FALSE),0)</f>
        <v>0</v>
      </c>
      <c r="HB139" s="11">
        <f>IF(HB$2=$A139,0,IF(HLOOKUP(HB$2,Recipes!$H:$GI,'Production Calculator'!$A139+2,FALSE)=0,0,HLOOKUP(HB$2,Recipes!$H:$GI,'Production Calculator'!$A139+2,FALSE)*$AK139))+IF($AO139=HB$3,$AM139/VLOOKUP($AO139,Data!$A$50:$B$56,2,FALSE),0)</f>
        <v>0</v>
      </c>
      <c r="HC139" s="11">
        <f>IF(HC$2=$A139,0,IF(HLOOKUP(HC$2,Recipes!$H:$GI,'Production Calculator'!$A139+2,FALSE)=0,0,HLOOKUP(HC$2,Recipes!$H:$GI,'Production Calculator'!$A139+2,FALSE)*$AK139))+IF($AO139=HC$3,$AM139/VLOOKUP($AO139,Data!$A$50:$B$56,2,FALSE),0)</f>
        <v>0</v>
      </c>
      <c r="HD139" s="11">
        <f>IF(HD$2=$A139,0,IF(HLOOKUP(HD$2,Recipes!$H:$GI,'Production Calculator'!$A139+2,FALSE)=0,0,HLOOKUP(HD$2,Recipes!$H:$GI,'Production Calculator'!$A139+2,FALSE)*$AK139))+IF($AO139=HD$3,$AM139/VLOOKUP($AO139,Data!$A$50:$B$56,2,FALSE),0)</f>
        <v>0</v>
      </c>
      <c r="HE139" s="11">
        <f>IF(HE$2=$A139,0,IF(HLOOKUP(HE$2,Recipes!$H:$GI,'Production Calculator'!$A139+2,FALSE)=0,0,HLOOKUP(HE$2,Recipes!$H:$GI,'Production Calculator'!$A139+2,FALSE)*$AK139))+IF($AO139=HE$3,$AM139/VLOOKUP($AO139,Data!$A$50:$B$56,2,FALSE),0)</f>
        <v>0</v>
      </c>
      <c r="HF139" s="11">
        <f>IF(HF$2=$A139,0,IF(HLOOKUP(HF$2,Recipes!$H:$GI,'Production Calculator'!$A139+2,FALSE)=0,0,HLOOKUP(HF$2,Recipes!$H:$GI,'Production Calculator'!$A139+2,FALSE)*$AK139))+IF($AO139=HF$3,$AM139/VLOOKUP($AO139,Data!$A$50:$B$56,2,FALSE),0)</f>
        <v>0</v>
      </c>
      <c r="HG139" s="11">
        <f>IF(HG$2=$A139,0,IF(HLOOKUP(HG$2,Recipes!$H:$GI,'Production Calculator'!$A139+2,FALSE)=0,0,HLOOKUP(HG$2,Recipes!$H:$GI,'Production Calculator'!$A139+2,FALSE)*$AK139))+IF($AO139=HG$3,$AM139/VLOOKUP($AO139,Data!$A$50:$B$56,2,FALSE),0)</f>
        <v>0</v>
      </c>
      <c r="HH139" s="11">
        <f>IF(HH$2=$A139,0,IF(HLOOKUP(HH$2,Recipes!$H:$GI,'Production Calculator'!$A139+2,FALSE)=0,0,HLOOKUP(HH$2,Recipes!$H:$GI,'Production Calculator'!$A139+2,FALSE)*$AK139))+IF($AO139=HH$3,$AM139/VLOOKUP($AO139,Data!$A$50:$B$56,2,FALSE),0)</f>
        <v>0</v>
      </c>
      <c r="HI139" s="11">
        <f>IF(HI$2=$A139,0,IF(HLOOKUP(HI$2,Recipes!$H:$GI,'Production Calculator'!$A139+2,FALSE)=0,0,HLOOKUP(HI$2,Recipes!$H:$GI,'Production Calculator'!$A139+2,FALSE)*$AK139))+IF($AO139=HI$3,$AM139/VLOOKUP($AO139,Data!$A$50:$B$56,2,FALSE),0)</f>
        <v>0</v>
      </c>
      <c r="HJ139" s="11">
        <f>IF(HJ$2=$A139,0,IF(HLOOKUP(HJ$2,Recipes!$H:$GI,'Production Calculator'!$A139+2,FALSE)=0,0,HLOOKUP(HJ$2,Recipes!$H:$GI,'Production Calculator'!$A139+2,FALSE)*$AK139))+IF($AO139=HJ$3,$AM139/VLOOKUP($AO139,Data!$A$50:$B$56,2,FALSE),0)</f>
        <v>0</v>
      </c>
      <c r="HK139" s="11">
        <f>IF(HK$2=$A139,0,IF(HLOOKUP(HK$2,Recipes!$H:$GI,'Production Calculator'!$A139+2,FALSE)=0,0,HLOOKUP(HK$2,Recipes!$H:$GI,'Production Calculator'!$A139+2,FALSE)*$AK139))+IF($AO139=HK$3,$AM139/VLOOKUP($AO139,Data!$A$50:$B$56,2,FALSE),0)</f>
        <v>0</v>
      </c>
      <c r="HL139" s="11">
        <f>IF(HL$2=$A139,0,IF(HLOOKUP(HL$2,Recipes!$H:$GI,'Production Calculator'!$A139+2,FALSE)=0,0,HLOOKUP(HL$2,Recipes!$H:$GI,'Production Calculator'!$A139+2,FALSE)*$AK139))+IF($AO139=HL$3,$AM139/VLOOKUP($AO139,Data!$A$50:$B$56,2,FALSE),0)</f>
        <v>0</v>
      </c>
      <c r="HM139" s="11">
        <f>IF(HM$2=$A139,0,IF(HLOOKUP(HM$2,Recipes!$H:$GI,'Production Calculator'!$A139+2,FALSE)=0,0,HLOOKUP(HM$2,Recipes!$H:$GI,'Production Calculator'!$A139+2,FALSE)*$AK139))+IF($AO139=HM$3,$AM139/VLOOKUP($AO139,Data!$A$50:$B$56,2,FALSE),0)</f>
        <v>0</v>
      </c>
      <c r="HN139" s="11">
        <f>IF(HN$2=$A139,0,IF(HLOOKUP(HN$2,Recipes!$H:$GI,'Production Calculator'!$A139+2,FALSE)=0,0,HLOOKUP(HN$2,Recipes!$H:$GI,'Production Calculator'!$A139+2,FALSE)*$AK139))+IF($AO139=HN$3,$AM139/VLOOKUP($AO139,Data!$A$50:$B$56,2,FALSE),0)</f>
        <v>0</v>
      </c>
      <c r="HO139" s="11">
        <f>IF(HO$2=$A139,0,IF(HLOOKUP(HO$2,Recipes!$H:$GI,'Production Calculator'!$A139+2,FALSE)=0,0,HLOOKUP(HO$2,Recipes!$H:$GI,'Production Calculator'!$A139+2,FALSE)*$AK139))+IF($AO139=HO$3,$AM139/VLOOKUP($AO139,Data!$A$50:$B$56,2,FALSE),0)</f>
        <v>0</v>
      </c>
      <c r="HP139" s="11">
        <f>IF(HP$2=$A139,0,IF(HLOOKUP(HP$2,Recipes!$H:$GI,'Production Calculator'!$A139+2,FALSE)=0,0,HLOOKUP(HP$2,Recipes!$H:$GI,'Production Calculator'!$A139+2,FALSE)*$AK139))+IF($AO139=HP$3,$AM139/VLOOKUP($AO139,Data!$A$50:$B$56,2,FALSE),0)</f>
        <v>0</v>
      </c>
      <c r="HQ139" s="11">
        <f>IF(HQ$2=$A139,0,IF(HLOOKUP(HQ$2,Recipes!$H:$GI,'Production Calculator'!$A139+2,FALSE)=0,0,HLOOKUP(HQ$2,Recipes!$H:$GI,'Production Calculator'!$A139+2,FALSE)*$AK139))+IF($AO139=HQ$3,$AM139/VLOOKUP($AO139,Data!$A$50:$B$56,2,FALSE),0)</f>
        <v>0</v>
      </c>
      <c r="HR139" s="11">
        <f>IF(HR$2=$A139,0,IF(HLOOKUP(HR$2,Recipes!$H:$GI,'Production Calculator'!$A139+2,FALSE)=0,0,HLOOKUP(HR$2,Recipes!$H:$GI,'Production Calculator'!$A139+2,FALSE)*$AK139))+IF($AO139=HR$3,$AM139/VLOOKUP($AO139,Data!$A$50:$B$56,2,FALSE),0)</f>
        <v>0</v>
      </c>
      <c r="HS139" s="121"/>
    </row>
    <row r="140" spans="1:227" x14ac:dyDescent="0.45">
      <c r="A140">
        <v>116</v>
      </c>
      <c r="B140" s="107" t="str">
        <f>VLOOKUP(A140,Recipes!A:B,2)</f>
        <v>Piercing rounds magazine</v>
      </c>
      <c r="C140" s="128">
        <v>0</v>
      </c>
      <c r="D140" s="108">
        <f t="shared" si="192"/>
        <v>0</v>
      </c>
      <c r="E140" s="127" t="s">
        <v>1</v>
      </c>
      <c r="F140" s="109">
        <f>VLOOKUP(A140,Recipes!$A$3:$G$186,6,FALSE)</f>
        <v>2</v>
      </c>
      <c r="G140" s="109">
        <f>VLOOKUP(A140,Recipes!$A$3:$G$186,7,FALSE)</f>
        <v>0</v>
      </c>
      <c r="H140" s="110">
        <f t="shared" si="193"/>
        <v>0</v>
      </c>
      <c r="I140" s="109">
        <f>VLOOKUP(E140,Data!$A$2:$C$26,3, FALSE)</f>
        <v>4</v>
      </c>
      <c r="J140" s="108">
        <v>0</v>
      </c>
      <c r="K140" s="108">
        <v>0</v>
      </c>
      <c r="L140" s="108">
        <v>0</v>
      </c>
      <c r="M140" s="150">
        <v>0</v>
      </c>
      <c r="N140" s="150">
        <v>0</v>
      </c>
      <c r="O140" s="150">
        <v>0</v>
      </c>
      <c r="P140" s="151">
        <v>0</v>
      </c>
      <c r="Q140" s="151">
        <v>0</v>
      </c>
      <c r="R140" s="151">
        <v>0</v>
      </c>
      <c r="S140">
        <f t="shared" si="208"/>
        <v>0</v>
      </c>
      <c r="T140">
        <f t="shared" si="209"/>
        <v>0</v>
      </c>
      <c r="U140">
        <f t="shared" si="210"/>
        <v>0</v>
      </c>
      <c r="V140">
        <f t="shared" si="211"/>
        <v>0</v>
      </c>
      <c r="W140">
        <f t="shared" si="212"/>
        <v>0</v>
      </c>
      <c r="X140">
        <f t="shared" si="213"/>
        <v>0</v>
      </c>
      <c r="Y140">
        <f t="shared" si="214"/>
        <v>0</v>
      </c>
      <c r="Z140">
        <f t="shared" si="215"/>
        <v>0</v>
      </c>
      <c r="AA140">
        <f t="shared" si="216"/>
        <v>0</v>
      </c>
      <c r="AB140" s="111">
        <f>VLOOKUP($A140,Recipes!$A:$G,4)</f>
        <v>3</v>
      </c>
      <c r="AC140" s="111">
        <f>VLOOKUP($A140,Recipes!$A:$G,5)</f>
        <v>1</v>
      </c>
      <c r="AD140" s="111">
        <f t="shared" si="203"/>
        <v>0.33333333333333331</v>
      </c>
      <c r="AE140" s="111">
        <f>VLOOKUP(E140,Data!$A$2:$F$26,5,FALSE)</f>
        <v>0</v>
      </c>
      <c r="AF140" s="111">
        <f>VLOOKUP(E140,Data!$A$2:$F$26,4,FALSE)</f>
        <v>210</v>
      </c>
      <c r="AG140" s="111">
        <f>VLOOKUP(E140,Data!$A$2:$B$26,2, FALSE)</f>
        <v>1.25</v>
      </c>
      <c r="AH140" s="111">
        <f>1+VLOOKUP($J$3,Data!$A$40:$D$48,2,FALSE)*$J140+VLOOKUP($K$3,Data!$A$40:$D$48,2,FALSE)*$K140+VLOOKUP($L$3,Data!$A$40:$D$48,2,FALSE)*$L140+VLOOKUP($M$3,Data!$A$40:$D$48,2,FALSE)*$M140+VLOOKUP($N$3,Data!$A$40:$D$48,2,FALSE)*$N140+VLOOKUP($O$3,Data!$A$40:$D$48,2,FALSE)*$O140+VLOOKUP($P$3,Data!$A$40:$D$48,2,FALSE)*$P140+VLOOKUP($Q$3,Data!$A$40:$D$48,2,FALSE)*$Q140+VLOOKUP($R$3,Data!$A$40:$D$48,2,FALSE)*$R140</f>
        <v>1</v>
      </c>
      <c r="AI140" s="111">
        <f>MAX(1+VLOOKUP($J$3,Data!$A$40:$D$48,3,FALSE)*$J140+VLOOKUP($K$3,Data!$A$40:$D$48,3,FALSE)*$K140+VLOOKUP($L$3,Data!$A$40:$D$48,3,FALSE)*$L140+VLOOKUP($M$3,Data!$A$40:$D$48,3,FALSE)*$M140+VLOOKUP($N$3,Data!$A$40:$D$48,3,FALSE)*$N140+VLOOKUP($O$3,Data!$A$40:$D$48,3,FALSE)*$O140+VLOOKUP($P$3,Data!$A$40:$D$48,3,FALSE)*$P140+VLOOKUP($Q$3,Data!$A$40:$D$48,3,FALSE)*$Q140+VLOOKUP($R$3,Data!$A$40:$D$48,3,FALSE)*$R140,0)</f>
        <v>1</v>
      </c>
      <c r="AJ140" s="111">
        <f>MAX(1-(VLOOKUP($J$3,Data!$A$40:$D$48,4,FALSE)*$J140+VLOOKUP($K$3,Data!$A$40:$D$48,4,FALSE)*$K140+VLOOKUP($L$3,Data!$A$40:$D$48,4,FALSE)*$L140+VLOOKUP($M$3,Data!$A$40:$D$48,4,FALSE)*$M140+VLOOKUP($N$3,Data!$A$40:$D$48,4,FALSE)*$N140+VLOOKUP($O$3,Data!$A$40:$D$48,4,FALSE)*$O140+VLOOKUP($P$3,Data!$A$40:$D$48,4,FALSE)*$P140+VLOOKUP($Q$3,Data!$A$40:$D$48,4,FALSE)*$Q140+VLOOKUP($R$3,Data!$A$40:$D$48,4,FALSE)*$R140),0.2)</f>
        <v>1</v>
      </c>
      <c r="AK140" s="112">
        <f t="shared" si="204"/>
        <v>0</v>
      </c>
      <c r="AL140" s="111">
        <f t="shared" si="205"/>
        <v>0.41666666666666663</v>
      </c>
      <c r="AM140" s="111">
        <f t="shared" si="206"/>
        <v>0</v>
      </c>
      <c r="AN140" s="111">
        <f t="shared" si="207"/>
        <v>0</v>
      </c>
      <c r="AO140" s="131" t="s">
        <v>298</v>
      </c>
      <c r="AP140" s="11"/>
      <c r="AQ140" s="11">
        <f>IF(AQ$2=$A140,0,IF(HLOOKUP(AQ$2,Recipes!$H:$GI,'Production Calculator'!$A140+2,FALSE)=0,0,HLOOKUP(AQ$2,Recipes!$H:$GI,'Production Calculator'!$A140+2,FALSE)*$AK140))+IF($AO140=AQ$3,$AM140/VLOOKUP($AO140,Data!$A$50:$B$56,2,FALSE),0)</f>
        <v>0</v>
      </c>
      <c r="AR140" s="11">
        <f>IF(AR$2=$A140,0,IF(HLOOKUP(AR$2,Recipes!$H:$GI,'Production Calculator'!$A140+2,FALSE)=0,0,HLOOKUP(AR$2,Recipes!$H:$GI,'Production Calculator'!$A140+2,FALSE)*$AK140))+IF($AO140=AR$3,$AM140/VLOOKUP($AO140,Data!$A$50:$B$56,2,FALSE),0)</f>
        <v>0</v>
      </c>
      <c r="AS140" s="11">
        <f>IF(AS$2=$A140,0,IF(HLOOKUP(AS$2,Recipes!$H:$GI,'Production Calculator'!$A140+2,FALSE)=0,0,HLOOKUP(AS$2,Recipes!$H:$GI,'Production Calculator'!$A140+2,FALSE)*$AK140))+IF($AO140=AS$3,$AM140/VLOOKUP($AO140,Data!$A$50:$B$56,2,FALSE),0)</f>
        <v>0</v>
      </c>
      <c r="AT140" s="11">
        <f>IF(AT$2=$A140,0,IF(HLOOKUP(AT$2,Recipes!$H:$GI,'Production Calculator'!$A140+2,FALSE)=0,0,HLOOKUP(AT$2,Recipes!$H:$GI,'Production Calculator'!$A140+2,FALSE)*$AK140))+IF($AO140=AT$3,$AM140/VLOOKUP($AO140,Data!$A$50:$B$56,2,FALSE),0)</f>
        <v>0</v>
      </c>
      <c r="AU140" s="11">
        <f>IF(AU$2=$A140,0,IF(HLOOKUP(AU$2,Recipes!$H:$GI,'Production Calculator'!$A140+2,FALSE)=0,0,HLOOKUP(AU$2,Recipes!$H:$GI,'Production Calculator'!$A140+2,FALSE)*$AK140))+IF($AO140=AU$3,$AM140/VLOOKUP($AO140,Data!$A$50:$B$56,2,FALSE),0)</f>
        <v>0</v>
      </c>
      <c r="AV140" s="11">
        <f>IF(AV$2=$A140,0,IF(HLOOKUP(AV$2,Recipes!$H:$GI,'Production Calculator'!$A140+2,FALSE)=0,0,HLOOKUP(AV$2,Recipes!$H:$GI,'Production Calculator'!$A140+2,FALSE)*$AK140))+IF($AO140=AV$3,$AM140/VLOOKUP($AO140,Data!$A$50:$B$56,2,FALSE),0)</f>
        <v>0</v>
      </c>
      <c r="AW140" s="11">
        <f>IF(AW$2=$A140,0,IF(HLOOKUP(AW$2,Recipes!$H:$GI,'Production Calculator'!$A140+2,FALSE)=0,0,HLOOKUP(AW$2,Recipes!$H:$GI,'Production Calculator'!$A140+2,FALSE)*$AK140))+IF($AO140=AW$3,$AM140/VLOOKUP($AO140,Data!$A$50:$B$56,2,FALSE),0)</f>
        <v>0</v>
      </c>
      <c r="AX140" s="11">
        <f>IF(AX$2=$A140,0,IF(HLOOKUP(AX$2,Recipes!$H:$GI,'Production Calculator'!$A140+2,FALSE)=0,0,HLOOKUP(AX$2,Recipes!$H:$GI,'Production Calculator'!$A140+2,FALSE)*$AK140))+IF($AO140=AX$3,$AM140/VLOOKUP($AO140,Data!$A$50:$B$56,2,FALSE),0)</f>
        <v>0</v>
      </c>
      <c r="AY140" s="11">
        <f>IF(AY$2=$A140,0,IF(HLOOKUP(AY$2,Recipes!$H:$GI,'Production Calculator'!$A140+2,FALSE)=0,0,HLOOKUP(AY$2,Recipes!$H:$GI,'Production Calculator'!$A140+2,FALSE)*$AK140))+IF($AO140=AY$3,$AM140/VLOOKUP($AO140,Data!$A$50:$B$56,2,FALSE),0)</f>
        <v>0</v>
      </c>
      <c r="AZ140" s="11">
        <f>IF(AZ$2=$A140,0,IF(HLOOKUP(AZ$2,Recipes!$H:$GI,'Production Calculator'!$A140+2,FALSE)=0,0,HLOOKUP(AZ$2,Recipes!$H:$GI,'Production Calculator'!$A140+2,FALSE)*$AK140))+IF($AO140=AZ$3,$AM140/VLOOKUP($AO140,Data!$A$50:$B$56,2,FALSE),0)</f>
        <v>0</v>
      </c>
      <c r="BA140" s="11">
        <f>IF(BA$2=$A140,0,IF(HLOOKUP(BA$2,Recipes!$H:$GI,'Production Calculator'!$A140+2,FALSE)=0,0,HLOOKUP(BA$2,Recipes!$H:$GI,'Production Calculator'!$A140+2,FALSE)*$AK140))+IF($AO140=BA$3,$AM140/VLOOKUP($AO140,Data!$A$50:$B$56,2,FALSE),0)</f>
        <v>0</v>
      </c>
      <c r="BB140" s="11">
        <f>IF(BB$2=$A140,0,IF(HLOOKUP(BB$2,Recipes!$H:$GI,'Production Calculator'!$A140+2,FALSE)=0,0,HLOOKUP(BB$2,Recipes!$H:$GI,'Production Calculator'!$A140+2,FALSE)*$AK140))+IF($AO140=BB$3,$AM140/VLOOKUP($AO140,Data!$A$50:$B$56,2,FALSE),0)</f>
        <v>0</v>
      </c>
      <c r="BC140" s="11">
        <f>IF(BC$2=$A140,0,IF(HLOOKUP(BC$2,Recipes!$H:$GI,'Production Calculator'!$A140+2,FALSE)=0,0,HLOOKUP(BC$2,Recipes!$H:$GI,'Production Calculator'!$A140+2,FALSE)*$AK140))+IF($AO140=BC$3,$AM140/VLOOKUP($AO140,Data!$A$50:$B$56,2,FALSE),0)</f>
        <v>0</v>
      </c>
      <c r="BD140" s="11">
        <f>IF(BD$2=$A140,0,IF(HLOOKUP(BD$2,Recipes!$H:$GI,'Production Calculator'!$A140+2,FALSE)=0,0,HLOOKUP(BD$2,Recipes!$H:$GI,'Production Calculator'!$A140+2,FALSE)*$AK140))+IF($AO140=BD$3,$AM140/VLOOKUP($AO140,Data!$A$50:$B$56,2,FALSE),0)</f>
        <v>0</v>
      </c>
      <c r="BE140" s="11">
        <f>IF(BE$2=$A140,0,IF(HLOOKUP(BE$2,Recipes!$H:$GI,'Production Calculator'!$A140+2,FALSE)=0,0,HLOOKUP(BE$2,Recipes!$H:$GI,'Production Calculator'!$A140+2,FALSE)*$AK140))+IF($AO140=BE$3,$AM140/VLOOKUP($AO140,Data!$A$50:$B$56,2,FALSE),0)</f>
        <v>0</v>
      </c>
      <c r="BF140" s="11">
        <f>IF(BF$2=$A140,0,IF(HLOOKUP(BF$2,Recipes!$H:$GI,'Production Calculator'!$A140+2,FALSE)=0,0,HLOOKUP(BF$2,Recipes!$H:$GI,'Production Calculator'!$A140+2,FALSE)*$AK140))+IF($AO140=BF$3,$AM140/VLOOKUP($AO140,Data!$A$50:$B$56,2,FALSE),0)</f>
        <v>0</v>
      </c>
      <c r="BG140" s="11">
        <f>IF(BG$2=$A140,0,IF(HLOOKUP(BG$2,Recipes!$H:$GI,'Production Calculator'!$A140+2,FALSE)=0,0,HLOOKUP(BG$2,Recipes!$H:$GI,'Production Calculator'!$A140+2,FALSE)*$AK140))+IF($AO140=BG$3,$AM140/VLOOKUP($AO140,Data!$A$50:$B$56,2,FALSE),0)</f>
        <v>0</v>
      </c>
      <c r="BH140" s="11">
        <f>IF(BH$2=$A140,0,IF(HLOOKUP(BH$2,Recipes!$H:$GI,'Production Calculator'!$A140+2,FALSE)=0,0,HLOOKUP(BH$2,Recipes!$H:$GI,'Production Calculator'!$A140+2,FALSE)*$AK140))+IF($AO140=BH$3,$AM140/VLOOKUP($AO140,Data!$A$50:$B$56,2,FALSE),0)</f>
        <v>0</v>
      </c>
      <c r="BI140" s="11">
        <f>IF(BI$2=$A140,0,IF(HLOOKUP(BI$2,Recipes!$H:$GI,'Production Calculator'!$A140+2,FALSE)=0,0,HLOOKUP(BI$2,Recipes!$H:$GI,'Production Calculator'!$A140+2,FALSE)*$AK140))+IF($AO140=BI$3,$AM140/VLOOKUP($AO140,Data!$A$50:$B$56,2,FALSE),0)</f>
        <v>0</v>
      </c>
      <c r="BJ140" s="11">
        <f>IF(BJ$2=$A140,0,IF(HLOOKUP(BJ$2,Recipes!$H:$GI,'Production Calculator'!$A140+2,FALSE)=0,0,HLOOKUP(BJ$2,Recipes!$H:$GI,'Production Calculator'!$A140+2,FALSE)*$AK140))+IF($AO140=BJ$3,$AM140/VLOOKUP($AO140,Data!$A$50:$B$56,2,FALSE),0)</f>
        <v>0</v>
      </c>
      <c r="BK140" s="11">
        <f>IF(BK$2=$A140,0,IF(HLOOKUP(BK$2,Recipes!$H:$GI,'Production Calculator'!$A140+2,FALSE)=0,0,HLOOKUP(BK$2,Recipes!$H:$GI,'Production Calculator'!$A140+2,FALSE)*$AK140))+IF($AO140=BK$3,$AM140/VLOOKUP($AO140,Data!$A$50:$B$56,2,FALSE),0)</f>
        <v>0</v>
      </c>
      <c r="BL140" s="11">
        <f>IF(BL$2=$A140,0,IF(HLOOKUP(BL$2,Recipes!$H:$GI,'Production Calculator'!$A140+2,FALSE)=0,0,HLOOKUP(BL$2,Recipes!$H:$GI,'Production Calculator'!$A140+2,FALSE)*$AK140))+IF($AO140=BL$3,$AM140/VLOOKUP($AO140,Data!$A$50:$B$56,2,FALSE),0)</f>
        <v>0</v>
      </c>
      <c r="BM140" s="11">
        <f>IF(BM$2=$A140,0,IF(HLOOKUP(BM$2,Recipes!$H:$GI,'Production Calculator'!$A140+2,FALSE)=0,0,HLOOKUP(BM$2,Recipes!$H:$GI,'Production Calculator'!$A140+2,FALSE)*$AK140))+IF($AO140=BM$3,$AM140/VLOOKUP($AO140,Data!$A$50:$B$56,2,FALSE),0)</f>
        <v>0</v>
      </c>
      <c r="BN140" s="11">
        <f>IF(BN$2=$A140,0,IF(HLOOKUP(BN$2,Recipes!$H:$GI,'Production Calculator'!$A140+2,FALSE)=0,0,HLOOKUP(BN$2,Recipes!$H:$GI,'Production Calculator'!$A140+2,FALSE)*$AK140))+IF($AO140=BN$3,$AM140/VLOOKUP($AO140,Data!$A$50:$B$56,2,FALSE),0)</f>
        <v>0</v>
      </c>
      <c r="BO140" s="11">
        <f>IF(BO$2=$A140,0,IF(HLOOKUP(BO$2,Recipes!$H:$GI,'Production Calculator'!$A140+2,FALSE)=0,0,HLOOKUP(BO$2,Recipes!$H:$GI,'Production Calculator'!$A140+2,FALSE)*$AK140))+IF($AO140=BO$3,$AM140/VLOOKUP($AO140,Data!$A$50:$B$56,2,FALSE),0)</f>
        <v>0</v>
      </c>
      <c r="BP140" s="11">
        <f>IF(BP$2=$A140,0,IF(HLOOKUP(BP$2,Recipes!$H:$GI,'Production Calculator'!$A140+2,FALSE)=0,0,HLOOKUP(BP$2,Recipes!$H:$GI,'Production Calculator'!$A140+2,FALSE)*$AK140))+IF($AO140=BP$3,$AM140/VLOOKUP($AO140,Data!$A$50:$B$56,2,FALSE),0)</f>
        <v>0</v>
      </c>
      <c r="BQ140" s="11">
        <f>IF(BQ$2=$A140,0,IF(HLOOKUP(BQ$2,Recipes!$H:$GI,'Production Calculator'!$A140+2,FALSE)=0,0,HLOOKUP(BQ$2,Recipes!$H:$GI,'Production Calculator'!$A140+2,FALSE)*$AK140))+IF($AO140=BQ$3,$AM140/VLOOKUP($AO140,Data!$A$50:$B$56,2,FALSE),0)</f>
        <v>0</v>
      </c>
      <c r="BR140" s="11">
        <f>IF(BR$2=$A140,0,IF(HLOOKUP(BR$2,Recipes!$H:$GI,'Production Calculator'!$A140+2,FALSE)=0,0,HLOOKUP(BR$2,Recipes!$H:$GI,'Production Calculator'!$A140+2,FALSE)*$AK140))+IF($AO140=BR$3,$AM140/VLOOKUP($AO140,Data!$A$50:$B$56,2,FALSE),0)</f>
        <v>0</v>
      </c>
      <c r="BS140" s="11">
        <f>IF(BS$2=$A140,0,IF(HLOOKUP(BS$2,Recipes!$H:$GI,'Production Calculator'!$A140+2,FALSE)=0,0,HLOOKUP(BS$2,Recipes!$H:$GI,'Production Calculator'!$A140+2,FALSE)*$AK140))+IF($AO140=BS$3,$AM140/VLOOKUP($AO140,Data!$A$50:$B$56,2,FALSE),0)</f>
        <v>0</v>
      </c>
      <c r="BT140" s="11">
        <f>IF(BT$2=$A140,0,IF(HLOOKUP(BT$2,Recipes!$H:$GI,'Production Calculator'!$A140+2,FALSE)=0,0,HLOOKUP(BT$2,Recipes!$H:$GI,'Production Calculator'!$A140+2,FALSE)*$AK140))+IF($AO140=BT$3,$AM140/VLOOKUP($AO140,Data!$A$50:$B$56,2,FALSE),0)</f>
        <v>0</v>
      </c>
      <c r="BU140" s="11">
        <f>IF(BU$2=$A140,0,IF(HLOOKUP(BU$2,Recipes!$H:$GI,'Production Calculator'!$A140+2,FALSE)=0,0,HLOOKUP(BU$2,Recipes!$H:$GI,'Production Calculator'!$A140+2,FALSE)*$AK140))+IF($AO140=BU$3,$AM140/VLOOKUP($AO140,Data!$A$50:$B$56,2,FALSE),0)</f>
        <v>0</v>
      </c>
      <c r="BV140" s="11">
        <f>IF(BV$2=$A140,0,IF(HLOOKUP(BV$2,Recipes!$H:$GI,'Production Calculator'!$A140+2,FALSE)=0,0,HLOOKUP(BV$2,Recipes!$H:$GI,'Production Calculator'!$A140+2,FALSE)*$AK140))+IF($AO140=BV$3,$AM140/VLOOKUP($AO140,Data!$A$50:$B$56,2,FALSE),0)</f>
        <v>0</v>
      </c>
      <c r="BW140" s="11">
        <f>IF(BW$2=$A140,0,IF(HLOOKUP(BW$2,Recipes!$H:$GI,'Production Calculator'!$A140+2,FALSE)=0,0,HLOOKUP(BW$2,Recipes!$H:$GI,'Production Calculator'!$A140+2,FALSE)*$AK140))+IF($AO140=BW$3,$AM140/VLOOKUP($AO140,Data!$A$50:$B$56,2,FALSE),0)</f>
        <v>0</v>
      </c>
      <c r="BX140" s="11">
        <f>IF(BX$2=$A140,0,IF(HLOOKUP(BX$2,Recipes!$H:$GI,'Production Calculator'!$A140+2,FALSE)=0,0,HLOOKUP(BX$2,Recipes!$H:$GI,'Production Calculator'!$A140+2,FALSE)*$AK140))+IF($AO140=BX$3,$AM140/VLOOKUP($AO140,Data!$A$50:$B$56,2,FALSE),0)</f>
        <v>0</v>
      </c>
      <c r="BY140" s="11">
        <f>IF(BY$2=$A140,0,IF(HLOOKUP(BY$2,Recipes!$H:$GI,'Production Calculator'!$A140+2,FALSE)=0,0,HLOOKUP(BY$2,Recipes!$H:$GI,'Production Calculator'!$A140+2,FALSE)*$AK140))+IF($AO140=BY$3,$AM140/VLOOKUP($AO140,Data!$A$50:$B$56,2,FALSE),0)</f>
        <v>0</v>
      </c>
      <c r="BZ140" s="11">
        <f>IF(BZ$2=$A140,0,IF(HLOOKUP(BZ$2,Recipes!$H:$GI,'Production Calculator'!$A140+2,FALSE)=0,0,HLOOKUP(BZ$2,Recipes!$H:$GI,'Production Calculator'!$A140+2,FALSE)*$AK140))+IF($AO140=BZ$3,$AM140/VLOOKUP($AO140,Data!$A$50:$B$56,2,FALSE),0)</f>
        <v>0</v>
      </c>
      <c r="CA140" s="11">
        <f>IF(CA$2=$A140,0,IF(HLOOKUP(CA$2,Recipes!$H:$GI,'Production Calculator'!$A140+2,FALSE)=0,0,HLOOKUP(CA$2,Recipes!$H:$GI,'Production Calculator'!$A140+2,FALSE)*$AK140))+IF($AO140=CA$3,$AM140/VLOOKUP($AO140,Data!$A$50:$B$56,2,FALSE),0)</f>
        <v>0</v>
      </c>
      <c r="CB140" s="11">
        <f>IF(CB$2=$A140,0,IF(HLOOKUP(CB$2,Recipes!$H:$GI,'Production Calculator'!$A140+2,FALSE)=0,0,HLOOKUP(CB$2,Recipes!$H:$GI,'Production Calculator'!$A140+2,FALSE)*$AK140))+IF($AO140=CB$3,$AM140/VLOOKUP($AO140,Data!$A$50:$B$56,2,FALSE),0)</f>
        <v>0</v>
      </c>
      <c r="CC140" s="11">
        <f>IF(CC$2=$A140,0,IF(HLOOKUP(CC$2,Recipes!$H:$GI,'Production Calculator'!$A140+2,FALSE)=0,0,HLOOKUP(CC$2,Recipes!$H:$GI,'Production Calculator'!$A140+2,FALSE)*$AK140))+IF($AO140=CC$3,$AM140/VLOOKUP($AO140,Data!$A$50:$B$56,2,FALSE),0)</f>
        <v>0</v>
      </c>
      <c r="CD140" s="11">
        <f>IF(CD$2=$A140,0,IF(HLOOKUP(CD$2,Recipes!$H:$GI,'Production Calculator'!$A140+2,FALSE)=0,0,HLOOKUP(CD$2,Recipes!$H:$GI,'Production Calculator'!$A140+2,FALSE)*$AK140))+IF($AO140=CD$3,$AM140/VLOOKUP($AO140,Data!$A$50:$B$56,2,FALSE),0)</f>
        <v>0</v>
      </c>
      <c r="CE140" s="11">
        <f>IF(CE$2=$A140,0,IF(HLOOKUP(CE$2,Recipes!$H:$GI,'Production Calculator'!$A140+2,FALSE)=0,0,HLOOKUP(CE$2,Recipes!$H:$GI,'Production Calculator'!$A140+2,FALSE)*$AK140))+IF($AO140=CE$3,$AM140/VLOOKUP($AO140,Data!$A$50:$B$56,2,FALSE),0)</f>
        <v>0</v>
      </c>
      <c r="CF140" s="11">
        <f>IF(CF$2=$A140,0,IF(HLOOKUP(CF$2,Recipes!$H:$GI,'Production Calculator'!$A140+2,FALSE)=0,0,HLOOKUP(CF$2,Recipes!$H:$GI,'Production Calculator'!$A140+2,FALSE)*$AK140))+IF($AO140=CF$3,$AM140/VLOOKUP($AO140,Data!$A$50:$B$56,2,FALSE),0)</f>
        <v>0</v>
      </c>
      <c r="CG140" s="11">
        <f>IF(CG$2=$A140,0,IF(HLOOKUP(CG$2,Recipes!$H:$GI,'Production Calculator'!$A140+2,FALSE)=0,0,HLOOKUP(CG$2,Recipes!$H:$GI,'Production Calculator'!$A140+2,FALSE)*$AK140))+IF($AO140=CG$3,$AM140/VLOOKUP($AO140,Data!$A$50:$B$56,2,FALSE),0)</f>
        <v>0</v>
      </c>
      <c r="CH140" s="11">
        <f>IF(CH$2=$A140,0,IF(HLOOKUP(CH$2,Recipes!$H:$GI,'Production Calculator'!$A140+2,FALSE)=0,0,HLOOKUP(CH$2,Recipes!$H:$GI,'Production Calculator'!$A140+2,FALSE)*$AK140))+IF($AO140=CH$3,$AM140/VLOOKUP($AO140,Data!$A$50:$B$56,2,FALSE),0)</f>
        <v>0</v>
      </c>
      <c r="CI140" s="11">
        <f>IF(CI$2=$A140,0,IF(HLOOKUP(CI$2,Recipes!$H:$GI,'Production Calculator'!$A140+2,FALSE)=0,0,HLOOKUP(CI$2,Recipes!$H:$GI,'Production Calculator'!$A140+2,FALSE)*$AK140))+IF($AO140=CI$3,$AM140/VLOOKUP($AO140,Data!$A$50:$B$56,2,FALSE),0)</f>
        <v>0</v>
      </c>
      <c r="CJ140" s="11">
        <f>IF(CJ$2=$A140,0,IF(HLOOKUP(CJ$2,Recipes!$H:$GI,'Production Calculator'!$A140+2,FALSE)=0,0,HLOOKUP(CJ$2,Recipes!$H:$GI,'Production Calculator'!$A140+2,FALSE)*$AK140))+IF($AO140=CJ$3,$AM140/VLOOKUP($AO140,Data!$A$50:$B$56,2,FALSE),0)</f>
        <v>0</v>
      </c>
      <c r="CK140" s="11">
        <f>IF(CK$2=$A140,0,IF(HLOOKUP(CK$2,Recipes!$H:$GI,'Production Calculator'!$A140+2,FALSE)=0,0,HLOOKUP(CK$2,Recipes!$H:$GI,'Production Calculator'!$A140+2,FALSE)*$AK140))+IF($AO140=CK$3,$AM140/VLOOKUP($AO140,Data!$A$50:$B$56,2,FALSE),0)</f>
        <v>0</v>
      </c>
      <c r="CL140" s="11">
        <f>IF(CL$2=$A140,0,IF(HLOOKUP(CL$2,Recipes!$H:$GI,'Production Calculator'!$A140+2,FALSE)=0,0,HLOOKUP(CL$2,Recipes!$H:$GI,'Production Calculator'!$A140+2,FALSE)*$AK140))+IF($AO140=CL$3,$AM140/VLOOKUP($AO140,Data!$A$50:$B$56,2,FALSE),0)</f>
        <v>0</v>
      </c>
      <c r="CM140" s="11">
        <f>IF(CM$2=$A140,0,IF(HLOOKUP(CM$2,Recipes!$H:$GI,'Production Calculator'!$A140+2,FALSE)=0,0,HLOOKUP(CM$2,Recipes!$H:$GI,'Production Calculator'!$A140+2,FALSE)*$AK140))+IF($AO140=CM$3,$AM140/VLOOKUP($AO140,Data!$A$50:$B$56,2,FALSE),0)</f>
        <v>0</v>
      </c>
      <c r="CN140" s="11">
        <f>IF(CN$2=$A140,0,IF(HLOOKUP(CN$2,Recipes!$H:$GI,'Production Calculator'!$A140+2,FALSE)=0,0,HLOOKUP(CN$2,Recipes!$H:$GI,'Production Calculator'!$A140+2,FALSE)*$AK140))+IF($AO140=CN$3,$AM140/VLOOKUP($AO140,Data!$A$50:$B$56,2,FALSE),0)</f>
        <v>0</v>
      </c>
      <c r="CO140" s="11">
        <f>IF(CO$2=$A140,0,IF(HLOOKUP(CO$2,Recipes!$H:$GI,'Production Calculator'!$A140+2,FALSE)=0,0,HLOOKUP(CO$2,Recipes!$H:$GI,'Production Calculator'!$A140+2,FALSE)*$AK140))+IF($AO140=CO$3,$AM140/VLOOKUP($AO140,Data!$A$50:$B$56,2,FALSE),0)</f>
        <v>0</v>
      </c>
      <c r="CP140" s="11">
        <f>IF(CP$2=$A140,0,IF(HLOOKUP(CP$2,Recipes!$H:$GI,'Production Calculator'!$A140+2,FALSE)=0,0,HLOOKUP(CP$2,Recipes!$H:$GI,'Production Calculator'!$A140+2,FALSE)*$AK140))+IF($AO140=CP$3,$AM140/VLOOKUP($AO140,Data!$A$50:$B$56,2,FALSE),0)</f>
        <v>0</v>
      </c>
      <c r="CQ140" s="11">
        <f>IF(CQ$2=$A140,0,IF(HLOOKUP(CQ$2,Recipes!$H:$GI,'Production Calculator'!$A140+2,FALSE)=0,0,HLOOKUP(CQ$2,Recipes!$H:$GI,'Production Calculator'!$A140+2,FALSE)*$AK140))+IF($AO140=CQ$3,$AM140/VLOOKUP($AO140,Data!$A$50:$B$56,2,FALSE),0)</f>
        <v>0</v>
      </c>
      <c r="CR140" s="11">
        <f>IF(CR$2=$A140,0,IF(HLOOKUP(CR$2,Recipes!$H:$GI,'Production Calculator'!$A140+2,FALSE)=0,0,HLOOKUP(CR$2,Recipes!$H:$GI,'Production Calculator'!$A140+2,FALSE)*$AK140))+IF($AO140=CR$3,$AM140/VLOOKUP($AO140,Data!$A$50:$B$56,2,FALSE),0)</f>
        <v>0</v>
      </c>
      <c r="CS140" s="11">
        <f>IF(CS$2=$A140,0,IF(HLOOKUP(CS$2,Recipes!$H:$GI,'Production Calculator'!$A140+2,FALSE)=0,0,HLOOKUP(CS$2,Recipes!$H:$GI,'Production Calculator'!$A140+2,FALSE)*$AK140))+IF($AO140=CS$3,$AM140/VLOOKUP($AO140,Data!$A$50:$B$56,2,FALSE),0)</f>
        <v>0</v>
      </c>
      <c r="CT140" s="11">
        <f>IF(CT$2=$A140,0,IF(HLOOKUP(CT$2,Recipes!$H:$GI,'Production Calculator'!$A140+2,FALSE)=0,0,HLOOKUP(CT$2,Recipes!$H:$GI,'Production Calculator'!$A140+2,FALSE)*$AK140))+IF($AO140=CT$3,$AM140/VLOOKUP($AO140,Data!$A$50:$B$56,2,FALSE),0)</f>
        <v>0</v>
      </c>
      <c r="CU140" s="11">
        <f>IF(CU$2=$A140,0,IF(HLOOKUP(CU$2,Recipes!$H:$GI,'Production Calculator'!$A140+2,FALSE)=0,0,HLOOKUP(CU$2,Recipes!$H:$GI,'Production Calculator'!$A140+2,FALSE)*$AK140))+IF($AO140=CU$3,$AM140/VLOOKUP($AO140,Data!$A$50:$B$56,2,FALSE),0)</f>
        <v>0</v>
      </c>
      <c r="CV140" s="11">
        <f>IF(CV$2=$A140,0,IF(HLOOKUP(CV$2,Recipes!$H:$GI,'Production Calculator'!$A140+2,FALSE)=0,0,HLOOKUP(CV$2,Recipes!$H:$GI,'Production Calculator'!$A140+2,FALSE)*$AK140))+IF($AO140=CV$3,$AM140/VLOOKUP($AO140,Data!$A$50:$B$56,2,FALSE),0)</f>
        <v>0</v>
      </c>
      <c r="CW140" s="11">
        <f>IF(CW$2=$A140,0,IF(HLOOKUP(CW$2,Recipes!$H:$GI,'Production Calculator'!$A140+2,FALSE)=0,0,HLOOKUP(CW$2,Recipes!$H:$GI,'Production Calculator'!$A140+2,FALSE)*$AK140))+IF($AO140=CW$3,$AM140/VLOOKUP($AO140,Data!$A$50:$B$56,2,FALSE),0)</f>
        <v>0</v>
      </c>
      <c r="CX140" s="11">
        <f>IF(CX$2=$A140,0,IF(HLOOKUP(CX$2,Recipes!$H:$GI,'Production Calculator'!$A140+2,FALSE)=0,0,HLOOKUP(CX$2,Recipes!$H:$GI,'Production Calculator'!$A140+2,FALSE)*$AK140))+IF($AO140=CX$3,$AM140/VLOOKUP($AO140,Data!$A$50:$B$56,2,FALSE),0)</f>
        <v>0</v>
      </c>
      <c r="CY140" s="11">
        <f>IF(CY$2=$A140,0,IF(HLOOKUP(CY$2,Recipes!$H:$GI,'Production Calculator'!$A140+2,FALSE)=0,0,HLOOKUP(CY$2,Recipes!$H:$GI,'Production Calculator'!$A140+2,FALSE)*$AK140))+IF($AO140=CY$3,$AM140/VLOOKUP($AO140,Data!$A$50:$B$56,2,FALSE),0)</f>
        <v>0</v>
      </c>
      <c r="CZ140" s="11">
        <f>IF(CZ$2=$A140,0,IF(HLOOKUP(CZ$2,Recipes!$H:$GI,'Production Calculator'!$A140+2,FALSE)=0,0,HLOOKUP(CZ$2,Recipes!$H:$GI,'Production Calculator'!$A140+2,FALSE)*$AK140))+IF($AO140=CZ$3,$AM140/VLOOKUP($AO140,Data!$A$50:$B$56,2,FALSE),0)</f>
        <v>0</v>
      </c>
      <c r="DA140" s="11">
        <f>IF(DA$2=$A140,0,IF(HLOOKUP(DA$2,Recipes!$H:$GI,'Production Calculator'!$A140+2,FALSE)=0,0,HLOOKUP(DA$2,Recipes!$H:$GI,'Production Calculator'!$A140+2,FALSE)*$AK140))+IF($AO140=DA$3,$AM140/VLOOKUP($AO140,Data!$A$50:$B$56,2,FALSE),0)</f>
        <v>0</v>
      </c>
      <c r="DB140" s="11">
        <f>IF(DB$2=$A140,0,IF(HLOOKUP(DB$2,Recipes!$H:$GI,'Production Calculator'!$A140+2,FALSE)=0,0,HLOOKUP(DB$2,Recipes!$H:$GI,'Production Calculator'!$A140+2,FALSE)*$AK140))+IF($AO140=DB$3,$AM140/VLOOKUP($AO140,Data!$A$50:$B$56,2,FALSE),0)</f>
        <v>0</v>
      </c>
      <c r="DC140" s="11">
        <f>IF(DC$2=$A140,0,IF(HLOOKUP(DC$2,Recipes!$H:$GI,'Production Calculator'!$A140+2,FALSE)=0,0,HLOOKUP(DC$2,Recipes!$H:$GI,'Production Calculator'!$A140+2,FALSE)*$AK140))+IF($AO140=DC$3,$AM140/VLOOKUP($AO140,Data!$A$50:$B$56,2,FALSE),0)</f>
        <v>0</v>
      </c>
      <c r="DD140" s="11">
        <f>IF(DD$2=$A140,0,IF(HLOOKUP(DD$2,Recipes!$H:$GI,'Production Calculator'!$A140+2,FALSE)=0,0,HLOOKUP(DD$2,Recipes!$H:$GI,'Production Calculator'!$A140+2,FALSE)*$AK140))+IF($AO140=DD$3,$AM140/VLOOKUP($AO140,Data!$A$50:$B$56,2,FALSE),0)</f>
        <v>0</v>
      </c>
      <c r="DE140" s="11">
        <f>IF(DE$2=$A140,0,IF(HLOOKUP(DE$2,Recipes!$H:$GI,'Production Calculator'!$A140+2,FALSE)=0,0,HLOOKUP(DE$2,Recipes!$H:$GI,'Production Calculator'!$A140+2,FALSE)*$AK140))+IF($AO140=DE$3,$AM140/VLOOKUP($AO140,Data!$A$50:$B$56,2,FALSE),0)</f>
        <v>0</v>
      </c>
      <c r="DF140" s="11">
        <f>IF(DF$2=$A140,0,IF(HLOOKUP(DF$2,Recipes!$H:$GI,'Production Calculator'!$A140+2,FALSE)=0,0,HLOOKUP(DF$2,Recipes!$H:$GI,'Production Calculator'!$A140+2,FALSE)*$AK140))+IF($AO140=DF$3,$AM140/VLOOKUP($AO140,Data!$A$50:$B$56,2,FALSE),0)</f>
        <v>0</v>
      </c>
      <c r="DG140" s="11">
        <f>IF(DG$2=$A140,0,IF(HLOOKUP(DG$2,Recipes!$H:$GI,'Production Calculator'!$A140+2,FALSE)=0,0,HLOOKUP(DG$2,Recipes!$H:$GI,'Production Calculator'!$A140+2,FALSE)*$AK140))+IF($AO140=DG$3,$AM140/VLOOKUP($AO140,Data!$A$50:$B$56,2,FALSE),0)</f>
        <v>0</v>
      </c>
      <c r="DH140" s="11">
        <f>IF(DH$2=$A140,0,IF(HLOOKUP(DH$2,Recipes!$H:$GI,'Production Calculator'!$A140+2,FALSE)=0,0,HLOOKUP(DH$2,Recipes!$H:$GI,'Production Calculator'!$A140+2,FALSE)*$AK140))+IF($AO140=DH$3,$AM140/VLOOKUP($AO140,Data!$A$50:$B$56,2,FALSE),0)</f>
        <v>0</v>
      </c>
      <c r="DI140" s="11">
        <f>IF(DI$2=$A140,0,IF(HLOOKUP(DI$2,Recipes!$H:$GI,'Production Calculator'!$A140+2,FALSE)=0,0,HLOOKUP(DI$2,Recipes!$H:$GI,'Production Calculator'!$A140+2,FALSE)*$AK140))+IF($AO140=DI$3,$AM140/VLOOKUP($AO140,Data!$A$50:$B$56,2,FALSE),0)</f>
        <v>0</v>
      </c>
      <c r="DJ140" s="11">
        <f>IF(DJ$2=$A140,0,IF(HLOOKUP(DJ$2,Recipes!$H:$GI,'Production Calculator'!$A140+2,FALSE)=0,0,HLOOKUP(DJ$2,Recipes!$H:$GI,'Production Calculator'!$A140+2,FALSE)*$AK140))+IF($AO140=DJ$3,$AM140/VLOOKUP($AO140,Data!$A$50:$B$56,2,FALSE),0)</f>
        <v>0</v>
      </c>
      <c r="DK140" s="11">
        <f>IF(DK$2=$A140,0,IF(HLOOKUP(DK$2,Recipes!$H:$GI,'Production Calculator'!$A140+2,FALSE)=0,0,HLOOKUP(DK$2,Recipes!$H:$GI,'Production Calculator'!$A140+2,FALSE)*$AK140))+IF($AO140=DK$3,$AM140/VLOOKUP($AO140,Data!$A$50:$B$56,2,FALSE),0)</f>
        <v>0</v>
      </c>
      <c r="DL140" s="11">
        <f>IF(DL$2=$A140,0,IF(HLOOKUP(DL$2,Recipes!$H:$GI,'Production Calculator'!$A140+2,FALSE)=0,0,HLOOKUP(DL$2,Recipes!$H:$GI,'Production Calculator'!$A140+2,FALSE)*$AK140))+IF($AO140=DL$3,$AM140/VLOOKUP($AO140,Data!$A$50:$B$56,2,FALSE),0)</f>
        <v>0</v>
      </c>
      <c r="DM140" s="11">
        <f>IF(DM$2=$A140,0,IF(HLOOKUP(DM$2,Recipes!$H:$GI,'Production Calculator'!$A140+2,FALSE)=0,0,HLOOKUP(DM$2,Recipes!$H:$GI,'Production Calculator'!$A140+2,FALSE)*$AK140))+IF($AO140=DM$3,$AM140/VLOOKUP($AO140,Data!$A$50:$B$56,2,FALSE),0)</f>
        <v>0</v>
      </c>
      <c r="DN140" s="11">
        <f>IF(DN$2=$A140,0,IF(HLOOKUP(DN$2,Recipes!$H:$GI,'Production Calculator'!$A140+2,FALSE)=0,0,HLOOKUP(DN$2,Recipes!$H:$GI,'Production Calculator'!$A140+2,FALSE)*$AK140))+IF($AO140=DN$3,$AM140/VLOOKUP($AO140,Data!$A$50:$B$56,2,FALSE),0)</f>
        <v>0</v>
      </c>
      <c r="DO140" s="11">
        <f>IF(DO$2=$A140,0,IF(HLOOKUP(DO$2,Recipes!$H:$GI,'Production Calculator'!$A140+2,FALSE)=0,0,HLOOKUP(DO$2,Recipes!$H:$GI,'Production Calculator'!$A140+2,FALSE)*$AK140))+IF($AO140=DO$3,$AM140/VLOOKUP($AO140,Data!$A$50:$B$56,2,FALSE),0)</f>
        <v>0</v>
      </c>
      <c r="DP140" s="11">
        <f>IF(DP$2=$A140,0,IF(HLOOKUP(DP$2,Recipes!$H:$GI,'Production Calculator'!$A140+2,FALSE)=0,0,HLOOKUP(DP$2,Recipes!$H:$GI,'Production Calculator'!$A140+2,FALSE)*$AK140))+IF($AO140=DP$3,$AM140/VLOOKUP($AO140,Data!$A$50:$B$56,2,FALSE),0)</f>
        <v>0</v>
      </c>
      <c r="DQ140" s="11">
        <f>IF(DQ$2=$A140,0,IF(HLOOKUP(DQ$2,Recipes!$H:$GI,'Production Calculator'!$A140+2,FALSE)=0,0,HLOOKUP(DQ$2,Recipes!$H:$GI,'Production Calculator'!$A140+2,FALSE)*$AK140))+IF($AO140=DQ$3,$AM140/VLOOKUP($AO140,Data!$A$50:$B$56,2,FALSE),0)</f>
        <v>0</v>
      </c>
      <c r="DR140" s="11">
        <f>IF(DR$2=$A140,0,IF(HLOOKUP(DR$2,Recipes!$H:$GI,'Production Calculator'!$A140+2,FALSE)=0,0,HLOOKUP(DR$2,Recipes!$H:$GI,'Production Calculator'!$A140+2,FALSE)*$AK140))+IF($AO140=DR$3,$AM140/VLOOKUP($AO140,Data!$A$50:$B$56,2,FALSE),0)</f>
        <v>0</v>
      </c>
      <c r="DS140" s="11">
        <f>IF(DS$2=$A140,0,IF(HLOOKUP(DS$2,Recipes!$H:$GI,'Production Calculator'!$A140+2,FALSE)=0,0,HLOOKUP(DS$2,Recipes!$H:$GI,'Production Calculator'!$A140+2,FALSE)*$AK140))+IF($AO140=DS$3,$AM140/VLOOKUP($AO140,Data!$A$50:$B$56,2,FALSE),0)</f>
        <v>0</v>
      </c>
      <c r="DT140" s="11">
        <f>IF(DT$2=$A140,0,IF(HLOOKUP(DT$2,Recipes!$H:$GI,'Production Calculator'!$A140+2,FALSE)=0,0,HLOOKUP(DT$2,Recipes!$H:$GI,'Production Calculator'!$A140+2,FALSE)*$AK140))+IF($AO140=DT$3,$AM140/VLOOKUP($AO140,Data!$A$50:$B$56,2,FALSE),0)</f>
        <v>0</v>
      </c>
      <c r="DU140" s="11">
        <f>IF(DU$2=$A140,0,IF(HLOOKUP(DU$2,Recipes!$H:$GI,'Production Calculator'!$A140+2,FALSE)=0,0,HLOOKUP(DU$2,Recipes!$H:$GI,'Production Calculator'!$A140+2,FALSE)*$AK140))+IF($AO140=DU$3,$AM140/VLOOKUP($AO140,Data!$A$50:$B$56,2,FALSE),0)</f>
        <v>0</v>
      </c>
      <c r="DV140" s="11">
        <f>IF(DV$2=$A140,0,IF(HLOOKUP(DV$2,Recipes!$H:$GI,'Production Calculator'!$A140+2,FALSE)=0,0,HLOOKUP(DV$2,Recipes!$H:$GI,'Production Calculator'!$A140+2,FALSE)*$AK140))+IF($AO140=DV$3,$AM140/VLOOKUP($AO140,Data!$A$50:$B$56,2,FALSE),0)</f>
        <v>0</v>
      </c>
      <c r="DW140" s="11">
        <f>IF(DW$2=$A140,0,IF(HLOOKUP(DW$2,Recipes!$H:$GI,'Production Calculator'!$A140+2,FALSE)=0,0,HLOOKUP(DW$2,Recipes!$H:$GI,'Production Calculator'!$A140+2,FALSE)*$AK140))+IF($AO140=DW$3,$AM140/VLOOKUP($AO140,Data!$A$50:$B$56,2,FALSE),0)</f>
        <v>0</v>
      </c>
      <c r="DX140" s="11">
        <f>IF(DX$2=$A140,0,IF(HLOOKUP(DX$2,Recipes!$H:$GI,'Production Calculator'!$A140+2,FALSE)=0,0,HLOOKUP(DX$2,Recipes!$H:$GI,'Production Calculator'!$A140+2,FALSE)*$AK140))+IF($AO140=DX$3,$AM140/VLOOKUP($AO140,Data!$A$50:$B$56,2,FALSE),0)</f>
        <v>0</v>
      </c>
      <c r="DY140" s="11">
        <f>IF(DY$2=$A140,0,IF(HLOOKUP(DY$2,Recipes!$H:$GI,'Production Calculator'!$A140+2,FALSE)=0,0,HLOOKUP(DY$2,Recipes!$H:$GI,'Production Calculator'!$A140+2,FALSE)*$AK140))+IF($AO140=DY$3,$AM140/VLOOKUP($AO140,Data!$A$50:$B$56,2,FALSE),0)</f>
        <v>0</v>
      </c>
      <c r="DZ140" s="11">
        <f>IF(DZ$2=$A140,0,IF(HLOOKUP(DZ$2,Recipes!$H:$GI,'Production Calculator'!$A140+2,FALSE)=0,0,HLOOKUP(DZ$2,Recipes!$H:$GI,'Production Calculator'!$A140+2,FALSE)*$AK140))+IF($AO140=DZ$3,$AM140/VLOOKUP($AO140,Data!$A$50:$B$56,2,FALSE),0)</f>
        <v>0</v>
      </c>
      <c r="EA140" s="11">
        <f>IF(EA$2=$A140,0,IF(HLOOKUP(EA$2,Recipes!$H:$GI,'Production Calculator'!$A140+2,FALSE)=0,0,HLOOKUP(EA$2,Recipes!$H:$GI,'Production Calculator'!$A140+2,FALSE)*$AK140))+IF($AO140=EA$3,$AM140/VLOOKUP($AO140,Data!$A$50:$B$56,2,FALSE),0)</f>
        <v>0</v>
      </c>
      <c r="EB140" s="11">
        <f>IF(EB$2=$A140,0,IF(HLOOKUP(EB$2,Recipes!$H:$GI,'Production Calculator'!$A140+2,FALSE)=0,0,HLOOKUP(EB$2,Recipes!$H:$GI,'Production Calculator'!$A140+2,FALSE)*$AK140))+IF($AO140=EB$3,$AM140/VLOOKUP($AO140,Data!$A$50:$B$56,2,FALSE),0)</f>
        <v>0</v>
      </c>
      <c r="EC140" s="11">
        <f>IF(EC$2=$A140,0,IF(HLOOKUP(EC$2,Recipes!$H:$GI,'Production Calculator'!$A140+2,FALSE)=0,0,HLOOKUP(EC$2,Recipes!$H:$GI,'Production Calculator'!$A140+2,FALSE)*$AK140))+IF($AO140=EC$3,$AM140/VLOOKUP($AO140,Data!$A$50:$B$56,2,FALSE),0)</f>
        <v>0</v>
      </c>
      <c r="ED140" s="11">
        <f>IF(ED$2=$A140,0,IF(HLOOKUP(ED$2,Recipes!$H:$GI,'Production Calculator'!$A140+2,FALSE)=0,0,HLOOKUP(ED$2,Recipes!$H:$GI,'Production Calculator'!$A140+2,FALSE)*$AK140))+IF($AO140=ED$3,$AM140/VLOOKUP($AO140,Data!$A$50:$B$56,2,FALSE),0)</f>
        <v>0</v>
      </c>
      <c r="EE140" s="11">
        <f>IF(EE$2=$A140,0,IF(HLOOKUP(EE$2,Recipes!$H:$GI,'Production Calculator'!$A140+2,FALSE)=0,0,HLOOKUP(EE$2,Recipes!$H:$GI,'Production Calculator'!$A140+2,FALSE)*$AK140))+IF($AO140=EE$3,$AM140/VLOOKUP($AO140,Data!$A$50:$B$56,2,FALSE),0)</f>
        <v>0</v>
      </c>
      <c r="EF140" s="11">
        <f>IF(EF$2=$A140,0,IF(HLOOKUP(EF$2,Recipes!$H:$GI,'Production Calculator'!$A140+2,FALSE)=0,0,HLOOKUP(EF$2,Recipes!$H:$GI,'Production Calculator'!$A140+2,FALSE)*$AK140))+IF($AO140=EF$3,$AM140/VLOOKUP($AO140,Data!$A$50:$B$56,2,FALSE),0)</f>
        <v>0</v>
      </c>
      <c r="EG140" s="11">
        <f>IF(EG$2=$A140,0,IF(HLOOKUP(EG$2,Recipes!$H:$GI,'Production Calculator'!$A140+2,FALSE)=0,0,HLOOKUP(EG$2,Recipes!$H:$GI,'Production Calculator'!$A140+2,FALSE)*$AK140))+IF($AO140=EG$3,$AM140/VLOOKUP($AO140,Data!$A$50:$B$56,2,FALSE),0)</f>
        <v>0</v>
      </c>
      <c r="EH140" s="11">
        <f>IF(EH$2=$A140,0,IF(HLOOKUP(EH$2,Recipes!$H:$GI,'Production Calculator'!$A140+2,FALSE)=0,0,HLOOKUP(EH$2,Recipes!$H:$GI,'Production Calculator'!$A140+2,FALSE)*$AK140))+IF($AO140=EH$3,$AM140/VLOOKUP($AO140,Data!$A$50:$B$56,2,FALSE),0)</f>
        <v>0</v>
      </c>
      <c r="EI140" s="11">
        <f>IF(EI$2=$A140,0,IF(HLOOKUP(EI$2,Recipes!$H:$GI,'Production Calculator'!$A140+2,FALSE)=0,0,HLOOKUP(EI$2,Recipes!$H:$GI,'Production Calculator'!$A140+2,FALSE)*$AK140))+IF($AO140=EI$3,$AM140/VLOOKUP($AO140,Data!$A$50:$B$56,2,FALSE),0)</f>
        <v>0</v>
      </c>
      <c r="EJ140" s="11">
        <f>IF(EJ$2=$A140,0,IF(HLOOKUP(EJ$2,Recipes!$H:$GI,'Production Calculator'!$A140+2,FALSE)=0,0,HLOOKUP(EJ$2,Recipes!$H:$GI,'Production Calculator'!$A140+2,FALSE)*$AK140))+IF($AO140=EJ$3,$AM140/VLOOKUP($AO140,Data!$A$50:$B$56,2,FALSE),0)</f>
        <v>0</v>
      </c>
      <c r="EK140" s="11">
        <f>IF(EK$2=$A140,0,IF(HLOOKUP(EK$2,Recipes!$H:$GI,'Production Calculator'!$A140+2,FALSE)=0,0,HLOOKUP(EK$2,Recipes!$H:$GI,'Production Calculator'!$A140+2,FALSE)*$AK140))+IF($AO140=EK$3,$AM140/VLOOKUP($AO140,Data!$A$50:$B$56,2,FALSE),0)</f>
        <v>0</v>
      </c>
      <c r="EL140" s="11">
        <f>IF(EL$2=$A140,0,IF(HLOOKUP(EL$2,Recipes!$H:$GI,'Production Calculator'!$A140+2,FALSE)=0,0,HLOOKUP(EL$2,Recipes!$H:$GI,'Production Calculator'!$A140+2,FALSE)*$AK140))+IF($AO140=EL$3,$AM140/VLOOKUP($AO140,Data!$A$50:$B$56,2,FALSE),0)</f>
        <v>0</v>
      </c>
      <c r="EM140" s="11">
        <f>IF(EM$2=$A140,0,IF(HLOOKUP(EM$2,Recipes!$H:$GI,'Production Calculator'!$A140+2,FALSE)=0,0,HLOOKUP(EM$2,Recipes!$H:$GI,'Production Calculator'!$A140+2,FALSE)*$AK140))+IF($AO140=EM$3,$AM140/VLOOKUP($AO140,Data!$A$50:$B$56,2,FALSE),0)</f>
        <v>0</v>
      </c>
      <c r="EN140" s="11">
        <f>IF(EN$2=$A140,0,IF(HLOOKUP(EN$2,Recipes!$H:$GI,'Production Calculator'!$A140+2,FALSE)=0,0,HLOOKUP(EN$2,Recipes!$H:$GI,'Production Calculator'!$A140+2,FALSE)*$AK140))+IF($AO140=EN$3,$AM140/VLOOKUP($AO140,Data!$A$50:$B$56,2,FALSE),0)</f>
        <v>0</v>
      </c>
      <c r="EO140" s="11">
        <f>IF(EO$2=$A140,0,IF(HLOOKUP(EO$2,Recipes!$H:$GI,'Production Calculator'!$A140+2,FALSE)=0,0,HLOOKUP(EO$2,Recipes!$H:$GI,'Production Calculator'!$A140+2,FALSE)*$AK140))+IF($AO140=EO$3,$AM140/VLOOKUP($AO140,Data!$A$50:$B$56,2,FALSE),0)</f>
        <v>0</v>
      </c>
      <c r="EP140" s="11">
        <f>IF(EP$2=$A140,0,IF(HLOOKUP(EP$2,Recipes!$H:$GI,'Production Calculator'!$A140+2,FALSE)=0,0,HLOOKUP(EP$2,Recipes!$H:$GI,'Production Calculator'!$A140+2,FALSE)*$AK140))+IF($AO140=EP$3,$AM140/VLOOKUP($AO140,Data!$A$50:$B$56,2,FALSE),0)</f>
        <v>0</v>
      </c>
      <c r="EQ140" s="11">
        <f>IF(EQ$2=$A140,0,IF(HLOOKUP(EQ$2,Recipes!$H:$GI,'Production Calculator'!$A140+2,FALSE)=0,0,HLOOKUP(EQ$2,Recipes!$H:$GI,'Production Calculator'!$A140+2,FALSE)*$AK140))+IF($AO140=EQ$3,$AM140/VLOOKUP($AO140,Data!$A$50:$B$56,2,FALSE),0)</f>
        <v>0</v>
      </c>
      <c r="ER140" s="11">
        <f>IF(ER$2=$A140,0,IF(HLOOKUP(ER$2,Recipes!$H:$GI,'Production Calculator'!$A140+2,FALSE)=0,0,HLOOKUP(ER$2,Recipes!$H:$GI,'Production Calculator'!$A140+2,FALSE)*$AK140))+IF($AO140=ER$3,$AM140/VLOOKUP($AO140,Data!$A$50:$B$56,2,FALSE),0)</f>
        <v>0</v>
      </c>
      <c r="ES140" s="11">
        <f>IF(ES$2=$A140,0,IF(HLOOKUP(ES$2,Recipes!$H:$GI,'Production Calculator'!$A140+2,FALSE)=0,0,HLOOKUP(ES$2,Recipes!$H:$GI,'Production Calculator'!$A140+2,FALSE)*$AK140))+IF($AO140=ES$3,$AM140/VLOOKUP($AO140,Data!$A$50:$B$56,2,FALSE),0)</f>
        <v>0</v>
      </c>
      <c r="ET140" s="11">
        <f>IF(ET$2=$A140,0,IF(HLOOKUP(ET$2,Recipes!$H:$GI,'Production Calculator'!$A140+2,FALSE)=0,0,HLOOKUP(ET$2,Recipes!$H:$GI,'Production Calculator'!$A140+2,FALSE)*$AK140))+IF($AO140=ET$3,$AM140/VLOOKUP($AO140,Data!$A$50:$B$56,2,FALSE),0)</f>
        <v>0</v>
      </c>
      <c r="EU140" s="11">
        <f>IF(EU$2=$A140,0,IF(HLOOKUP(EU$2,Recipes!$H:$GI,'Production Calculator'!$A140+2,FALSE)=0,0,HLOOKUP(EU$2,Recipes!$H:$GI,'Production Calculator'!$A140+2,FALSE)*$AK140))+IF($AO140=EU$3,$AM140/VLOOKUP($AO140,Data!$A$50:$B$56,2,FALSE),0)</f>
        <v>0</v>
      </c>
      <c r="EV140" s="11">
        <f>IF(EV$2=$A140,0,IF(HLOOKUP(EV$2,Recipes!$H:$GI,'Production Calculator'!$A140+2,FALSE)=0,0,HLOOKUP(EV$2,Recipes!$H:$GI,'Production Calculator'!$A140+2,FALSE)*$AK140))+IF($AO140=EV$3,$AM140/VLOOKUP($AO140,Data!$A$50:$B$56,2,FALSE),0)</f>
        <v>0</v>
      </c>
      <c r="EW140" s="11">
        <f>IF(EW$2=$A140,0,IF(HLOOKUP(EW$2,Recipes!$H:$GI,'Production Calculator'!$A140+2,FALSE)=0,0,HLOOKUP(EW$2,Recipes!$H:$GI,'Production Calculator'!$A140+2,FALSE)*$AK140))+IF($AO140=EW$3,$AM140/VLOOKUP($AO140,Data!$A$50:$B$56,2,FALSE),0)</f>
        <v>0</v>
      </c>
      <c r="EX140" s="11">
        <f>IF(EX$2=$A140,0,IF(HLOOKUP(EX$2,Recipes!$H:$GI,'Production Calculator'!$A140+2,FALSE)=0,0,HLOOKUP(EX$2,Recipes!$H:$GI,'Production Calculator'!$A140+2,FALSE)*$AK140))+IF($AO140=EX$3,$AM140/VLOOKUP($AO140,Data!$A$50:$B$56,2,FALSE),0)</f>
        <v>0</v>
      </c>
      <c r="EY140" s="11">
        <f>IF(EY$2=$A140,0,IF(HLOOKUP(EY$2,Recipes!$H:$GI,'Production Calculator'!$A140+2,FALSE)=0,0,HLOOKUP(EY$2,Recipes!$H:$GI,'Production Calculator'!$A140+2,FALSE)*$AK140))+IF($AO140=EY$3,$AM140/VLOOKUP($AO140,Data!$A$50:$B$56,2,FALSE),0)</f>
        <v>0</v>
      </c>
      <c r="EZ140" s="11">
        <f>IF(EZ$2=$A140,0,IF(HLOOKUP(EZ$2,Recipes!$H:$GI,'Production Calculator'!$A140+2,FALSE)=0,0,HLOOKUP(EZ$2,Recipes!$H:$GI,'Production Calculator'!$A140+2,FALSE)*$AK140))+IF($AO140=EZ$3,$AM140/VLOOKUP($AO140,Data!$A$50:$B$56,2,FALSE),0)</f>
        <v>0</v>
      </c>
      <c r="FA140" s="11">
        <f>IF(FA$2=$A140,0,IF(HLOOKUP(FA$2,Recipes!$H:$GI,'Production Calculator'!$A140+2,FALSE)=0,0,HLOOKUP(FA$2,Recipes!$H:$GI,'Production Calculator'!$A140+2,FALSE)*$AK140))+IF($AO140=FA$3,$AM140/VLOOKUP($AO140,Data!$A$50:$B$56,2,FALSE),0)</f>
        <v>0</v>
      </c>
      <c r="FB140" s="11">
        <f>IF(FB$2=$A140,0,IF(HLOOKUP(FB$2,Recipes!$H:$GI,'Production Calculator'!$A140+2,FALSE)=0,0,HLOOKUP(FB$2,Recipes!$H:$GI,'Production Calculator'!$A140+2,FALSE)*$AK140))+IF($AO140=FB$3,$AM140/VLOOKUP($AO140,Data!$A$50:$B$56,2,FALSE),0)</f>
        <v>0</v>
      </c>
      <c r="FC140" s="11">
        <f>IF(FC$2=$A140,0,IF(HLOOKUP(FC$2,Recipes!$H:$GI,'Production Calculator'!$A140+2,FALSE)=0,0,HLOOKUP(FC$2,Recipes!$H:$GI,'Production Calculator'!$A140+2,FALSE)*$AK140))+IF($AO140=FC$3,$AM140/VLOOKUP($AO140,Data!$A$50:$B$56,2,FALSE),0)</f>
        <v>0</v>
      </c>
      <c r="FD140" s="11">
        <f>IF(FD$2=$A140,0,IF(HLOOKUP(FD$2,Recipes!$H:$GI,'Production Calculator'!$A140+2,FALSE)=0,0,HLOOKUP(FD$2,Recipes!$H:$GI,'Production Calculator'!$A140+2,FALSE)*$AK140))+IF($AO140=FD$3,$AM140/VLOOKUP($AO140,Data!$A$50:$B$56,2,FALSE),0)</f>
        <v>0</v>
      </c>
      <c r="FE140" s="11">
        <f>IF(FE$2=$A140,0,IF(HLOOKUP(FE$2,Recipes!$H:$GI,'Production Calculator'!$A140+2,FALSE)=0,0,HLOOKUP(FE$2,Recipes!$H:$GI,'Production Calculator'!$A140+2,FALSE)*$AK140))+IF($AO140=FE$3,$AM140/VLOOKUP($AO140,Data!$A$50:$B$56,2,FALSE),0)</f>
        <v>0</v>
      </c>
      <c r="FF140" s="11">
        <f>IF(FF$2=$A140,0,IF(HLOOKUP(FF$2,Recipes!$H:$GI,'Production Calculator'!$A140+2,FALSE)=0,0,HLOOKUP(FF$2,Recipes!$H:$GI,'Production Calculator'!$A140+2,FALSE)*$AK140))+IF($AO140=FF$3,$AM140/VLOOKUP($AO140,Data!$A$50:$B$56,2,FALSE),0)</f>
        <v>0</v>
      </c>
      <c r="FG140" s="11">
        <f>IF(FG$2=$A140,0,IF(HLOOKUP(FG$2,Recipes!$H:$GI,'Production Calculator'!$A140+2,FALSE)=0,0,HLOOKUP(FG$2,Recipes!$H:$GI,'Production Calculator'!$A140+2,FALSE)*$AK140))+IF($AO140=FG$3,$AM140/VLOOKUP($AO140,Data!$A$50:$B$56,2,FALSE),0)</f>
        <v>0</v>
      </c>
      <c r="FH140" s="11">
        <f>IF(FH$2=$A140,0,IF(HLOOKUP(FH$2,Recipes!$H:$GI,'Production Calculator'!$A140+2,FALSE)=0,0,HLOOKUP(FH$2,Recipes!$H:$GI,'Production Calculator'!$A140+2,FALSE)*$AK140))+IF($AO140=FH$3,$AM140/VLOOKUP($AO140,Data!$A$50:$B$56,2,FALSE),0)</f>
        <v>0</v>
      </c>
      <c r="FI140" s="11">
        <f>IF(FI$2=$A140,0,IF(HLOOKUP(FI$2,Recipes!$H:$GI,'Production Calculator'!$A140+2,FALSE)=0,0,HLOOKUP(FI$2,Recipes!$H:$GI,'Production Calculator'!$A140+2,FALSE)*$AK140))+IF($AO140=FI$3,$AM140/VLOOKUP($AO140,Data!$A$50:$B$56,2,FALSE),0)</f>
        <v>0</v>
      </c>
      <c r="FJ140" s="11">
        <f>IF(FJ$2=$A140,0,IF(HLOOKUP(FJ$2,Recipes!$H:$GI,'Production Calculator'!$A140+2,FALSE)=0,0,HLOOKUP(FJ$2,Recipes!$H:$GI,'Production Calculator'!$A140+2,FALSE)*$AK140))+IF($AO140=FJ$3,$AM140/VLOOKUP($AO140,Data!$A$50:$B$56,2,FALSE),0)</f>
        <v>0</v>
      </c>
      <c r="FK140" s="11">
        <f>IF(FK$2=$A140,0,IF(HLOOKUP(FK$2,Recipes!$H:$GI,'Production Calculator'!$A140+2,FALSE)=0,0,HLOOKUP(FK$2,Recipes!$H:$GI,'Production Calculator'!$A140+2,FALSE)*$AK140))+IF($AO140=FK$3,$AM140/VLOOKUP($AO140,Data!$A$50:$B$56,2,FALSE),0)</f>
        <v>0</v>
      </c>
      <c r="FL140" s="11">
        <f>IF(FL$2=$A140,0,IF(HLOOKUP(FL$2,Recipes!$H:$GI,'Production Calculator'!$A140+2,FALSE)=0,0,HLOOKUP(FL$2,Recipes!$H:$GI,'Production Calculator'!$A140+2,FALSE)*$AK140))+IF($AO140=FL$3,$AM140/VLOOKUP($AO140,Data!$A$50:$B$56,2,FALSE),0)</f>
        <v>0</v>
      </c>
      <c r="FM140" s="11">
        <f>IF(FM$2=$A140,0,IF(HLOOKUP(FM$2,Recipes!$H:$GI,'Production Calculator'!$A140+2,FALSE)=0,0,HLOOKUP(FM$2,Recipes!$H:$GI,'Production Calculator'!$A140+2,FALSE)*$AK140))+IF($AO140=FM$3,$AM140/VLOOKUP($AO140,Data!$A$50:$B$56,2,FALSE),0)</f>
        <v>0</v>
      </c>
      <c r="FN140" s="11">
        <f>IF(FN$2=$A140,0,IF(HLOOKUP(FN$2,Recipes!$H:$GI,'Production Calculator'!$A140+2,FALSE)=0,0,HLOOKUP(FN$2,Recipes!$H:$GI,'Production Calculator'!$A140+2,FALSE)*$AK140))+IF($AO140=FN$3,$AM140/VLOOKUP($AO140,Data!$A$50:$B$56,2,FALSE),0)</f>
        <v>0</v>
      </c>
      <c r="FO140" s="11">
        <f>IF(FO$2=$A140,0,IF(HLOOKUP(FO$2,Recipes!$H:$GI,'Production Calculator'!$A140+2,FALSE)=0,0,HLOOKUP(FO$2,Recipes!$H:$GI,'Production Calculator'!$A140+2,FALSE)*$AK140))+IF($AO140=FO$3,$AM140/VLOOKUP($AO140,Data!$A$50:$B$56,2,FALSE),0)</f>
        <v>0</v>
      </c>
      <c r="FP140" s="11">
        <f>IF(FP$2=$A140,0,IF(HLOOKUP(FP$2,Recipes!$H:$GI,'Production Calculator'!$A140+2,FALSE)=0,0,HLOOKUP(FP$2,Recipes!$H:$GI,'Production Calculator'!$A140+2,FALSE)*$AK140))+IF($AO140=FP$3,$AM140/VLOOKUP($AO140,Data!$A$50:$B$56,2,FALSE),0)</f>
        <v>0</v>
      </c>
      <c r="FQ140" s="11">
        <f>IF(FQ$2=$A140,0,IF(HLOOKUP(FQ$2,Recipes!$H:$GI,'Production Calculator'!$A140+2,FALSE)=0,0,HLOOKUP(FQ$2,Recipes!$H:$GI,'Production Calculator'!$A140+2,FALSE)*$AK140))+IF($AO140=FQ$3,$AM140/VLOOKUP($AO140,Data!$A$50:$B$56,2,FALSE),0)</f>
        <v>0</v>
      </c>
      <c r="FR140" s="11">
        <f>IF(FR$2=$A140,0,IF(HLOOKUP(FR$2,Recipes!$H:$GI,'Production Calculator'!$A140+2,FALSE)=0,0,HLOOKUP(FR$2,Recipes!$H:$GI,'Production Calculator'!$A140+2,FALSE)*$AK140))+IF($AO140=FR$3,$AM140/VLOOKUP($AO140,Data!$A$50:$B$56,2,FALSE),0)</f>
        <v>0</v>
      </c>
      <c r="FS140" s="11">
        <f>IF(FS$2=$A140,0,IF(HLOOKUP(FS$2,Recipes!$H:$GI,'Production Calculator'!$A140+2,FALSE)=0,0,HLOOKUP(FS$2,Recipes!$H:$GI,'Production Calculator'!$A140+2,FALSE)*$AK140))+IF($AO140=FS$3,$AM140/VLOOKUP($AO140,Data!$A$50:$B$56,2,FALSE),0)</f>
        <v>0</v>
      </c>
      <c r="FT140" s="11">
        <f>IF(FT$2=$A140,0,IF(HLOOKUP(FT$2,Recipes!$H:$GI,'Production Calculator'!$A140+2,FALSE)=0,0,HLOOKUP(FT$2,Recipes!$H:$GI,'Production Calculator'!$A140+2,FALSE)*$AK140))+IF($AO140=FT$3,$AM140/VLOOKUP($AO140,Data!$A$50:$B$56,2,FALSE),0)</f>
        <v>0</v>
      </c>
      <c r="FU140" s="11">
        <f>IF(FU$2=$A140,0,IF(HLOOKUP(FU$2,Recipes!$H:$GI,'Production Calculator'!$A140+2,FALSE)=0,0,HLOOKUP(FU$2,Recipes!$H:$GI,'Production Calculator'!$A140+2,FALSE)*$AK140))+IF($AO140=FU$3,$AM140/VLOOKUP($AO140,Data!$A$50:$B$56,2,FALSE),0)</f>
        <v>0</v>
      </c>
      <c r="FV140" s="11">
        <f>IF(FV$2=$A140,0,IF(HLOOKUP(FV$2,Recipes!$H:$GI,'Production Calculator'!$A140+2,FALSE)=0,0,HLOOKUP(FV$2,Recipes!$H:$GI,'Production Calculator'!$A140+2,FALSE)*$AK140))+IF($AO140=FV$3,$AM140/VLOOKUP($AO140,Data!$A$50:$B$56,2,FALSE),0)</f>
        <v>0</v>
      </c>
      <c r="FW140" s="11">
        <f>IF(FW$2=$A140,0,IF(HLOOKUP(FW$2,Recipes!$H:$GI,'Production Calculator'!$A140+2,FALSE)=0,0,HLOOKUP(FW$2,Recipes!$H:$GI,'Production Calculator'!$A140+2,FALSE)*$AK140))+IF($AO140=FW$3,$AM140/VLOOKUP($AO140,Data!$A$50:$B$56,2,FALSE),0)</f>
        <v>0</v>
      </c>
      <c r="FX140" s="11">
        <f>IF(FX$2=$A140,0,IF(HLOOKUP(FX$2,Recipes!$H:$GI,'Production Calculator'!$A140+2,FALSE)=0,0,HLOOKUP(FX$2,Recipes!$H:$GI,'Production Calculator'!$A140+2,FALSE)*$AK140))+IF($AO140=FX$3,$AM140/VLOOKUP($AO140,Data!$A$50:$B$56,2,FALSE),0)</f>
        <v>0</v>
      </c>
      <c r="FY140" s="11">
        <f>IF(FY$2=$A140,0,IF(HLOOKUP(FY$2,Recipes!$H:$GI,'Production Calculator'!$A140+2,FALSE)=0,0,HLOOKUP(FY$2,Recipes!$H:$GI,'Production Calculator'!$A140+2,FALSE)*$AK140))+IF($AO140=FY$3,$AM140/VLOOKUP($AO140,Data!$A$50:$B$56,2,FALSE),0)</f>
        <v>0</v>
      </c>
      <c r="FZ140" s="11">
        <f>IF(FZ$2=$A140,0,IF(HLOOKUP(FZ$2,Recipes!$H:$GI,'Production Calculator'!$A140+2,FALSE)=0,0,HLOOKUP(FZ$2,Recipes!$H:$GI,'Production Calculator'!$A140+2,FALSE)*$AK140))+IF($AO140=FZ$3,$AM140/VLOOKUP($AO140,Data!$A$50:$B$56,2,FALSE),0)</f>
        <v>0</v>
      </c>
      <c r="GA140" s="11">
        <f>IF(GA$2=$A140,0,IF(HLOOKUP(GA$2,Recipes!$H:$GI,'Production Calculator'!$A140+2,FALSE)=0,0,HLOOKUP(GA$2,Recipes!$H:$GI,'Production Calculator'!$A140+2,FALSE)*$AK140))+IF($AO140=GA$3,$AM140/VLOOKUP($AO140,Data!$A$50:$B$56,2,FALSE),0)</f>
        <v>0</v>
      </c>
      <c r="GB140" s="11">
        <f>IF(GB$2=$A140,0,IF(HLOOKUP(GB$2,Recipes!$H:$GI,'Production Calculator'!$A140+2,FALSE)=0,0,HLOOKUP(GB$2,Recipes!$H:$GI,'Production Calculator'!$A140+2,FALSE)*$AK140))+IF($AO140=GB$3,$AM140/VLOOKUP($AO140,Data!$A$50:$B$56,2,FALSE),0)</f>
        <v>0</v>
      </c>
      <c r="GC140" s="11">
        <f>IF(GC$2=$A140,0,IF(HLOOKUP(GC$2,Recipes!$H:$GI,'Production Calculator'!$A140+2,FALSE)=0,0,HLOOKUP(GC$2,Recipes!$H:$GI,'Production Calculator'!$A140+2,FALSE)*$AK140))+IF($AO140=GC$3,$AM140/VLOOKUP($AO140,Data!$A$50:$B$56,2,FALSE),0)</f>
        <v>0</v>
      </c>
      <c r="GD140" s="11">
        <f>IF(GD$2=$A140,0,IF(HLOOKUP(GD$2,Recipes!$H:$GI,'Production Calculator'!$A140+2,FALSE)=0,0,HLOOKUP(GD$2,Recipes!$H:$GI,'Production Calculator'!$A140+2,FALSE)*$AK140))+IF($AO140=GD$3,$AM140/VLOOKUP($AO140,Data!$A$50:$B$56,2,FALSE),0)</f>
        <v>0</v>
      </c>
      <c r="GE140" s="11">
        <f>IF(GE$2=$A140,0,IF(HLOOKUP(GE$2,Recipes!$H:$GI,'Production Calculator'!$A140+2,FALSE)=0,0,HLOOKUP(GE$2,Recipes!$H:$GI,'Production Calculator'!$A140+2,FALSE)*$AK140))+IF($AO140=GE$3,$AM140/VLOOKUP($AO140,Data!$A$50:$B$56,2,FALSE),0)</f>
        <v>0</v>
      </c>
      <c r="GF140" s="11">
        <f>IF(GF$2=$A140,0,IF(HLOOKUP(GF$2,Recipes!$H:$GI,'Production Calculator'!$A140+2,FALSE)=0,0,HLOOKUP(GF$2,Recipes!$H:$GI,'Production Calculator'!$A140+2,FALSE)*$AK140))+IF($AO140=GF$3,$AM140/VLOOKUP($AO140,Data!$A$50:$B$56,2,FALSE),0)</f>
        <v>0</v>
      </c>
      <c r="GG140" s="11">
        <f>IF(GG$2=$A140,0,IF(HLOOKUP(GG$2,Recipes!$H:$GI,'Production Calculator'!$A140+2,FALSE)=0,0,HLOOKUP(GG$2,Recipes!$H:$GI,'Production Calculator'!$A140+2,FALSE)*$AK140))+IF($AO140=GG$3,$AM140/VLOOKUP($AO140,Data!$A$50:$B$56,2,FALSE),0)</f>
        <v>0</v>
      </c>
      <c r="GH140" s="11">
        <f>IF(GH$2=$A140,0,IF(HLOOKUP(GH$2,Recipes!$H:$GI,'Production Calculator'!$A140+2,FALSE)=0,0,HLOOKUP(GH$2,Recipes!$H:$GI,'Production Calculator'!$A140+2,FALSE)*$AK140))+IF($AO140=GH$3,$AM140/VLOOKUP($AO140,Data!$A$50:$B$56,2,FALSE),0)</f>
        <v>0</v>
      </c>
      <c r="GI140" s="11">
        <f>IF(GI$2=$A140,0,IF(HLOOKUP(GI$2,Recipes!$H:$GI,'Production Calculator'!$A140+2,FALSE)=0,0,HLOOKUP(GI$2,Recipes!$H:$GI,'Production Calculator'!$A140+2,FALSE)*$AK140))+IF($AO140=GI$3,$AM140/VLOOKUP($AO140,Data!$A$50:$B$56,2,FALSE),0)</f>
        <v>0</v>
      </c>
      <c r="GJ140" s="11">
        <f>IF(GJ$2=$A140,0,IF(HLOOKUP(GJ$2,Recipes!$H:$GI,'Production Calculator'!$A140+2,FALSE)=0,0,HLOOKUP(GJ$2,Recipes!$H:$GI,'Production Calculator'!$A140+2,FALSE)*$AK140))+IF($AO140=GJ$3,$AM140/VLOOKUP($AO140,Data!$A$50:$B$56,2,FALSE),0)</f>
        <v>0</v>
      </c>
      <c r="GK140" s="11">
        <f>IF(GK$2=$A140,0,IF(HLOOKUP(GK$2,Recipes!$H:$GI,'Production Calculator'!$A140+2,FALSE)=0,0,HLOOKUP(GK$2,Recipes!$H:$GI,'Production Calculator'!$A140+2,FALSE)*$AK140))+IF($AO140=GK$3,$AM140/VLOOKUP($AO140,Data!$A$50:$B$56,2,FALSE),0)</f>
        <v>0</v>
      </c>
      <c r="GL140" s="11">
        <f>IF(GL$2=$A140,0,IF(HLOOKUP(GL$2,Recipes!$H:$GI,'Production Calculator'!$A140+2,FALSE)=0,0,HLOOKUP(GL$2,Recipes!$H:$GI,'Production Calculator'!$A140+2,FALSE)*$AK140))+IF($AO140=GL$3,$AM140/VLOOKUP($AO140,Data!$A$50:$B$56,2,FALSE),0)</f>
        <v>0</v>
      </c>
      <c r="GM140" s="11">
        <f>IF(GM$2=$A140,0,IF(HLOOKUP(GM$2,Recipes!$H:$GI,'Production Calculator'!$A140+2,FALSE)=0,0,HLOOKUP(GM$2,Recipes!$H:$GI,'Production Calculator'!$A140+2,FALSE)*$AK140))+IF($AO140=GM$3,$AM140/VLOOKUP($AO140,Data!$A$50:$B$56,2,FALSE),0)</f>
        <v>0</v>
      </c>
      <c r="GN140" s="11">
        <f>IF(GN$2=$A140,0,IF(HLOOKUP(GN$2,Recipes!$H:$GI,'Production Calculator'!$A140+2,FALSE)=0,0,HLOOKUP(GN$2,Recipes!$H:$GI,'Production Calculator'!$A140+2,FALSE)*$AK140))+IF($AO140=GN$3,$AM140/VLOOKUP($AO140,Data!$A$50:$B$56,2,FALSE),0)</f>
        <v>0</v>
      </c>
      <c r="GO140" s="11">
        <f>IF(GO$2=$A140,0,IF(HLOOKUP(GO$2,Recipes!$H:$GI,'Production Calculator'!$A140+2,FALSE)=0,0,HLOOKUP(GO$2,Recipes!$H:$GI,'Production Calculator'!$A140+2,FALSE)*$AK140))+IF($AO140=GO$3,$AM140/VLOOKUP($AO140,Data!$A$50:$B$56,2,FALSE),0)</f>
        <v>0</v>
      </c>
      <c r="GP140" s="11">
        <f>IF(GP$2=$A140,0,IF(HLOOKUP(GP$2,Recipes!$H:$GI,'Production Calculator'!$A140+2,FALSE)=0,0,HLOOKUP(GP$2,Recipes!$H:$GI,'Production Calculator'!$A140+2,FALSE)*$AK140))+IF($AO140=GP$3,$AM140/VLOOKUP($AO140,Data!$A$50:$B$56,2,FALSE),0)</f>
        <v>0</v>
      </c>
      <c r="GQ140" s="11">
        <f>IF(GQ$2=$A140,0,IF(HLOOKUP(GQ$2,Recipes!$H:$GI,'Production Calculator'!$A140+2,FALSE)=0,0,HLOOKUP(GQ$2,Recipes!$H:$GI,'Production Calculator'!$A140+2,FALSE)*$AK140))+IF($AO140=GQ$3,$AM140/VLOOKUP($AO140,Data!$A$50:$B$56,2,FALSE),0)</f>
        <v>0</v>
      </c>
      <c r="GR140" s="11">
        <f>IF(GR$2=$A140,0,IF(HLOOKUP(GR$2,Recipes!$H:$GI,'Production Calculator'!$A140+2,FALSE)=0,0,HLOOKUP(GR$2,Recipes!$H:$GI,'Production Calculator'!$A140+2,FALSE)*$AK140))+IF($AO140=GR$3,$AM140/VLOOKUP($AO140,Data!$A$50:$B$56,2,FALSE),0)</f>
        <v>0</v>
      </c>
      <c r="GS140" s="11">
        <f>IF(GS$2=$A140,0,IF(HLOOKUP(GS$2,Recipes!$H:$GI,'Production Calculator'!$A140+2,FALSE)=0,0,HLOOKUP(GS$2,Recipes!$H:$GI,'Production Calculator'!$A140+2,FALSE)*$AK140))+IF($AO140=GS$3,$AM140/VLOOKUP($AO140,Data!$A$50:$B$56,2,FALSE),0)</f>
        <v>0</v>
      </c>
      <c r="GT140" s="11">
        <f>IF(GT$2=$A140,0,IF(HLOOKUP(GT$2,Recipes!$H:$GI,'Production Calculator'!$A140+2,FALSE)=0,0,HLOOKUP(GT$2,Recipes!$H:$GI,'Production Calculator'!$A140+2,FALSE)*$AK140))+IF($AO140=GT$3,$AM140/VLOOKUP($AO140,Data!$A$50:$B$56,2,FALSE),0)</f>
        <v>0</v>
      </c>
      <c r="GU140" s="11">
        <f>IF(GU$2=$A140,0,IF(HLOOKUP(GU$2,Recipes!$H:$GI,'Production Calculator'!$A140+2,FALSE)=0,0,HLOOKUP(GU$2,Recipes!$H:$GI,'Production Calculator'!$A140+2,FALSE)*$AK140))+IF($AO140=GU$3,$AM140/VLOOKUP($AO140,Data!$A$50:$B$56,2,FALSE),0)</f>
        <v>0</v>
      </c>
      <c r="GV140" s="11">
        <f>IF(GV$2=$A140,0,IF(HLOOKUP(GV$2,Recipes!$H:$GI,'Production Calculator'!$A140+2,FALSE)=0,0,HLOOKUP(GV$2,Recipes!$H:$GI,'Production Calculator'!$A140+2,FALSE)*$AK140))+IF($AO140=GV$3,$AM140/VLOOKUP($AO140,Data!$A$50:$B$56,2,FALSE),0)</f>
        <v>0</v>
      </c>
      <c r="GW140" s="11">
        <f>IF(GW$2=$A140,0,IF(HLOOKUP(GW$2,Recipes!$H:$GI,'Production Calculator'!$A140+2,FALSE)=0,0,HLOOKUP(GW$2,Recipes!$H:$GI,'Production Calculator'!$A140+2,FALSE)*$AK140))+IF($AO140=GW$3,$AM140/VLOOKUP($AO140,Data!$A$50:$B$56,2,FALSE),0)</f>
        <v>0</v>
      </c>
      <c r="GX140" s="11">
        <f>IF(GX$2=$A140,0,IF(HLOOKUP(GX$2,Recipes!$H:$GI,'Production Calculator'!$A140+2,FALSE)=0,0,HLOOKUP(GX$2,Recipes!$H:$GI,'Production Calculator'!$A140+2,FALSE)*$AK140))+IF($AO140=GX$3,$AM140/VLOOKUP($AO140,Data!$A$50:$B$56,2,FALSE),0)</f>
        <v>0</v>
      </c>
      <c r="GY140" s="11">
        <f>IF(GY$2=$A140,0,IF(HLOOKUP(GY$2,Recipes!$H:$GI,'Production Calculator'!$A140+2,FALSE)=0,0,HLOOKUP(GY$2,Recipes!$H:$GI,'Production Calculator'!$A140+2,FALSE)*$AK140))+IF($AO140=GY$3,$AM140/VLOOKUP($AO140,Data!$A$50:$B$56,2,FALSE),0)</f>
        <v>0</v>
      </c>
      <c r="GZ140" s="11">
        <f>IF(GZ$2=$A140,0,IF(HLOOKUP(GZ$2,Recipes!$H:$GI,'Production Calculator'!$A140+2,FALSE)=0,0,HLOOKUP(GZ$2,Recipes!$H:$GI,'Production Calculator'!$A140+2,FALSE)*$AK140))+IF($AO140=GZ$3,$AM140/VLOOKUP($AO140,Data!$A$50:$B$56,2,FALSE),0)</f>
        <v>0</v>
      </c>
      <c r="HA140" s="11">
        <f>IF(HA$2=$A140,0,IF(HLOOKUP(HA$2,Recipes!$H:$GI,'Production Calculator'!$A140+2,FALSE)=0,0,HLOOKUP(HA$2,Recipes!$H:$GI,'Production Calculator'!$A140+2,FALSE)*$AK140))+IF($AO140=HA$3,$AM140/VLOOKUP($AO140,Data!$A$50:$B$56,2,FALSE),0)</f>
        <v>0</v>
      </c>
      <c r="HB140" s="11">
        <f>IF(HB$2=$A140,0,IF(HLOOKUP(HB$2,Recipes!$H:$GI,'Production Calculator'!$A140+2,FALSE)=0,0,HLOOKUP(HB$2,Recipes!$H:$GI,'Production Calculator'!$A140+2,FALSE)*$AK140))+IF($AO140=HB$3,$AM140/VLOOKUP($AO140,Data!$A$50:$B$56,2,FALSE),0)</f>
        <v>0</v>
      </c>
      <c r="HC140" s="11">
        <f>IF(HC$2=$A140,0,IF(HLOOKUP(HC$2,Recipes!$H:$GI,'Production Calculator'!$A140+2,FALSE)=0,0,HLOOKUP(HC$2,Recipes!$H:$GI,'Production Calculator'!$A140+2,FALSE)*$AK140))+IF($AO140=HC$3,$AM140/VLOOKUP($AO140,Data!$A$50:$B$56,2,FALSE),0)</f>
        <v>0</v>
      </c>
      <c r="HD140" s="11">
        <f>IF(HD$2=$A140,0,IF(HLOOKUP(HD$2,Recipes!$H:$GI,'Production Calculator'!$A140+2,FALSE)=0,0,HLOOKUP(HD$2,Recipes!$H:$GI,'Production Calculator'!$A140+2,FALSE)*$AK140))+IF($AO140=HD$3,$AM140/VLOOKUP($AO140,Data!$A$50:$B$56,2,FALSE),0)</f>
        <v>0</v>
      </c>
      <c r="HE140" s="11">
        <f>IF(HE$2=$A140,0,IF(HLOOKUP(HE$2,Recipes!$H:$GI,'Production Calculator'!$A140+2,FALSE)=0,0,HLOOKUP(HE$2,Recipes!$H:$GI,'Production Calculator'!$A140+2,FALSE)*$AK140))+IF($AO140=HE$3,$AM140/VLOOKUP($AO140,Data!$A$50:$B$56,2,FALSE),0)</f>
        <v>0</v>
      </c>
      <c r="HF140" s="11">
        <f>IF(HF$2=$A140,0,IF(HLOOKUP(HF$2,Recipes!$H:$GI,'Production Calculator'!$A140+2,FALSE)=0,0,HLOOKUP(HF$2,Recipes!$H:$GI,'Production Calculator'!$A140+2,FALSE)*$AK140))+IF($AO140=HF$3,$AM140/VLOOKUP($AO140,Data!$A$50:$B$56,2,FALSE),0)</f>
        <v>0</v>
      </c>
      <c r="HG140" s="11">
        <f>IF(HG$2=$A140,0,IF(HLOOKUP(HG$2,Recipes!$H:$GI,'Production Calculator'!$A140+2,FALSE)=0,0,HLOOKUP(HG$2,Recipes!$H:$GI,'Production Calculator'!$A140+2,FALSE)*$AK140))+IF($AO140=HG$3,$AM140/VLOOKUP($AO140,Data!$A$50:$B$56,2,FALSE),0)</f>
        <v>0</v>
      </c>
      <c r="HH140" s="11">
        <f>IF(HH$2=$A140,0,IF(HLOOKUP(HH$2,Recipes!$H:$GI,'Production Calculator'!$A140+2,FALSE)=0,0,HLOOKUP(HH$2,Recipes!$H:$GI,'Production Calculator'!$A140+2,FALSE)*$AK140))+IF($AO140=HH$3,$AM140/VLOOKUP($AO140,Data!$A$50:$B$56,2,FALSE),0)</f>
        <v>0</v>
      </c>
      <c r="HI140" s="11">
        <f>IF(HI$2=$A140,0,IF(HLOOKUP(HI$2,Recipes!$H:$GI,'Production Calculator'!$A140+2,FALSE)=0,0,HLOOKUP(HI$2,Recipes!$H:$GI,'Production Calculator'!$A140+2,FALSE)*$AK140))+IF($AO140=HI$3,$AM140/VLOOKUP($AO140,Data!$A$50:$B$56,2,FALSE),0)</f>
        <v>0</v>
      </c>
      <c r="HJ140" s="11">
        <f>IF(HJ$2=$A140,0,IF(HLOOKUP(HJ$2,Recipes!$H:$GI,'Production Calculator'!$A140+2,FALSE)=0,0,HLOOKUP(HJ$2,Recipes!$H:$GI,'Production Calculator'!$A140+2,FALSE)*$AK140))+IF($AO140=HJ$3,$AM140/VLOOKUP($AO140,Data!$A$50:$B$56,2,FALSE),0)</f>
        <v>0</v>
      </c>
      <c r="HK140" s="11">
        <f>IF(HK$2=$A140,0,IF(HLOOKUP(HK$2,Recipes!$H:$GI,'Production Calculator'!$A140+2,FALSE)=0,0,HLOOKUP(HK$2,Recipes!$H:$GI,'Production Calculator'!$A140+2,FALSE)*$AK140))+IF($AO140=HK$3,$AM140/VLOOKUP($AO140,Data!$A$50:$B$56,2,FALSE),0)</f>
        <v>0</v>
      </c>
      <c r="HL140" s="11">
        <f>IF(HL$2=$A140,0,IF(HLOOKUP(HL$2,Recipes!$H:$GI,'Production Calculator'!$A140+2,FALSE)=0,0,HLOOKUP(HL$2,Recipes!$H:$GI,'Production Calculator'!$A140+2,FALSE)*$AK140))+IF($AO140=HL$3,$AM140/VLOOKUP($AO140,Data!$A$50:$B$56,2,FALSE),0)</f>
        <v>0</v>
      </c>
      <c r="HM140" s="11">
        <f>IF(HM$2=$A140,0,IF(HLOOKUP(HM$2,Recipes!$H:$GI,'Production Calculator'!$A140+2,FALSE)=0,0,HLOOKUP(HM$2,Recipes!$H:$GI,'Production Calculator'!$A140+2,FALSE)*$AK140))+IF($AO140=HM$3,$AM140/VLOOKUP($AO140,Data!$A$50:$B$56,2,FALSE),0)</f>
        <v>0</v>
      </c>
      <c r="HN140" s="11">
        <f>IF(HN$2=$A140,0,IF(HLOOKUP(HN$2,Recipes!$H:$GI,'Production Calculator'!$A140+2,FALSE)=0,0,HLOOKUP(HN$2,Recipes!$H:$GI,'Production Calculator'!$A140+2,FALSE)*$AK140))+IF($AO140=HN$3,$AM140/VLOOKUP($AO140,Data!$A$50:$B$56,2,FALSE),0)</f>
        <v>0</v>
      </c>
      <c r="HO140" s="11">
        <f>IF(HO$2=$A140,0,IF(HLOOKUP(HO$2,Recipes!$H:$GI,'Production Calculator'!$A140+2,FALSE)=0,0,HLOOKUP(HO$2,Recipes!$H:$GI,'Production Calculator'!$A140+2,FALSE)*$AK140))+IF($AO140=HO$3,$AM140/VLOOKUP($AO140,Data!$A$50:$B$56,2,FALSE),0)</f>
        <v>0</v>
      </c>
      <c r="HP140" s="11">
        <f>IF(HP$2=$A140,0,IF(HLOOKUP(HP$2,Recipes!$H:$GI,'Production Calculator'!$A140+2,FALSE)=0,0,HLOOKUP(HP$2,Recipes!$H:$GI,'Production Calculator'!$A140+2,FALSE)*$AK140))+IF($AO140=HP$3,$AM140/VLOOKUP($AO140,Data!$A$50:$B$56,2,FALSE),0)</f>
        <v>0</v>
      </c>
      <c r="HQ140" s="11">
        <f>IF(HQ$2=$A140,0,IF(HLOOKUP(HQ$2,Recipes!$H:$GI,'Production Calculator'!$A140+2,FALSE)=0,0,HLOOKUP(HQ$2,Recipes!$H:$GI,'Production Calculator'!$A140+2,FALSE)*$AK140))+IF($AO140=HQ$3,$AM140/VLOOKUP($AO140,Data!$A$50:$B$56,2,FALSE),0)</f>
        <v>0</v>
      </c>
      <c r="HR140" s="11">
        <f>IF(HR$2=$A140,0,IF(HLOOKUP(HR$2,Recipes!$H:$GI,'Production Calculator'!$A140+2,FALSE)=0,0,HLOOKUP(HR$2,Recipes!$H:$GI,'Production Calculator'!$A140+2,FALSE)*$AK140))+IF($AO140=HR$3,$AM140/VLOOKUP($AO140,Data!$A$50:$B$56,2,FALSE),0)</f>
        <v>0</v>
      </c>
      <c r="HS140" s="121"/>
    </row>
    <row r="141" spans="1:227" x14ac:dyDescent="0.45">
      <c r="A141">
        <v>117</v>
      </c>
      <c r="B141" s="107" t="str">
        <f>VLOOKUP(A141,Recipes!A:B,2)</f>
        <v>Piercing shotgun shells</v>
      </c>
      <c r="C141" s="128">
        <v>0</v>
      </c>
      <c r="D141" s="108">
        <f t="shared" si="192"/>
        <v>0</v>
      </c>
      <c r="E141" s="127" t="s">
        <v>1</v>
      </c>
      <c r="F141" s="109">
        <f>VLOOKUP(A141,Recipes!$A$3:$G$186,6,FALSE)</f>
        <v>2</v>
      </c>
      <c r="G141" s="109">
        <f>VLOOKUP(A141,Recipes!$A$3:$G$186,7,FALSE)</f>
        <v>0</v>
      </c>
      <c r="H141" s="110">
        <f t="shared" si="193"/>
        <v>0</v>
      </c>
      <c r="I141" s="109">
        <f>VLOOKUP(E141,Data!$A$2:$C$26,3, FALSE)</f>
        <v>4</v>
      </c>
      <c r="J141" s="108">
        <v>0</v>
      </c>
      <c r="K141" s="108">
        <v>0</v>
      </c>
      <c r="L141" s="108">
        <v>0</v>
      </c>
      <c r="M141" s="150">
        <v>0</v>
      </c>
      <c r="N141" s="150">
        <v>0</v>
      </c>
      <c r="O141" s="150">
        <v>0</v>
      </c>
      <c r="P141" s="151">
        <v>0</v>
      </c>
      <c r="Q141" s="151">
        <v>0</v>
      </c>
      <c r="R141" s="151">
        <v>0</v>
      </c>
      <c r="S141">
        <f t="shared" si="208"/>
        <v>0</v>
      </c>
      <c r="T141">
        <f t="shared" si="209"/>
        <v>0</v>
      </c>
      <c r="U141">
        <f t="shared" si="210"/>
        <v>0</v>
      </c>
      <c r="V141">
        <f t="shared" si="211"/>
        <v>0</v>
      </c>
      <c r="W141">
        <f t="shared" si="212"/>
        <v>0</v>
      </c>
      <c r="X141">
        <f t="shared" si="213"/>
        <v>0</v>
      </c>
      <c r="Y141">
        <f t="shared" si="214"/>
        <v>0</v>
      </c>
      <c r="Z141">
        <f t="shared" si="215"/>
        <v>0</v>
      </c>
      <c r="AA141">
        <f t="shared" si="216"/>
        <v>0</v>
      </c>
      <c r="AB141" s="111">
        <f>VLOOKUP($A141,Recipes!$A:$G,4)</f>
        <v>8</v>
      </c>
      <c r="AC141" s="111">
        <f>VLOOKUP($A141,Recipes!$A:$G,5)</f>
        <v>1</v>
      </c>
      <c r="AD141" s="111">
        <f t="shared" si="203"/>
        <v>0.125</v>
      </c>
      <c r="AE141" s="111">
        <f>VLOOKUP(E141,Data!$A$2:$F$26,5,FALSE)</f>
        <v>0</v>
      </c>
      <c r="AF141" s="111">
        <f>VLOOKUP(E141,Data!$A$2:$F$26,4,FALSE)</f>
        <v>210</v>
      </c>
      <c r="AG141" s="111">
        <f>VLOOKUP(E141,Data!$A$2:$B$26,2, FALSE)</f>
        <v>1.25</v>
      </c>
      <c r="AH141" s="111">
        <f>1+VLOOKUP($J$3,Data!$A$40:$D$48,2,FALSE)*$J141+VLOOKUP($K$3,Data!$A$40:$D$48,2,FALSE)*$K141+VLOOKUP($L$3,Data!$A$40:$D$48,2,FALSE)*$L141+VLOOKUP($M$3,Data!$A$40:$D$48,2,FALSE)*$M141+VLOOKUP($N$3,Data!$A$40:$D$48,2,FALSE)*$N141+VLOOKUP($O$3,Data!$A$40:$D$48,2,FALSE)*$O141+VLOOKUP($P$3,Data!$A$40:$D$48,2,FALSE)*$P141+VLOOKUP($Q$3,Data!$A$40:$D$48,2,FALSE)*$Q141+VLOOKUP($R$3,Data!$A$40:$D$48,2,FALSE)*$R141</f>
        <v>1</v>
      </c>
      <c r="AI141" s="111">
        <f>MAX(1+VLOOKUP($J$3,Data!$A$40:$D$48,3,FALSE)*$J141+VLOOKUP($K$3,Data!$A$40:$D$48,3,FALSE)*$K141+VLOOKUP($L$3,Data!$A$40:$D$48,3,FALSE)*$L141+VLOOKUP($M$3,Data!$A$40:$D$48,3,FALSE)*$M141+VLOOKUP($N$3,Data!$A$40:$D$48,3,FALSE)*$N141+VLOOKUP($O$3,Data!$A$40:$D$48,3,FALSE)*$O141+VLOOKUP($P$3,Data!$A$40:$D$48,3,FALSE)*$P141+VLOOKUP($Q$3,Data!$A$40:$D$48,3,FALSE)*$Q141+VLOOKUP($R$3,Data!$A$40:$D$48,3,FALSE)*$R141,0)</f>
        <v>1</v>
      </c>
      <c r="AJ141" s="111">
        <f>MAX(1-(VLOOKUP($J$3,Data!$A$40:$D$48,4,FALSE)*$J141+VLOOKUP($K$3,Data!$A$40:$D$48,4,FALSE)*$K141+VLOOKUP($L$3,Data!$A$40:$D$48,4,FALSE)*$L141+VLOOKUP($M$3,Data!$A$40:$D$48,4,FALSE)*$M141+VLOOKUP($N$3,Data!$A$40:$D$48,4,FALSE)*$N141+VLOOKUP($O$3,Data!$A$40:$D$48,4,FALSE)*$O141+VLOOKUP($P$3,Data!$A$40:$D$48,4,FALSE)*$P141+VLOOKUP($Q$3,Data!$A$40:$D$48,4,FALSE)*$Q141+VLOOKUP($R$3,Data!$A$40:$D$48,4,FALSE)*$R141),0.2)</f>
        <v>1</v>
      </c>
      <c r="AK141" s="112">
        <f t="shared" si="204"/>
        <v>0</v>
      </c>
      <c r="AL141" s="111">
        <f t="shared" si="205"/>
        <v>0.15625</v>
      </c>
      <c r="AM141" s="111">
        <f t="shared" si="206"/>
        <v>0</v>
      </c>
      <c r="AN141" s="111">
        <f t="shared" si="207"/>
        <v>0</v>
      </c>
      <c r="AO141" s="131" t="s">
        <v>298</v>
      </c>
      <c r="AP141" s="11"/>
      <c r="AQ141" s="11">
        <f>IF(AQ$2=$A141,0,IF(HLOOKUP(AQ$2,Recipes!$H:$GI,'Production Calculator'!$A141+2,FALSE)=0,0,HLOOKUP(AQ$2,Recipes!$H:$GI,'Production Calculator'!$A141+2,FALSE)*$AK141))+IF($AO141=AQ$3,$AM141/VLOOKUP($AO141,Data!$A$50:$B$56,2,FALSE),0)</f>
        <v>0</v>
      </c>
      <c r="AR141" s="11">
        <f>IF(AR$2=$A141,0,IF(HLOOKUP(AR$2,Recipes!$H:$GI,'Production Calculator'!$A141+2,FALSE)=0,0,HLOOKUP(AR$2,Recipes!$H:$GI,'Production Calculator'!$A141+2,FALSE)*$AK141))+IF($AO141=AR$3,$AM141/VLOOKUP($AO141,Data!$A$50:$B$56,2,FALSE),0)</f>
        <v>0</v>
      </c>
      <c r="AS141" s="11">
        <f>IF(AS$2=$A141,0,IF(HLOOKUP(AS$2,Recipes!$H:$GI,'Production Calculator'!$A141+2,FALSE)=0,0,HLOOKUP(AS$2,Recipes!$H:$GI,'Production Calculator'!$A141+2,FALSE)*$AK141))+IF($AO141=AS$3,$AM141/VLOOKUP($AO141,Data!$A$50:$B$56,2,FALSE),0)</f>
        <v>0</v>
      </c>
      <c r="AT141" s="11">
        <f>IF(AT$2=$A141,0,IF(HLOOKUP(AT$2,Recipes!$H:$GI,'Production Calculator'!$A141+2,FALSE)=0,0,HLOOKUP(AT$2,Recipes!$H:$GI,'Production Calculator'!$A141+2,FALSE)*$AK141))+IF($AO141=AT$3,$AM141/VLOOKUP($AO141,Data!$A$50:$B$56,2,FALSE),0)</f>
        <v>0</v>
      </c>
      <c r="AU141" s="11">
        <f>IF(AU$2=$A141,0,IF(HLOOKUP(AU$2,Recipes!$H:$GI,'Production Calculator'!$A141+2,FALSE)=0,0,HLOOKUP(AU$2,Recipes!$H:$GI,'Production Calculator'!$A141+2,FALSE)*$AK141))+IF($AO141=AU$3,$AM141/VLOOKUP($AO141,Data!$A$50:$B$56,2,FALSE),0)</f>
        <v>0</v>
      </c>
      <c r="AV141" s="11">
        <f>IF(AV$2=$A141,0,IF(HLOOKUP(AV$2,Recipes!$H:$GI,'Production Calculator'!$A141+2,FALSE)=0,0,HLOOKUP(AV$2,Recipes!$H:$GI,'Production Calculator'!$A141+2,FALSE)*$AK141))+IF($AO141=AV$3,$AM141/VLOOKUP($AO141,Data!$A$50:$B$56,2,FALSE),0)</f>
        <v>0</v>
      </c>
      <c r="AW141" s="11">
        <f>IF(AW$2=$A141,0,IF(HLOOKUP(AW$2,Recipes!$H:$GI,'Production Calculator'!$A141+2,FALSE)=0,0,HLOOKUP(AW$2,Recipes!$H:$GI,'Production Calculator'!$A141+2,FALSE)*$AK141))+IF($AO141=AW$3,$AM141/VLOOKUP($AO141,Data!$A$50:$B$56,2,FALSE),0)</f>
        <v>0</v>
      </c>
      <c r="AX141" s="11">
        <f>IF(AX$2=$A141,0,IF(HLOOKUP(AX$2,Recipes!$H:$GI,'Production Calculator'!$A141+2,FALSE)=0,0,HLOOKUP(AX$2,Recipes!$H:$GI,'Production Calculator'!$A141+2,FALSE)*$AK141))+IF($AO141=AX$3,$AM141/VLOOKUP($AO141,Data!$A$50:$B$56,2,FALSE),0)</f>
        <v>0</v>
      </c>
      <c r="AY141" s="11">
        <f>IF(AY$2=$A141,0,IF(HLOOKUP(AY$2,Recipes!$H:$GI,'Production Calculator'!$A141+2,FALSE)=0,0,HLOOKUP(AY$2,Recipes!$H:$GI,'Production Calculator'!$A141+2,FALSE)*$AK141))+IF($AO141=AY$3,$AM141/VLOOKUP($AO141,Data!$A$50:$B$56,2,FALSE),0)</f>
        <v>0</v>
      </c>
      <c r="AZ141" s="11">
        <f>IF(AZ$2=$A141,0,IF(HLOOKUP(AZ$2,Recipes!$H:$GI,'Production Calculator'!$A141+2,FALSE)=0,0,HLOOKUP(AZ$2,Recipes!$H:$GI,'Production Calculator'!$A141+2,FALSE)*$AK141))+IF($AO141=AZ$3,$AM141/VLOOKUP($AO141,Data!$A$50:$B$56,2,FALSE),0)</f>
        <v>0</v>
      </c>
      <c r="BA141" s="11">
        <f>IF(BA$2=$A141,0,IF(HLOOKUP(BA$2,Recipes!$H:$GI,'Production Calculator'!$A141+2,FALSE)=0,0,HLOOKUP(BA$2,Recipes!$H:$GI,'Production Calculator'!$A141+2,FALSE)*$AK141))+IF($AO141=BA$3,$AM141/VLOOKUP($AO141,Data!$A$50:$B$56,2,FALSE),0)</f>
        <v>0</v>
      </c>
      <c r="BB141" s="11">
        <f>IF(BB$2=$A141,0,IF(HLOOKUP(BB$2,Recipes!$H:$GI,'Production Calculator'!$A141+2,FALSE)=0,0,HLOOKUP(BB$2,Recipes!$H:$GI,'Production Calculator'!$A141+2,FALSE)*$AK141))+IF($AO141=BB$3,$AM141/VLOOKUP($AO141,Data!$A$50:$B$56,2,FALSE),0)</f>
        <v>0</v>
      </c>
      <c r="BC141" s="11">
        <f>IF(BC$2=$A141,0,IF(HLOOKUP(BC$2,Recipes!$H:$GI,'Production Calculator'!$A141+2,FALSE)=0,0,HLOOKUP(BC$2,Recipes!$H:$GI,'Production Calculator'!$A141+2,FALSE)*$AK141))+IF($AO141=BC$3,$AM141/VLOOKUP($AO141,Data!$A$50:$B$56,2,FALSE),0)</f>
        <v>0</v>
      </c>
      <c r="BD141" s="11">
        <f>IF(BD$2=$A141,0,IF(HLOOKUP(BD$2,Recipes!$H:$GI,'Production Calculator'!$A141+2,FALSE)=0,0,HLOOKUP(BD$2,Recipes!$H:$GI,'Production Calculator'!$A141+2,FALSE)*$AK141))+IF($AO141=BD$3,$AM141/VLOOKUP($AO141,Data!$A$50:$B$56,2,FALSE),0)</f>
        <v>0</v>
      </c>
      <c r="BE141" s="11">
        <f>IF(BE$2=$A141,0,IF(HLOOKUP(BE$2,Recipes!$H:$GI,'Production Calculator'!$A141+2,FALSE)=0,0,HLOOKUP(BE$2,Recipes!$H:$GI,'Production Calculator'!$A141+2,FALSE)*$AK141))+IF($AO141=BE$3,$AM141/VLOOKUP($AO141,Data!$A$50:$B$56,2,FALSE),0)</f>
        <v>0</v>
      </c>
      <c r="BF141" s="11">
        <f>IF(BF$2=$A141,0,IF(HLOOKUP(BF$2,Recipes!$H:$GI,'Production Calculator'!$A141+2,FALSE)=0,0,HLOOKUP(BF$2,Recipes!$H:$GI,'Production Calculator'!$A141+2,FALSE)*$AK141))+IF($AO141=BF$3,$AM141/VLOOKUP($AO141,Data!$A$50:$B$56,2,FALSE),0)</f>
        <v>0</v>
      </c>
      <c r="BG141" s="11">
        <f>IF(BG$2=$A141,0,IF(HLOOKUP(BG$2,Recipes!$H:$GI,'Production Calculator'!$A141+2,FALSE)=0,0,HLOOKUP(BG$2,Recipes!$H:$GI,'Production Calculator'!$A141+2,FALSE)*$AK141))+IF($AO141=BG$3,$AM141/VLOOKUP($AO141,Data!$A$50:$B$56,2,FALSE),0)</f>
        <v>0</v>
      </c>
      <c r="BH141" s="11">
        <f>IF(BH$2=$A141,0,IF(HLOOKUP(BH$2,Recipes!$H:$GI,'Production Calculator'!$A141+2,FALSE)=0,0,HLOOKUP(BH$2,Recipes!$H:$GI,'Production Calculator'!$A141+2,FALSE)*$AK141))+IF($AO141=BH$3,$AM141/VLOOKUP($AO141,Data!$A$50:$B$56,2,FALSE),0)</f>
        <v>0</v>
      </c>
      <c r="BI141" s="11">
        <f>IF(BI$2=$A141,0,IF(HLOOKUP(BI$2,Recipes!$H:$GI,'Production Calculator'!$A141+2,FALSE)=0,0,HLOOKUP(BI$2,Recipes!$H:$GI,'Production Calculator'!$A141+2,FALSE)*$AK141))+IF($AO141=BI$3,$AM141/VLOOKUP($AO141,Data!$A$50:$B$56,2,FALSE),0)</f>
        <v>0</v>
      </c>
      <c r="BJ141" s="11">
        <f>IF(BJ$2=$A141,0,IF(HLOOKUP(BJ$2,Recipes!$H:$GI,'Production Calculator'!$A141+2,FALSE)=0,0,HLOOKUP(BJ$2,Recipes!$H:$GI,'Production Calculator'!$A141+2,FALSE)*$AK141))+IF($AO141=BJ$3,$AM141/VLOOKUP($AO141,Data!$A$50:$B$56,2,FALSE),0)</f>
        <v>0</v>
      </c>
      <c r="BK141" s="11">
        <f>IF(BK$2=$A141,0,IF(HLOOKUP(BK$2,Recipes!$H:$GI,'Production Calculator'!$A141+2,FALSE)=0,0,HLOOKUP(BK$2,Recipes!$H:$GI,'Production Calculator'!$A141+2,FALSE)*$AK141))+IF($AO141=BK$3,$AM141/VLOOKUP($AO141,Data!$A$50:$B$56,2,FALSE),0)</f>
        <v>0</v>
      </c>
      <c r="BL141" s="11">
        <f>IF(BL$2=$A141,0,IF(HLOOKUP(BL$2,Recipes!$H:$GI,'Production Calculator'!$A141+2,FALSE)=0,0,HLOOKUP(BL$2,Recipes!$H:$GI,'Production Calculator'!$A141+2,FALSE)*$AK141))+IF($AO141=BL$3,$AM141/VLOOKUP($AO141,Data!$A$50:$B$56,2,FALSE),0)</f>
        <v>0</v>
      </c>
      <c r="BM141" s="11">
        <f>IF(BM$2=$A141,0,IF(HLOOKUP(BM$2,Recipes!$H:$GI,'Production Calculator'!$A141+2,FALSE)=0,0,HLOOKUP(BM$2,Recipes!$H:$GI,'Production Calculator'!$A141+2,FALSE)*$AK141))+IF($AO141=BM$3,$AM141/VLOOKUP($AO141,Data!$A$50:$B$56,2,FALSE),0)</f>
        <v>0</v>
      </c>
      <c r="BN141" s="11">
        <f>IF(BN$2=$A141,0,IF(HLOOKUP(BN$2,Recipes!$H:$GI,'Production Calculator'!$A141+2,FALSE)=0,0,HLOOKUP(BN$2,Recipes!$H:$GI,'Production Calculator'!$A141+2,FALSE)*$AK141))+IF($AO141=BN$3,$AM141/VLOOKUP($AO141,Data!$A$50:$B$56,2,FALSE),0)</f>
        <v>0</v>
      </c>
      <c r="BO141" s="11">
        <f>IF(BO$2=$A141,0,IF(HLOOKUP(BO$2,Recipes!$H:$GI,'Production Calculator'!$A141+2,FALSE)=0,0,HLOOKUP(BO$2,Recipes!$H:$GI,'Production Calculator'!$A141+2,FALSE)*$AK141))+IF($AO141=BO$3,$AM141/VLOOKUP($AO141,Data!$A$50:$B$56,2,FALSE),0)</f>
        <v>0</v>
      </c>
      <c r="BP141" s="11">
        <f>IF(BP$2=$A141,0,IF(HLOOKUP(BP$2,Recipes!$H:$GI,'Production Calculator'!$A141+2,FALSE)=0,0,HLOOKUP(BP$2,Recipes!$H:$GI,'Production Calculator'!$A141+2,FALSE)*$AK141))+IF($AO141=BP$3,$AM141/VLOOKUP($AO141,Data!$A$50:$B$56,2,FALSE),0)</f>
        <v>0</v>
      </c>
      <c r="BQ141" s="11">
        <f>IF(BQ$2=$A141,0,IF(HLOOKUP(BQ$2,Recipes!$H:$GI,'Production Calculator'!$A141+2,FALSE)=0,0,HLOOKUP(BQ$2,Recipes!$H:$GI,'Production Calculator'!$A141+2,FALSE)*$AK141))+IF($AO141=BQ$3,$AM141/VLOOKUP($AO141,Data!$A$50:$B$56,2,FALSE),0)</f>
        <v>0</v>
      </c>
      <c r="BR141" s="11">
        <f>IF(BR$2=$A141,0,IF(HLOOKUP(BR$2,Recipes!$H:$GI,'Production Calculator'!$A141+2,FALSE)=0,0,HLOOKUP(BR$2,Recipes!$H:$GI,'Production Calculator'!$A141+2,FALSE)*$AK141))+IF($AO141=BR$3,$AM141/VLOOKUP($AO141,Data!$A$50:$B$56,2,FALSE),0)</f>
        <v>0</v>
      </c>
      <c r="BS141" s="11">
        <f>IF(BS$2=$A141,0,IF(HLOOKUP(BS$2,Recipes!$H:$GI,'Production Calculator'!$A141+2,FALSE)=0,0,HLOOKUP(BS$2,Recipes!$H:$GI,'Production Calculator'!$A141+2,FALSE)*$AK141))+IF($AO141=BS$3,$AM141/VLOOKUP($AO141,Data!$A$50:$B$56,2,FALSE),0)</f>
        <v>0</v>
      </c>
      <c r="BT141" s="11">
        <f>IF(BT$2=$A141,0,IF(HLOOKUP(BT$2,Recipes!$H:$GI,'Production Calculator'!$A141+2,FALSE)=0,0,HLOOKUP(BT$2,Recipes!$H:$GI,'Production Calculator'!$A141+2,FALSE)*$AK141))+IF($AO141=BT$3,$AM141/VLOOKUP($AO141,Data!$A$50:$B$56,2,FALSE),0)</f>
        <v>0</v>
      </c>
      <c r="BU141" s="11">
        <f>IF(BU$2=$A141,0,IF(HLOOKUP(BU$2,Recipes!$H:$GI,'Production Calculator'!$A141+2,FALSE)=0,0,HLOOKUP(BU$2,Recipes!$H:$GI,'Production Calculator'!$A141+2,FALSE)*$AK141))+IF($AO141=BU$3,$AM141/VLOOKUP($AO141,Data!$A$50:$B$56,2,FALSE),0)</f>
        <v>0</v>
      </c>
      <c r="BV141" s="11">
        <f>IF(BV$2=$A141,0,IF(HLOOKUP(BV$2,Recipes!$H:$GI,'Production Calculator'!$A141+2,FALSE)=0,0,HLOOKUP(BV$2,Recipes!$H:$GI,'Production Calculator'!$A141+2,FALSE)*$AK141))+IF($AO141=BV$3,$AM141/VLOOKUP($AO141,Data!$A$50:$B$56,2,FALSE),0)</f>
        <v>0</v>
      </c>
      <c r="BW141" s="11">
        <f>IF(BW$2=$A141,0,IF(HLOOKUP(BW$2,Recipes!$H:$GI,'Production Calculator'!$A141+2,FALSE)=0,0,HLOOKUP(BW$2,Recipes!$H:$GI,'Production Calculator'!$A141+2,FALSE)*$AK141))+IF($AO141=BW$3,$AM141/VLOOKUP($AO141,Data!$A$50:$B$56,2,FALSE),0)</f>
        <v>0</v>
      </c>
      <c r="BX141" s="11">
        <f>IF(BX$2=$A141,0,IF(HLOOKUP(BX$2,Recipes!$H:$GI,'Production Calculator'!$A141+2,FALSE)=0,0,HLOOKUP(BX$2,Recipes!$H:$GI,'Production Calculator'!$A141+2,FALSE)*$AK141))+IF($AO141=BX$3,$AM141/VLOOKUP($AO141,Data!$A$50:$B$56,2,FALSE),0)</f>
        <v>0</v>
      </c>
      <c r="BY141" s="11">
        <f>IF(BY$2=$A141,0,IF(HLOOKUP(BY$2,Recipes!$H:$GI,'Production Calculator'!$A141+2,FALSE)=0,0,HLOOKUP(BY$2,Recipes!$H:$GI,'Production Calculator'!$A141+2,FALSE)*$AK141))+IF($AO141=BY$3,$AM141/VLOOKUP($AO141,Data!$A$50:$B$56,2,FALSE),0)</f>
        <v>0</v>
      </c>
      <c r="BZ141" s="11">
        <f>IF(BZ$2=$A141,0,IF(HLOOKUP(BZ$2,Recipes!$H:$GI,'Production Calculator'!$A141+2,FALSE)=0,0,HLOOKUP(BZ$2,Recipes!$H:$GI,'Production Calculator'!$A141+2,FALSE)*$AK141))+IF($AO141=BZ$3,$AM141/VLOOKUP($AO141,Data!$A$50:$B$56,2,FALSE),0)</f>
        <v>0</v>
      </c>
      <c r="CA141" s="11">
        <f>IF(CA$2=$A141,0,IF(HLOOKUP(CA$2,Recipes!$H:$GI,'Production Calculator'!$A141+2,FALSE)=0,0,HLOOKUP(CA$2,Recipes!$H:$GI,'Production Calculator'!$A141+2,FALSE)*$AK141))+IF($AO141=CA$3,$AM141/VLOOKUP($AO141,Data!$A$50:$B$56,2,FALSE),0)</f>
        <v>0</v>
      </c>
      <c r="CB141" s="11">
        <f>IF(CB$2=$A141,0,IF(HLOOKUP(CB$2,Recipes!$H:$GI,'Production Calculator'!$A141+2,FALSE)=0,0,HLOOKUP(CB$2,Recipes!$H:$GI,'Production Calculator'!$A141+2,FALSE)*$AK141))+IF($AO141=CB$3,$AM141/VLOOKUP($AO141,Data!$A$50:$B$56,2,FALSE),0)</f>
        <v>0</v>
      </c>
      <c r="CC141" s="11">
        <f>IF(CC$2=$A141,0,IF(HLOOKUP(CC$2,Recipes!$H:$GI,'Production Calculator'!$A141+2,FALSE)=0,0,HLOOKUP(CC$2,Recipes!$H:$GI,'Production Calculator'!$A141+2,FALSE)*$AK141))+IF($AO141=CC$3,$AM141/VLOOKUP($AO141,Data!$A$50:$B$56,2,FALSE),0)</f>
        <v>0</v>
      </c>
      <c r="CD141" s="11">
        <f>IF(CD$2=$A141,0,IF(HLOOKUP(CD$2,Recipes!$H:$GI,'Production Calculator'!$A141+2,FALSE)=0,0,HLOOKUP(CD$2,Recipes!$H:$GI,'Production Calculator'!$A141+2,FALSE)*$AK141))+IF($AO141=CD$3,$AM141/VLOOKUP($AO141,Data!$A$50:$B$56,2,FALSE),0)</f>
        <v>0</v>
      </c>
      <c r="CE141" s="11">
        <f>IF(CE$2=$A141,0,IF(HLOOKUP(CE$2,Recipes!$H:$GI,'Production Calculator'!$A141+2,FALSE)=0,0,HLOOKUP(CE$2,Recipes!$H:$GI,'Production Calculator'!$A141+2,FALSE)*$AK141))+IF($AO141=CE$3,$AM141/VLOOKUP($AO141,Data!$A$50:$B$56,2,FALSE),0)</f>
        <v>0</v>
      </c>
      <c r="CF141" s="11">
        <f>IF(CF$2=$A141,0,IF(HLOOKUP(CF$2,Recipes!$H:$GI,'Production Calculator'!$A141+2,FALSE)=0,0,HLOOKUP(CF$2,Recipes!$H:$GI,'Production Calculator'!$A141+2,FALSE)*$AK141))+IF($AO141=CF$3,$AM141/VLOOKUP($AO141,Data!$A$50:$B$56,2,FALSE),0)</f>
        <v>0</v>
      </c>
      <c r="CG141" s="11">
        <f>IF(CG$2=$A141,0,IF(HLOOKUP(CG$2,Recipes!$H:$GI,'Production Calculator'!$A141+2,FALSE)=0,0,HLOOKUP(CG$2,Recipes!$H:$GI,'Production Calculator'!$A141+2,FALSE)*$AK141))+IF($AO141=CG$3,$AM141/VLOOKUP($AO141,Data!$A$50:$B$56,2,FALSE),0)</f>
        <v>0</v>
      </c>
      <c r="CH141" s="11">
        <f>IF(CH$2=$A141,0,IF(HLOOKUP(CH$2,Recipes!$H:$GI,'Production Calculator'!$A141+2,FALSE)=0,0,HLOOKUP(CH$2,Recipes!$H:$GI,'Production Calculator'!$A141+2,FALSE)*$AK141))+IF($AO141=CH$3,$AM141/VLOOKUP($AO141,Data!$A$50:$B$56,2,FALSE),0)</f>
        <v>0</v>
      </c>
      <c r="CI141" s="11">
        <f>IF(CI$2=$A141,0,IF(HLOOKUP(CI$2,Recipes!$H:$GI,'Production Calculator'!$A141+2,FALSE)=0,0,HLOOKUP(CI$2,Recipes!$H:$GI,'Production Calculator'!$A141+2,FALSE)*$AK141))+IF($AO141=CI$3,$AM141/VLOOKUP($AO141,Data!$A$50:$B$56,2,FALSE),0)</f>
        <v>0</v>
      </c>
      <c r="CJ141" s="11">
        <f>IF(CJ$2=$A141,0,IF(HLOOKUP(CJ$2,Recipes!$H:$GI,'Production Calculator'!$A141+2,FALSE)=0,0,HLOOKUP(CJ$2,Recipes!$H:$GI,'Production Calculator'!$A141+2,FALSE)*$AK141))+IF($AO141=CJ$3,$AM141/VLOOKUP($AO141,Data!$A$50:$B$56,2,FALSE),0)</f>
        <v>0</v>
      </c>
      <c r="CK141" s="11">
        <f>IF(CK$2=$A141,0,IF(HLOOKUP(CK$2,Recipes!$H:$GI,'Production Calculator'!$A141+2,FALSE)=0,0,HLOOKUP(CK$2,Recipes!$H:$GI,'Production Calculator'!$A141+2,FALSE)*$AK141))+IF($AO141=CK$3,$AM141/VLOOKUP($AO141,Data!$A$50:$B$56,2,FALSE),0)</f>
        <v>0</v>
      </c>
      <c r="CL141" s="11">
        <f>IF(CL$2=$A141,0,IF(HLOOKUP(CL$2,Recipes!$H:$GI,'Production Calculator'!$A141+2,FALSE)=0,0,HLOOKUP(CL$2,Recipes!$H:$GI,'Production Calculator'!$A141+2,FALSE)*$AK141))+IF($AO141=CL$3,$AM141/VLOOKUP($AO141,Data!$A$50:$B$56,2,FALSE),0)</f>
        <v>0</v>
      </c>
      <c r="CM141" s="11">
        <f>IF(CM$2=$A141,0,IF(HLOOKUP(CM$2,Recipes!$H:$GI,'Production Calculator'!$A141+2,FALSE)=0,0,HLOOKUP(CM$2,Recipes!$H:$GI,'Production Calculator'!$A141+2,FALSE)*$AK141))+IF($AO141=CM$3,$AM141/VLOOKUP($AO141,Data!$A$50:$B$56,2,FALSE),0)</f>
        <v>0</v>
      </c>
      <c r="CN141" s="11">
        <f>IF(CN$2=$A141,0,IF(HLOOKUP(CN$2,Recipes!$H:$GI,'Production Calculator'!$A141+2,FALSE)=0,0,HLOOKUP(CN$2,Recipes!$H:$GI,'Production Calculator'!$A141+2,FALSE)*$AK141))+IF($AO141=CN$3,$AM141/VLOOKUP($AO141,Data!$A$50:$B$56,2,FALSE),0)</f>
        <v>0</v>
      </c>
      <c r="CO141" s="11">
        <f>IF(CO$2=$A141,0,IF(HLOOKUP(CO$2,Recipes!$H:$GI,'Production Calculator'!$A141+2,FALSE)=0,0,HLOOKUP(CO$2,Recipes!$H:$GI,'Production Calculator'!$A141+2,FALSE)*$AK141))+IF($AO141=CO$3,$AM141/VLOOKUP($AO141,Data!$A$50:$B$56,2,FALSE),0)</f>
        <v>0</v>
      </c>
      <c r="CP141" s="11">
        <f>IF(CP$2=$A141,0,IF(HLOOKUP(CP$2,Recipes!$H:$GI,'Production Calculator'!$A141+2,FALSE)=0,0,HLOOKUP(CP$2,Recipes!$H:$GI,'Production Calculator'!$A141+2,FALSE)*$AK141))+IF($AO141=CP$3,$AM141/VLOOKUP($AO141,Data!$A$50:$B$56,2,FALSE),0)</f>
        <v>0</v>
      </c>
      <c r="CQ141" s="11">
        <f>IF(CQ$2=$A141,0,IF(HLOOKUP(CQ$2,Recipes!$H:$GI,'Production Calculator'!$A141+2,FALSE)=0,0,HLOOKUP(CQ$2,Recipes!$H:$GI,'Production Calculator'!$A141+2,FALSE)*$AK141))+IF($AO141=CQ$3,$AM141/VLOOKUP($AO141,Data!$A$50:$B$56,2,FALSE),0)</f>
        <v>0</v>
      </c>
      <c r="CR141" s="11">
        <f>IF(CR$2=$A141,0,IF(HLOOKUP(CR$2,Recipes!$H:$GI,'Production Calculator'!$A141+2,FALSE)=0,0,HLOOKUP(CR$2,Recipes!$H:$GI,'Production Calculator'!$A141+2,FALSE)*$AK141))+IF($AO141=CR$3,$AM141/VLOOKUP($AO141,Data!$A$50:$B$56,2,FALSE),0)</f>
        <v>0</v>
      </c>
      <c r="CS141" s="11">
        <f>IF(CS$2=$A141,0,IF(HLOOKUP(CS$2,Recipes!$H:$GI,'Production Calculator'!$A141+2,FALSE)=0,0,HLOOKUP(CS$2,Recipes!$H:$GI,'Production Calculator'!$A141+2,FALSE)*$AK141))+IF($AO141=CS$3,$AM141/VLOOKUP($AO141,Data!$A$50:$B$56,2,FALSE),0)</f>
        <v>0</v>
      </c>
      <c r="CT141" s="11">
        <f>IF(CT$2=$A141,0,IF(HLOOKUP(CT$2,Recipes!$H:$GI,'Production Calculator'!$A141+2,FALSE)=0,0,HLOOKUP(CT$2,Recipes!$H:$GI,'Production Calculator'!$A141+2,FALSE)*$AK141))+IF($AO141=CT$3,$AM141/VLOOKUP($AO141,Data!$A$50:$B$56,2,FALSE),0)</f>
        <v>0</v>
      </c>
      <c r="CU141" s="11">
        <f>IF(CU$2=$A141,0,IF(HLOOKUP(CU$2,Recipes!$H:$GI,'Production Calculator'!$A141+2,FALSE)=0,0,HLOOKUP(CU$2,Recipes!$H:$GI,'Production Calculator'!$A141+2,FALSE)*$AK141))+IF($AO141=CU$3,$AM141/VLOOKUP($AO141,Data!$A$50:$B$56,2,FALSE),0)</f>
        <v>0</v>
      </c>
      <c r="CV141" s="11">
        <f>IF(CV$2=$A141,0,IF(HLOOKUP(CV$2,Recipes!$H:$GI,'Production Calculator'!$A141+2,FALSE)=0,0,HLOOKUP(CV$2,Recipes!$H:$GI,'Production Calculator'!$A141+2,FALSE)*$AK141))+IF($AO141=CV$3,$AM141/VLOOKUP($AO141,Data!$A$50:$B$56,2,FALSE),0)</f>
        <v>0</v>
      </c>
      <c r="CW141" s="11">
        <f>IF(CW$2=$A141,0,IF(HLOOKUP(CW$2,Recipes!$H:$GI,'Production Calculator'!$A141+2,FALSE)=0,0,HLOOKUP(CW$2,Recipes!$H:$GI,'Production Calculator'!$A141+2,FALSE)*$AK141))+IF($AO141=CW$3,$AM141/VLOOKUP($AO141,Data!$A$50:$B$56,2,FALSE),0)</f>
        <v>0</v>
      </c>
      <c r="CX141" s="11">
        <f>IF(CX$2=$A141,0,IF(HLOOKUP(CX$2,Recipes!$H:$GI,'Production Calculator'!$A141+2,FALSE)=0,0,HLOOKUP(CX$2,Recipes!$H:$GI,'Production Calculator'!$A141+2,FALSE)*$AK141))+IF($AO141=CX$3,$AM141/VLOOKUP($AO141,Data!$A$50:$B$56,2,FALSE),0)</f>
        <v>0</v>
      </c>
      <c r="CY141" s="11">
        <f>IF(CY$2=$A141,0,IF(HLOOKUP(CY$2,Recipes!$H:$GI,'Production Calculator'!$A141+2,FALSE)=0,0,HLOOKUP(CY$2,Recipes!$H:$GI,'Production Calculator'!$A141+2,FALSE)*$AK141))+IF($AO141=CY$3,$AM141/VLOOKUP($AO141,Data!$A$50:$B$56,2,FALSE),0)</f>
        <v>0</v>
      </c>
      <c r="CZ141" s="11">
        <f>IF(CZ$2=$A141,0,IF(HLOOKUP(CZ$2,Recipes!$H:$GI,'Production Calculator'!$A141+2,FALSE)=0,0,HLOOKUP(CZ$2,Recipes!$H:$GI,'Production Calculator'!$A141+2,FALSE)*$AK141))+IF($AO141=CZ$3,$AM141/VLOOKUP($AO141,Data!$A$50:$B$56,2,FALSE),0)</f>
        <v>0</v>
      </c>
      <c r="DA141" s="11">
        <f>IF(DA$2=$A141,0,IF(HLOOKUP(DA$2,Recipes!$H:$GI,'Production Calculator'!$A141+2,FALSE)=0,0,HLOOKUP(DA$2,Recipes!$H:$GI,'Production Calculator'!$A141+2,FALSE)*$AK141))+IF($AO141=DA$3,$AM141/VLOOKUP($AO141,Data!$A$50:$B$56,2,FALSE),0)</f>
        <v>0</v>
      </c>
      <c r="DB141" s="11">
        <f>IF(DB$2=$A141,0,IF(HLOOKUP(DB$2,Recipes!$H:$GI,'Production Calculator'!$A141+2,FALSE)=0,0,HLOOKUP(DB$2,Recipes!$H:$GI,'Production Calculator'!$A141+2,FALSE)*$AK141))+IF($AO141=DB$3,$AM141/VLOOKUP($AO141,Data!$A$50:$B$56,2,FALSE),0)</f>
        <v>0</v>
      </c>
      <c r="DC141" s="11">
        <f>IF(DC$2=$A141,0,IF(HLOOKUP(DC$2,Recipes!$H:$GI,'Production Calculator'!$A141+2,FALSE)=0,0,HLOOKUP(DC$2,Recipes!$H:$GI,'Production Calculator'!$A141+2,FALSE)*$AK141))+IF($AO141=DC$3,$AM141/VLOOKUP($AO141,Data!$A$50:$B$56,2,FALSE),0)</f>
        <v>0</v>
      </c>
      <c r="DD141" s="11">
        <f>IF(DD$2=$A141,0,IF(HLOOKUP(DD$2,Recipes!$H:$GI,'Production Calculator'!$A141+2,FALSE)=0,0,HLOOKUP(DD$2,Recipes!$H:$GI,'Production Calculator'!$A141+2,FALSE)*$AK141))+IF($AO141=DD$3,$AM141/VLOOKUP($AO141,Data!$A$50:$B$56,2,FALSE),0)</f>
        <v>0</v>
      </c>
      <c r="DE141" s="11">
        <f>IF(DE$2=$A141,0,IF(HLOOKUP(DE$2,Recipes!$H:$GI,'Production Calculator'!$A141+2,FALSE)=0,0,HLOOKUP(DE$2,Recipes!$H:$GI,'Production Calculator'!$A141+2,FALSE)*$AK141))+IF($AO141=DE$3,$AM141/VLOOKUP($AO141,Data!$A$50:$B$56,2,FALSE),0)</f>
        <v>0</v>
      </c>
      <c r="DF141" s="11">
        <f>IF(DF$2=$A141,0,IF(HLOOKUP(DF$2,Recipes!$H:$GI,'Production Calculator'!$A141+2,FALSE)=0,0,HLOOKUP(DF$2,Recipes!$H:$GI,'Production Calculator'!$A141+2,FALSE)*$AK141))+IF($AO141=DF$3,$AM141/VLOOKUP($AO141,Data!$A$50:$B$56,2,FALSE),0)</f>
        <v>0</v>
      </c>
      <c r="DG141" s="11">
        <f>IF(DG$2=$A141,0,IF(HLOOKUP(DG$2,Recipes!$H:$GI,'Production Calculator'!$A141+2,FALSE)=0,0,HLOOKUP(DG$2,Recipes!$H:$GI,'Production Calculator'!$A141+2,FALSE)*$AK141))+IF($AO141=DG$3,$AM141/VLOOKUP($AO141,Data!$A$50:$B$56,2,FALSE),0)</f>
        <v>0</v>
      </c>
      <c r="DH141" s="11">
        <f>IF(DH$2=$A141,0,IF(HLOOKUP(DH$2,Recipes!$H:$GI,'Production Calculator'!$A141+2,FALSE)=0,0,HLOOKUP(DH$2,Recipes!$H:$GI,'Production Calculator'!$A141+2,FALSE)*$AK141))+IF($AO141=DH$3,$AM141/VLOOKUP($AO141,Data!$A$50:$B$56,2,FALSE),0)</f>
        <v>0</v>
      </c>
      <c r="DI141" s="11">
        <f>IF(DI$2=$A141,0,IF(HLOOKUP(DI$2,Recipes!$H:$GI,'Production Calculator'!$A141+2,FALSE)=0,0,HLOOKUP(DI$2,Recipes!$H:$GI,'Production Calculator'!$A141+2,FALSE)*$AK141))+IF($AO141=DI$3,$AM141/VLOOKUP($AO141,Data!$A$50:$B$56,2,FALSE),0)</f>
        <v>0</v>
      </c>
      <c r="DJ141" s="11">
        <f>IF(DJ$2=$A141,0,IF(HLOOKUP(DJ$2,Recipes!$H:$GI,'Production Calculator'!$A141+2,FALSE)=0,0,HLOOKUP(DJ$2,Recipes!$H:$GI,'Production Calculator'!$A141+2,FALSE)*$AK141))+IF($AO141=DJ$3,$AM141/VLOOKUP($AO141,Data!$A$50:$B$56,2,FALSE),0)</f>
        <v>0</v>
      </c>
      <c r="DK141" s="11">
        <f>IF(DK$2=$A141,0,IF(HLOOKUP(DK$2,Recipes!$H:$GI,'Production Calculator'!$A141+2,FALSE)=0,0,HLOOKUP(DK$2,Recipes!$H:$GI,'Production Calculator'!$A141+2,FALSE)*$AK141))+IF($AO141=DK$3,$AM141/VLOOKUP($AO141,Data!$A$50:$B$56,2,FALSE),0)</f>
        <v>0</v>
      </c>
      <c r="DL141" s="11">
        <f>IF(DL$2=$A141,0,IF(HLOOKUP(DL$2,Recipes!$H:$GI,'Production Calculator'!$A141+2,FALSE)=0,0,HLOOKUP(DL$2,Recipes!$H:$GI,'Production Calculator'!$A141+2,FALSE)*$AK141))+IF($AO141=DL$3,$AM141/VLOOKUP($AO141,Data!$A$50:$B$56,2,FALSE),0)</f>
        <v>0</v>
      </c>
      <c r="DM141" s="11">
        <f>IF(DM$2=$A141,0,IF(HLOOKUP(DM$2,Recipes!$H:$GI,'Production Calculator'!$A141+2,FALSE)=0,0,HLOOKUP(DM$2,Recipes!$H:$GI,'Production Calculator'!$A141+2,FALSE)*$AK141))+IF($AO141=DM$3,$AM141/VLOOKUP($AO141,Data!$A$50:$B$56,2,FALSE),0)</f>
        <v>0</v>
      </c>
      <c r="DN141" s="11">
        <f>IF(DN$2=$A141,0,IF(HLOOKUP(DN$2,Recipes!$H:$GI,'Production Calculator'!$A141+2,FALSE)=0,0,HLOOKUP(DN$2,Recipes!$H:$GI,'Production Calculator'!$A141+2,FALSE)*$AK141))+IF($AO141=DN$3,$AM141/VLOOKUP($AO141,Data!$A$50:$B$56,2,FALSE),0)</f>
        <v>0</v>
      </c>
      <c r="DO141" s="11">
        <f>IF(DO$2=$A141,0,IF(HLOOKUP(DO$2,Recipes!$H:$GI,'Production Calculator'!$A141+2,FALSE)=0,0,HLOOKUP(DO$2,Recipes!$H:$GI,'Production Calculator'!$A141+2,FALSE)*$AK141))+IF($AO141=DO$3,$AM141/VLOOKUP($AO141,Data!$A$50:$B$56,2,FALSE),0)</f>
        <v>0</v>
      </c>
      <c r="DP141" s="11">
        <f>IF(DP$2=$A141,0,IF(HLOOKUP(DP$2,Recipes!$H:$GI,'Production Calculator'!$A141+2,FALSE)=0,0,HLOOKUP(DP$2,Recipes!$H:$GI,'Production Calculator'!$A141+2,FALSE)*$AK141))+IF($AO141=DP$3,$AM141/VLOOKUP($AO141,Data!$A$50:$B$56,2,FALSE),0)</f>
        <v>0</v>
      </c>
      <c r="DQ141" s="11">
        <f>IF(DQ$2=$A141,0,IF(HLOOKUP(DQ$2,Recipes!$H:$GI,'Production Calculator'!$A141+2,FALSE)=0,0,HLOOKUP(DQ$2,Recipes!$H:$GI,'Production Calculator'!$A141+2,FALSE)*$AK141))+IF($AO141=DQ$3,$AM141/VLOOKUP($AO141,Data!$A$50:$B$56,2,FALSE),0)</f>
        <v>0</v>
      </c>
      <c r="DR141" s="11">
        <f>IF(DR$2=$A141,0,IF(HLOOKUP(DR$2,Recipes!$H:$GI,'Production Calculator'!$A141+2,FALSE)=0,0,HLOOKUP(DR$2,Recipes!$H:$GI,'Production Calculator'!$A141+2,FALSE)*$AK141))+IF($AO141=DR$3,$AM141/VLOOKUP($AO141,Data!$A$50:$B$56,2,FALSE),0)</f>
        <v>0</v>
      </c>
      <c r="DS141" s="11">
        <f>IF(DS$2=$A141,0,IF(HLOOKUP(DS$2,Recipes!$H:$GI,'Production Calculator'!$A141+2,FALSE)=0,0,HLOOKUP(DS$2,Recipes!$H:$GI,'Production Calculator'!$A141+2,FALSE)*$AK141))+IF($AO141=DS$3,$AM141/VLOOKUP($AO141,Data!$A$50:$B$56,2,FALSE),0)</f>
        <v>0</v>
      </c>
      <c r="DT141" s="11">
        <f>IF(DT$2=$A141,0,IF(HLOOKUP(DT$2,Recipes!$H:$GI,'Production Calculator'!$A141+2,FALSE)=0,0,HLOOKUP(DT$2,Recipes!$H:$GI,'Production Calculator'!$A141+2,FALSE)*$AK141))+IF($AO141=DT$3,$AM141/VLOOKUP($AO141,Data!$A$50:$B$56,2,FALSE),0)</f>
        <v>0</v>
      </c>
      <c r="DU141" s="11">
        <f>IF(DU$2=$A141,0,IF(HLOOKUP(DU$2,Recipes!$H:$GI,'Production Calculator'!$A141+2,FALSE)=0,0,HLOOKUP(DU$2,Recipes!$H:$GI,'Production Calculator'!$A141+2,FALSE)*$AK141))+IF($AO141=DU$3,$AM141/VLOOKUP($AO141,Data!$A$50:$B$56,2,FALSE),0)</f>
        <v>0</v>
      </c>
      <c r="DV141" s="11">
        <f>IF(DV$2=$A141,0,IF(HLOOKUP(DV$2,Recipes!$H:$GI,'Production Calculator'!$A141+2,FALSE)=0,0,HLOOKUP(DV$2,Recipes!$H:$GI,'Production Calculator'!$A141+2,FALSE)*$AK141))+IF($AO141=DV$3,$AM141/VLOOKUP($AO141,Data!$A$50:$B$56,2,FALSE),0)</f>
        <v>0</v>
      </c>
      <c r="DW141" s="11">
        <f>IF(DW$2=$A141,0,IF(HLOOKUP(DW$2,Recipes!$H:$GI,'Production Calculator'!$A141+2,FALSE)=0,0,HLOOKUP(DW$2,Recipes!$H:$GI,'Production Calculator'!$A141+2,FALSE)*$AK141))+IF($AO141=DW$3,$AM141/VLOOKUP($AO141,Data!$A$50:$B$56,2,FALSE),0)</f>
        <v>0</v>
      </c>
      <c r="DX141" s="11">
        <f>IF(DX$2=$A141,0,IF(HLOOKUP(DX$2,Recipes!$H:$GI,'Production Calculator'!$A141+2,FALSE)=0,0,HLOOKUP(DX$2,Recipes!$H:$GI,'Production Calculator'!$A141+2,FALSE)*$AK141))+IF($AO141=DX$3,$AM141/VLOOKUP($AO141,Data!$A$50:$B$56,2,FALSE),0)</f>
        <v>0</v>
      </c>
      <c r="DY141" s="11">
        <f>IF(DY$2=$A141,0,IF(HLOOKUP(DY$2,Recipes!$H:$GI,'Production Calculator'!$A141+2,FALSE)=0,0,HLOOKUP(DY$2,Recipes!$H:$GI,'Production Calculator'!$A141+2,FALSE)*$AK141))+IF($AO141=DY$3,$AM141/VLOOKUP($AO141,Data!$A$50:$B$56,2,FALSE),0)</f>
        <v>0</v>
      </c>
      <c r="DZ141" s="11">
        <f>IF(DZ$2=$A141,0,IF(HLOOKUP(DZ$2,Recipes!$H:$GI,'Production Calculator'!$A141+2,FALSE)=0,0,HLOOKUP(DZ$2,Recipes!$H:$GI,'Production Calculator'!$A141+2,FALSE)*$AK141))+IF($AO141=DZ$3,$AM141/VLOOKUP($AO141,Data!$A$50:$B$56,2,FALSE),0)</f>
        <v>0</v>
      </c>
      <c r="EA141" s="11">
        <f>IF(EA$2=$A141,0,IF(HLOOKUP(EA$2,Recipes!$H:$GI,'Production Calculator'!$A141+2,FALSE)=0,0,HLOOKUP(EA$2,Recipes!$H:$GI,'Production Calculator'!$A141+2,FALSE)*$AK141))+IF($AO141=EA$3,$AM141/VLOOKUP($AO141,Data!$A$50:$B$56,2,FALSE),0)</f>
        <v>0</v>
      </c>
      <c r="EB141" s="11">
        <f>IF(EB$2=$A141,0,IF(HLOOKUP(EB$2,Recipes!$H:$GI,'Production Calculator'!$A141+2,FALSE)=0,0,HLOOKUP(EB$2,Recipes!$H:$GI,'Production Calculator'!$A141+2,FALSE)*$AK141))+IF($AO141=EB$3,$AM141/VLOOKUP($AO141,Data!$A$50:$B$56,2,FALSE),0)</f>
        <v>0</v>
      </c>
      <c r="EC141" s="11">
        <f>IF(EC$2=$A141,0,IF(HLOOKUP(EC$2,Recipes!$H:$GI,'Production Calculator'!$A141+2,FALSE)=0,0,HLOOKUP(EC$2,Recipes!$H:$GI,'Production Calculator'!$A141+2,FALSE)*$AK141))+IF($AO141=EC$3,$AM141/VLOOKUP($AO141,Data!$A$50:$B$56,2,FALSE),0)</f>
        <v>0</v>
      </c>
      <c r="ED141" s="11">
        <f>IF(ED$2=$A141,0,IF(HLOOKUP(ED$2,Recipes!$H:$GI,'Production Calculator'!$A141+2,FALSE)=0,0,HLOOKUP(ED$2,Recipes!$H:$GI,'Production Calculator'!$A141+2,FALSE)*$AK141))+IF($AO141=ED$3,$AM141/VLOOKUP($AO141,Data!$A$50:$B$56,2,FALSE),0)</f>
        <v>0</v>
      </c>
      <c r="EE141" s="11">
        <f>IF(EE$2=$A141,0,IF(HLOOKUP(EE$2,Recipes!$H:$GI,'Production Calculator'!$A141+2,FALSE)=0,0,HLOOKUP(EE$2,Recipes!$H:$GI,'Production Calculator'!$A141+2,FALSE)*$AK141))+IF($AO141=EE$3,$AM141/VLOOKUP($AO141,Data!$A$50:$B$56,2,FALSE),0)</f>
        <v>0</v>
      </c>
      <c r="EF141" s="11">
        <f>IF(EF$2=$A141,0,IF(HLOOKUP(EF$2,Recipes!$H:$GI,'Production Calculator'!$A141+2,FALSE)=0,0,HLOOKUP(EF$2,Recipes!$H:$GI,'Production Calculator'!$A141+2,FALSE)*$AK141))+IF($AO141=EF$3,$AM141/VLOOKUP($AO141,Data!$A$50:$B$56,2,FALSE),0)</f>
        <v>0</v>
      </c>
      <c r="EG141" s="11">
        <f>IF(EG$2=$A141,0,IF(HLOOKUP(EG$2,Recipes!$H:$GI,'Production Calculator'!$A141+2,FALSE)=0,0,HLOOKUP(EG$2,Recipes!$H:$GI,'Production Calculator'!$A141+2,FALSE)*$AK141))+IF($AO141=EG$3,$AM141/VLOOKUP($AO141,Data!$A$50:$B$56,2,FALSE),0)</f>
        <v>0</v>
      </c>
      <c r="EH141" s="11">
        <f>IF(EH$2=$A141,0,IF(HLOOKUP(EH$2,Recipes!$H:$GI,'Production Calculator'!$A141+2,FALSE)=0,0,HLOOKUP(EH$2,Recipes!$H:$GI,'Production Calculator'!$A141+2,FALSE)*$AK141))+IF($AO141=EH$3,$AM141/VLOOKUP($AO141,Data!$A$50:$B$56,2,FALSE),0)</f>
        <v>0</v>
      </c>
      <c r="EI141" s="11">
        <f>IF(EI$2=$A141,0,IF(HLOOKUP(EI$2,Recipes!$H:$GI,'Production Calculator'!$A141+2,FALSE)=0,0,HLOOKUP(EI$2,Recipes!$H:$GI,'Production Calculator'!$A141+2,FALSE)*$AK141))+IF($AO141=EI$3,$AM141/VLOOKUP($AO141,Data!$A$50:$B$56,2,FALSE),0)</f>
        <v>0</v>
      </c>
      <c r="EJ141" s="11">
        <f>IF(EJ$2=$A141,0,IF(HLOOKUP(EJ$2,Recipes!$H:$GI,'Production Calculator'!$A141+2,FALSE)=0,0,HLOOKUP(EJ$2,Recipes!$H:$GI,'Production Calculator'!$A141+2,FALSE)*$AK141))+IF($AO141=EJ$3,$AM141/VLOOKUP($AO141,Data!$A$50:$B$56,2,FALSE),0)</f>
        <v>0</v>
      </c>
      <c r="EK141" s="11">
        <f>IF(EK$2=$A141,0,IF(HLOOKUP(EK$2,Recipes!$H:$GI,'Production Calculator'!$A141+2,FALSE)=0,0,HLOOKUP(EK$2,Recipes!$H:$GI,'Production Calculator'!$A141+2,FALSE)*$AK141))+IF($AO141=EK$3,$AM141/VLOOKUP($AO141,Data!$A$50:$B$56,2,FALSE),0)</f>
        <v>0</v>
      </c>
      <c r="EL141" s="11">
        <f>IF(EL$2=$A141,0,IF(HLOOKUP(EL$2,Recipes!$H:$GI,'Production Calculator'!$A141+2,FALSE)=0,0,HLOOKUP(EL$2,Recipes!$H:$GI,'Production Calculator'!$A141+2,FALSE)*$AK141))+IF($AO141=EL$3,$AM141/VLOOKUP($AO141,Data!$A$50:$B$56,2,FALSE),0)</f>
        <v>0</v>
      </c>
      <c r="EM141" s="11">
        <f>IF(EM$2=$A141,0,IF(HLOOKUP(EM$2,Recipes!$H:$GI,'Production Calculator'!$A141+2,FALSE)=0,0,HLOOKUP(EM$2,Recipes!$H:$GI,'Production Calculator'!$A141+2,FALSE)*$AK141))+IF($AO141=EM$3,$AM141/VLOOKUP($AO141,Data!$A$50:$B$56,2,FALSE),0)</f>
        <v>0</v>
      </c>
      <c r="EN141" s="11">
        <f>IF(EN$2=$A141,0,IF(HLOOKUP(EN$2,Recipes!$H:$GI,'Production Calculator'!$A141+2,FALSE)=0,0,HLOOKUP(EN$2,Recipes!$H:$GI,'Production Calculator'!$A141+2,FALSE)*$AK141))+IF($AO141=EN$3,$AM141/VLOOKUP($AO141,Data!$A$50:$B$56,2,FALSE),0)</f>
        <v>0</v>
      </c>
      <c r="EO141" s="11">
        <f>IF(EO$2=$A141,0,IF(HLOOKUP(EO$2,Recipes!$H:$GI,'Production Calculator'!$A141+2,FALSE)=0,0,HLOOKUP(EO$2,Recipes!$H:$GI,'Production Calculator'!$A141+2,FALSE)*$AK141))+IF($AO141=EO$3,$AM141/VLOOKUP($AO141,Data!$A$50:$B$56,2,FALSE),0)</f>
        <v>0</v>
      </c>
      <c r="EP141" s="11">
        <f>IF(EP$2=$A141,0,IF(HLOOKUP(EP$2,Recipes!$H:$GI,'Production Calculator'!$A141+2,FALSE)=0,0,HLOOKUP(EP$2,Recipes!$H:$GI,'Production Calculator'!$A141+2,FALSE)*$AK141))+IF($AO141=EP$3,$AM141/VLOOKUP($AO141,Data!$A$50:$B$56,2,FALSE),0)</f>
        <v>0</v>
      </c>
      <c r="EQ141" s="11">
        <f>IF(EQ$2=$A141,0,IF(HLOOKUP(EQ$2,Recipes!$H:$GI,'Production Calculator'!$A141+2,FALSE)=0,0,HLOOKUP(EQ$2,Recipes!$H:$GI,'Production Calculator'!$A141+2,FALSE)*$AK141))+IF($AO141=EQ$3,$AM141/VLOOKUP($AO141,Data!$A$50:$B$56,2,FALSE),0)</f>
        <v>0</v>
      </c>
      <c r="ER141" s="11">
        <f>IF(ER$2=$A141,0,IF(HLOOKUP(ER$2,Recipes!$H:$GI,'Production Calculator'!$A141+2,FALSE)=0,0,HLOOKUP(ER$2,Recipes!$H:$GI,'Production Calculator'!$A141+2,FALSE)*$AK141))+IF($AO141=ER$3,$AM141/VLOOKUP($AO141,Data!$A$50:$B$56,2,FALSE),0)</f>
        <v>0</v>
      </c>
      <c r="ES141" s="11">
        <f>IF(ES$2=$A141,0,IF(HLOOKUP(ES$2,Recipes!$H:$GI,'Production Calculator'!$A141+2,FALSE)=0,0,HLOOKUP(ES$2,Recipes!$H:$GI,'Production Calculator'!$A141+2,FALSE)*$AK141))+IF($AO141=ES$3,$AM141/VLOOKUP($AO141,Data!$A$50:$B$56,2,FALSE),0)</f>
        <v>0</v>
      </c>
      <c r="ET141" s="11">
        <f>IF(ET$2=$A141,0,IF(HLOOKUP(ET$2,Recipes!$H:$GI,'Production Calculator'!$A141+2,FALSE)=0,0,HLOOKUP(ET$2,Recipes!$H:$GI,'Production Calculator'!$A141+2,FALSE)*$AK141))+IF($AO141=ET$3,$AM141/VLOOKUP($AO141,Data!$A$50:$B$56,2,FALSE),0)</f>
        <v>0</v>
      </c>
      <c r="EU141" s="11">
        <f>IF(EU$2=$A141,0,IF(HLOOKUP(EU$2,Recipes!$H:$GI,'Production Calculator'!$A141+2,FALSE)=0,0,HLOOKUP(EU$2,Recipes!$H:$GI,'Production Calculator'!$A141+2,FALSE)*$AK141))+IF($AO141=EU$3,$AM141/VLOOKUP($AO141,Data!$A$50:$B$56,2,FALSE),0)</f>
        <v>0</v>
      </c>
      <c r="EV141" s="11">
        <f>IF(EV$2=$A141,0,IF(HLOOKUP(EV$2,Recipes!$H:$GI,'Production Calculator'!$A141+2,FALSE)=0,0,HLOOKUP(EV$2,Recipes!$H:$GI,'Production Calculator'!$A141+2,FALSE)*$AK141))+IF($AO141=EV$3,$AM141/VLOOKUP($AO141,Data!$A$50:$B$56,2,FALSE),0)</f>
        <v>0</v>
      </c>
      <c r="EW141" s="11">
        <f>IF(EW$2=$A141,0,IF(HLOOKUP(EW$2,Recipes!$H:$GI,'Production Calculator'!$A141+2,FALSE)=0,0,HLOOKUP(EW$2,Recipes!$H:$GI,'Production Calculator'!$A141+2,FALSE)*$AK141))+IF($AO141=EW$3,$AM141/VLOOKUP($AO141,Data!$A$50:$B$56,2,FALSE),0)</f>
        <v>0</v>
      </c>
      <c r="EX141" s="11">
        <f>IF(EX$2=$A141,0,IF(HLOOKUP(EX$2,Recipes!$H:$GI,'Production Calculator'!$A141+2,FALSE)=0,0,HLOOKUP(EX$2,Recipes!$H:$GI,'Production Calculator'!$A141+2,FALSE)*$AK141))+IF($AO141=EX$3,$AM141/VLOOKUP($AO141,Data!$A$50:$B$56,2,FALSE),0)</f>
        <v>0</v>
      </c>
      <c r="EY141" s="11">
        <f>IF(EY$2=$A141,0,IF(HLOOKUP(EY$2,Recipes!$H:$GI,'Production Calculator'!$A141+2,FALSE)=0,0,HLOOKUP(EY$2,Recipes!$H:$GI,'Production Calculator'!$A141+2,FALSE)*$AK141))+IF($AO141=EY$3,$AM141/VLOOKUP($AO141,Data!$A$50:$B$56,2,FALSE),0)</f>
        <v>0</v>
      </c>
      <c r="EZ141" s="11">
        <f>IF(EZ$2=$A141,0,IF(HLOOKUP(EZ$2,Recipes!$H:$GI,'Production Calculator'!$A141+2,FALSE)=0,0,HLOOKUP(EZ$2,Recipes!$H:$GI,'Production Calculator'!$A141+2,FALSE)*$AK141))+IF($AO141=EZ$3,$AM141/VLOOKUP($AO141,Data!$A$50:$B$56,2,FALSE),0)</f>
        <v>0</v>
      </c>
      <c r="FA141" s="11">
        <f>IF(FA$2=$A141,0,IF(HLOOKUP(FA$2,Recipes!$H:$GI,'Production Calculator'!$A141+2,FALSE)=0,0,HLOOKUP(FA$2,Recipes!$H:$GI,'Production Calculator'!$A141+2,FALSE)*$AK141))+IF($AO141=FA$3,$AM141/VLOOKUP($AO141,Data!$A$50:$B$56,2,FALSE),0)</f>
        <v>0</v>
      </c>
      <c r="FB141" s="11">
        <f>IF(FB$2=$A141,0,IF(HLOOKUP(FB$2,Recipes!$H:$GI,'Production Calculator'!$A141+2,FALSE)=0,0,HLOOKUP(FB$2,Recipes!$H:$GI,'Production Calculator'!$A141+2,FALSE)*$AK141))+IF($AO141=FB$3,$AM141/VLOOKUP($AO141,Data!$A$50:$B$56,2,FALSE),0)</f>
        <v>0</v>
      </c>
      <c r="FC141" s="11">
        <f>IF(FC$2=$A141,0,IF(HLOOKUP(FC$2,Recipes!$H:$GI,'Production Calculator'!$A141+2,FALSE)=0,0,HLOOKUP(FC$2,Recipes!$H:$GI,'Production Calculator'!$A141+2,FALSE)*$AK141))+IF($AO141=FC$3,$AM141/VLOOKUP($AO141,Data!$A$50:$B$56,2,FALSE),0)</f>
        <v>0</v>
      </c>
      <c r="FD141" s="11">
        <f>IF(FD$2=$A141,0,IF(HLOOKUP(FD$2,Recipes!$H:$GI,'Production Calculator'!$A141+2,FALSE)=0,0,HLOOKUP(FD$2,Recipes!$H:$GI,'Production Calculator'!$A141+2,FALSE)*$AK141))+IF($AO141=FD$3,$AM141/VLOOKUP($AO141,Data!$A$50:$B$56,2,FALSE),0)</f>
        <v>0</v>
      </c>
      <c r="FE141" s="11">
        <f>IF(FE$2=$A141,0,IF(HLOOKUP(FE$2,Recipes!$H:$GI,'Production Calculator'!$A141+2,FALSE)=0,0,HLOOKUP(FE$2,Recipes!$H:$GI,'Production Calculator'!$A141+2,FALSE)*$AK141))+IF($AO141=FE$3,$AM141/VLOOKUP($AO141,Data!$A$50:$B$56,2,FALSE),0)</f>
        <v>0</v>
      </c>
      <c r="FF141" s="11">
        <f>IF(FF$2=$A141,0,IF(HLOOKUP(FF$2,Recipes!$H:$GI,'Production Calculator'!$A141+2,FALSE)=0,0,HLOOKUP(FF$2,Recipes!$H:$GI,'Production Calculator'!$A141+2,FALSE)*$AK141))+IF($AO141=FF$3,$AM141/VLOOKUP($AO141,Data!$A$50:$B$56,2,FALSE),0)</f>
        <v>0</v>
      </c>
      <c r="FG141" s="11">
        <f>IF(FG$2=$A141,0,IF(HLOOKUP(FG$2,Recipes!$H:$GI,'Production Calculator'!$A141+2,FALSE)=0,0,HLOOKUP(FG$2,Recipes!$H:$GI,'Production Calculator'!$A141+2,FALSE)*$AK141))+IF($AO141=FG$3,$AM141/VLOOKUP($AO141,Data!$A$50:$B$56,2,FALSE),0)</f>
        <v>0</v>
      </c>
      <c r="FH141" s="11">
        <f>IF(FH$2=$A141,0,IF(HLOOKUP(FH$2,Recipes!$H:$GI,'Production Calculator'!$A141+2,FALSE)=0,0,HLOOKUP(FH$2,Recipes!$H:$GI,'Production Calculator'!$A141+2,FALSE)*$AK141))+IF($AO141=FH$3,$AM141/VLOOKUP($AO141,Data!$A$50:$B$56,2,FALSE),0)</f>
        <v>0</v>
      </c>
      <c r="FI141" s="11">
        <f>IF(FI$2=$A141,0,IF(HLOOKUP(FI$2,Recipes!$H:$GI,'Production Calculator'!$A141+2,FALSE)=0,0,HLOOKUP(FI$2,Recipes!$H:$GI,'Production Calculator'!$A141+2,FALSE)*$AK141))+IF($AO141=FI$3,$AM141/VLOOKUP($AO141,Data!$A$50:$B$56,2,FALSE),0)</f>
        <v>0</v>
      </c>
      <c r="FJ141" s="11">
        <f>IF(FJ$2=$A141,0,IF(HLOOKUP(FJ$2,Recipes!$H:$GI,'Production Calculator'!$A141+2,FALSE)=0,0,HLOOKUP(FJ$2,Recipes!$H:$GI,'Production Calculator'!$A141+2,FALSE)*$AK141))+IF($AO141=FJ$3,$AM141/VLOOKUP($AO141,Data!$A$50:$B$56,2,FALSE),0)</f>
        <v>0</v>
      </c>
      <c r="FK141" s="11">
        <f>IF(FK$2=$A141,0,IF(HLOOKUP(FK$2,Recipes!$H:$GI,'Production Calculator'!$A141+2,FALSE)=0,0,HLOOKUP(FK$2,Recipes!$H:$GI,'Production Calculator'!$A141+2,FALSE)*$AK141))+IF($AO141=FK$3,$AM141/VLOOKUP($AO141,Data!$A$50:$B$56,2,FALSE),0)</f>
        <v>0</v>
      </c>
      <c r="FL141" s="11">
        <f>IF(FL$2=$A141,0,IF(HLOOKUP(FL$2,Recipes!$H:$GI,'Production Calculator'!$A141+2,FALSE)=0,0,HLOOKUP(FL$2,Recipes!$H:$GI,'Production Calculator'!$A141+2,FALSE)*$AK141))+IF($AO141=FL$3,$AM141/VLOOKUP($AO141,Data!$A$50:$B$56,2,FALSE),0)</f>
        <v>0</v>
      </c>
      <c r="FM141" s="11">
        <f>IF(FM$2=$A141,0,IF(HLOOKUP(FM$2,Recipes!$H:$GI,'Production Calculator'!$A141+2,FALSE)=0,0,HLOOKUP(FM$2,Recipes!$H:$GI,'Production Calculator'!$A141+2,FALSE)*$AK141))+IF($AO141=FM$3,$AM141/VLOOKUP($AO141,Data!$A$50:$B$56,2,FALSE),0)</f>
        <v>0</v>
      </c>
      <c r="FN141" s="11">
        <f>IF(FN$2=$A141,0,IF(HLOOKUP(FN$2,Recipes!$H:$GI,'Production Calculator'!$A141+2,FALSE)=0,0,HLOOKUP(FN$2,Recipes!$H:$GI,'Production Calculator'!$A141+2,FALSE)*$AK141))+IF($AO141=FN$3,$AM141/VLOOKUP($AO141,Data!$A$50:$B$56,2,FALSE),0)</f>
        <v>0</v>
      </c>
      <c r="FO141" s="11">
        <f>IF(FO$2=$A141,0,IF(HLOOKUP(FO$2,Recipes!$H:$GI,'Production Calculator'!$A141+2,FALSE)=0,0,HLOOKUP(FO$2,Recipes!$H:$GI,'Production Calculator'!$A141+2,FALSE)*$AK141))+IF($AO141=FO$3,$AM141/VLOOKUP($AO141,Data!$A$50:$B$56,2,FALSE),0)</f>
        <v>0</v>
      </c>
      <c r="FP141" s="11">
        <f>IF(FP$2=$A141,0,IF(HLOOKUP(FP$2,Recipes!$H:$GI,'Production Calculator'!$A141+2,FALSE)=0,0,HLOOKUP(FP$2,Recipes!$H:$GI,'Production Calculator'!$A141+2,FALSE)*$AK141))+IF($AO141=FP$3,$AM141/VLOOKUP($AO141,Data!$A$50:$B$56,2,FALSE),0)</f>
        <v>0</v>
      </c>
      <c r="FQ141" s="11">
        <f>IF(FQ$2=$A141,0,IF(HLOOKUP(FQ$2,Recipes!$H:$GI,'Production Calculator'!$A141+2,FALSE)=0,0,HLOOKUP(FQ$2,Recipes!$H:$GI,'Production Calculator'!$A141+2,FALSE)*$AK141))+IF($AO141=FQ$3,$AM141/VLOOKUP($AO141,Data!$A$50:$B$56,2,FALSE),0)</f>
        <v>0</v>
      </c>
      <c r="FR141" s="11">
        <f>IF(FR$2=$A141,0,IF(HLOOKUP(FR$2,Recipes!$H:$GI,'Production Calculator'!$A141+2,FALSE)=0,0,HLOOKUP(FR$2,Recipes!$H:$GI,'Production Calculator'!$A141+2,FALSE)*$AK141))+IF($AO141=FR$3,$AM141/VLOOKUP($AO141,Data!$A$50:$B$56,2,FALSE),0)</f>
        <v>0</v>
      </c>
      <c r="FS141" s="11">
        <f>IF(FS$2=$A141,0,IF(HLOOKUP(FS$2,Recipes!$H:$GI,'Production Calculator'!$A141+2,FALSE)=0,0,HLOOKUP(FS$2,Recipes!$H:$GI,'Production Calculator'!$A141+2,FALSE)*$AK141))+IF($AO141=FS$3,$AM141/VLOOKUP($AO141,Data!$A$50:$B$56,2,FALSE),0)</f>
        <v>0</v>
      </c>
      <c r="FT141" s="11">
        <f>IF(FT$2=$A141,0,IF(HLOOKUP(FT$2,Recipes!$H:$GI,'Production Calculator'!$A141+2,FALSE)=0,0,HLOOKUP(FT$2,Recipes!$H:$GI,'Production Calculator'!$A141+2,FALSE)*$AK141))+IF($AO141=FT$3,$AM141/VLOOKUP($AO141,Data!$A$50:$B$56,2,FALSE),0)</f>
        <v>0</v>
      </c>
      <c r="FU141" s="11">
        <f>IF(FU$2=$A141,0,IF(HLOOKUP(FU$2,Recipes!$H:$GI,'Production Calculator'!$A141+2,FALSE)=0,0,HLOOKUP(FU$2,Recipes!$H:$GI,'Production Calculator'!$A141+2,FALSE)*$AK141))+IF($AO141=FU$3,$AM141/VLOOKUP($AO141,Data!$A$50:$B$56,2,FALSE),0)</f>
        <v>0</v>
      </c>
      <c r="FV141" s="11">
        <f>IF(FV$2=$A141,0,IF(HLOOKUP(FV$2,Recipes!$H:$GI,'Production Calculator'!$A141+2,FALSE)=0,0,HLOOKUP(FV$2,Recipes!$H:$GI,'Production Calculator'!$A141+2,FALSE)*$AK141))+IF($AO141=FV$3,$AM141/VLOOKUP($AO141,Data!$A$50:$B$56,2,FALSE),0)</f>
        <v>0</v>
      </c>
      <c r="FW141" s="11">
        <f>IF(FW$2=$A141,0,IF(HLOOKUP(FW$2,Recipes!$H:$GI,'Production Calculator'!$A141+2,FALSE)=0,0,HLOOKUP(FW$2,Recipes!$H:$GI,'Production Calculator'!$A141+2,FALSE)*$AK141))+IF($AO141=FW$3,$AM141/VLOOKUP($AO141,Data!$A$50:$B$56,2,FALSE),0)</f>
        <v>0</v>
      </c>
      <c r="FX141" s="11">
        <f>IF(FX$2=$A141,0,IF(HLOOKUP(FX$2,Recipes!$H:$GI,'Production Calculator'!$A141+2,FALSE)=0,0,HLOOKUP(FX$2,Recipes!$H:$GI,'Production Calculator'!$A141+2,FALSE)*$AK141))+IF($AO141=FX$3,$AM141/VLOOKUP($AO141,Data!$A$50:$B$56,2,FALSE),0)</f>
        <v>0</v>
      </c>
      <c r="FY141" s="11">
        <f>IF(FY$2=$A141,0,IF(HLOOKUP(FY$2,Recipes!$H:$GI,'Production Calculator'!$A141+2,FALSE)=0,0,HLOOKUP(FY$2,Recipes!$H:$GI,'Production Calculator'!$A141+2,FALSE)*$AK141))+IF($AO141=FY$3,$AM141/VLOOKUP($AO141,Data!$A$50:$B$56,2,FALSE),0)</f>
        <v>0</v>
      </c>
      <c r="FZ141" s="11">
        <f>IF(FZ$2=$A141,0,IF(HLOOKUP(FZ$2,Recipes!$H:$GI,'Production Calculator'!$A141+2,FALSE)=0,0,HLOOKUP(FZ$2,Recipes!$H:$GI,'Production Calculator'!$A141+2,FALSE)*$AK141))+IF($AO141=FZ$3,$AM141/VLOOKUP($AO141,Data!$A$50:$B$56,2,FALSE),0)</f>
        <v>0</v>
      </c>
      <c r="GA141" s="11">
        <f>IF(GA$2=$A141,0,IF(HLOOKUP(GA$2,Recipes!$H:$GI,'Production Calculator'!$A141+2,FALSE)=0,0,HLOOKUP(GA$2,Recipes!$H:$GI,'Production Calculator'!$A141+2,FALSE)*$AK141))+IF($AO141=GA$3,$AM141/VLOOKUP($AO141,Data!$A$50:$B$56,2,FALSE),0)</f>
        <v>0</v>
      </c>
      <c r="GB141" s="11">
        <f>IF(GB$2=$A141,0,IF(HLOOKUP(GB$2,Recipes!$H:$GI,'Production Calculator'!$A141+2,FALSE)=0,0,HLOOKUP(GB$2,Recipes!$H:$GI,'Production Calculator'!$A141+2,FALSE)*$AK141))+IF($AO141=GB$3,$AM141/VLOOKUP($AO141,Data!$A$50:$B$56,2,FALSE),0)</f>
        <v>0</v>
      </c>
      <c r="GC141" s="11">
        <f>IF(GC$2=$A141,0,IF(HLOOKUP(GC$2,Recipes!$H:$GI,'Production Calculator'!$A141+2,FALSE)=0,0,HLOOKUP(GC$2,Recipes!$H:$GI,'Production Calculator'!$A141+2,FALSE)*$AK141))+IF($AO141=GC$3,$AM141/VLOOKUP($AO141,Data!$A$50:$B$56,2,FALSE),0)</f>
        <v>0</v>
      </c>
      <c r="GD141" s="11">
        <f>IF(GD$2=$A141,0,IF(HLOOKUP(GD$2,Recipes!$H:$GI,'Production Calculator'!$A141+2,FALSE)=0,0,HLOOKUP(GD$2,Recipes!$H:$GI,'Production Calculator'!$A141+2,FALSE)*$AK141))+IF($AO141=GD$3,$AM141/VLOOKUP($AO141,Data!$A$50:$B$56,2,FALSE),0)</f>
        <v>0</v>
      </c>
      <c r="GE141" s="11">
        <f>IF(GE$2=$A141,0,IF(HLOOKUP(GE$2,Recipes!$H:$GI,'Production Calculator'!$A141+2,FALSE)=0,0,HLOOKUP(GE$2,Recipes!$H:$GI,'Production Calculator'!$A141+2,FALSE)*$AK141))+IF($AO141=GE$3,$AM141/VLOOKUP($AO141,Data!$A$50:$B$56,2,FALSE),0)</f>
        <v>0</v>
      </c>
      <c r="GF141" s="11">
        <f>IF(GF$2=$A141,0,IF(HLOOKUP(GF$2,Recipes!$H:$GI,'Production Calculator'!$A141+2,FALSE)=0,0,HLOOKUP(GF$2,Recipes!$H:$GI,'Production Calculator'!$A141+2,FALSE)*$AK141))+IF($AO141=GF$3,$AM141/VLOOKUP($AO141,Data!$A$50:$B$56,2,FALSE),0)</f>
        <v>0</v>
      </c>
      <c r="GG141" s="11">
        <f>IF(GG$2=$A141,0,IF(HLOOKUP(GG$2,Recipes!$H:$GI,'Production Calculator'!$A141+2,FALSE)=0,0,HLOOKUP(GG$2,Recipes!$H:$GI,'Production Calculator'!$A141+2,FALSE)*$AK141))+IF($AO141=GG$3,$AM141/VLOOKUP($AO141,Data!$A$50:$B$56,2,FALSE),0)</f>
        <v>0</v>
      </c>
      <c r="GH141" s="11">
        <f>IF(GH$2=$A141,0,IF(HLOOKUP(GH$2,Recipes!$H:$GI,'Production Calculator'!$A141+2,FALSE)=0,0,HLOOKUP(GH$2,Recipes!$H:$GI,'Production Calculator'!$A141+2,FALSE)*$AK141))+IF($AO141=GH$3,$AM141/VLOOKUP($AO141,Data!$A$50:$B$56,2,FALSE),0)</f>
        <v>0</v>
      </c>
      <c r="GI141" s="11">
        <f>IF(GI$2=$A141,0,IF(HLOOKUP(GI$2,Recipes!$H:$GI,'Production Calculator'!$A141+2,FALSE)=0,0,HLOOKUP(GI$2,Recipes!$H:$GI,'Production Calculator'!$A141+2,FALSE)*$AK141))+IF($AO141=GI$3,$AM141/VLOOKUP($AO141,Data!$A$50:$B$56,2,FALSE),0)</f>
        <v>0</v>
      </c>
      <c r="GJ141" s="11">
        <f>IF(GJ$2=$A141,0,IF(HLOOKUP(GJ$2,Recipes!$H:$GI,'Production Calculator'!$A141+2,FALSE)=0,0,HLOOKUP(GJ$2,Recipes!$H:$GI,'Production Calculator'!$A141+2,FALSE)*$AK141))+IF($AO141=GJ$3,$AM141/VLOOKUP($AO141,Data!$A$50:$B$56,2,FALSE),0)</f>
        <v>0</v>
      </c>
      <c r="GK141" s="11">
        <f>IF(GK$2=$A141,0,IF(HLOOKUP(GK$2,Recipes!$H:$GI,'Production Calculator'!$A141+2,FALSE)=0,0,HLOOKUP(GK$2,Recipes!$H:$GI,'Production Calculator'!$A141+2,FALSE)*$AK141))+IF($AO141=GK$3,$AM141/VLOOKUP($AO141,Data!$A$50:$B$56,2,FALSE),0)</f>
        <v>0</v>
      </c>
      <c r="GL141" s="11">
        <f>IF(GL$2=$A141,0,IF(HLOOKUP(GL$2,Recipes!$H:$GI,'Production Calculator'!$A141+2,FALSE)=0,0,HLOOKUP(GL$2,Recipes!$H:$GI,'Production Calculator'!$A141+2,FALSE)*$AK141))+IF($AO141=GL$3,$AM141/VLOOKUP($AO141,Data!$A$50:$B$56,2,FALSE),0)</f>
        <v>0</v>
      </c>
      <c r="GM141" s="11">
        <f>IF(GM$2=$A141,0,IF(HLOOKUP(GM$2,Recipes!$H:$GI,'Production Calculator'!$A141+2,FALSE)=0,0,HLOOKUP(GM$2,Recipes!$H:$GI,'Production Calculator'!$A141+2,FALSE)*$AK141))+IF($AO141=GM$3,$AM141/VLOOKUP($AO141,Data!$A$50:$B$56,2,FALSE),0)</f>
        <v>0</v>
      </c>
      <c r="GN141" s="11">
        <f>IF(GN$2=$A141,0,IF(HLOOKUP(GN$2,Recipes!$H:$GI,'Production Calculator'!$A141+2,FALSE)=0,0,HLOOKUP(GN$2,Recipes!$H:$GI,'Production Calculator'!$A141+2,FALSE)*$AK141))+IF($AO141=GN$3,$AM141/VLOOKUP($AO141,Data!$A$50:$B$56,2,FALSE),0)</f>
        <v>0</v>
      </c>
      <c r="GO141" s="11">
        <f>IF(GO$2=$A141,0,IF(HLOOKUP(GO$2,Recipes!$H:$GI,'Production Calculator'!$A141+2,FALSE)=0,0,HLOOKUP(GO$2,Recipes!$H:$GI,'Production Calculator'!$A141+2,FALSE)*$AK141))+IF($AO141=GO$3,$AM141/VLOOKUP($AO141,Data!$A$50:$B$56,2,FALSE),0)</f>
        <v>0</v>
      </c>
      <c r="GP141" s="11">
        <f>IF(GP$2=$A141,0,IF(HLOOKUP(GP$2,Recipes!$H:$GI,'Production Calculator'!$A141+2,FALSE)=0,0,HLOOKUP(GP$2,Recipes!$H:$GI,'Production Calculator'!$A141+2,FALSE)*$AK141))+IF($AO141=GP$3,$AM141/VLOOKUP($AO141,Data!$A$50:$B$56,2,FALSE),0)</f>
        <v>0</v>
      </c>
      <c r="GQ141" s="11">
        <f>IF(GQ$2=$A141,0,IF(HLOOKUP(GQ$2,Recipes!$H:$GI,'Production Calculator'!$A141+2,FALSE)=0,0,HLOOKUP(GQ$2,Recipes!$H:$GI,'Production Calculator'!$A141+2,FALSE)*$AK141))+IF($AO141=GQ$3,$AM141/VLOOKUP($AO141,Data!$A$50:$B$56,2,FALSE),0)</f>
        <v>0</v>
      </c>
      <c r="GR141" s="11">
        <f>IF(GR$2=$A141,0,IF(HLOOKUP(GR$2,Recipes!$H:$GI,'Production Calculator'!$A141+2,FALSE)=0,0,HLOOKUP(GR$2,Recipes!$H:$GI,'Production Calculator'!$A141+2,FALSE)*$AK141))+IF($AO141=GR$3,$AM141/VLOOKUP($AO141,Data!$A$50:$B$56,2,FALSE),0)</f>
        <v>0</v>
      </c>
      <c r="GS141" s="11">
        <f>IF(GS$2=$A141,0,IF(HLOOKUP(GS$2,Recipes!$H:$GI,'Production Calculator'!$A141+2,FALSE)=0,0,HLOOKUP(GS$2,Recipes!$H:$GI,'Production Calculator'!$A141+2,FALSE)*$AK141))+IF($AO141=GS$3,$AM141/VLOOKUP($AO141,Data!$A$50:$B$56,2,FALSE),0)</f>
        <v>0</v>
      </c>
      <c r="GT141" s="11">
        <f>IF(GT$2=$A141,0,IF(HLOOKUP(GT$2,Recipes!$H:$GI,'Production Calculator'!$A141+2,FALSE)=0,0,HLOOKUP(GT$2,Recipes!$H:$GI,'Production Calculator'!$A141+2,FALSE)*$AK141))+IF($AO141=GT$3,$AM141/VLOOKUP($AO141,Data!$A$50:$B$56,2,FALSE),0)</f>
        <v>0</v>
      </c>
      <c r="GU141" s="11">
        <f>IF(GU$2=$A141,0,IF(HLOOKUP(GU$2,Recipes!$H:$GI,'Production Calculator'!$A141+2,FALSE)=0,0,HLOOKUP(GU$2,Recipes!$H:$GI,'Production Calculator'!$A141+2,FALSE)*$AK141))+IF($AO141=GU$3,$AM141/VLOOKUP($AO141,Data!$A$50:$B$56,2,FALSE),0)</f>
        <v>0</v>
      </c>
      <c r="GV141" s="11">
        <f>IF(GV$2=$A141,0,IF(HLOOKUP(GV$2,Recipes!$H:$GI,'Production Calculator'!$A141+2,FALSE)=0,0,HLOOKUP(GV$2,Recipes!$H:$GI,'Production Calculator'!$A141+2,FALSE)*$AK141))+IF($AO141=GV$3,$AM141/VLOOKUP($AO141,Data!$A$50:$B$56,2,FALSE),0)</f>
        <v>0</v>
      </c>
      <c r="GW141" s="11">
        <f>IF(GW$2=$A141,0,IF(HLOOKUP(GW$2,Recipes!$H:$GI,'Production Calculator'!$A141+2,FALSE)=0,0,HLOOKUP(GW$2,Recipes!$H:$GI,'Production Calculator'!$A141+2,FALSE)*$AK141))+IF($AO141=GW$3,$AM141/VLOOKUP($AO141,Data!$A$50:$B$56,2,FALSE),0)</f>
        <v>0</v>
      </c>
      <c r="GX141" s="11">
        <f>IF(GX$2=$A141,0,IF(HLOOKUP(GX$2,Recipes!$H:$GI,'Production Calculator'!$A141+2,FALSE)=0,0,HLOOKUP(GX$2,Recipes!$H:$GI,'Production Calculator'!$A141+2,FALSE)*$AK141))+IF($AO141=GX$3,$AM141/VLOOKUP($AO141,Data!$A$50:$B$56,2,FALSE),0)</f>
        <v>0</v>
      </c>
      <c r="GY141" s="11">
        <f>IF(GY$2=$A141,0,IF(HLOOKUP(GY$2,Recipes!$H:$GI,'Production Calculator'!$A141+2,FALSE)=0,0,HLOOKUP(GY$2,Recipes!$H:$GI,'Production Calculator'!$A141+2,FALSE)*$AK141))+IF($AO141=GY$3,$AM141/VLOOKUP($AO141,Data!$A$50:$B$56,2,FALSE),0)</f>
        <v>0</v>
      </c>
      <c r="GZ141" s="11">
        <f>IF(GZ$2=$A141,0,IF(HLOOKUP(GZ$2,Recipes!$H:$GI,'Production Calculator'!$A141+2,FALSE)=0,0,HLOOKUP(GZ$2,Recipes!$H:$GI,'Production Calculator'!$A141+2,FALSE)*$AK141))+IF($AO141=GZ$3,$AM141/VLOOKUP($AO141,Data!$A$50:$B$56,2,FALSE),0)</f>
        <v>0</v>
      </c>
      <c r="HA141" s="11">
        <f>IF(HA$2=$A141,0,IF(HLOOKUP(HA$2,Recipes!$H:$GI,'Production Calculator'!$A141+2,FALSE)=0,0,HLOOKUP(HA$2,Recipes!$H:$GI,'Production Calculator'!$A141+2,FALSE)*$AK141))+IF($AO141=HA$3,$AM141/VLOOKUP($AO141,Data!$A$50:$B$56,2,FALSE),0)</f>
        <v>0</v>
      </c>
      <c r="HB141" s="11">
        <f>IF(HB$2=$A141,0,IF(HLOOKUP(HB$2,Recipes!$H:$GI,'Production Calculator'!$A141+2,FALSE)=0,0,HLOOKUP(HB$2,Recipes!$H:$GI,'Production Calculator'!$A141+2,FALSE)*$AK141))+IF($AO141=HB$3,$AM141/VLOOKUP($AO141,Data!$A$50:$B$56,2,FALSE),0)</f>
        <v>0</v>
      </c>
      <c r="HC141" s="11">
        <f>IF(HC$2=$A141,0,IF(HLOOKUP(HC$2,Recipes!$H:$GI,'Production Calculator'!$A141+2,FALSE)=0,0,HLOOKUP(HC$2,Recipes!$H:$GI,'Production Calculator'!$A141+2,FALSE)*$AK141))+IF($AO141=HC$3,$AM141/VLOOKUP($AO141,Data!$A$50:$B$56,2,FALSE),0)</f>
        <v>0</v>
      </c>
      <c r="HD141" s="11">
        <f>IF(HD$2=$A141,0,IF(HLOOKUP(HD$2,Recipes!$H:$GI,'Production Calculator'!$A141+2,FALSE)=0,0,HLOOKUP(HD$2,Recipes!$H:$GI,'Production Calculator'!$A141+2,FALSE)*$AK141))+IF($AO141=HD$3,$AM141/VLOOKUP($AO141,Data!$A$50:$B$56,2,FALSE),0)</f>
        <v>0</v>
      </c>
      <c r="HE141" s="11">
        <f>IF(HE$2=$A141,0,IF(HLOOKUP(HE$2,Recipes!$H:$GI,'Production Calculator'!$A141+2,FALSE)=0,0,HLOOKUP(HE$2,Recipes!$H:$GI,'Production Calculator'!$A141+2,FALSE)*$AK141))+IF($AO141=HE$3,$AM141/VLOOKUP($AO141,Data!$A$50:$B$56,2,FALSE),0)</f>
        <v>0</v>
      </c>
      <c r="HF141" s="11">
        <f>IF(HF$2=$A141,0,IF(HLOOKUP(HF$2,Recipes!$H:$GI,'Production Calculator'!$A141+2,FALSE)=0,0,HLOOKUP(HF$2,Recipes!$H:$GI,'Production Calculator'!$A141+2,FALSE)*$AK141))+IF($AO141=HF$3,$AM141/VLOOKUP($AO141,Data!$A$50:$B$56,2,FALSE),0)</f>
        <v>0</v>
      </c>
      <c r="HG141" s="11">
        <f>IF(HG$2=$A141,0,IF(HLOOKUP(HG$2,Recipes!$H:$GI,'Production Calculator'!$A141+2,FALSE)=0,0,HLOOKUP(HG$2,Recipes!$H:$GI,'Production Calculator'!$A141+2,FALSE)*$AK141))+IF($AO141=HG$3,$AM141/VLOOKUP($AO141,Data!$A$50:$B$56,2,FALSE),0)</f>
        <v>0</v>
      </c>
      <c r="HH141" s="11">
        <f>IF(HH$2=$A141,0,IF(HLOOKUP(HH$2,Recipes!$H:$GI,'Production Calculator'!$A141+2,FALSE)=0,0,HLOOKUP(HH$2,Recipes!$H:$GI,'Production Calculator'!$A141+2,FALSE)*$AK141))+IF($AO141=HH$3,$AM141/VLOOKUP($AO141,Data!$A$50:$B$56,2,FALSE),0)</f>
        <v>0</v>
      </c>
      <c r="HI141" s="11">
        <f>IF(HI$2=$A141,0,IF(HLOOKUP(HI$2,Recipes!$H:$GI,'Production Calculator'!$A141+2,FALSE)=0,0,HLOOKUP(HI$2,Recipes!$H:$GI,'Production Calculator'!$A141+2,FALSE)*$AK141))+IF($AO141=HI$3,$AM141/VLOOKUP($AO141,Data!$A$50:$B$56,2,FALSE),0)</f>
        <v>0</v>
      </c>
      <c r="HJ141" s="11">
        <f>IF(HJ$2=$A141,0,IF(HLOOKUP(HJ$2,Recipes!$H:$GI,'Production Calculator'!$A141+2,FALSE)=0,0,HLOOKUP(HJ$2,Recipes!$H:$GI,'Production Calculator'!$A141+2,FALSE)*$AK141))+IF($AO141=HJ$3,$AM141/VLOOKUP($AO141,Data!$A$50:$B$56,2,FALSE),0)</f>
        <v>0</v>
      </c>
      <c r="HK141" s="11">
        <f>IF(HK$2=$A141,0,IF(HLOOKUP(HK$2,Recipes!$H:$GI,'Production Calculator'!$A141+2,FALSE)=0,0,HLOOKUP(HK$2,Recipes!$H:$GI,'Production Calculator'!$A141+2,FALSE)*$AK141))+IF($AO141=HK$3,$AM141/VLOOKUP($AO141,Data!$A$50:$B$56,2,FALSE),0)</f>
        <v>0</v>
      </c>
      <c r="HL141" s="11">
        <f>IF(HL$2=$A141,0,IF(HLOOKUP(HL$2,Recipes!$H:$GI,'Production Calculator'!$A141+2,FALSE)=0,0,HLOOKUP(HL$2,Recipes!$H:$GI,'Production Calculator'!$A141+2,FALSE)*$AK141))+IF($AO141=HL$3,$AM141/VLOOKUP($AO141,Data!$A$50:$B$56,2,FALSE),0)</f>
        <v>0</v>
      </c>
      <c r="HM141" s="11">
        <f>IF(HM$2=$A141,0,IF(HLOOKUP(HM$2,Recipes!$H:$GI,'Production Calculator'!$A141+2,FALSE)=0,0,HLOOKUP(HM$2,Recipes!$H:$GI,'Production Calculator'!$A141+2,FALSE)*$AK141))+IF($AO141=HM$3,$AM141/VLOOKUP($AO141,Data!$A$50:$B$56,2,FALSE),0)</f>
        <v>0</v>
      </c>
      <c r="HN141" s="11">
        <f>IF(HN$2=$A141,0,IF(HLOOKUP(HN$2,Recipes!$H:$GI,'Production Calculator'!$A141+2,FALSE)=0,0,HLOOKUP(HN$2,Recipes!$H:$GI,'Production Calculator'!$A141+2,FALSE)*$AK141))+IF($AO141=HN$3,$AM141/VLOOKUP($AO141,Data!$A$50:$B$56,2,FALSE),0)</f>
        <v>0</v>
      </c>
      <c r="HO141" s="11">
        <f>IF(HO$2=$A141,0,IF(HLOOKUP(HO$2,Recipes!$H:$GI,'Production Calculator'!$A141+2,FALSE)=0,0,HLOOKUP(HO$2,Recipes!$H:$GI,'Production Calculator'!$A141+2,FALSE)*$AK141))+IF($AO141=HO$3,$AM141/VLOOKUP($AO141,Data!$A$50:$B$56,2,FALSE),0)</f>
        <v>0</v>
      </c>
      <c r="HP141" s="11">
        <f>IF(HP$2=$A141,0,IF(HLOOKUP(HP$2,Recipes!$H:$GI,'Production Calculator'!$A141+2,FALSE)=0,0,HLOOKUP(HP$2,Recipes!$H:$GI,'Production Calculator'!$A141+2,FALSE)*$AK141))+IF($AO141=HP$3,$AM141/VLOOKUP($AO141,Data!$A$50:$B$56,2,FALSE),0)</f>
        <v>0</v>
      </c>
      <c r="HQ141" s="11">
        <f>IF(HQ$2=$A141,0,IF(HLOOKUP(HQ$2,Recipes!$H:$GI,'Production Calculator'!$A141+2,FALSE)=0,0,HLOOKUP(HQ$2,Recipes!$H:$GI,'Production Calculator'!$A141+2,FALSE)*$AK141))+IF($AO141=HQ$3,$AM141/VLOOKUP($AO141,Data!$A$50:$B$56,2,FALSE),0)</f>
        <v>0</v>
      </c>
      <c r="HR141" s="11">
        <f>IF(HR$2=$A141,0,IF(HLOOKUP(HR$2,Recipes!$H:$GI,'Production Calculator'!$A141+2,FALSE)=0,0,HLOOKUP(HR$2,Recipes!$H:$GI,'Production Calculator'!$A141+2,FALSE)*$AK141))+IF($AO141=HR$3,$AM141/VLOOKUP($AO141,Data!$A$50:$B$56,2,FALSE),0)</f>
        <v>0</v>
      </c>
      <c r="HS141" s="121"/>
    </row>
    <row r="142" spans="1:227" x14ac:dyDescent="0.45">
      <c r="A142">
        <v>118</v>
      </c>
      <c r="B142" s="107" t="str">
        <f>VLOOKUP(A142,Recipes!A:B,2)</f>
        <v>Pistol</v>
      </c>
      <c r="C142" s="128">
        <v>0</v>
      </c>
      <c r="D142" s="108">
        <f t="shared" si="192"/>
        <v>0</v>
      </c>
      <c r="E142" s="127" t="s">
        <v>1</v>
      </c>
      <c r="F142" s="109">
        <f>VLOOKUP(A142,Recipes!$A$3:$G$186,6,FALSE)</f>
        <v>2</v>
      </c>
      <c r="G142" s="109">
        <f>VLOOKUP(A142,Recipes!$A$3:$G$186,7,FALSE)</f>
        <v>0</v>
      </c>
      <c r="H142" s="110">
        <f t="shared" si="193"/>
        <v>0</v>
      </c>
      <c r="I142" s="109">
        <f>VLOOKUP(E142,Data!$A$2:$C$26,3, FALSE)</f>
        <v>4</v>
      </c>
      <c r="J142" s="108">
        <v>0</v>
      </c>
      <c r="K142" s="108">
        <v>0</v>
      </c>
      <c r="L142" s="108">
        <v>0</v>
      </c>
      <c r="M142" s="150">
        <v>0</v>
      </c>
      <c r="N142" s="150">
        <v>0</v>
      </c>
      <c r="O142" s="150">
        <v>0</v>
      </c>
      <c r="P142" s="151">
        <v>0</v>
      </c>
      <c r="Q142" s="151">
        <v>0</v>
      </c>
      <c r="R142" s="151">
        <v>0</v>
      </c>
      <c r="S142">
        <f t="shared" si="208"/>
        <v>0</v>
      </c>
      <c r="T142">
        <f t="shared" si="209"/>
        <v>0</v>
      </c>
      <c r="U142">
        <f t="shared" si="210"/>
        <v>0</v>
      </c>
      <c r="V142">
        <f t="shared" si="211"/>
        <v>0</v>
      </c>
      <c r="W142">
        <f t="shared" si="212"/>
        <v>0</v>
      </c>
      <c r="X142">
        <f t="shared" si="213"/>
        <v>0</v>
      </c>
      <c r="Y142">
        <f t="shared" si="214"/>
        <v>0</v>
      </c>
      <c r="Z142">
        <f t="shared" si="215"/>
        <v>0</v>
      </c>
      <c r="AA142">
        <f t="shared" si="216"/>
        <v>0</v>
      </c>
      <c r="AB142" s="111">
        <f>VLOOKUP($A142,Recipes!$A:$G,4)</f>
        <v>1</v>
      </c>
      <c r="AC142" s="111">
        <f>VLOOKUP($A142,Recipes!$A:$G,5)</f>
        <v>1</v>
      </c>
      <c r="AD142" s="111">
        <f t="shared" si="203"/>
        <v>1</v>
      </c>
      <c r="AE142" s="111">
        <f>VLOOKUP(E142,Data!$A$2:$F$26,5,FALSE)</f>
        <v>0</v>
      </c>
      <c r="AF142" s="111">
        <f>VLOOKUP(E142,Data!$A$2:$F$26,4,FALSE)</f>
        <v>210</v>
      </c>
      <c r="AG142" s="111">
        <f>VLOOKUP(E142,Data!$A$2:$B$26,2, FALSE)</f>
        <v>1.25</v>
      </c>
      <c r="AH142" s="111">
        <f>1+VLOOKUP($J$3,Data!$A$40:$D$48,2,FALSE)*$J142+VLOOKUP($K$3,Data!$A$40:$D$48,2,FALSE)*$K142+VLOOKUP($L$3,Data!$A$40:$D$48,2,FALSE)*$L142+VLOOKUP($M$3,Data!$A$40:$D$48,2,FALSE)*$M142+VLOOKUP($N$3,Data!$A$40:$D$48,2,FALSE)*$N142+VLOOKUP($O$3,Data!$A$40:$D$48,2,FALSE)*$O142+VLOOKUP($P$3,Data!$A$40:$D$48,2,FALSE)*$P142+VLOOKUP($Q$3,Data!$A$40:$D$48,2,FALSE)*$Q142+VLOOKUP($R$3,Data!$A$40:$D$48,2,FALSE)*$R142</f>
        <v>1</v>
      </c>
      <c r="AI142" s="111">
        <f>MAX(1+VLOOKUP($J$3,Data!$A$40:$D$48,3,FALSE)*$J142+VLOOKUP($K$3,Data!$A$40:$D$48,3,FALSE)*$K142+VLOOKUP($L$3,Data!$A$40:$D$48,3,FALSE)*$L142+VLOOKUP($M$3,Data!$A$40:$D$48,3,FALSE)*$M142+VLOOKUP($N$3,Data!$A$40:$D$48,3,FALSE)*$N142+VLOOKUP($O$3,Data!$A$40:$D$48,3,FALSE)*$O142+VLOOKUP($P$3,Data!$A$40:$D$48,3,FALSE)*$P142+VLOOKUP($Q$3,Data!$A$40:$D$48,3,FALSE)*$Q142+VLOOKUP($R$3,Data!$A$40:$D$48,3,FALSE)*$R142,0)</f>
        <v>1</v>
      </c>
      <c r="AJ142" s="111">
        <f>MAX(1-(VLOOKUP($J$3,Data!$A$40:$D$48,4,FALSE)*$J142+VLOOKUP($K$3,Data!$A$40:$D$48,4,FALSE)*$K142+VLOOKUP($L$3,Data!$A$40:$D$48,4,FALSE)*$L142+VLOOKUP($M$3,Data!$A$40:$D$48,4,FALSE)*$M142+VLOOKUP($N$3,Data!$A$40:$D$48,4,FALSE)*$N142+VLOOKUP($O$3,Data!$A$40:$D$48,4,FALSE)*$O142+VLOOKUP($P$3,Data!$A$40:$D$48,4,FALSE)*$P142+VLOOKUP($Q$3,Data!$A$40:$D$48,4,FALSE)*$Q142+VLOOKUP($R$3,Data!$A$40:$D$48,4,FALSE)*$R142),0.2)</f>
        <v>1</v>
      </c>
      <c r="AK142" s="112">
        <f t="shared" si="204"/>
        <v>0</v>
      </c>
      <c r="AL142" s="111">
        <f t="shared" si="205"/>
        <v>1.25</v>
      </c>
      <c r="AM142" s="111">
        <f t="shared" si="206"/>
        <v>0</v>
      </c>
      <c r="AN142" s="111">
        <f t="shared" si="207"/>
        <v>0</v>
      </c>
      <c r="AO142" s="131" t="s">
        <v>298</v>
      </c>
      <c r="AP142" s="11"/>
      <c r="AQ142" s="11">
        <f>IF(AQ$2=$A142,0,IF(HLOOKUP(AQ$2,Recipes!$H:$GI,'Production Calculator'!$A142+2,FALSE)=0,0,HLOOKUP(AQ$2,Recipes!$H:$GI,'Production Calculator'!$A142+2,FALSE)*$AK142))+IF($AO142=AQ$3,$AM142/VLOOKUP($AO142,Data!$A$50:$B$56,2,FALSE),0)</f>
        <v>0</v>
      </c>
      <c r="AR142" s="11">
        <f>IF(AR$2=$A142,0,IF(HLOOKUP(AR$2,Recipes!$H:$GI,'Production Calculator'!$A142+2,FALSE)=0,0,HLOOKUP(AR$2,Recipes!$H:$GI,'Production Calculator'!$A142+2,FALSE)*$AK142))+IF($AO142=AR$3,$AM142/VLOOKUP($AO142,Data!$A$50:$B$56,2,FALSE),0)</f>
        <v>0</v>
      </c>
      <c r="AS142" s="11">
        <f>IF(AS$2=$A142,0,IF(HLOOKUP(AS$2,Recipes!$H:$GI,'Production Calculator'!$A142+2,FALSE)=0,0,HLOOKUP(AS$2,Recipes!$H:$GI,'Production Calculator'!$A142+2,FALSE)*$AK142))+IF($AO142=AS$3,$AM142/VLOOKUP($AO142,Data!$A$50:$B$56,2,FALSE),0)</f>
        <v>0</v>
      </c>
      <c r="AT142" s="11">
        <f>IF(AT$2=$A142,0,IF(HLOOKUP(AT$2,Recipes!$H:$GI,'Production Calculator'!$A142+2,FALSE)=0,0,HLOOKUP(AT$2,Recipes!$H:$GI,'Production Calculator'!$A142+2,FALSE)*$AK142))+IF($AO142=AT$3,$AM142/VLOOKUP($AO142,Data!$A$50:$B$56,2,FALSE),0)</f>
        <v>0</v>
      </c>
      <c r="AU142" s="11">
        <f>IF(AU$2=$A142,0,IF(HLOOKUP(AU$2,Recipes!$H:$GI,'Production Calculator'!$A142+2,FALSE)=0,0,HLOOKUP(AU$2,Recipes!$H:$GI,'Production Calculator'!$A142+2,FALSE)*$AK142))+IF($AO142=AU$3,$AM142/VLOOKUP($AO142,Data!$A$50:$B$56,2,FALSE),0)</f>
        <v>0</v>
      </c>
      <c r="AV142" s="11">
        <f>IF(AV$2=$A142,0,IF(HLOOKUP(AV$2,Recipes!$H:$GI,'Production Calculator'!$A142+2,FALSE)=0,0,HLOOKUP(AV$2,Recipes!$H:$GI,'Production Calculator'!$A142+2,FALSE)*$AK142))+IF($AO142=AV$3,$AM142/VLOOKUP($AO142,Data!$A$50:$B$56,2,FALSE),0)</f>
        <v>0</v>
      </c>
      <c r="AW142" s="11">
        <f>IF(AW$2=$A142,0,IF(HLOOKUP(AW$2,Recipes!$H:$GI,'Production Calculator'!$A142+2,FALSE)=0,0,HLOOKUP(AW$2,Recipes!$H:$GI,'Production Calculator'!$A142+2,FALSE)*$AK142))+IF($AO142=AW$3,$AM142/VLOOKUP($AO142,Data!$A$50:$B$56,2,FALSE),0)</f>
        <v>0</v>
      </c>
      <c r="AX142" s="11">
        <f>IF(AX$2=$A142,0,IF(HLOOKUP(AX$2,Recipes!$H:$GI,'Production Calculator'!$A142+2,FALSE)=0,0,HLOOKUP(AX$2,Recipes!$H:$GI,'Production Calculator'!$A142+2,FALSE)*$AK142))+IF($AO142=AX$3,$AM142/VLOOKUP($AO142,Data!$A$50:$B$56,2,FALSE),0)</f>
        <v>0</v>
      </c>
      <c r="AY142" s="11">
        <f>IF(AY$2=$A142,0,IF(HLOOKUP(AY$2,Recipes!$H:$GI,'Production Calculator'!$A142+2,FALSE)=0,0,HLOOKUP(AY$2,Recipes!$H:$GI,'Production Calculator'!$A142+2,FALSE)*$AK142))+IF($AO142=AY$3,$AM142/VLOOKUP($AO142,Data!$A$50:$B$56,2,FALSE),0)</f>
        <v>0</v>
      </c>
      <c r="AZ142" s="11">
        <f>IF(AZ$2=$A142,0,IF(HLOOKUP(AZ$2,Recipes!$H:$GI,'Production Calculator'!$A142+2,FALSE)=0,0,HLOOKUP(AZ$2,Recipes!$H:$GI,'Production Calculator'!$A142+2,FALSE)*$AK142))+IF($AO142=AZ$3,$AM142/VLOOKUP($AO142,Data!$A$50:$B$56,2,FALSE),0)</f>
        <v>0</v>
      </c>
      <c r="BA142" s="11">
        <f>IF(BA$2=$A142,0,IF(HLOOKUP(BA$2,Recipes!$H:$GI,'Production Calculator'!$A142+2,FALSE)=0,0,HLOOKUP(BA$2,Recipes!$H:$GI,'Production Calculator'!$A142+2,FALSE)*$AK142))+IF($AO142=BA$3,$AM142/VLOOKUP($AO142,Data!$A$50:$B$56,2,FALSE),0)</f>
        <v>0</v>
      </c>
      <c r="BB142" s="11">
        <f>IF(BB$2=$A142,0,IF(HLOOKUP(BB$2,Recipes!$H:$GI,'Production Calculator'!$A142+2,FALSE)=0,0,HLOOKUP(BB$2,Recipes!$H:$GI,'Production Calculator'!$A142+2,FALSE)*$AK142))+IF($AO142=BB$3,$AM142/VLOOKUP($AO142,Data!$A$50:$B$56,2,FALSE),0)</f>
        <v>0</v>
      </c>
      <c r="BC142" s="11">
        <f>IF(BC$2=$A142,0,IF(HLOOKUP(BC$2,Recipes!$H:$GI,'Production Calculator'!$A142+2,FALSE)=0,0,HLOOKUP(BC$2,Recipes!$H:$GI,'Production Calculator'!$A142+2,FALSE)*$AK142))+IF($AO142=BC$3,$AM142/VLOOKUP($AO142,Data!$A$50:$B$56,2,FALSE),0)</f>
        <v>0</v>
      </c>
      <c r="BD142" s="11">
        <f>IF(BD$2=$A142,0,IF(HLOOKUP(BD$2,Recipes!$H:$GI,'Production Calculator'!$A142+2,FALSE)=0,0,HLOOKUP(BD$2,Recipes!$H:$GI,'Production Calculator'!$A142+2,FALSE)*$AK142))+IF($AO142=BD$3,$AM142/VLOOKUP($AO142,Data!$A$50:$B$56,2,FALSE),0)</f>
        <v>0</v>
      </c>
      <c r="BE142" s="11">
        <f>IF(BE$2=$A142,0,IF(HLOOKUP(BE$2,Recipes!$H:$GI,'Production Calculator'!$A142+2,FALSE)=0,0,HLOOKUP(BE$2,Recipes!$H:$GI,'Production Calculator'!$A142+2,FALSE)*$AK142))+IF($AO142=BE$3,$AM142/VLOOKUP($AO142,Data!$A$50:$B$56,2,FALSE),0)</f>
        <v>0</v>
      </c>
      <c r="BF142" s="11">
        <f>IF(BF$2=$A142,0,IF(HLOOKUP(BF$2,Recipes!$H:$GI,'Production Calculator'!$A142+2,FALSE)=0,0,HLOOKUP(BF$2,Recipes!$H:$GI,'Production Calculator'!$A142+2,FALSE)*$AK142))+IF($AO142=BF$3,$AM142/VLOOKUP($AO142,Data!$A$50:$B$56,2,FALSE),0)</f>
        <v>0</v>
      </c>
      <c r="BG142" s="11">
        <f>IF(BG$2=$A142,0,IF(HLOOKUP(BG$2,Recipes!$H:$GI,'Production Calculator'!$A142+2,FALSE)=0,0,HLOOKUP(BG$2,Recipes!$H:$GI,'Production Calculator'!$A142+2,FALSE)*$AK142))+IF($AO142=BG$3,$AM142/VLOOKUP($AO142,Data!$A$50:$B$56,2,FALSE),0)</f>
        <v>0</v>
      </c>
      <c r="BH142" s="11">
        <f>IF(BH$2=$A142,0,IF(HLOOKUP(BH$2,Recipes!$H:$GI,'Production Calculator'!$A142+2,FALSE)=0,0,HLOOKUP(BH$2,Recipes!$H:$GI,'Production Calculator'!$A142+2,FALSE)*$AK142))+IF($AO142=BH$3,$AM142/VLOOKUP($AO142,Data!$A$50:$B$56,2,FALSE),0)</f>
        <v>0</v>
      </c>
      <c r="BI142" s="11">
        <f>IF(BI$2=$A142,0,IF(HLOOKUP(BI$2,Recipes!$H:$GI,'Production Calculator'!$A142+2,FALSE)=0,0,HLOOKUP(BI$2,Recipes!$H:$GI,'Production Calculator'!$A142+2,FALSE)*$AK142))+IF($AO142=BI$3,$AM142/VLOOKUP($AO142,Data!$A$50:$B$56,2,FALSE),0)</f>
        <v>0</v>
      </c>
      <c r="BJ142" s="11">
        <f>IF(BJ$2=$A142,0,IF(HLOOKUP(BJ$2,Recipes!$H:$GI,'Production Calculator'!$A142+2,FALSE)=0,0,HLOOKUP(BJ$2,Recipes!$H:$GI,'Production Calculator'!$A142+2,FALSE)*$AK142))+IF($AO142=BJ$3,$AM142/VLOOKUP($AO142,Data!$A$50:$B$56,2,FALSE),0)</f>
        <v>0</v>
      </c>
      <c r="BK142" s="11">
        <f>IF(BK$2=$A142,0,IF(HLOOKUP(BK$2,Recipes!$H:$GI,'Production Calculator'!$A142+2,FALSE)=0,0,HLOOKUP(BK$2,Recipes!$H:$GI,'Production Calculator'!$A142+2,FALSE)*$AK142))+IF($AO142=BK$3,$AM142/VLOOKUP($AO142,Data!$A$50:$B$56,2,FALSE),0)</f>
        <v>0</v>
      </c>
      <c r="BL142" s="11">
        <f>IF(BL$2=$A142,0,IF(HLOOKUP(BL$2,Recipes!$H:$GI,'Production Calculator'!$A142+2,FALSE)=0,0,HLOOKUP(BL$2,Recipes!$H:$GI,'Production Calculator'!$A142+2,FALSE)*$AK142))+IF($AO142=BL$3,$AM142/VLOOKUP($AO142,Data!$A$50:$B$56,2,FALSE),0)</f>
        <v>0</v>
      </c>
      <c r="BM142" s="11">
        <f>IF(BM$2=$A142,0,IF(HLOOKUP(BM$2,Recipes!$H:$GI,'Production Calculator'!$A142+2,FALSE)=0,0,HLOOKUP(BM$2,Recipes!$H:$GI,'Production Calculator'!$A142+2,FALSE)*$AK142))+IF($AO142=BM$3,$AM142/VLOOKUP($AO142,Data!$A$50:$B$56,2,FALSE),0)</f>
        <v>0</v>
      </c>
      <c r="BN142" s="11">
        <f>IF(BN$2=$A142,0,IF(HLOOKUP(BN$2,Recipes!$H:$GI,'Production Calculator'!$A142+2,FALSE)=0,0,HLOOKUP(BN$2,Recipes!$H:$GI,'Production Calculator'!$A142+2,FALSE)*$AK142))+IF($AO142=BN$3,$AM142/VLOOKUP($AO142,Data!$A$50:$B$56,2,FALSE),0)</f>
        <v>0</v>
      </c>
      <c r="BO142" s="11">
        <f>IF(BO$2=$A142,0,IF(HLOOKUP(BO$2,Recipes!$H:$GI,'Production Calculator'!$A142+2,FALSE)=0,0,HLOOKUP(BO$2,Recipes!$H:$GI,'Production Calculator'!$A142+2,FALSE)*$AK142))+IF($AO142=BO$3,$AM142/VLOOKUP($AO142,Data!$A$50:$B$56,2,FALSE),0)</f>
        <v>0</v>
      </c>
      <c r="BP142" s="11">
        <f>IF(BP$2=$A142,0,IF(HLOOKUP(BP$2,Recipes!$H:$GI,'Production Calculator'!$A142+2,FALSE)=0,0,HLOOKUP(BP$2,Recipes!$H:$GI,'Production Calculator'!$A142+2,FALSE)*$AK142))+IF($AO142=BP$3,$AM142/VLOOKUP($AO142,Data!$A$50:$B$56,2,FALSE),0)</f>
        <v>0</v>
      </c>
      <c r="BQ142" s="11">
        <f>IF(BQ$2=$A142,0,IF(HLOOKUP(BQ$2,Recipes!$H:$GI,'Production Calculator'!$A142+2,FALSE)=0,0,HLOOKUP(BQ$2,Recipes!$H:$GI,'Production Calculator'!$A142+2,FALSE)*$AK142))+IF($AO142=BQ$3,$AM142/VLOOKUP($AO142,Data!$A$50:$B$56,2,FALSE),0)</f>
        <v>0</v>
      </c>
      <c r="BR142" s="11">
        <f>IF(BR$2=$A142,0,IF(HLOOKUP(BR$2,Recipes!$H:$GI,'Production Calculator'!$A142+2,FALSE)=0,0,HLOOKUP(BR$2,Recipes!$H:$GI,'Production Calculator'!$A142+2,FALSE)*$AK142))+IF($AO142=BR$3,$AM142/VLOOKUP($AO142,Data!$A$50:$B$56,2,FALSE),0)</f>
        <v>0</v>
      </c>
      <c r="BS142" s="11">
        <f>IF(BS$2=$A142,0,IF(HLOOKUP(BS$2,Recipes!$H:$GI,'Production Calculator'!$A142+2,FALSE)=0,0,HLOOKUP(BS$2,Recipes!$H:$GI,'Production Calculator'!$A142+2,FALSE)*$AK142))+IF($AO142=BS$3,$AM142/VLOOKUP($AO142,Data!$A$50:$B$56,2,FALSE),0)</f>
        <v>0</v>
      </c>
      <c r="BT142" s="11">
        <f>IF(BT$2=$A142,0,IF(HLOOKUP(BT$2,Recipes!$H:$GI,'Production Calculator'!$A142+2,FALSE)=0,0,HLOOKUP(BT$2,Recipes!$H:$GI,'Production Calculator'!$A142+2,FALSE)*$AK142))+IF($AO142=BT$3,$AM142/VLOOKUP($AO142,Data!$A$50:$B$56,2,FALSE),0)</f>
        <v>0</v>
      </c>
      <c r="BU142" s="11">
        <f>IF(BU$2=$A142,0,IF(HLOOKUP(BU$2,Recipes!$H:$GI,'Production Calculator'!$A142+2,FALSE)=0,0,HLOOKUP(BU$2,Recipes!$H:$GI,'Production Calculator'!$A142+2,FALSE)*$AK142))+IF($AO142=BU$3,$AM142/VLOOKUP($AO142,Data!$A$50:$B$56,2,FALSE),0)</f>
        <v>0</v>
      </c>
      <c r="BV142" s="11">
        <f>IF(BV$2=$A142,0,IF(HLOOKUP(BV$2,Recipes!$H:$GI,'Production Calculator'!$A142+2,FALSE)=0,0,HLOOKUP(BV$2,Recipes!$H:$GI,'Production Calculator'!$A142+2,FALSE)*$AK142))+IF($AO142=BV$3,$AM142/VLOOKUP($AO142,Data!$A$50:$B$56,2,FALSE),0)</f>
        <v>0</v>
      </c>
      <c r="BW142" s="11">
        <f>IF(BW$2=$A142,0,IF(HLOOKUP(BW$2,Recipes!$H:$GI,'Production Calculator'!$A142+2,FALSE)=0,0,HLOOKUP(BW$2,Recipes!$H:$GI,'Production Calculator'!$A142+2,FALSE)*$AK142))+IF($AO142=BW$3,$AM142/VLOOKUP($AO142,Data!$A$50:$B$56,2,FALSE),0)</f>
        <v>0</v>
      </c>
      <c r="BX142" s="11">
        <f>IF(BX$2=$A142,0,IF(HLOOKUP(BX$2,Recipes!$H:$GI,'Production Calculator'!$A142+2,FALSE)=0,0,HLOOKUP(BX$2,Recipes!$H:$GI,'Production Calculator'!$A142+2,FALSE)*$AK142))+IF($AO142=BX$3,$AM142/VLOOKUP($AO142,Data!$A$50:$B$56,2,FALSE),0)</f>
        <v>0</v>
      </c>
      <c r="BY142" s="11">
        <f>IF(BY$2=$A142,0,IF(HLOOKUP(BY$2,Recipes!$H:$GI,'Production Calculator'!$A142+2,FALSE)=0,0,HLOOKUP(BY$2,Recipes!$H:$GI,'Production Calculator'!$A142+2,FALSE)*$AK142))+IF($AO142=BY$3,$AM142/VLOOKUP($AO142,Data!$A$50:$B$56,2,FALSE),0)</f>
        <v>0</v>
      </c>
      <c r="BZ142" s="11">
        <f>IF(BZ$2=$A142,0,IF(HLOOKUP(BZ$2,Recipes!$H:$GI,'Production Calculator'!$A142+2,FALSE)=0,0,HLOOKUP(BZ$2,Recipes!$H:$GI,'Production Calculator'!$A142+2,FALSE)*$AK142))+IF($AO142=BZ$3,$AM142/VLOOKUP($AO142,Data!$A$50:$B$56,2,FALSE),0)</f>
        <v>0</v>
      </c>
      <c r="CA142" s="11">
        <f>IF(CA$2=$A142,0,IF(HLOOKUP(CA$2,Recipes!$H:$GI,'Production Calculator'!$A142+2,FALSE)=0,0,HLOOKUP(CA$2,Recipes!$H:$GI,'Production Calculator'!$A142+2,FALSE)*$AK142))+IF($AO142=CA$3,$AM142/VLOOKUP($AO142,Data!$A$50:$B$56,2,FALSE),0)</f>
        <v>0</v>
      </c>
      <c r="CB142" s="11">
        <f>IF(CB$2=$A142,0,IF(HLOOKUP(CB$2,Recipes!$H:$GI,'Production Calculator'!$A142+2,FALSE)=0,0,HLOOKUP(CB$2,Recipes!$H:$GI,'Production Calculator'!$A142+2,FALSE)*$AK142))+IF($AO142=CB$3,$AM142/VLOOKUP($AO142,Data!$A$50:$B$56,2,FALSE),0)</f>
        <v>0</v>
      </c>
      <c r="CC142" s="11">
        <f>IF(CC$2=$A142,0,IF(HLOOKUP(CC$2,Recipes!$H:$GI,'Production Calculator'!$A142+2,FALSE)=0,0,HLOOKUP(CC$2,Recipes!$H:$GI,'Production Calculator'!$A142+2,FALSE)*$AK142))+IF($AO142=CC$3,$AM142/VLOOKUP($AO142,Data!$A$50:$B$56,2,FALSE),0)</f>
        <v>0</v>
      </c>
      <c r="CD142" s="11">
        <f>IF(CD$2=$A142,0,IF(HLOOKUP(CD$2,Recipes!$H:$GI,'Production Calculator'!$A142+2,FALSE)=0,0,HLOOKUP(CD$2,Recipes!$H:$GI,'Production Calculator'!$A142+2,FALSE)*$AK142))+IF($AO142=CD$3,$AM142/VLOOKUP($AO142,Data!$A$50:$B$56,2,FALSE),0)</f>
        <v>0</v>
      </c>
      <c r="CE142" s="11">
        <f>IF(CE$2=$A142,0,IF(HLOOKUP(CE$2,Recipes!$H:$GI,'Production Calculator'!$A142+2,FALSE)=0,0,HLOOKUP(CE$2,Recipes!$H:$GI,'Production Calculator'!$A142+2,FALSE)*$AK142))+IF($AO142=CE$3,$AM142/VLOOKUP($AO142,Data!$A$50:$B$56,2,FALSE),0)</f>
        <v>0</v>
      </c>
      <c r="CF142" s="11">
        <f>IF(CF$2=$A142,0,IF(HLOOKUP(CF$2,Recipes!$H:$GI,'Production Calculator'!$A142+2,FALSE)=0,0,HLOOKUP(CF$2,Recipes!$H:$GI,'Production Calculator'!$A142+2,FALSE)*$AK142))+IF($AO142=CF$3,$AM142/VLOOKUP($AO142,Data!$A$50:$B$56,2,FALSE),0)</f>
        <v>0</v>
      </c>
      <c r="CG142" s="11">
        <f>IF(CG$2=$A142,0,IF(HLOOKUP(CG$2,Recipes!$H:$GI,'Production Calculator'!$A142+2,FALSE)=0,0,HLOOKUP(CG$2,Recipes!$H:$GI,'Production Calculator'!$A142+2,FALSE)*$AK142))+IF($AO142=CG$3,$AM142/VLOOKUP($AO142,Data!$A$50:$B$56,2,FALSE),0)</f>
        <v>0</v>
      </c>
      <c r="CH142" s="11">
        <f>IF(CH$2=$A142,0,IF(HLOOKUP(CH$2,Recipes!$H:$GI,'Production Calculator'!$A142+2,FALSE)=0,0,HLOOKUP(CH$2,Recipes!$H:$GI,'Production Calculator'!$A142+2,FALSE)*$AK142))+IF($AO142=CH$3,$AM142/VLOOKUP($AO142,Data!$A$50:$B$56,2,FALSE),0)</f>
        <v>0</v>
      </c>
      <c r="CI142" s="11">
        <f>IF(CI$2=$A142,0,IF(HLOOKUP(CI$2,Recipes!$H:$GI,'Production Calculator'!$A142+2,FALSE)=0,0,HLOOKUP(CI$2,Recipes!$H:$GI,'Production Calculator'!$A142+2,FALSE)*$AK142))+IF($AO142=CI$3,$AM142/VLOOKUP($AO142,Data!$A$50:$B$56,2,FALSE),0)</f>
        <v>0</v>
      </c>
      <c r="CJ142" s="11">
        <f>IF(CJ$2=$A142,0,IF(HLOOKUP(CJ$2,Recipes!$H:$GI,'Production Calculator'!$A142+2,FALSE)=0,0,HLOOKUP(CJ$2,Recipes!$H:$GI,'Production Calculator'!$A142+2,FALSE)*$AK142))+IF($AO142=CJ$3,$AM142/VLOOKUP($AO142,Data!$A$50:$B$56,2,FALSE),0)</f>
        <v>0</v>
      </c>
      <c r="CK142" s="11">
        <f>IF(CK$2=$A142,0,IF(HLOOKUP(CK$2,Recipes!$H:$GI,'Production Calculator'!$A142+2,FALSE)=0,0,HLOOKUP(CK$2,Recipes!$H:$GI,'Production Calculator'!$A142+2,FALSE)*$AK142))+IF($AO142=CK$3,$AM142/VLOOKUP($AO142,Data!$A$50:$B$56,2,FALSE),0)</f>
        <v>0</v>
      </c>
      <c r="CL142" s="11">
        <f>IF(CL$2=$A142,0,IF(HLOOKUP(CL$2,Recipes!$H:$GI,'Production Calculator'!$A142+2,FALSE)=0,0,HLOOKUP(CL$2,Recipes!$H:$GI,'Production Calculator'!$A142+2,FALSE)*$AK142))+IF($AO142=CL$3,$AM142/VLOOKUP($AO142,Data!$A$50:$B$56,2,FALSE),0)</f>
        <v>0</v>
      </c>
      <c r="CM142" s="11">
        <f>IF(CM$2=$A142,0,IF(HLOOKUP(CM$2,Recipes!$H:$GI,'Production Calculator'!$A142+2,FALSE)=0,0,HLOOKUP(CM$2,Recipes!$H:$GI,'Production Calculator'!$A142+2,FALSE)*$AK142))+IF($AO142=CM$3,$AM142/VLOOKUP($AO142,Data!$A$50:$B$56,2,FALSE),0)</f>
        <v>0</v>
      </c>
      <c r="CN142" s="11">
        <f>IF(CN$2=$A142,0,IF(HLOOKUP(CN$2,Recipes!$H:$GI,'Production Calculator'!$A142+2,FALSE)=0,0,HLOOKUP(CN$2,Recipes!$H:$GI,'Production Calculator'!$A142+2,FALSE)*$AK142))+IF($AO142=CN$3,$AM142/VLOOKUP($AO142,Data!$A$50:$B$56,2,FALSE),0)</f>
        <v>0</v>
      </c>
      <c r="CO142" s="11">
        <f>IF(CO$2=$A142,0,IF(HLOOKUP(CO$2,Recipes!$H:$GI,'Production Calculator'!$A142+2,FALSE)=0,0,HLOOKUP(CO$2,Recipes!$H:$GI,'Production Calculator'!$A142+2,FALSE)*$AK142))+IF($AO142=CO$3,$AM142/VLOOKUP($AO142,Data!$A$50:$B$56,2,FALSE),0)</f>
        <v>0</v>
      </c>
      <c r="CP142" s="11">
        <f>IF(CP$2=$A142,0,IF(HLOOKUP(CP$2,Recipes!$H:$GI,'Production Calculator'!$A142+2,FALSE)=0,0,HLOOKUP(CP$2,Recipes!$H:$GI,'Production Calculator'!$A142+2,FALSE)*$AK142))+IF($AO142=CP$3,$AM142/VLOOKUP($AO142,Data!$A$50:$B$56,2,FALSE),0)</f>
        <v>0</v>
      </c>
      <c r="CQ142" s="11">
        <f>IF(CQ$2=$A142,0,IF(HLOOKUP(CQ$2,Recipes!$H:$GI,'Production Calculator'!$A142+2,FALSE)=0,0,HLOOKUP(CQ$2,Recipes!$H:$GI,'Production Calculator'!$A142+2,FALSE)*$AK142))+IF($AO142=CQ$3,$AM142/VLOOKUP($AO142,Data!$A$50:$B$56,2,FALSE),0)</f>
        <v>0</v>
      </c>
      <c r="CR142" s="11">
        <f>IF(CR$2=$A142,0,IF(HLOOKUP(CR$2,Recipes!$H:$GI,'Production Calculator'!$A142+2,FALSE)=0,0,HLOOKUP(CR$2,Recipes!$H:$GI,'Production Calculator'!$A142+2,FALSE)*$AK142))+IF($AO142=CR$3,$AM142/VLOOKUP($AO142,Data!$A$50:$B$56,2,FALSE),0)</f>
        <v>0</v>
      </c>
      <c r="CS142" s="11">
        <f>IF(CS$2=$A142,0,IF(HLOOKUP(CS$2,Recipes!$H:$GI,'Production Calculator'!$A142+2,FALSE)=0,0,HLOOKUP(CS$2,Recipes!$H:$GI,'Production Calculator'!$A142+2,FALSE)*$AK142))+IF($AO142=CS$3,$AM142/VLOOKUP($AO142,Data!$A$50:$B$56,2,FALSE),0)</f>
        <v>0</v>
      </c>
      <c r="CT142" s="11">
        <f>IF(CT$2=$A142,0,IF(HLOOKUP(CT$2,Recipes!$H:$GI,'Production Calculator'!$A142+2,FALSE)=0,0,HLOOKUP(CT$2,Recipes!$H:$GI,'Production Calculator'!$A142+2,FALSE)*$AK142))+IF($AO142=CT$3,$AM142/VLOOKUP($AO142,Data!$A$50:$B$56,2,FALSE),0)</f>
        <v>0</v>
      </c>
      <c r="CU142" s="11">
        <f>IF(CU$2=$A142,0,IF(HLOOKUP(CU$2,Recipes!$H:$GI,'Production Calculator'!$A142+2,FALSE)=0,0,HLOOKUP(CU$2,Recipes!$H:$GI,'Production Calculator'!$A142+2,FALSE)*$AK142))+IF($AO142=CU$3,$AM142/VLOOKUP($AO142,Data!$A$50:$B$56,2,FALSE),0)</f>
        <v>0</v>
      </c>
      <c r="CV142" s="11">
        <f>IF(CV$2=$A142,0,IF(HLOOKUP(CV$2,Recipes!$H:$GI,'Production Calculator'!$A142+2,FALSE)=0,0,HLOOKUP(CV$2,Recipes!$H:$GI,'Production Calculator'!$A142+2,FALSE)*$AK142))+IF($AO142=CV$3,$AM142/VLOOKUP($AO142,Data!$A$50:$B$56,2,FALSE),0)</f>
        <v>0</v>
      </c>
      <c r="CW142" s="11">
        <f>IF(CW$2=$A142,0,IF(HLOOKUP(CW$2,Recipes!$H:$GI,'Production Calculator'!$A142+2,FALSE)=0,0,HLOOKUP(CW$2,Recipes!$H:$GI,'Production Calculator'!$A142+2,FALSE)*$AK142))+IF($AO142=CW$3,$AM142/VLOOKUP($AO142,Data!$A$50:$B$56,2,FALSE),0)</f>
        <v>0</v>
      </c>
      <c r="CX142" s="11">
        <f>IF(CX$2=$A142,0,IF(HLOOKUP(CX$2,Recipes!$H:$GI,'Production Calculator'!$A142+2,FALSE)=0,0,HLOOKUP(CX$2,Recipes!$H:$GI,'Production Calculator'!$A142+2,FALSE)*$AK142))+IF($AO142=CX$3,$AM142/VLOOKUP($AO142,Data!$A$50:$B$56,2,FALSE),0)</f>
        <v>0</v>
      </c>
      <c r="CY142" s="11">
        <f>IF(CY$2=$A142,0,IF(HLOOKUP(CY$2,Recipes!$H:$GI,'Production Calculator'!$A142+2,FALSE)=0,0,HLOOKUP(CY$2,Recipes!$H:$GI,'Production Calculator'!$A142+2,FALSE)*$AK142))+IF($AO142=CY$3,$AM142/VLOOKUP($AO142,Data!$A$50:$B$56,2,FALSE),0)</f>
        <v>0</v>
      </c>
      <c r="CZ142" s="11">
        <f>IF(CZ$2=$A142,0,IF(HLOOKUP(CZ$2,Recipes!$H:$GI,'Production Calculator'!$A142+2,FALSE)=0,0,HLOOKUP(CZ$2,Recipes!$H:$GI,'Production Calculator'!$A142+2,FALSE)*$AK142))+IF($AO142=CZ$3,$AM142/VLOOKUP($AO142,Data!$A$50:$B$56,2,FALSE),0)</f>
        <v>0</v>
      </c>
      <c r="DA142" s="11">
        <f>IF(DA$2=$A142,0,IF(HLOOKUP(DA$2,Recipes!$H:$GI,'Production Calculator'!$A142+2,FALSE)=0,0,HLOOKUP(DA$2,Recipes!$H:$GI,'Production Calculator'!$A142+2,FALSE)*$AK142))+IF($AO142=DA$3,$AM142/VLOOKUP($AO142,Data!$A$50:$B$56,2,FALSE),0)</f>
        <v>0</v>
      </c>
      <c r="DB142" s="11">
        <f>IF(DB$2=$A142,0,IF(HLOOKUP(DB$2,Recipes!$H:$GI,'Production Calculator'!$A142+2,FALSE)=0,0,HLOOKUP(DB$2,Recipes!$H:$GI,'Production Calculator'!$A142+2,FALSE)*$AK142))+IF($AO142=DB$3,$AM142/VLOOKUP($AO142,Data!$A$50:$B$56,2,FALSE),0)</f>
        <v>0</v>
      </c>
      <c r="DC142" s="11">
        <f>IF(DC$2=$A142,0,IF(HLOOKUP(DC$2,Recipes!$H:$GI,'Production Calculator'!$A142+2,FALSE)=0,0,HLOOKUP(DC$2,Recipes!$H:$GI,'Production Calculator'!$A142+2,FALSE)*$AK142))+IF($AO142=DC$3,$AM142/VLOOKUP($AO142,Data!$A$50:$B$56,2,FALSE),0)</f>
        <v>0</v>
      </c>
      <c r="DD142" s="11">
        <f>IF(DD$2=$A142,0,IF(HLOOKUP(DD$2,Recipes!$H:$GI,'Production Calculator'!$A142+2,FALSE)=0,0,HLOOKUP(DD$2,Recipes!$H:$GI,'Production Calculator'!$A142+2,FALSE)*$AK142))+IF($AO142=DD$3,$AM142/VLOOKUP($AO142,Data!$A$50:$B$56,2,FALSE),0)</f>
        <v>0</v>
      </c>
      <c r="DE142" s="11">
        <f>IF(DE$2=$A142,0,IF(HLOOKUP(DE$2,Recipes!$H:$GI,'Production Calculator'!$A142+2,FALSE)=0,0,HLOOKUP(DE$2,Recipes!$H:$GI,'Production Calculator'!$A142+2,FALSE)*$AK142))+IF($AO142=DE$3,$AM142/VLOOKUP($AO142,Data!$A$50:$B$56,2,FALSE),0)</f>
        <v>0</v>
      </c>
      <c r="DF142" s="11">
        <f>IF(DF$2=$A142,0,IF(HLOOKUP(DF$2,Recipes!$H:$GI,'Production Calculator'!$A142+2,FALSE)=0,0,HLOOKUP(DF$2,Recipes!$H:$GI,'Production Calculator'!$A142+2,FALSE)*$AK142))+IF($AO142=DF$3,$AM142/VLOOKUP($AO142,Data!$A$50:$B$56,2,FALSE),0)</f>
        <v>0</v>
      </c>
      <c r="DG142" s="11">
        <f>IF(DG$2=$A142,0,IF(HLOOKUP(DG$2,Recipes!$H:$GI,'Production Calculator'!$A142+2,FALSE)=0,0,HLOOKUP(DG$2,Recipes!$H:$GI,'Production Calculator'!$A142+2,FALSE)*$AK142))+IF($AO142=DG$3,$AM142/VLOOKUP($AO142,Data!$A$50:$B$56,2,FALSE),0)</f>
        <v>0</v>
      </c>
      <c r="DH142" s="11">
        <f>IF(DH$2=$A142,0,IF(HLOOKUP(DH$2,Recipes!$H:$GI,'Production Calculator'!$A142+2,FALSE)=0,0,HLOOKUP(DH$2,Recipes!$H:$GI,'Production Calculator'!$A142+2,FALSE)*$AK142))+IF($AO142=DH$3,$AM142/VLOOKUP($AO142,Data!$A$50:$B$56,2,FALSE),0)</f>
        <v>0</v>
      </c>
      <c r="DI142" s="11">
        <f>IF(DI$2=$A142,0,IF(HLOOKUP(DI$2,Recipes!$H:$GI,'Production Calculator'!$A142+2,FALSE)=0,0,HLOOKUP(DI$2,Recipes!$H:$GI,'Production Calculator'!$A142+2,FALSE)*$AK142))+IF($AO142=DI$3,$AM142/VLOOKUP($AO142,Data!$A$50:$B$56,2,FALSE),0)</f>
        <v>0</v>
      </c>
      <c r="DJ142" s="11">
        <f>IF(DJ$2=$A142,0,IF(HLOOKUP(DJ$2,Recipes!$H:$GI,'Production Calculator'!$A142+2,FALSE)=0,0,HLOOKUP(DJ$2,Recipes!$H:$GI,'Production Calculator'!$A142+2,FALSE)*$AK142))+IF($AO142=DJ$3,$AM142/VLOOKUP($AO142,Data!$A$50:$B$56,2,FALSE),0)</f>
        <v>0</v>
      </c>
      <c r="DK142" s="11">
        <f>IF(DK$2=$A142,0,IF(HLOOKUP(DK$2,Recipes!$H:$GI,'Production Calculator'!$A142+2,FALSE)=0,0,HLOOKUP(DK$2,Recipes!$H:$GI,'Production Calculator'!$A142+2,FALSE)*$AK142))+IF($AO142=DK$3,$AM142/VLOOKUP($AO142,Data!$A$50:$B$56,2,FALSE),0)</f>
        <v>0</v>
      </c>
      <c r="DL142" s="11">
        <f>IF(DL$2=$A142,0,IF(HLOOKUP(DL$2,Recipes!$H:$GI,'Production Calculator'!$A142+2,FALSE)=0,0,HLOOKUP(DL$2,Recipes!$H:$GI,'Production Calculator'!$A142+2,FALSE)*$AK142))+IF($AO142=DL$3,$AM142/VLOOKUP($AO142,Data!$A$50:$B$56,2,FALSE),0)</f>
        <v>0</v>
      </c>
      <c r="DM142" s="11">
        <f>IF(DM$2=$A142,0,IF(HLOOKUP(DM$2,Recipes!$H:$GI,'Production Calculator'!$A142+2,FALSE)=0,0,HLOOKUP(DM$2,Recipes!$H:$GI,'Production Calculator'!$A142+2,FALSE)*$AK142))+IF($AO142=DM$3,$AM142/VLOOKUP($AO142,Data!$A$50:$B$56,2,FALSE),0)</f>
        <v>0</v>
      </c>
      <c r="DN142" s="11">
        <f>IF(DN$2=$A142,0,IF(HLOOKUP(DN$2,Recipes!$H:$GI,'Production Calculator'!$A142+2,FALSE)=0,0,HLOOKUP(DN$2,Recipes!$H:$GI,'Production Calculator'!$A142+2,FALSE)*$AK142))+IF($AO142=DN$3,$AM142/VLOOKUP($AO142,Data!$A$50:$B$56,2,FALSE),0)</f>
        <v>0</v>
      </c>
      <c r="DO142" s="11">
        <f>IF(DO$2=$A142,0,IF(HLOOKUP(DO$2,Recipes!$H:$GI,'Production Calculator'!$A142+2,FALSE)=0,0,HLOOKUP(DO$2,Recipes!$H:$GI,'Production Calculator'!$A142+2,FALSE)*$AK142))+IF($AO142=DO$3,$AM142/VLOOKUP($AO142,Data!$A$50:$B$56,2,FALSE),0)</f>
        <v>0</v>
      </c>
      <c r="DP142" s="11">
        <f>IF(DP$2=$A142,0,IF(HLOOKUP(DP$2,Recipes!$H:$GI,'Production Calculator'!$A142+2,FALSE)=0,0,HLOOKUP(DP$2,Recipes!$H:$GI,'Production Calculator'!$A142+2,FALSE)*$AK142))+IF($AO142=DP$3,$AM142/VLOOKUP($AO142,Data!$A$50:$B$56,2,FALSE),0)</f>
        <v>0</v>
      </c>
      <c r="DQ142" s="11">
        <f>IF(DQ$2=$A142,0,IF(HLOOKUP(DQ$2,Recipes!$H:$GI,'Production Calculator'!$A142+2,FALSE)=0,0,HLOOKUP(DQ$2,Recipes!$H:$GI,'Production Calculator'!$A142+2,FALSE)*$AK142))+IF($AO142=DQ$3,$AM142/VLOOKUP($AO142,Data!$A$50:$B$56,2,FALSE),0)</f>
        <v>0</v>
      </c>
      <c r="DR142" s="11">
        <f>IF(DR$2=$A142,0,IF(HLOOKUP(DR$2,Recipes!$H:$GI,'Production Calculator'!$A142+2,FALSE)=0,0,HLOOKUP(DR$2,Recipes!$H:$GI,'Production Calculator'!$A142+2,FALSE)*$AK142))+IF($AO142=DR$3,$AM142/VLOOKUP($AO142,Data!$A$50:$B$56,2,FALSE),0)</f>
        <v>0</v>
      </c>
      <c r="DS142" s="11">
        <f>IF(DS$2=$A142,0,IF(HLOOKUP(DS$2,Recipes!$H:$GI,'Production Calculator'!$A142+2,FALSE)=0,0,HLOOKUP(DS$2,Recipes!$H:$GI,'Production Calculator'!$A142+2,FALSE)*$AK142))+IF($AO142=DS$3,$AM142/VLOOKUP($AO142,Data!$A$50:$B$56,2,FALSE),0)</f>
        <v>0</v>
      </c>
      <c r="DT142" s="11">
        <f>IF(DT$2=$A142,0,IF(HLOOKUP(DT$2,Recipes!$H:$GI,'Production Calculator'!$A142+2,FALSE)=0,0,HLOOKUP(DT$2,Recipes!$H:$GI,'Production Calculator'!$A142+2,FALSE)*$AK142))+IF($AO142=DT$3,$AM142/VLOOKUP($AO142,Data!$A$50:$B$56,2,FALSE),0)</f>
        <v>0</v>
      </c>
      <c r="DU142" s="11">
        <f>IF(DU$2=$A142,0,IF(HLOOKUP(DU$2,Recipes!$H:$GI,'Production Calculator'!$A142+2,FALSE)=0,0,HLOOKUP(DU$2,Recipes!$H:$GI,'Production Calculator'!$A142+2,FALSE)*$AK142))+IF($AO142=DU$3,$AM142/VLOOKUP($AO142,Data!$A$50:$B$56,2,FALSE),0)</f>
        <v>0</v>
      </c>
      <c r="DV142" s="11">
        <f>IF(DV$2=$A142,0,IF(HLOOKUP(DV$2,Recipes!$H:$GI,'Production Calculator'!$A142+2,FALSE)=0,0,HLOOKUP(DV$2,Recipes!$H:$GI,'Production Calculator'!$A142+2,FALSE)*$AK142))+IF($AO142=DV$3,$AM142/VLOOKUP($AO142,Data!$A$50:$B$56,2,FALSE),0)</f>
        <v>0</v>
      </c>
      <c r="DW142" s="11">
        <f>IF(DW$2=$A142,0,IF(HLOOKUP(DW$2,Recipes!$H:$GI,'Production Calculator'!$A142+2,FALSE)=0,0,HLOOKUP(DW$2,Recipes!$H:$GI,'Production Calculator'!$A142+2,FALSE)*$AK142))+IF($AO142=DW$3,$AM142/VLOOKUP($AO142,Data!$A$50:$B$56,2,FALSE),0)</f>
        <v>0</v>
      </c>
      <c r="DX142" s="11">
        <f>IF(DX$2=$A142,0,IF(HLOOKUP(DX$2,Recipes!$H:$GI,'Production Calculator'!$A142+2,FALSE)=0,0,HLOOKUP(DX$2,Recipes!$H:$GI,'Production Calculator'!$A142+2,FALSE)*$AK142))+IF($AO142=DX$3,$AM142/VLOOKUP($AO142,Data!$A$50:$B$56,2,FALSE),0)</f>
        <v>0</v>
      </c>
      <c r="DY142" s="11">
        <f>IF(DY$2=$A142,0,IF(HLOOKUP(DY$2,Recipes!$H:$GI,'Production Calculator'!$A142+2,FALSE)=0,0,HLOOKUP(DY$2,Recipes!$H:$GI,'Production Calculator'!$A142+2,FALSE)*$AK142))+IF($AO142=DY$3,$AM142/VLOOKUP($AO142,Data!$A$50:$B$56,2,FALSE),0)</f>
        <v>0</v>
      </c>
      <c r="DZ142" s="11">
        <f>IF(DZ$2=$A142,0,IF(HLOOKUP(DZ$2,Recipes!$H:$GI,'Production Calculator'!$A142+2,FALSE)=0,0,HLOOKUP(DZ$2,Recipes!$H:$GI,'Production Calculator'!$A142+2,FALSE)*$AK142))+IF($AO142=DZ$3,$AM142/VLOOKUP($AO142,Data!$A$50:$B$56,2,FALSE),0)</f>
        <v>0</v>
      </c>
      <c r="EA142" s="11">
        <f>IF(EA$2=$A142,0,IF(HLOOKUP(EA$2,Recipes!$H:$GI,'Production Calculator'!$A142+2,FALSE)=0,0,HLOOKUP(EA$2,Recipes!$H:$GI,'Production Calculator'!$A142+2,FALSE)*$AK142))+IF($AO142=EA$3,$AM142/VLOOKUP($AO142,Data!$A$50:$B$56,2,FALSE),0)</f>
        <v>0</v>
      </c>
      <c r="EB142" s="11">
        <f>IF(EB$2=$A142,0,IF(HLOOKUP(EB$2,Recipes!$H:$GI,'Production Calculator'!$A142+2,FALSE)=0,0,HLOOKUP(EB$2,Recipes!$H:$GI,'Production Calculator'!$A142+2,FALSE)*$AK142))+IF($AO142=EB$3,$AM142/VLOOKUP($AO142,Data!$A$50:$B$56,2,FALSE),0)</f>
        <v>0</v>
      </c>
      <c r="EC142" s="11">
        <f>IF(EC$2=$A142,0,IF(HLOOKUP(EC$2,Recipes!$H:$GI,'Production Calculator'!$A142+2,FALSE)=0,0,HLOOKUP(EC$2,Recipes!$H:$GI,'Production Calculator'!$A142+2,FALSE)*$AK142))+IF($AO142=EC$3,$AM142/VLOOKUP($AO142,Data!$A$50:$B$56,2,FALSE),0)</f>
        <v>0</v>
      </c>
      <c r="ED142" s="11">
        <f>IF(ED$2=$A142,0,IF(HLOOKUP(ED$2,Recipes!$H:$GI,'Production Calculator'!$A142+2,FALSE)=0,0,HLOOKUP(ED$2,Recipes!$H:$GI,'Production Calculator'!$A142+2,FALSE)*$AK142))+IF($AO142=ED$3,$AM142/VLOOKUP($AO142,Data!$A$50:$B$56,2,FALSE),0)</f>
        <v>0</v>
      </c>
      <c r="EE142" s="11">
        <f>IF(EE$2=$A142,0,IF(HLOOKUP(EE$2,Recipes!$H:$GI,'Production Calculator'!$A142+2,FALSE)=0,0,HLOOKUP(EE$2,Recipes!$H:$GI,'Production Calculator'!$A142+2,FALSE)*$AK142))+IF($AO142=EE$3,$AM142/VLOOKUP($AO142,Data!$A$50:$B$56,2,FALSE),0)</f>
        <v>0</v>
      </c>
      <c r="EF142" s="11">
        <f>IF(EF$2=$A142,0,IF(HLOOKUP(EF$2,Recipes!$H:$GI,'Production Calculator'!$A142+2,FALSE)=0,0,HLOOKUP(EF$2,Recipes!$H:$GI,'Production Calculator'!$A142+2,FALSE)*$AK142))+IF($AO142=EF$3,$AM142/VLOOKUP($AO142,Data!$A$50:$B$56,2,FALSE),0)</f>
        <v>0</v>
      </c>
      <c r="EG142" s="11">
        <f>IF(EG$2=$A142,0,IF(HLOOKUP(EG$2,Recipes!$H:$GI,'Production Calculator'!$A142+2,FALSE)=0,0,HLOOKUP(EG$2,Recipes!$H:$GI,'Production Calculator'!$A142+2,FALSE)*$AK142))+IF($AO142=EG$3,$AM142/VLOOKUP($AO142,Data!$A$50:$B$56,2,FALSE),0)</f>
        <v>0</v>
      </c>
      <c r="EH142" s="11">
        <f>IF(EH$2=$A142,0,IF(HLOOKUP(EH$2,Recipes!$H:$GI,'Production Calculator'!$A142+2,FALSE)=0,0,HLOOKUP(EH$2,Recipes!$H:$GI,'Production Calculator'!$A142+2,FALSE)*$AK142))+IF($AO142=EH$3,$AM142/VLOOKUP($AO142,Data!$A$50:$B$56,2,FALSE),0)</f>
        <v>0</v>
      </c>
      <c r="EI142" s="11">
        <f>IF(EI$2=$A142,0,IF(HLOOKUP(EI$2,Recipes!$H:$GI,'Production Calculator'!$A142+2,FALSE)=0,0,HLOOKUP(EI$2,Recipes!$H:$GI,'Production Calculator'!$A142+2,FALSE)*$AK142))+IF($AO142=EI$3,$AM142/VLOOKUP($AO142,Data!$A$50:$B$56,2,FALSE),0)</f>
        <v>0</v>
      </c>
      <c r="EJ142" s="11">
        <f>IF(EJ$2=$A142,0,IF(HLOOKUP(EJ$2,Recipes!$H:$GI,'Production Calculator'!$A142+2,FALSE)=0,0,HLOOKUP(EJ$2,Recipes!$H:$GI,'Production Calculator'!$A142+2,FALSE)*$AK142))+IF($AO142=EJ$3,$AM142/VLOOKUP($AO142,Data!$A$50:$B$56,2,FALSE),0)</f>
        <v>0</v>
      </c>
      <c r="EK142" s="11">
        <f>IF(EK$2=$A142,0,IF(HLOOKUP(EK$2,Recipes!$H:$GI,'Production Calculator'!$A142+2,FALSE)=0,0,HLOOKUP(EK$2,Recipes!$H:$GI,'Production Calculator'!$A142+2,FALSE)*$AK142))+IF($AO142=EK$3,$AM142/VLOOKUP($AO142,Data!$A$50:$B$56,2,FALSE),0)</f>
        <v>0</v>
      </c>
      <c r="EL142" s="11">
        <f>IF(EL$2=$A142,0,IF(HLOOKUP(EL$2,Recipes!$H:$GI,'Production Calculator'!$A142+2,FALSE)=0,0,HLOOKUP(EL$2,Recipes!$H:$GI,'Production Calculator'!$A142+2,FALSE)*$AK142))+IF($AO142=EL$3,$AM142/VLOOKUP($AO142,Data!$A$50:$B$56,2,FALSE),0)</f>
        <v>0</v>
      </c>
      <c r="EM142" s="11">
        <f>IF(EM$2=$A142,0,IF(HLOOKUP(EM$2,Recipes!$H:$GI,'Production Calculator'!$A142+2,FALSE)=0,0,HLOOKUP(EM$2,Recipes!$H:$GI,'Production Calculator'!$A142+2,FALSE)*$AK142))+IF($AO142=EM$3,$AM142/VLOOKUP($AO142,Data!$A$50:$B$56,2,FALSE),0)</f>
        <v>0</v>
      </c>
      <c r="EN142" s="11">
        <f>IF(EN$2=$A142,0,IF(HLOOKUP(EN$2,Recipes!$H:$GI,'Production Calculator'!$A142+2,FALSE)=0,0,HLOOKUP(EN$2,Recipes!$H:$GI,'Production Calculator'!$A142+2,FALSE)*$AK142))+IF($AO142=EN$3,$AM142/VLOOKUP($AO142,Data!$A$50:$B$56,2,FALSE),0)</f>
        <v>0</v>
      </c>
      <c r="EO142" s="11">
        <f>IF(EO$2=$A142,0,IF(HLOOKUP(EO$2,Recipes!$H:$GI,'Production Calculator'!$A142+2,FALSE)=0,0,HLOOKUP(EO$2,Recipes!$H:$GI,'Production Calculator'!$A142+2,FALSE)*$AK142))+IF($AO142=EO$3,$AM142/VLOOKUP($AO142,Data!$A$50:$B$56,2,FALSE),0)</f>
        <v>0</v>
      </c>
      <c r="EP142" s="11">
        <f>IF(EP$2=$A142,0,IF(HLOOKUP(EP$2,Recipes!$H:$GI,'Production Calculator'!$A142+2,FALSE)=0,0,HLOOKUP(EP$2,Recipes!$H:$GI,'Production Calculator'!$A142+2,FALSE)*$AK142))+IF($AO142=EP$3,$AM142/VLOOKUP($AO142,Data!$A$50:$B$56,2,FALSE),0)</f>
        <v>0</v>
      </c>
      <c r="EQ142" s="11">
        <f>IF(EQ$2=$A142,0,IF(HLOOKUP(EQ$2,Recipes!$H:$GI,'Production Calculator'!$A142+2,FALSE)=0,0,HLOOKUP(EQ$2,Recipes!$H:$GI,'Production Calculator'!$A142+2,FALSE)*$AK142))+IF($AO142=EQ$3,$AM142/VLOOKUP($AO142,Data!$A$50:$B$56,2,FALSE),0)</f>
        <v>0</v>
      </c>
      <c r="ER142" s="11">
        <f>IF(ER$2=$A142,0,IF(HLOOKUP(ER$2,Recipes!$H:$GI,'Production Calculator'!$A142+2,FALSE)=0,0,HLOOKUP(ER$2,Recipes!$H:$GI,'Production Calculator'!$A142+2,FALSE)*$AK142))+IF($AO142=ER$3,$AM142/VLOOKUP($AO142,Data!$A$50:$B$56,2,FALSE),0)</f>
        <v>0</v>
      </c>
      <c r="ES142" s="11">
        <f>IF(ES$2=$A142,0,IF(HLOOKUP(ES$2,Recipes!$H:$GI,'Production Calculator'!$A142+2,FALSE)=0,0,HLOOKUP(ES$2,Recipes!$H:$GI,'Production Calculator'!$A142+2,FALSE)*$AK142))+IF($AO142=ES$3,$AM142/VLOOKUP($AO142,Data!$A$50:$B$56,2,FALSE),0)</f>
        <v>0</v>
      </c>
      <c r="ET142" s="11">
        <f>IF(ET$2=$A142,0,IF(HLOOKUP(ET$2,Recipes!$H:$GI,'Production Calculator'!$A142+2,FALSE)=0,0,HLOOKUP(ET$2,Recipes!$H:$GI,'Production Calculator'!$A142+2,FALSE)*$AK142))+IF($AO142=ET$3,$AM142/VLOOKUP($AO142,Data!$A$50:$B$56,2,FALSE),0)</f>
        <v>0</v>
      </c>
      <c r="EU142" s="11">
        <f>IF(EU$2=$A142,0,IF(HLOOKUP(EU$2,Recipes!$H:$GI,'Production Calculator'!$A142+2,FALSE)=0,0,HLOOKUP(EU$2,Recipes!$H:$GI,'Production Calculator'!$A142+2,FALSE)*$AK142))+IF($AO142=EU$3,$AM142/VLOOKUP($AO142,Data!$A$50:$B$56,2,FALSE),0)</f>
        <v>0</v>
      </c>
      <c r="EV142" s="11">
        <f>IF(EV$2=$A142,0,IF(HLOOKUP(EV$2,Recipes!$H:$GI,'Production Calculator'!$A142+2,FALSE)=0,0,HLOOKUP(EV$2,Recipes!$H:$GI,'Production Calculator'!$A142+2,FALSE)*$AK142))+IF($AO142=EV$3,$AM142/VLOOKUP($AO142,Data!$A$50:$B$56,2,FALSE),0)</f>
        <v>0</v>
      </c>
      <c r="EW142" s="11">
        <f>IF(EW$2=$A142,0,IF(HLOOKUP(EW$2,Recipes!$H:$GI,'Production Calculator'!$A142+2,FALSE)=0,0,HLOOKUP(EW$2,Recipes!$H:$GI,'Production Calculator'!$A142+2,FALSE)*$AK142))+IF($AO142=EW$3,$AM142/VLOOKUP($AO142,Data!$A$50:$B$56,2,FALSE),0)</f>
        <v>0</v>
      </c>
      <c r="EX142" s="11">
        <f>IF(EX$2=$A142,0,IF(HLOOKUP(EX$2,Recipes!$H:$GI,'Production Calculator'!$A142+2,FALSE)=0,0,HLOOKUP(EX$2,Recipes!$H:$GI,'Production Calculator'!$A142+2,FALSE)*$AK142))+IF($AO142=EX$3,$AM142/VLOOKUP($AO142,Data!$A$50:$B$56,2,FALSE),0)</f>
        <v>0</v>
      </c>
      <c r="EY142" s="11">
        <f>IF(EY$2=$A142,0,IF(HLOOKUP(EY$2,Recipes!$H:$GI,'Production Calculator'!$A142+2,FALSE)=0,0,HLOOKUP(EY$2,Recipes!$H:$GI,'Production Calculator'!$A142+2,FALSE)*$AK142))+IF($AO142=EY$3,$AM142/VLOOKUP($AO142,Data!$A$50:$B$56,2,FALSE),0)</f>
        <v>0</v>
      </c>
      <c r="EZ142" s="11">
        <f>IF(EZ$2=$A142,0,IF(HLOOKUP(EZ$2,Recipes!$H:$GI,'Production Calculator'!$A142+2,FALSE)=0,0,HLOOKUP(EZ$2,Recipes!$H:$GI,'Production Calculator'!$A142+2,FALSE)*$AK142))+IF($AO142=EZ$3,$AM142/VLOOKUP($AO142,Data!$A$50:$B$56,2,FALSE),0)</f>
        <v>0</v>
      </c>
      <c r="FA142" s="11">
        <f>IF(FA$2=$A142,0,IF(HLOOKUP(FA$2,Recipes!$H:$GI,'Production Calculator'!$A142+2,FALSE)=0,0,HLOOKUP(FA$2,Recipes!$H:$GI,'Production Calculator'!$A142+2,FALSE)*$AK142))+IF($AO142=FA$3,$AM142/VLOOKUP($AO142,Data!$A$50:$B$56,2,FALSE),0)</f>
        <v>0</v>
      </c>
      <c r="FB142" s="11">
        <f>IF(FB$2=$A142,0,IF(HLOOKUP(FB$2,Recipes!$H:$GI,'Production Calculator'!$A142+2,FALSE)=0,0,HLOOKUP(FB$2,Recipes!$H:$GI,'Production Calculator'!$A142+2,FALSE)*$AK142))+IF($AO142=FB$3,$AM142/VLOOKUP($AO142,Data!$A$50:$B$56,2,FALSE),0)</f>
        <v>0</v>
      </c>
      <c r="FC142" s="11">
        <f>IF(FC$2=$A142,0,IF(HLOOKUP(FC$2,Recipes!$H:$GI,'Production Calculator'!$A142+2,FALSE)=0,0,HLOOKUP(FC$2,Recipes!$H:$GI,'Production Calculator'!$A142+2,FALSE)*$AK142))+IF($AO142=FC$3,$AM142/VLOOKUP($AO142,Data!$A$50:$B$56,2,FALSE),0)</f>
        <v>0</v>
      </c>
      <c r="FD142" s="11">
        <f>IF(FD$2=$A142,0,IF(HLOOKUP(FD$2,Recipes!$H:$GI,'Production Calculator'!$A142+2,FALSE)=0,0,HLOOKUP(FD$2,Recipes!$H:$GI,'Production Calculator'!$A142+2,FALSE)*$AK142))+IF($AO142=FD$3,$AM142/VLOOKUP($AO142,Data!$A$50:$B$56,2,FALSE),0)</f>
        <v>0</v>
      </c>
      <c r="FE142" s="11">
        <f>IF(FE$2=$A142,0,IF(HLOOKUP(FE$2,Recipes!$H:$GI,'Production Calculator'!$A142+2,FALSE)=0,0,HLOOKUP(FE$2,Recipes!$H:$GI,'Production Calculator'!$A142+2,FALSE)*$AK142))+IF($AO142=FE$3,$AM142/VLOOKUP($AO142,Data!$A$50:$B$56,2,FALSE),0)</f>
        <v>0</v>
      </c>
      <c r="FF142" s="11">
        <f>IF(FF$2=$A142,0,IF(HLOOKUP(FF$2,Recipes!$H:$GI,'Production Calculator'!$A142+2,FALSE)=0,0,HLOOKUP(FF$2,Recipes!$H:$GI,'Production Calculator'!$A142+2,FALSE)*$AK142))+IF($AO142=FF$3,$AM142/VLOOKUP($AO142,Data!$A$50:$B$56,2,FALSE),0)</f>
        <v>0</v>
      </c>
      <c r="FG142" s="11">
        <f>IF(FG$2=$A142,0,IF(HLOOKUP(FG$2,Recipes!$H:$GI,'Production Calculator'!$A142+2,FALSE)=0,0,HLOOKUP(FG$2,Recipes!$H:$GI,'Production Calculator'!$A142+2,FALSE)*$AK142))+IF($AO142=FG$3,$AM142/VLOOKUP($AO142,Data!$A$50:$B$56,2,FALSE),0)</f>
        <v>0</v>
      </c>
      <c r="FH142" s="11">
        <f>IF(FH$2=$A142,0,IF(HLOOKUP(FH$2,Recipes!$H:$GI,'Production Calculator'!$A142+2,FALSE)=0,0,HLOOKUP(FH$2,Recipes!$H:$GI,'Production Calculator'!$A142+2,FALSE)*$AK142))+IF($AO142=FH$3,$AM142/VLOOKUP($AO142,Data!$A$50:$B$56,2,FALSE),0)</f>
        <v>0</v>
      </c>
      <c r="FI142" s="11">
        <f>IF(FI$2=$A142,0,IF(HLOOKUP(FI$2,Recipes!$H:$GI,'Production Calculator'!$A142+2,FALSE)=0,0,HLOOKUP(FI$2,Recipes!$H:$GI,'Production Calculator'!$A142+2,FALSE)*$AK142))+IF($AO142=FI$3,$AM142/VLOOKUP($AO142,Data!$A$50:$B$56,2,FALSE),0)</f>
        <v>0</v>
      </c>
      <c r="FJ142" s="11">
        <f>IF(FJ$2=$A142,0,IF(HLOOKUP(FJ$2,Recipes!$H:$GI,'Production Calculator'!$A142+2,FALSE)=0,0,HLOOKUP(FJ$2,Recipes!$H:$GI,'Production Calculator'!$A142+2,FALSE)*$AK142))+IF($AO142=FJ$3,$AM142/VLOOKUP($AO142,Data!$A$50:$B$56,2,FALSE),0)</f>
        <v>0</v>
      </c>
      <c r="FK142" s="11">
        <f>IF(FK$2=$A142,0,IF(HLOOKUP(FK$2,Recipes!$H:$GI,'Production Calculator'!$A142+2,FALSE)=0,0,HLOOKUP(FK$2,Recipes!$H:$GI,'Production Calculator'!$A142+2,FALSE)*$AK142))+IF($AO142=FK$3,$AM142/VLOOKUP($AO142,Data!$A$50:$B$56,2,FALSE),0)</f>
        <v>0</v>
      </c>
      <c r="FL142" s="11">
        <f>IF(FL$2=$A142,0,IF(HLOOKUP(FL$2,Recipes!$H:$GI,'Production Calculator'!$A142+2,FALSE)=0,0,HLOOKUP(FL$2,Recipes!$H:$GI,'Production Calculator'!$A142+2,FALSE)*$AK142))+IF($AO142=FL$3,$AM142/VLOOKUP($AO142,Data!$A$50:$B$56,2,FALSE),0)</f>
        <v>0</v>
      </c>
      <c r="FM142" s="11">
        <f>IF(FM$2=$A142,0,IF(HLOOKUP(FM$2,Recipes!$H:$GI,'Production Calculator'!$A142+2,FALSE)=0,0,HLOOKUP(FM$2,Recipes!$H:$GI,'Production Calculator'!$A142+2,FALSE)*$AK142))+IF($AO142=FM$3,$AM142/VLOOKUP($AO142,Data!$A$50:$B$56,2,FALSE),0)</f>
        <v>0</v>
      </c>
      <c r="FN142" s="11">
        <f>IF(FN$2=$A142,0,IF(HLOOKUP(FN$2,Recipes!$H:$GI,'Production Calculator'!$A142+2,FALSE)=0,0,HLOOKUP(FN$2,Recipes!$H:$GI,'Production Calculator'!$A142+2,FALSE)*$AK142))+IF($AO142=FN$3,$AM142/VLOOKUP($AO142,Data!$A$50:$B$56,2,FALSE),0)</f>
        <v>0</v>
      </c>
      <c r="FO142" s="11">
        <f>IF(FO$2=$A142,0,IF(HLOOKUP(FO$2,Recipes!$H:$GI,'Production Calculator'!$A142+2,FALSE)=0,0,HLOOKUP(FO$2,Recipes!$H:$GI,'Production Calculator'!$A142+2,FALSE)*$AK142))+IF($AO142=FO$3,$AM142/VLOOKUP($AO142,Data!$A$50:$B$56,2,FALSE),0)</f>
        <v>0</v>
      </c>
      <c r="FP142" s="11">
        <f>IF(FP$2=$A142,0,IF(HLOOKUP(FP$2,Recipes!$H:$GI,'Production Calculator'!$A142+2,FALSE)=0,0,HLOOKUP(FP$2,Recipes!$H:$GI,'Production Calculator'!$A142+2,FALSE)*$AK142))+IF($AO142=FP$3,$AM142/VLOOKUP($AO142,Data!$A$50:$B$56,2,FALSE),0)</f>
        <v>0</v>
      </c>
      <c r="FQ142" s="11">
        <f>IF(FQ$2=$A142,0,IF(HLOOKUP(FQ$2,Recipes!$H:$GI,'Production Calculator'!$A142+2,FALSE)=0,0,HLOOKUP(FQ$2,Recipes!$H:$GI,'Production Calculator'!$A142+2,FALSE)*$AK142))+IF($AO142=FQ$3,$AM142/VLOOKUP($AO142,Data!$A$50:$B$56,2,FALSE),0)</f>
        <v>0</v>
      </c>
      <c r="FR142" s="11">
        <f>IF(FR$2=$A142,0,IF(HLOOKUP(FR$2,Recipes!$H:$GI,'Production Calculator'!$A142+2,FALSE)=0,0,HLOOKUP(FR$2,Recipes!$H:$GI,'Production Calculator'!$A142+2,FALSE)*$AK142))+IF($AO142=FR$3,$AM142/VLOOKUP($AO142,Data!$A$50:$B$56,2,FALSE),0)</f>
        <v>0</v>
      </c>
      <c r="FS142" s="11">
        <f>IF(FS$2=$A142,0,IF(HLOOKUP(FS$2,Recipes!$H:$GI,'Production Calculator'!$A142+2,FALSE)=0,0,HLOOKUP(FS$2,Recipes!$H:$GI,'Production Calculator'!$A142+2,FALSE)*$AK142))+IF($AO142=FS$3,$AM142/VLOOKUP($AO142,Data!$A$50:$B$56,2,FALSE),0)</f>
        <v>0</v>
      </c>
      <c r="FT142" s="11">
        <f>IF(FT$2=$A142,0,IF(HLOOKUP(FT$2,Recipes!$H:$GI,'Production Calculator'!$A142+2,FALSE)=0,0,HLOOKUP(FT$2,Recipes!$H:$GI,'Production Calculator'!$A142+2,FALSE)*$AK142))+IF($AO142=FT$3,$AM142/VLOOKUP($AO142,Data!$A$50:$B$56,2,FALSE),0)</f>
        <v>0</v>
      </c>
      <c r="FU142" s="11">
        <f>IF(FU$2=$A142,0,IF(HLOOKUP(FU$2,Recipes!$H:$GI,'Production Calculator'!$A142+2,FALSE)=0,0,HLOOKUP(FU$2,Recipes!$H:$GI,'Production Calculator'!$A142+2,FALSE)*$AK142))+IF($AO142=FU$3,$AM142/VLOOKUP($AO142,Data!$A$50:$B$56,2,FALSE),0)</f>
        <v>0</v>
      </c>
      <c r="FV142" s="11">
        <f>IF(FV$2=$A142,0,IF(HLOOKUP(FV$2,Recipes!$H:$GI,'Production Calculator'!$A142+2,FALSE)=0,0,HLOOKUP(FV$2,Recipes!$H:$GI,'Production Calculator'!$A142+2,FALSE)*$AK142))+IF($AO142=FV$3,$AM142/VLOOKUP($AO142,Data!$A$50:$B$56,2,FALSE),0)</f>
        <v>0</v>
      </c>
      <c r="FW142" s="11">
        <f>IF(FW$2=$A142,0,IF(HLOOKUP(FW$2,Recipes!$H:$GI,'Production Calculator'!$A142+2,FALSE)=0,0,HLOOKUP(FW$2,Recipes!$H:$GI,'Production Calculator'!$A142+2,FALSE)*$AK142))+IF($AO142=FW$3,$AM142/VLOOKUP($AO142,Data!$A$50:$B$56,2,FALSE),0)</f>
        <v>0</v>
      </c>
      <c r="FX142" s="11">
        <f>IF(FX$2=$A142,0,IF(HLOOKUP(FX$2,Recipes!$H:$GI,'Production Calculator'!$A142+2,FALSE)=0,0,HLOOKUP(FX$2,Recipes!$H:$GI,'Production Calculator'!$A142+2,FALSE)*$AK142))+IF($AO142=FX$3,$AM142/VLOOKUP($AO142,Data!$A$50:$B$56,2,FALSE),0)</f>
        <v>0</v>
      </c>
      <c r="FY142" s="11">
        <f>IF(FY$2=$A142,0,IF(HLOOKUP(FY$2,Recipes!$H:$GI,'Production Calculator'!$A142+2,FALSE)=0,0,HLOOKUP(FY$2,Recipes!$H:$GI,'Production Calculator'!$A142+2,FALSE)*$AK142))+IF($AO142=FY$3,$AM142/VLOOKUP($AO142,Data!$A$50:$B$56,2,FALSE),0)</f>
        <v>0</v>
      </c>
      <c r="FZ142" s="11">
        <f>IF(FZ$2=$A142,0,IF(HLOOKUP(FZ$2,Recipes!$H:$GI,'Production Calculator'!$A142+2,FALSE)=0,0,HLOOKUP(FZ$2,Recipes!$H:$GI,'Production Calculator'!$A142+2,FALSE)*$AK142))+IF($AO142=FZ$3,$AM142/VLOOKUP($AO142,Data!$A$50:$B$56,2,FALSE),0)</f>
        <v>0</v>
      </c>
      <c r="GA142" s="11">
        <f>IF(GA$2=$A142,0,IF(HLOOKUP(GA$2,Recipes!$H:$GI,'Production Calculator'!$A142+2,FALSE)=0,0,HLOOKUP(GA$2,Recipes!$H:$GI,'Production Calculator'!$A142+2,FALSE)*$AK142))+IF($AO142=GA$3,$AM142/VLOOKUP($AO142,Data!$A$50:$B$56,2,FALSE),0)</f>
        <v>0</v>
      </c>
      <c r="GB142" s="11">
        <f>IF(GB$2=$A142,0,IF(HLOOKUP(GB$2,Recipes!$H:$GI,'Production Calculator'!$A142+2,FALSE)=0,0,HLOOKUP(GB$2,Recipes!$H:$GI,'Production Calculator'!$A142+2,FALSE)*$AK142))+IF($AO142=GB$3,$AM142/VLOOKUP($AO142,Data!$A$50:$B$56,2,FALSE),0)</f>
        <v>0</v>
      </c>
      <c r="GC142" s="11">
        <f>IF(GC$2=$A142,0,IF(HLOOKUP(GC$2,Recipes!$H:$GI,'Production Calculator'!$A142+2,FALSE)=0,0,HLOOKUP(GC$2,Recipes!$H:$GI,'Production Calculator'!$A142+2,FALSE)*$AK142))+IF($AO142=GC$3,$AM142/VLOOKUP($AO142,Data!$A$50:$B$56,2,FALSE),0)</f>
        <v>0</v>
      </c>
      <c r="GD142" s="11">
        <f>IF(GD$2=$A142,0,IF(HLOOKUP(GD$2,Recipes!$H:$GI,'Production Calculator'!$A142+2,FALSE)=0,0,HLOOKUP(GD$2,Recipes!$H:$GI,'Production Calculator'!$A142+2,FALSE)*$AK142))+IF($AO142=GD$3,$AM142/VLOOKUP($AO142,Data!$A$50:$B$56,2,FALSE),0)</f>
        <v>0</v>
      </c>
      <c r="GE142" s="11">
        <f>IF(GE$2=$A142,0,IF(HLOOKUP(GE$2,Recipes!$H:$GI,'Production Calculator'!$A142+2,FALSE)=0,0,HLOOKUP(GE$2,Recipes!$H:$GI,'Production Calculator'!$A142+2,FALSE)*$AK142))+IF($AO142=GE$3,$AM142/VLOOKUP($AO142,Data!$A$50:$B$56,2,FALSE),0)</f>
        <v>0</v>
      </c>
      <c r="GF142" s="11">
        <f>IF(GF$2=$A142,0,IF(HLOOKUP(GF$2,Recipes!$H:$GI,'Production Calculator'!$A142+2,FALSE)=0,0,HLOOKUP(GF$2,Recipes!$H:$GI,'Production Calculator'!$A142+2,FALSE)*$AK142))+IF($AO142=GF$3,$AM142/VLOOKUP($AO142,Data!$A$50:$B$56,2,FALSE),0)</f>
        <v>0</v>
      </c>
      <c r="GG142" s="11">
        <f>IF(GG$2=$A142,0,IF(HLOOKUP(GG$2,Recipes!$H:$GI,'Production Calculator'!$A142+2,FALSE)=0,0,HLOOKUP(GG$2,Recipes!$H:$GI,'Production Calculator'!$A142+2,FALSE)*$AK142))+IF($AO142=GG$3,$AM142/VLOOKUP($AO142,Data!$A$50:$B$56,2,FALSE),0)</f>
        <v>0</v>
      </c>
      <c r="GH142" s="11">
        <f>IF(GH$2=$A142,0,IF(HLOOKUP(GH$2,Recipes!$H:$GI,'Production Calculator'!$A142+2,FALSE)=0,0,HLOOKUP(GH$2,Recipes!$H:$GI,'Production Calculator'!$A142+2,FALSE)*$AK142))+IF($AO142=GH$3,$AM142/VLOOKUP($AO142,Data!$A$50:$B$56,2,FALSE),0)</f>
        <v>0</v>
      </c>
      <c r="GI142" s="11">
        <f>IF(GI$2=$A142,0,IF(HLOOKUP(GI$2,Recipes!$H:$GI,'Production Calculator'!$A142+2,FALSE)=0,0,HLOOKUP(GI$2,Recipes!$H:$GI,'Production Calculator'!$A142+2,FALSE)*$AK142))+IF($AO142=GI$3,$AM142/VLOOKUP($AO142,Data!$A$50:$B$56,2,FALSE),0)</f>
        <v>0</v>
      </c>
      <c r="GJ142" s="11">
        <f>IF(GJ$2=$A142,0,IF(HLOOKUP(GJ$2,Recipes!$H:$GI,'Production Calculator'!$A142+2,FALSE)=0,0,HLOOKUP(GJ$2,Recipes!$H:$GI,'Production Calculator'!$A142+2,FALSE)*$AK142))+IF($AO142=GJ$3,$AM142/VLOOKUP($AO142,Data!$A$50:$B$56,2,FALSE),0)</f>
        <v>0</v>
      </c>
      <c r="GK142" s="11">
        <f>IF(GK$2=$A142,0,IF(HLOOKUP(GK$2,Recipes!$H:$GI,'Production Calculator'!$A142+2,FALSE)=0,0,HLOOKUP(GK$2,Recipes!$H:$GI,'Production Calculator'!$A142+2,FALSE)*$AK142))+IF($AO142=GK$3,$AM142/VLOOKUP($AO142,Data!$A$50:$B$56,2,FALSE),0)</f>
        <v>0</v>
      </c>
      <c r="GL142" s="11">
        <f>IF(GL$2=$A142,0,IF(HLOOKUP(GL$2,Recipes!$H:$GI,'Production Calculator'!$A142+2,FALSE)=0,0,HLOOKUP(GL$2,Recipes!$H:$GI,'Production Calculator'!$A142+2,FALSE)*$AK142))+IF($AO142=GL$3,$AM142/VLOOKUP($AO142,Data!$A$50:$B$56,2,FALSE),0)</f>
        <v>0</v>
      </c>
      <c r="GM142" s="11">
        <f>IF(GM$2=$A142,0,IF(HLOOKUP(GM$2,Recipes!$H:$GI,'Production Calculator'!$A142+2,FALSE)=0,0,HLOOKUP(GM$2,Recipes!$H:$GI,'Production Calculator'!$A142+2,FALSE)*$AK142))+IF($AO142=GM$3,$AM142/VLOOKUP($AO142,Data!$A$50:$B$56,2,FALSE),0)</f>
        <v>0</v>
      </c>
      <c r="GN142" s="11">
        <f>IF(GN$2=$A142,0,IF(HLOOKUP(GN$2,Recipes!$H:$GI,'Production Calculator'!$A142+2,FALSE)=0,0,HLOOKUP(GN$2,Recipes!$H:$GI,'Production Calculator'!$A142+2,FALSE)*$AK142))+IF($AO142=GN$3,$AM142/VLOOKUP($AO142,Data!$A$50:$B$56,2,FALSE),0)</f>
        <v>0</v>
      </c>
      <c r="GO142" s="11">
        <f>IF(GO$2=$A142,0,IF(HLOOKUP(GO$2,Recipes!$H:$GI,'Production Calculator'!$A142+2,FALSE)=0,0,HLOOKUP(GO$2,Recipes!$H:$GI,'Production Calculator'!$A142+2,FALSE)*$AK142))+IF($AO142=GO$3,$AM142/VLOOKUP($AO142,Data!$A$50:$B$56,2,FALSE),0)</f>
        <v>0</v>
      </c>
      <c r="GP142" s="11">
        <f>IF(GP$2=$A142,0,IF(HLOOKUP(GP$2,Recipes!$H:$GI,'Production Calculator'!$A142+2,FALSE)=0,0,HLOOKUP(GP$2,Recipes!$H:$GI,'Production Calculator'!$A142+2,FALSE)*$AK142))+IF($AO142=GP$3,$AM142/VLOOKUP($AO142,Data!$A$50:$B$56,2,FALSE),0)</f>
        <v>0</v>
      </c>
      <c r="GQ142" s="11">
        <f>IF(GQ$2=$A142,0,IF(HLOOKUP(GQ$2,Recipes!$H:$GI,'Production Calculator'!$A142+2,FALSE)=0,0,HLOOKUP(GQ$2,Recipes!$H:$GI,'Production Calculator'!$A142+2,FALSE)*$AK142))+IF($AO142=GQ$3,$AM142/VLOOKUP($AO142,Data!$A$50:$B$56,2,FALSE),0)</f>
        <v>0</v>
      </c>
      <c r="GR142" s="11">
        <f>IF(GR$2=$A142,0,IF(HLOOKUP(GR$2,Recipes!$H:$GI,'Production Calculator'!$A142+2,FALSE)=0,0,HLOOKUP(GR$2,Recipes!$H:$GI,'Production Calculator'!$A142+2,FALSE)*$AK142))+IF($AO142=GR$3,$AM142/VLOOKUP($AO142,Data!$A$50:$B$56,2,FALSE),0)</f>
        <v>0</v>
      </c>
      <c r="GS142" s="11">
        <f>IF(GS$2=$A142,0,IF(HLOOKUP(GS$2,Recipes!$H:$GI,'Production Calculator'!$A142+2,FALSE)=0,0,HLOOKUP(GS$2,Recipes!$H:$GI,'Production Calculator'!$A142+2,FALSE)*$AK142))+IF($AO142=GS$3,$AM142/VLOOKUP($AO142,Data!$A$50:$B$56,2,FALSE),0)</f>
        <v>0</v>
      </c>
      <c r="GT142" s="11">
        <f>IF(GT$2=$A142,0,IF(HLOOKUP(GT$2,Recipes!$H:$GI,'Production Calculator'!$A142+2,FALSE)=0,0,HLOOKUP(GT$2,Recipes!$H:$GI,'Production Calculator'!$A142+2,FALSE)*$AK142))+IF($AO142=GT$3,$AM142/VLOOKUP($AO142,Data!$A$50:$B$56,2,FALSE),0)</f>
        <v>0</v>
      </c>
      <c r="GU142" s="11">
        <f>IF(GU$2=$A142,0,IF(HLOOKUP(GU$2,Recipes!$H:$GI,'Production Calculator'!$A142+2,FALSE)=0,0,HLOOKUP(GU$2,Recipes!$H:$GI,'Production Calculator'!$A142+2,FALSE)*$AK142))+IF($AO142=GU$3,$AM142/VLOOKUP($AO142,Data!$A$50:$B$56,2,FALSE),0)</f>
        <v>0</v>
      </c>
      <c r="GV142" s="11">
        <f>IF(GV$2=$A142,0,IF(HLOOKUP(GV$2,Recipes!$H:$GI,'Production Calculator'!$A142+2,FALSE)=0,0,HLOOKUP(GV$2,Recipes!$H:$GI,'Production Calculator'!$A142+2,FALSE)*$AK142))+IF($AO142=GV$3,$AM142/VLOOKUP($AO142,Data!$A$50:$B$56,2,FALSE),0)</f>
        <v>0</v>
      </c>
      <c r="GW142" s="11">
        <f>IF(GW$2=$A142,0,IF(HLOOKUP(GW$2,Recipes!$H:$GI,'Production Calculator'!$A142+2,FALSE)=0,0,HLOOKUP(GW$2,Recipes!$H:$GI,'Production Calculator'!$A142+2,FALSE)*$AK142))+IF($AO142=GW$3,$AM142/VLOOKUP($AO142,Data!$A$50:$B$56,2,FALSE),0)</f>
        <v>0</v>
      </c>
      <c r="GX142" s="11">
        <f>IF(GX$2=$A142,0,IF(HLOOKUP(GX$2,Recipes!$H:$GI,'Production Calculator'!$A142+2,FALSE)=0,0,HLOOKUP(GX$2,Recipes!$H:$GI,'Production Calculator'!$A142+2,FALSE)*$AK142))+IF($AO142=GX$3,$AM142/VLOOKUP($AO142,Data!$A$50:$B$56,2,FALSE),0)</f>
        <v>0</v>
      </c>
      <c r="GY142" s="11">
        <f>IF(GY$2=$A142,0,IF(HLOOKUP(GY$2,Recipes!$H:$GI,'Production Calculator'!$A142+2,FALSE)=0,0,HLOOKUP(GY$2,Recipes!$H:$GI,'Production Calculator'!$A142+2,FALSE)*$AK142))+IF($AO142=GY$3,$AM142/VLOOKUP($AO142,Data!$A$50:$B$56,2,FALSE),0)</f>
        <v>0</v>
      </c>
      <c r="GZ142" s="11">
        <f>IF(GZ$2=$A142,0,IF(HLOOKUP(GZ$2,Recipes!$H:$GI,'Production Calculator'!$A142+2,FALSE)=0,0,HLOOKUP(GZ$2,Recipes!$H:$GI,'Production Calculator'!$A142+2,FALSE)*$AK142))+IF($AO142=GZ$3,$AM142/VLOOKUP($AO142,Data!$A$50:$B$56,2,FALSE),0)</f>
        <v>0</v>
      </c>
      <c r="HA142" s="11">
        <f>IF(HA$2=$A142,0,IF(HLOOKUP(HA$2,Recipes!$H:$GI,'Production Calculator'!$A142+2,FALSE)=0,0,HLOOKUP(HA$2,Recipes!$H:$GI,'Production Calculator'!$A142+2,FALSE)*$AK142))+IF($AO142=HA$3,$AM142/VLOOKUP($AO142,Data!$A$50:$B$56,2,FALSE),0)</f>
        <v>0</v>
      </c>
      <c r="HB142" s="11">
        <f>IF(HB$2=$A142,0,IF(HLOOKUP(HB$2,Recipes!$H:$GI,'Production Calculator'!$A142+2,FALSE)=0,0,HLOOKUP(HB$2,Recipes!$H:$GI,'Production Calculator'!$A142+2,FALSE)*$AK142))+IF($AO142=HB$3,$AM142/VLOOKUP($AO142,Data!$A$50:$B$56,2,FALSE),0)</f>
        <v>0</v>
      </c>
      <c r="HC142" s="11">
        <f>IF(HC$2=$A142,0,IF(HLOOKUP(HC$2,Recipes!$H:$GI,'Production Calculator'!$A142+2,FALSE)=0,0,HLOOKUP(HC$2,Recipes!$H:$GI,'Production Calculator'!$A142+2,FALSE)*$AK142))+IF($AO142=HC$3,$AM142/VLOOKUP($AO142,Data!$A$50:$B$56,2,FALSE),0)</f>
        <v>0</v>
      </c>
      <c r="HD142" s="11">
        <f>IF(HD$2=$A142,0,IF(HLOOKUP(HD$2,Recipes!$H:$GI,'Production Calculator'!$A142+2,FALSE)=0,0,HLOOKUP(HD$2,Recipes!$H:$GI,'Production Calculator'!$A142+2,FALSE)*$AK142))+IF($AO142=HD$3,$AM142/VLOOKUP($AO142,Data!$A$50:$B$56,2,FALSE),0)</f>
        <v>0</v>
      </c>
      <c r="HE142" s="11">
        <f>IF(HE$2=$A142,0,IF(HLOOKUP(HE$2,Recipes!$H:$GI,'Production Calculator'!$A142+2,FALSE)=0,0,HLOOKUP(HE$2,Recipes!$H:$GI,'Production Calculator'!$A142+2,FALSE)*$AK142))+IF($AO142=HE$3,$AM142/VLOOKUP($AO142,Data!$A$50:$B$56,2,FALSE),0)</f>
        <v>0</v>
      </c>
      <c r="HF142" s="11">
        <f>IF(HF$2=$A142,0,IF(HLOOKUP(HF$2,Recipes!$H:$GI,'Production Calculator'!$A142+2,FALSE)=0,0,HLOOKUP(HF$2,Recipes!$H:$GI,'Production Calculator'!$A142+2,FALSE)*$AK142))+IF($AO142=HF$3,$AM142/VLOOKUP($AO142,Data!$A$50:$B$56,2,FALSE),0)</f>
        <v>0</v>
      </c>
      <c r="HG142" s="11">
        <f>IF(HG$2=$A142,0,IF(HLOOKUP(HG$2,Recipes!$H:$GI,'Production Calculator'!$A142+2,FALSE)=0,0,HLOOKUP(HG$2,Recipes!$H:$GI,'Production Calculator'!$A142+2,FALSE)*$AK142))+IF($AO142=HG$3,$AM142/VLOOKUP($AO142,Data!$A$50:$B$56,2,FALSE),0)</f>
        <v>0</v>
      </c>
      <c r="HH142" s="11">
        <f>IF(HH$2=$A142,0,IF(HLOOKUP(HH$2,Recipes!$H:$GI,'Production Calculator'!$A142+2,FALSE)=0,0,HLOOKUP(HH$2,Recipes!$H:$GI,'Production Calculator'!$A142+2,FALSE)*$AK142))+IF($AO142=HH$3,$AM142/VLOOKUP($AO142,Data!$A$50:$B$56,2,FALSE),0)</f>
        <v>0</v>
      </c>
      <c r="HI142" s="11">
        <f>IF(HI$2=$A142,0,IF(HLOOKUP(HI$2,Recipes!$H:$GI,'Production Calculator'!$A142+2,FALSE)=0,0,HLOOKUP(HI$2,Recipes!$H:$GI,'Production Calculator'!$A142+2,FALSE)*$AK142))+IF($AO142=HI$3,$AM142/VLOOKUP($AO142,Data!$A$50:$B$56,2,FALSE),0)</f>
        <v>0</v>
      </c>
      <c r="HJ142" s="11">
        <f>IF(HJ$2=$A142,0,IF(HLOOKUP(HJ$2,Recipes!$H:$GI,'Production Calculator'!$A142+2,FALSE)=0,0,HLOOKUP(HJ$2,Recipes!$H:$GI,'Production Calculator'!$A142+2,FALSE)*$AK142))+IF($AO142=HJ$3,$AM142/VLOOKUP($AO142,Data!$A$50:$B$56,2,FALSE),0)</f>
        <v>0</v>
      </c>
      <c r="HK142" s="11">
        <f>IF(HK$2=$A142,0,IF(HLOOKUP(HK$2,Recipes!$H:$GI,'Production Calculator'!$A142+2,FALSE)=0,0,HLOOKUP(HK$2,Recipes!$H:$GI,'Production Calculator'!$A142+2,FALSE)*$AK142))+IF($AO142=HK$3,$AM142/VLOOKUP($AO142,Data!$A$50:$B$56,2,FALSE),0)</f>
        <v>0</v>
      </c>
      <c r="HL142" s="11">
        <f>IF(HL$2=$A142,0,IF(HLOOKUP(HL$2,Recipes!$H:$GI,'Production Calculator'!$A142+2,FALSE)=0,0,HLOOKUP(HL$2,Recipes!$H:$GI,'Production Calculator'!$A142+2,FALSE)*$AK142))+IF($AO142=HL$3,$AM142/VLOOKUP($AO142,Data!$A$50:$B$56,2,FALSE),0)</f>
        <v>0</v>
      </c>
      <c r="HM142" s="11">
        <f>IF(HM$2=$A142,0,IF(HLOOKUP(HM$2,Recipes!$H:$GI,'Production Calculator'!$A142+2,FALSE)=0,0,HLOOKUP(HM$2,Recipes!$H:$GI,'Production Calculator'!$A142+2,FALSE)*$AK142))+IF($AO142=HM$3,$AM142/VLOOKUP($AO142,Data!$A$50:$B$56,2,FALSE),0)</f>
        <v>0</v>
      </c>
      <c r="HN142" s="11">
        <f>IF(HN$2=$A142,0,IF(HLOOKUP(HN$2,Recipes!$H:$GI,'Production Calculator'!$A142+2,FALSE)=0,0,HLOOKUP(HN$2,Recipes!$H:$GI,'Production Calculator'!$A142+2,FALSE)*$AK142))+IF($AO142=HN$3,$AM142/VLOOKUP($AO142,Data!$A$50:$B$56,2,FALSE),0)</f>
        <v>0</v>
      </c>
      <c r="HO142" s="11">
        <f>IF(HO$2=$A142,0,IF(HLOOKUP(HO$2,Recipes!$H:$GI,'Production Calculator'!$A142+2,FALSE)=0,0,HLOOKUP(HO$2,Recipes!$H:$GI,'Production Calculator'!$A142+2,FALSE)*$AK142))+IF($AO142=HO$3,$AM142/VLOOKUP($AO142,Data!$A$50:$B$56,2,FALSE),0)</f>
        <v>0</v>
      </c>
      <c r="HP142" s="11">
        <f>IF(HP$2=$A142,0,IF(HLOOKUP(HP$2,Recipes!$H:$GI,'Production Calculator'!$A142+2,FALSE)=0,0,HLOOKUP(HP$2,Recipes!$H:$GI,'Production Calculator'!$A142+2,FALSE)*$AK142))+IF($AO142=HP$3,$AM142/VLOOKUP($AO142,Data!$A$50:$B$56,2,FALSE),0)</f>
        <v>0</v>
      </c>
      <c r="HQ142" s="11">
        <f>IF(HQ$2=$A142,0,IF(HLOOKUP(HQ$2,Recipes!$H:$GI,'Production Calculator'!$A142+2,FALSE)=0,0,HLOOKUP(HQ$2,Recipes!$H:$GI,'Production Calculator'!$A142+2,FALSE)*$AK142))+IF($AO142=HQ$3,$AM142/VLOOKUP($AO142,Data!$A$50:$B$56,2,FALSE),0)</f>
        <v>0</v>
      </c>
      <c r="HR142" s="11">
        <f>IF(HR$2=$A142,0,IF(HLOOKUP(HR$2,Recipes!$H:$GI,'Production Calculator'!$A142+2,FALSE)=0,0,HLOOKUP(HR$2,Recipes!$H:$GI,'Production Calculator'!$A142+2,FALSE)*$AK142))+IF($AO142=HR$3,$AM142/VLOOKUP($AO142,Data!$A$50:$B$56,2,FALSE),0)</f>
        <v>0</v>
      </c>
      <c r="HS142" s="121"/>
    </row>
    <row r="143" spans="1:227" x14ac:dyDescent="0.45">
      <c r="A143">
        <v>119</v>
      </c>
      <c r="B143" s="107" t="str">
        <f>VLOOKUP(A143,Recipes!A:B,2)</f>
        <v>Poison capsule</v>
      </c>
      <c r="C143" s="128">
        <v>0</v>
      </c>
      <c r="D143" s="108">
        <f t="shared" si="192"/>
        <v>0</v>
      </c>
      <c r="E143" s="127" t="s">
        <v>1</v>
      </c>
      <c r="F143" s="109">
        <f>VLOOKUP(A143,Recipes!$A$3:$G$186,6,FALSE)</f>
        <v>3</v>
      </c>
      <c r="G143" s="109">
        <f>VLOOKUP(A143,Recipes!$A$3:$G$186,7,FALSE)</f>
        <v>0</v>
      </c>
      <c r="H143" s="110">
        <f t="shared" si="193"/>
        <v>0</v>
      </c>
      <c r="I143" s="109">
        <f>VLOOKUP(E143,Data!$A$2:$C$26,3, FALSE)</f>
        <v>4</v>
      </c>
      <c r="J143" s="108">
        <v>0</v>
      </c>
      <c r="K143" s="108">
        <v>0</v>
      </c>
      <c r="L143" s="108">
        <v>0</v>
      </c>
      <c r="M143" s="150">
        <v>0</v>
      </c>
      <c r="N143" s="150">
        <v>0</v>
      </c>
      <c r="O143" s="150">
        <v>0</v>
      </c>
      <c r="P143" s="151">
        <v>0</v>
      </c>
      <c r="Q143" s="151">
        <v>0</v>
      </c>
      <c r="R143" s="151">
        <v>0</v>
      </c>
      <c r="S143">
        <f t="shared" si="208"/>
        <v>0</v>
      </c>
      <c r="T143">
        <f t="shared" si="209"/>
        <v>0</v>
      </c>
      <c r="U143">
        <f t="shared" si="210"/>
        <v>0</v>
      </c>
      <c r="V143">
        <f t="shared" si="211"/>
        <v>0</v>
      </c>
      <c r="W143">
        <f t="shared" si="212"/>
        <v>0</v>
      </c>
      <c r="X143">
        <f t="shared" si="213"/>
        <v>0</v>
      </c>
      <c r="Y143">
        <f t="shared" si="214"/>
        <v>0</v>
      </c>
      <c r="Z143">
        <f t="shared" si="215"/>
        <v>0</v>
      </c>
      <c r="AA143">
        <f t="shared" si="216"/>
        <v>0</v>
      </c>
      <c r="AB143" s="111">
        <f>VLOOKUP($A143,Recipes!$A:$G,4)</f>
        <v>8</v>
      </c>
      <c r="AC143" s="111">
        <f>VLOOKUP($A143,Recipes!$A:$G,5)</f>
        <v>1</v>
      </c>
      <c r="AD143" s="111">
        <f t="shared" si="203"/>
        <v>0.125</v>
      </c>
      <c r="AE143" s="111">
        <f>VLOOKUP(E143,Data!$A$2:$F$26,5,FALSE)</f>
        <v>0</v>
      </c>
      <c r="AF143" s="111">
        <f>VLOOKUP(E143,Data!$A$2:$F$26,4,FALSE)</f>
        <v>210</v>
      </c>
      <c r="AG143" s="111">
        <f>VLOOKUP(E143,Data!$A$2:$B$26,2, FALSE)</f>
        <v>1.25</v>
      </c>
      <c r="AH143" s="111">
        <f>1+VLOOKUP($J$3,Data!$A$40:$D$48,2,FALSE)*$J143+VLOOKUP($K$3,Data!$A$40:$D$48,2,FALSE)*$K143+VLOOKUP($L$3,Data!$A$40:$D$48,2,FALSE)*$L143+VLOOKUP($M$3,Data!$A$40:$D$48,2,FALSE)*$M143+VLOOKUP($N$3,Data!$A$40:$D$48,2,FALSE)*$N143+VLOOKUP($O$3,Data!$A$40:$D$48,2,FALSE)*$O143+VLOOKUP($P$3,Data!$A$40:$D$48,2,FALSE)*$P143+VLOOKUP($Q$3,Data!$A$40:$D$48,2,FALSE)*$Q143+VLOOKUP($R$3,Data!$A$40:$D$48,2,FALSE)*$R143</f>
        <v>1</v>
      </c>
      <c r="AI143" s="111">
        <f>MAX(1+VLOOKUP($J$3,Data!$A$40:$D$48,3,FALSE)*$J143+VLOOKUP($K$3,Data!$A$40:$D$48,3,FALSE)*$K143+VLOOKUP($L$3,Data!$A$40:$D$48,3,FALSE)*$L143+VLOOKUP($M$3,Data!$A$40:$D$48,3,FALSE)*$M143+VLOOKUP($N$3,Data!$A$40:$D$48,3,FALSE)*$N143+VLOOKUP($O$3,Data!$A$40:$D$48,3,FALSE)*$O143+VLOOKUP($P$3,Data!$A$40:$D$48,3,FALSE)*$P143+VLOOKUP($Q$3,Data!$A$40:$D$48,3,FALSE)*$Q143+VLOOKUP($R$3,Data!$A$40:$D$48,3,FALSE)*$R143,0)</f>
        <v>1</v>
      </c>
      <c r="AJ143" s="111">
        <f>MAX(1-(VLOOKUP($J$3,Data!$A$40:$D$48,4,FALSE)*$J143+VLOOKUP($K$3,Data!$A$40:$D$48,4,FALSE)*$K143+VLOOKUP($L$3,Data!$A$40:$D$48,4,FALSE)*$L143+VLOOKUP($M$3,Data!$A$40:$D$48,4,FALSE)*$M143+VLOOKUP($N$3,Data!$A$40:$D$48,4,FALSE)*$N143+VLOOKUP($O$3,Data!$A$40:$D$48,4,FALSE)*$O143+VLOOKUP($P$3,Data!$A$40:$D$48,4,FALSE)*$P143+VLOOKUP($Q$3,Data!$A$40:$D$48,4,FALSE)*$Q143+VLOOKUP($R$3,Data!$A$40:$D$48,4,FALSE)*$R143),0.2)</f>
        <v>1</v>
      </c>
      <c r="AK143" s="112">
        <f t="shared" si="204"/>
        <v>0</v>
      </c>
      <c r="AL143" s="111">
        <f t="shared" si="205"/>
        <v>0.15625</v>
      </c>
      <c r="AM143" s="111">
        <f t="shared" si="206"/>
        <v>0</v>
      </c>
      <c r="AN143" s="111">
        <f t="shared" si="207"/>
        <v>0</v>
      </c>
      <c r="AO143" s="131" t="s">
        <v>298</v>
      </c>
      <c r="AP143" s="11"/>
      <c r="AQ143" s="11">
        <f>IF(AQ$2=$A143,0,IF(HLOOKUP(AQ$2,Recipes!$H:$GI,'Production Calculator'!$A143+2,FALSE)=0,0,HLOOKUP(AQ$2,Recipes!$H:$GI,'Production Calculator'!$A143+2,FALSE)*$AK143))+IF($AO143=AQ$3,$AM143/VLOOKUP($AO143,Data!$A$50:$B$56,2,FALSE),0)</f>
        <v>0</v>
      </c>
      <c r="AR143" s="11">
        <f>IF(AR$2=$A143,0,IF(HLOOKUP(AR$2,Recipes!$H:$GI,'Production Calculator'!$A143+2,FALSE)=0,0,HLOOKUP(AR$2,Recipes!$H:$GI,'Production Calculator'!$A143+2,FALSE)*$AK143))+IF($AO143=AR$3,$AM143/VLOOKUP($AO143,Data!$A$50:$B$56,2,FALSE),0)</f>
        <v>0</v>
      </c>
      <c r="AS143" s="11">
        <f>IF(AS$2=$A143,0,IF(HLOOKUP(AS$2,Recipes!$H:$GI,'Production Calculator'!$A143+2,FALSE)=0,0,HLOOKUP(AS$2,Recipes!$H:$GI,'Production Calculator'!$A143+2,FALSE)*$AK143))+IF($AO143=AS$3,$AM143/VLOOKUP($AO143,Data!$A$50:$B$56,2,FALSE),0)</f>
        <v>0</v>
      </c>
      <c r="AT143" s="11">
        <f>IF(AT$2=$A143,0,IF(HLOOKUP(AT$2,Recipes!$H:$GI,'Production Calculator'!$A143+2,FALSE)=0,0,HLOOKUP(AT$2,Recipes!$H:$GI,'Production Calculator'!$A143+2,FALSE)*$AK143))+IF($AO143=AT$3,$AM143/VLOOKUP($AO143,Data!$A$50:$B$56,2,FALSE),0)</f>
        <v>0</v>
      </c>
      <c r="AU143" s="11">
        <f>IF(AU$2=$A143,0,IF(HLOOKUP(AU$2,Recipes!$H:$GI,'Production Calculator'!$A143+2,FALSE)=0,0,HLOOKUP(AU$2,Recipes!$H:$GI,'Production Calculator'!$A143+2,FALSE)*$AK143))+IF($AO143=AU$3,$AM143/VLOOKUP($AO143,Data!$A$50:$B$56,2,FALSE),0)</f>
        <v>0</v>
      </c>
      <c r="AV143" s="11">
        <f>IF(AV$2=$A143,0,IF(HLOOKUP(AV$2,Recipes!$H:$GI,'Production Calculator'!$A143+2,FALSE)=0,0,HLOOKUP(AV$2,Recipes!$H:$GI,'Production Calculator'!$A143+2,FALSE)*$AK143))+IF($AO143=AV$3,$AM143/VLOOKUP($AO143,Data!$A$50:$B$56,2,FALSE),0)</f>
        <v>0</v>
      </c>
      <c r="AW143" s="11">
        <f>IF(AW$2=$A143,0,IF(HLOOKUP(AW$2,Recipes!$H:$GI,'Production Calculator'!$A143+2,FALSE)=0,0,HLOOKUP(AW$2,Recipes!$H:$GI,'Production Calculator'!$A143+2,FALSE)*$AK143))+IF($AO143=AW$3,$AM143/VLOOKUP($AO143,Data!$A$50:$B$56,2,FALSE),0)</f>
        <v>0</v>
      </c>
      <c r="AX143" s="11">
        <f>IF(AX$2=$A143,0,IF(HLOOKUP(AX$2,Recipes!$H:$GI,'Production Calculator'!$A143+2,FALSE)=0,0,HLOOKUP(AX$2,Recipes!$H:$GI,'Production Calculator'!$A143+2,FALSE)*$AK143))+IF($AO143=AX$3,$AM143/VLOOKUP($AO143,Data!$A$50:$B$56,2,FALSE),0)</f>
        <v>0</v>
      </c>
      <c r="AY143" s="11">
        <f>IF(AY$2=$A143,0,IF(HLOOKUP(AY$2,Recipes!$H:$GI,'Production Calculator'!$A143+2,FALSE)=0,0,HLOOKUP(AY$2,Recipes!$H:$GI,'Production Calculator'!$A143+2,FALSE)*$AK143))+IF($AO143=AY$3,$AM143/VLOOKUP($AO143,Data!$A$50:$B$56,2,FALSE),0)</f>
        <v>0</v>
      </c>
      <c r="AZ143" s="11">
        <f>IF(AZ$2=$A143,0,IF(HLOOKUP(AZ$2,Recipes!$H:$GI,'Production Calculator'!$A143+2,FALSE)=0,0,HLOOKUP(AZ$2,Recipes!$H:$GI,'Production Calculator'!$A143+2,FALSE)*$AK143))+IF($AO143=AZ$3,$AM143/VLOOKUP($AO143,Data!$A$50:$B$56,2,FALSE),0)</f>
        <v>0</v>
      </c>
      <c r="BA143" s="11">
        <f>IF(BA$2=$A143,0,IF(HLOOKUP(BA$2,Recipes!$H:$GI,'Production Calculator'!$A143+2,FALSE)=0,0,HLOOKUP(BA$2,Recipes!$H:$GI,'Production Calculator'!$A143+2,FALSE)*$AK143))+IF($AO143=BA$3,$AM143/VLOOKUP($AO143,Data!$A$50:$B$56,2,FALSE),0)</f>
        <v>0</v>
      </c>
      <c r="BB143" s="11">
        <f>IF(BB$2=$A143,0,IF(HLOOKUP(BB$2,Recipes!$H:$GI,'Production Calculator'!$A143+2,FALSE)=0,0,HLOOKUP(BB$2,Recipes!$H:$GI,'Production Calculator'!$A143+2,FALSE)*$AK143))+IF($AO143=BB$3,$AM143/VLOOKUP($AO143,Data!$A$50:$B$56,2,FALSE),0)</f>
        <v>0</v>
      </c>
      <c r="BC143" s="11">
        <f>IF(BC$2=$A143,0,IF(HLOOKUP(BC$2,Recipes!$H:$GI,'Production Calculator'!$A143+2,FALSE)=0,0,HLOOKUP(BC$2,Recipes!$H:$GI,'Production Calculator'!$A143+2,FALSE)*$AK143))+IF($AO143=BC$3,$AM143/VLOOKUP($AO143,Data!$A$50:$B$56,2,FALSE),0)</f>
        <v>0</v>
      </c>
      <c r="BD143" s="11">
        <f>IF(BD$2=$A143,0,IF(HLOOKUP(BD$2,Recipes!$H:$GI,'Production Calculator'!$A143+2,FALSE)=0,0,HLOOKUP(BD$2,Recipes!$H:$GI,'Production Calculator'!$A143+2,FALSE)*$AK143))+IF($AO143=BD$3,$AM143/VLOOKUP($AO143,Data!$A$50:$B$56,2,FALSE),0)</f>
        <v>0</v>
      </c>
      <c r="BE143" s="11">
        <f>IF(BE$2=$A143,0,IF(HLOOKUP(BE$2,Recipes!$H:$GI,'Production Calculator'!$A143+2,FALSE)=0,0,HLOOKUP(BE$2,Recipes!$H:$GI,'Production Calculator'!$A143+2,FALSE)*$AK143))+IF($AO143=BE$3,$AM143/VLOOKUP($AO143,Data!$A$50:$B$56,2,FALSE),0)</f>
        <v>0</v>
      </c>
      <c r="BF143" s="11">
        <f>IF(BF$2=$A143,0,IF(HLOOKUP(BF$2,Recipes!$H:$GI,'Production Calculator'!$A143+2,FALSE)=0,0,HLOOKUP(BF$2,Recipes!$H:$GI,'Production Calculator'!$A143+2,FALSE)*$AK143))+IF($AO143=BF$3,$AM143/VLOOKUP($AO143,Data!$A$50:$B$56,2,FALSE),0)</f>
        <v>0</v>
      </c>
      <c r="BG143" s="11">
        <f>IF(BG$2=$A143,0,IF(HLOOKUP(BG$2,Recipes!$H:$GI,'Production Calculator'!$A143+2,FALSE)=0,0,HLOOKUP(BG$2,Recipes!$H:$GI,'Production Calculator'!$A143+2,FALSE)*$AK143))+IF($AO143=BG$3,$AM143/VLOOKUP($AO143,Data!$A$50:$B$56,2,FALSE),0)</f>
        <v>0</v>
      </c>
      <c r="BH143" s="11">
        <f>IF(BH$2=$A143,0,IF(HLOOKUP(BH$2,Recipes!$H:$GI,'Production Calculator'!$A143+2,FALSE)=0,0,HLOOKUP(BH$2,Recipes!$H:$GI,'Production Calculator'!$A143+2,FALSE)*$AK143))+IF($AO143=BH$3,$AM143/VLOOKUP($AO143,Data!$A$50:$B$56,2,FALSE),0)</f>
        <v>0</v>
      </c>
      <c r="BI143" s="11">
        <f>IF(BI$2=$A143,0,IF(HLOOKUP(BI$2,Recipes!$H:$GI,'Production Calculator'!$A143+2,FALSE)=0,0,HLOOKUP(BI$2,Recipes!$H:$GI,'Production Calculator'!$A143+2,FALSE)*$AK143))+IF($AO143=BI$3,$AM143/VLOOKUP($AO143,Data!$A$50:$B$56,2,FALSE),0)</f>
        <v>0</v>
      </c>
      <c r="BJ143" s="11">
        <f>IF(BJ$2=$A143,0,IF(HLOOKUP(BJ$2,Recipes!$H:$GI,'Production Calculator'!$A143+2,FALSE)=0,0,HLOOKUP(BJ$2,Recipes!$H:$GI,'Production Calculator'!$A143+2,FALSE)*$AK143))+IF($AO143=BJ$3,$AM143/VLOOKUP($AO143,Data!$A$50:$B$56,2,FALSE),0)</f>
        <v>0</v>
      </c>
      <c r="BK143" s="11">
        <f>IF(BK$2=$A143,0,IF(HLOOKUP(BK$2,Recipes!$H:$GI,'Production Calculator'!$A143+2,FALSE)=0,0,HLOOKUP(BK$2,Recipes!$H:$GI,'Production Calculator'!$A143+2,FALSE)*$AK143))+IF($AO143=BK$3,$AM143/VLOOKUP($AO143,Data!$A$50:$B$56,2,FALSE),0)</f>
        <v>0</v>
      </c>
      <c r="BL143" s="11">
        <f>IF(BL$2=$A143,0,IF(HLOOKUP(BL$2,Recipes!$H:$GI,'Production Calculator'!$A143+2,FALSE)=0,0,HLOOKUP(BL$2,Recipes!$H:$GI,'Production Calculator'!$A143+2,FALSE)*$AK143))+IF($AO143=BL$3,$AM143/VLOOKUP($AO143,Data!$A$50:$B$56,2,FALSE),0)</f>
        <v>0</v>
      </c>
      <c r="BM143" s="11">
        <f>IF(BM$2=$A143,0,IF(HLOOKUP(BM$2,Recipes!$H:$GI,'Production Calculator'!$A143+2,FALSE)=0,0,HLOOKUP(BM$2,Recipes!$H:$GI,'Production Calculator'!$A143+2,FALSE)*$AK143))+IF($AO143=BM$3,$AM143/VLOOKUP($AO143,Data!$A$50:$B$56,2,FALSE),0)</f>
        <v>0</v>
      </c>
      <c r="BN143" s="11">
        <f>IF(BN$2=$A143,0,IF(HLOOKUP(BN$2,Recipes!$H:$GI,'Production Calculator'!$A143+2,FALSE)=0,0,HLOOKUP(BN$2,Recipes!$H:$GI,'Production Calculator'!$A143+2,FALSE)*$AK143))+IF($AO143=BN$3,$AM143/VLOOKUP($AO143,Data!$A$50:$B$56,2,FALSE),0)</f>
        <v>0</v>
      </c>
      <c r="BO143" s="11">
        <f>IF(BO$2=$A143,0,IF(HLOOKUP(BO$2,Recipes!$H:$GI,'Production Calculator'!$A143+2,FALSE)=0,0,HLOOKUP(BO$2,Recipes!$H:$GI,'Production Calculator'!$A143+2,FALSE)*$AK143))+IF($AO143=BO$3,$AM143/VLOOKUP($AO143,Data!$A$50:$B$56,2,FALSE),0)</f>
        <v>0</v>
      </c>
      <c r="BP143" s="11">
        <f>IF(BP$2=$A143,0,IF(HLOOKUP(BP$2,Recipes!$H:$GI,'Production Calculator'!$A143+2,FALSE)=0,0,HLOOKUP(BP$2,Recipes!$H:$GI,'Production Calculator'!$A143+2,FALSE)*$AK143))+IF($AO143=BP$3,$AM143/VLOOKUP($AO143,Data!$A$50:$B$56,2,FALSE),0)</f>
        <v>0</v>
      </c>
      <c r="BQ143" s="11">
        <f>IF(BQ$2=$A143,0,IF(HLOOKUP(BQ$2,Recipes!$H:$GI,'Production Calculator'!$A143+2,FALSE)=0,0,HLOOKUP(BQ$2,Recipes!$H:$GI,'Production Calculator'!$A143+2,FALSE)*$AK143))+IF($AO143=BQ$3,$AM143/VLOOKUP($AO143,Data!$A$50:$B$56,2,FALSE),0)</f>
        <v>0</v>
      </c>
      <c r="BR143" s="11">
        <f>IF(BR$2=$A143,0,IF(HLOOKUP(BR$2,Recipes!$H:$GI,'Production Calculator'!$A143+2,FALSE)=0,0,HLOOKUP(BR$2,Recipes!$H:$GI,'Production Calculator'!$A143+2,FALSE)*$AK143))+IF($AO143=BR$3,$AM143/VLOOKUP($AO143,Data!$A$50:$B$56,2,FALSE),0)</f>
        <v>0</v>
      </c>
      <c r="BS143" s="11">
        <f>IF(BS$2=$A143,0,IF(HLOOKUP(BS$2,Recipes!$H:$GI,'Production Calculator'!$A143+2,FALSE)=0,0,HLOOKUP(BS$2,Recipes!$H:$GI,'Production Calculator'!$A143+2,FALSE)*$AK143))+IF($AO143=BS$3,$AM143/VLOOKUP($AO143,Data!$A$50:$B$56,2,FALSE),0)</f>
        <v>0</v>
      </c>
      <c r="BT143" s="11">
        <f>IF(BT$2=$A143,0,IF(HLOOKUP(BT$2,Recipes!$H:$GI,'Production Calculator'!$A143+2,FALSE)=0,0,HLOOKUP(BT$2,Recipes!$H:$GI,'Production Calculator'!$A143+2,FALSE)*$AK143))+IF($AO143=BT$3,$AM143/VLOOKUP($AO143,Data!$A$50:$B$56,2,FALSE),0)</f>
        <v>0</v>
      </c>
      <c r="BU143" s="11">
        <f>IF(BU$2=$A143,0,IF(HLOOKUP(BU$2,Recipes!$H:$GI,'Production Calculator'!$A143+2,FALSE)=0,0,HLOOKUP(BU$2,Recipes!$H:$GI,'Production Calculator'!$A143+2,FALSE)*$AK143))+IF($AO143=BU$3,$AM143/VLOOKUP($AO143,Data!$A$50:$B$56,2,FALSE),0)</f>
        <v>0</v>
      </c>
      <c r="BV143" s="11">
        <f>IF(BV$2=$A143,0,IF(HLOOKUP(BV$2,Recipes!$H:$GI,'Production Calculator'!$A143+2,FALSE)=0,0,HLOOKUP(BV$2,Recipes!$H:$GI,'Production Calculator'!$A143+2,FALSE)*$AK143))+IF($AO143=BV$3,$AM143/VLOOKUP($AO143,Data!$A$50:$B$56,2,FALSE),0)</f>
        <v>0</v>
      </c>
      <c r="BW143" s="11">
        <f>IF(BW$2=$A143,0,IF(HLOOKUP(BW$2,Recipes!$H:$GI,'Production Calculator'!$A143+2,FALSE)=0,0,HLOOKUP(BW$2,Recipes!$H:$GI,'Production Calculator'!$A143+2,FALSE)*$AK143))+IF($AO143=BW$3,$AM143/VLOOKUP($AO143,Data!$A$50:$B$56,2,FALSE),0)</f>
        <v>0</v>
      </c>
      <c r="BX143" s="11">
        <f>IF(BX$2=$A143,0,IF(HLOOKUP(BX$2,Recipes!$H:$GI,'Production Calculator'!$A143+2,FALSE)=0,0,HLOOKUP(BX$2,Recipes!$H:$GI,'Production Calculator'!$A143+2,FALSE)*$AK143))+IF($AO143=BX$3,$AM143/VLOOKUP($AO143,Data!$A$50:$B$56,2,FALSE),0)</f>
        <v>0</v>
      </c>
      <c r="BY143" s="11">
        <f>IF(BY$2=$A143,0,IF(HLOOKUP(BY$2,Recipes!$H:$GI,'Production Calculator'!$A143+2,FALSE)=0,0,HLOOKUP(BY$2,Recipes!$H:$GI,'Production Calculator'!$A143+2,FALSE)*$AK143))+IF($AO143=BY$3,$AM143/VLOOKUP($AO143,Data!$A$50:$B$56,2,FALSE),0)</f>
        <v>0</v>
      </c>
      <c r="BZ143" s="11">
        <f>IF(BZ$2=$A143,0,IF(HLOOKUP(BZ$2,Recipes!$H:$GI,'Production Calculator'!$A143+2,FALSE)=0,0,HLOOKUP(BZ$2,Recipes!$H:$GI,'Production Calculator'!$A143+2,FALSE)*$AK143))+IF($AO143=BZ$3,$AM143/VLOOKUP($AO143,Data!$A$50:$B$56,2,FALSE),0)</f>
        <v>0</v>
      </c>
      <c r="CA143" s="11">
        <f>IF(CA$2=$A143,0,IF(HLOOKUP(CA$2,Recipes!$H:$GI,'Production Calculator'!$A143+2,FALSE)=0,0,HLOOKUP(CA$2,Recipes!$H:$GI,'Production Calculator'!$A143+2,FALSE)*$AK143))+IF($AO143=CA$3,$AM143/VLOOKUP($AO143,Data!$A$50:$B$56,2,FALSE),0)</f>
        <v>0</v>
      </c>
      <c r="CB143" s="11">
        <f>IF(CB$2=$A143,0,IF(HLOOKUP(CB$2,Recipes!$H:$GI,'Production Calculator'!$A143+2,FALSE)=0,0,HLOOKUP(CB$2,Recipes!$H:$GI,'Production Calculator'!$A143+2,FALSE)*$AK143))+IF($AO143=CB$3,$AM143/VLOOKUP($AO143,Data!$A$50:$B$56,2,FALSE),0)</f>
        <v>0</v>
      </c>
      <c r="CC143" s="11">
        <f>IF(CC$2=$A143,0,IF(HLOOKUP(CC$2,Recipes!$H:$GI,'Production Calculator'!$A143+2,FALSE)=0,0,HLOOKUP(CC$2,Recipes!$H:$GI,'Production Calculator'!$A143+2,FALSE)*$AK143))+IF($AO143=CC$3,$AM143/VLOOKUP($AO143,Data!$A$50:$B$56,2,FALSE),0)</f>
        <v>0</v>
      </c>
      <c r="CD143" s="11">
        <f>IF(CD$2=$A143,0,IF(HLOOKUP(CD$2,Recipes!$H:$GI,'Production Calculator'!$A143+2,FALSE)=0,0,HLOOKUP(CD$2,Recipes!$H:$GI,'Production Calculator'!$A143+2,FALSE)*$AK143))+IF($AO143=CD$3,$AM143/VLOOKUP($AO143,Data!$A$50:$B$56,2,FALSE),0)</f>
        <v>0</v>
      </c>
      <c r="CE143" s="11">
        <f>IF(CE$2=$A143,0,IF(HLOOKUP(CE$2,Recipes!$H:$GI,'Production Calculator'!$A143+2,FALSE)=0,0,HLOOKUP(CE$2,Recipes!$H:$GI,'Production Calculator'!$A143+2,FALSE)*$AK143))+IF($AO143=CE$3,$AM143/VLOOKUP($AO143,Data!$A$50:$B$56,2,FALSE),0)</f>
        <v>0</v>
      </c>
      <c r="CF143" s="11">
        <f>IF(CF$2=$A143,0,IF(HLOOKUP(CF$2,Recipes!$H:$GI,'Production Calculator'!$A143+2,FALSE)=0,0,HLOOKUP(CF$2,Recipes!$H:$GI,'Production Calculator'!$A143+2,FALSE)*$AK143))+IF($AO143=CF$3,$AM143/VLOOKUP($AO143,Data!$A$50:$B$56,2,FALSE),0)</f>
        <v>0</v>
      </c>
      <c r="CG143" s="11">
        <f>IF(CG$2=$A143,0,IF(HLOOKUP(CG$2,Recipes!$H:$GI,'Production Calculator'!$A143+2,FALSE)=0,0,HLOOKUP(CG$2,Recipes!$H:$GI,'Production Calculator'!$A143+2,FALSE)*$AK143))+IF($AO143=CG$3,$AM143/VLOOKUP($AO143,Data!$A$50:$B$56,2,FALSE),0)</f>
        <v>0</v>
      </c>
      <c r="CH143" s="11">
        <f>IF(CH$2=$A143,0,IF(HLOOKUP(CH$2,Recipes!$H:$GI,'Production Calculator'!$A143+2,FALSE)=0,0,HLOOKUP(CH$2,Recipes!$H:$GI,'Production Calculator'!$A143+2,FALSE)*$AK143))+IF($AO143=CH$3,$AM143/VLOOKUP($AO143,Data!$A$50:$B$56,2,FALSE),0)</f>
        <v>0</v>
      </c>
      <c r="CI143" s="11">
        <f>IF(CI$2=$A143,0,IF(HLOOKUP(CI$2,Recipes!$H:$GI,'Production Calculator'!$A143+2,FALSE)=0,0,HLOOKUP(CI$2,Recipes!$H:$GI,'Production Calculator'!$A143+2,FALSE)*$AK143))+IF($AO143=CI$3,$AM143/VLOOKUP($AO143,Data!$A$50:$B$56,2,FALSE),0)</f>
        <v>0</v>
      </c>
      <c r="CJ143" s="11">
        <f>IF(CJ$2=$A143,0,IF(HLOOKUP(CJ$2,Recipes!$H:$GI,'Production Calculator'!$A143+2,FALSE)=0,0,HLOOKUP(CJ$2,Recipes!$H:$GI,'Production Calculator'!$A143+2,FALSE)*$AK143))+IF($AO143=CJ$3,$AM143/VLOOKUP($AO143,Data!$A$50:$B$56,2,FALSE),0)</f>
        <v>0</v>
      </c>
      <c r="CK143" s="11">
        <f>IF(CK$2=$A143,0,IF(HLOOKUP(CK$2,Recipes!$H:$GI,'Production Calculator'!$A143+2,FALSE)=0,0,HLOOKUP(CK$2,Recipes!$H:$GI,'Production Calculator'!$A143+2,FALSE)*$AK143))+IF($AO143=CK$3,$AM143/VLOOKUP($AO143,Data!$A$50:$B$56,2,FALSE),0)</f>
        <v>0</v>
      </c>
      <c r="CL143" s="11">
        <f>IF(CL$2=$A143,0,IF(HLOOKUP(CL$2,Recipes!$H:$GI,'Production Calculator'!$A143+2,FALSE)=0,0,HLOOKUP(CL$2,Recipes!$H:$GI,'Production Calculator'!$A143+2,FALSE)*$AK143))+IF($AO143=CL$3,$AM143/VLOOKUP($AO143,Data!$A$50:$B$56,2,FALSE),0)</f>
        <v>0</v>
      </c>
      <c r="CM143" s="11">
        <f>IF(CM$2=$A143,0,IF(HLOOKUP(CM$2,Recipes!$H:$GI,'Production Calculator'!$A143+2,FALSE)=0,0,HLOOKUP(CM$2,Recipes!$H:$GI,'Production Calculator'!$A143+2,FALSE)*$AK143))+IF($AO143=CM$3,$AM143/VLOOKUP($AO143,Data!$A$50:$B$56,2,FALSE),0)</f>
        <v>0</v>
      </c>
      <c r="CN143" s="11">
        <f>IF(CN$2=$A143,0,IF(HLOOKUP(CN$2,Recipes!$H:$GI,'Production Calculator'!$A143+2,FALSE)=0,0,HLOOKUP(CN$2,Recipes!$H:$GI,'Production Calculator'!$A143+2,FALSE)*$AK143))+IF($AO143=CN$3,$AM143/VLOOKUP($AO143,Data!$A$50:$B$56,2,FALSE),0)</f>
        <v>0</v>
      </c>
      <c r="CO143" s="11">
        <f>IF(CO$2=$A143,0,IF(HLOOKUP(CO$2,Recipes!$H:$GI,'Production Calculator'!$A143+2,FALSE)=0,0,HLOOKUP(CO$2,Recipes!$H:$GI,'Production Calculator'!$A143+2,FALSE)*$AK143))+IF($AO143=CO$3,$AM143/VLOOKUP($AO143,Data!$A$50:$B$56,2,FALSE),0)</f>
        <v>0</v>
      </c>
      <c r="CP143" s="11">
        <f>IF(CP$2=$A143,0,IF(HLOOKUP(CP$2,Recipes!$H:$GI,'Production Calculator'!$A143+2,FALSE)=0,0,HLOOKUP(CP$2,Recipes!$H:$GI,'Production Calculator'!$A143+2,FALSE)*$AK143))+IF($AO143=CP$3,$AM143/VLOOKUP($AO143,Data!$A$50:$B$56,2,FALSE),0)</f>
        <v>0</v>
      </c>
      <c r="CQ143" s="11">
        <f>IF(CQ$2=$A143,0,IF(HLOOKUP(CQ$2,Recipes!$H:$GI,'Production Calculator'!$A143+2,FALSE)=0,0,HLOOKUP(CQ$2,Recipes!$H:$GI,'Production Calculator'!$A143+2,FALSE)*$AK143))+IF($AO143=CQ$3,$AM143/VLOOKUP($AO143,Data!$A$50:$B$56,2,FALSE),0)</f>
        <v>0</v>
      </c>
      <c r="CR143" s="11">
        <f>IF(CR$2=$A143,0,IF(HLOOKUP(CR$2,Recipes!$H:$GI,'Production Calculator'!$A143+2,FALSE)=0,0,HLOOKUP(CR$2,Recipes!$H:$GI,'Production Calculator'!$A143+2,FALSE)*$AK143))+IF($AO143=CR$3,$AM143/VLOOKUP($AO143,Data!$A$50:$B$56,2,FALSE),0)</f>
        <v>0</v>
      </c>
      <c r="CS143" s="11">
        <f>IF(CS$2=$A143,0,IF(HLOOKUP(CS$2,Recipes!$H:$GI,'Production Calculator'!$A143+2,FALSE)=0,0,HLOOKUP(CS$2,Recipes!$H:$GI,'Production Calculator'!$A143+2,FALSE)*$AK143))+IF($AO143=CS$3,$AM143/VLOOKUP($AO143,Data!$A$50:$B$56,2,FALSE),0)</f>
        <v>0</v>
      </c>
      <c r="CT143" s="11">
        <f>IF(CT$2=$A143,0,IF(HLOOKUP(CT$2,Recipes!$H:$GI,'Production Calculator'!$A143+2,FALSE)=0,0,HLOOKUP(CT$2,Recipes!$H:$GI,'Production Calculator'!$A143+2,FALSE)*$AK143))+IF($AO143=CT$3,$AM143/VLOOKUP($AO143,Data!$A$50:$B$56,2,FALSE),0)</f>
        <v>0</v>
      </c>
      <c r="CU143" s="11">
        <f>IF(CU$2=$A143,0,IF(HLOOKUP(CU$2,Recipes!$H:$GI,'Production Calculator'!$A143+2,FALSE)=0,0,HLOOKUP(CU$2,Recipes!$H:$GI,'Production Calculator'!$A143+2,FALSE)*$AK143))+IF($AO143=CU$3,$AM143/VLOOKUP($AO143,Data!$A$50:$B$56,2,FALSE),0)</f>
        <v>0</v>
      </c>
      <c r="CV143" s="11">
        <f>IF(CV$2=$A143,0,IF(HLOOKUP(CV$2,Recipes!$H:$GI,'Production Calculator'!$A143+2,FALSE)=0,0,HLOOKUP(CV$2,Recipes!$H:$GI,'Production Calculator'!$A143+2,FALSE)*$AK143))+IF($AO143=CV$3,$AM143/VLOOKUP($AO143,Data!$A$50:$B$56,2,FALSE),0)</f>
        <v>0</v>
      </c>
      <c r="CW143" s="11">
        <f>IF(CW$2=$A143,0,IF(HLOOKUP(CW$2,Recipes!$H:$GI,'Production Calculator'!$A143+2,FALSE)=0,0,HLOOKUP(CW$2,Recipes!$H:$GI,'Production Calculator'!$A143+2,FALSE)*$AK143))+IF($AO143=CW$3,$AM143/VLOOKUP($AO143,Data!$A$50:$B$56,2,FALSE),0)</f>
        <v>0</v>
      </c>
      <c r="CX143" s="11">
        <f>IF(CX$2=$A143,0,IF(HLOOKUP(CX$2,Recipes!$H:$GI,'Production Calculator'!$A143+2,FALSE)=0,0,HLOOKUP(CX$2,Recipes!$H:$GI,'Production Calculator'!$A143+2,FALSE)*$AK143))+IF($AO143=CX$3,$AM143/VLOOKUP($AO143,Data!$A$50:$B$56,2,FALSE),0)</f>
        <v>0</v>
      </c>
      <c r="CY143" s="11">
        <f>IF(CY$2=$A143,0,IF(HLOOKUP(CY$2,Recipes!$H:$GI,'Production Calculator'!$A143+2,FALSE)=0,0,HLOOKUP(CY$2,Recipes!$H:$GI,'Production Calculator'!$A143+2,FALSE)*$AK143))+IF($AO143=CY$3,$AM143/VLOOKUP($AO143,Data!$A$50:$B$56,2,FALSE),0)</f>
        <v>0</v>
      </c>
      <c r="CZ143" s="11">
        <f>IF(CZ$2=$A143,0,IF(HLOOKUP(CZ$2,Recipes!$H:$GI,'Production Calculator'!$A143+2,FALSE)=0,0,HLOOKUP(CZ$2,Recipes!$H:$GI,'Production Calculator'!$A143+2,FALSE)*$AK143))+IF($AO143=CZ$3,$AM143/VLOOKUP($AO143,Data!$A$50:$B$56,2,FALSE),0)</f>
        <v>0</v>
      </c>
      <c r="DA143" s="11">
        <f>IF(DA$2=$A143,0,IF(HLOOKUP(DA$2,Recipes!$H:$GI,'Production Calculator'!$A143+2,FALSE)=0,0,HLOOKUP(DA$2,Recipes!$H:$GI,'Production Calculator'!$A143+2,FALSE)*$AK143))+IF($AO143=DA$3,$AM143/VLOOKUP($AO143,Data!$A$50:$B$56,2,FALSE),0)</f>
        <v>0</v>
      </c>
      <c r="DB143" s="11">
        <f>IF(DB$2=$A143,0,IF(HLOOKUP(DB$2,Recipes!$H:$GI,'Production Calculator'!$A143+2,FALSE)=0,0,HLOOKUP(DB$2,Recipes!$H:$GI,'Production Calculator'!$A143+2,FALSE)*$AK143))+IF($AO143=DB$3,$AM143/VLOOKUP($AO143,Data!$A$50:$B$56,2,FALSE),0)</f>
        <v>0</v>
      </c>
      <c r="DC143" s="11">
        <f>IF(DC$2=$A143,0,IF(HLOOKUP(DC$2,Recipes!$H:$GI,'Production Calculator'!$A143+2,FALSE)=0,0,HLOOKUP(DC$2,Recipes!$H:$GI,'Production Calculator'!$A143+2,FALSE)*$AK143))+IF($AO143=DC$3,$AM143/VLOOKUP($AO143,Data!$A$50:$B$56,2,FALSE),0)</f>
        <v>0</v>
      </c>
      <c r="DD143" s="11">
        <f>IF(DD$2=$A143,0,IF(HLOOKUP(DD$2,Recipes!$H:$GI,'Production Calculator'!$A143+2,FALSE)=0,0,HLOOKUP(DD$2,Recipes!$H:$GI,'Production Calculator'!$A143+2,FALSE)*$AK143))+IF($AO143=DD$3,$AM143/VLOOKUP($AO143,Data!$A$50:$B$56,2,FALSE),0)</f>
        <v>0</v>
      </c>
      <c r="DE143" s="11">
        <f>IF(DE$2=$A143,0,IF(HLOOKUP(DE$2,Recipes!$H:$GI,'Production Calculator'!$A143+2,FALSE)=0,0,HLOOKUP(DE$2,Recipes!$H:$GI,'Production Calculator'!$A143+2,FALSE)*$AK143))+IF($AO143=DE$3,$AM143/VLOOKUP($AO143,Data!$A$50:$B$56,2,FALSE),0)</f>
        <v>0</v>
      </c>
      <c r="DF143" s="11">
        <f>IF(DF$2=$A143,0,IF(HLOOKUP(DF$2,Recipes!$H:$GI,'Production Calculator'!$A143+2,FALSE)=0,0,HLOOKUP(DF$2,Recipes!$H:$GI,'Production Calculator'!$A143+2,FALSE)*$AK143))+IF($AO143=DF$3,$AM143/VLOOKUP($AO143,Data!$A$50:$B$56,2,FALSE),0)</f>
        <v>0</v>
      </c>
      <c r="DG143" s="11">
        <f>IF(DG$2=$A143,0,IF(HLOOKUP(DG$2,Recipes!$H:$GI,'Production Calculator'!$A143+2,FALSE)=0,0,HLOOKUP(DG$2,Recipes!$H:$GI,'Production Calculator'!$A143+2,FALSE)*$AK143))+IF($AO143=DG$3,$AM143/VLOOKUP($AO143,Data!$A$50:$B$56,2,FALSE),0)</f>
        <v>0</v>
      </c>
      <c r="DH143" s="11">
        <f>IF(DH$2=$A143,0,IF(HLOOKUP(DH$2,Recipes!$H:$GI,'Production Calculator'!$A143+2,FALSE)=0,0,HLOOKUP(DH$2,Recipes!$H:$GI,'Production Calculator'!$A143+2,FALSE)*$AK143))+IF($AO143=DH$3,$AM143/VLOOKUP($AO143,Data!$A$50:$B$56,2,FALSE),0)</f>
        <v>0</v>
      </c>
      <c r="DI143" s="11">
        <f>IF(DI$2=$A143,0,IF(HLOOKUP(DI$2,Recipes!$H:$GI,'Production Calculator'!$A143+2,FALSE)=0,0,HLOOKUP(DI$2,Recipes!$H:$GI,'Production Calculator'!$A143+2,FALSE)*$AK143))+IF($AO143=DI$3,$AM143/VLOOKUP($AO143,Data!$A$50:$B$56,2,FALSE),0)</f>
        <v>0</v>
      </c>
      <c r="DJ143" s="11">
        <f>IF(DJ$2=$A143,0,IF(HLOOKUP(DJ$2,Recipes!$H:$GI,'Production Calculator'!$A143+2,FALSE)=0,0,HLOOKUP(DJ$2,Recipes!$H:$GI,'Production Calculator'!$A143+2,FALSE)*$AK143))+IF($AO143=DJ$3,$AM143/VLOOKUP($AO143,Data!$A$50:$B$56,2,FALSE),0)</f>
        <v>0</v>
      </c>
      <c r="DK143" s="11">
        <f>IF(DK$2=$A143,0,IF(HLOOKUP(DK$2,Recipes!$H:$GI,'Production Calculator'!$A143+2,FALSE)=0,0,HLOOKUP(DK$2,Recipes!$H:$GI,'Production Calculator'!$A143+2,FALSE)*$AK143))+IF($AO143=DK$3,$AM143/VLOOKUP($AO143,Data!$A$50:$B$56,2,FALSE),0)</f>
        <v>0</v>
      </c>
      <c r="DL143" s="11">
        <f>IF(DL$2=$A143,0,IF(HLOOKUP(DL$2,Recipes!$H:$GI,'Production Calculator'!$A143+2,FALSE)=0,0,HLOOKUP(DL$2,Recipes!$H:$GI,'Production Calculator'!$A143+2,FALSE)*$AK143))+IF($AO143=DL$3,$AM143/VLOOKUP($AO143,Data!$A$50:$B$56,2,FALSE),0)</f>
        <v>0</v>
      </c>
      <c r="DM143" s="11">
        <f>IF(DM$2=$A143,0,IF(HLOOKUP(DM$2,Recipes!$H:$GI,'Production Calculator'!$A143+2,FALSE)=0,0,HLOOKUP(DM$2,Recipes!$H:$GI,'Production Calculator'!$A143+2,FALSE)*$AK143))+IF($AO143=DM$3,$AM143/VLOOKUP($AO143,Data!$A$50:$B$56,2,FALSE),0)</f>
        <v>0</v>
      </c>
      <c r="DN143" s="11">
        <f>IF(DN$2=$A143,0,IF(HLOOKUP(DN$2,Recipes!$H:$GI,'Production Calculator'!$A143+2,FALSE)=0,0,HLOOKUP(DN$2,Recipes!$H:$GI,'Production Calculator'!$A143+2,FALSE)*$AK143))+IF($AO143=DN$3,$AM143/VLOOKUP($AO143,Data!$A$50:$B$56,2,FALSE),0)</f>
        <v>0</v>
      </c>
      <c r="DO143" s="11">
        <f>IF(DO$2=$A143,0,IF(HLOOKUP(DO$2,Recipes!$H:$GI,'Production Calculator'!$A143+2,FALSE)=0,0,HLOOKUP(DO$2,Recipes!$H:$GI,'Production Calculator'!$A143+2,FALSE)*$AK143))+IF($AO143=DO$3,$AM143/VLOOKUP($AO143,Data!$A$50:$B$56,2,FALSE),0)</f>
        <v>0</v>
      </c>
      <c r="DP143" s="11">
        <f>IF(DP$2=$A143,0,IF(HLOOKUP(DP$2,Recipes!$H:$GI,'Production Calculator'!$A143+2,FALSE)=0,0,HLOOKUP(DP$2,Recipes!$H:$GI,'Production Calculator'!$A143+2,FALSE)*$AK143))+IF($AO143=DP$3,$AM143/VLOOKUP($AO143,Data!$A$50:$B$56,2,FALSE),0)</f>
        <v>0</v>
      </c>
      <c r="DQ143" s="11">
        <f>IF(DQ$2=$A143,0,IF(HLOOKUP(DQ$2,Recipes!$H:$GI,'Production Calculator'!$A143+2,FALSE)=0,0,HLOOKUP(DQ$2,Recipes!$H:$GI,'Production Calculator'!$A143+2,FALSE)*$AK143))+IF($AO143=DQ$3,$AM143/VLOOKUP($AO143,Data!$A$50:$B$56,2,FALSE),0)</f>
        <v>0</v>
      </c>
      <c r="DR143" s="11">
        <f>IF(DR$2=$A143,0,IF(HLOOKUP(DR$2,Recipes!$H:$GI,'Production Calculator'!$A143+2,FALSE)=0,0,HLOOKUP(DR$2,Recipes!$H:$GI,'Production Calculator'!$A143+2,FALSE)*$AK143))+IF($AO143=DR$3,$AM143/VLOOKUP($AO143,Data!$A$50:$B$56,2,FALSE),0)</f>
        <v>0</v>
      </c>
      <c r="DS143" s="11">
        <f>IF(DS$2=$A143,0,IF(HLOOKUP(DS$2,Recipes!$H:$GI,'Production Calculator'!$A143+2,FALSE)=0,0,HLOOKUP(DS$2,Recipes!$H:$GI,'Production Calculator'!$A143+2,FALSE)*$AK143))+IF($AO143=DS$3,$AM143/VLOOKUP($AO143,Data!$A$50:$B$56,2,FALSE),0)</f>
        <v>0</v>
      </c>
      <c r="DT143" s="11">
        <f>IF(DT$2=$A143,0,IF(HLOOKUP(DT$2,Recipes!$H:$GI,'Production Calculator'!$A143+2,FALSE)=0,0,HLOOKUP(DT$2,Recipes!$H:$GI,'Production Calculator'!$A143+2,FALSE)*$AK143))+IF($AO143=DT$3,$AM143/VLOOKUP($AO143,Data!$A$50:$B$56,2,FALSE),0)</f>
        <v>0</v>
      </c>
      <c r="DU143" s="11">
        <f>IF(DU$2=$A143,0,IF(HLOOKUP(DU$2,Recipes!$H:$GI,'Production Calculator'!$A143+2,FALSE)=0,0,HLOOKUP(DU$2,Recipes!$H:$GI,'Production Calculator'!$A143+2,FALSE)*$AK143))+IF($AO143=DU$3,$AM143/VLOOKUP($AO143,Data!$A$50:$B$56,2,FALSE),0)</f>
        <v>0</v>
      </c>
      <c r="DV143" s="11">
        <f>IF(DV$2=$A143,0,IF(HLOOKUP(DV$2,Recipes!$H:$GI,'Production Calculator'!$A143+2,FALSE)=0,0,HLOOKUP(DV$2,Recipes!$H:$GI,'Production Calculator'!$A143+2,FALSE)*$AK143))+IF($AO143=DV$3,$AM143/VLOOKUP($AO143,Data!$A$50:$B$56,2,FALSE),0)</f>
        <v>0</v>
      </c>
      <c r="DW143" s="11">
        <f>IF(DW$2=$A143,0,IF(HLOOKUP(DW$2,Recipes!$H:$GI,'Production Calculator'!$A143+2,FALSE)=0,0,HLOOKUP(DW$2,Recipes!$H:$GI,'Production Calculator'!$A143+2,FALSE)*$AK143))+IF($AO143=DW$3,$AM143/VLOOKUP($AO143,Data!$A$50:$B$56,2,FALSE),0)</f>
        <v>0</v>
      </c>
      <c r="DX143" s="11">
        <f>IF(DX$2=$A143,0,IF(HLOOKUP(DX$2,Recipes!$H:$GI,'Production Calculator'!$A143+2,FALSE)=0,0,HLOOKUP(DX$2,Recipes!$H:$GI,'Production Calculator'!$A143+2,FALSE)*$AK143))+IF($AO143=DX$3,$AM143/VLOOKUP($AO143,Data!$A$50:$B$56,2,FALSE),0)</f>
        <v>0</v>
      </c>
      <c r="DY143" s="11">
        <f>IF(DY$2=$A143,0,IF(HLOOKUP(DY$2,Recipes!$H:$GI,'Production Calculator'!$A143+2,FALSE)=0,0,HLOOKUP(DY$2,Recipes!$H:$GI,'Production Calculator'!$A143+2,FALSE)*$AK143))+IF($AO143=DY$3,$AM143/VLOOKUP($AO143,Data!$A$50:$B$56,2,FALSE),0)</f>
        <v>0</v>
      </c>
      <c r="DZ143" s="11">
        <f>IF(DZ$2=$A143,0,IF(HLOOKUP(DZ$2,Recipes!$H:$GI,'Production Calculator'!$A143+2,FALSE)=0,0,HLOOKUP(DZ$2,Recipes!$H:$GI,'Production Calculator'!$A143+2,FALSE)*$AK143))+IF($AO143=DZ$3,$AM143/VLOOKUP($AO143,Data!$A$50:$B$56,2,FALSE),0)</f>
        <v>0</v>
      </c>
      <c r="EA143" s="11">
        <f>IF(EA$2=$A143,0,IF(HLOOKUP(EA$2,Recipes!$H:$GI,'Production Calculator'!$A143+2,FALSE)=0,0,HLOOKUP(EA$2,Recipes!$H:$GI,'Production Calculator'!$A143+2,FALSE)*$AK143))+IF($AO143=EA$3,$AM143/VLOOKUP($AO143,Data!$A$50:$B$56,2,FALSE),0)</f>
        <v>0</v>
      </c>
      <c r="EB143" s="11">
        <f>IF(EB$2=$A143,0,IF(HLOOKUP(EB$2,Recipes!$H:$GI,'Production Calculator'!$A143+2,FALSE)=0,0,HLOOKUP(EB$2,Recipes!$H:$GI,'Production Calculator'!$A143+2,FALSE)*$AK143))+IF($AO143=EB$3,$AM143/VLOOKUP($AO143,Data!$A$50:$B$56,2,FALSE),0)</f>
        <v>0</v>
      </c>
      <c r="EC143" s="11">
        <f>IF(EC$2=$A143,0,IF(HLOOKUP(EC$2,Recipes!$H:$GI,'Production Calculator'!$A143+2,FALSE)=0,0,HLOOKUP(EC$2,Recipes!$H:$GI,'Production Calculator'!$A143+2,FALSE)*$AK143))+IF($AO143=EC$3,$AM143/VLOOKUP($AO143,Data!$A$50:$B$56,2,FALSE),0)</f>
        <v>0</v>
      </c>
      <c r="ED143" s="11">
        <f>IF(ED$2=$A143,0,IF(HLOOKUP(ED$2,Recipes!$H:$GI,'Production Calculator'!$A143+2,FALSE)=0,0,HLOOKUP(ED$2,Recipes!$H:$GI,'Production Calculator'!$A143+2,FALSE)*$AK143))+IF($AO143=ED$3,$AM143/VLOOKUP($AO143,Data!$A$50:$B$56,2,FALSE),0)</f>
        <v>0</v>
      </c>
      <c r="EE143" s="11">
        <f>IF(EE$2=$A143,0,IF(HLOOKUP(EE$2,Recipes!$H:$GI,'Production Calculator'!$A143+2,FALSE)=0,0,HLOOKUP(EE$2,Recipes!$H:$GI,'Production Calculator'!$A143+2,FALSE)*$AK143))+IF($AO143=EE$3,$AM143/VLOOKUP($AO143,Data!$A$50:$B$56,2,FALSE),0)</f>
        <v>0</v>
      </c>
      <c r="EF143" s="11">
        <f>IF(EF$2=$A143,0,IF(HLOOKUP(EF$2,Recipes!$H:$GI,'Production Calculator'!$A143+2,FALSE)=0,0,HLOOKUP(EF$2,Recipes!$H:$GI,'Production Calculator'!$A143+2,FALSE)*$AK143))+IF($AO143=EF$3,$AM143/VLOOKUP($AO143,Data!$A$50:$B$56,2,FALSE),0)</f>
        <v>0</v>
      </c>
      <c r="EG143" s="11">
        <f>IF(EG$2=$A143,0,IF(HLOOKUP(EG$2,Recipes!$H:$GI,'Production Calculator'!$A143+2,FALSE)=0,0,HLOOKUP(EG$2,Recipes!$H:$GI,'Production Calculator'!$A143+2,FALSE)*$AK143))+IF($AO143=EG$3,$AM143/VLOOKUP($AO143,Data!$A$50:$B$56,2,FALSE),0)</f>
        <v>0</v>
      </c>
      <c r="EH143" s="11">
        <f>IF(EH$2=$A143,0,IF(HLOOKUP(EH$2,Recipes!$H:$GI,'Production Calculator'!$A143+2,FALSE)=0,0,HLOOKUP(EH$2,Recipes!$H:$GI,'Production Calculator'!$A143+2,FALSE)*$AK143))+IF($AO143=EH$3,$AM143/VLOOKUP($AO143,Data!$A$50:$B$56,2,FALSE),0)</f>
        <v>0</v>
      </c>
      <c r="EI143" s="11">
        <f>IF(EI$2=$A143,0,IF(HLOOKUP(EI$2,Recipes!$H:$GI,'Production Calculator'!$A143+2,FALSE)=0,0,HLOOKUP(EI$2,Recipes!$H:$GI,'Production Calculator'!$A143+2,FALSE)*$AK143))+IF($AO143=EI$3,$AM143/VLOOKUP($AO143,Data!$A$50:$B$56,2,FALSE),0)</f>
        <v>0</v>
      </c>
      <c r="EJ143" s="11">
        <f>IF(EJ$2=$A143,0,IF(HLOOKUP(EJ$2,Recipes!$H:$GI,'Production Calculator'!$A143+2,FALSE)=0,0,HLOOKUP(EJ$2,Recipes!$H:$GI,'Production Calculator'!$A143+2,FALSE)*$AK143))+IF($AO143=EJ$3,$AM143/VLOOKUP($AO143,Data!$A$50:$B$56,2,FALSE),0)</f>
        <v>0</v>
      </c>
      <c r="EK143" s="11">
        <f>IF(EK$2=$A143,0,IF(HLOOKUP(EK$2,Recipes!$H:$GI,'Production Calculator'!$A143+2,FALSE)=0,0,HLOOKUP(EK$2,Recipes!$H:$GI,'Production Calculator'!$A143+2,FALSE)*$AK143))+IF($AO143=EK$3,$AM143/VLOOKUP($AO143,Data!$A$50:$B$56,2,FALSE),0)</f>
        <v>0</v>
      </c>
      <c r="EL143" s="11">
        <f>IF(EL$2=$A143,0,IF(HLOOKUP(EL$2,Recipes!$H:$GI,'Production Calculator'!$A143+2,FALSE)=0,0,HLOOKUP(EL$2,Recipes!$H:$GI,'Production Calculator'!$A143+2,FALSE)*$AK143))+IF($AO143=EL$3,$AM143/VLOOKUP($AO143,Data!$A$50:$B$56,2,FALSE),0)</f>
        <v>0</v>
      </c>
      <c r="EM143" s="11">
        <f>IF(EM$2=$A143,0,IF(HLOOKUP(EM$2,Recipes!$H:$GI,'Production Calculator'!$A143+2,FALSE)=0,0,HLOOKUP(EM$2,Recipes!$H:$GI,'Production Calculator'!$A143+2,FALSE)*$AK143))+IF($AO143=EM$3,$AM143/VLOOKUP($AO143,Data!$A$50:$B$56,2,FALSE),0)</f>
        <v>0</v>
      </c>
      <c r="EN143" s="11">
        <f>IF(EN$2=$A143,0,IF(HLOOKUP(EN$2,Recipes!$H:$GI,'Production Calculator'!$A143+2,FALSE)=0,0,HLOOKUP(EN$2,Recipes!$H:$GI,'Production Calculator'!$A143+2,FALSE)*$AK143))+IF($AO143=EN$3,$AM143/VLOOKUP($AO143,Data!$A$50:$B$56,2,FALSE),0)</f>
        <v>0</v>
      </c>
      <c r="EO143" s="11">
        <f>IF(EO$2=$A143,0,IF(HLOOKUP(EO$2,Recipes!$H:$GI,'Production Calculator'!$A143+2,FALSE)=0,0,HLOOKUP(EO$2,Recipes!$H:$GI,'Production Calculator'!$A143+2,FALSE)*$AK143))+IF($AO143=EO$3,$AM143/VLOOKUP($AO143,Data!$A$50:$B$56,2,FALSE),0)</f>
        <v>0</v>
      </c>
      <c r="EP143" s="11">
        <f>IF(EP$2=$A143,0,IF(HLOOKUP(EP$2,Recipes!$H:$GI,'Production Calculator'!$A143+2,FALSE)=0,0,HLOOKUP(EP$2,Recipes!$H:$GI,'Production Calculator'!$A143+2,FALSE)*$AK143))+IF($AO143=EP$3,$AM143/VLOOKUP($AO143,Data!$A$50:$B$56,2,FALSE),0)</f>
        <v>0</v>
      </c>
      <c r="EQ143" s="11">
        <f>IF(EQ$2=$A143,0,IF(HLOOKUP(EQ$2,Recipes!$H:$GI,'Production Calculator'!$A143+2,FALSE)=0,0,HLOOKUP(EQ$2,Recipes!$H:$GI,'Production Calculator'!$A143+2,FALSE)*$AK143))+IF($AO143=EQ$3,$AM143/VLOOKUP($AO143,Data!$A$50:$B$56,2,FALSE),0)</f>
        <v>0</v>
      </c>
      <c r="ER143" s="11">
        <f>IF(ER$2=$A143,0,IF(HLOOKUP(ER$2,Recipes!$H:$GI,'Production Calculator'!$A143+2,FALSE)=0,0,HLOOKUP(ER$2,Recipes!$H:$GI,'Production Calculator'!$A143+2,FALSE)*$AK143))+IF($AO143=ER$3,$AM143/VLOOKUP($AO143,Data!$A$50:$B$56,2,FALSE),0)</f>
        <v>0</v>
      </c>
      <c r="ES143" s="11">
        <f>IF(ES$2=$A143,0,IF(HLOOKUP(ES$2,Recipes!$H:$GI,'Production Calculator'!$A143+2,FALSE)=0,0,HLOOKUP(ES$2,Recipes!$H:$GI,'Production Calculator'!$A143+2,FALSE)*$AK143))+IF($AO143=ES$3,$AM143/VLOOKUP($AO143,Data!$A$50:$B$56,2,FALSE),0)</f>
        <v>0</v>
      </c>
      <c r="ET143" s="11">
        <f>IF(ET$2=$A143,0,IF(HLOOKUP(ET$2,Recipes!$H:$GI,'Production Calculator'!$A143+2,FALSE)=0,0,HLOOKUP(ET$2,Recipes!$H:$GI,'Production Calculator'!$A143+2,FALSE)*$AK143))+IF($AO143=ET$3,$AM143/VLOOKUP($AO143,Data!$A$50:$B$56,2,FALSE),0)</f>
        <v>0</v>
      </c>
      <c r="EU143" s="11">
        <f>IF(EU$2=$A143,0,IF(HLOOKUP(EU$2,Recipes!$H:$GI,'Production Calculator'!$A143+2,FALSE)=0,0,HLOOKUP(EU$2,Recipes!$H:$GI,'Production Calculator'!$A143+2,FALSE)*$AK143))+IF($AO143=EU$3,$AM143/VLOOKUP($AO143,Data!$A$50:$B$56,2,FALSE),0)</f>
        <v>0</v>
      </c>
      <c r="EV143" s="11">
        <f>IF(EV$2=$A143,0,IF(HLOOKUP(EV$2,Recipes!$H:$GI,'Production Calculator'!$A143+2,FALSE)=0,0,HLOOKUP(EV$2,Recipes!$H:$GI,'Production Calculator'!$A143+2,FALSE)*$AK143))+IF($AO143=EV$3,$AM143/VLOOKUP($AO143,Data!$A$50:$B$56,2,FALSE),0)</f>
        <v>0</v>
      </c>
      <c r="EW143" s="11">
        <f>IF(EW$2=$A143,0,IF(HLOOKUP(EW$2,Recipes!$H:$GI,'Production Calculator'!$A143+2,FALSE)=0,0,HLOOKUP(EW$2,Recipes!$H:$GI,'Production Calculator'!$A143+2,FALSE)*$AK143))+IF($AO143=EW$3,$AM143/VLOOKUP($AO143,Data!$A$50:$B$56,2,FALSE),0)</f>
        <v>0</v>
      </c>
      <c r="EX143" s="11">
        <f>IF(EX$2=$A143,0,IF(HLOOKUP(EX$2,Recipes!$H:$GI,'Production Calculator'!$A143+2,FALSE)=0,0,HLOOKUP(EX$2,Recipes!$H:$GI,'Production Calculator'!$A143+2,FALSE)*$AK143))+IF($AO143=EX$3,$AM143/VLOOKUP($AO143,Data!$A$50:$B$56,2,FALSE),0)</f>
        <v>0</v>
      </c>
      <c r="EY143" s="11">
        <f>IF(EY$2=$A143,0,IF(HLOOKUP(EY$2,Recipes!$H:$GI,'Production Calculator'!$A143+2,FALSE)=0,0,HLOOKUP(EY$2,Recipes!$H:$GI,'Production Calculator'!$A143+2,FALSE)*$AK143))+IF($AO143=EY$3,$AM143/VLOOKUP($AO143,Data!$A$50:$B$56,2,FALSE),0)</f>
        <v>0</v>
      </c>
      <c r="EZ143" s="11">
        <f>IF(EZ$2=$A143,0,IF(HLOOKUP(EZ$2,Recipes!$H:$GI,'Production Calculator'!$A143+2,FALSE)=0,0,HLOOKUP(EZ$2,Recipes!$H:$GI,'Production Calculator'!$A143+2,FALSE)*$AK143))+IF($AO143=EZ$3,$AM143/VLOOKUP($AO143,Data!$A$50:$B$56,2,FALSE),0)</f>
        <v>0</v>
      </c>
      <c r="FA143" s="11">
        <f>IF(FA$2=$A143,0,IF(HLOOKUP(FA$2,Recipes!$H:$GI,'Production Calculator'!$A143+2,FALSE)=0,0,HLOOKUP(FA$2,Recipes!$H:$GI,'Production Calculator'!$A143+2,FALSE)*$AK143))+IF($AO143=FA$3,$AM143/VLOOKUP($AO143,Data!$A$50:$B$56,2,FALSE),0)</f>
        <v>0</v>
      </c>
      <c r="FB143" s="11">
        <f>IF(FB$2=$A143,0,IF(HLOOKUP(FB$2,Recipes!$H:$GI,'Production Calculator'!$A143+2,FALSE)=0,0,HLOOKUP(FB$2,Recipes!$H:$GI,'Production Calculator'!$A143+2,FALSE)*$AK143))+IF($AO143=FB$3,$AM143/VLOOKUP($AO143,Data!$A$50:$B$56,2,FALSE),0)</f>
        <v>0</v>
      </c>
      <c r="FC143" s="11">
        <f>IF(FC$2=$A143,0,IF(HLOOKUP(FC$2,Recipes!$H:$GI,'Production Calculator'!$A143+2,FALSE)=0,0,HLOOKUP(FC$2,Recipes!$H:$GI,'Production Calculator'!$A143+2,FALSE)*$AK143))+IF($AO143=FC$3,$AM143/VLOOKUP($AO143,Data!$A$50:$B$56,2,FALSE),0)</f>
        <v>0</v>
      </c>
      <c r="FD143" s="11">
        <f>IF(FD$2=$A143,0,IF(HLOOKUP(FD$2,Recipes!$H:$GI,'Production Calculator'!$A143+2,FALSE)=0,0,HLOOKUP(FD$2,Recipes!$H:$GI,'Production Calculator'!$A143+2,FALSE)*$AK143))+IF($AO143=FD$3,$AM143/VLOOKUP($AO143,Data!$A$50:$B$56,2,FALSE),0)</f>
        <v>0</v>
      </c>
      <c r="FE143" s="11">
        <f>IF(FE$2=$A143,0,IF(HLOOKUP(FE$2,Recipes!$H:$GI,'Production Calculator'!$A143+2,FALSE)=0,0,HLOOKUP(FE$2,Recipes!$H:$GI,'Production Calculator'!$A143+2,FALSE)*$AK143))+IF($AO143=FE$3,$AM143/VLOOKUP($AO143,Data!$A$50:$B$56,2,FALSE),0)</f>
        <v>0</v>
      </c>
      <c r="FF143" s="11">
        <f>IF(FF$2=$A143,0,IF(HLOOKUP(FF$2,Recipes!$H:$GI,'Production Calculator'!$A143+2,FALSE)=0,0,HLOOKUP(FF$2,Recipes!$H:$GI,'Production Calculator'!$A143+2,FALSE)*$AK143))+IF($AO143=FF$3,$AM143/VLOOKUP($AO143,Data!$A$50:$B$56,2,FALSE),0)</f>
        <v>0</v>
      </c>
      <c r="FG143" s="11">
        <f>IF(FG$2=$A143,0,IF(HLOOKUP(FG$2,Recipes!$H:$GI,'Production Calculator'!$A143+2,FALSE)=0,0,HLOOKUP(FG$2,Recipes!$H:$GI,'Production Calculator'!$A143+2,FALSE)*$AK143))+IF($AO143=FG$3,$AM143/VLOOKUP($AO143,Data!$A$50:$B$56,2,FALSE),0)</f>
        <v>0</v>
      </c>
      <c r="FH143" s="11">
        <f>IF(FH$2=$A143,0,IF(HLOOKUP(FH$2,Recipes!$H:$GI,'Production Calculator'!$A143+2,FALSE)=0,0,HLOOKUP(FH$2,Recipes!$H:$GI,'Production Calculator'!$A143+2,FALSE)*$AK143))+IF($AO143=FH$3,$AM143/VLOOKUP($AO143,Data!$A$50:$B$56,2,FALSE),0)</f>
        <v>0</v>
      </c>
      <c r="FI143" s="11">
        <f>IF(FI$2=$A143,0,IF(HLOOKUP(FI$2,Recipes!$H:$GI,'Production Calculator'!$A143+2,FALSE)=0,0,HLOOKUP(FI$2,Recipes!$H:$GI,'Production Calculator'!$A143+2,FALSE)*$AK143))+IF($AO143=FI$3,$AM143/VLOOKUP($AO143,Data!$A$50:$B$56,2,FALSE),0)</f>
        <v>0</v>
      </c>
      <c r="FJ143" s="11">
        <f>IF(FJ$2=$A143,0,IF(HLOOKUP(FJ$2,Recipes!$H:$GI,'Production Calculator'!$A143+2,FALSE)=0,0,HLOOKUP(FJ$2,Recipes!$H:$GI,'Production Calculator'!$A143+2,FALSE)*$AK143))+IF($AO143=FJ$3,$AM143/VLOOKUP($AO143,Data!$A$50:$B$56,2,FALSE),0)</f>
        <v>0</v>
      </c>
      <c r="FK143" s="11">
        <f>IF(FK$2=$A143,0,IF(HLOOKUP(FK$2,Recipes!$H:$GI,'Production Calculator'!$A143+2,FALSE)=0,0,HLOOKUP(FK$2,Recipes!$H:$GI,'Production Calculator'!$A143+2,FALSE)*$AK143))+IF($AO143=FK$3,$AM143/VLOOKUP($AO143,Data!$A$50:$B$56,2,FALSE),0)</f>
        <v>0</v>
      </c>
      <c r="FL143" s="11">
        <f>IF(FL$2=$A143,0,IF(HLOOKUP(FL$2,Recipes!$H:$GI,'Production Calculator'!$A143+2,FALSE)=0,0,HLOOKUP(FL$2,Recipes!$H:$GI,'Production Calculator'!$A143+2,FALSE)*$AK143))+IF($AO143=FL$3,$AM143/VLOOKUP($AO143,Data!$A$50:$B$56,2,FALSE),0)</f>
        <v>0</v>
      </c>
      <c r="FM143" s="11">
        <f>IF(FM$2=$A143,0,IF(HLOOKUP(FM$2,Recipes!$H:$GI,'Production Calculator'!$A143+2,FALSE)=0,0,HLOOKUP(FM$2,Recipes!$H:$GI,'Production Calculator'!$A143+2,FALSE)*$AK143))+IF($AO143=FM$3,$AM143/VLOOKUP($AO143,Data!$A$50:$B$56,2,FALSE),0)</f>
        <v>0</v>
      </c>
      <c r="FN143" s="11">
        <f>IF(FN$2=$A143,0,IF(HLOOKUP(FN$2,Recipes!$H:$GI,'Production Calculator'!$A143+2,FALSE)=0,0,HLOOKUP(FN$2,Recipes!$H:$GI,'Production Calculator'!$A143+2,FALSE)*$AK143))+IF($AO143=FN$3,$AM143/VLOOKUP($AO143,Data!$A$50:$B$56,2,FALSE),0)</f>
        <v>0</v>
      </c>
      <c r="FO143" s="11">
        <f>IF(FO$2=$A143,0,IF(HLOOKUP(FO$2,Recipes!$H:$GI,'Production Calculator'!$A143+2,FALSE)=0,0,HLOOKUP(FO$2,Recipes!$H:$GI,'Production Calculator'!$A143+2,FALSE)*$AK143))+IF($AO143=FO$3,$AM143/VLOOKUP($AO143,Data!$A$50:$B$56,2,FALSE),0)</f>
        <v>0</v>
      </c>
      <c r="FP143" s="11">
        <f>IF(FP$2=$A143,0,IF(HLOOKUP(FP$2,Recipes!$H:$GI,'Production Calculator'!$A143+2,FALSE)=0,0,HLOOKUP(FP$2,Recipes!$H:$GI,'Production Calculator'!$A143+2,FALSE)*$AK143))+IF($AO143=FP$3,$AM143/VLOOKUP($AO143,Data!$A$50:$B$56,2,FALSE),0)</f>
        <v>0</v>
      </c>
      <c r="FQ143" s="11">
        <f>IF(FQ$2=$A143,0,IF(HLOOKUP(FQ$2,Recipes!$H:$GI,'Production Calculator'!$A143+2,FALSE)=0,0,HLOOKUP(FQ$2,Recipes!$H:$GI,'Production Calculator'!$A143+2,FALSE)*$AK143))+IF($AO143=FQ$3,$AM143/VLOOKUP($AO143,Data!$A$50:$B$56,2,FALSE),0)</f>
        <v>0</v>
      </c>
      <c r="FR143" s="11">
        <f>IF(FR$2=$A143,0,IF(HLOOKUP(FR$2,Recipes!$H:$GI,'Production Calculator'!$A143+2,FALSE)=0,0,HLOOKUP(FR$2,Recipes!$H:$GI,'Production Calculator'!$A143+2,FALSE)*$AK143))+IF($AO143=FR$3,$AM143/VLOOKUP($AO143,Data!$A$50:$B$56,2,FALSE),0)</f>
        <v>0</v>
      </c>
      <c r="FS143" s="11">
        <f>IF(FS$2=$A143,0,IF(HLOOKUP(FS$2,Recipes!$H:$GI,'Production Calculator'!$A143+2,FALSE)=0,0,HLOOKUP(FS$2,Recipes!$H:$GI,'Production Calculator'!$A143+2,FALSE)*$AK143))+IF($AO143=FS$3,$AM143/VLOOKUP($AO143,Data!$A$50:$B$56,2,FALSE),0)</f>
        <v>0</v>
      </c>
      <c r="FT143" s="11">
        <f>IF(FT$2=$A143,0,IF(HLOOKUP(FT$2,Recipes!$H:$GI,'Production Calculator'!$A143+2,FALSE)=0,0,HLOOKUP(FT$2,Recipes!$H:$GI,'Production Calculator'!$A143+2,FALSE)*$AK143))+IF($AO143=FT$3,$AM143/VLOOKUP($AO143,Data!$A$50:$B$56,2,FALSE),0)</f>
        <v>0</v>
      </c>
      <c r="FU143" s="11">
        <f>IF(FU$2=$A143,0,IF(HLOOKUP(FU$2,Recipes!$H:$GI,'Production Calculator'!$A143+2,FALSE)=0,0,HLOOKUP(FU$2,Recipes!$H:$GI,'Production Calculator'!$A143+2,FALSE)*$AK143))+IF($AO143=FU$3,$AM143/VLOOKUP($AO143,Data!$A$50:$B$56,2,FALSE),0)</f>
        <v>0</v>
      </c>
      <c r="FV143" s="11">
        <f>IF(FV$2=$A143,0,IF(HLOOKUP(FV$2,Recipes!$H:$GI,'Production Calculator'!$A143+2,FALSE)=0,0,HLOOKUP(FV$2,Recipes!$H:$GI,'Production Calculator'!$A143+2,FALSE)*$AK143))+IF($AO143=FV$3,$AM143/VLOOKUP($AO143,Data!$A$50:$B$56,2,FALSE),0)</f>
        <v>0</v>
      </c>
      <c r="FW143" s="11">
        <f>IF(FW$2=$A143,0,IF(HLOOKUP(FW$2,Recipes!$H:$GI,'Production Calculator'!$A143+2,FALSE)=0,0,HLOOKUP(FW$2,Recipes!$H:$GI,'Production Calculator'!$A143+2,FALSE)*$AK143))+IF($AO143=FW$3,$AM143/VLOOKUP($AO143,Data!$A$50:$B$56,2,FALSE),0)</f>
        <v>0</v>
      </c>
      <c r="FX143" s="11">
        <f>IF(FX$2=$A143,0,IF(HLOOKUP(FX$2,Recipes!$H:$GI,'Production Calculator'!$A143+2,FALSE)=0,0,HLOOKUP(FX$2,Recipes!$H:$GI,'Production Calculator'!$A143+2,FALSE)*$AK143))+IF($AO143=FX$3,$AM143/VLOOKUP($AO143,Data!$A$50:$B$56,2,FALSE),0)</f>
        <v>0</v>
      </c>
      <c r="FY143" s="11">
        <f>IF(FY$2=$A143,0,IF(HLOOKUP(FY$2,Recipes!$H:$GI,'Production Calculator'!$A143+2,FALSE)=0,0,HLOOKUP(FY$2,Recipes!$H:$GI,'Production Calculator'!$A143+2,FALSE)*$AK143))+IF($AO143=FY$3,$AM143/VLOOKUP($AO143,Data!$A$50:$B$56,2,FALSE),0)</f>
        <v>0</v>
      </c>
      <c r="FZ143" s="11">
        <f>IF(FZ$2=$A143,0,IF(HLOOKUP(FZ$2,Recipes!$H:$GI,'Production Calculator'!$A143+2,FALSE)=0,0,HLOOKUP(FZ$2,Recipes!$H:$GI,'Production Calculator'!$A143+2,FALSE)*$AK143))+IF($AO143=FZ$3,$AM143/VLOOKUP($AO143,Data!$A$50:$B$56,2,FALSE),0)</f>
        <v>0</v>
      </c>
      <c r="GA143" s="11">
        <f>IF(GA$2=$A143,0,IF(HLOOKUP(GA$2,Recipes!$H:$GI,'Production Calculator'!$A143+2,FALSE)=0,0,HLOOKUP(GA$2,Recipes!$H:$GI,'Production Calculator'!$A143+2,FALSE)*$AK143))+IF($AO143=GA$3,$AM143/VLOOKUP($AO143,Data!$A$50:$B$56,2,FALSE),0)</f>
        <v>0</v>
      </c>
      <c r="GB143" s="11">
        <f>IF(GB$2=$A143,0,IF(HLOOKUP(GB$2,Recipes!$H:$GI,'Production Calculator'!$A143+2,FALSE)=0,0,HLOOKUP(GB$2,Recipes!$H:$GI,'Production Calculator'!$A143+2,FALSE)*$AK143))+IF($AO143=GB$3,$AM143/VLOOKUP($AO143,Data!$A$50:$B$56,2,FALSE),0)</f>
        <v>0</v>
      </c>
      <c r="GC143" s="11">
        <f>IF(GC$2=$A143,0,IF(HLOOKUP(GC$2,Recipes!$H:$GI,'Production Calculator'!$A143+2,FALSE)=0,0,HLOOKUP(GC$2,Recipes!$H:$GI,'Production Calculator'!$A143+2,FALSE)*$AK143))+IF($AO143=GC$3,$AM143/VLOOKUP($AO143,Data!$A$50:$B$56,2,FALSE),0)</f>
        <v>0</v>
      </c>
      <c r="GD143" s="11">
        <f>IF(GD$2=$A143,0,IF(HLOOKUP(GD$2,Recipes!$H:$GI,'Production Calculator'!$A143+2,FALSE)=0,0,HLOOKUP(GD$2,Recipes!$H:$GI,'Production Calculator'!$A143+2,FALSE)*$AK143))+IF($AO143=GD$3,$AM143/VLOOKUP($AO143,Data!$A$50:$B$56,2,FALSE),0)</f>
        <v>0</v>
      </c>
      <c r="GE143" s="11">
        <f>IF(GE$2=$A143,0,IF(HLOOKUP(GE$2,Recipes!$H:$GI,'Production Calculator'!$A143+2,FALSE)=0,0,HLOOKUP(GE$2,Recipes!$H:$GI,'Production Calculator'!$A143+2,FALSE)*$AK143))+IF($AO143=GE$3,$AM143/VLOOKUP($AO143,Data!$A$50:$B$56,2,FALSE),0)</f>
        <v>0</v>
      </c>
      <c r="GF143" s="11">
        <f>IF(GF$2=$A143,0,IF(HLOOKUP(GF$2,Recipes!$H:$GI,'Production Calculator'!$A143+2,FALSE)=0,0,HLOOKUP(GF$2,Recipes!$H:$GI,'Production Calculator'!$A143+2,FALSE)*$AK143))+IF($AO143=GF$3,$AM143/VLOOKUP($AO143,Data!$A$50:$B$56,2,FALSE),0)</f>
        <v>0</v>
      </c>
      <c r="GG143" s="11">
        <f>IF(GG$2=$A143,0,IF(HLOOKUP(GG$2,Recipes!$H:$GI,'Production Calculator'!$A143+2,FALSE)=0,0,HLOOKUP(GG$2,Recipes!$H:$GI,'Production Calculator'!$A143+2,FALSE)*$AK143))+IF($AO143=GG$3,$AM143/VLOOKUP($AO143,Data!$A$50:$B$56,2,FALSE),0)</f>
        <v>0</v>
      </c>
      <c r="GH143" s="11">
        <f>IF(GH$2=$A143,0,IF(HLOOKUP(GH$2,Recipes!$H:$GI,'Production Calculator'!$A143+2,FALSE)=0,0,HLOOKUP(GH$2,Recipes!$H:$GI,'Production Calculator'!$A143+2,FALSE)*$AK143))+IF($AO143=GH$3,$AM143/VLOOKUP($AO143,Data!$A$50:$B$56,2,FALSE),0)</f>
        <v>0</v>
      </c>
      <c r="GI143" s="11">
        <f>IF(GI$2=$A143,0,IF(HLOOKUP(GI$2,Recipes!$H:$GI,'Production Calculator'!$A143+2,FALSE)=0,0,HLOOKUP(GI$2,Recipes!$H:$GI,'Production Calculator'!$A143+2,FALSE)*$AK143))+IF($AO143=GI$3,$AM143/VLOOKUP($AO143,Data!$A$50:$B$56,2,FALSE),0)</f>
        <v>0</v>
      </c>
      <c r="GJ143" s="11">
        <f>IF(GJ$2=$A143,0,IF(HLOOKUP(GJ$2,Recipes!$H:$GI,'Production Calculator'!$A143+2,FALSE)=0,0,HLOOKUP(GJ$2,Recipes!$H:$GI,'Production Calculator'!$A143+2,FALSE)*$AK143))+IF($AO143=GJ$3,$AM143/VLOOKUP($AO143,Data!$A$50:$B$56,2,FALSE),0)</f>
        <v>0</v>
      </c>
      <c r="GK143" s="11">
        <f>IF(GK$2=$A143,0,IF(HLOOKUP(GK$2,Recipes!$H:$GI,'Production Calculator'!$A143+2,FALSE)=0,0,HLOOKUP(GK$2,Recipes!$H:$GI,'Production Calculator'!$A143+2,FALSE)*$AK143))+IF($AO143=GK$3,$AM143/VLOOKUP($AO143,Data!$A$50:$B$56,2,FALSE),0)</f>
        <v>0</v>
      </c>
      <c r="GL143" s="11">
        <f>IF(GL$2=$A143,0,IF(HLOOKUP(GL$2,Recipes!$H:$GI,'Production Calculator'!$A143+2,FALSE)=0,0,HLOOKUP(GL$2,Recipes!$H:$GI,'Production Calculator'!$A143+2,FALSE)*$AK143))+IF($AO143=GL$3,$AM143/VLOOKUP($AO143,Data!$A$50:$B$56,2,FALSE),0)</f>
        <v>0</v>
      </c>
      <c r="GM143" s="11">
        <f>IF(GM$2=$A143,0,IF(HLOOKUP(GM$2,Recipes!$H:$GI,'Production Calculator'!$A143+2,FALSE)=0,0,HLOOKUP(GM$2,Recipes!$H:$GI,'Production Calculator'!$A143+2,FALSE)*$AK143))+IF($AO143=GM$3,$AM143/VLOOKUP($AO143,Data!$A$50:$B$56,2,FALSE),0)</f>
        <v>0</v>
      </c>
      <c r="GN143" s="11">
        <f>IF(GN$2=$A143,0,IF(HLOOKUP(GN$2,Recipes!$H:$GI,'Production Calculator'!$A143+2,FALSE)=0,0,HLOOKUP(GN$2,Recipes!$H:$GI,'Production Calculator'!$A143+2,FALSE)*$AK143))+IF($AO143=GN$3,$AM143/VLOOKUP($AO143,Data!$A$50:$B$56,2,FALSE),0)</f>
        <v>0</v>
      </c>
      <c r="GO143" s="11">
        <f>IF(GO$2=$A143,0,IF(HLOOKUP(GO$2,Recipes!$H:$GI,'Production Calculator'!$A143+2,FALSE)=0,0,HLOOKUP(GO$2,Recipes!$H:$GI,'Production Calculator'!$A143+2,FALSE)*$AK143))+IF($AO143=GO$3,$AM143/VLOOKUP($AO143,Data!$A$50:$B$56,2,FALSE),0)</f>
        <v>0</v>
      </c>
      <c r="GP143" s="11">
        <f>IF(GP$2=$A143,0,IF(HLOOKUP(GP$2,Recipes!$H:$GI,'Production Calculator'!$A143+2,FALSE)=0,0,HLOOKUP(GP$2,Recipes!$H:$GI,'Production Calculator'!$A143+2,FALSE)*$AK143))+IF($AO143=GP$3,$AM143/VLOOKUP($AO143,Data!$A$50:$B$56,2,FALSE),0)</f>
        <v>0</v>
      </c>
      <c r="GQ143" s="11">
        <f>IF(GQ$2=$A143,0,IF(HLOOKUP(GQ$2,Recipes!$H:$GI,'Production Calculator'!$A143+2,FALSE)=0,0,HLOOKUP(GQ$2,Recipes!$H:$GI,'Production Calculator'!$A143+2,FALSE)*$AK143))+IF($AO143=GQ$3,$AM143/VLOOKUP($AO143,Data!$A$50:$B$56,2,FALSE),0)</f>
        <v>0</v>
      </c>
      <c r="GR143" s="11">
        <f>IF(GR$2=$A143,0,IF(HLOOKUP(GR$2,Recipes!$H:$GI,'Production Calculator'!$A143+2,FALSE)=0,0,HLOOKUP(GR$2,Recipes!$H:$GI,'Production Calculator'!$A143+2,FALSE)*$AK143))+IF($AO143=GR$3,$AM143/VLOOKUP($AO143,Data!$A$50:$B$56,2,FALSE),0)</f>
        <v>0</v>
      </c>
      <c r="GS143" s="11">
        <f>IF(GS$2=$A143,0,IF(HLOOKUP(GS$2,Recipes!$H:$GI,'Production Calculator'!$A143+2,FALSE)=0,0,HLOOKUP(GS$2,Recipes!$H:$GI,'Production Calculator'!$A143+2,FALSE)*$AK143))+IF($AO143=GS$3,$AM143/VLOOKUP($AO143,Data!$A$50:$B$56,2,FALSE),0)</f>
        <v>0</v>
      </c>
      <c r="GT143" s="11">
        <f>IF(GT$2=$A143,0,IF(HLOOKUP(GT$2,Recipes!$H:$GI,'Production Calculator'!$A143+2,FALSE)=0,0,HLOOKUP(GT$2,Recipes!$H:$GI,'Production Calculator'!$A143+2,FALSE)*$AK143))+IF($AO143=GT$3,$AM143/VLOOKUP($AO143,Data!$A$50:$B$56,2,FALSE),0)</f>
        <v>0</v>
      </c>
      <c r="GU143" s="11">
        <f>IF(GU$2=$A143,0,IF(HLOOKUP(GU$2,Recipes!$H:$GI,'Production Calculator'!$A143+2,FALSE)=0,0,HLOOKUP(GU$2,Recipes!$H:$GI,'Production Calculator'!$A143+2,FALSE)*$AK143))+IF($AO143=GU$3,$AM143/VLOOKUP($AO143,Data!$A$50:$B$56,2,FALSE),0)</f>
        <v>0</v>
      </c>
      <c r="GV143" s="11">
        <f>IF(GV$2=$A143,0,IF(HLOOKUP(GV$2,Recipes!$H:$GI,'Production Calculator'!$A143+2,FALSE)=0,0,HLOOKUP(GV$2,Recipes!$H:$GI,'Production Calculator'!$A143+2,FALSE)*$AK143))+IF($AO143=GV$3,$AM143/VLOOKUP($AO143,Data!$A$50:$B$56,2,FALSE),0)</f>
        <v>0</v>
      </c>
      <c r="GW143" s="11">
        <f>IF(GW$2=$A143,0,IF(HLOOKUP(GW$2,Recipes!$H:$GI,'Production Calculator'!$A143+2,FALSE)=0,0,HLOOKUP(GW$2,Recipes!$H:$GI,'Production Calculator'!$A143+2,FALSE)*$AK143))+IF($AO143=GW$3,$AM143/VLOOKUP($AO143,Data!$A$50:$B$56,2,FALSE),0)</f>
        <v>0</v>
      </c>
      <c r="GX143" s="11">
        <f>IF(GX$2=$A143,0,IF(HLOOKUP(GX$2,Recipes!$H:$GI,'Production Calculator'!$A143+2,FALSE)=0,0,HLOOKUP(GX$2,Recipes!$H:$GI,'Production Calculator'!$A143+2,FALSE)*$AK143))+IF($AO143=GX$3,$AM143/VLOOKUP($AO143,Data!$A$50:$B$56,2,FALSE),0)</f>
        <v>0</v>
      </c>
      <c r="GY143" s="11">
        <f>IF(GY$2=$A143,0,IF(HLOOKUP(GY$2,Recipes!$H:$GI,'Production Calculator'!$A143+2,FALSE)=0,0,HLOOKUP(GY$2,Recipes!$H:$GI,'Production Calculator'!$A143+2,FALSE)*$AK143))+IF($AO143=GY$3,$AM143/VLOOKUP($AO143,Data!$A$50:$B$56,2,FALSE),0)</f>
        <v>0</v>
      </c>
      <c r="GZ143" s="11">
        <f>IF(GZ$2=$A143,0,IF(HLOOKUP(GZ$2,Recipes!$H:$GI,'Production Calculator'!$A143+2,FALSE)=0,0,HLOOKUP(GZ$2,Recipes!$H:$GI,'Production Calculator'!$A143+2,FALSE)*$AK143))+IF($AO143=GZ$3,$AM143/VLOOKUP($AO143,Data!$A$50:$B$56,2,FALSE),0)</f>
        <v>0</v>
      </c>
      <c r="HA143" s="11">
        <f>IF(HA$2=$A143,0,IF(HLOOKUP(HA$2,Recipes!$H:$GI,'Production Calculator'!$A143+2,FALSE)=0,0,HLOOKUP(HA$2,Recipes!$H:$GI,'Production Calculator'!$A143+2,FALSE)*$AK143))+IF($AO143=HA$3,$AM143/VLOOKUP($AO143,Data!$A$50:$B$56,2,FALSE),0)</f>
        <v>0</v>
      </c>
      <c r="HB143" s="11">
        <f>IF(HB$2=$A143,0,IF(HLOOKUP(HB$2,Recipes!$H:$GI,'Production Calculator'!$A143+2,FALSE)=0,0,HLOOKUP(HB$2,Recipes!$H:$GI,'Production Calculator'!$A143+2,FALSE)*$AK143))+IF($AO143=HB$3,$AM143/VLOOKUP($AO143,Data!$A$50:$B$56,2,FALSE),0)</f>
        <v>0</v>
      </c>
      <c r="HC143" s="11">
        <f>IF(HC$2=$A143,0,IF(HLOOKUP(HC$2,Recipes!$H:$GI,'Production Calculator'!$A143+2,FALSE)=0,0,HLOOKUP(HC$2,Recipes!$H:$GI,'Production Calculator'!$A143+2,FALSE)*$AK143))+IF($AO143=HC$3,$AM143/VLOOKUP($AO143,Data!$A$50:$B$56,2,FALSE),0)</f>
        <v>0</v>
      </c>
      <c r="HD143" s="11">
        <f>IF(HD$2=$A143,0,IF(HLOOKUP(HD$2,Recipes!$H:$GI,'Production Calculator'!$A143+2,FALSE)=0,0,HLOOKUP(HD$2,Recipes!$H:$GI,'Production Calculator'!$A143+2,FALSE)*$AK143))+IF($AO143=HD$3,$AM143/VLOOKUP($AO143,Data!$A$50:$B$56,2,FALSE),0)</f>
        <v>0</v>
      </c>
      <c r="HE143" s="11">
        <f>IF(HE$2=$A143,0,IF(HLOOKUP(HE$2,Recipes!$H:$GI,'Production Calculator'!$A143+2,FALSE)=0,0,HLOOKUP(HE$2,Recipes!$H:$GI,'Production Calculator'!$A143+2,FALSE)*$AK143))+IF($AO143=HE$3,$AM143/VLOOKUP($AO143,Data!$A$50:$B$56,2,FALSE),0)</f>
        <v>0</v>
      </c>
      <c r="HF143" s="11">
        <f>IF(HF$2=$A143,0,IF(HLOOKUP(HF$2,Recipes!$H:$GI,'Production Calculator'!$A143+2,FALSE)=0,0,HLOOKUP(HF$2,Recipes!$H:$GI,'Production Calculator'!$A143+2,FALSE)*$AK143))+IF($AO143=HF$3,$AM143/VLOOKUP($AO143,Data!$A$50:$B$56,2,FALSE),0)</f>
        <v>0</v>
      </c>
      <c r="HG143" s="11">
        <f>IF(HG$2=$A143,0,IF(HLOOKUP(HG$2,Recipes!$H:$GI,'Production Calculator'!$A143+2,FALSE)=0,0,HLOOKUP(HG$2,Recipes!$H:$GI,'Production Calculator'!$A143+2,FALSE)*$AK143))+IF($AO143=HG$3,$AM143/VLOOKUP($AO143,Data!$A$50:$B$56,2,FALSE),0)</f>
        <v>0</v>
      </c>
      <c r="HH143" s="11">
        <f>IF(HH$2=$A143,0,IF(HLOOKUP(HH$2,Recipes!$H:$GI,'Production Calculator'!$A143+2,FALSE)=0,0,HLOOKUP(HH$2,Recipes!$H:$GI,'Production Calculator'!$A143+2,FALSE)*$AK143))+IF($AO143=HH$3,$AM143/VLOOKUP($AO143,Data!$A$50:$B$56,2,FALSE),0)</f>
        <v>0</v>
      </c>
      <c r="HI143" s="11">
        <f>IF(HI$2=$A143,0,IF(HLOOKUP(HI$2,Recipes!$H:$GI,'Production Calculator'!$A143+2,FALSE)=0,0,HLOOKUP(HI$2,Recipes!$H:$GI,'Production Calculator'!$A143+2,FALSE)*$AK143))+IF($AO143=HI$3,$AM143/VLOOKUP($AO143,Data!$A$50:$B$56,2,FALSE),0)</f>
        <v>0</v>
      </c>
      <c r="HJ143" s="11">
        <f>IF(HJ$2=$A143,0,IF(HLOOKUP(HJ$2,Recipes!$H:$GI,'Production Calculator'!$A143+2,FALSE)=0,0,HLOOKUP(HJ$2,Recipes!$H:$GI,'Production Calculator'!$A143+2,FALSE)*$AK143))+IF($AO143=HJ$3,$AM143/VLOOKUP($AO143,Data!$A$50:$B$56,2,FALSE),0)</f>
        <v>0</v>
      </c>
      <c r="HK143" s="11">
        <f>IF(HK$2=$A143,0,IF(HLOOKUP(HK$2,Recipes!$H:$GI,'Production Calculator'!$A143+2,FALSE)=0,0,HLOOKUP(HK$2,Recipes!$H:$GI,'Production Calculator'!$A143+2,FALSE)*$AK143))+IF($AO143=HK$3,$AM143/VLOOKUP($AO143,Data!$A$50:$B$56,2,FALSE),0)</f>
        <v>0</v>
      </c>
      <c r="HL143" s="11">
        <f>IF(HL$2=$A143,0,IF(HLOOKUP(HL$2,Recipes!$H:$GI,'Production Calculator'!$A143+2,FALSE)=0,0,HLOOKUP(HL$2,Recipes!$H:$GI,'Production Calculator'!$A143+2,FALSE)*$AK143))+IF($AO143=HL$3,$AM143/VLOOKUP($AO143,Data!$A$50:$B$56,2,FALSE),0)</f>
        <v>0</v>
      </c>
      <c r="HM143" s="11">
        <f>IF(HM$2=$A143,0,IF(HLOOKUP(HM$2,Recipes!$H:$GI,'Production Calculator'!$A143+2,FALSE)=0,0,HLOOKUP(HM$2,Recipes!$H:$GI,'Production Calculator'!$A143+2,FALSE)*$AK143))+IF($AO143=HM$3,$AM143/VLOOKUP($AO143,Data!$A$50:$B$56,2,FALSE),0)</f>
        <v>0</v>
      </c>
      <c r="HN143" s="11">
        <f>IF(HN$2=$A143,0,IF(HLOOKUP(HN$2,Recipes!$H:$GI,'Production Calculator'!$A143+2,FALSE)=0,0,HLOOKUP(HN$2,Recipes!$H:$GI,'Production Calculator'!$A143+2,FALSE)*$AK143))+IF($AO143=HN$3,$AM143/VLOOKUP($AO143,Data!$A$50:$B$56,2,FALSE),0)</f>
        <v>0</v>
      </c>
      <c r="HO143" s="11">
        <f>IF(HO$2=$A143,0,IF(HLOOKUP(HO$2,Recipes!$H:$GI,'Production Calculator'!$A143+2,FALSE)=0,0,HLOOKUP(HO$2,Recipes!$H:$GI,'Production Calculator'!$A143+2,FALSE)*$AK143))+IF($AO143=HO$3,$AM143/VLOOKUP($AO143,Data!$A$50:$B$56,2,FALSE),0)</f>
        <v>0</v>
      </c>
      <c r="HP143" s="11">
        <f>IF(HP$2=$A143,0,IF(HLOOKUP(HP$2,Recipes!$H:$GI,'Production Calculator'!$A143+2,FALSE)=0,0,HLOOKUP(HP$2,Recipes!$H:$GI,'Production Calculator'!$A143+2,FALSE)*$AK143))+IF($AO143=HP$3,$AM143/VLOOKUP($AO143,Data!$A$50:$B$56,2,FALSE),0)</f>
        <v>0</v>
      </c>
      <c r="HQ143" s="11">
        <f>IF(HQ$2=$A143,0,IF(HLOOKUP(HQ$2,Recipes!$H:$GI,'Production Calculator'!$A143+2,FALSE)=0,0,HLOOKUP(HQ$2,Recipes!$H:$GI,'Production Calculator'!$A143+2,FALSE)*$AK143))+IF($AO143=HQ$3,$AM143/VLOOKUP($AO143,Data!$A$50:$B$56,2,FALSE),0)</f>
        <v>0</v>
      </c>
      <c r="HR143" s="11">
        <f>IF(HR$2=$A143,0,IF(HLOOKUP(HR$2,Recipes!$H:$GI,'Production Calculator'!$A143+2,FALSE)=0,0,HLOOKUP(HR$2,Recipes!$H:$GI,'Production Calculator'!$A143+2,FALSE)*$AK143))+IF($AO143=HR$3,$AM143/VLOOKUP($AO143,Data!$A$50:$B$56,2,FALSE),0)</f>
        <v>0</v>
      </c>
      <c r="HS143" s="121"/>
    </row>
    <row r="144" spans="1:227" x14ac:dyDescent="0.45">
      <c r="A144">
        <v>120</v>
      </c>
      <c r="B144" s="107" t="str">
        <f>VLOOKUP(A144,Recipes!A:B,2)</f>
        <v>Radar</v>
      </c>
      <c r="C144" s="128">
        <v>0</v>
      </c>
      <c r="D144" s="108">
        <f t="shared" si="192"/>
        <v>0</v>
      </c>
      <c r="E144" s="127" t="s">
        <v>1</v>
      </c>
      <c r="F144" s="109">
        <f>VLOOKUP(A144,Recipes!$A$3:$G$186,6,FALSE)</f>
        <v>3</v>
      </c>
      <c r="G144" s="109">
        <f>VLOOKUP(A144,Recipes!$A$3:$G$186,7,FALSE)</f>
        <v>0</v>
      </c>
      <c r="H144" s="110">
        <f t="shared" si="193"/>
        <v>0</v>
      </c>
      <c r="I144" s="109">
        <f>VLOOKUP(E144,Data!$A$2:$C$26,3, FALSE)</f>
        <v>4</v>
      </c>
      <c r="J144" s="108">
        <v>0</v>
      </c>
      <c r="K144" s="108">
        <v>0</v>
      </c>
      <c r="L144" s="108">
        <v>0</v>
      </c>
      <c r="M144" s="150">
        <v>0</v>
      </c>
      <c r="N144" s="150">
        <v>0</v>
      </c>
      <c r="O144" s="150">
        <v>0</v>
      </c>
      <c r="P144" s="151">
        <v>0</v>
      </c>
      <c r="Q144" s="151">
        <v>0</v>
      </c>
      <c r="R144" s="151">
        <v>0</v>
      </c>
      <c r="S144">
        <f t="shared" si="208"/>
        <v>0</v>
      </c>
      <c r="T144">
        <f t="shared" si="209"/>
        <v>0</v>
      </c>
      <c r="U144">
        <f t="shared" si="210"/>
        <v>0</v>
      </c>
      <c r="V144">
        <f t="shared" si="211"/>
        <v>0</v>
      </c>
      <c r="W144">
        <f t="shared" si="212"/>
        <v>0</v>
      </c>
      <c r="X144">
        <f t="shared" si="213"/>
        <v>0</v>
      </c>
      <c r="Y144">
        <f t="shared" si="214"/>
        <v>0</v>
      </c>
      <c r="Z144">
        <f t="shared" si="215"/>
        <v>0</v>
      </c>
      <c r="AA144">
        <f t="shared" si="216"/>
        <v>0</v>
      </c>
      <c r="AB144" s="111">
        <f>VLOOKUP($A144,Recipes!$A:$G,4)</f>
        <v>0.5</v>
      </c>
      <c r="AC144" s="111">
        <f>VLOOKUP($A144,Recipes!$A:$G,5)</f>
        <v>1</v>
      </c>
      <c r="AD144" s="111">
        <f t="shared" si="203"/>
        <v>2</v>
      </c>
      <c r="AE144" s="111">
        <f>VLOOKUP(E144,Data!$A$2:$F$26,5,FALSE)</f>
        <v>0</v>
      </c>
      <c r="AF144" s="111">
        <f>VLOOKUP(E144,Data!$A$2:$F$26,4,FALSE)</f>
        <v>210</v>
      </c>
      <c r="AG144" s="111">
        <f>VLOOKUP(E144,Data!$A$2:$B$26,2, FALSE)</f>
        <v>1.25</v>
      </c>
      <c r="AH144" s="111">
        <f>1+VLOOKUP($J$3,Data!$A$40:$D$48,2,FALSE)*$J144+VLOOKUP($K$3,Data!$A$40:$D$48,2,FALSE)*$K144+VLOOKUP($L$3,Data!$A$40:$D$48,2,FALSE)*$L144+VLOOKUP($M$3,Data!$A$40:$D$48,2,FALSE)*$M144+VLOOKUP($N$3,Data!$A$40:$D$48,2,FALSE)*$N144+VLOOKUP($O$3,Data!$A$40:$D$48,2,FALSE)*$O144+VLOOKUP($P$3,Data!$A$40:$D$48,2,FALSE)*$P144+VLOOKUP($Q$3,Data!$A$40:$D$48,2,FALSE)*$Q144+VLOOKUP($R$3,Data!$A$40:$D$48,2,FALSE)*$R144</f>
        <v>1</v>
      </c>
      <c r="AI144" s="111">
        <f>MAX(1+VLOOKUP($J$3,Data!$A$40:$D$48,3,FALSE)*$J144+VLOOKUP($K$3,Data!$A$40:$D$48,3,FALSE)*$K144+VLOOKUP($L$3,Data!$A$40:$D$48,3,FALSE)*$L144+VLOOKUP($M$3,Data!$A$40:$D$48,3,FALSE)*$M144+VLOOKUP($N$3,Data!$A$40:$D$48,3,FALSE)*$N144+VLOOKUP($O$3,Data!$A$40:$D$48,3,FALSE)*$O144+VLOOKUP($P$3,Data!$A$40:$D$48,3,FALSE)*$P144+VLOOKUP($Q$3,Data!$A$40:$D$48,3,FALSE)*$Q144+VLOOKUP($R$3,Data!$A$40:$D$48,3,FALSE)*$R144,0)</f>
        <v>1</v>
      </c>
      <c r="AJ144" s="111">
        <f>MAX(1-(VLOOKUP($J$3,Data!$A$40:$D$48,4,FALSE)*$J144+VLOOKUP($K$3,Data!$A$40:$D$48,4,FALSE)*$K144+VLOOKUP($L$3,Data!$A$40:$D$48,4,FALSE)*$L144+VLOOKUP($M$3,Data!$A$40:$D$48,4,FALSE)*$M144+VLOOKUP($N$3,Data!$A$40:$D$48,4,FALSE)*$N144+VLOOKUP($O$3,Data!$A$40:$D$48,4,FALSE)*$O144+VLOOKUP($P$3,Data!$A$40:$D$48,4,FALSE)*$P144+VLOOKUP($Q$3,Data!$A$40:$D$48,4,FALSE)*$Q144+VLOOKUP($R$3,Data!$A$40:$D$48,4,FALSE)*$R144),0.2)</f>
        <v>1</v>
      </c>
      <c r="AK144" s="112">
        <f t="shared" si="204"/>
        <v>0</v>
      </c>
      <c r="AL144" s="111">
        <f t="shared" si="205"/>
        <v>2.5</v>
      </c>
      <c r="AM144" s="111">
        <f t="shared" si="206"/>
        <v>0</v>
      </c>
      <c r="AN144" s="111">
        <f t="shared" si="207"/>
        <v>0</v>
      </c>
      <c r="AO144" s="131" t="s">
        <v>298</v>
      </c>
      <c r="AP144" s="11"/>
      <c r="AQ144" s="11">
        <f>IF(AQ$2=$A144,0,IF(HLOOKUP(AQ$2,Recipes!$H:$GI,'Production Calculator'!$A144+2,FALSE)=0,0,HLOOKUP(AQ$2,Recipes!$H:$GI,'Production Calculator'!$A144+2,FALSE)*$AK144))+IF($AO144=AQ$3,$AM144/VLOOKUP($AO144,Data!$A$50:$B$56,2,FALSE),0)</f>
        <v>0</v>
      </c>
      <c r="AR144" s="11">
        <f>IF(AR$2=$A144,0,IF(HLOOKUP(AR$2,Recipes!$H:$GI,'Production Calculator'!$A144+2,FALSE)=0,0,HLOOKUP(AR$2,Recipes!$H:$GI,'Production Calculator'!$A144+2,FALSE)*$AK144))+IF($AO144=AR$3,$AM144/VLOOKUP($AO144,Data!$A$50:$B$56,2,FALSE),0)</f>
        <v>0</v>
      </c>
      <c r="AS144" s="11">
        <f>IF(AS$2=$A144,0,IF(HLOOKUP(AS$2,Recipes!$H:$GI,'Production Calculator'!$A144+2,FALSE)=0,0,HLOOKUP(AS$2,Recipes!$H:$GI,'Production Calculator'!$A144+2,FALSE)*$AK144))+IF($AO144=AS$3,$AM144/VLOOKUP($AO144,Data!$A$50:$B$56,2,FALSE),0)</f>
        <v>0</v>
      </c>
      <c r="AT144" s="11">
        <f>IF(AT$2=$A144,0,IF(HLOOKUP(AT$2,Recipes!$H:$GI,'Production Calculator'!$A144+2,FALSE)=0,0,HLOOKUP(AT$2,Recipes!$H:$GI,'Production Calculator'!$A144+2,FALSE)*$AK144))+IF($AO144=AT$3,$AM144/VLOOKUP($AO144,Data!$A$50:$B$56,2,FALSE),0)</f>
        <v>0</v>
      </c>
      <c r="AU144" s="11">
        <f>IF(AU$2=$A144,0,IF(HLOOKUP(AU$2,Recipes!$H:$GI,'Production Calculator'!$A144+2,FALSE)=0,0,HLOOKUP(AU$2,Recipes!$H:$GI,'Production Calculator'!$A144+2,FALSE)*$AK144))+IF($AO144=AU$3,$AM144/VLOOKUP($AO144,Data!$A$50:$B$56,2,FALSE),0)</f>
        <v>0</v>
      </c>
      <c r="AV144" s="11">
        <f>IF(AV$2=$A144,0,IF(HLOOKUP(AV$2,Recipes!$H:$GI,'Production Calculator'!$A144+2,FALSE)=0,0,HLOOKUP(AV$2,Recipes!$H:$GI,'Production Calculator'!$A144+2,FALSE)*$AK144))+IF($AO144=AV$3,$AM144/VLOOKUP($AO144,Data!$A$50:$B$56,2,FALSE),0)</f>
        <v>0</v>
      </c>
      <c r="AW144" s="11">
        <f>IF(AW$2=$A144,0,IF(HLOOKUP(AW$2,Recipes!$H:$GI,'Production Calculator'!$A144+2,FALSE)=0,0,HLOOKUP(AW$2,Recipes!$H:$GI,'Production Calculator'!$A144+2,FALSE)*$AK144))+IF($AO144=AW$3,$AM144/VLOOKUP($AO144,Data!$A$50:$B$56,2,FALSE),0)</f>
        <v>0</v>
      </c>
      <c r="AX144" s="11">
        <f>IF(AX$2=$A144,0,IF(HLOOKUP(AX$2,Recipes!$H:$GI,'Production Calculator'!$A144+2,FALSE)=0,0,HLOOKUP(AX$2,Recipes!$H:$GI,'Production Calculator'!$A144+2,FALSE)*$AK144))+IF($AO144=AX$3,$AM144/VLOOKUP($AO144,Data!$A$50:$B$56,2,FALSE),0)</f>
        <v>0</v>
      </c>
      <c r="AY144" s="11">
        <f>IF(AY$2=$A144,0,IF(HLOOKUP(AY$2,Recipes!$H:$GI,'Production Calculator'!$A144+2,FALSE)=0,0,HLOOKUP(AY$2,Recipes!$H:$GI,'Production Calculator'!$A144+2,FALSE)*$AK144))+IF($AO144=AY$3,$AM144/VLOOKUP($AO144,Data!$A$50:$B$56,2,FALSE),0)</f>
        <v>0</v>
      </c>
      <c r="AZ144" s="11">
        <f>IF(AZ$2=$A144,0,IF(HLOOKUP(AZ$2,Recipes!$H:$GI,'Production Calculator'!$A144+2,FALSE)=0,0,HLOOKUP(AZ$2,Recipes!$H:$GI,'Production Calculator'!$A144+2,FALSE)*$AK144))+IF($AO144=AZ$3,$AM144/VLOOKUP($AO144,Data!$A$50:$B$56,2,FALSE),0)</f>
        <v>0</v>
      </c>
      <c r="BA144" s="11">
        <f>IF(BA$2=$A144,0,IF(HLOOKUP(BA$2,Recipes!$H:$GI,'Production Calculator'!$A144+2,FALSE)=0,0,HLOOKUP(BA$2,Recipes!$H:$GI,'Production Calculator'!$A144+2,FALSE)*$AK144))+IF($AO144=BA$3,$AM144/VLOOKUP($AO144,Data!$A$50:$B$56,2,FALSE),0)</f>
        <v>0</v>
      </c>
      <c r="BB144" s="11">
        <f>IF(BB$2=$A144,0,IF(HLOOKUP(BB$2,Recipes!$H:$GI,'Production Calculator'!$A144+2,FALSE)=0,0,HLOOKUP(BB$2,Recipes!$H:$GI,'Production Calculator'!$A144+2,FALSE)*$AK144))+IF($AO144=BB$3,$AM144/VLOOKUP($AO144,Data!$A$50:$B$56,2,FALSE),0)</f>
        <v>0</v>
      </c>
      <c r="BC144" s="11">
        <f>IF(BC$2=$A144,0,IF(HLOOKUP(BC$2,Recipes!$H:$GI,'Production Calculator'!$A144+2,FALSE)=0,0,HLOOKUP(BC$2,Recipes!$H:$GI,'Production Calculator'!$A144+2,FALSE)*$AK144))+IF($AO144=BC$3,$AM144/VLOOKUP($AO144,Data!$A$50:$B$56,2,FALSE),0)</f>
        <v>0</v>
      </c>
      <c r="BD144" s="11">
        <f>IF(BD$2=$A144,0,IF(HLOOKUP(BD$2,Recipes!$H:$GI,'Production Calculator'!$A144+2,FALSE)=0,0,HLOOKUP(BD$2,Recipes!$H:$GI,'Production Calculator'!$A144+2,FALSE)*$AK144))+IF($AO144=BD$3,$AM144/VLOOKUP($AO144,Data!$A$50:$B$56,2,FALSE),0)</f>
        <v>0</v>
      </c>
      <c r="BE144" s="11">
        <f>IF(BE$2=$A144,0,IF(HLOOKUP(BE$2,Recipes!$H:$GI,'Production Calculator'!$A144+2,FALSE)=0,0,HLOOKUP(BE$2,Recipes!$H:$GI,'Production Calculator'!$A144+2,FALSE)*$AK144))+IF($AO144=BE$3,$AM144/VLOOKUP($AO144,Data!$A$50:$B$56,2,FALSE),0)</f>
        <v>0</v>
      </c>
      <c r="BF144" s="11">
        <f>IF(BF$2=$A144,0,IF(HLOOKUP(BF$2,Recipes!$H:$GI,'Production Calculator'!$A144+2,FALSE)=0,0,HLOOKUP(BF$2,Recipes!$H:$GI,'Production Calculator'!$A144+2,FALSE)*$AK144))+IF($AO144=BF$3,$AM144/VLOOKUP($AO144,Data!$A$50:$B$56,2,FALSE),0)</f>
        <v>0</v>
      </c>
      <c r="BG144" s="11">
        <f>IF(BG$2=$A144,0,IF(HLOOKUP(BG$2,Recipes!$H:$GI,'Production Calculator'!$A144+2,FALSE)=0,0,HLOOKUP(BG$2,Recipes!$H:$GI,'Production Calculator'!$A144+2,FALSE)*$AK144))+IF($AO144=BG$3,$AM144/VLOOKUP($AO144,Data!$A$50:$B$56,2,FALSE),0)</f>
        <v>0</v>
      </c>
      <c r="BH144" s="11">
        <f>IF(BH$2=$A144,0,IF(HLOOKUP(BH$2,Recipes!$H:$GI,'Production Calculator'!$A144+2,FALSE)=0,0,HLOOKUP(BH$2,Recipes!$H:$GI,'Production Calculator'!$A144+2,FALSE)*$AK144))+IF($AO144=BH$3,$AM144/VLOOKUP($AO144,Data!$A$50:$B$56,2,FALSE),0)</f>
        <v>0</v>
      </c>
      <c r="BI144" s="11">
        <f>IF(BI$2=$A144,0,IF(HLOOKUP(BI$2,Recipes!$H:$GI,'Production Calculator'!$A144+2,FALSE)=0,0,HLOOKUP(BI$2,Recipes!$H:$GI,'Production Calculator'!$A144+2,FALSE)*$AK144))+IF($AO144=BI$3,$AM144/VLOOKUP($AO144,Data!$A$50:$B$56,2,FALSE),0)</f>
        <v>0</v>
      </c>
      <c r="BJ144" s="11">
        <f>IF(BJ$2=$A144,0,IF(HLOOKUP(BJ$2,Recipes!$H:$GI,'Production Calculator'!$A144+2,FALSE)=0,0,HLOOKUP(BJ$2,Recipes!$H:$GI,'Production Calculator'!$A144+2,FALSE)*$AK144))+IF($AO144=BJ$3,$AM144/VLOOKUP($AO144,Data!$A$50:$B$56,2,FALSE),0)</f>
        <v>0</v>
      </c>
      <c r="BK144" s="11">
        <f>IF(BK$2=$A144,0,IF(HLOOKUP(BK$2,Recipes!$H:$GI,'Production Calculator'!$A144+2,FALSE)=0,0,HLOOKUP(BK$2,Recipes!$H:$GI,'Production Calculator'!$A144+2,FALSE)*$AK144))+IF($AO144=BK$3,$AM144/VLOOKUP($AO144,Data!$A$50:$B$56,2,FALSE),0)</f>
        <v>0</v>
      </c>
      <c r="BL144" s="11">
        <f>IF(BL$2=$A144,0,IF(HLOOKUP(BL$2,Recipes!$H:$GI,'Production Calculator'!$A144+2,FALSE)=0,0,HLOOKUP(BL$2,Recipes!$H:$GI,'Production Calculator'!$A144+2,FALSE)*$AK144))+IF($AO144=BL$3,$AM144/VLOOKUP($AO144,Data!$A$50:$B$56,2,FALSE),0)</f>
        <v>0</v>
      </c>
      <c r="BM144" s="11">
        <f>IF(BM$2=$A144,0,IF(HLOOKUP(BM$2,Recipes!$H:$GI,'Production Calculator'!$A144+2,FALSE)=0,0,HLOOKUP(BM$2,Recipes!$H:$GI,'Production Calculator'!$A144+2,FALSE)*$AK144))+IF($AO144=BM$3,$AM144/VLOOKUP($AO144,Data!$A$50:$B$56,2,FALSE),0)</f>
        <v>0</v>
      </c>
      <c r="BN144" s="11">
        <f>IF(BN$2=$A144,0,IF(HLOOKUP(BN$2,Recipes!$H:$GI,'Production Calculator'!$A144+2,FALSE)=0,0,HLOOKUP(BN$2,Recipes!$H:$GI,'Production Calculator'!$A144+2,FALSE)*$AK144))+IF($AO144=BN$3,$AM144/VLOOKUP($AO144,Data!$A$50:$B$56,2,FALSE),0)</f>
        <v>0</v>
      </c>
      <c r="BO144" s="11">
        <f>IF(BO$2=$A144,0,IF(HLOOKUP(BO$2,Recipes!$H:$GI,'Production Calculator'!$A144+2,FALSE)=0,0,HLOOKUP(BO$2,Recipes!$H:$GI,'Production Calculator'!$A144+2,FALSE)*$AK144))+IF($AO144=BO$3,$AM144/VLOOKUP($AO144,Data!$A$50:$B$56,2,FALSE),0)</f>
        <v>0</v>
      </c>
      <c r="BP144" s="11">
        <f>IF(BP$2=$A144,0,IF(HLOOKUP(BP$2,Recipes!$H:$GI,'Production Calculator'!$A144+2,FALSE)=0,0,HLOOKUP(BP$2,Recipes!$H:$GI,'Production Calculator'!$A144+2,FALSE)*$AK144))+IF($AO144=BP$3,$AM144/VLOOKUP($AO144,Data!$A$50:$B$56,2,FALSE),0)</f>
        <v>0</v>
      </c>
      <c r="BQ144" s="11">
        <f>IF(BQ$2=$A144,0,IF(HLOOKUP(BQ$2,Recipes!$H:$GI,'Production Calculator'!$A144+2,FALSE)=0,0,HLOOKUP(BQ$2,Recipes!$H:$GI,'Production Calculator'!$A144+2,FALSE)*$AK144))+IF($AO144=BQ$3,$AM144/VLOOKUP($AO144,Data!$A$50:$B$56,2,FALSE),0)</f>
        <v>0</v>
      </c>
      <c r="BR144" s="11">
        <f>IF(BR$2=$A144,0,IF(HLOOKUP(BR$2,Recipes!$H:$GI,'Production Calculator'!$A144+2,FALSE)=0,0,HLOOKUP(BR$2,Recipes!$H:$GI,'Production Calculator'!$A144+2,FALSE)*$AK144))+IF($AO144=BR$3,$AM144/VLOOKUP($AO144,Data!$A$50:$B$56,2,FALSE),0)</f>
        <v>0</v>
      </c>
      <c r="BS144" s="11">
        <f>IF(BS$2=$A144,0,IF(HLOOKUP(BS$2,Recipes!$H:$GI,'Production Calculator'!$A144+2,FALSE)=0,0,HLOOKUP(BS$2,Recipes!$H:$GI,'Production Calculator'!$A144+2,FALSE)*$AK144))+IF($AO144=BS$3,$AM144/VLOOKUP($AO144,Data!$A$50:$B$56,2,FALSE),0)</f>
        <v>0</v>
      </c>
      <c r="BT144" s="11">
        <f>IF(BT$2=$A144,0,IF(HLOOKUP(BT$2,Recipes!$H:$GI,'Production Calculator'!$A144+2,FALSE)=0,0,HLOOKUP(BT$2,Recipes!$H:$GI,'Production Calculator'!$A144+2,FALSE)*$AK144))+IF($AO144=BT$3,$AM144/VLOOKUP($AO144,Data!$A$50:$B$56,2,FALSE),0)</f>
        <v>0</v>
      </c>
      <c r="BU144" s="11">
        <f>IF(BU$2=$A144,0,IF(HLOOKUP(BU$2,Recipes!$H:$GI,'Production Calculator'!$A144+2,FALSE)=0,0,HLOOKUP(BU$2,Recipes!$H:$GI,'Production Calculator'!$A144+2,FALSE)*$AK144))+IF($AO144=BU$3,$AM144/VLOOKUP($AO144,Data!$A$50:$B$56,2,FALSE),0)</f>
        <v>0</v>
      </c>
      <c r="BV144" s="11">
        <f>IF(BV$2=$A144,0,IF(HLOOKUP(BV$2,Recipes!$H:$GI,'Production Calculator'!$A144+2,FALSE)=0,0,HLOOKUP(BV$2,Recipes!$H:$GI,'Production Calculator'!$A144+2,FALSE)*$AK144))+IF($AO144=BV$3,$AM144/VLOOKUP($AO144,Data!$A$50:$B$56,2,FALSE),0)</f>
        <v>0</v>
      </c>
      <c r="BW144" s="11">
        <f>IF(BW$2=$A144,0,IF(HLOOKUP(BW$2,Recipes!$H:$GI,'Production Calculator'!$A144+2,FALSE)=0,0,HLOOKUP(BW$2,Recipes!$H:$GI,'Production Calculator'!$A144+2,FALSE)*$AK144))+IF($AO144=BW$3,$AM144/VLOOKUP($AO144,Data!$A$50:$B$56,2,FALSE),0)</f>
        <v>0</v>
      </c>
      <c r="BX144" s="11">
        <f>IF(BX$2=$A144,0,IF(HLOOKUP(BX$2,Recipes!$H:$GI,'Production Calculator'!$A144+2,FALSE)=0,0,HLOOKUP(BX$2,Recipes!$H:$GI,'Production Calculator'!$A144+2,FALSE)*$AK144))+IF($AO144=BX$3,$AM144/VLOOKUP($AO144,Data!$A$50:$B$56,2,FALSE),0)</f>
        <v>0</v>
      </c>
      <c r="BY144" s="11">
        <f>IF(BY$2=$A144,0,IF(HLOOKUP(BY$2,Recipes!$H:$GI,'Production Calculator'!$A144+2,FALSE)=0,0,HLOOKUP(BY$2,Recipes!$H:$GI,'Production Calculator'!$A144+2,FALSE)*$AK144))+IF($AO144=BY$3,$AM144/VLOOKUP($AO144,Data!$A$50:$B$56,2,FALSE),0)</f>
        <v>0</v>
      </c>
      <c r="BZ144" s="11">
        <f>IF(BZ$2=$A144,0,IF(HLOOKUP(BZ$2,Recipes!$H:$GI,'Production Calculator'!$A144+2,FALSE)=0,0,HLOOKUP(BZ$2,Recipes!$H:$GI,'Production Calculator'!$A144+2,FALSE)*$AK144))+IF($AO144=BZ$3,$AM144/VLOOKUP($AO144,Data!$A$50:$B$56,2,FALSE),0)</f>
        <v>0</v>
      </c>
      <c r="CA144" s="11">
        <f>IF(CA$2=$A144,0,IF(HLOOKUP(CA$2,Recipes!$H:$GI,'Production Calculator'!$A144+2,FALSE)=0,0,HLOOKUP(CA$2,Recipes!$H:$GI,'Production Calculator'!$A144+2,FALSE)*$AK144))+IF($AO144=CA$3,$AM144/VLOOKUP($AO144,Data!$A$50:$B$56,2,FALSE),0)</f>
        <v>0</v>
      </c>
      <c r="CB144" s="11">
        <f>IF(CB$2=$A144,0,IF(HLOOKUP(CB$2,Recipes!$H:$GI,'Production Calculator'!$A144+2,FALSE)=0,0,HLOOKUP(CB$2,Recipes!$H:$GI,'Production Calculator'!$A144+2,FALSE)*$AK144))+IF($AO144=CB$3,$AM144/VLOOKUP($AO144,Data!$A$50:$B$56,2,FALSE),0)</f>
        <v>0</v>
      </c>
      <c r="CC144" s="11">
        <f>IF(CC$2=$A144,0,IF(HLOOKUP(CC$2,Recipes!$H:$GI,'Production Calculator'!$A144+2,FALSE)=0,0,HLOOKUP(CC$2,Recipes!$H:$GI,'Production Calculator'!$A144+2,FALSE)*$AK144))+IF($AO144=CC$3,$AM144/VLOOKUP($AO144,Data!$A$50:$B$56,2,FALSE),0)</f>
        <v>0</v>
      </c>
      <c r="CD144" s="11">
        <f>IF(CD$2=$A144,0,IF(HLOOKUP(CD$2,Recipes!$H:$GI,'Production Calculator'!$A144+2,FALSE)=0,0,HLOOKUP(CD$2,Recipes!$H:$GI,'Production Calculator'!$A144+2,FALSE)*$AK144))+IF($AO144=CD$3,$AM144/VLOOKUP($AO144,Data!$A$50:$B$56,2,FALSE),0)</f>
        <v>0</v>
      </c>
      <c r="CE144" s="11">
        <f>IF(CE$2=$A144,0,IF(HLOOKUP(CE$2,Recipes!$H:$GI,'Production Calculator'!$A144+2,FALSE)=0,0,HLOOKUP(CE$2,Recipes!$H:$GI,'Production Calculator'!$A144+2,FALSE)*$AK144))+IF($AO144=CE$3,$AM144/VLOOKUP($AO144,Data!$A$50:$B$56,2,FALSE),0)</f>
        <v>0</v>
      </c>
      <c r="CF144" s="11">
        <f>IF(CF$2=$A144,0,IF(HLOOKUP(CF$2,Recipes!$H:$GI,'Production Calculator'!$A144+2,FALSE)=0,0,HLOOKUP(CF$2,Recipes!$H:$GI,'Production Calculator'!$A144+2,FALSE)*$AK144))+IF($AO144=CF$3,$AM144/VLOOKUP($AO144,Data!$A$50:$B$56,2,FALSE),0)</f>
        <v>0</v>
      </c>
      <c r="CG144" s="11">
        <f>IF(CG$2=$A144,0,IF(HLOOKUP(CG$2,Recipes!$H:$GI,'Production Calculator'!$A144+2,FALSE)=0,0,HLOOKUP(CG$2,Recipes!$H:$GI,'Production Calculator'!$A144+2,FALSE)*$AK144))+IF($AO144=CG$3,$AM144/VLOOKUP($AO144,Data!$A$50:$B$56,2,FALSE),0)</f>
        <v>0</v>
      </c>
      <c r="CH144" s="11">
        <f>IF(CH$2=$A144,0,IF(HLOOKUP(CH$2,Recipes!$H:$GI,'Production Calculator'!$A144+2,FALSE)=0,0,HLOOKUP(CH$2,Recipes!$H:$GI,'Production Calculator'!$A144+2,FALSE)*$AK144))+IF($AO144=CH$3,$AM144/VLOOKUP($AO144,Data!$A$50:$B$56,2,FALSE),0)</f>
        <v>0</v>
      </c>
      <c r="CI144" s="11">
        <f>IF(CI$2=$A144,0,IF(HLOOKUP(CI$2,Recipes!$H:$GI,'Production Calculator'!$A144+2,FALSE)=0,0,HLOOKUP(CI$2,Recipes!$H:$GI,'Production Calculator'!$A144+2,FALSE)*$AK144))+IF($AO144=CI$3,$AM144/VLOOKUP($AO144,Data!$A$50:$B$56,2,FALSE),0)</f>
        <v>0</v>
      </c>
      <c r="CJ144" s="11">
        <f>IF(CJ$2=$A144,0,IF(HLOOKUP(CJ$2,Recipes!$H:$GI,'Production Calculator'!$A144+2,FALSE)=0,0,HLOOKUP(CJ$2,Recipes!$H:$GI,'Production Calculator'!$A144+2,FALSE)*$AK144))+IF($AO144=CJ$3,$AM144/VLOOKUP($AO144,Data!$A$50:$B$56,2,FALSE),0)</f>
        <v>0</v>
      </c>
      <c r="CK144" s="11">
        <f>IF(CK$2=$A144,0,IF(HLOOKUP(CK$2,Recipes!$H:$GI,'Production Calculator'!$A144+2,FALSE)=0,0,HLOOKUP(CK$2,Recipes!$H:$GI,'Production Calculator'!$A144+2,FALSE)*$AK144))+IF($AO144=CK$3,$AM144/VLOOKUP($AO144,Data!$A$50:$B$56,2,FALSE),0)</f>
        <v>0</v>
      </c>
      <c r="CL144" s="11">
        <f>IF(CL$2=$A144,0,IF(HLOOKUP(CL$2,Recipes!$H:$GI,'Production Calculator'!$A144+2,FALSE)=0,0,HLOOKUP(CL$2,Recipes!$H:$GI,'Production Calculator'!$A144+2,FALSE)*$AK144))+IF($AO144=CL$3,$AM144/VLOOKUP($AO144,Data!$A$50:$B$56,2,FALSE),0)</f>
        <v>0</v>
      </c>
      <c r="CM144" s="11">
        <f>IF(CM$2=$A144,0,IF(HLOOKUP(CM$2,Recipes!$H:$GI,'Production Calculator'!$A144+2,FALSE)=0,0,HLOOKUP(CM$2,Recipes!$H:$GI,'Production Calculator'!$A144+2,FALSE)*$AK144))+IF($AO144=CM$3,$AM144/VLOOKUP($AO144,Data!$A$50:$B$56,2,FALSE),0)</f>
        <v>0</v>
      </c>
      <c r="CN144" s="11">
        <f>IF(CN$2=$A144,0,IF(HLOOKUP(CN$2,Recipes!$H:$GI,'Production Calculator'!$A144+2,FALSE)=0,0,HLOOKUP(CN$2,Recipes!$H:$GI,'Production Calculator'!$A144+2,FALSE)*$AK144))+IF($AO144=CN$3,$AM144/VLOOKUP($AO144,Data!$A$50:$B$56,2,FALSE),0)</f>
        <v>0</v>
      </c>
      <c r="CO144" s="11">
        <f>IF(CO$2=$A144,0,IF(HLOOKUP(CO$2,Recipes!$H:$GI,'Production Calculator'!$A144+2,FALSE)=0,0,HLOOKUP(CO$2,Recipes!$H:$GI,'Production Calculator'!$A144+2,FALSE)*$AK144))+IF($AO144=CO$3,$AM144/VLOOKUP($AO144,Data!$A$50:$B$56,2,FALSE),0)</f>
        <v>0</v>
      </c>
      <c r="CP144" s="11">
        <f>IF(CP$2=$A144,0,IF(HLOOKUP(CP$2,Recipes!$H:$GI,'Production Calculator'!$A144+2,FALSE)=0,0,HLOOKUP(CP$2,Recipes!$H:$GI,'Production Calculator'!$A144+2,FALSE)*$AK144))+IF($AO144=CP$3,$AM144/VLOOKUP($AO144,Data!$A$50:$B$56,2,FALSE),0)</f>
        <v>0</v>
      </c>
      <c r="CQ144" s="11">
        <f>IF(CQ$2=$A144,0,IF(HLOOKUP(CQ$2,Recipes!$H:$GI,'Production Calculator'!$A144+2,FALSE)=0,0,HLOOKUP(CQ$2,Recipes!$H:$GI,'Production Calculator'!$A144+2,FALSE)*$AK144))+IF($AO144=CQ$3,$AM144/VLOOKUP($AO144,Data!$A$50:$B$56,2,FALSE),0)</f>
        <v>0</v>
      </c>
      <c r="CR144" s="11">
        <f>IF(CR$2=$A144,0,IF(HLOOKUP(CR$2,Recipes!$H:$GI,'Production Calculator'!$A144+2,FALSE)=0,0,HLOOKUP(CR$2,Recipes!$H:$GI,'Production Calculator'!$A144+2,FALSE)*$AK144))+IF($AO144=CR$3,$AM144/VLOOKUP($AO144,Data!$A$50:$B$56,2,FALSE),0)</f>
        <v>0</v>
      </c>
      <c r="CS144" s="11">
        <f>IF(CS$2=$A144,0,IF(HLOOKUP(CS$2,Recipes!$H:$GI,'Production Calculator'!$A144+2,FALSE)=0,0,HLOOKUP(CS$2,Recipes!$H:$GI,'Production Calculator'!$A144+2,FALSE)*$AK144))+IF($AO144=CS$3,$AM144/VLOOKUP($AO144,Data!$A$50:$B$56,2,FALSE),0)</f>
        <v>0</v>
      </c>
      <c r="CT144" s="11">
        <f>IF(CT$2=$A144,0,IF(HLOOKUP(CT$2,Recipes!$H:$GI,'Production Calculator'!$A144+2,FALSE)=0,0,HLOOKUP(CT$2,Recipes!$H:$GI,'Production Calculator'!$A144+2,FALSE)*$AK144))+IF($AO144=CT$3,$AM144/VLOOKUP($AO144,Data!$A$50:$B$56,2,FALSE),0)</f>
        <v>0</v>
      </c>
      <c r="CU144" s="11">
        <f>IF(CU$2=$A144,0,IF(HLOOKUP(CU$2,Recipes!$H:$GI,'Production Calculator'!$A144+2,FALSE)=0,0,HLOOKUP(CU$2,Recipes!$H:$GI,'Production Calculator'!$A144+2,FALSE)*$AK144))+IF($AO144=CU$3,$AM144/VLOOKUP($AO144,Data!$A$50:$B$56,2,FALSE),0)</f>
        <v>0</v>
      </c>
      <c r="CV144" s="11">
        <f>IF(CV$2=$A144,0,IF(HLOOKUP(CV$2,Recipes!$H:$GI,'Production Calculator'!$A144+2,FALSE)=0,0,HLOOKUP(CV$2,Recipes!$H:$GI,'Production Calculator'!$A144+2,FALSE)*$AK144))+IF($AO144=CV$3,$AM144/VLOOKUP($AO144,Data!$A$50:$B$56,2,FALSE),0)</f>
        <v>0</v>
      </c>
      <c r="CW144" s="11">
        <f>IF(CW$2=$A144,0,IF(HLOOKUP(CW$2,Recipes!$H:$GI,'Production Calculator'!$A144+2,FALSE)=0,0,HLOOKUP(CW$2,Recipes!$H:$GI,'Production Calculator'!$A144+2,FALSE)*$AK144))+IF($AO144=CW$3,$AM144/VLOOKUP($AO144,Data!$A$50:$B$56,2,FALSE),0)</f>
        <v>0</v>
      </c>
      <c r="CX144" s="11">
        <f>IF(CX$2=$A144,0,IF(HLOOKUP(CX$2,Recipes!$H:$GI,'Production Calculator'!$A144+2,FALSE)=0,0,HLOOKUP(CX$2,Recipes!$H:$GI,'Production Calculator'!$A144+2,FALSE)*$AK144))+IF($AO144=CX$3,$AM144/VLOOKUP($AO144,Data!$A$50:$B$56,2,FALSE),0)</f>
        <v>0</v>
      </c>
      <c r="CY144" s="11">
        <f>IF(CY$2=$A144,0,IF(HLOOKUP(CY$2,Recipes!$H:$GI,'Production Calculator'!$A144+2,FALSE)=0,0,HLOOKUP(CY$2,Recipes!$H:$GI,'Production Calculator'!$A144+2,FALSE)*$AK144))+IF($AO144=CY$3,$AM144/VLOOKUP($AO144,Data!$A$50:$B$56,2,FALSE),0)</f>
        <v>0</v>
      </c>
      <c r="CZ144" s="11">
        <f>IF(CZ$2=$A144,0,IF(HLOOKUP(CZ$2,Recipes!$H:$GI,'Production Calculator'!$A144+2,FALSE)=0,0,HLOOKUP(CZ$2,Recipes!$H:$GI,'Production Calculator'!$A144+2,FALSE)*$AK144))+IF($AO144=CZ$3,$AM144/VLOOKUP($AO144,Data!$A$50:$B$56,2,FALSE),0)</f>
        <v>0</v>
      </c>
      <c r="DA144" s="11">
        <f>IF(DA$2=$A144,0,IF(HLOOKUP(DA$2,Recipes!$H:$GI,'Production Calculator'!$A144+2,FALSE)=0,0,HLOOKUP(DA$2,Recipes!$H:$GI,'Production Calculator'!$A144+2,FALSE)*$AK144))+IF($AO144=DA$3,$AM144/VLOOKUP($AO144,Data!$A$50:$B$56,2,FALSE),0)</f>
        <v>0</v>
      </c>
      <c r="DB144" s="11">
        <f>IF(DB$2=$A144,0,IF(HLOOKUP(DB$2,Recipes!$H:$GI,'Production Calculator'!$A144+2,FALSE)=0,0,HLOOKUP(DB$2,Recipes!$H:$GI,'Production Calculator'!$A144+2,FALSE)*$AK144))+IF($AO144=DB$3,$AM144/VLOOKUP($AO144,Data!$A$50:$B$56,2,FALSE),0)</f>
        <v>0</v>
      </c>
      <c r="DC144" s="11">
        <f>IF(DC$2=$A144,0,IF(HLOOKUP(DC$2,Recipes!$H:$GI,'Production Calculator'!$A144+2,FALSE)=0,0,HLOOKUP(DC$2,Recipes!$H:$GI,'Production Calculator'!$A144+2,FALSE)*$AK144))+IF($AO144=DC$3,$AM144/VLOOKUP($AO144,Data!$A$50:$B$56,2,FALSE),0)</f>
        <v>0</v>
      </c>
      <c r="DD144" s="11">
        <f>IF(DD$2=$A144,0,IF(HLOOKUP(DD$2,Recipes!$H:$GI,'Production Calculator'!$A144+2,FALSE)=0,0,HLOOKUP(DD$2,Recipes!$H:$GI,'Production Calculator'!$A144+2,FALSE)*$AK144))+IF($AO144=DD$3,$AM144/VLOOKUP($AO144,Data!$A$50:$B$56,2,FALSE),0)</f>
        <v>0</v>
      </c>
      <c r="DE144" s="11">
        <f>IF(DE$2=$A144,0,IF(HLOOKUP(DE$2,Recipes!$H:$GI,'Production Calculator'!$A144+2,FALSE)=0,0,HLOOKUP(DE$2,Recipes!$H:$GI,'Production Calculator'!$A144+2,FALSE)*$AK144))+IF($AO144=DE$3,$AM144/VLOOKUP($AO144,Data!$A$50:$B$56,2,FALSE),0)</f>
        <v>0</v>
      </c>
      <c r="DF144" s="11">
        <f>IF(DF$2=$A144,0,IF(HLOOKUP(DF$2,Recipes!$H:$GI,'Production Calculator'!$A144+2,FALSE)=0,0,HLOOKUP(DF$2,Recipes!$H:$GI,'Production Calculator'!$A144+2,FALSE)*$AK144))+IF($AO144=DF$3,$AM144/VLOOKUP($AO144,Data!$A$50:$B$56,2,FALSE),0)</f>
        <v>0</v>
      </c>
      <c r="DG144" s="11">
        <f>IF(DG$2=$A144,0,IF(HLOOKUP(DG$2,Recipes!$H:$GI,'Production Calculator'!$A144+2,FALSE)=0,0,HLOOKUP(DG$2,Recipes!$H:$GI,'Production Calculator'!$A144+2,FALSE)*$AK144))+IF($AO144=DG$3,$AM144/VLOOKUP($AO144,Data!$A$50:$B$56,2,FALSE),0)</f>
        <v>0</v>
      </c>
      <c r="DH144" s="11">
        <f>IF(DH$2=$A144,0,IF(HLOOKUP(DH$2,Recipes!$H:$GI,'Production Calculator'!$A144+2,FALSE)=0,0,HLOOKUP(DH$2,Recipes!$H:$GI,'Production Calculator'!$A144+2,FALSE)*$AK144))+IF($AO144=DH$3,$AM144/VLOOKUP($AO144,Data!$A$50:$B$56,2,FALSE),0)</f>
        <v>0</v>
      </c>
      <c r="DI144" s="11">
        <f>IF(DI$2=$A144,0,IF(HLOOKUP(DI$2,Recipes!$H:$GI,'Production Calculator'!$A144+2,FALSE)=0,0,HLOOKUP(DI$2,Recipes!$H:$GI,'Production Calculator'!$A144+2,FALSE)*$AK144))+IF($AO144=DI$3,$AM144/VLOOKUP($AO144,Data!$A$50:$B$56,2,FALSE),0)</f>
        <v>0</v>
      </c>
      <c r="DJ144" s="11">
        <f>IF(DJ$2=$A144,0,IF(HLOOKUP(DJ$2,Recipes!$H:$GI,'Production Calculator'!$A144+2,FALSE)=0,0,HLOOKUP(DJ$2,Recipes!$H:$GI,'Production Calculator'!$A144+2,FALSE)*$AK144))+IF($AO144=DJ$3,$AM144/VLOOKUP($AO144,Data!$A$50:$B$56,2,FALSE),0)</f>
        <v>0</v>
      </c>
      <c r="DK144" s="11">
        <f>IF(DK$2=$A144,0,IF(HLOOKUP(DK$2,Recipes!$H:$GI,'Production Calculator'!$A144+2,FALSE)=0,0,HLOOKUP(DK$2,Recipes!$H:$GI,'Production Calculator'!$A144+2,FALSE)*$AK144))+IF($AO144=DK$3,$AM144/VLOOKUP($AO144,Data!$A$50:$B$56,2,FALSE),0)</f>
        <v>0</v>
      </c>
      <c r="DL144" s="11">
        <f>IF(DL$2=$A144,0,IF(HLOOKUP(DL$2,Recipes!$H:$GI,'Production Calculator'!$A144+2,FALSE)=0,0,HLOOKUP(DL$2,Recipes!$H:$GI,'Production Calculator'!$A144+2,FALSE)*$AK144))+IF($AO144=DL$3,$AM144/VLOOKUP($AO144,Data!$A$50:$B$56,2,FALSE),0)</f>
        <v>0</v>
      </c>
      <c r="DM144" s="11">
        <f>IF(DM$2=$A144,0,IF(HLOOKUP(DM$2,Recipes!$H:$GI,'Production Calculator'!$A144+2,FALSE)=0,0,HLOOKUP(DM$2,Recipes!$H:$GI,'Production Calculator'!$A144+2,FALSE)*$AK144))+IF($AO144=DM$3,$AM144/VLOOKUP($AO144,Data!$A$50:$B$56,2,FALSE),0)</f>
        <v>0</v>
      </c>
      <c r="DN144" s="11">
        <f>IF(DN$2=$A144,0,IF(HLOOKUP(DN$2,Recipes!$H:$GI,'Production Calculator'!$A144+2,FALSE)=0,0,HLOOKUP(DN$2,Recipes!$H:$GI,'Production Calculator'!$A144+2,FALSE)*$AK144))+IF($AO144=DN$3,$AM144/VLOOKUP($AO144,Data!$A$50:$B$56,2,FALSE),0)</f>
        <v>0</v>
      </c>
      <c r="DO144" s="11">
        <f>IF(DO$2=$A144,0,IF(HLOOKUP(DO$2,Recipes!$H:$GI,'Production Calculator'!$A144+2,FALSE)=0,0,HLOOKUP(DO$2,Recipes!$H:$GI,'Production Calculator'!$A144+2,FALSE)*$AK144))+IF($AO144=DO$3,$AM144/VLOOKUP($AO144,Data!$A$50:$B$56,2,FALSE),0)</f>
        <v>0</v>
      </c>
      <c r="DP144" s="11">
        <f>IF(DP$2=$A144,0,IF(HLOOKUP(DP$2,Recipes!$H:$GI,'Production Calculator'!$A144+2,FALSE)=0,0,HLOOKUP(DP$2,Recipes!$H:$GI,'Production Calculator'!$A144+2,FALSE)*$AK144))+IF($AO144=DP$3,$AM144/VLOOKUP($AO144,Data!$A$50:$B$56,2,FALSE),0)</f>
        <v>0</v>
      </c>
      <c r="DQ144" s="11">
        <f>IF(DQ$2=$A144,0,IF(HLOOKUP(DQ$2,Recipes!$H:$GI,'Production Calculator'!$A144+2,FALSE)=0,0,HLOOKUP(DQ$2,Recipes!$H:$GI,'Production Calculator'!$A144+2,FALSE)*$AK144))+IF($AO144=DQ$3,$AM144/VLOOKUP($AO144,Data!$A$50:$B$56,2,FALSE),0)</f>
        <v>0</v>
      </c>
      <c r="DR144" s="11">
        <f>IF(DR$2=$A144,0,IF(HLOOKUP(DR$2,Recipes!$H:$GI,'Production Calculator'!$A144+2,FALSE)=0,0,HLOOKUP(DR$2,Recipes!$H:$GI,'Production Calculator'!$A144+2,FALSE)*$AK144))+IF($AO144=DR$3,$AM144/VLOOKUP($AO144,Data!$A$50:$B$56,2,FALSE),0)</f>
        <v>0</v>
      </c>
      <c r="DS144" s="11">
        <f>IF(DS$2=$A144,0,IF(HLOOKUP(DS$2,Recipes!$H:$GI,'Production Calculator'!$A144+2,FALSE)=0,0,HLOOKUP(DS$2,Recipes!$H:$GI,'Production Calculator'!$A144+2,FALSE)*$AK144))+IF($AO144=DS$3,$AM144/VLOOKUP($AO144,Data!$A$50:$B$56,2,FALSE),0)</f>
        <v>0</v>
      </c>
      <c r="DT144" s="11">
        <f>IF(DT$2=$A144,0,IF(HLOOKUP(DT$2,Recipes!$H:$GI,'Production Calculator'!$A144+2,FALSE)=0,0,HLOOKUP(DT$2,Recipes!$H:$GI,'Production Calculator'!$A144+2,FALSE)*$AK144))+IF($AO144=DT$3,$AM144/VLOOKUP($AO144,Data!$A$50:$B$56,2,FALSE),0)</f>
        <v>0</v>
      </c>
      <c r="DU144" s="11">
        <f>IF(DU$2=$A144,0,IF(HLOOKUP(DU$2,Recipes!$H:$GI,'Production Calculator'!$A144+2,FALSE)=0,0,HLOOKUP(DU$2,Recipes!$H:$GI,'Production Calculator'!$A144+2,FALSE)*$AK144))+IF($AO144=DU$3,$AM144/VLOOKUP($AO144,Data!$A$50:$B$56,2,FALSE),0)</f>
        <v>0</v>
      </c>
      <c r="DV144" s="11">
        <f>IF(DV$2=$A144,0,IF(HLOOKUP(DV$2,Recipes!$H:$GI,'Production Calculator'!$A144+2,FALSE)=0,0,HLOOKUP(DV$2,Recipes!$H:$GI,'Production Calculator'!$A144+2,FALSE)*$AK144))+IF($AO144=DV$3,$AM144/VLOOKUP($AO144,Data!$A$50:$B$56,2,FALSE),0)</f>
        <v>0</v>
      </c>
      <c r="DW144" s="11">
        <f>IF(DW$2=$A144,0,IF(HLOOKUP(DW$2,Recipes!$H:$GI,'Production Calculator'!$A144+2,FALSE)=0,0,HLOOKUP(DW$2,Recipes!$H:$GI,'Production Calculator'!$A144+2,FALSE)*$AK144))+IF($AO144=DW$3,$AM144/VLOOKUP($AO144,Data!$A$50:$B$56,2,FALSE),0)</f>
        <v>0</v>
      </c>
      <c r="DX144" s="11">
        <f>IF(DX$2=$A144,0,IF(HLOOKUP(DX$2,Recipes!$H:$GI,'Production Calculator'!$A144+2,FALSE)=0,0,HLOOKUP(DX$2,Recipes!$H:$GI,'Production Calculator'!$A144+2,FALSE)*$AK144))+IF($AO144=DX$3,$AM144/VLOOKUP($AO144,Data!$A$50:$B$56,2,FALSE),0)</f>
        <v>0</v>
      </c>
      <c r="DY144" s="11">
        <f>IF(DY$2=$A144,0,IF(HLOOKUP(DY$2,Recipes!$H:$GI,'Production Calculator'!$A144+2,FALSE)=0,0,HLOOKUP(DY$2,Recipes!$H:$GI,'Production Calculator'!$A144+2,FALSE)*$AK144))+IF($AO144=DY$3,$AM144/VLOOKUP($AO144,Data!$A$50:$B$56,2,FALSE),0)</f>
        <v>0</v>
      </c>
      <c r="DZ144" s="11">
        <f>IF(DZ$2=$A144,0,IF(HLOOKUP(DZ$2,Recipes!$H:$GI,'Production Calculator'!$A144+2,FALSE)=0,0,HLOOKUP(DZ$2,Recipes!$H:$GI,'Production Calculator'!$A144+2,FALSE)*$AK144))+IF($AO144=DZ$3,$AM144/VLOOKUP($AO144,Data!$A$50:$B$56,2,FALSE),0)</f>
        <v>0</v>
      </c>
      <c r="EA144" s="11">
        <f>IF(EA$2=$A144,0,IF(HLOOKUP(EA$2,Recipes!$H:$GI,'Production Calculator'!$A144+2,FALSE)=0,0,HLOOKUP(EA$2,Recipes!$H:$GI,'Production Calculator'!$A144+2,FALSE)*$AK144))+IF($AO144=EA$3,$AM144/VLOOKUP($AO144,Data!$A$50:$B$56,2,FALSE),0)</f>
        <v>0</v>
      </c>
      <c r="EB144" s="11">
        <f>IF(EB$2=$A144,0,IF(HLOOKUP(EB$2,Recipes!$H:$GI,'Production Calculator'!$A144+2,FALSE)=0,0,HLOOKUP(EB$2,Recipes!$H:$GI,'Production Calculator'!$A144+2,FALSE)*$AK144))+IF($AO144=EB$3,$AM144/VLOOKUP($AO144,Data!$A$50:$B$56,2,FALSE),0)</f>
        <v>0</v>
      </c>
      <c r="EC144" s="11">
        <f>IF(EC$2=$A144,0,IF(HLOOKUP(EC$2,Recipes!$H:$GI,'Production Calculator'!$A144+2,FALSE)=0,0,HLOOKUP(EC$2,Recipes!$H:$GI,'Production Calculator'!$A144+2,FALSE)*$AK144))+IF($AO144=EC$3,$AM144/VLOOKUP($AO144,Data!$A$50:$B$56,2,FALSE),0)</f>
        <v>0</v>
      </c>
      <c r="ED144" s="11">
        <f>IF(ED$2=$A144,0,IF(HLOOKUP(ED$2,Recipes!$H:$GI,'Production Calculator'!$A144+2,FALSE)=0,0,HLOOKUP(ED$2,Recipes!$H:$GI,'Production Calculator'!$A144+2,FALSE)*$AK144))+IF($AO144=ED$3,$AM144/VLOOKUP($AO144,Data!$A$50:$B$56,2,FALSE),0)</f>
        <v>0</v>
      </c>
      <c r="EE144" s="11">
        <f>IF(EE$2=$A144,0,IF(HLOOKUP(EE$2,Recipes!$H:$GI,'Production Calculator'!$A144+2,FALSE)=0,0,HLOOKUP(EE$2,Recipes!$H:$GI,'Production Calculator'!$A144+2,FALSE)*$AK144))+IF($AO144=EE$3,$AM144/VLOOKUP($AO144,Data!$A$50:$B$56,2,FALSE),0)</f>
        <v>0</v>
      </c>
      <c r="EF144" s="11">
        <f>IF(EF$2=$A144,0,IF(HLOOKUP(EF$2,Recipes!$H:$GI,'Production Calculator'!$A144+2,FALSE)=0,0,HLOOKUP(EF$2,Recipes!$H:$GI,'Production Calculator'!$A144+2,FALSE)*$AK144))+IF($AO144=EF$3,$AM144/VLOOKUP($AO144,Data!$A$50:$B$56,2,FALSE),0)</f>
        <v>0</v>
      </c>
      <c r="EG144" s="11">
        <f>IF(EG$2=$A144,0,IF(HLOOKUP(EG$2,Recipes!$H:$GI,'Production Calculator'!$A144+2,FALSE)=0,0,HLOOKUP(EG$2,Recipes!$H:$GI,'Production Calculator'!$A144+2,FALSE)*$AK144))+IF($AO144=EG$3,$AM144/VLOOKUP($AO144,Data!$A$50:$B$56,2,FALSE),0)</f>
        <v>0</v>
      </c>
      <c r="EH144" s="11">
        <f>IF(EH$2=$A144,0,IF(HLOOKUP(EH$2,Recipes!$H:$GI,'Production Calculator'!$A144+2,FALSE)=0,0,HLOOKUP(EH$2,Recipes!$H:$GI,'Production Calculator'!$A144+2,FALSE)*$AK144))+IF($AO144=EH$3,$AM144/VLOOKUP($AO144,Data!$A$50:$B$56,2,FALSE),0)</f>
        <v>0</v>
      </c>
      <c r="EI144" s="11">
        <f>IF(EI$2=$A144,0,IF(HLOOKUP(EI$2,Recipes!$H:$GI,'Production Calculator'!$A144+2,FALSE)=0,0,HLOOKUP(EI$2,Recipes!$H:$GI,'Production Calculator'!$A144+2,FALSE)*$AK144))+IF($AO144=EI$3,$AM144/VLOOKUP($AO144,Data!$A$50:$B$56,2,FALSE),0)</f>
        <v>0</v>
      </c>
      <c r="EJ144" s="11">
        <f>IF(EJ$2=$A144,0,IF(HLOOKUP(EJ$2,Recipes!$H:$GI,'Production Calculator'!$A144+2,FALSE)=0,0,HLOOKUP(EJ$2,Recipes!$H:$GI,'Production Calculator'!$A144+2,FALSE)*$AK144))+IF($AO144=EJ$3,$AM144/VLOOKUP($AO144,Data!$A$50:$B$56,2,FALSE),0)</f>
        <v>0</v>
      </c>
      <c r="EK144" s="11">
        <f>IF(EK$2=$A144,0,IF(HLOOKUP(EK$2,Recipes!$H:$GI,'Production Calculator'!$A144+2,FALSE)=0,0,HLOOKUP(EK$2,Recipes!$H:$GI,'Production Calculator'!$A144+2,FALSE)*$AK144))+IF($AO144=EK$3,$AM144/VLOOKUP($AO144,Data!$A$50:$B$56,2,FALSE),0)</f>
        <v>0</v>
      </c>
      <c r="EL144" s="11">
        <f>IF(EL$2=$A144,0,IF(HLOOKUP(EL$2,Recipes!$H:$GI,'Production Calculator'!$A144+2,FALSE)=0,0,HLOOKUP(EL$2,Recipes!$H:$GI,'Production Calculator'!$A144+2,FALSE)*$AK144))+IF($AO144=EL$3,$AM144/VLOOKUP($AO144,Data!$A$50:$B$56,2,FALSE),0)</f>
        <v>0</v>
      </c>
      <c r="EM144" s="11">
        <f>IF(EM$2=$A144,0,IF(HLOOKUP(EM$2,Recipes!$H:$GI,'Production Calculator'!$A144+2,FALSE)=0,0,HLOOKUP(EM$2,Recipes!$H:$GI,'Production Calculator'!$A144+2,FALSE)*$AK144))+IF($AO144=EM$3,$AM144/VLOOKUP($AO144,Data!$A$50:$B$56,2,FALSE),0)</f>
        <v>0</v>
      </c>
      <c r="EN144" s="11">
        <f>IF(EN$2=$A144,0,IF(HLOOKUP(EN$2,Recipes!$H:$GI,'Production Calculator'!$A144+2,FALSE)=0,0,HLOOKUP(EN$2,Recipes!$H:$GI,'Production Calculator'!$A144+2,FALSE)*$AK144))+IF($AO144=EN$3,$AM144/VLOOKUP($AO144,Data!$A$50:$B$56,2,FALSE),0)</f>
        <v>0</v>
      </c>
      <c r="EO144" s="11">
        <f>IF(EO$2=$A144,0,IF(HLOOKUP(EO$2,Recipes!$H:$GI,'Production Calculator'!$A144+2,FALSE)=0,0,HLOOKUP(EO$2,Recipes!$H:$GI,'Production Calculator'!$A144+2,FALSE)*$AK144))+IF($AO144=EO$3,$AM144/VLOOKUP($AO144,Data!$A$50:$B$56,2,FALSE),0)</f>
        <v>0</v>
      </c>
      <c r="EP144" s="11">
        <f>IF(EP$2=$A144,0,IF(HLOOKUP(EP$2,Recipes!$H:$GI,'Production Calculator'!$A144+2,FALSE)=0,0,HLOOKUP(EP$2,Recipes!$H:$GI,'Production Calculator'!$A144+2,FALSE)*$AK144))+IF($AO144=EP$3,$AM144/VLOOKUP($AO144,Data!$A$50:$B$56,2,FALSE),0)</f>
        <v>0</v>
      </c>
      <c r="EQ144" s="11">
        <f>IF(EQ$2=$A144,0,IF(HLOOKUP(EQ$2,Recipes!$H:$GI,'Production Calculator'!$A144+2,FALSE)=0,0,HLOOKUP(EQ$2,Recipes!$H:$GI,'Production Calculator'!$A144+2,FALSE)*$AK144))+IF($AO144=EQ$3,$AM144/VLOOKUP($AO144,Data!$A$50:$B$56,2,FALSE),0)</f>
        <v>0</v>
      </c>
      <c r="ER144" s="11">
        <f>IF(ER$2=$A144,0,IF(HLOOKUP(ER$2,Recipes!$H:$GI,'Production Calculator'!$A144+2,FALSE)=0,0,HLOOKUP(ER$2,Recipes!$H:$GI,'Production Calculator'!$A144+2,FALSE)*$AK144))+IF($AO144=ER$3,$AM144/VLOOKUP($AO144,Data!$A$50:$B$56,2,FALSE),0)</f>
        <v>0</v>
      </c>
      <c r="ES144" s="11">
        <f>IF(ES$2=$A144,0,IF(HLOOKUP(ES$2,Recipes!$H:$GI,'Production Calculator'!$A144+2,FALSE)=0,0,HLOOKUP(ES$2,Recipes!$H:$GI,'Production Calculator'!$A144+2,FALSE)*$AK144))+IF($AO144=ES$3,$AM144/VLOOKUP($AO144,Data!$A$50:$B$56,2,FALSE),0)</f>
        <v>0</v>
      </c>
      <c r="ET144" s="11">
        <f>IF(ET$2=$A144,0,IF(HLOOKUP(ET$2,Recipes!$H:$GI,'Production Calculator'!$A144+2,FALSE)=0,0,HLOOKUP(ET$2,Recipes!$H:$GI,'Production Calculator'!$A144+2,FALSE)*$AK144))+IF($AO144=ET$3,$AM144/VLOOKUP($AO144,Data!$A$50:$B$56,2,FALSE),0)</f>
        <v>0</v>
      </c>
      <c r="EU144" s="11">
        <f>IF(EU$2=$A144,0,IF(HLOOKUP(EU$2,Recipes!$H:$GI,'Production Calculator'!$A144+2,FALSE)=0,0,HLOOKUP(EU$2,Recipes!$H:$GI,'Production Calculator'!$A144+2,FALSE)*$AK144))+IF($AO144=EU$3,$AM144/VLOOKUP($AO144,Data!$A$50:$B$56,2,FALSE),0)</f>
        <v>0</v>
      </c>
      <c r="EV144" s="11">
        <f>IF(EV$2=$A144,0,IF(HLOOKUP(EV$2,Recipes!$H:$GI,'Production Calculator'!$A144+2,FALSE)=0,0,HLOOKUP(EV$2,Recipes!$H:$GI,'Production Calculator'!$A144+2,FALSE)*$AK144))+IF($AO144=EV$3,$AM144/VLOOKUP($AO144,Data!$A$50:$B$56,2,FALSE),0)</f>
        <v>0</v>
      </c>
      <c r="EW144" s="11">
        <f>IF(EW$2=$A144,0,IF(HLOOKUP(EW$2,Recipes!$H:$GI,'Production Calculator'!$A144+2,FALSE)=0,0,HLOOKUP(EW$2,Recipes!$H:$GI,'Production Calculator'!$A144+2,FALSE)*$AK144))+IF($AO144=EW$3,$AM144/VLOOKUP($AO144,Data!$A$50:$B$56,2,FALSE),0)</f>
        <v>0</v>
      </c>
      <c r="EX144" s="11">
        <f>IF(EX$2=$A144,0,IF(HLOOKUP(EX$2,Recipes!$H:$GI,'Production Calculator'!$A144+2,FALSE)=0,0,HLOOKUP(EX$2,Recipes!$H:$GI,'Production Calculator'!$A144+2,FALSE)*$AK144))+IF($AO144=EX$3,$AM144/VLOOKUP($AO144,Data!$A$50:$B$56,2,FALSE),0)</f>
        <v>0</v>
      </c>
      <c r="EY144" s="11">
        <f>IF(EY$2=$A144,0,IF(HLOOKUP(EY$2,Recipes!$H:$GI,'Production Calculator'!$A144+2,FALSE)=0,0,HLOOKUP(EY$2,Recipes!$H:$GI,'Production Calculator'!$A144+2,FALSE)*$AK144))+IF($AO144=EY$3,$AM144/VLOOKUP($AO144,Data!$A$50:$B$56,2,FALSE),0)</f>
        <v>0</v>
      </c>
      <c r="EZ144" s="11">
        <f>IF(EZ$2=$A144,0,IF(HLOOKUP(EZ$2,Recipes!$H:$GI,'Production Calculator'!$A144+2,FALSE)=0,0,HLOOKUP(EZ$2,Recipes!$H:$GI,'Production Calculator'!$A144+2,FALSE)*$AK144))+IF($AO144=EZ$3,$AM144/VLOOKUP($AO144,Data!$A$50:$B$56,2,FALSE),0)</f>
        <v>0</v>
      </c>
      <c r="FA144" s="11">
        <f>IF(FA$2=$A144,0,IF(HLOOKUP(FA$2,Recipes!$H:$GI,'Production Calculator'!$A144+2,FALSE)=0,0,HLOOKUP(FA$2,Recipes!$H:$GI,'Production Calculator'!$A144+2,FALSE)*$AK144))+IF($AO144=FA$3,$AM144/VLOOKUP($AO144,Data!$A$50:$B$56,2,FALSE),0)</f>
        <v>0</v>
      </c>
      <c r="FB144" s="11">
        <f>IF(FB$2=$A144,0,IF(HLOOKUP(FB$2,Recipes!$H:$GI,'Production Calculator'!$A144+2,FALSE)=0,0,HLOOKUP(FB$2,Recipes!$H:$GI,'Production Calculator'!$A144+2,FALSE)*$AK144))+IF($AO144=FB$3,$AM144/VLOOKUP($AO144,Data!$A$50:$B$56,2,FALSE),0)</f>
        <v>0</v>
      </c>
      <c r="FC144" s="11">
        <f>IF(FC$2=$A144,0,IF(HLOOKUP(FC$2,Recipes!$H:$GI,'Production Calculator'!$A144+2,FALSE)=0,0,HLOOKUP(FC$2,Recipes!$H:$GI,'Production Calculator'!$A144+2,FALSE)*$AK144))+IF($AO144=FC$3,$AM144/VLOOKUP($AO144,Data!$A$50:$B$56,2,FALSE),0)</f>
        <v>0</v>
      </c>
      <c r="FD144" s="11">
        <f>IF(FD$2=$A144,0,IF(HLOOKUP(FD$2,Recipes!$H:$GI,'Production Calculator'!$A144+2,FALSE)=0,0,HLOOKUP(FD$2,Recipes!$H:$GI,'Production Calculator'!$A144+2,FALSE)*$AK144))+IF($AO144=FD$3,$AM144/VLOOKUP($AO144,Data!$A$50:$B$56,2,FALSE),0)</f>
        <v>0</v>
      </c>
      <c r="FE144" s="11">
        <f>IF(FE$2=$A144,0,IF(HLOOKUP(FE$2,Recipes!$H:$GI,'Production Calculator'!$A144+2,FALSE)=0,0,HLOOKUP(FE$2,Recipes!$H:$GI,'Production Calculator'!$A144+2,FALSE)*$AK144))+IF($AO144=FE$3,$AM144/VLOOKUP($AO144,Data!$A$50:$B$56,2,FALSE),0)</f>
        <v>0</v>
      </c>
      <c r="FF144" s="11">
        <f>IF(FF$2=$A144,0,IF(HLOOKUP(FF$2,Recipes!$H:$GI,'Production Calculator'!$A144+2,FALSE)=0,0,HLOOKUP(FF$2,Recipes!$H:$GI,'Production Calculator'!$A144+2,FALSE)*$AK144))+IF($AO144=FF$3,$AM144/VLOOKUP($AO144,Data!$A$50:$B$56,2,FALSE),0)</f>
        <v>0</v>
      </c>
      <c r="FG144" s="11">
        <f>IF(FG$2=$A144,0,IF(HLOOKUP(FG$2,Recipes!$H:$GI,'Production Calculator'!$A144+2,FALSE)=0,0,HLOOKUP(FG$2,Recipes!$H:$GI,'Production Calculator'!$A144+2,FALSE)*$AK144))+IF($AO144=FG$3,$AM144/VLOOKUP($AO144,Data!$A$50:$B$56,2,FALSE),0)</f>
        <v>0</v>
      </c>
      <c r="FH144" s="11">
        <f>IF(FH$2=$A144,0,IF(HLOOKUP(FH$2,Recipes!$H:$GI,'Production Calculator'!$A144+2,FALSE)=0,0,HLOOKUP(FH$2,Recipes!$H:$GI,'Production Calculator'!$A144+2,FALSE)*$AK144))+IF($AO144=FH$3,$AM144/VLOOKUP($AO144,Data!$A$50:$B$56,2,FALSE),0)</f>
        <v>0</v>
      </c>
      <c r="FI144" s="11">
        <f>IF(FI$2=$A144,0,IF(HLOOKUP(FI$2,Recipes!$H:$GI,'Production Calculator'!$A144+2,FALSE)=0,0,HLOOKUP(FI$2,Recipes!$H:$GI,'Production Calculator'!$A144+2,FALSE)*$AK144))+IF($AO144=FI$3,$AM144/VLOOKUP($AO144,Data!$A$50:$B$56,2,FALSE),0)</f>
        <v>0</v>
      </c>
      <c r="FJ144" s="11">
        <f>IF(FJ$2=$A144,0,IF(HLOOKUP(FJ$2,Recipes!$H:$GI,'Production Calculator'!$A144+2,FALSE)=0,0,HLOOKUP(FJ$2,Recipes!$H:$GI,'Production Calculator'!$A144+2,FALSE)*$AK144))+IF($AO144=FJ$3,$AM144/VLOOKUP($AO144,Data!$A$50:$B$56,2,FALSE),0)</f>
        <v>0</v>
      </c>
      <c r="FK144" s="11">
        <f>IF(FK$2=$A144,0,IF(HLOOKUP(FK$2,Recipes!$H:$GI,'Production Calculator'!$A144+2,FALSE)=0,0,HLOOKUP(FK$2,Recipes!$H:$GI,'Production Calculator'!$A144+2,FALSE)*$AK144))+IF($AO144=FK$3,$AM144/VLOOKUP($AO144,Data!$A$50:$B$56,2,FALSE),0)</f>
        <v>0</v>
      </c>
      <c r="FL144" s="11">
        <f>IF(FL$2=$A144,0,IF(HLOOKUP(FL$2,Recipes!$H:$GI,'Production Calculator'!$A144+2,FALSE)=0,0,HLOOKUP(FL$2,Recipes!$H:$GI,'Production Calculator'!$A144+2,FALSE)*$AK144))+IF($AO144=FL$3,$AM144/VLOOKUP($AO144,Data!$A$50:$B$56,2,FALSE),0)</f>
        <v>0</v>
      </c>
      <c r="FM144" s="11">
        <f>IF(FM$2=$A144,0,IF(HLOOKUP(FM$2,Recipes!$H:$GI,'Production Calculator'!$A144+2,FALSE)=0,0,HLOOKUP(FM$2,Recipes!$H:$GI,'Production Calculator'!$A144+2,FALSE)*$AK144))+IF($AO144=FM$3,$AM144/VLOOKUP($AO144,Data!$A$50:$B$56,2,FALSE),0)</f>
        <v>0</v>
      </c>
      <c r="FN144" s="11">
        <f>IF(FN$2=$A144,0,IF(HLOOKUP(FN$2,Recipes!$H:$GI,'Production Calculator'!$A144+2,FALSE)=0,0,HLOOKUP(FN$2,Recipes!$H:$GI,'Production Calculator'!$A144+2,FALSE)*$AK144))+IF($AO144=FN$3,$AM144/VLOOKUP($AO144,Data!$A$50:$B$56,2,FALSE),0)</f>
        <v>0</v>
      </c>
      <c r="FO144" s="11">
        <f>IF(FO$2=$A144,0,IF(HLOOKUP(FO$2,Recipes!$H:$GI,'Production Calculator'!$A144+2,FALSE)=0,0,HLOOKUP(FO$2,Recipes!$H:$GI,'Production Calculator'!$A144+2,FALSE)*$AK144))+IF($AO144=FO$3,$AM144/VLOOKUP($AO144,Data!$A$50:$B$56,2,FALSE),0)</f>
        <v>0</v>
      </c>
      <c r="FP144" s="11">
        <f>IF(FP$2=$A144,0,IF(HLOOKUP(FP$2,Recipes!$H:$GI,'Production Calculator'!$A144+2,FALSE)=0,0,HLOOKUP(FP$2,Recipes!$H:$GI,'Production Calculator'!$A144+2,FALSE)*$AK144))+IF($AO144=FP$3,$AM144/VLOOKUP($AO144,Data!$A$50:$B$56,2,FALSE),0)</f>
        <v>0</v>
      </c>
      <c r="FQ144" s="11">
        <f>IF(FQ$2=$A144,0,IF(HLOOKUP(FQ$2,Recipes!$H:$GI,'Production Calculator'!$A144+2,FALSE)=0,0,HLOOKUP(FQ$2,Recipes!$H:$GI,'Production Calculator'!$A144+2,FALSE)*$AK144))+IF($AO144=FQ$3,$AM144/VLOOKUP($AO144,Data!$A$50:$B$56,2,FALSE),0)</f>
        <v>0</v>
      </c>
      <c r="FR144" s="11">
        <f>IF(FR$2=$A144,0,IF(HLOOKUP(FR$2,Recipes!$H:$GI,'Production Calculator'!$A144+2,FALSE)=0,0,HLOOKUP(FR$2,Recipes!$H:$GI,'Production Calculator'!$A144+2,FALSE)*$AK144))+IF($AO144=FR$3,$AM144/VLOOKUP($AO144,Data!$A$50:$B$56,2,FALSE),0)</f>
        <v>0</v>
      </c>
      <c r="FS144" s="11">
        <f>IF(FS$2=$A144,0,IF(HLOOKUP(FS$2,Recipes!$H:$GI,'Production Calculator'!$A144+2,FALSE)=0,0,HLOOKUP(FS$2,Recipes!$H:$GI,'Production Calculator'!$A144+2,FALSE)*$AK144))+IF($AO144=FS$3,$AM144/VLOOKUP($AO144,Data!$A$50:$B$56,2,FALSE),0)</f>
        <v>0</v>
      </c>
      <c r="FT144" s="11">
        <f>IF(FT$2=$A144,0,IF(HLOOKUP(FT$2,Recipes!$H:$GI,'Production Calculator'!$A144+2,FALSE)=0,0,HLOOKUP(FT$2,Recipes!$H:$GI,'Production Calculator'!$A144+2,FALSE)*$AK144))+IF($AO144=FT$3,$AM144/VLOOKUP($AO144,Data!$A$50:$B$56,2,FALSE),0)</f>
        <v>0</v>
      </c>
      <c r="FU144" s="11">
        <f>IF(FU$2=$A144,0,IF(HLOOKUP(FU$2,Recipes!$H:$GI,'Production Calculator'!$A144+2,FALSE)=0,0,HLOOKUP(FU$2,Recipes!$H:$GI,'Production Calculator'!$A144+2,FALSE)*$AK144))+IF($AO144=FU$3,$AM144/VLOOKUP($AO144,Data!$A$50:$B$56,2,FALSE),0)</f>
        <v>0</v>
      </c>
      <c r="FV144" s="11">
        <f>IF(FV$2=$A144,0,IF(HLOOKUP(FV$2,Recipes!$H:$GI,'Production Calculator'!$A144+2,FALSE)=0,0,HLOOKUP(FV$2,Recipes!$H:$GI,'Production Calculator'!$A144+2,FALSE)*$AK144))+IF($AO144=FV$3,$AM144/VLOOKUP($AO144,Data!$A$50:$B$56,2,FALSE),0)</f>
        <v>0</v>
      </c>
      <c r="FW144" s="11">
        <f>IF(FW$2=$A144,0,IF(HLOOKUP(FW$2,Recipes!$H:$GI,'Production Calculator'!$A144+2,FALSE)=0,0,HLOOKUP(FW$2,Recipes!$H:$GI,'Production Calculator'!$A144+2,FALSE)*$AK144))+IF($AO144=FW$3,$AM144/VLOOKUP($AO144,Data!$A$50:$B$56,2,FALSE),0)</f>
        <v>0</v>
      </c>
      <c r="FX144" s="11">
        <f>IF(FX$2=$A144,0,IF(HLOOKUP(FX$2,Recipes!$H:$GI,'Production Calculator'!$A144+2,FALSE)=0,0,HLOOKUP(FX$2,Recipes!$H:$GI,'Production Calculator'!$A144+2,FALSE)*$AK144))+IF($AO144=FX$3,$AM144/VLOOKUP($AO144,Data!$A$50:$B$56,2,FALSE),0)</f>
        <v>0</v>
      </c>
      <c r="FY144" s="11">
        <f>IF(FY$2=$A144,0,IF(HLOOKUP(FY$2,Recipes!$H:$GI,'Production Calculator'!$A144+2,FALSE)=0,0,HLOOKUP(FY$2,Recipes!$H:$GI,'Production Calculator'!$A144+2,FALSE)*$AK144))+IF($AO144=FY$3,$AM144/VLOOKUP($AO144,Data!$A$50:$B$56,2,FALSE),0)</f>
        <v>0</v>
      </c>
      <c r="FZ144" s="11">
        <f>IF(FZ$2=$A144,0,IF(HLOOKUP(FZ$2,Recipes!$H:$GI,'Production Calculator'!$A144+2,FALSE)=0,0,HLOOKUP(FZ$2,Recipes!$H:$GI,'Production Calculator'!$A144+2,FALSE)*$AK144))+IF($AO144=FZ$3,$AM144/VLOOKUP($AO144,Data!$A$50:$B$56,2,FALSE),0)</f>
        <v>0</v>
      </c>
      <c r="GA144" s="11">
        <f>IF(GA$2=$A144,0,IF(HLOOKUP(GA$2,Recipes!$H:$GI,'Production Calculator'!$A144+2,FALSE)=0,0,HLOOKUP(GA$2,Recipes!$H:$GI,'Production Calculator'!$A144+2,FALSE)*$AK144))+IF($AO144=GA$3,$AM144/VLOOKUP($AO144,Data!$A$50:$B$56,2,FALSE),0)</f>
        <v>0</v>
      </c>
      <c r="GB144" s="11">
        <f>IF(GB$2=$A144,0,IF(HLOOKUP(GB$2,Recipes!$H:$GI,'Production Calculator'!$A144+2,FALSE)=0,0,HLOOKUP(GB$2,Recipes!$H:$GI,'Production Calculator'!$A144+2,FALSE)*$AK144))+IF($AO144=GB$3,$AM144/VLOOKUP($AO144,Data!$A$50:$B$56,2,FALSE),0)</f>
        <v>0</v>
      </c>
      <c r="GC144" s="11">
        <f>IF(GC$2=$A144,0,IF(HLOOKUP(GC$2,Recipes!$H:$GI,'Production Calculator'!$A144+2,FALSE)=0,0,HLOOKUP(GC$2,Recipes!$H:$GI,'Production Calculator'!$A144+2,FALSE)*$AK144))+IF($AO144=GC$3,$AM144/VLOOKUP($AO144,Data!$A$50:$B$56,2,FALSE),0)</f>
        <v>0</v>
      </c>
      <c r="GD144" s="11">
        <f>IF(GD$2=$A144,0,IF(HLOOKUP(GD$2,Recipes!$H:$GI,'Production Calculator'!$A144+2,FALSE)=0,0,HLOOKUP(GD$2,Recipes!$H:$GI,'Production Calculator'!$A144+2,FALSE)*$AK144))+IF($AO144=GD$3,$AM144/VLOOKUP($AO144,Data!$A$50:$B$56,2,FALSE),0)</f>
        <v>0</v>
      </c>
      <c r="GE144" s="11">
        <f>IF(GE$2=$A144,0,IF(HLOOKUP(GE$2,Recipes!$H:$GI,'Production Calculator'!$A144+2,FALSE)=0,0,HLOOKUP(GE$2,Recipes!$H:$GI,'Production Calculator'!$A144+2,FALSE)*$AK144))+IF($AO144=GE$3,$AM144/VLOOKUP($AO144,Data!$A$50:$B$56,2,FALSE),0)</f>
        <v>0</v>
      </c>
      <c r="GF144" s="11">
        <f>IF(GF$2=$A144,0,IF(HLOOKUP(GF$2,Recipes!$H:$GI,'Production Calculator'!$A144+2,FALSE)=0,0,HLOOKUP(GF$2,Recipes!$H:$GI,'Production Calculator'!$A144+2,FALSE)*$AK144))+IF($AO144=GF$3,$AM144/VLOOKUP($AO144,Data!$A$50:$B$56,2,FALSE),0)</f>
        <v>0</v>
      </c>
      <c r="GG144" s="11">
        <f>IF(GG$2=$A144,0,IF(HLOOKUP(GG$2,Recipes!$H:$GI,'Production Calculator'!$A144+2,FALSE)=0,0,HLOOKUP(GG$2,Recipes!$H:$GI,'Production Calculator'!$A144+2,FALSE)*$AK144))+IF($AO144=GG$3,$AM144/VLOOKUP($AO144,Data!$A$50:$B$56,2,FALSE),0)</f>
        <v>0</v>
      </c>
      <c r="GH144" s="11">
        <f>IF(GH$2=$A144,0,IF(HLOOKUP(GH$2,Recipes!$H:$GI,'Production Calculator'!$A144+2,FALSE)=0,0,HLOOKUP(GH$2,Recipes!$H:$GI,'Production Calculator'!$A144+2,FALSE)*$AK144))+IF($AO144=GH$3,$AM144/VLOOKUP($AO144,Data!$A$50:$B$56,2,FALSE),0)</f>
        <v>0</v>
      </c>
      <c r="GI144" s="11">
        <f>IF(GI$2=$A144,0,IF(HLOOKUP(GI$2,Recipes!$H:$GI,'Production Calculator'!$A144+2,FALSE)=0,0,HLOOKUP(GI$2,Recipes!$H:$GI,'Production Calculator'!$A144+2,FALSE)*$AK144))+IF($AO144=GI$3,$AM144/VLOOKUP($AO144,Data!$A$50:$B$56,2,FALSE),0)</f>
        <v>0</v>
      </c>
      <c r="GJ144" s="11">
        <f>IF(GJ$2=$A144,0,IF(HLOOKUP(GJ$2,Recipes!$H:$GI,'Production Calculator'!$A144+2,FALSE)=0,0,HLOOKUP(GJ$2,Recipes!$H:$GI,'Production Calculator'!$A144+2,FALSE)*$AK144))+IF($AO144=GJ$3,$AM144/VLOOKUP($AO144,Data!$A$50:$B$56,2,FALSE),0)</f>
        <v>0</v>
      </c>
      <c r="GK144" s="11">
        <f>IF(GK$2=$A144,0,IF(HLOOKUP(GK$2,Recipes!$H:$GI,'Production Calculator'!$A144+2,FALSE)=0,0,HLOOKUP(GK$2,Recipes!$H:$GI,'Production Calculator'!$A144+2,FALSE)*$AK144))+IF($AO144=GK$3,$AM144/VLOOKUP($AO144,Data!$A$50:$B$56,2,FALSE),0)</f>
        <v>0</v>
      </c>
      <c r="GL144" s="11">
        <f>IF(GL$2=$A144,0,IF(HLOOKUP(GL$2,Recipes!$H:$GI,'Production Calculator'!$A144+2,FALSE)=0,0,HLOOKUP(GL$2,Recipes!$H:$GI,'Production Calculator'!$A144+2,FALSE)*$AK144))+IF($AO144=GL$3,$AM144/VLOOKUP($AO144,Data!$A$50:$B$56,2,FALSE),0)</f>
        <v>0</v>
      </c>
      <c r="GM144" s="11">
        <f>IF(GM$2=$A144,0,IF(HLOOKUP(GM$2,Recipes!$H:$GI,'Production Calculator'!$A144+2,FALSE)=0,0,HLOOKUP(GM$2,Recipes!$H:$GI,'Production Calculator'!$A144+2,FALSE)*$AK144))+IF($AO144=GM$3,$AM144/VLOOKUP($AO144,Data!$A$50:$B$56,2,FALSE),0)</f>
        <v>0</v>
      </c>
      <c r="GN144" s="11">
        <f>IF(GN$2=$A144,0,IF(HLOOKUP(GN$2,Recipes!$H:$GI,'Production Calculator'!$A144+2,FALSE)=0,0,HLOOKUP(GN$2,Recipes!$H:$GI,'Production Calculator'!$A144+2,FALSE)*$AK144))+IF($AO144=GN$3,$AM144/VLOOKUP($AO144,Data!$A$50:$B$56,2,FALSE),0)</f>
        <v>0</v>
      </c>
      <c r="GO144" s="11">
        <f>IF(GO$2=$A144,0,IF(HLOOKUP(GO$2,Recipes!$H:$GI,'Production Calculator'!$A144+2,FALSE)=0,0,HLOOKUP(GO$2,Recipes!$H:$GI,'Production Calculator'!$A144+2,FALSE)*$AK144))+IF($AO144=GO$3,$AM144/VLOOKUP($AO144,Data!$A$50:$B$56,2,FALSE),0)</f>
        <v>0</v>
      </c>
      <c r="GP144" s="11">
        <f>IF(GP$2=$A144,0,IF(HLOOKUP(GP$2,Recipes!$H:$GI,'Production Calculator'!$A144+2,FALSE)=0,0,HLOOKUP(GP$2,Recipes!$H:$GI,'Production Calculator'!$A144+2,FALSE)*$AK144))+IF($AO144=GP$3,$AM144/VLOOKUP($AO144,Data!$A$50:$B$56,2,FALSE),0)</f>
        <v>0</v>
      </c>
      <c r="GQ144" s="11">
        <f>IF(GQ$2=$A144,0,IF(HLOOKUP(GQ$2,Recipes!$H:$GI,'Production Calculator'!$A144+2,FALSE)=0,0,HLOOKUP(GQ$2,Recipes!$H:$GI,'Production Calculator'!$A144+2,FALSE)*$AK144))+IF($AO144=GQ$3,$AM144/VLOOKUP($AO144,Data!$A$50:$B$56,2,FALSE),0)</f>
        <v>0</v>
      </c>
      <c r="GR144" s="11">
        <f>IF(GR$2=$A144,0,IF(HLOOKUP(GR$2,Recipes!$H:$GI,'Production Calculator'!$A144+2,FALSE)=0,0,HLOOKUP(GR$2,Recipes!$H:$GI,'Production Calculator'!$A144+2,FALSE)*$AK144))+IF($AO144=GR$3,$AM144/VLOOKUP($AO144,Data!$A$50:$B$56,2,FALSE),0)</f>
        <v>0</v>
      </c>
      <c r="GS144" s="11">
        <f>IF(GS$2=$A144,0,IF(HLOOKUP(GS$2,Recipes!$H:$GI,'Production Calculator'!$A144+2,FALSE)=0,0,HLOOKUP(GS$2,Recipes!$H:$GI,'Production Calculator'!$A144+2,FALSE)*$AK144))+IF($AO144=GS$3,$AM144/VLOOKUP($AO144,Data!$A$50:$B$56,2,FALSE),0)</f>
        <v>0</v>
      </c>
      <c r="GT144" s="11">
        <f>IF(GT$2=$A144,0,IF(HLOOKUP(GT$2,Recipes!$H:$GI,'Production Calculator'!$A144+2,FALSE)=0,0,HLOOKUP(GT$2,Recipes!$H:$GI,'Production Calculator'!$A144+2,FALSE)*$AK144))+IF($AO144=GT$3,$AM144/VLOOKUP($AO144,Data!$A$50:$B$56,2,FALSE),0)</f>
        <v>0</v>
      </c>
      <c r="GU144" s="11">
        <f>IF(GU$2=$A144,0,IF(HLOOKUP(GU$2,Recipes!$H:$GI,'Production Calculator'!$A144+2,FALSE)=0,0,HLOOKUP(GU$2,Recipes!$H:$GI,'Production Calculator'!$A144+2,FALSE)*$AK144))+IF($AO144=GU$3,$AM144/VLOOKUP($AO144,Data!$A$50:$B$56,2,FALSE),0)</f>
        <v>0</v>
      </c>
      <c r="GV144" s="11">
        <f>IF(GV$2=$A144,0,IF(HLOOKUP(GV$2,Recipes!$H:$GI,'Production Calculator'!$A144+2,FALSE)=0,0,HLOOKUP(GV$2,Recipes!$H:$GI,'Production Calculator'!$A144+2,FALSE)*$AK144))+IF($AO144=GV$3,$AM144/VLOOKUP($AO144,Data!$A$50:$B$56,2,FALSE),0)</f>
        <v>0</v>
      </c>
      <c r="GW144" s="11">
        <f>IF(GW$2=$A144,0,IF(HLOOKUP(GW$2,Recipes!$H:$GI,'Production Calculator'!$A144+2,FALSE)=0,0,HLOOKUP(GW$2,Recipes!$H:$GI,'Production Calculator'!$A144+2,FALSE)*$AK144))+IF($AO144=GW$3,$AM144/VLOOKUP($AO144,Data!$A$50:$B$56,2,FALSE),0)</f>
        <v>0</v>
      </c>
      <c r="GX144" s="11">
        <f>IF(GX$2=$A144,0,IF(HLOOKUP(GX$2,Recipes!$H:$GI,'Production Calculator'!$A144+2,FALSE)=0,0,HLOOKUP(GX$2,Recipes!$H:$GI,'Production Calculator'!$A144+2,FALSE)*$AK144))+IF($AO144=GX$3,$AM144/VLOOKUP($AO144,Data!$A$50:$B$56,2,FALSE),0)</f>
        <v>0</v>
      </c>
      <c r="GY144" s="11">
        <f>IF(GY$2=$A144,0,IF(HLOOKUP(GY$2,Recipes!$H:$GI,'Production Calculator'!$A144+2,FALSE)=0,0,HLOOKUP(GY$2,Recipes!$H:$GI,'Production Calculator'!$A144+2,FALSE)*$AK144))+IF($AO144=GY$3,$AM144/VLOOKUP($AO144,Data!$A$50:$B$56,2,FALSE),0)</f>
        <v>0</v>
      </c>
      <c r="GZ144" s="11">
        <f>IF(GZ$2=$A144,0,IF(HLOOKUP(GZ$2,Recipes!$H:$GI,'Production Calculator'!$A144+2,FALSE)=0,0,HLOOKUP(GZ$2,Recipes!$H:$GI,'Production Calculator'!$A144+2,FALSE)*$AK144))+IF($AO144=GZ$3,$AM144/VLOOKUP($AO144,Data!$A$50:$B$56,2,FALSE),0)</f>
        <v>0</v>
      </c>
      <c r="HA144" s="11">
        <f>IF(HA$2=$A144,0,IF(HLOOKUP(HA$2,Recipes!$H:$GI,'Production Calculator'!$A144+2,FALSE)=0,0,HLOOKUP(HA$2,Recipes!$H:$GI,'Production Calculator'!$A144+2,FALSE)*$AK144))+IF($AO144=HA$3,$AM144/VLOOKUP($AO144,Data!$A$50:$B$56,2,FALSE),0)</f>
        <v>0</v>
      </c>
      <c r="HB144" s="11">
        <f>IF(HB$2=$A144,0,IF(HLOOKUP(HB$2,Recipes!$H:$GI,'Production Calculator'!$A144+2,FALSE)=0,0,HLOOKUP(HB$2,Recipes!$H:$GI,'Production Calculator'!$A144+2,FALSE)*$AK144))+IF($AO144=HB$3,$AM144/VLOOKUP($AO144,Data!$A$50:$B$56,2,FALSE),0)</f>
        <v>0</v>
      </c>
      <c r="HC144" s="11">
        <f>IF(HC$2=$A144,0,IF(HLOOKUP(HC$2,Recipes!$H:$GI,'Production Calculator'!$A144+2,FALSE)=0,0,HLOOKUP(HC$2,Recipes!$H:$GI,'Production Calculator'!$A144+2,FALSE)*$AK144))+IF($AO144=HC$3,$AM144/VLOOKUP($AO144,Data!$A$50:$B$56,2,FALSE),0)</f>
        <v>0</v>
      </c>
      <c r="HD144" s="11">
        <f>IF(HD$2=$A144,0,IF(HLOOKUP(HD$2,Recipes!$H:$GI,'Production Calculator'!$A144+2,FALSE)=0,0,HLOOKUP(HD$2,Recipes!$H:$GI,'Production Calculator'!$A144+2,FALSE)*$AK144))+IF($AO144=HD$3,$AM144/VLOOKUP($AO144,Data!$A$50:$B$56,2,FALSE),0)</f>
        <v>0</v>
      </c>
      <c r="HE144" s="11">
        <f>IF(HE$2=$A144,0,IF(HLOOKUP(HE$2,Recipes!$H:$GI,'Production Calculator'!$A144+2,FALSE)=0,0,HLOOKUP(HE$2,Recipes!$H:$GI,'Production Calculator'!$A144+2,FALSE)*$AK144))+IF($AO144=HE$3,$AM144/VLOOKUP($AO144,Data!$A$50:$B$56,2,FALSE),0)</f>
        <v>0</v>
      </c>
      <c r="HF144" s="11">
        <f>IF(HF$2=$A144,0,IF(HLOOKUP(HF$2,Recipes!$H:$GI,'Production Calculator'!$A144+2,FALSE)=0,0,HLOOKUP(HF$2,Recipes!$H:$GI,'Production Calculator'!$A144+2,FALSE)*$AK144))+IF($AO144=HF$3,$AM144/VLOOKUP($AO144,Data!$A$50:$B$56,2,FALSE),0)</f>
        <v>0</v>
      </c>
      <c r="HG144" s="11">
        <f>IF(HG$2=$A144,0,IF(HLOOKUP(HG$2,Recipes!$H:$GI,'Production Calculator'!$A144+2,FALSE)=0,0,HLOOKUP(HG$2,Recipes!$H:$GI,'Production Calculator'!$A144+2,FALSE)*$AK144))+IF($AO144=HG$3,$AM144/VLOOKUP($AO144,Data!$A$50:$B$56,2,FALSE),0)</f>
        <v>0</v>
      </c>
      <c r="HH144" s="11">
        <f>IF(HH$2=$A144,0,IF(HLOOKUP(HH$2,Recipes!$H:$GI,'Production Calculator'!$A144+2,FALSE)=0,0,HLOOKUP(HH$2,Recipes!$H:$GI,'Production Calculator'!$A144+2,FALSE)*$AK144))+IF($AO144=HH$3,$AM144/VLOOKUP($AO144,Data!$A$50:$B$56,2,FALSE),0)</f>
        <v>0</v>
      </c>
      <c r="HI144" s="11">
        <f>IF(HI$2=$A144,0,IF(HLOOKUP(HI$2,Recipes!$H:$GI,'Production Calculator'!$A144+2,FALSE)=0,0,HLOOKUP(HI$2,Recipes!$H:$GI,'Production Calculator'!$A144+2,FALSE)*$AK144))+IF($AO144=HI$3,$AM144/VLOOKUP($AO144,Data!$A$50:$B$56,2,FALSE),0)</f>
        <v>0</v>
      </c>
      <c r="HJ144" s="11">
        <f>IF(HJ$2=$A144,0,IF(HLOOKUP(HJ$2,Recipes!$H:$GI,'Production Calculator'!$A144+2,FALSE)=0,0,HLOOKUP(HJ$2,Recipes!$H:$GI,'Production Calculator'!$A144+2,FALSE)*$AK144))+IF($AO144=HJ$3,$AM144/VLOOKUP($AO144,Data!$A$50:$B$56,2,FALSE),0)</f>
        <v>0</v>
      </c>
      <c r="HK144" s="11">
        <f>IF(HK$2=$A144,0,IF(HLOOKUP(HK$2,Recipes!$H:$GI,'Production Calculator'!$A144+2,FALSE)=0,0,HLOOKUP(HK$2,Recipes!$H:$GI,'Production Calculator'!$A144+2,FALSE)*$AK144))+IF($AO144=HK$3,$AM144/VLOOKUP($AO144,Data!$A$50:$B$56,2,FALSE),0)</f>
        <v>0</v>
      </c>
      <c r="HL144" s="11">
        <f>IF(HL$2=$A144,0,IF(HLOOKUP(HL$2,Recipes!$H:$GI,'Production Calculator'!$A144+2,FALSE)=0,0,HLOOKUP(HL$2,Recipes!$H:$GI,'Production Calculator'!$A144+2,FALSE)*$AK144))+IF($AO144=HL$3,$AM144/VLOOKUP($AO144,Data!$A$50:$B$56,2,FALSE),0)</f>
        <v>0</v>
      </c>
      <c r="HM144" s="11">
        <f>IF(HM$2=$A144,0,IF(HLOOKUP(HM$2,Recipes!$H:$GI,'Production Calculator'!$A144+2,FALSE)=0,0,HLOOKUP(HM$2,Recipes!$H:$GI,'Production Calculator'!$A144+2,FALSE)*$AK144))+IF($AO144=HM$3,$AM144/VLOOKUP($AO144,Data!$A$50:$B$56,2,FALSE),0)</f>
        <v>0</v>
      </c>
      <c r="HN144" s="11">
        <f>IF(HN$2=$A144,0,IF(HLOOKUP(HN$2,Recipes!$H:$GI,'Production Calculator'!$A144+2,FALSE)=0,0,HLOOKUP(HN$2,Recipes!$H:$GI,'Production Calculator'!$A144+2,FALSE)*$AK144))+IF($AO144=HN$3,$AM144/VLOOKUP($AO144,Data!$A$50:$B$56,2,FALSE),0)</f>
        <v>0</v>
      </c>
      <c r="HO144" s="11">
        <f>IF(HO$2=$A144,0,IF(HLOOKUP(HO$2,Recipes!$H:$GI,'Production Calculator'!$A144+2,FALSE)=0,0,HLOOKUP(HO$2,Recipes!$H:$GI,'Production Calculator'!$A144+2,FALSE)*$AK144))+IF($AO144=HO$3,$AM144/VLOOKUP($AO144,Data!$A$50:$B$56,2,FALSE),0)</f>
        <v>0</v>
      </c>
      <c r="HP144" s="11">
        <f>IF(HP$2=$A144,0,IF(HLOOKUP(HP$2,Recipes!$H:$GI,'Production Calculator'!$A144+2,FALSE)=0,0,HLOOKUP(HP$2,Recipes!$H:$GI,'Production Calculator'!$A144+2,FALSE)*$AK144))+IF($AO144=HP$3,$AM144/VLOOKUP($AO144,Data!$A$50:$B$56,2,FALSE),0)</f>
        <v>0</v>
      </c>
      <c r="HQ144" s="11">
        <f>IF(HQ$2=$A144,0,IF(HLOOKUP(HQ$2,Recipes!$H:$GI,'Production Calculator'!$A144+2,FALSE)=0,0,HLOOKUP(HQ$2,Recipes!$H:$GI,'Production Calculator'!$A144+2,FALSE)*$AK144))+IF($AO144=HQ$3,$AM144/VLOOKUP($AO144,Data!$A$50:$B$56,2,FALSE),0)</f>
        <v>0</v>
      </c>
      <c r="HR144" s="11">
        <f>IF(HR$2=$A144,0,IF(HLOOKUP(HR$2,Recipes!$H:$GI,'Production Calculator'!$A144+2,FALSE)=0,0,HLOOKUP(HR$2,Recipes!$H:$GI,'Production Calculator'!$A144+2,FALSE)*$AK144))+IF($AO144=HR$3,$AM144/VLOOKUP($AO144,Data!$A$50:$B$56,2,FALSE),0)</f>
        <v>0</v>
      </c>
      <c r="HS144" s="121"/>
    </row>
    <row r="145" spans="1:227" x14ac:dyDescent="0.45">
      <c r="A145">
        <v>163</v>
      </c>
      <c r="B145" s="107" t="str">
        <f>VLOOKUP(A145,Recipes!A:B,2)</f>
        <v>Rocket</v>
      </c>
      <c r="C145" s="128">
        <v>0</v>
      </c>
      <c r="D145" s="108">
        <f t="shared" si="192"/>
        <v>0</v>
      </c>
      <c r="E145" s="127" t="s">
        <v>1</v>
      </c>
      <c r="F145" s="109">
        <f>VLOOKUP(A145,Recipes!$A$3:$G$186,6,FALSE)</f>
        <v>3</v>
      </c>
      <c r="G145" s="109">
        <f>VLOOKUP(A145,Recipes!$A$3:$G$186,7,FALSE)</f>
        <v>0</v>
      </c>
      <c r="H145" s="110">
        <f t="shared" si="193"/>
        <v>0</v>
      </c>
      <c r="I145" s="109">
        <f>VLOOKUP(E145,Data!$A$2:$C$26,3, FALSE)</f>
        <v>4</v>
      </c>
      <c r="J145" s="108">
        <v>0</v>
      </c>
      <c r="K145" s="108">
        <v>0</v>
      </c>
      <c r="L145" s="108">
        <v>0</v>
      </c>
      <c r="M145" s="150">
        <v>0</v>
      </c>
      <c r="N145" s="150">
        <v>0</v>
      </c>
      <c r="O145" s="150">
        <v>0</v>
      </c>
      <c r="P145" s="151">
        <v>0</v>
      </c>
      <c r="Q145" s="151">
        <v>0</v>
      </c>
      <c r="R145" s="151">
        <v>0</v>
      </c>
      <c r="S145">
        <f t="shared" si="208"/>
        <v>0</v>
      </c>
      <c r="T145">
        <f t="shared" si="209"/>
        <v>0</v>
      </c>
      <c r="U145">
        <f t="shared" si="210"/>
        <v>0</v>
      </c>
      <c r="V145">
        <f t="shared" si="211"/>
        <v>0</v>
      </c>
      <c r="W145">
        <f t="shared" si="212"/>
        <v>0</v>
      </c>
      <c r="X145">
        <f t="shared" si="213"/>
        <v>0</v>
      </c>
      <c r="Y145">
        <f t="shared" si="214"/>
        <v>0</v>
      </c>
      <c r="Z145">
        <f t="shared" si="215"/>
        <v>0</v>
      </c>
      <c r="AA145">
        <f t="shared" si="216"/>
        <v>0</v>
      </c>
      <c r="AB145" s="111">
        <f>VLOOKUP($A145,Recipes!$A:$G,4)</f>
        <v>8</v>
      </c>
      <c r="AC145" s="111">
        <f>VLOOKUP($A145,Recipes!$A:$G,5)</f>
        <v>1</v>
      </c>
      <c r="AD145" s="111">
        <f t="shared" si="203"/>
        <v>0.125</v>
      </c>
      <c r="AE145" s="111">
        <f>VLOOKUP(E145,Data!$A$2:$F$26,5,FALSE)</f>
        <v>0</v>
      </c>
      <c r="AF145" s="111">
        <f>VLOOKUP(E145,Data!$A$2:$F$26,4,FALSE)</f>
        <v>210</v>
      </c>
      <c r="AG145" s="111">
        <f>VLOOKUP(E145,Data!$A$2:$B$26,2, FALSE)</f>
        <v>1.25</v>
      </c>
      <c r="AH145" s="111">
        <f>1+VLOOKUP($J$3,Data!$A$40:$D$48,2,FALSE)*$J145+VLOOKUP($K$3,Data!$A$40:$D$48,2,FALSE)*$K145+VLOOKUP($L$3,Data!$A$40:$D$48,2,FALSE)*$L145+VLOOKUP($M$3,Data!$A$40:$D$48,2,FALSE)*$M145+VLOOKUP($N$3,Data!$A$40:$D$48,2,FALSE)*$N145+VLOOKUP($O$3,Data!$A$40:$D$48,2,FALSE)*$O145+VLOOKUP($P$3,Data!$A$40:$D$48,2,FALSE)*$P145+VLOOKUP($Q$3,Data!$A$40:$D$48,2,FALSE)*$Q145+VLOOKUP($R$3,Data!$A$40:$D$48,2,FALSE)*$R145</f>
        <v>1</v>
      </c>
      <c r="AI145" s="111">
        <f>MAX(1+VLOOKUP($J$3,Data!$A$40:$D$48,3,FALSE)*$J145+VLOOKUP($K$3,Data!$A$40:$D$48,3,FALSE)*$K145+VLOOKUP($L$3,Data!$A$40:$D$48,3,FALSE)*$L145+VLOOKUP($M$3,Data!$A$40:$D$48,3,FALSE)*$M145+VLOOKUP($N$3,Data!$A$40:$D$48,3,FALSE)*$N145+VLOOKUP($O$3,Data!$A$40:$D$48,3,FALSE)*$O145+VLOOKUP($P$3,Data!$A$40:$D$48,3,FALSE)*$P145+VLOOKUP($Q$3,Data!$A$40:$D$48,3,FALSE)*$Q145+VLOOKUP($R$3,Data!$A$40:$D$48,3,FALSE)*$R145,0)</f>
        <v>1</v>
      </c>
      <c r="AJ145" s="111">
        <f>MAX(1-(VLOOKUP($J$3,Data!$A$40:$D$48,4,FALSE)*$J145+VLOOKUP($K$3,Data!$A$40:$D$48,4,FALSE)*$K145+VLOOKUP($L$3,Data!$A$40:$D$48,4,FALSE)*$L145+VLOOKUP($M$3,Data!$A$40:$D$48,4,FALSE)*$M145+VLOOKUP($N$3,Data!$A$40:$D$48,4,FALSE)*$N145+VLOOKUP($O$3,Data!$A$40:$D$48,4,FALSE)*$O145+VLOOKUP($P$3,Data!$A$40:$D$48,4,FALSE)*$P145+VLOOKUP($Q$3,Data!$A$40:$D$48,4,FALSE)*$Q145+VLOOKUP($R$3,Data!$A$40:$D$48,4,FALSE)*$R145),0.2)</f>
        <v>1</v>
      </c>
      <c r="AK145" s="112">
        <f t="shared" si="204"/>
        <v>0</v>
      </c>
      <c r="AL145" s="111">
        <f t="shared" si="205"/>
        <v>0.15625</v>
      </c>
      <c r="AM145" s="111">
        <f t="shared" si="206"/>
        <v>0</v>
      </c>
      <c r="AN145" s="111">
        <f t="shared" si="207"/>
        <v>0</v>
      </c>
      <c r="AO145" s="131" t="s">
        <v>298</v>
      </c>
      <c r="AP145" s="11"/>
      <c r="AQ145" s="11">
        <f>IF(AQ$2=$A145,0,IF(HLOOKUP(AQ$2,Recipes!$H:$GI,'Production Calculator'!$A145+2,FALSE)=0,0,HLOOKUP(AQ$2,Recipes!$H:$GI,'Production Calculator'!$A145+2,FALSE)*$AK145))+IF($AO145=AQ$3,$AM145/VLOOKUP($AO145,Data!$A$50:$B$56,2,FALSE),0)</f>
        <v>0</v>
      </c>
      <c r="AR145" s="11">
        <f>IF(AR$2=$A145,0,IF(HLOOKUP(AR$2,Recipes!$H:$GI,'Production Calculator'!$A145+2,FALSE)=0,0,HLOOKUP(AR$2,Recipes!$H:$GI,'Production Calculator'!$A145+2,FALSE)*$AK145))+IF($AO145=AR$3,$AM145/VLOOKUP($AO145,Data!$A$50:$B$56,2,FALSE),0)</f>
        <v>0</v>
      </c>
      <c r="AS145" s="11">
        <f>IF(AS$2=$A145,0,IF(HLOOKUP(AS$2,Recipes!$H:$GI,'Production Calculator'!$A145+2,FALSE)=0,0,HLOOKUP(AS$2,Recipes!$H:$GI,'Production Calculator'!$A145+2,FALSE)*$AK145))+IF($AO145=AS$3,$AM145/VLOOKUP($AO145,Data!$A$50:$B$56,2,FALSE),0)</f>
        <v>0</v>
      </c>
      <c r="AT145" s="11">
        <f>IF(AT$2=$A145,0,IF(HLOOKUP(AT$2,Recipes!$H:$GI,'Production Calculator'!$A145+2,FALSE)=0,0,HLOOKUP(AT$2,Recipes!$H:$GI,'Production Calculator'!$A145+2,FALSE)*$AK145))+IF($AO145=AT$3,$AM145/VLOOKUP($AO145,Data!$A$50:$B$56,2,FALSE),0)</f>
        <v>0</v>
      </c>
      <c r="AU145" s="11">
        <f>IF(AU$2=$A145,0,IF(HLOOKUP(AU$2,Recipes!$H:$GI,'Production Calculator'!$A145+2,FALSE)=0,0,HLOOKUP(AU$2,Recipes!$H:$GI,'Production Calculator'!$A145+2,FALSE)*$AK145))+IF($AO145=AU$3,$AM145/VLOOKUP($AO145,Data!$A$50:$B$56,2,FALSE),0)</f>
        <v>0</v>
      </c>
      <c r="AV145" s="11">
        <f>IF(AV$2=$A145,0,IF(HLOOKUP(AV$2,Recipes!$H:$GI,'Production Calculator'!$A145+2,FALSE)=0,0,HLOOKUP(AV$2,Recipes!$H:$GI,'Production Calculator'!$A145+2,FALSE)*$AK145))+IF($AO145=AV$3,$AM145/VLOOKUP($AO145,Data!$A$50:$B$56,2,FALSE),0)</f>
        <v>0</v>
      </c>
      <c r="AW145" s="11">
        <f>IF(AW$2=$A145,0,IF(HLOOKUP(AW$2,Recipes!$H:$GI,'Production Calculator'!$A145+2,FALSE)=0,0,HLOOKUP(AW$2,Recipes!$H:$GI,'Production Calculator'!$A145+2,FALSE)*$AK145))+IF($AO145=AW$3,$AM145/VLOOKUP($AO145,Data!$A$50:$B$56,2,FALSE),0)</f>
        <v>0</v>
      </c>
      <c r="AX145" s="11">
        <f>IF(AX$2=$A145,0,IF(HLOOKUP(AX$2,Recipes!$H:$GI,'Production Calculator'!$A145+2,FALSE)=0,0,HLOOKUP(AX$2,Recipes!$H:$GI,'Production Calculator'!$A145+2,FALSE)*$AK145))+IF($AO145=AX$3,$AM145/VLOOKUP($AO145,Data!$A$50:$B$56,2,FALSE),0)</f>
        <v>0</v>
      </c>
      <c r="AY145" s="11">
        <f>IF(AY$2=$A145,0,IF(HLOOKUP(AY$2,Recipes!$H:$GI,'Production Calculator'!$A145+2,FALSE)=0,0,HLOOKUP(AY$2,Recipes!$H:$GI,'Production Calculator'!$A145+2,FALSE)*$AK145))+IF($AO145=AY$3,$AM145/VLOOKUP($AO145,Data!$A$50:$B$56,2,FALSE),0)</f>
        <v>0</v>
      </c>
      <c r="AZ145" s="11">
        <f>IF(AZ$2=$A145,0,IF(HLOOKUP(AZ$2,Recipes!$H:$GI,'Production Calculator'!$A145+2,FALSE)=0,0,HLOOKUP(AZ$2,Recipes!$H:$GI,'Production Calculator'!$A145+2,FALSE)*$AK145))+IF($AO145=AZ$3,$AM145/VLOOKUP($AO145,Data!$A$50:$B$56,2,FALSE),0)</f>
        <v>0</v>
      </c>
      <c r="BA145" s="11">
        <f>IF(BA$2=$A145,0,IF(HLOOKUP(BA$2,Recipes!$H:$GI,'Production Calculator'!$A145+2,FALSE)=0,0,HLOOKUP(BA$2,Recipes!$H:$GI,'Production Calculator'!$A145+2,FALSE)*$AK145))+IF($AO145=BA$3,$AM145/VLOOKUP($AO145,Data!$A$50:$B$56,2,FALSE),0)</f>
        <v>0</v>
      </c>
      <c r="BB145" s="11">
        <f>IF(BB$2=$A145,0,IF(HLOOKUP(BB$2,Recipes!$H:$GI,'Production Calculator'!$A145+2,FALSE)=0,0,HLOOKUP(BB$2,Recipes!$H:$GI,'Production Calculator'!$A145+2,FALSE)*$AK145))+IF($AO145=BB$3,$AM145/VLOOKUP($AO145,Data!$A$50:$B$56,2,FALSE),0)</f>
        <v>0</v>
      </c>
      <c r="BC145" s="11">
        <f>IF(BC$2=$A145,0,IF(HLOOKUP(BC$2,Recipes!$H:$GI,'Production Calculator'!$A145+2,FALSE)=0,0,HLOOKUP(BC$2,Recipes!$H:$GI,'Production Calculator'!$A145+2,FALSE)*$AK145))+IF($AO145=BC$3,$AM145/VLOOKUP($AO145,Data!$A$50:$B$56,2,FALSE),0)</f>
        <v>0</v>
      </c>
      <c r="BD145" s="11">
        <f>IF(BD$2=$A145,0,IF(HLOOKUP(BD$2,Recipes!$H:$GI,'Production Calculator'!$A145+2,FALSE)=0,0,HLOOKUP(BD$2,Recipes!$H:$GI,'Production Calculator'!$A145+2,FALSE)*$AK145))+IF($AO145=BD$3,$AM145/VLOOKUP($AO145,Data!$A$50:$B$56,2,FALSE),0)</f>
        <v>0</v>
      </c>
      <c r="BE145" s="11">
        <f>IF(BE$2=$A145,0,IF(HLOOKUP(BE$2,Recipes!$H:$GI,'Production Calculator'!$A145+2,FALSE)=0,0,HLOOKUP(BE$2,Recipes!$H:$GI,'Production Calculator'!$A145+2,FALSE)*$AK145))+IF($AO145=BE$3,$AM145/VLOOKUP($AO145,Data!$A$50:$B$56,2,FALSE),0)</f>
        <v>0</v>
      </c>
      <c r="BF145" s="11">
        <f>IF(BF$2=$A145,0,IF(HLOOKUP(BF$2,Recipes!$H:$GI,'Production Calculator'!$A145+2,FALSE)=0,0,HLOOKUP(BF$2,Recipes!$H:$GI,'Production Calculator'!$A145+2,FALSE)*$AK145))+IF($AO145=BF$3,$AM145/VLOOKUP($AO145,Data!$A$50:$B$56,2,FALSE),0)</f>
        <v>0</v>
      </c>
      <c r="BG145" s="11">
        <f>IF(BG$2=$A145,0,IF(HLOOKUP(BG$2,Recipes!$H:$GI,'Production Calculator'!$A145+2,FALSE)=0,0,HLOOKUP(BG$2,Recipes!$H:$GI,'Production Calculator'!$A145+2,FALSE)*$AK145))+IF($AO145=BG$3,$AM145/VLOOKUP($AO145,Data!$A$50:$B$56,2,FALSE),0)</f>
        <v>0</v>
      </c>
      <c r="BH145" s="11">
        <f>IF(BH$2=$A145,0,IF(HLOOKUP(BH$2,Recipes!$H:$GI,'Production Calculator'!$A145+2,FALSE)=0,0,HLOOKUP(BH$2,Recipes!$H:$GI,'Production Calculator'!$A145+2,FALSE)*$AK145))+IF($AO145=BH$3,$AM145/VLOOKUP($AO145,Data!$A$50:$B$56,2,FALSE),0)</f>
        <v>0</v>
      </c>
      <c r="BI145" s="11">
        <f>IF(BI$2=$A145,0,IF(HLOOKUP(BI$2,Recipes!$H:$GI,'Production Calculator'!$A145+2,FALSE)=0,0,HLOOKUP(BI$2,Recipes!$H:$GI,'Production Calculator'!$A145+2,FALSE)*$AK145))+IF($AO145=BI$3,$AM145/VLOOKUP($AO145,Data!$A$50:$B$56,2,FALSE),0)</f>
        <v>0</v>
      </c>
      <c r="BJ145" s="11">
        <f>IF(BJ$2=$A145,0,IF(HLOOKUP(BJ$2,Recipes!$H:$GI,'Production Calculator'!$A145+2,FALSE)=0,0,HLOOKUP(BJ$2,Recipes!$H:$GI,'Production Calculator'!$A145+2,FALSE)*$AK145))+IF($AO145=BJ$3,$AM145/VLOOKUP($AO145,Data!$A$50:$B$56,2,FALSE),0)</f>
        <v>0</v>
      </c>
      <c r="BK145" s="11">
        <f>IF(BK$2=$A145,0,IF(HLOOKUP(BK$2,Recipes!$H:$GI,'Production Calculator'!$A145+2,FALSE)=0,0,HLOOKUP(BK$2,Recipes!$H:$GI,'Production Calculator'!$A145+2,FALSE)*$AK145))+IF($AO145=BK$3,$AM145/VLOOKUP($AO145,Data!$A$50:$B$56,2,FALSE),0)</f>
        <v>0</v>
      </c>
      <c r="BL145" s="11">
        <f>IF(BL$2=$A145,0,IF(HLOOKUP(BL$2,Recipes!$H:$GI,'Production Calculator'!$A145+2,FALSE)=0,0,HLOOKUP(BL$2,Recipes!$H:$GI,'Production Calculator'!$A145+2,FALSE)*$AK145))+IF($AO145=BL$3,$AM145/VLOOKUP($AO145,Data!$A$50:$B$56,2,FALSE),0)</f>
        <v>0</v>
      </c>
      <c r="BM145" s="11">
        <f>IF(BM$2=$A145,0,IF(HLOOKUP(BM$2,Recipes!$H:$GI,'Production Calculator'!$A145+2,FALSE)=0,0,HLOOKUP(BM$2,Recipes!$H:$GI,'Production Calculator'!$A145+2,FALSE)*$AK145))+IF($AO145=BM$3,$AM145/VLOOKUP($AO145,Data!$A$50:$B$56,2,FALSE),0)</f>
        <v>0</v>
      </c>
      <c r="BN145" s="11">
        <f>IF(BN$2=$A145,0,IF(HLOOKUP(BN$2,Recipes!$H:$GI,'Production Calculator'!$A145+2,FALSE)=0,0,HLOOKUP(BN$2,Recipes!$H:$GI,'Production Calculator'!$A145+2,FALSE)*$AK145))+IF($AO145=BN$3,$AM145/VLOOKUP($AO145,Data!$A$50:$B$56,2,FALSE),0)</f>
        <v>0</v>
      </c>
      <c r="BO145" s="11">
        <f>IF(BO$2=$A145,0,IF(HLOOKUP(BO$2,Recipes!$H:$GI,'Production Calculator'!$A145+2,FALSE)=0,0,HLOOKUP(BO$2,Recipes!$H:$GI,'Production Calculator'!$A145+2,FALSE)*$AK145))+IF($AO145=BO$3,$AM145/VLOOKUP($AO145,Data!$A$50:$B$56,2,FALSE),0)</f>
        <v>0</v>
      </c>
      <c r="BP145" s="11">
        <f>IF(BP$2=$A145,0,IF(HLOOKUP(BP$2,Recipes!$H:$GI,'Production Calculator'!$A145+2,FALSE)=0,0,HLOOKUP(BP$2,Recipes!$H:$GI,'Production Calculator'!$A145+2,FALSE)*$AK145))+IF($AO145=BP$3,$AM145/VLOOKUP($AO145,Data!$A$50:$B$56,2,FALSE),0)</f>
        <v>0</v>
      </c>
      <c r="BQ145" s="11">
        <f>IF(BQ$2=$A145,0,IF(HLOOKUP(BQ$2,Recipes!$H:$GI,'Production Calculator'!$A145+2,FALSE)=0,0,HLOOKUP(BQ$2,Recipes!$H:$GI,'Production Calculator'!$A145+2,FALSE)*$AK145))+IF($AO145=BQ$3,$AM145/VLOOKUP($AO145,Data!$A$50:$B$56,2,FALSE),0)</f>
        <v>0</v>
      </c>
      <c r="BR145" s="11">
        <f>IF(BR$2=$A145,0,IF(HLOOKUP(BR$2,Recipes!$H:$GI,'Production Calculator'!$A145+2,FALSE)=0,0,HLOOKUP(BR$2,Recipes!$H:$GI,'Production Calculator'!$A145+2,FALSE)*$AK145))+IF($AO145=BR$3,$AM145/VLOOKUP($AO145,Data!$A$50:$B$56,2,FALSE),0)</f>
        <v>0</v>
      </c>
      <c r="BS145" s="11">
        <f>IF(BS$2=$A145,0,IF(HLOOKUP(BS$2,Recipes!$H:$GI,'Production Calculator'!$A145+2,FALSE)=0,0,HLOOKUP(BS$2,Recipes!$H:$GI,'Production Calculator'!$A145+2,FALSE)*$AK145))+IF($AO145=BS$3,$AM145/VLOOKUP($AO145,Data!$A$50:$B$56,2,FALSE),0)</f>
        <v>0</v>
      </c>
      <c r="BT145" s="11">
        <f>IF(BT$2=$A145,0,IF(HLOOKUP(BT$2,Recipes!$H:$GI,'Production Calculator'!$A145+2,FALSE)=0,0,HLOOKUP(BT$2,Recipes!$H:$GI,'Production Calculator'!$A145+2,FALSE)*$AK145))+IF($AO145=BT$3,$AM145/VLOOKUP($AO145,Data!$A$50:$B$56,2,FALSE),0)</f>
        <v>0</v>
      </c>
      <c r="BU145" s="11">
        <f>IF(BU$2=$A145,0,IF(HLOOKUP(BU$2,Recipes!$H:$GI,'Production Calculator'!$A145+2,FALSE)=0,0,HLOOKUP(BU$2,Recipes!$H:$GI,'Production Calculator'!$A145+2,FALSE)*$AK145))+IF($AO145=BU$3,$AM145/VLOOKUP($AO145,Data!$A$50:$B$56,2,FALSE),0)</f>
        <v>0</v>
      </c>
      <c r="BV145" s="11">
        <f>IF(BV$2=$A145,0,IF(HLOOKUP(BV$2,Recipes!$H:$GI,'Production Calculator'!$A145+2,FALSE)=0,0,HLOOKUP(BV$2,Recipes!$H:$GI,'Production Calculator'!$A145+2,FALSE)*$AK145))+IF($AO145=BV$3,$AM145/VLOOKUP($AO145,Data!$A$50:$B$56,2,FALSE),0)</f>
        <v>0</v>
      </c>
      <c r="BW145" s="11">
        <f>IF(BW$2=$A145,0,IF(HLOOKUP(BW$2,Recipes!$H:$GI,'Production Calculator'!$A145+2,FALSE)=0,0,HLOOKUP(BW$2,Recipes!$H:$GI,'Production Calculator'!$A145+2,FALSE)*$AK145))+IF($AO145=BW$3,$AM145/VLOOKUP($AO145,Data!$A$50:$B$56,2,FALSE),0)</f>
        <v>0</v>
      </c>
      <c r="BX145" s="11">
        <f>IF(BX$2=$A145,0,IF(HLOOKUP(BX$2,Recipes!$H:$GI,'Production Calculator'!$A145+2,FALSE)=0,0,HLOOKUP(BX$2,Recipes!$H:$GI,'Production Calculator'!$A145+2,FALSE)*$AK145))+IF($AO145=BX$3,$AM145/VLOOKUP($AO145,Data!$A$50:$B$56,2,FALSE),0)</f>
        <v>0</v>
      </c>
      <c r="BY145" s="11">
        <f>IF(BY$2=$A145,0,IF(HLOOKUP(BY$2,Recipes!$H:$GI,'Production Calculator'!$A145+2,FALSE)=0,0,HLOOKUP(BY$2,Recipes!$H:$GI,'Production Calculator'!$A145+2,FALSE)*$AK145))+IF($AO145=BY$3,$AM145/VLOOKUP($AO145,Data!$A$50:$B$56,2,FALSE),0)</f>
        <v>0</v>
      </c>
      <c r="BZ145" s="11">
        <f>IF(BZ$2=$A145,0,IF(HLOOKUP(BZ$2,Recipes!$H:$GI,'Production Calculator'!$A145+2,FALSE)=0,0,HLOOKUP(BZ$2,Recipes!$H:$GI,'Production Calculator'!$A145+2,FALSE)*$AK145))+IF($AO145=BZ$3,$AM145/VLOOKUP($AO145,Data!$A$50:$B$56,2,FALSE),0)</f>
        <v>0</v>
      </c>
      <c r="CA145" s="11">
        <f>IF(CA$2=$A145,0,IF(HLOOKUP(CA$2,Recipes!$H:$GI,'Production Calculator'!$A145+2,FALSE)=0,0,HLOOKUP(CA$2,Recipes!$H:$GI,'Production Calculator'!$A145+2,FALSE)*$AK145))+IF($AO145=CA$3,$AM145/VLOOKUP($AO145,Data!$A$50:$B$56,2,FALSE),0)</f>
        <v>0</v>
      </c>
      <c r="CB145" s="11">
        <f>IF(CB$2=$A145,0,IF(HLOOKUP(CB$2,Recipes!$H:$GI,'Production Calculator'!$A145+2,FALSE)=0,0,HLOOKUP(CB$2,Recipes!$H:$GI,'Production Calculator'!$A145+2,FALSE)*$AK145))+IF($AO145=CB$3,$AM145/VLOOKUP($AO145,Data!$A$50:$B$56,2,FALSE),0)</f>
        <v>0</v>
      </c>
      <c r="CC145" s="11">
        <f>IF(CC$2=$A145,0,IF(HLOOKUP(CC$2,Recipes!$H:$GI,'Production Calculator'!$A145+2,FALSE)=0,0,HLOOKUP(CC$2,Recipes!$H:$GI,'Production Calculator'!$A145+2,FALSE)*$AK145))+IF($AO145=CC$3,$AM145/VLOOKUP($AO145,Data!$A$50:$B$56,2,FALSE),0)</f>
        <v>0</v>
      </c>
      <c r="CD145" s="11">
        <f>IF(CD$2=$A145,0,IF(HLOOKUP(CD$2,Recipes!$H:$GI,'Production Calculator'!$A145+2,FALSE)=0,0,HLOOKUP(CD$2,Recipes!$H:$GI,'Production Calculator'!$A145+2,FALSE)*$AK145))+IF($AO145=CD$3,$AM145/VLOOKUP($AO145,Data!$A$50:$B$56,2,FALSE),0)</f>
        <v>0</v>
      </c>
      <c r="CE145" s="11">
        <f>IF(CE$2=$A145,0,IF(HLOOKUP(CE$2,Recipes!$H:$GI,'Production Calculator'!$A145+2,FALSE)=0,0,HLOOKUP(CE$2,Recipes!$H:$GI,'Production Calculator'!$A145+2,FALSE)*$AK145))+IF($AO145=CE$3,$AM145/VLOOKUP($AO145,Data!$A$50:$B$56,2,FALSE),0)</f>
        <v>0</v>
      </c>
      <c r="CF145" s="11">
        <f>IF(CF$2=$A145,0,IF(HLOOKUP(CF$2,Recipes!$H:$GI,'Production Calculator'!$A145+2,FALSE)=0,0,HLOOKUP(CF$2,Recipes!$H:$GI,'Production Calculator'!$A145+2,FALSE)*$AK145))+IF($AO145=CF$3,$AM145/VLOOKUP($AO145,Data!$A$50:$B$56,2,FALSE),0)</f>
        <v>0</v>
      </c>
      <c r="CG145" s="11">
        <f>IF(CG$2=$A145,0,IF(HLOOKUP(CG$2,Recipes!$H:$GI,'Production Calculator'!$A145+2,FALSE)=0,0,HLOOKUP(CG$2,Recipes!$H:$GI,'Production Calculator'!$A145+2,FALSE)*$AK145))+IF($AO145=CG$3,$AM145/VLOOKUP($AO145,Data!$A$50:$B$56,2,FALSE),0)</f>
        <v>0</v>
      </c>
      <c r="CH145" s="11">
        <f>IF(CH$2=$A145,0,IF(HLOOKUP(CH$2,Recipes!$H:$GI,'Production Calculator'!$A145+2,FALSE)=0,0,HLOOKUP(CH$2,Recipes!$H:$GI,'Production Calculator'!$A145+2,FALSE)*$AK145))+IF($AO145=CH$3,$AM145/VLOOKUP($AO145,Data!$A$50:$B$56,2,FALSE),0)</f>
        <v>0</v>
      </c>
      <c r="CI145" s="11">
        <f>IF(CI$2=$A145,0,IF(HLOOKUP(CI$2,Recipes!$H:$GI,'Production Calculator'!$A145+2,FALSE)=0,0,HLOOKUP(CI$2,Recipes!$H:$GI,'Production Calculator'!$A145+2,FALSE)*$AK145))+IF($AO145=CI$3,$AM145/VLOOKUP($AO145,Data!$A$50:$B$56,2,FALSE),0)</f>
        <v>0</v>
      </c>
      <c r="CJ145" s="11">
        <f>IF(CJ$2=$A145,0,IF(HLOOKUP(CJ$2,Recipes!$H:$GI,'Production Calculator'!$A145+2,FALSE)=0,0,HLOOKUP(CJ$2,Recipes!$H:$GI,'Production Calculator'!$A145+2,FALSE)*$AK145))+IF($AO145=CJ$3,$AM145/VLOOKUP($AO145,Data!$A$50:$B$56,2,FALSE),0)</f>
        <v>0</v>
      </c>
      <c r="CK145" s="11">
        <f>IF(CK$2=$A145,0,IF(HLOOKUP(CK$2,Recipes!$H:$GI,'Production Calculator'!$A145+2,FALSE)=0,0,HLOOKUP(CK$2,Recipes!$H:$GI,'Production Calculator'!$A145+2,FALSE)*$AK145))+IF($AO145=CK$3,$AM145/VLOOKUP($AO145,Data!$A$50:$B$56,2,FALSE),0)</f>
        <v>0</v>
      </c>
      <c r="CL145" s="11">
        <f>IF(CL$2=$A145,0,IF(HLOOKUP(CL$2,Recipes!$H:$GI,'Production Calculator'!$A145+2,FALSE)=0,0,HLOOKUP(CL$2,Recipes!$H:$GI,'Production Calculator'!$A145+2,FALSE)*$AK145))+IF($AO145=CL$3,$AM145/VLOOKUP($AO145,Data!$A$50:$B$56,2,FALSE),0)</f>
        <v>0</v>
      </c>
      <c r="CM145" s="11">
        <f>IF(CM$2=$A145,0,IF(HLOOKUP(CM$2,Recipes!$H:$GI,'Production Calculator'!$A145+2,FALSE)=0,0,HLOOKUP(CM$2,Recipes!$H:$GI,'Production Calculator'!$A145+2,FALSE)*$AK145))+IF($AO145=CM$3,$AM145/VLOOKUP($AO145,Data!$A$50:$B$56,2,FALSE),0)</f>
        <v>0</v>
      </c>
      <c r="CN145" s="11">
        <f>IF(CN$2=$A145,0,IF(HLOOKUP(CN$2,Recipes!$H:$GI,'Production Calculator'!$A145+2,FALSE)=0,0,HLOOKUP(CN$2,Recipes!$H:$GI,'Production Calculator'!$A145+2,FALSE)*$AK145))+IF($AO145=CN$3,$AM145/VLOOKUP($AO145,Data!$A$50:$B$56,2,FALSE),0)</f>
        <v>0</v>
      </c>
      <c r="CO145" s="11">
        <f>IF(CO$2=$A145,0,IF(HLOOKUP(CO$2,Recipes!$H:$GI,'Production Calculator'!$A145+2,FALSE)=0,0,HLOOKUP(CO$2,Recipes!$H:$GI,'Production Calculator'!$A145+2,FALSE)*$AK145))+IF($AO145=CO$3,$AM145/VLOOKUP($AO145,Data!$A$50:$B$56,2,FALSE),0)</f>
        <v>0</v>
      </c>
      <c r="CP145" s="11">
        <f>IF(CP$2=$A145,0,IF(HLOOKUP(CP$2,Recipes!$H:$GI,'Production Calculator'!$A145+2,FALSE)=0,0,HLOOKUP(CP$2,Recipes!$H:$GI,'Production Calculator'!$A145+2,FALSE)*$AK145))+IF($AO145=CP$3,$AM145/VLOOKUP($AO145,Data!$A$50:$B$56,2,FALSE),0)</f>
        <v>0</v>
      </c>
      <c r="CQ145" s="11">
        <f>IF(CQ$2=$A145,0,IF(HLOOKUP(CQ$2,Recipes!$H:$GI,'Production Calculator'!$A145+2,FALSE)=0,0,HLOOKUP(CQ$2,Recipes!$H:$GI,'Production Calculator'!$A145+2,FALSE)*$AK145))+IF($AO145=CQ$3,$AM145/VLOOKUP($AO145,Data!$A$50:$B$56,2,FALSE),0)</f>
        <v>0</v>
      </c>
      <c r="CR145" s="11">
        <f>IF(CR$2=$A145,0,IF(HLOOKUP(CR$2,Recipes!$H:$GI,'Production Calculator'!$A145+2,FALSE)=0,0,HLOOKUP(CR$2,Recipes!$H:$GI,'Production Calculator'!$A145+2,FALSE)*$AK145))+IF($AO145=CR$3,$AM145/VLOOKUP($AO145,Data!$A$50:$B$56,2,FALSE),0)</f>
        <v>0</v>
      </c>
      <c r="CS145" s="11">
        <f>IF(CS$2=$A145,0,IF(HLOOKUP(CS$2,Recipes!$H:$GI,'Production Calculator'!$A145+2,FALSE)=0,0,HLOOKUP(CS$2,Recipes!$H:$GI,'Production Calculator'!$A145+2,FALSE)*$AK145))+IF($AO145=CS$3,$AM145/VLOOKUP($AO145,Data!$A$50:$B$56,2,FALSE),0)</f>
        <v>0</v>
      </c>
      <c r="CT145" s="11">
        <f>IF(CT$2=$A145,0,IF(HLOOKUP(CT$2,Recipes!$H:$GI,'Production Calculator'!$A145+2,FALSE)=0,0,HLOOKUP(CT$2,Recipes!$H:$GI,'Production Calculator'!$A145+2,FALSE)*$AK145))+IF($AO145=CT$3,$AM145/VLOOKUP($AO145,Data!$A$50:$B$56,2,FALSE),0)</f>
        <v>0</v>
      </c>
      <c r="CU145" s="11">
        <f>IF(CU$2=$A145,0,IF(HLOOKUP(CU$2,Recipes!$H:$GI,'Production Calculator'!$A145+2,FALSE)=0,0,HLOOKUP(CU$2,Recipes!$H:$GI,'Production Calculator'!$A145+2,FALSE)*$AK145))+IF($AO145=CU$3,$AM145/VLOOKUP($AO145,Data!$A$50:$B$56,2,FALSE),0)</f>
        <v>0</v>
      </c>
      <c r="CV145" s="11">
        <f>IF(CV$2=$A145,0,IF(HLOOKUP(CV$2,Recipes!$H:$GI,'Production Calculator'!$A145+2,FALSE)=0,0,HLOOKUP(CV$2,Recipes!$H:$GI,'Production Calculator'!$A145+2,FALSE)*$AK145))+IF($AO145=CV$3,$AM145/VLOOKUP($AO145,Data!$A$50:$B$56,2,FALSE),0)</f>
        <v>0</v>
      </c>
      <c r="CW145" s="11">
        <f>IF(CW$2=$A145,0,IF(HLOOKUP(CW$2,Recipes!$H:$GI,'Production Calculator'!$A145+2,FALSE)=0,0,HLOOKUP(CW$2,Recipes!$H:$GI,'Production Calculator'!$A145+2,FALSE)*$AK145))+IF($AO145=CW$3,$AM145/VLOOKUP($AO145,Data!$A$50:$B$56,2,FALSE),0)</f>
        <v>0</v>
      </c>
      <c r="CX145" s="11">
        <f>IF(CX$2=$A145,0,IF(HLOOKUP(CX$2,Recipes!$H:$GI,'Production Calculator'!$A145+2,FALSE)=0,0,HLOOKUP(CX$2,Recipes!$H:$GI,'Production Calculator'!$A145+2,FALSE)*$AK145))+IF($AO145=CX$3,$AM145/VLOOKUP($AO145,Data!$A$50:$B$56,2,FALSE),0)</f>
        <v>0</v>
      </c>
      <c r="CY145" s="11">
        <f>IF(CY$2=$A145,0,IF(HLOOKUP(CY$2,Recipes!$H:$GI,'Production Calculator'!$A145+2,FALSE)=0,0,HLOOKUP(CY$2,Recipes!$H:$GI,'Production Calculator'!$A145+2,FALSE)*$AK145))+IF($AO145=CY$3,$AM145/VLOOKUP($AO145,Data!$A$50:$B$56,2,FALSE),0)</f>
        <v>0</v>
      </c>
      <c r="CZ145" s="11">
        <f>IF(CZ$2=$A145,0,IF(HLOOKUP(CZ$2,Recipes!$H:$GI,'Production Calculator'!$A145+2,FALSE)=0,0,HLOOKUP(CZ$2,Recipes!$H:$GI,'Production Calculator'!$A145+2,FALSE)*$AK145))+IF($AO145=CZ$3,$AM145/VLOOKUP($AO145,Data!$A$50:$B$56,2,FALSE),0)</f>
        <v>0</v>
      </c>
      <c r="DA145" s="11">
        <f>IF(DA$2=$A145,0,IF(HLOOKUP(DA$2,Recipes!$H:$GI,'Production Calculator'!$A145+2,FALSE)=0,0,HLOOKUP(DA$2,Recipes!$H:$GI,'Production Calculator'!$A145+2,FALSE)*$AK145))+IF($AO145=DA$3,$AM145/VLOOKUP($AO145,Data!$A$50:$B$56,2,FALSE),0)</f>
        <v>0</v>
      </c>
      <c r="DB145" s="11">
        <f>IF(DB$2=$A145,0,IF(HLOOKUP(DB$2,Recipes!$H:$GI,'Production Calculator'!$A145+2,FALSE)=0,0,HLOOKUP(DB$2,Recipes!$H:$GI,'Production Calculator'!$A145+2,FALSE)*$AK145))+IF($AO145=DB$3,$AM145/VLOOKUP($AO145,Data!$A$50:$B$56,2,FALSE),0)</f>
        <v>0</v>
      </c>
      <c r="DC145" s="11">
        <f>IF(DC$2=$A145,0,IF(HLOOKUP(DC$2,Recipes!$H:$GI,'Production Calculator'!$A145+2,FALSE)=0,0,HLOOKUP(DC$2,Recipes!$H:$GI,'Production Calculator'!$A145+2,FALSE)*$AK145))+IF($AO145=DC$3,$AM145/VLOOKUP($AO145,Data!$A$50:$B$56,2,FALSE),0)</f>
        <v>0</v>
      </c>
      <c r="DD145" s="11">
        <f>IF(DD$2=$A145,0,IF(HLOOKUP(DD$2,Recipes!$H:$GI,'Production Calculator'!$A145+2,FALSE)=0,0,HLOOKUP(DD$2,Recipes!$H:$GI,'Production Calculator'!$A145+2,FALSE)*$AK145))+IF($AO145=DD$3,$AM145/VLOOKUP($AO145,Data!$A$50:$B$56,2,FALSE),0)</f>
        <v>0</v>
      </c>
      <c r="DE145" s="11">
        <f>IF(DE$2=$A145,0,IF(HLOOKUP(DE$2,Recipes!$H:$GI,'Production Calculator'!$A145+2,FALSE)=0,0,HLOOKUP(DE$2,Recipes!$H:$GI,'Production Calculator'!$A145+2,FALSE)*$AK145))+IF($AO145=DE$3,$AM145/VLOOKUP($AO145,Data!$A$50:$B$56,2,FALSE),0)</f>
        <v>0</v>
      </c>
      <c r="DF145" s="11">
        <f>IF(DF$2=$A145,0,IF(HLOOKUP(DF$2,Recipes!$H:$GI,'Production Calculator'!$A145+2,FALSE)=0,0,HLOOKUP(DF$2,Recipes!$H:$GI,'Production Calculator'!$A145+2,FALSE)*$AK145))+IF($AO145=DF$3,$AM145/VLOOKUP($AO145,Data!$A$50:$B$56,2,FALSE),0)</f>
        <v>0</v>
      </c>
      <c r="DG145" s="11">
        <f>IF(DG$2=$A145,0,IF(HLOOKUP(DG$2,Recipes!$H:$GI,'Production Calculator'!$A145+2,FALSE)=0,0,HLOOKUP(DG$2,Recipes!$H:$GI,'Production Calculator'!$A145+2,FALSE)*$AK145))+IF($AO145=DG$3,$AM145/VLOOKUP($AO145,Data!$A$50:$B$56,2,FALSE),0)</f>
        <v>0</v>
      </c>
      <c r="DH145" s="11">
        <f>IF(DH$2=$A145,0,IF(HLOOKUP(DH$2,Recipes!$H:$GI,'Production Calculator'!$A145+2,FALSE)=0,0,HLOOKUP(DH$2,Recipes!$H:$GI,'Production Calculator'!$A145+2,FALSE)*$AK145))+IF($AO145=DH$3,$AM145/VLOOKUP($AO145,Data!$A$50:$B$56,2,FALSE),0)</f>
        <v>0</v>
      </c>
      <c r="DI145" s="11">
        <f>IF(DI$2=$A145,0,IF(HLOOKUP(DI$2,Recipes!$H:$GI,'Production Calculator'!$A145+2,FALSE)=0,0,HLOOKUP(DI$2,Recipes!$H:$GI,'Production Calculator'!$A145+2,FALSE)*$AK145))+IF($AO145=DI$3,$AM145/VLOOKUP($AO145,Data!$A$50:$B$56,2,FALSE),0)</f>
        <v>0</v>
      </c>
      <c r="DJ145" s="11">
        <f>IF(DJ$2=$A145,0,IF(HLOOKUP(DJ$2,Recipes!$H:$GI,'Production Calculator'!$A145+2,FALSE)=0,0,HLOOKUP(DJ$2,Recipes!$H:$GI,'Production Calculator'!$A145+2,FALSE)*$AK145))+IF($AO145=DJ$3,$AM145/VLOOKUP($AO145,Data!$A$50:$B$56,2,FALSE),0)</f>
        <v>0</v>
      </c>
      <c r="DK145" s="11">
        <f>IF(DK$2=$A145,0,IF(HLOOKUP(DK$2,Recipes!$H:$GI,'Production Calculator'!$A145+2,FALSE)=0,0,HLOOKUP(DK$2,Recipes!$H:$GI,'Production Calculator'!$A145+2,FALSE)*$AK145))+IF($AO145=DK$3,$AM145/VLOOKUP($AO145,Data!$A$50:$B$56,2,FALSE),0)</f>
        <v>0</v>
      </c>
      <c r="DL145" s="11">
        <f>IF(DL$2=$A145,0,IF(HLOOKUP(DL$2,Recipes!$H:$GI,'Production Calculator'!$A145+2,FALSE)=0,0,HLOOKUP(DL$2,Recipes!$H:$GI,'Production Calculator'!$A145+2,FALSE)*$AK145))+IF($AO145=DL$3,$AM145/VLOOKUP($AO145,Data!$A$50:$B$56,2,FALSE),0)</f>
        <v>0</v>
      </c>
      <c r="DM145" s="11">
        <f>IF(DM$2=$A145,0,IF(HLOOKUP(DM$2,Recipes!$H:$GI,'Production Calculator'!$A145+2,FALSE)=0,0,HLOOKUP(DM$2,Recipes!$H:$GI,'Production Calculator'!$A145+2,FALSE)*$AK145))+IF($AO145=DM$3,$AM145/VLOOKUP($AO145,Data!$A$50:$B$56,2,FALSE),0)</f>
        <v>0</v>
      </c>
      <c r="DN145" s="11">
        <f>IF(DN$2=$A145,0,IF(HLOOKUP(DN$2,Recipes!$H:$GI,'Production Calculator'!$A145+2,FALSE)=0,0,HLOOKUP(DN$2,Recipes!$H:$GI,'Production Calculator'!$A145+2,FALSE)*$AK145))+IF($AO145=DN$3,$AM145/VLOOKUP($AO145,Data!$A$50:$B$56,2,FALSE),0)</f>
        <v>0</v>
      </c>
      <c r="DO145" s="11">
        <f>IF(DO$2=$A145,0,IF(HLOOKUP(DO$2,Recipes!$H:$GI,'Production Calculator'!$A145+2,FALSE)=0,0,HLOOKUP(DO$2,Recipes!$H:$GI,'Production Calculator'!$A145+2,FALSE)*$AK145))+IF($AO145=DO$3,$AM145/VLOOKUP($AO145,Data!$A$50:$B$56,2,FALSE),0)</f>
        <v>0</v>
      </c>
      <c r="DP145" s="11">
        <f>IF(DP$2=$A145,0,IF(HLOOKUP(DP$2,Recipes!$H:$GI,'Production Calculator'!$A145+2,FALSE)=0,0,HLOOKUP(DP$2,Recipes!$H:$GI,'Production Calculator'!$A145+2,FALSE)*$AK145))+IF($AO145=DP$3,$AM145/VLOOKUP($AO145,Data!$A$50:$B$56,2,FALSE),0)</f>
        <v>0</v>
      </c>
      <c r="DQ145" s="11">
        <f>IF(DQ$2=$A145,0,IF(HLOOKUP(DQ$2,Recipes!$H:$GI,'Production Calculator'!$A145+2,FALSE)=0,0,HLOOKUP(DQ$2,Recipes!$H:$GI,'Production Calculator'!$A145+2,FALSE)*$AK145))+IF($AO145=DQ$3,$AM145/VLOOKUP($AO145,Data!$A$50:$B$56,2,FALSE),0)</f>
        <v>0</v>
      </c>
      <c r="DR145" s="11">
        <f>IF(DR$2=$A145,0,IF(HLOOKUP(DR$2,Recipes!$H:$GI,'Production Calculator'!$A145+2,FALSE)=0,0,HLOOKUP(DR$2,Recipes!$H:$GI,'Production Calculator'!$A145+2,FALSE)*$AK145))+IF($AO145=DR$3,$AM145/VLOOKUP($AO145,Data!$A$50:$B$56,2,FALSE),0)</f>
        <v>0</v>
      </c>
      <c r="DS145" s="11">
        <f>IF(DS$2=$A145,0,IF(HLOOKUP(DS$2,Recipes!$H:$GI,'Production Calculator'!$A145+2,FALSE)=0,0,HLOOKUP(DS$2,Recipes!$H:$GI,'Production Calculator'!$A145+2,FALSE)*$AK145))+IF($AO145=DS$3,$AM145/VLOOKUP($AO145,Data!$A$50:$B$56,2,FALSE),0)</f>
        <v>0</v>
      </c>
      <c r="DT145" s="11">
        <f>IF(DT$2=$A145,0,IF(HLOOKUP(DT$2,Recipes!$H:$GI,'Production Calculator'!$A145+2,FALSE)=0,0,HLOOKUP(DT$2,Recipes!$H:$GI,'Production Calculator'!$A145+2,FALSE)*$AK145))+IF($AO145=DT$3,$AM145/VLOOKUP($AO145,Data!$A$50:$B$56,2,FALSE),0)</f>
        <v>0</v>
      </c>
      <c r="DU145" s="11">
        <f>IF(DU$2=$A145,0,IF(HLOOKUP(DU$2,Recipes!$H:$GI,'Production Calculator'!$A145+2,FALSE)=0,0,HLOOKUP(DU$2,Recipes!$H:$GI,'Production Calculator'!$A145+2,FALSE)*$AK145))+IF($AO145=DU$3,$AM145/VLOOKUP($AO145,Data!$A$50:$B$56,2,FALSE),0)</f>
        <v>0</v>
      </c>
      <c r="DV145" s="11">
        <f>IF(DV$2=$A145,0,IF(HLOOKUP(DV$2,Recipes!$H:$GI,'Production Calculator'!$A145+2,FALSE)=0,0,HLOOKUP(DV$2,Recipes!$H:$GI,'Production Calculator'!$A145+2,FALSE)*$AK145))+IF($AO145=DV$3,$AM145/VLOOKUP($AO145,Data!$A$50:$B$56,2,FALSE),0)</f>
        <v>0</v>
      </c>
      <c r="DW145" s="11">
        <f>IF(DW$2=$A145,0,IF(HLOOKUP(DW$2,Recipes!$H:$GI,'Production Calculator'!$A145+2,FALSE)=0,0,HLOOKUP(DW$2,Recipes!$H:$GI,'Production Calculator'!$A145+2,FALSE)*$AK145))+IF($AO145=DW$3,$AM145/VLOOKUP($AO145,Data!$A$50:$B$56,2,FALSE),0)</f>
        <v>0</v>
      </c>
      <c r="DX145" s="11">
        <f>IF(DX$2=$A145,0,IF(HLOOKUP(DX$2,Recipes!$H:$GI,'Production Calculator'!$A145+2,FALSE)=0,0,HLOOKUP(DX$2,Recipes!$H:$GI,'Production Calculator'!$A145+2,FALSE)*$AK145))+IF($AO145=DX$3,$AM145/VLOOKUP($AO145,Data!$A$50:$B$56,2,FALSE),0)</f>
        <v>0</v>
      </c>
      <c r="DY145" s="11">
        <f>IF(DY$2=$A145,0,IF(HLOOKUP(DY$2,Recipes!$H:$GI,'Production Calculator'!$A145+2,FALSE)=0,0,HLOOKUP(DY$2,Recipes!$H:$GI,'Production Calculator'!$A145+2,FALSE)*$AK145))+IF($AO145=DY$3,$AM145/VLOOKUP($AO145,Data!$A$50:$B$56,2,FALSE),0)</f>
        <v>0</v>
      </c>
      <c r="DZ145" s="11">
        <f>IF(DZ$2=$A145,0,IF(HLOOKUP(DZ$2,Recipes!$H:$GI,'Production Calculator'!$A145+2,FALSE)=0,0,HLOOKUP(DZ$2,Recipes!$H:$GI,'Production Calculator'!$A145+2,FALSE)*$AK145))+IF($AO145=DZ$3,$AM145/VLOOKUP($AO145,Data!$A$50:$B$56,2,FALSE),0)</f>
        <v>0</v>
      </c>
      <c r="EA145" s="11">
        <f>IF(EA$2=$A145,0,IF(HLOOKUP(EA$2,Recipes!$H:$GI,'Production Calculator'!$A145+2,FALSE)=0,0,HLOOKUP(EA$2,Recipes!$H:$GI,'Production Calculator'!$A145+2,FALSE)*$AK145))+IF($AO145=EA$3,$AM145/VLOOKUP($AO145,Data!$A$50:$B$56,2,FALSE),0)</f>
        <v>0</v>
      </c>
      <c r="EB145" s="11">
        <f>IF(EB$2=$A145,0,IF(HLOOKUP(EB$2,Recipes!$H:$GI,'Production Calculator'!$A145+2,FALSE)=0,0,HLOOKUP(EB$2,Recipes!$H:$GI,'Production Calculator'!$A145+2,FALSE)*$AK145))+IF($AO145=EB$3,$AM145/VLOOKUP($AO145,Data!$A$50:$B$56,2,FALSE),0)</f>
        <v>0</v>
      </c>
      <c r="EC145" s="11">
        <f>IF(EC$2=$A145,0,IF(HLOOKUP(EC$2,Recipes!$H:$GI,'Production Calculator'!$A145+2,FALSE)=0,0,HLOOKUP(EC$2,Recipes!$H:$GI,'Production Calculator'!$A145+2,FALSE)*$AK145))+IF($AO145=EC$3,$AM145/VLOOKUP($AO145,Data!$A$50:$B$56,2,FALSE),0)</f>
        <v>0</v>
      </c>
      <c r="ED145" s="11">
        <f>IF(ED$2=$A145,0,IF(HLOOKUP(ED$2,Recipes!$H:$GI,'Production Calculator'!$A145+2,FALSE)=0,0,HLOOKUP(ED$2,Recipes!$H:$GI,'Production Calculator'!$A145+2,FALSE)*$AK145))+IF($AO145=ED$3,$AM145/VLOOKUP($AO145,Data!$A$50:$B$56,2,FALSE),0)</f>
        <v>0</v>
      </c>
      <c r="EE145" s="11">
        <f>IF(EE$2=$A145,0,IF(HLOOKUP(EE$2,Recipes!$H:$GI,'Production Calculator'!$A145+2,FALSE)=0,0,HLOOKUP(EE$2,Recipes!$H:$GI,'Production Calculator'!$A145+2,FALSE)*$AK145))+IF($AO145=EE$3,$AM145/VLOOKUP($AO145,Data!$A$50:$B$56,2,FALSE),0)</f>
        <v>0</v>
      </c>
      <c r="EF145" s="11">
        <f>IF(EF$2=$A145,0,IF(HLOOKUP(EF$2,Recipes!$H:$GI,'Production Calculator'!$A145+2,FALSE)=0,0,HLOOKUP(EF$2,Recipes!$H:$GI,'Production Calculator'!$A145+2,FALSE)*$AK145))+IF($AO145=EF$3,$AM145/VLOOKUP($AO145,Data!$A$50:$B$56,2,FALSE),0)</f>
        <v>0</v>
      </c>
      <c r="EG145" s="11">
        <f>IF(EG$2=$A145,0,IF(HLOOKUP(EG$2,Recipes!$H:$GI,'Production Calculator'!$A145+2,FALSE)=0,0,HLOOKUP(EG$2,Recipes!$H:$GI,'Production Calculator'!$A145+2,FALSE)*$AK145))+IF($AO145=EG$3,$AM145/VLOOKUP($AO145,Data!$A$50:$B$56,2,FALSE),0)</f>
        <v>0</v>
      </c>
      <c r="EH145" s="11">
        <f>IF(EH$2=$A145,0,IF(HLOOKUP(EH$2,Recipes!$H:$GI,'Production Calculator'!$A145+2,FALSE)=0,0,HLOOKUP(EH$2,Recipes!$H:$GI,'Production Calculator'!$A145+2,FALSE)*$AK145))+IF($AO145=EH$3,$AM145/VLOOKUP($AO145,Data!$A$50:$B$56,2,FALSE),0)</f>
        <v>0</v>
      </c>
      <c r="EI145" s="11">
        <f>IF(EI$2=$A145,0,IF(HLOOKUP(EI$2,Recipes!$H:$GI,'Production Calculator'!$A145+2,FALSE)=0,0,HLOOKUP(EI$2,Recipes!$H:$GI,'Production Calculator'!$A145+2,FALSE)*$AK145))+IF($AO145=EI$3,$AM145/VLOOKUP($AO145,Data!$A$50:$B$56,2,FALSE),0)</f>
        <v>0</v>
      </c>
      <c r="EJ145" s="11">
        <f>IF(EJ$2=$A145,0,IF(HLOOKUP(EJ$2,Recipes!$H:$GI,'Production Calculator'!$A145+2,FALSE)=0,0,HLOOKUP(EJ$2,Recipes!$H:$GI,'Production Calculator'!$A145+2,FALSE)*$AK145))+IF($AO145=EJ$3,$AM145/VLOOKUP($AO145,Data!$A$50:$B$56,2,FALSE),0)</f>
        <v>0</v>
      </c>
      <c r="EK145" s="11">
        <f>IF(EK$2=$A145,0,IF(HLOOKUP(EK$2,Recipes!$H:$GI,'Production Calculator'!$A145+2,FALSE)=0,0,HLOOKUP(EK$2,Recipes!$H:$GI,'Production Calculator'!$A145+2,FALSE)*$AK145))+IF($AO145=EK$3,$AM145/VLOOKUP($AO145,Data!$A$50:$B$56,2,FALSE),0)</f>
        <v>0</v>
      </c>
      <c r="EL145" s="11">
        <f>IF(EL$2=$A145,0,IF(HLOOKUP(EL$2,Recipes!$H:$GI,'Production Calculator'!$A145+2,FALSE)=0,0,HLOOKUP(EL$2,Recipes!$H:$GI,'Production Calculator'!$A145+2,FALSE)*$AK145))+IF($AO145=EL$3,$AM145/VLOOKUP($AO145,Data!$A$50:$B$56,2,FALSE),0)</f>
        <v>0</v>
      </c>
      <c r="EM145" s="11">
        <f>IF(EM$2=$A145,0,IF(HLOOKUP(EM$2,Recipes!$H:$GI,'Production Calculator'!$A145+2,FALSE)=0,0,HLOOKUP(EM$2,Recipes!$H:$GI,'Production Calculator'!$A145+2,FALSE)*$AK145))+IF($AO145=EM$3,$AM145/VLOOKUP($AO145,Data!$A$50:$B$56,2,FALSE),0)</f>
        <v>0</v>
      </c>
      <c r="EN145" s="11">
        <f>IF(EN$2=$A145,0,IF(HLOOKUP(EN$2,Recipes!$H:$GI,'Production Calculator'!$A145+2,FALSE)=0,0,HLOOKUP(EN$2,Recipes!$H:$GI,'Production Calculator'!$A145+2,FALSE)*$AK145))+IF($AO145=EN$3,$AM145/VLOOKUP($AO145,Data!$A$50:$B$56,2,FALSE),0)</f>
        <v>0</v>
      </c>
      <c r="EO145" s="11">
        <f>IF(EO$2=$A145,0,IF(HLOOKUP(EO$2,Recipes!$H:$GI,'Production Calculator'!$A145+2,FALSE)=0,0,HLOOKUP(EO$2,Recipes!$H:$GI,'Production Calculator'!$A145+2,FALSE)*$AK145))+IF($AO145=EO$3,$AM145/VLOOKUP($AO145,Data!$A$50:$B$56,2,FALSE),0)</f>
        <v>0</v>
      </c>
      <c r="EP145" s="11">
        <f>IF(EP$2=$A145,0,IF(HLOOKUP(EP$2,Recipes!$H:$GI,'Production Calculator'!$A145+2,FALSE)=0,0,HLOOKUP(EP$2,Recipes!$H:$GI,'Production Calculator'!$A145+2,FALSE)*$AK145))+IF($AO145=EP$3,$AM145/VLOOKUP($AO145,Data!$A$50:$B$56,2,FALSE),0)</f>
        <v>0</v>
      </c>
      <c r="EQ145" s="11">
        <f>IF(EQ$2=$A145,0,IF(HLOOKUP(EQ$2,Recipes!$H:$GI,'Production Calculator'!$A145+2,FALSE)=0,0,HLOOKUP(EQ$2,Recipes!$H:$GI,'Production Calculator'!$A145+2,FALSE)*$AK145))+IF($AO145=EQ$3,$AM145/VLOOKUP($AO145,Data!$A$50:$B$56,2,FALSE),0)</f>
        <v>0</v>
      </c>
      <c r="ER145" s="11">
        <f>IF(ER$2=$A145,0,IF(HLOOKUP(ER$2,Recipes!$H:$GI,'Production Calculator'!$A145+2,FALSE)=0,0,HLOOKUP(ER$2,Recipes!$H:$GI,'Production Calculator'!$A145+2,FALSE)*$AK145))+IF($AO145=ER$3,$AM145/VLOOKUP($AO145,Data!$A$50:$B$56,2,FALSE),0)</f>
        <v>0</v>
      </c>
      <c r="ES145" s="11">
        <f>IF(ES$2=$A145,0,IF(HLOOKUP(ES$2,Recipes!$H:$GI,'Production Calculator'!$A145+2,FALSE)=0,0,HLOOKUP(ES$2,Recipes!$H:$GI,'Production Calculator'!$A145+2,FALSE)*$AK145))+IF($AO145=ES$3,$AM145/VLOOKUP($AO145,Data!$A$50:$B$56,2,FALSE),0)</f>
        <v>0</v>
      </c>
      <c r="ET145" s="11">
        <f>IF(ET$2=$A145,0,IF(HLOOKUP(ET$2,Recipes!$H:$GI,'Production Calculator'!$A145+2,FALSE)=0,0,HLOOKUP(ET$2,Recipes!$H:$GI,'Production Calculator'!$A145+2,FALSE)*$AK145))+IF($AO145=ET$3,$AM145/VLOOKUP($AO145,Data!$A$50:$B$56,2,FALSE),0)</f>
        <v>0</v>
      </c>
      <c r="EU145" s="11">
        <f>IF(EU$2=$A145,0,IF(HLOOKUP(EU$2,Recipes!$H:$GI,'Production Calculator'!$A145+2,FALSE)=0,0,HLOOKUP(EU$2,Recipes!$H:$GI,'Production Calculator'!$A145+2,FALSE)*$AK145))+IF($AO145=EU$3,$AM145/VLOOKUP($AO145,Data!$A$50:$B$56,2,FALSE),0)</f>
        <v>0</v>
      </c>
      <c r="EV145" s="11">
        <f>IF(EV$2=$A145,0,IF(HLOOKUP(EV$2,Recipes!$H:$GI,'Production Calculator'!$A145+2,FALSE)=0,0,HLOOKUP(EV$2,Recipes!$H:$GI,'Production Calculator'!$A145+2,FALSE)*$AK145))+IF($AO145=EV$3,$AM145/VLOOKUP($AO145,Data!$A$50:$B$56,2,FALSE),0)</f>
        <v>0</v>
      </c>
      <c r="EW145" s="11">
        <f>IF(EW$2=$A145,0,IF(HLOOKUP(EW$2,Recipes!$H:$GI,'Production Calculator'!$A145+2,FALSE)=0,0,HLOOKUP(EW$2,Recipes!$H:$GI,'Production Calculator'!$A145+2,FALSE)*$AK145))+IF($AO145=EW$3,$AM145/VLOOKUP($AO145,Data!$A$50:$B$56,2,FALSE),0)</f>
        <v>0</v>
      </c>
      <c r="EX145" s="11">
        <f>IF(EX$2=$A145,0,IF(HLOOKUP(EX$2,Recipes!$H:$GI,'Production Calculator'!$A145+2,FALSE)=0,0,HLOOKUP(EX$2,Recipes!$H:$GI,'Production Calculator'!$A145+2,FALSE)*$AK145))+IF($AO145=EX$3,$AM145/VLOOKUP($AO145,Data!$A$50:$B$56,2,FALSE),0)</f>
        <v>0</v>
      </c>
      <c r="EY145" s="11">
        <f>IF(EY$2=$A145,0,IF(HLOOKUP(EY$2,Recipes!$H:$GI,'Production Calculator'!$A145+2,FALSE)=0,0,HLOOKUP(EY$2,Recipes!$H:$GI,'Production Calculator'!$A145+2,FALSE)*$AK145))+IF($AO145=EY$3,$AM145/VLOOKUP($AO145,Data!$A$50:$B$56,2,FALSE),0)</f>
        <v>0</v>
      </c>
      <c r="EZ145" s="11">
        <f>IF(EZ$2=$A145,0,IF(HLOOKUP(EZ$2,Recipes!$H:$GI,'Production Calculator'!$A145+2,FALSE)=0,0,HLOOKUP(EZ$2,Recipes!$H:$GI,'Production Calculator'!$A145+2,FALSE)*$AK145))+IF($AO145=EZ$3,$AM145/VLOOKUP($AO145,Data!$A$50:$B$56,2,FALSE),0)</f>
        <v>0</v>
      </c>
      <c r="FA145" s="11">
        <f>IF(FA$2=$A145,0,IF(HLOOKUP(FA$2,Recipes!$H:$GI,'Production Calculator'!$A145+2,FALSE)=0,0,HLOOKUP(FA$2,Recipes!$H:$GI,'Production Calculator'!$A145+2,FALSE)*$AK145))+IF($AO145=FA$3,$AM145/VLOOKUP($AO145,Data!$A$50:$B$56,2,FALSE),0)</f>
        <v>0</v>
      </c>
      <c r="FB145" s="11">
        <f>IF(FB$2=$A145,0,IF(HLOOKUP(FB$2,Recipes!$H:$GI,'Production Calculator'!$A145+2,FALSE)=0,0,HLOOKUP(FB$2,Recipes!$H:$GI,'Production Calculator'!$A145+2,FALSE)*$AK145))+IF($AO145=FB$3,$AM145/VLOOKUP($AO145,Data!$A$50:$B$56,2,FALSE),0)</f>
        <v>0</v>
      </c>
      <c r="FC145" s="11">
        <f>IF(FC$2=$A145,0,IF(HLOOKUP(FC$2,Recipes!$H:$GI,'Production Calculator'!$A145+2,FALSE)=0,0,HLOOKUP(FC$2,Recipes!$H:$GI,'Production Calculator'!$A145+2,FALSE)*$AK145))+IF($AO145=FC$3,$AM145/VLOOKUP($AO145,Data!$A$50:$B$56,2,FALSE),0)</f>
        <v>0</v>
      </c>
      <c r="FD145" s="11">
        <f>IF(FD$2=$A145,0,IF(HLOOKUP(FD$2,Recipes!$H:$GI,'Production Calculator'!$A145+2,FALSE)=0,0,HLOOKUP(FD$2,Recipes!$H:$GI,'Production Calculator'!$A145+2,FALSE)*$AK145))+IF($AO145=FD$3,$AM145/VLOOKUP($AO145,Data!$A$50:$B$56,2,FALSE),0)</f>
        <v>0</v>
      </c>
      <c r="FE145" s="11">
        <f>IF(FE$2=$A145,0,IF(HLOOKUP(FE$2,Recipes!$H:$GI,'Production Calculator'!$A145+2,FALSE)=0,0,HLOOKUP(FE$2,Recipes!$H:$GI,'Production Calculator'!$A145+2,FALSE)*$AK145))+IF($AO145=FE$3,$AM145/VLOOKUP($AO145,Data!$A$50:$B$56,2,FALSE),0)</f>
        <v>0</v>
      </c>
      <c r="FF145" s="11">
        <f>IF(FF$2=$A145,0,IF(HLOOKUP(FF$2,Recipes!$H:$GI,'Production Calculator'!$A145+2,FALSE)=0,0,HLOOKUP(FF$2,Recipes!$H:$GI,'Production Calculator'!$A145+2,FALSE)*$AK145))+IF($AO145=FF$3,$AM145/VLOOKUP($AO145,Data!$A$50:$B$56,2,FALSE),0)</f>
        <v>0</v>
      </c>
      <c r="FG145" s="11">
        <f>IF(FG$2=$A145,0,IF(HLOOKUP(FG$2,Recipes!$H:$GI,'Production Calculator'!$A145+2,FALSE)=0,0,HLOOKUP(FG$2,Recipes!$H:$GI,'Production Calculator'!$A145+2,FALSE)*$AK145))+IF($AO145=FG$3,$AM145/VLOOKUP($AO145,Data!$A$50:$B$56,2,FALSE),0)</f>
        <v>0</v>
      </c>
      <c r="FH145" s="11">
        <f>IF(FH$2=$A145,0,IF(HLOOKUP(FH$2,Recipes!$H:$GI,'Production Calculator'!$A145+2,FALSE)=0,0,HLOOKUP(FH$2,Recipes!$H:$GI,'Production Calculator'!$A145+2,FALSE)*$AK145))+IF($AO145=FH$3,$AM145/VLOOKUP($AO145,Data!$A$50:$B$56,2,FALSE),0)</f>
        <v>0</v>
      </c>
      <c r="FI145" s="11">
        <f>IF(FI$2=$A145,0,IF(HLOOKUP(FI$2,Recipes!$H:$GI,'Production Calculator'!$A145+2,FALSE)=0,0,HLOOKUP(FI$2,Recipes!$H:$GI,'Production Calculator'!$A145+2,FALSE)*$AK145))+IF($AO145=FI$3,$AM145/VLOOKUP($AO145,Data!$A$50:$B$56,2,FALSE),0)</f>
        <v>0</v>
      </c>
      <c r="FJ145" s="11">
        <f>IF(FJ$2=$A145,0,IF(HLOOKUP(FJ$2,Recipes!$H:$GI,'Production Calculator'!$A145+2,FALSE)=0,0,HLOOKUP(FJ$2,Recipes!$H:$GI,'Production Calculator'!$A145+2,FALSE)*$AK145))+IF($AO145=FJ$3,$AM145/VLOOKUP($AO145,Data!$A$50:$B$56,2,FALSE),0)</f>
        <v>0</v>
      </c>
      <c r="FK145" s="11">
        <f>IF(FK$2=$A145,0,IF(HLOOKUP(FK$2,Recipes!$H:$GI,'Production Calculator'!$A145+2,FALSE)=0,0,HLOOKUP(FK$2,Recipes!$H:$GI,'Production Calculator'!$A145+2,FALSE)*$AK145))+IF($AO145=FK$3,$AM145/VLOOKUP($AO145,Data!$A$50:$B$56,2,FALSE),0)</f>
        <v>0</v>
      </c>
      <c r="FL145" s="11">
        <f>IF(FL$2=$A145,0,IF(HLOOKUP(FL$2,Recipes!$H:$GI,'Production Calculator'!$A145+2,FALSE)=0,0,HLOOKUP(FL$2,Recipes!$H:$GI,'Production Calculator'!$A145+2,FALSE)*$AK145))+IF($AO145=FL$3,$AM145/VLOOKUP($AO145,Data!$A$50:$B$56,2,FALSE),0)</f>
        <v>0</v>
      </c>
      <c r="FM145" s="11">
        <f>IF(FM$2=$A145,0,IF(HLOOKUP(FM$2,Recipes!$H:$GI,'Production Calculator'!$A145+2,FALSE)=0,0,HLOOKUP(FM$2,Recipes!$H:$GI,'Production Calculator'!$A145+2,FALSE)*$AK145))+IF($AO145=FM$3,$AM145/VLOOKUP($AO145,Data!$A$50:$B$56,2,FALSE),0)</f>
        <v>0</v>
      </c>
      <c r="FN145" s="11">
        <f>IF(FN$2=$A145,0,IF(HLOOKUP(FN$2,Recipes!$H:$GI,'Production Calculator'!$A145+2,FALSE)=0,0,HLOOKUP(FN$2,Recipes!$H:$GI,'Production Calculator'!$A145+2,FALSE)*$AK145))+IF($AO145=FN$3,$AM145/VLOOKUP($AO145,Data!$A$50:$B$56,2,FALSE),0)</f>
        <v>0</v>
      </c>
      <c r="FO145" s="11">
        <f>IF(FO$2=$A145,0,IF(HLOOKUP(FO$2,Recipes!$H:$GI,'Production Calculator'!$A145+2,FALSE)=0,0,HLOOKUP(FO$2,Recipes!$H:$GI,'Production Calculator'!$A145+2,FALSE)*$AK145))+IF($AO145=FO$3,$AM145/VLOOKUP($AO145,Data!$A$50:$B$56,2,FALSE),0)</f>
        <v>0</v>
      </c>
      <c r="FP145" s="11">
        <f>IF(FP$2=$A145,0,IF(HLOOKUP(FP$2,Recipes!$H:$GI,'Production Calculator'!$A145+2,FALSE)=0,0,HLOOKUP(FP$2,Recipes!$H:$GI,'Production Calculator'!$A145+2,FALSE)*$AK145))+IF($AO145=FP$3,$AM145/VLOOKUP($AO145,Data!$A$50:$B$56,2,FALSE),0)</f>
        <v>0</v>
      </c>
      <c r="FQ145" s="11">
        <f>IF(FQ$2=$A145,0,IF(HLOOKUP(FQ$2,Recipes!$H:$GI,'Production Calculator'!$A145+2,FALSE)=0,0,HLOOKUP(FQ$2,Recipes!$H:$GI,'Production Calculator'!$A145+2,FALSE)*$AK145))+IF($AO145=FQ$3,$AM145/VLOOKUP($AO145,Data!$A$50:$B$56,2,FALSE),0)</f>
        <v>0</v>
      </c>
      <c r="FR145" s="11">
        <f>IF(FR$2=$A145,0,IF(HLOOKUP(FR$2,Recipes!$H:$GI,'Production Calculator'!$A145+2,FALSE)=0,0,HLOOKUP(FR$2,Recipes!$H:$GI,'Production Calculator'!$A145+2,FALSE)*$AK145))+IF($AO145=FR$3,$AM145/VLOOKUP($AO145,Data!$A$50:$B$56,2,FALSE),0)</f>
        <v>0</v>
      </c>
      <c r="FS145" s="11">
        <f>IF(FS$2=$A145,0,IF(HLOOKUP(FS$2,Recipes!$H:$GI,'Production Calculator'!$A145+2,FALSE)=0,0,HLOOKUP(FS$2,Recipes!$H:$GI,'Production Calculator'!$A145+2,FALSE)*$AK145))+IF($AO145=FS$3,$AM145/VLOOKUP($AO145,Data!$A$50:$B$56,2,FALSE),0)</f>
        <v>0</v>
      </c>
      <c r="FT145" s="11">
        <f>IF(FT$2=$A145,0,IF(HLOOKUP(FT$2,Recipes!$H:$GI,'Production Calculator'!$A145+2,FALSE)=0,0,HLOOKUP(FT$2,Recipes!$H:$GI,'Production Calculator'!$A145+2,FALSE)*$AK145))+IF($AO145=FT$3,$AM145/VLOOKUP($AO145,Data!$A$50:$B$56,2,FALSE),0)</f>
        <v>0</v>
      </c>
      <c r="FU145" s="11">
        <f>IF(FU$2=$A145,0,IF(HLOOKUP(FU$2,Recipes!$H:$GI,'Production Calculator'!$A145+2,FALSE)=0,0,HLOOKUP(FU$2,Recipes!$H:$GI,'Production Calculator'!$A145+2,FALSE)*$AK145))+IF($AO145=FU$3,$AM145/VLOOKUP($AO145,Data!$A$50:$B$56,2,FALSE),0)</f>
        <v>0</v>
      </c>
      <c r="FV145" s="11">
        <f>IF(FV$2=$A145,0,IF(HLOOKUP(FV$2,Recipes!$H:$GI,'Production Calculator'!$A145+2,FALSE)=0,0,HLOOKUP(FV$2,Recipes!$H:$GI,'Production Calculator'!$A145+2,FALSE)*$AK145))+IF($AO145=FV$3,$AM145/VLOOKUP($AO145,Data!$A$50:$B$56,2,FALSE),0)</f>
        <v>0</v>
      </c>
      <c r="FW145" s="11">
        <f>IF(FW$2=$A145,0,IF(HLOOKUP(FW$2,Recipes!$H:$GI,'Production Calculator'!$A145+2,FALSE)=0,0,HLOOKUP(FW$2,Recipes!$H:$GI,'Production Calculator'!$A145+2,FALSE)*$AK145))+IF($AO145=FW$3,$AM145/VLOOKUP($AO145,Data!$A$50:$B$56,2,FALSE),0)</f>
        <v>0</v>
      </c>
      <c r="FX145" s="11">
        <f>IF(FX$2=$A145,0,IF(HLOOKUP(FX$2,Recipes!$H:$GI,'Production Calculator'!$A145+2,FALSE)=0,0,HLOOKUP(FX$2,Recipes!$H:$GI,'Production Calculator'!$A145+2,FALSE)*$AK145))+IF($AO145=FX$3,$AM145/VLOOKUP($AO145,Data!$A$50:$B$56,2,FALSE),0)</f>
        <v>0</v>
      </c>
      <c r="FY145" s="11">
        <f>IF(FY$2=$A145,0,IF(HLOOKUP(FY$2,Recipes!$H:$GI,'Production Calculator'!$A145+2,FALSE)=0,0,HLOOKUP(FY$2,Recipes!$H:$GI,'Production Calculator'!$A145+2,FALSE)*$AK145))+IF($AO145=FY$3,$AM145/VLOOKUP($AO145,Data!$A$50:$B$56,2,FALSE),0)</f>
        <v>0</v>
      </c>
      <c r="FZ145" s="11">
        <f>IF(FZ$2=$A145,0,IF(HLOOKUP(FZ$2,Recipes!$H:$GI,'Production Calculator'!$A145+2,FALSE)=0,0,HLOOKUP(FZ$2,Recipes!$H:$GI,'Production Calculator'!$A145+2,FALSE)*$AK145))+IF($AO145=FZ$3,$AM145/VLOOKUP($AO145,Data!$A$50:$B$56,2,FALSE),0)</f>
        <v>0</v>
      </c>
      <c r="GA145" s="11">
        <f>IF(GA$2=$A145,0,IF(HLOOKUP(GA$2,Recipes!$H:$GI,'Production Calculator'!$A145+2,FALSE)=0,0,HLOOKUP(GA$2,Recipes!$H:$GI,'Production Calculator'!$A145+2,FALSE)*$AK145))+IF($AO145=GA$3,$AM145/VLOOKUP($AO145,Data!$A$50:$B$56,2,FALSE),0)</f>
        <v>0</v>
      </c>
      <c r="GB145" s="11">
        <f>IF(GB$2=$A145,0,IF(HLOOKUP(GB$2,Recipes!$H:$GI,'Production Calculator'!$A145+2,FALSE)=0,0,HLOOKUP(GB$2,Recipes!$H:$GI,'Production Calculator'!$A145+2,FALSE)*$AK145))+IF($AO145=GB$3,$AM145/VLOOKUP($AO145,Data!$A$50:$B$56,2,FALSE),0)</f>
        <v>0</v>
      </c>
      <c r="GC145" s="11">
        <f>IF(GC$2=$A145,0,IF(HLOOKUP(GC$2,Recipes!$H:$GI,'Production Calculator'!$A145+2,FALSE)=0,0,HLOOKUP(GC$2,Recipes!$H:$GI,'Production Calculator'!$A145+2,FALSE)*$AK145))+IF($AO145=GC$3,$AM145/VLOOKUP($AO145,Data!$A$50:$B$56,2,FALSE),0)</f>
        <v>0</v>
      </c>
      <c r="GD145" s="11">
        <f>IF(GD$2=$A145,0,IF(HLOOKUP(GD$2,Recipes!$H:$GI,'Production Calculator'!$A145+2,FALSE)=0,0,HLOOKUP(GD$2,Recipes!$H:$GI,'Production Calculator'!$A145+2,FALSE)*$AK145))+IF($AO145=GD$3,$AM145/VLOOKUP($AO145,Data!$A$50:$B$56,2,FALSE),0)</f>
        <v>0</v>
      </c>
      <c r="GE145" s="11">
        <f>IF(GE$2=$A145,0,IF(HLOOKUP(GE$2,Recipes!$H:$GI,'Production Calculator'!$A145+2,FALSE)=0,0,HLOOKUP(GE$2,Recipes!$H:$GI,'Production Calculator'!$A145+2,FALSE)*$AK145))+IF($AO145=GE$3,$AM145/VLOOKUP($AO145,Data!$A$50:$B$56,2,FALSE),0)</f>
        <v>0</v>
      </c>
      <c r="GF145" s="11">
        <f>IF(GF$2=$A145,0,IF(HLOOKUP(GF$2,Recipes!$H:$GI,'Production Calculator'!$A145+2,FALSE)=0,0,HLOOKUP(GF$2,Recipes!$H:$GI,'Production Calculator'!$A145+2,FALSE)*$AK145))+IF($AO145=GF$3,$AM145/VLOOKUP($AO145,Data!$A$50:$B$56,2,FALSE),0)</f>
        <v>0</v>
      </c>
      <c r="GG145" s="11">
        <f>IF(GG$2=$A145,0,IF(HLOOKUP(GG$2,Recipes!$H:$GI,'Production Calculator'!$A145+2,FALSE)=0,0,HLOOKUP(GG$2,Recipes!$H:$GI,'Production Calculator'!$A145+2,FALSE)*$AK145))+IF($AO145=GG$3,$AM145/VLOOKUP($AO145,Data!$A$50:$B$56,2,FALSE),0)</f>
        <v>0</v>
      </c>
      <c r="GH145" s="11">
        <f>IF(GH$2=$A145,0,IF(HLOOKUP(GH$2,Recipes!$H:$GI,'Production Calculator'!$A145+2,FALSE)=0,0,HLOOKUP(GH$2,Recipes!$H:$GI,'Production Calculator'!$A145+2,FALSE)*$AK145))+IF($AO145=GH$3,$AM145/VLOOKUP($AO145,Data!$A$50:$B$56,2,FALSE),0)</f>
        <v>0</v>
      </c>
      <c r="GI145" s="11">
        <f>IF(GI$2=$A145,0,IF(HLOOKUP(GI$2,Recipes!$H:$GI,'Production Calculator'!$A145+2,FALSE)=0,0,HLOOKUP(GI$2,Recipes!$H:$GI,'Production Calculator'!$A145+2,FALSE)*$AK145))+IF($AO145=GI$3,$AM145/VLOOKUP($AO145,Data!$A$50:$B$56,2,FALSE),0)</f>
        <v>0</v>
      </c>
      <c r="GJ145" s="11">
        <f>IF(GJ$2=$A145,0,IF(HLOOKUP(GJ$2,Recipes!$H:$GI,'Production Calculator'!$A145+2,FALSE)=0,0,HLOOKUP(GJ$2,Recipes!$H:$GI,'Production Calculator'!$A145+2,FALSE)*$AK145))+IF($AO145=GJ$3,$AM145/VLOOKUP($AO145,Data!$A$50:$B$56,2,FALSE),0)</f>
        <v>0</v>
      </c>
      <c r="GK145" s="11">
        <f>IF(GK$2=$A145,0,IF(HLOOKUP(GK$2,Recipes!$H:$GI,'Production Calculator'!$A145+2,FALSE)=0,0,HLOOKUP(GK$2,Recipes!$H:$GI,'Production Calculator'!$A145+2,FALSE)*$AK145))+IF($AO145=GK$3,$AM145/VLOOKUP($AO145,Data!$A$50:$B$56,2,FALSE),0)</f>
        <v>0</v>
      </c>
      <c r="GL145" s="11">
        <f>IF(GL$2=$A145,0,IF(HLOOKUP(GL$2,Recipes!$H:$GI,'Production Calculator'!$A145+2,FALSE)=0,0,HLOOKUP(GL$2,Recipes!$H:$GI,'Production Calculator'!$A145+2,FALSE)*$AK145))+IF($AO145=GL$3,$AM145/VLOOKUP($AO145,Data!$A$50:$B$56,2,FALSE),0)</f>
        <v>0</v>
      </c>
      <c r="GM145" s="11">
        <f>IF(GM$2=$A145,0,IF(HLOOKUP(GM$2,Recipes!$H:$GI,'Production Calculator'!$A145+2,FALSE)=0,0,HLOOKUP(GM$2,Recipes!$H:$GI,'Production Calculator'!$A145+2,FALSE)*$AK145))+IF($AO145=GM$3,$AM145/VLOOKUP($AO145,Data!$A$50:$B$56,2,FALSE),0)</f>
        <v>0</v>
      </c>
      <c r="GN145" s="11">
        <f>IF(GN$2=$A145,0,IF(HLOOKUP(GN$2,Recipes!$H:$GI,'Production Calculator'!$A145+2,FALSE)=0,0,HLOOKUP(GN$2,Recipes!$H:$GI,'Production Calculator'!$A145+2,FALSE)*$AK145))+IF($AO145=GN$3,$AM145/VLOOKUP($AO145,Data!$A$50:$B$56,2,FALSE),0)</f>
        <v>0</v>
      </c>
      <c r="GO145" s="11">
        <f>IF(GO$2=$A145,0,IF(HLOOKUP(GO$2,Recipes!$H:$GI,'Production Calculator'!$A145+2,FALSE)=0,0,HLOOKUP(GO$2,Recipes!$H:$GI,'Production Calculator'!$A145+2,FALSE)*$AK145))+IF($AO145=GO$3,$AM145/VLOOKUP($AO145,Data!$A$50:$B$56,2,FALSE),0)</f>
        <v>0</v>
      </c>
      <c r="GP145" s="11">
        <f>IF(GP$2=$A145,0,IF(HLOOKUP(GP$2,Recipes!$H:$GI,'Production Calculator'!$A145+2,FALSE)=0,0,HLOOKUP(GP$2,Recipes!$H:$GI,'Production Calculator'!$A145+2,FALSE)*$AK145))+IF($AO145=GP$3,$AM145/VLOOKUP($AO145,Data!$A$50:$B$56,2,FALSE),0)</f>
        <v>0</v>
      </c>
      <c r="GQ145" s="11">
        <f>IF(GQ$2=$A145,0,IF(HLOOKUP(GQ$2,Recipes!$H:$GI,'Production Calculator'!$A145+2,FALSE)=0,0,HLOOKUP(GQ$2,Recipes!$H:$GI,'Production Calculator'!$A145+2,FALSE)*$AK145))+IF($AO145=GQ$3,$AM145/VLOOKUP($AO145,Data!$A$50:$B$56,2,FALSE),0)</f>
        <v>0</v>
      </c>
      <c r="GR145" s="11">
        <f>IF(GR$2=$A145,0,IF(HLOOKUP(GR$2,Recipes!$H:$GI,'Production Calculator'!$A145+2,FALSE)=0,0,HLOOKUP(GR$2,Recipes!$H:$GI,'Production Calculator'!$A145+2,FALSE)*$AK145))+IF($AO145=GR$3,$AM145/VLOOKUP($AO145,Data!$A$50:$B$56,2,FALSE),0)</f>
        <v>0</v>
      </c>
      <c r="GS145" s="11">
        <f>IF(GS$2=$A145,0,IF(HLOOKUP(GS$2,Recipes!$H:$GI,'Production Calculator'!$A145+2,FALSE)=0,0,HLOOKUP(GS$2,Recipes!$H:$GI,'Production Calculator'!$A145+2,FALSE)*$AK145))+IF($AO145=GS$3,$AM145/VLOOKUP($AO145,Data!$A$50:$B$56,2,FALSE),0)</f>
        <v>0</v>
      </c>
      <c r="GT145" s="11">
        <f>IF(GT$2=$A145,0,IF(HLOOKUP(GT$2,Recipes!$H:$GI,'Production Calculator'!$A145+2,FALSE)=0,0,HLOOKUP(GT$2,Recipes!$H:$GI,'Production Calculator'!$A145+2,FALSE)*$AK145))+IF($AO145=GT$3,$AM145/VLOOKUP($AO145,Data!$A$50:$B$56,2,FALSE),0)</f>
        <v>0</v>
      </c>
      <c r="GU145" s="11">
        <f>IF(GU$2=$A145,0,IF(HLOOKUP(GU$2,Recipes!$H:$GI,'Production Calculator'!$A145+2,FALSE)=0,0,HLOOKUP(GU$2,Recipes!$H:$GI,'Production Calculator'!$A145+2,FALSE)*$AK145))+IF($AO145=GU$3,$AM145/VLOOKUP($AO145,Data!$A$50:$B$56,2,FALSE),0)</f>
        <v>0</v>
      </c>
      <c r="GV145" s="11">
        <f>IF(GV$2=$A145,0,IF(HLOOKUP(GV$2,Recipes!$H:$GI,'Production Calculator'!$A145+2,FALSE)=0,0,HLOOKUP(GV$2,Recipes!$H:$GI,'Production Calculator'!$A145+2,FALSE)*$AK145))+IF($AO145=GV$3,$AM145/VLOOKUP($AO145,Data!$A$50:$B$56,2,FALSE),0)</f>
        <v>0</v>
      </c>
      <c r="GW145" s="11">
        <f>IF(GW$2=$A145,0,IF(HLOOKUP(GW$2,Recipes!$H:$GI,'Production Calculator'!$A145+2,FALSE)=0,0,HLOOKUP(GW$2,Recipes!$H:$GI,'Production Calculator'!$A145+2,FALSE)*$AK145))+IF($AO145=GW$3,$AM145/VLOOKUP($AO145,Data!$A$50:$B$56,2,FALSE),0)</f>
        <v>0</v>
      </c>
      <c r="GX145" s="11">
        <f>IF(GX$2=$A145,0,IF(HLOOKUP(GX$2,Recipes!$H:$GI,'Production Calculator'!$A145+2,FALSE)=0,0,HLOOKUP(GX$2,Recipes!$H:$GI,'Production Calculator'!$A145+2,FALSE)*$AK145))+IF($AO145=GX$3,$AM145/VLOOKUP($AO145,Data!$A$50:$B$56,2,FALSE),0)</f>
        <v>0</v>
      </c>
      <c r="GY145" s="11">
        <f>IF(GY$2=$A145,0,IF(HLOOKUP(GY$2,Recipes!$H:$GI,'Production Calculator'!$A145+2,FALSE)=0,0,HLOOKUP(GY$2,Recipes!$H:$GI,'Production Calculator'!$A145+2,FALSE)*$AK145))+IF($AO145=GY$3,$AM145/VLOOKUP($AO145,Data!$A$50:$B$56,2,FALSE),0)</f>
        <v>0</v>
      </c>
      <c r="GZ145" s="11">
        <f>IF(GZ$2=$A145,0,IF(HLOOKUP(GZ$2,Recipes!$H:$GI,'Production Calculator'!$A145+2,FALSE)=0,0,HLOOKUP(GZ$2,Recipes!$H:$GI,'Production Calculator'!$A145+2,FALSE)*$AK145))+IF($AO145=GZ$3,$AM145/VLOOKUP($AO145,Data!$A$50:$B$56,2,FALSE),0)</f>
        <v>0</v>
      </c>
      <c r="HA145" s="11">
        <f>IF(HA$2=$A145,0,IF(HLOOKUP(HA$2,Recipes!$H:$GI,'Production Calculator'!$A145+2,FALSE)=0,0,HLOOKUP(HA$2,Recipes!$H:$GI,'Production Calculator'!$A145+2,FALSE)*$AK145))+IF($AO145=HA$3,$AM145/VLOOKUP($AO145,Data!$A$50:$B$56,2,FALSE),0)</f>
        <v>0</v>
      </c>
      <c r="HB145" s="11">
        <f>IF(HB$2=$A145,0,IF(HLOOKUP(HB$2,Recipes!$H:$GI,'Production Calculator'!$A145+2,FALSE)=0,0,HLOOKUP(HB$2,Recipes!$H:$GI,'Production Calculator'!$A145+2,FALSE)*$AK145))+IF($AO145=HB$3,$AM145/VLOOKUP($AO145,Data!$A$50:$B$56,2,FALSE),0)</f>
        <v>0</v>
      </c>
      <c r="HC145" s="11">
        <f>IF(HC$2=$A145,0,IF(HLOOKUP(HC$2,Recipes!$H:$GI,'Production Calculator'!$A145+2,FALSE)=0,0,HLOOKUP(HC$2,Recipes!$H:$GI,'Production Calculator'!$A145+2,FALSE)*$AK145))+IF($AO145=HC$3,$AM145/VLOOKUP($AO145,Data!$A$50:$B$56,2,FALSE),0)</f>
        <v>0</v>
      </c>
      <c r="HD145" s="11">
        <f>IF(HD$2=$A145,0,IF(HLOOKUP(HD$2,Recipes!$H:$GI,'Production Calculator'!$A145+2,FALSE)=0,0,HLOOKUP(HD$2,Recipes!$H:$GI,'Production Calculator'!$A145+2,FALSE)*$AK145))+IF($AO145=HD$3,$AM145/VLOOKUP($AO145,Data!$A$50:$B$56,2,FALSE),0)</f>
        <v>0</v>
      </c>
      <c r="HE145" s="11">
        <f>IF(HE$2=$A145,0,IF(HLOOKUP(HE$2,Recipes!$H:$GI,'Production Calculator'!$A145+2,FALSE)=0,0,HLOOKUP(HE$2,Recipes!$H:$GI,'Production Calculator'!$A145+2,FALSE)*$AK145))+IF($AO145=HE$3,$AM145/VLOOKUP($AO145,Data!$A$50:$B$56,2,FALSE),0)</f>
        <v>0</v>
      </c>
      <c r="HF145" s="11">
        <f>IF(HF$2=$A145,0,IF(HLOOKUP(HF$2,Recipes!$H:$GI,'Production Calculator'!$A145+2,FALSE)=0,0,HLOOKUP(HF$2,Recipes!$H:$GI,'Production Calculator'!$A145+2,FALSE)*$AK145))+IF($AO145=HF$3,$AM145/VLOOKUP($AO145,Data!$A$50:$B$56,2,FALSE),0)</f>
        <v>0</v>
      </c>
      <c r="HG145" s="11">
        <f>IF(HG$2=$A145,0,IF(HLOOKUP(HG$2,Recipes!$H:$GI,'Production Calculator'!$A145+2,FALSE)=0,0,HLOOKUP(HG$2,Recipes!$H:$GI,'Production Calculator'!$A145+2,FALSE)*$AK145))+IF($AO145=HG$3,$AM145/VLOOKUP($AO145,Data!$A$50:$B$56,2,FALSE),0)</f>
        <v>0</v>
      </c>
      <c r="HH145" s="11">
        <f>IF(HH$2=$A145,0,IF(HLOOKUP(HH$2,Recipes!$H:$GI,'Production Calculator'!$A145+2,FALSE)=0,0,HLOOKUP(HH$2,Recipes!$H:$GI,'Production Calculator'!$A145+2,FALSE)*$AK145))+IF($AO145=HH$3,$AM145/VLOOKUP($AO145,Data!$A$50:$B$56,2,FALSE),0)</f>
        <v>0</v>
      </c>
      <c r="HI145" s="11">
        <f>IF(HI$2=$A145,0,IF(HLOOKUP(HI$2,Recipes!$H:$GI,'Production Calculator'!$A145+2,FALSE)=0,0,HLOOKUP(HI$2,Recipes!$H:$GI,'Production Calculator'!$A145+2,FALSE)*$AK145))+IF($AO145=HI$3,$AM145/VLOOKUP($AO145,Data!$A$50:$B$56,2,FALSE),0)</f>
        <v>0</v>
      </c>
      <c r="HJ145" s="11">
        <f>IF(HJ$2=$A145,0,IF(HLOOKUP(HJ$2,Recipes!$H:$GI,'Production Calculator'!$A145+2,FALSE)=0,0,HLOOKUP(HJ$2,Recipes!$H:$GI,'Production Calculator'!$A145+2,FALSE)*$AK145))+IF($AO145=HJ$3,$AM145/VLOOKUP($AO145,Data!$A$50:$B$56,2,FALSE),0)</f>
        <v>0</v>
      </c>
      <c r="HK145" s="11">
        <f>IF(HK$2=$A145,0,IF(HLOOKUP(HK$2,Recipes!$H:$GI,'Production Calculator'!$A145+2,FALSE)=0,0,HLOOKUP(HK$2,Recipes!$H:$GI,'Production Calculator'!$A145+2,FALSE)*$AK145))+IF($AO145=HK$3,$AM145/VLOOKUP($AO145,Data!$A$50:$B$56,2,FALSE),0)</f>
        <v>0</v>
      </c>
      <c r="HL145" s="11">
        <f>IF(HL$2=$A145,0,IF(HLOOKUP(HL$2,Recipes!$H:$GI,'Production Calculator'!$A145+2,FALSE)=0,0,HLOOKUP(HL$2,Recipes!$H:$GI,'Production Calculator'!$A145+2,FALSE)*$AK145))+IF($AO145=HL$3,$AM145/VLOOKUP($AO145,Data!$A$50:$B$56,2,FALSE),0)</f>
        <v>0</v>
      </c>
      <c r="HM145" s="11">
        <f>IF(HM$2=$A145,0,IF(HLOOKUP(HM$2,Recipes!$H:$GI,'Production Calculator'!$A145+2,FALSE)=0,0,HLOOKUP(HM$2,Recipes!$H:$GI,'Production Calculator'!$A145+2,FALSE)*$AK145))+IF($AO145=HM$3,$AM145/VLOOKUP($AO145,Data!$A$50:$B$56,2,FALSE),0)</f>
        <v>0</v>
      </c>
      <c r="HN145" s="11">
        <f>IF(HN$2=$A145,0,IF(HLOOKUP(HN$2,Recipes!$H:$GI,'Production Calculator'!$A145+2,FALSE)=0,0,HLOOKUP(HN$2,Recipes!$H:$GI,'Production Calculator'!$A145+2,FALSE)*$AK145))+IF($AO145=HN$3,$AM145/VLOOKUP($AO145,Data!$A$50:$B$56,2,FALSE),0)</f>
        <v>0</v>
      </c>
      <c r="HO145" s="11">
        <f>IF(HO$2=$A145,0,IF(HLOOKUP(HO$2,Recipes!$H:$GI,'Production Calculator'!$A145+2,FALSE)=0,0,HLOOKUP(HO$2,Recipes!$H:$GI,'Production Calculator'!$A145+2,FALSE)*$AK145))+IF($AO145=HO$3,$AM145/VLOOKUP($AO145,Data!$A$50:$B$56,2,FALSE),0)</f>
        <v>0</v>
      </c>
      <c r="HP145" s="11">
        <f>IF(HP$2=$A145,0,IF(HLOOKUP(HP$2,Recipes!$H:$GI,'Production Calculator'!$A145+2,FALSE)=0,0,HLOOKUP(HP$2,Recipes!$H:$GI,'Production Calculator'!$A145+2,FALSE)*$AK145))+IF($AO145=HP$3,$AM145/VLOOKUP($AO145,Data!$A$50:$B$56,2,FALSE),0)</f>
        <v>0</v>
      </c>
      <c r="HQ145" s="11">
        <f>IF(HQ$2=$A145,0,IF(HLOOKUP(HQ$2,Recipes!$H:$GI,'Production Calculator'!$A145+2,FALSE)=0,0,HLOOKUP(HQ$2,Recipes!$H:$GI,'Production Calculator'!$A145+2,FALSE)*$AK145))+IF($AO145=HQ$3,$AM145/VLOOKUP($AO145,Data!$A$50:$B$56,2,FALSE),0)</f>
        <v>0</v>
      </c>
      <c r="HR145" s="11">
        <f>IF(HR$2=$A145,0,IF(HLOOKUP(HR$2,Recipes!$H:$GI,'Production Calculator'!$A145+2,FALSE)=0,0,HLOOKUP(HR$2,Recipes!$H:$GI,'Production Calculator'!$A145+2,FALSE)*$AK145))+IF($AO145=HR$3,$AM145/VLOOKUP($AO145,Data!$A$50:$B$56,2,FALSE),0)</f>
        <v>0</v>
      </c>
      <c r="HS145" s="121"/>
    </row>
    <row r="146" spans="1:227" x14ac:dyDescent="0.45">
      <c r="A146">
        <v>121</v>
      </c>
      <c r="B146" s="107" t="str">
        <f>VLOOKUP(A146,Recipes!A:B,2)</f>
        <v>Rocket launcher</v>
      </c>
      <c r="C146" s="128">
        <v>0</v>
      </c>
      <c r="D146" s="108">
        <f t="shared" si="192"/>
        <v>0</v>
      </c>
      <c r="E146" s="127" t="s">
        <v>1</v>
      </c>
      <c r="F146" s="109">
        <f>VLOOKUP(A146,Recipes!$A$3:$G$186,6,FALSE)</f>
        <v>3</v>
      </c>
      <c r="G146" s="109">
        <f>VLOOKUP(A146,Recipes!$A$3:$G$186,7,FALSE)</f>
        <v>0</v>
      </c>
      <c r="H146" s="110">
        <f t="shared" si="193"/>
        <v>0</v>
      </c>
      <c r="I146" s="109">
        <f>VLOOKUP(E146,Data!$A$2:$C$26,3, FALSE)</f>
        <v>4</v>
      </c>
      <c r="J146" s="108">
        <v>0</v>
      </c>
      <c r="K146" s="108">
        <v>0</v>
      </c>
      <c r="L146" s="108">
        <v>0</v>
      </c>
      <c r="M146" s="150">
        <v>0</v>
      </c>
      <c r="N146" s="150">
        <v>0</v>
      </c>
      <c r="O146" s="150">
        <v>0</v>
      </c>
      <c r="P146" s="151">
        <v>0</v>
      </c>
      <c r="Q146" s="151">
        <v>0</v>
      </c>
      <c r="R146" s="151">
        <v>0</v>
      </c>
      <c r="S146">
        <f t="shared" si="208"/>
        <v>0</v>
      </c>
      <c r="T146">
        <f t="shared" si="209"/>
        <v>0</v>
      </c>
      <c r="U146">
        <f t="shared" si="210"/>
        <v>0</v>
      </c>
      <c r="V146">
        <f t="shared" si="211"/>
        <v>0</v>
      </c>
      <c r="W146">
        <f t="shared" si="212"/>
        <v>0</v>
      </c>
      <c r="X146">
        <f t="shared" si="213"/>
        <v>0</v>
      </c>
      <c r="Y146">
        <f t="shared" si="214"/>
        <v>0</v>
      </c>
      <c r="Z146">
        <f t="shared" si="215"/>
        <v>0</v>
      </c>
      <c r="AA146">
        <f t="shared" si="216"/>
        <v>0</v>
      </c>
      <c r="AB146" s="111">
        <f>VLOOKUP($A146,Recipes!$A:$G,4)</f>
        <v>5</v>
      </c>
      <c r="AC146" s="111">
        <f>VLOOKUP($A146,Recipes!$A:$G,5)</f>
        <v>1</v>
      </c>
      <c r="AD146" s="111">
        <f t="shared" si="203"/>
        <v>0.2</v>
      </c>
      <c r="AE146" s="111">
        <f>VLOOKUP(E146,Data!$A$2:$F$26,5,FALSE)</f>
        <v>0</v>
      </c>
      <c r="AF146" s="111">
        <f>VLOOKUP(E146,Data!$A$2:$F$26,4,FALSE)</f>
        <v>210</v>
      </c>
      <c r="AG146" s="111">
        <f>VLOOKUP(E146,Data!$A$2:$B$26,2, FALSE)</f>
        <v>1.25</v>
      </c>
      <c r="AH146" s="111">
        <f>1+VLOOKUP($J$3,Data!$A$40:$D$48,2,FALSE)*$J146+VLOOKUP($K$3,Data!$A$40:$D$48,2,FALSE)*$K146+VLOOKUP($L$3,Data!$A$40:$D$48,2,FALSE)*$L146+VLOOKUP($M$3,Data!$A$40:$D$48,2,FALSE)*$M146+VLOOKUP($N$3,Data!$A$40:$D$48,2,FALSE)*$N146+VLOOKUP($O$3,Data!$A$40:$D$48,2,FALSE)*$O146+VLOOKUP($P$3,Data!$A$40:$D$48,2,FALSE)*$P146+VLOOKUP($Q$3,Data!$A$40:$D$48,2,FALSE)*$Q146+VLOOKUP($R$3,Data!$A$40:$D$48,2,FALSE)*$R146</f>
        <v>1</v>
      </c>
      <c r="AI146" s="111">
        <f>MAX(1+VLOOKUP($J$3,Data!$A$40:$D$48,3,FALSE)*$J146+VLOOKUP($K$3,Data!$A$40:$D$48,3,FALSE)*$K146+VLOOKUP($L$3,Data!$A$40:$D$48,3,FALSE)*$L146+VLOOKUP($M$3,Data!$A$40:$D$48,3,FALSE)*$M146+VLOOKUP($N$3,Data!$A$40:$D$48,3,FALSE)*$N146+VLOOKUP($O$3,Data!$A$40:$D$48,3,FALSE)*$O146+VLOOKUP($P$3,Data!$A$40:$D$48,3,FALSE)*$P146+VLOOKUP($Q$3,Data!$A$40:$D$48,3,FALSE)*$Q146+VLOOKUP($R$3,Data!$A$40:$D$48,3,FALSE)*$R146,0)</f>
        <v>1</v>
      </c>
      <c r="AJ146" s="111">
        <f>MAX(1-(VLOOKUP($J$3,Data!$A$40:$D$48,4,FALSE)*$J146+VLOOKUP($K$3,Data!$A$40:$D$48,4,FALSE)*$K146+VLOOKUP($L$3,Data!$A$40:$D$48,4,FALSE)*$L146+VLOOKUP($M$3,Data!$A$40:$D$48,4,FALSE)*$M146+VLOOKUP($N$3,Data!$A$40:$D$48,4,FALSE)*$N146+VLOOKUP($O$3,Data!$A$40:$D$48,4,FALSE)*$O146+VLOOKUP($P$3,Data!$A$40:$D$48,4,FALSE)*$P146+VLOOKUP($Q$3,Data!$A$40:$D$48,4,FALSE)*$Q146+VLOOKUP($R$3,Data!$A$40:$D$48,4,FALSE)*$R146),0.2)</f>
        <v>1</v>
      </c>
      <c r="AK146" s="112">
        <f t="shared" si="204"/>
        <v>0</v>
      </c>
      <c r="AL146" s="111">
        <f t="shared" si="205"/>
        <v>0.25</v>
      </c>
      <c r="AM146" s="111">
        <f t="shared" si="206"/>
        <v>0</v>
      </c>
      <c r="AN146" s="111">
        <f t="shared" si="207"/>
        <v>0</v>
      </c>
      <c r="AO146" s="131" t="s">
        <v>298</v>
      </c>
      <c r="AP146" s="11"/>
      <c r="AQ146" s="11">
        <f>IF(AQ$2=$A146,0,IF(HLOOKUP(AQ$2,Recipes!$H:$GI,'Production Calculator'!$A146+2,FALSE)=0,0,HLOOKUP(AQ$2,Recipes!$H:$GI,'Production Calculator'!$A146+2,FALSE)*$AK146))+IF($AO146=AQ$3,$AM146/VLOOKUP($AO146,Data!$A$50:$B$56,2,FALSE),0)</f>
        <v>0</v>
      </c>
      <c r="AR146" s="11">
        <f>IF(AR$2=$A146,0,IF(HLOOKUP(AR$2,Recipes!$H:$GI,'Production Calculator'!$A146+2,FALSE)=0,0,HLOOKUP(AR$2,Recipes!$H:$GI,'Production Calculator'!$A146+2,FALSE)*$AK146))+IF($AO146=AR$3,$AM146/VLOOKUP($AO146,Data!$A$50:$B$56,2,FALSE),0)</f>
        <v>0</v>
      </c>
      <c r="AS146" s="11">
        <f>IF(AS$2=$A146,0,IF(HLOOKUP(AS$2,Recipes!$H:$GI,'Production Calculator'!$A146+2,FALSE)=0,0,HLOOKUP(AS$2,Recipes!$H:$GI,'Production Calculator'!$A146+2,FALSE)*$AK146))+IF($AO146=AS$3,$AM146/VLOOKUP($AO146,Data!$A$50:$B$56,2,FALSE),0)</f>
        <v>0</v>
      </c>
      <c r="AT146" s="11">
        <f>IF(AT$2=$A146,0,IF(HLOOKUP(AT$2,Recipes!$H:$GI,'Production Calculator'!$A146+2,FALSE)=0,0,HLOOKUP(AT$2,Recipes!$H:$GI,'Production Calculator'!$A146+2,FALSE)*$AK146))+IF($AO146=AT$3,$AM146/VLOOKUP($AO146,Data!$A$50:$B$56,2,FALSE),0)</f>
        <v>0</v>
      </c>
      <c r="AU146" s="11">
        <f>IF(AU$2=$A146,0,IF(HLOOKUP(AU$2,Recipes!$H:$GI,'Production Calculator'!$A146+2,FALSE)=0,0,HLOOKUP(AU$2,Recipes!$H:$GI,'Production Calculator'!$A146+2,FALSE)*$AK146))+IF($AO146=AU$3,$AM146/VLOOKUP($AO146,Data!$A$50:$B$56,2,FALSE),0)</f>
        <v>0</v>
      </c>
      <c r="AV146" s="11">
        <f>IF(AV$2=$A146,0,IF(HLOOKUP(AV$2,Recipes!$H:$GI,'Production Calculator'!$A146+2,FALSE)=0,0,HLOOKUP(AV$2,Recipes!$H:$GI,'Production Calculator'!$A146+2,FALSE)*$AK146))+IF($AO146=AV$3,$AM146/VLOOKUP($AO146,Data!$A$50:$B$56,2,FALSE),0)</f>
        <v>0</v>
      </c>
      <c r="AW146" s="11">
        <f>IF(AW$2=$A146,0,IF(HLOOKUP(AW$2,Recipes!$H:$GI,'Production Calculator'!$A146+2,FALSE)=0,0,HLOOKUP(AW$2,Recipes!$H:$GI,'Production Calculator'!$A146+2,FALSE)*$AK146))+IF($AO146=AW$3,$AM146/VLOOKUP($AO146,Data!$A$50:$B$56,2,FALSE),0)</f>
        <v>0</v>
      </c>
      <c r="AX146" s="11">
        <f>IF(AX$2=$A146,0,IF(HLOOKUP(AX$2,Recipes!$H:$GI,'Production Calculator'!$A146+2,FALSE)=0,0,HLOOKUP(AX$2,Recipes!$H:$GI,'Production Calculator'!$A146+2,FALSE)*$AK146))+IF($AO146=AX$3,$AM146/VLOOKUP($AO146,Data!$A$50:$B$56,2,FALSE),0)</f>
        <v>0</v>
      </c>
      <c r="AY146" s="11">
        <f>IF(AY$2=$A146,0,IF(HLOOKUP(AY$2,Recipes!$H:$GI,'Production Calculator'!$A146+2,FALSE)=0,0,HLOOKUP(AY$2,Recipes!$H:$GI,'Production Calculator'!$A146+2,FALSE)*$AK146))+IF($AO146=AY$3,$AM146/VLOOKUP($AO146,Data!$A$50:$B$56,2,FALSE),0)</f>
        <v>0</v>
      </c>
      <c r="AZ146" s="11">
        <f>IF(AZ$2=$A146,0,IF(HLOOKUP(AZ$2,Recipes!$H:$GI,'Production Calculator'!$A146+2,FALSE)=0,0,HLOOKUP(AZ$2,Recipes!$H:$GI,'Production Calculator'!$A146+2,FALSE)*$AK146))+IF($AO146=AZ$3,$AM146/VLOOKUP($AO146,Data!$A$50:$B$56,2,FALSE),0)</f>
        <v>0</v>
      </c>
      <c r="BA146" s="11">
        <f>IF(BA$2=$A146,0,IF(HLOOKUP(BA$2,Recipes!$H:$GI,'Production Calculator'!$A146+2,FALSE)=0,0,HLOOKUP(BA$2,Recipes!$H:$GI,'Production Calculator'!$A146+2,FALSE)*$AK146))+IF($AO146=BA$3,$AM146/VLOOKUP($AO146,Data!$A$50:$B$56,2,FALSE),0)</f>
        <v>0</v>
      </c>
      <c r="BB146" s="11">
        <f>IF(BB$2=$A146,0,IF(HLOOKUP(BB$2,Recipes!$H:$GI,'Production Calculator'!$A146+2,FALSE)=0,0,HLOOKUP(BB$2,Recipes!$H:$GI,'Production Calculator'!$A146+2,FALSE)*$AK146))+IF($AO146=BB$3,$AM146/VLOOKUP($AO146,Data!$A$50:$B$56,2,FALSE),0)</f>
        <v>0</v>
      </c>
      <c r="BC146" s="11">
        <f>IF(BC$2=$A146,0,IF(HLOOKUP(BC$2,Recipes!$H:$GI,'Production Calculator'!$A146+2,FALSE)=0,0,HLOOKUP(BC$2,Recipes!$H:$GI,'Production Calculator'!$A146+2,FALSE)*$AK146))+IF($AO146=BC$3,$AM146/VLOOKUP($AO146,Data!$A$50:$B$56,2,FALSE),0)</f>
        <v>0</v>
      </c>
      <c r="BD146" s="11">
        <f>IF(BD$2=$A146,0,IF(HLOOKUP(BD$2,Recipes!$H:$GI,'Production Calculator'!$A146+2,FALSE)=0,0,HLOOKUP(BD$2,Recipes!$H:$GI,'Production Calculator'!$A146+2,FALSE)*$AK146))+IF($AO146=BD$3,$AM146/VLOOKUP($AO146,Data!$A$50:$B$56,2,FALSE),0)</f>
        <v>0</v>
      </c>
      <c r="BE146" s="11">
        <f>IF(BE$2=$A146,0,IF(HLOOKUP(BE$2,Recipes!$H:$GI,'Production Calculator'!$A146+2,FALSE)=0,0,HLOOKUP(BE$2,Recipes!$H:$GI,'Production Calculator'!$A146+2,FALSE)*$AK146))+IF($AO146=BE$3,$AM146/VLOOKUP($AO146,Data!$A$50:$B$56,2,FALSE),0)</f>
        <v>0</v>
      </c>
      <c r="BF146" s="11">
        <f>IF(BF$2=$A146,0,IF(HLOOKUP(BF$2,Recipes!$H:$GI,'Production Calculator'!$A146+2,FALSE)=0,0,HLOOKUP(BF$2,Recipes!$H:$GI,'Production Calculator'!$A146+2,FALSE)*$AK146))+IF($AO146=BF$3,$AM146/VLOOKUP($AO146,Data!$A$50:$B$56,2,FALSE),0)</f>
        <v>0</v>
      </c>
      <c r="BG146" s="11">
        <f>IF(BG$2=$A146,0,IF(HLOOKUP(BG$2,Recipes!$H:$GI,'Production Calculator'!$A146+2,FALSE)=0,0,HLOOKUP(BG$2,Recipes!$H:$GI,'Production Calculator'!$A146+2,FALSE)*$AK146))+IF($AO146=BG$3,$AM146/VLOOKUP($AO146,Data!$A$50:$B$56,2,FALSE),0)</f>
        <v>0</v>
      </c>
      <c r="BH146" s="11">
        <f>IF(BH$2=$A146,0,IF(HLOOKUP(BH$2,Recipes!$H:$GI,'Production Calculator'!$A146+2,FALSE)=0,0,HLOOKUP(BH$2,Recipes!$H:$GI,'Production Calculator'!$A146+2,FALSE)*$AK146))+IF($AO146=BH$3,$AM146/VLOOKUP($AO146,Data!$A$50:$B$56,2,FALSE),0)</f>
        <v>0</v>
      </c>
      <c r="BI146" s="11">
        <f>IF(BI$2=$A146,0,IF(HLOOKUP(BI$2,Recipes!$H:$GI,'Production Calculator'!$A146+2,FALSE)=0,0,HLOOKUP(BI$2,Recipes!$H:$GI,'Production Calculator'!$A146+2,FALSE)*$AK146))+IF($AO146=BI$3,$AM146/VLOOKUP($AO146,Data!$A$50:$B$56,2,FALSE),0)</f>
        <v>0</v>
      </c>
      <c r="BJ146" s="11">
        <f>IF(BJ$2=$A146,0,IF(HLOOKUP(BJ$2,Recipes!$H:$GI,'Production Calculator'!$A146+2,FALSE)=0,0,HLOOKUP(BJ$2,Recipes!$H:$GI,'Production Calculator'!$A146+2,FALSE)*$AK146))+IF($AO146=BJ$3,$AM146/VLOOKUP($AO146,Data!$A$50:$B$56,2,FALSE),0)</f>
        <v>0</v>
      </c>
      <c r="BK146" s="11">
        <f>IF(BK$2=$A146,0,IF(HLOOKUP(BK$2,Recipes!$H:$GI,'Production Calculator'!$A146+2,FALSE)=0,0,HLOOKUP(BK$2,Recipes!$H:$GI,'Production Calculator'!$A146+2,FALSE)*$AK146))+IF($AO146=BK$3,$AM146/VLOOKUP($AO146,Data!$A$50:$B$56,2,FALSE),0)</f>
        <v>0</v>
      </c>
      <c r="BL146" s="11">
        <f>IF(BL$2=$A146,0,IF(HLOOKUP(BL$2,Recipes!$H:$GI,'Production Calculator'!$A146+2,FALSE)=0,0,HLOOKUP(BL$2,Recipes!$H:$GI,'Production Calculator'!$A146+2,FALSE)*$AK146))+IF($AO146=BL$3,$AM146/VLOOKUP($AO146,Data!$A$50:$B$56,2,FALSE),0)</f>
        <v>0</v>
      </c>
      <c r="BM146" s="11">
        <f>IF(BM$2=$A146,0,IF(HLOOKUP(BM$2,Recipes!$H:$GI,'Production Calculator'!$A146+2,FALSE)=0,0,HLOOKUP(BM$2,Recipes!$H:$GI,'Production Calculator'!$A146+2,FALSE)*$AK146))+IF($AO146=BM$3,$AM146/VLOOKUP($AO146,Data!$A$50:$B$56,2,FALSE),0)</f>
        <v>0</v>
      </c>
      <c r="BN146" s="11">
        <f>IF(BN$2=$A146,0,IF(HLOOKUP(BN$2,Recipes!$H:$GI,'Production Calculator'!$A146+2,FALSE)=0,0,HLOOKUP(BN$2,Recipes!$H:$GI,'Production Calculator'!$A146+2,FALSE)*$AK146))+IF($AO146=BN$3,$AM146/VLOOKUP($AO146,Data!$A$50:$B$56,2,FALSE),0)</f>
        <v>0</v>
      </c>
      <c r="BO146" s="11">
        <f>IF(BO$2=$A146,0,IF(HLOOKUP(BO$2,Recipes!$H:$GI,'Production Calculator'!$A146+2,FALSE)=0,0,HLOOKUP(BO$2,Recipes!$H:$GI,'Production Calculator'!$A146+2,FALSE)*$AK146))+IF($AO146=BO$3,$AM146/VLOOKUP($AO146,Data!$A$50:$B$56,2,FALSE),0)</f>
        <v>0</v>
      </c>
      <c r="BP146" s="11">
        <f>IF(BP$2=$A146,0,IF(HLOOKUP(BP$2,Recipes!$H:$GI,'Production Calculator'!$A146+2,FALSE)=0,0,HLOOKUP(BP$2,Recipes!$H:$GI,'Production Calculator'!$A146+2,FALSE)*$AK146))+IF($AO146=BP$3,$AM146/VLOOKUP($AO146,Data!$A$50:$B$56,2,FALSE),0)</f>
        <v>0</v>
      </c>
      <c r="BQ146" s="11">
        <f>IF(BQ$2=$A146,0,IF(HLOOKUP(BQ$2,Recipes!$H:$GI,'Production Calculator'!$A146+2,FALSE)=0,0,HLOOKUP(BQ$2,Recipes!$H:$GI,'Production Calculator'!$A146+2,FALSE)*$AK146))+IF($AO146=BQ$3,$AM146/VLOOKUP($AO146,Data!$A$50:$B$56,2,FALSE),0)</f>
        <v>0</v>
      </c>
      <c r="BR146" s="11">
        <f>IF(BR$2=$A146,0,IF(HLOOKUP(BR$2,Recipes!$H:$GI,'Production Calculator'!$A146+2,FALSE)=0,0,HLOOKUP(BR$2,Recipes!$H:$GI,'Production Calculator'!$A146+2,FALSE)*$AK146))+IF($AO146=BR$3,$AM146/VLOOKUP($AO146,Data!$A$50:$B$56,2,FALSE),0)</f>
        <v>0</v>
      </c>
      <c r="BS146" s="11">
        <f>IF(BS$2=$A146,0,IF(HLOOKUP(BS$2,Recipes!$H:$GI,'Production Calculator'!$A146+2,FALSE)=0,0,HLOOKUP(BS$2,Recipes!$H:$GI,'Production Calculator'!$A146+2,FALSE)*$AK146))+IF($AO146=BS$3,$AM146/VLOOKUP($AO146,Data!$A$50:$B$56,2,FALSE),0)</f>
        <v>0</v>
      </c>
      <c r="BT146" s="11">
        <f>IF(BT$2=$A146,0,IF(HLOOKUP(BT$2,Recipes!$H:$GI,'Production Calculator'!$A146+2,FALSE)=0,0,HLOOKUP(BT$2,Recipes!$H:$GI,'Production Calculator'!$A146+2,FALSE)*$AK146))+IF($AO146=BT$3,$AM146/VLOOKUP($AO146,Data!$A$50:$B$56,2,FALSE),0)</f>
        <v>0</v>
      </c>
      <c r="BU146" s="11">
        <f>IF(BU$2=$A146,0,IF(HLOOKUP(BU$2,Recipes!$H:$GI,'Production Calculator'!$A146+2,FALSE)=0,0,HLOOKUP(BU$2,Recipes!$H:$GI,'Production Calculator'!$A146+2,FALSE)*$AK146))+IF($AO146=BU$3,$AM146/VLOOKUP($AO146,Data!$A$50:$B$56,2,FALSE),0)</f>
        <v>0</v>
      </c>
      <c r="BV146" s="11">
        <f>IF(BV$2=$A146,0,IF(HLOOKUP(BV$2,Recipes!$H:$GI,'Production Calculator'!$A146+2,FALSE)=0,0,HLOOKUP(BV$2,Recipes!$H:$GI,'Production Calculator'!$A146+2,FALSE)*$AK146))+IF($AO146=BV$3,$AM146/VLOOKUP($AO146,Data!$A$50:$B$56,2,FALSE),0)</f>
        <v>0</v>
      </c>
      <c r="BW146" s="11">
        <f>IF(BW$2=$A146,0,IF(HLOOKUP(BW$2,Recipes!$H:$GI,'Production Calculator'!$A146+2,FALSE)=0,0,HLOOKUP(BW$2,Recipes!$H:$GI,'Production Calculator'!$A146+2,FALSE)*$AK146))+IF($AO146=BW$3,$AM146/VLOOKUP($AO146,Data!$A$50:$B$56,2,FALSE),0)</f>
        <v>0</v>
      </c>
      <c r="BX146" s="11">
        <f>IF(BX$2=$A146,0,IF(HLOOKUP(BX$2,Recipes!$H:$GI,'Production Calculator'!$A146+2,FALSE)=0,0,HLOOKUP(BX$2,Recipes!$H:$GI,'Production Calculator'!$A146+2,FALSE)*$AK146))+IF($AO146=BX$3,$AM146/VLOOKUP($AO146,Data!$A$50:$B$56,2,FALSE),0)</f>
        <v>0</v>
      </c>
      <c r="BY146" s="11">
        <f>IF(BY$2=$A146,0,IF(HLOOKUP(BY$2,Recipes!$H:$GI,'Production Calculator'!$A146+2,FALSE)=0,0,HLOOKUP(BY$2,Recipes!$H:$GI,'Production Calculator'!$A146+2,FALSE)*$AK146))+IF($AO146=BY$3,$AM146/VLOOKUP($AO146,Data!$A$50:$B$56,2,FALSE),0)</f>
        <v>0</v>
      </c>
      <c r="BZ146" s="11">
        <f>IF(BZ$2=$A146,0,IF(HLOOKUP(BZ$2,Recipes!$H:$GI,'Production Calculator'!$A146+2,FALSE)=0,0,HLOOKUP(BZ$2,Recipes!$H:$GI,'Production Calculator'!$A146+2,FALSE)*$AK146))+IF($AO146=BZ$3,$AM146/VLOOKUP($AO146,Data!$A$50:$B$56,2,FALSE),0)</f>
        <v>0</v>
      </c>
      <c r="CA146" s="11">
        <f>IF(CA$2=$A146,0,IF(HLOOKUP(CA$2,Recipes!$H:$GI,'Production Calculator'!$A146+2,FALSE)=0,0,HLOOKUP(CA$2,Recipes!$H:$GI,'Production Calculator'!$A146+2,FALSE)*$AK146))+IF($AO146=CA$3,$AM146/VLOOKUP($AO146,Data!$A$50:$B$56,2,FALSE),0)</f>
        <v>0</v>
      </c>
      <c r="CB146" s="11">
        <f>IF(CB$2=$A146,0,IF(HLOOKUP(CB$2,Recipes!$H:$GI,'Production Calculator'!$A146+2,FALSE)=0,0,HLOOKUP(CB$2,Recipes!$H:$GI,'Production Calculator'!$A146+2,FALSE)*$AK146))+IF($AO146=CB$3,$AM146/VLOOKUP($AO146,Data!$A$50:$B$56,2,FALSE),0)</f>
        <v>0</v>
      </c>
      <c r="CC146" s="11">
        <f>IF(CC$2=$A146,0,IF(HLOOKUP(CC$2,Recipes!$H:$GI,'Production Calculator'!$A146+2,FALSE)=0,0,HLOOKUP(CC$2,Recipes!$H:$GI,'Production Calculator'!$A146+2,FALSE)*$AK146))+IF($AO146=CC$3,$AM146/VLOOKUP($AO146,Data!$A$50:$B$56,2,FALSE),0)</f>
        <v>0</v>
      </c>
      <c r="CD146" s="11">
        <f>IF(CD$2=$A146,0,IF(HLOOKUP(CD$2,Recipes!$H:$GI,'Production Calculator'!$A146+2,FALSE)=0,0,HLOOKUP(CD$2,Recipes!$H:$GI,'Production Calculator'!$A146+2,FALSE)*$AK146))+IF($AO146=CD$3,$AM146/VLOOKUP($AO146,Data!$A$50:$B$56,2,FALSE),0)</f>
        <v>0</v>
      </c>
      <c r="CE146" s="11">
        <f>IF(CE$2=$A146,0,IF(HLOOKUP(CE$2,Recipes!$H:$GI,'Production Calculator'!$A146+2,FALSE)=0,0,HLOOKUP(CE$2,Recipes!$H:$GI,'Production Calculator'!$A146+2,FALSE)*$AK146))+IF($AO146=CE$3,$AM146/VLOOKUP($AO146,Data!$A$50:$B$56,2,FALSE),0)</f>
        <v>0</v>
      </c>
      <c r="CF146" s="11">
        <f>IF(CF$2=$A146,0,IF(HLOOKUP(CF$2,Recipes!$H:$GI,'Production Calculator'!$A146+2,FALSE)=0,0,HLOOKUP(CF$2,Recipes!$H:$GI,'Production Calculator'!$A146+2,FALSE)*$AK146))+IF($AO146=CF$3,$AM146/VLOOKUP($AO146,Data!$A$50:$B$56,2,FALSE),0)</f>
        <v>0</v>
      </c>
      <c r="CG146" s="11">
        <f>IF(CG$2=$A146,0,IF(HLOOKUP(CG$2,Recipes!$H:$GI,'Production Calculator'!$A146+2,FALSE)=0,0,HLOOKUP(CG$2,Recipes!$H:$GI,'Production Calculator'!$A146+2,FALSE)*$AK146))+IF($AO146=CG$3,$AM146/VLOOKUP($AO146,Data!$A$50:$B$56,2,FALSE),0)</f>
        <v>0</v>
      </c>
      <c r="CH146" s="11">
        <f>IF(CH$2=$A146,0,IF(HLOOKUP(CH$2,Recipes!$H:$GI,'Production Calculator'!$A146+2,FALSE)=0,0,HLOOKUP(CH$2,Recipes!$H:$GI,'Production Calculator'!$A146+2,FALSE)*$AK146))+IF($AO146=CH$3,$AM146/VLOOKUP($AO146,Data!$A$50:$B$56,2,FALSE),0)</f>
        <v>0</v>
      </c>
      <c r="CI146" s="11">
        <f>IF(CI$2=$A146,0,IF(HLOOKUP(CI$2,Recipes!$H:$GI,'Production Calculator'!$A146+2,FALSE)=0,0,HLOOKUP(CI$2,Recipes!$H:$GI,'Production Calculator'!$A146+2,FALSE)*$AK146))+IF($AO146=CI$3,$AM146/VLOOKUP($AO146,Data!$A$50:$B$56,2,FALSE),0)</f>
        <v>0</v>
      </c>
      <c r="CJ146" s="11">
        <f>IF(CJ$2=$A146,0,IF(HLOOKUP(CJ$2,Recipes!$H:$GI,'Production Calculator'!$A146+2,FALSE)=0,0,HLOOKUP(CJ$2,Recipes!$H:$GI,'Production Calculator'!$A146+2,FALSE)*$AK146))+IF($AO146=CJ$3,$AM146/VLOOKUP($AO146,Data!$A$50:$B$56,2,FALSE),0)</f>
        <v>0</v>
      </c>
      <c r="CK146" s="11">
        <f>IF(CK$2=$A146,0,IF(HLOOKUP(CK$2,Recipes!$H:$GI,'Production Calculator'!$A146+2,FALSE)=0,0,HLOOKUP(CK$2,Recipes!$H:$GI,'Production Calculator'!$A146+2,FALSE)*$AK146))+IF($AO146=CK$3,$AM146/VLOOKUP($AO146,Data!$A$50:$B$56,2,FALSE),0)</f>
        <v>0</v>
      </c>
      <c r="CL146" s="11">
        <f>IF(CL$2=$A146,0,IF(HLOOKUP(CL$2,Recipes!$H:$GI,'Production Calculator'!$A146+2,FALSE)=0,0,HLOOKUP(CL$2,Recipes!$H:$GI,'Production Calculator'!$A146+2,FALSE)*$AK146))+IF($AO146=CL$3,$AM146/VLOOKUP($AO146,Data!$A$50:$B$56,2,FALSE),0)</f>
        <v>0</v>
      </c>
      <c r="CM146" s="11">
        <f>IF(CM$2=$A146,0,IF(HLOOKUP(CM$2,Recipes!$H:$GI,'Production Calculator'!$A146+2,FALSE)=0,0,HLOOKUP(CM$2,Recipes!$H:$GI,'Production Calculator'!$A146+2,FALSE)*$AK146))+IF($AO146=CM$3,$AM146/VLOOKUP($AO146,Data!$A$50:$B$56,2,FALSE),0)</f>
        <v>0</v>
      </c>
      <c r="CN146" s="11">
        <f>IF(CN$2=$A146,0,IF(HLOOKUP(CN$2,Recipes!$H:$GI,'Production Calculator'!$A146+2,FALSE)=0,0,HLOOKUP(CN$2,Recipes!$H:$GI,'Production Calculator'!$A146+2,FALSE)*$AK146))+IF($AO146=CN$3,$AM146/VLOOKUP($AO146,Data!$A$50:$B$56,2,FALSE),0)</f>
        <v>0</v>
      </c>
      <c r="CO146" s="11">
        <f>IF(CO$2=$A146,0,IF(HLOOKUP(CO$2,Recipes!$H:$GI,'Production Calculator'!$A146+2,FALSE)=0,0,HLOOKUP(CO$2,Recipes!$H:$GI,'Production Calculator'!$A146+2,FALSE)*$AK146))+IF($AO146=CO$3,$AM146/VLOOKUP($AO146,Data!$A$50:$B$56,2,FALSE),0)</f>
        <v>0</v>
      </c>
      <c r="CP146" s="11">
        <f>IF(CP$2=$A146,0,IF(HLOOKUP(CP$2,Recipes!$H:$GI,'Production Calculator'!$A146+2,FALSE)=0,0,HLOOKUP(CP$2,Recipes!$H:$GI,'Production Calculator'!$A146+2,FALSE)*$AK146))+IF($AO146=CP$3,$AM146/VLOOKUP($AO146,Data!$A$50:$B$56,2,FALSE),0)</f>
        <v>0</v>
      </c>
      <c r="CQ146" s="11">
        <f>IF(CQ$2=$A146,0,IF(HLOOKUP(CQ$2,Recipes!$H:$GI,'Production Calculator'!$A146+2,FALSE)=0,0,HLOOKUP(CQ$2,Recipes!$H:$GI,'Production Calculator'!$A146+2,FALSE)*$AK146))+IF($AO146=CQ$3,$AM146/VLOOKUP($AO146,Data!$A$50:$B$56,2,FALSE),0)</f>
        <v>0</v>
      </c>
      <c r="CR146" s="11">
        <f>IF(CR$2=$A146,0,IF(HLOOKUP(CR$2,Recipes!$H:$GI,'Production Calculator'!$A146+2,FALSE)=0,0,HLOOKUP(CR$2,Recipes!$H:$GI,'Production Calculator'!$A146+2,FALSE)*$AK146))+IF($AO146=CR$3,$AM146/VLOOKUP($AO146,Data!$A$50:$B$56,2,FALSE),0)</f>
        <v>0</v>
      </c>
      <c r="CS146" s="11">
        <f>IF(CS$2=$A146,0,IF(HLOOKUP(CS$2,Recipes!$H:$GI,'Production Calculator'!$A146+2,FALSE)=0,0,HLOOKUP(CS$2,Recipes!$H:$GI,'Production Calculator'!$A146+2,FALSE)*$AK146))+IF($AO146=CS$3,$AM146/VLOOKUP($AO146,Data!$A$50:$B$56,2,FALSE),0)</f>
        <v>0</v>
      </c>
      <c r="CT146" s="11">
        <f>IF(CT$2=$A146,0,IF(HLOOKUP(CT$2,Recipes!$H:$GI,'Production Calculator'!$A146+2,FALSE)=0,0,HLOOKUP(CT$2,Recipes!$H:$GI,'Production Calculator'!$A146+2,FALSE)*$AK146))+IF($AO146=CT$3,$AM146/VLOOKUP($AO146,Data!$A$50:$B$56,2,FALSE),0)</f>
        <v>0</v>
      </c>
      <c r="CU146" s="11">
        <f>IF(CU$2=$A146,0,IF(HLOOKUP(CU$2,Recipes!$H:$GI,'Production Calculator'!$A146+2,FALSE)=0,0,HLOOKUP(CU$2,Recipes!$H:$GI,'Production Calculator'!$A146+2,FALSE)*$AK146))+IF($AO146=CU$3,$AM146/VLOOKUP($AO146,Data!$A$50:$B$56,2,FALSE),0)</f>
        <v>0</v>
      </c>
      <c r="CV146" s="11">
        <f>IF(CV$2=$A146,0,IF(HLOOKUP(CV$2,Recipes!$H:$GI,'Production Calculator'!$A146+2,FALSE)=0,0,HLOOKUP(CV$2,Recipes!$H:$GI,'Production Calculator'!$A146+2,FALSE)*$AK146))+IF($AO146=CV$3,$AM146/VLOOKUP($AO146,Data!$A$50:$B$56,2,FALSE),0)</f>
        <v>0</v>
      </c>
      <c r="CW146" s="11">
        <f>IF(CW$2=$A146,0,IF(HLOOKUP(CW$2,Recipes!$H:$GI,'Production Calculator'!$A146+2,FALSE)=0,0,HLOOKUP(CW$2,Recipes!$H:$GI,'Production Calculator'!$A146+2,FALSE)*$AK146))+IF($AO146=CW$3,$AM146/VLOOKUP($AO146,Data!$A$50:$B$56,2,FALSE),0)</f>
        <v>0</v>
      </c>
      <c r="CX146" s="11">
        <f>IF(CX$2=$A146,0,IF(HLOOKUP(CX$2,Recipes!$H:$GI,'Production Calculator'!$A146+2,FALSE)=0,0,HLOOKUP(CX$2,Recipes!$H:$GI,'Production Calculator'!$A146+2,FALSE)*$AK146))+IF($AO146=CX$3,$AM146/VLOOKUP($AO146,Data!$A$50:$B$56,2,FALSE),0)</f>
        <v>0</v>
      </c>
      <c r="CY146" s="11">
        <f>IF(CY$2=$A146,0,IF(HLOOKUP(CY$2,Recipes!$H:$GI,'Production Calculator'!$A146+2,FALSE)=0,0,HLOOKUP(CY$2,Recipes!$H:$GI,'Production Calculator'!$A146+2,FALSE)*$AK146))+IF($AO146=CY$3,$AM146/VLOOKUP($AO146,Data!$A$50:$B$56,2,FALSE),0)</f>
        <v>0</v>
      </c>
      <c r="CZ146" s="11">
        <f>IF(CZ$2=$A146,0,IF(HLOOKUP(CZ$2,Recipes!$H:$GI,'Production Calculator'!$A146+2,FALSE)=0,0,HLOOKUP(CZ$2,Recipes!$H:$GI,'Production Calculator'!$A146+2,FALSE)*$AK146))+IF($AO146=CZ$3,$AM146/VLOOKUP($AO146,Data!$A$50:$B$56,2,FALSE),0)</f>
        <v>0</v>
      </c>
      <c r="DA146" s="11">
        <f>IF(DA$2=$A146,0,IF(HLOOKUP(DA$2,Recipes!$H:$GI,'Production Calculator'!$A146+2,FALSE)=0,0,HLOOKUP(DA$2,Recipes!$H:$GI,'Production Calculator'!$A146+2,FALSE)*$AK146))+IF($AO146=DA$3,$AM146/VLOOKUP($AO146,Data!$A$50:$B$56,2,FALSE),0)</f>
        <v>0</v>
      </c>
      <c r="DB146" s="11">
        <f>IF(DB$2=$A146,0,IF(HLOOKUP(DB$2,Recipes!$H:$GI,'Production Calculator'!$A146+2,FALSE)=0,0,HLOOKUP(DB$2,Recipes!$H:$GI,'Production Calculator'!$A146+2,FALSE)*$AK146))+IF($AO146=DB$3,$AM146/VLOOKUP($AO146,Data!$A$50:$B$56,2,FALSE),0)</f>
        <v>0</v>
      </c>
      <c r="DC146" s="11">
        <f>IF(DC$2=$A146,0,IF(HLOOKUP(DC$2,Recipes!$H:$GI,'Production Calculator'!$A146+2,FALSE)=0,0,HLOOKUP(DC$2,Recipes!$H:$GI,'Production Calculator'!$A146+2,FALSE)*$AK146))+IF($AO146=DC$3,$AM146/VLOOKUP($AO146,Data!$A$50:$B$56,2,FALSE),0)</f>
        <v>0</v>
      </c>
      <c r="DD146" s="11">
        <f>IF(DD$2=$A146,0,IF(HLOOKUP(DD$2,Recipes!$H:$GI,'Production Calculator'!$A146+2,FALSE)=0,0,HLOOKUP(DD$2,Recipes!$H:$GI,'Production Calculator'!$A146+2,FALSE)*$AK146))+IF($AO146=DD$3,$AM146/VLOOKUP($AO146,Data!$A$50:$B$56,2,FALSE),0)</f>
        <v>0</v>
      </c>
      <c r="DE146" s="11">
        <f>IF(DE$2=$A146,0,IF(HLOOKUP(DE$2,Recipes!$H:$GI,'Production Calculator'!$A146+2,FALSE)=0,0,HLOOKUP(DE$2,Recipes!$H:$GI,'Production Calculator'!$A146+2,FALSE)*$AK146))+IF($AO146=DE$3,$AM146/VLOOKUP($AO146,Data!$A$50:$B$56,2,FALSE),0)</f>
        <v>0</v>
      </c>
      <c r="DF146" s="11">
        <f>IF(DF$2=$A146,0,IF(HLOOKUP(DF$2,Recipes!$H:$GI,'Production Calculator'!$A146+2,FALSE)=0,0,HLOOKUP(DF$2,Recipes!$H:$GI,'Production Calculator'!$A146+2,FALSE)*$AK146))+IF($AO146=DF$3,$AM146/VLOOKUP($AO146,Data!$A$50:$B$56,2,FALSE),0)</f>
        <v>0</v>
      </c>
      <c r="DG146" s="11">
        <f>IF(DG$2=$A146,0,IF(HLOOKUP(DG$2,Recipes!$H:$GI,'Production Calculator'!$A146+2,FALSE)=0,0,HLOOKUP(DG$2,Recipes!$H:$GI,'Production Calculator'!$A146+2,FALSE)*$AK146))+IF($AO146=DG$3,$AM146/VLOOKUP($AO146,Data!$A$50:$B$56,2,FALSE),0)</f>
        <v>0</v>
      </c>
      <c r="DH146" s="11">
        <f>IF(DH$2=$A146,0,IF(HLOOKUP(DH$2,Recipes!$H:$GI,'Production Calculator'!$A146+2,FALSE)=0,0,HLOOKUP(DH$2,Recipes!$H:$GI,'Production Calculator'!$A146+2,FALSE)*$AK146))+IF($AO146=DH$3,$AM146/VLOOKUP($AO146,Data!$A$50:$B$56,2,FALSE),0)</f>
        <v>0</v>
      </c>
      <c r="DI146" s="11">
        <f>IF(DI$2=$A146,0,IF(HLOOKUP(DI$2,Recipes!$H:$GI,'Production Calculator'!$A146+2,FALSE)=0,0,HLOOKUP(DI$2,Recipes!$H:$GI,'Production Calculator'!$A146+2,FALSE)*$AK146))+IF($AO146=DI$3,$AM146/VLOOKUP($AO146,Data!$A$50:$B$56,2,FALSE),0)</f>
        <v>0</v>
      </c>
      <c r="DJ146" s="11">
        <f>IF(DJ$2=$A146,0,IF(HLOOKUP(DJ$2,Recipes!$H:$GI,'Production Calculator'!$A146+2,FALSE)=0,0,HLOOKUP(DJ$2,Recipes!$H:$GI,'Production Calculator'!$A146+2,FALSE)*$AK146))+IF($AO146=DJ$3,$AM146/VLOOKUP($AO146,Data!$A$50:$B$56,2,FALSE),0)</f>
        <v>0</v>
      </c>
      <c r="DK146" s="11">
        <f>IF(DK$2=$A146,0,IF(HLOOKUP(DK$2,Recipes!$H:$GI,'Production Calculator'!$A146+2,FALSE)=0,0,HLOOKUP(DK$2,Recipes!$H:$GI,'Production Calculator'!$A146+2,FALSE)*$AK146))+IF($AO146=DK$3,$AM146/VLOOKUP($AO146,Data!$A$50:$B$56,2,FALSE),0)</f>
        <v>0</v>
      </c>
      <c r="DL146" s="11">
        <f>IF(DL$2=$A146,0,IF(HLOOKUP(DL$2,Recipes!$H:$GI,'Production Calculator'!$A146+2,FALSE)=0,0,HLOOKUP(DL$2,Recipes!$H:$GI,'Production Calculator'!$A146+2,FALSE)*$AK146))+IF($AO146=DL$3,$AM146/VLOOKUP($AO146,Data!$A$50:$B$56,2,FALSE),0)</f>
        <v>0</v>
      </c>
      <c r="DM146" s="11">
        <f>IF(DM$2=$A146,0,IF(HLOOKUP(DM$2,Recipes!$H:$GI,'Production Calculator'!$A146+2,FALSE)=0,0,HLOOKUP(DM$2,Recipes!$H:$GI,'Production Calculator'!$A146+2,FALSE)*$AK146))+IF($AO146=DM$3,$AM146/VLOOKUP($AO146,Data!$A$50:$B$56,2,FALSE),0)</f>
        <v>0</v>
      </c>
      <c r="DN146" s="11">
        <f>IF(DN$2=$A146,0,IF(HLOOKUP(DN$2,Recipes!$H:$GI,'Production Calculator'!$A146+2,FALSE)=0,0,HLOOKUP(DN$2,Recipes!$H:$GI,'Production Calculator'!$A146+2,FALSE)*$AK146))+IF($AO146=DN$3,$AM146/VLOOKUP($AO146,Data!$A$50:$B$56,2,FALSE),0)</f>
        <v>0</v>
      </c>
      <c r="DO146" s="11">
        <f>IF(DO$2=$A146,0,IF(HLOOKUP(DO$2,Recipes!$H:$GI,'Production Calculator'!$A146+2,FALSE)=0,0,HLOOKUP(DO$2,Recipes!$H:$GI,'Production Calculator'!$A146+2,FALSE)*$AK146))+IF($AO146=DO$3,$AM146/VLOOKUP($AO146,Data!$A$50:$B$56,2,FALSE),0)</f>
        <v>0</v>
      </c>
      <c r="DP146" s="11">
        <f>IF(DP$2=$A146,0,IF(HLOOKUP(DP$2,Recipes!$H:$GI,'Production Calculator'!$A146+2,FALSE)=0,0,HLOOKUP(DP$2,Recipes!$H:$GI,'Production Calculator'!$A146+2,FALSE)*$AK146))+IF($AO146=DP$3,$AM146/VLOOKUP($AO146,Data!$A$50:$B$56,2,FALSE),0)</f>
        <v>0</v>
      </c>
      <c r="DQ146" s="11">
        <f>IF(DQ$2=$A146,0,IF(HLOOKUP(DQ$2,Recipes!$H:$GI,'Production Calculator'!$A146+2,FALSE)=0,0,HLOOKUP(DQ$2,Recipes!$H:$GI,'Production Calculator'!$A146+2,FALSE)*$AK146))+IF($AO146=DQ$3,$AM146/VLOOKUP($AO146,Data!$A$50:$B$56,2,FALSE),0)</f>
        <v>0</v>
      </c>
      <c r="DR146" s="11">
        <f>IF(DR$2=$A146,0,IF(HLOOKUP(DR$2,Recipes!$H:$GI,'Production Calculator'!$A146+2,FALSE)=0,0,HLOOKUP(DR$2,Recipes!$H:$GI,'Production Calculator'!$A146+2,FALSE)*$AK146))+IF($AO146=DR$3,$AM146/VLOOKUP($AO146,Data!$A$50:$B$56,2,FALSE),0)</f>
        <v>0</v>
      </c>
      <c r="DS146" s="11">
        <f>IF(DS$2=$A146,0,IF(HLOOKUP(DS$2,Recipes!$H:$GI,'Production Calculator'!$A146+2,FALSE)=0,0,HLOOKUP(DS$2,Recipes!$H:$GI,'Production Calculator'!$A146+2,FALSE)*$AK146))+IF($AO146=DS$3,$AM146/VLOOKUP($AO146,Data!$A$50:$B$56,2,FALSE),0)</f>
        <v>0</v>
      </c>
      <c r="DT146" s="11">
        <f>IF(DT$2=$A146,0,IF(HLOOKUP(DT$2,Recipes!$H:$GI,'Production Calculator'!$A146+2,FALSE)=0,0,HLOOKUP(DT$2,Recipes!$H:$GI,'Production Calculator'!$A146+2,FALSE)*$AK146))+IF($AO146=DT$3,$AM146/VLOOKUP($AO146,Data!$A$50:$B$56,2,FALSE),0)</f>
        <v>0</v>
      </c>
      <c r="DU146" s="11">
        <f>IF(DU$2=$A146,0,IF(HLOOKUP(DU$2,Recipes!$H:$GI,'Production Calculator'!$A146+2,FALSE)=0,0,HLOOKUP(DU$2,Recipes!$H:$GI,'Production Calculator'!$A146+2,FALSE)*$AK146))+IF($AO146=DU$3,$AM146/VLOOKUP($AO146,Data!$A$50:$B$56,2,FALSE),0)</f>
        <v>0</v>
      </c>
      <c r="DV146" s="11">
        <f>IF(DV$2=$A146,0,IF(HLOOKUP(DV$2,Recipes!$H:$GI,'Production Calculator'!$A146+2,FALSE)=0,0,HLOOKUP(DV$2,Recipes!$H:$GI,'Production Calculator'!$A146+2,FALSE)*$AK146))+IF($AO146=DV$3,$AM146/VLOOKUP($AO146,Data!$A$50:$B$56,2,FALSE),0)</f>
        <v>0</v>
      </c>
      <c r="DW146" s="11">
        <f>IF(DW$2=$A146,0,IF(HLOOKUP(DW$2,Recipes!$H:$GI,'Production Calculator'!$A146+2,FALSE)=0,0,HLOOKUP(DW$2,Recipes!$H:$GI,'Production Calculator'!$A146+2,FALSE)*$AK146))+IF($AO146=DW$3,$AM146/VLOOKUP($AO146,Data!$A$50:$B$56,2,FALSE),0)</f>
        <v>0</v>
      </c>
      <c r="DX146" s="11">
        <f>IF(DX$2=$A146,0,IF(HLOOKUP(DX$2,Recipes!$H:$GI,'Production Calculator'!$A146+2,FALSE)=0,0,HLOOKUP(DX$2,Recipes!$H:$GI,'Production Calculator'!$A146+2,FALSE)*$AK146))+IF($AO146=DX$3,$AM146/VLOOKUP($AO146,Data!$A$50:$B$56,2,FALSE),0)</f>
        <v>0</v>
      </c>
      <c r="DY146" s="11">
        <f>IF(DY$2=$A146,0,IF(HLOOKUP(DY$2,Recipes!$H:$GI,'Production Calculator'!$A146+2,FALSE)=0,0,HLOOKUP(DY$2,Recipes!$H:$GI,'Production Calculator'!$A146+2,FALSE)*$AK146))+IF($AO146=DY$3,$AM146/VLOOKUP($AO146,Data!$A$50:$B$56,2,FALSE),0)</f>
        <v>0</v>
      </c>
      <c r="DZ146" s="11">
        <f>IF(DZ$2=$A146,0,IF(HLOOKUP(DZ$2,Recipes!$H:$GI,'Production Calculator'!$A146+2,FALSE)=0,0,HLOOKUP(DZ$2,Recipes!$H:$GI,'Production Calculator'!$A146+2,FALSE)*$AK146))+IF($AO146=DZ$3,$AM146/VLOOKUP($AO146,Data!$A$50:$B$56,2,FALSE),0)</f>
        <v>0</v>
      </c>
      <c r="EA146" s="11">
        <f>IF(EA$2=$A146,0,IF(HLOOKUP(EA$2,Recipes!$H:$GI,'Production Calculator'!$A146+2,FALSE)=0,0,HLOOKUP(EA$2,Recipes!$H:$GI,'Production Calculator'!$A146+2,FALSE)*$AK146))+IF($AO146=EA$3,$AM146/VLOOKUP($AO146,Data!$A$50:$B$56,2,FALSE),0)</f>
        <v>0</v>
      </c>
      <c r="EB146" s="11">
        <f>IF(EB$2=$A146,0,IF(HLOOKUP(EB$2,Recipes!$H:$GI,'Production Calculator'!$A146+2,FALSE)=0,0,HLOOKUP(EB$2,Recipes!$H:$GI,'Production Calculator'!$A146+2,FALSE)*$AK146))+IF($AO146=EB$3,$AM146/VLOOKUP($AO146,Data!$A$50:$B$56,2,FALSE),0)</f>
        <v>0</v>
      </c>
      <c r="EC146" s="11">
        <f>IF(EC$2=$A146,0,IF(HLOOKUP(EC$2,Recipes!$H:$GI,'Production Calculator'!$A146+2,FALSE)=0,0,HLOOKUP(EC$2,Recipes!$H:$GI,'Production Calculator'!$A146+2,FALSE)*$AK146))+IF($AO146=EC$3,$AM146/VLOOKUP($AO146,Data!$A$50:$B$56,2,FALSE),0)</f>
        <v>0</v>
      </c>
      <c r="ED146" s="11">
        <f>IF(ED$2=$A146,0,IF(HLOOKUP(ED$2,Recipes!$H:$GI,'Production Calculator'!$A146+2,FALSE)=0,0,HLOOKUP(ED$2,Recipes!$H:$GI,'Production Calculator'!$A146+2,FALSE)*$AK146))+IF($AO146=ED$3,$AM146/VLOOKUP($AO146,Data!$A$50:$B$56,2,FALSE),0)</f>
        <v>0</v>
      </c>
      <c r="EE146" s="11">
        <f>IF(EE$2=$A146,0,IF(HLOOKUP(EE$2,Recipes!$H:$GI,'Production Calculator'!$A146+2,FALSE)=0,0,HLOOKUP(EE$2,Recipes!$H:$GI,'Production Calculator'!$A146+2,FALSE)*$AK146))+IF($AO146=EE$3,$AM146/VLOOKUP($AO146,Data!$A$50:$B$56,2,FALSE),0)</f>
        <v>0</v>
      </c>
      <c r="EF146" s="11">
        <f>IF(EF$2=$A146,0,IF(HLOOKUP(EF$2,Recipes!$H:$GI,'Production Calculator'!$A146+2,FALSE)=0,0,HLOOKUP(EF$2,Recipes!$H:$GI,'Production Calculator'!$A146+2,FALSE)*$AK146))+IF($AO146=EF$3,$AM146/VLOOKUP($AO146,Data!$A$50:$B$56,2,FALSE),0)</f>
        <v>0</v>
      </c>
      <c r="EG146" s="11">
        <f>IF(EG$2=$A146,0,IF(HLOOKUP(EG$2,Recipes!$H:$GI,'Production Calculator'!$A146+2,FALSE)=0,0,HLOOKUP(EG$2,Recipes!$H:$GI,'Production Calculator'!$A146+2,FALSE)*$AK146))+IF($AO146=EG$3,$AM146/VLOOKUP($AO146,Data!$A$50:$B$56,2,FALSE),0)</f>
        <v>0</v>
      </c>
      <c r="EH146" s="11">
        <f>IF(EH$2=$A146,0,IF(HLOOKUP(EH$2,Recipes!$H:$GI,'Production Calculator'!$A146+2,FALSE)=0,0,HLOOKUP(EH$2,Recipes!$H:$GI,'Production Calculator'!$A146+2,FALSE)*$AK146))+IF($AO146=EH$3,$AM146/VLOOKUP($AO146,Data!$A$50:$B$56,2,FALSE),0)</f>
        <v>0</v>
      </c>
      <c r="EI146" s="11">
        <f>IF(EI$2=$A146,0,IF(HLOOKUP(EI$2,Recipes!$H:$GI,'Production Calculator'!$A146+2,FALSE)=0,0,HLOOKUP(EI$2,Recipes!$H:$GI,'Production Calculator'!$A146+2,FALSE)*$AK146))+IF($AO146=EI$3,$AM146/VLOOKUP($AO146,Data!$A$50:$B$56,2,FALSE),0)</f>
        <v>0</v>
      </c>
      <c r="EJ146" s="11">
        <f>IF(EJ$2=$A146,0,IF(HLOOKUP(EJ$2,Recipes!$H:$GI,'Production Calculator'!$A146+2,FALSE)=0,0,HLOOKUP(EJ$2,Recipes!$H:$GI,'Production Calculator'!$A146+2,FALSE)*$AK146))+IF($AO146=EJ$3,$AM146/VLOOKUP($AO146,Data!$A$50:$B$56,2,FALSE),0)</f>
        <v>0</v>
      </c>
      <c r="EK146" s="11">
        <f>IF(EK$2=$A146,0,IF(HLOOKUP(EK$2,Recipes!$H:$GI,'Production Calculator'!$A146+2,FALSE)=0,0,HLOOKUP(EK$2,Recipes!$H:$GI,'Production Calculator'!$A146+2,FALSE)*$AK146))+IF($AO146=EK$3,$AM146/VLOOKUP($AO146,Data!$A$50:$B$56,2,FALSE),0)</f>
        <v>0</v>
      </c>
      <c r="EL146" s="11">
        <f>IF(EL$2=$A146,0,IF(HLOOKUP(EL$2,Recipes!$H:$GI,'Production Calculator'!$A146+2,FALSE)=0,0,HLOOKUP(EL$2,Recipes!$H:$GI,'Production Calculator'!$A146+2,FALSE)*$AK146))+IF($AO146=EL$3,$AM146/VLOOKUP($AO146,Data!$A$50:$B$56,2,FALSE),0)</f>
        <v>0</v>
      </c>
      <c r="EM146" s="11">
        <f>IF(EM$2=$A146,0,IF(HLOOKUP(EM$2,Recipes!$H:$GI,'Production Calculator'!$A146+2,FALSE)=0,0,HLOOKUP(EM$2,Recipes!$H:$GI,'Production Calculator'!$A146+2,FALSE)*$AK146))+IF($AO146=EM$3,$AM146/VLOOKUP($AO146,Data!$A$50:$B$56,2,FALSE),0)</f>
        <v>0</v>
      </c>
      <c r="EN146" s="11">
        <f>IF(EN$2=$A146,0,IF(HLOOKUP(EN$2,Recipes!$H:$GI,'Production Calculator'!$A146+2,FALSE)=0,0,HLOOKUP(EN$2,Recipes!$H:$GI,'Production Calculator'!$A146+2,FALSE)*$AK146))+IF($AO146=EN$3,$AM146/VLOOKUP($AO146,Data!$A$50:$B$56,2,FALSE),0)</f>
        <v>0</v>
      </c>
      <c r="EO146" s="11">
        <f>IF(EO$2=$A146,0,IF(HLOOKUP(EO$2,Recipes!$H:$GI,'Production Calculator'!$A146+2,FALSE)=0,0,HLOOKUP(EO$2,Recipes!$H:$GI,'Production Calculator'!$A146+2,FALSE)*$AK146))+IF($AO146=EO$3,$AM146/VLOOKUP($AO146,Data!$A$50:$B$56,2,FALSE),0)</f>
        <v>0</v>
      </c>
      <c r="EP146" s="11">
        <f>IF(EP$2=$A146,0,IF(HLOOKUP(EP$2,Recipes!$H:$GI,'Production Calculator'!$A146+2,FALSE)=0,0,HLOOKUP(EP$2,Recipes!$H:$GI,'Production Calculator'!$A146+2,FALSE)*$AK146))+IF($AO146=EP$3,$AM146/VLOOKUP($AO146,Data!$A$50:$B$56,2,FALSE),0)</f>
        <v>0</v>
      </c>
      <c r="EQ146" s="11">
        <f>IF(EQ$2=$A146,0,IF(HLOOKUP(EQ$2,Recipes!$H:$GI,'Production Calculator'!$A146+2,FALSE)=0,0,HLOOKUP(EQ$2,Recipes!$H:$GI,'Production Calculator'!$A146+2,FALSE)*$AK146))+IF($AO146=EQ$3,$AM146/VLOOKUP($AO146,Data!$A$50:$B$56,2,FALSE),0)</f>
        <v>0</v>
      </c>
      <c r="ER146" s="11">
        <f>IF(ER$2=$A146,0,IF(HLOOKUP(ER$2,Recipes!$H:$GI,'Production Calculator'!$A146+2,FALSE)=0,0,HLOOKUP(ER$2,Recipes!$H:$GI,'Production Calculator'!$A146+2,FALSE)*$AK146))+IF($AO146=ER$3,$AM146/VLOOKUP($AO146,Data!$A$50:$B$56,2,FALSE),0)</f>
        <v>0</v>
      </c>
      <c r="ES146" s="11">
        <f>IF(ES$2=$A146,0,IF(HLOOKUP(ES$2,Recipes!$H:$GI,'Production Calculator'!$A146+2,FALSE)=0,0,HLOOKUP(ES$2,Recipes!$H:$GI,'Production Calculator'!$A146+2,FALSE)*$AK146))+IF($AO146=ES$3,$AM146/VLOOKUP($AO146,Data!$A$50:$B$56,2,FALSE),0)</f>
        <v>0</v>
      </c>
      <c r="ET146" s="11">
        <f>IF(ET$2=$A146,0,IF(HLOOKUP(ET$2,Recipes!$H:$GI,'Production Calculator'!$A146+2,FALSE)=0,0,HLOOKUP(ET$2,Recipes!$H:$GI,'Production Calculator'!$A146+2,FALSE)*$AK146))+IF($AO146=ET$3,$AM146/VLOOKUP($AO146,Data!$A$50:$B$56,2,FALSE),0)</f>
        <v>0</v>
      </c>
      <c r="EU146" s="11">
        <f>IF(EU$2=$A146,0,IF(HLOOKUP(EU$2,Recipes!$H:$GI,'Production Calculator'!$A146+2,FALSE)=0,0,HLOOKUP(EU$2,Recipes!$H:$GI,'Production Calculator'!$A146+2,FALSE)*$AK146))+IF($AO146=EU$3,$AM146/VLOOKUP($AO146,Data!$A$50:$B$56,2,FALSE),0)</f>
        <v>0</v>
      </c>
      <c r="EV146" s="11">
        <f>IF(EV$2=$A146,0,IF(HLOOKUP(EV$2,Recipes!$H:$GI,'Production Calculator'!$A146+2,FALSE)=0,0,HLOOKUP(EV$2,Recipes!$H:$GI,'Production Calculator'!$A146+2,FALSE)*$AK146))+IF($AO146=EV$3,$AM146/VLOOKUP($AO146,Data!$A$50:$B$56,2,FALSE),0)</f>
        <v>0</v>
      </c>
      <c r="EW146" s="11">
        <f>IF(EW$2=$A146,0,IF(HLOOKUP(EW$2,Recipes!$H:$GI,'Production Calculator'!$A146+2,FALSE)=0,0,HLOOKUP(EW$2,Recipes!$H:$GI,'Production Calculator'!$A146+2,FALSE)*$AK146))+IF($AO146=EW$3,$AM146/VLOOKUP($AO146,Data!$A$50:$B$56,2,FALSE),0)</f>
        <v>0</v>
      </c>
      <c r="EX146" s="11">
        <f>IF(EX$2=$A146,0,IF(HLOOKUP(EX$2,Recipes!$H:$GI,'Production Calculator'!$A146+2,FALSE)=0,0,HLOOKUP(EX$2,Recipes!$H:$GI,'Production Calculator'!$A146+2,FALSE)*$AK146))+IF($AO146=EX$3,$AM146/VLOOKUP($AO146,Data!$A$50:$B$56,2,FALSE),0)</f>
        <v>0</v>
      </c>
      <c r="EY146" s="11">
        <f>IF(EY$2=$A146,0,IF(HLOOKUP(EY$2,Recipes!$H:$GI,'Production Calculator'!$A146+2,FALSE)=0,0,HLOOKUP(EY$2,Recipes!$H:$GI,'Production Calculator'!$A146+2,FALSE)*$AK146))+IF($AO146=EY$3,$AM146/VLOOKUP($AO146,Data!$A$50:$B$56,2,FALSE),0)</f>
        <v>0</v>
      </c>
      <c r="EZ146" s="11">
        <f>IF(EZ$2=$A146,0,IF(HLOOKUP(EZ$2,Recipes!$H:$GI,'Production Calculator'!$A146+2,FALSE)=0,0,HLOOKUP(EZ$2,Recipes!$H:$GI,'Production Calculator'!$A146+2,FALSE)*$AK146))+IF($AO146=EZ$3,$AM146/VLOOKUP($AO146,Data!$A$50:$B$56,2,FALSE),0)</f>
        <v>0</v>
      </c>
      <c r="FA146" s="11">
        <f>IF(FA$2=$A146,0,IF(HLOOKUP(FA$2,Recipes!$H:$GI,'Production Calculator'!$A146+2,FALSE)=0,0,HLOOKUP(FA$2,Recipes!$H:$GI,'Production Calculator'!$A146+2,FALSE)*$AK146))+IF($AO146=FA$3,$AM146/VLOOKUP($AO146,Data!$A$50:$B$56,2,FALSE),0)</f>
        <v>0</v>
      </c>
      <c r="FB146" s="11">
        <f>IF(FB$2=$A146,0,IF(HLOOKUP(FB$2,Recipes!$H:$GI,'Production Calculator'!$A146+2,FALSE)=0,0,HLOOKUP(FB$2,Recipes!$H:$GI,'Production Calculator'!$A146+2,FALSE)*$AK146))+IF($AO146=FB$3,$AM146/VLOOKUP($AO146,Data!$A$50:$B$56,2,FALSE),0)</f>
        <v>0</v>
      </c>
      <c r="FC146" s="11">
        <f>IF(FC$2=$A146,0,IF(HLOOKUP(FC$2,Recipes!$H:$GI,'Production Calculator'!$A146+2,FALSE)=0,0,HLOOKUP(FC$2,Recipes!$H:$GI,'Production Calculator'!$A146+2,FALSE)*$AK146))+IF($AO146=FC$3,$AM146/VLOOKUP($AO146,Data!$A$50:$B$56,2,FALSE),0)</f>
        <v>0</v>
      </c>
      <c r="FD146" s="11">
        <f>IF(FD$2=$A146,0,IF(HLOOKUP(FD$2,Recipes!$H:$GI,'Production Calculator'!$A146+2,FALSE)=0,0,HLOOKUP(FD$2,Recipes!$H:$GI,'Production Calculator'!$A146+2,FALSE)*$AK146))+IF($AO146=FD$3,$AM146/VLOOKUP($AO146,Data!$A$50:$B$56,2,FALSE),0)</f>
        <v>0</v>
      </c>
      <c r="FE146" s="11">
        <f>IF(FE$2=$A146,0,IF(HLOOKUP(FE$2,Recipes!$H:$GI,'Production Calculator'!$A146+2,FALSE)=0,0,HLOOKUP(FE$2,Recipes!$H:$GI,'Production Calculator'!$A146+2,FALSE)*$AK146))+IF($AO146=FE$3,$AM146/VLOOKUP($AO146,Data!$A$50:$B$56,2,FALSE),0)</f>
        <v>0</v>
      </c>
      <c r="FF146" s="11">
        <f>IF(FF$2=$A146,0,IF(HLOOKUP(FF$2,Recipes!$H:$GI,'Production Calculator'!$A146+2,FALSE)=0,0,HLOOKUP(FF$2,Recipes!$H:$GI,'Production Calculator'!$A146+2,FALSE)*$AK146))+IF($AO146=FF$3,$AM146/VLOOKUP($AO146,Data!$A$50:$B$56,2,FALSE),0)</f>
        <v>0</v>
      </c>
      <c r="FG146" s="11">
        <f>IF(FG$2=$A146,0,IF(HLOOKUP(FG$2,Recipes!$H:$GI,'Production Calculator'!$A146+2,FALSE)=0,0,HLOOKUP(FG$2,Recipes!$H:$GI,'Production Calculator'!$A146+2,FALSE)*$AK146))+IF($AO146=FG$3,$AM146/VLOOKUP($AO146,Data!$A$50:$B$56,2,FALSE),0)</f>
        <v>0</v>
      </c>
      <c r="FH146" s="11">
        <f>IF(FH$2=$A146,0,IF(HLOOKUP(FH$2,Recipes!$H:$GI,'Production Calculator'!$A146+2,FALSE)=0,0,HLOOKUP(FH$2,Recipes!$H:$GI,'Production Calculator'!$A146+2,FALSE)*$AK146))+IF($AO146=FH$3,$AM146/VLOOKUP($AO146,Data!$A$50:$B$56,2,FALSE),0)</f>
        <v>0</v>
      </c>
      <c r="FI146" s="11">
        <f>IF(FI$2=$A146,0,IF(HLOOKUP(FI$2,Recipes!$H:$GI,'Production Calculator'!$A146+2,FALSE)=0,0,HLOOKUP(FI$2,Recipes!$H:$GI,'Production Calculator'!$A146+2,FALSE)*$AK146))+IF($AO146=FI$3,$AM146/VLOOKUP($AO146,Data!$A$50:$B$56,2,FALSE),0)</f>
        <v>0</v>
      </c>
      <c r="FJ146" s="11">
        <f>IF(FJ$2=$A146,0,IF(HLOOKUP(FJ$2,Recipes!$H:$GI,'Production Calculator'!$A146+2,FALSE)=0,0,HLOOKUP(FJ$2,Recipes!$H:$GI,'Production Calculator'!$A146+2,FALSE)*$AK146))+IF($AO146=FJ$3,$AM146/VLOOKUP($AO146,Data!$A$50:$B$56,2,FALSE),0)</f>
        <v>0</v>
      </c>
      <c r="FK146" s="11">
        <f>IF(FK$2=$A146,0,IF(HLOOKUP(FK$2,Recipes!$H:$GI,'Production Calculator'!$A146+2,FALSE)=0,0,HLOOKUP(FK$2,Recipes!$H:$GI,'Production Calculator'!$A146+2,FALSE)*$AK146))+IF($AO146=FK$3,$AM146/VLOOKUP($AO146,Data!$A$50:$B$56,2,FALSE),0)</f>
        <v>0</v>
      </c>
      <c r="FL146" s="11">
        <f>IF(FL$2=$A146,0,IF(HLOOKUP(FL$2,Recipes!$H:$GI,'Production Calculator'!$A146+2,FALSE)=0,0,HLOOKUP(FL$2,Recipes!$H:$GI,'Production Calculator'!$A146+2,FALSE)*$AK146))+IF($AO146=FL$3,$AM146/VLOOKUP($AO146,Data!$A$50:$B$56,2,FALSE),0)</f>
        <v>0</v>
      </c>
      <c r="FM146" s="11">
        <f>IF(FM$2=$A146,0,IF(HLOOKUP(FM$2,Recipes!$H:$GI,'Production Calculator'!$A146+2,FALSE)=0,0,HLOOKUP(FM$2,Recipes!$H:$GI,'Production Calculator'!$A146+2,FALSE)*$AK146))+IF($AO146=FM$3,$AM146/VLOOKUP($AO146,Data!$A$50:$B$56,2,FALSE),0)</f>
        <v>0</v>
      </c>
      <c r="FN146" s="11">
        <f>IF(FN$2=$A146,0,IF(HLOOKUP(FN$2,Recipes!$H:$GI,'Production Calculator'!$A146+2,FALSE)=0,0,HLOOKUP(FN$2,Recipes!$H:$GI,'Production Calculator'!$A146+2,FALSE)*$AK146))+IF($AO146=FN$3,$AM146/VLOOKUP($AO146,Data!$A$50:$B$56,2,FALSE),0)</f>
        <v>0</v>
      </c>
      <c r="FO146" s="11">
        <f>IF(FO$2=$A146,0,IF(HLOOKUP(FO$2,Recipes!$H:$GI,'Production Calculator'!$A146+2,FALSE)=0,0,HLOOKUP(FO$2,Recipes!$H:$GI,'Production Calculator'!$A146+2,FALSE)*$AK146))+IF($AO146=FO$3,$AM146/VLOOKUP($AO146,Data!$A$50:$B$56,2,FALSE),0)</f>
        <v>0</v>
      </c>
      <c r="FP146" s="11">
        <f>IF(FP$2=$A146,0,IF(HLOOKUP(FP$2,Recipes!$H:$GI,'Production Calculator'!$A146+2,FALSE)=0,0,HLOOKUP(FP$2,Recipes!$H:$GI,'Production Calculator'!$A146+2,FALSE)*$AK146))+IF($AO146=FP$3,$AM146/VLOOKUP($AO146,Data!$A$50:$B$56,2,FALSE),0)</f>
        <v>0</v>
      </c>
      <c r="FQ146" s="11">
        <f>IF(FQ$2=$A146,0,IF(HLOOKUP(FQ$2,Recipes!$H:$GI,'Production Calculator'!$A146+2,FALSE)=0,0,HLOOKUP(FQ$2,Recipes!$H:$GI,'Production Calculator'!$A146+2,FALSE)*$AK146))+IF($AO146=FQ$3,$AM146/VLOOKUP($AO146,Data!$A$50:$B$56,2,FALSE),0)</f>
        <v>0</v>
      </c>
      <c r="FR146" s="11">
        <f>IF(FR$2=$A146,0,IF(HLOOKUP(FR$2,Recipes!$H:$GI,'Production Calculator'!$A146+2,FALSE)=0,0,HLOOKUP(FR$2,Recipes!$H:$GI,'Production Calculator'!$A146+2,FALSE)*$AK146))+IF($AO146=FR$3,$AM146/VLOOKUP($AO146,Data!$A$50:$B$56,2,FALSE),0)</f>
        <v>0</v>
      </c>
      <c r="FS146" s="11">
        <f>IF(FS$2=$A146,0,IF(HLOOKUP(FS$2,Recipes!$H:$GI,'Production Calculator'!$A146+2,FALSE)=0,0,HLOOKUP(FS$2,Recipes!$H:$GI,'Production Calculator'!$A146+2,FALSE)*$AK146))+IF($AO146=FS$3,$AM146/VLOOKUP($AO146,Data!$A$50:$B$56,2,FALSE),0)</f>
        <v>0</v>
      </c>
      <c r="FT146" s="11">
        <f>IF(FT$2=$A146,0,IF(HLOOKUP(FT$2,Recipes!$H:$GI,'Production Calculator'!$A146+2,FALSE)=0,0,HLOOKUP(FT$2,Recipes!$H:$GI,'Production Calculator'!$A146+2,FALSE)*$AK146))+IF($AO146=FT$3,$AM146/VLOOKUP($AO146,Data!$A$50:$B$56,2,FALSE),0)</f>
        <v>0</v>
      </c>
      <c r="FU146" s="11">
        <f>IF(FU$2=$A146,0,IF(HLOOKUP(FU$2,Recipes!$H:$GI,'Production Calculator'!$A146+2,FALSE)=0,0,HLOOKUP(FU$2,Recipes!$H:$GI,'Production Calculator'!$A146+2,FALSE)*$AK146))+IF($AO146=FU$3,$AM146/VLOOKUP($AO146,Data!$A$50:$B$56,2,FALSE),0)</f>
        <v>0</v>
      </c>
      <c r="FV146" s="11">
        <f>IF(FV$2=$A146,0,IF(HLOOKUP(FV$2,Recipes!$H:$GI,'Production Calculator'!$A146+2,FALSE)=0,0,HLOOKUP(FV$2,Recipes!$H:$GI,'Production Calculator'!$A146+2,FALSE)*$AK146))+IF($AO146=FV$3,$AM146/VLOOKUP($AO146,Data!$A$50:$B$56,2,FALSE),0)</f>
        <v>0</v>
      </c>
      <c r="FW146" s="11">
        <f>IF(FW$2=$A146,0,IF(HLOOKUP(FW$2,Recipes!$H:$GI,'Production Calculator'!$A146+2,FALSE)=0,0,HLOOKUP(FW$2,Recipes!$H:$GI,'Production Calculator'!$A146+2,FALSE)*$AK146))+IF($AO146=FW$3,$AM146/VLOOKUP($AO146,Data!$A$50:$B$56,2,FALSE),0)</f>
        <v>0</v>
      </c>
      <c r="FX146" s="11">
        <f>IF(FX$2=$A146,0,IF(HLOOKUP(FX$2,Recipes!$H:$GI,'Production Calculator'!$A146+2,FALSE)=0,0,HLOOKUP(FX$2,Recipes!$H:$GI,'Production Calculator'!$A146+2,FALSE)*$AK146))+IF($AO146=FX$3,$AM146/VLOOKUP($AO146,Data!$A$50:$B$56,2,FALSE),0)</f>
        <v>0</v>
      </c>
      <c r="FY146" s="11">
        <f>IF(FY$2=$A146,0,IF(HLOOKUP(FY$2,Recipes!$H:$GI,'Production Calculator'!$A146+2,FALSE)=0,0,HLOOKUP(FY$2,Recipes!$H:$GI,'Production Calculator'!$A146+2,FALSE)*$AK146))+IF($AO146=FY$3,$AM146/VLOOKUP($AO146,Data!$A$50:$B$56,2,FALSE),0)</f>
        <v>0</v>
      </c>
      <c r="FZ146" s="11">
        <f>IF(FZ$2=$A146,0,IF(HLOOKUP(FZ$2,Recipes!$H:$GI,'Production Calculator'!$A146+2,FALSE)=0,0,HLOOKUP(FZ$2,Recipes!$H:$GI,'Production Calculator'!$A146+2,FALSE)*$AK146))+IF($AO146=FZ$3,$AM146/VLOOKUP($AO146,Data!$A$50:$B$56,2,FALSE),0)</f>
        <v>0</v>
      </c>
      <c r="GA146" s="11">
        <f>IF(GA$2=$A146,0,IF(HLOOKUP(GA$2,Recipes!$H:$GI,'Production Calculator'!$A146+2,FALSE)=0,0,HLOOKUP(GA$2,Recipes!$H:$GI,'Production Calculator'!$A146+2,FALSE)*$AK146))+IF($AO146=GA$3,$AM146/VLOOKUP($AO146,Data!$A$50:$B$56,2,FALSE),0)</f>
        <v>0</v>
      </c>
      <c r="GB146" s="11">
        <f>IF(GB$2=$A146,0,IF(HLOOKUP(GB$2,Recipes!$H:$GI,'Production Calculator'!$A146+2,FALSE)=0,0,HLOOKUP(GB$2,Recipes!$H:$GI,'Production Calculator'!$A146+2,FALSE)*$AK146))+IF($AO146=GB$3,$AM146/VLOOKUP($AO146,Data!$A$50:$B$56,2,FALSE),0)</f>
        <v>0</v>
      </c>
      <c r="GC146" s="11">
        <f>IF(GC$2=$A146,0,IF(HLOOKUP(GC$2,Recipes!$H:$GI,'Production Calculator'!$A146+2,FALSE)=0,0,HLOOKUP(GC$2,Recipes!$H:$GI,'Production Calculator'!$A146+2,FALSE)*$AK146))+IF($AO146=GC$3,$AM146/VLOOKUP($AO146,Data!$A$50:$B$56,2,FALSE),0)</f>
        <v>0</v>
      </c>
      <c r="GD146" s="11">
        <f>IF(GD$2=$A146,0,IF(HLOOKUP(GD$2,Recipes!$H:$GI,'Production Calculator'!$A146+2,FALSE)=0,0,HLOOKUP(GD$2,Recipes!$H:$GI,'Production Calculator'!$A146+2,FALSE)*$AK146))+IF($AO146=GD$3,$AM146/VLOOKUP($AO146,Data!$A$50:$B$56,2,FALSE),0)</f>
        <v>0</v>
      </c>
      <c r="GE146" s="11">
        <f>IF(GE$2=$A146,0,IF(HLOOKUP(GE$2,Recipes!$H:$GI,'Production Calculator'!$A146+2,FALSE)=0,0,HLOOKUP(GE$2,Recipes!$H:$GI,'Production Calculator'!$A146+2,FALSE)*$AK146))+IF($AO146=GE$3,$AM146/VLOOKUP($AO146,Data!$A$50:$B$56,2,FALSE),0)</f>
        <v>0</v>
      </c>
      <c r="GF146" s="11">
        <f>IF(GF$2=$A146,0,IF(HLOOKUP(GF$2,Recipes!$H:$GI,'Production Calculator'!$A146+2,FALSE)=0,0,HLOOKUP(GF$2,Recipes!$H:$GI,'Production Calculator'!$A146+2,FALSE)*$AK146))+IF($AO146=GF$3,$AM146/VLOOKUP($AO146,Data!$A$50:$B$56,2,FALSE),0)</f>
        <v>0</v>
      </c>
      <c r="GG146" s="11">
        <f>IF(GG$2=$A146,0,IF(HLOOKUP(GG$2,Recipes!$H:$GI,'Production Calculator'!$A146+2,FALSE)=0,0,HLOOKUP(GG$2,Recipes!$H:$GI,'Production Calculator'!$A146+2,FALSE)*$AK146))+IF($AO146=GG$3,$AM146/VLOOKUP($AO146,Data!$A$50:$B$56,2,FALSE),0)</f>
        <v>0</v>
      </c>
      <c r="GH146" s="11">
        <f>IF(GH$2=$A146,0,IF(HLOOKUP(GH$2,Recipes!$H:$GI,'Production Calculator'!$A146+2,FALSE)=0,0,HLOOKUP(GH$2,Recipes!$H:$GI,'Production Calculator'!$A146+2,FALSE)*$AK146))+IF($AO146=GH$3,$AM146/VLOOKUP($AO146,Data!$A$50:$B$56,2,FALSE),0)</f>
        <v>0</v>
      </c>
      <c r="GI146" s="11">
        <f>IF(GI$2=$A146,0,IF(HLOOKUP(GI$2,Recipes!$H:$GI,'Production Calculator'!$A146+2,FALSE)=0,0,HLOOKUP(GI$2,Recipes!$H:$GI,'Production Calculator'!$A146+2,FALSE)*$AK146))+IF($AO146=GI$3,$AM146/VLOOKUP($AO146,Data!$A$50:$B$56,2,FALSE),0)</f>
        <v>0</v>
      </c>
      <c r="GJ146" s="11">
        <f>IF(GJ$2=$A146,0,IF(HLOOKUP(GJ$2,Recipes!$H:$GI,'Production Calculator'!$A146+2,FALSE)=0,0,HLOOKUP(GJ$2,Recipes!$H:$GI,'Production Calculator'!$A146+2,FALSE)*$AK146))+IF($AO146=GJ$3,$AM146/VLOOKUP($AO146,Data!$A$50:$B$56,2,FALSE),0)</f>
        <v>0</v>
      </c>
      <c r="GK146" s="11">
        <f>IF(GK$2=$A146,0,IF(HLOOKUP(GK$2,Recipes!$H:$GI,'Production Calculator'!$A146+2,FALSE)=0,0,HLOOKUP(GK$2,Recipes!$H:$GI,'Production Calculator'!$A146+2,FALSE)*$AK146))+IF($AO146=GK$3,$AM146/VLOOKUP($AO146,Data!$A$50:$B$56,2,FALSE),0)</f>
        <v>0</v>
      </c>
      <c r="GL146" s="11">
        <f>IF(GL$2=$A146,0,IF(HLOOKUP(GL$2,Recipes!$H:$GI,'Production Calculator'!$A146+2,FALSE)=0,0,HLOOKUP(GL$2,Recipes!$H:$GI,'Production Calculator'!$A146+2,FALSE)*$AK146))+IF($AO146=GL$3,$AM146/VLOOKUP($AO146,Data!$A$50:$B$56,2,FALSE),0)</f>
        <v>0</v>
      </c>
      <c r="GM146" s="11">
        <f>IF(GM$2=$A146,0,IF(HLOOKUP(GM$2,Recipes!$H:$GI,'Production Calculator'!$A146+2,FALSE)=0,0,HLOOKUP(GM$2,Recipes!$H:$GI,'Production Calculator'!$A146+2,FALSE)*$AK146))+IF($AO146=GM$3,$AM146/VLOOKUP($AO146,Data!$A$50:$B$56,2,FALSE),0)</f>
        <v>0</v>
      </c>
      <c r="GN146" s="11">
        <f>IF(GN$2=$A146,0,IF(HLOOKUP(GN$2,Recipes!$H:$GI,'Production Calculator'!$A146+2,FALSE)=0,0,HLOOKUP(GN$2,Recipes!$H:$GI,'Production Calculator'!$A146+2,FALSE)*$AK146))+IF($AO146=GN$3,$AM146/VLOOKUP($AO146,Data!$A$50:$B$56,2,FALSE),0)</f>
        <v>0</v>
      </c>
      <c r="GO146" s="11">
        <f>IF(GO$2=$A146,0,IF(HLOOKUP(GO$2,Recipes!$H:$GI,'Production Calculator'!$A146+2,FALSE)=0,0,HLOOKUP(GO$2,Recipes!$H:$GI,'Production Calculator'!$A146+2,FALSE)*$AK146))+IF($AO146=GO$3,$AM146/VLOOKUP($AO146,Data!$A$50:$B$56,2,FALSE),0)</f>
        <v>0</v>
      </c>
      <c r="GP146" s="11">
        <f>IF(GP$2=$A146,0,IF(HLOOKUP(GP$2,Recipes!$H:$GI,'Production Calculator'!$A146+2,FALSE)=0,0,HLOOKUP(GP$2,Recipes!$H:$GI,'Production Calculator'!$A146+2,FALSE)*$AK146))+IF($AO146=GP$3,$AM146/VLOOKUP($AO146,Data!$A$50:$B$56,2,FALSE),0)</f>
        <v>0</v>
      </c>
      <c r="GQ146" s="11">
        <f>IF(GQ$2=$A146,0,IF(HLOOKUP(GQ$2,Recipes!$H:$GI,'Production Calculator'!$A146+2,FALSE)=0,0,HLOOKUP(GQ$2,Recipes!$H:$GI,'Production Calculator'!$A146+2,FALSE)*$AK146))+IF($AO146=GQ$3,$AM146/VLOOKUP($AO146,Data!$A$50:$B$56,2,FALSE),0)</f>
        <v>0</v>
      </c>
      <c r="GR146" s="11">
        <f>IF(GR$2=$A146,0,IF(HLOOKUP(GR$2,Recipes!$H:$GI,'Production Calculator'!$A146+2,FALSE)=0,0,HLOOKUP(GR$2,Recipes!$H:$GI,'Production Calculator'!$A146+2,FALSE)*$AK146))+IF($AO146=GR$3,$AM146/VLOOKUP($AO146,Data!$A$50:$B$56,2,FALSE),0)</f>
        <v>0</v>
      </c>
      <c r="GS146" s="11">
        <f>IF(GS$2=$A146,0,IF(HLOOKUP(GS$2,Recipes!$H:$GI,'Production Calculator'!$A146+2,FALSE)=0,0,HLOOKUP(GS$2,Recipes!$H:$GI,'Production Calculator'!$A146+2,FALSE)*$AK146))+IF($AO146=GS$3,$AM146/VLOOKUP($AO146,Data!$A$50:$B$56,2,FALSE),0)</f>
        <v>0</v>
      </c>
      <c r="GT146" s="11">
        <f>IF(GT$2=$A146,0,IF(HLOOKUP(GT$2,Recipes!$H:$GI,'Production Calculator'!$A146+2,FALSE)=0,0,HLOOKUP(GT$2,Recipes!$H:$GI,'Production Calculator'!$A146+2,FALSE)*$AK146))+IF($AO146=GT$3,$AM146/VLOOKUP($AO146,Data!$A$50:$B$56,2,FALSE),0)</f>
        <v>0</v>
      </c>
      <c r="GU146" s="11">
        <f>IF(GU$2=$A146,0,IF(HLOOKUP(GU$2,Recipes!$H:$GI,'Production Calculator'!$A146+2,FALSE)=0,0,HLOOKUP(GU$2,Recipes!$H:$GI,'Production Calculator'!$A146+2,FALSE)*$AK146))+IF($AO146=GU$3,$AM146/VLOOKUP($AO146,Data!$A$50:$B$56,2,FALSE),0)</f>
        <v>0</v>
      </c>
      <c r="GV146" s="11">
        <f>IF(GV$2=$A146,0,IF(HLOOKUP(GV$2,Recipes!$H:$GI,'Production Calculator'!$A146+2,FALSE)=0,0,HLOOKUP(GV$2,Recipes!$H:$GI,'Production Calculator'!$A146+2,FALSE)*$AK146))+IF($AO146=GV$3,$AM146/VLOOKUP($AO146,Data!$A$50:$B$56,2,FALSE),0)</f>
        <v>0</v>
      </c>
      <c r="GW146" s="11">
        <f>IF(GW$2=$A146,0,IF(HLOOKUP(GW$2,Recipes!$H:$GI,'Production Calculator'!$A146+2,FALSE)=0,0,HLOOKUP(GW$2,Recipes!$H:$GI,'Production Calculator'!$A146+2,FALSE)*$AK146))+IF($AO146=GW$3,$AM146/VLOOKUP($AO146,Data!$A$50:$B$56,2,FALSE),0)</f>
        <v>0</v>
      </c>
      <c r="GX146" s="11">
        <f>IF(GX$2=$A146,0,IF(HLOOKUP(GX$2,Recipes!$H:$GI,'Production Calculator'!$A146+2,FALSE)=0,0,HLOOKUP(GX$2,Recipes!$H:$GI,'Production Calculator'!$A146+2,FALSE)*$AK146))+IF($AO146=GX$3,$AM146/VLOOKUP($AO146,Data!$A$50:$B$56,2,FALSE),0)</f>
        <v>0</v>
      </c>
      <c r="GY146" s="11">
        <f>IF(GY$2=$A146,0,IF(HLOOKUP(GY$2,Recipes!$H:$GI,'Production Calculator'!$A146+2,FALSE)=0,0,HLOOKUP(GY$2,Recipes!$H:$GI,'Production Calculator'!$A146+2,FALSE)*$AK146))+IF($AO146=GY$3,$AM146/VLOOKUP($AO146,Data!$A$50:$B$56,2,FALSE),0)</f>
        <v>0</v>
      </c>
      <c r="GZ146" s="11">
        <f>IF(GZ$2=$A146,0,IF(HLOOKUP(GZ$2,Recipes!$H:$GI,'Production Calculator'!$A146+2,FALSE)=0,0,HLOOKUP(GZ$2,Recipes!$H:$GI,'Production Calculator'!$A146+2,FALSE)*$AK146))+IF($AO146=GZ$3,$AM146/VLOOKUP($AO146,Data!$A$50:$B$56,2,FALSE),0)</f>
        <v>0</v>
      </c>
      <c r="HA146" s="11">
        <f>IF(HA$2=$A146,0,IF(HLOOKUP(HA$2,Recipes!$H:$GI,'Production Calculator'!$A146+2,FALSE)=0,0,HLOOKUP(HA$2,Recipes!$H:$GI,'Production Calculator'!$A146+2,FALSE)*$AK146))+IF($AO146=HA$3,$AM146/VLOOKUP($AO146,Data!$A$50:$B$56,2,FALSE),0)</f>
        <v>0</v>
      </c>
      <c r="HB146" s="11">
        <f>IF(HB$2=$A146,0,IF(HLOOKUP(HB$2,Recipes!$H:$GI,'Production Calculator'!$A146+2,FALSE)=0,0,HLOOKUP(HB$2,Recipes!$H:$GI,'Production Calculator'!$A146+2,FALSE)*$AK146))+IF($AO146=HB$3,$AM146/VLOOKUP($AO146,Data!$A$50:$B$56,2,FALSE),0)</f>
        <v>0</v>
      </c>
      <c r="HC146" s="11">
        <f>IF(HC$2=$A146,0,IF(HLOOKUP(HC$2,Recipes!$H:$GI,'Production Calculator'!$A146+2,FALSE)=0,0,HLOOKUP(HC$2,Recipes!$H:$GI,'Production Calculator'!$A146+2,FALSE)*$AK146))+IF($AO146=HC$3,$AM146/VLOOKUP($AO146,Data!$A$50:$B$56,2,FALSE),0)</f>
        <v>0</v>
      </c>
      <c r="HD146" s="11">
        <f>IF(HD$2=$A146,0,IF(HLOOKUP(HD$2,Recipes!$H:$GI,'Production Calculator'!$A146+2,FALSE)=0,0,HLOOKUP(HD$2,Recipes!$H:$GI,'Production Calculator'!$A146+2,FALSE)*$AK146))+IF($AO146=HD$3,$AM146/VLOOKUP($AO146,Data!$A$50:$B$56,2,FALSE),0)</f>
        <v>0</v>
      </c>
      <c r="HE146" s="11">
        <f>IF(HE$2=$A146,0,IF(HLOOKUP(HE$2,Recipes!$H:$GI,'Production Calculator'!$A146+2,FALSE)=0,0,HLOOKUP(HE$2,Recipes!$H:$GI,'Production Calculator'!$A146+2,FALSE)*$AK146))+IF($AO146=HE$3,$AM146/VLOOKUP($AO146,Data!$A$50:$B$56,2,FALSE),0)</f>
        <v>0</v>
      </c>
      <c r="HF146" s="11">
        <f>IF(HF$2=$A146,0,IF(HLOOKUP(HF$2,Recipes!$H:$GI,'Production Calculator'!$A146+2,FALSE)=0,0,HLOOKUP(HF$2,Recipes!$H:$GI,'Production Calculator'!$A146+2,FALSE)*$AK146))+IF($AO146=HF$3,$AM146/VLOOKUP($AO146,Data!$A$50:$B$56,2,FALSE),0)</f>
        <v>0</v>
      </c>
      <c r="HG146" s="11">
        <f>IF(HG$2=$A146,0,IF(HLOOKUP(HG$2,Recipes!$H:$GI,'Production Calculator'!$A146+2,FALSE)=0,0,HLOOKUP(HG$2,Recipes!$H:$GI,'Production Calculator'!$A146+2,FALSE)*$AK146))+IF($AO146=HG$3,$AM146/VLOOKUP($AO146,Data!$A$50:$B$56,2,FALSE),0)</f>
        <v>0</v>
      </c>
      <c r="HH146" s="11">
        <f>IF(HH$2=$A146,0,IF(HLOOKUP(HH$2,Recipes!$H:$GI,'Production Calculator'!$A146+2,FALSE)=0,0,HLOOKUP(HH$2,Recipes!$H:$GI,'Production Calculator'!$A146+2,FALSE)*$AK146))+IF($AO146=HH$3,$AM146/VLOOKUP($AO146,Data!$A$50:$B$56,2,FALSE),0)</f>
        <v>0</v>
      </c>
      <c r="HI146" s="11">
        <f>IF(HI$2=$A146,0,IF(HLOOKUP(HI$2,Recipes!$H:$GI,'Production Calculator'!$A146+2,FALSE)=0,0,HLOOKUP(HI$2,Recipes!$H:$GI,'Production Calculator'!$A146+2,FALSE)*$AK146))+IF($AO146=HI$3,$AM146/VLOOKUP($AO146,Data!$A$50:$B$56,2,FALSE),0)</f>
        <v>0</v>
      </c>
      <c r="HJ146" s="11">
        <f>IF(HJ$2=$A146,0,IF(HLOOKUP(HJ$2,Recipes!$H:$GI,'Production Calculator'!$A146+2,FALSE)=0,0,HLOOKUP(HJ$2,Recipes!$H:$GI,'Production Calculator'!$A146+2,FALSE)*$AK146))+IF($AO146=HJ$3,$AM146/VLOOKUP($AO146,Data!$A$50:$B$56,2,FALSE),0)</f>
        <v>0</v>
      </c>
      <c r="HK146" s="11">
        <f>IF(HK$2=$A146,0,IF(HLOOKUP(HK$2,Recipes!$H:$GI,'Production Calculator'!$A146+2,FALSE)=0,0,HLOOKUP(HK$2,Recipes!$H:$GI,'Production Calculator'!$A146+2,FALSE)*$AK146))+IF($AO146=HK$3,$AM146/VLOOKUP($AO146,Data!$A$50:$B$56,2,FALSE),0)</f>
        <v>0</v>
      </c>
      <c r="HL146" s="11">
        <f>IF(HL$2=$A146,0,IF(HLOOKUP(HL$2,Recipes!$H:$GI,'Production Calculator'!$A146+2,FALSE)=0,0,HLOOKUP(HL$2,Recipes!$H:$GI,'Production Calculator'!$A146+2,FALSE)*$AK146))+IF($AO146=HL$3,$AM146/VLOOKUP($AO146,Data!$A$50:$B$56,2,FALSE),0)</f>
        <v>0</v>
      </c>
      <c r="HM146" s="11">
        <f>IF(HM$2=$A146,0,IF(HLOOKUP(HM$2,Recipes!$H:$GI,'Production Calculator'!$A146+2,FALSE)=0,0,HLOOKUP(HM$2,Recipes!$H:$GI,'Production Calculator'!$A146+2,FALSE)*$AK146))+IF($AO146=HM$3,$AM146/VLOOKUP($AO146,Data!$A$50:$B$56,2,FALSE),0)</f>
        <v>0</v>
      </c>
      <c r="HN146" s="11">
        <f>IF(HN$2=$A146,0,IF(HLOOKUP(HN$2,Recipes!$H:$GI,'Production Calculator'!$A146+2,FALSE)=0,0,HLOOKUP(HN$2,Recipes!$H:$GI,'Production Calculator'!$A146+2,FALSE)*$AK146))+IF($AO146=HN$3,$AM146/VLOOKUP($AO146,Data!$A$50:$B$56,2,FALSE),0)</f>
        <v>0</v>
      </c>
      <c r="HO146" s="11">
        <f>IF(HO$2=$A146,0,IF(HLOOKUP(HO$2,Recipes!$H:$GI,'Production Calculator'!$A146+2,FALSE)=0,0,HLOOKUP(HO$2,Recipes!$H:$GI,'Production Calculator'!$A146+2,FALSE)*$AK146))+IF($AO146=HO$3,$AM146/VLOOKUP($AO146,Data!$A$50:$B$56,2,FALSE),0)</f>
        <v>0</v>
      </c>
      <c r="HP146" s="11">
        <f>IF(HP$2=$A146,0,IF(HLOOKUP(HP$2,Recipes!$H:$GI,'Production Calculator'!$A146+2,FALSE)=0,0,HLOOKUP(HP$2,Recipes!$H:$GI,'Production Calculator'!$A146+2,FALSE)*$AK146))+IF($AO146=HP$3,$AM146/VLOOKUP($AO146,Data!$A$50:$B$56,2,FALSE),0)</f>
        <v>0</v>
      </c>
      <c r="HQ146" s="11">
        <f>IF(HQ$2=$A146,0,IF(HLOOKUP(HQ$2,Recipes!$H:$GI,'Production Calculator'!$A146+2,FALSE)=0,0,HLOOKUP(HQ$2,Recipes!$H:$GI,'Production Calculator'!$A146+2,FALSE)*$AK146))+IF($AO146=HQ$3,$AM146/VLOOKUP($AO146,Data!$A$50:$B$56,2,FALSE),0)</f>
        <v>0</v>
      </c>
      <c r="HR146" s="11">
        <f>IF(HR$2=$A146,0,IF(HLOOKUP(HR$2,Recipes!$H:$GI,'Production Calculator'!$A146+2,FALSE)=0,0,HLOOKUP(HR$2,Recipes!$H:$GI,'Production Calculator'!$A146+2,FALSE)*$AK146))+IF($AO146=HR$3,$AM146/VLOOKUP($AO146,Data!$A$50:$B$56,2,FALSE),0)</f>
        <v>0</v>
      </c>
      <c r="HS146" s="121"/>
    </row>
    <row r="147" spans="1:227" x14ac:dyDescent="0.45">
      <c r="A147">
        <v>122</v>
      </c>
      <c r="B147" s="107" t="str">
        <f>VLOOKUP(A147,Recipes!A:B,2)</f>
        <v>Shotgun</v>
      </c>
      <c r="C147" s="128">
        <v>0</v>
      </c>
      <c r="D147" s="108">
        <f t="shared" si="192"/>
        <v>0</v>
      </c>
      <c r="E147" s="127" t="s">
        <v>1</v>
      </c>
      <c r="F147" s="109">
        <f>VLOOKUP(A147,Recipes!$A$3:$G$186,6,FALSE)</f>
        <v>4</v>
      </c>
      <c r="G147" s="109">
        <f>VLOOKUP(A147,Recipes!$A$3:$G$186,7,FALSE)</f>
        <v>0</v>
      </c>
      <c r="H147" s="110">
        <f t="shared" si="193"/>
        <v>0</v>
      </c>
      <c r="I147" s="109">
        <f>VLOOKUP(E147,Data!$A$2:$C$26,3, FALSE)</f>
        <v>4</v>
      </c>
      <c r="J147" s="108">
        <v>0</v>
      </c>
      <c r="K147" s="108">
        <v>0</v>
      </c>
      <c r="L147" s="108">
        <v>0</v>
      </c>
      <c r="M147" s="150">
        <v>0</v>
      </c>
      <c r="N147" s="150">
        <v>0</v>
      </c>
      <c r="O147" s="150">
        <v>0</v>
      </c>
      <c r="P147" s="151">
        <v>0</v>
      </c>
      <c r="Q147" s="151">
        <v>0</v>
      </c>
      <c r="R147" s="151">
        <v>0</v>
      </c>
      <c r="S147">
        <f t="shared" si="208"/>
        <v>0</v>
      </c>
      <c r="T147">
        <f t="shared" si="209"/>
        <v>0</v>
      </c>
      <c r="U147">
        <f t="shared" si="210"/>
        <v>0</v>
      </c>
      <c r="V147">
        <f t="shared" si="211"/>
        <v>0</v>
      </c>
      <c r="W147">
        <f t="shared" si="212"/>
        <v>0</v>
      </c>
      <c r="X147">
        <f t="shared" si="213"/>
        <v>0</v>
      </c>
      <c r="Y147">
        <f t="shared" si="214"/>
        <v>0</v>
      </c>
      <c r="Z147">
        <f t="shared" si="215"/>
        <v>0</v>
      </c>
      <c r="AA147">
        <f t="shared" si="216"/>
        <v>0</v>
      </c>
      <c r="AB147" s="111">
        <f>VLOOKUP($A147,Recipes!$A:$G,4)</f>
        <v>4</v>
      </c>
      <c r="AC147" s="111">
        <f>VLOOKUP($A147,Recipes!$A:$G,5)</f>
        <v>1</v>
      </c>
      <c r="AD147" s="111">
        <f t="shared" si="203"/>
        <v>0.25</v>
      </c>
      <c r="AE147" s="111">
        <f>VLOOKUP(E147,Data!$A$2:$F$26,5,FALSE)</f>
        <v>0</v>
      </c>
      <c r="AF147" s="111">
        <f>VLOOKUP(E147,Data!$A$2:$F$26,4,FALSE)</f>
        <v>210</v>
      </c>
      <c r="AG147" s="111">
        <f>VLOOKUP(E147,Data!$A$2:$B$26,2, FALSE)</f>
        <v>1.25</v>
      </c>
      <c r="AH147" s="111">
        <f>1+VLOOKUP($J$3,Data!$A$40:$D$48,2,FALSE)*$J147+VLOOKUP($K$3,Data!$A$40:$D$48,2,FALSE)*$K147+VLOOKUP($L$3,Data!$A$40:$D$48,2,FALSE)*$L147+VLOOKUP($M$3,Data!$A$40:$D$48,2,FALSE)*$M147+VLOOKUP($N$3,Data!$A$40:$D$48,2,FALSE)*$N147+VLOOKUP($O$3,Data!$A$40:$D$48,2,FALSE)*$O147+VLOOKUP($P$3,Data!$A$40:$D$48,2,FALSE)*$P147+VLOOKUP($Q$3,Data!$A$40:$D$48,2,FALSE)*$Q147+VLOOKUP($R$3,Data!$A$40:$D$48,2,FALSE)*$R147</f>
        <v>1</v>
      </c>
      <c r="AI147" s="111">
        <f>MAX(1+VLOOKUP($J$3,Data!$A$40:$D$48,3,FALSE)*$J147+VLOOKUP($K$3,Data!$A$40:$D$48,3,FALSE)*$K147+VLOOKUP($L$3,Data!$A$40:$D$48,3,FALSE)*$L147+VLOOKUP($M$3,Data!$A$40:$D$48,3,FALSE)*$M147+VLOOKUP($N$3,Data!$A$40:$D$48,3,FALSE)*$N147+VLOOKUP($O$3,Data!$A$40:$D$48,3,FALSE)*$O147+VLOOKUP($P$3,Data!$A$40:$D$48,3,FALSE)*$P147+VLOOKUP($Q$3,Data!$A$40:$D$48,3,FALSE)*$Q147+VLOOKUP($R$3,Data!$A$40:$D$48,3,FALSE)*$R147,0)</f>
        <v>1</v>
      </c>
      <c r="AJ147" s="111">
        <f>MAX(1-(VLOOKUP($J$3,Data!$A$40:$D$48,4,FALSE)*$J147+VLOOKUP($K$3,Data!$A$40:$D$48,4,FALSE)*$K147+VLOOKUP($L$3,Data!$A$40:$D$48,4,FALSE)*$L147+VLOOKUP($M$3,Data!$A$40:$D$48,4,FALSE)*$M147+VLOOKUP($N$3,Data!$A$40:$D$48,4,FALSE)*$N147+VLOOKUP($O$3,Data!$A$40:$D$48,4,FALSE)*$O147+VLOOKUP($P$3,Data!$A$40:$D$48,4,FALSE)*$P147+VLOOKUP($Q$3,Data!$A$40:$D$48,4,FALSE)*$Q147+VLOOKUP($R$3,Data!$A$40:$D$48,4,FALSE)*$R147),0.2)</f>
        <v>1</v>
      </c>
      <c r="AK147" s="112">
        <f t="shared" si="204"/>
        <v>0</v>
      </c>
      <c r="AL147" s="111">
        <f t="shared" si="205"/>
        <v>0.3125</v>
      </c>
      <c r="AM147" s="111">
        <f t="shared" si="206"/>
        <v>0</v>
      </c>
      <c r="AN147" s="111">
        <f t="shared" si="207"/>
        <v>0</v>
      </c>
      <c r="AO147" s="131" t="s">
        <v>298</v>
      </c>
      <c r="AP147" s="11"/>
      <c r="AQ147" s="11">
        <f>IF(AQ$2=$A147,0,IF(HLOOKUP(AQ$2,Recipes!$H:$GI,'Production Calculator'!$A147+2,FALSE)=0,0,HLOOKUP(AQ$2,Recipes!$H:$GI,'Production Calculator'!$A147+2,FALSE)*$AK147))+IF($AO147=AQ$3,$AM147/VLOOKUP($AO147,Data!$A$50:$B$56,2,FALSE),0)</f>
        <v>0</v>
      </c>
      <c r="AR147" s="11">
        <f>IF(AR$2=$A147,0,IF(HLOOKUP(AR$2,Recipes!$H:$GI,'Production Calculator'!$A147+2,FALSE)=0,0,HLOOKUP(AR$2,Recipes!$H:$GI,'Production Calculator'!$A147+2,FALSE)*$AK147))+IF($AO147=AR$3,$AM147/VLOOKUP($AO147,Data!$A$50:$B$56,2,FALSE),0)</f>
        <v>0</v>
      </c>
      <c r="AS147" s="11">
        <f>IF(AS$2=$A147,0,IF(HLOOKUP(AS$2,Recipes!$H:$GI,'Production Calculator'!$A147+2,FALSE)=0,0,HLOOKUP(AS$2,Recipes!$H:$GI,'Production Calculator'!$A147+2,FALSE)*$AK147))+IF($AO147=AS$3,$AM147/VLOOKUP($AO147,Data!$A$50:$B$56,2,FALSE),0)</f>
        <v>0</v>
      </c>
      <c r="AT147" s="11">
        <f>IF(AT$2=$A147,0,IF(HLOOKUP(AT$2,Recipes!$H:$GI,'Production Calculator'!$A147+2,FALSE)=0,0,HLOOKUP(AT$2,Recipes!$H:$GI,'Production Calculator'!$A147+2,FALSE)*$AK147))+IF($AO147=AT$3,$AM147/VLOOKUP($AO147,Data!$A$50:$B$56,2,FALSE),0)</f>
        <v>0</v>
      </c>
      <c r="AU147" s="11">
        <f>IF(AU$2=$A147,0,IF(HLOOKUP(AU$2,Recipes!$H:$GI,'Production Calculator'!$A147+2,FALSE)=0,0,HLOOKUP(AU$2,Recipes!$H:$GI,'Production Calculator'!$A147+2,FALSE)*$AK147))+IF($AO147=AU$3,$AM147/VLOOKUP($AO147,Data!$A$50:$B$56,2,FALSE),0)</f>
        <v>0</v>
      </c>
      <c r="AV147" s="11">
        <f>IF(AV$2=$A147,0,IF(HLOOKUP(AV$2,Recipes!$H:$GI,'Production Calculator'!$A147+2,FALSE)=0,0,HLOOKUP(AV$2,Recipes!$H:$GI,'Production Calculator'!$A147+2,FALSE)*$AK147))+IF($AO147=AV$3,$AM147/VLOOKUP($AO147,Data!$A$50:$B$56,2,FALSE),0)</f>
        <v>0</v>
      </c>
      <c r="AW147" s="11">
        <f>IF(AW$2=$A147,0,IF(HLOOKUP(AW$2,Recipes!$H:$GI,'Production Calculator'!$A147+2,FALSE)=0,0,HLOOKUP(AW$2,Recipes!$H:$GI,'Production Calculator'!$A147+2,FALSE)*$AK147))+IF($AO147=AW$3,$AM147/VLOOKUP($AO147,Data!$A$50:$B$56,2,FALSE),0)</f>
        <v>0</v>
      </c>
      <c r="AX147" s="11">
        <f>IF(AX$2=$A147,0,IF(HLOOKUP(AX$2,Recipes!$H:$GI,'Production Calculator'!$A147+2,FALSE)=0,0,HLOOKUP(AX$2,Recipes!$H:$GI,'Production Calculator'!$A147+2,FALSE)*$AK147))+IF($AO147=AX$3,$AM147/VLOOKUP($AO147,Data!$A$50:$B$56,2,FALSE),0)</f>
        <v>0</v>
      </c>
      <c r="AY147" s="11">
        <f>IF(AY$2=$A147,0,IF(HLOOKUP(AY$2,Recipes!$H:$GI,'Production Calculator'!$A147+2,FALSE)=0,0,HLOOKUP(AY$2,Recipes!$H:$GI,'Production Calculator'!$A147+2,FALSE)*$AK147))+IF($AO147=AY$3,$AM147/VLOOKUP($AO147,Data!$A$50:$B$56,2,FALSE),0)</f>
        <v>0</v>
      </c>
      <c r="AZ147" s="11">
        <f>IF(AZ$2=$A147,0,IF(HLOOKUP(AZ$2,Recipes!$H:$GI,'Production Calculator'!$A147+2,FALSE)=0,0,HLOOKUP(AZ$2,Recipes!$H:$GI,'Production Calculator'!$A147+2,FALSE)*$AK147))+IF($AO147=AZ$3,$AM147/VLOOKUP($AO147,Data!$A$50:$B$56,2,FALSE),0)</f>
        <v>0</v>
      </c>
      <c r="BA147" s="11">
        <f>IF(BA$2=$A147,0,IF(HLOOKUP(BA$2,Recipes!$H:$GI,'Production Calculator'!$A147+2,FALSE)=0,0,HLOOKUP(BA$2,Recipes!$H:$GI,'Production Calculator'!$A147+2,FALSE)*$AK147))+IF($AO147=BA$3,$AM147/VLOOKUP($AO147,Data!$A$50:$B$56,2,FALSE),0)</f>
        <v>0</v>
      </c>
      <c r="BB147" s="11">
        <f>IF(BB$2=$A147,0,IF(HLOOKUP(BB$2,Recipes!$H:$GI,'Production Calculator'!$A147+2,FALSE)=0,0,HLOOKUP(BB$2,Recipes!$H:$GI,'Production Calculator'!$A147+2,FALSE)*$AK147))+IF($AO147=BB$3,$AM147/VLOOKUP($AO147,Data!$A$50:$B$56,2,FALSE),0)</f>
        <v>0</v>
      </c>
      <c r="BC147" s="11">
        <f>IF(BC$2=$A147,0,IF(HLOOKUP(BC$2,Recipes!$H:$GI,'Production Calculator'!$A147+2,FALSE)=0,0,HLOOKUP(BC$2,Recipes!$H:$GI,'Production Calculator'!$A147+2,FALSE)*$AK147))+IF($AO147=BC$3,$AM147/VLOOKUP($AO147,Data!$A$50:$B$56,2,FALSE),0)</f>
        <v>0</v>
      </c>
      <c r="BD147" s="11">
        <f>IF(BD$2=$A147,0,IF(HLOOKUP(BD$2,Recipes!$H:$GI,'Production Calculator'!$A147+2,FALSE)=0,0,HLOOKUP(BD$2,Recipes!$H:$GI,'Production Calculator'!$A147+2,FALSE)*$AK147))+IF($AO147=BD$3,$AM147/VLOOKUP($AO147,Data!$A$50:$B$56,2,FALSE),0)</f>
        <v>0</v>
      </c>
      <c r="BE147" s="11">
        <f>IF(BE$2=$A147,0,IF(HLOOKUP(BE$2,Recipes!$H:$GI,'Production Calculator'!$A147+2,FALSE)=0,0,HLOOKUP(BE$2,Recipes!$H:$GI,'Production Calculator'!$A147+2,FALSE)*$AK147))+IF($AO147=BE$3,$AM147/VLOOKUP($AO147,Data!$A$50:$B$56,2,FALSE),0)</f>
        <v>0</v>
      </c>
      <c r="BF147" s="11">
        <f>IF(BF$2=$A147,0,IF(HLOOKUP(BF$2,Recipes!$H:$GI,'Production Calculator'!$A147+2,FALSE)=0,0,HLOOKUP(BF$2,Recipes!$H:$GI,'Production Calculator'!$A147+2,FALSE)*$AK147))+IF($AO147=BF$3,$AM147/VLOOKUP($AO147,Data!$A$50:$B$56,2,FALSE),0)</f>
        <v>0</v>
      </c>
      <c r="BG147" s="11">
        <f>IF(BG$2=$A147,0,IF(HLOOKUP(BG$2,Recipes!$H:$GI,'Production Calculator'!$A147+2,FALSE)=0,0,HLOOKUP(BG$2,Recipes!$H:$GI,'Production Calculator'!$A147+2,FALSE)*$AK147))+IF($AO147=BG$3,$AM147/VLOOKUP($AO147,Data!$A$50:$B$56,2,FALSE),0)</f>
        <v>0</v>
      </c>
      <c r="BH147" s="11">
        <f>IF(BH$2=$A147,0,IF(HLOOKUP(BH$2,Recipes!$H:$GI,'Production Calculator'!$A147+2,FALSE)=0,0,HLOOKUP(BH$2,Recipes!$H:$GI,'Production Calculator'!$A147+2,FALSE)*$AK147))+IF($AO147=BH$3,$AM147/VLOOKUP($AO147,Data!$A$50:$B$56,2,FALSE),0)</f>
        <v>0</v>
      </c>
      <c r="BI147" s="11">
        <f>IF(BI$2=$A147,0,IF(HLOOKUP(BI$2,Recipes!$H:$GI,'Production Calculator'!$A147+2,FALSE)=0,0,HLOOKUP(BI$2,Recipes!$H:$GI,'Production Calculator'!$A147+2,FALSE)*$AK147))+IF($AO147=BI$3,$AM147/VLOOKUP($AO147,Data!$A$50:$B$56,2,FALSE),0)</f>
        <v>0</v>
      </c>
      <c r="BJ147" s="11">
        <f>IF(BJ$2=$A147,0,IF(HLOOKUP(BJ$2,Recipes!$H:$GI,'Production Calculator'!$A147+2,FALSE)=0,0,HLOOKUP(BJ$2,Recipes!$H:$GI,'Production Calculator'!$A147+2,FALSE)*$AK147))+IF($AO147=BJ$3,$AM147/VLOOKUP($AO147,Data!$A$50:$B$56,2,FALSE),0)</f>
        <v>0</v>
      </c>
      <c r="BK147" s="11">
        <f>IF(BK$2=$A147,0,IF(HLOOKUP(BK$2,Recipes!$H:$GI,'Production Calculator'!$A147+2,FALSE)=0,0,HLOOKUP(BK$2,Recipes!$H:$GI,'Production Calculator'!$A147+2,FALSE)*$AK147))+IF($AO147=BK$3,$AM147/VLOOKUP($AO147,Data!$A$50:$B$56,2,FALSE),0)</f>
        <v>0</v>
      </c>
      <c r="BL147" s="11">
        <f>IF(BL$2=$A147,0,IF(HLOOKUP(BL$2,Recipes!$H:$GI,'Production Calculator'!$A147+2,FALSE)=0,0,HLOOKUP(BL$2,Recipes!$H:$GI,'Production Calculator'!$A147+2,FALSE)*$AK147))+IF($AO147=BL$3,$AM147/VLOOKUP($AO147,Data!$A$50:$B$56,2,FALSE),0)</f>
        <v>0</v>
      </c>
      <c r="BM147" s="11">
        <f>IF(BM$2=$A147,0,IF(HLOOKUP(BM$2,Recipes!$H:$GI,'Production Calculator'!$A147+2,FALSE)=0,0,HLOOKUP(BM$2,Recipes!$H:$GI,'Production Calculator'!$A147+2,FALSE)*$AK147))+IF($AO147=BM$3,$AM147/VLOOKUP($AO147,Data!$A$50:$B$56,2,FALSE),0)</f>
        <v>0</v>
      </c>
      <c r="BN147" s="11">
        <f>IF(BN$2=$A147,0,IF(HLOOKUP(BN$2,Recipes!$H:$GI,'Production Calculator'!$A147+2,FALSE)=0,0,HLOOKUP(BN$2,Recipes!$H:$GI,'Production Calculator'!$A147+2,FALSE)*$AK147))+IF($AO147=BN$3,$AM147/VLOOKUP($AO147,Data!$A$50:$B$56,2,FALSE),0)</f>
        <v>0</v>
      </c>
      <c r="BO147" s="11">
        <f>IF(BO$2=$A147,0,IF(HLOOKUP(BO$2,Recipes!$H:$GI,'Production Calculator'!$A147+2,FALSE)=0,0,HLOOKUP(BO$2,Recipes!$H:$GI,'Production Calculator'!$A147+2,FALSE)*$AK147))+IF($AO147=BO$3,$AM147/VLOOKUP($AO147,Data!$A$50:$B$56,2,FALSE),0)</f>
        <v>0</v>
      </c>
      <c r="BP147" s="11">
        <f>IF(BP$2=$A147,0,IF(HLOOKUP(BP$2,Recipes!$H:$GI,'Production Calculator'!$A147+2,FALSE)=0,0,HLOOKUP(BP$2,Recipes!$H:$GI,'Production Calculator'!$A147+2,FALSE)*$AK147))+IF($AO147=BP$3,$AM147/VLOOKUP($AO147,Data!$A$50:$B$56,2,FALSE),0)</f>
        <v>0</v>
      </c>
      <c r="BQ147" s="11">
        <f>IF(BQ$2=$A147,0,IF(HLOOKUP(BQ$2,Recipes!$H:$GI,'Production Calculator'!$A147+2,FALSE)=0,0,HLOOKUP(BQ$2,Recipes!$H:$GI,'Production Calculator'!$A147+2,FALSE)*$AK147))+IF($AO147=BQ$3,$AM147/VLOOKUP($AO147,Data!$A$50:$B$56,2,FALSE),0)</f>
        <v>0</v>
      </c>
      <c r="BR147" s="11">
        <f>IF(BR$2=$A147,0,IF(HLOOKUP(BR$2,Recipes!$H:$GI,'Production Calculator'!$A147+2,FALSE)=0,0,HLOOKUP(BR$2,Recipes!$H:$GI,'Production Calculator'!$A147+2,FALSE)*$AK147))+IF($AO147=BR$3,$AM147/VLOOKUP($AO147,Data!$A$50:$B$56,2,FALSE),0)</f>
        <v>0</v>
      </c>
      <c r="BS147" s="11">
        <f>IF(BS$2=$A147,0,IF(HLOOKUP(BS$2,Recipes!$H:$GI,'Production Calculator'!$A147+2,FALSE)=0,0,HLOOKUP(BS$2,Recipes!$H:$GI,'Production Calculator'!$A147+2,FALSE)*$AK147))+IF($AO147=BS$3,$AM147/VLOOKUP($AO147,Data!$A$50:$B$56,2,FALSE),0)</f>
        <v>0</v>
      </c>
      <c r="BT147" s="11">
        <f>IF(BT$2=$A147,0,IF(HLOOKUP(BT$2,Recipes!$H:$GI,'Production Calculator'!$A147+2,FALSE)=0,0,HLOOKUP(BT$2,Recipes!$H:$GI,'Production Calculator'!$A147+2,FALSE)*$AK147))+IF($AO147=BT$3,$AM147/VLOOKUP($AO147,Data!$A$50:$B$56,2,FALSE),0)</f>
        <v>0</v>
      </c>
      <c r="BU147" s="11">
        <f>IF(BU$2=$A147,0,IF(HLOOKUP(BU$2,Recipes!$H:$GI,'Production Calculator'!$A147+2,FALSE)=0,0,HLOOKUP(BU$2,Recipes!$H:$GI,'Production Calculator'!$A147+2,FALSE)*$AK147))+IF($AO147=BU$3,$AM147/VLOOKUP($AO147,Data!$A$50:$B$56,2,FALSE),0)</f>
        <v>0</v>
      </c>
      <c r="BV147" s="11">
        <f>IF(BV$2=$A147,0,IF(HLOOKUP(BV$2,Recipes!$H:$GI,'Production Calculator'!$A147+2,FALSE)=0,0,HLOOKUP(BV$2,Recipes!$H:$GI,'Production Calculator'!$A147+2,FALSE)*$AK147))+IF($AO147=BV$3,$AM147/VLOOKUP($AO147,Data!$A$50:$B$56,2,FALSE),0)</f>
        <v>0</v>
      </c>
      <c r="BW147" s="11">
        <f>IF(BW$2=$A147,0,IF(HLOOKUP(BW$2,Recipes!$H:$GI,'Production Calculator'!$A147+2,FALSE)=0,0,HLOOKUP(BW$2,Recipes!$H:$GI,'Production Calculator'!$A147+2,FALSE)*$AK147))+IF($AO147=BW$3,$AM147/VLOOKUP($AO147,Data!$A$50:$B$56,2,FALSE),0)</f>
        <v>0</v>
      </c>
      <c r="BX147" s="11">
        <f>IF(BX$2=$A147,0,IF(HLOOKUP(BX$2,Recipes!$H:$GI,'Production Calculator'!$A147+2,FALSE)=0,0,HLOOKUP(BX$2,Recipes!$H:$GI,'Production Calculator'!$A147+2,FALSE)*$AK147))+IF($AO147=BX$3,$AM147/VLOOKUP($AO147,Data!$A$50:$B$56,2,FALSE),0)</f>
        <v>0</v>
      </c>
      <c r="BY147" s="11">
        <f>IF(BY$2=$A147,0,IF(HLOOKUP(BY$2,Recipes!$H:$GI,'Production Calculator'!$A147+2,FALSE)=0,0,HLOOKUP(BY$2,Recipes!$H:$GI,'Production Calculator'!$A147+2,FALSE)*$AK147))+IF($AO147=BY$3,$AM147/VLOOKUP($AO147,Data!$A$50:$B$56,2,FALSE),0)</f>
        <v>0</v>
      </c>
      <c r="BZ147" s="11">
        <f>IF(BZ$2=$A147,0,IF(HLOOKUP(BZ$2,Recipes!$H:$GI,'Production Calculator'!$A147+2,FALSE)=0,0,HLOOKUP(BZ$2,Recipes!$H:$GI,'Production Calculator'!$A147+2,FALSE)*$AK147))+IF($AO147=BZ$3,$AM147/VLOOKUP($AO147,Data!$A$50:$B$56,2,FALSE),0)</f>
        <v>0</v>
      </c>
      <c r="CA147" s="11">
        <f>IF(CA$2=$A147,0,IF(HLOOKUP(CA$2,Recipes!$H:$GI,'Production Calculator'!$A147+2,FALSE)=0,0,HLOOKUP(CA$2,Recipes!$H:$GI,'Production Calculator'!$A147+2,FALSE)*$AK147))+IF($AO147=CA$3,$AM147/VLOOKUP($AO147,Data!$A$50:$B$56,2,FALSE),0)</f>
        <v>0</v>
      </c>
      <c r="CB147" s="11">
        <f>IF(CB$2=$A147,0,IF(HLOOKUP(CB$2,Recipes!$H:$GI,'Production Calculator'!$A147+2,FALSE)=0,0,HLOOKUP(CB$2,Recipes!$H:$GI,'Production Calculator'!$A147+2,FALSE)*$AK147))+IF($AO147=CB$3,$AM147/VLOOKUP($AO147,Data!$A$50:$B$56,2,FALSE),0)</f>
        <v>0</v>
      </c>
      <c r="CC147" s="11">
        <f>IF(CC$2=$A147,0,IF(HLOOKUP(CC$2,Recipes!$H:$GI,'Production Calculator'!$A147+2,FALSE)=0,0,HLOOKUP(CC$2,Recipes!$H:$GI,'Production Calculator'!$A147+2,FALSE)*$AK147))+IF($AO147=CC$3,$AM147/VLOOKUP($AO147,Data!$A$50:$B$56,2,FALSE),0)</f>
        <v>0</v>
      </c>
      <c r="CD147" s="11">
        <f>IF(CD$2=$A147,0,IF(HLOOKUP(CD$2,Recipes!$H:$GI,'Production Calculator'!$A147+2,FALSE)=0,0,HLOOKUP(CD$2,Recipes!$H:$GI,'Production Calculator'!$A147+2,FALSE)*$AK147))+IF($AO147=CD$3,$AM147/VLOOKUP($AO147,Data!$A$50:$B$56,2,FALSE),0)</f>
        <v>0</v>
      </c>
      <c r="CE147" s="11">
        <f>IF(CE$2=$A147,0,IF(HLOOKUP(CE$2,Recipes!$H:$GI,'Production Calculator'!$A147+2,FALSE)=0,0,HLOOKUP(CE$2,Recipes!$H:$GI,'Production Calculator'!$A147+2,FALSE)*$AK147))+IF($AO147=CE$3,$AM147/VLOOKUP($AO147,Data!$A$50:$B$56,2,FALSE),0)</f>
        <v>0</v>
      </c>
      <c r="CF147" s="11">
        <f>IF(CF$2=$A147,0,IF(HLOOKUP(CF$2,Recipes!$H:$GI,'Production Calculator'!$A147+2,FALSE)=0,0,HLOOKUP(CF$2,Recipes!$H:$GI,'Production Calculator'!$A147+2,FALSE)*$AK147))+IF($AO147=CF$3,$AM147/VLOOKUP($AO147,Data!$A$50:$B$56,2,FALSE),0)</f>
        <v>0</v>
      </c>
      <c r="CG147" s="11">
        <f>IF(CG$2=$A147,0,IF(HLOOKUP(CG$2,Recipes!$H:$GI,'Production Calculator'!$A147+2,FALSE)=0,0,HLOOKUP(CG$2,Recipes!$H:$GI,'Production Calculator'!$A147+2,FALSE)*$AK147))+IF($AO147=CG$3,$AM147/VLOOKUP($AO147,Data!$A$50:$B$56,2,FALSE),0)</f>
        <v>0</v>
      </c>
      <c r="CH147" s="11">
        <f>IF(CH$2=$A147,0,IF(HLOOKUP(CH$2,Recipes!$H:$GI,'Production Calculator'!$A147+2,FALSE)=0,0,HLOOKUP(CH$2,Recipes!$H:$GI,'Production Calculator'!$A147+2,FALSE)*$AK147))+IF($AO147=CH$3,$AM147/VLOOKUP($AO147,Data!$A$50:$B$56,2,FALSE),0)</f>
        <v>0</v>
      </c>
      <c r="CI147" s="11">
        <f>IF(CI$2=$A147,0,IF(HLOOKUP(CI$2,Recipes!$H:$GI,'Production Calculator'!$A147+2,FALSE)=0,0,HLOOKUP(CI$2,Recipes!$H:$GI,'Production Calculator'!$A147+2,FALSE)*$AK147))+IF($AO147=CI$3,$AM147/VLOOKUP($AO147,Data!$A$50:$B$56,2,FALSE),0)</f>
        <v>0</v>
      </c>
      <c r="CJ147" s="11">
        <f>IF(CJ$2=$A147,0,IF(HLOOKUP(CJ$2,Recipes!$H:$GI,'Production Calculator'!$A147+2,FALSE)=0,0,HLOOKUP(CJ$2,Recipes!$H:$GI,'Production Calculator'!$A147+2,FALSE)*$AK147))+IF($AO147=CJ$3,$AM147/VLOOKUP($AO147,Data!$A$50:$B$56,2,FALSE),0)</f>
        <v>0</v>
      </c>
      <c r="CK147" s="11">
        <f>IF(CK$2=$A147,0,IF(HLOOKUP(CK$2,Recipes!$H:$GI,'Production Calculator'!$A147+2,FALSE)=0,0,HLOOKUP(CK$2,Recipes!$H:$GI,'Production Calculator'!$A147+2,FALSE)*$AK147))+IF($AO147=CK$3,$AM147/VLOOKUP($AO147,Data!$A$50:$B$56,2,FALSE),0)</f>
        <v>0</v>
      </c>
      <c r="CL147" s="11">
        <f>IF(CL$2=$A147,0,IF(HLOOKUP(CL$2,Recipes!$H:$GI,'Production Calculator'!$A147+2,FALSE)=0,0,HLOOKUP(CL$2,Recipes!$H:$GI,'Production Calculator'!$A147+2,FALSE)*$AK147))+IF($AO147=CL$3,$AM147/VLOOKUP($AO147,Data!$A$50:$B$56,2,FALSE),0)</f>
        <v>0</v>
      </c>
      <c r="CM147" s="11">
        <f>IF(CM$2=$A147,0,IF(HLOOKUP(CM$2,Recipes!$H:$GI,'Production Calculator'!$A147+2,FALSE)=0,0,HLOOKUP(CM$2,Recipes!$H:$GI,'Production Calculator'!$A147+2,FALSE)*$AK147))+IF($AO147=CM$3,$AM147/VLOOKUP($AO147,Data!$A$50:$B$56,2,FALSE),0)</f>
        <v>0</v>
      </c>
      <c r="CN147" s="11">
        <f>IF(CN$2=$A147,0,IF(HLOOKUP(CN$2,Recipes!$H:$GI,'Production Calculator'!$A147+2,FALSE)=0,0,HLOOKUP(CN$2,Recipes!$H:$GI,'Production Calculator'!$A147+2,FALSE)*$AK147))+IF($AO147=CN$3,$AM147/VLOOKUP($AO147,Data!$A$50:$B$56,2,FALSE),0)</f>
        <v>0</v>
      </c>
      <c r="CO147" s="11">
        <f>IF(CO$2=$A147,0,IF(HLOOKUP(CO$2,Recipes!$H:$GI,'Production Calculator'!$A147+2,FALSE)=0,0,HLOOKUP(CO$2,Recipes!$H:$GI,'Production Calculator'!$A147+2,FALSE)*$AK147))+IF($AO147=CO$3,$AM147/VLOOKUP($AO147,Data!$A$50:$B$56,2,FALSE),0)</f>
        <v>0</v>
      </c>
      <c r="CP147" s="11">
        <f>IF(CP$2=$A147,0,IF(HLOOKUP(CP$2,Recipes!$H:$GI,'Production Calculator'!$A147+2,FALSE)=0,0,HLOOKUP(CP$2,Recipes!$H:$GI,'Production Calculator'!$A147+2,FALSE)*$AK147))+IF($AO147=CP$3,$AM147/VLOOKUP($AO147,Data!$A$50:$B$56,2,FALSE),0)</f>
        <v>0</v>
      </c>
      <c r="CQ147" s="11">
        <f>IF(CQ$2=$A147,0,IF(HLOOKUP(CQ$2,Recipes!$H:$GI,'Production Calculator'!$A147+2,FALSE)=0,0,HLOOKUP(CQ$2,Recipes!$H:$GI,'Production Calculator'!$A147+2,FALSE)*$AK147))+IF($AO147=CQ$3,$AM147/VLOOKUP($AO147,Data!$A$50:$B$56,2,FALSE),0)</f>
        <v>0</v>
      </c>
      <c r="CR147" s="11">
        <f>IF(CR$2=$A147,0,IF(HLOOKUP(CR$2,Recipes!$H:$GI,'Production Calculator'!$A147+2,FALSE)=0,0,HLOOKUP(CR$2,Recipes!$H:$GI,'Production Calculator'!$A147+2,FALSE)*$AK147))+IF($AO147=CR$3,$AM147/VLOOKUP($AO147,Data!$A$50:$B$56,2,FALSE),0)</f>
        <v>0</v>
      </c>
      <c r="CS147" s="11">
        <f>IF(CS$2=$A147,0,IF(HLOOKUP(CS$2,Recipes!$H:$GI,'Production Calculator'!$A147+2,FALSE)=0,0,HLOOKUP(CS$2,Recipes!$H:$GI,'Production Calculator'!$A147+2,FALSE)*$AK147))+IF($AO147=CS$3,$AM147/VLOOKUP($AO147,Data!$A$50:$B$56,2,FALSE),0)</f>
        <v>0</v>
      </c>
      <c r="CT147" s="11">
        <f>IF(CT$2=$A147,0,IF(HLOOKUP(CT$2,Recipes!$H:$GI,'Production Calculator'!$A147+2,FALSE)=0,0,HLOOKUP(CT$2,Recipes!$H:$GI,'Production Calculator'!$A147+2,FALSE)*$AK147))+IF($AO147=CT$3,$AM147/VLOOKUP($AO147,Data!$A$50:$B$56,2,FALSE),0)</f>
        <v>0</v>
      </c>
      <c r="CU147" s="11">
        <f>IF(CU$2=$A147,0,IF(HLOOKUP(CU$2,Recipes!$H:$GI,'Production Calculator'!$A147+2,FALSE)=0,0,HLOOKUP(CU$2,Recipes!$H:$GI,'Production Calculator'!$A147+2,FALSE)*$AK147))+IF($AO147=CU$3,$AM147/VLOOKUP($AO147,Data!$A$50:$B$56,2,FALSE),0)</f>
        <v>0</v>
      </c>
      <c r="CV147" s="11">
        <f>IF(CV$2=$A147,0,IF(HLOOKUP(CV$2,Recipes!$H:$GI,'Production Calculator'!$A147+2,FALSE)=0,0,HLOOKUP(CV$2,Recipes!$H:$GI,'Production Calculator'!$A147+2,FALSE)*$AK147))+IF($AO147=CV$3,$AM147/VLOOKUP($AO147,Data!$A$50:$B$56,2,FALSE),0)</f>
        <v>0</v>
      </c>
      <c r="CW147" s="11">
        <f>IF(CW$2=$A147,0,IF(HLOOKUP(CW$2,Recipes!$H:$GI,'Production Calculator'!$A147+2,FALSE)=0,0,HLOOKUP(CW$2,Recipes!$H:$GI,'Production Calculator'!$A147+2,FALSE)*$AK147))+IF($AO147=CW$3,$AM147/VLOOKUP($AO147,Data!$A$50:$B$56,2,FALSE),0)</f>
        <v>0</v>
      </c>
      <c r="CX147" s="11">
        <f>IF(CX$2=$A147,0,IF(HLOOKUP(CX$2,Recipes!$H:$GI,'Production Calculator'!$A147+2,FALSE)=0,0,HLOOKUP(CX$2,Recipes!$H:$GI,'Production Calculator'!$A147+2,FALSE)*$AK147))+IF($AO147=CX$3,$AM147/VLOOKUP($AO147,Data!$A$50:$B$56,2,FALSE),0)</f>
        <v>0</v>
      </c>
      <c r="CY147" s="11">
        <f>IF(CY$2=$A147,0,IF(HLOOKUP(CY$2,Recipes!$H:$GI,'Production Calculator'!$A147+2,FALSE)=0,0,HLOOKUP(CY$2,Recipes!$H:$GI,'Production Calculator'!$A147+2,FALSE)*$AK147))+IF($AO147=CY$3,$AM147/VLOOKUP($AO147,Data!$A$50:$B$56,2,FALSE),0)</f>
        <v>0</v>
      </c>
      <c r="CZ147" s="11">
        <f>IF(CZ$2=$A147,0,IF(HLOOKUP(CZ$2,Recipes!$H:$GI,'Production Calculator'!$A147+2,FALSE)=0,0,HLOOKUP(CZ$2,Recipes!$H:$GI,'Production Calculator'!$A147+2,FALSE)*$AK147))+IF($AO147=CZ$3,$AM147/VLOOKUP($AO147,Data!$A$50:$B$56,2,FALSE),0)</f>
        <v>0</v>
      </c>
      <c r="DA147" s="11">
        <f>IF(DA$2=$A147,0,IF(HLOOKUP(DA$2,Recipes!$H:$GI,'Production Calculator'!$A147+2,FALSE)=0,0,HLOOKUP(DA$2,Recipes!$H:$GI,'Production Calculator'!$A147+2,FALSE)*$AK147))+IF($AO147=DA$3,$AM147/VLOOKUP($AO147,Data!$A$50:$B$56,2,FALSE),0)</f>
        <v>0</v>
      </c>
      <c r="DB147" s="11">
        <f>IF(DB$2=$A147,0,IF(HLOOKUP(DB$2,Recipes!$H:$GI,'Production Calculator'!$A147+2,FALSE)=0,0,HLOOKUP(DB$2,Recipes!$H:$GI,'Production Calculator'!$A147+2,FALSE)*$AK147))+IF($AO147=DB$3,$AM147/VLOOKUP($AO147,Data!$A$50:$B$56,2,FALSE),0)</f>
        <v>0</v>
      </c>
      <c r="DC147" s="11">
        <f>IF(DC$2=$A147,0,IF(HLOOKUP(DC$2,Recipes!$H:$GI,'Production Calculator'!$A147+2,FALSE)=0,0,HLOOKUP(DC$2,Recipes!$H:$GI,'Production Calculator'!$A147+2,FALSE)*$AK147))+IF($AO147=DC$3,$AM147/VLOOKUP($AO147,Data!$A$50:$B$56,2,FALSE),0)</f>
        <v>0</v>
      </c>
      <c r="DD147" s="11">
        <f>IF(DD$2=$A147,0,IF(HLOOKUP(DD$2,Recipes!$H:$GI,'Production Calculator'!$A147+2,FALSE)=0,0,HLOOKUP(DD$2,Recipes!$H:$GI,'Production Calculator'!$A147+2,FALSE)*$AK147))+IF($AO147=DD$3,$AM147/VLOOKUP($AO147,Data!$A$50:$B$56,2,FALSE),0)</f>
        <v>0</v>
      </c>
      <c r="DE147" s="11">
        <f>IF(DE$2=$A147,0,IF(HLOOKUP(DE$2,Recipes!$H:$GI,'Production Calculator'!$A147+2,FALSE)=0,0,HLOOKUP(DE$2,Recipes!$H:$GI,'Production Calculator'!$A147+2,FALSE)*$AK147))+IF($AO147=DE$3,$AM147/VLOOKUP($AO147,Data!$A$50:$B$56,2,FALSE),0)</f>
        <v>0</v>
      </c>
      <c r="DF147" s="11">
        <f>IF(DF$2=$A147,0,IF(HLOOKUP(DF$2,Recipes!$H:$GI,'Production Calculator'!$A147+2,FALSE)=0,0,HLOOKUP(DF$2,Recipes!$H:$GI,'Production Calculator'!$A147+2,FALSE)*$AK147))+IF($AO147=DF$3,$AM147/VLOOKUP($AO147,Data!$A$50:$B$56,2,FALSE),0)</f>
        <v>0</v>
      </c>
      <c r="DG147" s="11">
        <f>IF(DG$2=$A147,0,IF(HLOOKUP(DG$2,Recipes!$H:$GI,'Production Calculator'!$A147+2,FALSE)=0,0,HLOOKUP(DG$2,Recipes!$H:$GI,'Production Calculator'!$A147+2,FALSE)*$AK147))+IF($AO147=DG$3,$AM147/VLOOKUP($AO147,Data!$A$50:$B$56,2,FALSE),0)</f>
        <v>0</v>
      </c>
      <c r="DH147" s="11">
        <f>IF(DH$2=$A147,0,IF(HLOOKUP(DH$2,Recipes!$H:$GI,'Production Calculator'!$A147+2,FALSE)=0,0,HLOOKUP(DH$2,Recipes!$H:$GI,'Production Calculator'!$A147+2,FALSE)*$AK147))+IF($AO147=DH$3,$AM147/VLOOKUP($AO147,Data!$A$50:$B$56,2,FALSE),0)</f>
        <v>0</v>
      </c>
      <c r="DI147" s="11">
        <f>IF(DI$2=$A147,0,IF(HLOOKUP(DI$2,Recipes!$H:$GI,'Production Calculator'!$A147+2,FALSE)=0,0,HLOOKUP(DI$2,Recipes!$H:$GI,'Production Calculator'!$A147+2,FALSE)*$AK147))+IF($AO147=DI$3,$AM147/VLOOKUP($AO147,Data!$A$50:$B$56,2,FALSE),0)</f>
        <v>0</v>
      </c>
      <c r="DJ147" s="11">
        <f>IF(DJ$2=$A147,0,IF(HLOOKUP(DJ$2,Recipes!$H:$GI,'Production Calculator'!$A147+2,FALSE)=0,0,HLOOKUP(DJ$2,Recipes!$H:$GI,'Production Calculator'!$A147+2,FALSE)*$AK147))+IF($AO147=DJ$3,$AM147/VLOOKUP($AO147,Data!$A$50:$B$56,2,FALSE),0)</f>
        <v>0</v>
      </c>
      <c r="DK147" s="11">
        <f>IF(DK$2=$A147,0,IF(HLOOKUP(DK$2,Recipes!$H:$GI,'Production Calculator'!$A147+2,FALSE)=0,0,HLOOKUP(DK$2,Recipes!$H:$GI,'Production Calculator'!$A147+2,FALSE)*$AK147))+IF($AO147=DK$3,$AM147/VLOOKUP($AO147,Data!$A$50:$B$56,2,FALSE),0)</f>
        <v>0</v>
      </c>
      <c r="DL147" s="11">
        <f>IF(DL$2=$A147,0,IF(HLOOKUP(DL$2,Recipes!$H:$GI,'Production Calculator'!$A147+2,FALSE)=0,0,HLOOKUP(DL$2,Recipes!$H:$GI,'Production Calculator'!$A147+2,FALSE)*$AK147))+IF($AO147=DL$3,$AM147/VLOOKUP($AO147,Data!$A$50:$B$56,2,FALSE),0)</f>
        <v>0</v>
      </c>
      <c r="DM147" s="11">
        <f>IF(DM$2=$A147,0,IF(HLOOKUP(DM$2,Recipes!$H:$GI,'Production Calculator'!$A147+2,FALSE)=0,0,HLOOKUP(DM$2,Recipes!$H:$GI,'Production Calculator'!$A147+2,FALSE)*$AK147))+IF($AO147=DM$3,$AM147/VLOOKUP($AO147,Data!$A$50:$B$56,2,FALSE),0)</f>
        <v>0</v>
      </c>
      <c r="DN147" s="11">
        <f>IF(DN$2=$A147,0,IF(HLOOKUP(DN$2,Recipes!$H:$GI,'Production Calculator'!$A147+2,FALSE)=0,0,HLOOKUP(DN$2,Recipes!$H:$GI,'Production Calculator'!$A147+2,FALSE)*$AK147))+IF($AO147=DN$3,$AM147/VLOOKUP($AO147,Data!$A$50:$B$56,2,FALSE),0)</f>
        <v>0</v>
      </c>
      <c r="DO147" s="11">
        <f>IF(DO$2=$A147,0,IF(HLOOKUP(DO$2,Recipes!$H:$GI,'Production Calculator'!$A147+2,FALSE)=0,0,HLOOKUP(DO$2,Recipes!$H:$GI,'Production Calculator'!$A147+2,FALSE)*$AK147))+IF($AO147=DO$3,$AM147/VLOOKUP($AO147,Data!$A$50:$B$56,2,FALSE),0)</f>
        <v>0</v>
      </c>
      <c r="DP147" s="11">
        <f>IF(DP$2=$A147,0,IF(HLOOKUP(DP$2,Recipes!$H:$GI,'Production Calculator'!$A147+2,FALSE)=0,0,HLOOKUP(DP$2,Recipes!$H:$GI,'Production Calculator'!$A147+2,FALSE)*$AK147))+IF($AO147=DP$3,$AM147/VLOOKUP($AO147,Data!$A$50:$B$56,2,FALSE),0)</f>
        <v>0</v>
      </c>
      <c r="DQ147" s="11">
        <f>IF(DQ$2=$A147,0,IF(HLOOKUP(DQ$2,Recipes!$H:$GI,'Production Calculator'!$A147+2,FALSE)=0,0,HLOOKUP(DQ$2,Recipes!$H:$GI,'Production Calculator'!$A147+2,FALSE)*$AK147))+IF($AO147=DQ$3,$AM147/VLOOKUP($AO147,Data!$A$50:$B$56,2,FALSE),0)</f>
        <v>0</v>
      </c>
      <c r="DR147" s="11">
        <f>IF(DR$2=$A147,0,IF(HLOOKUP(DR$2,Recipes!$H:$GI,'Production Calculator'!$A147+2,FALSE)=0,0,HLOOKUP(DR$2,Recipes!$H:$GI,'Production Calculator'!$A147+2,FALSE)*$AK147))+IF($AO147=DR$3,$AM147/VLOOKUP($AO147,Data!$A$50:$B$56,2,FALSE),0)</f>
        <v>0</v>
      </c>
      <c r="DS147" s="11">
        <f>IF(DS$2=$A147,0,IF(HLOOKUP(DS$2,Recipes!$H:$GI,'Production Calculator'!$A147+2,FALSE)=0,0,HLOOKUP(DS$2,Recipes!$H:$GI,'Production Calculator'!$A147+2,FALSE)*$AK147))+IF($AO147=DS$3,$AM147/VLOOKUP($AO147,Data!$A$50:$B$56,2,FALSE),0)</f>
        <v>0</v>
      </c>
      <c r="DT147" s="11">
        <f>IF(DT$2=$A147,0,IF(HLOOKUP(DT$2,Recipes!$H:$GI,'Production Calculator'!$A147+2,FALSE)=0,0,HLOOKUP(DT$2,Recipes!$H:$GI,'Production Calculator'!$A147+2,FALSE)*$AK147))+IF($AO147=DT$3,$AM147/VLOOKUP($AO147,Data!$A$50:$B$56,2,FALSE),0)</f>
        <v>0</v>
      </c>
      <c r="DU147" s="11">
        <f>IF(DU$2=$A147,0,IF(HLOOKUP(DU$2,Recipes!$H:$GI,'Production Calculator'!$A147+2,FALSE)=0,0,HLOOKUP(DU$2,Recipes!$H:$GI,'Production Calculator'!$A147+2,FALSE)*$AK147))+IF($AO147=DU$3,$AM147/VLOOKUP($AO147,Data!$A$50:$B$56,2,FALSE),0)</f>
        <v>0</v>
      </c>
      <c r="DV147" s="11">
        <f>IF(DV$2=$A147,0,IF(HLOOKUP(DV$2,Recipes!$H:$GI,'Production Calculator'!$A147+2,FALSE)=0,0,HLOOKUP(DV$2,Recipes!$H:$GI,'Production Calculator'!$A147+2,FALSE)*$AK147))+IF($AO147=DV$3,$AM147/VLOOKUP($AO147,Data!$A$50:$B$56,2,FALSE),0)</f>
        <v>0</v>
      </c>
      <c r="DW147" s="11">
        <f>IF(DW$2=$A147,0,IF(HLOOKUP(DW$2,Recipes!$H:$GI,'Production Calculator'!$A147+2,FALSE)=0,0,HLOOKUP(DW$2,Recipes!$H:$GI,'Production Calculator'!$A147+2,FALSE)*$AK147))+IF($AO147=DW$3,$AM147/VLOOKUP($AO147,Data!$A$50:$B$56,2,FALSE),0)</f>
        <v>0</v>
      </c>
      <c r="DX147" s="11">
        <f>IF(DX$2=$A147,0,IF(HLOOKUP(DX$2,Recipes!$H:$GI,'Production Calculator'!$A147+2,FALSE)=0,0,HLOOKUP(DX$2,Recipes!$H:$GI,'Production Calculator'!$A147+2,FALSE)*$AK147))+IF($AO147=DX$3,$AM147/VLOOKUP($AO147,Data!$A$50:$B$56,2,FALSE),0)</f>
        <v>0</v>
      </c>
      <c r="DY147" s="11">
        <f>IF(DY$2=$A147,0,IF(HLOOKUP(DY$2,Recipes!$H:$GI,'Production Calculator'!$A147+2,FALSE)=0,0,HLOOKUP(DY$2,Recipes!$H:$GI,'Production Calculator'!$A147+2,FALSE)*$AK147))+IF($AO147=DY$3,$AM147/VLOOKUP($AO147,Data!$A$50:$B$56,2,FALSE),0)</f>
        <v>0</v>
      </c>
      <c r="DZ147" s="11">
        <f>IF(DZ$2=$A147,0,IF(HLOOKUP(DZ$2,Recipes!$H:$GI,'Production Calculator'!$A147+2,FALSE)=0,0,HLOOKUP(DZ$2,Recipes!$H:$GI,'Production Calculator'!$A147+2,FALSE)*$AK147))+IF($AO147=DZ$3,$AM147/VLOOKUP($AO147,Data!$A$50:$B$56,2,FALSE),0)</f>
        <v>0</v>
      </c>
      <c r="EA147" s="11">
        <f>IF(EA$2=$A147,0,IF(HLOOKUP(EA$2,Recipes!$H:$GI,'Production Calculator'!$A147+2,FALSE)=0,0,HLOOKUP(EA$2,Recipes!$H:$GI,'Production Calculator'!$A147+2,FALSE)*$AK147))+IF($AO147=EA$3,$AM147/VLOOKUP($AO147,Data!$A$50:$B$56,2,FALSE),0)</f>
        <v>0</v>
      </c>
      <c r="EB147" s="11">
        <f>IF(EB$2=$A147,0,IF(HLOOKUP(EB$2,Recipes!$H:$GI,'Production Calculator'!$A147+2,FALSE)=0,0,HLOOKUP(EB$2,Recipes!$H:$GI,'Production Calculator'!$A147+2,FALSE)*$AK147))+IF($AO147=EB$3,$AM147/VLOOKUP($AO147,Data!$A$50:$B$56,2,FALSE),0)</f>
        <v>0</v>
      </c>
      <c r="EC147" s="11">
        <f>IF(EC$2=$A147,0,IF(HLOOKUP(EC$2,Recipes!$H:$GI,'Production Calculator'!$A147+2,FALSE)=0,0,HLOOKUP(EC$2,Recipes!$H:$GI,'Production Calculator'!$A147+2,FALSE)*$AK147))+IF($AO147=EC$3,$AM147/VLOOKUP($AO147,Data!$A$50:$B$56,2,FALSE),0)</f>
        <v>0</v>
      </c>
      <c r="ED147" s="11">
        <f>IF(ED$2=$A147,0,IF(HLOOKUP(ED$2,Recipes!$H:$GI,'Production Calculator'!$A147+2,FALSE)=0,0,HLOOKUP(ED$2,Recipes!$H:$GI,'Production Calculator'!$A147+2,FALSE)*$AK147))+IF($AO147=ED$3,$AM147/VLOOKUP($AO147,Data!$A$50:$B$56,2,FALSE),0)</f>
        <v>0</v>
      </c>
      <c r="EE147" s="11">
        <f>IF(EE$2=$A147,0,IF(HLOOKUP(EE$2,Recipes!$H:$GI,'Production Calculator'!$A147+2,FALSE)=0,0,HLOOKUP(EE$2,Recipes!$H:$GI,'Production Calculator'!$A147+2,FALSE)*$AK147))+IF($AO147=EE$3,$AM147/VLOOKUP($AO147,Data!$A$50:$B$56,2,FALSE),0)</f>
        <v>0</v>
      </c>
      <c r="EF147" s="11">
        <f>IF(EF$2=$A147,0,IF(HLOOKUP(EF$2,Recipes!$H:$GI,'Production Calculator'!$A147+2,FALSE)=0,0,HLOOKUP(EF$2,Recipes!$H:$GI,'Production Calculator'!$A147+2,FALSE)*$AK147))+IF($AO147=EF$3,$AM147/VLOOKUP($AO147,Data!$A$50:$B$56,2,FALSE),0)</f>
        <v>0</v>
      </c>
      <c r="EG147" s="11">
        <f>IF(EG$2=$A147,0,IF(HLOOKUP(EG$2,Recipes!$H:$GI,'Production Calculator'!$A147+2,FALSE)=0,0,HLOOKUP(EG$2,Recipes!$H:$GI,'Production Calculator'!$A147+2,FALSE)*$AK147))+IF($AO147=EG$3,$AM147/VLOOKUP($AO147,Data!$A$50:$B$56,2,FALSE),0)</f>
        <v>0</v>
      </c>
      <c r="EH147" s="11">
        <f>IF(EH$2=$A147,0,IF(HLOOKUP(EH$2,Recipes!$H:$GI,'Production Calculator'!$A147+2,FALSE)=0,0,HLOOKUP(EH$2,Recipes!$H:$GI,'Production Calculator'!$A147+2,FALSE)*$AK147))+IF($AO147=EH$3,$AM147/VLOOKUP($AO147,Data!$A$50:$B$56,2,FALSE),0)</f>
        <v>0</v>
      </c>
      <c r="EI147" s="11">
        <f>IF(EI$2=$A147,0,IF(HLOOKUP(EI$2,Recipes!$H:$GI,'Production Calculator'!$A147+2,FALSE)=0,0,HLOOKUP(EI$2,Recipes!$H:$GI,'Production Calculator'!$A147+2,FALSE)*$AK147))+IF($AO147=EI$3,$AM147/VLOOKUP($AO147,Data!$A$50:$B$56,2,FALSE),0)</f>
        <v>0</v>
      </c>
      <c r="EJ147" s="11">
        <f>IF(EJ$2=$A147,0,IF(HLOOKUP(EJ$2,Recipes!$H:$GI,'Production Calculator'!$A147+2,FALSE)=0,0,HLOOKUP(EJ$2,Recipes!$H:$GI,'Production Calculator'!$A147+2,FALSE)*$AK147))+IF($AO147=EJ$3,$AM147/VLOOKUP($AO147,Data!$A$50:$B$56,2,FALSE),0)</f>
        <v>0</v>
      </c>
      <c r="EK147" s="11">
        <f>IF(EK$2=$A147,0,IF(HLOOKUP(EK$2,Recipes!$H:$GI,'Production Calculator'!$A147+2,FALSE)=0,0,HLOOKUP(EK$2,Recipes!$H:$GI,'Production Calculator'!$A147+2,FALSE)*$AK147))+IF($AO147=EK$3,$AM147/VLOOKUP($AO147,Data!$A$50:$B$56,2,FALSE),0)</f>
        <v>0</v>
      </c>
      <c r="EL147" s="11">
        <f>IF(EL$2=$A147,0,IF(HLOOKUP(EL$2,Recipes!$H:$GI,'Production Calculator'!$A147+2,FALSE)=0,0,HLOOKUP(EL$2,Recipes!$H:$GI,'Production Calculator'!$A147+2,FALSE)*$AK147))+IF($AO147=EL$3,$AM147/VLOOKUP($AO147,Data!$A$50:$B$56,2,FALSE),0)</f>
        <v>0</v>
      </c>
      <c r="EM147" s="11">
        <f>IF(EM$2=$A147,0,IF(HLOOKUP(EM$2,Recipes!$H:$GI,'Production Calculator'!$A147+2,FALSE)=0,0,HLOOKUP(EM$2,Recipes!$H:$GI,'Production Calculator'!$A147+2,FALSE)*$AK147))+IF($AO147=EM$3,$AM147/VLOOKUP($AO147,Data!$A$50:$B$56,2,FALSE),0)</f>
        <v>0</v>
      </c>
      <c r="EN147" s="11">
        <f>IF(EN$2=$A147,0,IF(HLOOKUP(EN$2,Recipes!$H:$GI,'Production Calculator'!$A147+2,FALSE)=0,0,HLOOKUP(EN$2,Recipes!$H:$GI,'Production Calculator'!$A147+2,FALSE)*$AK147))+IF($AO147=EN$3,$AM147/VLOOKUP($AO147,Data!$A$50:$B$56,2,FALSE),0)</f>
        <v>0</v>
      </c>
      <c r="EO147" s="11">
        <f>IF(EO$2=$A147,0,IF(HLOOKUP(EO$2,Recipes!$H:$GI,'Production Calculator'!$A147+2,FALSE)=0,0,HLOOKUP(EO$2,Recipes!$H:$GI,'Production Calculator'!$A147+2,FALSE)*$AK147))+IF($AO147=EO$3,$AM147/VLOOKUP($AO147,Data!$A$50:$B$56,2,FALSE),0)</f>
        <v>0</v>
      </c>
      <c r="EP147" s="11">
        <f>IF(EP$2=$A147,0,IF(HLOOKUP(EP$2,Recipes!$H:$GI,'Production Calculator'!$A147+2,FALSE)=0,0,HLOOKUP(EP$2,Recipes!$H:$GI,'Production Calculator'!$A147+2,FALSE)*$AK147))+IF($AO147=EP$3,$AM147/VLOOKUP($AO147,Data!$A$50:$B$56,2,FALSE),0)</f>
        <v>0</v>
      </c>
      <c r="EQ147" s="11">
        <f>IF(EQ$2=$A147,0,IF(HLOOKUP(EQ$2,Recipes!$H:$GI,'Production Calculator'!$A147+2,FALSE)=0,0,HLOOKUP(EQ$2,Recipes!$H:$GI,'Production Calculator'!$A147+2,FALSE)*$AK147))+IF($AO147=EQ$3,$AM147/VLOOKUP($AO147,Data!$A$50:$B$56,2,FALSE),0)</f>
        <v>0</v>
      </c>
      <c r="ER147" s="11">
        <f>IF(ER$2=$A147,0,IF(HLOOKUP(ER$2,Recipes!$H:$GI,'Production Calculator'!$A147+2,FALSE)=0,0,HLOOKUP(ER$2,Recipes!$H:$GI,'Production Calculator'!$A147+2,FALSE)*$AK147))+IF($AO147=ER$3,$AM147/VLOOKUP($AO147,Data!$A$50:$B$56,2,FALSE),0)</f>
        <v>0</v>
      </c>
      <c r="ES147" s="11">
        <f>IF(ES$2=$A147,0,IF(HLOOKUP(ES$2,Recipes!$H:$GI,'Production Calculator'!$A147+2,FALSE)=0,0,HLOOKUP(ES$2,Recipes!$H:$GI,'Production Calculator'!$A147+2,FALSE)*$AK147))+IF($AO147=ES$3,$AM147/VLOOKUP($AO147,Data!$A$50:$B$56,2,FALSE),0)</f>
        <v>0</v>
      </c>
      <c r="ET147" s="11">
        <f>IF(ET$2=$A147,0,IF(HLOOKUP(ET$2,Recipes!$H:$GI,'Production Calculator'!$A147+2,FALSE)=0,0,HLOOKUP(ET$2,Recipes!$H:$GI,'Production Calculator'!$A147+2,FALSE)*$AK147))+IF($AO147=ET$3,$AM147/VLOOKUP($AO147,Data!$A$50:$B$56,2,FALSE),0)</f>
        <v>0</v>
      </c>
      <c r="EU147" s="11">
        <f>IF(EU$2=$A147,0,IF(HLOOKUP(EU$2,Recipes!$H:$GI,'Production Calculator'!$A147+2,FALSE)=0,0,HLOOKUP(EU$2,Recipes!$H:$GI,'Production Calculator'!$A147+2,FALSE)*$AK147))+IF($AO147=EU$3,$AM147/VLOOKUP($AO147,Data!$A$50:$B$56,2,FALSE),0)</f>
        <v>0</v>
      </c>
      <c r="EV147" s="11">
        <f>IF(EV$2=$A147,0,IF(HLOOKUP(EV$2,Recipes!$H:$GI,'Production Calculator'!$A147+2,FALSE)=0,0,HLOOKUP(EV$2,Recipes!$H:$GI,'Production Calculator'!$A147+2,FALSE)*$AK147))+IF($AO147=EV$3,$AM147/VLOOKUP($AO147,Data!$A$50:$B$56,2,FALSE),0)</f>
        <v>0</v>
      </c>
      <c r="EW147" s="11">
        <f>IF(EW$2=$A147,0,IF(HLOOKUP(EW$2,Recipes!$H:$GI,'Production Calculator'!$A147+2,FALSE)=0,0,HLOOKUP(EW$2,Recipes!$H:$GI,'Production Calculator'!$A147+2,FALSE)*$AK147))+IF($AO147=EW$3,$AM147/VLOOKUP($AO147,Data!$A$50:$B$56,2,FALSE),0)</f>
        <v>0</v>
      </c>
      <c r="EX147" s="11">
        <f>IF(EX$2=$A147,0,IF(HLOOKUP(EX$2,Recipes!$H:$GI,'Production Calculator'!$A147+2,FALSE)=0,0,HLOOKUP(EX$2,Recipes!$H:$GI,'Production Calculator'!$A147+2,FALSE)*$AK147))+IF($AO147=EX$3,$AM147/VLOOKUP($AO147,Data!$A$50:$B$56,2,FALSE),0)</f>
        <v>0</v>
      </c>
      <c r="EY147" s="11">
        <f>IF(EY$2=$A147,0,IF(HLOOKUP(EY$2,Recipes!$H:$GI,'Production Calculator'!$A147+2,FALSE)=0,0,HLOOKUP(EY$2,Recipes!$H:$GI,'Production Calculator'!$A147+2,FALSE)*$AK147))+IF($AO147=EY$3,$AM147/VLOOKUP($AO147,Data!$A$50:$B$56,2,FALSE),0)</f>
        <v>0</v>
      </c>
      <c r="EZ147" s="11">
        <f>IF(EZ$2=$A147,0,IF(HLOOKUP(EZ$2,Recipes!$H:$GI,'Production Calculator'!$A147+2,FALSE)=0,0,HLOOKUP(EZ$2,Recipes!$H:$GI,'Production Calculator'!$A147+2,FALSE)*$AK147))+IF($AO147=EZ$3,$AM147/VLOOKUP($AO147,Data!$A$50:$B$56,2,FALSE),0)</f>
        <v>0</v>
      </c>
      <c r="FA147" s="11">
        <f>IF(FA$2=$A147,0,IF(HLOOKUP(FA$2,Recipes!$H:$GI,'Production Calculator'!$A147+2,FALSE)=0,0,HLOOKUP(FA$2,Recipes!$H:$GI,'Production Calculator'!$A147+2,FALSE)*$AK147))+IF($AO147=FA$3,$AM147/VLOOKUP($AO147,Data!$A$50:$B$56,2,FALSE),0)</f>
        <v>0</v>
      </c>
      <c r="FB147" s="11">
        <f>IF(FB$2=$A147,0,IF(HLOOKUP(FB$2,Recipes!$H:$GI,'Production Calculator'!$A147+2,FALSE)=0,0,HLOOKUP(FB$2,Recipes!$H:$GI,'Production Calculator'!$A147+2,FALSE)*$AK147))+IF($AO147=FB$3,$AM147/VLOOKUP($AO147,Data!$A$50:$B$56,2,FALSE),0)</f>
        <v>0</v>
      </c>
      <c r="FC147" s="11">
        <f>IF(FC$2=$A147,0,IF(HLOOKUP(FC$2,Recipes!$H:$GI,'Production Calculator'!$A147+2,FALSE)=0,0,HLOOKUP(FC$2,Recipes!$H:$GI,'Production Calculator'!$A147+2,FALSE)*$AK147))+IF($AO147=FC$3,$AM147/VLOOKUP($AO147,Data!$A$50:$B$56,2,FALSE),0)</f>
        <v>0</v>
      </c>
      <c r="FD147" s="11">
        <f>IF(FD$2=$A147,0,IF(HLOOKUP(FD$2,Recipes!$H:$GI,'Production Calculator'!$A147+2,FALSE)=0,0,HLOOKUP(FD$2,Recipes!$H:$GI,'Production Calculator'!$A147+2,FALSE)*$AK147))+IF($AO147=FD$3,$AM147/VLOOKUP($AO147,Data!$A$50:$B$56,2,FALSE),0)</f>
        <v>0</v>
      </c>
      <c r="FE147" s="11">
        <f>IF(FE$2=$A147,0,IF(HLOOKUP(FE$2,Recipes!$H:$GI,'Production Calculator'!$A147+2,FALSE)=0,0,HLOOKUP(FE$2,Recipes!$H:$GI,'Production Calculator'!$A147+2,FALSE)*$AK147))+IF($AO147=FE$3,$AM147/VLOOKUP($AO147,Data!$A$50:$B$56,2,FALSE),0)</f>
        <v>0</v>
      </c>
      <c r="FF147" s="11">
        <f>IF(FF$2=$A147,0,IF(HLOOKUP(FF$2,Recipes!$H:$GI,'Production Calculator'!$A147+2,FALSE)=0,0,HLOOKUP(FF$2,Recipes!$H:$GI,'Production Calculator'!$A147+2,FALSE)*$AK147))+IF($AO147=FF$3,$AM147/VLOOKUP($AO147,Data!$A$50:$B$56,2,FALSE),0)</f>
        <v>0</v>
      </c>
      <c r="FG147" s="11">
        <f>IF(FG$2=$A147,0,IF(HLOOKUP(FG$2,Recipes!$H:$GI,'Production Calculator'!$A147+2,FALSE)=0,0,HLOOKUP(FG$2,Recipes!$H:$GI,'Production Calculator'!$A147+2,FALSE)*$AK147))+IF($AO147=FG$3,$AM147/VLOOKUP($AO147,Data!$A$50:$B$56,2,FALSE),0)</f>
        <v>0</v>
      </c>
      <c r="FH147" s="11">
        <f>IF(FH$2=$A147,0,IF(HLOOKUP(FH$2,Recipes!$H:$GI,'Production Calculator'!$A147+2,FALSE)=0,0,HLOOKUP(FH$2,Recipes!$H:$GI,'Production Calculator'!$A147+2,FALSE)*$AK147))+IF($AO147=FH$3,$AM147/VLOOKUP($AO147,Data!$A$50:$B$56,2,FALSE),0)</f>
        <v>0</v>
      </c>
      <c r="FI147" s="11">
        <f>IF(FI$2=$A147,0,IF(HLOOKUP(FI$2,Recipes!$H:$GI,'Production Calculator'!$A147+2,FALSE)=0,0,HLOOKUP(FI$2,Recipes!$H:$GI,'Production Calculator'!$A147+2,FALSE)*$AK147))+IF($AO147=FI$3,$AM147/VLOOKUP($AO147,Data!$A$50:$B$56,2,FALSE),0)</f>
        <v>0</v>
      </c>
      <c r="FJ147" s="11">
        <f>IF(FJ$2=$A147,0,IF(HLOOKUP(FJ$2,Recipes!$H:$GI,'Production Calculator'!$A147+2,FALSE)=0,0,HLOOKUP(FJ$2,Recipes!$H:$GI,'Production Calculator'!$A147+2,FALSE)*$AK147))+IF($AO147=FJ$3,$AM147/VLOOKUP($AO147,Data!$A$50:$B$56,2,FALSE),0)</f>
        <v>0</v>
      </c>
      <c r="FK147" s="11">
        <f>IF(FK$2=$A147,0,IF(HLOOKUP(FK$2,Recipes!$H:$GI,'Production Calculator'!$A147+2,FALSE)=0,0,HLOOKUP(FK$2,Recipes!$H:$GI,'Production Calculator'!$A147+2,FALSE)*$AK147))+IF($AO147=FK$3,$AM147/VLOOKUP($AO147,Data!$A$50:$B$56,2,FALSE),0)</f>
        <v>0</v>
      </c>
      <c r="FL147" s="11">
        <f>IF(FL$2=$A147,0,IF(HLOOKUP(FL$2,Recipes!$H:$GI,'Production Calculator'!$A147+2,FALSE)=0,0,HLOOKUP(FL$2,Recipes!$H:$GI,'Production Calculator'!$A147+2,FALSE)*$AK147))+IF($AO147=FL$3,$AM147/VLOOKUP($AO147,Data!$A$50:$B$56,2,FALSE),0)</f>
        <v>0</v>
      </c>
      <c r="FM147" s="11">
        <f>IF(FM$2=$A147,0,IF(HLOOKUP(FM$2,Recipes!$H:$GI,'Production Calculator'!$A147+2,FALSE)=0,0,HLOOKUP(FM$2,Recipes!$H:$GI,'Production Calculator'!$A147+2,FALSE)*$AK147))+IF($AO147=FM$3,$AM147/VLOOKUP($AO147,Data!$A$50:$B$56,2,FALSE),0)</f>
        <v>0</v>
      </c>
      <c r="FN147" s="11">
        <f>IF(FN$2=$A147,0,IF(HLOOKUP(FN$2,Recipes!$H:$GI,'Production Calculator'!$A147+2,FALSE)=0,0,HLOOKUP(FN$2,Recipes!$H:$GI,'Production Calculator'!$A147+2,FALSE)*$AK147))+IF($AO147=FN$3,$AM147/VLOOKUP($AO147,Data!$A$50:$B$56,2,FALSE),0)</f>
        <v>0</v>
      </c>
      <c r="FO147" s="11">
        <f>IF(FO$2=$A147,0,IF(HLOOKUP(FO$2,Recipes!$H:$GI,'Production Calculator'!$A147+2,FALSE)=0,0,HLOOKUP(FO$2,Recipes!$H:$GI,'Production Calculator'!$A147+2,FALSE)*$AK147))+IF($AO147=FO$3,$AM147/VLOOKUP($AO147,Data!$A$50:$B$56,2,FALSE),0)</f>
        <v>0</v>
      </c>
      <c r="FP147" s="11">
        <f>IF(FP$2=$A147,0,IF(HLOOKUP(FP$2,Recipes!$H:$GI,'Production Calculator'!$A147+2,FALSE)=0,0,HLOOKUP(FP$2,Recipes!$H:$GI,'Production Calculator'!$A147+2,FALSE)*$AK147))+IF($AO147=FP$3,$AM147/VLOOKUP($AO147,Data!$A$50:$B$56,2,FALSE),0)</f>
        <v>0</v>
      </c>
      <c r="FQ147" s="11">
        <f>IF(FQ$2=$A147,0,IF(HLOOKUP(FQ$2,Recipes!$H:$GI,'Production Calculator'!$A147+2,FALSE)=0,0,HLOOKUP(FQ$2,Recipes!$H:$GI,'Production Calculator'!$A147+2,FALSE)*$AK147))+IF($AO147=FQ$3,$AM147/VLOOKUP($AO147,Data!$A$50:$B$56,2,FALSE),0)</f>
        <v>0</v>
      </c>
      <c r="FR147" s="11">
        <f>IF(FR$2=$A147,0,IF(HLOOKUP(FR$2,Recipes!$H:$GI,'Production Calculator'!$A147+2,FALSE)=0,0,HLOOKUP(FR$2,Recipes!$H:$GI,'Production Calculator'!$A147+2,FALSE)*$AK147))+IF($AO147=FR$3,$AM147/VLOOKUP($AO147,Data!$A$50:$B$56,2,FALSE),0)</f>
        <v>0</v>
      </c>
      <c r="FS147" s="11">
        <f>IF(FS$2=$A147,0,IF(HLOOKUP(FS$2,Recipes!$H:$GI,'Production Calculator'!$A147+2,FALSE)=0,0,HLOOKUP(FS$2,Recipes!$H:$GI,'Production Calculator'!$A147+2,FALSE)*$AK147))+IF($AO147=FS$3,$AM147/VLOOKUP($AO147,Data!$A$50:$B$56,2,FALSE),0)</f>
        <v>0</v>
      </c>
      <c r="FT147" s="11">
        <f>IF(FT$2=$A147,0,IF(HLOOKUP(FT$2,Recipes!$H:$GI,'Production Calculator'!$A147+2,FALSE)=0,0,HLOOKUP(FT$2,Recipes!$H:$GI,'Production Calculator'!$A147+2,FALSE)*$AK147))+IF($AO147=FT$3,$AM147/VLOOKUP($AO147,Data!$A$50:$B$56,2,FALSE),0)</f>
        <v>0</v>
      </c>
      <c r="FU147" s="11">
        <f>IF(FU$2=$A147,0,IF(HLOOKUP(FU$2,Recipes!$H:$GI,'Production Calculator'!$A147+2,FALSE)=0,0,HLOOKUP(FU$2,Recipes!$H:$GI,'Production Calculator'!$A147+2,FALSE)*$AK147))+IF($AO147=FU$3,$AM147/VLOOKUP($AO147,Data!$A$50:$B$56,2,FALSE),0)</f>
        <v>0</v>
      </c>
      <c r="FV147" s="11">
        <f>IF(FV$2=$A147,0,IF(HLOOKUP(FV$2,Recipes!$H:$GI,'Production Calculator'!$A147+2,FALSE)=0,0,HLOOKUP(FV$2,Recipes!$H:$GI,'Production Calculator'!$A147+2,FALSE)*$AK147))+IF($AO147=FV$3,$AM147/VLOOKUP($AO147,Data!$A$50:$B$56,2,FALSE),0)</f>
        <v>0</v>
      </c>
      <c r="FW147" s="11">
        <f>IF(FW$2=$A147,0,IF(HLOOKUP(FW$2,Recipes!$H:$GI,'Production Calculator'!$A147+2,FALSE)=0,0,HLOOKUP(FW$2,Recipes!$H:$GI,'Production Calculator'!$A147+2,FALSE)*$AK147))+IF($AO147=FW$3,$AM147/VLOOKUP($AO147,Data!$A$50:$B$56,2,FALSE),0)</f>
        <v>0</v>
      </c>
      <c r="FX147" s="11">
        <f>IF(FX$2=$A147,0,IF(HLOOKUP(FX$2,Recipes!$H:$GI,'Production Calculator'!$A147+2,FALSE)=0,0,HLOOKUP(FX$2,Recipes!$H:$GI,'Production Calculator'!$A147+2,FALSE)*$AK147))+IF($AO147=FX$3,$AM147/VLOOKUP($AO147,Data!$A$50:$B$56,2,FALSE),0)</f>
        <v>0</v>
      </c>
      <c r="FY147" s="11">
        <f>IF(FY$2=$A147,0,IF(HLOOKUP(FY$2,Recipes!$H:$GI,'Production Calculator'!$A147+2,FALSE)=0,0,HLOOKUP(FY$2,Recipes!$H:$GI,'Production Calculator'!$A147+2,FALSE)*$AK147))+IF($AO147=FY$3,$AM147/VLOOKUP($AO147,Data!$A$50:$B$56,2,FALSE),0)</f>
        <v>0</v>
      </c>
      <c r="FZ147" s="11">
        <f>IF(FZ$2=$A147,0,IF(HLOOKUP(FZ$2,Recipes!$H:$GI,'Production Calculator'!$A147+2,FALSE)=0,0,HLOOKUP(FZ$2,Recipes!$H:$GI,'Production Calculator'!$A147+2,FALSE)*$AK147))+IF($AO147=FZ$3,$AM147/VLOOKUP($AO147,Data!$A$50:$B$56,2,FALSE),0)</f>
        <v>0</v>
      </c>
      <c r="GA147" s="11">
        <f>IF(GA$2=$A147,0,IF(HLOOKUP(GA$2,Recipes!$H:$GI,'Production Calculator'!$A147+2,FALSE)=0,0,HLOOKUP(GA$2,Recipes!$H:$GI,'Production Calculator'!$A147+2,FALSE)*$AK147))+IF($AO147=GA$3,$AM147/VLOOKUP($AO147,Data!$A$50:$B$56,2,FALSE),0)</f>
        <v>0</v>
      </c>
      <c r="GB147" s="11">
        <f>IF(GB$2=$A147,0,IF(HLOOKUP(GB$2,Recipes!$H:$GI,'Production Calculator'!$A147+2,FALSE)=0,0,HLOOKUP(GB$2,Recipes!$H:$GI,'Production Calculator'!$A147+2,FALSE)*$AK147))+IF($AO147=GB$3,$AM147/VLOOKUP($AO147,Data!$A$50:$B$56,2,FALSE),0)</f>
        <v>0</v>
      </c>
      <c r="GC147" s="11">
        <f>IF(GC$2=$A147,0,IF(HLOOKUP(GC$2,Recipes!$H:$GI,'Production Calculator'!$A147+2,FALSE)=0,0,HLOOKUP(GC$2,Recipes!$H:$GI,'Production Calculator'!$A147+2,FALSE)*$AK147))+IF($AO147=GC$3,$AM147/VLOOKUP($AO147,Data!$A$50:$B$56,2,FALSE),0)</f>
        <v>0</v>
      </c>
      <c r="GD147" s="11">
        <f>IF(GD$2=$A147,0,IF(HLOOKUP(GD$2,Recipes!$H:$GI,'Production Calculator'!$A147+2,FALSE)=0,0,HLOOKUP(GD$2,Recipes!$H:$GI,'Production Calculator'!$A147+2,FALSE)*$AK147))+IF($AO147=GD$3,$AM147/VLOOKUP($AO147,Data!$A$50:$B$56,2,FALSE),0)</f>
        <v>0</v>
      </c>
      <c r="GE147" s="11">
        <f>IF(GE$2=$A147,0,IF(HLOOKUP(GE$2,Recipes!$H:$GI,'Production Calculator'!$A147+2,FALSE)=0,0,HLOOKUP(GE$2,Recipes!$H:$GI,'Production Calculator'!$A147+2,FALSE)*$AK147))+IF($AO147=GE$3,$AM147/VLOOKUP($AO147,Data!$A$50:$B$56,2,FALSE),0)</f>
        <v>0</v>
      </c>
      <c r="GF147" s="11">
        <f>IF(GF$2=$A147,0,IF(HLOOKUP(GF$2,Recipes!$H:$GI,'Production Calculator'!$A147+2,FALSE)=0,0,HLOOKUP(GF$2,Recipes!$H:$GI,'Production Calculator'!$A147+2,FALSE)*$AK147))+IF($AO147=GF$3,$AM147/VLOOKUP($AO147,Data!$A$50:$B$56,2,FALSE),0)</f>
        <v>0</v>
      </c>
      <c r="GG147" s="11">
        <f>IF(GG$2=$A147,0,IF(HLOOKUP(GG$2,Recipes!$H:$GI,'Production Calculator'!$A147+2,FALSE)=0,0,HLOOKUP(GG$2,Recipes!$H:$GI,'Production Calculator'!$A147+2,FALSE)*$AK147))+IF($AO147=GG$3,$AM147/VLOOKUP($AO147,Data!$A$50:$B$56,2,FALSE),0)</f>
        <v>0</v>
      </c>
      <c r="GH147" s="11">
        <f>IF(GH$2=$A147,0,IF(HLOOKUP(GH$2,Recipes!$H:$GI,'Production Calculator'!$A147+2,FALSE)=0,0,HLOOKUP(GH$2,Recipes!$H:$GI,'Production Calculator'!$A147+2,FALSE)*$AK147))+IF($AO147=GH$3,$AM147/VLOOKUP($AO147,Data!$A$50:$B$56,2,FALSE),0)</f>
        <v>0</v>
      </c>
      <c r="GI147" s="11">
        <f>IF(GI$2=$A147,0,IF(HLOOKUP(GI$2,Recipes!$H:$GI,'Production Calculator'!$A147+2,FALSE)=0,0,HLOOKUP(GI$2,Recipes!$H:$GI,'Production Calculator'!$A147+2,FALSE)*$AK147))+IF($AO147=GI$3,$AM147/VLOOKUP($AO147,Data!$A$50:$B$56,2,FALSE),0)</f>
        <v>0</v>
      </c>
      <c r="GJ147" s="11">
        <f>IF(GJ$2=$A147,0,IF(HLOOKUP(GJ$2,Recipes!$H:$GI,'Production Calculator'!$A147+2,FALSE)=0,0,HLOOKUP(GJ$2,Recipes!$H:$GI,'Production Calculator'!$A147+2,FALSE)*$AK147))+IF($AO147=GJ$3,$AM147/VLOOKUP($AO147,Data!$A$50:$B$56,2,FALSE),0)</f>
        <v>0</v>
      </c>
      <c r="GK147" s="11">
        <f>IF(GK$2=$A147,0,IF(HLOOKUP(GK$2,Recipes!$H:$GI,'Production Calculator'!$A147+2,FALSE)=0,0,HLOOKUP(GK$2,Recipes!$H:$GI,'Production Calculator'!$A147+2,FALSE)*$AK147))+IF($AO147=GK$3,$AM147/VLOOKUP($AO147,Data!$A$50:$B$56,2,FALSE),0)</f>
        <v>0</v>
      </c>
      <c r="GL147" s="11">
        <f>IF(GL$2=$A147,0,IF(HLOOKUP(GL$2,Recipes!$H:$GI,'Production Calculator'!$A147+2,FALSE)=0,0,HLOOKUP(GL$2,Recipes!$H:$GI,'Production Calculator'!$A147+2,FALSE)*$AK147))+IF($AO147=GL$3,$AM147/VLOOKUP($AO147,Data!$A$50:$B$56,2,FALSE),0)</f>
        <v>0</v>
      </c>
      <c r="GM147" s="11">
        <f>IF(GM$2=$A147,0,IF(HLOOKUP(GM$2,Recipes!$H:$GI,'Production Calculator'!$A147+2,FALSE)=0,0,HLOOKUP(GM$2,Recipes!$H:$GI,'Production Calculator'!$A147+2,FALSE)*$AK147))+IF($AO147=GM$3,$AM147/VLOOKUP($AO147,Data!$A$50:$B$56,2,FALSE),0)</f>
        <v>0</v>
      </c>
      <c r="GN147" s="11">
        <f>IF(GN$2=$A147,0,IF(HLOOKUP(GN$2,Recipes!$H:$GI,'Production Calculator'!$A147+2,FALSE)=0,0,HLOOKUP(GN$2,Recipes!$H:$GI,'Production Calculator'!$A147+2,FALSE)*$AK147))+IF($AO147=GN$3,$AM147/VLOOKUP($AO147,Data!$A$50:$B$56,2,FALSE),0)</f>
        <v>0</v>
      </c>
      <c r="GO147" s="11">
        <f>IF(GO$2=$A147,0,IF(HLOOKUP(GO$2,Recipes!$H:$GI,'Production Calculator'!$A147+2,FALSE)=0,0,HLOOKUP(GO$2,Recipes!$H:$GI,'Production Calculator'!$A147+2,FALSE)*$AK147))+IF($AO147=GO$3,$AM147/VLOOKUP($AO147,Data!$A$50:$B$56,2,FALSE),0)</f>
        <v>0</v>
      </c>
      <c r="GP147" s="11">
        <f>IF(GP$2=$A147,0,IF(HLOOKUP(GP$2,Recipes!$H:$GI,'Production Calculator'!$A147+2,FALSE)=0,0,HLOOKUP(GP$2,Recipes!$H:$GI,'Production Calculator'!$A147+2,FALSE)*$AK147))+IF($AO147=GP$3,$AM147/VLOOKUP($AO147,Data!$A$50:$B$56,2,FALSE),0)</f>
        <v>0</v>
      </c>
      <c r="GQ147" s="11">
        <f>IF(GQ$2=$A147,0,IF(HLOOKUP(GQ$2,Recipes!$H:$GI,'Production Calculator'!$A147+2,FALSE)=0,0,HLOOKUP(GQ$2,Recipes!$H:$GI,'Production Calculator'!$A147+2,FALSE)*$AK147))+IF($AO147=GQ$3,$AM147/VLOOKUP($AO147,Data!$A$50:$B$56,2,FALSE),0)</f>
        <v>0</v>
      </c>
      <c r="GR147" s="11">
        <f>IF(GR$2=$A147,0,IF(HLOOKUP(GR$2,Recipes!$H:$GI,'Production Calculator'!$A147+2,FALSE)=0,0,HLOOKUP(GR$2,Recipes!$H:$GI,'Production Calculator'!$A147+2,FALSE)*$AK147))+IF($AO147=GR$3,$AM147/VLOOKUP($AO147,Data!$A$50:$B$56,2,FALSE),0)</f>
        <v>0</v>
      </c>
      <c r="GS147" s="11">
        <f>IF(GS$2=$A147,0,IF(HLOOKUP(GS$2,Recipes!$H:$GI,'Production Calculator'!$A147+2,FALSE)=0,0,HLOOKUP(GS$2,Recipes!$H:$GI,'Production Calculator'!$A147+2,FALSE)*$AK147))+IF($AO147=GS$3,$AM147/VLOOKUP($AO147,Data!$A$50:$B$56,2,FALSE),0)</f>
        <v>0</v>
      </c>
      <c r="GT147" s="11">
        <f>IF(GT$2=$A147,0,IF(HLOOKUP(GT$2,Recipes!$H:$GI,'Production Calculator'!$A147+2,FALSE)=0,0,HLOOKUP(GT$2,Recipes!$H:$GI,'Production Calculator'!$A147+2,FALSE)*$AK147))+IF($AO147=GT$3,$AM147/VLOOKUP($AO147,Data!$A$50:$B$56,2,FALSE),0)</f>
        <v>0</v>
      </c>
      <c r="GU147" s="11">
        <f>IF(GU$2=$A147,0,IF(HLOOKUP(GU$2,Recipes!$H:$GI,'Production Calculator'!$A147+2,FALSE)=0,0,HLOOKUP(GU$2,Recipes!$H:$GI,'Production Calculator'!$A147+2,FALSE)*$AK147))+IF($AO147=GU$3,$AM147/VLOOKUP($AO147,Data!$A$50:$B$56,2,FALSE),0)</f>
        <v>0</v>
      </c>
      <c r="GV147" s="11">
        <f>IF(GV$2=$A147,0,IF(HLOOKUP(GV$2,Recipes!$H:$GI,'Production Calculator'!$A147+2,FALSE)=0,0,HLOOKUP(GV$2,Recipes!$H:$GI,'Production Calculator'!$A147+2,FALSE)*$AK147))+IF($AO147=GV$3,$AM147/VLOOKUP($AO147,Data!$A$50:$B$56,2,FALSE),0)</f>
        <v>0</v>
      </c>
      <c r="GW147" s="11">
        <f>IF(GW$2=$A147,0,IF(HLOOKUP(GW$2,Recipes!$H:$GI,'Production Calculator'!$A147+2,FALSE)=0,0,HLOOKUP(GW$2,Recipes!$H:$GI,'Production Calculator'!$A147+2,FALSE)*$AK147))+IF($AO147=GW$3,$AM147/VLOOKUP($AO147,Data!$A$50:$B$56,2,FALSE),0)</f>
        <v>0</v>
      </c>
      <c r="GX147" s="11">
        <f>IF(GX$2=$A147,0,IF(HLOOKUP(GX$2,Recipes!$H:$GI,'Production Calculator'!$A147+2,FALSE)=0,0,HLOOKUP(GX$2,Recipes!$H:$GI,'Production Calculator'!$A147+2,FALSE)*$AK147))+IF($AO147=GX$3,$AM147/VLOOKUP($AO147,Data!$A$50:$B$56,2,FALSE),0)</f>
        <v>0</v>
      </c>
      <c r="GY147" s="11">
        <f>IF(GY$2=$A147,0,IF(HLOOKUP(GY$2,Recipes!$H:$GI,'Production Calculator'!$A147+2,FALSE)=0,0,HLOOKUP(GY$2,Recipes!$H:$GI,'Production Calculator'!$A147+2,FALSE)*$AK147))+IF($AO147=GY$3,$AM147/VLOOKUP($AO147,Data!$A$50:$B$56,2,FALSE),0)</f>
        <v>0</v>
      </c>
      <c r="GZ147" s="11">
        <f>IF(GZ$2=$A147,0,IF(HLOOKUP(GZ$2,Recipes!$H:$GI,'Production Calculator'!$A147+2,FALSE)=0,0,HLOOKUP(GZ$2,Recipes!$H:$GI,'Production Calculator'!$A147+2,FALSE)*$AK147))+IF($AO147=GZ$3,$AM147/VLOOKUP($AO147,Data!$A$50:$B$56,2,FALSE),0)</f>
        <v>0</v>
      </c>
      <c r="HA147" s="11">
        <f>IF(HA$2=$A147,0,IF(HLOOKUP(HA$2,Recipes!$H:$GI,'Production Calculator'!$A147+2,FALSE)=0,0,HLOOKUP(HA$2,Recipes!$H:$GI,'Production Calculator'!$A147+2,FALSE)*$AK147))+IF($AO147=HA$3,$AM147/VLOOKUP($AO147,Data!$A$50:$B$56,2,FALSE),0)</f>
        <v>0</v>
      </c>
      <c r="HB147" s="11">
        <f>IF(HB$2=$A147,0,IF(HLOOKUP(HB$2,Recipes!$H:$GI,'Production Calculator'!$A147+2,FALSE)=0,0,HLOOKUP(HB$2,Recipes!$H:$GI,'Production Calculator'!$A147+2,FALSE)*$AK147))+IF($AO147=HB$3,$AM147/VLOOKUP($AO147,Data!$A$50:$B$56,2,FALSE),0)</f>
        <v>0</v>
      </c>
      <c r="HC147" s="11">
        <f>IF(HC$2=$A147,0,IF(HLOOKUP(HC$2,Recipes!$H:$GI,'Production Calculator'!$A147+2,FALSE)=0,0,HLOOKUP(HC$2,Recipes!$H:$GI,'Production Calculator'!$A147+2,FALSE)*$AK147))+IF($AO147=HC$3,$AM147/VLOOKUP($AO147,Data!$A$50:$B$56,2,FALSE),0)</f>
        <v>0</v>
      </c>
      <c r="HD147" s="11">
        <f>IF(HD$2=$A147,0,IF(HLOOKUP(HD$2,Recipes!$H:$GI,'Production Calculator'!$A147+2,FALSE)=0,0,HLOOKUP(HD$2,Recipes!$H:$GI,'Production Calculator'!$A147+2,FALSE)*$AK147))+IF($AO147=HD$3,$AM147/VLOOKUP($AO147,Data!$A$50:$B$56,2,FALSE),0)</f>
        <v>0</v>
      </c>
      <c r="HE147" s="11">
        <f>IF(HE$2=$A147,0,IF(HLOOKUP(HE$2,Recipes!$H:$GI,'Production Calculator'!$A147+2,FALSE)=0,0,HLOOKUP(HE$2,Recipes!$H:$GI,'Production Calculator'!$A147+2,FALSE)*$AK147))+IF($AO147=HE$3,$AM147/VLOOKUP($AO147,Data!$A$50:$B$56,2,FALSE),0)</f>
        <v>0</v>
      </c>
      <c r="HF147" s="11">
        <f>IF(HF$2=$A147,0,IF(HLOOKUP(HF$2,Recipes!$H:$GI,'Production Calculator'!$A147+2,FALSE)=0,0,HLOOKUP(HF$2,Recipes!$H:$GI,'Production Calculator'!$A147+2,FALSE)*$AK147))+IF($AO147=HF$3,$AM147/VLOOKUP($AO147,Data!$A$50:$B$56,2,FALSE),0)</f>
        <v>0</v>
      </c>
      <c r="HG147" s="11">
        <f>IF(HG$2=$A147,0,IF(HLOOKUP(HG$2,Recipes!$H:$GI,'Production Calculator'!$A147+2,FALSE)=0,0,HLOOKUP(HG$2,Recipes!$H:$GI,'Production Calculator'!$A147+2,FALSE)*$AK147))+IF($AO147=HG$3,$AM147/VLOOKUP($AO147,Data!$A$50:$B$56,2,FALSE),0)</f>
        <v>0</v>
      </c>
      <c r="HH147" s="11">
        <f>IF(HH$2=$A147,0,IF(HLOOKUP(HH$2,Recipes!$H:$GI,'Production Calculator'!$A147+2,FALSE)=0,0,HLOOKUP(HH$2,Recipes!$H:$GI,'Production Calculator'!$A147+2,FALSE)*$AK147))+IF($AO147=HH$3,$AM147/VLOOKUP($AO147,Data!$A$50:$B$56,2,FALSE),0)</f>
        <v>0</v>
      </c>
      <c r="HI147" s="11">
        <f>IF(HI$2=$A147,0,IF(HLOOKUP(HI$2,Recipes!$H:$GI,'Production Calculator'!$A147+2,FALSE)=0,0,HLOOKUP(HI$2,Recipes!$H:$GI,'Production Calculator'!$A147+2,FALSE)*$AK147))+IF($AO147=HI$3,$AM147/VLOOKUP($AO147,Data!$A$50:$B$56,2,FALSE),0)</f>
        <v>0</v>
      </c>
      <c r="HJ147" s="11">
        <f>IF(HJ$2=$A147,0,IF(HLOOKUP(HJ$2,Recipes!$H:$GI,'Production Calculator'!$A147+2,FALSE)=0,0,HLOOKUP(HJ$2,Recipes!$H:$GI,'Production Calculator'!$A147+2,FALSE)*$AK147))+IF($AO147=HJ$3,$AM147/VLOOKUP($AO147,Data!$A$50:$B$56,2,FALSE),0)</f>
        <v>0</v>
      </c>
      <c r="HK147" s="11">
        <f>IF(HK$2=$A147,0,IF(HLOOKUP(HK$2,Recipes!$H:$GI,'Production Calculator'!$A147+2,FALSE)=0,0,HLOOKUP(HK$2,Recipes!$H:$GI,'Production Calculator'!$A147+2,FALSE)*$AK147))+IF($AO147=HK$3,$AM147/VLOOKUP($AO147,Data!$A$50:$B$56,2,FALSE),0)</f>
        <v>0</v>
      </c>
      <c r="HL147" s="11">
        <f>IF(HL$2=$A147,0,IF(HLOOKUP(HL$2,Recipes!$H:$GI,'Production Calculator'!$A147+2,FALSE)=0,0,HLOOKUP(HL$2,Recipes!$H:$GI,'Production Calculator'!$A147+2,FALSE)*$AK147))+IF($AO147=HL$3,$AM147/VLOOKUP($AO147,Data!$A$50:$B$56,2,FALSE),0)</f>
        <v>0</v>
      </c>
      <c r="HM147" s="11">
        <f>IF(HM$2=$A147,0,IF(HLOOKUP(HM$2,Recipes!$H:$GI,'Production Calculator'!$A147+2,FALSE)=0,0,HLOOKUP(HM$2,Recipes!$H:$GI,'Production Calculator'!$A147+2,FALSE)*$AK147))+IF($AO147=HM$3,$AM147/VLOOKUP($AO147,Data!$A$50:$B$56,2,FALSE),0)</f>
        <v>0</v>
      </c>
      <c r="HN147" s="11">
        <f>IF(HN$2=$A147,0,IF(HLOOKUP(HN$2,Recipes!$H:$GI,'Production Calculator'!$A147+2,FALSE)=0,0,HLOOKUP(HN$2,Recipes!$H:$GI,'Production Calculator'!$A147+2,FALSE)*$AK147))+IF($AO147=HN$3,$AM147/VLOOKUP($AO147,Data!$A$50:$B$56,2,FALSE),0)</f>
        <v>0</v>
      </c>
      <c r="HO147" s="11">
        <f>IF(HO$2=$A147,0,IF(HLOOKUP(HO$2,Recipes!$H:$GI,'Production Calculator'!$A147+2,FALSE)=0,0,HLOOKUP(HO$2,Recipes!$H:$GI,'Production Calculator'!$A147+2,FALSE)*$AK147))+IF($AO147=HO$3,$AM147/VLOOKUP($AO147,Data!$A$50:$B$56,2,FALSE),0)</f>
        <v>0</v>
      </c>
      <c r="HP147" s="11">
        <f>IF(HP$2=$A147,0,IF(HLOOKUP(HP$2,Recipes!$H:$GI,'Production Calculator'!$A147+2,FALSE)=0,0,HLOOKUP(HP$2,Recipes!$H:$GI,'Production Calculator'!$A147+2,FALSE)*$AK147))+IF($AO147=HP$3,$AM147/VLOOKUP($AO147,Data!$A$50:$B$56,2,FALSE),0)</f>
        <v>0</v>
      </c>
      <c r="HQ147" s="11">
        <f>IF(HQ$2=$A147,0,IF(HLOOKUP(HQ$2,Recipes!$H:$GI,'Production Calculator'!$A147+2,FALSE)=0,0,HLOOKUP(HQ$2,Recipes!$H:$GI,'Production Calculator'!$A147+2,FALSE)*$AK147))+IF($AO147=HQ$3,$AM147/VLOOKUP($AO147,Data!$A$50:$B$56,2,FALSE),0)</f>
        <v>0</v>
      </c>
      <c r="HR147" s="11">
        <f>IF(HR$2=$A147,0,IF(HLOOKUP(HR$2,Recipes!$H:$GI,'Production Calculator'!$A147+2,FALSE)=0,0,HLOOKUP(HR$2,Recipes!$H:$GI,'Production Calculator'!$A147+2,FALSE)*$AK147))+IF($AO147=HR$3,$AM147/VLOOKUP($AO147,Data!$A$50:$B$56,2,FALSE),0)</f>
        <v>0</v>
      </c>
      <c r="HS147" s="121"/>
    </row>
    <row r="148" spans="1:227" x14ac:dyDescent="0.45">
      <c r="A148">
        <v>123</v>
      </c>
      <c r="B148" s="107" t="str">
        <f>VLOOKUP(A148,Recipes!A:B,2)</f>
        <v>Shotgun shells</v>
      </c>
      <c r="C148" s="128">
        <v>0</v>
      </c>
      <c r="D148" s="108">
        <f t="shared" si="192"/>
        <v>0</v>
      </c>
      <c r="E148" s="127" t="s">
        <v>1</v>
      </c>
      <c r="F148" s="109">
        <f>VLOOKUP(A148,Recipes!$A$3:$G$186,6,FALSE)</f>
        <v>2</v>
      </c>
      <c r="G148" s="109">
        <f>VLOOKUP(A148,Recipes!$A$3:$G$186,7,FALSE)</f>
        <v>0</v>
      </c>
      <c r="H148" s="110">
        <f t="shared" si="193"/>
        <v>0</v>
      </c>
      <c r="I148" s="109">
        <f>VLOOKUP(E148,Data!$A$2:$C$26,3, FALSE)</f>
        <v>4</v>
      </c>
      <c r="J148" s="108">
        <v>0</v>
      </c>
      <c r="K148" s="108">
        <v>0</v>
      </c>
      <c r="L148" s="108">
        <v>0</v>
      </c>
      <c r="M148" s="150">
        <v>0</v>
      </c>
      <c r="N148" s="150">
        <v>0</v>
      </c>
      <c r="O148" s="150">
        <v>0</v>
      </c>
      <c r="P148" s="151">
        <v>0</v>
      </c>
      <c r="Q148" s="151">
        <v>0</v>
      </c>
      <c r="R148" s="151">
        <v>0</v>
      </c>
      <c r="S148">
        <f t="shared" si="208"/>
        <v>0</v>
      </c>
      <c r="T148">
        <f t="shared" si="209"/>
        <v>0</v>
      </c>
      <c r="U148">
        <f t="shared" si="210"/>
        <v>0</v>
      </c>
      <c r="V148">
        <f t="shared" si="211"/>
        <v>0</v>
      </c>
      <c r="W148">
        <f t="shared" si="212"/>
        <v>0</v>
      </c>
      <c r="X148">
        <f t="shared" si="213"/>
        <v>0</v>
      </c>
      <c r="Y148">
        <f t="shared" si="214"/>
        <v>0</v>
      </c>
      <c r="Z148">
        <f t="shared" si="215"/>
        <v>0</v>
      </c>
      <c r="AA148">
        <f t="shared" si="216"/>
        <v>0</v>
      </c>
      <c r="AB148" s="111">
        <f>VLOOKUP($A148,Recipes!$A:$G,4)</f>
        <v>3</v>
      </c>
      <c r="AC148" s="111">
        <f>VLOOKUP($A148,Recipes!$A:$G,5)</f>
        <v>1</v>
      </c>
      <c r="AD148" s="111">
        <f t="shared" si="203"/>
        <v>0.33333333333333331</v>
      </c>
      <c r="AE148" s="111">
        <f>VLOOKUP(E148,Data!$A$2:$F$26,5,FALSE)</f>
        <v>0</v>
      </c>
      <c r="AF148" s="111">
        <f>VLOOKUP(E148,Data!$A$2:$F$26,4,FALSE)</f>
        <v>210</v>
      </c>
      <c r="AG148" s="111">
        <f>VLOOKUP(E148,Data!$A$2:$B$26,2, FALSE)</f>
        <v>1.25</v>
      </c>
      <c r="AH148" s="111">
        <f>1+VLOOKUP($J$3,Data!$A$40:$D$48,2,FALSE)*$J148+VLOOKUP($K$3,Data!$A$40:$D$48,2,FALSE)*$K148+VLOOKUP($L$3,Data!$A$40:$D$48,2,FALSE)*$L148+VLOOKUP($M$3,Data!$A$40:$D$48,2,FALSE)*$M148+VLOOKUP($N$3,Data!$A$40:$D$48,2,FALSE)*$N148+VLOOKUP($O$3,Data!$A$40:$D$48,2,FALSE)*$O148+VLOOKUP($P$3,Data!$A$40:$D$48,2,FALSE)*$P148+VLOOKUP($Q$3,Data!$A$40:$D$48,2,FALSE)*$Q148+VLOOKUP($R$3,Data!$A$40:$D$48,2,FALSE)*$R148</f>
        <v>1</v>
      </c>
      <c r="AI148" s="111">
        <f>MAX(1+VLOOKUP($J$3,Data!$A$40:$D$48,3,FALSE)*$J148+VLOOKUP($K$3,Data!$A$40:$D$48,3,FALSE)*$K148+VLOOKUP($L$3,Data!$A$40:$D$48,3,FALSE)*$L148+VLOOKUP($M$3,Data!$A$40:$D$48,3,FALSE)*$M148+VLOOKUP($N$3,Data!$A$40:$D$48,3,FALSE)*$N148+VLOOKUP($O$3,Data!$A$40:$D$48,3,FALSE)*$O148+VLOOKUP($P$3,Data!$A$40:$D$48,3,FALSE)*$P148+VLOOKUP($Q$3,Data!$A$40:$D$48,3,FALSE)*$Q148+VLOOKUP($R$3,Data!$A$40:$D$48,3,FALSE)*$R148,0)</f>
        <v>1</v>
      </c>
      <c r="AJ148" s="111">
        <f>MAX(1-(VLOOKUP($J$3,Data!$A$40:$D$48,4,FALSE)*$J148+VLOOKUP($K$3,Data!$A$40:$D$48,4,FALSE)*$K148+VLOOKUP($L$3,Data!$A$40:$D$48,4,FALSE)*$L148+VLOOKUP($M$3,Data!$A$40:$D$48,4,FALSE)*$M148+VLOOKUP($N$3,Data!$A$40:$D$48,4,FALSE)*$N148+VLOOKUP($O$3,Data!$A$40:$D$48,4,FALSE)*$O148+VLOOKUP($P$3,Data!$A$40:$D$48,4,FALSE)*$P148+VLOOKUP($Q$3,Data!$A$40:$D$48,4,FALSE)*$Q148+VLOOKUP($R$3,Data!$A$40:$D$48,4,FALSE)*$R148),0.2)</f>
        <v>1</v>
      </c>
      <c r="AK148" s="112">
        <f t="shared" si="204"/>
        <v>0</v>
      </c>
      <c r="AL148" s="111">
        <f t="shared" si="205"/>
        <v>0.41666666666666663</v>
      </c>
      <c r="AM148" s="111">
        <f t="shared" si="206"/>
        <v>0</v>
      </c>
      <c r="AN148" s="111">
        <f t="shared" si="207"/>
        <v>0</v>
      </c>
      <c r="AO148" s="131" t="s">
        <v>298</v>
      </c>
      <c r="AP148" s="11"/>
      <c r="AQ148" s="11">
        <f>IF(AQ$2=$A148,0,IF(HLOOKUP(AQ$2,Recipes!$H:$GI,'Production Calculator'!$A148+2,FALSE)=0,0,HLOOKUP(AQ$2,Recipes!$H:$GI,'Production Calculator'!$A148+2,FALSE)*$AK148))+IF($AO148=AQ$3,$AM148/VLOOKUP($AO148,Data!$A$50:$B$56,2,FALSE),0)</f>
        <v>0</v>
      </c>
      <c r="AR148" s="11">
        <f>IF(AR$2=$A148,0,IF(HLOOKUP(AR$2,Recipes!$H:$GI,'Production Calculator'!$A148+2,FALSE)=0,0,HLOOKUP(AR$2,Recipes!$H:$GI,'Production Calculator'!$A148+2,FALSE)*$AK148))+IF($AO148=AR$3,$AM148/VLOOKUP($AO148,Data!$A$50:$B$56,2,FALSE),0)</f>
        <v>0</v>
      </c>
      <c r="AS148" s="11">
        <f>IF(AS$2=$A148,0,IF(HLOOKUP(AS$2,Recipes!$H:$GI,'Production Calculator'!$A148+2,FALSE)=0,0,HLOOKUP(AS$2,Recipes!$H:$GI,'Production Calculator'!$A148+2,FALSE)*$AK148))+IF($AO148=AS$3,$AM148/VLOOKUP($AO148,Data!$A$50:$B$56,2,FALSE),0)</f>
        <v>0</v>
      </c>
      <c r="AT148" s="11">
        <f>IF(AT$2=$A148,0,IF(HLOOKUP(AT$2,Recipes!$H:$GI,'Production Calculator'!$A148+2,FALSE)=0,0,HLOOKUP(AT$2,Recipes!$H:$GI,'Production Calculator'!$A148+2,FALSE)*$AK148))+IF($AO148=AT$3,$AM148/VLOOKUP($AO148,Data!$A$50:$B$56,2,FALSE),0)</f>
        <v>0</v>
      </c>
      <c r="AU148" s="11">
        <f>IF(AU$2=$A148,0,IF(HLOOKUP(AU$2,Recipes!$H:$GI,'Production Calculator'!$A148+2,FALSE)=0,0,HLOOKUP(AU$2,Recipes!$H:$GI,'Production Calculator'!$A148+2,FALSE)*$AK148))+IF($AO148=AU$3,$AM148/VLOOKUP($AO148,Data!$A$50:$B$56,2,FALSE),0)</f>
        <v>0</v>
      </c>
      <c r="AV148" s="11">
        <f>IF(AV$2=$A148,0,IF(HLOOKUP(AV$2,Recipes!$H:$GI,'Production Calculator'!$A148+2,FALSE)=0,0,HLOOKUP(AV$2,Recipes!$H:$GI,'Production Calculator'!$A148+2,FALSE)*$AK148))+IF($AO148=AV$3,$AM148/VLOOKUP($AO148,Data!$A$50:$B$56,2,FALSE),0)</f>
        <v>0</v>
      </c>
      <c r="AW148" s="11">
        <f>IF(AW$2=$A148,0,IF(HLOOKUP(AW$2,Recipes!$H:$GI,'Production Calculator'!$A148+2,FALSE)=0,0,HLOOKUP(AW$2,Recipes!$H:$GI,'Production Calculator'!$A148+2,FALSE)*$AK148))+IF($AO148=AW$3,$AM148/VLOOKUP($AO148,Data!$A$50:$B$56,2,FALSE),0)</f>
        <v>0</v>
      </c>
      <c r="AX148" s="11">
        <f>IF(AX$2=$A148,0,IF(HLOOKUP(AX$2,Recipes!$H:$GI,'Production Calculator'!$A148+2,FALSE)=0,0,HLOOKUP(AX$2,Recipes!$H:$GI,'Production Calculator'!$A148+2,FALSE)*$AK148))+IF($AO148=AX$3,$AM148/VLOOKUP($AO148,Data!$A$50:$B$56,2,FALSE),0)</f>
        <v>0</v>
      </c>
      <c r="AY148" s="11">
        <f>IF(AY$2=$A148,0,IF(HLOOKUP(AY$2,Recipes!$H:$GI,'Production Calculator'!$A148+2,FALSE)=0,0,HLOOKUP(AY$2,Recipes!$H:$GI,'Production Calculator'!$A148+2,FALSE)*$AK148))+IF($AO148=AY$3,$AM148/VLOOKUP($AO148,Data!$A$50:$B$56,2,FALSE),0)</f>
        <v>0</v>
      </c>
      <c r="AZ148" s="11">
        <f>IF(AZ$2=$A148,0,IF(HLOOKUP(AZ$2,Recipes!$H:$GI,'Production Calculator'!$A148+2,FALSE)=0,0,HLOOKUP(AZ$2,Recipes!$H:$GI,'Production Calculator'!$A148+2,FALSE)*$AK148))+IF($AO148=AZ$3,$AM148/VLOOKUP($AO148,Data!$A$50:$B$56,2,FALSE),0)</f>
        <v>0</v>
      </c>
      <c r="BA148" s="11">
        <f>IF(BA$2=$A148,0,IF(HLOOKUP(BA$2,Recipes!$H:$GI,'Production Calculator'!$A148+2,FALSE)=0,0,HLOOKUP(BA$2,Recipes!$H:$GI,'Production Calculator'!$A148+2,FALSE)*$AK148))+IF($AO148=BA$3,$AM148/VLOOKUP($AO148,Data!$A$50:$B$56,2,FALSE),0)</f>
        <v>0</v>
      </c>
      <c r="BB148" s="11">
        <f>IF(BB$2=$A148,0,IF(HLOOKUP(BB$2,Recipes!$H:$GI,'Production Calculator'!$A148+2,FALSE)=0,0,HLOOKUP(BB$2,Recipes!$H:$GI,'Production Calculator'!$A148+2,FALSE)*$AK148))+IF($AO148=BB$3,$AM148/VLOOKUP($AO148,Data!$A$50:$B$56,2,FALSE),0)</f>
        <v>0</v>
      </c>
      <c r="BC148" s="11">
        <f>IF(BC$2=$A148,0,IF(HLOOKUP(BC$2,Recipes!$H:$GI,'Production Calculator'!$A148+2,FALSE)=0,0,HLOOKUP(BC$2,Recipes!$H:$GI,'Production Calculator'!$A148+2,FALSE)*$AK148))+IF($AO148=BC$3,$AM148/VLOOKUP($AO148,Data!$A$50:$B$56,2,FALSE),0)</f>
        <v>0</v>
      </c>
      <c r="BD148" s="11">
        <f>IF(BD$2=$A148,0,IF(HLOOKUP(BD$2,Recipes!$H:$GI,'Production Calculator'!$A148+2,FALSE)=0,0,HLOOKUP(BD$2,Recipes!$H:$GI,'Production Calculator'!$A148+2,FALSE)*$AK148))+IF($AO148=BD$3,$AM148/VLOOKUP($AO148,Data!$A$50:$B$56,2,FALSE),0)</f>
        <v>0</v>
      </c>
      <c r="BE148" s="11">
        <f>IF(BE$2=$A148,0,IF(HLOOKUP(BE$2,Recipes!$H:$GI,'Production Calculator'!$A148+2,FALSE)=0,0,HLOOKUP(BE$2,Recipes!$H:$GI,'Production Calculator'!$A148+2,FALSE)*$AK148))+IF($AO148=BE$3,$AM148/VLOOKUP($AO148,Data!$A$50:$B$56,2,FALSE),0)</f>
        <v>0</v>
      </c>
      <c r="BF148" s="11">
        <f>IF(BF$2=$A148,0,IF(HLOOKUP(BF$2,Recipes!$H:$GI,'Production Calculator'!$A148+2,FALSE)=0,0,HLOOKUP(BF$2,Recipes!$H:$GI,'Production Calculator'!$A148+2,FALSE)*$AK148))+IF($AO148=BF$3,$AM148/VLOOKUP($AO148,Data!$A$50:$B$56,2,FALSE),0)</f>
        <v>0</v>
      </c>
      <c r="BG148" s="11">
        <f>IF(BG$2=$A148,0,IF(HLOOKUP(BG$2,Recipes!$H:$GI,'Production Calculator'!$A148+2,FALSE)=0,0,HLOOKUP(BG$2,Recipes!$H:$GI,'Production Calculator'!$A148+2,FALSE)*$AK148))+IF($AO148=BG$3,$AM148/VLOOKUP($AO148,Data!$A$50:$B$56,2,FALSE),0)</f>
        <v>0</v>
      </c>
      <c r="BH148" s="11">
        <f>IF(BH$2=$A148,0,IF(HLOOKUP(BH$2,Recipes!$H:$GI,'Production Calculator'!$A148+2,FALSE)=0,0,HLOOKUP(BH$2,Recipes!$H:$GI,'Production Calculator'!$A148+2,FALSE)*$AK148))+IF($AO148=BH$3,$AM148/VLOOKUP($AO148,Data!$A$50:$B$56,2,FALSE),0)</f>
        <v>0</v>
      </c>
      <c r="BI148" s="11">
        <f>IF(BI$2=$A148,0,IF(HLOOKUP(BI$2,Recipes!$H:$GI,'Production Calculator'!$A148+2,FALSE)=0,0,HLOOKUP(BI$2,Recipes!$H:$GI,'Production Calculator'!$A148+2,FALSE)*$AK148))+IF($AO148=BI$3,$AM148/VLOOKUP($AO148,Data!$A$50:$B$56,2,FALSE),0)</f>
        <v>0</v>
      </c>
      <c r="BJ148" s="11">
        <f>IF(BJ$2=$A148,0,IF(HLOOKUP(BJ$2,Recipes!$H:$GI,'Production Calculator'!$A148+2,FALSE)=0,0,HLOOKUP(BJ$2,Recipes!$H:$GI,'Production Calculator'!$A148+2,FALSE)*$AK148))+IF($AO148=BJ$3,$AM148/VLOOKUP($AO148,Data!$A$50:$B$56,2,FALSE),0)</f>
        <v>0</v>
      </c>
      <c r="BK148" s="11">
        <f>IF(BK$2=$A148,0,IF(HLOOKUP(BK$2,Recipes!$H:$GI,'Production Calculator'!$A148+2,FALSE)=0,0,HLOOKUP(BK$2,Recipes!$H:$GI,'Production Calculator'!$A148+2,FALSE)*$AK148))+IF($AO148=BK$3,$AM148/VLOOKUP($AO148,Data!$A$50:$B$56,2,FALSE),0)</f>
        <v>0</v>
      </c>
      <c r="BL148" s="11">
        <f>IF(BL$2=$A148,0,IF(HLOOKUP(BL$2,Recipes!$H:$GI,'Production Calculator'!$A148+2,FALSE)=0,0,HLOOKUP(BL$2,Recipes!$H:$GI,'Production Calculator'!$A148+2,FALSE)*$AK148))+IF($AO148=BL$3,$AM148/VLOOKUP($AO148,Data!$A$50:$B$56,2,FALSE),0)</f>
        <v>0</v>
      </c>
      <c r="BM148" s="11">
        <f>IF(BM$2=$A148,0,IF(HLOOKUP(BM$2,Recipes!$H:$GI,'Production Calculator'!$A148+2,FALSE)=0,0,HLOOKUP(BM$2,Recipes!$H:$GI,'Production Calculator'!$A148+2,FALSE)*$AK148))+IF($AO148=BM$3,$AM148/VLOOKUP($AO148,Data!$A$50:$B$56,2,FALSE),0)</f>
        <v>0</v>
      </c>
      <c r="BN148" s="11">
        <f>IF(BN$2=$A148,0,IF(HLOOKUP(BN$2,Recipes!$H:$GI,'Production Calculator'!$A148+2,FALSE)=0,0,HLOOKUP(BN$2,Recipes!$H:$GI,'Production Calculator'!$A148+2,FALSE)*$AK148))+IF($AO148=BN$3,$AM148/VLOOKUP($AO148,Data!$A$50:$B$56,2,FALSE),0)</f>
        <v>0</v>
      </c>
      <c r="BO148" s="11">
        <f>IF(BO$2=$A148,0,IF(HLOOKUP(BO$2,Recipes!$H:$GI,'Production Calculator'!$A148+2,FALSE)=0,0,HLOOKUP(BO$2,Recipes!$H:$GI,'Production Calculator'!$A148+2,FALSE)*$AK148))+IF($AO148=BO$3,$AM148/VLOOKUP($AO148,Data!$A$50:$B$56,2,FALSE),0)</f>
        <v>0</v>
      </c>
      <c r="BP148" s="11">
        <f>IF(BP$2=$A148,0,IF(HLOOKUP(BP$2,Recipes!$H:$GI,'Production Calculator'!$A148+2,FALSE)=0,0,HLOOKUP(BP$2,Recipes!$H:$GI,'Production Calculator'!$A148+2,FALSE)*$AK148))+IF($AO148=BP$3,$AM148/VLOOKUP($AO148,Data!$A$50:$B$56,2,FALSE),0)</f>
        <v>0</v>
      </c>
      <c r="BQ148" s="11">
        <f>IF(BQ$2=$A148,0,IF(HLOOKUP(BQ$2,Recipes!$H:$GI,'Production Calculator'!$A148+2,FALSE)=0,0,HLOOKUP(BQ$2,Recipes!$H:$GI,'Production Calculator'!$A148+2,FALSE)*$AK148))+IF($AO148=BQ$3,$AM148/VLOOKUP($AO148,Data!$A$50:$B$56,2,FALSE),0)</f>
        <v>0</v>
      </c>
      <c r="BR148" s="11">
        <f>IF(BR$2=$A148,0,IF(HLOOKUP(BR$2,Recipes!$H:$GI,'Production Calculator'!$A148+2,FALSE)=0,0,HLOOKUP(BR$2,Recipes!$H:$GI,'Production Calculator'!$A148+2,FALSE)*$AK148))+IF($AO148=BR$3,$AM148/VLOOKUP($AO148,Data!$A$50:$B$56,2,FALSE),0)</f>
        <v>0</v>
      </c>
      <c r="BS148" s="11">
        <f>IF(BS$2=$A148,0,IF(HLOOKUP(BS$2,Recipes!$H:$GI,'Production Calculator'!$A148+2,FALSE)=0,0,HLOOKUP(BS$2,Recipes!$H:$GI,'Production Calculator'!$A148+2,FALSE)*$AK148))+IF($AO148=BS$3,$AM148/VLOOKUP($AO148,Data!$A$50:$B$56,2,FALSE),0)</f>
        <v>0</v>
      </c>
      <c r="BT148" s="11">
        <f>IF(BT$2=$A148,0,IF(HLOOKUP(BT$2,Recipes!$H:$GI,'Production Calculator'!$A148+2,FALSE)=0,0,HLOOKUP(BT$2,Recipes!$H:$GI,'Production Calculator'!$A148+2,FALSE)*$AK148))+IF($AO148=BT$3,$AM148/VLOOKUP($AO148,Data!$A$50:$B$56,2,FALSE),0)</f>
        <v>0</v>
      </c>
      <c r="BU148" s="11">
        <f>IF(BU$2=$A148,0,IF(HLOOKUP(BU$2,Recipes!$H:$GI,'Production Calculator'!$A148+2,FALSE)=0,0,HLOOKUP(BU$2,Recipes!$H:$GI,'Production Calculator'!$A148+2,FALSE)*$AK148))+IF($AO148=BU$3,$AM148/VLOOKUP($AO148,Data!$A$50:$B$56,2,FALSE),0)</f>
        <v>0</v>
      </c>
      <c r="BV148" s="11">
        <f>IF(BV$2=$A148,0,IF(HLOOKUP(BV$2,Recipes!$H:$GI,'Production Calculator'!$A148+2,FALSE)=0,0,HLOOKUP(BV$2,Recipes!$H:$GI,'Production Calculator'!$A148+2,FALSE)*$AK148))+IF($AO148=BV$3,$AM148/VLOOKUP($AO148,Data!$A$50:$B$56,2,FALSE),0)</f>
        <v>0</v>
      </c>
      <c r="BW148" s="11">
        <f>IF(BW$2=$A148,0,IF(HLOOKUP(BW$2,Recipes!$H:$GI,'Production Calculator'!$A148+2,FALSE)=0,0,HLOOKUP(BW$2,Recipes!$H:$GI,'Production Calculator'!$A148+2,FALSE)*$AK148))+IF($AO148=BW$3,$AM148/VLOOKUP($AO148,Data!$A$50:$B$56,2,FALSE),0)</f>
        <v>0</v>
      </c>
      <c r="BX148" s="11">
        <f>IF(BX$2=$A148,0,IF(HLOOKUP(BX$2,Recipes!$H:$GI,'Production Calculator'!$A148+2,FALSE)=0,0,HLOOKUP(BX$2,Recipes!$H:$GI,'Production Calculator'!$A148+2,FALSE)*$AK148))+IF($AO148=BX$3,$AM148/VLOOKUP($AO148,Data!$A$50:$B$56,2,FALSE),0)</f>
        <v>0</v>
      </c>
      <c r="BY148" s="11">
        <f>IF(BY$2=$A148,0,IF(HLOOKUP(BY$2,Recipes!$H:$GI,'Production Calculator'!$A148+2,FALSE)=0,0,HLOOKUP(BY$2,Recipes!$H:$GI,'Production Calculator'!$A148+2,FALSE)*$AK148))+IF($AO148=BY$3,$AM148/VLOOKUP($AO148,Data!$A$50:$B$56,2,FALSE),0)</f>
        <v>0</v>
      </c>
      <c r="BZ148" s="11">
        <f>IF(BZ$2=$A148,0,IF(HLOOKUP(BZ$2,Recipes!$H:$GI,'Production Calculator'!$A148+2,FALSE)=0,0,HLOOKUP(BZ$2,Recipes!$H:$GI,'Production Calculator'!$A148+2,FALSE)*$AK148))+IF($AO148=BZ$3,$AM148/VLOOKUP($AO148,Data!$A$50:$B$56,2,FALSE),0)</f>
        <v>0</v>
      </c>
      <c r="CA148" s="11">
        <f>IF(CA$2=$A148,0,IF(HLOOKUP(CA$2,Recipes!$H:$GI,'Production Calculator'!$A148+2,FALSE)=0,0,HLOOKUP(CA$2,Recipes!$H:$GI,'Production Calculator'!$A148+2,FALSE)*$AK148))+IF($AO148=CA$3,$AM148/VLOOKUP($AO148,Data!$A$50:$B$56,2,FALSE),0)</f>
        <v>0</v>
      </c>
      <c r="CB148" s="11">
        <f>IF(CB$2=$A148,0,IF(HLOOKUP(CB$2,Recipes!$H:$GI,'Production Calculator'!$A148+2,FALSE)=0,0,HLOOKUP(CB$2,Recipes!$H:$GI,'Production Calculator'!$A148+2,FALSE)*$AK148))+IF($AO148=CB$3,$AM148/VLOOKUP($AO148,Data!$A$50:$B$56,2,FALSE),0)</f>
        <v>0</v>
      </c>
      <c r="CC148" s="11">
        <f>IF(CC$2=$A148,0,IF(HLOOKUP(CC$2,Recipes!$H:$GI,'Production Calculator'!$A148+2,FALSE)=0,0,HLOOKUP(CC$2,Recipes!$H:$GI,'Production Calculator'!$A148+2,FALSE)*$AK148))+IF($AO148=CC$3,$AM148/VLOOKUP($AO148,Data!$A$50:$B$56,2,FALSE),0)</f>
        <v>0</v>
      </c>
      <c r="CD148" s="11">
        <f>IF(CD$2=$A148,0,IF(HLOOKUP(CD$2,Recipes!$H:$GI,'Production Calculator'!$A148+2,FALSE)=0,0,HLOOKUP(CD$2,Recipes!$H:$GI,'Production Calculator'!$A148+2,FALSE)*$AK148))+IF($AO148=CD$3,$AM148/VLOOKUP($AO148,Data!$A$50:$B$56,2,FALSE),0)</f>
        <v>0</v>
      </c>
      <c r="CE148" s="11">
        <f>IF(CE$2=$A148,0,IF(HLOOKUP(CE$2,Recipes!$H:$GI,'Production Calculator'!$A148+2,FALSE)=0,0,HLOOKUP(CE$2,Recipes!$H:$GI,'Production Calculator'!$A148+2,FALSE)*$AK148))+IF($AO148=CE$3,$AM148/VLOOKUP($AO148,Data!$A$50:$B$56,2,FALSE),0)</f>
        <v>0</v>
      </c>
      <c r="CF148" s="11">
        <f>IF(CF$2=$A148,0,IF(HLOOKUP(CF$2,Recipes!$H:$GI,'Production Calculator'!$A148+2,FALSE)=0,0,HLOOKUP(CF$2,Recipes!$H:$GI,'Production Calculator'!$A148+2,FALSE)*$AK148))+IF($AO148=CF$3,$AM148/VLOOKUP($AO148,Data!$A$50:$B$56,2,FALSE),0)</f>
        <v>0</v>
      </c>
      <c r="CG148" s="11">
        <f>IF(CG$2=$A148,0,IF(HLOOKUP(CG$2,Recipes!$H:$GI,'Production Calculator'!$A148+2,FALSE)=0,0,HLOOKUP(CG$2,Recipes!$H:$GI,'Production Calculator'!$A148+2,FALSE)*$AK148))+IF($AO148=CG$3,$AM148/VLOOKUP($AO148,Data!$A$50:$B$56,2,FALSE),0)</f>
        <v>0</v>
      </c>
      <c r="CH148" s="11">
        <f>IF(CH$2=$A148,0,IF(HLOOKUP(CH$2,Recipes!$H:$GI,'Production Calculator'!$A148+2,FALSE)=0,0,HLOOKUP(CH$2,Recipes!$H:$GI,'Production Calculator'!$A148+2,FALSE)*$AK148))+IF($AO148=CH$3,$AM148/VLOOKUP($AO148,Data!$A$50:$B$56,2,FALSE),0)</f>
        <v>0</v>
      </c>
      <c r="CI148" s="11">
        <f>IF(CI$2=$A148,0,IF(HLOOKUP(CI$2,Recipes!$H:$GI,'Production Calculator'!$A148+2,FALSE)=0,0,HLOOKUP(CI$2,Recipes!$H:$GI,'Production Calculator'!$A148+2,FALSE)*$AK148))+IF($AO148=CI$3,$AM148/VLOOKUP($AO148,Data!$A$50:$B$56,2,FALSE),0)</f>
        <v>0</v>
      </c>
      <c r="CJ148" s="11">
        <f>IF(CJ$2=$A148,0,IF(HLOOKUP(CJ$2,Recipes!$H:$GI,'Production Calculator'!$A148+2,FALSE)=0,0,HLOOKUP(CJ$2,Recipes!$H:$GI,'Production Calculator'!$A148+2,FALSE)*$AK148))+IF($AO148=CJ$3,$AM148/VLOOKUP($AO148,Data!$A$50:$B$56,2,FALSE),0)</f>
        <v>0</v>
      </c>
      <c r="CK148" s="11">
        <f>IF(CK$2=$A148,0,IF(HLOOKUP(CK$2,Recipes!$H:$GI,'Production Calculator'!$A148+2,FALSE)=0,0,HLOOKUP(CK$2,Recipes!$H:$GI,'Production Calculator'!$A148+2,FALSE)*$AK148))+IF($AO148=CK$3,$AM148/VLOOKUP($AO148,Data!$A$50:$B$56,2,FALSE),0)</f>
        <v>0</v>
      </c>
      <c r="CL148" s="11">
        <f>IF(CL$2=$A148,0,IF(HLOOKUP(CL$2,Recipes!$H:$GI,'Production Calculator'!$A148+2,FALSE)=0,0,HLOOKUP(CL$2,Recipes!$H:$GI,'Production Calculator'!$A148+2,FALSE)*$AK148))+IF($AO148=CL$3,$AM148/VLOOKUP($AO148,Data!$A$50:$B$56,2,FALSE),0)</f>
        <v>0</v>
      </c>
      <c r="CM148" s="11">
        <f>IF(CM$2=$A148,0,IF(HLOOKUP(CM$2,Recipes!$H:$GI,'Production Calculator'!$A148+2,FALSE)=0,0,HLOOKUP(CM$2,Recipes!$H:$GI,'Production Calculator'!$A148+2,FALSE)*$AK148))+IF($AO148=CM$3,$AM148/VLOOKUP($AO148,Data!$A$50:$B$56,2,FALSE),0)</f>
        <v>0</v>
      </c>
      <c r="CN148" s="11">
        <f>IF(CN$2=$A148,0,IF(HLOOKUP(CN$2,Recipes!$H:$GI,'Production Calculator'!$A148+2,FALSE)=0,0,HLOOKUP(CN$2,Recipes!$H:$GI,'Production Calculator'!$A148+2,FALSE)*$AK148))+IF($AO148=CN$3,$AM148/VLOOKUP($AO148,Data!$A$50:$B$56,2,FALSE),0)</f>
        <v>0</v>
      </c>
      <c r="CO148" s="11">
        <f>IF(CO$2=$A148,0,IF(HLOOKUP(CO$2,Recipes!$H:$GI,'Production Calculator'!$A148+2,FALSE)=0,0,HLOOKUP(CO$2,Recipes!$H:$GI,'Production Calculator'!$A148+2,FALSE)*$AK148))+IF($AO148=CO$3,$AM148/VLOOKUP($AO148,Data!$A$50:$B$56,2,FALSE),0)</f>
        <v>0</v>
      </c>
      <c r="CP148" s="11">
        <f>IF(CP$2=$A148,0,IF(HLOOKUP(CP$2,Recipes!$H:$GI,'Production Calculator'!$A148+2,FALSE)=0,0,HLOOKUP(CP$2,Recipes!$H:$GI,'Production Calculator'!$A148+2,FALSE)*$AK148))+IF($AO148=CP$3,$AM148/VLOOKUP($AO148,Data!$A$50:$B$56,2,FALSE),0)</f>
        <v>0</v>
      </c>
      <c r="CQ148" s="11">
        <f>IF(CQ$2=$A148,0,IF(HLOOKUP(CQ$2,Recipes!$H:$GI,'Production Calculator'!$A148+2,FALSE)=0,0,HLOOKUP(CQ$2,Recipes!$H:$GI,'Production Calculator'!$A148+2,FALSE)*$AK148))+IF($AO148=CQ$3,$AM148/VLOOKUP($AO148,Data!$A$50:$B$56,2,FALSE),0)</f>
        <v>0</v>
      </c>
      <c r="CR148" s="11">
        <f>IF(CR$2=$A148,0,IF(HLOOKUP(CR$2,Recipes!$H:$GI,'Production Calculator'!$A148+2,FALSE)=0,0,HLOOKUP(CR$2,Recipes!$H:$GI,'Production Calculator'!$A148+2,FALSE)*$AK148))+IF($AO148=CR$3,$AM148/VLOOKUP($AO148,Data!$A$50:$B$56,2,FALSE),0)</f>
        <v>0</v>
      </c>
      <c r="CS148" s="11">
        <f>IF(CS$2=$A148,0,IF(HLOOKUP(CS$2,Recipes!$H:$GI,'Production Calculator'!$A148+2,FALSE)=0,0,HLOOKUP(CS$2,Recipes!$H:$GI,'Production Calculator'!$A148+2,FALSE)*$AK148))+IF($AO148=CS$3,$AM148/VLOOKUP($AO148,Data!$A$50:$B$56,2,FALSE),0)</f>
        <v>0</v>
      </c>
      <c r="CT148" s="11">
        <f>IF(CT$2=$A148,0,IF(HLOOKUP(CT$2,Recipes!$H:$GI,'Production Calculator'!$A148+2,FALSE)=0,0,HLOOKUP(CT$2,Recipes!$H:$GI,'Production Calculator'!$A148+2,FALSE)*$AK148))+IF($AO148=CT$3,$AM148/VLOOKUP($AO148,Data!$A$50:$B$56,2,FALSE),0)</f>
        <v>0</v>
      </c>
      <c r="CU148" s="11">
        <f>IF(CU$2=$A148,0,IF(HLOOKUP(CU$2,Recipes!$H:$GI,'Production Calculator'!$A148+2,FALSE)=0,0,HLOOKUP(CU$2,Recipes!$H:$GI,'Production Calculator'!$A148+2,FALSE)*$AK148))+IF($AO148=CU$3,$AM148/VLOOKUP($AO148,Data!$A$50:$B$56,2,FALSE),0)</f>
        <v>0</v>
      </c>
      <c r="CV148" s="11">
        <f>IF(CV$2=$A148,0,IF(HLOOKUP(CV$2,Recipes!$H:$GI,'Production Calculator'!$A148+2,FALSE)=0,0,HLOOKUP(CV$2,Recipes!$H:$GI,'Production Calculator'!$A148+2,FALSE)*$AK148))+IF($AO148=CV$3,$AM148/VLOOKUP($AO148,Data!$A$50:$B$56,2,FALSE),0)</f>
        <v>0</v>
      </c>
      <c r="CW148" s="11">
        <f>IF(CW$2=$A148,0,IF(HLOOKUP(CW$2,Recipes!$H:$GI,'Production Calculator'!$A148+2,FALSE)=0,0,HLOOKUP(CW$2,Recipes!$H:$GI,'Production Calculator'!$A148+2,FALSE)*$AK148))+IF($AO148=CW$3,$AM148/VLOOKUP($AO148,Data!$A$50:$B$56,2,FALSE),0)</f>
        <v>0</v>
      </c>
      <c r="CX148" s="11">
        <f>IF(CX$2=$A148,0,IF(HLOOKUP(CX$2,Recipes!$H:$GI,'Production Calculator'!$A148+2,FALSE)=0,0,HLOOKUP(CX$2,Recipes!$H:$GI,'Production Calculator'!$A148+2,FALSE)*$AK148))+IF($AO148=CX$3,$AM148/VLOOKUP($AO148,Data!$A$50:$B$56,2,FALSE),0)</f>
        <v>0</v>
      </c>
      <c r="CY148" s="11">
        <f>IF(CY$2=$A148,0,IF(HLOOKUP(CY$2,Recipes!$H:$GI,'Production Calculator'!$A148+2,FALSE)=0,0,HLOOKUP(CY$2,Recipes!$H:$GI,'Production Calculator'!$A148+2,FALSE)*$AK148))+IF($AO148=CY$3,$AM148/VLOOKUP($AO148,Data!$A$50:$B$56,2,FALSE),0)</f>
        <v>0</v>
      </c>
      <c r="CZ148" s="11">
        <f>IF(CZ$2=$A148,0,IF(HLOOKUP(CZ$2,Recipes!$H:$GI,'Production Calculator'!$A148+2,FALSE)=0,0,HLOOKUP(CZ$2,Recipes!$H:$GI,'Production Calculator'!$A148+2,FALSE)*$AK148))+IF($AO148=CZ$3,$AM148/VLOOKUP($AO148,Data!$A$50:$B$56,2,FALSE),0)</f>
        <v>0</v>
      </c>
      <c r="DA148" s="11">
        <f>IF(DA$2=$A148,0,IF(HLOOKUP(DA$2,Recipes!$H:$GI,'Production Calculator'!$A148+2,FALSE)=0,0,HLOOKUP(DA$2,Recipes!$H:$GI,'Production Calculator'!$A148+2,FALSE)*$AK148))+IF($AO148=DA$3,$AM148/VLOOKUP($AO148,Data!$A$50:$B$56,2,FALSE),0)</f>
        <v>0</v>
      </c>
      <c r="DB148" s="11">
        <f>IF(DB$2=$A148,0,IF(HLOOKUP(DB$2,Recipes!$H:$GI,'Production Calculator'!$A148+2,FALSE)=0,0,HLOOKUP(DB$2,Recipes!$H:$GI,'Production Calculator'!$A148+2,FALSE)*$AK148))+IF($AO148=DB$3,$AM148/VLOOKUP($AO148,Data!$A$50:$B$56,2,FALSE),0)</f>
        <v>0</v>
      </c>
      <c r="DC148" s="11">
        <f>IF(DC$2=$A148,0,IF(HLOOKUP(DC$2,Recipes!$H:$GI,'Production Calculator'!$A148+2,FALSE)=0,0,HLOOKUP(DC$2,Recipes!$H:$GI,'Production Calculator'!$A148+2,FALSE)*$AK148))+IF($AO148=DC$3,$AM148/VLOOKUP($AO148,Data!$A$50:$B$56,2,FALSE),0)</f>
        <v>0</v>
      </c>
      <c r="DD148" s="11">
        <f>IF(DD$2=$A148,0,IF(HLOOKUP(DD$2,Recipes!$H:$GI,'Production Calculator'!$A148+2,FALSE)=0,0,HLOOKUP(DD$2,Recipes!$H:$GI,'Production Calculator'!$A148+2,FALSE)*$AK148))+IF($AO148=DD$3,$AM148/VLOOKUP($AO148,Data!$A$50:$B$56,2,FALSE),0)</f>
        <v>0</v>
      </c>
      <c r="DE148" s="11">
        <f>IF(DE$2=$A148,0,IF(HLOOKUP(DE$2,Recipes!$H:$GI,'Production Calculator'!$A148+2,FALSE)=0,0,HLOOKUP(DE$2,Recipes!$H:$GI,'Production Calculator'!$A148+2,FALSE)*$AK148))+IF($AO148=DE$3,$AM148/VLOOKUP($AO148,Data!$A$50:$B$56,2,FALSE),0)</f>
        <v>0</v>
      </c>
      <c r="DF148" s="11">
        <f>IF(DF$2=$A148,0,IF(HLOOKUP(DF$2,Recipes!$H:$GI,'Production Calculator'!$A148+2,FALSE)=0,0,HLOOKUP(DF$2,Recipes!$H:$GI,'Production Calculator'!$A148+2,FALSE)*$AK148))+IF($AO148=DF$3,$AM148/VLOOKUP($AO148,Data!$A$50:$B$56,2,FALSE),0)</f>
        <v>0</v>
      </c>
      <c r="DG148" s="11">
        <f>IF(DG$2=$A148,0,IF(HLOOKUP(DG$2,Recipes!$H:$GI,'Production Calculator'!$A148+2,FALSE)=0,0,HLOOKUP(DG$2,Recipes!$H:$GI,'Production Calculator'!$A148+2,FALSE)*$AK148))+IF($AO148=DG$3,$AM148/VLOOKUP($AO148,Data!$A$50:$B$56,2,FALSE),0)</f>
        <v>0</v>
      </c>
      <c r="DH148" s="11">
        <f>IF(DH$2=$A148,0,IF(HLOOKUP(DH$2,Recipes!$H:$GI,'Production Calculator'!$A148+2,FALSE)=0,0,HLOOKUP(DH$2,Recipes!$H:$GI,'Production Calculator'!$A148+2,FALSE)*$AK148))+IF($AO148=DH$3,$AM148/VLOOKUP($AO148,Data!$A$50:$B$56,2,FALSE),0)</f>
        <v>0</v>
      </c>
      <c r="DI148" s="11">
        <f>IF(DI$2=$A148,0,IF(HLOOKUP(DI$2,Recipes!$H:$GI,'Production Calculator'!$A148+2,FALSE)=0,0,HLOOKUP(DI$2,Recipes!$H:$GI,'Production Calculator'!$A148+2,FALSE)*$AK148))+IF($AO148=DI$3,$AM148/VLOOKUP($AO148,Data!$A$50:$B$56,2,FALSE),0)</f>
        <v>0</v>
      </c>
      <c r="DJ148" s="11">
        <f>IF(DJ$2=$A148,0,IF(HLOOKUP(DJ$2,Recipes!$H:$GI,'Production Calculator'!$A148+2,FALSE)=0,0,HLOOKUP(DJ$2,Recipes!$H:$GI,'Production Calculator'!$A148+2,FALSE)*$AK148))+IF($AO148=DJ$3,$AM148/VLOOKUP($AO148,Data!$A$50:$B$56,2,FALSE),0)</f>
        <v>0</v>
      </c>
      <c r="DK148" s="11">
        <f>IF(DK$2=$A148,0,IF(HLOOKUP(DK$2,Recipes!$H:$GI,'Production Calculator'!$A148+2,FALSE)=0,0,HLOOKUP(DK$2,Recipes!$H:$GI,'Production Calculator'!$A148+2,FALSE)*$AK148))+IF($AO148=DK$3,$AM148/VLOOKUP($AO148,Data!$A$50:$B$56,2,FALSE),0)</f>
        <v>0</v>
      </c>
      <c r="DL148" s="11">
        <f>IF(DL$2=$A148,0,IF(HLOOKUP(DL$2,Recipes!$H:$GI,'Production Calculator'!$A148+2,FALSE)=0,0,HLOOKUP(DL$2,Recipes!$H:$GI,'Production Calculator'!$A148+2,FALSE)*$AK148))+IF($AO148=DL$3,$AM148/VLOOKUP($AO148,Data!$A$50:$B$56,2,FALSE),0)</f>
        <v>0</v>
      </c>
      <c r="DM148" s="11">
        <f>IF(DM$2=$A148,0,IF(HLOOKUP(DM$2,Recipes!$H:$GI,'Production Calculator'!$A148+2,FALSE)=0,0,HLOOKUP(DM$2,Recipes!$H:$GI,'Production Calculator'!$A148+2,FALSE)*$AK148))+IF($AO148=DM$3,$AM148/VLOOKUP($AO148,Data!$A$50:$B$56,2,FALSE),0)</f>
        <v>0</v>
      </c>
      <c r="DN148" s="11">
        <f>IF(DN$2=$A148,0,IF(HLOOKUP(DN$2,Recipes!$H:$GI,'Production Calculator'!$A148+2,FALSE)=0,0,HLOOKUP(DN$2,Recipes!$H:$GI,'Production Calculator'!$A148+2,FALSE)*$AK148))+IF($AO148=DN$3,$AM148/VLOOKUP($AO148,Data!$A$50:$B$56,2,FALSE),0)</f>
        <v>0</v>
      </c>
      <c r="DO148" s="11">
        <f>IF(DO$2=$A148,0,IF(HLOOKUP(DO$2,Recipes!$H:$GI,'Production Calculator'!$A148+2,FALSE)=0,0,HLOOKUP(DO$2,Recipes!$H:$GI,'Production Calculator'!$A148+2,FALSE)*$AK148))+IF($AO148=DO$3,$AM148/VLOOKUP($AO148,Data!$A$50:$B$56,2,FALSE),0)</f>
        <v>0</v>
      </c>
      <c r="DP148" s="11">
        <f>IF(DP$2=$A148,0,IF(HLOOKUP(DP$2,Recipes!$H:$GI,'Production Calculator'!$A148+2,FALSE)=0,0,HLOOKUP(DP$2,Recipes!$H:$GI,'Production Calculator'!$A148+2,FALSE)*$AK148))+IF($AO148=DP$3,$AM148/VLOOKUP($AO148,Data!$A$50:$B$56,2,FALSE),0)</f>
        <v>0</v>
      </c>
      <c r="DQ148" s="11">
        <f>IF(DQ$2=$A148,0,IF(HLOOKUP(DQ$2,Recipes!$H:$GI,'Production Calculator'!$A148+2,FALSE)=0,0,HLOOKUP(DQ$2,Recipes!$H:$GI,'Production Calculator'!$A148+2,FALSE)*$AK148))+IF($AO148=DQ$3,$AM148/VLOOKUP($AO148,Data!$A$50:$B$56,2,FALSE),0)</f>
        <v>0</v>
      </c>
      <c r="DR148" s="11">
        <f>IF(DR$2=$A148,0,IF(HLOOKUP(DR$2,Recipes!$H:$GI,'Production Calculator'!$A148+2,FALSE)=0,0,HLOOKUP(DR$2,Recipes!$H:$GI,'Production Calculator'!$A148+2,FALSE)*$AK148))+IF($AO148=DR$3,$AM148/VLOOKUP($AO148,Data!$A$50:$B$56,2,FALSE),0)</f>
        <v>0</v>
      </c>
      <c r="DS148" s="11">
        <f>IF(DS$2=$A148,0,IF(HLOOKUP(DS$2,Recipes!$H:$GI,'Production Calculator'!$A148+2,FALSE)=0,0,HLOOKUP(DS$2,Recipes!$H:$GI,'Production Calculator'!$A148+2,FALSE)*$AK148))+IF($AO148=DS$3,$AM148/VLOOKUP($AO148,Data!$A$50:$B$56,2,FALSE),0)</f>
        <v>0</v>
      </c>
      <c r="DT148" s="11">
        <f>IF(DT$2=$A148,0,IF(HLOOKUP(DT$2,Recipes!$H:$GI,'Production Calculator'!$A148+2,FALSE)=0,0,HLOOKUP(DT$2,Recipes!$H:$GI,'Production Calculator'!$A148+2,FALSE)*$AK148))+IF($AO148=DT$3,$AM148/VLOOKUP($AO148,Data!$A$50:$B$56,2,FALSE),0)</f>
        <v>0</v>
      </c>
      <c r="DU148" s="11">
        <f>IF(DU$2=$A148,0,IF(HLOOKUP(DU$2,Recipes!$H:$GI,'Production Calculator'!$A148+2,FALSE)=0,0,HLOOKUP(DU$2,Recipes!$H:$GI,'Production Calculator'!$A148+2,FALSE)*$AK148))+IF($AO148=DU$3,$AM148/VLOOKUP($AO148,Data!$A$50:$B$56,2,FALSE),0)</f>
        <v>0</v>
      </c>
      <c r="DV148" s="11">
        <f>IF(DV$2=$A148,0,IF(HLOOKUP(DV$2,Recipes!$H:$GI,'Production Calculator'!$A148+2,FALSE)=0,0,HLOOKUP(DV$2,Recipes!$H:$GI,'Production Calculator'!$A148+2,FALSE)*$AK148))+IF($AO148=DV$3,$AM148/VLOOKUP($AO148,Data!$A$50:$B$56,2,FALSE),0)</f>
        <v>0</v>
      </c>
      <c r="DW148" s="11">
        <f>IF(DW$2=$A148,0,IF(HLOOKUP(DW$2,Recipes!$H:$GI,'Production Calculator'!$A148+2,FALSE)=0,0,HLOOKUP(DW$2,Recipes!$H:$GI,'Production Calculator'!$A148+2,FALSE)*$AK148))+IF($AO148=DW$3,$AM148/VLOOKUP($AO148,Data!$A$50:$B$56,2,FALSE),0)</f>
        <v>0</v>
      </c>
      <c r="DX148" s="11">
        <f>IF(DX$2=$A148,0,IF(HLOOKUP(DX$2,Recipes!$H:$GI,'Production Calculator'!$A148+2,FALSE)=0,0,HLOOKUP(DX$2,Recipes!$H:$GI,'Production Calculator'!$A148+2,FALSE)*$AK148))+IF($AO148=DX$3,$AM148/VLOOKUP($AO148,Data!$A$50:$B$56,2,FALSE),0)</f>
        <v>0</v>
      </c>
      <c r="DY148" s="11">
        <f>IF(DY$2=$A148,0,IF(HLOOKUP(DY$2,Recipes!$H:$GI,'Production Calculator'!$A148+2,FALSE)=0,0,HLOOKUP(DY$2,Recipes!$H:$GI,'Production Calculator'!$A148+2,FALSE)*$AK148))+IF($AO148=DY$3,$AM148/VLOOKUP($AO148,Data!$A$50:$B$56,2,FALSE),0)</f>
        <v>0</v>
      </c>
      <c r="DZ148" s="11">
        <f>IF(DZ$2=$A148,0,IF(HLOOKUP(DZ$2,Recipes!$H:$GI,'Production Calculator'!$A148+2,FALSE)=0,0,HLOOKUP(DZ$2,Recipes!$H:$GI,'Production Calculator'!$A148+2,FALSE)*$AK148))+IF($AO148=DZ$3,$AM148/VLOOKUP($AO148,Data!$A$50:$B$56,2,FALSE),0)</f>
        <v>0</v>
      </c>
      <c r="EA148" s="11">
        <f>IF(EA$2=$A148,0,IF(HLOOKUP(EA$2,Recipes!$H:$GI,'Production Calculator'!$A148+2,FALSE)=0,0,HLOOKUP(EA$2,Recipes!$H:$GI,'Production Calculator'!$A148+2,FALSE)*$AK148))+IF($AO148=EA$3,$AM148/VLOOKUP($AO148,Data!$A$50:$B$56,2,FALSE),0)</f>
        <v>0</v>
      </c>
      <c r="EB148" s="11">
        <f>IF(EB$2=$A148,0,IF(HLOOKUP(EB$2,Recipes!$H:$GI,'Production Calculator'!$A148+2,FALSE)=0,0,HLOOKUP(EB$2,Recipes!$H:$GI,'Production Calculator'!$A148+2,FALSE)*$AK148))+IF($AO148=EB$3,$AM148/VLOOKUP($AO148,Data!$A$50:$B$56,2,FALSE),0)</f>
        <v>0</v>
      </c>
      <c r="EC148" s="11">
        <f>IF(EC$2=$A148,0,IF(HLOOKUP(EC$2,Recipes!$H:$GI,'Production Calculator'!$A148+2,FALSE)=0,0,HLOOKUP(EC$2,Recipes!$H:$GI,'Production Calculator'!$A148+2,FALSE)*$AK148))+IF($AO148=EC$3,$AM148/VLOOKUP($AO148,Data!$A$50:$B$56,2,FALSE),0)</f>
        <v>0</v>
      </c>
      <c r="ED148" s="11">
        <f>IF(ED$2=$A148,0,IF(HLOOKUP(ED$2,Recipes!$H:$GI,'Production Calculator'!$A148+2,FALSE)=0,0,HLOOKUP(ED$2,Recipes!$H:$GI,'Production Calculator'!$A148+2,FALSE)*$AK148))+IF($AO148=ED$3,$AM148/VLOOKUP($AO148,Data!$A$50:$B$56,2,FALSE),0)</f>
        <v>0</v>
      </c>
      <c r="EE148" s="11">
        <f>IF(EE$2=$A148,0,IF(HLOOKUP(EE$2,Recipes!$H:$GI,'Production Calculator'!$A148+2,FALSE)=0,0,HLOOKUP(EE$2,Recipes!$H:$GI,'Production Calculator'!$A148+2,FALSE)*$AK148))+IF($AO148=EE$3,$AM148/VLOOKUP($AO148,Data!$A$50:$B$56,2,FALSE),0)</f>
        <v>0</v>
      </c>
      <c r="EF148" s="11">
        <f>IF(EF$2=$A148,0,IF(HLOOKUP(EF$2,Recipes!$H:$GI,'Production Calculator'!$A148+2,FALSE)=0,0,HLOOKUP(EF$2,Recipes!$H:$GI,'Production Calculator'!$A148+2,FALSE)*$AK148))+IF($AO148=EF$3,$AM148/VLOOKUP($AO148,Data!$A$50:$B$56,2,FALSE),0)</f>
        <v>0</v>
      </c>
      <c r="EG148" s="11">
        <f>IF(EG$2=$A148,0,IF(HLOOKUP(EG$2,Recipes!$H:$GI,'Production Calculator'!$A148+2,FALSE)=0,0,HLOOKUP(EG$2,Recipes!$H:$GI,'Production Calculator'!$A148+2,FALSE)*$AK148))+IF($AO148=EG$3,$AM148/VLOOKUP($AO148,Data!$A$50:$B$56,2,FALSE),0)</f>
        <v>0</v>
      </c>
      <c r="EH148" s="11">
        <f>IF(EH$2=$A148,0,IF(HLOOKUP(EH$2,Recipes!$H:$GI,'Production Calculator'!$A148+2,FALSE)=0,0,HLOOKUP(EH$2,Recipes!$H:$GI,'Production Calculator'!$A148+2,FALSE)*$AK148))+IF($AO148=EH$3,$AM148/VLOOKUP($AO148,Data!$A$50:$B$56,2,FALSE),0)</f>
        <v>0</v>
      </c>
      <c r="EI148" s="11">
        <f>IF(EI$2=$A148,0,IF(HLOOKUP(EI$2,Recipes!$H:$GI,'Production Calculator'!$A148+2,FALSE)=0,0,HLOOKUP(EI$2,Recipes!$H:$GI,'Production Calculator'!$A148+2,FALSE)*$AK148))+IF($AO148=EI$3,$AM148/VLOOKUP($AO148,Data!$A$50:$B$56,2,FALSE),0)</f>
        <v>0</v>
      </c>
      <c r="EJ148" s="11">
        <f>IF(EJ$2=$A148,0,IF(HLOOKUP(EJ$2,Recipes!$H:$GI,'Production Calculator'!$A148+2,FALSE)=0,0,HLOOKUP(EJ$2,Recipes!$H:$GI,'Production Calculator'!$A148+2,FALSE)*$AK148))+IF($AO148=EJ$3,$AM148/VLOOKUP($AO148,Data!$A$50:$B$56,2,FALSE),0)</f>
        <v>0</v>
      </c>
      <c r="EK148" s="11">
        <f>IF(EK$2=$A148,0,IF(HLOOKUP(EK$2,Recipes!$H:$GI,'Production Calculator'!$A148+2,FALSE)=0,0,HLOOKUP(EK$2,Recipes!$H:$GI,'Production Calculator'!$A148+2,FALSE)*$AK148))+IF($AO148=EK$3,$AM148/VLOOKUP($AO148,Data!$A$50:$B$56,2,FALSE),0)</f>
        <v>0</v>
      </c>
      <c r="EL148" s="11">
        <f>IF(EL$2=$A148,0,IF(HLOOKUP(EL$2,Recipes!$H:$GI,'Production Calculator'!$A148+2,FALSE)=0,0,HLOOKUP(EL$2,Recipes!$H:$GI,'Production Calculator'!$A148+2,FALSE)*$AK148))+IF($AO148=EL$3,$AM148/VLOOKUP($AO148,Data!$A$50:$B$56,2,FALSE),0)</f>
        <v>0</v>
      </c>
      <c r="EM148" s="11">
        <f>IF(EM$2=$A148,0,IF(HLOOKUP(EM$2,Recipes!$H:$GI,'Production Calculator'!$A148+2,FALSE)=0,0,HLOOKUP(EM$2,Recipes!$H:$GI,'Production Calculator'!$A148+2,FALSE)*$AK148))+IF($AO148=EM$3,$AM148/VLOOKUP($AO148,Data!$A$50:$B$56,2,FALSE),0)</f>
        <v>0</v>
      </c>
      <c r="EN148" s="11">
        <f>IF(EN$2=$A148,0,IF(HLOOKUP(EN$2,Recipes!$H:$GI,'Production Calculator'!$A148+2,FALSE)=0,0,HLOOKUP(EN$2,Recipes!$H:$GI,'Production Calculator'!$A148+2,FALSE)*$AK148))+IF($AO148=EN$3,$AM148/VLOOKUP($AO148,Data!$A$50:$B$56,2,FALSE),0)</f>
        <v>0</v>
      </c>
      <c r="EO148" s="11">
        <f>IF(EO$2=$A148,0,IF(HLOOKUP(EO$2,Recipes!$H:$GI,'Production Calculator'!$A148+2,FALSE)=0,0,HLOOKUP(EO$2,Recipes!$H:$GI,'Production Calculator'!$A148+2,FALSE)*$AK148))+IF($AO148=EO$3,$AM148/VLOOKUP($AO148,Data!$A$50:$B$56,2,FALSE),0)</f>
        <v>0</v>
      </c>
      <c r="EP148" s="11">
        <f>IF(EP$2=$A148,0,IF(HLOOKUP(EP$2,Recipes!$H:$GI,'Production Calculator'!$A148+2,FALSE)=0,0,HLOOKUP(EP$2,Recipes!$H:$GI,'Production Calculator'!$A148+2,FALSE)*$AK148))+IF($AO148=EP$3,$AM148/VLOOKUP($AO148,Data!$A$50:$B$56,2,FALSE),0)</f>
        <v>0</v>
      </c>
      <c r="EQ148" s="11">
        <f>IF(EQ$2=$A148,0,IF(HLOOKUP(EQ$2,Recipes!$H:$GI,'Production Calculator'!$A148+2,FALSE)=0,0,HLOOKUP(EQ$2,Recipes!$H:$GI,'Production Calculator'!$A148+2,FALSE)*$AK148))+IF($AO148=EQ$3,$AM148/VLOOKUP($AO148,Data!$A$50:$B$56,2,FALSE),0)</f>
        <v>0</v>
      </c>
      <c r="ER148" s="11">
        <f>IF(ER$2=$A148,0,IF(HLOOKUP(ER$2,Recipes!$H:$GI,'Production Calculator'!$A148+2,FALSE)=0,0,HLOOKUP(ER$2,Recipes!$H:$GI,'Production Calculator'!$A148+2,FALSE)*$AK148))+IF($AO148=ER$3,$AM148/VLOOKUP($AO148,Data!$A$50:$B$56,2,FALSE),0)</f>
        <v>0</v>
      </c>
      <c r="ES148" s="11">
        <f>IF(ES$2=$A148,0,IF(HLOOKUP(ES$2,Recipes!$H:$GI,'Production Calculator'!$A148+2,FALSE)=0,0,HLOOKUP(ES$2,Recipes!$H:$GI,'Production Calculator'!$A148+2,FALSE)*$AK148))+IF($AO148=ES$3,$AM148/VLOOKUP($AO148,Data!$A$50:$B$56,2,FALSE),0)</f>
        <v>0</v>
      </c>
      <c r="ET148" s="11">
        <f>IF(ET$2=$A148,0,IF(HLOOKUP(ET$2,Recipes!$H:$GI,'Production Calculator'!$A148+2,FALSE)=0,0,HLOOKUP(ET$2,Recipes!$H:$GI,'Production Calculator'!$A148+2,FALSE)*$AK148))+IF($AO148=ET$3,$AM148/VLOOKUP($AO148,Data!$A$50:$B$56,2,FALSE),0)</f>
        <v>0</v>
      </c>
      <c r="EU148" s="11">
        <f>IF(EU$2=$A148,0,IF(HLOOKUP(EU$2,Recipes!$H:$GI,'Production Calculator'!$A148+2,FALSE)=0,0,HLOOKUP(EU$2,Recipes!$H:$GI,'Production Calculator'!$A148+2,FALSE)*$AK148))+IF($AO148=EU$3,$AM148/VLOOKUP($AO148,Data!$A$50:$B$56,2,FALSE),0)</f>
        <v>0</v>
      </c>
      <c r="EV148" s="11">
        <f>IF(EV$2=$A148,0,IF(HLOOKUP(EV$2,Recipes!$H:$GI,'Production Calculator'!$A148+2,FALSE)=0,0,HLOOKUP(EV$2,Recipes!$H:$GI,'Production Calculator'!$A148+2,FALSE)*$AK148))+IF($AO148=EV$3,$AM148/VLOOKUP($AO148,Data!$A$50:$B$56,2,FALSE),0)</f>
        <v>0</v>
      </c>
      <c r="EW148" s="11">
        <f>IF(EW$2=$A148,0,IF(HLOOKUP(EW$2,Recipes!$H:$GI,'Production Calculator'!$A148+2,FALSE)=0,0,HLOOKUP(EW$2,Recipes!$H:$GI,'Production Calculator'!$A148+2,FALSE)*$AK148))+IF($AO148=EW$3,$AM148/VLOOKUP($AO148,Data!$A$50:$B$56,2,FALSE),0)</f>
        <v>0</v>
      </c>
      <c r="EX148" s="11">
        <f>IF(EX$2=$A148,0,IF(HLOOKUP(EX$2,Recipes!$H:$GI,'Production Calculator'!$A148+2,FALSE)=0,0,HLOOKUP(EX$2,Recipes!$H:$GI,'Production Calculator'!$A148+2,FALSE)*$AK148))+IF($AO148=EX$3,$AM148/VLOOKUP($AO148,Data!$A$50:$B$56,2,FALSE),0)</f>
        <v>0</v>
      </c>
      <c r="EY148" s="11">
        <f>IF(EY$2=$A148,0,IF(HLOOKUP(EY$2,Recipes!$H:$GI,'Production Calculator'!$A148+2,FALSE)=0,0,HLOOKUP(EY$2,Recipes!$H:$GI,'Production Calculator'!$A148+2,FALSE)*$AK148))+IF($AO148=EY$3,$AM148/VLOOKUP($AO148,Data!$A$50:$B$56,2,FALSE),0)</f>
        <v>0</v>
      </c>
      <c r="EZ148" s="11">
        <f>IF(EZ$2=$A148,0,IF(HLOOKUP(EZ$2,Recipes!$H:$GI,'Production Calculator'!$A148+2,FALSE)=0,0,HLOOKUP(EZ$2,Recipes!$H:$GI,'Production Calculator'!$A148+2,FALSE)*$AK148))+IF($AO148=EZ$3,$AM148/VLOOKUP($AO148,Data!$A$50:$B$56,2,FALSE),0)</f>
        <v>0</v>
      </c>
      <c r="FA148" s="11">
        <f>IF(FA$2=$A148,0,IF(HLOOKUP(FA$2,Recipes!$H:$GI,'Production Calculator'!$A148+2,FALSE)=0,0,HLOOKUP(FA$2,Recipes!$H:$GI,'Production Calculator'!$A148+2,FALSE)*$AK148))+IF($AO148=FA$3,$AM148/VLOOKUP($AO148,Data!$A$50:$B$56,2,FALSE),0)</f>
        <v>0</v>
      </c>
      <c r="FB148" s="11">
        <f>IF(FB$2=$A148,0,IF(HLOOKUP(FB$2,Recipes!$H:$GI,'Production Calculator'!$A148+2,FALSE)=0,0,HLOOKUP(FB$2,Recipes!$H:$GI,'Production Calculator'!$A148+2,FALSE)*$AK148))+IF($AO148=FB$3,$AM148/VLOOKUP($AO148,Data!$A$50:$B$56,2,FALSE),0)</f>
        <v>0</v>
      </c>
      <c r="FC148" s="11">
        <f>IF(FC$2=$A148,0,IF(HLOOKUP(FC$2,Recipes!$H:$GI,'Production Calculator'!$A148+2,FALSE)=0,0,HLOOKUP(FC$2,Recipes!$H:$GI,'Production Calculator'!$A148+2,FALSE)*$AK148))+IF($AO148=FC$3,$AM148/VLOOKUP($AO148,Data!$A$50:$B$56,2,FALSE),0)</f>
        <v>0</v>
      </c>
      <c r="FD148" s="11">
        <f>IF(FD$2=$A148,0,IF(HLOOKUP(FD$2,Recipes!$H:$GI,'Production Calculator'!$A148+2,FALSE)=0,0,HLOOKUP(FD$2,Recipes!$H:$GI,'Production Calculator'!$A148+2,FALSE)*$AK148))+IF($AO148=FD$3,$AM148/VLOOKUP($AO148,Data!$A$50:$B$56,2,FALSE),0)</f>
        <v>0</v>
      </c>
      <c r="FE148" s="11">
        <f>IF(FE$2=$A148,0,IF(HLOOKUP(FE$2,Recipes!$H:$GI,'Production Calculator'!$A148+2,FALSE)=0,0,HLOOKUP(FE$2,Recipes!$H:$GI,'Production Calculator'!$A148+2,FALSE)*$AK148))+IF($AO148=FE$3,$AM148/VLOOKUP($AO148,Data!$A$50:$B$56,2,FALSE),0)</f>
        <v>0</v>
      </c>
      <c r="FF148" s="11">
        <f>IF(FF$2=$A148,0,IF(HLOOKUP(FF$2,Recipes!$H:$GI,'Production Calculator'!$A148+2,FALSE)=0,0,HLOOKUP(FF$2,Recipes!$H:$GI,'Production Calculator'!$A148+2,FALSE)*$AK148))+IF($AO148=FF$3,$AM148/VLOOKUP($AO148,Data!$A$50:$B$56,2,FALSE),0)</f>
        <v>0</v>
      </c>
      <c r="FG148" s="11">
        <f>IF(FG$2=$A148,0,IF(HLOOKUP(FG$2,Recipes!$H:$GI,'Production Calculator'!$A148+2,FALSE)=0,0,HLOOKUP(FG$2,Recipes!$H:$GI,'Production Calculator'!$A148+2,FALSE)*$AK148))+IF($AO148=FG$3,$AM148/VLOOKUP($AO148,Data!$A$50:$B$56,2,FALSE),0)</f>
        <v>0</v>
      </c>
      <c r="FH148" s="11">
        <f>IF(FH$2=$A148,0,IF(HLOOKUP(FH$2,Recipes!$H:$GI,'Production Calculator'!$A148+2,FALSE)=0,0,HLOOKUP(FH$2,Recipes!$H:$GI,'Production Calculator'!$A148+2,FALSE)*$AK148))+IF($AO148=FH$3,$AM148/VLOOKUP($AO148,Data!$A$50:$B$56,2,FALSE),0)</f>
        <v>0</v>
      </c>
      <c r="FI148" s="11">
        <f>IF(FI$2=$A148,0,IF(HLOOKUP(FI$2,Recipes!$H:$GI,'Production Calculator'!$A148+2,FALSE)=0,0,HLOOKUP(FI$2,Recipes!$H:$GI,'Production Calculator'!$A148+2,FALSE)*$AK148))+IF($AO148=FI$3,$AM148/VLOOKUP($AO148,Data!$A$50:$B$56,2,FALSE),0)</f>
        <v>0</v>
      </c>
      <c r="FJ148" s="11">
        <f>IF(FJ$2=$A148,0,IF(HLOOKUP(FJ$2,Recipes!$H:$GI,'Production Calculator'!$A148+2,FALSE)=0,0,HLOOKUP(FJ$2,Recipes!$H:$GI,'Production Calculator'!$A148+2,FALSE)*$AK148))+IF($AO148=FJ$3,$AM148/VLOOKUP($AO148,Data!$A$50:$B$56,2,FALSE),0)</f>
        <v>0</v>
      </c>
      <c r="FK148" s="11">
        <f>IF(FK$2=$A148,0,IF(HLOOKUP(FK$2,Recipes!$H:$GI,'Production Calculator'!$A148+2,FALSE)=0,0,HLOOKUP(FK$2,Recipes!$H:$GI,'Production Calculator'!$A148+2,FALSE)*$AK148))+IF($AO148=FK$3,$AM148/VLOOKUP($AO148,Data!$A$50:$B$56,2,FALSE),0)</f>
        <v>0</v>
      </c>
      <c r="FL148" s="11">
        <f>IF(FL$2=$A148,0,IF(HLOOKUP(FL$2,Recipes!$H:$GI,'Production Calculator'!$A148+2,FALSE)=0,0,HLOOKUP(FL$2,Recipes!$H:$GI,'Production Calculator'!$A148+2,FALSE)*$AK148))+IF($AO148=FL$3,$AM148/VLOOKUP($AO148,Data!$A$50:$B$56,2,FALSE),0)</f>
        <v>0</v>
      </c>
      <c r="FM148" s="11">
        <f>IF(FM$2=$A148,0,IF(HLOOKUP(FM$2,Recipes!$H:$GI,'Production Calculator'!$A148+2,FALSE)=0,0,HLOOKUP(FM$2,Recipes!$H:$GI,'Production Calculator'!$A148+2,FALSE)*$AK148))+IF($AO148=FM$3,$AM148/VLOOKUP($AO148,Data!$A$50:$B$56,2,FALSE),0)</f>
        <v>0</v>
      </c>
      <c r="FN148" s="11">
        <f>IF(FN$2=$A148,0,IF(HLOOKUP(FN$2,Recipes!$H:$GI,'Production Calculator'!$A148+2,FALSE)=0,0,HLOOKUP(FN$2,Recipes!$H:$GI,'Production Calculator'!$A148+2,FALSE)*$AK148))+IF($AO148=FN$3,$AM148/VLOOKUP($AO148,Data!$A$50:$B$56,2,FALSE),0)</f>
        <v>0</v>
      </c>
      <c r="FO148" s="11">
        <f>IF(FO$2=$A148,0,IF(HLOOKUP(FO$2,Recipes!$H:$GI,'Production Calculator'!$A148+2,FALSE)=0,0,HLOOKUP(FO$2,Recipes!$H:$GI,'Production Calculator'!$A148+2,FALSE)*$AK148))+IF($AO148=FO$3,$AM148/VLOOKUP($AO148,Data!$A$50:$B$56,2,FALSE),0)</f>
        <v>0</v>
      </c>
      <c r="FP148" s="11">
        <f>IF(FP$2=$A148,0,IF(HLOOKUP(FP$2,Recipes!$H:$GI,'Production Calculator'!$A148+2,FALSE)=0,0,HLOOKUP(FP$2,Recipes!$H:$GI,'Production Calculator'!$A148+2,FALSE)*$AK148))+IF($AO148=FP$3,$AM148/VLOOKUP($AO148,Data!$A$50:$B$56,2,FALSE),0)</f>
        <v>0</v>
      </c>
      <c r="FQ148" s="11">
        <f>IF(FQ$2=$A148,0,IF(HLOOKUP(FQ$2,Recipes!$H:$GI,'Production Calculator'!$A148+2,FALSE)=0,0,HLOOKUP(FQ$2,Recipes!$H:$GI,'Production Calculator'!$A148+2,FALSE)*$AK148))+IF($AO148=FQ$3,$AM148/VLOOKUP($AO148,Data!$A$50:$B$56,2,FALSE),0)</f>
        <v>0</v>
      </c>
      <c r="FR148" s="11">
        <f>IF(FR$2=$A148,0,IF(HLOOKUP(FR$2,Recipes!$H:$GI,'Production Calculator'!$A148+2,FALSE)=0,0,HLOOKUP(FR$2,Recipes!$H:$GI,'Production Calculator'!$A148+2,FALSE)*$AK148))+IF($AO148=FR$3,$AM148/VLOOKUP($AO148,Data!$A$50:$B$56,2,FALSE),0)</f>
        <v>0</v>
      </c>
      <c r="FS148" s="11">
        <f>IF(FS$2=$A148,0,IF(HLOOKUP(FS$2,Recipes!$H:$GI,'Production Calculator'!$A148+2,FALSE)=0,0,HLOOKUP(FS$2,Recipes!$H:$GI,'Production Calculator'!$A148+2,FALSE)*$AK148))+IF($AO148=FS$3,$AM148/VLOOKUP($AO148,Data!$A$50:$B$56,2,FALSE),0)</f>
        <v>0</v>
      </c>
      <c r="FT148" s="11">
        <f>IF(FT$2=$A148,0,IF(HLOOKUP(FT$2,Recipes!$H:$GI,'Production Calculator'!$A148+2,FALSE)=0,0,HLOOKUP(FT$2,Recipes!$H:$GI,'Production Calculator'!$A148+2,FALSE)*$AK148))+IF($AO148=FT$3,$AM148/VLOOKUP($AO148,Data!$A$50:$B$56,2,FALSE),0)</f>
        <v>0</v>
      </c>
      <c r="FU148" s="11">
        <f>IF(FU$2=$A148,0,IF(HLOOKUP(FU$2,Recipes!$H:$GI,'Production Calculator'!$A148+2,FALSE)=0,0,HLOOKUP(FU$2,Recipes!$H:$GI,'Production Calculator'!$A148+2,FALSE)*$AK148))+IF($AO148=FU$3,$AM148/VLOOKUP($AO148,Data!$A$50:$B$56,2,FALSE),0)</f>
        <v>0</v>
      </c>
      <c r="FV148" s="11">
        <f>IF(FV$2=$A148,0,IF(HLOOKUP(FV$2,Recipes!$H:$GI,'Production Calculator'!$A148+2,FALSE)=0,0,HLOOKUP(FV$2,Recipes!$H:$GI,'Production Calculator'!$A148+2,FALSE)*$AK148))+IF($AO148=FV$3,$AM148/VLOOKUP($AO148,Data!$A$50:$B$56,2,FALSE),0)</f>
        <v>0</v>
      </c>
      <c r="FW148" s="11">
        <f>IF(FW$2=$A148,0,IF(HLOOKUP(FW$2,Recipes!$H:$GI,'Production Calculator'!$A148+2,FALSE)=0,0,HLOOKUP(FW$2,Recipes!$H:$GI,'Production Calculator'!$A148+2,FALSE)*$AK148))+IF($AO148=FW$3,$AM148/VLOOKUP($AO148,Data!$A$50:$B$56,2,FALSE),0)</f>
        <v>0</v>
      </c>
      <c r="FX148" s="11">
        <f>IF(FX$2=$A148,0,IF(HLOOKUP(FX$2,Recipes!$H:$GI,'Production Calculator'!$A148+2,FALSE)=0,0,HLOOKUP(FX$2,Recipes!$H:$GI,'Production Calculator'!$A148+2,FALSE)*$AK148))+IF($AO148=FX$3,$AM148/VLOOKUP($AO148,Data!$A$50:$B$56,2,FALSE),0)</f>
        <v>0</v>
      </c>
      <c r="FY148" s="11">
        <f>IF(FY$2=$A148,0,IF(HLOOKUP(FY$2,Recipes!$H:$GI,'Production Calculator'!$A148+2,FALSE)=0,0,HLOOKUP(FY$2,Recipes!$H:$GI,'Production Calculator'!$A148+2,FALSE)*$AK148))+IF($AO148=FY$3,$AM148/VLOOKUP($AO148,Data!$A$50:$B$56,2,FALSE),0)</f>
        <v>0</v>
      </c>
      <c r="FZ148" s="11">
        <f>IF(FZ$2=$A148,0,IF(HLOOKUP(FZ$2,Recipes!$H:$GI,'Production Calculator'!$A148+2,FALSE)=0,0,HLOOKUP(FZ$2,Recipes!$H:$GI,'Production Calculator'!$A148+2,FALSE)*$AK148))+IF($AO148=FZ$3,$AM148/VLOOKUP($AO148,Data!$A$50:$B$56,2,FALSE),0)</f>
        <v>0</v>
      </c>
      <c r="GA148" s="11">
        <f>IF(GA$2=$A148,0,IF(HLOOKUP(GA$2,Recipes!$H:$GI,'Production Calculator'!$A148+2,FALSE)=0,0,HLOOKUP(GA$2,Recipes!$H:$GI,'Production Calculator'!$A148+2,FALSE)*$AK148))+IF($AO148=GA$3,$AM148/VLOOKUP($AO148,Data!$A$50:$B$56,2,FALSE),0)</f>
        <v>0</v>
      </c>
      <c r="GB148" s="11">
        <f>IF(GB$2=$A148,0,IF(HLOOKUP(GB$2,Recipes!$H:$GI,'Production Calculator'!$A148+2,FALSE)=0,0,HLOOKUP(GB$2,Recipes!$H:$GI,'Production Calculator'!$A148+2,FALSE)*$AK148))+IF($AO148=GB$3,$AM148/VLOOKUP($AO148,Data!$A$50:$B$56,2,FALSE),0)</f>
        <v>0</v>
      </c>
      <c r="GC148" s="11">
        <f>IF(GC$2=$A148,0,IF(HLOOKUP(GC$2,Recipes!$H:$GI,'Production Calculator'!$A148+2,FALSE)=0,0,HLOOKUP(GC$2,Recipes!$H:$GI,'Production Calculator'!$A148+2,FALSE)*$AK148))+IF($AO148=GC$3,$AM148/VLOOKUP($AO148,Data!$A$50:$B$56,2,FALSE),0)</f>
        <v>0</v>
      </c>
      <c r="GD148" s="11">
        <f>IF(GD$2=$A148,0,IF(HLOOKUP(GD$2,Recipes!$H:$GI,'Production Calculator'!$A148+2,FALSE)=0,0,HLOOKUP(GD$2,Recipes!$H:$GI,'Production Calculator'!$A148+2,FALSE)*$AK148))+IF($AO148=GD$3,$AM148/VLOOKUP($AO148,Data!$A$50:$B$56,2,FALSE),0)</f>
        <v>0</v>
      </c>
      <c r="GE148" s="11">
        <f>IF(GE$2=$A148,0,IF(HLOOKUP(GE$2,Recipes!$H:$GI,'Production Calculator'!$A148+2,FALSE)=0,0,HLOOKUP(GE$2,Recipes!$H:$GI,'Production Calculator'!$A148+2,FALSE)*$AK148))+IF($AO148=GE$3,$AM148/VLOOKUP($AO148,Data!$A$50:$B$56,2,FALSE),0)</f>
        <v>0</v>
      </c>
      <c r="GF148" s="11">
        <f>IF(GF$2=$A148,0,IF(HLOOKUP(GF$2,Recipes!$H:$GI,'Production Calculator'!$A148+2,FALSE)=0,0,HLOOKUP(GF$2,Recipes!$H:$GI,'Production Calculator'!$A148+2,FALSE)*$AK148))+IF($AO148=GF$3,$AM148/VLOOKUP($AO148,Data!$A$50:$B$56,2,FALSE),0)</f>
        <v>0</v>
      </c>
      <c r="GG148" s="11">
        <f>IF(GG$2=$A148,0,IF(HLOOKUP(GG$2,Recipes!$H:$GI,'Production Calculator'!$A148+2,FALSE)=0,0,HLOOKUP(GG$2,Recipes!$H:$GI,'Production Calculator'!$A148+2,FALSE)*$AK148))+IF($AO148=GG$3,$AM148/VLOOKUP($AO148,Data!$A$50:$B$56,2,FALSE),0)</f>
        <v>0</v>
      </c>
      <c r="GH148" s="11">
        <f>IF(GH$2=$A148,0,IF(HLOOKUP(GH$2,Recipes!$H:$GI,'Production Calculator'!$A148+2,FALSE)=0,0,HLOOKUP(GH$2,Recipes!$H:$GI,'Production Calculator'!$A148+2,FALSE)*$AK148))+IF($AO148=GH$3,$AM148/VLOOKUP($AO148,Data!$A$50:$B$56,2,FALSE),0)</f>
        <v>0</v>
      </c>
      <c r="GI148" s="11">
        <f>IF(GI$2=$A148,0,IF(HLOOKUP(GI$2,Recipes!$H:$GI,'Production Calculator'!$A148+2,FALSE)=0,0,HLOOKUP(GI$2,Recipes!$H:$GI,'Production Calculator'!$A148+2,FALSE)*$AK148))+IF($AO148=GI$3,$AM148/VLOOKUP($AO148,Data!$A$50:$B$56,2,FALSE),0)</f>
        <v>0</v>
      </c>
      <c r="GJ148" s="11">
        <f>IF(GJ$2=$A148,0,IF(HLOOKUP(GJ$2,Recipes!$H:$GI,'Production Calculator'!$A148+2,FALSE)=0,0,HLOOKUP(GJ$2,Recipes!$H:$GI,'Production Calculator'!$A148+2,FALSE)*$AK148))+IF($AO148=GJ$3,$AM148/VLOOKUP($AO148,Data!$A$50:$B$56,2,FALSE),0)</f>
        <v>0</v>
      </c>
      <c r="GK148" s="11">
        <f>IF(GK$2=$A148,0,IF(HLOOKUP(GK$2,Recipes!$H:$GI,'Production Calculator'!$A148+2,FALSE)=0,0,HLOOKUP(GK$2,Recipes!$H:$GI,'Production Calculator'!$A148+2,FALSE)*$AK148))+IF($AO148=GK$3,$AM148/VLOOKUP($AO148,Data!$A$50:$B$56,2,FALSE),0)</f>
        <v>0</v>
      </c>
      <c r="GL148" s="11">
        <f>IF(GL$2=$A148,0,IF(HLOOKUP(GL$2,Recipes!$H:$GI,'Production Calculator'!$A148+2,FALSE)=0,0,HLOOKUP(GL$2,Recipes!$H:$GI,'Production Calculator'!$A148+2,FALSE)*$AK148))+IF($AO148=GL$3,$AM148/VLOOKUP($AO148,Data!$A$50:$B$56,2,FALSE),0)</f>
        <v>0</v>
      </c>
      <c r="GM148" s="11">
        <f>IF(GM$2=$A148,0,IF(HLOOKUP(GM$2,Recipes!$H:$GI,'Production Calculator'!$A148+2,FALSE)=0,0,HLOOKUP(GM$2,Recipes!$H:$GI,'Production Calculator'!$A148+2,FALSE)*$AK148))+IF($AO148=GM$3,$AM148/VLOOKUP($AO148,Data!$A$50:$B$56,2,FALSE),0)</f>
        <v>0</v>
      </c>
      <c r="GN148" s="11">
        <f>IF(GN$2=$A148,0,IF(HLOOKUP(GN$2,Recipes!$H:$GI,'Production Calculator'!$A148+2,FALSE)=0,0,HLOOKUP(GN$2,Recipes!$H:$GI,'Production Calculator'!$A148+2,FALSE)*$AK148))+IF($AO148=GN$3,$AM148/VLOOKUP($AO148,Data!$A$50:$B$56,2,FALSE),0)</f>
        <v>0</v>
      </c>
      <c r="GO148" s="11">
        <f>IF(GO$2=$A148,0,IF(HLOOKUP(GO$2,Recipes!$H:$GI,'Production Calculator'!$A148+2,FALSE)=0,0,HLOOKUP(GO$2,Recipes!$H:$GI,'Production Calculator'!$A148+2,FALSE)*$AK148))+IF($AO148=GO$3,$AM148/VLOOKUP($AO148,Data!$A$50:$B$56,2,FALSE),0)</f>
        <v>0</v>
      </c>
      <c r="GP148" s="11">
        <f>IF(GP$2=$A148,0,IF(HLOOKUP(GP$2,Recipes!$H:$GI,'Production Calculator'!$A148+2,FALSE)=0,0,HLOOKUP(GP$2,Recipes!$H:$GI,'Production Calculator'!$A148+2,FALSE)*$AK148))+IF($AO148=GP$3,$AM148/VLOOKUP($AO148,Data!$A$50:$B$56,2,FALSE),0)</f>
        <v>0</v>
      </c>
      <c r="GQ148" s="11">
        <f>IF(GQ$2=$A148,0,IF(HLOOKUP(GQ$2,Recipes!$H:$GI,'Production Calculator'!$A148+2,FALSE)=0,0,HLOOKUP(GQ$2,Recipes!$H:$GI,'Production Calculator'!$A148+2,FALSE)*$AK148))+IF($AO148=GQ$3,$AM148/VLOOKUP($AO148,Data!$A$50:$B$56,2,FALSE),0)</f>
        <v>0</v>
      </c>
      <c r="GR148" s="11">
        <f>IF(GR$2=$A148,0,IF(HLOOKUP(GR$2,Recipes!$H:$GI,'Production Calculator'!$A148+2,FALSE)=0,0,HLOOKUP(GR$2,Recipes!$H:$GI,'Production Calculator'!$A148+2,FALSE)*$AK148))+IF($AO148=GR$3,$AM148/VLOOKUP($AO148,Data!$A$50:$B$56,2,FALSE),0)</f>
        <v>0</v>
      </c>
      <c r="GS148" s="11">
        <f>IF(GS$2=$A148,0,IF(HLOOKUP(GS$2,Recipes!$H:$GI,'Production Calculator'!$A148+2,FALSE)=0,0,HLOOKUP(GS$2,Recipes!$H:$GI,'Production Calculator'!$A148+2,FALSE)*$AK148))+IF($AO148=GS$3,$AM148/VLOOKUP($AO148,Data!$A$50:$B$56,2,FALSE),0)</f>
        <v>0</v>
      </c>
      <c r="GT148" s="11">
        <f>IF(GT$2=$A148,0,IF(HLOOKUP(GT$2,Recipes!$H:$GI,'Production Calculator'!$A148+2,FALSE)=0,0,HLOOKUP(GT$2,Recipes!$H:$GI,'Production Calculator'!$A148+2,FALSE)*$AK148))+IF($AO148=GT$3,$AM148/VLOOKUP($AO148,Data!$A$50:$B$56,2,FALSE),0)</f>
        <v>0</v>
      </c>
      <c r="GU148" s="11">
        <f>IF(GU$2=$A148,0,IF(HLOOKUP(GU$2,Recipes!$H:$GI,'Production Calculator'!$A148+2,FALSE)=0,0,HLOOKUP(GU$2,Recipes!$H:$GI,'Production Calculator'!$A148+2,FALSE)*$AK148))+IF($AO148=GU$3,$AM148/VLOOKUP($AO148,Data!$A$50:$B$56,2,FALSE),0)</f>
        <v>0</v>
      </c>
      <c r="GV148" s="11">
        <f>IF(GV$2=$A148,0,IF(HLOOKUP(GV$2,Recipes!$H:$GI,'Production Calculator'!$A148+2,FALSE)=0,0,HLOOKUP(GV$2,Recipes!$H:$GI,'Production Calculator'!$A148+2,FALSE)*$AK148))+IF($AO148=GV$3,$AM148/VLOOKUP($AO148,Data!$A$50:$B$56,2,FALSE),0)</f>
        <v>0</v>
      </c>
      <c r="GW148" s="11">
        <f>IF(GW$2=$A148,0,IF(HLOOKUP(GW$2,Recipes!$H:$GI,'Production Calculator'!$A148+2,FALSE)=0,0,HLOOKUP(GW$2,Recipes!$H:$GI,'Production Calculator'!$A148+2,FALSE)*$AK148))+IF($AO148=GW$3,$AM148/VLOOKUP($AO148,Data!$A$50:$B$56,2,FALSE),0)</f>
        <v>0</v>
      </c>
      <c r="GX148" s="11">
        <f>IF(GX$2=$A148,0,IF(HLOOKUP(GX$2,Recipes!$H:$GI,'Production Calculator'!$A148+2,FALSE)=0,0,HLOOKUP(GX$2,Recipes!$H:$GI,'Production Calculator'!$A148+2,FALSE)*$AK148))+IF($AO148=GX$3,$AM148/VLOOKUP($AO148,Data!$A$50:$B$56,2,FALSE),0)</f>
        <v>0</v>
      </c>
      <c r="GY148" s="11">
        <f>IF(GY$2=$A148,0,IF(HLOOKUP(GY$2,Recipes!$H:$GI,'Production Calculator'!$A148+2,FALSE)=0,0,HLOOKUP(GY$2,Recipes!$H:$GI,'Production Calculator'!$A148+2,FALSE)*$AK148))+IF($AO148=GY$3,$AM148/VLOOKUP($AO148,Data!$A$50:$B$56,2,FALSE),0)</f>
        <v>0</v>
      </c>
      <c r="GZ148" s="11">
        <f>IF(GZ$2=$A148,0,IF(HLOOKUP(GZ$2,Recipes!$H:$GI,'Production Calculator'!$A148+2,FALSE)=0,0,HLOOKUP(GZ$2,Recipes!$H:$GI,'Production Calculator'!$A148+2,FALSE)*$AK148))+IF($AO148=GZ$3,$AM148/VLOOKUP($AO148,Data!$A$50:$B$56,2,FALSE),0)</f>
        <v>0</v>
      </c>
      <c r="HA148" s="11">
        <f>IF(HA$2=$A148,0,IF(HLOOKUP(HA$2,Recipes!$H:$GI,'Production Calculator'!$A148+2,FALSE)=0,0,HLOOKUP(HA$2,Recipes!$H:$GI,'Production Calculator'!$A148+2,FALSE)*$AK148))+IF($AO148=HA$3,$AM148/VLOOKUP($AO148,Data!$A$50:$B$56,2,FALSE),0)</f>
        <v>0</v>
      </c>
      <c r="HB148" s="11">
        <f>IF(HB$2=$A148,0,IF(HLOOKUP(HB$2,Recipes!$H:$GI,'Production Calculator'!$A148+2,FALSE)=0,0,HLOOKUP(HB$2,Recipes!$H:$GI,'Production Calculator'!$A148+2,FALSE)*$AK148))+IF($AO148=HB$3,$AM148/VLOOKUP($AO148,Data!$A$50:$B$56,2,FALSE),0)</f>
        <v>0</v>
      </c>
      <c r="HC148" s="11">
        <f>IF(HC$2=$A148,0,IF(HLOOKUP(HC$2,Recipes!$H:$GI,'Production Calculator'!$A148+2,FALSE)=0,0,HLOOKUP(HC$2,Recipes!$H:$GI,'Production Calculator'!$A148+2,FALSE)*$AK148))+IF($AO148=HC$3,$AM148/VLOOKUP($AO148,Data!$A$50:$B$56,2,FALSE),0)</f>
        <v>0</v>
      </c>
      <c r="HD148" s="11">
        <f>IF(HD$2=$A148,0,IF(HLOOKUP(HD$2,Recipes!$H:$GI,'Production Calculator'!$A148+2,FALSE)=0,0,HLOOKUP(HD$2,Recipes!$H:$GI,'Production Calculator'!$A148+2,FALSE)*$AK148))+IF($AO148=HD$3,$AM148/VLOOKUP($AO148,Data!$A$50:$B$56,2,FALSE),0)</f>
        <v>0</v>
      </c>
      <c r="HE148" s="11">
        <f>IF(HE$2=$A148,0,IF(HLOOKUP(HE$2,Recipes!$H:$GI,'Production Calculator'!$A148+2,FALSE)=0,0,HLOOKUP(HE$2,Recipes!$H:$GI,'Production Calculator'!$A148+2,FALSE)*$AK148))+IF($AO148=HE$3,$AM148/VLOOKUP($AO148,Data!$A$50:$B$56,2,FALSE),0)</f>
        <v>0</v>
      </c>
      <c r="HF148" s="11">
        <f>IF(HF$2=$A148,0,IF(HLOOKUP(HF$2,Recipes!$H:$GI,'Production Calculator'!$A148+2,FALSE)=0,0,HLOOKUP(HF$2,Recipes!$H:$GI,'Production Calculator'!$A148+2,FALSE)*$AK148))+IF($AO148=HF$3,$AM148/VLOOKUP($AO148,Data!$A$50:$B$56,2,FALSE),0)</f>
        <v>0</v>
      </c>
      <c r="HG148" s="11">
        <f>IF(HG$2=$A148,0,IF(HLOOKUP(HG$2,Recipes!$H:$GI,'Production Calculator'!$A148+2,FALSE)=0,0,HLOOKUP(HG$2,Recipes!$H:$GI,'Production Calculator'!$A148+2,FALSE)*$AK148))+IF($AO148=HG$3,$AM148/VLOOKUP($AO148,Data!$A$50:$B$56,2,FALSE),0)</f>
        <v>0</v>
      </c>
      <c r="HH148" s="11">
        <f>IF(HH$2=$A148,0,IF(HLOOKUP(HH$2,Recipes!$H:$GI,'Production Calculator'!$A148+2,FALSE)=0,0,HLOOKUP(HH$2,Recipes!$H:$GI,'Production Calculator'!$A148+2,FALSE)*$AK148))+IF($AO148=HH$3,$AM148/VLOOKUP($AO148,Data!$A$50:$B$56,2,FALSE),0)</f>
        <v>0</v>
      </c>
      <c r="HI148" s="11">
        <f>IF(HI$2=$A148,0,IF(HLOOKUP(HI$2,Recipes!$H:$GI,'Production Calculator'!$A148+2,FALSE)=0,0,HLOOKUP(HI$2,Recipes!$H:$GI,'Production Calculator'!$A148+2,FALSE)*$AK148))+IF($AO148=HI$3,$AM148/VLOOKUP($AO148,Data!$A$50:$B$56,2,FALSE),0)</f>
        <v>0</v>
      </c>
      <c r="HJ148" s="11">
        <f>IF(HJ$2=$A148,0,IF(HLOOKUP(HJ$2,Recipes!$H:$GI,'Production Calculator'!$A148+2,FALSE)=0,0,HLOOKUP(HJ$2,Recipes!$H:$GI,'Production Calculator'!$A148+2,FALSE)*$AK148))+IF($AO148=HJ$3,$AM148/VLOOKUP($AO148,Data!$A$50:$B$56,2,FALSE),0)</f>
        <v>0</v>
      </c>
      <c r="HK148" s="11">
        <f>IF(HK$2=$A148,0,IF(HLOOKUP(HK$2,Recipes!$H:$GI,'Production Calculator'!$A148+2,FALSE)=0,0,HLOOKUP(HK$2,Recipes!$H:$GI,'Production Calculator'!$A148+2,FALSE)*$AK148))+IF($AO148=HK$3,$AM148/VLOOKUP($AO148,Data!$A$50:$B$56,2,FALSE),0)</f>
        <v>0</v>
      </c>
      <c r="HL148" s="11">
        <f>IF(HL$2=$A148,0,IF(HLOOKUP(HL$2,Recipes!$H:$GI,'Production Calculator'!$A148+2,FALSE)=0,0,HLOOKUP(HL$2,Recipes!$H:$GI,'Production Calculator'!$A148+2,FALSE)*$AK148))+IF($AO148=HL$3,$AM148/VLOOKUP($AO148,Data!$A$50:$B$56,2,FALSE),0)</f>
        <v>0</v>
      </c>
      <c r="HM148" s="11">
        <f>IF(HM$2=$A148,0,IF(HLOOKUP(HM$2,Recipes!$H:$GI,'Production Calculator'!$A148+2,FALSE)=0,0,HLOOKUP(HM$2,Recipes!$H:$GI,'Production Calculator'!$A148+2,FALSE)*$AK148))+IF($AO148=HM$3,$AM148/VLOOKUP($AO148,Data!$A$50:$B$56,2,FALSE),0)</f>
        <v>0</v>
      </c>
      <c r="HN148" s="11">
        <f>IF(HN$2=$A148,0,IF(HLOOKUP(HN$2,Recipes!$H:$GI,'Production Calculator'!$A148+2,FALSE)=0,0,HLOOKUP(HN$2,Recipes!$H:$GI,'Production Calculator'!$A148+2,FALSE)*$AK148))+IF($AO148=HN$3,$AM148/VLOOKUP($AO148,Data!$A$50:$B$56,2,FALSE),0)</f>
        <v>0</v>
      </c>
      <c r="HO148" s="11">
        <f>IF(HO$2=$A148,0,IF(HLOOKUP(HO$2,Recipes!$H:$GI,'Production Calculator'!$A148+2,FALSE)=0,0,HLOOKUP(HO$2,Recipes!$H:$GI,'Production Calculator'!$A148+2,FALSE)*$AK148))+IF($AO148=HO$3,$AM148/VLOOKUP($AO148,Data!$A$50:$B$56,2,FALSE),0)</f>
        <v>0</v>
      </c>
      <c r="HP148" s="11">
        <f>IF(HP$2=$A148,0,IF(HLOOKUP(HP$2,Recipes!$H:$GI,'Production Calculator'!$A148+2,FALSE)=0,0,HLOOKUP(HP$2,Recipes!$H:$GI,'Production Calculator'!$A148+2,FALSE)*$AK148))+IF($AO148=HP$3,$AM148/VLOOKUP($AO148,Data!$A$50:$B$56,2,FALSE),0)</f>
        <v>0</v>
      </c>
      <c r="HQ148" s="11">
        <f>IF(HQ$2=$A148,0,IF(HLOOKUP(HQ$2,Recipes!$H:$GI,'Production Calculator'!$A148+2,FALSE)=0,0,HLOOKUP(HQ$2,Recipes!$H:$GI,'Production Calculator'!$A148+2,FALSE)*$AK148))+IF($AO148=HQ$3,$AM148/VLOOKUP($AO148,Data!$A$50:$B$56,2,FALSE),0)</f>
        <v>0</v>
      </c>
      <c r="HR148" s="11">
        <f>IF(HR$2=$A148,0,IF(HLOOKUP(HR$2,Recipes!$H:$GI,'Production Calculator'!$A148+2,FALSE)=0,0,HLOOKUP(HR$2,Recipes!$H:$GI,'Production Calculator'!$A148+2,FALSE)*$AK148))+IF($AO148=HR$3,$AM148/VLOOKUP($AO148,Data!$A$50:$B$56,2,FALSE),0)</f>
        <v>0</v>
      </c>
      <c r="HS148" s="121"/>
    </row>
    <row r="149" spans="1:227" x14ac:dyDescent="0.45">
      <c r="A149">
        <v>124</v>
      </c>
      <c r="B149" s="107" t="str">
        <f>VLOOKUP(A149,Recipes!A:B,2)</f>
        <v>Slowdown capsule</v>
      </c>
      <c r="C149" s="128">
        <v>0</v>
      </c>
      <c r="D149" s="108">
        <f t="shared" si="192"/>
        <v>0</v>
      </c>
      <c r="E149" s="127" t="s">
        <v>1</v>
      </c>
      <c r="F149" s="109">
        <f>VLOOKUP(A149,Recipes!$A$3:$G$186,6,FALSE)</f>
        <v>3</v>
      </c>
      <c r="G149" s="109">
        <f>VLOOKUP(A149,Recipes!$A$3:$G$186,7,FALSE)</f>
        <v>0</v>
      </c>
      <c r="H149" s="110">
        <f t="shared" si="193"/>
        <v>0</v>
      </c>
      <c r="I149" s="109">
        <f>VLOOKUP(E149,Data!$A$2:$C$26,3, FALSE)</f>
        <v>4</v>
      </c>
      <c r="J149" s="108">
        <v>0</v>
      </c>
      <c r="K149" s="108">
        <v>0</v>
      </c>
      <c r="L149" s="108">
        <v>0</v>
      </c>
      <c r="M149" s="150">
        <v>0</v>
      </c>
      <c r="N149" s="150">
        <v>0</v>
      </c>
      <c r="O149" s="150">
        <v>0</v>
      </c>
      <c r="P149" s="151">
        <v>0</v>
      </c>
      <c r="Q149" s="151">
        <v>0</v>
      </c>
      <c r="R149" s="151">
        <v>0</v>
      </c>
      <c r="S149">
        <f t="shared" si="208"/>
        <v>0</v>
      </c>
      <c r="T149">
        <f t="shared" si="209"/>
        <v>0</v>
      </c>
      <c r="U149">
        <f t="shared" si="210"/>
        <v>0</v>
      </c>
      <c r="V149">
        <f t="shared" si="211"/>
        <v>0</v>
      </c>
      <c r="W149">
        <f t="shared" si="212"/>
        <v>0</v>
      </c>
      <c r="X149">
        <f t="shared" si="213"/>
        <v>0</v>
      </c>
      <c r="Y149">
        <f t="shared" si="214"/>
        <v>0</v>
      </c>
      <c r="Z149">
        <f t="shared" si="215"/>
        <v>0</v>
      </c>
      <c r="AA149">
        <f t="shared" si="216"/>
        <v>0</v>
      </c>
      <c r="AB149" s="111">
        <f>VLOOKUP($A149,Recipes!$A:$G,4)</f>
        <v>8</v>
      </c>
      <c r="AC149" s="111">
        <f>VLOOKUP($A149,Recipes!$A:$G,5)</f>
        <v>1</v>
      </c>
      <c r="AD149" s="111">
        <f t="shared" si="203"/>
        <v>0.125</v>
      </c>
      <c r="AE149" s="111">
        <f>VLOOKUP(E149,Data!$A$2:$F$26,5,FALSE)</f>
        <v>0</v>
      </c>
      <c r="AF149" s="111">
        <f>VLOOKUP(E149,Data!$A$2:$F$26,4,FALSE)</f>
        <v>210</v>
      </c>
      <c r="AG149" s="111">
        <f>VLOOKUP(E149,Data!$A$2:$B$26,2, FALSE)</f>
        <v>1.25</v>
      </c>
      <c r="AH149" s="111">
        <f>1+VLOOKUP($J$3,Data!$A$40:$D$48,2,FALSE)*$J149+VLOOKUP($K$3,Data!$A$40:$D$48,2,FALSE)*$K149+VLOOKUP($L$3,Data!$A$40:$D$48,2,FALSE)*$L149+VLOOKUP($M$3,Data!$A$40:$D$48,2,FALSE)*$M149+VLOOKUP($N$3,Data!$A$40:$D$48,2,FALSE)*$N149+VLOOKUP($O$3,Data!$A$40:$D$48,2,FALSE)*$O149+VLOOKUP($P$3,Data!$A$40:$D$48,2,FALSE)*$P149+VLOOKUP($Q$3,Data!$A$40:$D$48,2,FALSE)*$Q149+VLOOKUP($R$3,Data!$A$40:$D$48,2,FALSE)*$R149</f>
        <v>1</v>
      </c>
      <c r="AI149" s="111">
        <f>MAX(1+VLOOKUP($J$3,Data!$A$40:$D$48,3,FALSE)*$J149+VLOOKUP($K$3,Data!$A$40:$D$48,3,FALSE)*$K149+VLOOKUP($L$3,Data!$A$40:$D$48,3,FALSE)*$L149+VLOOKUP($M$3,Data!$A$40:$D$48,3,FALSE)*$M149+VLOOKUP($N$3,Data!$A$40:$D$48,3,FALSE)*$N149+VLOOKUP($O$3,Data!$A$40:$D$48,3,FALSE)*$O149+VLOOKUP($P$3,Data!$A$40:$D$48,3,FALSE)*$P149+VLOOKUP($Q$3,Data!$A$40:$D$48,3,FALSE)*$Q149+VLOOKUP($R$3,Data!$A$40:$D$48,3,FALSE)*$R149,0)</f>
        <v>1</v>
      </c>
      <c r="AJ149" s="111">
        <f>MAX(1-(VLOOKUP($J$3,Data!$A$40:$D$48,4,FALSE)*$J149+VLOOKUP($K$3,Data!$A$40:$D$48,4,FALSE)*$K149+VLOOKUP($L$3,Data!$A$40:$D$48,4,FALSE)*$L149+VLOOKUP($M$3,Data!$A$40:$D$48,4,FALSE)*$M149+VLOOKUP($N$3,Data!$A$40:$D$48,4,FALSE)*$N149+VLOOKUP($O$3,Data!$A$40:$D$48,4,FALSE)*$O149+VLOOKUP($P$3,Data!$A$40:$D$48,4,FALSE)*$P149+VLOOKUP($Q$3,Data!$A$40:$D$48,4,FALSE)*$Q149+VLOOKUP($R$3,Data!$A$40:$D$48,4,FALSE)*$R149),0.2)</f>
        <v>1</v>
      </c>
      <c r="AK149" s="112">
        <f t="shared" si="204"/>
        <v>0</v>
      </c>
      <c r="AL149" s="111">
        <f t="shared" si="205"/>
        <v>0.15625</v>
      </c>
      <c r="AM149" s="111">
        <f t="shared" si="206"/>
        <v>0</v>
      </c>
      <c r="AN149" s="111">
        <f t="shared" si="207"/>
        <v>0</v>
      </c>
      <c r="AO149" s="131" t="s">
        <v>298</v>
      </c>
      <c r="AP149" s="11"/>
      <c r="AQ149" s="11">
        <f>IF(AQ$2=$A149,0,IF(HLOOKUP(AQ$2,Recipes!$H:$GI,'Production Calculator'!$A149+2,FALSE)=0,0,HLOOKUP(AQ$2,Recipes!$H:$GI,'Production Calculator'!$A149+2,FALSE)*$AK149))+IF($AO149=AQ$3,$AM149/VLOOKUP($AO149,Data!$A$50:$B$56,2,FALSE),0)</f>
        <v>0</v>
      </c>
      <c r="AR149" s="11">
        <f>IF(AR$2=$A149,0,IF(HLOOKUP(AR$2,Recipes!$H:$GI,'Production Calculator'!$A149+2,FALSE)=0,0,HLOOKUP(AR$2,Recipes!$H:$GI,'Production Calculator'!$A149+2,FALSE)*$AK149))+IF($AO149=AR$3,$AM149/VLOOKUP($AO149,Data!$A$50:$B$56,2,FALSE),0)</f>
        <v>0</v>
      </c>
      <c r="AS149" s="11">
        <f>IF(AS$2=$A149,0,IF(HLOOKUP(AS$2,Recipes!$H:$GI,'Production Calculator'!$A149+2,FALSE)=0,0,HLOOKUP(AS$2,Recipes!$H:$GI,'Production Calculator'!$A149+2,FALSE)*$AK149))+IF($AO149=AS$3,$AM149/VLOOKUP($AO149,Data!$A$50:$B$56,2,FALSE),0)</f>
        <v>0</v>
      </c>
      <c r="AT149" s="11">
        <f>IF(AT$2=$A149,0,IF(HLOOKUP(AT$2,Recipes!$H:$GI,'Production Calculator'!$A149+2,FALSE)=0,0,HLOOKUP(AT$2,Recipes!$H:$GI,'Production Calculator'!$A149+2,FALSE)*$AK149))+IF($AO149=AT$3,$AM149/VLOOKUP($AO149,Data!$A$50:$B$56,2,FALSE),0)</f>
        <v>0</v>
      </c>
      <c r="AU149" s="11">
        <f>IF(AU$2=$A149,0,IF(HLOOKUP(AU$2,Recipes!$H:$GI,'Production Calculator'!$A149+2,FALSE)=0,0,HLOOKUP(AU$2,Recipes!$H:$GI,'Production Calculator'!$A149+2,FALSE)*$AK149))+IF($AO149=AU$3,$AM149/VLOOKUP($AO149,Data!$A$50:$B$56,2,FALSE),0)</f>
        <v>0</v>
      </c>
      <c r="AV149" s="11">
        <f>IF(AV$2=$A149,0,IF(HLOOKUP(AV$2,Recipes!$H:$GI,'Production Calculator'!$A149+2,FALSE)=0,0,HLOOKUP(AV$2,Recipes!$H:$GI,'Production Calculator'!$A149+2,FALSE)*$AK149))+IF($AO149=AV$3,$AM149/VLOOKUP($AO149,Data!$A$50:$B$56,2,FALSE),0)</f>
        <v>0</v>
      </c>
      <c r="AW149" s="11">
        <f>IF(AW$2=$A149,0,IF(HLOOKUP(AW$2,Recipes!$H:$GI,'Production Calculator'!$A149+2,FALSE)=0,0,HLOOKUP(AW$2,Recipes!$H:$GI,'Production Calculator'!$A149+2,FALSE)*$AK149))+IF($AO149=AW$3,$AM149/VLOOKUP($AO149,Data!$A$50:$B$56,2,FALSE),0)</f>
        <v>0</v>
      </c>
      <c r="AX149" s="11">
        <f>IF(AX$2=$A149,0,IF(HLOOKUP(AX$2,Recipes!$H:$GI,'Production Calculator'!$A149+2,FALSE)=0,0,HLOOKUP(AX$2,Recipes!$H:$GI,'Production Calculator'!$A149+2,FALSE)*$AK149))+IF($AO149=AX$3,$AM149/VLOOKUP($AO149,Data!$A$50:$B$56,2,FALSE),0)</f>
        <v>0</v>
      </c>
      <c r="AY149" s="11">
        <f>IF(AY$2=$A149,0,IF(HLOOKUP(AY$2,Recipes!$H:$GI,'Production Calculator'!$A149+2,FALSE)=0,0,HLOOKUP(AY$2,Recipes!$H:$GI,'Production Calculator'!$A149+2,FALSE)*$AK149))+IF($AO149=AY$3,$AM149/VLOOKUP($AO149,Data!$A$50:$B$56,2,FALSE),0)</f>
        <v>0</v>
      </c>
      <c r="AZ149" s="11">
        <f>IF(AZ$2=$A149,0,IF(HLOOKUP(AZ$2,Recipes!$H:$GI,'Production Calculator'!$A149+2,FALSE)=0,0,HLOOKUP(AZ$2,Recipes!$H:$GI,'Production Calculator'!$A149+2,FALSE)*$AK149))+IF($AO149=AZ$3,$AM149/VLOOKUP($AO149,Data!$A$50:$B$56,2,FALSE),0)</f>
        <v>0</v>
      </c>
      <c r="BA149" s="11">
        <f>IF(BA$2=$A149,0,IF(HLOOKUP(BA$2,Recipes!$H:$GI,'Production Calculator'!$A149+2,FALSE)=0,0,HLOOKUP(BA$2,Recipes!$H:$GI,'Production Calculator'!$A149+2,FALSE)*$AK149))+IF($AO149=BA$3,$AM149/VLOOKUP($AO149,Data!$A$50:$B$56,2,FALSE),0)</f>
        <v>0</v>
      </c>
      <c r="BB149" s="11">
        <f>IF(BB$2=$A149,0,IF(HLOOKUP(BB$2,Recipes!$H:$GI,'Production Calculator'!$A149+2,FALSE)=0,0,HLOOKUP(BB$2,Recipes!$H:$GI,'Production Calculator'!$A149+2,FALSE)*$AK149))+IF($AO149=BB$3,$AM149/VLOOKUP($AO149,Data!$A$50:$B$56,2,FALSE),0)</f>
        <v>0</v>
      </c>
      <c r="BC149" s="11">
        <f>IF(BC$2=$A149,0,IF(HLOOKUP(BC$2,Recipes!$H:$GI,'Production Calculator'!$A149+2,FALSE)=0,0,HLOOKUP(BC$2,Recipes!$H:$GI,'Production Calculator'!$A149+2,FALSE)*$AK149))+IF($AO149=BC$3,$AM149/VLOOKUP($AO149,Data!$A$50:$B$56,2,FALSE),0)</f>
        <v>0</v>
      </c>
      <c r="BD149" s="11">
        <f>IF(BD$2=$A149,0,IF(HLOOKUP(BD$2,Recipes!$H:$GI,'Production Calculator'!$A149+2,FALSE)=0,0,HLOOKUP(BD$2,Recipes!$H:$GI,'Production Calculator'!$A149+2,FALSE)*$AK149))+IF($AO149=BD$3,$AM149/VLOOKUP($AO149,Data!$A$50:$B$56,2,FALSE),0)</f>
        <v>0</v>
      </c>
      <c r="BE149" s="11">
        <f>IF(BE$2=$A149,0,IF(HLOOKUP(BE$2,Recipes!$H:$GI,'Production Calculator'!$A149+2,FALSE)=0,0,HLOOKUP(BE$2,Recipes!$H:$GI,'Production Calculator'!$A149+2,FALSE)*$AK149))+IF($AO149=BE$3,$AM149/VLOOKUP($AO149,Data!$A$50:$B$56,2,FALSE),0)</f>
        <v>0</v>
      </c>
      <c r="BF149" s="11">
        <f>IF(BF$2=$A149,0,IF(HLOOKUP(BF$2,Recipes!$H:$GI,'Production Calculator'!$A149+2,FALSE)=0,0,HLOOKUP(BF$2,Recipes!$H:$GI,'Production Calculator'!$A149+2,FALSE)*$AK149))+IF($AO149=BF$3,$AM149/VLOOKUP($AO149,Data!$A$50:$B$56,2,FALSE),0)</f>
        <v>0</v>
      </c>
      <c r="BG149" s="11">
        <f>IF(BG$2=$A149,0,IF(HLOOKUP(BG$2,Recipes!$H:$GI,'Production Calculator'!$A149+2,FALSE)=0,0,HLOOKUP(BG$2,Recipes!$H:$GI,'Production Calculator'!$A149+2,FALSE)*$AK149))+IF($AO149=BG$3,$AM149/VLOOKUP($AO149,Data!$A$50:$B$56,2,FALSE),0)</f>
        <v>0</v>
      </c>
      <c r="BH149" s="11">
        <f>IF(BH$2=$A149,0,IF(HLOOKUP(BH$2,Recipes!$H:$GI,'Production Calculator'!$A149+2,FALSE)=0,0,HLOOKUP(BH$2,Recipes!$H:$GI,'Production Calculator'!$A149+2,FALSE)*$AK149))+IF($AO149=BH$3,$AM149/VLOOKUP($AO149,Data!$A$50:$B$56,2,FALSE),0)</f>
        <v>0</v>
      </c>
      <c r="BI149" s="11">
        <f>IF(BI$2=$A149,0,IF(HLOOKUP(BI$2,Recipes!$H:$GI,'Production Calculator'!$A149+2,FALSE)=0,0,HLOOKUP(BI$2,Recipes!$H:$GI,'Production Calculator'!$A149+2,FALSE)*$AK149))+IF($AO149=BI$3,$AM149/VLOOKUP($AO149,Data!$A$50:$B$56,2,FALSE),0)</f>
        <v>0</v>
      </c>
      <c r="BJ149" s="11">
        <f>IF(BJ$2=$A149,0,IF(HLOOKUP(BJ$2,Recipes!$H:$GI,'Production Calculator'!$A149+2,FALSE)=0,0,HLOOKUP(BJ$2,Recipes!$H:$GI,'Production Calculator'!$A149+2,FALSE)*$AK149))+IF($AO149=BJ$3,$AM149/VLOOKUP($AO149,Data!$A$50:$B$56,2,FALSE),0)</f>
        <v>0</v>
      </c>
      <c r="BK149" s="11">
        <f>IF(BK$2=$A149,0,IF(HLOOKUP(BK$2,Recipes!$H:$GI,'Production Calculator'!$A149+2,FALSE)=0,0,HLOOKUP(BK$2,Recipes!$H:$GI,'Production Calculator'!$A149+2,FALSE)*$AK149))+IF($AO149=BK$3,$AM149/VLOOKUP($AO149,Data!$A$50:$B$56,2,FALSE),0)</f>
        <v>0</v>
      </c>
      <c r="BL149" s="11">
        <f>IF(BL$2=$A149,0,IF(HLOOKUP(BL$2,Recipes!$H:$GI,'Production Calculator'!$A149+2,FALSE)=0,0,HLOOKUP(BL$2,Recipes!$H:$GI,'Production Calculator'!$A149+2,FALSE)*$AK149))+IF($AO149=BL$3,$AM149/VLOOKUP($AO149,Data!$A$50:$B$56,2,FALSE),0)</f>
        <v>0</v>
      </c>
      <c r="BM149" s="11">
        <f>IF(BM$2=$A149,0,IF(HLOOKUP(BM$2,Recipes!$H:$GI,'Production Calculator'!$A149+2,FALSE)=0,0,HLOOKUP(BM$2,Recipes!$H:$GI,'Production Calculator'!$A149+2,FALSE)*$AK149))+IF($AO149=BM$3,$AM149/VLOOKUP($AO149,Data!$A$50:$B$56,2,FALSE),0)</f>
        <v>0</v>
      </c>
      <c r="BN149" s="11">
        <f>IF(BN$2=$A149,0,IF(HLOOKUP(BN$2,Recipes!$H:$GI,'Production Calculator'!$A149+2,FALSE)=0,0,HLOOKUP(BN$2,Recipes!$H:$GI,'Production Calculator'!$A149+2,FALSE)*$AK149))+IF($AO149=BN$3,$AM149/VLOOKUP($AO149,Data!$A$50:$B$56,2,FALSE),0)</f>
        <v>0</v>
      </c>
      <c r="BO149" s="11">
        <f>IF(BO$2=$A149,0,IF(HLOOKUP(BO$2,Recipes!$H:$GI,'Production Calculator'!$A149+2,FALSE)=0,0,HLOOKUP(BO$2,Recipes!$H:$GI,'Production Calculator'!$A149+2,FALSE)*$AK149))+IF($AO149=BO$3,$AM149/VLOOKUP($AO149,Data!$A$50:$B$56,2,FALSE),0)</f>
        <v>0</v>
      </c>
      <c r="BP149" s="11">
        <f>IF(BP$2=$A149,0,IF(HLOOKUP(BP$2,Recipes!$H:$GI,'Production Calculator'!$A149+2,FALSE)=0,0,HLOOKUP(BP$2,Recipes!$H:$GI,'Production Calculator'!$A149+2,FALSE)*$AK149))+IF($AO149=BP$3,$AM149/VLOOKUP($AO149,Data!$A$50:$B$56,2,FALSE),0)</f>
        <v>0</v>
      </c>
      <c r="BQ149" s="11">
        <f>IF(BQ$2=$A149,0,IF(HLOOKUP(BQ$2,Recipes!$H:$GI,'Production Calculator'!$A149+2,FALSE)=0,0,HLOOKUP(BQ$2,Recipes!$H:$GI,'Production Calculator'!$A149+2,FALSE)*$AK149))+IF($AO149=BQ$3,$AM149/VLOOKUP($AO149,Data!$A$50:$B$56,2,FALSE),0)</f>
        <v>0</v>
      </c>
      <c r="BR149" s="11">
        <f>IF(BR$2=$A149,0,IF(HLOOKUP(BR$2,Recipes!$H:$GI,'Production Calculator'!$A149+2,FALSE)=0,0,HLOOKUP(BR$2,Recipes!$H:$GI,'Production Calculator'!$A149+2,FALSE)*$AK149))+IF($AO149=BR$3,$AM149/VLOOKUP($AO149,Data!$A$50:$B$56,2,FALSE),0)</f>
        <v>0</v>
      </c>
      <c r="BS149" s="11">
        <f>IF(BS$2=$A149,0,IF(HLOOKUP(BS$2,Recipes!$H:$GI,'Production Calculator'!$A149+2,FALSE)=0,0,HLOOKUP(BS$2,Recipes!$H:$GI,'Production Calculator'!$A149+2,FALSE)*$AK149))+IF($AO149=BS$3,$AM149/VLOOKUP($AO149,Data!$A$50:$B$56,2,FALSE),0)</f>
        <v>0</v>
      </c>
      <c r="BT149" s="11">
        <f>IF(BT$2=$A149,0,IF(HLOOKUP(BT$2,Recipes!$H:$GI,'Production Calculator'!$A149+2,FALSE)=0,0,HLOOKUP(BT$2,Recipes!$H:$GI,'Production Calculator'!$A149+2,FALSE)*$AK149))+IF($AO149=BT$3,$AM149/VLOOKUP($AO149,Data!$A$50:$B$56,2,FALSE),0)</f>
        <v>0</v>
      </c>
      <c r="BU149" s="11">
        <f>IF(BU$2=$A149,0,IF(HLOOKUP(BU$2,Recipes!$H:$GI,'Production Calculator'!$A149+2,FALSE)=0,0,HLOOKUP(BU$2,Recipes!$H:$GI,'Production Calculator'!$A149+2,FALSE)*$AK149))+IF($AO149=BU$3,$AM149/VLOOKUP($AO149,Data!$A$50:$B$56,2,FALSE),0)</f>
        <v>0</v>
      </c>
      <c r="BV149" s="11">
        <f>IF(BV$2=$A149,0,IF(HLOOKUP(BV$2,Recipes!$H:$GI,'Production Calculator'!$A149+2,FALSE)=0,0,HLOOKUP(BV$2,Recipes!$H:$GI,'Production Calculator'!$A149+2,FALSE)*$AK149))+IF($AO149=BV$3,$AM149/VLOOKUP($AO149,Data!$A$50:$B$56,2,FALSE),0)</f>
        <v>0</v>
      </c>
      <c r="BW149" s="11">
        <f>IF(BW$2=$A149,0,IF(HLOOKUP(BW$2,Recipes!$H:$GI,'Production Calculator'!$A149+2,FALSE)=0,0,HLOOKUP(BW$2,Recipes!$H:$GI,'Production Calculator'!$A149+2,FALSE)*$AK149))+IF($AO149=BW$3,$AM149/VLOOKUP($AO149,Data!$A$50:$B$56,2,FALSE),0)</f>
        <v>0</v>
      </c>
      <c r="BX149" s="11">
        <f>IF(BX$2=$A149,0,IF(HLOOKUP(BX$2,Recipes!$H:$GI,'Production Calculator'!$A149+2,FALSE)=0,0,HLOOKUP(BX$2,Recipes!$H:$GI,'Production Calculator'!$A149+2,FALSE)*$AK149))+IF($AO149=BX$3,$AM149/VLOOKUP($AO149,Data!$A$50:$B$56,2,FALSE),0)</f>
        <v>0</v>
      </c>
      <c r="BY149" s="11">
        <f>IF(BY$2=$A149,0,IF(HLOOKUP(BY$2,Recipes!$H:$GI,'Production Calculator'!$A149+2,FALSE)=0,0,HLOOKUP(BY$2,Recipes!$H:$GI,'Production Calculator'!$A149+2,FALSE)*$AK149))+IF($AO149=BY$3,$AM149/VLOOKUP($AO149,Data!$A$50:$B$56,2,FALSE),0)</f>
        <v>0</v>
      </c>
      <c r="BZ149" s="11">
        <f>IF(BZ$2=$A149,0,IF(HLOOKUP(BZ$2,Recipes!$H:$GI,'Production Calculator'!$A149+2,FALSE)=0,0,HLOOKUP(BZ$2,Recipes!$H:$GI,'Production Calculator'!$A149+2,FALSE)*$AK149))+IF($AO149=BZ$3,$AM149/VLOOKUP($AO149,Data!$A$50:$B$56,2,FALSE),0)</f>
        <v>0</v>
      </c>
      <c r="CA149" s="11">
        <f>IF(CA$2=$A149,0,IF(HLOOKUP(CA$2,Recipes!$H:$GI,'Production Calculator'!$A149+2,FALSE)=0,0,HLOOKUP(CA$2,Recipes!$H:$GI,'Production Calculator'!$A149+2,FALSE)*$AK149))+IF($AO149=CA$3,$AM149/VLOOKUP($AO149,Data!$A$50:$B$56,2,FALSE),0)</f>
        <v>0</v>
      </c>
      <c r="CB149" s="11">
        <f>IF(CB$2=$A149,0,IF(HLOOKUP(CB$2,Recipes!$H:$GI,'Production Calculator'!$A149+2,FALSE)=0,0,HLOOKUP(CB$2,Recipes!$H:$GI,'Production Calculator'!$A149+2,FALSE)*$AK149))+IF($AO149=CB$3,$AM149/VLOOKUP($AO149,Data!$A$50:$B$56,2,FALSE),0)</f>
        <v>0</v>
      </c>
      <c r="CC149" s="11">
        <f>IF(CC$2=$A149,0,IF(HLOOKUP(CC$2,Recipes!$H:$GI,'Production Calculator'!$A149+2,FALSE)=0,0,HLOOKUP(CC$2,Recipes!$H:$GI,'Production Calculator'!$A149+2,FALSE)*$AK149))+IF($AO149=CC$3,$AM149/VLOOKUP($AO149,Data!$A$50:$B$56,2,FALSE),0)</f>
        <v>0</v>
      </c>
      <c r="CD149" s="11">
        <f>IF(CD$2=$A149,0,IF(HLOOKUP(CD$2,Recipes!$H:$GI,'Production Calculator'!$A149+2,FALSE)=0,0,HLOOKUP(CD$2,Recipes!$H:$GI,'Production Calculator'!$A149+2,FALSE)*$AK149))+IF($AO149=CD$3,$AM149/VLOOKUP($AO149,Data!$A$50:$B$56,2,FALSE),0)</f>
        <v>0</v>
      </c>
      <c r="CE149" s="11">
        <f>IF(CE$2=$A149,0,IF(HLOOKUP(CE$2,Recipes!$H:$GI,'Production Calculator'!$A149+2,FALSE)=0,0,HLOOKUP(CE$2,Recipes!$H:$GI,'Production Calculator'!$A149+2,FALSE)*$AK149))+IF($AO149=CE$3,$AM149/VLOOKUP($AO149,Data!$A$50:$B$56,2,FALSE),0)</f>
        <v>0</v>
      </c>
      <c r="CF149" s="11">
        <f>IF(CF$2=$A149,0,IF(HLOOKUP(CF$2,Recipes!$H:$GI,'Production Calculator'!$A149+2,FALSE)=0,0,HLOOKUP(CF$2,Recipes!$H:$GI,'Production Calculator'!$A149+2,FALSE)*$AK149))+IF($AO149=CF$3,$AM149/VLOOKUP($AO149,Data!$A$50:$B$56,2,FALSE),0)</f>
        <v>0</v>
      </c>
      <c r="CG149" s="11">
        <f>IF(CG$2=$A149,0,IF(HLOOKUP(CG$2,Recipes!$H:$GI,'Production Calculator'!$A149+2,FALSE)=0,0,HLOOKUP(CG$2,Recipes!$H:$GI,'Production Calculator'!$A149+2,FALSE)*$AK149))+IF($AO149=CG$3,$AM149/VLOOKUP($AO149,Data!$A$50:$B$56,2,FALSE),0)</f>
        <v>0</v>
      </c>
      <c r="CH149" s="11">
        <f>IF(CH$2=$A149,0,IF(HLOOKUP(CH$2,Recipes!$H:$GI,'Production Calculator'!$A149+2,FALSE)=0,0,HLOOKUP(CH$2,Recipes!$H:$GI,'Production Calculator'!$A149+2,FALSE)*$AK149))+IF($AO149=CH$3,$AM149/VLOOKUP($AO149,Data!$A$50:$B$56,2,FALSE),0)</f>
        <v>0</v>
      </c>
      <c r="CI149" s="11">
        <f>IF(CI$2=$A149,0,IF(HLOOKUP(CI$2,Recipes!$H:$GI,'Production Calculator'!$A149+2,FALSE)=0,0,HLOOKUP(CI$2,Recipes!$H:$GI,'Production Calculator'!$A149+2,FALSE)*$AK149))+IF($AO149=CI$3,$AM149/VLOOKUP($AO149,Data!$A$50:$B$56,2,FALSE),0)</f>
        <v>0</v>
      </c>
      <c r="CJ149" s="11">
        <f>IF(CJ$2=$A149,0,IF(HLOOKUP(CJ$2,Recipes!$H:$GI,'Production Calculator'!$A149+2,FALSE)=0,0,HLOOKUP(CJ$2,Recipes!$H:$GI,'Production Calculator'!$A149+2,FALSE)*$AK149))+IF($AO149=CJ$3,$AM149/VLOOKUP($AO149,Data!$A$50:$B$56,2,FALSE),0)</f>
        <v>0</v>
      </c>
      <c r="CK149" s="11">
        <f>IF(CK$2=$A149,0,IF(HLOOKUP(CK$2,Recipes!$H:$GI,'Production Calculator'!$A149+2,FALSE)=0,0,HLOOKUP(CK$2,Recipes!$H:$GI,'Production Calculator'!$A149+2,FALSE)*$AK149))+IF($AO149=CK$3,$AM149/VLOOKUP($AO149,Data!$A$50:$B$56,2,FALSE),0)</f>
        <v>0</v>
      </c>
      <c r="CL149" s="11">
        <f>IF(CL$2=$A149,0,IF(HLOOKUP(CL$2,Recipes!$H:$GI,'Production Calculator'!$A149+2,FALSE)=0,0,HLOOKUP(CL$2,Recipes!$H:$GI,'Production Calculator'!$A149+2,FALSE)*$AK149))+IF($AO149=CL$3,$AM149/VLOOKUP($AO149,Data!$A$50:$B$56,2,FALSE),0)</f>
        <v>0</v>
      </c>
      <c r="CM149" s="11">
        <f>IF(CM$2=$A149,0,IF(HLOOKUP(CM$2,Recipes!$H:$GI,'Production Calculator'!$A149+2,FALSE)=0,0,HLOOKUP(CM$2,Recipes!$H:$GI,'Production Calculator'!$A149+2,FALSE)*$AK149))+IF($AO149=CM$3,$AM149/VLOOKUP($AO149,Data!$A$50:$B$56,2,FALSE),0)</f>
        <v>0</v>
      </c>
      <c r="CN149" s="11">
        <f>IF(CN$2=$A149,0,IF(HLOOKUP(CN$2,Recipes!$H:$GI,'Production Calculator'!$A149+2,FALSE)=0,0,HLOOKUP(CN$2,Recipes!$H:$GI,'Production Calculator'!$A149+2,FALSE)*$AK149))+IF($AO149=CN$3,$AM149/VLOOKUP($AO149,Data!$A$50:$B$56,2,FALSE),0)</f>
        <v>0</v>
      </c>
      <c r="CO149" s="11">
        <f>IF(CO$2=$A149,0,IF(HLOOKUP(CO$2,Recipes!$H:$GI,'Production Calculator'!$A149+2,FALSE)=0,0,HLOOKUP(CO$2,Recipes!$H:$GI,'Production Calculator'!$A149+2,FALSE)*$AK149))+IF($AO149=CO$3,$AM149/VLOOKUP($AO149,Data!$A$50:$B$56,2,FALSE),0)</f>
        <v>0</v>
      </c>
      <c r="CP149" s="11">
        <f>IF(CP$2=$A149,0,IF(HLOOKUP(CP$2,Recipes!$H:$GI,'Production Calculator'!$A149+2,FALSE)=0,0,HLOOKUP(CP$2,Recipes!$H:$GI,'Production Calculator'!$A149+2,FALSE)*$AK149))+IF($AO149=CP$3,$AM149/VLOOKUP($AO149,Data!$A$50:$B$56,2,FALSE),0)</f>
        <v>0</v>
      </c>
      <c r="CQ149" s="11">
        <f>IF(CQ$2=$A149,0,IF(HLOOKUP(CQ$2,Recipes!$H:$GI,'Production Calculator'!$A149+2,FALSE)=0,0,HLOOKUP(CQ$2,Recipes!$H:$GI,'Production Calculator'!$A149+2,FALSE)*$AK149))+IF($AO149=CQ$3,$AM149/VLOOKUP($AO149,Data!$A$50:$B$56,2,FALSE),0)</f>
        <v>0</v>
      </c>
      <c r="CR149" s="11">
        <f>IF(CR$2=$A149,0,IF(HLOOKUP(CR$2,Recipes!$H:$GI,'Production Calculator'!$A149+2,FALSE)=0,0,HLOOKUP(CR$2,Recipes!$H:$GI,'Production Calculator'!$A149+2,FALSE)*$AK149))+IF($AO149=CR$3,$AM149/VLOOKUP($AO149,Data!$A$50:$B$56,2,FALSE),0)</f>
        <v>0</v>
      </c>
      <c r="CS149" s="11">
        <f>IF(CS$2=$A149,0,IF(HLOOKUP(CS$2,Recipes!$H:$GI,'Production Calculator'!$A149+2,FALSE)=0,0,HLOOKUP(CS$2,Recipes!$H:$GI,'Production Calculator'!$A149+2,FALSE)*$AK149))+IF($AO149=CS$3,$AM149/VLOOKUP($AO149,Data!$A$50:$B$56,2,FALSE),0)</f>
        <v>0</v>
      </c>
      <c r="CT149" s="11">
        <f>IF(CT$2=$A149,0,IF(HLOOKUP(CT$2,Recipes!$H:$GI,'Production Calculator'!$A149+2,FALSE)=0,0,HLOOKUP(CT$2,Recipes!$H:$GI,'Production Calculator'!$A149+2,FALSE)*$AK149))+IF($AO149=CT$3,$AM149/VLOOKUP($AO149,Data!$A$50:$B$56,2,FALSE),0)</f>
        <v>0</v>
      </c>
      <c r="CU149" s="11">
        <f>IF(CU$2=$A149,0,IF(HLOOKUP(CU$2,Recipes!$H:$GI,'Production Calculator'!$A149+2,FALSE)=0,0,HLOOKUP(CU$2,Recipes!$H:$GI,'Production Calculator'!$A149+2,FALSE)*$AK149))+IF($AO149=CU$3,$AM149/VLOOKUP($AO149,Data!$A$50:$B$56,2,FALSE),0)</f>
        <v>0</v>
      </c>
      <c r="CV149" s="11">
        <f>IF(CV$2=$A149,0,IF(HLOOKUP(CV$2,Recipes!$H:$GI,'Production Calculator'!$A149+2,FALSE)=0,0,HLOOKUP(CV$2,Recipes!$H:$GI,'Production Calculator'!$A149+2,FALSE)*$AK149))+IF($AO149=CV$3,$AM149/VLOOKUP($AO149,Data!$A$50:$B$56,2,FALSE),0)</f>
        <v>0</v>
      </c>
      <c r="CW149" s="11">
        <f>IF(CW$2=$A149,0,IF(HLOOKUP(CW$2,Recipes!$H:$GI,'Production Calculator'!$A149+2,FALSE)=0,0,HLOOKUP(CW$2,Recipes!$H:$GI,'Production Calculator'!$A149+2,FALSE)*$AK149))+IF($AO149=CW$3,$AM149/VLOOKUP($AO149,Data!$A$50:$B$56,2,FALSE),0)</f>
        <v>0</v>
      </c>
      <c r="CX149" s="11">
        <f>IF(CX$2=$A149,0,IF(HLOOKUP(CX$2,Recipes!$H:$GI,'Production Calculator'!$A149+2,FALSE)=0,0,HLOOKUP(CX$2,Recipes!$H:$GI,'Production Calculator'!$A149+2,FALSE)*$AK149))+IF($AO149=CX$3,$AM149/VLOOKUP($AO149,Data!$A$50:$B$56,2,FALSE),0)</f>
        <v>0</v>
      </c>
      <c r="CY149" s="11">
        <f>IF(CY$2=$A149,0,IF(HLOOKUP(CY$2,Recipes!$H:$GI,'Production Calculator'!$A149+2,FALSE)=0,0,HLOOKUP(CY$2,Recipes!$H:$GI,'Production Calculator'!$A149+2,FALSE)*$AK149))+IF($AO149=CY$3,$AM149/VLOOKUP($AO149,Data!$A$50:$B$56,2,FALSE),0)</f>
        <v>0</v>
      </c>
      <c r="CZ149" s="11">
        <f>IF(CZ$2=$A149,0,IF(HLOOKUP(CZ$2,Recipes!$H:$GI,'Production Calculator'!$A149+2,FALSE)=0,0,HLOOKUP(CZ$2,Recipes!$H:$GI,'Production Calculator'!$A149+2,FALSE)*$AK149))+IF($AO149=CZ$3,$AM149/VLOOKUP($AO149,Data!$A$50:$B$56,2,FALSE),0)</f>
        <v>0</v>
      </c>
      <c r="DA149" s="11">
        <f>IF(DA$2=$A149,0,IF(HLOOKUP(DA$2,Recipes!$H:$GI,'Production Calculator'!$A149+2,FALSE)=0,0,HLOOKUP(DA$2,Recipes!$H:$GI,'Production Calculator'!$A149+2,FALSE)*$AK149))+IF($AO149=DA$3,$AM149/VLOOKUP($AO149,Data!$A$50:$B$56,2,FALSE),0)</f>
        <v>0</v>
      </c>
      <c r="DB149" s="11">
        <f>IF(DB$2=$A149,0,IF(HLOOKUP(DB$2,Recipes!$H:$GI,'Production Calculator'!$A149+2,FALSE)=0,0,HLOOKUP(DB$2,Recipes!$H:$GI,'Production Calculator'!$A149+2,FALSE)*$AK149))+IF($AO149=DB$3,$AM149/VLOOKUP($AO149,Data!$A$50:$B$56,2,FALSE),0)</f>
        <v>0</v>
      </c>
      <c r="DC149" s="11">
        <f>IF(DC$2=$A149,0,IF(HLOOKUP(DC$2,Recipes!$H:$GI,'Production Calculator'!$A149+2,FALSE)=0,0,HLOOKUP(DC$2,Recipes!$H:$GI,'Production Calculator'!$A149+2,FALSE)*$AK149))+IF($AO149=DC$3,$AM149/VLOOKUP($AO149,Data!$A$50:$B$56,2,FALSE),0)</f>
        <v>0</v>
      </c>
      <c r="DD149" s="11">
        <f>IF(DD$2=$A149,0,IF(HLOOKUP(DD$2,Recipes!$H:$GI,'Production Calculator'!$A149+2,FALSE)=0,0,HLOOKUP(DD$2,Recipes!$H:$GI,'Production Calculator'!$A149+2,FALSE)*$AK149))+IF($AO149=DD$3,$AM149/VLOOKUP($AO149,Data!$A$50:$B$56,2,FALSE),0)</f>
        <v>0</v>
      </c>
      <c r="DE149" s="11">
        <f>IF(DE$2=$A149,0,IF(HLOOKUP(DE$2,Recipes!$H:$GI,'Production Calculator'!$A149+2,FALSE)=0,0,HLOOKUP(DE$2,Recipes!$H:$GI,'Production Calculator'!$A149+2,FALSE)*$AK149))+IF($AO149=DE$3,$AM149/VLOOKUP($AO149,Data!$A$50:$B$56,2,FALSE),0)</f>
        <v>0</v>
      </c>
      <c r="DF149" s="11">
        <f>IF(DF$2=$A149,0,IF(HLOOKUP(DF$2,Recipes!$H:$GI,'Production Calculator'!$A149+2,FALSE)=0,0,HLOOKUP(DF$2,Recipes!$H:$GI,'Production Calculator'!$A149+2,FALSE)*$AK149))+IF($AO149=DF$3,$AM149/VLOOKUP($AO149,Data!$A$50:$B$56,2,FALSE),0)</f>
        <v>0</v>
      </c>
      <c r="DG149" s="11">
        <f>IF(DG$2=$A149,0,IF(HLOOKUP(DG$2,Recipes!$H:$GI,'Production Calculator'!$A149+2,FALSE)=0,0,HLOOKUP(DG$2,Recipes!$H:$GI,'Production Calculator'!$A149+2,FALSE)*$AK149))+IF($AO149=DG$3,$AM149/VLOOKUP($AO149,Data!$A$50:$B$56,2,FALSE),0)</f>
        <v>0</v>
      </c>
      <c r="DH149" s="11">
        <f>IF(DH$2=$A149,0,IF(HLOOKUP(DH$2,Recipes!$H:$GI,'Production Calculator'!$A149+2,FALSE)=0,0,HLOOKUP(DH$2,Recipes!$H:$GI,'Production Calculator'!$A149+2,FALSE)*$AK149))+IF($AO149=DH$3,$AM149/VLOOKUP($AO149,Data!$A$50:$B$56,2,FALSE),0)</f>
        <v>0</v>
      </c>
      <c r="DI149" s="11">
        <f>IF(DI$2=$A149,0,IF(HLOOKUP(DI$2,Recipes!$H:$GI,'Production Calculator'!$A149+2,FALSE)=0,0,HLOOKUP(DI$2,Recipes!$H:$GI,'Production Calculator'!$A149+2,FALSE)*$AK149))+IF($AO149=DI$3,$AM149/VLOOKUP($AO149,Data!$A$50:$B$56,2,FALSE),0)</f>
        <v>0</v>
      </c>
      <c r="DJ149" s="11">
        <f>IF(DJ$2=$A149,0,IF(HLOOKUP(DJ$2,Recipes!$H:$GI,'Production Calculator'!$A149+2,FALSE)=0,0,HLOOKUP(DJ$2,Recipes!$H:$GI,'Production Calculator'!$A149+2,FALSE)*$AK149))+IF($AO149=DJ$3,$AM149/VLOOKUP($AO149,Data!$A$50:$B$56,2,FALSE),0)</f>
        <v>0</v>
      </c>
      <c r="DK149" s="11">
        <f>IF(DK$2=$A149,0,IF(HLOOKUP(DK$2,Recipes!$H:$GI,'Production Calculator'!$A149+2,FALSE)=0,0,HLOOKUP(DK$2,Recipes!$H:$GI,'Production Calculator'!$A149+2,FALSE)*$AK149))+IF($AO149=DK$3,$AM149/VLOOKUP($AO149,Data!$A$50:$B$56,2,FALSE),0)</f>
        <v>0</v>
      </c>
      <c r="DL149" s="11">
        <f>IF(DL$2=$A149,0,IF(HLOOKUP(DL$2,Recipes!$H:$GI,'Production Calculator'!$A149+2,FALSE)=0,0,HLOOKUP(DL$2,Recipes!$H:$GI,'Production Calculator'!$A149+2,FALSE)*$AK149))+IF($AO149=DL$3,$AM149/VLOOKUP($AO149,Data!$A$50:$B$56,2,FALSE),0)</f>
        <v>0</v>
      </c>
      <c r="DM149" s="11">
        <f>IF(DM$2=$A149,0,IF(HLOOKUP(DM$2,Recipes!$H:$GI,'Production Calculator'!$A149+2,FALSE)=0,0,HLOOKUP(DM$2,Recipes!$H:$GI,'Production Calculator'!$A149+2,FALSE)*$AK149))+IF($AO149=DM$3,$AM149/VLOOKUP($AO149,Data!$A$50:$B$56,2,FALSE),0)</f>
        <v>0</v>
      </c>
      <c r="DN149" s="11">
        <f>IF(DN$2=$A149,0,IF(HLOOKUP(DN$2,Recipes!$H:$GI,'Production Calculator'!$A149+2,FALSE)=0,0,HLOOKUP(DN$2,Recipes!$H:$GI,'Production Calculator'!$A149+2,FALSE)*$AK149))+IF($AO149=DN$3,$AM149/VLOOKUP($AO149,Data!$A$50:$B$56,2,FALSE),0)</f>
        <v>0</v>
      </c>
      <c r="DO149" s="11">
        <f>IF(DO$2=$A149,0,IF(HLOOKUP(DO$2,Recipes!$H:$GI,'Production Calculator'!$A149+2,FALSE)=0,0,HLOOKUP(DO$2,Recipes!$H:$GI,'Production Calculator'!$A149+2,FALSE)*$AK149))+IF($AO149=DO$3,$AM149/VLOOKUP($AO149,Data!$A$50:$B$56,2,FALSE),0)</f>
        <v>0</v>
      </c>
      <c r="DP149" s="11">
        <f>IF(DP$2=$A149,0,IF(HLOOKUP(DP$2,Recipes!$H:$GI,'Production Calculator'!$A149+2,FALSE)=0,0,HLOOKUP(DP$2,Recipes!$H:$GI,'Production Calculator'!$A149+2,FALSE)*$AK149))+IF($AO149=DP$3,$AM149/VLOOKUP($AO149,Data!$A$50:$B$56,2,FALSE),0)</f>
        <v>0</v>
      </c>
      <c r="DQ149" s="11">
        <f>IF(DQ$2=$A149,0,IF(HLOOKUP(DQ$2,Recipes!$H:$GI,'Production Calculator'!$A149+2,FALSE)=0,0,HLOOKUP(DQ$2,Recipes!$H:$GI,'Production Calculator'!$A149+2,FALSE)*$AK149))+IF($AO149=DQ$3,$AM149/VLOOKUP($AO149,Data!$A$50:$B$56,2,FALSE),0)</f>
        <v>0</v>
      </c>
      <c r="DR149" s="11">
        <f>IF(DR$2=$A149,0,IF(HLOOKUP(DR$2,Recipes!$H:$GI,'Production Calculator'!$A149+2,FALSE)=0,0,HLOOKUP(DR$2,Recipes!$H:$GI,'Production Calculator'!$A149+2,FALSE)*$AK149))+IF($AO149=DR$3,$AM149/VLOOKUP($AO149,Data!$A$50:$B$56,2,FALSE),0)</f>
        <v>0</v>
      </c>
      <c r="DS149" s="11">
        <f>IF(DS$2=$A149,0,IF(HLOOKUP(DS$2,Recipes!$H:$GI,'Production Calculator'!$A149+2,FALSE)=0,0,HLOOKUP(DS$2,Recipes!$H:$GI,'Production Calculator'!$A149+2,FALSE)*$AK149))+IF($AO149=DS$3,$AM149/VLOOKUP($AO149,Data!$A$50:$B$56,2,FALSE),0)</f>
        <v>0</v>
      </c>
      <c r="DT149" s="11">
        <f>IF(DT$2=$A149,0,IF(HLOOKUP(DT$2,Recipes!$H:$GI,'Production Calculator'!$A149+2,FALSE)=0,0,HLOOKUP(DT$2,Recipes!$H:$GI,'Production Calculator'!$A149+2,FALSE)*$AK149))+IF($AO149=DT$3,$AM149/VLOOKUP($AO149,Data!$A$50:$B$56,2,FALSE),0)</f>
        <v>0</v>
      </c>
      <c r="DU149" s="11">
        <f>IF(DU$2=$A149,0,IF(HLOOKUP(DU$2,Recipes!$H:$GI,'Production Calculator'!$A149+2,FALSE)=0,0,HLOOKUP(DU$2,Recipes!$H:$GI,'Production Calculator'!$A149+2,FALSE)*$AK149))+IF($AO149=DU$3,$AM149/VLOOKUP($AO149,Data!$A$50:$B$56,2,FALSE),0)</f>
        <v>0</v>
      </c>
      <c r="DV149" s="11">
        <f>IF(DV$2=$A149,0,IF(HLOOKUP(DV$2,Recipes!$H:$GI,'Production Calculator'!$A149+2,FALSE)=0,0,HLOOKUP(DV$2,Recipes!$H:$GI,'Production Calculator'!$A149+2,FALSE)*$AK149))+IF($AO149=DV$3,$AM149/VLOOKUP($AO149,Data!$A$50:$B$56,2,FALSE),0)</f>
        <v>0</v>
      </c>
      <c r="DW149" s="11">
        <f>IF(DW$2=$A149,0,IF(HLOOKUP(DW$2,Recipes!$H:$GI,'Production Calculator'!$A149+2,FALSE)=0,0,HLOOKUP(DW$2,Recipes!$H:$GI,'Production Calculator'!$A149+2,FALSE)*$AK149))+IF($AO149=DW$3,$AM149/VLOOKUP($AO149,Data!$A$50:$B$56,2,FALSE),0)</f>
        <v>0</v>
      </c>
      <c r="DX149" s="11">
        <f>IF(DX$2=$A149,0,IF(HLOOKUP(DX$2,Recipes!$H:$GI,'Production Calculator'!$A149+2,FALSE)=0,0,HLOOKUP(DX$2,Recipes!$H:$GI,'Production Calculator'!$A149+2,FALSE)*$AK149))+IF($AO149=DX$3,$AM149/VLOOKUP($AO149,Data!$A$50:$B$56,2,FALSE),0)</f>
        <v>0</v>
      </c>
      <c r="DY149" s="11">
        <f>IF(DY$2=$A149,0,IF(HLOOKUP(DY$2,Recipes!$H:$GI,'Production Calculator'!$A149+2,FALSE)=0,0,HLOOKUP(DY$2,Recipes!$H:$GI,'Production Calculator'!$A149+2,FALSE)*$AK149))+IF($AO149=DY$3,$AM149/VLOOKUP($AO149,Data!$A$50:$B$56,2,FALSE),0)</f>
        <v>0</v>
      </c>
      <c r="DZ149" s="11">
        <f>IF(DZ$2=$A149,0,IF(HLOOKUP(DZ$2,Recipes!$H:$GI,'Production Calculator'!$A149+2,FALSE)=0,0,HLOOKUP(DZ$2,Recipes!$H:$GI,'Production Calculator'!$A149+2,FALSE)*$AK149))+IF($AO149=DZ$3,$AM149/VLOOKUP($AO149,Data!$A$50:$B$56,2,FALSE),0)</f>
        <v>0</v>
      </c>
      <c r="EA149" s="11">
        <f>IF(EA$2=$A149,0,IF(HLOOKUP(EA$2,Recipes!$H:$GI,'Production Calculator'!$A149+2,FALSE)=0,0,HLOOKUP(EA$2,Recipes!$H:$GI,'Production Calculator'!$A149+2,FALSE)*$AK149))+IF($AO149=EA$3,$AM149/VLOOKUP($AO149,Data!$A$50:$B$56,2,FALSE),0)</f>
        <v>0</v>
      </c>
      <c r="EB149" s="11">
        <f>IF(EB$2=$A149,0,IF(HLOOKUP(EB$2,Recipes!$H:$GI,'Production Calculator'!$A149+2,FALSE)=0,0,HLOOKUP(EB$2,Recipes!$H:$GI,'Production Calculator'!$A149+2,FALSE)*$AK149))+IF($AO149=EB$3,$AM149/VLOOKUP($AO149,Data!$A$50:$B$56,2,FALSE),0)</f>
        <v>0</v>
      </c>
      <c r="EC149" s="11">
        <f>IF(EC$2=$A149,0,IF(HLOOKUP(EC$2,Recipes!$H:$GI,'Production Calculator'!$A149+2,FALSE)=0,0,HLOOKUP(EC$2,Recipes!$H:$GI,'Production Calculator'!$A149+2,FALSE)*$AK149))+IF($AO149=EC$3,$AM149/VLOOKUP($AO149,Data!$A$50:$B$56,2,FALSE),0)</f>
        <v>0</v>
      </c>
      <c r="ED149" s="11">
        <f>IF(ED$2=$A149,0,IF(HLOOKUP(ED$2,Recipes!$H:$GI,'Production Calculator'!$A149+2,FALSE)=0,0,HLOOKUP(ED$2,Recipes!$H:$GI,'Production Calculator'!$A149+2,FALSE)*$AK149))+IF($AO149=ED$3,$AM149/VLOOKUP($AO149,Data!$A$50:$B$56,2,FALSE),0)</f>
        <v>0</v>
      </c>
      <c r="EE149" s="11">
        <f>IF(EE$2=$A149,0,IF(HLOOKUP(EE$2,Recipes!$H:$GI,'Production Calculator'!$A149+2,FALSE)=0,0,HLOOKUP(EE$2,Recipes!$H:$GI,'Production Calculator'!$A149+2,FALSE)*$AK149))+IF($AO149=EE$3,$AM149/VLOOKUP($AO149,Data!$A$50:$B$56,2,FALSE),0)</f>
        <v>0</v>
      </c>
      <c r="EF149" s="11">
        <f>IF(EF$2=$A149,0,IF(HLOOKUP(EF$2,Recipes!$H:$GI,'Production Calculator'!$A149+2,FALSE)=0,0,HLOOKUP(EF$2,Recipes!$H:$GI,'Production Calculator'!$A149+2,FALSE)*$AK149))+IF($AO149=EF$3,$AM149/VLOOKUP($AO149,Data!$A$50:$B$56,2,FALSE),0)</f>
        <v>0</v>
      </c>
      <c r="EG149" s="11">
        <f>IF(EG$2=$A149,0,IF(HLOOKUP(EG$2,Recipes!$H:$GI,'Production Calculator'!$A149+2,FALSE)=0,0,HLOOKUP(EG$2,Recipes!$H:$GI,'Production Calculator'!$A149+2,FALSE)*$AK149))+IF($AO149=EG$3,$AM149/VLOOKUP($AO149,Data!$A$50:$B$56,2,FALSE),0)</f>
        <v>0</v>
      </c>
      <c r="EH149" s="11">
        <f>IF(EH$2=$A149,0,IF(HLOOKUP(EH$2,Recipes!$H:$GI,'Production Calculator'!$A149+2,FALSE)=0,0,HLOOKUP(EH$2,Recipes!$H:$GI,'Production Calculator'!$A149+2,FALSE)*$AK149))+IF($AO149=EH$3,$AM149/VLOOKUP($AO149,Data!$A$50:$B$56,2,FALSE),0)</f>
        <v>0</v>
      </c>
      <c r="EI149" s="11">
        <f>IF(EI$2=$A149,0,IF(HLOOKUP(EI$2,Recipes!$H:$GI,'Production Calculator'!$A149+2,FALSE)=0,0,HLOOKUP(EI$2,Recipes!$H:$GI,'Production Calculator'!$A149+2,FALSE)*$AK149))+IF($AO149=EI$3,$AM149/VLOOKUP($AO149,Data!$A$50:$B$56,2,FALSE),0)</f>
        <v>0</v>
      </c>
      <c r="EJ149" s="11">
        <f>IF(EJ$2=$A149,0,IF(HLOOKUP(EJ$2,Recipes!$H:$GI,'Production Calculator'!$A149+2,FALSE)=0,0,HLOOKUP(EJ$2,Recipes!$H:$GI,'Production Calculator'!$A149+2,FALSE)*$AK149))+IF($AO149=EJ$3,$AM149/VLOOKUP($AO149,Data!$A$50:$B$56,2,FALSE),0)</f>
        <v>0</v>
      </c>
      <c r="EK149" s="11">
        <f>IF(EK$2=$A149,0,IF(HLOOKUP(EK$2,Recipes!$H:$GI,'Production Calculator'!$A149+2,FALSE)=0,0,HLOOKUP(EK$2,Recipes!$H:$GI,'Production Calculator'!$A149+2,FALSE)*$AK149))+IF($AO149=EK$3,$AM149/VLOOKUP($AO149,Data!$A$50:$B$56,2,FALSE),0)</f>
        <v>0</v>
      </c>
      <c r="EL149" s="11">
        <f>IF(EL$2=$A149,0,IF(HLOOKUP(EL$2,Recipes!$H:$GI,'Production Calculator'!$A149+2,FALSE)=0,0,HLOOKUP(EL$2,Recipes!$H:$GI,'Production Calculator'!$A149+2,FALSE)*$AK149))+IF($AO149=EL$3,$AM149/VLOOKUP($AO149,Data!$A$50:$B$56,2,FALSE),0)</f>
        <v>0</v>
      </c>
      <c r="EM149" s="11">
        <f>IF(EM$2=$A149,0,IF(HLOOKUP(EM$2,Recipes!$H:$GI,'Production Calculator'!$A149+2,FALSE)=0,0,HLOOKUP(EM$2,Recipes!$H:$GI,'Production Calculator'!$A149+2,FALSE)*$AK149))+IF($AO149=EM$3,$AM149/VLOOKUP($AO149,Data!$A$50:$B$56,2,FALSE),0)</f>
        <v>0</v>
      </c>
      <c r="EN149" s="11">
        <f>IF(EN$2=$A149,0,IF(HLOOKUP(EN$2,Recipes!$H:$GI,'Production Calculator'!$A149+2,FALSE)=0,0,HLOOKUP(EN$2,Recipes!$H:$GI,'Production Calculator'!$A149+2,FALSE)*$AK149))+IF($AO149=EN$3,$AM149/VLOOKUP($AO149,Data!$A$50:$B$56,2,FALSE),0)</f>
        <v>0</v>
      </c>
      <c r="EO149" s="11">
        <f>IF(EO$2=$A149,0,IF(HLOOKUP(EO$2,Recipes!$H:$GI,'Production Calculator'!$A149+2,FALSE)=0,0,HLOOKUP(EO$2,Recipes!$H:$GI,'Production Calculator'!$A149+2,FALSE)*$AK149))+IF($AO149=EO$3,$AM149/VLOOKUP($AO149,Data!$A$50:$B$56,2,FALSE),0)</f>
        <v>0</v>
      </c>
      <c r="EP149" s="11">
        <f>IF(EP$2=$A149,0,IF(HLOOKUP(EP$2,Recipes!$H:$GI,'Production Calculator'!$A149+2,FALSE)=0,0,HLOOKUP(EP$2,Recipes!$H:$GI,'Production Calculator'!$A149+2,FALSE)*$AK149))+IF($AO149=EP$3,$AM149/VLOOKUP($AO149,Data!$A$50:$B$56,2,FALSE),0)</f>
        <v>0</v>
      </c>
      <c r="EQ149" s="11">
        <f>IF(EQ$2=$A149,0,IF(HLOOKUP(EQ$2,Recipes!$H:$GI,'Production Calculator'!$A149+2,FALSE)=0,0,HLOOKUP(EQ$2,Recipes!$H:$GI,'Production Calculator'!$A149+2,FALSE)*$AK149))+IF($AO149=EQ$3,$AM149/VLOOKUP($AO149,Data!$A$50:$B$56,2,FALSE),0)</f>
        <v>0</v>
      </c>
      <c r="ER149" s="11">
        <f>IF(ER$2=$A149,0,IF(HLOOKUP(ER$2,Recipes!$H:$GI,'Production Calculator'!$A149+2,FALSE)=0,0,HLOOKUP(ER$2,Recipes!$H:$GI,'Production Calculator'!$A149+2,FALSE)*$AK149))+IF($AO149=ER$3,$AM149/VLOOKUP($AO149,Data!$A$50:$B$56,2,FALSE),0)</f>
        <v>0</v>
      </c>
      <c r="ES149" s="11">
        <f>IF(ES$2=$A149,0,IF(HLOOKUP(ES$2,Recipes!$H:$GI,'Production Calculator'!$A149+2,FALSE)=0,0,HLOOKUP(ES$2,Recipes!$H:$GI,'Production Calculator'!$A149+2,FALSE)*$AK149))+IF($AO149=ES$3,$AM149/VLOOKUP($AO149,Data!$A$50:$B$56,2,FALSE),0)</f>
        <v>0</v>
      </c>
      <c r="ET149" s="11">
        <f>IF(ET$2=$A149,0,IF(HLOOKUP(ET$2,Recipes!$H:$GI,'Production Calculator'!$A149+2,FALSE)=0,0,HLOOKUP(ET$2,Recipes!$H:$GI,'Production Calculator'!$A149+2,FALSE)*$AK149))+IF($AO149=ET$3,$AM149/VLOOKUP($AO149,Data!$A$50:$B$56,2,FALSE),0)</f>
        <v>0</v>
      </c>
      <c r="EU149" s="11">
        <f>IF(EU$2=$A149,0,IF(HLOOKUP(EU$2,Recipes!$H:$GI,'Production Calculator'!$A149+2,FALSE)=0,0,HLOOKUP(EU$2,Recipes!$H:$GI,'Production Calculator'!$A149+2,FALSE)*$AK149))+IF($AO149=EU$3,$AM149/VLOOKUP($AO149,Data!$A$50:$B$56,2,FALSE),0)</f>
        <v>0</v>
      </c>
      <c r="EV149" s="11">
        <f>IF(EV$2=$A149,0,IF(HLOOKUP(EV$2,Recipes!$H:$GI,'Production Calculator'!$A149+2,FALSE)=0,0,HLOOKUP(EV$2,Recipes!$H:$GI,'Production Calculator'!$A149+2,FALSE)*$AK149))+IF($AO149=EV$3,$AM149/VLOOKUP($AO149,Data!$A$50:$B$56,2,FALSE),0)</f>
        <v>0</v>
      </c>
      <c r="EW149" s="11">
        <f>IF(EW$2=$A149,0,IF(HLOOKUP(EW$2,Recipes!$H:$GI,'Production Calculator'!$A149+2,FALSE)=0,0,HLOOKUP(EW$2,Recipes!$H:$GI,'Production Calculator'!$A149+2,FALSE)*$AK149))+IF($AO149=EW$3,$AM149/VLOOKUP($AO149,Data!$A$50:$B$56,2,FALSE),0)</f>
        <v>0</v>
      </c>
      <c r="EX149" s="11">
        <f>IF(EX$2=$A149,0,IF(HLOOKUP(EX$2,Recipes!$H:$GI,'Production Calculator'!$A149+2,FALSE)=0,0,HLOOKUP(EX$2,Recipes!$H:$GI,'Production Calculator'!$A149+2,FALSE)*$AK149))+IF($AO149=EX$3,$AM149/VLOOKUP($AO149,Data!$A$50:$B$56,2,FALSE),0)</f>
        <v>0</v>
      </c>
      <c r="EY149" s="11">
        <f>IF(EY$2=$A149,0,IF(HLOOKUP(EY$2,Recipes!$H:$GI,'Production Calculator'!$A149+2,FALSE)=0,0,HLOOKUP(EY$2,Recipes!$H:$GI,'Production Calculator'!$A149+2,FALSE)*$AK149))+IF($AO149=EY$3,$AM149/VLOOKUP($AO149,Data!$A$50:$B$56,2,FALSE),0)</f>
        <v>0</v>
      </c>
      <c r="EZ149" s="11">
        <f>IF(EZ$2=$A149,0,IF(HLOOKUP(EZ$2,Recipes!$H:$GI,'Production Calculator'!$A149+2,FALSE)=0,0,HLOOKUP(EZ$2,Recipes!$H:$GI,'Production Calculator'!$A149+2,FALSE)*$AK149))+IF($AO149=EZ$3,$AM149/VLOOKUP($AO149,Data!$A$50:$B$56,2,FALSE),0)</f>
        <v>0</v>
      </c>
      <c r="FA149" s="11">
        <f>IF(FA$2=$A149,0,IF(HLOOKUP(FA$2,Recipes!$H:$GI,'Production Calculator'!$A149+2,FALSE)=0,0,HLOOKUP(FA$2,Recipes!$H:$GI,'Production Calculator'!$A149+2,FALSE)*$AK149))+IF($AO149=FA$3,$AM149/VLOOKUP($AO149,Data!$A$50:$B$56,2,FALSE),0)</f>
        <v>0</v>
      </c>
      <c r="FB149" s="11">
        <f>IF(FB$2=$A149,0,IF(HLOOKUP(FB$2,Recipes!$H:$GI,'Production Calculator'!$A149+2,FALSE)=0,0,HLOOKUP(FB$2,Recipes!$H:$GI,'Production Calculator'!$A149+2,FALSE)*$AK149))+IF($AO149=FB$3,$AM149/VLOOKUP($AO149,Data!$A$50:$B$56,2,FALSE),0)</f>
        <v>0</v>
      </c>
      <c r="FC149" s="11">
        <f>IF(FC$2=$A149,0,IF(HLOOKUP(FC$2,Recipes!$H:$GI,'Production Calculator'!$A149+2,FALSE)=0,0,HLOOKUP(FC$2,Recipes!$H:$GI,'Production Calculator'!$A149+2,FALSE)*$AK149))+IF($AO149=FC$3,$AM149/VLOOKUP($AO149,Data!$A$50:$B$56,2,FALSE),0)</f>
        <v>0</v>
      </c>
      <c r="FD149" s="11">
        <f>IF(FD$2=$A149,0,IF(HLOOKUP(FD$2,Recipes!$H:$GI,'Production Calculator'!$A149+2,FALSE)=0,0,HLOOKUP(FD$2,Recipes!$H:$GI,'Production Calculator'!$A149+2,FALSE)*$AK149))+IF($AO149=FD$3,$AM149/VLOOKUP($AO149,Data!$A$50:$B$56,2,FALSE),0)</f>
        <v>0</v>
      </c>
      <c r="FE149" s="11">
        <f>IF(FE$2=$A149,0,IF(HLOOKUP(FE$2,Recipes!$H:$GI,'Production Calculator'!$A149+2,FALSE)=0,0,HLOOKUP(FE$2,Recipes!$H:$GI,'Production Calculator'!$A149+2,FALSE)*$AK149))+IF($AO149=FE$3,$AM149/VLOOKUP($AO149,Data!$A$50:$B$56,2,FALSE),0)</f>
        <v>0</v>
      </c>
      <c r="FF149" s="11">
        <f>IF(FF$2=$A149,0,IF(HLOOKUP(FF$2,Recipes!$H:$GI,'Production Calculator'!$A149+2,FALSE)=0,0,HLOOKUP(FF$2,Recipes!$H:$GI,'Production Calculator'!$A149+2,FALSE)*$AK149))+IF($AO149=FF$3,$AM149/VLOOKUP($AO149,Data!$A$50:$B$56,2,FALSE),0)</f>
        <v>0</v>
      </c>
      <c r="FG149" s="11">
        <f>IF(FG$2=$A149,0,IF(HLOOKUP(FG$2,Recipes!$H:$GI,'Production Calculator'!$A149+2,FALSE)=0,0,HLOOKUP(FG$2,Recipes!$H:$GI,'Production Calculator'!$A149+2,FALSE)*$AK149))+IF($AO149=FG$3,$AM149/VLOOKUP($AO149,Data!$A$50:$B$56,2,FALSE),0)</f>
        <v>0</v>
      </c>
      <c r="FH149" s="11">
        <f>IF(FH$2=$A149,0,IF(HLOOKUP(FH$2,Recipes!$H:$GI,'Production Calculator'!$A149+2,FALSE)=0,0,HLOOKUP(FH$2,Recipes!$H:$GI,'Production Calculator'!$A149+2,FALSE)*$AK149))+IF($AO149=FH$3,$AM149/VLOOKUP($AO149,Data!$A$50:$B$56,2,FALSE),0)</f>
        <v>0</v>
      </c>
      <c r="FI149" s="11">
        <f>IF(FI$2=$A149,0,IF(HLOOKUP(FI$2,Recipes!$H:$GI,'Production Calculator'!$A149+2,FALSE)=0,0,HLOOKUP(FI$2,Recipes!$H:$GI,'Production Calculator'!$A149+2,FALSE)*$AK149))+IF($AO149=FI$3,$AM149/VLOOKUP($AO149,Data!$A$50:$B$56,2,FALSE),0)</f>
        <v>0</v>
      </c>
      <c r="FJ149" s="11">
        <f>IF(FJ$2=$A149,0,IF(HLOOKUP(FJ$2,Recipes!$H:$GI,'Production Calculator'!$A149+2,FALSE)=0,0,HLOOKUP(FJ$2,Recipes!$H:$GI,'Production Calculator'!$A149+2,FALSE)*$AK149))+IF($AO149=FJ$3,$AM149/VLOOKUP($AO149,Data!$A$50:$B$56,2,FALSE),0)</f>
        <v>0</v>
      </c>
      <c r="FK149" s="11">
        <f>IF(FK$2=$A149,0,IF(HLOOKUP(FK$2,Recipes!$H:$GI,'Production Calculator'!$A149+2,FALSE)=0,0,HLOOKUP(FK$2,Recipes!$H:$GI,'Production Calculator'!$A149+2,FALSE)*$AK149))+IF($AO149=FK$3,$AM149/VLOOKUP($AO149,Data!$A$50:$B$56,2,FALSE),0)</f>
        <v>0</v>
      </c>
      <c r="FL149" s="11">
        <f>IF(FL$2=$A149,0,IF(HLOOKUP(FL$2,Recipes!$H:$GI,'Production Calculator'!$A149+2,FALSE)=0,0,HLOOKUP(FL$2,Recipes!$H:$GI,'Production Calculator'!$A149+2,FALSE)*$AK149))+IF($AO149=FL$3,$AM149/VLOOKUP($AO149,Data!$A$50:$B$56,2,FALSE),0)</f>
        <v>0</v>
      </c>
      <c r="FM149" s="11">
        <f>IF(FM$2=$A149,0,IF(HLOOKUP(FM$2,Recipes!$H:$GI,'Production Calculator'!$A149+2,FALSE)=0,0,HLOOKUP(FM$2,Recipes!$H:$GI,'Production Calculator'!$A149+2,FALSE)*$AK149))+IF($AO149=FM$3,$AM149/VLOOKUP($AO149,Data!$A$50:$B$56,2,FALSE),0)</f>
        <v>0</v>
      </c>
      <c r="FN149" s="11">
        <f>IF(FN$2=$A149,0,IF(HLOOKUP(FN$2,Recipes!$H:$GI,'Production Calculator'!$A149+2,FALSE)=0,0,HLOOKUP(FN$2,Recipes!$H:$GI,'Production Calculator'!$A149+2,FALSE)*$AK149))+IF($AO149=FN$3,$AM149/VLOOKUP($AO149,Data!$A$50:$B$56,2,FALSE),0)</f>
        <v>0</v>
      </c>
      <c r="FO149" s="11">
        <f>IF(FO$2=$A149,0,IF(HLOOKUP(FO$2,Recipes!$H:$GI,'Production Calculator'!$A149+2,FALSE)=0,0,HLOOKUP(FO$2,Recipes!$H:$GI,'Production Calculator'!$A149+2,FALSE)*$AK149))+IF($AO149=FO$3,$AM149/VLOOKUP($AO149,Data!$A$50:$B$56,2,FALSE),0)</f>
        <v>0</v>
      </c>
      <c r="FP149" s="11">
        <f>IF(FP$2=$A149,0,IF(HLOOKUP(FP$2,Recipes!$H:$GI,'Production Calculator'!$A149+2,FALSE)=0,0,HLOOKUP(FP$2,Recipes!$H:$GI,'Production Calculator'!$A149+2,FALSE)*$AK149))+IF($AO149=FP$3,$AM149/VLOOKUP($AO149,Data!$A$50:$B$56,2,FALSE),0)</f>
        <v>0</v>
      </c>
      <c r="FQ149" s="11">
        <f>IF(FQ$2=$A149,0,IF(HLOOKUP(FQ$2,Recipes!$H:$GI,'Production Calculator'!$A149+2,FALSE)=0,0,HLOOKUP(FQ$2,Recipes!$H:$GI,'Production Calculator'!$A149+2,FALSE)*$AK149))+IF($AO149=FQ$3,$AM149/VLOOKUP($AO149,Data!$A$50:$B$56,2,FALSE),0)</f>
        <v>0</v>
      </c>
      <c r="FR149" s="11">
        <f>IF(FR$2=$A149,0,IF(HLOOKUP(FR$2,Recipes!$H:$GI,'Production Calculator'!$A149+2,FALSE)=0,0,HLOOKUP(FR$2,Recipes!$H:$GI,'Production Calculator'!$A149+2,FALSE)*$AK149))+IF($AO149=FR$3,$AM149/VLOOKUP($AO149,Data!$A$50:$B$56,2,FALSE),0)</f>
        <v>0</v>
      </c>
      <c r="FS149" s="11">
        <f>IF(FS$2=$A149,0,IF(HLOOKUP(FS$2,Recipes!$H:$GI,'Production Calculator'!$A149+2,FALSE)=0,0,HLOOKUP(FS$2,Recipes!$H:$GI,'Production Calculator'!$A149+2,FALSE)*$AK149))+IF($AO149=FS$3,$AM149/VLOOKUP($AO149,Data!$A$50:$B$56,2,FALSE),0)</f>
        <v>0</v>
      </c>
      <c r="FT149" s="11">
        <f>IF(FT$2=$A149,0,IF(HLOOKUP(FT$2,Recipes!$H:$GI,'Production Calculator'!$A149+2,FALSE)=0,0,HLOOKUP(FT$2,Recipes!$H:$GI,'Production Calculator'!$A149+2,FALSE)*$AK149))+IF($AO149=FT$3,$AM149/VLOOKUP($AO149,Data!$A$50:$B$56,2,FALSE),0)</f>
        <v>0</v>
      </c>
      <c r="FU149" s="11">
        <f>IF(FU$2=$A149,0,IF(HLOOKUP(FU$2,Recipes!$H:$GI,'Production Calculator'!$A149+2,FALSE)=0,0,HLOOKUP(FU$2,Recipes!$H:$GI,'Production Calculator'!$A149+2,FALSE)*$AK149))+IF($AO149=FU$3,$AM149/VLOOKUP($AO149,Data!$A$50:$B$56,2,FALSE),0)</f>
        <v>0</v>
      </c>
      <c r="FV149" s="11">
        <f>IF(FV$2=$A149,0,IF(HLOOKUP(FV$2,Recipes!$H:$GI,'Production Calculator'!$A149+2,FALSE)=0,0,HLOOKUP(FV$2,Recipes!$H:$GI,'Production Calculator'!$A149+2,FALSE)*$AK149))+IF($AO149=FV$3,$AM149/VLOOKUP($AO149,Data!$A$50:$B$56,2,FALSE),0)</f>
        <v>0</v>
      </c>
      <c r="FW149" s="11">
        <f>IF(FW$2=$A149,0,IF(HLOOKUP(FW$2,Recipes!$H:$GI,'Production Calculator'!$A149+2,FALSE)=0,0,HLOOKUP(FW$2,Recipes!$H:$GI,'Production Calculator'!$A149+2,FALSE)*$AK149))+IF($AO149=FW$3,$AM149/VLOOKUP($AO149,Data!$A$50:$B$56,2,FALSE),0)</f>
        <v>0</v>
      </c>
      <c r="FX149" s="11">
        <f>IF(FX$2=$A149,0,IF(HLOOKUP(FX$2,Recipes!$H:$GI,'Production Calculator'!$A149+2,FALSE)=0,0,HLOOKUP(FX$2,Recipes!$H:$GI,'Production Calculator'!$A149+2,FALSE)*$AK149))+IF($AO149=FX$3,$AM149/VLOOKUP($AO149,Data!$A$50:$B$56,2,FALSE),0)</f>
        <v>0</v>
      </c>
      <c r="FY149" s="11">
        <f>IF(FY$2=$A149,0,IF(HLOOKUP(FY$2,Recipes!$H:$GI,'Production Calculator'!$A149+2,FALSE)=0,0,HLOOKUP(FY$2,Recipes!$H:$GI,'Production Calculator'!$A149+2,FALSE)*$AK149))+IF($AO149=FY$3,$AM149/VLOOKUP($AO149,Data!$A$50:$B$56,2,FALSE),0)</f>
        <v>0</v>
      </c>
      <c r="FZ149" s="11">
        <f>IF(FZ$2=$A149,0,IF(HLOOKUP(FZ$2,Recipes!$H:$GI,'Production Calculator'!$A149+2,FALSE)=0,0,HLOOKUP(FZ$2,Recipes!$H:$GI,'Production Calculator'!$A149+2,FALSE)*$AK149))+IF($AO149=FZ$3,$AM149/VLOOKUP($AO149,Data!$A$50:$B$56,2,FALSE),0)</f>
        <v>0</v>
      </c>
      <c r="GA149" s="11">
        <f>IF(GA$2=$A149,0,IF(HLOOKUP(GA$2,Recipes!$H:$GI,'Production Calculator'!$A149+2,FALSE)=0,0,HLOOKUP(GA$2,Recipes!$H:$GI,'Production Calculator'!$A149+2,FALSE)*$AK149))+IF($AO149=GA$3,$AM149/VLOOKUP($AO149,Data!$A$50:$B$56,2,FALSE),0)</f>
        <v>0</v>
      </c>
      <c r="GB149" s="11">
        <f>IF(GB$2=$A149,0,IF(HLOOKUP(GB$2,Recipes!$H:$GI,'Production Calculator'!$A149+2,FALSE)=0,0,HLOOKUP(GB$2,Recipes!$H:$GI,'Production Calculator'!$A149+2,FALSE)*$AK149))+IF($AO149=GB$3,$AM149/VLOOKUP($AO149,Data!$A$50:$B$56,2,FALSE),0)</f>
        <v>0</v>
      </c>
      <c r="GC149" s="11">
        <f>IF(GC$2=$A149,0,IF(HLOOKUP(GC$2,Recipes!$H:$GI,'Production Calculator'!$A149+2,FALSE)=0,0,HLOOKUP(GC$2,Recipes!$H:$GI,'Production Calculator'!$A149+2,FALSE)*$AK149))+IF($AO149=GC$3,$AM149/VLOOKUP($AO149,Data!$A$50:$B$56,2,FALSE),0)</f>
        <v>0</v>
      </c>
      <c r="GD149" s="11">
        <f>IF(GD$2=$A149,0,IF(HLOOKUP(GD$2,Recipes!$H:$GI,'Production Calculator'!$A149+2,FALSE)=0,0,HLOOKUP(GD$2,Recipes!$H:$GI,'Production Calculator'!$A149+2,FALSE)*$AK149))+IF($AO149=GD$3,$AM149/VLOOKUP($AO149,Data!$A$50:$B$56,2,FALSE),0)</f>
        <v>0</v>
      </c>
      <c r="GE149" s="11">
        <f>IF(GE$2=$A149,0,IF(HLOOKUP(GE$2,Recipes!$H:$GI,'Production Calculator'!$A149+2,FALSE)=0,0,HLOOKUP(GE$2,Recipes!$H:$GI,'Production Calculator'!$A149+2,FALSE)*$AK149))+IF($AO149=GE$3,$AM149/VLOOKUP($AO149,Data!$A$50:$B$56,2,FALSE),0)</f>
        <v>0</v>
      </c>
      <c r="GF149" s="11">
        <f>IF(GF$2=$A149,0,IF(HLOOKUP(GF$2,Recipes!$H:$GI,'Production Calculator'!$A149+2,FALSE)=0,0,HLOOKUP(GF$2,Recipes!$H:$GI,'Production Calculator'!$A149+2,FALSE)*$AK149))+IF($AO149=GF$3,$AM149/VLOOKUP($AO149,Data!$A$50:$B$56,2,FALSE),0)</f>
        <v>0</v>
      </c>
      <c r="GG149" s="11">
        <f>IF(GG$2=$A149,0,IF(HLOOKUP(GG$2,Recipes!$H:$GI,'Production Calculator'!$A149+2,FALSE)=0,0,HLOOKUP(GG$2,Recipes!$H:$GI,'Production Calculator'!$A149+2,FALSE)*$AK149))+IF($AO149=GG$3,$AM149/VLOOKUP($AO149,Data!$A$50:$B$56,2,FALSE),0)</f>
        <v>0</v>
      </c>
      <c r="GH149" s="11">
        <f>IF(GH$2=$A149,0,IF(HLOOKUP(GH$2,Recipes!$H:$GI,'Production Calculator'!$A149+2,FALSE)=0,0,HLOOKUP(GH$2,Recipes!$H:$GI,'Production Calculator'!$A149+2,FALSE)*$AK149))+IF($AO149=GH$3,$AM149/VLOOKUP($AO149,Data!$A$50:$B$56,2,FALSE),0)</f>
        <v>0</v>
      </c>
      <c r="GI149" s="11">
        <f>IF(GI$2=$A149,0,IF(HLOOKUP(GI$2,Recipes!$H:$GI,'Production Calculator'!$A149+2,FALSE)=0,0,HLOOKUP(GI$2,Recipes!$H:$GI,'Production Calculator'!$A149+2,FALSE)*$AK149))+IF($AO149=GI$3,$AM149/VLOOKUP($AO149,Data!$A$50:$B$56,2,FALSE),0)</f>
        <v>0</v>
      </c>
      <c r="GJ149" s="11">
        <f>IF(GJ$2=$A149,0,IF(HLOOKUP(GJ$2,Recipes!$H:$GI,'Production Calculator'!$A149+2,FALSE)=0,0,HLOOKUP(GJ$2,Recipes!$H:$GI,'Production Calculator'!$A149+2,FALSE)*$AK149))+IF($AO149=GJ$3,$AM149/VLOOKUP($AO149,Data!$A$50:$B$56,2,FALSE),0)</f>
        <v>0</v>
      </c>
      <c r="GK149" s="11">
        <f>IF(GK$2=$A149,0,IF(HLOOKUP(GK$2,Recipes!$H:$GI,'Production Calculator'!$A149+2,FALSE)=0,0,HLOOKUP(GK$2,Recipes!$H:$GI,'Production Calculator'!$A149+2,FALSE)*$AK149))+IF($AO149=GK$3,$AM149/VLOOKUP($AO149,Data!$A$50:$B$56,2,FALSE),0)</f>
        <v>0</v>
      </c>
      <c r="GL149" s="11">
        <f>IF(GL$2=$A149,0,IF(HLOOKUP(GL$2,Recipes!$H:$GI,'Production Calculator'!$A149+2,FALSE)=0,0,HLOOKUP(GL$2,Recipes!$H:$GI,'Production Calculator'!$A149+2,FALSE)*$AK149))+IF($AO149=GL$3,$AM149/VLOOKUP($AO149,Data!$A$50:$B$56,2,FALSE),0)</f>
        <v>0</v>
      </c>
      <c r="GM149" s="11">
        <f>IF(GM$2=$A149,0,IF(HLOOKUP(GM$2,Recipes!$H:$GI,'Production Calculator'!$A149+2,FALSE)=0,0,HLOOKUP(GM$2,Recipes!$H:$GI,'Production Calculator'!$A149+2,FALSE)*$AK149))+IF($AO149=GM$3,$AM149/VLOOKUP($AO149,Data!$A$50:$B$56,2,FALSE),0)</f>
        <v>0</v>
      </c>
      <c r="GN149" s="11">
        <f>IF(GN$2=$A149,0,IF(HLOOKUP(GN$2,Recipes!$H:$GI,'Production Calculator'!$A149+2,FALSE)=0,0,HLOOKUP(GN$2,Recipes!$H:$GI,'Production Calculator'!$A149+2,FALSE)*$AK149))+IF($AO149=GN$3,$AM149/VLOOKUP($AO149,Data!$A$50:$B$56,2,FALSE),0)</f>
        <v>0</v>
      </c>
      <c r="GO149" s="11">
        <f>IF(GO$2=$A149,0,IF(HLOOKUP(GO$2,Recipes!$H:$GI,'Production Calculator'!$A149+2,FALSE)=0,0,HLOOKUP(GO$2,Recipes!$H:$GI,'Production Calculator'!$A149+2,FALSE)*$AK149))+IF($AO149=GO$3,$AM149/VLOOKUP($AO149,Data!$A$50:$B$56,2,FALSE),0)</f>
        <v>0</v>
      </c>
      <c r="GP149" s="11">
        <f>IF(GP$2=$A149,0,IF(HLOOKUP(GP$2,Recipes!$H:$GI,'Production Calculator'!$A149+2,FALSE)=0,0,HLOOKUP(GP$2,Recipes!$H:$GI,'Production Calculator'!$A149+2,FALSE)*$AK149))+IF($AO149=GP$3,$AM149/VLOOKUP($AO149,Data!$A$50:$B$56,2,FALSE),0)</f>
        <v>0</v>
      </c>
      <c r="GQ149" s="11">
        <f>IF(GQ$2=$A149,0,IF(HLOOKUP(GQ$2,Recipes!$H:$GI,'Production Calculator'!$A149+2,FALSE)=0,0,HLOOKUP(GQ$2,Recipes!$H:$GI,'Production Calculator'!$A149+2,FALSE)*$AK149))+IF($AO149=GQ$3,$AM149/VLOOKUP($AO149,Data!$A$50:$B$56,2,FALSE),0)</f>
        <v>0</v>
      </c>
      <c r="GR149" s="11">
        <f>IF(GR$2=$A149,0,IF(HLOOKUP(GR$2,Recipes!$H:$GI,'Production Calculator'!$A149+2,FALSE)=0,0,HLOOKUP(GR$2,Recipes!$H:$GI,'Production Calculator'!$A149+2,FALSE)*$AK149))+IF($AO149=GR$3,$AM149/VLOOKUP($AO149,Data!$A$50:$B$56,2,FALSE),0)</f>
        <v>0</v>
      </c>
      <c r="GS149" s="11">
        <f>IF(GS$2=$A149,0,IF(HLOOKUP(GS$2,Recipes!$H:$GI,'Production Calculator'!$A149+2,FALSE)=0,0,HLOOKUP(GS$2,Recipes!$H:$GI,'Production Calculator'!$A149+2,FALSE)*$AK149))+IF($AO149=GS$3,$AM149/VLOOKUP($AO149,Data!$A$50:$B$56,2,FALSE),0)</f>
        <v>0</v>
      </c>
      <c r="GT149" s="11">
        <f>IF(GT$2=$A149,0,IF(HLOOKUP(GT$2,Recipes!$H:$GI,'Production Calculator'!$A149+2,FALSE)=0,0,HLOOKUP(GT$2,Recipes!$H:$GI,'Production Calculator'!$A149+2,FALSE)*$AK149))+IF($AO149=GT$3,$AM149/VLOOKUP($AO149,Data!$A$50:$B$56,2,FALSE),0)</f>
        <v>0</v>
      </c>
      <c r="GU149" s="11">
        <f>IF(GU$2=$A149,0,IF(HLOOKUP(GU$2,Recipes!$H:$GI,'Production Calculator'!$A149+2,FALSE)=0,0,HLOOKUP(GU$2,Recipes!$H:$GI,'Production Calculator'!$A149+2,FALSE)*$AK149))+IF($AO149=GU$3,$AM149/VLOOKUP($AO149,Data!$A$50:$B$56,2,FALSE),0)</f>
        <v>0</v>
      </c>
      <c r="GV149" s="11">
        <f>IF(GV$2=$A149,0,IF(HLOOKUP(GV$2,Recipes!$H:$GI,'Production Calculator'!$A149+2,FALSE)=0,0,HLOOKUP(GV$2,Recipes!$H:$GI,'Production Calculator'!$A149+2,FALSE)*$AK149))+IF($AO149=GV$3,$AM149/VLOOKUP($AO149,Data!$A$50:$B$56,2,FALSE),0)</f>
        <v>0</v>
      </c>
      <c r="GW149" s="11">
        <f>IF(GW$2=$A149,0,IF(HLOOKUP(GW$2,Recipes!$H:$GI,'Production Calculator'!$A149+2,FALSE)=0,0,HLOOKUP(GW$2,Recipes!$H:$GI,'Production Calculator'!$A149+2,FALSE)*$AK149))+IF($AO149=GW$3,$AM149/VLOOKUP($AO149,Data!$A$50:$B$56,2,FALSE),0)</f>
        <v>0</v>
      </c>
      <c r="GX149" s="11">
        <f>IF(GX$2=$A149,0,IF(HLOOKUP(GX$2,Recipes!$H:$GI,'Production Calculator'!$A149+2,FALSE)=0,0,HLOOKUP(GX$2,Recipes!$H:$GI,'Production Calculator'!$A149+2,FALSE)*$AK149))+IF($AO149=GX$3,$AM149/VLOOKUP($AO149,Data!$A$50:$B$56,2,FALSE),0)</f>
        <v>0</v>
      </c>
      <c r="GY149" s="11">
        <f>IF(GY$2=$A149,0,IF(HLOOKUP(GY$2,Recipes!$H:$GI,'Production Calculator'!$A149+2,FALSE)=0,0,HLOOKUP(GY$2,Recipes!$H:$GI,'Production Calculator'!$A149+2,FALSE)*$AK149))+IF($AO149=GY$3,$AM149/VLOOKUP($AO149,Data!$A$50:$B$56,2,FALSE),0)</f>
        <v>0</v>
      </c>
      <c r="GZ149" s="11">
        <f>IF(GZ$2=$A149,0,IF(HLOOKUP(GZ$2,Recipes!$H:$GI,'Production Calculator'!$A149+2,FALSE)=0,0,HLOOKUP(GZ$2,Recipes!$H:$GI,'Production Calculator'!$A149+2,FALSE)*$AK149))+IF($AO149=GZ$3,$AM149/VLOOKUP($AO149,Data!$A$50:$B$56,2,FALSE),0)</f>
        <v>0</v>
      </c>
      <c r="HA149" s="11">
        <f>IF(HA$2=$A149,0,IF(HLOOKUP(HA$2,Recipes!$H:$GI,'Production Calculator'!$A149+2,FALSE)=0,0,HLOOKUP(HA$2,Recipes!$H:$GI,'Production Calculator'!$A149+2,FALSE)*$AK149))+IF($AO149=HA$3,$AM149/VLOOKUP($AO149,Data!$A$50:$B$56,2,FALSE),0)</f>
        <v>0</v>
      </c>
      <c r="HB149" s="11">
        <f>IF(HB$2=$A149,0,IF(HLOOKUP(HB$2,Recipes!$H:$GI,'Production Calculator'!$A149+2,FALSE)=0,0,HLOOKUP(HB$2,Recipes!$H:$GI,'Production Calculator'!$A149+2,FALSE)*$AK149))+IF($AO149=HB$3,$AM149/VLOOKUP($AO149,Data!$A$50:$B$56,2,FALSE),0)</f>
        <v>0</v>
      </c>
      <c r="HC149" s="11">
        <f>IF(HC$2=$A149,0,IF(HLOOKUP(HC$2,Recipes!$H:$GI,'Production Calculator'!$A149+2,FALSE)=0,0,HLOOKUP(HC$2,Recipes!$H:$GI,'Production Calculator'!$A149+2,FALSE)*$AK149))+IF($AO149=HC$3,$AM149/VLOOKUP($AO149,Data!$A$50:$B$56,2,FALSE),0)</f>
        <v>0</v>
      </c>
      <c r="HD149" s="11">
        <f>IF(HD$2=$A149,0,IF(HLOOKUP(HD$2,Recipes!$H:$GI,'Production Calculator'!$A149+2,FALSE)=0,0,HLOOKUP(HD$2,Recipes!$H:$GI,'Production Calculator'!$A149+2,FALSE)*$AK149))+IF($AO149=HD$3,$AM149/VLOOKUP($AO149,Data!$A$50:$B$56,2,FALSE),0)</f>
        <v>0</v>
      </c>
      <c r="HE149" s="11">
        <f>IF(HE$2=$A149,0,IF(HLOOKUP(HE$2,Recipes!$H:$GI,'Production Calculator'!$A149+2,FALSE)=0,0,HLOOKUP(HE$2,Recipes!$H:$GI,'Production Calculator'!$A149+2,FALSE)*$AK149))+IF($AO149=HE$3,$AM149/VLOOKUP($AO149,Data!$A$50:$B$56,2,FALSE),0)</f>
        <v>0</v>
      </c>
      <c r="HF149" s="11">
        <f>IF(HF$2=$A149,0,IF(HLOOKUP(HF$2,Recipes!$H:$GI,'Production Calculator'!$A149+2,FALSE)=0,0,HLOOKUP(HF$2,Recipes!$H:$GI,'Production Calculator'!$A149+2,FALSE)*$AK149))+IF($AO149=HF$3,$AM149/VLOOKUP($AO149,Data!$A$50:$B$56,2,FALSE),0)</f>
        <v>0</v>
      </c>
      <c r="HG149" s="11">
        <f>IF(HG$2=$A149,0,IF(HLOOKUP(HG$2,Recipes!$H:$GI,'Production Calculator'!$A149+2,FALSE)=0,0,HLOOKUP(HG$2,Recipes!$H:$GI,'Production Calculator'!$A149+2,FALSE)*$AK149))+IF($AO149=HG$3,$AM149/VLOOKUP($AO149,Data!$A$50:$B$56,2,FALSE),0)</f>
        <v>0</v>
      </c>
      <c r="HH149" s="11">
        <f>IF(HH$2=$A149,0,IF(HLOOKUP(HH$2,Recipes!$H:$GI,'Production Calculator'!$A149+2,FALSE)=0,0,HLOOKUP(HH$2,Recipes!$H:$GI,'Production Calculator'!$A149+2,FALSE)*$AK149))+IF($AO149=HH$3,$AM149/VLOOKUP($AO149,Data!$A$50:$B$56,2,FALSE),0)</f>
        <v>0</v>
      </c>
      <c r="HI149" s="11">
        <f>IF(HI$2=$A149,0,IF(HLOOKUP(HI$2,Recipes!$H:$GI,'Production Calculator'!$A149+2,FALSE)=0,0,HLOOKUP(HI$2,Recipes!$H:$GI,'Production Calculator'!$A149+2,FALSE)*$AK149))+IF($AO149=HI$3,$AM149/VLOOKUP($AO149,Data!$A$50:$B$56,2,FALSE),0)</f>
        <v>0</v>
      </c>
      <c r="HJ149" s="11">
        <f>IF(HJ$2=$A149,0,IF(HLOOKUP(HJ$2,Recipes!$H:$GI,'Production Calculator'!$A149+2,FALSE)=0,0,HLOOKUP(HJ$2,Recipes!$H:$GI,'Production Calculator'!$A149+2,FALSE)*$AK149))+IF($AO149=HJ$3,$AM149/VLOOKUP($AO149,Data!$A$50:$B$56,2,FALSE),0)</f>
        <v>0</v>
      </c>
      <c r="HK149" s="11">
        <f>IF(HK$2=$A149,0,IF(HLOOKUP(HK$2,Recipes!$H:$GI,'Production Calculator'!$A149+2,FALSE)=0,0,HLOOKUP(HK$2,Recipes!$H:$GI,'Production Calculator'!$A149+2,FALSE)*$AK149))+IF($AO149=HK$3,$AM149/VLOOKUP($AO149,Data!$A$50:$B$56,2,FALSE),0)</f>
        <v>0</v>
      </c>
      <c r="HL149" s="11">
        <f>IF(HL$2=$A149,0,IF(HLOOKUP(HL$2,Recipes!$H:$GI,'Production Calculator'!$A149+2,FALSE)=0,0,HLOOKUP(HL$2,Recipes!$H:$GI,'Production Calculator'!$A149+2,FALSE)*$AK149))+IF($AO149=HL$3,$AM149/VLOOKUP($AO149,Data!$A$50:$B$56,2,FALSE),0)</f>
        <v>0</v>
      </c>
      <c r="HM149" s="11">
        <f>IF(HM$2=$A149,0,IF(HLOOKUP(HM$2,Recipes!$H:$GI,'Production Calculator'!$A149+2,FALSE)=0,0,HLOOKUP(HM$2,Recipes!$H:$GI,'Production Calculator'!$A149+2,FALSE)*$AK149))+IF($AO149=HM$3,$AM149/VLOOKUP($AO149,Data!$A$50:$B$56,2,FALSE),0)</f>
        <v>0</v>
      </c>
      <c r="HN149" s="11">
        <f>IF(HN$2=$A149,0,IF(HLOOKUP(HN$2,Recipes!$H:$GI,'Production Calculator'!$A149+2,FALSE)=0,0,HLOOKUP(HN$2,Recipes!$H:$GI,'Production Calculator'!$A149+2,FALSE)*$AK149))+IF($AO149=HN$3,$AM149/VLOOKUP($AO149,Data!$A$50:$B$56,2,FALSE),0)</f>
        <v>0</v>
      </c>
      <c r="HO149" s="11">
        <f>IF(HO$2=$A149,0,IF(HLOOKUP(HO$2,Recipes!$H:$GI,'Production Calculator'!$A149+2,FALSE)=0,0,HLOOKUP(HO$2,Recipes!$H:$GI,'Production Calculator'!$A149+2,FALSE)*$AK149))+IF($AO149=HO$3,$AM149/VLOOKUP($AO149,Data!$A$50:$B$56,2,FALSE),0)</f>
        <v>0</v>
      </c>
      <c r="HP149" s="11">
        <f>IF(HP$2=$A149,0,IF(HLOOKUP(HP$2,Recipes!$H:$GI,'Production Calculator'!$A149+2,FALSE)=0,0,HLOOKUP(HP$2,Recipes!$H:$GI,'Production Calculator'!$A149+2,FALSE)*$AK149))+IF($AO149=HP$3,$AM149/VLOOKUP($AO149,Data!$A$50:$B$56,2,FALSE),0)</f>
        <v>0</v>
      </c>
      <c r="HQ149" s="11">
        <f>IF(HQ$2=$A149,0,IF(HLOOKUP(HQ$2,Recipes!$H:$GI,'Production Calculator'!$A149+2,FALSE)=0,0,HLOOKUP(HQ$2,Recipes!$H:$GI,'Production Calculator'!$A149+2,FALSE)*$AK149))+IF($AO149=HQ$3,$AM149/VLOOKUP($AO149,Data!$A$50:$B$56,2,FALSE),0)</f>
        <v>0</v>
      </c>
      <c r="HR149" s="11">
        <f>IF(HR$2=$A149,0,IF(HLOOKUP(HR$2,Recipes!$H:$GI,'Production Calculator'!$A149+2,FALSE)=0,0,HLOOKUP(HR$2,Recipes!$H:$GI,'Production Calculator'!$A149+2,FALSE)*$AK149))+IF($AO149=HR$3,$AM149/VLOOKUP($AO149,Data!$A$50:$B$56,2,FALSE),0)</f>
        <v>0</v>
      </c>
      <c r="HS149" s="121"/>
    </row>
    <row r="150" spans="1:227" x14ac:dyDescent="0.45">
      <c r="A150">
        <v>125</v>
      </c>
      <c r="B150" s="107" t="str">
        <f>VLOOKUP(A150,Recipes!A:B,2)</f>
        <v>Stone wall</v>
      </c>
      <c r="C150" s="128">
        <v>0</v>
      </c>
      <c r="D150" s="108">
        <f t="shared" si="192"/>
        <v>0</v>
      </c>
      <c r="E150" s="127" t="s">
        <v>1</v>
      </c>
      <c r="F150" s="109">
        <f>VLOOKUP(A150,Recipes!$A$3:$G$186,6,FALSE)</f>
        <v>1</v>
      </c>
      <c r="G150" s="109">
        <f>VLOOKUP(A150,Recipes!$A$3:$G$186,7,FALSE)</f>
        <v>0</v>
      </c>
      <c r="H150" s="110">
        <f t="shared" si="193"/>
        <v>0</v>
      </c>
      <c r="I150" s="109">
        <f>VLOOKUP(E150,Data!$A$2:$C$26,3, FALSE)</f>
        <v>4</v>
      </c>
      <c r="J150" s="108">
        <v>0</v>
      </c>
      <c r="K150" s="108">
        <v>0</v>
      </c>
      <c r="L150" s="108">
        <v>0</v>
      </c>
      <c r="M150" s="150">
        <v>0</v>
      </c>
      <c r="N150" s="150">
        <v>0</v>
      </c>
      <c r="O150" s="150">
        <v>0</v>
      </c>
      <c r="P150" s="151">
        <v>0</v>
      </c>
      <c r="Q150" s="151">
        <v>0</v>
      </c>
      <c r="R150" s="151">
        <v>0</v>
      </c>
      <c r="S150">
        <f t="shared" si="208"/>
        <v>0</v>
      </c>
      <c r="T150">
        <f t="shared" si="209"/>
        <v>0</v>
      </c>
      <c r="U150">
        <f t="shared" si="210"/>
        <v>0</v>
      </c>
      <c r="V150">
        <f t="shared" si="211"/>
        <v>0</v>
      </c>
      <c r="W150">
        <f t="shared" si="212"/>
        <v>0</v>
      </c>
      <c r="X150">
        <f t="shared" si="213"/>
        <v>0</v>
      </c>
      <c r="Y150">
        <f t="shared" si="214"/>
        <v>0</v>
      </c>
      <c r="Z150">
        <f t="shared" si="215"/>
        <v>0</v>
      </c>
      <c r="AA150">
        <f t="shared" si="216"/>
        <v>0</v>
      </c>
      <c r="AB150" s="111">
        <f>VLOOKUP($A150,Recipes!$A:$G,4)</f>
        <v>0.5</v>
      </c>
      <c r="AC150" s="111">
        <f>VLOOKUP($A150,Recipes!$A:$G,5)</f>
        <v>1</v>
      </c>
      <c r="AD150" s="111">
        <f t="shared" si="203"/>
        <v>2</v>
      </c>
      <c r="AE150" s="111">
        <f>VLOOKUP(E150,Data!$A$2:$F$26,5,FALSE)</f>
        <v>0</v>
      </c>
      <c r="AF150" s="111">
        <f>VLOOKUP(E150,Data!$A$2:$F$26,4,FALSE)</f>
        <v>210</v>
      </c>
      <c r="AG150" s="111">
        <f>VLOOKUP(E150,Data!$A$2:$B$26,2, FALSE)</f>
        <v>1.25</v>
      </c>
      <c r="AH150" s="111">
        <f>1+VLOOKUP($J$3,Data!$A$40:$D$48,2,FALSE)*$J150+VLOOKUP($K$3,Data!$A$40:$D$48,2,FALSE)*$K150+VLOOKUP($L$3,Data!$A$40:$D$48,2,FALSE)*$L150+VLOOKUP($M$3,Data!$A$40:$D$48,2,FALSE)*$M150+VLOOKUP($N$3,Data!$A$40:$D$48,2,FALSE)*$N150+VLOOKUP($O$3,Data!$A$40:$D$48,2,FALSE)*$O150+VLOOKUP($P$3,Data!$A$40:$D$48,2,FALSE)*$P150+VLOOKUP($Q$3,Data!$A$40:$D$48,2,FALSE)*$Q150+VLOOKUP($R$3,Data!$A$40:$D$48,2,FALSE)*$R150</f>
        <v>1</v>
      </c>
      <c r="AI150" s="111">
        <f>MAX(1+VLOOKUP($J$3,Data!$A$40:$D$48,3,FALSE)*$J150+VLOOKUP($K$3,Data!$A$40:$D$48,3,FALSE)*$K150+VLOOKUP($L$3,Data!$A$40:$D$48,3,FALSE)*$L150+VLOOKUP($M$3,Data!$A$40:$D$48,3,FALSE)*$M150+VLOOKUP($N$3,Data!$A$40:$D$48,3,FALSE)*$N150+VLOOKUP($O$3,Data!$A$40:$D$48,3,FALSE)*$O150+VLOOKUP($P$3,Data!$A$40:$D$48,3,FALSE)*$P150+VLOOKUP($Q$3,Data!$A$40:$D$48,3,FALSE)*$Q150+VLOOKUP($R$3,Data!$A$40:$D$48,3,FALSE)*$R150,0)</f>
        <v>1</v>
      </c>
      <c r="AJ150" s="111">
        <f>MAX(1-(VLOOKUP($J$3,Data!$A$40:$D$48,4,FALSE)*$J150+VLOOKUP($K$3,Data!$A$40:$D$48,4,FALSE)*$K150+VLOOKUP($L$3,Data!$A$40:$D$48,4,FALSE)*$L150+VLOOKUP($M$3,Data!$A$40:$D$48,4,FALSE)*$M150+VLOOKUP($N$3,Data!$A$40:$D$48,4,FALSE)*$N150+VLOOKUP($O$3,Data!$A$40:$D$48,4,FALSE)*$O150+VLOOKUP($P$3,Data!$A$40:$D$48,4,FALSE)*$P150+VLOOKUP($Q$3,Data!$A$40:$D$48,4,FALSE)*$Q150+VLOOKUP($R$3,Data!$A$40:$D$48,4,FALSE)*$R150),0.2)</f>
        <v>1</v>
      </c>
      <c r="AK150" s="112">
        <f t="shared" si="204"/>
        <v>0</v>
      </c>
      <c r="AL150" s="111">
        <f t="shared" si="205"/>
        <v>2.5</v>
      </c>
      <c r="AM150" s="111">
        <f t="shared" si="206"/>
        <v>0</v>
      </c>
      <c r="AN150" s="111">
        <f t="shared" si="207"/>
        <v>0</v>
      </c>
      <c r="AO150" s="131" t="s">
        <v>298</v>
      </c>
      <c r="AP150" s="11"/>
      <c r="AQ150" s="11">
        <f>IF(AQ$2=$A150,0,IF(HLOOKUP(AQ$2,Recipes!$H:$GI,'Production Calculator'!$A150+2,FALSE)=0,0,HLOOKUP(AQ$2,Recipes!$H:$GI,'Production Calculator'!$A150+2,FALSE)*$AK150))+IF($AO150=AQ$3,$AM150/VLOOKUP($AO150,Data!$A$50:$B$56,2,FALSE),0)</f>
        <v>0</v>
      </c>
      <c r="AR150" s="11">
        <f>IF(AR$2=$A150,0,IF(HLOOKUP(AR$2,Recipes!$H:$GI,'Production Calculator'!$A150+2,FALSE)=0,0,HLOOKUP(AR$2,Recipes!$H:$GI,'Production Calculator'!$A150+2,FALSE)*$AK150))+IF($AO150=AR$3,$AM150/VLOOKUP($AO150,Data!$A$50:$B$56,2,FALSE),0)</f>
        <v>0</v>
      </c>
      <c r="AS150" s="11">
        <f>IF(AS$2=$A150,0,IF(HLOOKUP(AS$2,Recipes!$H:$GI,'Production Calculator'!$A150+2,FALSE)=0,0,HLOOKUP(AS$2,Recipes!$H:$GI,'Production Calculator'!$A150+2,FALSE)*$AK150))+IF($AO150=AS$3,$AM150/VLOOKUP($AO150,Data!$A$50:$B$56,2,FALSE),0)</f>
        <v>0</v>
      </c>
      <c r="AT150" s="11">
        <f>IF(AT$2=$A150,0,IF(HLOOKUP(AT$2,Recipes!$H:$GI,'Production Calculator'!$A150+2,FALSE)=0,0,HLOOKUP(AT$2,Recipes!$H:$GI,'Production Calculator'!$A150+2,FALSE)*$AK150))+IF($AO150=AT$3,$AM150/VLOOKUP($AO150,Data!$A$50:$B$56,2,FALSE),0)</f>
        <v>0</v>
      </c>
      <c r="AU150" s="11">
        <f>IF(AU$2=$A150,0,IF(HLOOKUP(AU$2,Recipes!$H:$GI,'Production Calculator'!$A150+2,FALSE)=0,0,HLOOKUP(AU$2,Recipes!$H:$GI,'Production Calculator'!$A150+2,FALSE)*$AK150))+IF($AO150=AU$3,$AM150/VLOOKUP($AO150,Data!$A$50:$B$56,2,FALSE),0)</f>
        <v>0</v>
      </c>
      <c r="AV150" s="11">
        <f>IF(AV$2=$A150,0,IF(HLOOKUP(AV$2,Recipes!$H:$GI,'Production Calculator'!$A150+2,FALSE)=0,0,HLOOKUP(AV$2,Recipes!$H:$GI,'Production Calculator'!$A150+2,FALSE)*$AK150))+IF($AO150=AV$3,$AM150/VLOOKUP($AO150,Data!$A$50:$B$56,2,FALSE),0)</f>
        <v>0</v>
      </c>
      <c r="AW150" s="11">
        <f>IF(AW$2=$A150,0,IF(HLOOKUP(AW$2,Recipes!$H:$GI,'Production Calculator'!$A150+2,FALSE)=0,0,HLOOKUP(AW$2,Recipes!$H:$GI,'Production Calculator'!$A150+2,FALSE)*$AK150))+IF($AO150=AW$3,$AM150/VLOOKUP($AO150,Data!$A$50:$B$56,2,FALSE),0)</f>
        <v>0</v>
      </c>
      <c r="AX150" s="11">
        <f>IF(AX$2=$A150,0,IF(HLOOKUP(AX$2,Recipes!$H:$GI,'Production Calculator'!$A150+2,FALSE)=0,0,HLOOKUP(AX$2,Recipes!$H:$GI,'Production Calculator'!$A150+2,FALSE)*$AK150))+IF($AO150=AX$3,$AM150/VLOOKUP($AO150,Data!$A$50:$B$56,2,FALSE),0)</f>
        <v>0</v>
      </c>
      <c r="AY150" s="11">
        <f>IF(AY$2=$A150,0,IF(HLOOKUP(AY$2,Recipes!$H:$GI,'Production Calculator'!$A150+2,FALSE)=0,0,HLOOKUP(AY$2,Recipes!$H:$GI,'Production Calculator'!$A150+2,FALSE)*$AK150))+IF($AO150=AY$3,$AM150/VLOOKUP($AO150,Data!$A$50:$B$56,2,FALSE),0)</f>
        <v>0</v>
      </c>
      <c r="AZ150" s="11">
        <f>IF(AZ$2=$A150,0,IF(HLOOKUP(AZ$2,Recipes!$H:$GI,'Production Calculator'!$A150+2,FALSE)=0,0,HLOOKUP(AZ$2,Recipes!$H:$GI,'Production Calculator'!$A150+2,FALSE)*$AK150))+IF($AO150=AZ$3,$AM150/VLOOKUP($AO150,Data!$A$50:$B$56,2,FALSE),0)</f>
        <v>0</v>
      </c>
      <c r="BA150" s="11">
        <f>IF(BA$2=$A150,0,IF(HLOOKUP(BA$2,Recipes!$H:$GI,'Production Calculator'!$A150+2,FALSE)=0,0,HLOOKUP(BA$2,Recipes!$H:$GI,'Production Calculator'!$A150+2,FALSE)*$AK150))+IF($AO150=BA$3,$AM150/VLOOKUP($AO150,Data!$A$50:$B$56,2,FALSE),0)</f>
        <v>0</v>
      </c>
      <c r="BB150" s="11">
        <f>IF(BB$2=$A150,0,IF(HLOOKUP(BB$2,Recipes!$H:$GI,'Production Calculator'!$A150+2,FALSE)=0,0,HLOOKUP(BB$2,Recipes!$H:$GI,'Production Calculator'!$A150+2,FALSE)*$AK150))+IF($AO150=BB$3,$AM150/VLOOKUP($AO150,Data!$A$50:$B$56,2,FALSE),0)</f>
        <v>0</v>
      </c>
      <c r="BC150" s="11">
        <f>IF(BC$2=$A150,0,IF(HLOOKUP(BC$2,Recipes!$H:$GI,'Production Calculator'!$A150+2,FALSE)=0,0,HLOOKUP(BC$2,Recipes!$H:$GI,'Production Calculator'!$A150+2,FALSE)*$AK150))+IF($AO150=BC$3,$AM150/VLOOKUP($AO150,Data!$A$50:$B$56,2,FALSE),0)</f>
        <v>0</v>
      </c>
      <c r="BD150" s="11">
        <f>IF(BD$2=$A150,0,IF(HLOOKUP(BD$2,Recipes!$H:$GI,'Production Calculator'!$A150+2,FALSE)=0,0,HLOOKUP(BD$2,Recipes!$H:$GI,'Production Calculator'!$A150+2,FALSE)*$AK150))+IF($AO150=BD$3,$AM150/VLOOKUP($AO150,Data!$A$50:$B$56,2,FALSE),0)</f>
        <v>0</v>
      </c>
      <c r="BE150" s="11">
        <f>IF(BE$2=$A150,0,IF(HLOOKUP(BE$2,Recipes!$H:$GI,'Production Calculator'!$A150+2,FALSE)=0,0,HLOOKUP(BE$2,Recipes!$H:$GI,'Production Calculator'!$A150+2,FALSE)*$AK150))+IF($AO150=BE$3,$AM150/VLOOKUP($AO150,Data!$A$50:$B$56,2,FALSE),0)</f>
        <v>0</v>
      </c>
      <c r="BF150" s="11">
        <f>IF(BF$2=$A150,0,IF(HLOOKUP(BF$2,Recipes!$H:$GI,'Production Calculator'!$A150+2,FALSE)=0,0,HLOOKUP(BF$2,Recipes!$H:$GI,'Production Calculator'!$A150+2,FALSE)*$AK150))+IF($AO150=BF$3,$AM150/VLOOKUP($AO150,Data!$A$50:$B$56,2,FALSE),0)</f>
        <v>0</v>
      </c>
      <c r="BG150" s="11">
        <f>IF(BG$2=$A150,0,IF(HLOOKUP(BG$2,Recipes!$H:$GI,'Production Calculator'!$A150+2,FALSE)=0,0,HLOOKUP(BG$2,Recipes!$H:$GI,'Production Calculator'!$A150+2,FALSE)*$AK150))+IF($AO150=BG$3,$AM150/VLOOKUP($AO150,Data!$A$50:$B$56,2,FALSE),0)</f>
        <v>0</v>
      </c>
      <c r="BH150" s="11">
        <f>IF(BH$2=$A150,0,IF(HLOOKUP(BH$2,Recipes!$H:$GI,'Production Calculator'!$A150+2,FALSE)=0,0,HLOOKUP(BH$2,Recipes!$H:$GI,'Production Calculator'!$A150+2,FALSE)*$AK150))+IF($AO150=BH$3,$AM150/VLOOKUP($AO150,Data!$A$50:$B$56,2,FALSE),0)</f>
        <v>0</v>
      </c>
      <c r="BI150" s="11">
        <f>IF(BI$2=$A150,0,IF(HLOOKUP(BI$2,Recipes!$H:$GI,'Production Calculator'!$A150+2,FALSE)=0,0,HLOOKUP(BI$2,Recipes!$H:$GI,'Production Calculator'!$A150+2,FALSE)*$AK150))+IF($AO150=BI$3,$AM150/VLOOKUP($AO150,Data!$A$50:$B$56,2,FALSE),0)</f>
        <v>0</v>
      </c>
      <c r="BJ150" s="11">
        <f>IF(BJ$2=$A150,0,IF(HLOOKUP(BJ$2,Recipes!$H:$GI,'Production Calculator'!$A150+2,FALSE)=0,0,HLOOKUP(BJ$2,Recipes!$H:$GI,'Production Calculator'!$A150+2,FALSE)*$AK150))+IF($AO150=BJ$3,$AM150/VLOOKUP($AO150,Data!$A$50:$B$56,2,FALSE),0)</f>
        <v>0</v>
      </c>
      <c r="BK150" s="11">
        <f>IF(BK$2=$A150,0,IF(HLOOKUP(BK$2,Recipes!$H:$GI,'Production Calculator'!$A150+2,FALSE)=0,0,HLOOKUP(BK$2,Recipes!$H:$GI,'Production Calculator'!$A150+2,FALSE)*$AK150))+IF($AO150=BK$3,$AM150/VLOOKUP($AO150,Data!$A$50:$B$56,2,FALSE),0)</f>
        <v>0</v>
      </c>
      <c r="BL150" s="11">
        <f>IF(BL$2=$A150,0,IF(HLOOKUP(BL$2,Recipes!$H:$GI,'Production Calculator'!$A150+2,FALSE)=0,0,HLOOKUP(BL$2,Recipes!$H:$GI,'Production Calculator'!$A150+2,FALSE)*$AK150))+IF($AO150=BL$3,$AM150/VLOOKUP($AO150,Data!$A$50:$B$56,2,FALSE),0)</f>
        <v>0</v>
      </c>
      <c r="BM150" s="11">
        <f>IF(BM$2=$A150,0,IF(HLOOKUP(BM$2,Recipes!$H:$GI,'Production Calculator'!$A150+2,FALSE)=0,0,HLOOKUP(BM$2,Recipes!$H:$GI,'Production Calculator'!$A150+2,FALSE)*$AK150))+IF($AO150=BM$3,$AM150/VLOOKUP($AO150,Data!$A$50:$B$56,2,FALSE),0)</f>
        <v>0</v>
      </c>
      <c r="BN150" s="11">
        <f>IF(BN$2=$A150,0,IF(HLOOKUP(BN$2,Recipes!$H:$GI,'Production Calculator'!$A150+2,FALSE)=0,0,HLOOKUP(BN$2,Recipes!$H:$GI,'Production Calculator'!$A150+2,FALSE)*$AK150))+IF($AO150=BN$3,$AM150/VLOOKUP($AO150,Data!$A$50:$B$56,2,FALSE),0)</f>
        <v>0</v>
      </c>
      <c r="BO150" s="11">
        <f>IF(BO$2=$A150,0,IF(HLOOKUP(BO$2,Recipes!$H:$GI,'Production Calculator'!$A150+2,FALSE)=0,0,HLOOKUP(BO$2,Recipes!$H:$GI,'Production Calculator'!$A150+2,FALSE)*$AK150))+IF($AO150=BO$3,$AM150/VLOOKUP($AO150,Data!$A$50:$B$56,2,FALSE),0)</f>
        <v>0</v>
      </c>
      <c r="BP150" s="11">
        <f>IF(BP$2=$A150,0,IF(HLOOKUP(BP$2,Recipes!$H:$GI,'Production Calculator'!$A150+2,FALSE)=0,0,HLOOKUP(BP$2,Recipes!$H:$GI,'Production Calculator'!$A150+2,FALSE)*$AK150))+IF($AO150=BP$3,$AM150/VLOOKUP($AO150,Data!$A$50:$B$56,2,FALSE),0)</f>
        <v>0</v>
      </c>
      <c r="BQ150" s="11">
        <f>IF(BQ$2=$A150,0,IF(HLOOKUP(BQ$2,Recipes!$H:$GI,'Production Calculator'!$A150+2,FALSE)=0,0,HLOOKUP(BQ$2,Recipes!$H:$GI,'Production Calculator'!$A150+2,FALSE)*$AK150))+IF($AO150=BQ$3,$AM150/VLOOKUP($AO150,Data!$A$50:$B$56,2,FALSE),0)</f>
        <v>0</v>
      </c>
      <c r="BR150" s="11">
        <f>IF(BR$2=$A150,0,IF(HLOOKUP(BR$2,Recipes!$H:$GI,'Production Calculator'!$A150+2,FALSE)=0,0,HLOOKUP(BR$2,Recipes!$H:$GI,'Production Calculator'!$A150+2,FALSE)*$AK150))+IF($AO150=BR$3,$AM150/VLOOKUP($AO150,Data!$A$50:$B$56,2,FALSE),0)</f>
        <v>0</v>
      </c>
      <c r="BS150" s="11">
        <f>IF(BS$2=$A150,0,IF(HLOOKUP(BS$2,Recipes!$H:$GI,'Production Calculator'!$A150+2,FALSE)=0,0,HLOOKUP(BS$2,Recipes!$H:$GI,'Production Calculator'!$A150+2,FALSE)*$AK150))+IF($AO150=BS$3,$AM150/VLOOKUP($AO150,Data!$A$50:$B$56,2,FALSE),0)</f>
        <v>0</v>
      </c>
      <c r="BT150" s="11">
        <f>IF(BT$2=$A150,0,IF(HLOOKUP(BT$2,Recipes!$H:$GI,'Production Calculator'!$A150+2,FALSE)=0,0,HLOOKUP(BT$2,Recipes!$H:$GI,'Production Calculator'!$A150+2,FALSE)*$AK150))+IF($AO150=BT$3,$AM150/VLOOKUP($AO150,Data!$A$50:$B$56,2,FALSE),0)</f>
        <v>0</v>
      </c>
      <c r="BU150" s="11">
        <f>IF(BU$2=$A150,0,IF(HLOOKUP(BU$2,Recipes!$H:$GI,'Production Calculator'!$A150+2,FALSE)=0,0,HLOOKUP(BU$2,Recipes!$H:$GI,'Production Calculator'!$A150+2,FALSE)*$AK150))+IF($AO150=BU$3,$AM150/VLOOKUP($AO150,Data!$A$50:$B$56,2,FALSE),0)</f>
        <v>0</v>
      </c>
      <c r="BV150" s="11">
        <f>IF(BV$2=$A150,0,IF(HLOOKUP(BV$2,Recipes!$H:$GI,'Production Calculator'!$A150+2,FALSE)=0,0,HLOOKUP(BV$2,Recipes!$H:$GI,'Production Calculator'!$A150+2,FALSE)*$AK150))+IF($AO150=BV$3,$AM150/VLOOKUP($AO150,Data!$A$50:$B$56,2,FALSE),0)</f>
        <v>0</v>
      </c>
      <c r="BW150" s="11">
        <f>IF(BW$2=$A150,0,IF(HLOOKUP(BW$2,Recipes!$H:$GI,'Production Calculator'!$A150+2,FALSE)=0,0,HLOOKUP(BW$2,Recipes!$H:$GI,'Production Calculator'!$A150+2,FALSE)*$AK150))+IF($AO150=BW$3,$AM150/VLOOKUP($AO150,Data!$A$50:$B$56,2,FALSE),0)</f>
        <v>0</v>
      </c>
      <c r="BX150" s="11">
        <f>IF(BX$2=$A150,0,IF(HLOOKUP(BX$2,Recipes!$H:$GI,'Production Calculator'!$A150+2,FALSE)=0,0,HLOOKUP(BX$2,Recipes!$H:$GI,'Production Calculator'!$A150+2,FALSE)*$AK150))+IF($AO150=BX$3,$AM150/VLOOKUP($AO150,Data!$A$50:$B$56,2,FALSE),0)</f>
        <v>0</v>
      </c>
      <c r="BY150" s="11">
        <f>IF(BY$2=$A150,0,IF(HLOOKUP(BY$2,Recipes!$H:$GI,'Production Calculator'!$A150+2,FALSE)=0,0,HLOOKUP(BY$2,Recipes!$H:$GI,'Production Calculator'!$A150+2,FALSE)*$AK150))+IF($AO150=BY$3,$AM150/VLOOKUP($AO150,Data!$A$50:$B$56,2,FALSE),0)</f>
        <v>0</v>
      </c>
      <c r="BZ150" s="11">
        <f>IF(BZ$2=$A150,0,IF(HLOOKUP(BZ$2,Recipes!$H:$GI,'Production Calculator'!$A150+2,FALSE)=0,0,HLOOKUP(BZ$2,Recipes!$H:$GI,'Production Calculator'!$A150+2,FALSE)*$AK150))+IF($AO150=BZ$3,$AM150/VLOOKUP($AO150,Data!$A$50:$B$56,2,FALSE),0)</f>
        <v>0</v>
      </c>
      <c r="CA150" s="11">
        <f>IF(CA$2=$A150,0,IF(HLOOKUP(CA$2,Recipes!$H:$GI,'Production Calculator'!$A150+2,FALSE)=0,0,HLOOKUP(CA$2,Recipes!$H:$GI,'Production Calculator'!$A150+2,FALSE)*$AK150))+IF($AO150=CA$3,$AM150/VLOOKUP($AO150,Data!$A$50:$B$56,2,FALSE),0)</f>
        <v>0</v>
      </c>
      <c r="CB150" s="11">
        <f>IF(CB$2=$A150,0,IF(HLOOKUP(CB$2,Recipes!$H:$GI,'Production Calculator'!$A150+2,FALSE)=0,0,HLOOKUP(CB$2,Recipes!$H:$GI,'Production Calculator'!$A150+2,FALSE)*$AK150))+IF($AO150=CB$3,$AM150/VLOOKUP($AO150,Data!$A$50:$B$56,2,FALSE),0)</f>
        <v>0</v>
      </c>
      <c r="CC150" s="11">
        <f>IF(CC$2=$A150,0,IF(HLOOKUP(CC$2,Recipes!$H:$GI,'Production Calculator'!$A150+2,FALSE)=0,0,HLOOKUP(CC$2,Recipes!$H:$GI,'Production Calculator'!$A150+2,FALSE)*$AK150))+IF($AO150=CC$3,$AM150/VLOOKUP($AO150,Data!$A$50:$B$56,2,FALSE),0)</f>
        <v>0</v>
      </c>
      <c r="CD150" s="11">
        <f>IF(CD$2=$A150,0,IF(HLOOKUP(CD$2,Recipes!$H:$GI,'Production Calculator'!$A150+2,FALSE)=0,0,HLOOKUP(CD$2,Recipes!$H:$GI,'Production Calculator'!$A150+2,FALSE)*$AK150))+IF($AO150=CD$3,$AM150/VLOOKUP($AO150,Data!$A$50:$B$56,2,FALSE),0)</f>
        <v>0</v>
      </c>
      <c r="CE150" s="11">
        <f>IF(CE$2=$A150,0,IF(HLOOKUP(CE$2,Recipes!$H:$GI,'Production Calculator'!$A150+2,FALSE)=0,0,HLOOKUP(CE$2,Recipes!$H:$GI,'Production Calculator'!$A150+2,FALSE)*$AK150))+IF($AO150=CE$3,$AM150/VLOOKUP($AO150,Data!$A$50:$B$56,2,FALSE),0)</f>
        <v>0</v>
      </c>
      <c r="CF150" s="11">
        <f>IF(CF$2=$A150,0,IF(HLOOKUP(CF$2,Recipes!$H:$GI,'Production Calculator'!$A150+2,FALSE)=0,0,HLOOKUP(CF$2,Recipes!$H:$GI,'Production Calculator'!$A150+2,FALSE)*$AK150))+IF($AO150=CF$3,$AM150/VLOOKUP($AO150,Data!$A$50:$B$56,2,FALSE),0)</f>
        <v>0</v>
      </c>
      <c r="CG150" s="11">
        <f>IF(CG$2=$A150,0,IF(HLOOKUP(CG$2,Recipes!$H:$GI,'Production Calculator'!$A150+2,FALSE)=0,0,HLOOKUP(CG$2,Recipes!$H:$GI,'Production Calculator'!$A150+2,FALSE)*$AK150))+IF($AO150=CG$3,$AM150/VLOOKUP($AO150,Data!$A$50:$B$56,2,FALSE),0)</f>
        <v>0</v>
      </c>
      <c r="CH150" s="11">
        <f>IF(CH$2=$A150,0,IF(HLOOKUP(CH$2,Recipes!$H:$GI,'Production Calculator'!$A150+2,FALSE)=0,0,HLOOKUP(CH$2,Recipes!$H:$GI,'Production Calculator'!$A150+2,FALSE)*$AK150))+IF($AO150=CH$3,$AM150/VLOOKUP($AO150,Data!$A$50:$B$56,2,FALSE),0)</f>
        <v>0</v>
      </c>
      <c r="CI150" s="11">
        <f>IF(CI$2=$A150,0,IF(HLOOKUP(CI$2,Recipes!$H:$GI,'Production Calculator'!$A150+2,FALSE)=0,0,HLOOKUP(CI$2,Recipes!$H:$GI,'Production Calculator'!$A150+2,FALSE)*$AK150))+IF($AO150=CI$3,$AM150/VLOOKUP($AO150,Data!$A$50:$B$56,2,FALSE),0)</f>
        <v>0</v>
      </c>
      <c r="CJ150" s="11">
        <f>IF(CJ$2=$A150,0,IF(HLOOKUP(CJ$2,Recipes!$H:$GI,'Production Calculator'!$A150+2,FALSE)=0,0,HLOOKUP(CJ$2,Recipes!$H:$GI,'Production Calculator'!$A150+2,FALSE)*$AK150))+IF($AO150=CJ$3,$AM150/VLOOKUP($AO150,Data!$A$50:$B$56,2,FALSE),0)</f>
        <v>0</v>
      </c>
      <c r="CK150" s="11">
        <f>IF(CK$2=$A150,0,IF(HLOOKUP(CK$2,Recipes!$H:$GI,'Production Calculator'!$A150+2,FALSE)=0,0,HLOOKUP(CK$2,Recipes!$H:$GI,'Production Calculator'!$A150+2,FALSE)*$AK150))+IF($AO150=CK$3,$AM150/VLOOKUP($AO150,Data!$A$50:$B$56,2,FALSE),0)</f>
        <v>0</v>
      </c>
      <c r="CL150" s="11">
        <f>IF(CL$2=$A150,0,IF(HLOOKUP(CL$2,Recipes!$H:$GI,'Production Calculator'!$A150+2,FALSE)=0,0,HLOOKUP(CL$2,Recipes!$H:$GI,'Production Calculator'!$A150+2,FALSE)*$AK150))+IF($AO150=CL$3,$AM150/VLOOKUP($AO150,Data!$A$50:$B$56,2,FALSE),0)</f>
        <v>0</v>
      </c>
      <c r="CM150" s="11">
        <f>IF(CM$2=$A150,0,IF(HLOOKUP(CM$2,Recipes!$H:$GI,'Production Calculator'!$A150+2,FALSE)=0,0,HLOOKUP(CM$2,Recipes!$H:$GI,'Production Calculator'!$A150+2,FALSE)*$AK150))+IF($AO150=CM$3,$AM150/VLOOKUP($AO150,Data!$A$50:$B$56,2,FALSE),0)</f>
        <v>0</v>
      </c>
      <c r="CN150" s="11">
        <f>IF(CN$2=$A150,0,IF(HLOOKUP(CN$2,Recipes!$H:$GI,'Production Calculator'!$A150+2,FALSE)=0,0,HLOOKUP(CN$2,Recipes!$H:$GI,'Production Calculator'!$A150+2,FALSE)*$AK150))+IF($AO150=CN$3,$AM150/VLOOKUP($AO150,Data!$A$50:$B$56,2,FALSE),0)</f>
        <v>0</v>
      </c>
      <c r="CO150" s="11">
        <f>IF(CO$2=$A150,0,IF(HLOOKUP(CO$2,Recipes!$H:$GI,'Production Calculator'!$A150+2,FALSE)=0,0,HLOOKUP(CO$2,Recipes!$H:$GI,'Production Calculator'!$A150+2,FALSE)*$AK150))+IF($AO150=CO$3,$AM150/VLOOKUP($AO150,Data!$A$50:$B$56,2,FALSE),0)</f>
        <v>0</v>
      </c>
      <c r="CP150" s="11">
        <f>IF(CP$2=$A150,0,IF(HLOOKUP(CP$2,Recipes!$H:$GI,'Production Calculator'!$A150+2,FALSE)=0,0,HLOOKUP(CP$2,Recipes!$H:$GI,'Production Calculator'!$A150+2,FALSE)*$AK150))+IF($AO150=CP$3,$AM150/VLOOKUP($AO150,Data!$A$50:$B$56,2,FALSE),0)</f>
        <v>0</v>
      </c>
      <c r="CQ150" s="11">
        <f>IF(CQ$2=$A150,0,IF(HLOOKUP(CQ$2,Recipes!$H:$GI,'Production Calculator'!$A150+2,FALSE)=0,0,HLOOKUP(CQ$2,Recipes!$H:$GI,'Production Calculator'!$A150+2,FALSE)*$AK150))+IF($AO150=CQ$3,$AM150/VLOOKUP($AO150,Data!$A$50:$B$56,2,FALSE),0)</f>
        <v>0</v>
      </c>
      <c r="CR150" s="11">
        <f>IF(CR$2=$A150,0,IF(HLOOKUP(CR$2,Recipes!$H:$GI,'Production Calculator'!$A150+2,FALSE)=0,0,HLOOKUP(CR$2,Recipes!$H:$GI,'Production Calculator'!$A150+2,FALSE)*$AK150))+IF($AO150=CR$3,$AM150/VLOOKUP($AO150,Data!$A$50:$B$56,2,FALSE),0)</f>
        <v>0</v>
      </c>
      <c r="CS150" s="11">
        <f>IF(CS$2=$A150,0,IF(HLOOKUP(CS$2,Recipes!$H:$GI,'Production Calculator'!$A150+2,FALSE)=0,0,HLOOKUP(CS$2,Recipes!$H:$GI,'Production Calculator'!$A150+2,FALSE)*$AK150))+IF($AO150=CS$3,$AM150/VLOOKUP($AO150,Data!$A$50:$B$56,2,FALSE),0)</f>
        <v>0</v>
      </c>
      <c r="CT150" s="11">
        <f>IF(CT$2=$A150,0,IF(HLOOKUP(CT$2,Recipes!$H:$GI,'Production Calculator'!$A150+2,FALSE)=0,0,HLOOKUP(CT$2,Recipes!$H:$GI,'Production Calculator'!$A150+2,FALSE)*$AK150))+IF($AO150=CT$3,$AM150/VLOOKUP($AO150,Data!$A$50:$B$56,2,FALSE),0)</f>
        <v>0</v>
      </c>
      <c r="CU150" s="11">
        <f>IF(CU$2=$A150,0,IF(HLOOKUP(CU$2,Recipes!$H:$GI,'Production Calculator'!$A150+2,FALSE)=0,0,HLOOKUP(CU$2,Recipes!$H:$GI,'Production Calculator'!$A150+2,FALSE)*$AK150))+IF($AO150=CU$3,$AM150/VLOOKUP($AO150,Data!$A$50:$B$56,2,FALSE),0)</f>
        <v>0</v>
      </c>
      <c r="CV150" s="11">
        <f>IF(CV$2=$A150,0,IF(HLOOKUP(CV$2,Recipes!$H:$GI,'Production Calculator'!$A150+2,FALSE)=0,0,HLOOKUP(CV$2,Recipes!$H:$GI,'Production Calculator'!$A150+2,FALSE)*$AK150))+IF($AO150=CV$3,$AM150/VLOOKUP($AO150,Data!$A$50:$B$56,2,FALSE),0)</f>
        <v>0</v>
      </c>
      <c r="CW150" s="11">
        <f>IF(CW$2=$A150,0,IF(HLOOKUP(CW$2,Recipes!$H:$GI,'Production Calculator'!$A150+2,FALSE)=0,0,HLOOKUP(CW$2,Recipes!$H:$GI,'Production Calculator'!$A150+2,FALSE)*$AK150))+IF($AO150=CW$3,$AM150/VLOOKUP($AO150,Data!$A$50:$B$56,2,FALSE),0)</f>
        <v>0</v>
      </c>
      <c r="CX150" s="11">
        <f>IF(CX$2=$A150,0,IF(HLOOKUP(CX$2,Recipes!$H:$GI,'Production Calculator'!$A150+2,FALSE)=0,0,HLOOKUP(CX$2,Recipes!$H:$GI,'Production Calculator'!$A150+2,FALSE)*$AK150))+IF($AO150=CX$3,$AM150/VLOOKUP($AO150,Data!$A$50:$B$56,2,FALSE),0)</f>
        <v>0</v>
      </c>
      <c r="CY150" s="11">
        <f>IF(CY$2=$A150,0,IF(HLOOKUP(CY$2,Recipes!$H:$GI,'Production Calculator'!$A150+2,FALSE)=0,0,HLOOKUP(CY$2,Recipes!$H:$GI,'Production Calculator'!$A150+2,FALSE)*$AK150))+IF($AO150=CY$3,$AM150/VLOOKUP($AO150,Data!$A$50:$B$56,2,FALSE),0)</f>
        <v>0</v>
      </c>
      <c r="CZ150" s="11">
        <f>IF(CZ$2=$A150,0,IF(HLOOKUP(CZ$2,Recipes!$H:$GI,'Production Calculator'!$A150+2,FALSE)=0,0,HLOOKUP(CZ$2,Recipes!$H:$GI,'Production Calculator'!$A150+2,FALSE)*$AK150))+IF($AO150=CZ$3,$AM150/VLOOKUP($AO150,Data!$A$50:$B$56,2,FALSE),0)</f>
        <v>0</v>
      </c>
      <c r="DA150" s="11">
        <f>IF(DA$2=$A150,0,IF(HLOOKUP(DA$2,Recipes!$H:$GI,'Production Calculator'!$A150+2,FALSE)=0,0,HLOOKUP(DA$2,Recipes!$H:$GI,'Production Calculator'!$A150+2,FALSE)*$AK150))+IF($AO150=DA$3,$AM150/VLOOKUP($AO150,Data!$A$50:$B$56,2,FALSE),0)</f>
        <v>0</v>
      </c>
      <c r="DB150" s="11">
        <f>IF(DB$2=$A150,0,IF(HLOOKUP(DB$2,Recipes!$H:$GI,'Production Calculator'!$A150+2,FALSE)=0,0,HLOOKUP(DB$2,Recipes!$H:$GI,'Production Calculator'!$A150+2,FALSE)*$AK150))+IF($AO150=DB$3,$AM150/VLOOKUP($AO150,Data!$A$50:$B$56,2,FALSE),0)</f>
        <v>0</v>
      </c>
      <c r="DC150" s="11">
        <f>IF(DC$2=$A150,0,IF(HLOOKUP(DC$2,Recipes!$H:$GI,'Production Calculator'!$A150+2,FALSE)=0,0,HLOOKUP(DC$2,Recipes!$H:$GI,'Production Calculator'!$A150+2,FALSE)*$AK150))+IF($AO150=DC$3,$AM150/VLOOKUP($AO150,Data!$A$50:$B$56,2,FALSE),0)</f>
        <v>0</v>
      </c>
      <c r="DD150" s="11">
        <f>IF(DD$2=$A150,0,IF(HLOOKUP(DD$2,Recipes!$H:$GI,'Production Calculator'!$A150+2,FALSE)=0,0,HLOOKUP(DD$2,Recipes!$H:$GI,'Production Calculator'!$A150+2,FALSE)*$AK150))+IF($AO150=DD$3,$AM150/VLOOKUP($AO150,Data!$A$50:$B$56,2,FALSE),0)</f>
        <v>0</v>
      </c>
      <c r="DE150" s="11">
        <f>IF(DE$2=$A150,0,IF(HLOOKUP(DE$2,Recipes!$H:$GI,'Production Calculator'!$A150+2,FALSE)=0,0,HLOOKUP(DE$2,Recipes!$H:$GI,'Production Calculator'!$A150+2,FALSE)*$AK150))+IF($AO150=DE$3,$AM150/VLOOKUP($AO150,Data!$A$50:$B$56,2,FALSE),0)</f>
        <v>0</v>
      </c>
      <c r="DF150" s="11">
        <f>IF(DF$2=$A150,0,IF(HLOOKUP(DF$2,Recipes!$H:$GI,'Production Calculator'!$A150+2,FALSE)=0,0,HLOOKUP(DF$2,Recipes!$H:$GI,'Production Calculator'!$A150+2,FALSE)*$AK150))+IF($AO150=DF$3,$AM150/VLOOKUP($AO150,Data!$A$50:$B$56,2,FALSE),0)</f>
        <v>0</v>
      </c>
      <c r="DG150" s="11">
        <f>IF(DG$2=$A150,0,IF(HLOOKUP(DG$2,Recipes!$H:$GI,'Production Calculator'!$A150+2,FALSE)=0,0,HLOOKUP(DG$2,Recipes!$H:$GI,'Production Calculator'!$A150+2,FALSE)*$AK150))+IF($AO150=DG$3,$AM150/VLOOKUP($AO150,Data!$A$50:$B$56,2,FALSE),0)</f>
        <v>0</v>
      </c>
      <c r="DH150" s="11">
        <f>IF(DH$2=$A150,0,IF(HLOOKUP(DH$2,Recipes!$H:$GI,'Production Calculator'!$A150+2,FALSE)=0,0,HLOOKUP(DH$2,Recipes!$H:$GI,'Production Calculator'!$A150+2,FALSE)*$AK150))+IF($AO150=DH$3,$AM150/VLOOKUP($AO150,Data!$A$50:$B$56,2,FALSE),0)</f>
        <v>0</v>
      </c>
      <c r="DI150" s="11">
        <f>IF(DI$2=$A150,0,IF(HLOOKUP(DI$2,Recipes!$H:$GI,'Production Calculator'!$A150+2,FALSE)=0,0,HLOOKUP(DI$2,Recipes!$H:$GI,'Production Calculator'!$A150+2,FALSE)*$AK150))+IF($AO150=DI$3,$AM150/VLOOKUP($AO150,Data!$A$50:$B$56,2,FALSE),0)</f>
        <v>0</v>
      </c>
      <c r="DJ150" s="11">
        <f>IF(DJ$2=$A150,0,IF(HLOOKUP(DJ$2,Recipes!$H:$GI,'Production Calculator'!$A150+2,FALSE)=0,0,HLOOKUP(DJ$2,Recipes!$H:$GI,'Production Calculator'!$A150+2,FALSE)*$AK150))+IF($AO150=DJ$3,$AM150/VLOOKUP($AO150,Data!$A$50:$B$56,2,FALSE),0)</f>
        <v>0</v>
      </c>
      <c r="DK150" s="11">
        <f>IF(DK$2=$A150,0,IF(HLOOKUP(DK$2,Recipes!$H:$GI,'Production Calculator'!$A150+2,FALSE)=0,0,HLOOKUP(DK$2,Recipes!$H:$GI,'Production Calculator'!$A150+2,FALSE)*$AK150))+IF($AO150=DK$3,$AM150/VLOOKUP($AO150,Data!$A$50:$B$56,2,FALSE),0)</f>
        <v>0</v>
      </c>
      <c r="DL150" s="11">
        <f>IF(DL$2=$A150,0,IF(HLOOKUP(DL$2,Recipes!$H:$GI,'Production Calculator'!$A150+2,FALSE)=0,0,HLOOKUP(DL$2,Recipes!$H:$GI,'Production Calculator'!$A150+2,FALSE)*$AK150))+IF($AO150=DL$3,$AM150/VLOOKUP($AO150,Data!$A$50:$B$56,2,FALSE),0)</f>
        <v>0</v>
      </c>
      <c r="DM150" s="11">
        <f>IF(DM$2=$A150,0,IF(HLOOKUP(DM$2,Recipes!$H:$GI,'Production Calculator'!$A150+2,FALSE)=0,0,HLOOKUP(DM$2,Recipes!$H:$GI,'Production Calculator'!$A150+2,FALSE)*$AK150))+IF($AO150=DM$3,$AM150/VLOOKUP($AO150,Data!$A$50:$B$56,2,FALSE),0)</f>
        <v>0</v>
      </c>
      <c r="DN150" s="11">
        <f>IF(DN$2=$A150,0,IF(HLOOKUP(DN$2,Recipes!$H:$GI,'Production Calculator'!$A150+2,FALSE)=0,0,HLOOKUP(DN$2,Recipes!$H:$GI,'Production Calculator'!$A150+2,FALSE)*$AK150))+IF($AO150=DN$3,$AM150/VLOOKUP($AO150,Data!$A$50:$B$56,2,FALSE),0)</f>
        <v>0</v>
      </c>
      <c r="DO150" s="11">
        <f>IF(DO$2=$A150,0,IF(HLOOKUP(DO$2,Recipes!$H:$GI,'Production Calculator'!$A150+2,FALSE)=0,0,HLOOKUP(DO$2,Recipes!$H:$GI,'Production Calculator'!$A150+2,FALSE)*$AK150))+IF($AO150=DO$3,$AM150/VLOOKUP($AO150,Data!$A$50:$B$56,2,FALSE),0)</f>
        <v>0</v>
      </c>
      <c r="DP150" s="11">
        <f>IF(DP$2=$A150,0,IF(HLOOKUP(DP$2,Recipes!$H:$GI,'Production Calculator'!$A150+2,FALSE)=0,0,HLOOKUP(DP$2,Recipes!$H:$GI,'Production Calculator'!$A150+2,FALSE)*$AK150))+IF($AO150=DP$3,$AM150/VLOOKUP($AO150,Data!$A$50:$B$56,2,FALSE),0)</f>
        <v>0</v>
      </c>
      <c r="DQ150" s="11">
        <f>IF(DQ$2=$A150,0,IF(HLOOKUP(DQ$2,Recipes!$H:$GI,'Production Calculator'!$A150+2,FALSE)=0,0,HLOOKUP(DQ$2,Recipes!$H:$GI,'Production Calculator'!$A150+2,FALSE)*$AK150))+IF($AO150=DQ$3,$AM150/VLOOKUP($AO150,Data!$A$50:$B$56,2,FALSE),0)</f>
        <v>0</v>
      </c>
      <c r="DR150" s="11">
        <f>IF(DR$2=$A150,0,IF(HLOOKUP(DR$2,Recipes!$H:$GI,'Production Calculator'!$A150+2,FALSE)=0,0,HLOOKUP(DR$2,Recipes!$H:$GI,'Production Calculator'!$A150+2,FALSE)*$AK150))+IF($AO150=DR$3,$AM150/VLOOKUP($AO150,Data!$A$50:$B$56,2,FALSE),0)</f>
        <v>0</v>
      </c>
      <c r="DS150" s="11">
        <f>IF(DS$2=$A150,0,IF(HLOOKUP(DS$2,Recipes!$H:$GI,'Production Calculator'!$A150+2,FALSE)=0,0,HLOOKUP(DS$2,Recipes!$H:$GI,'Production Calculator'!$A150+2,FALSE)*$AK150))+IF($AO150=DS$3,$AM150/VLOOKUP($AO150,Data!$A$50:$B$56,2,FALSE),0)</f>
        <v>0</v>
      </c>
      <c r="DT150" s="11">
        <f>IF(DT$2=$A150,0,IF(HLOOKUP(DT$2,Recipes!$H:$GI,'Production Calculator'!$A150+2,FALSE)=0,0,HLOOKUP(DT$2,Recipes!$H:$GI,'Production Calculator'!$A150+2,FALSE)*$AK150))+IF($AO150=DT$3,$AM150/VLOOKUP($AO150,Data!$A$50:$B$56,2,FALSE),0)</f>
        <v>0</v>
      </c>
      <c r="DU150" s="11">
        <f>IF(DU$2=$A150,0,IF(HLOOKUP(DU$2,Recipes!$H:$GI,'Production Calculator'!$A150+2,FALSE)=0,0,HLOOKUP(DU$2,Recipes!$H:$GI,'Production Calculator'!$A150+2,FALSE)*$AK150))+IF($AO150=DU$3,$AM150/VLOOKUP($AO150,Data!$A$50:$B$56,2,FALSE),0)</f>
        <v>0</v>
      </c>
      <c r="DV150" s="11">
        <f>IF(DV$2=$A150,0,IF(HLOOKUP(DV$2,Recipes!$H:$GI,'Production Calculator'!$A150+2,FALSE)=0,0,HLOOKUP(DV$2,Recipes!$H:$GI,'Production Calculator'!$A150+2,FALSE)*$AK150))+IF($AO150=DV$3,$AM150/VLOOKUP($AO150,Data!$A$50:$B$56,2,FALSE),0)</f>
        <v>0</v>
      </c>
      <c r="DW150" s="11">
        <f>IF(DW$2=$A150,0,IF(HLOOKUP(DW$2,Recipes!$H:$GI,'Production Calculator'!$A150+2,FALSE)=0,0,HLOOKUP(DW$2,Recipes!$H:$GI,'Production Calculator'!$A150+2,FALSE)*$AK150))+IF($AO150=DW$3,$AM150/VLOOKUP($AO150,Data!$A$50:$B$56,2,FALSE),0)</f>
        <v>0</v>
      </c>
      <c r="DX150" s="11">
        <f>IF(DX$2=$A150,0,IF(HLOOKUP(DX$2,Recipes!$H:$GI,'Production Calculator'!$A150+2,FALSE)=0,0,HLOOKUP(DX$2,Recipes!$H:$GI,'Production Calculator'!$A150+2,FALSE)*$AK150))+IF($AO150=DX$3,$AM150/VLOOKUP($AO150,Data!$A$50:$B$56,2,FALSE),0)</f>
        <v>0</v>
      </c>
      <c r="DY150" s="11">
        <f>IF(DY$2=$A150,0,IF(HLOOKUP(DY$2,Recipes!$H:$GI,'Production Calculator'!$A150+2,FALSE)=0,0,HLOOKUP(DY$2,Recipes!$H:$GI,'Production Calculator'!$A150+2,FALSE)*$AK150))+IF($AO150=DY$3,$AM150/VLOOKUP($AO150,Data!$A$50:$B$56,2,FALSE),0)</f>
        <v>0</v>
      </c>
      <c r="DZ150" s="11">
        <f>IF(DZ$2=$A150,0,IF(HLOOKUP(DZ$2,Recipes!$H:$GI,'Production Calculator'!$A150+2,FALSE)=0,0,HLOOKUP(DZ$2,Recipes!$H:$GI,'Production Calculator'!$A150+2,FALSE)*$AK150))+IF($AO150=DZ$3,$AM150/VLOOKUP($AO150,Data!$A$50:$B$56,2,FALSE),0)</f>
        <v>0</v>
      </c>
      <c r="EA150" s="11">
        <f>IF(EA$2=$A150,0,IF(HLOOKUP(EA$2,Recipes!$H:$GI,'Production Calculator'!$A150+2,FALSE)=0,0,HLOOKUP(EA$2,Recipes!$H:$GI,'Production Calculator'!$A150+2,FALSE)*$AK150))+IF($AO150=EA$3,$AM150/VLOOKUP($AO150,Data!$A$50:$B$56,2,FALSE),0)</f>
        <v>0</v>
      </c>
      <c r="EB150" s="11">
        <f>IF(EB$2=$A150,0,IF(HLOOKUP(EB$2,Recipes!$H:$GI,'Production Calculator'!$A150+2,FALSE)=0,0,HLOOKUP(EB$2,Recipes!$H:$GI,'Production Calculator'!$A150+2,FALSE)*$AK150))+IF($AO150=EB$3,$AM150/VLOOKUP($AO150,Data!$A$50:$B$56,2,FALSE),0)</f>
        <v>0</v>
      </c>
      <c r="EC150" s="11">
        <f>IF(EC$2=$A150,0,IF(HLOOKUP(EC$2,Recipes!$H:$GI,'Production Calculator'!$A150+2,FALSE)=0,0,HLOOKUP(EC$2,Recipes!$H:$GI,'Production Calculator'!$A150+2,FALSE)*$AK150))+IF($AO150=EC$3,$AM150/VLOOKUP($AO150,Data!$A$50:$B$56,2,FALSE),0)</f>
        <v>0</v>
      </c>
      <c r="ED150" s="11">
        <f>IF(ED$2=$A150,0,IF(HLOOKUP(ED$2,Recipes!$H:$GI,'Production Calculator'!$A150+2,FALSE)=0,0,HLOOKUP(ED$2,Recipes!$H:$GI,'Production Calculator'!$A150+2,FALSE)*$AK150))+IF($AO150=ED$3,$AM150/VLOOKUP($AO150,Data!$A$50:$B$56,2,FALSE),0)</f>
        <v>0</v>
      </c>
      <c r="EE150" s="11">
        <f>IF(EE$2=$A150,0,IF(HLOOKUP(EE$2,Recipes!$H:$GI,'Production Calculator'!$A150+2,FALSE)=0,0,HLOOKUP(EE$2,Recipes!$H:$GI,'Production Calculator'!$A150+2,FALSE)*$AK150))+IF($AO150=EE$3,$AM150/VLOOKUP($AO150,Data!$A$50:$B$56,2,FALSE),0)</f>
        <v>0</v>
      </c>
      <c r="EF150" s="11">
        <f>IF(EF$2=$A150,0,IF(HLOOKUP(EF$2,Recipes!$H:$GI,'Production Calculator'!$A150+2,FALSE)=0,0,HLOOKUP(EF$2,Recipes!$H:$GI,'Production Calculator'!$A150+2,FALSE)*$AK150))+IF($AO150=EF$3,$AM150/VLOOKUP($AO150,Data!$A$50:$B$56,2,FALSE),0)</f>
        <v>0</v>
      </c>
      <c r="EG150" s="11">
        <f>IF(EG$2=$A150,0,IF(HLOOKUP(EG$2,Recipes!$H:$GI,'Production Calculator'!$A150+2,FALSE)=0,0,HLOOKUP(EG$2,Recipes!$H:$GI,'Production Calculator'!$A150+2,FALSE)*$AK150))+IF($AO150=EG$3,$AM150/VLOOKUP($AO150,Data!$A$50:$B$56,2,FALSE),0)</f>
        <v>0</v>
      </c>
      <c r="EH150" s="11">
        <f>IF(EH$2=$A150,0,IF(HLOOKUP(EH$2,Recipes!$H:$GI,'Production Calculator'!$A150+2,FALSE)=0,0,HLOOKUP(EH$2,Recipes!$H:$GI,'Production Calculator'!$A150+2,FALSE)*$AK150))+IF($AO150=EH$3,$AM150/VLOOKUP($AO150,Data!$A$50:$B$56,2,FALSE),0)</f>
        <v>0</v>
      </c>
      <c r="EI150" s="11">
        <f>IF(EI$2=$A150,0,IF(HLOOKUP(EI$2,Recipes!$H:$GI,'Production Calculator'!$A150+2,FALSE)=0,0,HLOOKUP(EI$2,Recipes!$H:$GI,'Production Calculator'!$A150+2,FALSE)*$AK150))+IF($AO150=EI$3,$AM150/VLOOKUP($AO150,Data!$A$50:$B$56,2,FALSE),0)</f>
        <v>0</v>
      </c>
      <c r="EJ150" s="11">
        <f>IF(EJ$2=$A150,0,IF(HLOOKUP(EJ$2,Recipes!$H:$GI,'Production Calculator'!$A150+2,FALSE)=0,0,HLOOKUP(EJ$2,Recipes!$H:$GI,'Production Calculator'!$A150+2,FALSE)*$AK150))+IF($AO150=EJ$3,$AM150/VLOOKUP($AO150,Data!$A$50:$B$56,2,FALSE),0)</f>
        <v>0</v>
      </c>
      <c r="EK150" s="11">
        <f>IF(EK$2=$A150,0,IF(HLOOKUP(EK$2,Recipes!$H:$GI,'Production Calculator'!$A150+2,FALSE)=0,0,HLOOKUP(EK$2,Recipes!$H:$GI,'Production Calculator'!$A150+2,FALSE)*$AK150))+IF($AO150=EK$3,$AM150/VLOOKUP($AO150,Data!$A$50:$B$56,2,FALSE),0)</f>
        <v>0</v>
      </c>
      <c r="EL150" s="11">
        <f>IF(EL$2=$A150,0,IF(HLOOKUP(EL$2,Recipes!$H:$GI,'Production Calculator'!$A150+2,FALSE)=0,0,HLOOKUP(EL$2,Recipes!$H:$GI,'Production Calculator'!$A150+2,FALSE)*$AK150))+IF($AO150=EL$3,$AM150/VLOOKUP($AO150,Data!$A$50:$B$56,2,FALSE),0)</f>
        <v>0</v>
      </c>
      <c r="EM150" s="11">
        <f>IF(EM$2=$A150,0,IF(HLOOKUP(EM$2,Recipes!$H:$GI,'Production Calculator'!$A150+2,FALSE)=0,0,HLOOKUP(EM$2,Recipes!$H:$GI,'Production Calculator'!$A150+2,FALSE)*$AK150))+IF($AO150=EM$3,$AM150/VLOOKUP($AO150,Data!$A$50:$B$56,2,FALSE),0)</f>
        <v>0</v>
      </c>
      <c r="EN150" s="11">
        <f>IF(EN$2=$A150,0,IF(HLOOKUP(EN$2,Recipes!$H:$GI,'Production Calculator'!$A150+2,FALSE)=0,0,HLOOKUP(EN$2,Recipes!$H:$GI,'Production Calculator'!$A150+2,FALSE)*$AK150))+IF($AO150=EN$3,$AM150/VLOOKUP($AO150,Data!$A$50:$B$56,2,FALSE),0)</f>
        <v>0</v>
      </c>
      <c r="EO150" s="11">
        <f>IF(EO$2=$A150,0,IF(HLOOKUP(EO$2,Recipes!$H:$GI,'Production Calculator'!$A150+2,FALSE)=0,0,HLOOKUP(EO$2,Recipes!$H:$GI,'Production Calculator'!$A150+2,FALSE)*$AK150))+IF($AO150=EO$3,$AM150/VLOOKUP($AO150,Data!$A$50:$B$56,2,FALSE),0)</f>
        <v>0</v>
      </c>
      <c r="EP150" s="11">
        <f>IF(EP$2=$A150,0,IF(HLOOKUP(EP$2,Recipes!$H:$GI,'Production Calculator'!$A150+2,FALSE)=0,0,HLOOKUP(EP$2,Recipes!$H:$GI,'Production Calculator'!$A150+2,FALSE)*$AK150))+IF($AO150=EP$3,$AM150/VLOOKUP($AO150,Data!$A$50:$B$56,2,FALSE),0)</f>
        <v>0</v>
      </c>
      <c r="EQ150" s="11">
        <f>IF(EQ$2=$A150,0,IF(HLOOKUP(EQ$2,Recipes!$H:$GI,'Production Calculator'!$A150+2,FALSE)=0,0,HLOOKUP(EQ$2,Recipes!$H:$GI,'Production Calculator'!$A150+2,FALSE)*$AK150))+IF($AO150=EQ$3,$AM150/VLOOKUP($AO150,Data!$A$50:$B$56,2,FALSE),0)</f>
        <v>0</v>
      </c>
      <c r="ER150" s="11">
        <f>IF(ER$2=$A150,0,IF(HLOOKUP(ER$2,Recipes!$H:$GI,'Production Calculator'!$A150+2,FALSE)=0,0,HLOOKUP(ER$2,Recipes!$H:$GI,'Production Calculator'!$A150+2,FALSE)*$AK150))+IF($AO150=ER$3,$AM150/VLOOKUP($AO150,Data!$A$50:$B$56,2,FALSE),0)</f>
        <v>0</v>
      </c>
      <c r="ES150" s="11">
        <f>IF(ES$2=$A150,0,IF(HLOOKUP(ES$2,Recipes!$H:$GI,'Production Calculator'!$A150+2,FALSE)=0,0,HLOOKUP(ES$2,Recipes!$H:$GI,'Production Calculator'!$A150+2,FALSE)*$AK150))+IF($AO150=ES$3,$AM150/VLOOKUP($AO150,Data!$A$50:$B$56,2,FALSE),0)</f>
        <v>0</v>
      </c>
      <c r="ET150" s="11">
        <f>IF(ET$2=$A150,0,IF(HLOOKUP(ET$2,Recipes!$H:$GI,'Production Calculator'!$A150+2,FALSE)=0,0,HLOOKUP(ET$2,Recipes!$H:$GI,'Production Calculator'!$A150+2,FALSE)*$AK150))+IF($AO150=ET$3,$AM150/VLOOKUP($AO150,Data!$A$50:$B$56,2,FALSE),0)</f>
        <v>0</v>
      </c>
      <c r="EU150" s="11">
        <f>IF(EU$2=$A150,0,IF(HLOOKUP(EU$2,Recipes!$H:$GI,'Production Calculator'!$A150+2,FALSE)=0,0,HLOOKUP(EU$2,Recipes!$H:$GI,'Production Calculator'!$A150+2,FALSE)*$AK150))+IF($AO150=EU$3,$AM150/VLOOKUP($AO150,Data!$A$50:$B$56,2,FALSE),0)</f>
        <v>0</v>
      </c>
      <c r="EV150" s="11">
        <f>IF(EV$2=$A150,0,IF(HLOOKUP(EV$2,Recipes!$H:$GI,'Production Calculator'!$A150+2,FALSE)=0,0,HLOOKUP(EV$2,Recipes!$H:$GI,'Production Calculator'!$A150+2,FALSE)*$AK150))+IF($AO150=EV$3,$AM150/VLOOKUP($AO150,Data!$A$50:$B$56,2,FALSE),0)</f>
        <v>0</v>
      </c>
      <c r="EW150" s="11">
        <f>IF(EW$2=$A150,0,IF(HLOOKUP(EW$2,Recipes!$H:$GI,'Production Calculator'!$A150+2,FALSE)=0,0,HLOOKUP(EW$2,Recipes!$H:$GI,'Production Calculator'!$A150+2,FALSE)*$AK150))+IF($AO150=EW$3,$AM150/VLOOKUP($AO150,Data!$A$50:$B$56,2,FALSE),0)</f>
        <v>0</v>
      </c>
      <c r="EX150" s="11">
        <f>IF(EX$2=$A150,0,IF(HLOOKUP(EX$2,Recipes!$H:$GI,'Production Calculator'!$A150+2,FALSE)=0,0,HLOOKUP(EX$2,Recipes!$H:$GI,'Production Calculator'!$A150+2,FALSE)*$AK150))+IF($AO150=EX$3,$AM150/VLOOKUP($AO150,Data!$A$50:$B$56,2,FALSE),0)</f>
        <v>0</v>
      </c>
      <c r="EY150" s="11">
        <f>IF(EY$2=$A150,0,IF(HLOOKUP(EY$2,Recipes!$H:$GI,'Production Calculator'!$A150+2,FALSE)=0,0,HLOOKUP(EY$2,Recipes!$H:$GI,'Production Calculator'!$A150+2,FALSE)*$AK150))+IF($AO150=EY$3,$AM150/VLOOKUP($AO150,Data!$A$50:$B$56,2,FALSE),0)</f>
        <v>0</v>
      </c>
      <c r="EZ150" s="11">
        <f>IF(EZ$2=$A150,0,IF(HLOOKUP(EZ$2,Recipes!$H:$GI,'Production Calculator'!$A150+2,FALSE)=0,0,HLOOKUP(EZ$2,Recipes!$H:$GI,'Production Calculator'!$A150+2,FALSE)*$AK150))+IF($AO150=EZ$3,$AM150/VLOOKUP($AO150,Data!$A$50:$B$56,2,FALSE),0)</f>
        <v>0</v>
      </c>
      <c r="FA150" s="11">
        <f>IF(FA$2=$A150,0,IF(HLOOKUP(FA$2,Recipes!$H:$GI,'Production Calculator'!$A150+2,FALSE)=0,0,HLOOKUP(FA$2,Recipes!$H:$GI,'Production Calculator'!$A150+2,FALSE)*$AK150))+IF($AO150=FA$3,$AM150/VLOOKUP($AO150,Data!$A$50:$B$56,2,FALSE),0)</f>
        <v>0</v>
      </c>
      <c r="FB150" s="11">
        <f>IF(FB$2=$A150,0,IF(HLOOKUP(FB$2,Recipes!$H:$GI,'Production Calculator'!$A150+2,FALSE)=0,0,HLOOKUP(FB$2,Recipes!$H:$GI,'Production Calculator'!$A150+2,FALSE)*$AK150))+IF($AO150=FB$3,$AM150/VLOOKUP($AO150,Data!$A$50:$B$56,2,FALSE),0)</f>
        <v>0</v>
      </c>
      <c r="FC150" s="11">
        <f>IF(FC$2=$A150,0,IF(HLOOKUP(FC$2,Recipes!$H:$GI,'Production Calculator'!$A150+2,FALSE)=0,0,HLOOKUP(FC$2,Recipes!$H:$GI,'Production Calculator'!$A150+2,FALSE)*$AK150))+IF($AO150=FC$3,$AM150/VLOOKUP($AO150,Data!$A$50:$B$56,2,FALSE),0)</f>
        <v>0</v>
      </c>
      <c r="FD150" s="11">
        <f>IF(FD$2=$A150,0,IF(HLOOKUP(FD$2,Recipes!$H:$GI,'Production Calculator'!$A150+2,FALSE)=0,0,HLOOKUP(FD$2,Recipes!$H:$GI,'Production Calculator'!$A150+2,FALSE)*$AK150))+IF($AO150=FD$3,$AM150/VLOOKUP($AO150,Data!$A$50:$B$56,2,FALSE),0)</f>
        <v>0</v>
      </c>
      <c r="FE150" s="11">
        <f>IF(FE$2=$A150,0,IF(HLOOKUP(FE$2,Recipes!$H:$GI,'Production Calculator'!$A150+2,FALSE)=0,0,HLOOKUP(FE$2,Recipes!$H:$GI,'Production Calculator'!$A150+2,FALSE)*$AK150))+IF($AO150=FE$3,$AM150/VLOOKUP($AO150,Data!$A$50:$B$56,2,FALSE),0)</f>
        <v>0</v>
      </c>
      <c r="FF150" s="11">
        <f>IF(FF$2=$A150,0,IF(HLOOKUP(FF$2,Recipes!$H:$GI,'Production Calculator'!$A150+2,FALSE)=0,0,HLOOKUP(FF$2,Recipes!$H:$GI,'Production Calculator'!$A150+2,FALSE)*$AK150))+IF($AO150=FF$3,$AM150/VLOOKUP($AO150,Data!$A$50:$B$56,2,FALSE),0)</f>
        <v>0</v>
      </c>
      <c r="FG150" s="11">
        <f>IF(FG$2=$A150,0,IF(HLOOKUP(FG$2,Recipes!$H:$GI,'Production Calculator'!$A150+2,FALSE)=0,0,HLOOKUP(FG$2,Recipes!$H:$GI,'Production Calculator'!$A150+2,FALSE)*$AK150))+IF($AO150=FG$3,$AM150/VLOOKUP($AO150,Data!$A$50:$B$56,2,FALSE),0)</f>
        <v>0</v>
      </c>
      <c r="FH150" s="11">
        <f>IF(FH$2=$A150,0,IF(HLOOKUP(FH$2,Recipes!$H:$GI,'Production Calculator'!$A150+2,FALSE)=0,0,HLOOKUP(FH$2,Recipes!$H:$GI,'Production Calculator'!$A150+2,FALSE)*$AK150))+IF($AO150=FH$3,$AM150/VLOOKUP($AO150,Data!$A$50:$B$56,2,FALSE),0)</f>
        <v>0</v>
      </c>
      <c r="FI150" s="11">
        <f>IF(FI$2=$A150,0,IF(HLOOKUP(FI$2,Recipes!$H:$GI,'Production Calculator'!$A150+2,FALSE)=0,0,HLOOKUP(FI$2,Recipes!$H:$GI,'Production Calculator'!$A150+2,FALSE)*$AK150))+IF($AO150=FI$3,$AM150/VLOOKUP($AO150,Data!$A$50:$B$56,2,FALSE),0)</f>
        <v>0</v>
      </c>
      <c r="FJ150" s="11">
        <f>IF(FJ$2=$A150,0,IF(HLOOKUP(FJ$2,Recipes!$H:$GI,'Production Calculator'!$A150+2,FALSE)=0,0,HLOOKUP(FJ$2,Recipes!$H:$GI,'Production Calculator'!$A150+2,FALSE)*$AK150))+IF($AO150=FJ$3,$AM150/VLOOKUP($AO150,Data!$A$50:$B$56,2,FALSE),0)</f>
        <v>0</v>
      </c>
      <c r="FK150" s="11">
        <f>IF(FK$2=$A150,0,IF(HLOOKUP(FK$2,Recipes!$H:$GI,'Production Calculator'!$A150+2,FALSE)=0,0,HLOOKUP(FK$2,Recipes!$H:$GI,'Production Calculator'!$A150+2,FALSE)*$AK150))+IF($AO150=FK$3,$AM150/VLOOKUP($AO150,Data!$A$50:$B$56,2,FALSE),0)</f>
        <v>0</v>
      </c>
      <c r="FL150" s="11">
        <f>IF(FL$2=$A150,0,IF(HLOOKUP(FL$2,Recipes!$H:$GI,'Production Calculator'!$A150+2,FALSE)=0,0,HLOOKUP(FL$2,Recipes!$H:$GI,'Production Calculator'!$A150+2,FALSE)*$AK150))+IF($AO150=FL$3,$AM150/VLOOKUP($AO150,Data!$A$50:$B$56,2,FALSE),0)</f>
        <v>0</v>
      </c>
      <c r="FM150" s="11">
        <f>IF(FM$2=$A150,0,IF(HLOOKUP(FM$2,Recipes!$H:$GI,'Production Calculator'!$A150+2,FALSE)=0,0,HLOOKUP(FM$2,Recipes!$H:$GI,'Production Calculator'!$A150+2,FALSE)*$AK150))+IF($AO150=FM$3,$AM150/VLOOKUP($AO150,Data!$A$50:$B$56,2,FALSE),0)</f>
        <v>0</v>
      </c>
      <c r="FN150" s="11">
        <f>IF(FN$2=$A150,0,IF(HLOOKUP(FN$2,Recipes!$H:$GI,'Production Calculator'!$A150+2,FALSE)=0,0,HLOOKUP(FN$2,Recipes!$H:$GI,'Production Calculator'!$A150+2,FALSE)*$AK150))+IF($AO150=FN$3,$AM150/VLOOKUP($AO150,Data!$A$50:$B$56,2,FALSE),0)</f>
        <v>0</v>
      </c>
      <c r="FO150" s="11">
        <f>IF(FO$2=$A150,0,IF(HLOOKUP(FO$2,Recipes!$H:$GI,'Production Calculator'!$A150+2,FALSE)=0,0,HLOOKUP(FO$2,Recipes!$H:$GI,'Production Calculator'!$A150+2,FALSE)*$AK150))+IF($AO150=FO$3,$AM150/VLOOKUP($AO150,Data!$A$50:$B$56,2,FALSE),0)</f>
        <v>0</v>
      </c>
      <c r="FP150" s="11">
        <f>IF(FP$2=$A150,0,IF(HLOOKUP(FP$2,Recipes!$H:$GI,'Production Calculator'!$A150+2,FALSE)=0,0,HLOOKUP(FP$2,Recipes!$H:$GI,'Production Calculator'!$A150+2,FALSE)*$AK150))+IF($AO150=FP$3,$AM150/VLOOKUP($AO150,Data!$A$50:$B$56,2,FALSE),0)</f>
        <v>0</v>
      </c>
      <c r="FQ150" s="11">
        <f>IF(FQ$2=$A150,0,IF(HLOOKUP(FQ$2,Recipes!$H:$GI,'Production Calculator'!$A150+2,FALSE)=0,0,HLOOKUP(FQ$2,Recipes!$H:$GI,'Production Calculator'!$A150+2,FALSE)*$AK150))+IF($AO150=FQ$3,$AM150/VLOOKUP($AO150,Data!$A$50:$B$56,2,FALSE),0)</f>
        <v>0</v>
      </c>
      <c r="FR150" s="11">
        <f>IF(FR$2=$A150,0,IF(HLOOKUP(FR$2,Recipes!$H:$GI,'Production Calculator'!$A150+2,FALSE)=0,0,HLOOKUP(FR$2,Recipes!$H:$GI,'Production Calculator'!$A150+2,FALSE)*$AK150))+IF($AO150=FR$3,$AM150/VLOOKUP($AO150,Data!$A$50:$B$56,2,FALSE),0)</f>
        <v>0</v>
      </c>
      <c r="FS150" s="11">
        <f>IF(FS$2=$A150,0,IF(HLOOKUP(FS$2,Recipes!$H:$GI,'Production Calculator'!$A150+2,FALSE)=0,0,HLOOKUP(FS$2,Recipes!$H:$GI,'Production Calculator'!$A150+2,FALSE)*$AK150))+IF($AO150=FS$3,$AM150/VLOOKUP($AO150,Data!$A$50:$B$56,2,FALSE),0)</f>
        <v>0</v>
      </c>
      <c r="FT150" s="11">
        <f>IF(FT$2=$A150,0,IF(HLOOKUP(FT$2,Recipes!$H:$GI,'Production Calculator'!$A150+2,FALSE)=0,0,HLOOKUP(FT$2,Recipes!$H:$GI,'Production Calculator'!$A150+2,FALSE)*$AK150))+IF($AO150=FT$3,$AM150/VLOOKUP($AO150,Data!$A$50:$B$56,2,FALSE),0)</f>
        <v>0</v>
      </c>
      <c r="FU150" s="11">
        <f>IF(FU$2=$A150,0,IF(HLOOKUP(FU$2,Recipes!$H:$GI,'Production Calculator'!$A150+2,FALSE)=0,0,HLOOKUP(FU$2,Recipes!$H:$GI,'Production Calculator'!$A150+2,FALSE)*$AK150))+IF($AO150=FU$3,$AM150/VLOOKUP($AO150,Data!$A$50:$B$56,2,FALSE),0)</f>
        <v>0</v>
      </c>
      <c r="FV150" s="11">
        <f>IF(FV$2=$A150,0,IF(HLOOKUP(FV$2,Recipes!$H:$GI,'Production Calculator'!$A150+2,FALSE)=0,0,HLOOKUP(FV$2,Recipes!$H:$GI,'Production Calculator'!$A150+2,FALSE)*$AK150))+IF($AO150=FV$3,$AM150/VLOOKUP($AO150,Data!$A$50:$B$56,2,FALSE),0)</f>
        <v>0</v>
      </c>
      <c r="FW150" s="11">
        <f>IF(FW$2=$A150,0,IF(HLOOKUP(FW$2,Recipes!$H:$GI,'Production Calculator'!$A150+2,FALSE)=0,0,HLOOKUP(FW$2,Recipes!$H:$GI,'Production Calculator'!$A150+2,FALSE)*$AK150))+IF($AO150=FW$3,$AM150/VLOOKUP($AO150,Data!$A$50:$B$56,2,FALSE),0)</f>
        <v>0</v>
      </c>
      <c r="FX150" s="11">
        <f>IF(FX$2=$A150,0,IF(HLOOKUP(FX$2,Recipes!$H:$GI,'Production Calculator'!$A150+2,FALSE)=0,0,HLOOKUP(FX$2,Recipes!$H:$GI,'Production Calculator'!$A150+2,FALSE)*$AK150))+IF($AO150=FX$3,$AM150/VLOOKUP($AO150,Data!$A$50:$B$56,2,FALSE),0)</f>
        <v>0</v>
      </c>
      <c r="FY150" s="11">
        <f>IF(FY$2=$A150,0,IF(HLOOKUP(FY$2,Recipes!$H:$GI,'Production Calculator'!$A150+2,FALSE)=0,0,HLOOKUP(FY$2,Recipes!$H:$GI,'Production Calculator'!$A150+2,FALSE)*$AK150))+IF($AO150=FY$3,$AM150/VLOOKUP($AO150,Data!$A$50:$B$56,2,FALSE),0)</f>
        <v>0</v>
      </c>
      <c r="FZ150" s="11">
        <f>IF(FZ$2=$A150,0,IF(HLOOKUP(FZ$2,Recipes!$H:$GI,'Production Calculator'!$A150+2,FALSE)=0,0,HLOOKUP(FZ$2,Recipes!$H:$GI,'Production Calculator'!$A150+2,FALSE)*$AK150))+IF($AO150=FZ$3,$AM150/VLOOKUP($AO150,Data!$A$50:$B$56,2,FALSE),0)</f>
        <v>0</v>
      </c>
      <c r="GA150" s="11">
        <f>IF(GA$2=$A150,0,IF(HLOOKUP(GA$2,Recipes!$H:$GI,'Production Calculator'!$A150+2,FALSE)=0,0,HLOOKUP(GA$2,Recipes!$H:$GI,'Production Calculator'!$A150+2,FALSE)*$AK150))+IF($AO150=GA$3,$AM150/VLOOKUP($AO150,Data!$A$50:$B$56,2,FALSE),0)</f>
        <v>0</v>
      </c>
      <c r="GB150" s="11">
        <f>IF(GB$2=$A150,0,IF(HLOOKUP(GB$2,Recipes!$H:$GI,'Production Calculator'!$A150+2,FALSE)=0,0,HLOOKUP(GB$2,Recipes!$H:$GI,'Production Calculator'!$A150+2,FALSE)*$AK150))+IF($AO150=GB$3,$AM150/VLOOKUP($AO150,Data!$A$50:$B$56,2,FALSE),0)</f>
        <v>0</v>
      </c>
      <c r="GC150" s="11">
        <f>IF(GC$2=$A150,0,IF(HLOOKUP(GC$2,Recipes!$H:$GI,'Production Calculator'!$A150+2,FALSE)=0,0,HLOOKUP(GC$2,Recipes!$H:$GI,'Production Calculator'!$A150+2,FALSE)*$AK150))+IF($AO150=GC$3,$AM150/VLOOKUP($AO150,Data!$A$50:$B$56,2,FALSE),0)</f>
        <v>0</v>
      </c>
      <c r="GD150" s="11">
        <f>IF(GD$2=$A150,0,IF(HLOOKUP(GD$2,Recipes!$H:$GI,'Production Calculator'!$A150+2,FALSE)=0,0,HLOOKUP(GD$2,Recipes!$H:$GI,'Production Calculator'!$A150+2,FALSE)*$AK150))+IF($AO150=GD$3,$AM150/VLOOKUP($AO150,Data!$A$50:$B$56,2,FALSE),0)</f>
        <v>0</v>
      </c>
      <c r="GE150" s="11">
        <f>IF(GE$2=$A150,0,IF(HLOOKUP(GE$2,Recipes!$H:$GI,'Production Calculator'!$A150+2,FALSE)=0,0,HLOOKUP(GE$2,Recipes!$H:$GI,'Production Calculator'!$A150+2,FALSE)*$AK150))+IF($AO150=GE$3,$AM150/VLOOKUP($AO150,Data!$A$50:$B$56,2,FALSE),0)</f>
        <v>0</v>
      </c>
      <c r="GF150" s="11">
        <f>IF(GF$2=$A150,0,IF(HLOOKUP(GF$2,Recipes!$H:$GI,'Production Calculator'!$A150+2,FALSE)=0,0,HLOOKUP(GF$2,Recipes!$H:$GI,'Production Calculator'!$A150+2,FALSE)*$AK150))+IF($AO150=GF$3,$AM150/VLOOKUP($AO150,Data!$A$50:$B$56,2,FALSE),0)</f>
        <v>0</v>
      </c>
      <c r="GG150" s="11">
        <f>IF(GG$2=$A150,0,IF(HLOOKUP(GG$2,Recipes!$H:$GI,'Production Calculator'!$A150+2,FALSE)=0,0,HLOOKUP(GG$2,Recipes!$H:$GI,'Production Calculator'!$A150+2,FALSE)*$AK150))+IF($AO150=GG$3,$AM150/VLOOKUP($AO150,Data!$A$50:$B$56,2,FALSE),0)</f>
        <v>0</v>
      </c>
      <c r="GH150" s="11">
        <f>IF(GH$2=$A150,0,IF(HLOOKUP(GH$2,Recipes!$H:$GI,'Production Calculator'!$A150+2,FALSE)=0,0,HLOOKUP(GH$2,Recipes!$H:$GI,'Production Calculator'!$A150+2,FALSE)*$AK150))+IF($AO150=GH$3,$AM150/VLOOKUP($AO150,Data!$A$50:$B$56,2,FALSE),0)</f>
        <v>0</v>
      </c>
      <c r="GI150" s="11">
        <f>IF(GI$2=$A150,0,IF(HLOOKUP(GI$2,Recipes!$H:$GI,'Production Calculator'!$A150+2,FALSE)=0,0,HLOOKUP(GI$2,Recipes!$H:$GI,'Production Calculator'!$A150+2,FALSE)*$AK150))+IF($AO150=GI$3,$AM150/VLOOKUP($AO150,Data!$A$50:$B$56,2,FALSE),0)</f>
        <v>0</v>
      </c>
      <c r="GJ150" s="11">
        <f>IF(GJ$2=$A150,0,IF(HLOOKUP(GJ$2,Recipes!$H:$GI,'Production Calculator'!$A150+2,FALSE)=0,0,HLOOKUP(GJ$2,Recipes!$H:$GI,'Production Calculator'!$A150+2,FALSE)*$AK150))+IF($AO150=GJ$3,$AM150/VLOOKUP($AO150,Data!$A$50:$B$56,2,FALSE),0)</f>
        <v>0</v>
      </c>
      <c r="GK150" s="11">
        <f>IF(GK$2=$A150,0,IF(HLOOKUP(GK$2,Recipes!$H:$GI,'Production Calculator'!$A150+2,FALSE)=0,0,HLOOKUP(GK$2,Recipes!$H:$GI,'Production Calculator'!$A150+2,FALSE)*$AK150))+IF($AO150=GK$3,$AM150/VLOOKUP($AO150,Data!$A$50:$B$56,2,FALSE),0)</f>
        <v>0</v>
      </c>
      <c r="GL150" s="11">
        <f>IF(GL$2=$A150,0,IF(HLOOKUP(GL$2,Recipes!$H:$GI,'Production Calculator'!$A150+2,FALSE)=0,0,HLOOKUP(GL$2,Recipes!$H:$GI,'Production Calculator'!$A150+2,FALSE)*$AK150))+IF($AO150=GL$3,$AM150/VLOOKUP($AO150,Data!$A$50:$B$56,2,FALSE),0)</f>
        <v>0</v>
      </c>
      <c r="GM150" s="11">
        <f>IF(GM$2=$A150,0,IF(HLOOKUP(GM$2,Recipes!$H:$GI,'Production Calculator'!$A150+2,FALSE)=0,0,HLOOKUP(GM$2,Recipes!$H:$GI,'Production Calculator'!$A150+2,FALSE)*$AK150))+IF($AO150=GM$3,$AM150/VLOOKUP($AO150,Data!$A$50:$B$56,2,FALSE),0)</f>
        <v>0</v>
      </c>
      <c r="GN150" s="11">
        <f>IF(GN$2=$A150,0,IF(HLOOKUP(GN$2,Recipes!$H:$GI,'Production Calculator'!$A150+2,FALSE)=0,0,HLOOKUP(GN$2,Recipes!$H:$GI,'Production Calculator'!$A150+2,FALSE)*$AK150))+IF($AO150=GN$3,$AM150/VLOOKUP($AO150,Data!$A$50:$B$56,2,FALSE),0)</f>
        <v>0</v>
      </c>
      <c r="GO150" s="11">
        <f>IF(GO$2=$A150,0,IF(HLOOKUP(GO$2,Recipes!$H:$GI,'Production Calculator'!$A150+2,FALSE)=0,0,HLOOKUP(GO$2,Recipes!$H:$GI,'Production Calculator'!$A150+2,FALSE)*$AK150))+IF($AO150=GO$3,$AM150/VLOOKUP($AO150,Data!$A$50:$B$56,2,FALSE),0)</f>
        <v>0</v>
      </c>
      <c r="GP150" s="11">
        <f>IF(GP$2=$A150,0,IF(HLOOKUP(GP$2,Recipes!$H:$GI,'Production Calculator'!$A150+2,FALSE)=0,0,HLOOKUP(GP$2,Recipes!$H:$GI,'Production Calculator'!$A150+2,FALSE)*$AK150))+IF($AO150=GP$3,$AM150/VLOOKUP($AO150,Data!$A$50:$B$56,2,FALSE),0)</f>
        <v>0</v>
      </c>
      <c r="GQ150" s="11">
        <f>IF(GQ$2=$A150,0,IF(HLOOKUP(GQ$2,Recipes!$H:$GI,'Production Calculator'!$A150+2,FALSE)=0,0,HLOOKUP(GQ$2,Recipes!$H:$GI,'Production Calculator'!$A150+2,FALSE)*$AK150))+IF($AO150=GQ$3,$AM150/VLOOKUP($AO150,Data!$A$50:$B$56,2,FALSE),0)</f>
        <v>0</v>
      </c>
      <c r="GR150" s="11">
        <f>IF(GR$2=$A150,0,IF(HLOOKUP(GR$2,Recipes!$H:$GI,'Production Calculator'!$A150+2,FALSE)=0,0,HLOOKUP(GR$2,Recipes!$H:$GI,'Production Calculator'!$A150+2,FALSE)*$AK150))+IF($AO150=GR$3,$AM150/VLOOKUP($AO150,Data!$A$50:$B$56,2,FALSE),0)</f>
        <v>0</v>
      </c>
      <c r="GS150" s="11">
        <f>IF(GS$2=$A150,0,IF(HLOOKUP(GS$2,Recipes!$H:$GI,'Production Calculator'!$A150+2,FALSE)=0,0,HLOOKUP(GS$2,Recipes!$H:$GI,'Production Calculator'!$A150+2,FALSE)*$AK150))+IF($AO150=GS$3,$AM150/VLOOKUP($AO150,Data!$A$50:$B$56,2,FALSE),0)</f>
        <v>0</v>
      </c>
      <c r="GT150" s="11">
        <f>IF(GT$2=$A150,0,IF(HLOOKUP(GT$2,Recipes!$H:$GI,'Production Calculator'!$A150+2,FALSE)=0,0,HLOOKUP(GT$2,Recipes!$H:$GI,'Production Calculator'!$A150+2,FALSE)*$AK150))+IF($AO150=GT$3,$AM150/VLOOKUP($AO150,Data!$A$50:$B$56,2,FALSE),0)</f>
        <v>0</v>
      </c>
      <c r="GU150" s="11">
        <f>IF(GU$2=$A150,0,IF(HLOOKUP(GU$2,Recipes!$H:$GI,'Production Calculator'!$A150+2,FALSE)=0,0,HLOOKUP(GU$2,Recipes!$H:$GI,'Production Calculator'!$A150+2,FALSE)*$AK150))+IF($AO150=GU$3,$AM150/VLOOKUP($AO150,Data!$A$50:$B$56,2,FALSE),0)</f>
        <v>0</v>
      </c>
      <c r="GV150" s="11">
        <f>IF(GV$2=$A150,0,IF(HLOOKUP(GV$2,Recipes!$H:$GI,'Production Calculator'!$A150+2,FALSE)=0,0,HLOOKUP(GV$2,Recipes!$H:$GI,'Production Calculator'!$A150+2,FALSE)*$AK150))+IF($AO150=GV$3,$AM150/VLOOKUP($AO150,Data!$A$50:$B$56,2,FALSE),0)</f>
        <v>0</v>
      </c>
      <c r="GW150" s="11">
        <f>IF(GW$2=$A150,0,IF(HLOOKUP(GW$2,Recipes!$H:$GI,'Production Calculator'!$A150+2,FALSE)=0,0,HLOOKUP(GW$2,Recipes!$H:$GI,'Production Calculator'!$A150+2,FALSE)*$AK150))+IF($AO150=GW$3,$AM150/VLOOKUP($AO150,Data!$A$50:$B$56,2,FALSE),0)</f>
        <v>0</v>
      </c>
      <c r="GX150" s="11">
        <f>IF(GX$2=$A150,0,IF(HLOOKUP(GX$2,Recipes!$H:$GI,'Production Calculator'!$A150+2,FALSE)=0,0,HLOOKUP(GX$2,Recipes!$H:$GI,'Production Calculator'!$A150+2,FALSE)*$AK150))+IF($AO150=GX$3,$AM150/VLOOKUP($AO150,Data!$A$50:$B$56,2,FALSE),0)</f>
        <v>0</v>
      </c>
      <c r="GY150" s="11">
        <f>IF(GY$2=$A150,0,IF(HLOOKUP(GY$2,Recipes!$H:$GI,'Production Calculator'!$A150+2,FALSE)=0,0,HLOOKUP(GY$2,Recipes!$H:$GI,'Production Calculator'!$A150+2,FALSE)*$AK150))+IF($AO150=GY$3,$AM150/VLOOKUP($AO150,Data!$A$50:$B$56,2,FALSE),0)</f>
        <v>0</v>
      </c>
      <c r="GZ150" s="11">
        <f>IF(GZ$2=$A150,0,IF(HLOOKUP(GZ$2,Recipes!$H:$GI,'Production Calculator'!$A150+2,FALSE)=0,0,HLOOKUP(GZ$2,Recipes!$H:$GI,'Production Calculator'!$A150+2,FALSE)*$AK150))+IF($AO150=GZ$3,$AM150/VLOOKUP($AO150,Data!$A$50:$B$56,2,FALSE),0)</f>
        <v>0</v>
      </c>
      <c r="HA150" s="11">
        <f>IF(HA$2=$A150,0,IF(HLOOKUP(HA$2,Recipes!$H:$GI,'Production Calculator'!$A150+2,FALSE)=0,0,HLOOKUP(HA$2,Recipes!$H:$GI,'Production Calculator'!$A150+2,FALSE)*$AK150))+IF($AO150=HA$3,$AM150/VLOOKUP($AO150,Data!$A$50:$B$56,2,FALSE),0)</f>
        <v>0</v>
      </c>
      <c r="HB150" s="11">
        <f>IF(HB$2=$A150,0,IF(HLOOKUP(HB$2,Recipes!$H:$GI,'Production Calculator'!$A150+2,FALSE)=0,0,HLOOKUP(HB$2,Recipes!$H:$GI,'Production Calculator'!$A150+2,FALSE)*$AK150))+IF($AO150=HB$3,$AM150/VLOOKUP($AO150,Data!$A$50:$B$56,2,FALSE),0)</f>
        <v>0</v>
      </c>
      <c r="HC150" s="11">
        <f>IF(HC$2=$A150,0,IF(HLOOKUP(HC$2,Recipes!$H:$GI,'Production Calculator'!$A150+2,FALSE)=0,0,HLOOKUP(HC$2,Recipes!$H:$GI,'Production Calculator'!$A150+2,FALSE)*$AK150))+IF($AO150=HC$3,$AM150/VLOOKUP($AO150,Data!$A$50:$B$56,2,FALSE),0)</f>
        <v>0</v>
      </c>
      <c r="HD150" s="11">
        <f>IF(HD$2=$A150,0,IF(HLOOKUP(HD$2,Recipes!$H:$GI,'Production Calculator'!$A150+2,FALSE)=0,0,HLOOKUP(HD$2,Recipes!$H:$GI,'Production Calculator'!$A150+2,FALSE)*$AK150))+IF($AO150=HD$3,$AM150/VLOOKUP($AO150,Data!$A$50:$B$56,2,FALSE),0)</f>
        <v>0</v>
      </c>
      <c r="HE150" s="11">
        <f>IF(HE$2=$A150,0,IF(HLOOKUP(HE$2,Recipes!$H:$GI,'Production Calculator'!$A150+2,FALSE)=0,0,HLOOKUP(HE$2,Recipes!$H:$GI,'Production Calculator'!$A150+2,FALSE)*$AK150))+IF($AO150=HE$3,$AM150/VLOOKUP($AO150,Data!$A$50:$B$56,2,FALSE),0)</f>
        <v>0</v>
      </c>
      <c r="HF150" s="11">
        <f>IF(HF$2=$A150,0,IF(HLOOKUP(HF$2,Recipes!$H:$GI,'Production Calculator'!$A150+2,FALSE)=0,0,HLOOKUP(HF$2,Recipes!$H:$GI,'Production Calculator'!$A150+2,FALSE)*$AK150))+IF($AO150=HF$3,$AM150/VLOOKUP($AO150,Data!$A$50:$B$56,2,FALSE),0)</f>
        <v>0</v>
      </c>
      <c r="HG150" s="11">
        <f>IF(HG$2=$A150,0,IF(HLOOKUP(HG$2,Recipes!$H:$GI,'Production Calculator'!$A150+2,FALSE)=0,0,HLOOKUP(HG$2,Recipes!$H:$GI,'Production Calculator'!$A150+2,FALSE)*$AK150))+IF($AO150=HG$3,$AM150/VLOOKUP($AO150,Data!$A$50:$B$56,2,FALSE),0)</f>
        <v>0</v>
      </c>
      <c r="HH150" s="11">
        <f>IF(HH$2=$A150,0,IF(HLOOKUP(HH$2,Recipes!$H:$GI,'Production Calculator'!$A150+2,FALSE)=0,0,HLOOKUP(HH$2,Recipes!$H:$GI,'Production Calculator'!$A150+2,FALSE)*$AK150))+IF($AO150=HH$3,$AM150/VLOOKUP($AO150,Data!$A$50:$B$56,2,FALSE),0)</f>
        <v>0</v>
      </c>
      <c r="HI150" s="11">
        <f>IF(HI$2=$A150,0,IF(HLOOKUP(HI$2,Recipes!$H:$GI,'Production Calculator'!$A150+2,FALSE)=0,0,HLOOKUP(HI$2,Recipes!$H:$GI,'Production Calculator'!$A150+2,FALSE)*$AK150))+IF($AO150=HI$3,$AM150/VLOOKUP($AO150,Data!$A$50:$B$56,2,FALSE),0)</f>
        <v>0</v>
      </c>
      <c r="HJ150" s="11">
        <f>IF(HJ$2=$A150,0,IF(HLOOKUP(HJ$2,Recipes!$H:$GI,'Production Calculator'!$A150+2,FALSE)=0,0,HLOOKUP(HJ$2,Recipes!$H:$GI,'Production Calculator'!$A150+2,FALSE)*$AK150))+IF($AO150=HJ$3,$AM150/VLOOKUP($AO150,Data!$A$50:$B$56,2,FALSE),0)</f>
        <v>0</v>
      </c>
      <c r="HK150" s="11">
        <f>IF(HK$2=$A150,0,IF(HLOOKUP(HK$2,Recipes!$H:$GI,'Production Calculator'!$A150+2,FALSE)=0,0,HLOOKUP(HK$2,Recipes!$H:$GI,'Production Calculator'!$A150+2,FALSE)*$AK150))+IF($AO150=HK$3,$AM150/VLOOKUP($AO150,Data!$A$50:$B$56,2,FALSE),0)</f>
        <v>0</v>
      </c>
      <c r="HL150" s="11">
        <f>IF(HL$2=$A150,0,IF(HLOOKUP(HL$2,Recipes!$H:$GI,'Production Calculator'!$A150+2,FALSE)=0,0,HLOOKUP(HL$2,Recipes!$H:$GI,'Production Calculator'!$A150+2,FALSE)*$AK150))+IF($AO150=HL$3,$AM150/VLOOKUP($AO150,Data!$A$50:$B$56,2,FALSE),0)</f>
        <v>0</v>
      </c>
      <c r="HM150" s="11">
        <f>IF(HM$2=$A150,0,IF(HLOOKUP(HM$2,Recipes!$H:$GI,'Production Calculator'!$A150+2,FALSE)=0,0,HLOOKUP(HM$2,Recipes!$H:$GI,'Production Calculator'!$A150+2,FALSE)*$AK150))+IF($AO150=HM$3,$AM150/VLOOKUP($AO150,Data!$A$50:$B$56,2,FALSE),0)</f>
        <v>0</v>
      </c>
      <c r="HN150" s="11">
        <f>IF(HN$2=$A150,0,IF(HLOOKUP(HN$2,Recipes!$H:$GI,'Production Calculator'!$A150+2,FALSE)=0,0,HLOOKUP(HN$2,Recipes!$H:$GI,'Production Calculator'!$A150+2,FALSE)*$AK150))+IF($AO150=HN$3,$AM150/VLOOKUP($AO150,Data!$A$50:$B$56,2,FALSE),0)</f>
        <v>0</v>
      </c>
      <c r="HO150" s="11">
        <f>IF(HO$2=$A150,0,IF(HLOOKUP(HO$2,Recipes!$H:$GI,'Production Calculator'!$A150+2,FALSE)=0,0,HLOOKUP(HO$2,Recipes!$H:$GI,'Production Calculator'!$A150+2,FALSE)*$AK150))+IF($AO150=HO$3,$AM150/VLOOKUP($AO150,Data!$A$50:$B$56,2,FALSE),0)</f>
        <v>0</v>
      </c>
      <c r="HP150" s="11">
        <f>IF(HP$2=$A150,0,IF(HLOOKUP(HP$2,Recipes!$H:$GI,'Production Calculator'!$A150+2,FALSE)=0,0,HLOOKUP(HP$2,Recipes!$H:$GI,'Production Calculator'!$A150+2,FALSE)*$AK150))+IF($AO150=HP$3,$AM150/VLOOKUP($AO150,Data!$A$50:$B$56,2,FALSE),0)</f>
        <v>0</v>
      </c>
      <c r="HQ150" s="11">
        <f>IF(HQ$2=$A150,0,IF(HLOOKUP(HQ$2,Recipes!$H:$GI,'Production Calculator'!$A150+2,FALSE)=0,0,HLOOKUP(HQ$2,Recipes!$H:$GI,'Production Calculator'!$A150+2,FALSE)*$AK150))+IF($AO150=HQ$3,$AM150/VLOOKUP($AO150,Data!$A$50:$B$56,2,FALSE),0)</f>
        <v>0</v>
      </c>
      <c r="HR150" s="11">
        <f>IF(HR$2=$A150,0,IF(HLOOKUP(HR$2,Recipes!$H:$GI,'Production Calculator'!$A150+2,FALSE)=0,0,HLOOKUP(HR$2,Recipes!$H:$GI,'Production Calculator'!$A150+2,FALSE)*$AK150))+IF($AO150=HR$3,$AM150/VLOOKUP($AO150,Data!$A$50:$B$56,2,FALSE),0)</f>
        <v>0</v>
      </c>
      <c r="HS150" s="121"/>
    </row>
    <row r="151" spans="1:227" x14ac:dyDescent="0.45">
      <c r="A151">
        <v>126</v>
      </c>
      <c r="B151" s="107" t="str">
        <f>VLOOKUP(A151,Recipes!A:B,2)</f>
        <v>Submachine gun</v>
      </c>
      <c r="C151" s="133">
        <v>0</v>
      </c>
      <c r="D151" s="108">
        <f t="shared" si="192"/>
        <v>0</v>
      </c>
      <c r="E151" s="148" t="s">
        <v>1</v>
      </c>
      <c r="F151" s="109">
        <f>VLOOKUP(A151,Recipes!$A$3:$G$186,6,FALSE)</f>
        <v>3</v>
      </c>
      <c r="G151" s="109">
        <f>VLOOKUP(A151,Recipes!$A$3:$G$186,7,FALSE)</f>
        <v>0</v>
      </c>
      <c r="H151" s="110">
        <f t="shared" si="193"/>
        <v>0</v>
      </c>
      <c r="I151" s="109">
        <f>VLOOKUP(E151,Data!$A$2:$C$26,3, FALSE)</f>
        <v>4</v>
      </c>
      <c r="J151" s="108">
        <v>0</v>
      </c>
      <c r="K151" s="108">
        <v>0</v>
      </c>
      <c r="L151" s="108">
        <v>0</v>
      </c>
      <c r="M151" s="150">
        <v>0</v>
      </c>
      <c r="N151" s="150">
        <v>0</v>
      </c>
      <c r="O151" s="150">
        <v>0</v>
      </c>
      <c r="P151" s="151">
        <v>0</v>
      </c>
      <c r="Q151" s="151">
        <v>0</v>
      </c>
      <c r="R151" s="151">
        <v>0</v>
      </c>
      <c r="S151">
        <f t="shared" si="208"/>
        <v>0</v>
      </c>
      <c r="T151">
        <f t="shared" si="209"/>
        <v>0</v>
      </c>
      <c r="U151">
        <f t="shared" si="210"/>
        <v>0</v>
      </c>
      <c r="V151">
        <f t="shared" si="211"/>
        <v>0</v>
      </c>
      <c r="W151">
        <f t="shared" si="212"/>
        <v>0</v>
      </c>
      <c r="X151">
        <f t="shared" si="213"/>
        <v>0</v>
      </c>
      <c r="Y151">
        <f t="shared" si="214"/>
        <v>0</v>
      </c>
      <c r="Z151">
        <f t="shared" si="215"/>
        <v>0</v>
      </c>
      <c r="AA151">
        <f t="shared" si="216"/>
        <v>0</v>
      </c>
      <c r="AB151" s="111">
        <f>VLOOKUP($A151,Recipes!$A:$G,4)</f>
        <v>3</v>
      </c>
      <c r="AC151" s="111">
        <f>VLOOKUP($A151,Recipes!$A:$G,5)</f>
        <v>1</v>
      </c>
      <c r="AD151" s="111">
        <f t="shared" si="203"/>
        <v>0.33333333333333331</v>
      </c>
      <c r="AE151" s="111">
        <f>VLOOKUP(E151,Data!$A$2:$F$26,5,FALSE)</f>
        <v>0</v>
      </c>
      <c r="AF151" s="111">
        <f>VLOOKUP(E151,Data!$A$2:$F$26,4,FALSE)</f>
        <v>210</v>
      </c>
      <c r="AG151" s="111">
        <f>VLOOKUP(E151,Data!$A$2:$B$26,2, FALSE)</f>
        <v>1.25</v>
      </c>
      <c r="AH151" s="111">
        <f>1+VLOOKUP($J$3,Data!$A$40:$D$48,2,FALSE)*$J151+VLOOKUP($K$3,Data!$A$40:$D$48,2,FALSE)*$K151+VLOOKUP($L$3,Data!$A$40:$D$48,2,FALSE)*$L151+VLOOKUP($M$3,Data!$A$40:$D$48,2,FALSE)*$M151+VLOOKUP($N$3,Data!$A$40:$D$48,2,FALSE)*$N151+VLOOKUP($O$3,Data!$A$40:$D$48,2,FALSE)*$O151+VLOOKUP($P$3,Data!$A$40:$D$48,2,FALSE)*$P151+VLOOKUP($Q$3,Data!$A$40:$D$48,2,FALSE)*$Q151+VLOOKUP($R$3,Data!$A$40:$D$48,2,FALSE)*$R151</f>
        <v>1</v>
      </c>
      <c r="AI151" s="111">
        <f>MAX(1+VLOOKUP($J$3,Data!$A$40:$D$48,3,FALSE)*$J151+VLOOKUP($K$3,Data!$A$40:$D$48,3,FALSE)*$K151+VLOOKUP($L$3,Data!$A$40:$D$48,3,FALSE)*$L151+VLOOKUP($M$3,Data!$A$40:$D$48,3,FALSE)*$M151+VLOOKUP($N$3,Data!$A$40:$D$48,3,FALSE)*$N151+VLOOKUP($O$3,Data!$A$40:$D$48,3,FALSE)*$O151+VLOOKUP($P$3,Data!$A$40:$D$48,3,FALSE)*$P151+VLOOKUP($Q$3,Data!$A$40:$D$48,3,FALSE)*$Q151+VLOOKUP($R$3,Data!$A$40:$D$48,3,FALSE)*$R151,0)</f>
        <v>1</v>
      </c>
      <c r="AJ151" s="111">
        <f>MAX(1-(VLOOKUP($J$3,Data!$A$40:$D$48,4,FALSE)*$J151+VLOOKUP($K$3,Data!$A$40:$D$48,4,FALSE)*$K151+VLOOKUP($L$3,Data!$A$40:$D$48,4,FALSE)*$L151+VLOOKUP($M$3,Data!$A$40:$D$48,4,FALSE)*$M151+VLOOKUP($N$3,Data!$A$40:$D$48,4,FALSE)*$N151+VLOOKUP($O$3,Data!$A$40:$D$48,4,FALSE)*$O151+VLOOKUP($P$3,Data!$A$40:$D$48,4,FALSE)*$P151+VLOOKUP($Q$3,Data!$A$40:$D$48,4,FALSE)*$Q151+VLOOKUP($R$3,Data!$A$40:$D$48,4,FALSE)*$R151),0.2)</f>
        <v>1</v>
      </c>
      <c r="AK151" s="112">
        <f t="shared" si="204"/>
        <v>0</v>
      </c>
      <c r="AL151" s="111">
        <f t="shared" si="205"/>
        <v>0.41666666666666663</v>
      </c>
      <c r="AM151" s="111">
        <f t="shared" si="206"/>
        <v>0</v>
      </c>
      <c r="AN151" s="111">
        <f t="shared" si="207"/>
        <v>0</v>
      </c>
      <c r="AO151" s="131" t="s">
        <v>298</v>
      </c>
      <c r="AP151" s="11"/>
      <c r="AQ151" s="11">
        <f>IF(AQ$2=$A151,0,IF(HLOOKUP(AQ$2,Recipes!$H:$GI,'Production Calculator'!$A151+2,FALSE)=0,0,HLOOKUP(AQ$2,Recipes!$H:$GI,'Production Calculator'!$A151+2,FALSE)*$AK151))+IF($AO151=AQ$3,$AM151/VLOOKUP($AO151,Data!$A$50:$B$56,2,FALSE),0)</f>
        <v>0</v>
      </c>
      <c r="AR151" s="11">
        <f>IF(AR$2=$A151,0,IF(HLOOKUP(AR$2,Recipes!$H:$GI,'Production Calculator'!$A151+2,FALSE)=0,0,HLOOKUP(AR$2,Recipes!$H:$GI,'Production Calculator'!$A151+2,FALSE)*$AK151))+IF($AO151=AR$3,$AM151/VLOOKUP($AO151,Data!$A$50:$B$56,2,FALSE),0)</f>
        <v>0</v>
      </c>
      <c r="AS151" s="11">
        <f>IF(AS$2=$A151,0,IF(HLOOKUP(AS$2,Recipes!$H:$GI,'Production Calculator'!$A151+2,FALSE)=0,0,HLOOKUP(AS$2,Recipes!$H:$GI,'Production Calculator'!$A151+2,FALSE)*$AK151))+IF($AO151=AS$3,$AM151/VLOOKUP($AO151,Data!$A$50:$B$56,2,FALSE),0)</f>
        <v>0</v>
      </c>
      <c r="AT151" s="11">
        <f>IF(AT$2=$A151,0,IF(HLOOKUP(AT$2,Recipes!$H:$GI,'Production Calculator'!$A151+2,FALSE)=0,0,HLOOKUP(AT$2,Recipes!$H:$GI,'Production Calculator'!$A151+2,FALSE)*$AK151))+IF($AO151=AT$3,$AM151/VLOOKUP($AO151,Data!$A$50:$B$56,2,FALSE),0)</f>
        <v>0</v>
      </c>
      <c r="AU151" s="11">
        <f>IF(AU$2=$A151,0,IF(HLOOKUP(AU$2,Recipes!$H:$GI,'Production Calculator'!$A151+2,FALSE)=0,0,HLOOKUP(AU$2,Recipes!$H:$GI,'Production Calculator'!$A151+2,FALSE)*$AK151))+IF($AO151=AU$3,$AM151/VLOOKUP($AO151,Data!$A$50:$B$56,2,FALSE),0)</f>
        <v>0</v>
      </c>
      <c r="AV151" s="11">
        <f>IF(AV$2=$A151,0,IF(HLOOKUP(AV$2,Recipes!$H:$GI,'Production Calculator'!$A151+2,FALSE)=0,0,HLOOKUP(AV$2,Recipes!$H:$GI,'Production Calculator'!$A151+2,FALSE)*$AK151))+IF($AO151=AV$3,$AM151/VLOOKUP($AO151,Data!$A$50:$B$56,2,FALSE),0)</f>
        <v>0</v>
      </c>
      <c r="AW151" s="11">
        <f>IF(AW$2=$A151,0,IF(HLOOKUP(AW$2,Recipes!$H:$GI,'Production Calculator'!$A151+2,FALSE)=0,0,HLOOKUP(AW$2,Recipes!$H:$GI,'Production Calculator'!$A151+2,FALSE)*$AK151))+IF($AO151=AW$3,$AM151/VLOOKUP($AO151,Data!$A$50:$B$56,2,FALSE),0)</f>
        <v>0</v>
      </c>
      <c r="AX151" s="11">
        <f>IF(AX$2=$A151,0,IF(HLOOKUP(AX$2,Recipes!$H:$GI,'Production Calculator'!$A151+2,FALSE)=0,0,HLOOKUP(AX$2,Recipes!$H:$GI,'Production Calculator'!$A151+2,FALSE)*$AK151))+IF($AO151=AX$3,$AM151/VLOOKUP($AO151,Data!$A$50:$B$56,2,FALSE),0)</f>
        <v>0</v>
      </c>
      <c r="AY151" s="11">
        <f>IF(AY$2=$A151,0,IF(HLOOKUP(AY$2,Recipes!$H:$GI,'Production Calculator'!$A151+2,FALSE)=0,0,HLOOKUP(AY$2,Recipes!$H:$GI,'Production Calculator'!$A151+2,FALSE)*$AK151))+IF($AO151=AY$3,$AM151/VLOOKUP($AO151,Data!$A$50:$B$56,2,FALSE),0)</f>
        <v>0</v>
      </c>
      <c r="AZ151" s="11">
        <f>IF(AZ$2=$A151,0,IF(HLOOKUP(AZ$2,Recipes!$H:$GI,'Production Calculator'!$A151+2,FALSE)=0,0,HLOOKUP(AZ$2,Recipes!$H:$GI,'Production Calculator'!$A151+2,FALSE)*$AK151))+IF($AO151=AZ$3,$AM151/VLOOKUP($AO151,Data!$A$50:$B$56,2,FALSE),0)</f>
        <v>0</v>
      </c>
      <c r="BA151" s="11">
        <f>IF(BA$2=$A151,0,IF(HLOOKUP(BA$2,Recipes!$H:$GI,'Production Calculator'!$A151+2,FALSE)=0,0,HLOOKUP(BA$2,Recipes!$H:$GI,'Production Calculator'!$A151+2,FALSE)*$AK151))+IF($AO151=BA$3,$AM151/VLOOKUP($AO151,Data!$A$50:$B$56,2,FALSE),0)</f>
        <v>0</v>
      </c>
      <c r="BB151" s="11">
        <f>IF(BB$2=$A151,0,IF(HLOOKUP(BB$2,Recipes!$H:$GI,'Production Calculator'!$A151+2,FALSE)=0,0,HLOOKUP(BB$2,Recipes!$H:$GI,'Production Calculator'!$A151+2,FALSE)*$AK151))+IF($AO151=BB$3,$AM151/VLOOKUP($AO151,Data!$A$50:$B$56,2,FALSE),0)</f>
        <v>0</v>
      </c>
      <c r="BC151" s="11">
        <f>IF(BC$2=$A151,0,IF(HLOOKUP(BC$2,Recipes!$H:$GI,'Production Calculator'!$A151+2,FALSE)=0,0,HLOOKUP(BC$2,Recipes!$H:$GI,'Production Calculator'!$A151+2,FALSE)*$AK151))+IF($AO151=BC$3,$AM151/VLOOKUP($AO151,Data!$A$50:$B$56,2,FALSE),0)</f>
        <v>0</v>
      </c>
      <c r="BD151" s="11">
        <f>IF(BD$2=$A151,0,IF(HLOOKUP(BD$2,Recipes!$H:$GI,'Production Calculator'!$A151+2,FALSE)=0,0,HLOOKUP(BD$2,Recipes!$H:$GI,'Production Calculator'!$A151+2,FALSE)*$AK151))+IF($AO151=BD$3,$AM151/VLOOKUP($AO151,Data!$A$50:$B$56,2,FALSE),0)</f>
        <v>0</v>
      </c>
      <c r="BE151" s="11">
        <f>IF(BE$2=$A151,0,IF(HLOOKUP(BE$2,Recipes!$H:$GI,'Production Calculator'!$A151+2,FALSE)=0,0,HLOOKUP(BE$2,Recipes!$H:$GI,'Production Calculator'!$A151+2,FALSE)*$AK151))+IF($AO151=BE$3,$AM151/VLOOKUP($AO151,Data!$A$50:$B$56,2,FALSE),0)</f>
        <v>0</v>
      </c>
      <c r="BF151" s="11">
        <f>IF(BF$2=$A151,0,IF(HLOOKUP(BF$2,Recipes!$H:$GI,'Production Calculator'!$A151+2,FALSE)=0,0,HLOOKUP(BF$2,Recipes!$H:$GI,'Production Calculator'!$A151+2,FALSE)*$AK151))+IF($AO151=BF$3,$AM151/VLOOKUP($AO151,Data!$A$50:$B$56,2,FALSE),0)</f>
        <v>0</v>
      </c>
      <c r="BG151" s="11">
        <f>IF(BG$2=$A151,0,IF(HLOOKUP(BG$2,Recipes!$H:$GI,'Production Calculator'!$A151+2,FALSE)=0,0,HLOOKUP(BG$2,Recipes!$H:$GI,'Production Calculator'!$A151+2,FALSE)*$AK151))+IF($AO151=BG$3,$AM151/VLOOKUP($AO151,Data!$A$50:$B$56,2,FALSE),0)</f>
        <v>0</v>
      </c>
      <c r="BH151" s="11">
        <f>IF(BH$2=$A151,0,IF(HLOOKUP(BH$2,Recipes!$H:$GI,'Production Calculator'!$A151+2,FALSE)=0,0,HLOOKUP(BH$2,Recipes!$H:$GI,'Production Calculator'!$A151+2,FALSE)*$AK151))+IF($AO151=BH$3,$AM151/VLOOKUP($AO151,Data!$A$50:$B$56,2,FALSE),0)</f>
        <v>0</v>
      </c>
      <c r="BI151" s="11">
        <f>IF(BI$2=$A151,0,IF(HLOOKUP(BI$2,Recipes!$H:$GI,'Production Calculator'!$A151+2,FALSE)=0,0,HLOOKUP(BI$2,Recipes!$H:$GI,'Production Calculator'!$A151+2,FALSE)*$AK151))+IF($AO151=BI$3,$AM151/VLOOKUP($AO151,Data!$A$50:$B$56,2,FALSE),0)</f>
        <v>0</v>
      </c>
      <c r="BJ151" s="11">
        <f>IF(BJ$2=$A151,0,IF(HLOOKUP(BJ$2,Recipes!$H:$GI,'Production Calculator'!$A151+2,FALSE)=0,0,HLOOKUP(BJ$2,Recipes!$H:$GI,'Production Calculator'!$A151+2,FALSE)*$AK151))+IF($AO151=BJ$3,$AM151/VLOOKUP($AO151,Data!$A$50:$B$56,2,FALSE),0)</f>
        <v>0</v>
      </c>
      <c r="BK151" s="11">
        <f>IF(BK$2=$A151,0,IF(HLOOKUP(BK$2,Recipes!$H:$GI,'Production Calculator'!$A151+2,FALSE)=0,0,HLOOKUP(BK$2,Recipes!$H:$GI,'Production Calculator'!$A151+2,FALSE)*$AK151))+IF($AO151=BK$3,$AM151/VLOOKUP($AO151,Data!$A$50:$B$56,2,FALSE),0)</f>
        <v>0</v>
      </c>
      <c r="BL151" s="11">
        <f>IF(BL$2=$A151,0,IF(HLOOKUP(BL$2,Recipes!$H:$GI,'Production Calculator'!$A151+2,FALSE)=0,0,HLOOKUP(BL$2,Recipes!$H:$GI,'Production Calculator'!$A151+2,FALSE)*$AK151))+IF($AO151=BL$3,$AM151/VLOOKUP($AO151,Data!$A$50:$B$56,2,FALSE),0)</f>
        <v>0</v>
      </c>
      <c r="BM151" s="11">
        <f>IF(BM$2=$A151,0,IF(HLOOKUP(BM$2,Recipes!$H:$GI,'Production Calculator'!$A151+2,FALSE)=0,0,HLOOKUP(BM$2,Recipes!$H:$GI,'Production Calculator'!$A151+2,FALSE)*$AK151))+IF($AO151=BM$3,$AM151/VLOOKUP($AO151,Data!$A$50:$B$56,2,FALSE),0)</f>
        <v>0</v>
      </c>
      <c r="BN151" s="11">
        <f>IF(BN$2=$A151,0,IF(HLOOKUP(BN$2,Recipes!$H:$GI,'Production Calculator'!$A151+2,FALSE)=0,0,HLOOKUP(BN$2,Recipes!$H:$GI,'Production Calculator'!$A151+2,FALSE)*$AK151))+IF($AO151=BN$3,$AM151/VLOOKUP($AO151,Data!$A$50:$B$56,2,FALSE),0)</f>
        <v>0</v>
      </c>
      <c r="BO151" s="11">
        <f>IF(BO$2=$A151,0,IF(HLOOKUP(BO$2,Recipes!$H:$GI,'Production Calculator'!$A151+2,FALSE)=0,0,HLOOKUP(BO$2,Recipes!$H:$GI,'Production Calculator'!$A151+2,FALSE)*$AK151))+IF($AO151=BO$3,$AM151/VLOOKUP($AO151,Data!$A$50:$B$56,2,FALSE),0)</f>
        <v>0</v>
      </c>
      <c r="BP151" s="11">
        <f>IF(BP$2=$A151,0,IF(HLOOKUP(BP$2,Recipes!$H:$GI,'Production Calculator'!$A151+2,FALSE)=0,0,HLOOKUP(BP$2,Recipes!$H:$GI,'Production Calculator'!$A151+2,FALSE)*$AK151))+IF($AO151=BP$3,$AM151/VLOOKUP($AO151,Data!$A$50:$B$56,2,FALSE),0)</f>
        <v>0</v>
      </c>
      <c r="BQ151" s="11">
        <f>IF(BQ$2=$A151,0,IF(HLOOKUP(BQ$2,Recipes!$H:$GI,'Production Calculator'!$A151+2,FALSE)=0,0,HLOOKUP(BQ$2,Recipes!$H:$GI,'Production Calculator'!$A151+2,FALSE)*$AK151))+IF($AO151=BQ$3,$AM151/VLOOKUP($AO151,Data!$A$50:$B$56,2,FALSE),0)</f>
        <v>0</v>
      </c>
      <c r="BR151" s="11">
        <f>IF(BR$2=$A151,0,IF(HLOOKUP(BR$2,Recipes!$H:$GI,'Production Calculator'!$A151+2,FALSE)=0,0,HLOOKUP(BR$2,Recipes!$H:$GI,'Production Calculator'!$A151+2,FALSE)*$AK151))+IF($AO151=BR$3,$AM151/VLOOKUP($AO151,Data!$A$50:$B$56,2,FALSE),0)</f>
        <v>0</v>
      </c>
      <c r="BS151" s="11">
        <f>IF(BS$2=$A151,0,IF(HLOOKUP(BS$2,Recipes!$H:$GI,'Production Calculator'!$A151+2,FALSE)=0,0,HLOOKUP(BS$2,Recipes!$H:$GI,'Production Calculator'!$A151+2,FALSE)*$AK151))+IF($AO151=BS$3,$AM151/VLOOKUP($AO151,Data!$A$50:$B$56,2,FALSE),0)</f>
        <v>0</v>
      </c>
      <c r="BT151" s="11">
        <f>IF(BT$2=$A151,0,IF(HLOOKUP(BT$2,Recipes!$H:$GI,'Production Calculator'!$A151+2,FALSE)=0,0,HLOOKUP(BT$2,Recipes!$H:$GI,'Production Calculator'!$A151+2,FALSE)*$AK151))+IF($AO151=BT$3,$AM151/VLOOKUP($AO151,Data!$A$50:$B$56,2,FALSE),0)</f>
        <v>0</v>
      </c>
      <c r="BU151" s="11">
        <f>IF(BU$2=$A151,0,IF(HLOOKUP(BU$2,Recipes!$H:$GI,'Production Calculator'!$A151+2,FALSE)=0,0,HLOOKUP(BU$2,Recipes!$H:$GI,'Production Calculator'!$A151+2,FALSE)*$AK151))+IF($AO151=BU$3,$AM151/VLOOKUP($AO151,Data!$A$50:$B$56,2,FALSE),0)</f>
        <v>0</v>
      </c>
      <c r="BV151" s="11">
        <f>IF(BV$2=$A151,0,IF(HLOOKUP(BV$2,Recipes!$H:$GI,'Production Calculator'!$A151+2,FALSE)=0,0,HLOOKUP(BV$2,Recipes!$H:$GI,'Production Calculator'!$A151+2,FALSE)*$AK151))+IF($AO151=BV$3,$AM151/VLOOKUP($AO151,Data!$A$50:$B$56,2,FALSE),0)</f>
        <v>0</v>
      </c>
      <c r="BW151" s="11">
        <f>IF(BW$2=$A151,0,IF(HLOOKUP(BW$2,Recipes!$H:$GI,'Production Calculator'!$A151+2,FALSE)=0,0,HLOOKUP(BW$2,Recipes!$H:$GI,'Production Calculator'!$A151+2,FALSE)*$AK151))+IF($AO151=BW$3,$AM151/VLOOKUP($AO151,Data!$A$50:$B$56,2,FALSE),0)</f>
        <v>0</v>
      </c>
      <c r="BX151" s="11">
        <f>IF(BX$2=$A151,0,IF(HLOOKUP(BX$2,Recipes!$H:$GI,'Production Calculator'!$A151+2,FALSE)=0,0,HLOOKUP(BX$2,Recipes!$H:$GI,'Production Calculator'!$A151+2,FALSE)*$AK151))+IF($AO151=BX$3,$AM151/VLOOKUP($AO151,Data!$A$50:$B$56,2,FALSE),0)</f>
        <v>0</v>
      </c>
      <c r="BY151" s="11">
        <f>IF(BY$2=$A151,0,IF(HLOOKUP(BY$2,Recipes!$H:$GI,'Production Calculator'!$A151+2,FALSE)=0,0,HLOOKUP(BY$2,Recipes!$H:$GI,'Production Calculator'!$A151+2,FALSE)*$AK151))+IF($AO151=BY$3,$AM151/VLOOKUP($AO151,Data!$A$50:$B$56,2,FALSE),0)</f>
        <v>0</v>
      </c>
      <c r="BZ151" s="11">
        <f>IF(BZ$2=$A151,0,IF(HLOOKUP(BZ$2,Recipes!$H:$GI,'Production Calculator'!$A151+2,FALSE)=0,0,HLOOKUP(BZ$2,Recipes!$H:$GI,'Production Calculator'!$A151+2,FALSE)*$AK151))+IF($AO151=BZ$3,$AM151/VLOOKUP($AO151,Data!$A$50:$B$56,2,FALSE),0)</f>
        <v>0</v>
      </c>
      <c r="CA151" s="11">
        <f>IF(CA$2=$A151,0,IF(HLOOKUP(CA$2,Recipes!$H:$GI,'Production Calculator'!$A151+2,FALSE)=0,0,HLOOKUP(CA$2,Recipes!$H:$GI,'Production Calculator'!$A151+2,FALSE)*$AK151))+IF($AO151=CA$3,$AM151/VLOOKUP($AO151,Data!$A$50:$B$56,2,FALSE),0)</f>
        <v>0</v>
      </c>
      <c r="CB151" s="11">
        <f>IF(CB$2=$A151,0,IF(HLOOKUP(CB$2,Recipes!$H:$GI,'Production Calculator'!$A151+2,FALSE)=0,0,HLOOKUP(CB$2,Recipes!$H:$GI,'Production Calculator'!$A151+2,FALSE)*$AK151))+IF($AO151=CB$3,$AM151/VLOOKUP($AO151,Data!$A$50:$B$56,2,FALSE),0)</f>
        <v>0</v>
      </c>
      <c r="CC151" s="11">
        <f>IF(CC$2=$A151,0,IF(HLOOKUP(CC$2,Recipes!$H:$GI,'Production Calculator'!$A151+2,FALSE)=0,0,HLOOKUP(CC$2,Recipes!$H:$GI,'Production Calculator'!$A151+2,FALSE)*$AK151))+IF($AO151=CC$3,$AM151/VLOOKUP($AO151,Data!$A$50:$B$56,2,FALSE),0)</f>
        <v>0</v>
      </c>
      <c r="CD151" s="11">
        <f>IF(CD$2=$A151,0,IF(HLOOKUP(CD$2,Recipes!$H:$GI,'Production Calculator'!$A151+2,FALSE)=0,0,HLOOKUP(CD$2,Recipes!$H:$GI,'Production Calculator'!$A151+2,FALSE)*$AK151))+IF($AO151=CD$3,$AM151/VLOOKUP($AO151,Data!$A$50:$B$56,2,FALSE),0)</f>
        <v>0</v>
      </c>
      <c r="CE151" s="11">
        <f>IF(CE$2=$A151,0,IF(HLOOKUP(CE$2,Recipes!$H:$GI,'Production Calculator'!$A151+2,FALSE)=0,0,HLOOKUP(CE$2,Recipes!$H:$GI,'Production Calculator'!$A151+2,FALSE)*$AK151))+IF($AO151=CE$3,$AM151/VLOOKUP($AO151,Data!$A$50:$B$56,2,FALSE),0)</f>
        <v>0</v>
      </c>
      <c r="CF151" s="11">
        <f>IF(CF$2=$A151,0,IF(HLOOKUP(CF$2,Recipes!$H:$GI,'Production Calculator'!$A151+2,FALSE)=0,0,HLOOKUP(CF$2,Recipes!$H:$GI,'Production Calculator'!$A151+2,FALSE)*$AK151))+IF($AO151=CF$3,$AM151/VLOOKUP($AO151,Data!$A$50:$B$56,2,FALSE),0)</f>
        <v>0</v>
      </c>
      <c r="CG151" s="11">
        <f>IF(CG$2=$A151,0,IF(HLOOKUP(CG$2,Recipes!$H:$GI,'Production Calculator'!$A151+2,FALSE)=0,0,HLOOKUP(CG$2,Recipes!$H:$GI,'Production Calculator'!$A151+2,FALSE)*$AK151))+IF($AO151=CG$3,$AM151/VLOOKUP($AO151,Data!$A$50:$B$56,2,FALSE),0)</f>
        <v>0</v>
      </c>
      <c r="CH151" s="11">
        <f>IF(CH$2=$A151,0,IF(HLOOKUP(CH$2,Recipes!$H:$GI,'Production Calculator'!$A151+2,FALSE)=0,0,HLOOKUP(CH$2,Recipes!$H:$GI,'Production Calculator'!$A151+2,FALSE)*$AK151))+IF($AO151=CH$3,$AM151/VLOOKUP($AO151,Data!$A$50:$B$56,2,FALSE),0)</f>
        <v>0</v>
      </c>
      <c r="CI151" s="11">
        <f>IF(CI$2=$A151,0,IF(HLOOKUP(CI$2,Recipes!$H:$GI,'Production Calculator'!$A151+2,FALSE)=0,0,HLOOKUP(CI$2,Recipes!$H:$GI,'Production Calculator'!$A151+2,FALSE)*$AK151))+IF($AO151=CI$3,$AM151/VLOOKUP($AO151,Data!$A$50:$B$56,2,FALSE),0)</f>
        <v>0</v>
      </c>
      <c r="CJ151" s="11">
        <f>IF(CJ$2=$A151,0,IF(HLOOKUP(CJ$2,Recipes!$H:$GI,'Production Calculator'!$A151+2,FALSE)=0,0,HLOOKUP(CJ$2,Recipes!$H:$GI,'Production Calculator'!$A151+2,FALSE)*$AK151))+IF($AO151=CJ$3,$AM151/VLOOKUP($AO151,Data!$A$50:$B$56,2,FALSE),0)</f>
        <v>0</v>
      </c>
      <c r="CK151" s="11">
        <f>IF(CK$2=$A151,0,IF(HLOOKUP(CK$2,Recipes!$H:$GI,'Production Calculator'!$A151+2,FALSE)=0,0,HLOOKUP(CK$2,Recipes!$H:$GI,'Production Calculator'!$A151+2,FALSE)*$AK151))+IF($AO151=CK$3,$AM151/VLOOKUP($AO151,Data!$A$50:$B$56,2,FALSE),0)</f>
        <v>0</v>
      </c>
      <c r="CL151" s="11">
        <f>IF(CL$2=$A151,0,IF(HLOOKUP(CL$2,Recipes!$H:$GI,'Production Calculator'!$A151+2,FALSE)=0,0,HLOOKUP(CL$2,Recipes!$H:$GI,'Production Calculator'!$A151+2,FALSE)*$AK151))+IF($AO151=CL$3,$AM151/VLOOKUP($AO151,Data!$A$50:$B$56,2,FALSE),0)</f>
        <v>0</v>
      </c>
      <c r="CM151" s="11">
        <f>IF(CM$2=$A151,0,IF(HLOOKUP(CM$2,Recipes!$H:$GI,'Production Calculator'!$A151+2,FALSE)=0,0,HLOOKUP(CM$2,Recipes!$H:$GI,'Production Calculator'!$A151+2,FALSE)*$AK151))+IF($AO151=CM$3,$AM151/VLOOKUP($AO151,Data!$A$50:$B$56,2,FALSE),0)</f>
        <v>0</v>
      </c>
      <c r="CN151" s="11">
        <f>IF(CN$2=$A151,0,IF(HLOOKUP(CN$2,Recipes!$H:$GI,'Production Calculator'!$A151+2,FALSE)=0,0,HLOOKUP(CN$2,Recipes!$H:$GI,'Production Calculator'!$A151+2,FALSE)*$AK151))+IF($AO151=CN$3,$AM151/VLOOKUP($AO151,Data!$A$50:$B$56,2,FALSE),0)</f>
        <v>0</v>
      </c>
      <c r="CO151" s="11">
        <f>IF(CO$2=$A151,0,IF(HLOOKUP(CO$2,Recipes!$H:$GI,'Production Calculator'!$A151+2,FALSE)=0,0,HLOOKUP(CO$2,Recipes!$H:$GI,'Production Calculator'!$A151+2,FALSE)*$AK151))+IF($AO151=CO$3,$AM151/VLOOKUP($AO151,Data!$A$50:$B$56,2,FALSE),0)</f>
        <v>0</v>
      </c>
      <c r="CP151" s="11">
        <f>IF(CP$2=$A151,0,IF(HLOOKUP(CP$2,Recipes!$H:$GI,'Production Calculator'!$A151+2,FALSE)=0,0,HLOOKUP(CP$2,Recipes!$H:$GI,'Production Calculator'!$A151+2,FALSE)*$AK151))+IF($AO151=CP$3,$AM151/VLOOKUP($AO151,Data!$A$50:$B$56,2,FALSE),0)</f>
        <v>0</v>
      </c>
      <c r="CQ151" s="11">
        <f>IF(CQ$2=$A151,0,IF(HLOOKUP(CQ$2,Recipes!$H:$GI,'Production Calculator'!$A151+2,FALSE)=0,0,HLOOKUP(CQ$2,Recipes!$H:$GI,'Production Calculator'!$A151+2,FALSE)*$AK151))+IF($AO151=CQ$3,$AM151/VLOOKUP($AO151,Data!$A$50:$B$56,2,FALSE),0)</f>
        <v>0</v>
      </c>
      <c r="CR151" s="11">
        <f>IF(CR$2=$A151,0,IF(HLOOKUP(CR$2,Recipes!$H:$GI,'Production Calculator'!$A151+2,FALSE)=0,0,HLOOKUP(CR$2,Recipes!$H:$GI,'Production Calculator'!$A151+2,FALSE)*$AK151))+IF($AO151=CR$3,$AM151/VLOOKUP($AO151,Data!$A$50:$B$56,2,FALSE),0)</f>
        <v>0</v>
      </c>
      <c r="CS151" s="11">
        <f>IF(CS$2=$A151,0,IF(HLOOKUP(CS$2,Recipes!$H:$GI,'Production Calculator'!$A151+2,FALSE)=0,0,HLOOKUP(CS$2,Recipes!$H:$GI,'Production Calculator'!$A151+2,FALSE)*$AK151))+IF($AO151=CS$3,$AM151/VLOOKUP($AO151,Data!$A$50:$B$56,2,FALSE),0)</f>
        <v>0</v>
      </c>
      <c r="CT151" s="11">
        <f>IF(CT$2=$A151,0,IF(HLOOKUP(CT$2,Recipes!$H:$GI,'Production Calculator'!$A151+2,FALSE)=0,0,HLOOKUP(CT$2,Recipes!$H:$GI,'Production Calculator'!$A151+2,FALSE)*$AK151))+IF($AO151=CT$3,$AM151/VLOOKUP($AO151,Data!$A$50:$B$56,2,FALSE),0)</f>
        <v>0</v>
      </c>
      <c r="CU151" s="11">
        <f>IF(CU$2=$A151,0,IF(HLOOKUP(CU$2,Recipes!$H:$GI,'Production Calculator'!$A151+2,FALSE)=0,0,HLOOKUP(CU$2,Recipes!$H:$GI,'Production Calculator'!$A151+2,FALSE)*$AK151))+IF($AO151=CU$3,$AM151/VLOOKUP($AO151,Data!$A$50:$B$56,2,FALSE),0)</f>
        <v>0</v>
      </c>
      <c r="CV151" s="11">
        <f>IF(CV$2=$A151,0,IF(HLOOKUP(CV$2,Recipes!$H:$GI,'Production Calculator'!$A151+2,FALSE)=0,0,HLOOKUP(CV$2,Recipes!$H:$GI,'Production Calculator'!$A151+2,FALSE)*$AK151))+IF($AO151=CV$3,$AM151/VLOOKUP($AO151,Data!$A$50:$B$56,2,FALSE),0)</f>
        <v>0</v>
      </c>
      <c r="CW151" s="11">
        <f>IF(CW$2=$A151,0,IF(HLOOKUP(CW$2,Recipes!$H:$GI,'Production Calculator'!$A151+2,FALSE)=0,0,HLOOKUP(CW$2,Recipes!$H:$GI,'Production Calculator'!$A151+2,FALSE)*$AK151))+IF($AO151=CW$3,$AM151/VLOOKUP($AO151,Data!$A$50:$B$56,2,FALSE),0)</f>
        <v>0</v>
      </c>
      <c r="CX151" s="11">
        <f>IF(CX$2=$A151,0,IF(HLOOKUP(CX$2,Recipes!$H:$GI,'Production Calculator'!$A151+2,FALSE)=0,0,HLOOKUP(CX$2,Recipes!$H:$GI,'Production Calculator'!$A151+2,FALSE)*$AK151))+IF($AO151=CX$3,$AM151/VLOOKUP($AO151,Data!$A$50:$B$56,2,FALSE),0)</f>
        <v>0</v>
      </c>
      <c r="CY151" s="11">
        <f>IF(CY$2=$A151,0,IF(HLOOKUP(CY$2,Recipes!$H:$GI,'Production Calculator'!$A151+2,FALSE)=0,0,HLOOKUP(CY$2,Recipes!$H:$GI,'Production Calculator'!$A151+2,FALSE)*$AK151))+IF($AO151=CY$3,$AM151/VLOOKUP($AO151,Data!$A$50:$B$56,2,FALSE),0)</f>
        <v>0</v>
      </c>
      <c r="CZ151" s="11">
        <f>IF(CZ$2=$A151,0,IF(HLOOKUP(CZ$2,Recipes!$H:$GI,'Production Calculator'!$A151+2,FALSE)=0,0,HLOOKUP(CZ$2,Recipes!$H:$GI,'Production Calculator'!$A151+2,FALSE)*$AK151))+IF($AO151=CZ$3,$AM151/VLOOKUP($AO151,Data!$A$50:$B$56,2,FALSE),0)</f>
        <v>0</v>
      </c>
      <c r="DA151" s="11">
        <f>IF(DA$2=$A151,0,IF(HLOOKUP(DA$2,Recipes!$H:$GI,'Production Calculator'!$A151+2,FALSE)=0,0,HLOOKUP(DA$2,Recipes!$H:$GI,'Production Calculator'!$A151+2,FALSE)*$AK151))+IF($AO151=DA$3,$AM151/VLOOKUP($AO151,Data!$A$50:$B$56,2,FALSE),0)</f>
        <v>0</v>
      </c>
      <c r="DB151" s="11">
        <f>IF(DB$2=$A151,0,IF(HLOOKUP(DB$2,Recipes!$H:$GI,'Production Calculator'!$A151+2,FALSE)=0,0,HLOOKUP(DB$2,Recipes!$H:$GI,'Production Calculator'!$A151+2,FALSE)*$AK151))+IF($AO151=DB$3,$AM151/VLOOKUP($AO151,Data!$A$50:$B$56,2,FALSE),0)</f>
        <v>0</v>
      </c>
      <c r="DC151" s="11">
        <f>IF(DC$2=$A151,0,IF(HLOOKUP(DC$2,Recipes!$H:$GI,'Production Calculator'!$A151+2,FALSE)=0,0,HLOOKUP(DC$2,Recipes!$H:$GI,'Production Calculator'!$A151+2,FALSE)*$AK151))+IF($AO151=DC$3,$AM151/VLOOKUP($AO151,Data!$A$50:$B$56,2,FALSE),0)</f>
        <v>0</v>
      </c>
      <c r="DD151" s="11">
        <f>IF(DD$2=$A151,0,IF(HLOOKUP(DD$2,Recipes!$H:$GI,'Production Calculator'!$A151+2,FALSE)=0,0,HLOOKUP(DD$2,Recipes!$H:$GI,'Production Calculator'!$A151+2,FALSE)*$AK151))+IF($AO151=DD$3,$AM151/VLOOKUP($AO151,Data!$A$50:$B$56,2,FALSE),0)</f>
        <v>0</v>
      </c>
      <c r="DE151" s="11">
        <f>IF(DE$2=$A151,0,IF(HLOOKUP(DE$2,Recipes!$H:$GI,'Production Calculator'!$A151+2,FALSE)=0,0,HLOOKUP(DE$2,Recipes!$H:$GI,'Production Calculator'!$A151+2,FALSE)*$AK151))+IF($AO151=DE$3,$AM151/VLOOKUP($AO151,Data!$A$50:$B$56,2,FALSE),0)</f>
        <v>0</v>
      </c>
      <c r="DF151" s="11">
        <f>IF(DF$2=$A151,0,IF(HLOOKUP(DF$2,Recipes!$H:$GI,'Production Calculator'!$A151+2,FALSE)=0,0,HLOOKUP(DF$2,Recipes!$H:$GI,'Production Calculator'!$A151+2,FALSE)*$AK151))+IF($AO151=DF$3,$AM151/VLOOKUP($AO151,Data!$A$50:$B$56,2,FALSE),0)</f>
        <v>0</v>
      </c>
      <c r="DG151" s="11">
        <f>IF(DG$2=$A151,0,IF(HLOOKUP(DG$2,Recipes!$H:$GI,'Production Calculator'!$A151+2,FALSE)=0,0,HLOOKUP(DG$2,Recipes!$H:$GI,'Production Calculator'!$A151+2,FALSE)*$AK151))+IF($AO151=DG$3,$AM151/VLOOKUP($AO151,Data!$A$50:$B$56,2,FALSE),0)</f>
        <v>0</v>
      </c>
      <c r="DH151" s="11">
        <f>IF(DH$2=$A151,0,IF(HLOOKUP(DH$2,Recipes!$H:$GI,'Production Calculator'!$A151+2,FALSE)=0,0,HLOOKUP(DH$2,Recipes!$H:$GI,'Production Calculator'!$A151+2,FALSE)*$AK151))+IF($AO151=DH$3,$AM151/VLOOKUP($AO151,Data!$A$50:$B$56,2,FALSE),0)</f>
        <v>0</v>
      </c>
      <c r="DI151" s="11">
        <f>IF(DI$2=$A151,0,IF(HLOOKUP(DI$2,Recipes!$H:$GI,'Production Calculator'!$A151+2,FALSE)=0,0,HLOOKUP(DI$2,Recipes!$H:$GI,'Production Calculator'!$A151+2,FALSE)*$AK151))+IF($AO151=DI$3,$AM151/VLOOKUP($AO151,Data!$A$50:$B$56,2,FALSE),0)</f>
        <v>0</v>
      </c>
      <c r="DJ151" s="11">
        <f>IF(DJ$2=$A151,0,IF(HLOOKUP(DJ$2,Recipes!$H:$GI,'Production Calculator'!$A151+2,FALSE)=0,0,HLOOKUP(DJ$2,Recipes!$H:$GI,'Production Calculator'!$A151+2,FALSE)*$AK151))+IF($AO151=DJ$3,$AM151/VLOOKUP($AO151,Data!$A$50:$B$56,2,FALSE),0)</f>
        <v>0</v>
      </c>
      <c r="DK151" s="11">
        <f>IF(DK$2=$A151,0,IF(HLOOKUP(DK$2,Recipes!$H:$GI,'Production Calculator'!$A151+2,FALSE)=0,0,HLOOKUP(DK$2,Recipes!$H:$GI,'Production Calculator'!$A151+2,FALSE)*$AK151))+IF($AO151=DK$3,$AM151/VLOOKUP($AO151,Data!$A$50:$B$56,2,FALSE),0)</f>
        <v>0</v>
      </c>
      <c r="DL151" s="11">
        <f>IF(DL$2=$A151,0,IF(HLOOKUP(DL$2,Recipes!$H:$GI,'Production Calculator'!$A151+2,FALSE)=0,0,HLOOKUP(DL$2,Recipes!$H:$GI,'Production Calculator'!$A151+2,FALSE)*$AK151))+IF($AO151=DL$3,$AM151/VLOOKUP($AO151,Data!$A$50:$B$56,2,FALSE),0)</f>
        <v>0</v>
      </c>
      <c r="DM151" s="11">
        <f>IF(DM$2=$A151,0,IF(HLOOKUP(DM$2,Recipes!$H:$GI,'Production Calculator'!$A151+2,FALSE)=0,0,HLOOKUP(DM$2,Recipes!$H:$GI,'Production Calculator'!$A151+2,FALSE)*$AK151))+IF($AO151=DM$3,$AM151/VLOOKUP($AO151,Data!$A$50:$B$56,2,FALSE),0)</f>
        <v>0</v>
      </c>
      <c r="DN151" s="11">
        <f>IF(DN$2=$A151,0,IF(HLOOKUP(DN$2,Recipes!$H:$GI,'Production Calculator'!$A151+2,FALSE)=0,0,HLOOKUP(DN$2,Recipes!$H:$GI,'Production Calculator'!$A151+2,FALSE)*$AK151))+IF($AO151=DN$3,$AM151/VLOOKUP($AO151,Data!$A$50:$B$56,2,FALSE),0)</f>
        <v>0</v>
      </c>
      <c r="DO151" s="11">
        <f>IF(DO$2=$A151,0,IF(HLOOKUP(DO$2,Recipes!$H:$GI,'Production Calculator'!$A151+2,FALSE)=0,0,HLOOKUP(DO$2,Recipes!$H:$GI,'Production Calculator'!$A151+2,FALSE)*$AK151))+IF($AO151=DO$3,$AM151/VLOOKUP($AO151,Data!$A$50:$B$56,2,FALSE),0)</f>
        <v>0</v>
      </c>
      <c r="DP151" s="11">
        <f>IF(DP$2=$A151,0,IF(HLOOKUP(DP$2,Recipes!$H:$GI,'Production Calculator'!$A151+2,FALSE)=0,0,HLOOKUP(DP$2,Recipes!$H:$GI,'Production Calculator'!$A151+2,FALSE)*$AK151))+IF($AO151=DP$3,$AM151/VLOOKUP($AO151,Data!$A$50:$B$56,2,FALSE),0)</f>
        <v>0</v>
      </c>
      <c r="DQ151" s="11">
        <f>IF(DQ$2=$A151,0,IF(HLOOKUP(DQ$2,Recipes!$H:$GI,'Production Calculator'!$A151+2,FALSE)=0,0,HLOOKUP(DQ$2,Recipes!$H:$GI,'Production Calculator'!$A151+2,FALSE)*$AK151))+IF($AO151=DQ$3,$AM151/VLOOKUP($AO151,Data!$A$50:$B$56,2,FALSE),0)</f>
        <v>0</v>
      </c>
      <c r="DR151" s="11">
        <f>IF(DR$2=$A151,0,IF(HLOOKUP(DR$2,Recipes!$H:$GI,'Production Calculator'!$A151+2,FALSE)=0,0,HLOOKUP(DR$2,Recipes!$H:$GI,'Production Calculator'!$A151+2,FALSE)*$AK151))+IF($AO151=DR$3,$AM151/VLOOKUP($AO151,Data!$A$50:$B$56,2,FALSE),0)</f>
        <v>0</v>
      </c>
      <c r="DS151" s="11">
        <f>IF(DS$2=$A151,0,IF(HLOOKUP(DS$2,Recipes!$H:$GI,'Production Calculator'!$A151+2,FALSE)=0,0,HLOOKUP(DS$2,Recipes!$H:$GI,'Production Calculator'!$A151+2,FALSE)*$AK151))+IF($AO151=DS$3,$AM151/VLOOKUP($AO151,Data!$A$50:$B$56,2,FALSE),0)</f>
        <v>0</v>
      </c>
      <c r="DT151" s="11">
        <f>IF(DT$2=$A151,0,IF(HLOOKUP(DT$2,Recipes!$H:$GI,'Production Calculator'!$A151+2,FALSE)=0,0,HLOOKUP(DT$2,Recipes!$H:$GI,'Production Calculator'!$A151+2,FALSE)*$AK151))+IF($AO151=DT$3,$AM151/VLOOKUP($AO151,Data!$A$50:$B$56,2,FALSE),0)</f>
        <v>0</v>
      </c>
      <c r="DU151" s="11">
        <f>IF(DU$2=$A151,0,IF(HLOOKUP(DU$2,Recipes!$H:$GI,'Production Calculator'!$A151+2,FALSE)=0,0,HLOOKUP(DU$2,Recipes!$H:$GI,'Production Calculator'!$A151+2,FALSE)*$AK151))+IF($AO151=DU$3,$AM151/VLOOKUP($AO151,Data!$A$50:$B$56,2,FALSE),0)</f>
        <v>0</v>
      </c>
      <c r="DV151" s="11">
        <f>IF(DV$2=$A151,0,IF(HLOOKUP(DV$2,Recipes!$H:$GI,'Production Calculator'!$A151+2,FALSE)=0,0,HLOOKUP(DV$2,Recipes!$H:$GI,'Production Calculator'!$A151+2,FALSE)*$AK151))+IF($AO151=DV$3,$AM151/VLOOKUP($AO151,Data!$A$50:$B$56,2,FALSE),0)</f>
        <v>0</v>
      </c>
      <c r="DW151" s="11">
        <f>IF(DW$2=$A151,0,IF(HLOOKUP(DW$2,Recipes!$H:$GI,'Production Calculator'!$A151+2,FALSE)=0,0,HLOOKUP(DW$2,Recipes!$H:$GI,'Production Calculator'!$A151+2,FALSE)*$AK151))+IF($AO151=DW$3,$AM151/VLOOKUP($AO151,Data!$A$50:$B$56,2,FALSE),0)</f>
        <v>0</v>
      </c>
      <c r="DX151" s="11">
        <f>IF(DX$2=$A151,0,IF(HLOOKUP(DX$2,Recipes!$H:$GI,'Production Calculator'!$A151+2,FALSE)=0,0,HLOOKUP(DX$2,Recipes!$H:$GI,'Production Calculator'!$A151+2,FALSE)*$AK151))+IF($AO151=DX$3,$AM151/VLOOKUP($AO151,Data!$A$50:$B$56,2,FALSE),0)</f>
        <v>0</v>
      </c>
      <c r="DY151" s="11">
        <f>IF(DY$2=$A151,0,IF(HLOOKUP(DY$2,Recipes!$H:$GI,'Production Calculator'!$A151+2,FALSE)=0,0,HLOOKUP(DY$2,Recipes!$H:$GI,'Production Calculator'!$A151+2,FALSE)*$AK151))+IF($AO151=DY$3,$AM151/VLOOKUP($AO151,Data!$A$50:$B$56,2,FALSE),0)</f>
        <v>0</v>
      </c>
      <c r="DZ151" s="11">
        <f>IF(DZ$2=$A151,0,IF(HLOOKUP(DZ$2,Recipes!$H:$GI,'Production Calculator'!$A151+2,FALSE)=0,0,HLOOKUP(DZ$2,Recipes!$H:$GI,'Production Calculator'!$A151+2,FALSE)*$AK151))+IF($AO151=DZ$3,$AM151/VLOOKUP($AO151,Data!$A$50:$B$56,2,FALSE),0)</f>
        <v>0</v>
      </c>
      <c r="EA151" s="11">
        <f>IF(EA$2=$A151,0,IF(HLOOKUP(EA$2,Recipes!$H:$GI,'Production Calculator'!$A151+2,FALSE)=0,0,HLOOKUP(EA$2,Recipes!$H:$GI,'Production Calculator'!$A151+2,FALSE)*$AK151))+IF($AO151=EA$3,$AM151/VLOOKUP($AO151,Data!$A$50:$B$56,2,FALSE),0)</f>
        <v>0</v>
      </c>
      <c r="EB151" s="11">
        <f>IF(EB$2=$A151,0,IF(HLOOKUP(EB$2,Recipes!$H:$GI,'Production Calculator'!$A151+2,FALSE)=0,0,HLOOKUP(EB$2,Recipes!$H:$GI,'Production Calculator'!$A151+2,FALSE)*$AK151))+IF($AO151=EB$3,$AM151/VLOOKUP($AO151,Data!$A$50:$B$56,2,FALSE),0)</f>
        <v>0</v>
      </c>
      <c r="EC151" s="11">
        <f>IF(EC$2=$A151,0,IF(HLOOKUP(EC$2,Recipes!$H:$GI,'Production Calculator'!$A151+2,FALSE)=0,0,HLOOKUP(EC$2,Recipes!$H:$GI,'Production Calculator'!$A151+2,FALSE)*$AK151))+IF($AO151=EC$3,$AM151/VLOOKUP($AO151,Data!$A$50:$B$56,2,FALSE),0)</f>
        <v>0</v>
      </c>
      <c r="ED151" s="11">
        <f>IF(ED$2=$A151,0,IF(HLOOKUP(ED$2,Recipes!$H:$GI,'Production Calculator'!$A151+2,FALSE)=0,0,HLOOKUP(ED$2,Recipes!$H:$GI,'Production Calculator'!$A151+2,FALSE)*$AK151))+IF($AO151=ED$3,$AM151/VLOOKUP($AO151,Data!$A$50:$B$56,2,FALSE),0)</f>
        <v>0</v>
      </c>
      <c r="EE151" s="11">
        <f>IF(EE$2=$A151,0,IF(HLOOKUP(EE$2,Recipes!$H:$GI,'Production Calculator'!$A151+2,FALSE)=0,0,HLOOKUP(EE$2,Recipes!$H:$GI,'Production Calculator'!$A151+2,FALSE)*$AK151))+IF($AO151=EE$3,$AM151/VLOOKUP($AO151,Data!$A$50:$B$56,2,FALSE),0)</f>
        <v>0</v>
      </c>
      <c r="EF151" s="11">
        <f>IF(EF$2=$A151,0,IF(HLOOKUP(EF$2,Recipes!$H:$GI,'Production Calculator'!$A151+2,FALSE)=0,0,HLOOKUP(EF$2,Recipes!$H:$GI,'Production Calculator'!$A151+2,FALSE)*$AK151))+IF($AO151=EF$3,$AM151/VLOOKUP($AO151,Data!$A$50:$B$56,2,FALSE),0)</f>
        <v>0</v>
      </c>
      <c r="EG151" s="11">
        <f>IF(EG$2=$A151,0,IF(HLOOKUP(EG$2,Recipes!$H:$GI,'Production Calculator'!$A151+2,FALSE)=0,0,HLOOKUP(EG$2,Recipes!$H:$GI,'Production Calculator'!$A151+2,FALSE)*$AK151))+IF($AO151=EG$3,$AM151/VLOOKUP($AO151,Data!$A$50:$B$56,2,FALSE),0)</f>
        <v>0</v>
      </c>
      <c r="EH151" s="11">
        <f>IF(EH$2=$A151,0,IF(HLOOKUP(EH$2,Recipes!$H:$GI,'Production Calculator'!$A151+2,FALSE)=0,0,HLOOKUP(EH$2,Recipes!$H:$GI,'Production Calculator'!$A151+2,FALSE)*$AK151))+IF($AO151=EH$3,$AM151/VLOOKUP($AO151,Data!$A$50:$B$56,2,FALSE),0)</f>
        <v>0</v>
      </c>
      <c r="EI151" s="11">
        <f>IF(EI$2=$A151,0,IF(HLOOKUP(EI$2,Recipes!$H:$GI,'Production Calculator'!$A151+2,FALSE)=0,0,HLOOKUP(EI$2,Recipes!$H:$GI,'Production Calculator'!$A151+2,FALSE)*$AK151))+IF($AO151=EI$3,$AM151/VLOOKUP($AO151,Data!$A$50:$B$56,2,FALSE),0)</f>
        <v>0</v>
      </c>
      <c r="EJ151" s="11">
        <f>IF(EJ$2=$A151,0,IF(HLOOKUP(EJ$2,Recipes!$H:$GI,'Production Calculator'!$A151+2,FALSE)=0,0,HLOOKUP(EJ$2,Recipes!$H:$GI,'Production Calculator'!$A151+2,FALSE)*$AK151))+IF($AO151=EJ$3,$AM151/VLOOKUP($AO151,Data!$A$50:$B$56,2,FALSE),0)</f>
        <v>0</v>
      </c>
      <c r="EK151" s="11">
        <f>IF(EK$2=$A151,0,IF(HLOOKUP(EK$2,Recipes!$H:$GI,'Production Calculator'!$A151+2,FALSE)=0,0,HLOOKUP(EK$2,Recipes!$H:$GI,'Production Calculator'!$A151+2,FALSE)*$AK151))+IF($AO151=EK$3,$AM151/VLOOKUP($AO151,Data!$A$50:$B$56,2,FALSE),0)</f>
        <v>0</v>
      </c>
      <c r="EL151" s="11">
        <f>IF(EL$2=$A151,0,IF(HLOOKUP(EL$2,Recipes!$H:$GI,'Production Calculator'!$A151+2,FALSE)=0,0,HLOOKUP(EL$2,Recipes!$H:$GI,'Production Calculator'!$A151+2,FALSE)*$AK151))+IF($AO151=EL$3,$AM151/VLOOKUP($AO151,Data!$A$50:$B$56,2,FALSE),0)</f>
        <v>0</v>
      </c>
      <c r="EM151" s="11">
        <f>IF(EM$2=$A151,0,IF(HLOOKUP(EM$2,Recipes!$H:$GI,'Production Calculator'!$A151+2,FALSE)=0,0,HLOOKUP(EM$2,Recipes!$H:$GI,'Production Calculator'!$A151+2,FALSE)*$AK151))+IF($AO151=EM$3,$AM151/VLOOKUP($AO151,Data!$A$50:$B$56,2,FALSE),0)</f>
        <v>0</v>
      </c>
      <c r="EN151" s="11">
        <f>IF(EN$2=$A151,0,IF(HLOOKUP(EN$2,Recipes!$H:$GI,'Production Calculator'!$A151+2,FALSE)=0,0,HLOOKUP(EN$2,Recipes!$H:$GI,'Production Calculator'!$A151+2,FALSE)*$AK151))+IF($AO151=EN$3,$AM151/VLOOKUP($AO151,Data!$A$50:$B$56,2,FALSE),0)</f>
        <v>0</v>
      </c>
      <c r="EO151" s="11">
        <f>IF(EO$2=$A151,0,IF(HLOOKUP(EO$2,Recipes!$H:$GI,'Production Calculator'!$A151+2,FALSE)=0,0,HLOOKUP(EO$2,Recipes!$H:$GI,'Production Calculator'!$A151+2,FALSE)*$AK151))+IF($AO151=EO$3,$AM151/VLOOKUP($AO151,Data!$A$50:$B$56,2,FALSE),0)</f>
        <v>0</v>
      </c>
      <c r="EP151" s="11">
        <f>IF(EP$2=$A151,0,IF(HLOOKUP(EP$2,Recipes!$H:$GI,'Production Calculator'!$A151+2,FALSE)=0,0,HLOOKUP(EP$2,Recipes!$H:$GI,'Production Calculator'!$A151+2,FALSE)*$AK151))+IF($AO151=EP$3,$AM151/VLOOKUP($AO151,Data!$A$50:$B$56,2,FALSE),0)</f>
        <v>0</v>
      </c>
      <c r="EQ151" s="11">
        <f>IF(EQ$2=$A151,0,IF(HLOOKUP(EQ$2,Recipes!$H:$GI,'Production Calculator'!$A151+2,FALSE)=0,0,HLOOKUP(EQ$2,Recipes!$H:$GI,'Production Calculator'!$A151+2,FALSE)*$AK151))+IF($AO151=EQ$3,$AM151/VLOOKUP($AO151,Data!$A$50:$B$56,2,FALSE),0)</f>
        <v>0</v>
      </c>
      <c r="ER151" s="11">
        <f>IF(ER$2=$A151,0,IF(HLOOKUP(ER$2,Recipes!$H:$GI,'Production Calculator'!$A151+2,FALSE)=0,0,HLOOKUP(ER$2,Recipes!$H:$GI,'Production Calculator'!$A151+2,FALSE)*$AK151))+IF($AO151=ER$3,$AM151/VLOOKUP($AO151,Data!$A$50:$B$56,2,FALSE),0)</f>
        <v>0</v>
      </c>
      <c r="ES151" s="11">
        <f>IF(ES$2=$A151,0,IF(HLOOKUP(ES$2,Recipes!$H:$GI,'Production Calculator'!$A151+2,FALSE)=0,0,HLOOKUP(ES$2,Recipes!$H:$GI,'Production Calculator'!$A151+2,FALSE)*$AK151))+IF($AO151=ES$3,$AM151/VLOOKUP($AO151,Data!$A$50:$B$56,2,FALSE),0)</f>
        <v>0</v>
      </c>
      <c r="ET151" s="11">
        <f>IF(ET$2=$A151,0,IF(HLOOKUP(ET$2,Recipes!$H:$GI,'Production Calculator'!$A151+2,FALSE)=0,0,HLOOKUP(ET$2,Recipes!$H:$GI,'Production Calculator'!$A151+2,FALSE)*$AK151))+IF($AO151=ET$3,$AM151/VLOOKUP($AO151,Data!$A$50:$B$56,2,FALSE),0)</f>
        <v>0</v>
      </c>
      <c r="EU151" s="11">
        <f>IF(EU$2=$A151,0,IF(HLOOKUP(EU$2,Recipes!$H:$GI,'Production Calculator'!$A151+2,FALSE)=0,0,HLOOKUP(EU$2,Recipes!$H:$GI,'Production Calculator'!$A151+2,FALSE)*$AK151))+IF($AO151=EU$3,$AM151/VLOOKUP($AO151,Data!$A$50:$B$56,2,FALSE),0)</f>
        <v>0</v>
      </c>
      <c r="EV151" s="11">
        <f>IF(EV$2=$A151,0,IF(HLOOKUP(EV$2,Recipes!$H:$GI,'Production Calculator'!$A151+2,FALSE)=0,0,HLOOKUP(EV$2,Recipes!$H:$GI,'Production Calculator'!$A151+2,FALSE)*$AK151))+IF($AO151=EV$3,$AM151/VLOOKUP($AO151,Data!$A$50:$B$56,2,FALSE),0)</f>
        <v>0</v>
      </c>
      <c r="EW151" s="11">
        <f>IF(EW$2=$A151,0,IF(HLOOKUP(EW$2,Recipes!$H:$GI,'Production Calculator'!$A151+2,FALSE)=0,0,HLOOKUP(EW$2,Recipes!$H:$GI,'Production Calculator'!$A151+2,FALSE)*$AK151))+IF($AO151=EW$3,$AM151/VLOOKUP($AO151,Data!$A$50:$B$56,2,FALSE),0)</f>
        <v>0</v>
      </c>
      <c r="EX151" s="11">
        <f>IF(EX$2=$A151,0,IF(HLOOKUP(EX$2,Recipes!$H:$GI,'Production Calculator'!$A151+2,FALSE)=0,0,HLOOKUP(EX$2,Recipes!$H:$GI,'Production Calculator'!$A151+2,FALSE)*$AK151))+IF($AO151=EX$3,$AM151/VLOOKUP($AO151,Data!$A$50:$B$56,2,FALSE),0)</f>
        <v>0</v>
      </c>
      <c r="EY151" s="11">
        <f>IF(EY$2=$A151,0,IF(HLOOKUP(EY$2,Recipes!$H:$GI,'Production Calculator'!$A151+2,FALSE)=0,0,HLOOKUP(EY$2,Recipes!$H:$GI,'Production Calculator'!$A151+2,FALSE)*$AK151))+IF($AO151=EY$3,$AM151/VLOOKUP($AO151,Data!$A$50:$B$56,2,FALSE),0)</f>
        <v>0</v>
      </c>
      <c r="EZ151" s="11">
        <f>IF(EZ$2=$A151,0,IF(HLOOKUP(EZ$2,Recipes!$H:$GI,'Production Calculator'!$A151+2,FALSE)=0,0,HLOOKUP(EZ$2,Recipes!$H:$GI,'Production Calculator'!$A151+2,FALSE)*$AK151))+IF($AO151=EZ$3,$AM151/VLOOKUP($AO151,Data!$A$50:$B$56,2,FALSE),0)</f>
        <v>0</v>
      </c>
      <c r="FA151" s="11">
        <f>IF(FA$2=$A151,0,IF(HLOOKUP(FA$2,Recipes!$H:$GI,'Production Calculator'!$A151+2,FALSE)=0,0,HLOOKUP(FA$2,Recipes!$H:$GI,'Production Calculator'!$A151+2,FALSE)*$AK151))+IF($AO151=FA$3,$AM151/VLOOKUP($AO151,Data!$A$50:$B$56,2,FALSE),0)</f>
        <v>0</v>
      </c>
      <c r="FB151" s="11">
        <f>IF(FB$2=$A151,0,IF(HLOOKUP(FB$2,Recipes!$H:$GI,'Production Calculator'!$A151+2,FALSE)=0,0,HLOOKUP(FB$2,Recipes!$H:$GI,'Production Calculator'!$A151+2,FALSE)*$AK151))+IF($AO151=FB$3,$AM151/VLOOKUP($AO151,Data!$A$50:$B$56,2,FALSE),0)</f>
        <v>0</v>
      </c>
      <c r="FC151" s="11">
        <f>IF(FC$2=$A151,0,IF(HLOOKUP(FC$2,Recipes!$H:$GI,'Production Calculator'!$A151+2,FALSE)=0,0,HLOOKUP(FC$2,Recipes!$H:$GI,'Production Calculator'!$A151+2,FALSE)*$AK151))+IF($AO151=FC$3,$AM151/VLOOKUP($AO151,Data!$A$50:$B$56,2,FALSE),0)</f>
        <v>0</v>
      </c>
      <c r="FD151" s="11">
        <f>IF(FD$2=$A151,0,IF(HLOOKUP(FD$2,Recipes!$H:$GI,'Production Calculator'!$A151+2,FALSE)=0,0,HLOOKUP(FD$2,Recipes!$H:$GI,'Production Calculator'!$A151+2,FALSE)*$AK151))+IF($AO151=FD$3,$AM151/VLOOKUP($AO151,Data!$A$50:$B$56,2,FALSE),0)</f>
        <v>0</v>
      </c>
      <c r="FE151" s="11">
        <f>IF(FE$2=$A151,0,IF(HLOOKUP(FE$2,Recipes!$H:$GI,'Production Calculator'!$A151+2,FALSE)=0,0,HLOOKUP(FE$2,Recipes!$H:$GI,'Production Calculator'!$A151+2,FALSE)*$AK151))+IF($AO151=FE$3,$AM151/VLOOKUP($AO151,Data!$A$50:$B$56,2,FALSE),0)</f>
        <v>0</v>
      </c>
      <c r="FF151" s="11">
        <f>IF(FF$2=$A151,0,IF(HLOOKUP(FF$2,Recipes!$H:$GI,'Production Calculator'!$A151+2,FALSE)=0,0,HLOOKUP(FF$2,Recipes!$H:$GI,'Production Calculator'!$A151+2,FALSE)*$AK151))+IF($AO151=FF$3,$AM151/VLOOKUP($AO151,Data!$A$50:$B$56,2,FALSE),0)</f>
        <v>0</v>
      </c>
      <c r="FG151" s="11">
        <f>IF(FG$2=$A151,0,IF(HLOOKUP(FG$2,Recipes!$H:$GI,'Production Calculator'!$A151+2,FALSE)=0,0,HLOOKUP(FG$2,Recipes!$H:$GI,'Production Calculator'!$A151+2,FALSE)*$AK151))+IF($AO151=FG$3,$AM151/VLOOKUP($AO151,Data!$A$50:$B$56,2,FALSE),0)</f>
        <v>0</v>
      </c>
      <c r="FH151" s="11">
        <f>IF(FH$2=$A151,0,IF(HLOOKUP(FH$2,Recipes!$H:$GI,'Production Calculator'!$A151+2,FALSE)=0,0,HLOOKUP(FH$2,Recipes!$H:$GI,'Production Calculator'!$A151+2,FALSE)*$AK151))+IF($AO151=FH$3,$AM151/VLOOKUP($AO151,Data!$A$50:$B$56,2,FALSE),0)</f>
        <v>0</v>
      </c>
      <c r="FI151" s="11">
        <f>IF(FI$2=$A151,0,IF(HLOOKUP(FI$2,Recipes!$H:$GI,'Production Calculator'!$A151+2,FALSE)=0,0,HLOOKUP(FI$2,Recipes!$H:$GI,'Production Calculator'!$A151+2,FALSE)*$AK151))+IF($AO151=FI$3,$AM151/VLOOKUP($AO151,Data!$A$50:$B$56,2,FALSE),0)</f>
        <v>0</v>
      </c>
      <c r="FJ151" s="11">
        <f>IF(FJ$2=$A151,0,IF(HLOOKUP(FJ$2,Recipes!$H:$GI,'Production Calculator'!$A151+2,FALSE)=0,0,HLOOKUP(FJ$2,Recipes!$H:$GI,'Production Calculator'!$A151+2,FALSE)*$AK151))+IF($AO151=FJ$3,$AM151/VLOOKUP($AO151,Data!$A$50:$B$56,2,FALSE),0)</f>
        <v>0</v>
      </c>
      <c r="FK151" s="11">
        <f>IF(FK$2=$A151,0,IF(HLOOKUP(FK$2,Recipes!$H:$GI,'Production Calculator'!$A151+2,FALSE)=0,0,HLOOKUP(FK$2,Recipes!$H:$GI,'Production Calculator'!$A151+2,FALSE)*$AK151))+IF($AO151=FK$3,$AM151/VLOOKUP($AO151,Data!$A$50:$B$56,2,FALSE),0)</f>
        <v>0</v>
      </c>
      <c r="FL151" s="11">
        <f>IF(FL$2=$A151,0,IF(HLOOKUP(FL$2,Recipes!$H:$GI,'Production Calculator'!$A151+2,FALSE)=0,0,HLOOKUP(FL$2,Recipes!$H:$GI,'Production Calculator'!$A151+2,FALSE)*$AK151))+IF($AO151=FL$3,$AM151/VLOOKUP($AO151,Data!$A$50:$B$56,2,FALSE),0)</f>
        <v>0</v>
      </c>
      <c r="FM151" s="11">
        <f>IF(FM$2=$A151,0,IF(HLOOKUP(FM$2,Recipes!$H:$GI,'Production Calculator'!$A151+2,FALSE)=0,0,HLOOKUP(FM$2,Recipes!$H:$GI,'Production Calculator'!$A151+2,FALSE)*$AK151))+IF($AO151=FM$3,$AM151/VLOOKUP($AO151,Data!$A$50:$B$56,2,FALSE),0)</f>
        <v>0</v>
      </c>
      <c r="FN151" s="11">
        <f>IF(FN$2=$A151,0,IF(HLOOKUP(FN$2,Recipes!$H:$GI,'Production Calculator'!$A151+2,FALSE)=0,0,HLOOKUP(FN$2,Recipes!$H:$GI,'Production Calculator'!$A151+2,FALSE)*$AK151))+IF($AO151=FN$3,$AM151/VLOOKUP($AO151,Data!$A$50:$B$56,2,FALSE),0)</f>
        <v>0</v>
      </c>
      <c r="FO151" s="11">
        <f>IF(FO$2=$A151,0,IF(HLOOKUP(FO$2,Recipes!$H:$GI,'Production Calculator'!$A151+2,FALSE)=0,0,HLOOKUP(FO$2,Recipes!$H:$GI,'Production Calculator'!$A151+2,FALSE)*$AK151))+IF($AO151=FO$3,$AM151/VLOOKUP($AO151,Data!$A$50:$B$56,2,FALSE),0)</f>
        <v>0</v>
      </c>
      <c r="FP151" s="11">
        <f>IF(FP$2=$A151,0,IF(HLOOKUP(FP$2,Recipes!$H:$GI,'Production Calculator'!$A151+2,FALSE)=0,0,HLOOKUP(FP$2,Recipes!$H:$GI,'Production Calculator'!$A151+2,FALSE)*$AK151))+IF($AO151=FP$3,$AM151/VLOOKUP($AO151,Data!$A$50:$B$56,2,FALSE),0)</f>
        <v>0</v>
      </c>
      <c r="FQ151" s="11">
        <f>IF(FQ$2=$A151,0,IF(HLOOKUP(FQ$2,Recipes!$H:$GI,'Production Calculator'!$A151+2,FALSE)=0,0,HLOOKUP(FQ$2,Recipes!$H:$GI,'Production Calculator'!$A151+2,FALSE)*$AK151))+IF($AO151=FQ$3,$AM151/VLOOKUP($AO151,Data!$A$50:$B$56,2,FALSE),0)</f>
        <v>0</v>
      </c>
      <c r="FR151" s="11">
        <f>IF(FR$2=$A151,0,IF(HLOOKUP(FR$2,Recipes!$H:$GI,'Production Calculator'!$A151+2,FALSE)=0,0,HLOOKUP(FR$2,Recipes!$H:$GI,'Production Calculator'!$A151+2,FALSE)*$AK151))+IF($AO151=FR$3,$AM151/VLOOKUP($AO151,Data!$A$50:$B$56,2,FALSE),0)</f>
        <v>0</v>
      </c>
      <c r="FS151" s="11">
        <f>IF(FS$2=$A151,0,IF(HLOOKUP(FS$2,Recipes!$H:$GI,'Production Calculator'!$A151+2,FALSE)=0,0,HLOOKUP(FS$2,Recipes!$H:$GI,'Production Calculator'!$A151+2,FALSE)*$AK151))+IF($AO151=FS$3,$AM151/VLOOKUP($AO151,Data!$A$50:$B$56,2,FALSE),0)</f>
        <v>0</v>
      </c>
      <c r="FT151" s="11">
        <f>IF(FT$2=$A151,0,IF(HLOOKUP(FT$2,Recipes!$H:$GI,'Production Calculator'!$A151+2,FALSE)=0,0,HLOOKUP(FT$2,Recipes!$H:$GI,'Production Calculator'!$A151+2,FALSE)*$AK151))+IF($AO151=FT$3,$AM151/VLOOKUP($AO151,Data!$A$50:$B$56,2,FALSE),0)</f>
        <v>0</v>
      </c>
      <c r="FU151" s="11">
        <f>IF(FU$2=$A151,0,IF(HLOOKUP(FU$2,Recipes!$H:$GI,'Production Calculator'!$A151+2,FALSE)=0,0,HLOOKUP(FU$2,Recipes!$H:$GI,'Production Calculator'!$A151+2,FALSE)*$AK151))+IF($AO151=FU$3,$AM151/VLOOKUP($AO151,Data!$A$50:$B$56,2,FALSE),0)</f>
        <v>0</v>
      </c>
      <c r="FV151" s="11">
        <f>IF(FV$2=$A151,0,IF(HLOOKUP(FV$2,Recipes!$H:$GI,'Production Calculator'!$A151+2,FALSE)=0,0,HLOOKUP(FV$2,Recipes!$H:$GI,'Production Calculator'!$A151+2,FALSE)*$AK151))+IF($AO151=FV$3,$AM151/VLOOKUP($AO151,Data!$A$50:$B$56,2,FALSE),0)</f>
        <v>0</v>
      </c>
      <c r="FW151" s="11">
        <f>IF(FW$2=$A151,0,IF(HLOOKUP(FW$2,Recipes!$H:$GI,'Production Calculator'!$A151+2,FALSE)=0,0,HLOOKUP(FW$2,Recipes!$H:$GI,'Production Calculator'!$A151+2,FALSE)*$AK151))+IF($AO151=FW$3,$AM151/VLOOKUP($AO151,Data!$A$50:$B$56,2,FALSE),0)</f>
        <v>0</v>
      </c>
      <c r="FX151" s="11">
        <f>IF(FX$2=$A151,0,IF(HLOOKUP(FX$2,Recipes!$H:$GI,'Production Calculator'!$A151+2,FALSE)=0,0,HLOOKUP(FX$2,Recipes!$H:$GI,'Production Calculator'!$A151+2,FALSE)*$AK151))+IF($AO151=FX$3,$AM151/VLOOKUP($AO151,Data!$A$50:$B$56,2,FALSE),0)</f>
        <v>0</v>
      </c>
      <c r="FY151" s="11">
        <f>IF(FY$2=$A151,0,IF(HLOOKUP(FY$2,Recipes!$H:$GI,'Production Calculator'!$A151+2,FALSE)=0,0,HLOOKUP(FY$2,Recipes!$H:$GI,'Production Calculator'!$A151+2,FALSE)*$AK151))+IF($AO151=FY$3,$AM151/VLOOKUP($AO151,Data!$A$50:$B$56,2,FALSE),0)</f>
        <v>0</v>
      </c>
      <c r="FZ151" s="11">
        <f>IF(FZ$2=$A151,0,IF(HLOOKUP(FZ$2,Recipes!$H:$GI,'Production Calculator'!$A151+2,FALSE)=0,0,HLOOKUP(FZ$2,Recipes!$H:$GI,'Production Calculator'!$A151+2,FALSE)*$AK151))+IF($AO151=FZ$3,$AM151/VLOOKUP($AO151,Data!$A$50:$B$56,2,FALSE),0)</f>
        <v>0</v>
      </c>
      <c r="GA151" s="11">
        <f>IF(GA$2=$A151,0,IF(HLOOKUP(GA$2,Recipes!$H:$GI,'Production Calculator'!$A151+2,FALSE)=0,0,HLOOKUP(GA$2,Recipes!$H:$GI,'Production Calculator'!$A151+2,FALSE)*$AK151))+IF($AO151=GA$3,$AM151/VLOOKUP($AO151,Data!$A$50:$B$56,2,FALSE),0)</f>
        <v>0</v>
      </c>
      <c r="GB151" s="11">
        <f>IF(GB$2=$A151,0,IF(HLOOKUP(GB$2,Recipes!$H:$GI,'Production Calculator'!$A151+2,FALSE)=0,0,HLOOKUP(GB$2,Recipes!$H:$GI,'Production Calculator'!$A151+2,FALSE)*$AK151))+IF($AO151=GB$3,$AM151/VLOOKUP($AO151,Data!$A$50:$B$56,2,FALSE),0)</f>
        <v>0</v>
      </c>
      <c r="GC151" s="11">
        <f>IF(GC$2=$A151,0,IF(HLOOKUP(GC$2,Recipes!$H:$GI,'Production Calculator'!$A151+2,FALSE)=0,0,HLOOKUP(GC$2,Recipes!$H:$GI,'Production Calculator'!$A151+2,FALSE)*$AK151))+IF($AO151=GC$3,$AM151/VLOOKUP($AO151,Data!$A$50:$B$56,2,FALSE),0)</f>
        <v>0</v>
      </c>
      <c r="GD151" s="11">
        <f>IF(GD$2=$A151,0,IF(HLOOKUP(GD$2,Recipes!$H:$GI,'Production Calculator'!$A151+2,FALSE)=0,0,HLOOKUP(GD$2,Recipes!$H:$GI,'Production Calculator'!$A151+2,FALSE)*$AK151))+IF($AO151=GD$3,$AM151/VLOOKUP($AO151,Data!$A$50:$B$56,2,FALSE),0)</f>
        <v>0</v>
      </c>
      <c r="GE151" s="11">
        <f>IF(GE$2=$A151,0,IF(HLOOKUP(GE$2,Recipes!$H:$GI,'Production Calculator'!$A151+2,FALSE)=0,0,HLOOKUP(GE$2,Recipes!$H:$GI,'Production Calculator'!$A151+2,FALSE)*$AK151))+IF($AO151=GE$3,$AM151/VLOOKUP($AO151,Data!$A$50:$B$56,2,FALSE),0)</f>
        <v>0</v>
      </c>
      <c r="GF151" s="11">
        <f>IF(GF$2=$A151,0,IF(HLOOKUP(GF$2,Recipes!$H:$GI,'Production Calculator'!$A151+2,FALSE)=0,0,HLOOKUP(GF$2,Recipes!$H:$GI,'Production Calculator'!$A151+2,FALSE)*$AK151))+IF($AO151=GF$3,$AM151/VLOOKUP($AO151,Data!$A$50:$B$56,2,FALSE),0)</f>
        <v>0</v>
      </c>
      <c r="GG151" s="11">
        <f>IF(GG$2=$A151,0,IF(HLOOKUP(GG$2,Recipes!$H:$GI,'Production Calculator'!$A151+2,FALSE)=0,0,HLOOKUP(GG$2,Recipes!$H:$GI,'Production Calculator'!$A151+2,FALSE)*$AK151))+IF($AO151=GG$3,$AM151/VLOOKUP($AO151,Data!$A$50:$B$56,2,FALSE),0)</f>
        <v>0</v>
      </c>
      <c r="GH151" s="11">
        <f>IF(GH$2=$A151,0,IF(HLOOKUP(GH$2,Recipes!$H:$GI,'Production Calculator'!$A151+2,FALSE)=0,0,HLOOKUP(GH$2,Recipes!$H:$GI,'Production Calculator'!$A151+2,FALSE)*$AK151))+IF($AO151=GH$3,$AM151/VLOOKUP($AO151,Data!$A$50:$B$56,2,FALSE),0)</f>
        <v>0</v>
      </c>
      <c r="GI151" s="11">
        <f>IF(GI$2=$A151,0,IF(HLOOKUP(GI$2,Recipes!$H:$GI,'Production Calculator'!$A151+2,FALSE)=0,0,HLOOKUP(GI$2,Recipes!$H:$GI,'Production Calculator'!$A151+2,FALSE)*$AK151))+IF($AO151=GI$3,$AM151/VLOOKUP($AO151,Data!$A$50:$B$56,2,FALSE),0)</f>
        <v>0</v>
      </c>
      <c r="GJ151" s="11">
        <f>IF(GJ$2=$A151,0,IF(HLOOKUP(GJ$2,Recipes!$H:$GI,'Production Calculator'!$A151+2,FALSE)=0,0,HLOOKUP(GJ$2,Recipes!$H:$GI,'Production Calculator'!$A151+2,FALSE)*$AK151))+IF($AO151=GJ$3,$AM151/VLOOKUP($AO151,Data!$A$50:$B$56,2,FALSE),0)</f>
        <v>0</v>
      </c>
      <c r="GK151" s="11">
        <f>IF(GK$2=$A151,0,IF(HLOOKUP(GK$2,Recipes!$H:$GI,'Production Calculator'!$A151+2,FALSE)=0,0,HLOOKUP(GK$2,Recipes!$H:$GI,'Production Calculator'!$A151+2,FALSE)*$AK151))+IF($AO151=GK$3,$AM151/VLOOKUP($AO151,Data!$A$50:$B$56,2,FALSE),0)</f>
        <v>0</v>
      </c>
      <c r="GL151" s="11">
        <f>IF(GL$2=$A151,0,IF(HLOOKUP(GL$2,Recipes!$H:$GI,'Production Calculator'!$A151+2,FALSE)=0,0,HLOOKUP(GL$2,Recipes!$H:$GI,'Production Calculator'!$A151+2,FALSE)*$AK151))+IF($AO151=GL$3,$AM151/VLOOKUP($AO151,Data!$A$50:$B$56,2,FALSE),0)</f>
        <v>0</v>
      </c>
      <c r="GM151" s="11">
        <f>IF(GM$2=$A151,0,IF(HLOOKUP(GM$2,Recipes!$H:$GI,'Production Calculator'!$A151+2,FALSE)=0,0,HLOOKUP(GM$2,Recipes!$H:$GI,'Production Calculator'!$A151+2,FALSE)*$AK151))+IF($AO151=GM$3,$AM151/VLOOKUP($AO151,Data!$A$50:$B$56,2,FALSE),0)</f>
        <v>0</v>
      </c>
      <c r="GN151" s="11">
        <f>IF(GN$2=$A151,0,IF(HLOOKUP(GN$2,Recipes!$H:$GI,'Production Calculator'!$A151+2,FALSE)=0,0,HLOOKUP(GN$2,Recipes!$H:$GI,'Production Calculator'!$A151+2,FALSE)*$AK151))+IF($AO151=GN$3,$AM151/VLOOKUP($AO151,Data!$A$50:$B$56,2,FALSE),0)</f>
        <v>0</v>
      </c>
      <c r="GO151" s="11">
        <f>IF(GO$2=$A151,0,IF(HLOOKUP(GO$2,Recipes!$H:$GI,'Production Calculator'!$A151+2,FALSE)=0,0,HLOOKUP(GO$2,Recipes!$H:$GI,'Production Calculator'!$A151+2,FALSE)*$AK151))+IF($AO151=GO$3,$AM151/VLOOKUP($AO151,Data!$A$50:$B$56,2,FALSE),0)</f>
        <v>0</v>
      </c>
      <c r="GP151" s="11">
        <f>IF(GP$2=$A151,0,IF(HLOOKUP(GP$2,Recipes!$H:$GI,'Production Calculator'!$A151+2,FALSE)=0,0,HLOOKUP(GP$2,Recipes!$H:$GI,'Production Calculator'!$A151+2,FALSE)*$AK151))+IF($AO151=GP$3,$AM151/VLOOKUP($AO151,Data!$A$50:$B$56,2,FALSE),0)</f>
        <v>0</v>
      </c>
      <c r="GQ151" s="11">
        <f>IF(GQ$2=$A151,0,IF(HLOOKUP(GQ$2,Recipes!$H:$GI,'Production Calculator'!$A151+2,FALSE)=0,0,HLOOKUP(GQ$2,Recipes!$H:$GI,'Production Calculator'!$A151+2,FALSE)*$AK151))+IF($AO151=GQ$3,$AM151/VLOOKUP($AO151,Data!$A$50:$B$56,2,FALSE),0)</f>
        <v>0</v>
      </c>
      <c r="GR151" s="11">
        <f>IF(GR$2=$A151,0,IF(HLOOKUP(GR$2,Recipes!$H:$GI,'Production Calculator'!$A151+2,FALSE)=0,0,HLOOKUP(GR$2,Recipes!$H:$GI,'Production Calculator'!$A151+2,FALSE)*$AK151))+IF($AO151=GR$3,$AM151/VLOOKUP($AO151,Data!$A$50:$B$56,2,FALSE),0)</f>
        <v>0</v>
      </c>
      <c r="GS151" s="11">
        <f>IF(GS$2=$A151,0,IF(HLOOKUP(GS$2,Recipes!$H:$GI,'Production Calculator'!$A151+2,FALSE)=0,0,HLOOKUP(GS$2,Recipes!$H:$GI,'Production Calculator'!$A151+2,FALSE)*$AK151))+IF($AO151=GS$3,$AM151/VLOOKUP($AO151,Data!$A$50:$B$56,2,FALSE),0)</f>
        <v>0</v>
      </c>
      <c r="GT151" s="11">
        <f>IF(GT$2=$A151,0,IF(HLOOKUP(GT$2,Recipes!$H:$GI,'Production Calculator'!$A151+2,FALSE)=0,0,HLOOKUP(GT$2,Recipes!$H:$GI,'Production Calculator'!$A151+2,FALSE)*$AK151))+IF($AO151=GT$3,$AM151/VLOOKUP($AO151,Data!$A$50:$B$56,2,FALSE),0)</f>
        <v>0</v>
      </c>
      <c r="GU151" s="11">
        <f>IF(GU$2=$A151,0,IF(HLOOKUP(GU$2,Recipes!$H:$GI,'Production Calculator'!$A151+2,FALSE)=0,0,HLOOKUP(GU$2,Recipes!$H:$GI,'Production Calculator'!$A151+2,FALSE)*$AK151))+IF($AO151=GU$3,$AM151/VLOOKUP($AO151,Data!$A$50:$B$56,2,FALSE),0)</f>
        <v>0</v>
      </c>
      <c r="GV151" s="11">
        <f>IF(GV$2=$A151,0,IF(HLOOKUP(GV$2,Recipes!$H:$GI,'Production Calculator'!$A151+2,FALSE)=0,0,HLOOKUP(GV$2,Recipes!$H:$GI,'Production Calculator'!$A151+2,FALSE)*$AK151))+IF($AO151=GV$3,$AM151/VLOOKUP($AO151,Data!$A$50:$B$56,2,FALSE),0)</f>
        <v>0</v>
      </c>
      <c r="GW151" s="11">
        <f>IF(GW$2=$A151,0,IF(HLOOKUP(GW$2,Recipes!$H:$GI,'Production Calculator'!$A151+2,FALSE)=0,0,HLOOKUP(GW$2,Recipes!$H:$GI,'Production Calculator'!$A151+2,FALSE)*$AK151))+IF($AO151=GW$3,$AM151/VLOOKUP($AO151,Data!$A$50:$B$56,2,FALSE),0)</f>
        <v>0</v>
      </c>
      <c r="GX151" s="11">
        <f>IF(GX$2=$A151,0,IF(HLOOKUP(GX$2,Recipes!$H:$GI,'Production Calculator'!$A151+2,FALSE)=0,0,HLOOKUP(GX$2,Recipes!$H:$GI,'Production Calculator'!$A151+2,FALSE)*$AK151))+IF($AO151=GX$3,$AM151/VLOOKUP($AO151,Data!$A$50:$B$56,2,FALSE),0)</f>
        <v>0</v>
      </c>
      <c r="GY151" s="11">
        <f>IF(GY$2=$A151,0,IF(HLOOKUP(GY$2,Recipes!$H:$GI,'Production Calculator'!$A151+2,FALSE)=0,0,HLOOKUP(GY$2,Recipes!$H:$GI,'Production Calculator'!$A151+2,FALSE)*$AK151))+IF($AO151=GY$3,$AM151/VLOOKUP($AO151,Data!$A$50:$B$56,2,FALSE),0)</f>
        <v>0</v>
      </c>
      <c r="GZ151" s="11">
        <f>IF(GZ$2=$A151,0,IF(HLOOKUP(GZ$2,Recipes!$H:$GI,'Production Calculator'!$A151+2,FALSE)=0,0,HLOOKUP(GZ$2,Recipes!$H:$GI,'Production Calculator'!$A151+2,FALSE)*$AK151))+IF($AO151=GZ$3,$AM151/VLOOKUP($AO151,Data!$A$50:$B$56,2,FALSE),0)</f>
        <v>0</v>
      </c>
      <c r="HA151" s="11">
        <f>IF(HA$2=$A151,0,IF(HLOOKUP(HA$2,Recipes!$H:$GI,'Production Calculator'!$A151+2,FALSE)=0,0,HLOOKUP(HA$2,Recipes!$H:$GI,'Production Calculator'!$A151+2,FALSE)*$AK151))+IF($AO151=HA$3,$AM151/VLOOKUP($AO151,Data!$A$50:$B$56,2,FALSE),0)</f>
        <v>0</v>
      </c>
      <c r="HB151" s="11">
        <f>IF(HB$2=$A151,0,IF(HLOOKUP(HB$2,Recipes!$H:$GI,'Production Calculator'!$A151+2,FALSE)=0,0,HLOOKUP(HB$2,Recipes!$H:$GI,'Production Calculator'!$A151+2,FALSE)*$AK151))+IF($AO151=HB$3,$AM151/VLOOKUP($AO151,Data!$A$50:$B$56,2,FALSE),0)</f>
        <v>0</v>
      </c>
      <c r="HC151" s="11">
        <f>IF(HC$2=$A151,0,IF(HLOOKUP(HC$2,Recipes!$H:$GI,'Production Calculator'!$A151+2,FALSE)=0,0,HLOOKUP(HC$2,Recipes!$H:$GI,'Production Calculator'!$A151+2,FALSE)*$AK151))+IF($AO151=HC$3,$AM151/VLOOKUP($AO151,Data!$A$50:$B$56,2,FALSE),0)</f>
        <v>0</v>
      </c>
      <c r="HD151" s="11">
        <f>IF(HD$2=$A151,0,IF(HLOOKUP(HD$2,Recipes!$H:$GI,'Production Calculator'!$A151+2,FALSE)=0,0,HLOOKUP(HD$2,Recipes!$H:$GI,'Production Calculator'!$A151+2,FALSE)*$AK151))+IF($AO151=HD$3,$AM151/VLOOKUP($AO151,Data!$A$50:$B$56,2,FALSE),0)</f>
        <v>0</v>
      </c>
      <c r="HE151" s="11">
        <f>IF(HE$2=$A151,0,IF(HLOOKUP(HE$2,Recipes!$H:$GI,'Production Calculator'!$A151+2,FALSE)=0,0,HLOOKUP(HE$2,Recipes!$H:$GI,'Production Calculator'!$A151+2,FALSE)*$AK151))+IF($AO151=HE$3,$AM151/VLOOKUP($AO151,Data!$A$50:$B$56,2,FALSE),0)</f>
        <v>0</v>
      </c>
      <c r="HF151" s="11">
        <f>IF(HF$2=$A151,0,IF(HLOOKUP(HF$2,Recipes!$H:$GI,'Production Calculator'!$A151+2,FALSE)=0,0,HLOOKUP(HF$2,Recipes!$H:$GI,'Production Calculator'!$A151+2,FALSE)*$AK151))+IF($AO151=HF$3,$AM151/VLOOKUP($AO151,Data!$A$50:$B$56,2,FALSE),0)</f>
        <v>0</v>
      </c>
      <c r="HG151" s="11">
        <f>IF(HG$2=$A151,0,IF(HLOOKUP(HG$2,Recipes!$H:$GI,'Production Calculator'!$A151+2,FALSE)=0,0,HLOOKUP(HG$2,Recipes!$H:$GI,'Production Calculator'!$A151+2,FALSE)*$AK151))+IF($AO151=HG$3,$AM151/VLOOKUP($AO151,Data!$A$50:$B$56,2,FALSE),0)</f>
        <v>0</v>
      </c>
      <c r="HH151" s="11">
        <f>IF(HH$2=$A151,0,IF(HLOOKUP(HH$2,Recipes!$H:$GI,'Production Calculator'!$A151+2,FALSE)=0,0,HLOOKUP(HH$2,Recipes!$H:$GI,'Production Calculator'!$A151+2,FALSE)*$AK151))+IF($AO151=HH$3,$AM151/VLOOKUP($AO151,Data!$A$50:$B$56,2,FALSE),0)</f>
        <v>0</v>
      </c>
      <c r="HI151" s="11">
        <f>IF(HI$2=$A151,0,IF(HLOOKUP(HI$2,Recipes!$H:$GI,'Production Calculator'!$A151+2,FALSE)=0,0,HLOOKUP(HI$2,Recipes!$H:$GI,'Production Calculator'!$A151+2,FALSE)*$AK151))+IF($AO151=HI$3,$AM151/VLOOKUP($AO151,Data!$A$50:$B$56,2,FALSE),0)</f>
        <v>0</v>
      </c>
      <c r="HJ151" s="11">
        <f>IF(HJ$2=$A151,0,IF(HLOOKUP(HJ$2,Recipes!$H:$GI,'Production Calculator'!$A151+2,FALSE)=0,0,HLOOKUP(HJ$2,Recipes!$H:$GI,'Production Calculator'!$A151+2,FALSE)*$AK151))+IF($AO151=HJ$3,$AM151/VLOOKUP($AO151,Data!$A$50:$B$56,2,FALSE),0)</f>
        <v>0</v>
      </c>
      <c r="HK151" s="11">
        <f>IF(HK$2=$A151,0,IF(HLOOKUP(HK$2,Recipes!$H:$GI,'Production Calculator'!$A151+2,FALSE)=0,0,HLOOKUP(HK$2,Recipes!$H:$GI,'Production Calculator'!$A151+2,FALSE)*$AK151))+IF($AO151=HK$3,$AM151/VLOOKUP($AO151,Data!$A$50:$B$56,2,FALSE),0)</f>
        <v>0</v>
      </c>
      <c r="HL151" s="11">
        <f>IF(HL$2=$A151,0,IF(HLOOKUP(HL$2,Recipes!$H:$GI,'Production Calculator'!$A151+2,FALSE)=0,0,HLOOKUP(HL$2,Recipes!$H:$GI,'Production Calculator'!$A151+2,FALSE)*$AK151))+IF($AO151=HL$3,$AM151/VLOOKUP($AO151,Data!$A$50:$B$56,2,FALSE),0)</f>
        <v>0</v>
      </c>
      <c r="HM151" s="11">
        <f>IF(HM$2=$A151,0,IF(HLOOKUP(HM$2,Recipes!$H:$GI,'Production Calculator'!$A151+2,FALSE)=0,0,HLOOKUP(HM$2,Recipes!$H:$GI,'Production Calculator'!$A151+2,FALSE)*$AK151))+IF($AO151=HM$3,$AM151/VLOOKUP($AO151,Data!$A$50:$B$56,2,FALSE),0)</f>
        <v>0</v>
      </c>
      <c r="HN151" s="11">
        <f>IF(HN$2=$A151,0,IF(HLOOKUP(HN$2,Recipes!$H:$GI,'Production Calculator'!$A151+2,FALSE)=0,0,HLOOKUP(HN$2,Recipes!$H:$GI,'Production Calculator'!$A151+2,FALSE)*$AK151))+IF($AO151=HN$3,$AM151/VLOOKUP($AO151,Data!$A$50:$B$56,2,FALSE),0)</f>
        <v>0</v>
      </c>
      <c r="HO151" s="11">
        <f>IF(HO$2=$A151,0,IF(HLOOKUP(HO$2,Recipes!$H:$GI,'Production Calculator'!$A151+2,FALSE)=0,0,HLOOKUP(HO$2,Recipes!$H:$GI,'Production Calculator'!$A151+2,FALSE)*$AK151))+IF($AO151=HO$3,$AM151/VLOOKUP($AO151,Data!$A$50:$B$56,2,FALSE),0)</f>
        <v>0</v>
      </c>
      <c r="HP151" s="11">
        <f>IF(HP$2=$A151,0,IF(HLOOKUP(HP$2,Recipes!$H:$GI,'Production Calculator'!$A151+2,FALSE)=0,0,HLOOKUP(HP$2,Recipes!$H:$GI,'Production Calculator'!$A151+2,FALSE)*$AK151))+IF($AO151=HP$3,$AM151/VLOOKUP($AO151,Data!$A$50:$B$56,2,FALSE),0)</f>
        <v>0</v>
      </c>
      <c r="HQ151" s="11">
        <f>IF(HQ$2=$A151,0,IF(HLOOKUP(HQ$2,Recipes!$H:$GI,'Production Calculator'!$A151+2,FALSE)=0,0,HLOOKUP(HQ$2,Recipes!$H:$GI,'Production Calculator'!$A151+2,FALSE)*$AK151))+IF($AO151=HQ$3,$AM151/VLOOKUP($AO151,Data!$A$50:$B$56,2,FALSE),0)</f>
        <v>0</v>
      </c>
      <c r="HR151" s="11">
        <f>IF(HR$2=$A151,0,IF(HLOOKUP(HR$2,Recipes!$H:$GI,'Production Calculator'!$A151+2,FALSE)=0,0,HLOOKUP(HR$2,Recipes!$H:$GI,'Production Calculator'!$A151+2,FALSE)*$AK151))+IF($AO151=HR$3,$AM151/VLOOKUP($AO151,Data!$A$50:$B$56,2,FALSE),0)</f>
        <v>0</v>
      </c>
      <c r="HS151" s="121"/>
    </row>
    <row r="152" spans="1:227" x14ac:dyDescent="0.45">
      <c r="A152" s="95"/>
      <c r="B152" s="189" t="s">
        <v>7</v>
      </c>
      <c r="C152" s="190"/>
      <c r="D152" s="190"/>
      <c r="E152" s="190"/>
      <c r="F152" s="190"/>
      <c r="G152" s="190"/>
      <c r="H152" s="190"/>
      <c r="I152" s="190"/>
      <c r="J152" s="190"/>
      <c r="K152" s="190"/>
      <c r="L152" s="190"/>
      <c r="M152" s="190"/>
      <c r="N152" s="190"/>
      <c r="O152" s="190"/>
      <c r="P152" s="190"/>
      <c r="Q152" s="190"/>
      <c r="R152" s="190"/>
      <c r="S152" s="190"/>
      <c r="T152" s="190"/>
      <c r="U152" s="190"/>
      <c r="V152" s="190"/>
      <c r="W152" s="190"/>
      <c r="X152" s="190"/>
      <c r="Y152" s="190"/>
      <c r="Z152" s="190"/>
      <c r="AA152" s="190"/>
      <c r="AB152" s="190"/>
      <c r="AC152" s="190"/>
      <c r="AD152" s="190"/>
      <c r="AE152" s="190"/>
      <c r="AF152" s="190"/>
      <c r="AG152" s="190"/>
      <c r="AH152" s="190"/>
      <c r="AI152" s="190"/>
      <c r="AJ152" s="190"/>
      <c r="AK152" s="190"/>
      <c r="AL152" s="190"/>
      <c r="AM152" s="190"/>
      <c r="AN152" s="190"/>
      <c r="AO152" s="191"/>
      <c r="AP152" s="97"/>
      <c r="AQ152" s="96"/>
      <c r="AR152" s="96"/>
      <c r="AS152" s="96"/>
      <c r="AT152" s="96"/>
      <c r="AU152" s="96"/>
      <c r="AV152" s="96"/>
      <c r="AW152" s="96"/>
      <c r="AX152" s="96"/>
      <c r="AY152" s="96"/>
      <c r="AZ152" s="96"/>
      <c r="BA152" s="96"/>
      <c r="BB152" s="96"/>
      <c r="BC152" s="96"/>
      <c r="BD152" s="96"/>
      <c r="BE152" s="96"/>
      <c r="BF152" s="96"/>
      <c r="BG152" s="96"/>
      <c r="BH152" s="96"/>
      <c r="BI152" s="96"/>
      <c r="BJ152" s="96"/>
      <c r="BK152" s="96"/>
      <c r="BL152" s="96"/>
      <c r="BM152" s="96"/>
      <c r="BN152" s="96"/>
      <c r="BO152" s="96"/>
      <c r="BP152" s="96"/>
      <c r="BQ152" s="96"/>
      <c r="BR152" s="96"/>
      <c r="BS152" s="96"/>
      <c r="BT152" s="96"/>
      <c r="BU152" s="96"/>
      <c r="BV152" s="96"/>
      <c r="BW152" s="96"/>
      <c r="BX152" s="96"/>
      <c r="BY152" s="96"/>
      <c r="BZ152" s="96"/>
      <c r="CA152" s="96"/>
      <c r="CB152" s="96"/>
      <c r="CC152" s="96"/>
      <c r="CD152" s="96"/>
      <c r="CE152" s="96"/>
      <c r="CF152" s="96"/>
      <c r="CG152" s="96"/>
      <c r="CH152" s="96"/>
      <c r="CI152" s="96"/>
      <c r="CJ152" s="96"/>
      <c r="CK152" s="96"/>
      <c r="CL152" s="96"/>
      <c r="CM152" s="96"/>
      <c r="CN152" s="96"/>
      <c r="CO152" s="96"/>
      <c r="CP152" s="96"/>
      <c r="CQ152" s="96"/>
      <c r="CR152" s="96"/>
      <c r="CS152" s="96"/>
      <c r="CT152" s="96"/>
      <c r="CU152" s="96"/>
      <c r="CV152" s="96"/>
      <c r="CW152" s="96"/>
      <c r="CX152" s="96"/>
      <c r="CY152" s="96"/>
      <c r="CZ152" s="96"/>
      <c r="DA152" s="96"/>
      <c r="DB152" s="96"/>
      <c r="DC152" s="96"/>
      <c r="DD152" s="96"/>
      <c r="DE152" s="96"/>
      <c r="DF152" s="96"/>
      <c r="DG152" s="96"/>
      <c r="DH152" s="96"/>
      <c r="DI152" s="96"/>
      <c r="DJ152" s="96"/>
      <c r="DK152" s="96"/>
      <c r="DL152" s="96"/>
      <c r="DM152" s="96"/>
      <c r="DN152" s="96"/>
      <c r="DO152" s="96"/>
      <c r="DP152" s="96"/>
      <c r="DQ152" s="96"/>
      <c r="DR152" s="96"/>
      <c r="DS152" s="96"/>
      <c r="DT152" s="96"/>
      <c r="DU152" s="96"/>
      <c r="DV152" s="96"/>
      <c r="DW152" s="96"/>
      <c r="DX152" s="96"/>
      <c r="DY152" s="96"/>
      <c r="DZ152" s="96"/>
      <c r="EA152" s="96"/>
      <c r="EB152" s="96"/>
      <c r="EC152" s="96"/>
      <c r="ED152" s="96"/>
      <c r="EE152" s="96"/>
      <c r="EF152" s="96"/>
      <c r="EG152" s="96"/>
      <c r="EH152" s="96"/>
      <c r="EI152" s="96"/>
      <c r="EJ152" s="96"/>
      <c r="EK152" s="96"/>
      <c r="EL152" s="96"/>
      <c r="EM152" s="96"/>
      <c r="EN152" s="96"/>
      <c r="EO152" s="96"/>
      <c r="EP152" s="96"/>
      <c r="EQ152" s="96"/>
      <c r="ER152" s="96"/>
      <c r="ES152" s="96"/>
      <c r="ET152" s="96"/>
      <c r="EU152" s="96"/>
      <c r="EV152" s="96"/>
      <c r="EW152" s="96"/>
      <c r="EX152" s="96"/>
      <c r="EY152" s="96"/>
      <c r="EZ152" s="96"/>
      <c r="FA152" s="96"/>
      <c r="FB152" s="96"/>
      <c r="FC152" s="96"/>
      <c r="FD152" s="96"/>
      <c r="FE152" s="96"/>
      <c r="FF152" s="96"/>
      <c r="FG152" s="96"/>
      <c r="FH152" s="96"/>
      <c r="FI152" s="96"/>
      <c r="FJ152" s="96"/>
      <c r="FK152" s="96"/>
      <c r="FL152" s="96"/>
      <c r="FM152" s="96"/>
      <c r="FN152" s="96"/>
      <c r="FO152" s="96"/>
      <c r="FP152" s="96"/>
      <c r="FQ152" s="96"/>
      <c r="FR152" s="96"/>
      <c r="FS152" s="96"/>
      <c r="FT152" s="96"/>
      <c r="FU152" s="96"/>
      <c r="FV152" s="96"/>
      <c r="FW152" s="96"/>
      <c r="FX152" s="96"/>
      <c r="FY152" s="96"/>
      <c r="FZ152" s="96"/>
      <c r="GA152" s="96"/>
      <c r="GB152" s="96"/>
      <c r="GC152" s="96"/>
      <c r="GD152" s="96"/>
      <c r="GE152" s="96"/>
      <c r="GF152" s="96"/>
      <c r="GG152" s="96"/>
      <c r="GH152" s="96"/>
      <c r="GI152" s="96"/>
      <c r="GJ152" s="96"/>
      <c r="GK152" s="96"/>
      <c r="GL152" s="96"/>
      <c r="GM152" s="96"/>
      <c r="GN152" s="96"/>
      <c r="GO152" s="96"/>
      <c r="GP152" s="96"/>
      <c r="GQ152" s="96"/>
      <c r="GR152" s="96"/>
      <c r="GS152" s="96"/>
      <c r="GT152" s="96"/>
      <c r="GU152" s="96"/>
      <c r="GV152" s="96"/>
      <c r="GW152" s="96"/>
      <c r="GX152" s="96"/>
      <c r="GY152" s="96"/>
      <c r="GZ152" s="96"/>
      <c r="HA152" s="96"/>
      <c r="HB152" s="96"/>
      <c r="HC152" s="96"/>
      <c r="HD152" s="96"/>
      <c r="HE152" s="96"/>
      <c r="HF152" s="96"/>
      <c r="HG152" s="96"/>
      <c r="HH152" s="96"/>
      <c r="HI152" s="96"/>
      <c r="HJ152" s="96"/>
      <c r="HK152" s="96"/>
      <c r="HL152" s="96"/>
      <c r="HM152" s="96"/>
      <c r="HN152" s="96"/>
      <c r="HO152" s="96"/>
      <c r="HP152" s="96"/>
      <c r="HQ152" s="96"/>
      <c r="HR152" s="96"/>
      <c r="HS152" s="121"/>
    </row>
    <row r="153" spans="1:227" x14ac:dyDescent="0.45">
      <c r="A153">
        <v>127</v>
      </c>
      <c r="B153" s="107" t="str">
        <f>VLOOKUP(A153,Recipes!A:B,2)</f>
        <v>Beacon</v>
      </c>
      <c r="C153" s="134">
        <v>0</v>
      </c>
      <c r="D153" s="108">
        <f t="shared" ref="D153:D162" si="217">HLOOKUP(A153,$AQ$2:$HR$202,$A$202-1,FALSE)+C153</f>
        <v>0</v>
      </c>
      <c r="E153" s="135" t="s">
        <v>1</v>
      </c>
      <c r="F153" s="109">
        <f>VLOOKUP(A153,Recipes!$A$3:$G$186,6,FALSE)</f>
        <v>4</v>
      </c>
      <c r="G153" s="109">
        <f>VLOOKUP(A153,Recipes!$A$3:$G$186,7,FALSE)</f>
        <v>0</v>
      </c>
      <c r="H153" s="110">
        <f t="shared" ref="H153:H162" si="218">ROUNDUP(D153/AL153,0)</f>
        <v>0</v>
      </c>
      <c r="I153" s="109">
        <f>VLOOKUP(E153,Data!$A$2:$C$26,3, FALSE)</f>
        <v>4</v>
      </c>
      <c r="J153" s="108">
        <v>0</v>
      </c>
      <c r="K153" s="108">
        <v>0</v>
      </c>
      <c r="L153" s="108">
        <v>0</v>
      </c>
      <c r="M153" s="150">
        <v>0</v>
      </c>
      <c r="N153" s="150">
        <v>0</v>
      </c>
      <c r="O153" s="150">
        <v>0</v>
      </c>
      <c r="P153" s="151">
        <v>0</v>
      </c>
      <c r="Q153" s="151">
        <v>0</v>
      </c>
      <c r="R153" s="151">
        <v>0</v>
      </c>
      <c r="S153">
        <f t="shared" ref="S153" si="219">J153*$H153</f>
        <v>0</v>
      </c>
      <c r="T153">
        <f t="shared" ref="T153" si="220">K153*$H153</f>
        <v>0</v>
      </c>
      <c r="U153">
        <f t="shared" ref="U153" si="221">L153*$H153</f>
        <v>0</v>
      </c>
      <c r="V153">
        <f t="shared" ref="V153" si="222">M153*$H153</f>
        <v>0</v>
      </c>
      <c r="W153">
        <f t="shared" ref="W153" si="223">N153*$H153</f>
        <v>0</v>
      </c>
      <c r="X153">
        <f t="shared" ref="X153" si="224">O153*$H153</f>
        <v>0</v>
      </c>
      <c r="Y153">
        <f t="shared" ref="Y153" si="225">P153*$H153</f>
        <v>0</v>
      </c>
      <c r="Z153">
        <f t="shared" ref="Z153" si="226">Q153*$H153</f>
        <v>0</v>
      </c>
      <c r="AA153">
        <f t="shared" ref="AA153" si="227">R153*$H153</f>
        <v>0</v>
      </c>
      <c r="AB153" s="111">
        <f>VLOOKUP($A153,Recipes!$A:$G,4)</f>
        <v>15</v>
      </c>
      <c r="AC153" s="111">
        <f>VLOOKUP($A153,Recipes!$A:$G,5)</f>
        <v>1</v>
      </c>
      <c r="AD153" s="111">
        <f t="shared" ref="AD153:AD162" si="228">AC153/AB153</f>
        <v>6.6666666666666666E-2</v>
      </c>
      <c r="AE153" s="111">
        <f>VLOOKUP(E153,Data!$A$2:$F$26,5,FALSE)</f>
        <v>0</v>
      </c>
      <c r="AF153" s="111">
        <f>VLOOKUP(E153,Data!$A$2:$F$26,4,FALSE)</f>
        <v>210</v>
      </c>
      <c r="AG153" s="111">
        <f>VLOOKUP(E153,Data!$A$2:$B$26,2, FALSE)</f>
        <v>1.25</v>
      </c>
      <c r="AH153" s="111">
        <f>1+VLOOKUP($J$3,Data!$A$40:$D$48,2,FALSE)*$J153+VLOOKUP($K$3,Data!$A$40:$D$48,2,FALSE)*$K153+VLOOKUP($L$3,Data!$A$40:$D$48,2,FALSE)*$L153+VLOOKUP($M$3,Data!$A$40:$D$48,2,FALSE)*$M153+VLOOKUP($N$3,Data!$A$40:$D$48,2,FALSE)*$N153+VLOOKUP($O$3,Data!$A$40:$D$48,2,FALSE)*$O153+VLOOKUP($P$3,Data!$A$40:$D$48,2,FALSE)*$P153+VLOOKUP($Q$3,Data!$A$40:$D$48,2,FALSE)*$Q153+VLOOKUP($R$3,Data!$A$40:$D$48,2,FALSE)*$R153</f>
        <v>1</v>
      </c>
      <c r="AI153" s="111">
        <f>MAX(1+VLOOKUP($J$3,Data!$A$40:$D$48,3,FALSE)*$J153+VLOOKUP($K$3,Data!$A$40:$D$48,3,FALSE)*$K153+VLOOKUP($L$3,Data!$A$40:$D$48,3,FALSE)*$L153+VLOOKUP($M$3,Data!$A$40:$D$48,3,FALSE)*$M153+VLOOKUP($N$3,Data!$A$40:$D$48,3,FALSE)*$N153+VLOOKUP($O$3,Data!$A$40:$D$48,3,FALSE)*$O153+VLOOKUP($P$3,Data!$A$40:$D$48,3,FALSE)*$P153+VLOOKUP($Q$3,Data!$A$40:$D$48,3,FALSE)*$Q153+VLOOKUP($R$3,Data!$A$40:$D$48,3,FALSE)*$R153,0)</f>
        <v>1</v>
      </c>
      <c r="AJ153" s="111">
        <f>MAX(1-(VLOOKUP($J$3,Data!$A$40:$D$48,4,FALSE)*$J153+VLOOKUP($K$3,Data!$A$40:$D$48,4,FALSE)*$K153+VLOOKUP($L$3,Data!$A$40:$D$48,4,FALSE)*$L153+VLOOKUP($M$3,Data!$A$40:$D$48,4,FALSE)*$M153+VLOOKUP($N$3,Data!$A$40:$D$48,4,FALSE)*$N153+VLOOKUP($O$3,Data!$A$40:$D$48,4,FALSE)*$O153+VLOOKUP($P$3,Data!$A$40:$D$48,4,FALSE)*$P153+VLOOKUP($Q$3,Data!$A$40:$D$48,4,FALSE)*$Q153+VLOOKUP($R$3,Data!$A$40:$D$48,4,FALSE)*$R153),0.2)</f>
        <v>1</v>
      </c>
      <c r="AK153" s="112">
        <f t="shared" ref="AK153:AK162" si="229">D153/(AC153*AH153)</f>
        <v>0</v>
      </c>
      <c r="AL153" s="111">
        <f t="shared" ref="AL153:AL162" si="230">AD153*AG153*AH153*AI153</f>
        <v>8.3333333333333329E-2</v>
      </c>
      <c r="AM153" s="111">
        <f t="shared" ref="AM153:AM162" si="231">AE153*H153*AJ153</f>
        <v>0</v>
      </c>
      <c r="AN153" s="111">
        <f t="shared" ref="AN153:AN162" si="232">AF153*H153*AJ153</f>
        <v>0</v>
      </c>
      <c r="AO153" s="131" t="s">
        <v>298</v>
      </c>
      <c r="AP153" s="11"/>
      <c r="AQ153" s="11">
        <f>IF(AQ$2=$A153,0,IF(HLOOKUP(AQ$2,Recipes!$H:$GI,'Production Calculator'!$A153+2,FALSE)=0,0,HLOOKUP(AQ$2,Recipes!$H:$GI,'Production Calculator'!$A153+2,FALSE)*$AK153))+IF($AO153=AQ$3,$AM153/VLOOKUP($AO153,Data!$A$50:$B$56,2,FALSE),0)</f>
        <v>0</v>
      </c>
      <c r="AR153" s="11">
        <f>IF(AR$2=$A153,0,IF(HLOOKUP(AR$2,Recipes!$H:$GI,'Production Calculator'!$A153+2,FALSE)=0,0,HLOOKUP(AR$2,Recipes!$H:$GI,'Production Calculator'!$A153+2,FALSE)*$AK153))+IF($AO153=AR$3,$AM153/VLOOKUP($AO153,Data!$A$50:$B$56,2,FALSE),0)</f>
        <v>0</v>
      </c>
      <c r="AS153" s="11">
        <f>IF(AS$2=$A153,0,IF(HLOOKUP(AS$2,Recipes!$H:$GI,'Production Calculator'!$A153+2,FALSE)=0,0,HLOOKUP(AS$2,Recipes!$H:$GI,'Production Calculator'!$A153+2,FALSE)*$AK153))+IF($AO153=AS$3,$AM153/VLOOKUP($AO153,Data!$A$50:$B$56,2,FALSE),0)</f>
        <v>0</v>
      </c>
      <c r="AT153" s="11">
        <f>IF(AT$2=$A153,0,IF(HLOOKUP(AT$2,Recipes!$H:$GI,'Production Calculator'!$A153+2,FALSE)=0,0,HLOOKUP(AT$2,Recipes!$H:$GI,'Production Calculator'!$A153+2,FALSE)*$AK153))+IF($AO153=AT$3,$AM153/VLOOKUP($AO153,Data!$A$50:$B$56,2,FALSE),0)</f>
        <v>0</v>
      </c>
      <c r="AU153" s="11">
        <f>IF(AU$2=$A153,0,IF(HLOOKUP(AU$2,Recipes!$H:$GI,'Production Calculator'!$A153+2,FALSE)=0,0,HLOOKUP(AU$2,Recipes!$H:$GI,'Production Calculator'!$A153+2,FALSE)*$AK153))+IF($AO153=AU$3,$AM153/VLOOKUP($AO153,Data!$A$50:$B$56,2,FALSE),0)</f>
        <v>0</v>
      </c>
      <c r="AV153" s="11">
        <f>IF(AV$2=$A153,0,IF(HLOOKUP(AV$2,Recipes!$H:$GI,'Production Calculator'!$A153+2,FALSE)=0,0,HLOOKUP(AV$2,Recipes!$H:$GI,'Production Calculator'!$A153+2,FALSE)*$AK153))+IF($AO153=AV$3,$AM153/VLOOKUP($AO153,Data!$A$50:$B$56,2,FALSE),0)</f>
        <v>0</v>
      </c>
      <c r="AW153" s="11">
        <f>IF(AW$2=$A153,0,IF(HLOOKUP(AW$2,Recipes!$H:$GI,'Production Calculator'!$A153+2,FALSE)=0,0,HLOOKUP(AW$2,Recipes!$H:$GI,'Production Calculator'!$A153+2,FALSE)*$AK153))+IF($AO153=AW$3,$AM153/VLOOKUP($AO153,Data!$A$50:$B$56,2,FALSE),0)</f>
        <v>0</v>
      </c>
      <c r="AX153" s="11">
        <f>IF(AX$2=$A153,0,IF(HLOOKUP(AX$2,Recipes!$H:$GI,'Production Calculator'!$A153+2,FALSE)=0,0,HLOOKUP(AX$2,Recipes!$H:$GI,'Production Calculator'!$A153+2,FALSE)*$AK153))+IF($AO153=AX$3,$AM153/VLOOKUP($AO153,Data!$A$50:$B$56,2,FALSE),0)</f>
        <v>0</v>
      </c>
      <c r="AY153" s="11">
        <f>IF(AY$2=$A153,0,IF(HLOOKUP(AY$2,Recipes!$H:$GI,'Production Calculator'!$A153+2,FALSE)=0,0,HLOOKUP(AY$2,Recipes!$H:$GI,'Production Calculator'!$A153+2,FALSE)*$AK153))+IF($AO153=AY$3,$AM153/VLOOKUP($AO153,Data!$A$50:$B$56,2,FALSE),0)</f>
        <v>0</v>
      </c>
      <c r="AZ153" s="11">
        <f>IF(AZ$2=$A153,0,IF(HLOOKUP(AZ$2,Recipes!$H:$GI,'Production Calculator'!$A153+2,FALSE)=0,0,HLOOKUP(AZ$2,Recipes!$H:$GI,'Production Calculator'!$A153+2,FALSE)*$AK153))+IF($AO153=AZ$3,$AM153/VLOOKUP($AO153,Data!$A$50:$B$56,2,FALSE),0)</f>
        <v>0</v>
      </c>
      <c r="BA153" s="11">
        <f>IF(BA$2=$A153,0,IF(HLOOKUP(BA$2,Recipes!$H:$GI,'Production Calculator'!$A153+2,FALSE)=0,0,HLOOKUP(BA$2,Recipes!$H:$GI,'Production Calculator'!$A153+2,FALSE)*$AK153))+IF($AO153=BA$3,$AM153/VLOOKUP($AO153,Data!$A$50:$B$56,2,FALSE),0)</f>
        <v>0</v>
      </c>
      <c r="BB153" s="11">
        <f>IF(BB$2=$A153,0,IF(HLOOKUP(BB$2,Recipes!$H:$GI,'Production Calculator'!$A153+2,FALSE)=0,0,HLOOKUP(BB$2,Recipes!$H:$GI,'Production Calculator'!$A153+2,FALSE)*$AK153))+IF($AO153=BB$3,$AM153/VLOOKUP($AO153,Data!$A$50:$B$56,2,FALSE),0)</f>
        <v>0</v>
      </c>
      <c r="BC153" s="11">
        <f>IF(BC$2=$A153,0,IF(HLOOKUP(BC$2,Recipes!$H:$GI,'Production Calculator'!$A153+2,FALSE)=0,0,HLOOKUP(BC$2,Recipes!$H:$GI,'Production Calculator'!$A153+2,FALSE)*$AK153))+IF($AO153=BC$3,$AM153/VLOOKUP($AO153,Data!$A$50:$B$56,2,FALSE),0)</f>
        <v>0</v>
      </c>
      <c r="BD153" s="11">
        <f>IF(BD$2=$A153,0,IF(HLOOKUP(BD$2,Recipes!$H:$GI,'Production Calculator'!$A153+2,FALSE)=0,0,HLOOKUP(BD$2,Recipes!$H:$GI,'Production Calculator'!$A153+2,FALSE)*$AK153))+IF($AO153=BD$3,$AM153/VLOOKUP($AO153,Data!$A$50:$B$56,2,FALSE),0)</f>
        <v>0</v>
      </c>
      <c r="BE153" s="11">
        <f>IF(BE$2=$A153,0,IF(HLOOKUP(BE$2,Recipes!$H:$GI,'Production Calculator'!$A153+2,FALSE)=0,0,HLOOKUP(BE$2,Recipes!$H:$GI,'Production Calculator'!$A153+2,FALSE)*$AK153))+IF($AO153=BE$3,$AM153/VLOOKUP($AO153,Data!$A$50:$B$56,2,FALSE),0)</f>
        <v>0</v>
      </c>
      <c r="BF153" s="11">
        <f>IF(BF$2=$A153,0,IF(HLOOKUP(BF$2,Recipes!$H:$GI,'Production Calculator'!$A153+2,FALSE)=0,0,HLOOKUP(BF$2,Recipes!$H:$GI,'Production Calculator'!$A153+2,FALSE)*$AK153))+IF($AO153=BF$3,$AM153/VLOOKUP($AO153,Data!$A$50:$B$56,2,FALSE),0)</f>
        <v>0</v>
      </c>
      <c r="BG153" s="11">
        <f>IF(BG$2=$A153,0,IF(HLOOKUP(BG$2,Recipes!$H:$GI,'Production Calculator'!$A153+2,FALSE)=0,0,HLOOKUP(BG$2,Recipes!$H:$GI,'Production Calculator'!$A153+2,FALSE)*$AK153))+IF($AO153=BG$3,$AM153/VLOOKUP($AO153,Data!$A$50:$B$56,2,FALSE),0)</f>
        <v>0</v>
      </c>
      <c r="BH153" s="11">
        <f>IF(BH$2=$A153,0,IF(HLOOKUP(BH$2,Recipes!$H:$GI,'Production Calculator'!$A153+2,FALSE)=0,0,HLOOKUP(BH$2,Recipes!$H:$GI,'Production Calculator'!$A153+2,FALSE)*$AK153))+IF($AO153=BH$3,$AM153/VLOOKUP($AO153,Data!$A$50:$B$56,2,FALSE),0)</f>
        <v>0</v>
      </c>
      <c r="BI153" s="11">
        <f>IF(BI$2=$A153,0,IF(HLOOKUP(BI$2,Recipes!$H:$GI,'Production Calculator'!$A153+2,FALSE)=0,0,HLOOKUP(BI$2,Recipes!$H:$GI,'Production Calculator'!$A153+2,FALSE)*$AK153))+IF($AO153=BI$3,$AM153/VLOOKUP($AO153,Data!$A$50:$B$56,2,FALSE),0)</f>
        <v>0</v>
      </c>
      <c r="BJ153" s="11">
        <f>IF(BJ$2=$A153,0,IF(HLOOKUP(BJ$2,Recipes!$H:$GI,'Production Calculator'!$A153+2,FALSE)=0,0,HLOOKUP(BJ$2,Recipes!$H:$GI,'Production Calculator'!$A153+2,FALSE)*$AK153))+IF($AO153=BJ$3,$AM153/VLOOKUP($AO153,Data!$A$50:$B$56,2,FALSE),0)</f>
        <v>0</v>
      </c>
      <c r="BK153" s="11">
        <f>IF(BK$2=$A153,0,IF(HLOOKUP(BK$2,Recipes!$H:$GI,'Production Calculator'!$A153+2,FALSE)=0,0,HLOOKUP(BK$2,Recipes!$H:$GI,'Production Calculator'!$A153+2,FALSE)*$AK153))+IF($AO153=BK$3,$AM153/VLOOKUP($AO153,Data!$A$50:$B$56,2,FALSE),0)</f>
        <v>0</v>
      </c>
      <c r="BL153" s="11">
        <f>IF(BL$2=$A153,0,IF(HLOOKUP(BL$2,Recipes!$H:$GI,'Production Calculator'!$A153+2,FALSE)=0,0,HLOOKUP(BL$2,Recipes!$H:$GI,'Production Calculator'!$A153+2,FALSE)*$AK153))+IF($AO153=BL$3,$AM153/VLOOKUP($AO153,Data!$A$50:$B$56,2,FALSE),0)</f>
        <v>0</v>
      </c>
      <c r="BM153" s="11">
        <f>IF(BM$2=$A153,0,IF(HLOOKUP(BM$2,Recipes!$H:$GI,'Production Calculator'!$A153+2,FALSE)=0,0,HLOOKUP(BM$2,Recipes!$H:$GI,'Production Calculator'!$A153+2,FALSE)*$AK153))+IF($AO153=BM$3,$AM153/VLOOKUP($AO153,Data!$A$50:$B$56,2,FALSE),0)</f>
        <v>0</v>
      </c>
      <c r="BN153" s="11">
        <f>IF(BN$2=$A153,0,IF(HLOOKUP(BN$2,Recipes!$H:$GI,'Production Calculator'!$A153+2,FALSE)=0,0,HLOOKUP(BN$2,Recipes!$H:$GI,'Production Calculator'!$A153+2,FALSE)*$AK153))+IF($AO153=BN$3,$AM153/VLOOKUP($AO153,Data!$A$50:$B$56,2,FALSE),0)</f>
        <v>0</v>
      </c>
      <c r="BO153" s="11">
        <f>IF(BO$2=$A153,0,IF(HLOOKUP(BO$2,Recipes!$H:$GI,'Production Calculator'!$A153+2,FALSE)=0,0,HLOOKUP(BO$2,Recipes!$H:$GI,'Production Calculator'!$A153+2,FALSE)*$AK153))+IF($AO153=BO$3,$AM153/VLOOKUP($AO153,Data!$A$50:$B$56,2,FALSE),0)</f>
        <v>0</v>
      </c>
      <c r="BP153" s="11">
        <f>IF(BP$2=$A153,0,IF(HLOOKUP(BP$2,Recipes!$H:$GI,'Production Calculator'!$A153+2,FALSE)=0,0,HLOOKUP(BP$2,Recipes!$H:$GI,'Production Calculator'!$A153+2,FALSE)*$AK153))+IF($AO153=BP$3,$AM153/VLOOKUP($AO153,Data!$A$50:$B$56,2,FALSE),0)</f>
        <v>0</v>
      </c>
      <c r="BQ153" s="11">
        <f>IF(BQ$2=$A153,0,IF(HLOOKUP(BQ$2,Recipes!$H:$GI,'Production Calculator'!$A153+2,FALSE)=0,0,HLOOKUP(BQ$2,Recipes!$H:$GI,'Production Calculator'!$A153+2,FALSE)*$AK153))+IF($AO153=BQ$3,$AM153/VLOOKUP($AO153,Data!$A$50:$B$56,2,FALSE),0)</f>
        <v>0</v>
      </c>
      <c r="BR153" s="11">
        <f>IF(BR$2=$A153,0,IF(HLOOKUP(BR$2,Recipes!$H:$GI,'Production Calculator'!$A153+2,FALSE)=0,0,HLOOKUP(BR$2,Recipes!$H:$GI,'Production Calculator'!$A153+2,FALSE)*$AK153))+IF($AO153=BR$3,$AM153/VLOOKUP($AO153,Data!$A$50:$B$56,2,FALSE),0)</f>
        <v>0</v>
      </c>
      <c r="BS153" s="11">
        <f>IF(BS$2=$A153,0,IF(HLOOKUP(BS$2,Recipes!$H:$GI,'Production Calculator'!$A153+2,FALSE)=0,0,HLOOKUP(BS$2,Recipes!$H:$GI,'Production Calculator'!$A153+2,FALSE)*$AK153))+IF($AO153=BS$3,$AM153/VLOOKUP($AO153,Data!$A$50:$B$56,2,FALSE),0)</f>
        <v>0</v>
      </c>
      <c r="BT153" s="11">
        <f>IF(BT$2=$A153,0,IF(HLOOKUP(BT$2,Recipes!$H:$GI,'Production Calculator'!$A153+2,FALSE)=0,0,HLOOKUP(BT$2,Recipes!$H:$GI,'Production Calculator'!$A153+2,FALSE)*$AK153))+IF($AO153=BT$3,$AM153/VLOOKUP($AO153,Data!$A$50:$B$56,2,FALSE),0)</f>
        <v>0</v>
      </c>
      <c r="BU153" s="11">
        <f>IF(BU$2=$A153,0,IF(HLOOKUP(BU$2,Recipes!$H:$GI,'Production Calculator'!$A153+2,FALSE)=0,0,HLOOKUP(BU$2,Recipes!$H:$GI,'Production Calculator'!$A153+2,FALSE)*$AK153))+IF($AO153=BU$3,$AM153/VLOOKUP($AO153,Data!$A$50:$B$56,2,FALSE),0)</f>
        <v>0</v>
      </c>
      <c r="BV153" s="11">
        <f>IF(BV$2=$A153,0,IF(HLOOKUP(BV$2,Recipes!$H:$GI,'Production Calculator'!$A153+2,FALSE)=0,0,HLOOKUP(BV$2,Recipes!$H:$GI,'Production Calculator'!$A153+2,FALSE)*$AK153))+IF($AO153=BV$3,$AM153/VLOOKUP($AO153,Data!$A$50:$B$56,2,FALSE),0)</f>
        <v>0</v>
      </c>
      <c r="BW153" s="11">
        <f>IF(BW$2=$A153,0,IF(HLOOKUP(BW$2,Recipes!$H:$GI,'Production Calculator'!$A153+2,FALSE)=0,0,HLOOKUP(BW$2,Recipes!$H:$GI,'Production Calculator'!$A153+2,FALSE)*$AK153))+IF($AO153=BW$3,$AM153/VLOOKUP($AO153,Data!$A$50:$B$56,2,FALSE),0)</f>
        <v>0</v>
      </c>
      <c r="BX153" s="11">
        <f>IF(BX$2=$A153,0,IF(HLOOKUP(BX$2,Recipes!$H:$GI,'Production Calculator'!$A153+2,FALSE)=0,0,HLOOKUP(BX$2,Recipes!$H:$GI,'Production Calculator'!$A153+2,FALSE)*$AK153))+IF($AO153=BX$3,$AM153/VLOOKUP($AO153,Data!$A$50:$B$56,2,FALSE),0)</f>
        <v>0</v>
      </c>
      <c r="BY153" s="11">
        <f>IF(BY$2=$A153,0,IF(HLOOKUP(BY$2,Recipes!$H:$GI,'Production Calculator'!$A153+2,FALSE)=0,0,HLOOKUP(BY$2,Recipes!$H:$GI,'Production Calculator'!$A153+2,FALSE)*$AK153))+IF($AO153=BY$3,$AM153/VLOOKUP($AO153,Data!$A$50:$B$56,2,FALSE),0)</f>
        <v>0</v>
      </c>
      <c r="BZ153" s="11">
        <f>IF(BZ$2=$A153,0,IF(HLOOKUP(BZ$2,Recipes!$H:$GI,'Production Calculator'!$A153+2,FALSE)=0,0,HLOOKUP(BZ$2,Recipes!$H:$GI,'Production Calculator'!$A153+2,FALSE)*$AK153))+IF($AO153=BZ$3,$AM153/VLOOKUP($AO153,Data!$A$50:$B$56,2,FALSE),0)</f>
        <v>0</v>
      </c>
      <c r="CA153" s="11">
        <f>IF(CA$2=$A153,0,IF(HLOOKUP(CA$2,Recipes!$H:$GI,'Production Calculator'!$A153+2,FALSE)=0,0,HLOOKUP(CA$2,Recipes!$H:$GI,'Production Calculator'!$A153+2,FALSE)*$AK153))+IF($AO153=CA$3,$AM153/VLOOKUP($AO153,Data!$A$50:$B$56,2,FALSE),0)</f>
        <v>0</v>
      </c>
      <c r="CB153" s="11">
        <f>IF(CB$2=$A153,0,IF(HLOOKUP(CB$2,Recipes!$H:$GI,'Production Calculator'!$A153+2,FALSE)=0,0,HLOOKUP(CB$2,Recipes!$H:$GI,'Production Calculator'!$A153+2,FALSE)*$AK153))+IF($AO153=CB$3,$AM153/VLOOKUP($AO153,Data!$A$50:$B$56,2,FALSE),0)</f>
        <v>0</v>
      </c>
      <c r="CC153" s="11">
        <f>IF(CC$2=$A153,0,IF(HLOOKUP(CC$2,Recipes!$H:$GI,'Production Calculator'!$A153+2,FALSE)=0,0,HLOOKUP(CC$2,Recipes!$H:$GI,'Production Calculator'!$A153+2,FALSE)*$AK153))+IF($AO153=CC$3,$AM153/VLOOKUP($AO153,Data!$A$50:$B$56,2,FALSE),0)</f>
        <v>0</v>
      </c>
      <c r="CD153" s="11">
        <f>IF(CD$2=$A153,0,IF(HLOOKUP(CD$2,Recipes!$H:$GI,'Production Calculator'!$A153+2,FALSE)=0,0,HLOOKUP(CD$2,Recipes!$H:$GI,'Production Calculator'!$A153+2,FALSE)*$AK153))+IF($AO153=CD$3,$AM153/VLOOKUP($AO153,Data!$A$50:$B$56,2,FALSE),0)</f>
        <v>0</v>
      </c>
      <c r="CE153" s="11">
        <f>IF(CE$2=$A153,0,IF(HLOOKUP(CE$2,Recipes!$H:$GI,'Production Calculator'!$A153+2,FALSE)=0,0,HLOOKUP(CE$2,Recipes!$H:$GI,'Production Calculator'!$A153+2,FALSE)*$AK153))+IF($AO153=CE$3,$AM153/VLOOKUP($AO153,Data!$A$50:$B$56,2,FALSE),0)</f>
        <v>0</v>
      </c>
      <c r="CF153" s="11">
        <f>IF(CF$2=$A153,0,IF(HLOOKUP(CF$2,Recipes!$H:$GI,'Production Calculator'!$A153+2,FALSE)=0,0,HLOOKUP(CF$2,Recipes!$H:$GI,'Production Calculator'!$A153+2,FALSE)*$AK153))+IF($AO153=CF$3,$AM153/VLOOKUP($AO153,Data!$A$50:$B$56,2,FALSE),0)</f>
        <v>0</v>
      </c>
      <c r="CG153" s="11">
        <f>IF(CG$2=$A153,0,IF(HLOOKUP(CG$2,Recipes!$H:$GI,'Production Calculator'!$A153+2,FALSE)=0,0,HLOOKUP(CG$2,Recipes!$H:$GI,'Production Calculator'!$A153+2,FALSE)*$AK153))+IF($AO153=CG$3,$AM153/VLOOKUP($AO153,Data!$A$50:$B$56,2,FALSE),0)</f>
        <v>0</v>
      </c>
      <c r="CH153" s="11">
        <f>IF(CH$2=$A153,0,IF(HLOOKUP(CH$2,Recipes!$H:$GI,'Production Calculator'!$A153+2,FALSE)=0,0,HLOOKUP(CH$2,Recipes!$H:$GI,'Production Calculator'!$A153+2,FALSE)*$AK153))+IF($AO153=CH$3,$AM153/VLOOKUP($AO153,Data!$A$50:$B$56,2,FALSE),0)</f>
        <v>0</v>
      </c>
      <c r="CI153" s="11">
        <f>IF(CI$2=$A153,0,IF(HLOOKUP(CI$2,Recipes!$H:$GI,'Production Calculator'!$A153+2,FALSE)=0,0,HLOOKUP(CI$2,Recipes!$H:$GI,'Production Calculator'!$A153+2,FALSE)*$AK153))+IF($AO153=CI$3,$AM153/VLOOKUP($AO153,Data!$A$50:$B$56,2,FALSE),0)</f>
        <v>0</v>
      </c>
      <c r="CJ153" s="11">
        <f>IF(CJ$2=$A153,0,IF(HLOOKUP(CJ$2,Recipes!$H:$GI,'Production Calculator'!$A153+2,FALSE)=0,0,HLOOKUP(CJ$2,Recipes!$H:$GI,'Production Calculator'!$A153+2,FALSE)*$AK153))+IF($AO153=CJ$3,$AM153/VLOOKUP($AO153,Data!$A$50:$B$56,2,FALSE),0)</f>
        <v>0</v>
      </c>
      <c r="CK153" s="11">
        <f>IF(CK$2=$A153,0,IF(HLOOKUP(CK$2,Recipes!$H:$GI,'Production Calculator'!$A153+2,FALSE)=0,0,HLOOKUP(CK$2,Recipes!$H:$GI,'Production Calculator'!$A153+2,FALSE)*$AK153))+IF($AO153=CK$3,$AM153/VLOOKUP($AO153,Data!$A$50:$B$56,2,FALSE),0)</f>
        <v>0</v>
      </c>
      <c r="CL153" s="11">
        <f>IF(CL$2=$A153,0,IF(HLOOKUP(CL$2,Recipes!$H:$GI,'Production Calculator'!$A153+2,FALSE)=0,0,HLOOKUP(CL$2,Recipes!$H:$GI,'Production Calculator'!$A153+2,FALSE)*$AK153))+IF($AO153=CL$3,$AM153/VLOOKUP($AO153,Data!$A$50:$B$56,2,FALSE),0)</f>
        <v>0</v>
      </c>
      <c r="CM153" s="11">
        <f>IF(CM$2=$A153,0,IF(HLOOKUP(CM$2,Recipes!$H:$GI,'Production Calculator'!$A153+2,FALSE)=0,0,HLOOKUP(CM$2,Recipes!$H:$GI,'Production Calculator'!$A153+2,FALSE)*$AK153))+IF($AO153=CM$3,$AM153/VLOOKUP($AO153,Data!$A$50:$B$56,2,FALSE),0)</f>
        <v>0</v>
      </c>
      <c r="CN153" s="11">
        <f>IF(CN$2=$A153,0,IF(HLOOKUP(CN$2,Recipes!$H:$GI,'Production Calculator'!$A153+2,FALSE)=0,0,HLOOKUP(CN$2,Recipes!$H:$GI,'Production Calculator'!$A153+2,FALSE)*$AK153))+IF($AO153=CN$3,$AM153/VLOOKUP($AO153,Data!$A$50:$B$56,2,FALSE),0)</f>
        <v>0</v>
      </c>
      <c r="CO153" s="11">
        <f>IF(CO$2=$A153,0,IF(HLOOKUP(CO$2,Recipes!$H:$GI,'Production Calculator'!$A153+2,FALSE)=0,0,HLOOKUP(CO$2,Recipes!$H:$GI,'Production Calculator'!$A153+2,FALSE)*$AK153))+IF($AO153=CO$3,$AM153/VLOOKUP($AO153,Data!$A$50:$B$56,2,FALSE),0)</f>
        <v>0</v>
      </c>
      <c r="CP153" s="11">
        <f>IF(CP$2=$A153,0,IF(HLOOKUP(CP$2,Recipes!$H:$GI,'Production Calculator'!$A153+2,FALSE)=0,0,HLOOKUP(CP$2,Recipes!$H:$GI,'Production Calculator'!$A153+2,FALSE)*$AK153))+IF($AO153=CP$3,$AM153/VLOOKUP($AO153,Data!$A$50:$B$56,2,FALSE),0)</f>
        <v>0</v>
      </c>
      <c r="CQ153" s="11">
        <f>IF(CQ$2=$A153,0,IF(HLOOKUP(CQ$2,Recipes!$H:$GI,'Production Calculator'!$A153+2,FALSE)=0,0,HLOOKUP(CQ$2,Recipes!$H:$GI,'Production Calculator'!$A153+2,FALSE)*$AK153))+IF($AO153=CQ$3,$AM153/VLOOKUP($AO153,Data!$A$50:$B$56,2,FALSE),0)</f>
        <v>0</v>
      </c>
      <c r="CR153" s="11">
        <f>IF(CR$2=$A153,0,IF(HLOOKUP(CR$2,Recipes!$H:$GI,'Production Calculator'!$A153+2,FALSE)=0,0,HLOOKUP(CR$2,Recipes!$H:$GI,'Production Calculator'!$A153+2,FALSE)*$AK153))+IF($AO153=CR$3,$AM153/VLOOKUP($AO153,Data!$A$50:$B$56,2,FALSE),0)</f>
        <v>0</v>
      </c>
      <c r="CS153" s="11">
        <f>IF(CS$2=$A153,0,IF(HLOOKUP(CS$2,Recipes!$H:$GI,'Production Calculator'!$A153+2,FALSE)=0,0,HLOOKUP(CS$2,Recipes!$H:$GI,'Production Calculator'!$A153+2,FALSE)*$AK153))+IF($AO153=CS$3,$AM153/VLOOKUP($AO153,Data!$A$50:$B$56,2,FALSE),0)</f>
        <v>0</v>
      </c>
      <c r="CT153" s="11">
        <f>IF(CT$2=$A153,0,IF(HLOOKUP(CT$2,Recipes!$H:$GI,'Production Calculator'!$A153+2,FALSE)=0,0,HLOOKUP(CT$2,Recipes!$H:$GI,'Production Calculator'!$A153+2,FALSE)*$AK153))+IF($AO153=CT$3,$AM153/VLOOKUP($AO153,Data!$A$50:$B$56,2,FALSE),0)</f>
        <v>0</v>
      </c>
      <c r="CU153" s="11">
        <f>IF(CU$2=$A153,0,IF(HLOOKUP(CU$2,Recipes!$H:$GI,'Production Calculator'!$A153+2,FALSE)=0,0,HLOOKUP(CU$2,Recipes!$H:$GI,'Production Calculator'!$A153+2,FALSE)*$AK153))+IF($AO153=CU$3,$AM153/VLOOKUP($AO153,Data!$A$50:$B$56,2,FALSE),0)</f>
        <v>0</v>
      </c>
      <c r="CV153" s="11">
        <f>IF(CV$2=$A153,0,IF(HLOOKUP(CV$2,Recipes!$H:$GI,'Production Calculator'!$A153+2,FALSE)=0,0,HLOOKUP(CV$2,Recipes!$H:$GI,'Production Calculator'!$A153+2,FALSE)*$AK153))+IF($AO153=CV$3,$AM153/VLOOKUP($AO153,Data!$A$50:$B$56,2,FALSE),0)</f>
        <v>0</v>
      </c>
      <c r="CW153" s="11">
        <f>IF(CW$2=$A153,0,IF(HLOOKUP(CW$2,Recipes!$H:$GI,'Production Calculator'!$A153+2,FALSE)=0,0,HLOOKUP(CW$2,Recipes!$H:$GI,'Production Calculator'!$A153+2,FALSE)*$AK153))+IF($AO153=CW$3,$AM153/VLOOKUP($AO153,Data!$A$50:$B$56,2,FALSE),0)</f>
        <v>0</v>
      </c>
      <c r="CX153" s="11">
        <f>IF(CX$2=$A153,0,IF(HLOOKUP(CX$2,Recipes!$H:$GI,'Production Calculator'!$A153+2,FALSE)=0,0,HLOOKUP(CX$2,Recipes!$H:$GI,'Production Calculator'!$A153+2,FALSE)*$AK153))+IF($AO153=CX$3,$AM153/VLOOKUP($AO153,Data!$A$50:$B$56,2,FALSE),0)</f>
        <v>0</v>
      </c>
      <c r="CY153" s="11">
        <f>IF(CY$2=$A153,0,IF(HLOOKUP(CY$2,Recipes!$H:$GI,'Production Calculator'!$A153+2,FALSE)=0,0,HLOOKUP(CY$2,Recipes!$H:$GI,'Production Calculator'!$A153+2,FALSE)*$AK153))+IF($AO153=CY$3,$AM153/VLOOKUP($AO153,Data!$A$50:$B$56,2,FALSE),0)</f>
        <v>0</v>
      </c>
      <c r="CZ153" s="11">
        <f>IF(CZ$2=$A153,0,IF(HLOOKUP(CZ$2,Recipes!$H:$GI,'Production Calculator'!$A153+2,FALSE)=0,0,HLOOKUP(CZ$2,Recipes!$H:$GI,'Production Calculator'!$A153+2,FALSE)*$AK153))+IF($AO153=CZ$3,$AM153/VLOOKUP($AO153,Data!$A$50:$B$56,2,FALSE),0)</f>
        <v>0</v>
      </c>
      <c r="DA153" s="11">
        <f>IF(DA$2=$A153,0,IF(HLOOKUP(DA$2,Recipes!$H:$GI,'Production Calculator'!$A153+2,FALSE)=0,0,HLOOKUP(DA$2,Recipes!$H:$GI,'Production Calculator'!$A153+2,FALSE)*$AK153))+IF($AO153=DA$3,$AM153/VLOOKUP($AO153,Data!$A$50:$B$56,2,FALSE),0)</f>
        <v>0</v>
      </c>
      <c r="DB153" s="11">
        <f>IF(DB$2=$A153,0,IF(HLOOKUP(DB$2,Recipes!$H:$GI,'Production Calculator'!$A153+2,FALSE)=0,0,HLOOKUP(DB$2,Recipes!$H:$GI,'Production Calculator'!$A153+2,FALSE)*$AK153))+IF($AO153=DB$3,$AM153/VLOOKUP($AO153,Data!$A$50:$B$56,2,FALSE),0)</f>
        <v>0</v>
      </c>
      <c r="DC153" s="11">
        <f>IF(DC$2=$A153,0,IF(HLOOKUP(DC$2,Recipes!$H:$GI,'Production Calculator'!$A153+2,FALSE)=0,0,HLOOKUP(DC$2,Recipes!$H:$GI,'Production Calculator'!$A153+2,FALSE)*$AK153))+IF($AO153=DC$3,$AM153/VLOOKUP($AO153,Data!$A$50:$B$56,2,FALSE),0)</f>
        <v>0</v>
      </c>
      <c r="DD153" s="11">
        <f>IF(DD$2=$A153,0,IF(HLOOKUP(DD$2,Recipes!$H:$GI,'Production Calculator'!$A153+2,FALSE)=0,0,HLOOKUP(DD$2,Recipes!$H:$GI,'Production Calculator'!$A153+2,FALSE)*$AK153))+IF($AO153=DD$3,$AM153/VLOOKUP($AO153,Data!$A$50:$B$56,2,FALSE),0)</f>
        <v>0</v>
      </c>
      <c r="DE153" s="11">
        <f>IF(DE$2=$A153,0,IF(HLOOKUP(DE$2,Recipes!$H:$GI,'Production Calculator'!$A153+2,FALSE)=0,0,HLOOKUP(DE$2,Recipes!$H:$GI,'Production Calculator'!$A153+2,FALSE)*$AK153))+IF($AO153=DE$3,$AM153/VLOOKUP($AO153,Data!$A$50:$B$56,2,FALSE),0)</f>
        <v>0</v>
      </c>
      <c r="DF153" s="11">
        <f>IF(DF$2=$A153,0,IF(HLOOKUP(DF$2,Recipes!$H:$GI,'Production Calculator'!$A153+2,FALSE)=0,0,HLOOKUP(DF$2,Recipes!$H:$GI,'Production Calculator'!$A153+2,FALSE)*$AK153))+IF($AO153=DF$3,$AM153/VLOOKUP($AO153,Data!$A$50:$B$56,2,FALSE),0)</f>
        <v>0</v>
      </c>
      <c r="DG153" s="11">
        <f>IF(DG$2=$A153,0,IF(HLOOKUP(DG$2,Recipes!$H:$GI,'Production Calculator'!$A153+2,FALSE)=0,0,HLOOKUP(DG$2,Recipes!$H:$GI,'Production Calculator'!$A153+2,FALSE)*$AK153))+IF($AO153=DG$3,$AM153/VLOOKUP($AO153,Data!$A$50:$B$56,2,FALSE),0)</f>
        <v>0</v>
      </c>
      <c r="DH153" s="11">
        <f>IF(DH$2=$A153,0,IF(HLOOKUP(DH$2,Recipes!$H:$GI,'Production Calculator'!$A153+2,FALSE)=0,0,HLOOKUP(DH$2,Recipes!$H:$GI,'Production Calculator'!$A153+2,FALSE)*$AK153))+IF($AO153=DH$3,$AM153/VLOOKUP($AO153,Data!$A$50:$B$56,2,FALSE),0)</f>
        <v>0</v>
      </c>
      <c r="DI153" s="11">
        <f>IF(DI$2=$A153,0,IF(HLOOKUP(DI$2,Recipes!$H:$GI,'Production Calculator'!$A153+2,FALSE)=0,0,HLOOKUP(DI$2,Recipes!$H:$GI,'Production Calculator'!$A153+2,FALSE)*$AK153))+IF($AO153=DI$3,$AM153/VLOOKUP($AO153,Data!$A$50:$B$56,2,FALSE),0)</f>
        <v>0</v>
      </c>
      <c r="DJ153" s="11">
        <f>IF(DJ$2=$A153,0,IF(HLOOKUP(DJ$2,Recipes!$H:$GI,'Production Calculator'!$A153+2,FALSE)=0,0,HLOOKUP(DJ$2,Recipes!$H:$GI,'Production Calculator'!$A153+2,FALSE)*$AK153))+IF($AO153=DJ$3,$AM153/VLOOKUP($AO153,Data!$A$50:$B$56,2,FALSE),0)</f>
        <v>0</v>
      </c>
      <c r="DK153" s="11">
        <f>IF(DK$2=$A153,0,IF(HLOOKUP(DK$2,Recipes!$H:$GI,'Production Calculator'!$A153+2,FALSE)=0,0,HLOOKUP(DK$2,Recipes!$H:$GI,'Production Calculator'!$A153+2,FALSE)*$AK153))+IF($AO153=DK$3,$AM153/VLOOKUP($AO153,Data!$A$50:$B$56,2,FALSE),0)</f>
        <v>0</v>
      </c>
      <c r="DL153" s="11">
        <f>IF(DL$2=$A153,0,IF(HLOOKUP(DL$2,Recipes!$H:$GI,'Production Calculator'!$A153+2,FALSE)=0,0,HLOOKUP(DL$2,Recipes!$H:$GI,'Production Calculator'!$A153+2,FALSE)*$AK153))+IF($AO153=DL$3,$AM153/VLOOKUP($AO153,Data!$A$50:$B$56,2,FALSE),0)</f>
        <v>0</v>
      </c>
      <c r="DM153" s="11">
        <f>IF(DM$2=$A153,0,IF(HLOOKUP(DM$2,Recipes!$H:$GI,'Production Calculator'!$A153+2,FALSE)=0,0,HLOOKUP(DM$2,Recipes!$H:$GI,'Production Calculator'!$A153+2,FALSE)*$AK153))+IF($AO153=DM$3,$AM153/VLOOKUP($AO153,Data!$A$50:$B$56,2,FALSE),0)</f>
        <v>0</v>
      </c>
      <c r="DN153" s="11">
        <f>IF(DN$2=$A153,0,IF(HLOOKUP(DN$2,Recipes!$H:$GI,'Production Calculator'!$A153+2,FALSE)=0,0,HLOOKUP(DN$2,Recipes!$H:$GI,'Production Calculator'!$A153+2,FALSE)*$AK153))+IF($AO153=DN$3,$AM153/VLOOKUP($AO153,Data!$A$50:$B$56,2,FALSE),0)</f>
        <v>0</v>
      </c>
      <c r="DO153" s="11">
        <f>IF(DO$2=$A153,0,IF(HLOOKUP(DO$2,Recipes!$H:$GI,'Production Calculator'!$A153+2,FALSE)=0,0,HLOOKUP(DO$2,Recipes!$H:$GI,'Production Calculator'!$A153+2,FALSE)*$AK153))+IF($AO153=DO$3,$AM153/VLOOKUP($AO153,Data!$A$50:$B$56,2,FALSE),0)</f>
        <v>0</v>
      </c>
      <c r="DP153" s="11">
        <f>IF(DP$2=$A153,0,IF(HLOOKUP(DP$2,Recipes!$H:$GI,'Production Calculator'!$A153+2,FALSE)=0,0,HLOOKUP(DP$2,Recipes!$H:$GI,'Production Calculator'!$A153+2,FALSE)*$AK153))+IF($AO153=DP$3,$AM153/VLOOKUP($AO153,Data!$A$50:$B$56,2,FALSE),0)</f>
        <v>0</v>
      </c>
      <c r="DQ153" s="11">
        <f>IF(DQ$2=$A153,0,IF(HLOOKUP(DQ$2,Recipes!$H:$GI,'Production Calculator'!$A153+2,FALSE)=0,0,HLOOKUP(DQ$2,Recipes!$H:$GI,'Production Calculator'!$A153+2,FALSE)*$AK153))+IF($AO153=DQ$3,$AM153/VLOOKUP($AO153,Data!$A$50:$B$56,2,FALSE),0)</f>
        <v>0</v>
      </c>
      <c r="DR153" s="11">
        <f>IF(DR$2=$A153,0,IF(HLOOKUP(DR$2,Recipes!$H:$GI,'Production Calculator'!$A153+2,FALSE)=0,0,HLOOKUP(DR$2,Recipes!$H:$GI,'Production Calculator'!$A153+2,FALSE)*$AK153))+IF($AO153=DR$3,$AM153/VLOOKUP($AO153,Data!$A$50:$B$56,2,FALSE),0)</f>
        <v>0</v>
      </c>
      <c r="DS153" s="11">
        <f>IF(DS$2=$A153,0,IF(HLOOKUP(DS$2,Recipes!$H:$GI,'Production Calculator'!$A153+2,FALSE)=0,0,HLOOKUP(DS$2,Recipes!$H:$GI,'Production Calculator'!$A153+2,FALSE)*$AK153))+IF($AO153=DS$3,$AM153/VLOOKUP($AO153,Data!$A$50:$B$56,2,FALSE),0)</f>
        <v>0</v>
      </c>
      <c r="DT153" s="11">
        <f>IF(DT$2=$A153,0,IF(HLOOKUP(DT$2,Recipes!$H:$GI,'Production Calculator'!$A153+2,FALSE)=0,0,HLOOKUP(DT$2,Recipes!$H:$GI,'Production Calculator'!$A153+2,FALSE)*$AK153))+IF($AO153=DT$3,$AM153/VLOOKUP($AO153,Data!$A$50:$B$56,2,FALSE),0)</f>
        <v>0</v>
      </c>
      <c r="DU153" s="11">
        <f>IF(DU$2=$A153,0,IF(HLOOKUP(DU$2,Recipes!$H:$GI,'Production Calculator'!$A153+2,FALSE)=0,0,HLOOKUP(DU$2,Recipes!$H:$GI,'Production Calculator'!$A153+2,FALSE)*$AK153))+IF($AO153=DU$3,$AM153/VLOOKUP($AO153,Data!$A$50:$B$56,2,FALSE),0)</f>
        <v>0</v>
      </c>
      <c r="DV153" s="11">
        <f>IF(DV$2=$A153,0,IF(HLOOKUP(DV$2,Recipes!$H:$GI,'Production Calculator'!$A153+2,FALSE)=0,0,HLOOKUP(DV$2,Recipes!$H:$GI,'Production Calculator'!$A153+2,FALSE)*$AK153))+IF($AO153=DV$3,$AM153/VLOOKUP($AO153,Data!$A$50:$B$56,2,FALSE),0)</f>
        <v>0</v>
      </c>
      <c r="DW153" s="11">
        <f>IF(DW$2=$A153,0,IF(HLOOKUP(DW$2,Recipes!$H:$GI,'Production Calculator'!$A153+2,FALSE)=0,0,HLOOKUP(DW$2,Recipes!$H:$GI,'Production Calculator'!$A153+2,FALSE)*$AK153))+IF($AO153=DW$3,$AM153/VLOOKUP($AO153,Data!$A$50:$B$56,2,FALSE),0)</f>
        <v>0</v>
      </c>
      <c r="DX153" s="11">
        <f>IF(DX$2=$A153,0,IF(HLOOKUP(DX$2,Recipes!$H:$GI,'Production Calculator'!$A153+2,FALSE)=0,0,HLOOKUP(DX$2,Recipes!$H:$GI,'Production Calculator'!$A153+2,FALSE)*$AK153))+IF($AO153=DX$3,$AM153/VLOOKUP($AO153,Data!$A$50:$B$56,2,FALSE),0)</f>
        <v>0</v>
      </c>
      <c r="DY153" s="11">
        <f>IF(DY$2=$A153,0,IF(HLOOKUP(DY$2,Recipes!$H:$GI,'Production Calculator'!$A153+2,FALSE)=0,0,HLOOKUP(DY$2,Recipes!$H:$GI,'Production Calculator'!$A153+2,FALSE)*$AK153))+IF($AO153=DY$3,$AM153/VLOOKUP($AO153,Data!$A$50:$B$56,2,FALSE),0)</f>
        <v>0</v>
      </c>
      <c r="DZ153" s="11">
        <f>IF(DZ$2=$A153,0,IF(HLOOKUP(DZ$2,Recipes!$H:$GI,'Production Calculator'!$A153+2,FALSE)=0,0,HLOOKUP(DZ$2,Recipes!$H:$GI,'Production Calculator'!$A153+2,FALSE)*$AK153))+IF($AO153=DZ$3,$AM153/VLOOKUP($AO153,Data!$A$50:$B$56,2,FALSE),0)</f>
        <v>0</v>
      </c>
      <c r="EA153" s="11">
        <f>IF(EA$2=$A153,0,IF(HLOOKUP(EA$2,Recipes!$H:$GI,'Production Calculator'!$A153+2,FALSE)=0,0,HLOOKUP(EA$2,Recipes!$H:$GI,'Production Calculator'!$A153+2,FALSE)*$AK153))+IF($AO153=EA$3,$AM153/VLOOKUP($AO153,Data!$A$50:$B$56,2,FALSE),0)</f>
        <v>0</v>
      </c>
      <c r="EB153" s="11">
        <f>IF(EB$2=$A153,0,IF(HLOOKUP(EB$2,Recipes!$H:$GI,'Production Calculator'!$A153+2,FALSE)=0,0,HLOOKUP(EB$2,Recipes!$H:$GI,'Production Calculator'!$A153+2,FALSE)*$AK153))+IF($AO153=EB$3,$AM153/VLOOKUP($AO153,Data!$A$50:$B$56,2,FALSE),0)</f>
        <v>0</v>
      </c>
      <c r="EC153" s="11">
        <f>IF(EC$2=$A153,0,IF(HLOOKUP(EC$2,Recipes!$H:$GI,'Production Calculator'!$A153+2,FALSE)=0,0,HLOOKUP(EC$2,Recipes!$H:$GI,'Production Calculator'!$A153+2,FALSE)*$AK153))+IF($AO153=EC$3,$AM153/VLOOKUP($AO153,Data!$A$50:$B$56,2,FALSE),0)</f>
        <v>0</v>
      </c>
      <c r="ED153" s="11">
        <f>IF(ED$2=$A153,0,IF(HLOOKUP(ED$2,Recipes!$H:$GI,'Production Calculator'!$A153+2,FALSE)=0,0,HLOOKUP(ED$2,Recipes!$H:$GI,'Production Calculator'!$A153+2,FALSE)*$AK153))+IF($AO153=ED$3,$AM153/VLOOKUP($AO153,Data!$A$50:$B$56,2,FALSE),0)</f>
        <v>0</v>
      </c>
      <c r="EE153" s="11">
        <f>IF(EE$2=$A153,0,IF(HLOOKUP(EE$2,Recipes!$H:$GI,'Production Calculator'!$A153+2,FALSE)=0,0,HLOOKUP(EE$2,Recipes!$H:$GI,'Production Calculator'!$A153+2,FALSE)*$AK153))+IF($AO153=EE$3,$AM153/VLOOKUP($AO153,Data!$A$50:$B$56,2,FALSE),0)</f>
        <v>0</v>
      </c>
      <c r="EF153" s="11">
        <f>IF(EF$2=$A153,0,IF(HLOOKUP(EF$2,Recipes!$H:$GI,'Production Calculator'!$A153+2,FALSE)=0,0,HLOOKUP(EF$2,Recipes!$H:$GI,'Production Calculator'!$A153+2,FALSE)*$AK153))+IF($AO153=EF$3,$AM153/VLOOKUP($AO153,Data!$A$50:$B$56,2,FALSE),0)</f>
        <v>0</v>
      </c>
      <c r="EG153" s="11">
        <f>IF(EG$2=$A153,0,IF(HLOOKUP(EG$2,Recipes!$H:$GI,'Production Calculator'!$A153+2,FALSE)=0,0,HLOOKUP(EG$2,Recipes!$H:$GI,'Production Calculator'!$A153+2,FALSE)*$AK153))+IF($AO153=EG$3,$AM153/VLOOKUP($AO153,Data!$A$50:$B$56,2,FALSE),0)</f>
        <v>0</v>
      </c>
      <c r="EH153" s="11">
        <f>IF(EH$2=$A153,0,IF(HLOOKUP(EH$2,Recipes!$H:$GI,'Production Calculator'!$A153+2,FALSE)=0,0,HLOOKUP(EH$2,Recipes!$H:$GI,'Production Calculator'!$A153+2,FALSE)*$AK153))+IF($AO153=EH$3,$AM153/VLOOKUP($AO153,Data!$A$50:$B$56,2,FALSE),0)</f>
        <v>0</v>
      </c>
      <c r="EI153" s="11">
        <f>IF(EI$2=$A153,0,IF(HLOOKUP(EI$2,Recipes!$H:$GI,'Production Calculator'!$A153+2,FALSE)=0,0,HLOOKUP(EI$2,Recipes!$H:$GI,'Production Calculator'!$A153+2,FALSE)*$AK153))+IF($AO153=EI$3,$AM153/VLOOKUP($AO153,Data!$A$50:$B$56,2,FALSE),0)</f>
        <v>0</v>
      </c>
      <c r="EJ153" s="11">
        <f>IF(EJ$2=$A153,0,IF(HLOOKUP(EJ$2,Recipes!$H:$GI,'Production Calculator'!$A153+2,FALSE)=0,0,HLOOKUP(EJ$2,Recipes!$H:$GI,'Production Calculator'!$A153+2,FALSE)*$AK153))+IF($AO153=EJ$3,$AM153/VLOOKUP($AO153,Data!$A$50:$B$56,2,FALSE),0)</f>
        <v>0</v>
      </c>
      <c r="EK153" s="11">
        <f>IF(EK$2=$A153,0,IF(HLOOKUP(EK$2,Recipes!$H:$GI,'Production Calculator'!$A153+2,FALSE)=0,0,HLOOKUP(EK$2,Recipes!$H:$GI,'Production Calculator'!$A153+2,FALSE)*$AK153))+IF($AO153=EK$3,$AM153/VLOOKUP($AO153,Data!$A$50:$B$56,2,FALSE),0)</f>
        <v>0</v>
      </c>
      <c r="EL153" s="11">
        <f>IF(EL$2=$A153,0,IF(HLOOKUP(EL$2,Recipes!$H:$GI,'Production Calculator'!$A153+2,FALSE)=0,0,HLOOKUP(EL$2,Recipes!$H:$GI,'Production Calculator'!$A153+2,FALSE)*$AK153))+IF($AO153=EL$3,$AM153/VLOOKUP($AO153,Data!$A$50:$B$56,2,FALSE),0)</f>
        <v>0</v>
      </c>
      <c r="EM153" s="11">
        <f>IF(EM$2=$A153,0,IF(HLOOKUP(EM$2,Recipes!$H:$GI,'Production Calculator'!$A153+2,FALSE)=0,0,HLOOKUP(EM$2,Recipes!$H:$GI,'Production Calculator'!$A153+2,FALSE)*$AK153))+IF($AO153=EM$3,$AM153/VLOOKUP($AO153,Data!$A$50:$B$56,2,FALSE),0)</f>
        <v>0</v>
      </c>
      <c r="EN153" s="11">
        <f>IF(EN$2=$A153,0,IF(HLOOKUP(EN$2,Recipes!$H:$GI,'Production Calculator'!$A153+2,FALSE)=0,0,HLOOKUP(EN$2,Recipes!$H:$GI,'Production Calculator'!$A153+2,FALSE)*$AK153))+IF($AO153=EN$3,$AM153/VLOOKUP($AO153,Data!$A$50:$B$56,2,FALSE),0)</f>
        <v>0</v>
      </c>
      <c r="EO153" s="11">
        <f>IF(EO$2=$A153,0,IF(HLOOKUP(EO$2,Recipes!$H:$GI,'Production Calculator'!$A153+2,FALSE)=0,0,HLOOKUP(EO$2,Recipes!$H:$GI,'Production Calculator'!$A153+2,FALSE)*$AK153))+IF($AO153=EO$3,$AM153/VLOOKUP($AO153,Data!$A$50:$B$56,2,FALSE),0)</f>
        <v>0</v>
      </c>
      <c r="EP153" s="11">
        <f>IF(EP$2=$A153,0,IF(HLOOKUP(EP$2,Recipes!$H:$GI,'Production Calculator'!$A153+2,FALSE)=0,0,HLOOKUP(EP$2,Recipes!$H:$GI,'Production Calculator'!$A153+2,FALSE)*$AK153))+IF($AO153=EP$3,$AM153/VLOOKUP($AO153,Data!$A$50:$B$56,2,FALSE),0)</f>
        <v>0</v>
      </c>
      <c r="EQ153" s="11">
        <f>IF(EQ$2=$A153,0,IF(HLOOKUP(EQ$2,Recipes!$H:$GI,'Production Calculator'!$A153+2,FALSE)=0,0,HLOOKUP(EQ$2,Recipes!$H:$GI,'Production Calculator'!$A153+2,FALSE)*$AK153))+IF($AO153=EQ$3,$AM153/VLOOKUP($AO153,Data!$A$50:$B$56,2,FALSE),0)</f>
        <v>0</v>
      </c>
      <c r="ER153" s="11">
        <f>IF(ER$2=$A153,0,IF(HLOOKUP(ER$2,Recipes!$H:$GI,'Production Calculator'!$A153+2,FALSE)=0,0,HLOOKUP(ER$2,Recipes!$H:$GI,'Production Calculator'!$A153+2,FALSE)*$AK153))+IF($AO153=ER$3,$AM153/VLOOKUP($AO153,Data!$A$50:$B$56,2,FALSE),0)</f>
        <v>0</v>
      </c>
      <c r="ES153" s="11">
        <f>IF(ES$2=$A153,0,IF(HLOOKUP(ES$2,Recipes!$H:$GI,'Production Calculator'!$A153+2,FALSE)=0,0,HLOOKUP(ES$2,Recipes!$H:$GI,'Production Calculator'!$A153+2,FALSE)*$AK153))+IF($AO153=ES$3,$AM153/VLOOKUP($AO153,Data!$A$50:$B$56,2,FALSE),0)</f>
        <v>0</v>
      </c>
      <c r="ET153" s="11">
        <f>IF(ET$2=$A153,0,IF(HLOOKUP(ET$2,Recipes!$H:$GI,'Production Calculator'!$A153+2,FALSE)=0,0,HLOOKUP(ET$2,Recipes!$H:$GI,'Production Calculator'!$A153+2,FALSE)*$AK153))+IF($AO153=ET$3,$AM153/VLOOKUP($AO153,Data!$A$50:$B$56,2,FALSE),0)</f>
        <v>0</v>
      </c>
      <c r="EU153" s="11">
        <f>IF(EU$2=$A153,0,IF(HLOOKUP(EU$2,Recipes!$H:$GI,'Production Calculator'!$A153+2,FALSE)=0,0,HLOOKUP(EU$2,Recipes!$H:$GI,'Production Calculator'!$A153+2,FALSE)*$AK153))+IF($AO153=EU$3,$AM153/VLOOKUP($AO153,Data!$A$50:$B$56,2,FALSE),0)</f>
        <v>0</v>
      </c>
      <c r="EV153" s="11">
        <f>IF(EV$2=$A153,0,IF(HLOOKUP(EV$2,Recipes!$H:$GI,'Production Calculator'!$A153+2,FALSE)=0,0,HLOOKUP(EV$2,Recipes!$H:$GI,'Production Calculator'!$A153+2,FALSE)*$AK153))+IF($AO153=EV$3,$AM153/VLOOKUP($AO153,Data!$A$50:$B$56,2,FALSE),0)</f>
        <v>0</v>
      </c>
      <c r="EW153" s="11">
        <f>IF(EW$2=$A153,0,IF(HLOOKUP(EW$2,Recipes!$H:$GI,'Production Calculator'!$A153+2,FALSE)=0,0,HLOOKUP(EW$2,Recipes!$H:$GI,'Production Calculator'!$A153+2,FALSE)*$AK153))+IF($AO153=EW$3,$AM153/VLOOKUP($AO153,Data!$A$50:$B$56,2,FALSE),0)</f>
        <v>0</v>
      </c>
      <c r="EX153" s="11">
        <f>IF(EX$2=$A153,0,IF(HLOOKUP(EX$2,Recipes!$H:$GI,'Production Calculator'!$A153+2,FALSE)=0,0,HLOOKUP(EX$2,Recipes!$H:$GI,'Production Calculator'!$A153+2,FALSE)*$AK153))+IF($AO153=EX$3,$AM153/VLOOKUP($AO153,Data!$A$50:$B$56,2,FALSE),0)</f>
        <v>0</v>
      </c>
      <c r="EY153" s="11">
        <f>IF(EY$2=$A153,0,IF(HLOOKUP(EY$2,Recipes!$H:$GI,'Production Calculator'!$A153+2,FALSE)=0,0,HLOOKUP(EY$2,Recipes!$H:$GI,'Production Calculator'!$A153+2,FALSE)*$AK153))+IF($AO153=EY$3,$AM153/VLOOKUP($AO153,Data!$A$50:$B$56,2,FALSE),0)</f>
        <v>0</v>
      </c>
      <c r="EZ153" s="11">
        <f>IF(EZ$2=$A153,0,IF(HLOOKUP(EZ$2,Recipes!$H:$GI,'Production Calculator'!$A153+2,FALSE)=0,0,HLOOKUP(EZ$2,Recipes!$H:$GI,'Production Calculator'!$A153+2,FALSE)*$AK153))+IF($AO153=EZ$3,$AM153/VLOOKUP($AO153,Data!$A$50:$B$56,2,FALSE),0)</f>
        <v>0</v>
      </c>
      <c r="FA153" s="11">
        <f>IF(FA$2=$A153,0,IF(HLOOKUP(FA$2,Recipes!$H:$GI,'Production Calculator'!$A153+2,FALSE)=0,0,HLOOKUP(FA$2,Recipes!$H:$GI,'Production Calculator'!$A153+2,FALSE)*$AK153))+IF($AO153=FA$3,$AM153/VLOOKUP($AO153,Data!$A$50:$B$56,2,FALSE),0)</f>
        <v>0</v>
      </c>
      <c r="FB153" s="11">
        <f>IF(FB$2=$A153,0,IF(HLOOKUP(FB$2,Recipes!$H:$GI,'Production Calculator'!$A153+2,FALSE)=0,0,HLOOKUP(FB$2,Recipes!$H:$GI,'Production Calculator'!$A153+2,FALSE)*$AK153))+IF($AO153=FB$3,$AM153/VLOOKUP($AO153,Data!$A$50:$B$56,2,FALSE),0)</f>
        <v>0</v>
      </c>
      <c r="FC153" s="11">
        <f>IF(FC$2=$A153,0,IF(HLOOKUP(FC$2,Recipes!$H:$GI,'Production Calculator'!$A153+2,FALSE)=0,0,HLOOKUP(FC$2,Recipes!$H:$GI,'Production Calculator'!$A153+2,FALSE)*$AK153))+IF($AO153=FC$3,$AM153/VLOOKUP($AO153,Data!$A$50:$B$56,2,FALSE),0)</f>
        <v>0</v>
      </c>
      <c r="FD153" s="11">
        <f>IF(FD$2=$A153,0,IF(HLOOKUP(FD$2,Recipes!$H:$GI,'Production Calculator'!$A153+2,FALSE)=0,0,HLOOKUP(FD$2,Recipes!$H:$GI,'Production Calculator'!$A153+2,FALSE)*$AK153))+IF($AO153=FD$3,$AM153/VLOOKUP($AO153,Data!$A$50:$B$56,2,FALSE),0)</f>
        <v>0</v>
      </c>
      <c r="FE153" s="11">
        <f>IF(FE$2=$A153,0,IF(HLOOKUP(FE$2,Recipes!$H:$GI,'Production Calculator'!$A153+2,FALSE)=0,0,HLOOKUP(FE$2,Recipes!$H:$GI,'Production Calculator'!$A153+2,FALSE)*$AK153))+IF($AO153=FE$3,$AM153/VLOOKUP($AO153,Data!$A$50:$B$56,2,FALSE),0)</f>
        <v>0</v>
      </c>
      <c r="FF153" s="11">
        <f>IF(FF$2=$A153,0,IF(HLOOKUP(FF$2,Recipes!$H:$GI,'Production Calculator'!$A153+2,FALSE)=0,0,HLOOKUP(FF$2,Recipes!$H:$GI,'Production Calculator'!$A153+2,FALSE)*$AK153))+IF($AO153=FF$3,$AM153/VLOOKUP($AO153,Data!$A$50:$B$56,2,FALSE),0)</f>
        <v>0</v>
      </c>
      <c r="FG153" s="11">
        <f>IF(FG$2=$A153,0,IF(HLOOKUP(FG$2,Recipes!$H:$GI,'Production Calculator'!$A153+2,FALSE)=0,0,HLOOKUP(FG$2,Recipes!$H:$GI,'Production Calculator'!$A153+2,FALSE)*$AK153))+IF($AO153=FG$3,$AM153/VLOOKUP($AO153,Data!$A$50:$B$56,2,FALSE),0)</f>
        <v>0</v>
      </c>
      <c r="FH153" s="11">
        <f>IF(FH$2=$A153,0,IF(HLOOKUP(FH$2,Recipes!$H:$GI,'Production Calculator'!$A153+2,FALSE)=0,0,HLOOKUP(FH$2,Recipes!$H:$GI,'Production Calculator'!$A153+2,FALSE)*$AK153))+IF($AO153=FH$3,$AM153/VLOOKUP($AO153,Data!$A$50:$B$56,2,FALSE),0)</f>
        <v>0</v>
      </c>
      <c r="FI153" s="11">
        <f>IF(FI$2=$A153,0,IF(HLOOKUP(FI$2,Recipes!$H:$GI,'Production Calculator'!$A153+2,FALSE)=0,0,HLOOKUP(FI$2,Recipes!$H:$GI,'Production Calculator'!$A153+2,FALSE)*$AK153))+IF($AO153=FI$3,$AM153/VLOOKUP($AO153,Data!$A$50:$B$56,2,FALSE),0)</f>
        <v>0</v>
      </c>
      <c r="FJ153" s="11">
        <f>IF(FJ$2=$A153,0,IF(HLOOKUP(FJ$2,Recipes!$H:$GI,'Production Calculator'!$A153+2,FALSE)=0,0,HLOOKUP(FJ$2,Recipes!$H:$GI,'Production Calculator'!$A153+2,FALSE)*$AK153))+IF($AO153=FJ$3,$AM153/VLOOKUP($AO153,Data!$A$50:$B$56,2,FALSE),0)</f>
        <v>0</v>
      </c>
      <c r="FK153" s="11">
        <f>IF(FK$2=$A153,0,IF(HLOOKUP(FK$2,Recipes!$H:$GI,'Production Calculator'!$A153+2,FALSE)=0,0,HLOOKUP(FK$2,Recipes!$H:$GI,'Production Calculator'!$A153+2,FALSE)*$AK153))+IF($AO153=FK$3,$AM153/VLOOKUP($AO153,Data!$A$50:$B$56,2,FALSE),0)</f>
        <v>0</v>
      </c>
      <c r="FL153" s="11">
        <f>IF(FL$2=$A153,0,IF(HLOOKUP(FL$2,Recipes!$H:$GI,'Production Calculator'!$A153+2,FALSE)=0,0,HLOOKUP(FL$2,Recipes!$H:$GI,'Production Calculator'!$A153+2,FALSE)*$AK153))+IF($AO153=FL$3,$AM153/VLOOKUP($AO153,Data!$A$50:$B$56,2,FALSE),0)</f>
        <v>0</v>
      </c>
      <c r="FM153" s="11">
        <f>IF(FM$2=$A153,0,IF(HLOOKUP(FM$2,Recipes!$H:$GI,'Production Calculator'!$A153+2,FALSE)=0,0,HLOOKUP(FM$2,Recipes!$H:$GI,'Production Calculator'!$A153+2,FALSE)*$AK153))+IF($AO153=FM$3,$AM153/VLOOKUP($AO153,Data!$A$50:$B$56,2,FALSE),0)</f>
        <v>0</v>
      </c>
      <c r="FN153" s="11">
        <f>IF(FN$2=$A153,0,IF(HLOOKUP(FN$2,Recipes!$H:$GI,'Production Calculator'!$A153+2,FALSE)=0,0,HLOOKUP(FN$2,Recipes!$H:$GI,'Production Calculator'!$A153+2,FALSE)*$AK153))+IF($AO153=FN$3,$AM153/VLOOKUP($AO153,Data!$A$50:$B$56,2,FALSE),0)</f>
        <v>0</v>
      </c>
      <c r="FO153" s="11">
        <f>IF(FO$2=$A153,0,IF(HLOOKUP(FO$2,Recipes!$H:$GI,'Production Calculator'!$A153+2,FALSE)=0,0,HLOOKUP(FO$2,Recipes!$H:$GI,'Production Calculator'!$A153+2,FALSE)*$AK153))+IF($AO153=FO$3,$AM153/VLOOKUP($AO153,Data!$A$50:$B$56,2,FALSE),0)</f>
        <v>0</v>
      </c>
      <c r="FP153" s="11">
        <f>IF(FP$2=$A153,0,IF(HLOOKUP(FP$2,Recipes!$H:$GI,'Production Calculator'!$A153+2,FALSE)=0,0,HLOOKUP(FP$2,Recipes!$H:$GI,'Production Calculator'!$A153+2,FALSE)*$AK153))+IF($AO153=FP$3,$AM153/VLOOKUP($AO153,Data!$A$50:$B$56,2,FALSE),0)</f>
        <v>0</v>
      </c>
      <c r="FQ153" s="11">
        <f>IF(FQ$2=$A153,0,IF(HLOOKUP(FQ$2,Recipes!$H:$GI,'Production Calculator'!$A153+2,FALSE)=0,0,HLOOKUP(FQ$2,Recipes!$H:$GI,'Production Calculator'!$A153+2,FALSE)*$AK153))+IF($AO153=FQ$3,$AM153/VLOOKUP($AO153,Data!$A$50:$B$56,2,FALSE),0)</f>
        <v>0</v>
      </c>
      <c r="FR153" s="11">
        <f>IF(FR$2=$A153,0,IF(HLOOKUP(FR$2,Recipes!$H:$GI,'Production Calculator'!$A153+2,FALSE)=0,0,HLOOKUP(FR$2,Recipes!$H:$GI,'Production Calculator'!$A153+2,FALSE)*$AK153))+IF($AO153=FR$3,$AM153/VLOOKUP($AO153,Data!$A$50:$B$56,2,FALSE),0)</f>
        <v>0</v>
      </c>
      <c r="FS153" s="11">
        <f>IF(FS$2=$A153,0,IF(HLOOKUP(FS$2,Recipes!$H:$GI,'Production Calculator'!$A153+2,FALSE)=0,0,HLOOKUP(FS$2,Recipes!$H:$GI,'Production Calculator'!$A153+2,FALSE)*$AK153))+IF($AO153=FS$3,$AM153/VLOOKUP($AO153,Data!$A$50:$B$56,2,FALSE),0)</f>
        <v>0</v>
      </c>
      <c r="FT153" s="11">
        <f>IF(FT$2=$A153,0,IF(HLOOKUP(FT$2,Recipes!$H:$GI,'Production Calculator'!$A153+2,FALSE)=0,0,HLOOKUP(FT$2,Recipes!$H:$GI,'Production Calculator'!$A153+2,FALSE)*$AK153))+IF($AO153=FT$3,$AM153/VLOOKUP($AO153,Data!$A$50:$B$56,2,FALSE),0)</f>
        <v>0</v>
      </c>
      <c r="FU153" s="11">
        <f>IF(FU$2=$A153,0,IF(HLOOKUP(FU$2,Recipes!$H:$GI,'Production Calculator'!$A153+2,FALSE)=0,0,HLOOKUP(FU$2,Recipes!$H:$GI,'Production Calculator'!$A153+2,FALSE)*$AK153))+IF($AO153=FU$3,$AM153/VLOOKUP($AO153,Data!$A$50:$B$56,2,FALSE),0)</f>
        <v>0</v>
      </c>
      <c r="FV153" s="11">
        <f>IF(FV$2=$A153,0,IF(HLOOKUP(FV$2,Recipes!$H:$GI,'Production Calculator'!$A153+2,FALSE)=0,0,HLOOKUP(FV$2,Recipes!$H:$GI,'Production Calculator'!$A153+2,FALSE)*$AK153))+IF($AO153=FV$3,$AM153/VLOOKUP($AO153,Data!$A$50:$B$56,2,FALSE),0)</f>
        <v>0</v>
      </c>
      <c r="FW153" s="11">
        <f>IF(FW$2=$A153,0,IF(HLOOKUP(FW$2,Recipes!$H:$GI,'Production Calculator'!$A153+2,FALSE)=0,0,HLOOKUP(FW$2,Recipes!$H:$GI,'Production Calculator'!$A153+2,FALSE)*$AK153))+IF($AO153=FW$3,$AM153/VLOOKUP($AO153,Data!$A$50:$B$56,2,FALSE),0)</f>
        <v>0</v>
      </c>
      <c r="FX153" s="11">
        <f>IF(FX$2=$A153,0,IF(HLOOKUP(FX$2,Recipes!$H:$GI,'Production Calculator'!$A153+2,FALSE)=0,0,HLOOKUP(FX$2,Recipes!$H:$GI,'Production Calculator'!$A153+2,FALSE)*$AK153))+IF($AO153=FX$3,$AM153/VLOOKUP($AO153,Data!$A$50:$B$56,2,FALSE),0)</f>
        <v>0</v>
      </c>
      <c r="FY153" s="11">
        <f>IF(FY$2=$A153,0,IF(HLOOKUP(FY$2,Recipes!$H:$GI,'Production Calculator'!$A153+2,FALSE)=0,0,HLOOKUP(FY$2,Recipes!$H:$GI,'Production Calculator'!$A153+2,FALSE)*$AK153))+IF($AO153=FY$3,$AM153/VLOOKUP($AO153,Data!$A$50:$B$56,2,FALSE),0)</f>
        <v>0</v>
      </c>
      <c r="FZ153" s="11">
        <f>IF(FZ$2=$A153,0,IF(HLOOKUP(FZ$2,Recipes!$H:$GI,'Production Calculator'!$A153+2,FALSE)=0,0,HLOOKUP(FZ$2,Recipes!$H:$GI,'Production Calculator'!$A153+2,FALSE)*$AK153))+IF($AO153=FZ$3,$AM153/VLOOKUP($AO153,Data!$A$50:$B$56,2,FALSE),0)</f>
        <v>0</v>
      </c>
      <c r="GA153" s="11">
        <f>IF(GA$2=$A153,0,IF(HLOOKUP(GA$2,Recipes!$H:$GI,'Production Calculator'!$A153+2,FALSE)=0,0,HLOOKUP(GA$2,Recipes!$H:$GI,'Production Calculator'!$A153+2,FALSE)*$AK153))+IF($AO153=GA$3,$AM153/VLOOKUP($AO153,Data!$A$50:$B$56,2,FALSE),0)</f>
        <v>0</v>
      </c>
      <c r="GB153" s="11">
        <f>IF(GB$2=$A153,0,IF(HLOOKUP(GB$2,Recipes!$H:$GI,'Production Calculator'!$A153+2,FALSE)=0,0,HLOOKUP(GB$2,Recipes!$H:$GI,'Production Calculator'!$A153+2,FALSE)*$AK153))+IF($AO153=GB$3,$AM153/VLOOKUP($AO153,Data!$A$50:$B$56,2,FALSE),0)</f>
        <v>0</v>
      </c>
      <c r="GC153" s="11">
        <f>IF(GC$2=$A153,0,IF(HLOOKUP(GC$2,Recipes!$H:$GI,'Production Calculator'!$A153+2,FALSE)=0,0,HLOOKUP(GC$2,Recipes!$H:$GI,'Production Calculator'!$A153+2,FALSE)*$AK153))+IF($AO153=GC$3,$AM153/VLOOKUP($AO153,Data!$A$50:$B$56,2,FALSE),0)</f>
        <v>0</v>
      </c>
      <c r="GD153" s="11">
        <f>IF(GD$2=$A153,0,IF(HLOOKUP(GD$2,Recipes!$H:$GI,'Production Calculator'!$A153+2,FALSE)=0,0,HLOOKUP(GD$2,Recipes!$H:$GI,'Production Calculator'!$A153+2,FALSE)*$AK153))+IF($AO153=GD$3,$AM153/VLOOKUP($AO153,Data!$A$50:$B$56,2,FALSE),0)</f>
        <v>0</v>
      </c>
      <c r="GE153" s="11">
        <f>IF(GE$2=$A153,0,IF(HLOOKUP(GE$2,Recipes!$H:$GI,'Production Calculator'!$A153+2,FALSE)=0,0,HLOOKUP(GE$2,Recipes!$H:$GI,'Production Calculator'!$A153+2,FALSE)*$AK153))+IF($AO153=GE$3,$AM153/VLOOKUP($AO153,Data!$A$50:$B$56,2,FALSE),0)</f>
        <v>0</v>
      </c>
      <c r="GF153" s="11">
        <f>IF(GF$2=$A153,0,IF(HLOOKUP(GF$2,Recipes!$H:$GI,'Production Calculator'!$A153+2,FALSE)=0,0,HLOOKUP(GF$2,Recipes!$H:$GI,'Production Calculator'!$A153+2,FALSE)*$AK153))+IF($AO153=GF$3,$AM153/VLOOKUP($AO153,Data!$A$50:$B$56,2,FALSE),0)</f>
        <v>0</v>
      </c>
      <c r="GG153" s="11">
        <f>IF(GG$2=$A153,0,IF(HLOOKUP(GG$2,Recipes!$H:$GI,'Production Calculator'!$A153+2,FALSE)=0,0,HLOOKUP(GG$2,Recipes!$H:$GI,'Production Calculator'!$A153+2,FALSE)*$AK153))+IF($AO153=GG$3,$AM153/VLOOKUP($AO153,Data!$A$50:$B$56,2,FALSE),0)</f>
        <v>0</v>
      </c>
      <c r="GH153" s="11">
        <f>IF(GH$2=$A153,0,IF(HLOOKUP(GH$2,Recipes!$H:$GI,'Production Calculator'!$A153+2,FALSE)=0,0,HLOOKUP(GH$2,Recipes!$H:$GI,'Production Calculator'!$A153+2,FALSE)*$AK153))+IF($AO153=GH$3,$AM153/VLOOKUP($AO153,Data!$A$50:$B$56,2,FALSE),0)</f>
        <v>0</v>
      </c>
      <c r="GI153" s="11">
        <f>IF(GI$2=$A153,0,IF(HLOOKUP(GI$2,Recipes!$H:$GI,'Production Calculator'!$A153+2,FALSE)=0,0,HLOOKUP(GI$2,Recipes!$H:$GI,'Production Calculator'!$A153+2,FALSE)*$AK153))+IF($AO153=GI$3,$AM153/VLOOKUP($AO153,Data!$A$50:$B$56,2,FALSE),0)</f>
        <v>0</v>
      </c>
      <c r="GJ153" s="11">
        <f>IF(GJ$2=$A153,0,IF(HLOOKUP(GJ$2,Recipes!$H:$GI,'Production Calculator'!$A153+2,FALSE)=0,0,HLOOKUP(GJ$2,Recipes!$H:$GI,'Production Calculator'!$A153+2,FALSE)*$AK153))+IF($AO153=GJ$3,$AM153/VLOOKUP($AO153,Data!$A$50:$B$56,2,FALSE),0)</f>
        <v>0</v>
      </c>
      <c r="GK153" s="11">
        <f>IF(GK$2=$A153,0,IF(HLOOKUP(GK$2,Recipes!$H:$GI,'Production Calculator'!$A153+2,FALSE)=0,0,HLOOKUP(GK$2,Recipes!$H:$GI,'Production Calculator'!$A153+2,FALSE)*$AK153))+IF($AO153=GK$3,$AM153/VLOOKUP($AO153,Data!$A$50:$B$56,2,FALSE),0)</f>
        <v>0</v>
      </c>
      <c r="GL153" s="11">
        <f>IF(GL$2=$A153,0,IF(HLOOKUP(GL$2,Recipes!$H:$GI,'Production Calculator'!$A153+2,FALSE)=0,0,HLOOKUP(GL$2,Recipes!$H:$GI,'Production Calculator'!$A153+2,FALSE)*$AK153))+IF($AO153=GL$3,$AM153/VLOOKUP($AO153,Data!$A$50:$B$56,2,FALSE),0)</f>
        <v>0</v>
      </c>
      <c r="GM153" s="11">
        <f>IF(GM$2=$A153,0,IF(HLOOKUP(GM$2,Recipes!$H:$GI,'Production Calculator'!$A153+2,FALSE)=0,0,HLOOKUP(GM$2,Recipes!$H:$GI,'Production Calculator'!$A153+2,FALSE)*$AK153))+IF($AO153=GM$3,$AM153/VLOOKUP($AO153,Data!$A$50:$B$56,2,FALSE),0)</f>
        <v>0</v>
      </c>
      <c r="GN153" s="11">
        <f>IF(GN$2=$A153,0,IF(HLOOKUP(GN$2,Recipes!$H:$GI,'Production Calculator'!$A153+2,FALSE)=0,0,HLOOKUP(GN$2,Recipes!$H:$GI,'Production Calculator'!$A153+2,FALSE)*$AK153))+IF($AO153=GN$3,$AM153/VLOOKUP($AO153,Data!$A$50:$B$56,2,FALSE),0)</f>
        <v>0</v>
      </c>
      <c r="GO153" s="11">
        <f>IF(GO$2=$A153,0,IF(HLOOKUP(GO$2,Recipes!$H:$GI,'Production Calculator'!$A153+2,FALSE)=0,0,HLOOKUP(GO$2,Recipes!$H:$GI,'Production Calculator'!$A153+2,FALSE)*$AK153))+IF($AO153=GO$3,$AM153/VLOOKUP($AO153,Data!$A$50:$B$56,2,FALSE),0)</f>
        <v>0</v>
      </c>
      <c r="GP153" s="11">
        <f>IF(GP$2=$A153,0,IF(HLOOKUP(GP$2,Recipes!$H:$GI,'Production Calculator'!$A153+2,FALSE)=0,0,HLOOKUP(GP$2,Recipes!$H:$GI,'Production Calculator'!$A153+2,FALSE)*$AK153))+IF($AO153=GP$3,$AM153/VLOOKUP($AO153,Data!$A$50:$B$56,2,FALSE),0)</f>
        <v>0</v>
      </c>
      <c r="GQ153" s="11">
        <f>IF(GQ$2=$A153,0,IF(HLOOKUP(GQ$2,Recipes!$H:$GI,'Production Calculator'!$A153+2,FALSE)=0,0,HLOOKUP(GQ$2,Recipes!$H:$GI,'Production Calculator'!$A153+2,FALSE)*$AK153))+IF($AO153=GQ$3,$AM153/VLOOKUP($AO153,Data!$A$50:$B$56,2,FALSE),0)</f>
        <v>0</v>
      </c>
      <c r="GR153" s="11">
        <f>IF(GR$2=$A153,0,IF(HLOOKUP(GR$2,Recipes!$H:$GI,'Production Calculator'!$A153+2,FALSE)=0,0,HLOOKUP(GR$2,Recipes!$H:$GI,'Production Calculator'!$A153+2,FALSE)*$AK153))+IF($AO153=GR$3,$AM153/VLOOKUP($AO153,Data!$A$50:$B$56,2,FALSE),0)</f>
        <v>0</v>
      </c>
      <c r="GS153" s="11">
        <f>IF(GS$2=$A153,0,IF(HLOOKUP(GS$2,Recipes!$H:$GI,'Production Calculator'!$A153+2,FALSE)=0,0,HLOOKUP(GS$2,Recipes!$H:$GI,'Production Calculator'!$A153+2,FALSE)*$AK153))+IF($AO153=GS$3,$AM153/VLOOKUP($AO153,Data!$A$50:$B$56,2,FALSE),0)</f>
        <v>0</v>
      </c>
      <c r="GT153" s="11">
        <f>IF(GT$2=$A153,0,IF(HLOOKUP(GT$2,Recipes!$H:$GI,'Production Calculator'!$A153+2,FALSE)=0,0,HLOOKUP(GT$2,Recipes!$H:$GI,'Production Calculator'!$A153+2,FALSE)*$AK153))+IF($AO153=GT$3,$AM153/VLOOKUP($AO153,Data!$A$50:$B$56,2,FALSE),0)</f>
        <v>0</v>
      </c>
      <c r="GU153" s="11">
        <f>IF(GU$2=$A153,0,IF(HLOOKUP(GU$2,Recipes!$H:$GI,'Production Calculator'!$A153+2,FALSE)=0,0,HLOOKUP(GU$2,Recipes!$H:$GI,'Production Calculator'!$A153+2,FALSE)*$AK153))+IF($AO153=GU$3,$AM153/VLOOKUP($AO153,Data!$A$50:$B$56,2,FALSE),0)</f>
        <v>0</v>
      </c>
      <c r="GV153" s="11">
        <f>IF(GV$2=$A153,0,IF(HLOOKUP(GV$2,Recipes!$H:$GI,'Production Calculator'!$A153+2,FALSE)=0,0,HLOOKUP(GV$2,Recipes!$H:$GI,'Production Calculator'!$A153+2,FALSE)*$AK153))+IF($AO153=GV$3,$AM153/VLOOKUP($AO153,Data!$A$50:$B$56,2,FALSE),0)</f>
        <v>0</v>
      </c>
      <c r="GW153" s="11">
        <f>IF(GW$2=$A153,0,IF(HLOOKUP(GW$2,Recipes!$H:$GI,'Production Calculator'!$A153+2,FALSE)=0,0,HLOOKUP(GW$2,Recipes!$H:$GI,'Production Calculator'!$A153+2,FALSE)*$AK153))+IF($AO153=GW$3,$AM153/VLOOKUP($AO153,Data!$A$50:$B$56,2,FALSE),0)</f>
        <v>0</v>
      </c>
      <c r="GX153" s="11">
        <f>IF(GX$2=$A153,0,IF(HLOOKUP(GX$2,Recipes!$H:$GI,'Production Calculator'!$A153+2,FALSE)=0,0,HLOOKUP(GX$2,Recipes!$H:$GI,'Production Calculator'!$A153+2,FALSE)*$AK153))+IF($AO153=GX$3,$AM153/VLOOKUP($AO153,Data!$A$50:$B$56,2,FALSE),0)</f>
        <v>0</v>
      </c>
      <c r="GY153" s="11">
        <f>IF(GY$2=$A153,0,IF(HLOOKUP(GY$2,Recipes!$H:$GI,'Production Calculator'!$A153+2,FALSE)=0,0,HLOOKUP(GY$2,Recipes!$H:$GI,'Production Calculator'!$A153+2,FALSE)*$AK153))+IF($AO153=GY$3,$AM153/VLOOKUP($AO153,Data!$A$50:$B$56,2,FALSE),0)</f>
        <v>0</v>
      </c>
      <c r="GZ153" s="11">
        <f>IF(GZ$2=$A153,0,IF(HLOOKUP(GZ$2,Recipes!$H:$GI,'Production Calculator'!$A153+2,FALSE)=0,0,HLOOKUP(GZ$2,Recipes!$H:$GI,'Production Calculator'!$A153+2,FALSE)*$AK153))+IF($AO153=GZ$3,$AM153/VLOOKUP($AO153,Data!$A$50:$B$56,2,FALSE),0)</f>
        <v>0</v>
      </c>
      <c r="HA153" s="11">
        <f>IF(HA$2=$A153,0,IF(HLOOKUP(HA$2,Recipes!$H:$GI,'Production Calculator'!$A153+2,FALSE)=0,0,HLOOKUP(HA$2,Recipes!$H:$GI,'Production Calculator'!$A153+2,FALSE)*$AK153))+IF($AO153=HA$3,$AM153/VLOOKUP($AO153,Data!$A$50:$B$56,2,FALSE),0)</f>
        <v>0</v>
      </c>
      <c r="HB153" s="11">
        <f>IF(HB$2=$A153,0,IF(HLOOKUP(HB$2,Recipes!$H:$GI,'Production Calculator'!$A153+2,FALSE)=0,0,HLOOKUP(HB$2,Recipes!$H:$GI,'Production Calculator'!$A153+2,FALSE)*$AK153))+IF($AO153=HB$3,$AM153/VLOOKUP($AO153,Data!$A$50:$B$56,2,FALSE),0)</f>
        <v>0</v>
      </c>
      <c r="HC153" s="11">
        <f>IF(HC$2=$A153,0,IF(HLOOKUP(HC$2,Recipes!$H:$GI,'Production Calculator'!$A153+2,FALSE)=0,0,HLOOKUP(HC$2,Recipes!$H:$GI,'Production Calculator'!$A153+2,FALSE)*$AK153))+IF($AO153=HC$3,$AM153/VLOOKUP($AO153,Data!$A$50:$B$56,2,FALSE),0)</f>
        <v>0</v>
      </c>
      <c r="HD153" s="11">
        <f>IF(HD$2=$A153,0,IF(HLOOKUP(HD$2,Recipes!$H:$GI,'Production Calculator'!$A153+2,FALSE)=0,0,HLOOKUP(HD$2,Recipes!$H:$GI,'Production Calculator'!$A153+2,FALSE)*$AK153))+IF($AO153=HD$3,$AM153/VLOOKUP($AO153,Data!$A$50:$B$56,2,FALSE),0)</f>
        <v>0</v>
      </c>
      <c r="HE153" s="11">
        <f>IF(HE$2=$A153,0,IF(HLOOKUP(HE$2,Recipes!$H:$GI,'Production Calculator'!$A153+2,FALSE)=0,0,HLOOKUP(HE$2,Recipes!$H:$GI,'Production Calculator'!$A153+2,FALSE)*$AK153))+IF($AO153=HE$3,$AM153/VLOOKUP($AO153,Data!$A$50:$B$56,2,FALSE),0)</f>
        <v>0</v>
      </c>
      <c r="HF153" s="11">
        <f>IF(HF$2=$A153,0,IF(HLOOKUP(HF$2,Recipes!$H:$GI,'Production Calculator'!$A153+2,FALSE)=0,0,HLOOKUP(HF$2,Recipes!$H:$GI,'Production Calculator'!$A153+2,FALSE)*$AK153))+IF($AO153=HF$3,$AM153/VLOOKUP($AO153,Data!$A$50:$B$56,2,FALSE),0)</f>
        <v>0</v>
      </c>
      <c r="HG153" s="11">
        <f>IF(HG$2=$A153,0,IF(HLOOKUP(HG$2,Recipes!$H:$GI,'Production Calculator'!$A153+2,FALSE)=0,0,HLOOKUP(HG$2,Recipes!$H:$GI,'Production Calculator'!$A153+2,FALSE)*$AK153))+IF($AO153=HG$3,$AM153/VLOOKUP($AO153,Data!$A$50:$B$56,2,FALSE),0)</f>
        <v>0</v>
      </c>
      <c r="HH153" s="11">
        <f>IF(HH$2=$A153,0,IF(HLOOKUP(HH$2,Recipes!$H:$GI,'Production Calculator'!$A153+2,FALSE)=0,0,HLOOKUP(HH$2,Recipes!$H:$GI,'Production Calculator'!$A153+2,FALSE)*$AK153))+IF($AO153=HH$3,$AM153/VLOOKUP($AO153,Data!$A$50:$B$56,2,FALSE),0)</f>
        <v>0</v>
      </c>
      <c r="HI153" s="11">
        <f>IF(HI$2=$A153,0,IF(HLOOKUP(HI$2,Recipes!$H:$GI,'Production Calculator'!$A153+2,FALSE)=0,0,HLOOKUP(HI$2,Recipes!$H:$GI,'Production Calculator'!$A153+2,FALSE)*$AK153))+IF($AO153=HI$3,$AM153/VLOOKUP($AO153,Data!$A$50:$B$56,2,FALSE),0)</f>
        <v>0</v>
      </c>
      <c r="HJ153" s="11">
        <f>IF(HJ$2=$A153,0,IF(HLOOKUP(HJ$2,Recipes!$H:$GI,'Production Calculator'!$A153+2,FALSE)=0,0,HLOOKUP(HJ$2,Recipes!$H:$GI,'Production Calculator'!$A153+2,FALSE)*$AK153))+IF($AO153=HJ$3,$AM153/VLOOKUP($AO153,Data!$A$50:$B$56,2,FALSE),0)</f>
        <v>0</v>
      </c>
      <c r="HK153" s="11">
        <f>IF(HK$2=$A153,0,IF(HLOOKUP(HK$2,Recipes!$H:$GI,'Production Calculator'!$A153+2,FALSE)=0,0,HLOOKUP(HK$2,Recipes!$H:$GI,'Production Calculator'!$A153+2,FALSE)*$AK153))+IF($AO153=HK$3,$AM153/VLOOKUP($AO153,Data!$A$50:$B$56,2,FALSE),0)</f>
        <v>0</v>
      </c>
      <c r="HL153" s="11">
        <f>IF(HL$2=$A153,0,IF(HLOOKUP(HL$2,Recipes!$H:$GI,'Production Calculator'!$A153+2,FALSE)=0,0,HLOOKUP(HL$2,Recipes!$H:$GI,'Production Calculator'!$A153+2,FALSE)*$AK153))+IF($AO153=HL$3,$AM153/VLOOKUP($AO153,Data!$A$50:$B$56,2,FALSE),0)</f>
        <v>0</v>
      </c>
      <c r="HM153" s="11">
        <f>IF(HM$2=$A153,0,IF(HLOOKUP(HM$2,Recipes!$H:$GI,'Production Calculator'!$A153+2,FALSE)=0,0,HLOOKUP(HM$2,Recipes!$H:$GI,'Production Calculator'!$A153+2,FALSE)*$AK153))+IF($AO153=HM$3,$AM153/VLOOKUP($AO153,Data!$A$50:$B$56,2,FALSE),0)</f>
        <v>0</v>
      </c>
      <c r="HN153" s="11">
        <f>IF(HN$2=$A153,0,IF(HLOOKUP(HN$2,Recipes!$H:$GI,'Production Calculator'!$A153+2,FALSE)=0,0,HLOOKUP(HN$2,Recipes!$H:$GI,'Production Calculator'!$A153+2,FALSE)*$AK153))+IF($AO153=HN$3,$AM153/VLOOKUP($AO153,Data!$A$50:$B$56,2,FALSE),0)</f>
        <v>0</v>
      </c>
      <c r="HO153" s="11">
        <f>IF(HO$2=$A153,0,IF(HLOOKUP(HO$2,Recipes!$H:$GI,'Production Calculator'!$A153+2,FALSE)=0,0,HLOOKUP(HO$2,Recipes!$H:$GI,'Production Calculator'!$A153+2,FALSE)*$AK153))+IF($AO153=HO$3,$AM153/VLOOKUP($AO153,Data!$A$50:$B$56,2,FALSE),0)</f>
        <v>0</v>
      </c>
      <c r="HP153" s="11">
        <f>IF(HP$2=$A153,0,IF(HLOOKUP(HP$2,Recipes!$H:$GI,'Production Calculator'!$A153+2,FALSE)=0,0,HLOOKUP(HP$2,Recipes!$H:$GI,'Production Calculator'!$A153+2,FALSE)*$AK153))+IF($AO153=HP$3,$AM153/VLOOKUP($AO153,Data!$A$50:$B$56,2,FALSE),0)</f>
        <v>0</v>
      </c>
      <c r="HQ153" s="11">
        <f>IF(HQ$2=$A153,0,IF(HLOOKUP(HQ$2,Recipes!$H:$GI,'Production Calculator'!$A153+2,FALSE)=0,0,HLOOKUP(HQ$2,Recipes!$H:$GI,'Production Calculator'!$A153+2,FALSE)*$AK153))+IF($AO153=HQ$3,$AM153/VLOOKUP($AO153,Data!$A$50:$B$56,2,FALSE),0)</f>
        <v>0</v>
      </c>
      <c r="HR153" s="11">
        <f>IF(HR$2=$A153,0,IF(HLOOKUP(HR$2,Recipes!$H:$GI,'Production Calculator'!$A153+2,FALSE)=0,0,HLOOKUP(HR$2,Recipes!$H:$GI,'Production Calculator'!$A153+2,FALSE)*$AK153))+IF($AO153=HR$3,$AM153/VLOOKUP($AO153,Data!$A$50:$B$56,2,FALSE),0)</f>
        <v>0</v>
      </c>
      <c r="HS153" s="121"/>
    </row>
    <row r="154" spans="1:227" x14ac:dyDescent="0.45">
      <c r="A154">
        <v>128</v>
      </c>
      <c r="B154" s="107" t="str">
        <f>VLOOKUP(A154,Recipes!A:B,2)</f>
        <v>Efficiency module</v>
      </c>
      <c r="C154" s="128">
        <v>0</v>
      </c>
      <c r="D154" s="108">
        <f t="shared" si="217"/>
        <v>0</v>
      </c>
      <c r="E154" s="127" t="s">
        <v>1</v>
      </c>
      <c r="F154" s="109">
        <f>VLOOKUP(A154,Recipes!$A$3:$G$186,6,FALSE)</f>
        <v>2</v>
      </c>
      <c r="G154" s="109">
        <f>VLOOKUP(A154,Recipes!$A$3:$G$186,7,FALSE)</f>
        <v>0</v>
      </c>
      <c r="H154" s="110">
        <f t="shared" si="218"/>
        <v>0</v>
      </c>
      <c r="I154" s="109">
        <f>VLOOKUP(E154,Data!$A$2:$C$26,3, FALSE)</f>
        <v>4</v>
      </c>
      <c r="J154" s="108">
        <v>0</v>
      </c>
      <c r="K154" s="108">
        <v>0</v>
      </c>
      <c r="L154" s="108">
        <v>0</v>
      </c>
      <c r="M154" s="150">
        <v>0</v>
      </c>
      <c r="N154" s="150">
        <v>0</v>
      </c>
      <c r="O154" s="150">
        <v>0</v>
      </c>
      <c r="P154" s="151">
        <v>0</v>
      </c>
      <c r="Q154" s="151">
        <v>0</v>
      </c>
      <c r="R154" s="151">
        <v>0</v>
      </c>
      <c r="S154">
        <f t="shared" ref="S154:S162" si="233">J154*$H154</f>
        <v>0</v>
      </c>
      <c r="T154">
        <f t="shared" ref="T154:T162" si="234">K154*$H154</f>
        <v>0</v>
      </c>
      <c r="U154">
        <f t="shared" ref="U154:U162" si="235">L154*$H154</f>
        <v>0</v>
      </c>
      <c r="V154">
        <f t="shared" ref="V154:V162" si="236">M154*$H154</f>
        <v>0</v>
      </c>
      <c r="W154">
        <f t="shared" ref="W154:W162" si="237">N154*$H154</f>
        <v>0</v>
      </c>
      <c r="X154">
        <f t="shared" ref="X154:X162" si="238">O154*$H154</f>
        <v>0</v>
      </c>
      <c r="Y154">
        <f t="shared" ref="Y154:Y162" si="239">P154*$H154</f>
        <v>0</v>
      </c>
      <c r="Z154">
        <f t="shared" ref="Z154:Z162" si="240">Q154*$H154</f>
        <v>0</v>
      </c>
      <c r="AA154">
        <f t="shared" ref="AA154:AA162" si="241">R154*$H154</f>
        <v>0</v>
      </c>
      <c r="AB154" s="111">
        <f>VLOOKUP($A154,Recipes!$A:$G,4)</f>
        <v>15</v>
      </c>
      <c r="AC154" s="111">
        <f>VLOOKUP($A154,Recipes!$A:$G,5)</f>
        <v>1</v>
      </c>
      <c r="AD154" s="111">
        <f t="shared" si="228"/>
        <v>6.6666666666666666E-2</v>
      </c>
      <c r="AE154" s="111">
        <f>VLOOKUP(E154,Data!$A$2:$F$26,5,FALSE)</f>
        <v>0</v>
      </c>
      <c r="AF154" s="111">
        <f>VLOOKUP(E154,Data!$A$2:$F$26,4,FALSE)</f>
        <v>210</v>
      </c>
      <c r="AG154" s="111">
        <f>VLOOKUP(E154,Data!$A$2:$B$26,2, FALSE)</f>
        <v>1.25</v>
      </c>
      <c r="AH154" s="111">
        <f>1+VLOOKUP($J$3,Data!$A$40:$D$48,2,FALSE)*$J154+VLOOKUP($K$3,Data!$A$40:$D$48,2,FALSE)*$K154+VLOOKUP($L$3,Data!$A$40:$D$48,2,FALSE)*$L154+VLOOKUP($M$3,Data!$A$40:$D$48,2,FALSE)*$M154+VLOOKUP($N$3,Data!$A$40:$D$48,2,FALSE)*$N154+VLOOKUP($O$3,Data!$A$40:$D$48,2,FALSE)*$O154+VLOOKUP($P$3,Data!$A$40:$D$48,2,FALSE)*$P154+VLOOKUP($Q$3,Data!$A$40:$D$48,2,FALSE)*$Q154+VLOOKUP($R$3,Data!$A$40:$D$48,2,FALSE)*$R154</f>
        <v>1</v>
      </c>
      <c r="AI154" s="111">
        <f>MAX(1+VLOOKUP($J$3,Data!$A$40:$D$48,3,FALSE)*$J154+VLOOKUP($K$3,Data!$A$40:$D$48,3,FALSE)*$K154+VLOOKUP($L$3,Data!$A$40:$D$48,3,FALSE)*$L154+VLOOKUP($M$3,Data!$A$40:$D$48,3,FALSE)*$M154+VLOOKUP($N$3,Data!$A$40:$D$48,3,FALSE)*$N154+VLOOKUP($O$3,Data!$A$40:$D$48,3,FALSE)*$O154+VLOOKUP($P$3,Data!$A$40:$D$48,3,FALSE)*$P154+VLOOKUP($Q$3,Data!$A$40:$D$48,3,FALSE)*$Q154+VLOOKUP($R$3,Data!$A$40:$D$48,3,FALSE)*$R154,0)</f>
        <v>1</v>
      </c>
      <c r="AJ154" s="111">
        <f>MAX(1-(VLOOKUP($J$3,Data!$A$40:$D$48,4,FALSE)*$J154+VLOOKUP($K$3,Data!$A$40:$D$48,4,FALSE)*$K154+VLOOKUP($L$3,Data!$A$40:$D$48,4,FALSE)*$L154+VLOOKUP($M$3,Data!$A$40:$D$48,4,FALSE)*$M154+VLOOKUP($N$3,Data!$A$40:$D$48,4,FALSE)*$N154+VLOOKUP($O$3,Data!$A$40:$D$48,4,FALSE)*$O154+VLOOKUP($P$3,Data!$A$40:$D$48,4,FALSE)*$P154+VLOOKUP($Q$3,Data!$A$40:$D$48,4,FALSE)*$Q154+VLOOKUP($R$3,Data!$A$40:$D$48,4,FALSE)*$R154),0.2)</f>
        <v>1</v>
      </c>
      <c r="AK154" s="112">
        <f t="shared" si="229"/>
        <v>0</v>
      </c>
      <c r="AL154" s="111">
        <f t="shared" si="230"/>
        <v>8.3333333333333329E-2</v>
      </c>
      <c r="AM154" s="111">
        <f t="shared" si="231"/>
        <v>0</v>
      </c>
      <c r="AN154" s="111">
        <f t="shared" si="232"/>
        <v>0</v>
      </c>
      <c r="AO154" s="131" t="s">
        <v>298</v>
      </c>
      <c r="AP154" s="11"/>
      <c r="AQ154" s="11">
        <f>IF(AQ$2=$A154,0,IF(HLOOKUP(AQ$2,Recipes!$H:$GI,'Production Calculator'!$A154+2,FALSE)=0,0,HLOOKUP(AQ$2,Recipes!$H:$GI,'Production Calculator'!$A154+2,FALSE)*$AK154))+IF($AO154=AQ$3,$AM154/VLOOKUP($AO154,Data!$A$50:$B$56,2,FALSE),0)</f>
        <v>0</v>
      </c>
      <c r="AR154" s="11">
        <f>IF(AR$2=$A154,0,IF(HLOOKUP(AR$2,Recipes!$H:$GI,'Production Calculator'!$A154+2,FALSE)=0,0,HLOOKUP(AR$2,Recipes!$H:$GI,'Production Calculator'!$A154+2,FALSE)*$AK154))+IF($AO154=AR$3,$AM154/VLOOKUP($AO154,Data!$A$50:$B$56,2,FALSE),0)</f>
        <v>0</v>
      </c>
      <c r="AS154" s="11">
        <f>IF(AS$2=$A154,0,IF(HLOOKUP(AS$2,Recipes!$H:$GI,'Production Calculator'!$A154+2,FALSE)=0,0,HLOOKUP(AS$2,Recipes!$H:$GI,'Production Calculator'!$A154+2,FALSE)*$AK154))+IF($AO154=AS$3,$AM154/VLOOKUP($AO154,Data!$A$50:$B$56,2,FALSE),0)</f>
        <v>0</v>
      </c>
      <c r="AT154" s="11">
        <f>IF(AT$2=$A154,0,IF(HLOOKUP(AT$2,Recipes!$H:$GI,'Production Calculator'!$A154+2,FALSE)=0,0,HLOOKUP(AT$2,Recipes!$H:$GI,'Production Calculator'!$A154+2,FALSE)*$AK154))+IF($AO154=AT$3,$AM154/VLOOKUP($AO154,Data!$A$50:$B$56,2,FALSE),0)</f>
        <v>0</v>
      </c>
      <c r="AU154" s="11">
        <f>IF(AU$2=$A154,0,IF(HLOOKUP(AU$2,Recipes!$H:$GI,'Production Calculator'!$A154+2,FALSE)=0,0,HLOOKUP(AU$2,Recipes!$H:$GI,'Production Calculator'!$A154+2,FALSE)*$AK154))+IF($AO154=AU$3,$AM154/VLOOKUP($AO154,Data!$A$50:$B$56,2,FALSE),0)</f>
        <v>0</v>
      </c>
      <c r="AV154" s="11">
        <f>IF(AV$2=$A154,0,IF(HLOOKUP(AV$2,Recipes!$H:$GI,'Production Calculator'!$A154+2,FALSE)=0,0,HLOOKUP(AV$2,Recipes!$H:$GI,'Production Calculator'!$A154+2,FALSE)*$AK154))+IF($AO154=AV$3,$AM154/VLOOKUP($AO154,Data!$A$50:$B$56,2,FALSE),0)</f>
        <v>0</v>
      </c>
      <c r="AW154" s="11">
        <f>IF(AW$2=$A154,0,IF(HLOOKUP(AW$2,Recipes!$H:$GI,'Production Calculator'!$A154+2,FALSE)=0,0,HLOOKUP(AW$2,Recipes!$H:$GI,'Production Calculator'!$A154+2,FALSE)*$AK154))+IF($AO154=AW$3,$AM154/VLOOKUP($AO154,Data!$A$50:$B$56,2,FALSE),0)</f>
        <v>0</v>
      </c>
      <c r="AX154" s="11">
        <f>IF(AX$2=$A154,0,IF(HLOOKUP(AX$2,Recipes!$H:$GI,'Production Calculator'!$A154+2,FALSE)=0,0,HLOOKUP(AX$2,Recipes!$H:$GI,'Production Calculator'!$A154+2,FALSE)*$AK154))+IF($AO154=AX$3,$AM154/VLOOKUP($AO154,Data!$A$50:$B$56,2,FALSE),0)</f>
        <v>0</v>
      </c>
      <c r="AY154" s="11">
        <f>IF(AY$2=$A154,0,IF(HLOOKUP(AY$2,Recipes!$H:$GI,'Production Calculator'!$A154+2,FALSE)=0,0,HLOOKUP(AY$2,Recipes!$H:$GI,'Production Calculator'!$A154+2,FALSE)*$AK154))+IF($AO154=AY$3,$AM154/VLOOKUP($AO154,Data!$A$50:$B$56,2,FALSE),0)</f>
        <v>0</v>
      </c>
      <c r="AZ154" s="11">
        <f>IF(AZ$2=$A154,0,IF(HLOOKUP(AZ$2,Recipes!$H:$GI,'Production Calculator'!$A154+2,FALSE)=0,0,HLOOKUP(AZ$2,Recipes!$H:$GI,'Production Calculator'!$A154+2,FALSE)*$AK154))+IF($AO154=AZ$3,$AM154/VLOOKUP($AO154,Data!$A$50:$B$56,2,FALSE),0)</f>
        <v>0</v>
      </c>
      <c r="BA154" s="11">
        <f>IF(BA$2=$A154,0,IF(HLOOKUP(BA$2,Recipes!$H:$GI,'Production Calculator'!$A154+2,FALSE)=0,0,HLOOKUP(BA$2,Recipes!$H:$GI,'Production Calculator'!$A154+2,FALSE)*$AK154))+IF($AO154=BA$3,$AM154/VLOOKUP($AO154,Data!$A$50:$B$56,2,FALSE),0)</f>
        <v>0</v>
      </c>
      <c r="BB154" s="11">
        <f>IF(BB$2=$A154,0,IF(HLOOKUP(BB$2,Recipes!$H:$GI,'Production Calculator'!$A154+2,FALSE)=0,0,HLOOKUP(BB$2,Recipes!$H:$GI,'Production Calculator'!$A154+2,FALSE)*$AK154))+IF($AO154=BB$3,$AM154/VLOOKUP($AO154,Data!$A$50:$B$56,2,FALSE),0)</f>
        <v>0</v>
      </c>
      <c r="BC154" s="11">
        <f>IF(BC$2=$A154,0,IF(HLOOKUP(BC$2,Recipes!$H:$GI,'Production Calculator'!$A154+2,FALSE)=0,0,HLOOKUP(BC$2,Recipes!$H:$GI,'Production Calculator'!$A154+2,FALSE)*$AK154))+IF($AO154=BC$3,$AM154/VLOOKUP($AO154,Data!$A$50:$B$56,2,FALSE),0)</f>
        <v>0</v>
      </c>
      <c r="BD154" s="11">
        <f>IF(BD$2=$A154,0,IF(HLOOKUP(BD$2,Recipes!$H:$GI,'Production Calculator'!$A154+2,FALSE)=0,0,HLOOKUP(BD$2,Recipes!$H:$GI,'Production Calculator'!$A154+2,FALSE)*$AK154))+IF($AO154=BD$3,$AM154/VLOOKUP($AO154,Data!$A$50:$B$56,2,FALSE),0)</f>
        <v>0</v>
      </c>
      <c r="BE154" s="11">
        <f>IF(BE$2=$A154,0,IF(HLOOKUP(BE$2,Recipes!$H:$GI,'Production Calculator'!$A154+2,FALSE)=0,0,HLOOKUP(BE$2,Recipes!$H:$GI,'Production Calculator'!$A154+2,FALSE)*$AK154))+IF($AO154=BE$3,$AM154/VLOOKUP($AO154,Data!$A$50:$B$56,2,FALSE),0)</f>
        <v>0</v>
      </c>
      <c r="BF154" s="11">
        <f>IF(BF$2=$A154,0,IF(HLOOKUP(BF$2,Recipes!$H:$GI,'Production Calculator'!$A154+2,FALSE)=0,0,HLOOKUP(BF$2,Recipes!$H:$GI,'Production Calculator'!$A154+2,FALSE)*$AK154))+IF($AO154=BF$3,$AM154/VLOOKUP($AO154,Data!$A$50:$B$56,2,FALSE),0)</f>
        <v>0</v>
      </c>
      <c r="BG154" s="11">
        <f>IF(BG$2=$A154,0,IF(HLOOKUP(BG$2,Recipes!$H:$GI,'Production Calculator'!$A154+2,FALSE)=0,0,HLOOKUP(BG$2,Recipes!$H:$GI,'Production Calculator'!$A154+2,FALSE)*$AK154))+IF($AO154=BG$3,$AM154/VLOOKUP($AO154,Data!$A$50:$B$56,2,FALSE),0)</f>
        <v>0</v>
      </c>
      <c r="BH154" s="11">
        <f>IF(BH$2=$A154,0,IF(HLOOKUP(BH$2,Recipes!$H:$GI,'Production Calculator'!$A154+2,FALSE)=0,0,HLOOKUP(BH$2,Recipes!$H:$GI,'Production Calculator'!$A154+2,FALSE)*$AK154))+IF($AO154=BH$3,$AM154/VLOOKUP($AO154,Data!$A$50:$B$56,2,FALSE),0)</f>
        <v>0</v>
      </c>
      <c r="BI154" s="11">
        <f>IF(BI$2=$A154,0,IF(HLOOKUP(BI$2,Recipes!$H:$GI,'Production Calculator'!$A154+2,FALSE)=0,0,HLOOKUP(BI$2,Recipes!$H:$GI,'Production Calculator'!$A154+2,FALSE)*$AK154))+IF($AO154=BI$3,$AM154/VLOOKUP($AO154,Data!$A$50:$B$56,2,FALSE),0)</f>
        <v>0</v>
      </c>
      <c r="BJ154" s="11">
        <f>IF(BJ$2=$A154,0,IF(HLOOKUP(BJ$2,Recipes!$H:$GI,'Production Calculator'!$A154+2,FALSE)=0,0,HLOOKUP(BJ$2,Recipes!$H:$GI,'Production Calculator'!$A154+2,FALSE)*$AK154))+IF($AO154=BJ$3,$AM154/VLOOKUP($AO154,Data!$A$50:$B$56,2,FALSE),0)</f>
        <v>0</v>
      </c>
      <c r="BK154" s="11">
        <f>IF(BK$2=$A154,0,IF(HLOOKUP(BK$2,Recipes!$H:$GI,'Production Calculator'!$A154+2,FALSE)=0,0,HLOOKUP(BK$2,Recipes!$H:$GI,'Production Calculator'!$A154+2,FALSE)*$AK154))+IF($AO154=BK$3,$AM154/VLOOKUP($AO154,Data!$A$50:$B$56,2,FALSE),0)</f>
        <v>0</v>
      </c>
      <c r="BL154" s="11">
        <f>IF(BL$2=$A154,0,IF(HLOOKUP(BL$2,Recipes!$H:$GI,'Production Calculator'!$A154+2,FALSE)=0,0,HLOOKUP(BL$2,Recipes!$H:$GI,'Production Calculator'!$A154+2,FALSE)*$AK154))+IF($AO154=BL$3,$AM154/VLOOKUP($AO154,Data!$A$50:$B$56,2,FALSE),0)</f>
        <v>0</v>
      </c>
      <c r="BM154" s="11">
        <f>IF(BM$2=$A154,0,IF(HLOOKUP(BM$2,Recipes!$H:$GI,'Production Calculator'!$A154+2,FALSE)=0,0,HLOOKUP(BM$2,Recipes!$H:$GI,'Production Calculator'!$A154+2,FALSE)*$AK154))+IF($AO154=BM$3,$AM154/VLOOKUP($AO154,Data!$A$50:$B$56,2,FALSE),0)</f>
        <v>0</v>
      </c>
      <c r="BN154" s="11">
        <f>IF(BN$2=$A154,0,IF(HLOOKUP(BN$2,Recipes!$H:$GI,'Production Calculator'!$A154+2,FALSE)=0,0,HLOOKUP(BN$2,Recipes!$H:$GI,'Production Calculator'!$A154+2,FALSE)*$AK154))+IF($AO154=BN$3,$AM154/VLOOKUP($AO154,Data!$A$50:$B$56,2,FALSE),0)</f>
        <v>0</v>
      </c>
      <c r="BO154" s="11">
        <f>IF(BO$2=$A154,0,IF(HLOOKUP(BO$2,Recipes!$H:$GI,'Production Calculator'!$A154+2,FALSE)=0,0,HLOOKUP(BO$2,Recipes!$H:$GI,'Production Calculator'!$A154+2,FALSE)*$AK154))+IF($AO154=BO$3,$AM154/VLOOKUP($AO154,Data!$A$50:$B$56,2,FALSE),0)</f>
        <v>0</v>
      </c>
      <c r="BP154" s="11">
        <f>IF(BP$2=$A154,0,IF(HLOOKUP(BP$2,Recipes!$H:$GI,'Production Calculator'!$A154+2,FALSE)=0,0,HLOOKUP(BP$2,Recipes!$H:$GI,'Production Calculator'!$A154+2,FALSE)*$AK154))+IF($AO154=BP$3,$AM154/VLOOKUP($AO154,Data!$A$50:$B$56,2,FALSE),0)</f>
        <v>0</v>
      </c>
      <c r="BQ154" s="11">
        <f>IF(BQ$2=$A154,0,IF(HLOOKUP(BQ$2,Recipes!$H:$GI,'Production Calculator'!$A154+2,FALSE)=0,0,HLOOKUP(BQ$2,Recipes!$H:$GI,'Production Calculator'!$A154+2,FALSE)*$AK154))+IF($AO154=BQ$3,$AM154/VLOOKUP($AO154,Data!$A$50:$B$56,2,FALSE),0)</f>
        <v>0</v>
      </c>
      <c r="BR154" s="11">
        <f>IF(BR$2=$A154,0,IF(HLOOKUP(BR$2,Recipes!$H:$GI,'Production Calculator'!$A154+2,FALSE)=0,0,HLOOKUP(BR$2,Recipes!$H:$GI,'Production Calculator'!$A154+2,FALSE)*$AK154))+IF($AO154=BR$3,$AM154/VLOOKUP($AO154,Data!$A$50:$B$56,2,FALSE),0)</f>
        <v>0</v>
      </c>
      <c r="BS154" s="11">
        <f>IF(BS$2=$A154,0,IF(HLOOKUP(BS$2,Recipes!$H:$GI,'Production Calculator'!$A154+2,FALSE)=0,0,HLOOKUP(BS$2,Recipes!$H:$GI,'Production Calculator'!$A154+2,FALSE)*$AK154))+IF($AO154=BS$3,$AM154/VLOOKUP($AO154,Data!$A$50:$B$56,2,FALSE),0)</f>
        <v>0</v>
      </c>
      <c r="BT154" s="11">
        <f>IF(BT$2=$A154,0,IF(HLOOKUP(BT$2,Recipes!$H:$GI,'Production Calculator'!$A154+2,FALSE)=0,0,HLOOKUP(BT$2,Recipes!$H:$GI,'Production Calculator'!$A154+2,FALSE)*$AK154))+IF($AO154=BT$3,$AM154/VLOOKUP($AO154,Data!$A$50:$B$56,2,FALSE),0)</f>
        <v>0</v>
      </c>
      <c r="BU154" s="11">
        <f>IF(BU$2=$A154,0,IF(HLOOKUP(BU$2,Recipes!$H:$GI,'Production Calculator'!$A154+2,FALSE)=0,0,HLOOKUP(BU$2,Recipes!$H:$GI,'Production Calculator'!$A154+2,FALSE)*$AK154))+IF($AO154=BU$3,$AM154/VLOOKUP($AO154,Data!$A$50:$B$56,2,FALSE),0)</f>
        <v>0</v>
      </c>
      <c r="BV154" s="11">
        <f>IF(BV$2=$A154,0,IF(HLOOKUP(BV$2,Recipes!$H:$GI,'Production Calculator'!$A154+2,FALSE)=0,0,HLOOKUP(BV$2,Recipes!$H:$GI,'Production Calculator'!$A154+2,FALSE)*$AK154))+IF($AO154=BV$3,$AM154/VLOOKUP($AO154,Data!$A$50:$B$56,2,FALSE),0)</f>
        <v>0</v>
      </c>
      <c r="BW154" s="11">
        <f>IF(BW$2=$A154,0,IF(HLOOKUP(BW$2,Recipes!$H:$GI,'Production Calculator'!$A154+2,FALSE)=0,0,HLOOKUP(BW$2,Recipes!$H:$GI,'Production Calculator'!$A154+2,FALSE)*$AK154))+IF($AO154=BW$3,$AM154/VLOOKUP($AO154,Data!$A$50:$B$56,2,FALSE),0)</f>
        <v>0</v>
      </c>
      <c r="BX154" s="11">
        <f>IF(BX$2=$A154,0,IF(HLOOKUP(BX$2,Recipes!$H:$GI,'Production Calculator'!$A154+2,FALSE)=0,0,HLOOKUP(BX$2,Recipes!$H:$GI,'Production Calculator'!$A154+2,FALSE)*$AK154))+IF($AO154=BX$3,$AM154/VLOOKUP($AO154,Data!$A$50:$B$56,2,FALSE),0)</f>
        <v>0</v>
      </c>
      <c r="BY154" s="11">
        <f>IF(BY$2=$A154,0,IF(HLOOKUP(BY$2,Recipes!$H:$GI,'Production Calculator'!$A154+2,FALSE)=0,0,HLOOKUP(BY$2,Recipes!$H:$GI,'Production Calculator'!$A154+2,FALSE)*$AK154))+IF($AO154=BY$3,$AM154/VLOOKUP($AO154,Data!$A$50:$B$56,2,FALSE),0)</f>
        <v>0</v>
      </c>
      <c r="BZ154" s="11">
        <f>IF(BZ$2=$A154,0,IF(HLOOKUP(BZ$2,Recipes!$H:$GI,'Production Calculator'!$A154+2,FALSE)=0,0,HLOOKUP(BZ$2,Recipes!$H:$GI,'Production Calculator'!$A154+2,FALSE)*$AK154))+IF($AO154=BZ$3,$AM154/VLOOKUP($AO154,Data!$A$50:$B$56,2,FALSE),0)</f>
        <v>0</v>
      </c>
      <c r="CA154" s="11">
        <f>IF(CA$2=$A154,0,IF(HLOOKUP(CA$2,Recipes!$H:$GI,'Production Calculator'!$A154+2,FALSE)=0,0,HLOOKUP(CA$2,Recipes!$H:$GI,'Production Calculator'!$A154+2,FALSE)*$AK154))+IF($AO154=CA$3,$AM154/VLOOKUP($AO154,Data!$A$50:$B$56,2,FALSE),0)</f>
        <v>0</v>
      </c>
      <c r="CB154" s="11">
        <f>IF(CB$2=$A154,0,IF(HLOOKUP(CB$2,Recipes!$H:$GI,'Production Calculator'!$A154+2,FALSE)=0,0,HLOOKUP(CB$2,Recipes!$H:$GI,'Production Calculator'!$A154+2,FALSE)*$AK154))+IF($AO154=CB$3,$AM154/VLOOKUP($AO154,Data!$A$50:$B$56,2,FALSE),0)</f>
        <v>0</v>
      </c>
      <c r="CC154" s="11">
        <f>IF(CC$2=$A154,0,IF(HLOOKUP(CC$2,Recipes!$H:$GI,'Production Calculator'!$A154+2,FALSE)=0,0,HLOOKUP(CC$2,Recipes!$H:$GI,'Production Calculator'!$A154+2,FALSE)*$AK154))+IF($AO154=CC$3,$AM154/VLOOKUP($AO154,Data!$A$50:$B$56,2,FALSE),0)</f>
        <v>0</v>
      </c>
      <c r="CD154" s="11">
        <f>IF(CD$2=$A154,0,IF(HLOOKUP(CD$2,Recipes!$H:$GI,'Production Calculator'!$A154+2,FALSE)=0,0,HLOOKUP(CD$2,Recipes!$H:$GI,'Production Calculator'!$A154+2,FALSE)*$AK154))+IF($AO154=CD$3,$AM154/VLOOKUP($AO154,Data!$A$50:$B$56,2,FALSE),0)</f>
        <v>0</v>
      </c>
      <c r="CE154" s="11">
        <f>IF(CE$2=$A154,0,IF(HLOOKUP(CE$2,Recipes!$H:$GI,'Production Calculator'!$A154+2,FALSE)=0,0,HLOOKUP(CE$2,Recipes!$H:$GI,'Production Calculator'!$A154+2,FALSE)*$AK154))+IF($AO154=CE$3,$AM154/VLOOKUP($AO154,Data!$A$50:$B$56,2,FALSE),0)</f>
        <v>0</v>
      </c>
      <c r="CF154" s="11">
        <f>IF(CF$2=$A154,0,IF(HLOOKUP(CF$2,Recipes!$H:$GI,'Production Calculator'!$A154+2,FALSE)=0,0,HLOOKUP(CF$2,Recipes!$H:$GI,'Production Calculator'!$A154+2,FALSE)*$AK154))+IF($AO154=CF$3,$AM154/VLOOKUP($AO154,Data!$A$50:$B$56,2,FALSE),0)</f>
        <v>0</v>
      </c>
      <c r="CG154" s="11">
        <f>IF(CG$2=$A154,0,IF(HLOOKUP(CG$2,Recipes!$H:$GI,'Production Calculator'!$A154+2,FALSE)=0,0,HLOOKUP(CG$2,Recipes!$H:$GI,'Production Calculator'!$A154+2,FALSE)*$AK154))+IF($AO154=CG$3,$AM154/VLOOKUP($AO154,Data!$A$50:$B$56,2,FALSE),0)</f>
        <v>0</v>
      </c>
      <c r="CH154" s="11">
        <f>IF(CH$2=$A154,0,IF(HLOOKUP(CH$2,Recipes!$H:$GI,'Production Calculator'!$A154+2,FALSE)=0,0,HLOOKUP(CH$2,Recipes!$H:$GI,'Production Calculator'!$A154+2,FALSE)*$AK154))+IF($AO154=CH$3,$AM154/VLOOKUP($AO154,Data!$A$50:$B$56,2,FALSE),0)</f>
        <v>0</v>
      </c>
      <c r="CI154" s="11">
        <f>IF(CI$2=$A154,0,IF(HLOOKUP(CI$2,Recipes!$H:$GI,'Production Calculator'!$A154+2,FALSE)=0,0,HLOOKUP(CI$2,Recipes!$H:$GI,'Production Calculator'!$A154+2,FALSE)*$AK154))+IF($AO154=CI$3,$AM154/VLOOKUP($AO154,Data!$A$50:$B$56,2,FALSE),0)</f>
        <v>0</v>
      </c>
      <c r="CJ154" s="11">
        <f>IF(CJ$2=$A154,0,IF(HLOOKUP(CJ$2,Recipes!$H:$GI,'Production Calculator'!$A154+2,FALSE)=0,0,HLOOKUP(CJ$2,Recipes!$H:$GI,'Production Calculator'!$A154+2,FALSE)*$AK154))+IF($AO154=CJ$3,$AM154/VLOOKUP($AO154,Data!$A$50:$B$56,2,FALSE),0)</f>
        <v>0</v>
      </c>
      <c r="CK154" s="11">
        <f>IF(CK$2=$A154,0,IF(HLOOKUP(CK$2,Recipes!$H:$GI,'Production Calculator'!$A154+2,FALSE)=0,0,HLOOKUP(CK$2,Recipes!$H:$GI,'Production Calculator'!$A154+2,FALSE)*$AK154))+IF($AO154=CK$3,$AM154/VLOOKUP($AO154,Data!$A$50:$B$56,2,FALSE),0)</f>
        <v>0</v>
      </c>
      <c r="CL154" s="11">
        <f>IF(CL$2=$A154,0,IF(HLOOKUP(CL$2,Recipes!$H:$GI,'Production Calculator'!$A154+2,FALSE)=0,0,HLOOKUP(CL$2,Recipes!$H:$GI,'Production Calculator'!$A154+2,FALSE)*$AK154))+IF($AO154=CL$3,$AM154/VLOOKUP($AO154,Data!$A$50:$B$56,2,FALSE),0)</f>
        <v>0</v>
      </c>
      <c r="CM154" s="11">
        <f>IF(CM$2=$A154,0,IF(HLOOKUP(CM$2,Recipes!$H:$GI,'Production Calculator'!$A154+2,FALSE)=0,0,HLOOKUP(CM$2,Recipes!$H:$GI,'Production Calculator'!$A154+2,FALSE)*$AK154))+IF($AO154=CM$3,$AM154/VLOOKUP($AO154,Data!$A$50:$B$56,2,FALSE),0)</f>
        <v>0</v>
      </c>
      <c r="CN154" s="11">
        <f>IF(CN$2=$A154,0,IF(HLOOKUP(CN$2,Recipes!$H:$GI,'Production Calculator'!$A154+2,FALSE)=0,0,HLOOKUP(CN$2,Recipes!$H:$GI,'Production Calculator'!$A154+2,FALSE)*$AK154))+IF($AO154=CN$3,$AM154/VLOOKUP($AO154,Data!$A$50:$B$56,2,FALSE),0)</f>
        <v>0</v>
      </c>
      <c r="CO154" s="11">
        <f>IF(CO$2=$A154,0,IF(HLOOKUP(CO$2,Recipes!$H:$GI,'Production Calculator'!$A154+2,FALSE)=0,0,HLOOKUP(CO$2,Recipes!$H:$GI,'Production Calculator'!$A154+2,FALSE)*$AK154))+IF($AO154=CO$3,$AM154/VLOOKUP($AO154,Data!$A$50:$B$56,2,FALSE),0)</f>
        <v>0</v>
      </c>
      <c r="CP154" s="11">
        <f>IF(CP$2=$A154,0,IF(HLOOKUP(CP$2,Recipes!$H:$GI,'Production Calculator'!$A154+2,FALSE)=0,0,HLOOKUP(CP$2,Recipes!$H:$GI,'Production Calculator'!$A154+2,FALSE)*$AK154))+IF($AO154=CP$3,$AM154/VLOOKUP($AO154,Data!$A$50:$B$56,2,FALSE),0)</f>
        <v>0</v>
      </c>
      <c r="CQ154" s="11">
        <f>IF(CQ$2=$A154,0,IF(HLOOKUP(CQ$2,Recipes!$H:$GI,'Production Calculator'!$A154+2,FALSE)=0,0,HLOOKUP(CQ$2,Recipes!$H:$GI,'Production Calculator'!$A154+2,FALSE)*$AK154))+IF($AO154=CQ$3,$AM154/VLOOKUP($AO154,Data!$A$50:$B$56,2,FALSE),0)</f>
        <v>0</v>
      </c>
      <c r="CR154" s="11">
        <f>IF(CR$2=$A154,0,IF(HLOOKUP(CR$2,Recipes!$H:$GI,'Production Calculator'!$A154+2,FALSE)=0,0,HLOOKUP(CR$2,Recipes!$H:$GI,'Production Calculator'!$A154+2,FALSE)*$AK154))+IF($AO154=CR$3,$AM154/VLOOKUP($AO154,Data!$A$50:$B$56,2,FALSE),0)</f>
        <v>0</v>
      </c>
      <c r="CS154" s="11">
        <f>IF(CS$2=$A154,0,IF(HLOOKUP(CS$2,Recipes!$H:$GI,'Production Calculator'!$A154+2,FALSE)=0,0,HLOOKUP(CS$2,Recipes!$H:$GI,'Production Calculator'!$A154+2,FALSE)*$AK154))+IF($AO154=CS$3,$AM154/VLOOKUP($AO154,Data!$A$50:$B$56,2,FALSE),0)</f>
        <v>0</v>
      </c>
      <c r="CT154" s="11">
        <f>IF(CT$2=$A154,0,IF(HLOOKUP(CT$2,Recipes!$H:$GI,'Production Calculator'!$A154+2,FALSE)=0,0,HLOOKUP(CT$2,Recipes!$H:$GI,'Production Calculator'!$A154+2,FALSE)*$AK154))+IF($AO154=CT$3,$AM154/VLOOKUP($AO154,Data!$A$50:$B$56,2,FALSE),0)</f>
        <v>0</v>
      </c>
      <c r="CU154" s="11">
        <f>IF(CU$2=$A154,0,IF(HLOOKUP(CU$2,Recipes!$H:$GI,'Production Calculator'!$A154+2,FALSE)=0,0,HLOOKUP(CU$2,Recipes!$H:$GI,'Production Calculator'!$A154+2,FALSE)*$AK154))+IF($AO154=CU$3,$AM154/VLOOKUP($AO154,Data!$A$50:$B$56,2,FALSE),0)</f>
        <v>0</v>
      </c>
      <c r="CV154" s="11">
        <f>IF(CV$2=$A154,0,IF(HLOOKUP(CV$2,Recipes!$H:$GI,'Production Calculator'!$A154+2,FALSE)=0,0,HLOOKUP(CV$2,Recipes!$H:$GI,'Production Calculator'!$A154+2,FALSE)*$AK154))+IF($AO154=CV$3,$AM154/VLOOKUP($AO154,Data!$A$50:$B$56,2,FALSE),0)</f>
        <v>0</v>
      </c>
      <c r="CW154" s="11">
        <f>IF(CW$2=$A154,0,IF(HLOOKUP(CW$2,Recipes!$H:$GI,'Production Calculator'!$A154+2,FALSE)=0,0,HLOOKUP(CW$2,Recipes!$H:$GI,'Production Calculator'!$A154+2,FALSE)*$AK154))+IF($AO154=CW$3,$AM154/VLOOKUP($AO154,Data!$A$50:$B$56,2,FALSE),0)</f>
        <v>0</v>
      </c>
      <c r="CX154" s="11">
        <f>IF(CX$2=$A154,0,IF(HLOOKUP(CX$2,Recipes!$H:$GI,'Production Calculator'!$A154+2,FALSE)=0,0,HLOOKUP(CX$2,Recipes!$H:$GI,'Production Calculator'!$A154+2,FALSE)*$AK154))+IF($AO154=CX$3,$AM154/VLOOKUP($AO154,Data!$A$50:$B$56,2,FALSE),0)</f>
        <v>0</v>
      </c>
      <c r="CY154" s="11">
        <f>IF(CY$2=$A154,0,IF(HLOOKUP(CY$2,Recipes!$H:$GI,'Production Calculator'!$A154+2,FALSE)=0,0,HLOOKUP(CY$2,Recipes!$H:$GI,'Production Calculator'!$A154+2,FALSE)*$AK154))+IF($AO154=CY$3,$AM154/VLOOKUP($AO154,Data!$A$50:$B$56,2,FALSE),0)</f>
        <v>0</v>
      </c>
      <c r="CZ154" s="11">
        <f>IF(CZ$2=$A154,0,IF(HLOOKUP(CZ$2,Recipes!$H:$GI,'Production Calculator'!$A154+2,FALSE)=0,0,HLOOKUP(CZ$2,Recipes!$H:$GI,'Production Calculator'!$A154+2,FALSE)*$AK154))+IF($AO154=CZ$3,$AM154/VLOOKUP($AO154,Data!$A$50:$B$56,2,FALSE),0)</f>
        <v>0</v>
      </c>
      <c r="DA154" s="11">
        <f>IF(DA$2=$A154,0,IF(HLOOKUP(DA$2,Recipes!$H:$GI,'Production Calculator'!$A154+2,FALSE)=0,0,HLOOKUP(DA$2,Recipes!$H:$GI,'Production Calculator'!$A154+2,FALSE)*$AK154))+IF($AO154=DA$3,$AM154/VLOOKUP($AO154,Data!$A$50:$B$56,2,FALSE),0)</f>
        <v>0</v>
      </c>
      <c r="DB154" s="11">
        <f>IF(DB$2=$A154,0,IF(HLOOKUP(DB$2,Recipes!$H:$GI,'Production Calculator'!$A154+2,FALSE)=0,0,HLOOKUP(DB$2,Recipes!$H:$GI,'Production Calculator'!$A154+2,FALSE)*$AK154))+IF($AO154=DB$3,$AM154/VLOOKUP($AO154,Data!$A$50:$B$56,2,FALSE),0)</f>
        <v>0</v>
      </c>
      <c r="DC154" s="11">
        <f>IF(DC$2=$A154,0,IF(HLOOKUP(DC$2,Recipes!$H:$GI,'Production Calculator'!$A154+2,FALSE)=0,0,HLOOKUP(DC$2,Recipes!$H:$GI,'Production Calculator'!$A154+2,FALSE)*$AK154))+IF($AO154=DC$3,$AM154/VLOOKUP($AO154,Data!$A$50:$B$56,2,FALSE),0)</f>
        <v>0</v>
      </c>
      <c r="DD154" s="11">
        <f>IF(DD$2=$A154,0,IF(HLOOKUP(DD$2,Recipes!$H:$GI,'Production Calculator'!$A154+2,FALSE)=0,0,HLOOKUP(DD$2,Recipes!$H:$GI,'Production Calculator'!$A154+2,FALSE)*$AK154))+IF($AO154=DD$3,$AM154/VLOOKUP($AO154,Data!$A$50:$B$56,2,FALSE),0)</f>
        <v>0</v>
      </c>
      <c r="DE154" s="11">
        <f>IF(DE$2=$A154,0,IF(HLOOKUP(DE$2,Recipes!$H:$GI,'Production Calculator'!$A154+2,FALSE)=0,0,HLOOKUP(DE$2,Recipes!$H:$GI,'Production Calculator'!$A154+2,FALSE)*$AK154))+IF($AO154=DE$3,$AM154/VLOOKUP($AO154,Data!$A$50:$B$56,2,FALSE),0)</f>
        <v>0</v>
      </c>
      <c r="DF154" s="11">
        <f>IF(DF$2=$A154,0,IF(HLOOKUP(DF$2,Recipes!$H:$GI,'Production Calculator'!$A154+2,FALSE)=0,0,HLOOKUP(DF$2,Recipes!$H:$GI,'Production Calculator'!$A154+2,FALSE)*$AK154))+IF($AO154=DF$3,$AM154/VLOOKUP($AO154,Data!$A$50:$B$56,2,FALSE),0)</f>
        <v>0</v>
      </c>
      <c r="DG154" s="11">
        <f>IF(DG$2=$A154,0,IF(HLOOKUP(DG$2,Recipes!$H:$GI,'Production Calculator'!$A154+2,FALSE)=0,0,HLOOKUP(DG$2,Recipes!$H:$GI,'Production Calculator'!$A154+2,FALSE)*$AK154))+IF($AO154=DG$3,$AM154/VLOOKUP($AO154,Data!$A$50:$B$56,2,FALSE),0)</f>
        <v>0</v>
      </c>
      <c r="DH154" s="11">
        <f>IF(DH$2=$A154,0,IF(HLOOKUP(DH$2,Recipes!$H:$GI,'Production Calculator'!$A154+2,FALSE)=0,0,HLOOKUP(DH$2,Recipes!$H:$GI,'Production Calculator'!$A154+2,FALSE)*$AK154))+IF($AO154=DH$3,$AM154/VLOOKUP($AO154,Data!$A$50:$B$56,2,FALSE),0)</f>
        <v>0</v>
      </c>
      <c r="DI154" s="11">
        <f>IF(DI$2=$A154,0,IF(HLOOKUP(DI$2,Recipes!$H:$GI,'Production Calculator'!$A154+2,FALSE)=0,0,HLOOKUP(DI$2,Recipes!$H:$GI,'Production Calculator'!$A154+2,FALSE)*$AK154))+IF($AO154=DI$3,$AM154/VLOOKUP($AO154,Data!$A$50:$B$56,2,FALSE),0)</f>
        <v>0</v>
      </c>
      <c r="DJ154" s="11">
        <f>IF(DJ$2=$A154,0,IF(HLOOKUP(DJ$2,Recipes!$H:$GI,'Production Calculator'!$A154+2,FALSE)=0,0,HLOOKUP(DJ$2,Recipes!$H:$GI,'Production Calculator'!$A154+2,FALSE)*$AK154))+IF($AO154=DJ$3,$AM154/VLOOKUP($AO154,Data!$A$50:$B$56,2,FALSE),0)</f>
        <v>0</v>
      </c>
      <c r="DK154" s="11">
        <f>IF(DK$2=$A154,0,IF(HLOOKUP(DK$2,Recipes!$H:$GI,'Production Calculator'!$A154+2,FALSE)=0,0,HLOOKUP(DK$2,Recipes!$H:$GI,'Production Calculator'!$A154+2,FALSE)*$AK154))+IF($AO154=DK$3,$AM154/VLOOKUP($AO154,Data!$A$50:$B$56,2,FALSE),0)</f>
        <v>0</v>
      </c>
      <c r="DL154" s="11">
        <f>IF(DL$2=$A154,0,IF(HLOOKUP(DL$2,Recipes!$H:$GI,'Production Calculator'!$A154+2,FALSE)=0,0,HLOOKUP(DL$2,Recipes!$H:$GI,'Production Calculator'!$A154+2,FALSE)*$AK154))+IF($AO154=DL$3,$AM154/VLOOKUP($AO154,Data!$A$50:$B$56,2,FALSE),0)</f>
        <v>0</v>
      </c>
      <c r="DM154" s="11">
        <f>IF(DM$2=$A154,0,IF(HLOOKUP(DM$2,Recipes!$H:$GI,'Production Calculator'!$A154+2,FALSE)=0,0,HLOOKUP(DM$2,Recipes!$H:$GI,'Production Calculator'!$A154+2,FALSE)*$AK154))+IF($AO154=DM$3,$AM154/VLOOKUP($AO154,Data!$A$50:$B$56,2,FALSE),0)</f>
        <v>0</v>
      </c>
      <c r="DN154" s="11">
        <f>IF(DN$2=$A154,0,IF(HLOOKUP(DN$2,Recipes!$H:$GI,'Production Calculator'!$A154+2,FALSE)=0,0,HLOOKUP(DN$2,Recipes!$H:$GI,'Production Calculator'!$A154+2,FALSE)*$AK154))+IF($AO154=DN$3,$AM154/VLOOKUP($AO154,Data!$A$50:$B$56,2,FALSE),0)</f>
        <v>0</v>
      </c>
      <c r="DO154" s="11">
        <f>IF(DO$2=$A154,0,IF(HLOOKUP(DO$2,Recipes!$H:$GI,'Production Calculator'!$A154+2,FALSE)=0,0,HLOOKUP(DO$2,Recipes!$H:$GI,'Production Calculator'!$A154+2,FALSE)*$AK154))+IF($AO154=DO$3,$AM154/VLOOKUP($AO154,Data!$A$50:$B$56,2,FALSE),0)</f>
        <v>0</v>
      </c>
      <c r="DP154" s="11">
        <f>IF(DP$2=$A154,0,IF(HLOOKUP(DP$2,Recipes!$H:$GI,'Production Calculator'!$A154+2,FALSE)=0,0,HLOOKUP(DP$2,Recipes!$H:$GI,'Production Calculator'!$A154+2,FALSE)*$AK154))+IF($AO154=DP$3,$AM154/VLOOKUP($AO154,Data!$A$50:$B$56,2,FALSE),0)</f>
        <v>0</v>
      </c>
      <c r="DQ154" s="11">
        <f>IF(DQ$2=$A154,0,IF(HLOOKUP(DQ$2,Recipes!$H:$GI,'Production Calculator'!$A154+2,FALSE)=0,0,HLOOKUP(DQ$2,Recipes!$H:$GI,'Production Calculator'!$A154+2,FALSE)*$AK154))+IF($AO154=DQ$3,$AM154/VLOOKUP($AO154,Data!$A$50:$B$56,2,FALSE),0)</f>
        <v>0</v>
      </c>
      <c r="DR154" s="11">
        <f>IF(DR$2=$A154,0,IF(HLOOKUP(DR$2,Recipes!$H:$GI,'Production Calculator'!$A154+2,FALSE)=0,0,HLOOKUP(DR$2,Recipes!$H:$GI,'Production Calculator'!$A154+2,FALSE)*$AK154))+IF($AO154=DR$3,$AM154/VLOOKUP($AO154,Data!$A$50:$B$56,2,FALSE),0)</f>
        <v>0</v>
      </c>
      <c r="DS154" s="11">
        <f>IF(DS$2=$A154,0,IF(HLOOKUP(DS$2,Recipes!$H:$GI,'Production Calculator'!$A154+2,FALSE)=0,0,HLOOKUP(DS$2,Recipes!$H:$GI,'Production Calculator'!$A154+2,FALSE)*$AK154))+IF($AO154=DS$3,$AM154/VLOOKUP($AO154,Data!$A$50:$B$56,2,FALSE),0)</f>
        <v>0</v>
      </c>
      <c r="DT154" s="11">
        <f>IF(DT$2=$A154,0,IF(HLOOKUP(DT$2,Recipes!$H:$GI,'Production Calculator'!$A154+2,FALSE)=0,0,HLOOKUP(DT$2,Recipes!$H:$GI,'Production Calculator'!$A154+2,FALSE)*$AK154))+IF($AO154=DT$3,$AM154/VLOOKUP($AO154,Data!$A$50:$B$56,2,FALSE),0)</f>
        <v>0</v>
      </c>
      <c r="DU154" s="11">
        <f>IF(DU$2=$A154,0,IF(HLOOKUP(DU$2,Recipes!$H:$GI,'Production Calculator'!$A154+2,FALSE)=0,0,HLOOKUP(DU$2,Recipes!$H:$GI,'Production Calculator'!$A154+2,FALSE)*$AK154))+IF($AO154=DU$3,$AM154/VLOOKUP($AO154,Data!$A$50:$B$56,2,FALSE),0)</f>
        <v>0</v>
      </c>
      <c r="DV154" s="11">
        <f>IF(DV$2=$A154,0,IF(HLOOKUP(DV$2,Recipes!$H:$GI,'Production Calculator'!$A154+2,FALSE)=0,0,HLOOKUP(DV$2,Recipes!$H:$GI,'Production Calculator'!$A154+2,FALSE)*$AK154))+IF($AO154=DV$3,$AM154/VLOOKUP($AO154,Data!$A$50:$B$56,2,FALSE),0)</f>
        <v>0</v>
      </c>
      <c r="DW154" s="11">
        <f>IF(DW$2=$A154,0,IF(HLOOKUP(DW$2,Recipes!$H:$GI,'Production Calculator'!$A154+2,FALSE)=0,0,HLOOKUP(DW$2,Recipes!$H:$GI,'Production Calculator'!$A154+2,FALSE)*$AK154))+IF($AO154=DW$3,$AM154/VLOOKUP($AO154,Data!$A$50:$B$56,2,FALSE),0)</f>
        <v>0</v>
      </c>
      <c r="DX154" s="11">
        <f>IF(DX$2=$A154,0,IF(HLOOKUP(DX$2,Recipes!$H:$GI,'Production Calculator'!$A154+2,FALSE)=0,0,HLOOKUP(DX$2,Recipes!$H:$GI,'Production Calculator'!$A154+2,FALSE)*$AK154))+IF($AO154=DX$3,$AM154/VLOOKUP($AO154,Data!$A$50:$B$56,2,FALSE),0)</f>
        <v>0</v>
      </c>
      <c r="DY154" s="11">
        <f>IF(DY$2=$A154,0,IF(HLOOKUP(DY$2,Recipes!$H:$GI,'Production Calculator'!$A154+2,FALSE)=0,0,HLOOKUP(DY$2,Recipes!$H:$GI,'Production Calculator'!$A154+2,FALSE)*$AK154))+IF($AO154=DY$3,$AM154/VLOOKUP($AO154,Data!$A$50:$B$56,2,FALSE),0)</f>
        <v>0</v>
      </c>
      <c r="DZ154" s="11">
        <f>IF(DZ$2=$A154,0,IF(HLOOKUP(DZ$2,Recipes!$H:$GI,'Production Calculator'!$A154+2,FALSE)=0,0,HLOOKUP(DZ$2,Recipes!$H:$GI,'Production Calculator'!$A154+2,FALSE)*$AK154))+IF($AO154=DZ$3,$AM154/VLOOKUP($AO154,Data!$A$50:$B$56,2,FALSE),0)</f>
        <v>0</v>
      </c>
      <c r="EA154" s="11">
        <f>IF(EA$2=$A154,0,IF(HLOOKUP(EA$2,Recipes!$H:$GI,'Production Calculator'!$A154+2,FALSE)=0,0,HLOOKUP(EA$2,Recipes!$H:$GI,'Production Calculator'!$A154+2,FALSE)*$AK154))+IF($AO154=EA$3,$AM154/VLOOKUP($AO154,Data!$A$50:$B$56,2,FALSE),0)</f>
        <v>0</v>
      </c>
      <c r="EB154" s="11">
        <f>IF(EB$2=$A154,0,IF(HLOOKUP(EB$2,Recipes!$H:$GI,'Production Calculator'!$A154+2,FALSE)=0,0,HLOOKUP(EB$2,Recipes!$H:$GI,'Production Calculator'!$A154+2,FALSE)*$AK154))+IF($AO154=EB$3,$AM154/VLOOKUP($AO154,Data!$A$50:$B$56,2,FALSE),0)</f>
        <v>0</v>
      </c>
      <c r="EC154" s="11">
        <f>IF(EC$2=$A154,0,IF(HLOOKUP(EC$2,Recipes!$H:$GI,'Production Calculator'!$A154+2,FALSE)=0,0,HLOOKUP(EC$2,Recipes!$H:$GI,'Production Calculator'!$A154+2,FALSE)*$AK154))+IF($AO154=EC$3,$AM154/VLOOKUP($AO154,Data!$A$50:$B$56,2,FALSE),0)</f>
        <v>0</v>
      </c>
      <c r="ED154" s="11">
        <f>IF(ED$2=$A154,0,IF(HLOOKUP(ED$2,Recipes!$H:$GI,'Production Calculator'!$A154+2,FALSE)=0,0,HLOOKUP(ED$2,Recipes!$H:$GI,'Production Calculator'!$A154+2,FALSE)*$AK154))+IF($AO154=ED$3,$AM154/VLOOKUP($AO154,Data!$A$50:$B$56,2,FALSE),0)</f>
        <v>0</v>
      </c>
      <c r="EE154" s="11">
        <f>IF(EE$2=$A154,0,IF(HLOOKUP(EE$2,Recipes!$H:$GI,'Production Calculator'!$A154+2,FALSE)=0,0,HLOOKUP(EE$2,Recipes!$H:$GI,'Production Calculator'!$A154+2,FALSE)*$AK154))+IF($AO154=EE$3,$AM154/VLOOKUP($AO154,Data!$A$50:$B$56,2,FALSE),0)</f>
        <v>0</v>
      </c>
      <c r="EF154" s="11">
        <f>IF(EF$2=$A154,0,IF(HLOOKUP(EF$2,Recipes!$H:$GI,'Production Calculator'!$A154+2,FALSE)=0,0,HLOOKUP(EF$2,Recipes!$H:$GI,'Production Calculator'!$A154+2,FALSE)*$AK154))+IF($AO154=EF$3,$AM154/VLOOKUP($AO154,Data!$A$50:$B$56,2,FALSE),0)</f>
        <v>0</v>
      </c>
      <c r="EG154" s="11">
        <f>IF(EG$2=$A154,0,IF(HLOOKUP(EG$2,Recipes!$H:$GI,'Production Calculator'!$A154+2,FALSE)=0,0,HLOOKUP(EG$2,Recipes!$H:$GI,'Production Calculator'!$A154+2,FALSE)*$AK154))+IF($AO154=EG$3,$AM154/VLOOKUP($AO154,Data!$A$50:$B$56,2,FALSE),0)</f>
        <v>0</v>
      </c>
      <c r="EH154" s="11">
        <f>IF(EH$2=$A154,0,IF(HLOOKUP(EH$2,Recipes!$H:$GI,'Production Calculator'!$A154+2,FALSE)=0,0,HLOOKUP(EH$2,Recipes!$H:$GI,'Production Calculator'!$A154+2,FALSE)*$AK154))+IF($AO154=EH$3,$AM154/VLOOKUP($AO154,Data!$A$50:$B$56,2,FALSE),0)</f>
        <v>0</v>
      </c>
      <c r="EI154" s="11">
        <f>IF(EI$2=$A154,0,IF(HLOOKUP(EI$2,Recipes!$H:$GI,'Production Calculator'!$A154+2,FALSE)=0,0,HLOOKUP(EI$2,Recipes!$H:$GI,'Production Calculator'!$A154+2,FALSE)*$AK154))+IF($AO154=EI$3,$AM154/VLOOKUP($AO154,Data!$A$50:$B$56,2,FALSE),0)</f>
        <v>0</v>
      </c>
      <c r="EJ154" s="11">
        <f>IF(EJ$2=$A154,0,IF(HLOOKUP(EJ$2,Recipes!$H:$GI,'Production Calculator'!$A154+2,FALSE)=0,0,HLOOKUP(EJ$2,Recipes!$H:$GI,'Production Calculator'!$A154+2,FALSE)*$AK154))+IF($AO154=EJ$3,$AM154/VLOOKUP($AO154,Data!$A$50:$B$56,2,FALSE),0)</f>
        <v>0</v>
      </c>
      <c r="EK154" s="11">
        <f>IF(EK$2=$A154,0,IF(HLOOKUP(EK$2,Recipes!$H:$GI,'Production Calculator'!$A154+2,FALSE)=0,0,HLOOKUP(EK$2,Recipes!$H:$GI,'Production Calculator'!$A154+2,FALSE)*$AK154))+IF($AO154=EK$3,$AM154/VLOOKUP($AO154,Data!$A$50:$B$56,2,FALSE),0)</f>
        <v>0</v>
      </c>
      <c r="EL154" s="11">
        <f>IF(EL$2=$A154,0,IF(HLOOKUP(EL$2,Recipes!$H:$GI,'Production Calculator'!$A154+2,FALSE)=0,0,HLOOKUP(EL$2,Recipes!$H:$GI,'Production Calculator'!$A154+2,FALSE)*$AK154))+IF($AO154=EL$3,$AM154/VLOOKUP($AO154,Data!$A$50:$B$56,2,FALSE),0)</f>
        <v>0</v>
      </c>
      <c r="EM154" s="11">
        <f>IF(EM$2=$A154,0,IF(HLOOKUP(EM$2,Recipes!$H:$GI,'Production Calculator'!$A154+2,FALSE)=0,0,HLOOKUP(EM$2,Recipes!$H:$GI,'Production Calculator'!$A154+2,FALSE)*$AK154))+IF($AO154=EM$3,$AM154/VLOOKUP($AO154,Data!$A$50:$B$56,2,FALSE),0)</f>
        <v>0</v>
      </c>
      <c r="EN154" s="11">
        <f>IF(EN$2=$A154,0,IF(HLOOKUP(EN$2,Recipes!$H:$GI,'Production Calculator'!$A154+2,FALSE)=0,0,HLOOKUP(EN$2,Recipes!$H:$GI,'Production Calculator'!$A154+2,FALSE)*$AK154))+IF($AO154=EN$3,$AM154/VLOOKUP($AO154,Data!$A$50:$B$56,2,FALSE),0)</f>
        <v>0</v>
      </c>
      <c r="EO154" s="11">
        <f>IF(EO$2=$A154,0,IF(HLOOKUP(EO$2,Recipes!$H:$GI,'Production Calculator'!$A154+2,FALSE)=0,0,HLOOKUP(EO$2,Recipes!$H:$GI,'Production Calculator'!$A154+2,FALSE)*$AK154))+IF($AO154=EO$3,$AM154/VLOOKUP($AO154,Data!$A$50:$B$56,2,FALSE),0)</f>
        <v>0</v>
      </c>
      <c r="EP154" s="11">
        <f>IF(EP$2=$A154,0,IF(HLOOKUP(EP$2,Recipes!$H:$GI,'Production Calculator'!$A154+2,FALSE)=0,0,HLOOKUP(EP$2,Recipes!$H:$GI,'Production Calculator'!$A154+2,FALSE)*$AK154))+IF($AO154=EP$3,$AM154/VLOOKUP($AO154,Data!$A$50:$B$56,2,FALSE),0)</f>
        <v>0</v>
      </c>
      <c r="EQ154" s="11">
        <f>IF(EQ$2=$A154,0,IF(HLOOKUP(EQ$2,Recipes!$H:$GI,'Production Calculator'!$A154+2,FALSE)=0,0,HLOOKUP(EQ$2,Recipes!$H:$GI,'Production Calculator'!$A154+2,FALSE)*$AK154))+IF($AO154=EQ$3,$AM154/VLOOKUP($AO154,Data!$A$50:$B$56,2,FALSE),0)</f>
        <v>0</v>
      </c>
      <c r="ER154" s="11">
        <f>IF(ER$2=$A154,0,IF(HLOOKUP(ER$2,Recipes!$H:$GI,'Production Calculator'!$A154+2,FALSE)=0,0,HLOOKUP(ER$2,Recipes!$H:$GI,'Production Calculator'!$A154+2,FALSE)*$AK154))+IF($AO154=ER$3,$AM154/VLOOKUP($AO154,Data!$A$50:$B$56,2,FALSE),0)</f>
        <v>0</v>
      </c>
      <c r="ES154" s="11">
        <f>IF(ES$2=$A154,0,IF(HLOOKUP(ES$2,Recipes!$H:$GI,'Production Calculator'!$A154+2,FALSE)=0,0,HLOOKUP(ES$2,Recipes!$H:$GI,'Production Calculator'!$A154+2,FALSE)*$AK154))+IF($AO154=ES$3,$AM154/VLOOKUP($AO154,Data!$A$50:$B$56,2,FALSE),0)</f>
        <v>0</v>
      </c>
      <c r="ET154" s="11">
        <f>IF(ET$2=$A154,0,IF(HLOOKUP(ET$2,Recipes!$H:$GI,'Production Calculator'!$A154+2,FALSE)=0,0,HLOOKUP(ET$2,Recipes!$H:$GI,'Production Calculator'!$A154+2,FALSE)*$AK154))+IF($AO154=ET$3,$AM154/VLOOKUP($AO154,Data!$A$50:$B$56,2,FALSE),0)</f>
        <v>0</v>
      </c>
      <c r="EU154" s="11">
        <f>IF(EU$2=$A154,0,IF(HLOOKUP(EU$2,Recipes!$H:$GI,'Production Calculator'!$A154+2,FALSE)=0,0,HLOOKUP(EU$2,Recipes!$H:$GI,'Production Calculator'!$A154+2,FALSE)*$AK154))+IF($AO154=EU$3,$AM154/VLOOKUP($AO154,Data!$A$50:$B$56,2,FALSE),0)</f>
        <v>0</v>
      </c>
      <c r="EV154" s="11">
        <f>IF(EV$2=$A154,0,IF(HLOOKUP(EV$2,Recipes!$H:$GI,'Production Calculator'!$A154+2,FALSE)=0,0,HLOOKUP(EV$2,Recipes!$H:$GI,'Production Calculator'!$A154+2,FALSE)*$AK154))+IF($AO154=EV$3,$AM154/VLOOKUP($AO154,Data!$A$50:$B$56,2,FALSE),0)</f>
        <v>0</v>
      </c>
      <c r="EW154" s="11">
        <f>IF(EW$2=$A154,0,IF(HLOOKUP(EW$2,Recipes!$H:$GI,'Production Calculator'!$A154+2,FALSE)=0,0,HLOOKUP(EW$2,Recipes!$H:$GI,'Production Calculator'!$A154+2,FALSE)*$AK154))+IF($AO154=EW$3,$AM154/VLOOKUP($AO154,Data!$A$50:$B$56,2,FALSE),0)</f>
        <v>0</v>
      </c>
      <c r="EX154" s="11">
        <f>IF(EX$2=$A154,0,IF(HLOOKUP(EX$2,Recipes!$H:$GI,'Production Calculator'!$A154+2,FALSE)=0,0,HLOOKUP(EX$2,Recipes!$H:$GI,'Production Calculator'!$A154+2,FALSE)*$AK154))+IF($AO154=EX$3,$AM154/VLOOKUP($AO154,Data!$A$50:$B$56,2,FALSE),0)</f>
        <v>0</v>
      </c>
      <c r="EY154" s="11">
        <f>IF(EY$2=$A154,0,IF(HLOOKUP(EY$2,Recipes!$H:$GI,'Production Calculator'!$A154+2,FALSE)=0,0,HLOOKUP(EY$2,Recipes!$H:$GI,'Production Calculator'!$A154+2,FALSE)*$AK154))+IF($AO154=EY$3,$AM154/VLOOKUP($AO154,Data!$A$50:$B$56,2,FALSE),0)</f>
        <v>0</v>
      </c>
      <c r="EZ154" s="11">
        <f>IF(EZ$2=$A154,0,IF(HLOOKUP(EZ$2,Recipes!$H:$GI,'Production Calculator'!$A154+2,FALSE)=0,0,HLOOKUP(EZ$2,Recipes!$H:$GI,'Production Calculator'!$A154+2,FALSE)*$AK154))+IF($AO154=EZ$3,$AM154/VLOOKUP($AO154,Data!$A$50:$B$56,2,FALSE),0)</f>
        <v>0</v>
      </c>
      <c r="FA154" s="11">
        <f>IF(FA$2=$A154,0,IF(HLOOKUP(FA$2,Recipes!$H:$GI,'Production Calculator'!$A154+2,FALSE)=0,0,HLOOKUP(FA$2,Recipes!$H:$GI,'Production Calculator'!$A154+2,FALSE)*$AK154))+IF($AO154=FA$3,$AM154/VLOOKUP($AO154,Data!$A$50:$B$56,2,FALSE),0)</f>
        <v>0</v>
      </c>
      <c r="FB154" s="11">
        <f>IF(FB$2=$A154,0,IF(HLOOKUP(FB$2,Recipes!$H:$GI,'Production Calculator'!$A154+2,FALSE)=0,0,HLOOKUP(FB$2,Recipes!$H:$GI,'Production Calculator'!$A154+2,FALSE)*$AK154))+IF($AO154=FB$3,$AM154/VLOOKUP($AO154,Data!$A$50:$B$56,2,FALSE),0)</f>
        <v>0</v>
      </c>
      <c r="FC154" s="11">
        <f>IF(FC$2=$A154,0,IF(HLOOKUP(FC$2,Recipes!$H:$GI,'Production Calculator'!$A154+2,FALSE)=0,0,HLOOKUP(FC$2,Recipes!$H:$GI,'Production Calculator'!$A154+2,FALSE)*$AK154))+IF($AO154=FC$3,$AM154/VLOOKUP($AO154,Data!$A$50:$B$56,2,FALSE),0)</f>
        <v>0</v>
      </c>
      <c r="FD154" s="11">
        <f>IF(FD$2=$A154,0,IF(HLOOKUP(FD$2,Recipes!$H:$GI,'Production Calculator'!$A154+2,FALSE)=0,0,HLOOKUP(FD$2,Recipes!$H:$GI,'Production Calculator'!$A154+2,FALSE)*$AK154))+IF($AO154=FD$3,$AM154/VLOOKUP($AO154,Data!$A$50:$B$56,2,FALSE),0)</f>
        <v>0</v>
      </c>
      <c r="FE154" s="11">
        <f>IF(FE$2=$A154,0,IF(HLOOKUP(FE$2,Recipes!$H:$GI,'Production Calculator'!$A154+2,FALSE)=0,0,HLOOKUP(FE$2,Recipes!$H:$GI,'Production Calculator'!$A154+2,FALSE)*$AK154))+IF($AO154=FE$3,$AM154/VLOOKUP($AO154,Data!$A$50:$B$56,2,FALSE),0)</f>
        <v>0</v>
      </c>
      <c r="FF154" s="11">
        <f>IF(FF$2=$A154,0,IF(HLOOKUP(FF$2,Recipes!$H:$GI,'Production Calculator'!$A154+2,FALSE)=0,0,HLOOKUP(FF$2,Recipes!$H:$GI,'Production Calculator'!$A154+2,FALSE)*$AK154))+IF($AO154=FF$3,$AM154/VLOOKUP($AO154,Data!$A$50:$B$56,2,FALSE),0)</f>
        <v>0</v>
      </c>
      <c r="FG154" s="11">
        <f>IF(FG$2=$A154,0,IF(HLOOKUP(FG$2,Recipes!$H:$GI,'Production Calculator'!$A154+2,FALSE)=0,0,HLOOKUP(FG$2,Recipes!$H:$GI,'Production Calculator'!$A154+2,FALSE)*$AK154))+IF($AO154=FG$3,$AM154/VLOOKUP($AO154,Data!$A$50:$B$56,2,FALSE),0)</f>
        <v>0</v>
      </c>
      <c r="FH154" s="11">
        <f>IF(FH$2=$A154,0,IF(HLOOKUP(FH$2,Recipes!$H:$GI,'Production Calculator'!$A154+2,FALSE)=0,0,HLOOKUP(FH$2,Recipes!$H:$GI,'Production Calculator'!$A154+2,FALSE)*$AK154))+IF($AO154=FH$3,$AM154/VLOOKUP($AO154,Data!$A$50:$B$56,2,FALSE),0)</f>
        <v>0</v>
      </c>
      <c r="FI154" s="11">
        <f>IF(FI$2=$A154,0,IF(HLOOKUP(FI$2,Recipes!$H:$GI,'Production Calculator'!$A154+2,FALSE)=0,0,HLOOKUP(FI$2,Recipes!$H:$GI,'Production Calculator'!$A154+2,FALSE)*$AK154))+IF($AO154=FI$3,$AM154/VLOOKUP($AO154,Data!$A$50:$B$56,2,FALSE),0)</f>
        <v>0</v>
      </c>
      <c r="FJ154" s="11">
        <f>IF(FJ$2=$A154,0,IF(HLOOKUP(FJ$2,Recipes!$H:$GI,'Production Calculator'!$A154+2,FALSE)=0,0,HLOOKUP(FJ$2,Recipes!$H:$GI,'Production Calculator'!$A154+2,FALSE)*$AK154))+IF($AO154=FJ$3,$AM154/VLOOKUP($AO154,Data!$A$50:$B$56,2,FALSE),0)</f>
        <v>0</v>
      </c>
      <c r="FK154" s="11">
        <f>IF(FK$2=$A154,0,IF(HLOOKUP(FK$2,Recipes!$H:$GI,'Production Calculator'!$A154+2,FALSE)=0,0,HLOOKUP(FK$2,Recipes!$H:$GI,'Production Calculator'!$A154+2,FALSE)*$AK154))+IF($AO154=FK$3,$AM154/VLOOKUP($AO154,Data!$A$50:$B$56,2,FALSE),0)</f>
        <v>0</v>
      </c>
      <c r="FL154" s="11">
        <f>IF(FL$2=$A154,0,IF(HLOOKUP(FL$2,Recipes!$H:$GI,'Production Calculator'!$A154+2,FALSE)=0,0,HLOOKUP(FL$2,Recipes!$H:$GI,'Production Calculator'!$A154+2,FALSE)*$AK154))+IF($AO154=FL$3,$AM154/VLOOKUP($AO154,Data!$A$50:$B$56,2,FALSE),0)</f>
        <v>0</v>
      </c>
      <c r="FM154" s="11">
        <f>IF(FM$2=$A154,0,IF(HLOOKUP(FM$2,Recipes!$H:$GI,'Production Calculator'!$A154+2,FALSE)=0,0,HLOOKUP(FM$2,Recipes!$H:$GI,'Production Calculator'!$A154+2,FALSE)*$AK154))+IF($AO154=FM$3,$AM154/VLOOKUP($AO154,Data!$A$50:$B$56,2,FALSE),0)</f>
        <v>0</v>
      </c>
      <c r="FN154" s="11">
        <f>IF(FN$2=$A154,0,IF(HLOOKUP(FN$2,Recipes!$H:$GI,'Production Calculator'!$A154+2,FALSE)=0,0,HLOOKUP(FN$2,Recipes!$H:$GI,'Production Calculator'!$A154+2,FALSE)*$AK154))+IF($AO154=FN$3,$AM154/VLOOKUP($AO154,Data!$A$50:$B$56,2,FALSE),0)</f>
        <v>0</v>
      </c>
      <c r="FO154" s="11">
        <f>IF(FO$2=$A154,0,IF(HLOOKUP(FO$2,Recipes!$H:$GI,'Production Calculator'!$A154+2,FALSE)=0,0,HLOOKUP(FO$2,Recipes!$H:$GI,'Production Calculator'!$A154+2,FALSE)*$AK154))+IF($AO154=FO$3,$AM154/VLOOKUP($AO154,Data!$A$50:$B$56,2,FALSE),0)</f>
        <v>0</v>
      </c>
      <c r="FP154" s="11">
        <f>IF(FP$2=$A154,0,IF(HLOOKUP(FP$2,Recipes!$H:$GI,'Production Calculator'!$A154+2,FALSE)=0,0,HLOOKUP(FP$2,Recipes!$H:$GI,'Production Calculator'!$A154+2,FALSE)*$AK154))+IF($AO154=FP$3,$AM154/VLOOKUP($AO154,Data!$A$50:$B$56,2,FALSE),0)</f>
        <v>0</v>
      </c>
      <c r="FQ154" s="11">
        <f>IF(FQ$2=$A154,0,IF(HLOOKUP(FQ$2,Recipes!$H:$GI,'Production Calculator'!$A154+2,FALSE)=0,0,HLOOKUP(FQ$2,Recipes!$H:$GI,'Production Calculator'!$A154+2,FALSE)*$AK154))+IF($AO154=FQ$3,$AM154/VLOOKUP($AO154,Data!$A$50:$B$56,2,FALSE),0)</f>
        <v>0</v>
      </c>
      <c r="FR154" s="11">
        <f>IF(FR$2=$A154,0,IF(HLOOKUP(FR$2,Recipes!$H:$GI,'Production Calculator'!$A154+2,FALSE)=0,0,HLOOKUP(FR$2,Recipes!$H:$GI,'Production Calculator'!$A154+2,FALSE)*$AK154))+IF($AO154=FR$3,$AM154/VLOOKUP($AO154,Data!$A$50:$B$56,2,FALSE),0)</f>
        <v>0</v>
      </c>
      <c r="FS154" s="11">
        <f>IF(FS$2=$A154,0,IF(HLOOKUP(FS$2,Recipes!$H:$GI,'Production Calculator'!$A154+2,FALSE)=0,0,HLOOKUP(FS$2,Recipes!$H:$GI,'Production Calculator'!$A154+2,FALSE)*$AK154))+IF($AO154=FS$3,$AM154/VLOOKUP($AO154,Data!$A$50:$B$56,2,FALSE),0)</f>
        <v>0</v>
      </c>
      <c r="FT154" s="11">
        <f>IF(FT$2=$A154,0,IF(HLOOKUP(FT$2,Recipes!$H:$GI,'Production Calculator'!$A154+2,FALSE)=0,0,HLOOKUP(FT$2,Recipes!$H:$GI,'Production Calculator'!$A154+2,FALSE)*$AK154))+IF($AO154=FT$3,$AM154/VLOOKUP($AO154,Data!$A$50:$B$56,2,FALSE),0)</f>
        <v>0</v>
      </c>
      <c r="FU154" s="11">
        <f>IF(FU$2=$A154,0,IF(HLOOKUP(FU$2,Recipes!$H:$GI,'Production Calculator'!$A154+2,FALSE)=0,0,HLOOKUP(FU$2,Recipes!$H:$GI,'Production Calculator'!$A154+2,FALSE)*$AK154))+IF($AO154=FU$3,$AM154/VLOOKUP($AO154,Data!$A$50:$B$56,2,FALSE),0)</f>
        <v>0</v>
      </c>
      <c r="FV154" s="11">
        <f>IF(FV$2=$A154,0,IF(HLOOKUP(FV$2,Recipes!$H:$GI,'Production Calculator'!$A154+2,FALSE)=0,0,HLOOKUP(FV$2,Recipes!$H:$GI,'Production Calculator'!$A154+2,FALSE)*$AK154))+IF($AO154=FV$3,$AM154/VLOOKUP($AO154,Data!$A$50:$B$56,2,FALSE),0)</f>
        <v>0</v>
      </c>
      <c r="FW154" s="11">
        <f>IF(FW$2=$A154,0,IF(HLOOKUP(FW$2,Recipes!$H:$GI,'Production Calculator'!$A154+2,FALSE)=0,0,HLOOKUP(FW$2,Recipes!$H:$GI,'Production Calculator'!$A154+2,FALSE)*$AK154))+IF($AO154=FW$3,$AM154/VLOOKUP($AO154,Data!$A$50:$B$56,2,FALSE),0)</f>
        <v>0</v>
      </c>
      <c r="FX154" s="11">
        <f>IF(FX$2=$A154,0,IF(HLOOKUP(FX$2,Recipes!$H:$GI,'Production Calculator'!$A154+2,FALSE)=0,0,HLOOKUP(FX$2,Recipes!$H:$GI,'Production Calculator'!$A154+2,FALSE)*$AK154))+IF($AO154=FX$3,$AM154/VLOOKUP($AO154,Data!$A$50:$B$56,2,FALSE),0)</f>
        <v>0</v>
      </c>
      <c r="FY154" s="11">
        <f>IF(FY$2=$A154,0,IF(HLOOKUP(FY$2,Recipes!$H:$GI,'Production Calculator'!$A154+2,FALSE)=0,0,HLOOKUP(FY$2,Recipes!$H:$GI,'Production Calculator'!$A154+2,FALSE)*$AK154))+IF($AO154=FY$3,$AM154/VLOOKUP($AO154,Data!$A$50:$B$56,2,FALSE),0)</f>
        <v>0</v>
      </c>
      <c r="FZ154" s="11">
        <f>IF(FZ$2=$A154,0,IF(HLOOKUP(FZ$2,Recipes!$H:$GI,'Production Calculator'!$A154+2,FALSE)=0,0,HLOOKUP(FZ$2,Recipes!$H:$GI,'Production Calculator'!$A154+2,FALSE)*$AK154))+IF($AO154=FZ$3,$AM154/VLOOKUP($AO154,Data!$A$50:$B$56,2,FALSE),0)</f>
        <v>0</v>
      </c>
      <c r="GA154" s="11">
        <f>IF(GA$2=$A154,0,IF(HLOOKUP(GA$2,Recipes!$H:$GI,'Production Calculator'!$A154+2,FALSE)=0,0,HLOOKUP(GA$2,Recipes!$H:$GI,'Production Calculator'!$A154+2,FALSE)*$AK154))+IF($AO154=GA$3,$AM154/VLOOKUP($AO154,Data!$A$50:$B$56,2,FALSE),0)</f>
        <v>0</v>
      </c>
      <c r="GB154" s="11">
        <f>IF(GB$2=$A154,0,IF(HLOOKUP(GB$2,Recipes!$H:$GI,'Production Calculator'!$A154+2,FALSE)=0,0,HLOOKUP(GB$2,Recipes!$H:$GI,'Production Calculator'!$A154+2,FALSE)*$AK154))+IF($AO154=GB$3,$AM154/VLOOKUP($AO154,Data!$A$50:$B$56,2,FALSE),0)</f>
        <v>0</v>
      </c>
      <c r="GC154" s="11">
        <f>IF(GC$2=$A154,0,IF(HLOOKUP(GC$2,Recipes!$H:$GI,'Production Calculator'!$A154+2,FALSE)=0,0,HLOOKUP(GC$2,Recipes!$H:$GI,'Production Calculator'!$A154+2,FALSE)*$AK154))+IF($AO154=GC$3,$AM154/VLOOKUP($AO154,Data!$A$50:$B$56,2,FALSE),0)</f>
        <v>0</v>
      </c>
      <c r="GD154" s="11">
        <f>IF(GD$2=$A154,0,IF(HLOOKUP(GD$2,Recipes!$H:$GI,'Production Calculator'!$A154+2,FALSE)=0,0,HLOOKUP(GD$2,Recipes!$H:$GI,'Production Calculator'!$A154+2,FALSE)*$AK154))+IF($AO154=GD$3,$AM154/VLOOKUP($AO154,Data!$A$50:$B$56,2,FALSE),0)</f>
        <v>0</v>
      </c>
      <c r="GE154" s="11">
        <f>IF(GE$2=$A154,0,IF(HLOOKUP(GE$2,Recipes!$H:$GI,'Production Calculator'!$A154+2,FALSE)=0,0,HLOOKUP(GE$2,Recipes!$H:$GI,'Production Calculator'!$A154+2,FALSE)*$AK154))+IF($AO154=GE$3,$AM154/VLOOKUP($AO154,Data!$A$50:$B$56,2,FALSE),0)</f>
        <v>0</v>
      </c>
      <c r="GF154" s="11">
        <f>IF(GF$2=$A154,0,IF(HLOOKUP(GF$2,Recipes!$H:$GI,'Production Calculator'!$A154+2,FALSE)=0,0,HLOOKUP(GF$2,Recipes!$H:$GI,'Production Calculator'!$A154+2,FALSE)*$AK154))+IF($AO154=GF$3,$AM154/VLOOKUP($AO154,Data!$A$50:$B$56,2,FALSE),0)</f>
        <v>0</v>
      </c>
      <c r="GG154" s="11">
        <f>IF(GG$2=$A154,0,IF(HLOOKUP(GG$2,Recipes!$H:$GI,'Production Calculator'!$A154+2,FALSE)=0,0,HLOOKUP(GG$2,Recipes!$H:$GI,'Production Calculator'!$A154+2,FALSE)*$AK154))+IF($AO154=GG$3,$AM154/VLOOKUP($AO154,Data!$A$50:$B$56,2,FALSE),0)</f>
        <v>0</v>
      </c>
      <c r="GH154" s="11">
        <f>IF(GH$2=$A154,0,IF(HLOOKUP(GH$2,Recipes!$H:$GI,'Production Calculator'!$A154+2,FALSE)=0,0,HLOOKUP(GH$2,Recipes!$H:$GI,'Production Calculator'!$A154+2,FALSE)*$AK154))+IF($AO154=GH$3,$AM154/VLOOKUP($AO154,Data!$A$50:$B$56,2,FALSE),0)</f>
        <v>0</v>
      </c>
      <c r="GI154" s="11">
        <f>IF(GI$2=$A154,0,IF(HLOOKUP(GI$2,Recipes!$H:$GI,'Production Calculator'!$A154+2,FALSE)=0,0,HLOOKUP(GI$2,Recipes!$H:$GI,'Production Calculator'!$A154+2,FALSE)*$AK154))+IF($AO154=GI$3,$AM154/VLOOKUP($AO154,Data!$A$50:$B$56,2,FALSE),0)</f>
        <v>0</v>
      </c>
      <c r="GJ154" s="11">
        <f>IF(GJ$2=$A154,0,IF(HLOOKUP(GJ$2,Recipes!$H:$GI,'Production Calculator'!$A154+2,FALSE)=0,0,HLOOKUP(GJ$2,Recipes!$H:$GI,'Production Calculator'!$A154+2,FALSE)*$AK154))+IF($AO154=GJ$3,$AM154/VLOOKUP($AO154,Data!$A$50:$B$56,2,FALSE),0)</f>
        <v>0</v>
      </c>
      <c r="GK154" s="11">
        <f>IF(GK$2=$A154,0,IF(HLOOKUP(GK$2,Recipes!$H:$GI,'Production Calculator'!$A154+2,FALSE)=0,0,HLOOKUP(GK$2,Recipes!$H:$GI,'Production Calculator'!$A154+2,FALSE)*$AK154))+IF($AO154=GK$3,$AM154/VLOOKUP($AO154,Data!$A$50:$B$56,2,FALSE),0)</f>
        <v>0</v>
      </c>
      <c r="GL154" s="11">
        <f>IF(GL$2=$A154,0,IF(HLOOKUP(GL$2,Recipes!$H:$GI,'Production Calculator'!$A154+2,FALSE)=0,0,HLOOKUP(GL$2,Recipes!$H:$GI,'Production Calculator'!$A154+2,FALSE)*$AK154))+IF($AO154=GL$3,$AM154/VLOOKUP($AO154,Data!$A$50:$B$56,2,FALSE),0)</f>
        <v>0</v>
      </c>
      <c r="GM154" s="11">
        <f>IF(GM$2=$A154,0,IF(HLOOKUP(GM$2,Recipes!$H:$GI,'Production Calculator'!$A154+2,FALSE)=0,0,HLOOKUP(GM$2,Recipes!$H:$GI,'Production Calculator'!$A154+2,FALSE)*$AK154))+IF($AO154=GM$3,$AM154/VLOOKUP($AO154,Data!$A$50:$B$56,2,FALSE),0)</f>
        <v>0</v>
      </c>
      <c r="GN154" s="11">
        <f>IF(GN$2=$A154,0,IF(HLOOKUP(GN$2,Recipes!$H:$GI,'Production Calculator'!$A154+2,FALSE)=0,0,HLOOKUP(GN$2,Recipes!$H:$GI,'Production Calculator'!$A154+2,FALSE)*$AK154))+IF($AO154=GN$3,$AM154/VLOOKUP($AO154,Data!$A$50:$B$56,2,FALSE),0)</f>
        <v>0</v>
      </c>
      <c r="GO154" s="11">
        <f>IF(GO$2=$A154,0,IF(HLOOKUP(GO$2,Recipes!$H:$GI,'Production Calculator'!$A154+2,FALSE)=0,0,HLOOKUP(GO$2,Recipes!$H:$GI,'Production Calculator'!$A154+2,FALSE)*$AK154))+IF($AO154=GO$3,$AM154/VLOOKUP($AO154,Data!$A$50:$B$56,2,FALSE),0)</f>
        <v>0</v>
      </c>
      <c r="GP154" s="11">
        <f>IF(GP$2=$A154,0,IF(HLOOKUP(GP$2,Recipes!$H:$GI,'Production Calculator'!$A154+2,FALSE)=0,0,HLOOKUP(GP$2,Recipes!$H:$GI,'Production Calculator'!$A154+2,FALSE)*$AK154))+IF($AO154=GP$3,$AM154/VLOOKUP($AO154,Data!$A$50:$B$56,2,FALSE),0)</f>
        <v>0</v>
      </c>
      <c r="GQ154" s="11">
        <f>IF(GQ$2=$A154,0,IF(HLOOKUP(GQ$2,Recipes!$H:$GI,'Production Calculator'!$A154+2,FALSE)=0,0,HLOOKUP(GQ$2,Recipes!$H:$GI,'Production Calculator'!$A154+2,FALSE)*$AK154))+IF($AO154=GQ$3,$AM154/VLOOKUP($AO154,Data!$A$50:$B$56,2,FALSE),0)</f>
        <v>0</v>
      </c>
      <c r="GR154" s="11">
        <f>IF(GR$2=$A154,0,IF(HLOOKUP(GR$2,Recipes!$H:$GI,'Production Calculator'!$A154+2,FALSE)=0,0,HLOOKUP(GR$2,Recipes!$H:$GI,'Production Calculator'!$A154+2,FALSE)*$AK154))+IF($AO154=GR$3,$AM154/VLOOKUP($AO154,Data!$A$50:$B$56,2,FALSE),0)</f>
        <v>0</v>
      </c>
      <c r="GS154" s="11">
        <f>IF(GS$2=$A154,0,IF(HLOOKUP(GS$2,Recipes!$H:$GI,'Production Calculator'!$A154+2,FALSE)=0,0,HLOOKUP(GS$2,Recipes!$H:$GI,'Production Calculator'!$A154+2,FALSE)*$AK154))+IF($AO154=GS$3,$AM154/VLOOKUP($AO154,Data!$A$50:$B$56,2,FALSE),0)</f>
        <v>0</v>
      </c>
      <c r="GT154" s="11">
        <f>IF(GT$2=$A154,0,IF(HLOOKUP(GT$2,Recipes!$H:$GI,'Production Calculator'!$A154+2,FALSE)=0,0,HLOOKUP(GT$2,Recipes!$H:$GI,'Production Calculator'!$A154+2,FALSE)*$AK154))+IF($AO154=GT$3,$AM154/VLOOKUP($AO154,Data!$A$50:$B$56,2,FALSE),0)</f>
        <v>0</v>
      </c>
      <c r="GU154" s="11">
        <f>IF(GU$2=$A154,0,IF(HLOOKUP(GU$2,Recipes!$H:$GI,'Production Calculator'!$A154+2,FALSE)=0,0,HLOOKUP(GU$2,Recipes!$H:$GI,'Production Calculator'!$A154+2,FALSE)*$AK154))+IF($AO154=GU$3,$AM154/VLOOKUP($AO154,Data!$A$50:$B$56,2,FALSE),0)</f>
        <v>0</v>
      </c>
      <c r="GV154" s="11">
        <f>IF(GV$2=$A154,0,IF(HLOOKUP(GV$2,Recipes!$H:$GI,'Production Calculator'!$A154+2,FALSE)=0,0,HLOOKUP(GV$2,Recipes!$H:$GI,'Production Calculator'!$A154+2,FALSE)*$AK154))+IF($AO154=GV$3,$AM154/VLOOKUP($AO154,Data!$A$50:$B$56,2,FALSE),0)</f>
        <v>0</v>
      </c>
      <c r="GW154" s="11">
        <f>IF(GW$2=$A154,0,IF(HLOOKUP(GW$2,Recipes!$H:$GI,'Production Calculator'!$A154+2,FALSE)=0,0,HLOOKUP(GW$2,Recipes!$H:$GI,'Production Calculator'!$A154+2,FALSE)*$AK154))+IF($AO154=GW$3,$AM154/VLOOKUP($AO154,Data!$A$50:$B$56,2,FALSE),0)</f>
        <v>0</v>
      </c>
      <c r="GX154" s="11">
        <f>IF(GX$2=$A154,0,IF(HLOOKUP(GX$2,Recipes!$H:$GI,'Production Calculator'!$A154+2,FALSE)=0,0,HLOOKUP(GX$2,Recipes!$H:$GI,'Production Calculator'!$A154+2,FALSE)*$AK154))+IF($AO154=GX$3,$AM154/VLOOKUP($AO154,Data!$A$50:$B$56,2,FALSE),0)</f>
        <v>0</v>
      </c>
      <c r="GY154" s="11">
        <f>IF(GY$2=$A154,0,IF(HLOOKUP(GY$2,Recipes!$H:$GI,'Production Calculator'!$A154+2,FALSE)=0,0,HLOOKUP(GY$2,Recipes!$H:$GI,'Production Calculator'!$A154+2,FALSE)*$AK154))+IF($AO154=GY$3,$AM154/VLOOKUP($AO154,Data!$A$50:$B$56,2,FALSE),0)</f>
        <v>0</v>
      </c>
      <c r="GZ154" s="11">
        <f>IF(GZ$2=$A154,0,IF(HLOOKUP(GZ$2,Recipes!$H:$GI,'Production Calculator'!$A154+2,FALSE)=0,0,HLOOKUP(GZ$2,Recipes!$H:$GI,'Production Calculator'!$A154+2,FALSE)*$AK154))+IF($AO154=GZ$3,$AM154/VLOOKUP($AO154,Data!$A$50:$B$56,2,FALSE),0)</f>
        <v>0</v>
      </c>
      <c r="HA154" s="11">
        <f>IF(HA$2=$A154,0,IF(HLOOKUP(HA$2,Recipes!$H:$GI,'Production Calculator'!$A154+2,FALSE)=0,0,HLOOKUP(HA$2,Recipes!$H:$GI,'Production Calculator'!$A154+2,FALSE)*$AK154))+IF($AO154=HA$3,$AM154/VLOOKUP($AO154,Data!$A$50:$B$56,2,FALSE),0)</f>
        <v>0</v>
      </c>
      <c r="HB154" s="11">
        <f>IF(HB$2=$A154,0,IF(HLOOKUP(HB$2,Recipes!$H:$GI,'Production Calculator'!$A154+2,FALSE)=0,0,HLOOKUP(HB$2,Recipes!$H:$GI,'Production Calculator'!$A154+2,FALSE)*$AK154))+IF($AO154=HB$3,$AM154/VLOOKUP($AO154,Data!$A$50:$B$56,2,FALSE),0)</f>
        <v>0</v>
      </c>
      <c r="HC154" s="11">
        <f>IF(HC$2=$A154,0,IF(HLOOKUP(HC$2,Recipes!$H:$GI,'Production Calculator'!$A154+2,FALSE)=0,0,HLOOKUP(HC$2,Recipes!$H:$GI,'Production Calculator'!$A154+2,FALSE)*$AK154))+IF($AO154=HC$3,$AM154/VLOOKUP($AO154,Data!$A$50:$B$56,2,FALSE),0)</f>
        <v>0</v>
      </c>
      <c r="HD154" s="11">
        <f>IF(HD$2=$A154,0,IF(HLOOKUP(HD$2,Recipes!$H:$GI,'Production Calculator'!$A154+2,FALSE)=0,0,HLOOKUP(HD$2,Recipes!$H:$GI,'Production Calculator'!$A154+2,FALSE)*$AK154))+IF($AO154=HD$3,$AM154/VLOOKUP($AO154,Data!$A$50:$B$56,2,FALSE),0)</f>
        <v>0</v>
      </c>
      <c r="HE154" s="11">
        <f>IF(HE$2=$A154,0,IF(HLOOKUP(HE$2,Recipes!$H:$GI,'Production Calculator'!$A154+2,FALSE)=0,0,HLOOKUP(HE$2,Recipes!$H:$GI,'Production Calculator'!$A154+2,FALSE)*$AK154))+IF($AO154=HE$3,$AM154/VLOOKUP($AO154,Data!$A$50:$B$56,2,FALSE),0)</f>
        <v>0</v>
      </c>
      <c r="HF154" s="11">
        <f>IF(HF$2=$A154,0,IF(HLOOKUP(HF$2,Recipes!$H:$GI,'Production Calculator'!$A154+2,FALSE)=0,0,HLOOKUP(HF$2,Recipes!$H:$GI,'Production Calculator'!$A154+2,FALSE)*$AK154))+IF($AO154=HF$3,$AM154/VLOOKUP($AO154,Data!$A$50:$B$56,2,FALSE),0)</f>
        <v>0</v>
      </c>
      <c r="HG154" s="11">
        <f>IF(HG$2=$A154,0,IF(HLOOKUP(HG$2,Recipes!$H:$GI,'Production Calculator'!$A154+2,FALSE)=0,0,HLOOKUP(HG$2,Recipes!$H:$GI,'Production Calculator'!$A154+2,FALSE)*$AK154))+IF($AO154=HG$3,$AM154/VLOOKUP($AO154,Data!$A$50:$B$56,2,FALSE),0)</f>
        <v>0</v>
      </c>
      <c r="HH154" s="11">
        <f>IF(HH$2=$A154,0,IF(HLOOKUP(HH$2,Recipes!$H:$GI,'Production Calculator'!$A154+2,FALSE)=0,0,HLOOKUP(HH$2,Recipes!$H:$GI,'Production Calculator'!$A154+2,FALSE)*$AK154))+IF($AO154=HH$3,$AM154/VLOOKUP($AO154,Data!$A$50:$B$56,2,FALSE),0)</f>
        <v>0</v>
      </c>
      <c r="HI154" s="11">
        <f>IF(HI$2=$A154,0,IF(HLOOKUP(HI$2,Recipes!$H:$GI,'Production Calculator'!$A154+2,FALSE)=0,0,HLOOKUP(HI$2,Recipes!$H:$GI,'Production Calculator'!$A154+2,FALSE)*$AK154))+IF($AO154=HI$3,$AM154/VLOOKUP($AO154,Data!$A$50:$B$56,2,FALSE),0)</f>
        <v>0</v>
      </c>
      <c r="HJ154" s="11">
        <f>IF(HJ$2=$A154,0,IF(HLOOKUP(HJ$2,Recipes!$H:$GI,'Production Calculator'!$A154+2,FALSE)=0,0,HLOOKUP(HJ$2,Recipes!$H:$GI,'Production Calculator'!$A154+2,FALSE)*$AK154))+IF($AO154=HJ$3,$AM154/VLOOKUP($AO154,Data!$A$50:$B$56,2,FALSE),0)</f>
        <v>0</v>
      </c>
      <c r="HK154" s="11">
        <f>IF(HK$2=$A154,0,IF(HLOOKUP(HK$2,Recipes!$H:$GI,'Production Calculator'!$A154+2,FALSE)=0,0,HLOOKUP(HK$2,Recipes!$H:$GI,'Production Calculator'!$A154+2,FALSE)*$AK154))+IF($AO154=HK$3,$AM154/VLOOKUP($AO154,Data!$A$50:$B$56,2,FALSE),0)</f>
        <v>0</v>
      </c>
      <c r="HL154" s="11">
        <f>IF(HL$2=$A154,0,IF(HLOOKUP(HL$2,Recipes!$H:$GI,'Production Calculator'!$A154+2,FALSE)=0,0,HLOOKUP(HL$2,Recipes!$H:$GI,'Production Calculator'!$A154+2,FALSE)*$AK154))+IF($AO154=HL$3,$AM154/VLOOKUP($AO154,Data!$A$50:$B$56,2,FALSE),0)</f>
        <v>0</v>
      </c>
      <c r="HM154" s="11">
        <f>IF(HM$2=$A154,0,IF(HLOOKUP(HM$2,Recipes!$H:$GI,'Production Calculator'!$A154+2,FALSE)=0,0,HLOOKUP(HM$2,Recipes!$H:$GI,'Production Calculator'!$A154+2,FALSE)*$AK154))+IF($AO154=HM$3,$AM154/VLOOKUP($AO154,Data!$A$50:$B$56,2,FALSE),0)</f>
        <v>0</v>
      </c>
      <c r="HN154" s="11">
        <f>IF(HN$2=$A154,0,IF(HLOOKUP(HN$2,Recipes!$H:$GI,'Production Calculator'!$A154+2,FALSE)=0,0,HLOOKUP(HN$2,Recipes!$H:$GI,'Production Calculator'!$A154+2,FALSE)*$AK154))+IF($AO154=HN$3,$AM154/VLOOKUP($AO154,Data!$A$50:$B$56,2,FALSE),0)</f>
        <v>0</v>
      </c>
      <c r="HO154" s="11">
        <f>IF(HO$2=$A154,0,IF(HLOOKUP(HO$2,Recipes!$H:$GI,'Production Calculator'!$A154+2,FALSE)=0,0,HLOOKUP(HO$2,Recipes!$H:$GI,'Production Calculator'!$A154+2,FALSE)*$AK154))+IF($AO154=HO$3,$AM154/VLOOKUP($AO154,Data!$A$50:$B$56,2,FALSE),0)</f>
        <v>0</v>
      </c>
      <c r="HP154" s="11">
        <f>IF(HP$2=$A154,0,IF(HLOOKUP(HP$2,Recipes!$H:$GI,'Production Calculator'!$A154+2,FALSE)=0,0,HLOOKUP(HP$2,Recipes!$H:$GI,'Production Calculator'!$A154+2,FALSE)*$AK154))+IF($AO154=HP$3,$AM154/VLOOKUP($AO154,Data!$A$50:$B$56,2,FALSE),0)</f>
        <v>0</v>
      </c>
      <c r="HQ154" s="11">
        <f>IF(HQ$2=$A154,0,IF(HLOOKUP(HQ$2,Recipes!$H:$GI,'Production Calculator'!$A154+2,FALSE)=0,0,HLOOKUP(HQ$2,Recipes!$H:$GI,'Production Calculator'!$A154+2,FALSE)*$AK154))+IF($AO154=HQ$3,$AM154/VLOOKUP($AO154,Data!$A$50:$B$56,2,FALSE),0)</f>
        <v>0</v>
      </c>
      <c r="HR154" s="11">
        <f>IF(HR$2=$A154,0,IF(HLOOKUP(HR$2,Recipes!$H:$GI,'Production Calculator'!$A154+2,FALSE)=0,0,HLOOKUP(HR$2,Recipes!$H:$GI,'Production Calculator'!$A154+2,FALSE)*$AK154))+IF($AO154=HR$3,$AM154/VLOOKUP($AO154,Data!$A$50:$B$56,2,FALSE),0)</f>
        <v>0</v>
      </c>
      <c r="HS154" s="121"/>
    </row>
    <row r="155" spans="1:227" x14ac:dyDescent="0.45">
      <c r="A155">
        <v>129</v>
      </c>
      <c r="B155" s="107" t="str">
        <f>VLOOKUP(A155,Recipes!A:B,2)</f>
        <v>Efficiency module 2</v>
      </c>
      <c r="C155" s="128">
        <v>0</v>
      </c>
      <c r="D155" s="108">
        <f t="shared" si="217"/>
        <v>0</v>
      </c>
      <c r="E155" s="127" t="s">
        <v>1</v>
      </c>
      <c r="F155" s="109">
        <f>VLOOKUP(A155,Recipes!$A$3:$G$186,6,FALSE)</f>
        <v>3</v>
      </c>
      <c r="G155" s="109">
        <f>VLOOKUP(A155,Recipes!$A$3:$G$186,7,FALSE)</f>
        <v>0</v>
      </c>
      <c r="H155" s="110">
        <f t="shared" si="218"/>
        <v>0</v>
      </c>
      <c r="I155" s="109">
        <f>VLOOKUP(E155,Data!$A$2:$C$26,3, FALSE)</f>
        <v>4</v>
      </c>
      <c r="J155" s="108">
        <v>0</v>
      </c>
      <c r="K155" s="108">
        <v>0</v>
      </c>
      <c r="L155" s="108">
        <v>0</v>
      </c>
      <c r="M155" s="150">
        <v>0</v>
      </c>
      <c r="N155" s="150">
        <v>0</v>
      </c>
      <c r="O155" s="150">
        <v>0</v>
      </c>
      <c r="P155" s="151">
        <v>0</v>
      </c>
      <c r="Q155" s="151">
        <v>0</v>
      </c>
      <c r="R155" s="151">
        <v>0</v>
      </c>
      <c r="S155">
        <f t="shared" si="233"/>
        <v>0</v>
      </c>
      <c r="T155">
        <f t="shared" si="234"/>
        <v>0</v>
      </c>
      <c r="U155">
        <f t="shared" si="235"/>
        <v>0</v>
      </c>
      <c r="V155">
        <f t="shared" si="236"/>
        <v>0</v>
      </c>
      <c r="W155">
        <f t="shared" si="237"/>
        <v>0</v>
      </c>
      <c r="X155">
        <f t="shared" si="238"/>
        <v>0</v>
      </c>
      <c r="Y155">
        <f t="shared" si="239"/>
        <v>0</v>
      </c>
      <c r="Z155">
        <f t="shared" si="240"/>
        <v>0</v>
      </c>
      <c r="AA155">
        <f t="shared" si="241"/>
        <v>0</v>
      </c>
      <c r="AB155" s="111">
        <f>VLOOKUP($A155,Recipes!$A:$G,4)</f>
        <v>30</v>
      </c>
      <c r="AC155" s="111">
        <f>VLOOKUP($A155,Recipes!$A:$G,5)</f>
        <v>1</v>
      </c>
      <c r="AD155" s="111">
        <f t="shared" si="228"/>
        <v>3.3333333333333333E-2</v>
      </c>
      <c r="AE155" s="111">
        <f>VLOOKUP(E155,Data!$A$2:$F$26,5,FALSE)</f>
        <v>0</v>
      </c>
      <c r="AF155" s="111">
        <f>VLOOKUP(E155,Data!$A$2:$F$26,4,FALSE)</f>
        <v>210</v>
      </c>
      <c r="AG155" s="111">
        <f>VLOOKUP(E155,Data!$A$2:$B$26,2, FALSE)</f>
        <v>1.25</v>
      </c>
      <c r="AH155" s="111">
        <f>1+VLOOKUP($J$3,Data!$A$40:$D$48,2,FALSE)*$J155+VLOOKUP($K$3,Data!$A$40:$D$48,2,FALSE)*$K155+VLOOKUP($L$3,Data!$A$40:$D$48,2,FALSE)*$L155+VLOOKUP($M$3,Data!$A$40:$D$48,2,FALSE)*$M155+VLOOKUP($N$3,Data!$A$40:$D$48,2,FALSE)*$N155+VLOOKUP($O$3,Data!$A$40:$D$48,2,FALSE)*$O155+VLOOKUP($P$3,Data!$A$40:$D$48,2,FALSE)*$P155+VLOOKUP($Q$3,Data!$A$40:$D$48,2,FALSE)*$Q155+VLOOKUP($R$3,Data!$A$40:$D$48,2,FALSE)*$R155</f>
        <v>1</v>
      </c>
      <c r="AI155" s="111">
        <f>MAX(1+VLOOKUP($J$3,Data!$A$40:$D$48,3,FALSE)*$J155+VLOOKUP($K$3,Data!$A$40:$D$48,3,FALSE)*$K155+VLOOKUP($L$3,Data!$A$40:$D$48,3,FALSE)*$L155+VLOOKUP($M$3,Data!$A$40:$D$48,3,FALSE)*$M155+VLOOKUP($N$3,Data!$A$40:$D$48,3,FALSE)*$N155+VLOOKUP($O$3,Data!$A$40:$D$48,3,FALSE)*$O155+VLOOKUP($P$3,Data!$A$40:$D$48,3,FALSE)*$P155+VLOOKUP($Q$3,Data!$A$40:$D$48,3,FALSE)*$Q155+VLOOKUP($R$3,Data!$A$40:$D$48,3,FALSE)*$R155,0)</f>
        <v>1</v>
      </c>
      <c r="AJ155" s="111">
        <f>MAX(1-(VLOOKUP($J$3,Data!$A$40:$D$48,4,FALSE)*$J155+VLOOKUP($K$3,Data!$A$40:$D$48,4,FALSE)*$K155+VLOOKUP($L$3,Data!$A$40:$D$48,4,FALSE)*$L155+VLOOKUP($M$3,Data!$A$40:$D$48,4,FALSE)*$M155+VLOOKUP($N$3,Data!$A$40:$D$48,4,FALSE)*$N155+VLOOKUP($O$3,Data!$A$40:$D$48,4,FALSE)*$O155+VLOOKUP($P$3,Data!$A$40:$D$48,4,FALSE)*$P155+VLOOKUP($Q$3,Data!$A$40:$D$48,4,FALSE)*$Q155+VLOOKUP($R$3,Data!$A$40:$D$48,4,FALSE)*$R155),0.2)</f>
        <v>1</v>
      </c>
      <c r="AK155" s="112">
        <f t="shared" si="229"/>
        <v>0</v>
      </c>
      <c r="AL155" s="111">
        <f t="shared" si="230"/>
        <v>4.1666666666666664E-2</v>
      </c>
      <c r="AM155" s="111">
        <f t="shared" si="231"/>
        <v>0</v>
      </c>
      <c r="AN155" s="111">
        <f t="shared" si="232"/>
        <v>0</v>
      </c>
      <c r="AO155" s="131" t="s">
        <v>298</v>
      </c>
      <c r="AP155" s="11"/>
      <c r="AQ155" s="11">
        <f>IF(AQ$2=$A155,0,IF(HLOOKUP(AQ$2,Recipes!$H:$GI,'Production Calculator'!$A155+2,FALSE)=0,0,HLOOKUP(AQ$2,Recipes!$H:$GI,'Production Calculator'!$A155+2,FALSE)*$AK155))+IF($AO155=AQ$3,$AM155/VLOOKUP($AO155,Data!$A$50:$B$56,2,FALSE),0)</f>
        <v>0</v>
      </c>
      <c r="AR155" s="11">
        <f>IF(AR$2=$A155,0,IF(HLOOKUP(AR$2,Recipes!$H:$GI,'Production Calculator'!$A155+2,FALSE)=0,0,HLOOKUP(AR$2,Recipes!$H:$GI,'Production Calculator'!$A155+2,FALSE)*$AK155))+IF($AO155=AR$3,$AM155/VLOOKUP($AO155,Data!$A$50:$B$56,2,FALSE),0)</f>
        <v>0</v>
      </c>
      <c r="AS155" s="11">
        <f>IF(AS$2=$A155,0,IF(HLOOKUP(AS$2,Recipes!$H:$GI,'Production Calculator'!$A155+2,FALSE)=0,0,HLOOKUP(AS$2,Recipes!$H:$GI,'Production Calculator'!$A155+2,FALSE)*$AK155))+IF($AO155=AS$3,$AM155/VLOOKUP($AO155,Data!$A$50:$B$56,2,FALSE),0)</f>
        <v>0</v>
      </c>
      <c r="AT155" s="11">
        <f>IF(AT$2=$A155,0,IF(HLOOKUP(AT$2,Recipes!$H:$GI,'Production Calculator'!$A155+2,FALSE)=0,0,HLOOKUP(AT$2,Recipes!$H:$GI,'Production Calculator'!$A155+2,FALSE)*$AK155))+IF($AO155=AT$3,$AM155/VLOOKUP($AO155,Data!$A$50:$B$56,2,FALSE),0)</f>
        <v>0</v>
      </c>
      <c r="AU155" s="11">
        <f>IF(AU$2=$A155,0,IF(HLOOKUP(AU$2,Recipes!$H:$GI,'Production Calculator'!$A155+2,FALSE)=0,0,HLOOKUP(AU$2,Recipes!$H:$GI,'Production Calculator'!$A155+2,FALSE)*$AK155))+IF($AO155=AU$3,$AM155/VLOOKUP($AO155,Data!$A$50:$B$56,2,FALSE),0)</f>
        <v>0</v>
      </c>
      <c r="AV155" s="11">
        <f>IF(AV$2=$A155,0,IF(HLOOKUP(AV$2,Recipes!$H:$GI,'Production Calculator'!$A155+2,FALSE)=0,0,HLOOKUP(AV$2,Recipes!$H:$GI,'Production Calculator'!$A155+2,FALSE)*$AK155))+IF($AO155=AV$3,$AM155/VLOOKUP($AO155,Data!$A$50:$B$56,2,FALSE),0)</f>
        <v>0</v>
      </c>
      <c r="AW155" s="11">
        <f>IF(AW$2=$A155,0,IF(HLOOKUP(AW$2,Recipes!$H:$GI,'Production Calculator'!$A155+2,FALSE)=0,0,HLOOKUP(AW$2,Recipes!$H:$GI,'Production Calculator'!$A155+2,FALSE)*$AK155))+IF($AO155=AW$3,$AM155/VLOOKUP($AO155,Data!$A$50:$B$56,2,FALSE),0)</f>
        <v>0</v>
      </c>
      <c r="AX155" s="11">
        <f>IF(AX$2=$A155,0,IF(HLOOKUP(AX$2,Recipes!$H:$GI,'Production Calculator'!$A155+2,FALSE)=0,0,HLOOKUP(AX$2,Recipes!$H:$GI,'Production Calculator'!$A155+2,FALSE)*$AK155))+IF($AO155=AX$3,$AM155/VLOOKUP($AO155,Data!$A$50:$B$56,2,FALSE),0)</f>
        <v>0</v>
      </c>
      <c r="AY155" s="11">
        <f>IF(AY$2=$A155,0,IF(HLOOKUP(AY$2,Recipes!$H:$GI,'Production Calculator'!$A155+2,FALSE)=0,0,HLOOKUP(AY$2,Recipes!$H:$GI,'Production Calculator'!$A155+2,FALSE)*$AK155))+IF($AO155=AY$3,$AM155/VLOOKUP($AO155,Data!$A$50:$B$56,2,FALSE),0)</f>
        <v>0</v>
      </c>
      <c r="AZ155" s="11">
        <f>IF(AZ$2=$A155,0,IF(HLOOKUP(AZ$2,Recipes!$H:$GI,'Production Calculator'!$A155+2,FALSE)=0,0,HLOOKUP(AZ$2,Recipes!$H:$GI,'Production Calculator'!$A155+2,FALSE)*$AK155))+IF($AO155=AZ$3,$AM155/VLOOKUP($AO155,Data!$A$50:$B$56,2,FALSE),0)</f>
        <v>0</v>
      </c>
      <c r="BA155" s="11">
        <f>IF(BA$2=$A155,0,IF(HLOOKUP(BA$2,Recipes!$H:$GI,'Production Calculator'!$A155+2,FALSE)=0,0,HLOOKUP(BA$2,Recipes!$H:$GI,'Production Calculator'!$A155+2,FALSE)*$AK155))+IF($AO155=BA$3,$AM155/VLOOKUP($AO155,Data!$A$50:$B$56,2,FALSE),0)</f>
        <v>0</v>
      </c>
      <c r="BB155" s="11">
        <f>IF(BB$2=$A155,0,IF(HLOOKUP(BB$2,Recipes!$H:$GI,'Production Calculator'!$A155+2,FALSE)=0,0,HLOOKUP(BB$2,Recipes!$H:$GI,'Production Calculator'!$A155+2,FALSE)*$AK155))+IF($AO155=BB$3,$AM155/VLOOKUP($AO155,Data!$A$50:$B$56,2,FALSE),0)</f>
        <v>0</v>
      </c>
      <c r="BC155" s="11">
        <f>IF(BC$2=$A155,0,IF(HLOOKUP(BC$2,Recipes!$H:$GI,'Production Calculator'!$A155+2,FALSE)=0,0,HLOOKUP(BC$2,Recipes!$H:$GI,'Production Calculator'!$A155+2,FALSE)*$AK155))+IF($AO155=BC$3,$AM155/VLOOKUP($AO155,Data!$A$50:$B$56,2,FALSE),0)</f>
        <v>0</v>
      </c>
      <c r="BD155" s="11">
        <f>IF(BD$2=$A155,0,IF(HLOOKUP(BD$2,Recipes!$H:$GI,'Production Calculator'!$A155+2,FALSE)=0,0,HLOOKUP(BD$2,Recipes!$H:$GI,'Production Calculator'!$A155+2,FALSE)*$AK155))+IF($AO155=BD$3,$AM155/VLOOKUP($AO155,Data!$A$50:$B$56,2,FALSE),0)</f>
        <v>0</v>
      </c>
      <c r="BE155" s="11">
        <f>IF(BE$2=$A155,0,IF(HLOOKUP(BE$2,Recipes!$H:$GI,'Production Calculator'!$A155+2,FALSE)=0,0,HLOOKUP(BE$2,Recipes!$H:$GI,'Production Calculator'!$A155+2,FALSE)*$AK155))+IF($AO155=BE$3,$AM155/VLOOKUP($AO155,Data!$A$50:$B$56,2,FALSE),0)</f>
        <v>0</v>
      </c>
      <c r="BF155" s="11">
        <f>IF(BF$2=$A155,0,IF(HLOOKUP(BF$2,Recipes!$H:$GI,'Production Calculator'!$A155+2,FALSE)=0,0,HLOOKUP(BF$2,Recipes!$H:$GI,'Production Calculator'!$A155+2,FALSE)*$AK155))+IF($AO155=BF$3,$AM155/VLOOKUP($AO155,Data!$A$50:$B$56,2,FALSE),0)</f>
        <v>0</v>
      </c>
      <c r="BG155" s="11">
        <f>IF(BG$2=$A155,0,IF(HLOOKUP(BG$2,Recipes!$H:$GI,'Production Calculator'!$A155+2,FALSE)=0,0,HLOOKUP(BG$2,Recipes!$H:$GI,'Production Calculator'!$A155+2,FALSE)*$AK155))+IF($AO155=BG$3,$AM155/VLOOKUP($AO155,Data!$A$50:$B$56,2,FALSE),0)</f>
        <v>0</v>
      </c>
      <c r="BH155" s="11">
        <f>IF(BH$2=$A155,0,IF(HLOOKUP(BH$2,Recipes!$H:$GI,'Production Calculator'!$A155+2,FALSE)=0,0,HLOOKUP(BH$2,Recipes!$H:$GI,'Production Calculator'!$A155+2,FALSE)*$AK155))+IF($AO155=BH$3,$AM155/VLOOKUP($AO155,Data!$A$50:$B$56,2,FALSE),0)</f>
        <v>0</v>
      </c>
      <c r="BI155" s="11">
        <f>IF(BI$2=$A155,0,IF(HLOOKUP(BI$2,Recipes!$H:$GI,'Production Calculator'!$A155+2,FALSE)=0,0,HLOOKUP(BI$2,Recipes!$H:$GI,'Production Calculator'!$A155+2,FALSE)*$AK155))+IF($AO155=BI$3,$AM155/VLOOKUP($AO155,Data!$A$50:$B$56,2,FALSE),0)</f>
        <v>0</v>
      </c>
      <c r="BJ155" s="11">
        <f>IF(BJ$2=$A155,0,IF(HLOOKUP(BJ$2,Recipes!$H:$GI,'Production Calculator'!$A155+2,FALSE)=0,0,HLOOKUP(BJ$2,Recipes!$H:$GI,'Production Calculator'!$A155+2,FALSE)*$AK155))+IF($AO155=BJ$3,$AM155/VLOOKUP($AO155,Data!$A$50:$B$56,2,FALSE),0)</f>
        <v>0</v>
      </c>
      <c r="BK155" s="11">
        <f>IF(BK$2=$A155,0,IF(HLOOKUP(BK$2,Recipes!$H:$GI,'Production Calculator'!$A155+2,FALSE)=0,0,HLOOKUP(BK$2,Recipes!$H:$GI,'Production Calculator'!$A155+2,FALSE)*$AK155))+IF($AO155=BK$3,$AM155/VLOOKUP($AO155,Data!$A$50:$B$56,2,FALSE),0)</f>
        <v>0</v>
      </c>
      <c r="BL155" s="11">
        <f>IF(BL$2=$A155,0,IF(HLOOKUP(BL$2,Recipes!$H:$GI,'Production Calculator'!$A155+2,FALSE)=0,0,HLOOKUP(BL$2,Recipes!$H:$GI,'Production Calculator'!$A155+2,FALSE)*$AK155))+IF($AO155=BL$3,$AM155/VLOOKUP($AO155,Data!$A$50:$B$56,2,FALSE),0)</f>
        <v>0</v>
      </c>
      <c r="BM155" s="11">
        <f>IF(BM$2=$A155,0,IF(HLOOKUP(BM$2,Recipes!$H:$GI,'Production Calculator'!$A155+2,FALSE)=0,0,HLOOKUP(BM$2,Recipes!$H:$GI,'Production Calculator'!$A155+2,FALSE)*$AK155))+IF($AO155=BM$3,$AM155/VLOOKUP($AO155,Data!$A$50:$B$56,2,FALSE),0)</f>
        <v>0</v>
      </c>
      <c r="BN155" s="11">
        <f>IF(BN$2=$A155,0,IF(HLOOKUP(BN$2,Recipes!$H:$GI,'Production Calculator'!$A155+2,FALSE)=0,0,HLOOKUP(BN$2,Recipes!$H:$GI,'Production Calculator'!$A155+2,FALSE)*$AK155))+IF($AO155=BN$3,$AM155/VLOOKUP($AO155,Data!$A$50:$B$56,2,FALSE),0)</f>
        <v>0</v>
      </c>
      <c r="BO155" s="11">
        <f>IF(BO$2=$A155,0,IF(HLOOKUP(BO$2,Recipes!$H:$GI,'Production Calculator'!$A155+2,FALSE)=0,0,HLOOKUP(BO$2,Recipes!$H:$GI,'Production Calculator'!$A155+2,FALSE)*$AK155))+IF($AO155=BO$3,$AM155/VLOOKUP($AO155,Data!$A$50:$B$56,2,FALSE),0)</f>
        <v>0</v>
      </c>
      <c r="BP155" s="11">
        <f>IF(BP$2=$A155,0,IF(HLOOKUP(BP$2,Recipes!$H:$GI,'Production Calculator'!$A155+2,FALSE)=0,0,HLOOKUP(BP$2,Recipes!$H:$GI,'Production Calculator'!$A155+2,FALSE)*$AK155))+IF($AO155=BP$3,$AM155/VLOOKUP($AO155,Data!$A$50:$B$56,2,FALSE),0)</f>
        <v>0</v>
      </c>
      <c r="BQ155" s="11">
        <f>IF(BQ$2=$A155,0,IF(HLOOKUP(BQ$2,Recipes!$H:$GI,'Production Calculator'!$A155+2,FALSE)=0,0,HLOOKUP(BQ$2,Recipes!$H:$GI,'Production Calculator'!$A155+2,FALSE)*$AK155))+IF($AO155=BQ$3,$AM155/VLOOKUP($AO155,Data!$A$50:$B$56,2,FALSE),0)</f>
        <v>0</v>
      </c>
      <c r="BR155" s="11">
        <f>IF(BR$2=$A155,0,IF(HLOOKUP(BR$2,Recipes!$H:$GI,'Production Calculator'!$A155+2,FALSE)=0,0,HLOOKUP(BR$2,Recipes!$H:$GI,'Production Calculator'!$A155+2,FALSE)*$AK155))+IF($AO155=BR$3,$AM155/VLOOKUP($AO155,Data!$A$50:$B$56,2,FALSE),0)</f>
        <v>0</v>
      </c>
      <c r="BS155" s="11">
        <f>IF(BS$2=$A155,0,IF(HLOOKUP(BS$2,Recipes!$H:$GI,'Production Calculator'!$A155+2,FALSE)=0,0,HLOOKUP(BS$2,Recipes!$H:$GI,'Production Calculator'!$A155+2,FALSE)*$AK155))+IF($AO155=BS$3,$AM155/VLOOKUP($AO155,Data!$A$50:$B$56,2,FALSE),0)</f>
        <v>0</v>
      </c>
      <c r="BT155" s="11">
        <f>IF(BT$2=$A155,0,IF(HLOOKUP(BT$2,Recipes!$H:$GI,'Production Calculator'!$A155+2,FALSE)=0,0,HLOOKUP(BT$2,Recipes!$H:$GI,'Production Calculator'!$A155+2,FALSE)*$AK155))+IF($AO155=BT$3,$AM155/VLOOKUP($AO155,Data!$A$50:$B$56,2,FALSE),0)</f>
        <v>0</v>
      </c>
      <c r="BU155" s="11">
        <f>IF(BU$2=$A155,0,IF(HLOOKUP(BU$2,Recipes!$H:$GI,'Production Calculator'!$A155+2,FALSE)=0,0,HLOOKUP(BU$2,Recipes!$H:$GI,'Production Calculator'!$A155+2,FALSE)*$AK155))+IF($AO155=BU$3,$AM155/VLOOKUP($AO155,Data!$A$50:$B$56,2,FALSE),0)</f>
        <v>0</v>
      </c>
      <c r="BV155" s="11">
        <f>IF(BV$2=$A155,0,IF(HLOOKUP(BV$2,Recipes!$H:$GI,'Production Calculator'!$A155+2,FALSE)=0,0,HLOOKUP(BV$2,Recipes!$H:$GI,'Production Calculator'!$A155+2,FALSE)*$AK155))+IF($AO155=BV$3,$AM155/VLOOKUP($AO155,Data!$A$50:$B$56,2,FALSE),0)</f>
        <v>0</v>
      </c>
      <c r="BW155" s="11">
        <f>IF(BW$2=$A155,0,IF(HLOOKUP(BW$2,Recipes!$H:$GI,'Production Calculator'!$A155+2,FALSE)=0,0,HLOOKUP(BW$2,Recipes!$H:$GI,'Production Calculator'!$A155+2,FALSE)*$AK155))+IF($AO155=BW$3,$AM155/VLOOKUP($AO155,Data!$A$50:$B$56,2,FALSE),0)</f>
        <v>0</v>
      </c>
      <c r="BX155" s="11">
        <f>IF(BX$2=$A155,0,IF(HLOOKUP(BX$2,Recipes!$H:$GI,'Production Calculator'!$A155+2,FALSE)=0,0,HLOOKUP(BX$2,Recipes!$H:$GI,'Production Calculator'!$A155+2,FALSE)*$AK155))+IF($AO155=BX$3,$AM155/VLOOKUP($AO155,Data!$A$50:$B$56,2,FALSE),0)</f>
        <v>0</v>
      </c>
      <c r="BY155" s="11">
        <f>IF(BY$2=$A155,0,IF(HLOOKUP(BY$2,Recipes!$H:$GI,'Production Calculator'!$A155+2,FALSE)=0,0,HLOOKUP(BY$2,Recipes!$H:$GI,'Production Calculator'!$A155+2,FALSE)*$AK155))+IF($AO155=BY$3,$AM155/VLOOKUP($AO155,Data!$A$50:$B$56,2,FALSE),0)</f>
        <v>0</v>
      </c>
      <c r="BZ155" s="11">
        <f>IF(BZ$2=$A155,0,IF(HLOOKUP(BZ$2,Recipes!$H:$GI,'Production Calculator'!$A155+2,FALSE)=0,0,HLOOKUP(BZ$2,Recipes!$H:$GI,'Production Calculator'!$A155+2,FALSE)*$AK155))+IF($AO155=BZ$3,$AM155/VLOOKUP($AO155,Data!$A$50:$B$56,2,FALSE),0)</f>
        <v>0</v>
      </c>
      <c r="CA155" s="11">
        <f>IF(CA$2=$A155,0,IF(HLOOKUP(CA$2,Recipes!$H:$GI,'Production Calculator'!$A155+2,FALSE)=0,0,HLOOKUP(CA$2,Recipes!$H:$GI,'Production Calculator'!$A155+2,FALSE)*$AK155))+IF($AO155=CA$3,$AM155/VLOOKUP($AO155,Data!$A$50:$B$56,2,FALSE),0)</f>
        <v>0</v>
      </c>
      <c r="CB155" s="11">
        <f>IF(CB$2=$A155,0,IF(HLOOKUP(CB$2,Recipes!$H:$GI,'Production Calculator'!$A155+2,FALSE)=0,0,HLOOKUP(CB$2,Recipes!$H:$GI,'Production Calculator'!$A155+2,FALSE)*$AK155))+IF($AO155=CB$3,$AM155/VLOOKUP($AO155,Data!$A$50:$B$56,2,FALSE),0)</f>
        <v>0</v>
      </c>
      <c r="CC155" s="11">
        <f>IF(CC$2=$A155,0,IF(HLOOKUP(CC$2,Recipes!$H:$GI,'Production Calculator'!$A155+2,FALSE)=0,0,HLOOKUP(CC$2,Recipes!$H:$GI,'Production Calculator'!$A155+2,FALSE)*$AK155))+IF($AO155=CC$3,$AM155/VLOOKUP($AO155,Data!$A$50:$B$56,2,FALSE),0)</f>
        <v>0</v>
      </c>
      <c r="CD155" s="11">
        <f>IF(CD$2=$A155,0,IF(HLOOKUP(CD$2,Recipes!$H:$GI,'Production Calculator'!$A155+2,FALSE)=0,0,HLOOKUP(CD$2,Recipes!$H:$GI,'Production Calculator'!$A155+2,FALSE)*$AK155))+IF($AO155=CD$3,$AM155/VLOOKUP($AO155,Data!$A$50:$B$56,2,FALSE),0)</f>
        <v>0</v>
      </c>
      <c r="CE155" s="11">
        <f>IF(CE$2=$A155,0,IF(HLOOKUP(CE$2,Recipes!$H:$GI,'Production Calculator'!$A155+2,FALSE)=0,0,HLOOKUP(CE$2,Recipes!$H:$GI,'Production Calculator'!$A155+2,FALSE)*$AK155))+IF($AO155=CE$3,$AM155/VLOOKUP($AO155,Data!$A$50:$B$56,2,FALSE),0)</f>
        <v>0</v>
      </c>
      <c r="CF155" s="11">
        <f>IF(CF$2=$A155,0,IF(HLOOKUP(CF$2,Recipes!$H:$GI,'Production Calculator'!$A155+2,FALSE)=0,0,HLOOKUP(CF$2,Recipes!$H:$GI,'Production Calculator'!$A155+2,FALSE)*$AK155))+IF($AO155=CF$3,$AM155/VLOOKUP($AO155,Data!$A$50:$B$56,2,FALSE),0)</f>
        <v>0</v>
      </c>
      <c r="CG155" s="11">
        <f>IF(CG$2=$A155,0,IF(HLOOKUP(CG$2,Recipes!$H:$GI,'Production Calculator'!$A155+2,FALSE)=0,0,HLOOKUP(CG$2,Recipes!$H:$GI,'Production Calculator'!$A155+2,FALSE)*$AK155))+IF($AO155=CG$3,$AM155/VLOOKUP($AO155,Data!$A$50:$B$56,2,FALSE),0)</f>
        <v>0</v>
      </c>
      <c r="CH155" s="11">
        <f>IF(CH$2=$A155,0,IF(HLOOKUP(CH$2,Recipes!$H:$GI,'Production Calculator'!$A155+2,FALSE)=0,0,HLOOKUP(CH$2,Recipes!$H:$GI,'Production Calculator'!$A155+2,FALSE)*$AK155))+IF($AO155=CH$3,$AM155/VLOOKUP($AO155,Data!$A$50:$B$56,2,FALSE),0)</f>
        <v>0</v>
      </c>
      <c r="CI155" s="11">
        <f>IF(CI$2=$A155,0,IF(HLOOKUP(CI$2,Recipes!$H:$GI,'Production Calculator'!$A155+2,FALSE)=0,0,HLOOKUP(CI$2,Recipes!$H:$GI,'Production Calculator'!$A155+2,FALSE)*$AK155))+IF($AO155=CI$3,$AM155/VLOOKUP($AO155,Data!$A$50:$B$56,2,FALSE),0)</f>
        <v>0</v>
      </c>
      <c r="CJ155" s="11">
        <f>IF(CJ$2=$A155,0,IF(HLOOKUP(CJ$2,Recipes!$H:$GI,'Production Calculator'!$A155+2,FALSE)=0,0,HLOOKUP(CJ$2,Recipes!$H:$GI,'Production Calculator'!$A155+2,FALSE)*$AK155))+IF($AO155=CJ$3,$AM155/VLOOKUP($AO155,Data!$A$50:$B$56,2,FALSE),0)</f>
        <v>0</v>
      </c>
      <c r="CK155" s="11">
        <f>IF(CK$2=$A155,0,IF(HLOOKUP(CK$2,Recipes!$H:$GI,'Production Calculator'!$A155+2,FALSE)=0,0,HLOOKUP(CK$2,Recipes!$H:$GI,'Production Calculator'!$A155+2,FALSE)*$AK155))+IF($AO155=CK$3,$AM155/VLOOKUP($AO155,Data!$A$50:$B$56,2,FALSE),0)</f>
        <v>0</v>
      </c>
      <c r="CL155" s="11">
        <f>IF(CL$2=$A155,0,IF(HLOOKUP(CL$2,Recipes!$H:$GI,'Production Calculator'!$A155+2,FALSE)=0,0,HLOOKUP(CL$2,Recipes!$H:$GI,'Production Calculator'!$A155+2,FALSE)*$AK155))+IF($AO155=CL$3,$AM155/VLOOKUP($AO155,Data!$A$50:$B$56,2,FALSE),0)</f>
        <v>0</v>
      </c>
      <c r="CM155" s="11">
        <f>IF(CM$2=$A155,0,IF(HLOOKUP(CM$2,Recipes!$H:$GI,'Production Calculator'!$A155+2,FALSE)=0,0,HLOOKUP(CM$2,Recipes!$H:$GI,'Production Calculator'!$A155+2,FALSE)*$AK155))+IF($AO155=CM$3,$AM155/VLOOKUP($AO155,Data!$A$50:$B$56,2,FALSE),0)</f>
        <v>0</v>
      </c>
      <c r="CN155" s="11">
        <f>IF(CN$2=$A155,0,IF(HLOOKUP(CN$2,Recipes!$H:$GI,'Production Calculator'!$A155+2,FALSE)=0,0,HLOOKUP(CN$2,Recipes!$H:$GI,'Production Calculator'!$A155+2,FALSE)*$AK155))+IF($AO155=CN$3,$AM155/VLOOKUP($AO155,Data!$A$50:$B$56,2,FALSE),0)</f>
        <v>0</v>
      </c>
      <c r="CO155" s="11">
        <f>IF(CO$2=$A155,0,IF(HLOOKUP(CO$2,Recipes!$H:$GI,'Production Calculator'!$A155+2,FALSE)=0,0,HLOOKUP(CO$2,Recipes!$H:$GI,'Production Calculator'!$A155+2,FALSE)*$AK155))+IF($AO155=CO$3,$AM155/VLOOKUP($AO155,Data!$A$50:$B$56,2,FALSE),0)</f>
        <v>0</v>
      </c>
      <c r="CP155" s="11">
        <f>IF(CP$2=$A155,0,IF(HLOOKUP(CP$2,Recipes!$H:$GI,'Production Calculator'!$A155+2,FALSE)=0,0,HLOOKUP(CP$2,Recipes!$H:$GI,'Production Calculator'!$A155+2,FALSE)*$AK155))+IF($AO155=CP$3,$AM155/VLOOKUP($AO155,Data!$A$50:$B$56,2,FALSE),0)</f>
        <v>0</v>
      </c>
      <c r="CQ155" s="11">
        <f>IF(CQ$2=$A155,0,IF(HLOOKUP(CQ$2,Recipes!$H:$GI,'Production Calculator'!$A155+2,FALSE)=0,0,HLOOKUP(CQ$2,Recipes!$H:$GI,'Production Calculator'!$A155+2,FALSE)*$AK155))+IF($AO155=CQ$3,$AM155/VLOOKUP($AO155,Data!$A$50:$B$56,2,FALSE),0)</f>
        <v>0</v>
      </c>
      <c r="CR155" s="11">
        <f>IF(CR$2=$A155,0,IF(HLOOKUP(CR$2,Recipes!$H:$GI,'Production Calculator'!$A155+2,FALSE)=0,0,HLOOKUP(CR$2,Recipes!$H:$GI,'Production Calculator'!$A155+2,FALSE)*$AK155))+IF($AO155=CR$3,$AM155/VLOOKUP($AO155,Data!$A$50:$B$56,2,FALSE),0)</f>
        <v>0</v>
      </c>
      <c r="CS155" s="11">
        <f>IF(CS$2=$A155,0,IF(HLOOKUP(CS$2,Recipes!$H:$GI,'Production Calculator'!$A155+2,FALSE)=0,0,HLOOKUP(CS$2,Recipes!$H:$GI,'Production Calculator'!$A155+2,FALSE)*$AK155))+IF($AO155=CS$3,$AM155/VLOOKUP($AO155,Data!$A$50:$B$56,2,FALSE),0)</f>
        <v>0</v>
      </c>
      <c r="CT155" s="11">
        <f>IF(CT$2=$A155,0,IF(HLOOKUP(CT$2,Recipes!$H:$GI,'Production Calculator'!$A155+2,FALSE)=0,0,HLOOKUP(CT$2,Recipes!$H:$GI,'Production Calculator'!$A155+2,FALSE)*$AK155))+IF($AO155=CT$3,$AM155/VLOOKUP($AO155,Data!$A$50:$B$56,2,FALSE),0)</f>
        <v>0</v>
      </c>
      <c r="CU155" s="11">
        <f>IF(CU$2=$A155,0,IF(HLOOKUP(CU$2,Recipes!$H:$GI,'Production Calculator'!$A155+2,FALSE)=0,0,HLOOKUP(CU$2,Recipes!$H:$GI,'Production Calculator'!$A155+2,FALSE)*$AK155))+IF($AO155=CU$3,$AM155/VLOOKUP($AO155,Data!$A$50:$B$56,2,FALSE),0)</f>
        <v>0</v>
      </c>
      <c r="CV155" s="11">
        <f>IF(CV$2=$A155,0,IF(HLOOKUP(CV$2,Recipes!$H:$GI,'Production Calculator'!$A155+2,FALSE)=0,0,HLOOKUP(CV$2,Recipes!$H:$GI,'Production Calculator'!$A155+2,FALSE)*$AK155))+IF($AO155=CV$3,$AM155/VLOOKUP($AO155,Data!$A$50:$B$56,2,FALSE),0)</f>
        <v>0</v>
      </c>
      <c r="CW155" s="11">
        <f>IF(CW$2=$A155,0,IF(HLOOKUP(CW$2,Recipes!$H:$GI,'Production Calculator'!$A155+2,FALSE)=0,0,HLOOKUP(CW$2,Recipes!$H:$GI,'Production Calculator'!$A155+2,FALSE)*$AK155))+IF($AO155=CW$3,$AM155/VLOOKUP($AO155,Data!$A$50:$B$56,2,FALSE),0)</f>
        <v>0</v>
      </c>
      <c r="CX155" s="11">
        <f>IF(CX$2=$A155,0,IF(HLOOKUP(CX$2,Recipes!$H:$GI,'Production Calculator'!$A155+2,FALSE)=0,0,HLOOKUP(CX$2,Recipes!$H:$GI,'Production Calculator'!$A155+2,FALSE)*$AK155))+IF($AO155=CX$3,$AM155/VLOOKUP($AO155,Data!$A$50:$B$56,2,FALSE),0)</f>
        <v>0</v>
      </c>
      <c r="CY155" s="11">
        <f>IF(CY$2=$A155,0,IF(HLOOKUP(CY$2,Recipes!$H:$GI,'Production Calculator'!$A155+2,FALSE)=0,0,HLOOKUP(CY$2,Recipes!$H:$GI,'Production Calculator'!$A155+2,FALSE)*$AK155))+IF($AO155=CY$3,$AM155/VLOOKUP($AO155,Data!$A$50:$B$56,2,FALSE),0)</f>
        <v>0</v>
      </c>
      <c r="CZ155" s="11">
        <f>IF(CZ$2=$A155,0,IF(HLOOKUP(CZ$2,Recipes!$H:$GI,'Production Calculator'!$A155+2,FALSE)=0,0,HLOOKUP(CZ$2,Recipes!$H:$GI,'Production Calculator'!$A155+2,FALSE)*$AK155))+IF($AO155=CZ$3,$AM155/VLOOKUP($AO155,Data!$A$50:$B$56,2,FALSE),0)</f>
        <v>0</v>
      </c>
      <c r="DA155" s="11">
        <f>IF(DA$2=$A155,0,IF(HLOOKUP(DA$2,Recipes!$H:$GI,'Production Calculator'!$A155+2,FALSE)=0,0,HLOOKUP(DA$2,Recipes!$H:$GI,'Production Calculator'!$A155+2,FALSE)*$AK155))+IF($AO155=DA$3,$AM155/VLOOKUP($AO155,Data!$A$50:$B$56,2,FALSE),0)</f>
        <v>0</v>
      </c>
      <c r="DB155" s="11">
        <f>IF(DB$2=$A155,0,IF(HLOOKUP(DB$2,Recipes!$H:$GI,'Production Calculator'!$A155+2,FALSE)=0,0,HLOOKUP(DB$2,Recipes!$H:$GI,'Production Calculator'!$A155+2,FALSE)*$AK155))+IF($AO155=DB$3,$AM155/VLOOKUP($AO155,Data!$A$50:$B$56,2,FALSE),0)</f>
        <v>0</v>
      </c>
      <c r="DC155" s="11">
        <f>IF(DC$2=$A155,0,IF(HLOOKUP(DC$2,Recipes!$H:$GI,'Production Calculator'!$A155+2,FALSE)=0,0,HLOOKUP(DC$2,Recipes!$H:$GI,'Production Calculator'!$A155+2,FALSE)*$AK155))+IF($AO155=DC$3,$AM155/VLOOKUP($AO155,Data!$A$50:$B$56,2,FALSE),0)</f>
        <v>0</v>
      </c>
      <c r="DD155" s="11">
        <f>IF(DD$2=$A155,0,IF(HLOOKUP(DD$2,Recipes!$H:$GI,'Production Calculator'!$A155+2,FALSE)=0,0,HLOOKUP(DD$2,Recipes!$H:$GI,'Production Calculator'!$A155+2,FALSE)*$AK155))+IF($AO155=DD$3,$AM155/VLOOKUP($AO155,Data!$A$50:$B$56,2,FALSE),0)</f>
        <v>0</v>
      </c>
      <c r="DE155" s="11">
        <f>IF(DE$2=$A155,0,IF(HLOOKUP(DE$2,Recipes!$H:$GI,'Production Calculator'!$A155+2,FALSE)=0,0,HLOOKUP(DE$2,Recipes!$H:$GI,'Production Calculator'!$A155+2,FALSE)*$AK155))+IF($AO155=DE$3,$AM155/VLOOKUP($AO155,Data!$A$50:$B$56,2,FALSE),0)</f>
        <v>0</v>
      </c>
      <c r="DF155" s="11">
        <f>IF(DF$2=$A155,0,IF(HLOOKUP(DF$2,Recipes!$H:$GI,'Production Calculator'!$A155+2,FALSE)=0,0,HLOOKUP(DF$2,Recipes!$H:$GI,'Production Calculator'!$A155+2,FALSE)*$AK155))+IF($AO155=DF$3,$AM155/VLOOKUP($AO155,Data!$A$50:$B$56,2,FALSE),0)</f>
        <v>0</v>
      </c>
      <c r="DG155" s="11">
        <f>IF(DG$2=$A155,0,IF(HLOOKUP(DG$2,Recipes!$H:$GI,'Production Calculator'!$A155+2,FALSE)=0,0,HLOOKUP(DG$2,Recipes!$H:$GI,'Production Calculator'!$A155+2,FALSE)*$AK155))+IF($AO155=DG$3,$AM155/VLOOKUP($AO155,Data!$A$50:$B$56,2,FALSE),0)</f>
        <v>0</v>
      </c>
      <c r="DH155" s="11">
        <f>IF(DH$2=$A155,0,IF(HLOOKUP(DH$2,Recipes!$H:$GI,'Production Calculator'!$A155+2,FALSE)=0,0,HLOOKUP(DH$2,Recipes!$H:$GI,'Production Calculator'!$A155+2,FALSE)*$AK155))+IF($AO155=DH$3,$AM155/VLOOKUP($AO155,Data!$A$50:$B$56,2,FALSE),0)</f>
        <v>0</v>
      </c>
      <c r="DI155" s="11">
        <f>IF(DI$2=$A155,0,IF(HLOOKUP(DI$2,Recipes!$H:$GI,'Production Calculator'!$A155+2,FALSE)=0,0,HLOOKUP(DI$2,Recipes!$H:$GI,'Production Calculator'!$A155+2,FALSE)*$AK155))+IF($AO155=DI$3,$AM155/VLOOKUP($AO155,Data!$A$50:$B$56,2,FALSE),0)</f>
        <v>0</v>
      </c>
      <c r="DJ155" s="11">
        <f>IF(DJ$2=$A155,0,IF(HLOOKUP(DJ$2,Recipes!$H:$GI,'Production Calculator'!$A155+2,FALSE)=0,0,HLOOKUP(DJ$2,Recipes!$H:$GI,'Production Calculator'!$A155+2,FALSE)*$AK155))+IF($AO155=DJ$3,$AM155/VLOOKUP($AO155,Data!$A$50:$B$56,2,FALSE),0)</f>
        <v>0</v>
      </c>
      <c r="DK155" s="11">
        <f>IF(DK$2=$A155,0,IF(HLOOKUP(DK$2,Recipes!$H:$GI,'Production Calculator'!$A155+2,FALSE)=0,0,HLOOKUP(DK$2,Recipes!$H:$GI,'Production Calculator'!$A155+2,FALSE)*$AK155))+IF($AO155=DK$3,$AM155/VLOOKUP($AO155,Data!$A$50:$B$56,2,FALSE),0)</f>
        <v>0</v>
      </c>
      <c r="DL155" s="11">
        <f>IF(DL$2=$A155,0,IF(HLOOKUP(DL$2,Recipes!$H:$GI,'Production Calculator'!$A155+2,FALSE)=0,0,HLOOKUP(DL$2,Recipes!$H:$GI,'Production Calculator'!$A155+2,FALSE)*$AK155))+IF($AO155=DL$3,$AM155/VLOOKUP($AO155,Data!$A$50:$B$56,2,FALSE),0)</f>
        <v>0</v>
      </c>
      <c r="DM155" s="11">
        <f>IF(DM$2=$A155,0,IF(HLOOKUP(DM$2,Recipes!$H:$GI,'Production Calculator'!$A155+2,FALSE)=0,0,HLOOKUP(DM$2,Recipes!$H:$GI,'Production Calculator'!$A155+2,FALSE)*$AK155))+IF($AO155=DM$3,$AM155/VLOOKUP($AO155,Data!$A$50:$B$56,2,FALSE),0)</f>
        <v>0</v>
      </c>
      <c r="DN155" s="11">
        <f>IF(DN$2=$A155,0,IF(HLOOKUP(DN$2,Recipes!$H:$GI,'Production Calculator'!$A155+2,FALSE)=0,0,HLOOKUP(DN$2,Recipes!$H:$GI,'Production Calculator'!$A155+2,FALSE)*$AK155))+IF($AO155=DN$3,$AM155/VLOOKUP($AO155,Data!$A$50:$B$56,2,FALSE),0)</f>
        <v>0</v>
      </c>
      <c r="DO155" s="11">
        <f>IF(DO$2=$A155,0,IF(HLOOKUP(DO$2,Recipes!$H:$GI,'Production Calculator'!$A155+2,FALSE)=0,0,HLOOKUP(DO$2,Recipes!$H:$GI,'Production Calculator'!$A155+2,FALSE)*$AK155))+IF($AO155=DO$3,$AM155/VLOOKUP($AO155,Data!$A$50:$B$56,2,FALSE),0)</f>
        <v>0</v>
      </c>
      <c r="DP155" s="11">
        <f>IF(DP$2=$A155,0,IF(HLOOKUP(DP$2,Recipes!$H:$GI,'Production Calculator'!$A155+2,FALSE)=0,0,HLOOKUP(DP$2,Recipes!$H:$GI,'Production Calculator'!$A155+2,FALSE)*$AK155))+IF($AO155=DP$3,$AM155/VLOOKUP($AO155,Data!$A$50:$B$56,2,FALSE),0)</f>
        <v>0</v>
      </c>
      <c r="DQ155" s="11">
        <f>IF(DQ$2=$A155,0,IF(HLOOKUP(DQ$2,Recipes!$H:$GI,'Production Calculator'!$A155+2,FALSE)=0,0,HLOOKUP(DQ$2,Recipes!$H:$GI,'Production Calculator'!$A155+2,FALSE)*$AK155))+IF($AO155=DQ$3,$AM155/VLOOKUP($AO155,Data!$A$50:$B$56,2,FALSE),0)</f>
        <v>0</v>
      </c>
      <c r="DR155" s="11">
        <f>IF(DR$2=$A155,0,IF(HLOOKUP(DR$2,Recipes!$H:$GI,'Production Calculator'!$A155+2,FALSE)=0,0,HLOOKUP(DR$2,Recipes!$H:$GI,'Production Calculator'!$A155+2,FALSE)*$AK155))+IF($AO155=DR$3,$AM155/VLOOKUP($AO155,Data!$A$50:$B$56,2,FALSE),0)</f>
        <v>0</v>
      </c>
      <c r="DS155" s="11">
        <f>IF(DS$2=$A155,0,IF(HLOOKUP(DS$2,Recipes!$H:$GI,'Production Calculator'!$A155+2,FALSE)=0,0,HLOOKUP(DS$2,Recipes!$H:$GI,'Production Calculator'!$A155+2,FALSE)*$AK155))+IF($AO155=DS$3,$AM155/VLOOKUP($AO155,Data!$A$50:$B$56,2,FALSE),0)</f>
        <v>0</v>
      </c>
      <c r="DT155" s="11">
        <f>IF(DT$2=$A155,0,IF(HLOOKUP(DT$2,Recipes!$H:$GI,'Production Calculator'!$A155+2,FALSE)=0,0,HLOOKUP(DT$2,Recipes!$H:$GI,'Production Calculator'!$A155+2,FALSE)*$AK155))+IF($AO155=DT$3,$AM155/VLOOKUP($AO155,Data!$A$50:$B$56,2,FALSE),0)</f>
        <v>0</v>
      </c>
      <c r="DU155" s="11">
        <f>IF(DU$2=$A155,0,IF(HLOOKUP(DU$2,Recipes!$H:$GI,'Production Calculator'!$A155+2,FALSE)=0,0,HLOOKUP(DU$2,Recipes!$H:$GI,'Production Calculator'!$A155+2,FALSE)*$AK155))+IF($AO155=DU$3,$AM155/VLOOKUP($AO155,Data!$A$50:$B$56,2,FALSE),0)</f>
        <v>0</v>
      </c>
      <c r="DV155" s="11">
        <f>IF(DV$2=$A155,0,IF(HLOOKUP(DV$2,Recipes!$H:$GI,'Production Calculator'!$A155+2,FALSE)=0,0,HLOOKUP(DV$2,Recipes!$H:$GI,'Production Calculator'!$A155+2,FALSE)*$AK155))+IF($AO155=DV$3,$AM155/VLOOKUP($AO155,Data!$A$50:$B$56,2,FALSE),0)</f>
        <v>0</v>
      </c>
      <c r="DW155" s="11">
        <f>IF(DW$2=$A155,0,IF(HLOOKUP(DW$2,Recipes!$H:$GI,'Production Calculator'!$A155+2,FALSE)=0,0,HLOOKUP(DW$2,Recipes!$H:$GI,'Production Calculator'!$A155+2,FALSE)*$AK155))+IF($AO155=DW$3,$AM155/VLOOKUP($AO155,Data!$A$50:$B$56,2,FALSE),0)</f>
        <v>0</v>
      </c>
      <c r="DX155" s="11">
        <f>IF(DX$2=$A155,0,IF(HLOOKUP(DX$2,Recipes!$H:$GI,'Production Calculator'!$A155+2,FALSE)=0,0,HLOOKUP(DX$2,Recipes!$H:$GI,'Production Calculator'!$A155+2,FALSE)*$AK155))+IF($AO155=DX$3,$AM155/VLOOKUP($AO155,Data!$A$50:$B$56,2,FALSE),0)</f>
        <v>0</v>
      </c>
      <c r="DY155" s="11">
        <f>IF(DY$2=$A155,0,IF(HLOOKUP(DY$2,Recipes!$H:$GI,'Production Calculator'!$A155+2,FALSE)=0,0,HLOOKUP(DY$2,Recipes!$H:$GI,'Production Calculator'!$A155+2,FALSE)*$AK155))+IF($AO155=DY$3,$AM155/VLOOKUP($AO155,Data!$A$50:$B$56,2,FALSE),0)</f>
        <v>0</v>
      </c>
      <c r="DZ155" s="11">
        <f>IF(DZ$2=$A155,0,IF(HLOOKUP(DZ$2,Recipes!$H:$GI,'Production Calculator'!$A155+2,FALSE)=0,0,HLOOKUP(DZ$2,Recipes!$H:$GI,'Production Calculator'!$A155+2,FALSE)*$AK155))+IF($AO155=DZ$3,$AM155/VLOOKUP($AO155,Data!$A$50:$B$56,2,FALSE),0)</f>
        <v>0</v>
      </c>
      <c r="EA155" s="11">
        <f>IF(EA$2=$A155,0,IF(HLOOKUP(EA$2,Recipes!$H:$GI,'Production Calculator'!$A155+2,FALSE)=0,0,HLOOKUP(EA$2,Recipes!$H:$GI,'Production Calculator'!$A155+2,FALSE)*$AK155))+IF($AO155=EA$3,$AM155/VLOOKUP($AO155,Data!$A$50:$B$56,2,FALSE),0)</f>
        <v>0</v>
      </c>
      <c r="EB155" s="11">
        <f>IF(EB$2=$A155,0,IF(HLOOKUP(EB$2,Recipes!$H:$GI,'Production Calculator'!$A155+2,FALSE)=0,0,HLOOKUP(EB$2,Recipes!$H:$GI,'Production Calculator'!$A155+2,FALSE)*$AK155))+IF($AO155=EB$3,$AM155/VLOOKUP($AO155,Data!$A$50:$B$56,2,FALSE),0)</f>
        <v>0</v>
      </c>
      <c r="EC155" s="11">
        <f>IF(EC$2=$A155,0,IF(HLOOKUP(EC$2,Recipes!$H:$GI,'Production Calculator'!$A155+2,FALSE)=0,0,HLOOKUP(EC$2,Recipes!$H:$GI,'Production Calculator'!$A155+2,FALSE)*$AK155))+IF($AO155=EC$3,$AM155/VLOOKUP($AO155,Data!$A$50:$B$56,2,FALSE),0)</f>
        <v>0</v>
      </c>
      <c r="ED155" s="11">
        <f>IF(ED$2=$A155,0,IF(HLOOKUP(ED$2,Recipes!$H:$GI,'Production Calculator'!$A155+2,FALSE)=0,0,HLOOKUP(ED$2,Recipes!$H:$GI,'Production Calculator'!$A155+2,FALSE)*$AK155))+IF($AO155=ED$3,$AM155/VLOOKUP($AO155,Data!$A$50:$B$56,2,FALSE),0)</f>
        <v>0</v>
      </c>
      <c r="EE155" s="11">
        <f>IF(EE$2=$A155,0,IF(HLOOKUP(EE$2,Recipes!$H:$GI,'Production Calculator'!$A155+2,FALSE)=0,0,HLOOKUP(EE$2,Recipes!$H:$GI,'Production Calculator'!$A155+2,FALSE)*$AK155))+IF($AO155=EE$3,$AM155/VLOOKUP($AO155,Data!$A$50:$B$56,2,FALSE),0)</f>
        <v>0</v>
      </c>
      <c r="EF155" s="11">
        <f>IF(EF$2=$A155,0,IF(HLOOKUP(EF$2,Recipes!$H:$GI,'Production Calculator'!$A155+2,FALSE)=0,0,HLOOKUP(EF$2,Recipes!$H:$GI,'Production Calculator'!$A155+2,FALSE)*$AK155))+IF($AO155=EF$3,$AM155/VLOOKUP($AO155,Data!$A$50:$B$56,2,FALSE),0)</f>
        <v>0</v>
      </c>
      <c r="EG155" s="11">
        <f>IF(EG$2=$A155,0,IF(HLOOKUP(EG$2,Recipes!$H:$GI,'Production Calculator'!$A155+2,FALSE)=0,0,HLOOKUP(EG$2,Recipes!$H:$GI,'Production Calculator'!$A155+2,FALSE)*$AK155))+IF($AO155=EG$3,$AM155/VLOOKUP($AO155,Data!$A$50:$B$56,2,FALSE),0)</f>
        <v>0</v>
      </c>
      <c r="EH155" s="11">
        <f>IF(EH$2=$A155,0,IF(HLOOKUP(EH$2,Recipes!$H:$GI,'Production Calculator'!$A155+2,FALSE)=0,0,HLOOKUP(EH$2,Recipes!$H:$GI,'Production Calculator'!$A155+2,FALSE)*$AK155))+IF($AO155=EH$3,$AM155/VLOOKUP($AO155,Data!$A$50:$B$56,2,FALSE),0)</f>
        <v>0</v>
      </c>
      <c r="EI155" s="11">
        <f>IF(EI$2=$A155,0,IF(HLOOKUP(EI$2,Recipes!$H:$GI,'Production Calculator'!$A155+2,FALSE)=0,0,HLOOKUP(EI$2,Recipes!$H:$GI,'Production Calculator'!$A155+2,FALSE)*$AK155))+IF($AO155=EI$3,$AM155/VLOOKUP($AO155,Data!$A$50:$B$56,2,FALSE),0)</f>
        <v>0</v>
      </c>
      <c r="EJ155" s="11">
        <f>IF(EJ$2=$A155,0,IF(HLOOKUP(EJ$2,Recipes!$H:$GI,'Production Calculator'!$A155+2,FALSE)=0,0,HLOOKUP(EJ$2,Recipes!$H:$GI,'Production Calculator'!$A155+2,FALSE)*$AK155))+IF($AO155=EJ$3,$AM155/VLOOKUP($AO155,Data!$A$50:$B$56,2,FALSE),0)</f>
        <v>0</v>
      </c>
      <c r="EK155" s="11">
        <f>IF(EK$2=$A155,0,IF(HLOOKUP(EK$2,Recipes!$H:$GI,'Production Calculator'!$A155+2,FALSE)=0,0,HLOOKUP(EK$2,Recipes!$H:$GI,'Production Calculator'!$A155+2,FALSE)*$AK155))+IF($AO155=EK$3,$AM155/VLOOKUP($AO155,Data!$A$50:$B$56,2,FALSE),0)</f>
        <v>0</v>
      </c>
      <c r="EL155" s="11">
        <f>IF(EL$2=$A155,0,IF(HLOOKUP(EL$2,Recipes!$H:$GI,'Production Calculator'!$A155+2,FALSE)=0,0,HLOOKUP(EL$2,Recipes!$H:$GI,'Production Calculator'!$A155+2,FALSE)*$AK155))+IF($AO155=EL$3,$AM155/VLOOKUP($AO155,Data!$A$50:$B$56,2,FALSE),0)</f>
        <v>0</v>
      </c>
      <c r="EM155" s="11">
        <f>IF(EM$2=$A155,0,IF(HLOOKUP(EM$2,Recipes!$H:$GI,'Production Calculator'!$A155+2,FALSE)=0,0,HLOOKUP(EM$2,Recipes!$H:$GI,'Production Calculator'!$A155+2,FALSE)*$AK155))+IF($AO155=EM$3,$AM155/VLOOKUP($AO155,Data!$A$50:$B$56,2,FALSE),0)</f>
        <v>0</v>
      </c>
      <c r="EN155" s="11">
        <f>IF(EN$2=$A155,0,IF(HLOOKUP(EN$2,Recipes!$H:$GI,'Production Calculator'!$A155+2,FALSE)=0,0,HLOOKUP(EN$2,Recipes!$H:$GI,'Production Calculator'!$A155+2,FALSE)*$AK155))+IF($AO155=EN$3,$AM155/VLOOKUP($AO155,Data!$A$50:$B$56,2,FALSE),0)</f>
        <v>0</v>
      </c>
      <c r="EO155" s="11">
        <f>IF(EO$2=$A155,0,IF(HLOOKUP(EO$2,Recipes!$H:$GI,'Production Calculator'!$A155+2,FALSE)=0,0,HLOOKUP(EO$2,Recipes!$H:$GI,'Production Calculator'!$A155+2,FALSE)*$AK155))+IF($AO155=EO$3,$AM155/VLOOKUP($AO155,Data!$A$50:$B$56,2,FALSE),0)</f>
        <v>0</v>
      </c>
      <c r="EP155" s="11">
        <f>IF(EP$2=$A155,0,IF(HLOOKUP(EP$2,Recipes!$H:$GI,'Production Calculator'!$A155+2,FALSE)=0,0,HLOOKUP(EP$2,Recipes!$H:$GI,'Production Calculator'!$A155+2,FALSE)*$AK155))+IF($AO155=EP$3,$AM155/VLOOKUP($AO155,Data!$A$50:$B$56,2,FALSE),0)</f>
        <v>0</v>
      </c>
      <c r="EQ155" s="11">
        <f>IF(EQ$2=$A155,0,IF(HLOOKUP(EQ$2,Recipes!$H:$GI,'Production Calculator'!$A155+2,FALSE)=0,0,HLOOKUP(EQ$2,Recipes!$H:$GI,'Production Calculator'!$A155+2,FALSE)*$AK155))+IF($AO155=EQ$3,$AM155/VLOOKUP($AO155,Data!$A$50:$B$56,2,FALSE),0)</f>
        <v>0</v>
      </c>
      <c r="ER155" s="11">
        <f>IF(ER$2=$A155,0,IF(HLOOKUP(ER$2,Recipes!$H:$GI,'Production Calculator'!$A155+2,FALSE)=0,0,HLOOKUP(ER$2,Recipes!$H:$GI,'Production Calculator'!$A155+2,FALSE)*$AK155))+IF($AO155=ER$3,$AM155/VLOOKUP($AO155,Data!$A$50:$B$56,2,FALSE),0)</f>
        <v>0</v>
      </c>
      <c r="ES155" s="11">
        <f>IF(ES$2=$A155,0,IF(HLOOKUP(ES$2,Recipes!$H:$GI,'Production Calculator'!$A155+2,FALSE)=0,0,HLOOKUP(ES$2,Recipes!$H:$GI,'Production Calculator'!$A155+2,FALSE)*$AK155))+IF($AO155=ES$3,$AM155/VLOOKUP($AO155,Data!$A$50:$B$56,2,FALSE),0)</f>
        <v>0</v>
      </c>
      <c r="ET155" s="11">
        <f>IF(ET$2=$A155,0,IF(HLOOKUP(ET$2,Recipes!$H:$GI,'Production Calculator'!$A155+2,FALSE)=0,0,HLOOKUP(ET$2,Recipes!$H:$GI,'Production Calculator'!$A155+2,FALSE)*$AK155))+IF($AO155=ET$3,$AM155/VLOOKUP($AO155,Data!$A$50:$B$56,2,FALSE),0)</f>
        <v>0</v>
      </c>
      <c r="EU155" s="11">
        <f>IF(EU$2=$A155,0,IF(HLOOKUP(EU$2,Recipes!$H:$GI,'Production Calculator'!$A155+2,FALSE)=0,0,HLOOKUP(EU$2,Recipes!$H:$GI,'Production Calculator'!$A155+2,FALSE)*$AK155))+IF($AO155=EU$3,$AM155/VLOOKUP($AO155,Data!$A$50:$B$56,2,FALSE),0)</f>
        <v>0</v>
      </c>
      <c r="EV155" s="11">
        <f>IF(EV$2=$A155,0,IF(HLOOKUP(EV$2,Recipes!$H:$GI,'Production Calculator'!$A155+2,FALSE)=0,0,HLOOKUP(EV$2,Recipes!$H:$GI,'Production Calculator'!$A155+2,FALSE)*$AK155))+IF($AO155=EV$3,$AM155/VLOOKUP($AO155,Data!$A$50:$B$56,2,FALSE),0)</f>
        <v>0</v>
      </c>
      <c r="EW155" s="11">
        <f>IF(EW$2=$A155,0,IF(HLOOKUP(EW$2,Recipes!$H:$GI,'Production Calculator'!$A155+2,FALSE)=0,0,HLOOKUP(EW$2,Recipes!$H:$GI,'Production Calculator'!$A155+2,FALSE)*$AK155))+IF($AO155=EW$3,$AM155/VLOOKUP($AO155,Data!$A$50:$B$56,2,FALSE),0)</f>
        <v>0</v>
      </c>
      <c r="EX155" s="11">
        <f>IF(EX$2=$A155,0,IF(HLOOKUP(EX$2,Recipes!$H:$GI,'Production Calculator'!$A155+2,FALSE)=0,0,HLOOKUP(EX$2,Recipes!$H:$GI,'Production Calculator'!$A155+2,FALSE)*$AK155))+IF($AO155=EX$3,$AM155/VLOOKUP($AO155,Data!$A$50:$B$56,2,FALSE),0)</f>
        <v>0</v>
      </c>
      <c r="EY155" s="11">
        <f>IF(EY$2=$A155,0,IF(HLOOKUP(EY$2,Recipes!$H:$GI,'Production Calculator'!$A155+2,FALSE)=0,0,HLOOKUP(EY$2,Recipes!$H:$GI,'Production Calculator'!$A155+2,FALSE)*$AK155))+IF($AO155=EY$3,$AM155/VLOOKUP($AO155,Data!$A$50:$B$56,2,FALSE),0)</f>
        <v>0</v>
      </c>
      <c r="EZ155" s="11">
        <f>IF(EZ$2=$A155,0,IF(HLOOKUP(EZ$2,Recipes!$H:$GI,'Production Calculator'!$A155+2,FALSE)=0,0,HLOOKUP(EZ$2,Recipes!$H:$GI,'Production Calculator'!$A155+2,FALSE)*$AK155))+IF($AO155=EZ$3,$AM155/VLOOKUP($AO155,Data!$A$50:$B$56,2,FALSE),0)</f>
        <v>0</v>
      </c>
      <c r="FA155" s="11">
        <f>IF(FA$2=$A155,0,IF(HLOOKUP(FA$2,Recipes!$H:$GI,'Production Calculator'!$A155+2,FALSE)=0,0,HLOOKUP(FA$2,Recipes!$H:$GI,'Production Calculator'!$A155+2,FALSE)*$AK155))+IF($AO155=FA$3,$AM155/VLOOKUP($AO155,Data!$A$50:$B$56,2,FALSE),0)</f>
        <v>0</v>
      </c>
      <c r="FB155" s="11">
        <f>IF(FB$2=$A155,0,IF(HLOOKUP(FB$2,Recipes!$H:$GI,'Production Calculator'!$A155+2,FALSE)=0,0,HLOOKUP(FB$2,Recipes!$H:$GI,'Production Calculator'!$A155+2,FALSE)*$AK155))+IF($AO155=FB$3,$AM155/VLOOKUP($AO155,Data!$A$50:$B$56,2,FALSE),0)</f>
        <v>0</v>
      </c>
      <c r="FC155" s="11">
        <f>IF(FC$2=$A155,0,IF(HLOOKUP(FC$2,Recipes!$H:$GI,'Production Calculator'!$A155+2,FALSE)=0,0,HLOOKUP(FC$2,Recipes!$H:$GI,'Production Calculator'!$A155+2,FALSE)*$AK155))+IF($AO155=FC$3,$AM155/VLOOKUP($AO155,Data!$A$50:$B$56,2,FALSE),0)</f>
        <v>0</v>
      </c>
      <c r="FD155" s="11">
        <f>IF(FD$2=$A155,0,IF(HLOOKUP(FD$2,Recipes!$H:$GI,'Production Calculator'!$A155+2,FALSE)=0,0,HLOOKUP(FD$2,Recipes!$H:$GI,'Production Calculator'!$A155+2,FALSE)*$AK155))+IF($AO155=FD$3,$AM155/VLOOKUP($AO155,Data!$A$50:$B$56,2,FALSE),0)</f>
        <v>0</v>
      </c>
      <c r="FE155" s="11">
        <f>IF(FE$2=$A155,0,IF(HLOOKUP(FE$2,Recipes!$H:$GI,'Production Calculator'!$A155+2,FALSE)=0,0,HLOOKUP(FE$2,Recipes!$H:$GI,'Production Calculator'!$A155+2,FALSE)*$AK155))+IF($AO155=FE$3,$AM155/VLOOKUP($AO155,Data!$A$50:$B$56,2,FALSE),0)</f>
        <v>0</v>
      </c>
      <c r="FF155" s="11">
        <f>IF(FF$2=$A155,0,IF(HLOOKUP(FF$2,Recipes!$H:$GI,'Production Calculator'!$A155+2,FALSE)=0,0,HLOOKUP(FF$2,Recipes!$H:$GI,'Production Calculator'!$A155+2,FALSE)*$AK155))+IF($AO155=FF$3,$AM155/VLOOKUP($AO155,Data!$A$50:$B$56,2,FALSE),0)</f>
        <v>0</v>
      </c>
      <c r="FG155" s="11">
        <f>IF(FG$2=$A155,0,IF(HLOOKUP(FG$2,Recipes!$H:$GI,'Production Calculator'!$A155+2,FALSE)=0,0,HLOOKUP(FG$2,Recipes!$H:$GI,'Production Calculator'!$A155+2,FALSE)*$AK155))+IF($AO155=FG$3,$AM155/VLOOKUP($AO155,Data!$A$50:$B$56,2,FALSE),0)</f>
        <v>0</v>
      </c>
      <c r="FH155" s="11">
        <f>IF(FH$2=$A155,0,IF(HLOOKUP(FH$2,Recipes!$H:$GI,'Production Calculator'!$A155+2,FALSE)=0,0,HLOOKUP(FH$2,Recipes!$H:$GI,'Production Calculator'!$A155+2,FALSE)*$AK155))+IF($AO155=FH$3,$AM155/VLOOKUP($AO155,Data!$A$50:$B$56,2,FALSE),0)</f>
        <v>0</v>
      </c>
      <c r="FI155" s="11">
        <f>IF(FI$2=$A155,0,IF(HLOOKUP(FI$2,Recipes!$H:$GI,'Production Calculator'!$A155+2,FALSE)=0,0,HLOOKUP(FI$2,Recipes!$H:$GI,'Production Calculator'!$A155+2,FALSE)*$AK155))+IF($AO155=FI$3,$AM155/VLOOKUP($AO155,Data!$A$50:$B$56,2,FALSE),0)</f>
        <v>0</v>
      </c>
      <c r="FJ155" s="11">
        <f>IF(FJ$2=$A155,0,IF(HLOOKUP(FJ$2,Recipes!$H:$GI,'Production Calculator'!$A155+2,FALSE)=0,0,HLOOKUP(FJ$2,Recipes!$H:$GI,'Production Calculator'!$A155+2,FALSE)*$AK155))+IF($AO155=FJ$3,$AM155/VLOOKUP($AO155,Data!$A$50:$B$56,2,FALSE),0)</f>
        <v>0</v>
      </c>
      <c r="FK155" s="11">
        <f>IF(FK$2=$A155,0,IF(HLOOKUP(FK$2,Recipes!$H:$GI,'Production Calculator'!$A155+2,FALSE)=0,0,HLOOKUP(FK$2,Recipes!$H:$GI,'Production Calculator'!$A155+2,FALSE)*$AK155))+IF($AO155=FK$3,$AM155/VLOOKUP($AO155,Data!$A$50:$B$56,2,FALSE),0)</f>
        <v>0</v>
      </c>
      <c r="FL155" s="11">
        <f>IF(FL$2=$A155,0,IF(HLOOKUP(FL$2,Recipes!$H:$GI,'Production Calculator'!$A155+2,FALSE)=0,0,HLOOKUP(FL$2,Recipes!$H:$GI,'Production Calculator'!$A155+2,FALSE)*$AK155))+IF($AO155=FL$3,$AM155/VLOOKUP($AO155,Data!$A$50:$B$56,2,FALSE),0)</f>
        <v>0</v>
      </c>
      <c r="FM155" s="11">
        <f>IF(FM$2=$A155,0,IF(HLOOKUP(FM$2,Recipes!$H:$GI,'Production Calculator'!$A155+2,FALSE)=0,0,HLOOKUP(FM$2,Recipes!$H:$GI,'Production Calculator'!$A155+2,FALSE)*$AK155))+IF($AO155=FM$3,$AM155/VLOOKUP($AO155,Data!$A$50:$B$56,2,FALSE),0)</f>
        <v>0</v>
      </c>
      <c r="FN155" s="11">
        <f>IF(FN$2=$A155,0,IF(HLOOKUP(FN$2,Recipes!$H:$GI,'Production Calculator'!$A155+2,FALSE)=0,0,HLOOKUP(FN$2,Recipes!$H:$GI,'Production Calculator'!$A155+2,FALSE)*$AK155))+IF($AO155=FN$3,$AM155/VLOOKUP($AO155,Data!$A$50:$B$56,2,FALSE),0)</f>
        <v>0</v>
      </c>
      <c r="FO155" s="11">
        <f>IF(FO$2=$A155,0,IF(HLOOKUP(FO$2,Recipes!$H:$GI,'Production Calculator'!$A155+2,FALSE)=0,0,HLOOKUP(FO$2,Recipes!$H:$GI,'Production Calculator'!$A155+2,FALSE)*$AK155))+IF($AO155=FO$3,$AM155/VLOOKUP($AO155,Data!$A$50:$B$56,2,FALSE),0)</f>
        <v>0</v>
      </c>
      <c r="FP155" s="11">
        <f>IF(FP$2=$A155,0,IF(HLOOKUP(FP$2,Recipes!$H:$GI,'Production Calculator'!$A155+2,FALSE)=0,0,HLOOKUP(FP$2,Recipes!$H:$GI,'Production Calculator'!$A155+2,FALSE)*$AK155))+IF($AO155=FP$3,$AM155/VLOOKUP($AO155,Data!$A$50:$B$56,2,FALSE),0)</f>
        <v>0</v>
      </c>
      <c r="FQ155" s="11">
        <f>IF(FQ$2=$A155,0,IF(HLOOKUP(FQ$2,Recipes!$H:$GI,'Production Calculator'!$A155+2,FALSE)=0,0,HLOOKUP(FQ$2,Recipes!$H:$GI,'Production Calculator'!$A155+2,FALSE)*$AK155))+IF($AO155=FQ$3,$AM155/VLOOKUP($AO155,Data!$A$50:$B$56,2,FALSE),0)</f>
        <v>0</v>
      </c>
      <c r="FR155" s="11">
        <f>IF(FR$2=$A155,0,IF(HLOOKUP(FR$2,Recipes!$H:$GI,'Production Calculator'!$A155+2,FALSE)=0,0,HLOOKUP(FR$2,Recipes!$H:$GI,'Production Calculator'!$A155+2,FALSE)*$AK155))+IF($AO155=FR$3,$AM155/VLOOKUP($AO155,Data!$A$50:$B$56,2,FALSE),0)</f>
        <v>0</v>
      </c>
      <c r="FS155" s="11">
        <f>IF(FS$2=$A155,0,IF(HLOOKUP(FS$2,Recipes!$H:$GI,'Production Calculator'!$A155+2,FALSE)=0,0,HLOOKUP(FS$2,Recipes!$H:$GI,'Production Calculator'!$A155+2,FALSE)*$AK155))+IF($AO155=FS$3,$AM155/VLOOKUP($AO155,Data!$A$50:$B$56,2,FALSE),0)</f>
        <v>0</v>
      </c>
      <c r="FT155" s="11">
        <f>IF(FT$2=$A155,0,IF(HLOOKUP(FT$2,Recipes!$H:$GI,'Production Calculator'!$A155+2,FALSE)=0,0,HLOOKUP(FT$2,Recipes!$H:$GI,'Production Calculator'!$A155+2,FALSE)*$AK155))+IF($AO155=FT$3,$AM155/VLOOKUP($AO155,Data!$A$50:$B$56,2,FALSE),0)</f>
        <v>0</v>
      </c>
      <c r="FU155" s="11">
        <f>IF(FU$2=$A155,0,IF(HLOOKUP(FU$2,Recipes!$H:$GI,'Production Calculator'!$A155+2,FALSE)=0,0,HLOOKUP(FU$2,Recipes!$H:$GI,'Production Calculator'!$A155+2,FALSE)*$AK155))+IF($AO155=FU$3,$AM155/VLOOKUP($AO155,Data!$A$50:$B$56,2,FALSE),0)</f>
        <v>0</v>
      </c>
      <c r="FV155" s="11">
        <f>IF(FV$2=$A155,0,IF(HLOOKUP(FV$2,Recipes!$H:$GI,'Production Calculator'!$A155+2,FALSE)=0,0,HLOOKUP(FV$2,Recipes!$H:$GI,'Production Calculator'!$A155+2,FALSE)*$AK155))+IF($AO155=FV$3,$AM155/VLOOKUP($AO155,Data!$A$50:$B$56,2,FALSE),0)</f>
        <v>0</v>
      </c>
      <c r="FW155" s="11">
        <f>IF(FW$2=$A155,0,IF(HLOOKUP(FW$2,Recipes!$H:$GI,'Production Calculator'!$A155+2,FALSE)=0,0,HLOOKUP(FW$2,Recipes!$H:$GI,'Production Calculator'!$A155+2,FALSE)*$AK155))+IF($AO155=FW$3,$AM155/VLOOKUP($AO155,Data!$A$50:$B$56,2,FALSE),0)</f>
        <v>0</v>
      </c>
      <c r="FX155" s="11">
        <f>IF(FX$2=$A155,0,IF(HLOOKUP(FX$2,Recipes!$H:$GI,'Production Calculator'!$A155+2,FALSE)=0,0,HLOOKUP(FX$2,Recipes!$H:$GI,'Production Calculator'!$A155+2,FALSE)*$AK155))+IF($AO155=FX$3,$AM155/VLOOKUP($AO155,Data!$A$50:$B$56,2,FALSE),0)</f>
        <v>0</v>
      </c>
      <c r="FY155" s="11">
        <f>IF(FY$2=$A155,0,IF(HLOOKUP(FY$2,Recipes!$H:$GI,'Production Calculator'!$A155+2,FALSE)=0,0,HLOOKUP(FY$2,Recipes!$H:$GI,'Production Calculator'!$A155+2,FALSE)*$AK155))+IF($AO155=FY$3,$AM155/VLOOKUP($AO155,Data!$A$50:$B$56,2,FALSE),0)</f>
        <v>0</v>
      </c>
      <c r="FZ155" s="11">
        <f>IF(FZ$2=$A155,0,IF(HLOOKUP(FZ$2,Recipes!$H:$GI,'Production Calculator'!$A155+2,FALSE)=0,0,HLOOKUP(FZ$2,Recipes!$H:$GI,'Production Calculator'!$A155+2,FALSE)*$AK155))+IF($AO155=FZ$3,$AM155/VLOOKUP($AO155,Data!$A$50:$B$56,2,FALSE),0)</f>
        <v>0</v>
      </c>
      <c r="GA155" s="11">
        <f>IF(GA$2=$A155,0,IF(HLOOKUP(GA$2,Recipes!$H:$GI,'Production Calculator'!$A155+2,FALSE)=0,0,HLOOKUP(GA$2,Recipes!$H:$GI,'Production Calculator'!$A155+2,FALSE)*$AK155))+IF($AO155=GA$3,$AM155/VLOOKUP($AO155,Data!$A$50:$B$56,2,FALSE),0)</f>
        <v>0</v>
      </c>
      <c r="GB155" s="11">
        <f>IF(GB$2=$A155,0,IF(HLOOKUP(GB$2,Recipes!$H:$GI,'Production Calculator'!$A155+2,FALSE)=0,0,HLOOKUP(GB$2,Recipes!$H:$GI,'Production Calculator'!$A155+2,FALSE)*$AK155))+IF($AO155=GB$3,$AM155/VLOOKUP($AO155,Data!$A$50:$B$56,2,FALSE),0)</f>
        <v>0</v>
      </c>
      <c r="GC155" s="11">
        <f>IF(GC$2=$A155,0,IF(HLOOKUP(GC$2,Recipes!$H:$GI,'Production Calculator'!$A155+2,FALSE)=0,0,HLOOKUP(GC$2,Recipes!$H:$GI,'Production Calculator'!$A155+2,FALSE)*$AK155))+IF($AO155=GC$3,$AM155/VLOOKUP($AO155,Data!$A$50:$B$56,2,FALSE),0)</f>
        <v>0</v>
      </c>
      <c r="GD155" s="11">
        <f>IF(GD$2=$A155,0,IF(HLOOKUP(GD$2,Recipes!$H:$GI,'Production Calculator'!$A155+2,FALSE)=0,0,HLOOKUP(GD$2,Recipes!$H:$GI,'Production Calculator'!$A155+2,FALSE)*$AK155))+IF($AO155=GD$3,$AM155/VLOOKUP($AO155,Data!$A$50:$B$56,2,FALSE),0)</f>
        <v>0</v>
      </c>
      <c r="GE155" s="11">
        <f>IF(GE$2=$A155,0,IF(HLOOKUP(GE$2,Recipes!$H:$GI,'Production Calculator'!$A155+2,FALSE)=0,0,HLOOKUP(GE$2,Recipes!$H:$GI,'Production Calculator'!$A155+2,FALSE)*$AK155))+IF($AO155=GE$3,$AM155/VLOOKUP($AO155,Data!$A$50:$B$56,2,FALSE),0)</f>
        <v>0</v>
      </c>
      <c r="GF155" s="11">
        <f>IF(GF$2=$A155,0,IF(HLOOKUP(GF$2,Recipes!$H:$GI,'Production Calculator'!$A155+2,FALSE)=0,0,HLOOKUP(GF$2,Recipes!$H:$GI,'Production Calculator'!$A155+2,FALSE)*$AK155))+IF($AO155=GF$3,$AM155/VLOOKUP($AO155,Data!$A$50:$B$56,2,FALSE),0)</f>
        <v>0</v>
      </c>
      <c r="GG155" s="11">
        <f>IF(GG$2=$A155,0,IF(HLOOKUP(GG$2,Recipes!$H:$GI,'Production Calculator'!$A155+2,FALSE)=0,0,HLOOKUP(GG$2,Recipes!$H:$GI,'Production Calculator'!$A155+2,FALSE)*$AK155))+IF($AO155=GG$3,$AM155/VLOOKUP($AO155,Data!$A$50:$B$56,2,FALSE),0)</f>
        <v>0</v>
      </c>
      <c r="GH155" s="11">
        <f>IF(GH$2=$A155,0,IF(HLOOKUP(GH$2,Recipes!$H:$GI,'Production Calculator'!$A155+2,FALSE)=0,0,HLOOKUP(GH$2,Recipes!$H:$GI,'Production Calculator'!$A155+2,FALSE)*$AK155))+IF($AO155=GH$3,$AM155/VLOOKUP($AO155,Data!$A$50:$B$56,2,FALSE),0)</f>
        <v>0</v>
      </c>
      <c r="GI155" s="11">
        <f>IF(GI$2=$A155,0,IF(HLOOKUP(GI$2,Recipes!$H:$GI,'Production Calculator'!$A155+2,FALSE)=0,0,HLOOKUP(GI$2,Recipes!$H:$GI,'Production Calculator'!$A155+2,FALSE)*$AK155))+IF($AO155=GI$3,$AM155/VLOOKUP($AO155,Data!$A$50:$B$56,2,FALSE),0)</f>
        <v>0</v>
      </c>
      <c r="GJ155" s="11">
        <f>IF(GJ$2=$A155,0,IF(HLOOKUP(GJ$2,Recipes!$H:$GI,'Production Calculator'!$A155+2,FALSE)=0,0,HLOOKUP(GJ$2,Recipes!$H:$GI,'Production Calculator'!$A155+2,FALSE)*$AK155))+IF($AO155=GJ$3,$AM155/VLOOKUP($AO155,Data!$A$50:$B$56,2,FALSE),0)</f>
        <v>0</v>
      </c>
      <c r="GK155" s="11">
        <f>IF(GK$2=$A155,0,IF(HLOOKUP(GK$2,Recipes!$H:$GI,'Production Calculator'!$A155+2,FALSE)=0,0,HLOOKUP(GK$2,Recipes!$H:$GI,'Production Calculator'!$A155+2,FALSE)*$AK155))+IF($AO155=GK$3,$AM155/VLOOKUP($AO155,Data!$A$50:$B$56,2,FALSE),0)</f>
        <v>0</v>
      </c>
      <c r="GL155" s="11">
        <f>IF(GL$2=$A155,0,IF(HLOOKUP(GL$2,Recipes!$H:$GI,'Production Calculator'!$A155+2,FALSE)=0,0,HLOOKUP(GL$2,Recipes!$H:$GI,'Production Calculator'!$A155+2,FALSE)*$AK155))+IF($AO155=GL$3,$AM155/VLOOKUP($AO155,Data!$A$50:$B$56,2,FALSE),0)</f>
        <v>0</v>
      </c>
      <c r="GM155" s="11">
        <f>IF(GM$2=$A155,0,IF(HLOOKUP(GM$2,Recipes!$H:$GI,'Production Calculator'!$A155+2,FALSE)=0,0,HLOOKUP(GM$2,Recipes!$H:$GI,'Production Calculator'!$A155+2,FALSE)*$AK155))+IF($AO155=GM$3,$AM155/VLOOKUP($AO155,Data!$A$50:$B$56,2,FALSE),0)</f>
        <v>0</v>
      </c>
      <c r="GN155" s="11">
        <f>IF(GN$2=$A155,0,IF(HLOOKUP(GN$2,Recipes!$H:$GI,'Production Calculator'!$A155+2,FALSE)=0,0,HLOOKUP(GN$2,Recipes!$H:$GI,'Production Calculator'!$A155+2,FALSE)*$AK155))+IF($AO155=GN$3,$AM155/VLOOKUP($AO155,Data!$A$50:$B$56,2,FALSE),0)</f>
        <v>0</v>
      </c>
      <c r="GO155" s="11">
        <f>IF(GO$2=$A155,0,IF(HLOOKUP(GO$2,Recipes!$H:$GI,'Production Calculator'!$A155+2,FALSE)=0,0,HLOOKUP(GO$2,Recipes!$H:$GI,'Production Calculator'!$A155+2,FALSE)*$AK155))+IF($AO155=GO$3,$AM155/VLOOKUP($AO155,Data!$A$50:$B$56,2,FALSE),0)</f>
        <v>0</v>
      </c>
      <c r="GP155" s="11">
        <f>IF(GP$2=$A155,0,IF(HLOOKUP(GP$2,Recipes!$H:$GI,'Production Calculator'!$A155+2,FALSE)=0,0,HLOOKUP(GP$2,Recipes!$H:$GI,'Production Calculator'!$A155+2,FALSE)*$AK155))+IF($AO155=GP$3,$AM155/VLOOKUP($AO155,Data!$A$50:$B$56,2,FALSE),0)</f>
        <v>0</v>
      </c>
      <c r="GQ155" s="11">
        <f>IF(GQ$2=$A155,0,IF(HLOOKUP(GQ$2,Recipes!$H:$GI,'Production Calculator'!$A155+2,FALSE)=0,0,HLOOKUP(GQ$2,Recipes!$H:$GI,'Production Calculator'!$A155+2,FALSE)*$AK155))+IF($AO155=GQ$3,$AM155/VLOOKUP($AO155,Data!$A$50:$B$56,2,FALSE),0)</f>
        <v>0</v>
      </c>
      <c r="GR155" s="11">
        <f>IF(GR$2=$A155,0,IF(HLOOKUP(GR$2,Recipes!$H:$GI,'Production Calculator'!$A155+2,FALSE)=0,0,HLOOKUP(GR$2,Recipes!$H:$GI,'Production Calculator'!$A155+2,FALSE)*$AK155))+IF($AO155=GR$3,$AM155/VLOOKUP($AO155,Data!$A$50:$B$56,2,FALSE),0)</f>
        <v>0</v>
      </c>
      <c r="GS155" s="11">
        <f>IF(GS$2=$A155,0,IF(HLOOKUP(GS$2,Recipes!$H:$GI,'Production Calculator'!$A155+2,FALSE)=0,0,HLOOKUP(GS$2,Recipes!$H:$GI,'Production Calculator'!$A155+2,FALSE)*$AK155))+IF($AO155=GS$3,$AM155/VLOOKUP($AO155,Data!$A$50:$B$56,2,FALSE),0)</f>
        <v>0</v>
      </c>
      <c r="GT155" s="11">
        <f>IF(GT$2=$A155,0,IF(HLOOKUP(GT$2,Recipes!$H:$GI,'Production Calculator'!$A155+2,FALSE)=0,0,HLOOKUP(GT$2,Recipes!$H:$GI,'Production Calculator'!$A155+2,FALSE)*$AK155))+IF($AO155=GT$3,$AM155/VLOOKUP($AO155,Data!$A$50:$B$56,2,FALSE),0)</f>
        <v>0</v>
      </c>
      <c r="GU155" s="11">
        <f>IF(GU$2=$A155,0,IF(HLOOKUP(GU$2,Recipes!$H:$GI,'Production Calculator'!$A155+2,FALSE)=0,0,HLOOKUP(GU$2,Recipes!$H:$GI,'Production Calculator'!$A155+2,FALSE)*$AK155))+IF($AO155=GU$3,$AM155/VLOOKUP($AO155,Data!$A$50:$B$56,2,FALSE),0)</f>
        <v>0</v>
      </c>
      <c r="GV155" s="11">
        <f>IF(GV$2=$A155,0,IF(HLOOKUP(GV$2,Recipes!$H:$GI,'Production Calculator'!$A155+2,FALSE)=0,0,HLOOKUP(GV$2,Recipes!$H:$GI,'Production Calculator'!$A155+2,FALSE)*$AK155))+IF($AO155=GV$3,$AM155/VLOOKUP($AO155,Data!$A$50:$B$56,2,FALSE),0)</f>
        <v>0</v>
      </c>
      <c r="GW155" s="11">
        <f>IF(GW$2=$A155,0,IF(HLOOKUP(GW$2,Recipes!$H:$GI,'Production Calculator'!$A155+2,FALSE)=0,0,HLOOKUP(GW$2,Recipes!$H:$GI,'Production Calculator'!$A155+2,FALSE)*$AK155))+IF($AO155=GW$3,$AM155/VLOOKUP($AO155,Data!$A$50:$B$56,2,FALSE),0)</f>
        <v>0</v>
      </c>
      <c r="GX155" s="11">
        <f>IF(GX$2=$A155,0,IF(HLOOKUP(GX$2,Recipes!$H:$GI,'Production Calculator'!$A155+2,FALSE)=0,0,HLOOKUP(GX$2,Recipes!$H:$GI,'Production Calculator'!$A155+2,FALSE)*$AK155))+IF($AO155=GX$3,$AM155/VLOOKUP($AO155,Data!$A$50:$B$56,2,FALSE),0)</f>
        <v>0</v>
      </c>
      <c r="GY155" s="11">
        <f>IF(GY$2=$A155,0,IF(HLOOKUP(GY$2,Recipes!$H:$GI,'Production Calculator'!$A155+2,FALSE)=0,0,HLOOKUP(GY$2,Recipes!$H:$GI,'Production Calculator'!$A155+2,FALSE)*$AK155))+IF($AO155=GY$3,$AM155/VLOOKUP($AO155,Data!$A$50:$B$56,2,FALSE),0)</f>
        <v>0</v>
      </c>
      <c r="GZ155" s="11">
        <f>IF(GZ$2=$A155,0,IF(HLOOKUP(GZ$2,Recipes!$H:$GI,'Production Calculator'!$A155+2,FALSE)=0,0,HLOOKUP(GZ$2,Recipes!$H:$GI,'Production Calculator'!$A155+2,FALSE)*$AK155))+IF($AO155=GZ$3,$AM155/VLOOKUP($AO155,Data!$A$50:$B$56,2,FALSE),0)</f>
        <v>0</v>
      </c>
      <c r="HA155" s="11">
        <f>IF(HA$2=$A155,0,IF(HLOOKUP(HA$2,Recipes!$H:$GI,'Production Calculator'!$A155+2,FALSE)=0,0,HLOOKUP(HA$2,Recipes!$H:$GI,'Production Calculator'!$A155+2,FALSE)*$AK155))+IF($AO155=HA$3,$AM155/VLOOKUP($AO155,Data!$A$50:$B$56,2,FALSE),0)</f>
        <v>0</v>
      </c>
      <c r="HB155" s="11">
        <f>IF(HB$2=$A155,0,IF(HLOOKUP(HB$2,Recipes!$H:$GI,'Production Calculator'!$A155+2,FALSE)=0,0,HLOOKUP(HB$2,Recipes!$H:$GI,'Production Calculator'!$A155+2,FALSE)*$AK155))+IF($AO155=HB$3,$AM155/VLOOKUP($AO155,Data!$A$50:$B$56,2,FALSE),0)</f>
        <v>0</v>
      </c>
      <c r="HC155" s="11">
        <f>IF(HC$2=$A155,0,IF(HLOOKUP(HC$2,Recipes!$H:$GI,'Production Calculator'!$A155+2,FALSE)=0,0,HLOOKUP(HC$2,Recipes!$H:$GI,'Production Calculator'!$A155+2,FALSE)*$AK155))+IF($AO155=HC$3,$AM155/VLOOKUP($AO155,Data!$A$50:$B$56,2,FALSE),0)</f>
        <v>0</v>
      </c>
      <c r="HD155" s="11">
        <f>IF(HD$2=$A155,0,IF(HLOOKUP(HD$2,Recipes!$H:$GI,'Production Calculator'!$A155+2,FALSE)=0,0,HLOOKUP(HD$2,Recipes!$H:$GI,'Production Calculator'!$A155+2,FALSE)*$AK155))+IF($AO155=HD$3,$AM155/VLOOKUP($AO155,Data!$A$50:$B$56,2,FALSE),0)</f>
        <v>0</v>
      </c>
      <c r="HE155" s="11">
        <f>IF(HE$2=$A155,0,IF(HLOOKUP(HE$2,Recipes!$H:$GI,'Production Calculator'!$A155+2,FALSE)=0,0,HLOOKUP(HE$2,Recipes!$H:$GI,'Production Calculator'!$A155+2,FALSE)*$AK155))+IF($AO155=HE$3,$AM155/VLOOKUP($AO155,Data!$A$50:$B$56,2,FALSE),0)</f>
        <v>0</v>
      </c>
      <c r="HF155" s="11">
        <f>IF(HF$2=$A155,0,IF(HLOOKUP(HF$2,Recipes!$H:$GI,'Production Calculator'!$A155+2,FALSE)=0,0,HLOOKUP(HF$2,Recipes!$H:$GI,'Production Calculator'!$A155+2,FALSE)*$AK155))+IF($AO155=HF$3,$AM155/VLOOKUP($AO155,Data!$A$50:$B$56,2,FALSE),0)</f>
        <v>0</v>
      </c>
      <c r="HG155" s="11">
        <f>IF(HG$2=$A155,0,IF(HLOOKUP(HG$2,Recipes!$H:$GI,'Production Calculator'!$A155+2,FALSE)=0,0,HLOOKUP(HG$2,Recipes!$H:$GI,'Production Calculator'!$A155+2,FALSE)*$AK155))+IF($AO155=HG$3,$AM155/VLOOKUP($AO155,Data!$A$50:$B$56,2,FALSE),0)</f>
        <v>0</v>
      </c>
      <c r="HH155" s="11">
        <f>IF(HH$2=$A155,0,IF(HLOOKUP(HH$2,Recipes!$H:$GI,'Production Calculator'!$A155+2,FALSE)=0,0,HLOOKUP(HH$2,Recipes!$H:$GI,'Production Calculator'!$A155+2,FALSE)*$AK155))+IF($AO155=HH$3,$AM155/VLOOKUP($AO155,Data!$A$50:$B$56,2,FALSE),0)</f>
        <v>0</v>
      </c>
      <c r="HI155" s="11">
        <f>IF(HI$2=$A155,0,IF(HLOOKUP(HI$2,Recipes!$H:$GI,'Production Calculator'!$A155+2,FALSE)=0,0,HLOOKUP(HI$2,Recipes!$H:$GI,'Production Calculator'!$A155+2,FALSE)*$AK155))+IF($AO155=HI$3,$AM155/VLOOKUP($AO155,Data!$A$50:$B$56,2,FALSE),0)</f>
        <v>0</v>
      </c>
      <c r="HJ155" s="11">
        <f>IF(HJ$2=$A155,0,IF(HLOOKUP(HJ$2,Recipes!$H:$GI,'Production Calculator'!$A155+2,FALSE)=0,0,HLOOKUP(HJ$2,Recipes!$H:$GI,'Production Calculator'!$A155+2,FALSE)*$AK155))+IF($AO155=HJ$3,$AM155/VLOOKUP($AO155,Data!$A$50:$B$56,2,FALSE),0)</f>
        <v>0</v>
      </c>
      <c r="HK155" s="11">
        <f>IF(HK$2=$A155,0,IF(HLOOKUP(HK$2,Recipes!$H:$GI,'Production Calculator'!$A155+2,FALSE)=0,0,HLOOKUP(HK$2,Recipes!$H:$GI,'Production Calculator'!$A155+2,FALSE)*$AK155))+IF($AO155=HK$3,$AM155/VLOOKUP($AO155,Data!$A$50:$B$56,2,FALSE),0)</f>
        <v>0</v>
      </c>
      <c r="HL155" s="11">
        <f>IF(HL$2=$A155,0,IF(HLOOKUP(HL$2,Recipes!$H:$GI,'Production Calculator'!$A155+2,FALSE)=0,0,HLOOKUP(HL$2,Recipes!$H:$GI,'Production Calculator'!$A155+2,FALSE)*$AK155))+IF($AO155=HL$3,$AM155/VLOOKUP($AO155,Data!$A$50:$B$56,2,FALSE),0)</f>
        <v>0</v>
      </c>
      <c r="HM155" s="11">
        <f>IF(HM$2=$A155,0,IF(HLOOKUP(HM$2,Recipes!$H:$GI,'Production Calculator'!$A155+2,FALSE)=0,0,HLOOKUP(HM$2,Recipes!$H:$GI,'Production Calculator'!$A155+2,FALSE)*$AK155))+IF($AO155=HM$3,$AM155/VLOOKUP($AO155,Data!$A$50:$B$56,2,FALSE),0)</f>
        <v>0</v>
      </c>
      <c r="HN155" s="11">
        <f>IF(HN$2=$A155,0,IF(HLOOKUP(HN$2,Recipes!$H:$GI,'Production Calculator'!$A155+2,FALSE)=0,0,HLOOKUP(HN$2,Recipes!$H:$GI,'Production Calculator'!$A155+2,FALSE)*$AK155))+IF($AO155=HN$3,$AM155/VLOOKUP($AO155,Data!$A$50:$B$56,2,FALSE),0)</f>
        <v>0</v>
      </c>
      <c r="HO155" s="11">
        <f>IF(HO$2=$A155,0,IF(HLOOKUP(HO$2,Recipes!$H:$GI,'Production Calculator'!$A155+2,FALSE)=0,0,HLOOKUP(HO$2,Recipes!$H:$GI,'Production Calculator'!$A155+2,FALSE)*$AK155))+IF($AO155=HO$3,$AM155/VLOOKUP($AO155,Data!$A$50:$B$56,2,FALSE),0)</f>
        <v>0</v>
      </c>
      <c r="HP155" s="11">
        <f>IF(HP$2=$A155,0,IF(HLOOKUP(HP$2,Recipes!$H:$GI,'Production Calculator'!$A155+2,FALSE)=0,0,HLOOKUP(HP$2,Recipes!$H:$GI,'Production Calculator'!$A155+2,FALSE)*$AK155))+IF($AO155=HP$3,$AM155/VLOOKUP($AO155,Data!$A$50:$B$56,2,FALSE),0)</f>
        <v>0</v>
      </c>
      <c r="HQ155" s="11">
        <f>IF(HQ$2=$A155,0,IF(HLOOKUP(HQ$2,Recipes!$H:$GI,'Production Calculator'!$A155+2,FALSE)=0,0,HLOOKUP(HQ$2,Recipes!$H:$GI,'Production Calculator'!$A155+2,FALSE)*$AK155))+IF($AO155=HQ$3,$AM155/VLOOKUP($AO155,Data!$A$50:$B$56,2,FALSE),0)</f>
        <v>0</v>
      </c>
      <c r="HR155" s="11">
        <f>IF(HR$2=$A155,0,IF(HLOOKUP(HR$2,Recipes!$H:$GI,'Production Calculator'!$A155+2,FALSE)=0,0,HLOOKUP(HR$2,Recipes!$H:$GI,'Production Calculator'!$A155+2,FALSE)*$AK155))+IF($AO155=HR$3,$AM155/VLOOKUP($AO155,Data!$A$50:$B$56,2,FALSE),0)</f>
        <v>0</v>
      </c>
      <c r="HS155" s="121"/>
    </row>
    <row r="156" spans="1:227" x14ac:dyDescent="0.45">
      <c r="A156">
        <v>130</v>
      </c>
      <c r="B156" s="107" t="str">
        <f>VLOOKUP(A156,Recipes!A:B,2)</f>
        <v>Efficiency module 3</v>
      </c>
      <c r="C156" s="128">
        <v>0</v>
      </c>
      <c r="D156" s="108">
        <f t="shared" si="217"/>
        <v>0</v>
      </c>
      <c r="E156" s="127" t="s">
        <v>1</v>
      </c>
      <c r="F156" s="109">
        <f>VLOOKUP(A156,Recipes!$A$3:$G$186,6,FALSE)</f>
        <v>4</v>
      </c>
      <c r="G156" s="109">
        <f>VLOOKUP(A156,Recipes!$A$3:$G$186,7,FALSE)</f>
        <v>0</v>
      </c>
      <c r="H156" s="110">
        <f t="shared" si="218"/>
        <v>0</v>
      </c>
      <c r="I156" s="109">
        <f>VLOOKUP(E156,Data!$A$2:$C$26,3, FALSE)</f>
        <v>4</v>
      </c>
      <c r="J156" s="108">
        <v>0</v>
      </c>
      <c r="K156" s="108">
        <v>0</v>
      </c>
      <c r="L156" s="108">
        <v>0</v>
      </c>
      <c r="M156" s="150">
        <v>0</v>
      </c>
      <c r="N156" s="150">
        <v>0</v>
      </c>
      <c r="O156" s="150">
        <v>0</v>
      </c>
      <c r="P156" s="151">
        <v>0</v>
      </c>
      <c r="Q156" s="151">
        <v>0</v>
      </c>
      <c r="R156" s="151">
        <v>0</v>
      </c>
      <c r="S156">
        <f t="shared" si="233"/>
        <v>0</v>
      </c>
      <c r="T156">
        <f t="shared" si="234"/>
        <v>0</v>
      </c>
      <c r="U156">
        <f t="shared" si="235"/>
        <v>0</v>
      </c>
      <c r="V156">
        <f t="shared" si="236"/>
        <v>0</v>
      </c>
      <c r="W156">
        <f t="shared" si="237"/>
        <v>0</v>
      </c>
      <c r="X156">
        <f t="shared" si="238"/>
        <v>0</v>
      </c>
      <c r="Y156">
        <f t="shared" si="239"/>
        <v>0</v>
      </c>
      <c r="Z156">
        <f t="shared" si="240"/>
        <v>0</v>
      </c>
      <c r="AA156">
        <f t="shared" si="241"/>
        <v>0</v>
      </c>
      <c r="AB156" s="111">
        <f>VLOOKUP($A156,Recipes!$A:$G,4)</f>
        <v>60</v>
      </c>
      <c r="AC156" s="111">
        <f>VLOOKUP($A156,Recipes!$A:$G,5)</f>
        <v>1</v>
      </c>
      <c r="AD156" s="111">
        <f t="shared" si="228"/>
        <v>1.6666666666666666E-2</v>
      </c>
      <c r="AE156" s="111">
        <f>VLOOKUP(E156,Data!$A$2:$F$26,5,FALSE)</f>
        <v>0</v>
      </c>
      <c r="AF156" s="111">
        <f>VLOOKUP(E156,Data!$A$2:$F$26,4,FALSE)</f>
        <v>210</v>
      </c>
      <c r="AG156" s="111">
        <f>VLOOKUP(E156,Data!$A$2:$B$26,2, FALSE)</f>
        <v>1.25</v>
      </c>
      <c r="AH156" s="111">
        <f>1+VLOOKUP($J$3,Data!$A$40:$D$48,2,FALSE)*$J156+VLOOKUP($K$3,Data!$A$40:$D$48,2,FALSE)*$K156+VLOOKUP($L$3,Data!$A$40:$D$48,2,FALSE)*$L156+VLOOKUP($M$3,Data!$A$40:$D$48,2,FALSE)*$M156+VLOOKUP($N$3,Data!$A$40:$D$48,2,FALSE)*$N156+VLOOKUP($O$3,Data!$A$40:$D$48,2,FALSE)*$O156+VLOOKUP($P$3,Data!$A$40:$D$48,2,FALSE)*$P156+VLOOKUP($Q$3,Data!$A$40:$D$48,2,FALSE)*$Q156+VLOOKUP($R$3,Data!$A$40:$D$48,2,FALSE)*$R156</f>
        <v>1</v>
      </c>
      <c r="AI156" s="111">
        <f>MAX(1+VLOOKUP($J$3,Data!$A$40:$D$48,3,FALSE)*$J156+VLOOKUP($K$3,Data!$A$40:$D$48,3,FALSE)*$K156+VLOOKUP($L$3,Data!$A$40:$D$48,3,FALSE)*$L156+VLOOKUP($M$3,Data!$A$40:$D$48,3,FALSE)*$M156+VLOOKUP($N$3,Data!$A$40:$D$48,3,FALSE)*$N156+VLOOKUP($O$3,Data!$A$40:$D$48,3,FALSE)*$O156+VLOOKUP($P$3,Data!$A$40:$D$48,3,FALSE)*$P156+VLOOKUP($Q$3,Data!$A$40:$D$48,3,FALSE)*$Q156+VLOOKUP($R$3,Data!$A$40:$D$48,3,FALSE)*$R156,0)</f>
        <v>1</v>
      </c>
      <c r="AJ156" s="111">
        <f>MAX(1-(VLOOKUP($J$3,Data!$A$40:$D$48,4,FALSE)*$J156+VLOOKUP($K$3,Data!$A$40:$D$48,4,FALSE)*$K156+VLOOKUP($L$3,Data!$A$40:$D$48,4,FALSE)*$L156+VLOOKUP($M$3,Data!$A$40:$D$48,4,FALSE)*$M156+VLOOKUP($N$3,Data!$A$40:$D$48,4,FALSE)*$N156+VLOOKUP($O$3,Data!$A$40:$D$48,4,FALSE)*$O156+VLOOKUP($P$3,Data!$A$40:$D$48,4,FALSE)*$P156+VLOOKUP($Q$3,Data!$A$40:$D$48,4,FALSE)*$Q156+VLOOKUP($R$3,Data!$A$40:$D$48,4,FALSE)*$R156),0.2)</f>
        <v>1</v>
      </c>
      <c r="AK156" s="112">
        <f t="shared" si="229"/>
        <v>0</v>
      </c>
      <c r="AL156" s="111">
        <f t="shared" si="230"/>
        <v>2.0833333333333332E-2</v>
      </c>
      <c r="AM156" s="111">
        <f t="shared" si="231"/>
        <v>0</v>
      </c>
      <c r="AN156" s="111">
        <f t="shared" si="232"/>
        <v>0</v>
      </c>
      <c r="AO156" s="131" t="s">
        <v>298</v>
      </c>
      <c r="AP156" s="11"/>
      <c r="AQ156" s="11">
        <f>IF(AQ$2=$A156,0,IF(HLOOKUP(AQ$2,Recipes!$H:$GI,'Production Calculator'!$A156+2,FALSE)=0,0,HLOOKUP(AQ$2,Recipes!$H:$GI,'Production Calculator'!$A156+2,FALSE)*$AK156))+IF($AO156=AQ$3,$AM156/VLOOKUP($AO156,Data!$A$50:$B$56,2,FALSE),0)</f>
        <v>0</v>
      </c>
      <c r="AR156" s="11">
        <f>IF(AR$2=$A156,0,IF(HLOOKUP(AR$2,Recipes!$H:$GI,'Production Calculator'!$A156+2,FALSE)=0,0,HLOOKUP(AR$2,Recipes!$H:$GI,'Production Calculator'!$A156+2,FALSE)*$AK156))+IF($AO156=AR$3,$AM156/VLOOKUP($AO156,Data!$A$50:$B$56,2,FALSE),0)</f>
        <v>0</v>
      </c>
      <c r="AS156" s="11">
        <f>IF(AS$2=$A156,0,IF(HLOOKUP(AS$2,Recipes!$H:$GI,'Production Calculator'!$A156+2,FALSE)=0,0,HLOOKUP(AS$2,Recipes!$H:$GI,'Production Calculator'!$A156+2,FALSE)*$AK156))+IF($AO156=AS$3,$AM156/VLOOKUP($AO156,Data!$A$50:$B$56,2,FALSE),0)</f>
        <v>0</v>
      </c>
      <c r="AT156" s="11">
        <f>IF(AT$2=$A156,0,IF(HLOOKUP(AT$2,Recipes!$H:$GI,'Production Calculator'!$A156+2,FALSE)=0,0,HLOOKUP(AT$2,Recipes!$H:$GI,'Production Calculator'!$A156+2,FALSE)*$AK156))+IF($AO156=AT$3,$AM156/VLOOKUP($AO156,Data!$A$50:$B$56,2,FALSE),0)</f>
        <v>0</v>
      </c>
      <c r="AU156" s="11">
        <f>IF(AU$2=$A156,0,IF(HLOOKUP(AU$2,Recipes!$H:$GI,'Production Calculator'!$A156+2,FALSE)=0,0,HLOOKUP(AU$2,Recipes!$H:$GI,'Production Calculator'!$A156+2,FALSE)*$AK156))+IF($AO156=AU$3,$AM156/VLOOKUP($AO156,Data!$A$50:$B$56,2,FALSE),0)</f>
        <v>0</v>
      </c>
      <c r="AV156" s="11">
        <f>IF(AV$2=$A156,0,IF(HLOOKUP(AV$2,Recipes!$H:$GI,'Production Calculator'!$A156+2,FALSE)=0,0,HLOOKUP(AV$2,Recipes!$H:$GI,'Production Calculator'!$A156+2,FALSE)*$AK156))+IF($AO156=AV$3,$AM156/VLOOKUP($AO156,Data!$A$50:$B$56,2,FALSE),0)</f>
        <v>0</v>
      </c>
      <c r="AW156" s="11">
        <f>IF(AW$2=$A156,0,IF(HLOOKUP(AW$2,Recipes!$H:$GI,'Production Calculator'!$A156+2,FALSE)=0,0,HLOOKUP(AW$2,Recipes!$H:$GI,'Production Calculator'!$A156+2,FALSE)*$AK156))+IF($AO156=AW$3,$AM156/VLOOKUP($AO156,Data!$A$50:$B$56,2,FALSE),0)</f>
        <v>0</v>
      </c>
      <c r="AX156" s="11">
        <f>IF(AX$2=$A156,0,IF(HLOOKUP(AX$2,Recipes!$H:$GI,'Production Calculator'!$A156+2,FALSE)=0,0,HLOOKUP(AX$2,Recipes!$H:$GI,'Production Calculator'!$A156+2,FALSE)*$AK156))+IF($AO156=AX$3,$AM156/VLOOKUP($AO156,Data!$A$50:$B$56,2,FALSE),0)</f>
        <v>0</v>
      </c>
      <c r="AY156" s="11">
        <f>IF(AY$2=$A156,0,IF(HLOOKUP(AY$2,Recipes!$H:$GI,'Production Calculator'!$A156+2,FALSE)=0,0,HLOOKUP(AY$2,Recipes!$H:$GI,'Production Calculator'!$A156+2,FALSE)*$AK156))+IF($AO156=AY$3,$AM156/VLOOKUP($AO156,Data!$A$50:$B$56,2,FALSE),0)</f>
        <v>0</v>
      </c>
      <c r="AZ156" s="11">
        <f>IF(AZ$2=$A156,0,IF(HLOOKUP(AZ$2,Recipes!$H:$GI,'Production Calculator'!$A156+2,FALSE)=0,0,HLOOKUP(AZ$2,Recipes!$H:$GI,'Production Calculator'!$A156+2,FALSE)*$AK156))+IF($AO156=AZ$3,$AM156/VLOOKUP($AO156,Data!$A$50:$B$56,2,FALSE),0)</f>
        <v>0</v>
      </c>
      <c r="BA156" s="11">
        <f>IF(BA$2=$A156,0,IF(HLOOKUP(BA$2,Recipes!$H:$GI,'Production Calculator'!$A156+2,FALSE)=0,0,HLOOKUP(BA$2,Recipes!$H:$GI,'Production Calculator'!$A156+2,FALSE)*$AK156))+IF($AO156=BA$3,$AM156/VLOOKUP($AO156,Data!$A$50:$B$56,2,FALSE),0)</f>
        <v>0</v>
      </c>
      <c r="BB156" s="11">
        <f>IF(BB$2=$A156,0,IF(HLOOKUP(BB$2,Recipes!$H:$GI,'Production Calculator'!$A156+2,FALSE)=0,0,HLOOKUP(BB$2,Recipes!$H:$GI,'Production Calculator'!$A156+2,FALSE)*$AK156))+IF($AO156=BB$3,$AM156/VLOOKUP($AO156,Data!$A$50:$B$56,2,FALSE),0)</f>
        <v>0</v>
      </c>
      <c r="BC156" s="11">
        <f>IF(BC$2=$A156,0,IF(HLOOKUP(BC$2,Recipes!$H:$GI,'Production Calculator'!$A156+2,FALSE)=0,0,HLOOKUP(BC$2,Recipes!$H:$GI,'Production Calculator'!$A156+2,FALSE)*$AK156))+IF($AO156=BC$3,$AM156/VLOOKUP($AO156,Data!$A$50:$B$56,2,FALSE),0)</f>
        <v>0</v>
      </c>
      <c r="BD156" s="11">
        <f>IF(BD$2=$A156,0,IF(HLOOKUP(BD$2,Recipes!$H:$GI,'Production Calculator'!$A156+2,FALSE)=0,0,HLOOKUP(BD$2,Recipes!$H:$GI,'Production Calculator'!$A156+2,FALSE)*$AK156))+IF($AO156=BD$3,$AM156/VLOOKUP($AO156,Data!$A$50:$B$56,2,FALSE),0)</f>
        <v>0</v>
      </c>
      <c r="BE156" s="11">
        <f>IF(BE$2=$A156,0,IF(HLOOKUP(BE$2,Recipes!$H:$GI,'Production Calculator'!$A156+2,FALSE)=0,0,HLOOKUP(BE$2,Recipes!$H:$GI,'Production Calculator'!$A156+2,FALSE)*$AK156))+IF($AO156=BE$3,$AM156/VLOOKUP($AO156,Data!$A$50:$B$56,2,FALSE),0)</f>
        <v>0</v>
      </c>
      <c r="BF156" s="11">
        <f>IF(BF$2=$A156,0,IF(HLOOKUP(BF$2,Recipes!$H:$GI,'Production Calculator'!$A156+2,FALSE)=0,0,HLOOKUP(BF$2,Recipes!$H:$GI,'Production Calculator'!$A156+2,FALSE)*$AK156))+IF($AO156=BF$3,$AM156/VLOOKUP($AO156,Data!$A$50:$B$56,2,FALSE),0)</f>
        <v>0</v>
      </c>
      <c r="BG156" s="11">
        <f>IF(BG$2=$A156,0,IF(HLOOKUP(BG$2,Recipes!$H:$GI,'Production Calculator'!$A156+2,FALSE)=0,0,HLOOKUP(BG$2,Recipes!$H:$GI,'Production Calculator'!$A156+2,FALSE)*$AK156))+IF($AO156=BG$3,$AM156/VLOOKUP($AO156,Data!$A$50:$B$56,2,FALSE),0)</f>
        <v>0</v>
      </c>
      <c r="BH156" s="11">
        <f>IF(BH$2=$A156,0,IF(HLOOKUP(BH$2,Recipes!$H:$GI,'Production Calculator'!$A156+2,FALSE)=0,0,HLOOKUP(BH$2,Recipes!$H:$GI,'Production Calculator'!$A156+2,FALSE)*$AK156))+IF($AO156=BH$3,$AM156/VLOOKUP($AO156,Data!$A$50:$B$56,2,FALSE),0)</f>
        <v>0</v>
      </c>
      <c r="BI156" s="11">
        <f>IF(BI$2=$A156,0,IF(HLOOKUP(BI$2,Recipes!$H:$GI,'Production Calculator'!$A156+2,FALSE)=0,0,HLOOKUP(BI$2,Recipes!$H:$GI,'Production Calculator'!$A156+2,FALSE)*$AK156))+IF($AO156=BI$3,$AM156/VLOOKUP($AO156,Data!$A$50:$B$56,2,FALSE),0)</f>
        <v>0</v>
      </c>
      <c r="BJ156" s="11">
        <f>IF(BJ$2=$A156,0,IF(HLOOKUP(BJ$2,Recipes!$H:$GI,'Production Calculator'!$A156+2,FALSE)=0,0,HLOOKUP(BJ$2,Recipes!$H:$GI,'Production Calculator'!$A156+2,FALSE)*$AK156))+IF($AO156=BJ$3,$AM156/VLOOKUP($AO156,Data!$A$50:$B$56,2,FALSE),0)</f>
        <v>0</v>
      </c>
      <c r="BK156" s="11">
        <f>IF(BK$2=$A156,0,IF(HLOOKUP(BK$2,Recipes!$H:$GI,'Production Calculator'!$A156+2,FALSE)=0,0,HLOOKUP(BK$2,Recipes!$H:$GI,'Production Calculator'!$A156+2,FALSE)*$AK156))+IF($AO156=BK$3,$AM156/VLOOKUP($AO156,Data!$A$50:$B$56,2,FALSE),0)</f>
        <v>0</v>
      </c>
      <c r="BL156" s="11">
        <f>IF(BL$2=$A156,0,IF(HLOOKUP(BL$2,Recipes!$H:$GI,'Production Calculator'!$A156+2,FALSE)=0,0,HLOOKUP(BL$2,Recipes!$H:$GI,'Production Calculator'!$A156+2,FALSE)*$AK156))+IF($AO156=BL$3,$AM156/VLOOKUP($AO156,Data!$A$50:$B$56,2,FALSE),0)</f>
        <v>0</v>
      </c>
      <c r="BM156" s="11">
        <f>IF(BM$2=$A156,0,IF(HLOOKUP(BM$2,Recipes!$H:$GI,'Production Calculator'!$A156+2,FALSE)=0,0,HLOOKUP(BM$2,Recipes!$H:$GI,'Production Calculator'!$A156+2,FALSE)*$AK156))+IF($AO156=BM$3,$AM156/VLOOKUP($AO156,Data!$A$50:$B$56,2,FALSE),0)</f>
        <v>0</v>
      </c>
      <c r="BN156" s="11">
        <f>IF(BN$2=$A156,0,IF(HLOOKUP(BN$2,Recipes!$H:$GI,'Production Calculator'!$A156+2,FALSE)=0,0,HLOOKUP(BN$2,Recipes!$H:$GI,'Production Calculator'!$A156+2,FALSE)*$AK156))+IF($AO156=BN$3,$AM156/VLOOKUP($AO156,Data!$A$50:$B$56,2,FALSE),0)</f>
        <v>0</v>
      </c>
      <c r="BO156" s="11">
        <f>IF(BO$2=$A156,0,IF(HLOOKUP(BO$2,Recipes!$H:$GI,'Production Calculator'!$A156+2,FALSE)=0,0,HLOOKUP(BO$2,Recipes!$H:$GI,'Production Calculator'!$A156+2,FALSE)*$AK156))+IF($AO156=BO$3,$AM156/VLOOKUP($AO156,Data!$A$50:$B$56,2,FALSE),0)</f>
        <v>0</v>
      </c>
      <c r="BP156" s="11">
        <f>IF(BP$2=$A156,0,IF(HLOOKUP(BP$2,Recipes!$H:$GI,'Production Calculator'!$A156+2,FALSE)=0,0,HLOOKUP(BP$2,Recipes!$H:$GI,'Production Calculator'!$A156+2,FALSE)*$AK156))+IF($AO156=BP$3,$AM156/VLOOKUP($AO156,Data!$A$50:$B$56,2,FALSE),0)</f>
        <v>0</v>
      </c>
      <c r="BQ156" s="11">
        <f>IF(BQ$2=$A156,0,IF(HLOOKUP(BQ$2,Recipes!$H:$GI,'Production Calculator'!$A156+2,FALSE)=0,0,HLOOKUP(BQ$2,Recipes!$H:$GI,'Production Calculator'!$A156+2,FALSE)*$AK156))+IF($AO156=BQ$3,$AM156/VLOOKUP($AO156,Data!$A$50:$B$56,2,FALSE),0)</f>
        <v>0</v>
      </c>
      <c r="BR156" s="11">
        <f>IF(BR$2=$A156,0,IF(HLOOKUP(BR$2,Recipes!$H:$GI,'Production Calculator'!$A156+2,FALSE)=0,0,HLOOKUP(BR$2,Recipes!$H:$GI,'Production Calculator'!$A156+2,FALSE)*$AK156))+IF($AO156=BR$3,$AM156/VLOOKUP($AO156,Data!$A$50:$B$56,2,FALSE),0)</f>
        <v>0</v>
      </c>
      <c r="BS156" s="11">
        <f>IF(BS$2=$A156,0,IF(HLOOKUP(BS$2,Recipes!$H:$GI,'Production Calculator'!$A156+2,FALSE)=0,0,HLOOKUP(BS$2,Recipes!$H:$GI,'Production Calculator'!$A156+2,FALSE)*$AK156))+IF($AO156=BS$3,$AM156/VLOOKUP($AO156,Data!$A$50:$B$56,2,FALSE),0)</f>
        <v>0</v>
      </c>
      <c r="BT156" s="11">
        <f>IF(BT$2=$A156,0,IF(HLOOKUP(BT$2,Recipes!$H:$GI,'Production Calculator'!$A156+2,FALSE)=0,0,HLOOKUP(BT$2,Recipes!$H:$GI,'Production Calculator'!$A156+2,FALSE)*$AK156))+IF($AO156=BT$3,$AM156/VLOOKUP($AO156,Data!$A$50:$B$56,2,FALSE),0)</f>
        <v>0</v>
      </c>
      <c r="BU156" s="11">
        <f>IF(BU$2=$A156,0,IF(HLOOKUP(BU$2,Recipes!$H:$GI,'Production Calculator'!$A156+2,FALSE)=0,0,HLOOKUP(BU$2,Recipes!$H:$GI,'Production Calculator'!$A156+2,FALSE)*$AK156))+IF($AO156=BU$3,$AM156/VLOOKUP($AO156,Data!$A$50:$B$56,2,FALSE),0)</f>
        <v>0</v>
      </c>
      <c r="BV156" s="11">
        <f>IF(BV$2=$A156,0,IF(HLOOKUP(BV$2,Recipes!$H:$GI,'Production Calculator'!$A156+2,FALSE)=0,0,HLOOKUP(BV$2,Recipes!$H:$GI,'Production Calculator'!$A156+2,FALSE)*$AK156))+IF($AO156=BV$3,$AM156/VLOOKUP($AO156,Data!$A$50:$B$56,2,FALSE),0)</f>
        <v>0</v>
      </c>
      <c r="BW156" s="11">
        <f>IF(BW$2=$A156,0,IF(HLOOKUP(BW$2,Recipes!$H:$GI,'Production Calculator'!$A156+2,FALSE)=0,0,HLOOKUP(BW$2,Recipes!$H:$GI,'Production Calculator'!$A156+2,FALSE)*$AK156))+IF($AO156=BW$3,$AM156/VLOOKUP($AO156,Data!$A$50:$B$56,2,FALSE),0)</f>
        <v>0</v>
      </c>
      <c r="BX156" s="11">
        <f>IF(BX$2=$A156,0,IF(HLOOKUP(BX$2,Recipes!$H:$GI,'Production Calculator'!$A156+2,FALSE)=0,0,HLOOKUP(BX$2,Recipes!$H:$GI,'Production Calculator'!$A156+2,FALSE)*$AK156))+IF($AO156=BX$3,$AM156/VLOOKUP($AO156,Data!$A$50:$B$56,2,FALSE),0)</f>
        <v>0</v>
      </c>
      <c r="BY156" s="11">
        <f>IF(BY$2=$A156,0,IF(HLOOKUP(BY$2,Recipes!$H:$GI,'Production Calculator'!$A156+2,FALSE)=0,0,HLOOKUP(BY$2,Recipes!$H:$GI,'Production Calculator'!$A156+2,FALSE)*$AK156))+IF($AO156=BY$3,$AM156/VLOOKUP($AO156,Data!$A$50:$B$56,2,FALSE),0)</f>
        <v>0</v>
      </c>
      <c r="BZ156" s="11">
        <f>IF(BZ$2=$A156,0,IF(HLOOKUP(BZ$2,Recipes!$H:$GI,'Production Calculator'!$A156+2,FALSE)=0,0,HLOOKUP(BZ$2,Recipes!$H:$GI,'Production Calculator'!$A156+2,FALSE)*$AK156))+IF($AO156=BZ$3,$AM156/VLOOKUP($AO156,Data!$A$50:$B$56,2,FALSE),0)</f>
        <v>0</v>
      </c>
      <c r="CA156" s="11">
        <f>IF(CA$2=$A156,0,IF(HLOOKUP(CA$2,Recipes!$H:$GI,'Production Calculator'!$A156+2,FALSE)=0,0,HLOOKUP(CA$2,Recipes!$H:$GI,'Production Calculator'!$A156+2,FALSE)*$AK156))+IF($AO156=CA$3,$AM156/VLOOKUP($AO156,Data!$A$50:$B$56,2,FALSE),0)</f>
        <v>0</v>
      </c>
      <c r="CB156" s="11">
        <f>IF(CB$2=$A156,0,IF(HLOOKUP(CB$2,Recipes!$H:$GI,'Production Calculator'!$A156+2,FALSE)=0,0,HLOOKUP(CB$2,Recipes!$H:$GI,'Production Calculator'!$A156+2,FALSE)*$AK156))+IF($AO156=CB$3,$AM156/VLOOKUP($AO156,Data!$A$50:$B$56,2,FALSE),0)</f>
        <v>0</v>
      </c>
      <c r="CC156" s="11">
        <f>IF(CC$2=$A156,0,IF(HLOOKUP(CC$2,Recipes!$H:$GI,'Production Calculator'!$A156+2,FALSE)=0,0,HLOOKUP(CC$2,Recipes!$H:$GI,'Production Calculator'!$A156+2,FALSE)*$AK156))+IF($AO156=CC$3,$AM156/VLOOKUP($AO156,Data!$A$50:$B$56,2,FALSE),0)</f>
        <v>0</v>
      </c>
      <c r="CD156" s="11">
        <f>IF(CD$2=$A156,0,IF(HLOOKUP(CD$2,Recipes!$H:$GI,'Production Calculator'!$A156+2,FALSE)=0,0,HLOOKUP(CD$2,Recipes!$H:$GI,'Production Calculator'!$A156+2,FALSE)*$AK156))+IF($AO156=CD$3,$AM156/VLOOKUP($AO156,Data!$A$50:$B$56,2,FALSE),0)</f>
        <v>0</v>
      </c>
      <c r="CE156" s="11">
        <f>IF(CE$2=$A156,0,IF(HLOOKUP(CE$2,Recipes!$H:$GI,'Production Calculator'!$A156+2,FALSE)=0,0,HLOOKUP(CE$2,Recipes!$H:$GI,'Production Calculator'!$A156+2,FALSE)*$AK156))+IF($AO156=CE$3,$AM156/VLOOKUP($AO156,Data!$A$50:$B$56,2,FALSE),0)</f>
        <v>0</v>
      </c>
      <c r="CF156" s="11">
        <f>IF(CF$2=$A156,0,IF(HLOOKUP(CF$2,Recipes!$H:$GI,'Production Calculator'!$A156+2,FALSE)=0,0,HLOOKUP(CF$2,Recipes!$H:$GI,'Production Calculator'!$A156+2,FALSE)*$AK156))+IF($AO156=CF$3,$AM156/VLOOKUP($AO156,Data!$A$50:$B$56,2,FALSE),0)</f>
        <v>0</v>
      </c>
      <c r="CG156" s="11">
        <f>IF(CG$2=$A156,0,IF(HLOOKUP(CG$2,Recipes!$H:$GI,'Production Calculator'!$A156+2,FALSE)=0,0,HLOOKUP(CG$2,Recipes!$H:$GI,'Production Calculator'!$A156+2,FALSE)*$AK156))+IF($AO156=CG$3,$AM156/VLOOKUP($AO156,Data!$A$50:$B$56,2,FALSE),0)</f>
        <v>0</v>
      </c>
      <c r="CH156" s="11">
        <f>IF(CH$2=$A156,0,IF(HLOOKUP(CH$2,Recipes!$H:$GI,'Production Calculator'!$A156+2,FALSE)=0,0,HLOOKUP(CH$2,Recipes!$H:$GI,'Production Calculator'!$A156+2,FALSE)*$AK156))+IF($AO156=CH$3,$AM156/VLOOKUP($AO156,Data!$A$50:$B$56,2,FALSE),0)</f>
        <v>0</v>
      </c>
      <c r="CI156" s="11">
        <f>IF(CI$2=$A156,0,IF(HLOOKUP(CI$2,Recipes!$H:$GI,'Production Calculator'!$A156+2,FALSE)=0,0,HLOOKUP(CI$2,Recipes!$H:$GI,'Production Calculator'!$A156+2,FALSE)*$AK156))+IF($AO156=CI$3,$AM156/VLOOKUP($AO156,Data!$A$50:$B$56,2,FALSE),0)</f>
        <v>0</v>
      </c>
      <c r="CJ156" s="11">
        <f>IF(CJ$2=$A156,0,IF(HLOOKUP(CJ$2,Recipes!$H:$GI,'Production Calculator'!$A156+2,FALSE)=0,0,HLOOKUP(CJ$2,Recipes!$H:$GI,'Production Calculator'!$A156+2,FALSE)*$AK156))+IF($AO156=CJ$3,$AM156/VLOOKUP($AO156,Data!$A$50:$B$56,2,FALSE),0)</f>
        <v>0</v>
      </c>
      <c r="CK156" s="11">
        <f>IF(CK$2=$A156,0,IF(HLOOKUP(CK$2,Recipes!$H:$GI,'Production Calculator'!$A156+2,FALSE)=0,0,HLOOKUP(CK$2,Recipes!$H:$GI,'Production Calculator'!$A156+2,FALSE)*$AK156))+IF($AO156=CK$3,$AM156/VLOOKUP($AO156,Data!$A$50:$B$56,2,FALSE),0)</f>
        <v>0</v>
      </c>
      <c r="CL156" s="11">
        <f>IF(CL$2=$A156,0,IF(HLOOKUP(CL$2,Recipes!$H:$GI,'Production Calculator'!$A156+2,FALSE)=0,0,HLOOKUP(CL$2,Recipes!$H:$GI,'Production Calculator'!$A156+2,FALSE)*$AK156))+IF($AO156=CL$3,$AM156/VLOOKUP($AO156,Data!$A$50:$B$56,2,FALSE),0)</f>
        <v>0</v>
      </c>
      <c r="CM156" s="11">
        <f>IF(CM$2=$A156,0,IF(HLOOKUP(CM$2,Recipes!$H:$GI,'Production Calculator'!$A156+2,FALSE)=0,0,HLOOKUP(CM$2,Recipes!$H:$GI,'Production Calculator'!$A156+2,FALSE)*$AK156))+IF($AO156=CM$3,$AM156/VLOOKUP($AO156,Data!$A$50:$B$56,2,FALSE),0)</f>
        <v>0</v>
      </c>
      <c r="CN156" s="11">
        <f>IF(CN$2=$A156,0,IF(HLOOKUP(CN$2,Recipes!$H:$GI,'Production Calculator'!$A156+2,FALSE)=0,0,HLOOKUP(CN$2,Recipes!$H:$GI,'Production Calculator'!$A156+2,FALSE)*$AK156))+IF($AO156=CN$3,$AM156/VLOOKUP($AO156,Data!$A$50:$B$56,2,FALSE),0)</f>
        <v>0</v>
      </c>
      <c r="CO156" s="11">
        <f>IF(CO$2=$A156,0,IF(HLOOKUP(CO$2,Recipes!$H:$GI,'Production Calculator'!$A156+2,FALSE)=0,0,HLOOKUP(CO$2,Recipes!$H:$GI,'Production Calculator'!$A156+2,FALSE)*$AK156))+IF($AO156=CO$3,$AM156/VLOOKUP($AO156,Data!$A$50:$B$56,2,FALSE),0)</f>
        <v>0</v>
      </c>
      <c r="CP156" s="11">
        <f>IF(CP$2=$A156,0,IF(HLOOKUP(CP$2,Recipes!$H:$GI,'Production Calculator'!$A156+2,FALSE)=0,0,HLOOKUP(CP$2,Recipes!$H:$GI,'Production Calculator'!$A156+2,FALSE)*$AK156))+IF($AO156=CP$3,$AM156/VLOOKUP($AO156,Data!$A$50:$B$56,2,FALSE),0)</f>
        <v>0</v>
      </c>
      <c r="CQ156" s="11">
        <f>IF(CQ$2=$A156,0,IF(HLOOKUP(CQ$2,Recipes!$H:$GI,'Production Calculator'!$A156+2,FALSE)=0,0,HLOOKUP(CQ$2,Recipes!$H:$GI,'Production Calculator'!$A156+2,FALSE)*$AK156))+IF($AO156=CQ$3,$AM156/VLOOKUP($AO156,Data!$A$50:$B$56,2,FALSE),0)</f>
        <v>0</v>
      </c>
      <c r="CR156" s="11">
        <f>IF(CR$2=$A156,0,IF(HLOOKUP(CR$2,Recipes!$H:$GI,'Production Calculator'!$A156+2,FALSE)=0,0,HLOOKUP(CR$2,Recipes!$H:$GI,'Production Calculator'!$A156+2,FALSE)*$AK156))+IF($AO156=CR$3,$AM156/VLOOKUP($AO156,Data!$A$50:$B$56,2,FALSE),0)</f>
        <v>0</v>
      </c>
      <c r="CS156" s="11">
        <f>IF(CS$2=$A156,0,IF(HLOOKUP(CS$2,Recipes!$H:$GI,'Production Calculator'!$A156+2,FALSE)=0,0,HLOOKUP(CS$2,Recipes!$H:$GI,'Production Calculator'!$A156+2,FALSE)*$AK156))+IF($AO156=CS$3,$AM156/VLOOKUP($AO156,Data!$A$50:$B$56,2,FALSE),0)</f>
        <v>0</v>
      </c>
      <c r="CT156" s="11">
        <f>IF(CT$2=$A156,0,IF(HLOOKUP(CT$2,Recipes!$H:$GI,'Production Calculator'!$A156+2,FALSE)=0,0,HLOOKUP(CT$2,Recipes!$H:$GI,'Production Calculator'!$A156+2,FALSE)*$AK156))+IF($AO156=CT$3,$AM156/VLOOKUP($AO156,Data!$A$50:$B$56,2,FALSE),0)</f>
        <v>0</v>
      </c>
      <c r="CU156" s="11">
        <f>IF(CU$2=$A156,0,IF(HLOOKUP(CU$2,Recipes!$H:$GI,'Production Calculator'!$A156+2,FALSE)=0,0,HLOOKUP(CU$2,Recipes!$H:$GI,'Production Calculator'!$A156+2,FALSE)*$AK156))+IF($AO156=CU$3,$AM156/VLOOKUP($AO156,Data!$A$50:$B$56,2,FALSE),0)</f>
        <v>0</v>
      </c>
      <c r="CV156" s="11">
        <f>IF(CV$2=$A156,0,IF(HLOOKUP(CV$2,Recipes!$H:$GI,'Production Calculator'!$A156+2,FALSE)=0,0,HLOOKUP(CV$2,Recipes!$H:$GI,'Production Calculator'!$A156+2,FALSE)*$AK156))+IF($AO156=CV$3,$AM156/VLOOKUP($AO156,Data!$A$50:$B$56,2,FALSE),0)</f>
        <v>0</v>
      </c>
      <c r="CW156" s="11">
        <f>IF(CW$2=$A156,0,IF(HLOOKUP(CW$2,Recipes!$H:$GI,'Production Calculator'!$A156+2,FALSE)=0,0,HLOOKUP(CW$2,Recipes!$H:$GI,'Production Calculator'!$A156+2,FALSE)*$AK156))+IF($AO156=CW$3,$AM156/VLOOKUP($AO156,Data!$A$50:$B$56,2,FALSE),0)</f>
        <v>0</v>
      </c>
      <c r="CX156" s="11">
        <f>IF(CX$2=$A156,0,IF(HLOOKUP(CX$2,Recipes!$H:$GI,'Production Calculator'!$A156+2,FALSE)=0,0,HLOOKUP(CX$2,Recipes!$H:$GI,'Production Calculator'!$A156+2,FALSE)*$AK156))+IF($AO156=CX$3,$AM156/VLOOKUP($AO156,Data!$A$50:$B$56,2,FALSE),0)</f>
        <v>0</v>
      </c>
      <c r="CY156" s="11">
        <f>IF(CY$2=$A156,0,IF(HLOOKUP(CY$2,Recipes!$H:$GI,'Production Calculator'!$A156+2,FALSE)=0,0,HLOOKUP(CY$2,Recipes!$H:$GI,'Production Calculator'!$A156+2,FALSE)*$AK156))+IF($AO156=CY$3,$AM156/VLOOKUP($AO156,Data!$A$50:$B$56,2,FALSE),0)</f>
        <v>0</v>
      </c>
      <c r="CZ156" s="11">
        <f>IF(CZ$2=$A156,0,IF(HLOOKUP(CZ$2,Recipes!$H:$GI,'Production Calculator'!$A156+2,FALSE)=0,0,HLOOKUP(CZ$2,Recipes!$H:$GI,'Production Calculator'!$A156+2,FALSE)*$AK156))+IF($AO156=CZ$3,$AM156/VLOOKUP($AO156,Data!$A$50:$B$56,2,FALSE),0)</f>
        <v>0</v>
      </c>
      <c r="DA156" s="11">
        <f>IF(DA$2=$A156,0,IF(HLOOKUP(DA$2,Recipes!$H:$GI,'Production Calculator'!$A156+2,FALSE)=0,0,HLOOKUP(DA$2,Recipes!$H:$GI,'Production Calculator'!$A156+2,FALSE)*$AK156))+IF($AO156=DA$3,$AM156/VLOOKUP($AO156,Data!$A$50:$B$56,2,FALSE),0)</f>
        <v>0</v>
      </c>
      <c r="DB156" s="11">
        <f>IF(DB$2=$A156,0,IF(HLOOKUP(DB$2,Recipes!$H:$GI,'Production Calculator'!$A156+2,FALSE)=0,0,HLOOKUP(DB$2,Recipes!$H:$GI,'Production Calculator'!$A156+2,FALSE)*$AK156))+IF($AO156=DB$3,$AM156/VLOOKUP($AO156,Data!$A$50:$B$56,2,FALSE),0)</f>
        <v>0</v>
      </c>
      <c r="DC156" s="11">
        <f>IF(DC$2=$A156,0,IF(HLOOKUP(DC$2,Recipes!$H:$GI,'Production Calculator'!$A156+2,FALSE)=0,0,HLOOKUP(DC$2,Recipes!$H:$GI,'Production Calculator'!$A156+2,FALSE)*$AK156))+IF($AO156=DC$3,$AM156/VLOOKUP($AO156,Data!$A$50:$B$56,2,FALSE),0)</f>
        <v>0</v>
      </c>
      <c r="DD156" s="11">
        <f>IF(DD$2=$A156,0,IF(HLOOKUP(DD$2,Recipes!$H:$GI,'Production Calculator'!$A156+2,FALSE)=0,0,HLOOKUP(DD$2,Recipes!$H:$GI,'Production Calculator'!$A156+2,FALSE)*$AK156))+IF($AO156=DD$3,$AM156/VLOOKUP($AO156,Data!$A$50:$B$56,2,FALSE),0)</f>
        <v>0</v>
      </c>
      <c r="DE156" s="11">
        <f>IF(DE$2=$A156,0,IF(HLOOKUP(DE$2,Recipes!$H:$GI,'Production Calculator'!$A156+2,FALSE)=0,0,HLOOKUP(DE$2,Recipes!$H:$GI,'Production Calculator'!$A156+2,FALSE)*$AK156))+IF($AO156=DE$3,$AM156/VLOOKUP($AO156,Data!$A$50:$B$56,2,FALSE),0)</f>
        <v>0</v>
      </c>
      <c r="DF156" s="11">
        <f>IF(DF$2=$A156,0,IF(HLOOKUP(DF$2,Recipes!$H:$GI,'Production Calculator'!$A156+2,FALSE)=0,0,HLOOKUP(DF$2,Recipes!$H:$GI,'Production Calculator'!$A156+2,FALSE)*$AK156))+IF($AO156=DF$3,$AM156/VLOOKUP($AO156,Data!$A$50:$B$56,2,FALSE),0)</f>
        <v>0</v>
      </c>
      <c r="DG156" s="11">
        <f>IF(DG$2=$A156,0,IF(HLOOKUP(DG$2,Recipes!$H:$GI,'Production Calculator'!$A156+2,FALSE)=0,0,HLOOKUP(DG$2,Recipes!$H:$GI,'Production Calculator'!$A156+2,FALSE)*$AK156))+IF($AO156=DG$3,$AM156/VLOOKUP($AO156,Data!$A$50:$B$56,2,FALSE),0)</f>
        <v>0</v>
      </c>
      <c r="DH156" s="11">
        <f>IF(DH$2=$A156,0,IF(HLOOKUP(DH$2,Recipes!$H:$GI,'Production Calculator'!$A156+2,FALSE)=0,0,HLOOKUP(DH$2,Recipes!$H:$GI,'Production Calculator'!$A156+2,FALSE)*$AK156))+IF($AO156=DH$3,$AM156/VLOOKUP($AO156,Data!$A$50:$B$56,2,FALSE),0)</f>
        <v>0</v>
      </c>
      <c r="DI156" s="11">
        <f>IF(DI$2=$A156,0,IF(HLOOKUP(DI$2,Recipes!$H:$GI,'Production Calculator'!$A156+2,FALSE)=0,0,HLOOKUP(DI$2,Recipes!$H:$GI,'Production Calculator'!$A156+2,FALSE)*$AK156))+IF($AO156=DI$3,$AM156/VLOOKUP($AO156,Data!$A$50:$B$56,2,FALSE),0)</f>
        <v>0</v>
      </c>
      <c r="DJ156" s="11">
        <f>IF(DJ$2=$A156,0,IF(HLOOKUP(DJ$2,Recipes!$H:$GI,'Production Calculator'!$A156+2,FALSE)=0,0,HLOOKUP(DJ$2,Recipes!$H:$GI,'Production Calculator'!$A156+2,FALSE)*$AK156))+IF($AO156=DJ$3,$AM156/VLOOKUP($AO156,Data!$A$50:$B$56,2,FALSE),0)</f>
        <v>0</v>
      </c>
      <c r="DK156" s="11">
        <f>IF(DK$2=$A156,0,IF(HLOOKUP(DK$2,Recipes!$H:$GI,'Production Calculator'!$A156+2,FALSE)=0,0,HLOOKUP(DK$2,Recipes!$H:$GI,'Production Calculator'!$A156+2,FALSE)*$AK156))+IF($AO156=DK$3,$AM156/VLOOKUP($AO156,Data!$A$50:$B$56,2,FALSE),0)</f>
        <v>0</v>
      </c>
      <c r="DL156" s="11">
        <f>IF(DL$2=$A156,0,IF(HLOOKUP(DL$2,Recipes!$H:$GI,'Production Calculator'!$A156+2,FALSE)=0,0,HLOOKUP(DL$2,Recipes!$H:$GI,'Production Calculator'!$A156+2,FALSE)*$AK156))+IF($AO156=DL$3,$AM156/VLOOKUP($AO156,Data!$A$50:$B$56,2,FALSE),0)</f>
        <v>0</v>
      </c>
      <c r="DM156" s="11">
        <f>IF(DM$2=$A156,0,IF(HLOOKUP(DM$2,Recipes!$H:$GI,'Production Calculator'!$A156+2,FALSE)=0,0,HLOOKUP(DM$2,Recipes!$H:$GI,'Production Calculator'!$A156+2,FALSE)*$AK156))+IF($AO156=DM$3,$AM156/VLOOKUP($AO156,Data!$A$50:$B$56,2,FALSE),0)</f>
        <v>0</v>
      </c>
      <c r="DN156" s="11">
        <f>IF(DN$2=$A156,0,IF(HLOOKUP(DN$2,Recipes!$H:$GI,'Production Calculator'!$A156+2,FALSE)=0,0,HLOOKUP(DN$2,Recipes!$H:$GI,'Production Calculator'!$A156+2,FALSE)*$AK156))+IF($AO156=DN$3,$AM156/VLOOKUP($AO156,Data!$A$50:$B$56,2,FALSE),0)</f>
        <v>0</v>
      </c>
      <c r="DO156" s="11">
        <f>IF(DO$2=$A156,0,IF(HLOOKUP(DO$2,Recipes!$H:$GI,'Production Calculator'!$A156+2,FALSE)=0,0,HLOOKUP(DO$2,Recipes!$H:$GI,'Production Calculator'!$A156+2,FALSE)*$AK156))+IF($AO156=DO$3,$AM156/VLOOKUP($AO156,Data!$A$50:$B$56,2,FALSE),0)</f>
        <v>0</v>
      </c>
      <c r="DP156" s="11">
        <f>IF(DP$2=$A156,0,IF(HLOOKUP(DP$2,Recipes!$H:$GI,'Production Calculator'!$A156+2,FALSE)=0,0,HLOOKUP(DP$2,Recipes!$H:$GI,'Production Calculator'!$A156+2,FALSE)*$AK156))+IF($AO156=DP$3,$AM156/VLOOKUP($AO156,Data!$A$50:$B$56,2,FALSE),0)</f>
        <v>0</v>
      </c>
      <c r="DQ156" s="11">
        <f>IF(DQ$2=$A156,0,IF(HLOOKUP(DQ$2,Recipes!$H:$GI,'Production Calculator'!$A156+2,FALSE)=0,0,HLOOKUP(DQ$2,Recipes!$H:$GI,'Production Calculator'!$A156+2,FALSE)*$AK156))+IF($AO156=DQ$3,$AM156/VLOOKUP($AO156,Data!$A$50:$B$56,2,FALSE),0)</f>
        <v>0</v>
      </c>
      <c r="DR156" s="11">
        <f>IF(DR$2=$A156,0,IF(HLOOKUP(DR$2,Recipes!$H:$GI,'Production Calculator'!$A156+2,FALSE)=0,0,HLOOKUP(DR$2,Recipes!$H:$GI,'Production Calculator'!$A156+2,FALSE)*$AK156))+IF($AO156=DR$3,$AM156/VLOOKUP($AO156,Data!$A$50:$B$56,2,FALSE),0)</f>
        <v>0</v>
      </c>
      <c r="DS156" s="11">
        <f>IF(DS$2=$A156,0,IF(HLOOKUP(DS$2,Recipes!$H:$GI,'Production Calculator'!$A156+2,FALSE)=0,0,HLOOKUP(DS$2,Recipes!$H:$GI,'Production Calculator'!$A156+2,FALSE)*$AK156))+IF($AO156=DS$3,$AM156/VLOOKUP($AO156,Data!$A$50:$B$56,2,FALSE),0)</f>
        <v>0</v>
      </c>
      <c r="DT156" s="11">
        <f>IF(DT$2=$A156,0,IF(HLOOKUP(DT$2,Recipes!$H:$GI,'Production Calculator'!$A156+2,FALSE)=0,0,HLOOKUP(DT$2,Recipes!$H:$GI,'Production Calculator'!$A156+2,FALSE)*$AK156))+IF($AO156=DT$3,$AM156/VLOOKUP($AO156,Data!$A$50:$B$56,2,FALSE),0)</f>
        <v>0</v>
      </c>
      <c r="DU156" s="11">
        <f>IF(DU$2=$A156,0,IF(HLOOKUP(DU$2,Recipes!$H:$GI,'Production Calculator'!$A156+2,FALSE)=0,0,HLOOKUP(DU$2,Recipes!$H:$GI,'Production Calculator'!$A156+2,FALSE)*$AK156))+IF($AO156=DU$3,$AM156/VLOOKUP($AO156,Data!$A$50:$B$56,2,FALSE),0)</f>
        <v>0</v>
      </c>
      <c r="DV156" s="11">
        <f>IF(DV$2=$A156,0,IF(HLOOKUP(DV$2,Recipes!$H:$GI,'Production Calculator'!$A156+2,FALSE)=0,0,HLOOKUP(DV$2,Recipes!$H:$GI,'Production Calculator'!$A156+2,FALSE)*$AK156))+IF($AO156=DV$3,$AM156/VLOOKUP($AO156,Data!$A$50:$B$56,2,FALSE),0)</f>
        <v>0</v>
      </c>
      <c r="DW156" s="11">
        <f>IF(DW$2=$A156,0,IF(HLOOKUP(DW$2,Recipes!$H:$GI,'Production Calculator'!$A156+2,FALSE)=0,0,HLOOKUP(DW$2,Recipes!$H:$GI,'Production Calculator'!$A156+2,FALSE)*$AK156))+IF($AO156=DW$3,$AM156/VLOOKUP($AO156,Data!$A$50:$B$56,2,FALSE),0)</f>
        <v>0</v>
      </c>
      <c r="DX156" s="11">
        <f>IF(DX$2=$A156,0,IF(HLOOKUP(DX$2,Recipes!$H:$GI,'Production Calculator'!$A156+2,FALSE)=0,0,HLOOKUP(DX$2,Recipes!$H:$GI,'Production Calculator'!$A156+2,FALSE)*$AK156))+IF($AO156=DX$3,$AM156/VLOOKUP($AO156,Data!$A$50:$B$56,2,FALSE),0)</f>
        <v>0</v>
      </c>
      <c r="DY156" s="11">
        <f>IF(DY$2=$A156,0,IF(HLOOKUP(DY$2,Recipes!$H:$GI,'Production Calculator'!$A156+2,FALSE)=0,0,HLOOKUP(DY$2,Recipes!$H:$GI,'Production Calculator'!$A156+2,FALSE)*$AK156))+IF($AO156=DY$3,$AM156/VLOOKUP($AO156,Data!$A$50:$B$56,2,FALSE),0)</f>
        <v>0</v>
      </c>
      <c r="DZ156" s="11">
        <f>IF(DZ$2=$A156,0,IF(HLOOKUP(DZ$2,Recipes!$H:$GI,'Production Calculator'!$A156+2,FALSE)=0,0,HLOOKUP(DZ$2,Recipes!$H:$GI,'Production Calculator'!$A156+2,FALSE)*$AK156))+IF($AO156=DZ$3,$AM156/VLOOKUP($AO156,Data!$A$50:$B$56,2,FALSE),0)</f>
        <v>0</v>
      </c>
      <c r="EA156" s="11">
        <f>IF(EA$2=$A156,0,IF(HLOOKUP(EA$2,Recipes!$H:$GI,'Production Calculator'!$A156+2,FALSE)=0,0,HLOOKUP(EA$2,Recipes!$H:$GI,'Production Calculator'!$A156+2,FALSE)*$AK156))+IF($AO156=EA$3,$AM156/VLOOKUP($AO156,Data!$A$50:$B$56,2,FALSE),0)</f>
        <v>0</v>
      </c>
      <c r="EB156" s="11">
        <f>IF(EB$2=$A156,0,IF(HLOOKUP(EB$2,Recipes!$H:$GI,'Production Calculator'!$A156+2,FALSE)=0,0,HLOOKUP(EB$2,Recipes!$H:$GI,'Production Calculator'!$A156+2,FALSE)*$AK156))+IF($AO156=EB$3,$AM156/VLOOKUP($AO156,Data!$A$50:$B$56,2,FALSE),0)</f>
        <v>0</v>
      </c>
      <c r="EC156" s="11">
        <f>IF(EC$2=$A156,0,IF(HLOOKUP(EC$2,Recipes!$H:$GI,'Production Calculator'!$A156+2,FALSE)=0,0,HLOOKUP(EC$2,Recipes!$H:$GI,'Production Calculator'!$A156+2,FALSE)*$AK156))+IF($AO156=EC$3,$AM156/VLOOKUP($AO156,Data!$A$50:$B$56,2,FALSE),0)</f>
        <v>0</v>
      </c>
      <c r="ED156" s="11">
        <f>IF(ED$2=$A156,0,IF(HLOOKUP(ED$2,Recipes!$H:$GI,'Production Calculator'!$A156+2,FALSE)=0,0,HLOOKUP(ED$2,Recipes!$H:$GI,'Production Calculator'!$A156+2,FALSE)*$AK156))+IF($AO156=ED$3,$AM156/VLOOKUP($AO156,Data!$A$50:$B$56,2,FALSE),0)</f>
        <v>0</v>
      </c>
      <c r="EE156" s="11">
        <f>IF(EE$2=$A156,0,IF(HLOOKUP(EE$2,Recipes!$H:$GI,'Production Calculator'!$A156+2,FALSE)=0,0,HLOOKUP(EE$2,Recipes!$H:$GI,'Production Calculator'!$A156+2,FALSE)*$AK156))+IF($AO156=EE$3,$AM156/VLOOKUP($AO156,Data!$A$50:$B$56,2,FALSE),0)</f>
        <v>0</v>
      </c>
      <c r="EF156" s="11">
        <f>IF(EF$2=$A156,0,IF(HLOOKUP(EF$2,Recipes!$H:$GI,'Production Calculator'!$A156+2,FALSE)=0,0,HLOOKUP(EF$2,Recipes!$H:$GI,'Production Calculator'!$A156+2,FALSE)*$AK156))+IF($AO156=EF$3,$AM156/VLOOKUP($AO156,Data!$A$50:$B$56,2,FALSE),0)</f>
        <v>0</v>
      </c>
      <c r="EG156" s="11">
        <f>IF(EG$2=$A156,0,IF(HLOOKUP(EG$2,Recipes!$H:$GI,'Production Calculator'!$A156+2,FALSE)=0,0,HLOOKUP(EG$2,Recipes!$H:$GI,'Production Calculator'!$A156+2,FALSE)*$AK156))+IF($AO156=EG$3,$AM156/VLOOKUP($AO156,Data!$A$50:$B$56,2,FALSE),0)</f>
        <v>0</v>
      </c>
      <c r="EH156" s="11">
        <f>IF(EH$2=$A156,0,IF(HLOOKUP(EH$2,Recipes!$H:$GI,'Production Calculator'!$A156+2,FALSE)=0,0,HLOOKUP(EH$2,Recipes!$H:$GI,'Production Calculator'!$A156+2,FALSE)*$AK156))+IF($AO156=EH$3,$AM156/VLOOKUP($AO156,Data!$A$50:$B$56,2,FALSE),0)</f>
        <v>0</v>
      </c>
      <c r="EI156" s="11">
        <f>IF(EI$2=$A156,0,IF(HLOOKUP(EI$2,Recipes!$H:$GI,'Production Calculator'!$A156+2,FALSE)=0,0,HLOOKUP(EI$2,Recipes!$H:$GI,'Production Calculator'!$A156+2,FALSE)*$AK156))+IF($AO156=EI$3,$AM156/VLOOKUP($AO156,Data!$A$50:$B$56,2,FALSE),0)</f>
        <v>0</v>
      </c>
      <c r="EJ156" s="11">
        <f>IF(EJ$2=$A156,0,IF(HLOOKUP(EJ$2,Recipes!$H:$GI,'Production Calculator'!$A156+2,FALSE)=0,0,HLOOKUP(EJ$2,Recipes!$H:$GI,'Production Calculator'!$A156+2,FALSE)*$AK156))+IF($AO156=EJ$3,$AM156/VLOOKUP($AO156,Data!$A$50:$B$56,2,FALSE),0)</f>
        <v>0</v>
      </c>
      <c r="EK156" s="11">
        <f>IF(EK$2=$A156,0,IF(HLOOKUP(EK$2,Recipes!$H:$GI,'Production Calculator'!$A156+2,FALSE)=0,0,HLOOKUP(EK$2,Recipes!$H:$GI,'Production Calculator'!$A156+2,FALSE)*$AK156))+IF($AO156=EK$3,$AM156/VLOOKUP($AO156,Data!$A$50:$B$56,2,FALSE),0)</f>
        <v>0</v>
      </c>
      <c r="EL156" s="11">
        <f>IF(EL$2=$A156,0,IF(HLOOKUP(EL$2,Recipes!$H:$GI,'Production Calculator'!$A156+2,FALSE)=0,0,HLOOKUP(EL$2,Recipes!$H:$GI,'Production Calculator'!$A156+2,FALSE)*$AK156))+IF($AO156=EL$3,$AM156/VLOOKUP($AO156,Data!$A$50:$B$56,2,FALSE),0)</f>
        <v>0</v>
      </c>
      <c r="EM156" s="11">
        <f>IF(EM$2=$A156,0,IF(HLOOKUP(EM$2,Recipes!$H:$GI,'Production Calculator'!$A156+2,FALSE)=0,0,HLOOKUP(EM$2,Recipes!$H:$GI,'Production Calculator'!$A156+2,FALSE)*$AK156))+IF($AO156=EM$3,$AM156/VLOOKUP($AO156,Data!$A$50:$B$56,2,FALSE),0)</f>
        <v>0</v>
      </c>
      <c r="EN156" s="11">
        <f>IF(EN$2=$A156,0,IF(HLOOKUP(EN$2,Recipes!$H:$GI,'Production Calculator'!$A156+2,FALSE)=0,0,HLOOKUP(EN$2,Recipes!$H:$GI,'Production Calculator'!$A156+2,FALSE)*$AK156))+IF($AO156=EN$3,$AM156/VLOOKUP($AO156,Data!$A$50:$B$56,2,FALSE),0)</f>
        <v>0</v>
      </c>
      <c r="EO156" s="11">
        <f>IF(EO$2=$A156,0,IF(HLOOKUP(EO$2,Recipes!$H:$GI,'Production Calculator'!$A156+2,FALSE)=0,0,HLOOKUP(EO$2,Recipes!$H:$GI,'Production Calculator'!$A156+2,FALSE)*$AK156))+IF($AO156=EO$3,$AM156/VLOOKUP($AO156,Data!$A$50:$B$56,2,FALSE),0)</f>
        <v>0</v>
      </c>
      <c r="EP156" s="11">
        <f>IF(EP$2=$A156,0,IF(HLOOKUP(EP$2,Recipes!$H:$GI,'Production Calculator'!$A156+2,FALSE)=0,0,HLOOKUP(EP$2,Recipes!$H:$GI,'Production Calculator'!$A156+2,FALSE)*$AK156))+IF($AO156=EP$3,$AM156/VLOOKUP($AO156,Data!$A$50:$B$56,2,FALSE),0)</f>
        <v>0</v>
      </c>
      <c r="EQ156" s="11">
        <f>IF(EQ$2=$A156,0,IF(HLOOKUP(EQ$2,Recipes!$H:$GI,'Production Calculator'!$A156+2,FALSE)=0,0,HLOOKUP(EQ$2,Recipes!$H:$GI,'Production Calculator'!$A156+2,FALSE)*$AK156))+IF($AO156=EQ$3,$AM156/VLOOKUP($AO156,Data!$A$50:$B$56,2,FALSE),0)</f>
        <v>0</v>
      </c>
      <c r="ER156" s="11">
        <f>IF(ER$2=$A156,0,IF(HLOOKUP(ER$2,Recipes!$H:$GI,'Production Calculator'!$A156+2,FALSE)=0,0,HLOOKUP(ER$2,Recipes!$H:$GI,'Production Calculator'!$A156+2,FALSE)*$AK156))+IF($AO156=ER$3,$AM156/VLOOKUP($AO156,Data!$A$50:$B$56,2,FALSE),0)</f>
        <v>0</v>
      </c>
      <c r="ES156" s="11">
        <f>IF(ES$2=$A156,0,IF(HLOOKUP(ES$2,Recipes!$H:$GI,'Production Calculator'!$A156+2,FALSE)=0,0,HLOOKUP(ES$2,Recipes!$H:$GI,'Production Calculator'!$A156+2,FALSE)*$AK156))+IF($AO156=ES$3,$AM156/VLOOKUP($AO156,Data!$A$50:$B$56,2,FALSE),0)</f>
        <v>0</v>
      </c>
      <c r="ET156" s="11">
        <f>IF(ET$2=$A156,0,IF(HLOOKUP(ET$2,Recipes!$H:$GI,'Production Calculator'!$A156+2,FALSE)=0,0,HLOOKUP(ET$2,Recipes!$H:$GI,'Production Calculator'!$A156+2,FALSE)*$AK156))+IF($AO156=ET$3,$AM156/VLOOKUP($AO156,Data!$A$50:$B$56,2,FALSE),0)</f>
        <v>0</v>
      </c>
      <c r="EU156" s="11">
        <f>IF(EU$2=$A156,0,IF(HLOOKUP(EU$2,Recipes!$H:$GI,'Production Calculator'!$A156+2,FALSE)=0,0,HLOOKUP(EU$2,Recipes!$H:$GI,'Production Calculator'!$A156+2,FALSE)*$AK156))+IF($AO156=EU$3,$AM156/VLOOKUP($AO156,Data!$A$50:$B$56,2,FALSE),0)</f>
        <v>0</v>
      </c>
      <c r="EV156" s="11">
        <f>IF(EV$2=$A156,0,IF(HLOOKUP(EV$2,Recipes!$H:$GI,'Production Calculator'!$A156+2,FALSE)=0,0,HLOOKUP(EV$2,Recipes!$H:$GI,'Production Calculator'!$A156+2,FALSE)*$AK156))+IF($AO156=EV$3,$AM156/VLOOKUP($AO156,Data!$A$50:$B$56,2,FALSE),0)</f>
        <v>0</v>
      </c>
      <c r="EW156" s="11">
        <f>IF(EW$2=$A156,0,IF(HLOOKUP(EW$2,Recipes!$H:$GI,'Production Calculator'!$A156+2,FALSE)=0,0,HLOOKUP(EW$2,Recipes!$H:$GI,'Production Calculator'!$A156+2,FALSE)*$AK156))+IF($AO156=EW$3,$AM156/VLOOKUP($AO156,Data!$A$50:$B$56,2,FALSE),0)</f>
        <v>0</v>
      </c>
      <c r="EX156" s="11">
        <f>IF(EX$2=$A156,0,IF(HLOOKUP(EX$2,Recipes!$H:$GI,'Production Calculator'!$A156+2,FALSE)=0,0,HLOOKUP(EX$2,Recipes!$H:$GI,'Production Calculator'!$A156+2,FALSE)*$AK156))+IF($AO156=EX$3,$AM156/VLOOKUP($AO156,Data!$A$50:$B$56,2,FALSE),0)</f>
        <v>0</v>
      </c>
      <c r="EY156" s="11">
        <f>IF(EY$2=$A156,0,IF(HLOOKUP(EY$2,Recipes!$H:$GI,'Production Calculator'!$A156+2,FALSE)=0,0,HLOOKUP(EY$2,Recipes!$H:$GI,'Production Calculator'!$A156+2,FALSE)*$AK156))+IF($AO156=EY$3,$AM156/VLOOKUP($AO156,Data!$A$50:$B$56,2,FALSE),0)</f>
        <v>0</v>
      </c>
      <c r="EZ156" s="11">
        <f>IF(EZ$2=$A156,0,IF(HLOOKUP(EZ$2,Recipes!$H:$GI,'Production Calculator'!$A156+2,FALSE)=0,0,HLOOKUP(EZ$2,Recipes!$H:$GI,'Production Calculator'!$A156+2,FALSE)*$AK156))+IF($AO156=EZ$3,$AM156/VLOOKUP($AO156,Data!$A$50:$B$56,2,FALSE),0)</f>
        <v>0</v>
      </c>
      <c r="FA156" s="11">
        <f>IF(FA$2=$A156,0,IF(HLOOKUP(FA$2,Recipes!$H:$GI,'Production Calculator'!$A156+2,FALSE)=0,0,HLOOKUP(FA$2,Recipes!$H:$GI,'Production Calculator'!$A156+2,FALSE)*$AK156))+IF($AO156=FA$3,$AM156/VLOOKUP($AO156,Data!$A$50:$B$56,2,FALSE),0)</f>
        <v>0</v>
      </c>
      <c r="FB156" s="11">
        <f>IF(FB$2=$A156,0,IF(HLOOKUP(FB$2,Recipes!$H:$GI,'Production Calculator'!$A156+2,FALSE)=0,0,HLOOKUP(FB$2,Recipes!$H:$GI,'Production Calculator'!$A156+2,FALSE)*$AK156))+IF($AO156=FB$3,$AM156/VLOOKUP($AO156,Data!$A$50:$B$56,2,FALSE),0)</f>
        <v>0</v>
      </c>
      <c r="FC156" s="11">
        <f>IF(FC$2=$A156,0,IF(HLOOKUP(FC$2,Recipes!$H:$GI,'Production Calculator'!$A156+2,FALSE)=0,0,HLOOKUP(FC$2,Recipes!$H:$GI,'Production Calculator'!$A156+2,FALSE)*$AK156))+IF($AO156=FC$3,$AM156/VLOOKUP($AO156,Data!$A$50:$B$56,2,FALSE),0)</f>
        <v>0</v>
      </c>
      <c r="FD156" s="11">
        <f>IF(FD$2=$A156,0,IF(HLOOKUP(FD$2,Recipes!$H:$GI,'Production Calculator'!$A156+2,FALSE)=0,0,HLOOKUP(FD$2,Recipes!$H:$GI,'Production Calculator'!$A156+2,FALSE)*$AK156))+IF($AO156=FD$3,$AM156/VLOOKUP($AO156,Data!$A$50:$B$56,2,FALSE),0)</f>
        <v>0</v>
      </c>
      <c r="FE156" s="11">
        <f>IF(FE$2=$A156,0,IF(HLOOKUP(FE$2,Recipes!$H:$GI,'Production Calculator'!$A156+2,FALSE)=0,0,HLOOKUP(FE$2,Recipes!$H:$GI,'Production Calculator'!$A156+2,FALSE)*$AK156))+IF($AO156=FE$3,$AM156/VLOOKUP($AO156,Data!$A$50:$B$56,2,FALSE),0)</f>
        <v>0</v>
      </c>
      <c r="FF156" s="11">
        <f>IF(FF$2=$A156,0,IF(HLOOKUP(FF$2,Recipes!$H:$GI,'Production Calculator'!$A156+2,FALSE)=0,0,HLOOKUP(FF$2,Recipes!$H:$GI,'Production Calculator'!$A156+2,FALSE)*$AK156))+IF($AO156=FF$3,$AM156/VLOOKUP($AO156,Data!$A$50:$B$56,2,FALSE),0)</f>
        <v>0</v>
      </c>
      <c r="FG156" s="11">
        <f>IF(FG$2=$A156,0,IF(HLOOKUP(FG$2,Recipes!$H:$GI,'Production Calculator'!$A156+2,FALSE)=0,0,HLOOKUP(FG$2,Recipes!$H:$GI,'Production Calculator'!$A156+2,FALSE)*$AK156))+IF($AO156=FG$3,$AM156/VLOOKUP($AO156,Data!$A$50:$B$56,2,FALSE),0)</f>
        <v>0</v>
      </c>
      <c r="FH156" s="11">
        <f>IF(FH$2=$A156,0,IF(HLOOKUP(FH$2,Recipes!$H:$GI,'Production Calculator'!$A156+2,FALSE)=0,0,HLOOKUP(FH$2,Recipes!$H:$GI,'Production Calculator'!$A156+2,FALSE)*$AK156))+IF($AO156=FH$3,$AM156/VLOOKUP($AO156,Data!$A$50:$B$56,2,FALSE),0)</f>
        <v>0</v>
      </c>
      <c r="FI156" s="11">
        <f>IF(FI$2=$A156,0,IF(HLOOKUP(FI$2,Recipes!$H:$GI,'Production Calculator'!$A156+2,FALSE)=0,0,HLOOKUP(FI$2,Recipes!$H:$GI,'Production Calculator'!$A156+2,FALSE)*$AK156))+IF($AO156=FI$3,$AM156/VLOOKUP($AO156,Data!$A$50:$B$56,2,FALSE),0)</f>
        <v>0</v>
      </c>
      <c r="FJ156" s="11">
        <f>IF(FJ$2=$A156,0,IF(HLOOKUP(FJ$2,Recipes!$H:$GI,'Production Calculator'!$A156+2,FALSE)=0,0,HLOOKUP(FJ$2,Recipes!$H:$GI,'Production Calculator'!$A156+2,FALSE)*$AK156))+IF($AO156=FJ$3,$AM156/VLOOKUP($AO156,Data!$A$50:$B$56,2,FALSE),0)</f>
        <v>0</v>
      </c>
      <c r="FK156" s="11">
        <f>IF(FK$2=$A156,0,IF(HLOOKUP(FK$2,Recipes!$H:$GI,'Production Calculator'!$A156+2,FALSE)=0,0,HLOOKUP(FK$2,Recipes!$H:$GI,'Production Calculator'!$A156+2,FALSE)*$AK156))+IF($AO156=FK$3,$AM156/VLOOKUP($AO156,Data!$A$50:$B$56,2,FALSE),0)</f>
        <v>0</v>
      </c>
      <c r="FL156" s="11">
        <f>IF(FL$2=$A156,0,IF(HLOOKUP(FL$2,Recipes!$H:$GI,'Production Calculator'!$A156+2,FALSE)=0,0,HLOOKUP(FL$2,Recipes!$H:$GI,'Production Calculator'!$A156+2,FALSE)*$AK156))+IF($AO156=FL$3,$AM156/VLOOKUP($AO156,Data!$A$50:$B$56,2,FALSE),0)</f>
        <v>0</v>
      </c>
      <c r="FM156" s="11">
        <f>IF(FM$2=$A156,0,IF(HLOOKUP(FM$2,Recipes!$H:$GI,'Production Calculator'!$A156+2,FALSE)=0,0,HLOOKUP(FM$2,Recipes!$H:$GI,'Production Calculator'!$A156+2,FALSE)*$AK156))+IF($AO156=FM$3,$AM156/VLOOKUP($AO156,Data!$A$50:$B$56,2,FALSE),0)</f>
        <v>0</v>
      </c>
      <c r="FN156" s="11">
        <f>IF(FN$2=$A156,0,IF(HLOOKUP(FN$2,Recipes!$H:$GI,'Production Calculator'!$A156+2,FALSE)=0,0,HLOOKUP(FN$2,Recipes!$H:$GI,'Production Calculator'!$A156+2,FALSE)*$AK156))+IF($AO156=FN$3,$AM156/VLOOKUP($AO156,Data!$A$50:$B$56,2,FALSE),0)</f>
        <v>0</v>
      </c>
      <c r="FO156" s="11">
        <f>IF(FO$2=$A156,0,IF(HLOOKUP(FO$2,Recipes!$H:$GI,'Production Calculator'!$A156+2,FALSE)=0,0,HLOOKUP(FO$2,Recipes!$H:$GI,'Production Calculator'!$A156+2,FALSE)*$AK156))+IF($AO156=FO$3,$AM156/VLOOKUP($AO156,Data!$A$50:$B$56,2,FALSE),0)</f>
        <v>0</v>
      </c>
      <c r="FP156" s="11">
        <f>IF(FP$2=$A156,0,IF(HLOOKUP(FP$2,Recipes!$H:$GI,'Production Calculator'!$A156+2,FALSE)=0,0,HLOOKUP(FP$2,Recipes!$H:$GI,'Production Calculator'!$A156+2,FALSE)*$AK156))+IF($AO156=FP$3,$AM156/VLOOKUP($AO156,Data!$A$50:$B$56,2,FALSE),0)</f>
        <v>0</v>
      </c>
      <c r="FQ156" s="11">
        <f>IF(FQ$2=$A156,0,IF(HLOOKUP(FQ$2,Recipes!$H:$GI,'Production Calculator'!$A156+2,FALSE)=0,0,HLOOKUP(FQ$2,Recipes!$H:$GI,'Production Calculator'!$A156+2,FALSE)*$AK156))+IF($AO156=FQ$3,$AM156/VLOOKUP($AO156,Data!$A$50:$B$56,2,FALSE),0)</f>
        <v>0</v>
      </c>
      <c r="FR156" s="11">
        <f>IF(FR$2=$A156,0,IF(HLOOKUP(FR$2,Recipes!$H:$GI,'Production Calculator'!$A156+2,FALSE)=0,0,HLOOKUP(FR$2,Recipes!$H:$GI,'Production Calculator'!$A156+2,FALSE)*$AK156))+IF($AO156=FR$3,$AM156/VLOOKUP($AO156,Data!$A$50:$B$56,2,FALSE),0)</f>
        <v>0</v>
      </c>
      <c r="FS156" s="11">
        <f>IF(FS$2=$A156,0,IF(HLOOKUP(FS$2,Recipes!$H:$GI,'Production Calculator'!$A156+2,FALSE)=0,0,HLOOKUP(FS$2,Recipes!$H:$GI,'Production Calculator'!$A156+2,FALSE)*$AK156))+IF($AO156=FS$3,$AM156/VLOOKUP($AO156,Data!$A$50:$B$56,2,FALSE),0)</f>
        <v>0</v>
      </c>
      <c r="FT156" s="11">
        <f>IF(FT$2=$A156,0,IF(HLOOKUP(FT$2,Recipes!$H:$GI,'Production Calculator'!$A156+2,FALSE)=0,0,HLOOKUP(FT$2,Recipes!$H:$GI,'Production Calculator'!$A156+2,FALSE)*$AK156))+IF($AO156=FT$3,$AM156/VLOOKUP($AO156,Data!$A$50:$B$56,2,FALSE),0)</f>
        <v>0</v>
      </c>
      <c r="FU156" s="11">
        <f>IF(FU$2=$A156,0,IF(HLOOKUP(FU$2,Recipes!$H:$GI,'Production Calculator'!$A156+2,FALSE)=0,0,HLOOKUP(FU$2,Recipes!$H:$GI,'Production Calculator'!$A156+2,FALSE)*$AK156))+IF($AO156=FU$3,$AM156/VLOOKUP($AO156,Data!$A$50:$B$56,2,FALSE),0)</f>
        <v>0</v>
      </c>
      <c r="FV156" s="11">
        <f>IF(FV$2=$A156,0,IF(HLOOKUP(FV$2,Recipes!$H:$GI,'Production Calculator'!$A156+2,FALSE)=0,0,HLOOKUP(FV$2,Recipes!$H:$GI,'Production Calculator'!$A156+2,FALSE)*$AK156))+IF($AO156=FV$3,$AM156/VLOOKUP($AO156,Data!$A$50:$B$56,2,FALSE),0)</f>
        <v>0</v>
      </c>
      <c r="FW156" s="11">
        <f>IF(FW$2=$A156,0,IF(HLOOKUP(FW$2,Recipes!$H:$GI,'Production Calculator'!$A156+2,FALSE)=0,0,HLOOKUP(FW$2,Recipes!$H:$GI,'Production Calculator'!$A156+2,FALSE)*$AK156))+IF($AO156=FW$3,$AM156/VLOOKUP($AO156,Data!$A$50:$B$56,2,FALSE),0)</f>
        <v>0</v>
      </c>
      <c r="FX156" s="11">
        <f>IF(FX$2=$A156,0,IF(HLOOKUP(FX$2,Recipes!$H:$GI,'Production Calculator'!$A156+2,FALSE)=0,0,HLOOKUP(FX$2,Recipes!$H:$GI,'Production Calculator'!$A156+2,FALSE)*$AK156))+IF($AO156=FX$3,$AM156/VLOOKUP($AO156,Data!$A$50:$B$56,2,FALSE),0)</f>
        <v>0</v>
      </c>
      <c r="FY156" s="11">
        <f>IF(FY$2=$A156,0,IF(HLOOKUP(FY$2,Recipes!$H:$GI,'Production Calculator'!$A156+2,FALSE)=0,0,HLOOKUP(FY$2,Recipes!$H:$GI,'Production Calculator'!$A156+2,FALSE)*$AK156))+IF($AO156=FY$3,$AM156/VLOOKUP($AO156,Data!$A$50:$B$56,2,FALSE),0)</f>
        <v>0</v>
      </c>
      <c r="FZ156" s="11">
        <f>IF(FZ$2=$A156,0,IF(HLOOKUP(FZ$2,Recipes!$H:$GI,'Production Calculator'!$A156+2,FALSE)=0,0,HLOOKUP(FZ$2,Recipes!$H:$GI,'Production Calculator'!$A156+2,FALSE)*$AK156))+IF($AO156=FZ$3,$AM156/VLOOKUP($AO156,Data!$A$50:$B$56,2,FALSE),0)</f>
        <v>0</v>
      </c>
      <c r="GA156" s="11">
        <f>IF(GA$2=$A156,0,IF(HLOOKUP(GA$2,Recipes!$H:$GI,'Production Calculator'!$A156+2,FALSE)=0,0,HLOOKUP(GA$2,Recipes!$H:$GI,'Production Calculator'!$A156+2,FALSE)*$AK156))+IF($AO156=GA$3,$AM156/VLOOKUP($AO156,Data!$A$50:$B$56,2,FALSE),0)</f>
        <v>0</v>
      </c>
      <c r="GB156" s="11">
        <f>IF(GB$2=$A156,0,IF(HLOOKUP(GB$2,Recipes!$H:$GI,'Production Calculator'!$A156+2,FALSE)=0,0,HLOOKUP(GB$2,Recipes!$H:$GI,'Production Calculator'!$A156+2,FALSE)*$AK156))+IF($AO156=GB$3,$AM156/VLOOKUP($AO156,Data!$A$50:$B$56,2,FALSE),0)</f>
        <v>0</v>
      </c>
      <c r="GC156" s="11">
        <f>IF(GC$2=$A156,0,IF(HLOOKUP(GC$2,Recipes!$H:$GI,'Production Calculator'!$A156+2,FALSE)=0,0,HLOOKUP(GC$2,Recipes!$H:$GI,'Production Calculator'!$A156+2,FALSE)*$AK156))+IF($AO156=GC$3,$AM156/VLOOKUP($AO156,Data!$A$50:$B$56,2,FALSE),0)</f>
        <v>0</v>
      </c>
      <c r="GD156" s="11">
        <f>IF(GD$2=$A156,0,IF(HLOOKUP(GD$2,Recipes!$H:$GI,'Production Calculator'!$A156+2,FALSE)=0,0,HLOOKUP(GD$2,Recipes!$H:$GI,'Production Calculator'!$A156+2,FALSE)*$AK156))+IF($AO156=GD$3,$AM156/VLOOKUP($AO156,Data!$A$50:$B$56,2,FALSE),0)</f>
        <v>0</v>
      </c>
      <c r="GE156" s="11">
        <f>IF(GE$2=$A156,0,IF(HLOOKUP(GE$2,Recipes!$H:$GI,'Production Calculator'!$A156+2,FALSE)=0,0,HLOOKUP(GE$2,Recipes!$H:$GI,'Production Calculator'!$A156+2,FALSE)*$AK156))+IF($AO156=GE$3,$AM156/VLOOKUP($AO156,Data!$A$50:$B$56,2,FALSE),0)</f>
        <v>0</v>
      </c>
      <c r="GF156" s="11">
        <f>IF(GF$2=$A156,0,IF(HLOOKUP(GF$2,Recipes!$H:$GI,'Production Calculator'!$A156+2,FALSE)=0,0,HLOOKUP(GF$2,Recipes!$H:$GI,'Production Calculator'!$A156+2,FALSE)*$AK156))+IF($AO156=GF$3,$AM156/VLOOKUP($AO156,Data!$A$50:$B$56,2,FALSE),0)</f>
        <v>0</v>
      </c>
      <c r="GG156" s="11">
        <f>IF(GG$2=$A156,0,IF(HLOOKUP(GG$2,Recipes!$H:$GI,'Production Calculator'!$A156+2,FALSE)=0,0,HLOOKUP(GG$2,Recipes!$H:$GI,'Production Calculator'!$A156+2,FALSE)*$AK156))+IF($AO156=GG$3,$AM156/VLOOKUP($AO156,Data!$A$50:$B$56,2,FALSE),0)</f>
        <v>0</v>
      </c>
      <c r="GH156" s="11">
        <f>IF(GH$2=$A156,0,IF(HLOOKUP(GH$2,Recipes!$H:$GI,'Production Calculator'!$A156+2,FALSE)=0,0,HLOOKUP(GH$2,Recipes!$H:$GI,'Production Calculator'!$A156+2,FALSE)*$AK156))+IF($AO156=GH$3,$AM156/VLOOKUP($AO156,Data!$A$50:$B$56,2,FALSE),0)</f>
        <v>0</v>
      </c>
      <c r="GI156" s="11">
        <f>IF(GI$2=$A156,0,IF(HLOOKUP(GI$2,Recipes!$H:$GI,'Production Calculator'!$A156+2,FALSE)=0,0,HLOOKUP(GI$2,Recipes!$H:$GI,'Production Calculator'!$A156+2,FALSE)*$AK156))+IF($AO156=GI$3,$AM156/VLOOKUP($AO156,Data!$A$50:$B$56,2,FALSE),0)</f>
        <v>0</v>
      </c>
      <c r="GJ156" s="11">
        <f>IF(GJ$2=$A156,0,IF(HLOOKUP(GJ$2,Recipes!$H:$GI,'Production Calculator'!$A156+2,FALSE)=0,0,HLOOKUP(GJ$2,Recipes!$H:$GI,'Production Calculator'!$A156+2,FALSE)*$AK156))+IF($AO156=GJ$3,$AM156/VLOOKUP($AO156,Data!$A$50:$B$56,2,FALSE),0)</f>
        <v>0</v>
      </c>
      <c r="GK156" s="11">
        <f>IF(GK$2=$A156,0,IF(HLOOKUP(GK$2,Recipes!$H:$GI,'Production Calculator'!$A156+2,FALSE)=0,0,HLOOKUP(GK$2,Recipes!$H:$GI,'Production Calculator'!$A156+2,FALSE)*$AK156))+IF($AO156=GK$3,$AM156/VLOOKUP($AO156,Data!$A$50:$B$56,2,FALSE),0)</f>
        <v>0</v>
      </c>
      <c r="GL156" s="11">
        <f>IF(GL$2=$A156,0,IF(HLOOKUP(GL$2,Recipes!$H:$GI,'Production Calculator'!$A156+2,FALSE)=0,0,HLOOKUP(GL$2,Recipes!$H:$GI,'Production Calculator'!$A156+2,FALSE)*$AK156))+IF($AO156=GL$3,$AM156/VLOOKUP($AO156,Data!$A$50:$B$56,2,FALSE),0)</f>
        <v>0</v>
      </c>
      <c r="GM156" s="11">
        <f>IF(GM$2=$A156,0,IF(HLOOKUP(GM$2,Recipes!$H:$GI,'Production Calculator'!$A156+2,FALSE)=0,0,HLOOKUP(GM$2,Recipes!$H:$GI,'Production Calculator'!$A156+2,FALSE)*$AK156))+IF($AO156=GM$3,$AM156/VLOOKUP($AO156,Data!$A$50:$B$56,2,FALSE),0)</f>
        <v>0</v>
      </c>
      <c r="GN156" s="11">
        <f>IF(GN$2=$A156,0,IF(HLOOKUP(GN$2,Recipes!$H:$GI,'Production Calculator'!$A156+2,FALSE)=0,0,HLOOKUP(GN$2,Recipes!$H:$GI,'Production Calculator'!$A156+2,FALSE)*$AK156))+IF($AO156=GN$3,$AM156/VLOOKUP($AO156,Data!$A$50:$B$56,2,FALSE),0)</f>
        <v>0</v>
      </c>
      <c r="GO156" s="11">
        <f>IF(GO$2=$A156,0,IF(HLOOKUP(GO$2,Recipes!$H:$GI,'Production Calculator'!$A156+2,FALSE)=0,0,HLOOKUP(GO$2,Recipes!$H:$GI,'Production Calculator'!$A156+2,FALSE)*$AK156))+IF($AO156=GO$3,$AM156/VLOOKUP($AO156,Data!$A$50:$B$56,2,FALSE),0)</f>
        <v>0</v>
      </c>
      <c r="GP156" s="11">
        <f>IF(GP$2=$A156,0,IF(HLOOKUP(GP$2,Recipes!$H:$GI,'Production Calculator'!$A156+2,FALSE)=0,0,HLOOKUP(GP$2,Recipes!$H:$GI,'Production Calculator'!$A156+2,FALSE)*$AK156))+IF($AO156=GP$3,$AM156/VLOOKUP($AO156,Data!$A$50:$B$56,2,FALSE),0)</f>
        <v>0</v>
      </c>
      <c r="GQ156" s="11">
        <f>IF(GQ$2=$A156,0,IF(HLOOKUP(GQ$2,Recipes!$H:$GI,'Production Calculator'!$A156+2,FALSE)=0,0,HLOOKUP(GQ$2,Recipes!$H:$GI,'Production Calculator'!$A156+2,FALSE)*$AK156))+IF($AO156=GQ$3,$AM156/VLOOKUP($AO156,Data!$A$50:$B$56,2,FALSE),0)</f>
        <v>0</v>
      </c>
      <c r="GR156" s="11">
        <f>IF(GR$2=$A156,0,IF(HLOOKUP(GR$2,Recipes!$H:$GI,'Production Calculator'!$A156+2,FALSE)=0,0,HLOOKUP(GR$2,Recipes!$H:$GI,'Production Calculator'!$A156+2,FALSE)*$AK156))+IF($AO156=GR$3,$AM156/VLOOKUP($AO156,Data!$A$50:$B$56,2,FALSE),0)</f>
        <v>0</v>
      </c>
      <c r="GS156" s="11">
        <f>IF(GS$2=$A156,0,IF(HLOOKUP(GS$2,Recipes!$H:$GI,'Production Calculator'!$A156+2,FALSE)=0,0,HLOOKUP(GS$2,Recipes!$H:$GI,'Production Calculator'!$A156+2,FALSE)*$AK156))+IF($AO156=GS$3,$AM156/VLOOKUP($AO156,Data!$A$50:$B$56,2,FALSE),0)</f>
        <v>0</v>
      </c>
      <c r="GT156" s="11">
        <f>IF(GT$2=$A156,0,IF(HLOOKUP(GT$2,Recipes!$H:$GI,'Production Calculator'!$A156+2,FALSE)=0,0,HLOOKUP(GT$2,Recipes!$H:$GI,'Production Calculator'!$A156+2,FALSE)*$AK156))+IF($AO156=GT$3,$AM156/VLOOKUP($AO156,Data!$A$50:$B$56,2,FALSE),0)</f>
        <v>0</v>
      </c>
      <c r="GU156" s="11">
        <f>IF(GU$2=$A156,0,IF(HLOOKUP(GU$2,Recipes!$H:$GI,'Production Calculator'!$A156+2,FALSE)=0,0,HLOOKUP(GU$2,Recipes!$H:$GI,'Production Calculator'!$A156+2,FALSE)*$AK156))+IF($AO156=GU$3,$AM156/VLOOKUP($AO156,Data!$A$50:$B$56,2,FALSE),0)</f>
        <v>0</v>
      </c>
      <c r="GV156" s="11">
        <f>IF(GV$2=$A156,0,IF(HLOOKUP(GV$2,Recipes!$H:$GI,'Production Calculator'!$A156+2,FALSE)=0,0,HLOOKUP(GV$2,Recipes!$H:$GI,'Production Calculator'!$A156+2,FALSE)*$AK156))+IF($AO156=GV$3,$AM156/VLOOKUP($AO156,Data!$A$50:$B$56,2,FALSE),0)</f>
        <v>0</v>
      </c>
      <c r="GW156" s="11">
        <f>IF(GW$2=$A156,0,IF(HLOOKUP(GW$2,Recipes!$H:$GI,'Production Calculator'!$A156+2,FALSE)=0,0,HLOOKUP(GW$2,Recipes!$H:$GI,'Production Calculator'!$A156+2,FALSE)*$AK156))+IF($AO156=GW$3,$AM156/VLOOKUP($AO156,Data!$A$50:$B$56,2,FALSE),0)</f>
        <v>0</v>
      </c>
      <c r="GX156" s="11">
        <f>IF(GX$2=$A156,0,IF(HLOOKUP(GX$2,Recipes!$H:$GI,'Production Calculator'!$A156+2,FALSE)=0,0,HLOOKUP(GX$2,Recipes!$H:$GI,'Production Calculator'!$A156+2,FALSE)*$AK156))+IF($AO156=GX$3,$AM156/VLOOKUP($AO156,Data!$A$50:$B$56,2,FALSE),0)</f>
        <v>0</v>
      </c>
      <c r="GY156" s="11">
        <f>IF(GY$2=$A156,0,IF(HLOOKUP(GY$2,Recipes!$H:$GI,'Production Calculator'!$A156+2,FALSE)=0,0,HLOOKUP(GY$2,Recipes!$H:$GI,'Production Calculator'!$A156+2,FALSE)*$AK156))+IF($AO156=GY$3,$AM156/VLOOKUP($AO156,Data!$A$50:$B$56,2,FALSE),0)</f>
        <v>0</v>
      </c>
      <c r="GZ156" s="11">
        <f>IF(GZ$2=$A156,0,IF(HLOOKUP(GZ$2,Recipes!$H:$GI,'Production Calculator'!$A156+2,FALSE)=0,0,HLOOKUP(GZ$2,Recipes!$H:$GI,'Production Calculator'!$A156+2,FALSE)*$AK156))+IF($AO156=GZ$3,$AM156/VLOOKUP($AO156,Data!$A$50:$B$56,2,FALSE),0)</f>
        <v>0</v>
      </c>
      <c r="HA156" s="11">
        <f>IF(HA$2=$A156,0,IF(HLOOKUP(HA$2,Recipes!$H:$GI,'Production Calculator'!$A156+2,FALSE)=0,0,HLOOKUP(HA$2,Recipes!$H:$GI,'Production Calculator'!$A156+2,FALSE)*$AK156))+IF($AO156=HA$3,$AM156/VLOOKUP($AO156,Data!$A$50:$B$56,2,FALSE),0)</f>
        <v>0</v>
      </c>
      <c r="HB156" s="11">
        <f>IF(HB$2=$A156,0,IF(HLOOKUP(HB$2,Recipes!$H:$GI,'Production Calculator'!$A156+2,FALSE)=0,0,HLOOKUP(HB$2,Recipes!$H:$GI,'Production Calculator'!$A156+2,FALSE)*$AK156))+IF($AO156=HB$3,$AM156/VLOOKUP($AO156,Data!$A$50:$B$56,2,FALSE),0)</f>
        <v>0</v>
      </c>
      <c r="HC156" s="11">
        <f>IF(HC$2=$A156,0,IF(HLOOKUP(HC$2,Recipes!$H:$GI,'Production Calculator'!$A156+2,FALSE)=0,0,HLOOKUP(HC$2,Recipes!$H:$GI,'Production Calculator'!$A156+2,FALSE)*$AK156))+IF($AO156=HC$3,$AM156/VLOOKUP($AO156,Data!$A$50:$B$56,2,FALSE),0)</f>
        <v>0</v>
      </c>
      <c r="HD156" s="11">
        <f>IF(HD$2=$A156,0,IF(HLOOKUP(HD$2,Recipes!$H:$GI,'Production Calculator'!$A156+2,FALSE)=0,0,HLOOKUP(HD$2,Recipes!$H:$GI,'Production Calculator'!$A156+2,FALSE)*$AK156))+IF($AO156=HD$3,$AM156/VLOOKUP($AO156,Data!$A$50:$B$56,2,FALSE),0)</f>
        <v>0</v>
      </c>
      <c r="HE156" s="11">
        <f>IF(HE$2=$A156,0,IF(HLOOKUP(HE$2,Recipes!$H:$GI,'Production Calculator'!$A156+2,FALSE)=0,0,HLOOKUP(HE$2,Recipes!$H:$GI,'Production Calculator'!$A156+2,FALSE)*$AK156))+IF($AO156=HE$3,$AM156/VLOOKUP($AO156,Data!$A$50:$B$56,2,FALSE),0)</f>
        <v>0</v>
      </c>
      <c r="HF156" s="11">
        <f>IF(HF$2=$A156,0,IF(HLOOKUP(HF$2,Recipes!$H:$GI,'Production Calculator'!$A156+2,FALSE)=0,0,HLOOKUP(HF$2,Recipes!$H:$GI,'Production Calculator'!$A156+2,FALSE)*$AK156))+IF($AO156=HF$3,$AM156/VLOOKUP($AO156,Data!$A$50:$B$56,2,FALSE),0)</f>
        <v>0</v>
      </c>
      <c r="HG156" s="11">
        <f>IF(HG$2=$A156,0,IF(HLOOKUP(HG$2,Recipes!$H:$GI,'Production Calculator'!$A156+2,FALSE)=0,0,HLOOKUP(HG$2,Recipes!$H:$GI,'Production Calculator'!$A156+2,FALSE)*$AK156))+IF($AO156=HG$3,$AM156/VLOOKUP($AO156,Data!$A$50:$B$56,2,FALSE),0)</f>
        <v>0</v>
      </c>
      <c r="HH156" s="11">
        <f>IF(HH$2=$A156,0,IF(HLOOKUP(HH$2,Recipes!$H:$GI,'Production Calculator'!$A156+2,FALSE)=0,0,HLOOKUP(HH$2,Recipes!$H:$GI,'Production Calculator'!$A156+2,FALSE)*$AK156))+IF($AO156=HH$3,$AM156/VLOOKUP($AO156,Data!$A$50:$B$56,2,FALSE),0)</f>
        <v>0</v>
      </c>
      <c r="HI156" s="11">
        <f>IF(HI$2=$A156,0,IF(HLOOKUP(HI$2,Recipes!$H:$GI,'Production Calculator'!$A156+2,FALSE)=0,0,HLOOKUP(HI$2,Recipes!$H:$GI,'Production Calculator'!$A156+2,FALSE)*$AK156))+IF($AO156=HI$3,$AM156/VLOOKUP($AO156,Data!$A$50:$B$56,2,FALSE),0)</f>
        <v>0</v>
      </c>
      <c r="HJ156" s="11">
        <f>IF(HJ$2=$A156,0,IF(HLOOKUP(HJ$2,Recipes!$H:$GI,'Production Calculator'!$A156+2,FALSE)=0,0,HLOOKUP(HJ$2,Recipes!$H:$GI,'Production Calculator'!$A156+2,FALSE)*$AK156))+IF($AO156=HJ$3,$AM156/VLOOKUP($AO156,Data!$A$50:$B$56,2,FALSE),0)</f>
        <v>0</v>
      </c>
      <c r="HK156" s="11">
        <f>IF(HK$2=$A156,0,IF(HLOOKUP(HK$2,Recipes!$H:$GI,'Production Calculator'!$A156+2,FALSE)=0,0,HLOOKUP(HK$2,Recipes!$H:$GI,'Production Calculator'!$A156+2,FALSE)*$AK156))+IF($AO156=HK$3,$AM156/VLOOKUP($AO156,Data!$A$50:$B$56,2,FALSE),0)</f>
        <v>0</v>
      </c>
      <c r="HL156" s="11">
        <f>IF(HL$2=$A156,0,IF(HLOOKUP(HL$2,Recipes!$H:$GI,'Production Calculator'!$A156+2,FALSE)=0,0,HLOOKUP(HL$2,Recipes!$H:$GI,'Production Calculator'!$A156+2,FALSE)*$AK156))+IF($AO156=HL$3,$AM156/VLOOKUP($AO156,Data!$A$50:$B$56,2,FALSE),0)</f>
        <v>0</v>
      </c>
      <c r="HM156" s="11">
        <f>IF(HM$2=$A156,0,IF(HLOOKUP(HM$2,Recipes!$H:$GI,'Production Calculator'!$A156+2,FALSE)=0,0,HLOOKUP(HM$2,Recipes!$H:$GI,'Production Calculator'!$A156+2,FALSE)*$AK156))+IF($AO156=HM$3,$AM156/VLOOKUP($AO156,Data!$A$50:$B$56,2,FALSE),0)</f>
        <v>0</v>
      </c>
      <c r="HN156" s="11">
        <f>IF(HN$2=$A156,0,IF(HLOOKUP(HN$2,Recipes!$H:$GI,'Production Calculator'!$A156+2,FALSE)=0,0,HLOOKUP(HN$2,Recipes!$H:$GI,'Production Calculator'!$A156+2,FALSE)*$AK156))+IF($AO156=HN$3,$AM156/VLOOKUP($AO156,Data!$A$50:$B$56,2,FALSE),0)</f>
        <v>0</v>
      </c>
      <c r="HO156" s="11">
        <f>IF(HO$2=$A156,0,IF(HLOOKUP(HO$2,Recipes!$H:$GI,'Production Calculator'!$A156+2,FALSE)=0,0,HLOOKUP(HO$2,Recipes!$H:$GI,'Production Calculator'!$A156+2,FALSE)*$AK156))+IF($AO156=HO$3,$AM156/VLOOKUP($AO156,Data!$A$50:$B$56,2,FALSE),0)</f>
        <v>0</v>
      </c>
      <c r="HP156" s="11">
        <f>IF(HP$2=$A156,0,IF(HLOOKUP(HP$2,Recipes!$H:$GI,'Production Calculator'!$A156+2,FALSE)=0,0,HLOOKUP(HP$2,Recipes!$H:$GI,'Production Calculator'!$A156+2,FALSE)*$AK156))+IF($AO156=HP$3,$AM156/VLOOKUP($AO156,Data!$A$50:$B$56,2,FALSE),0)</f>
        <v>0</v>
      </c>
      <c r="HQ156" s="11">
        <f>IF(HQ$2=$A156,0,IF(HLOOKUP(HQ$2,Recipes!$H:$GI,'Production Calculator'!$A156+2,FALSE)=0,0,HLOOKUP(HQ$2,Recipes!$H:$GI,'Production Calculator'!$A156+2,FALSE)*$AK156))+IF($AO156=HQ$3,$AM156/VLOOKUP($AO156,Data!$A$50:$B$56,2,FALSE),0)</f>
        <v>0</v>
      </c>
      <c r="HR156" s="11">
        <f>IF(HR$2=$A156,0,IF(HLOOKUP(HR$2,Recipes!$H:$GI,'Production Calculator'!$A156+2,FALSE)=0,0,HLOOKUP(HR$2,Recipes!$H:$GI,'Production Calculator'!$A156+2,FALSE)*$AK156))+IF($AO156=HR$3,$AM156/VLOOKUP($AO156,Data!$A$50:$B$56,2,FALSE),0)</f>
        <v>0</v>
      </c>
      <c r="HS156" s="121"/>
    </row>
    <row r="157" spans="1:227" x14ac:dyDescent="0.45">
      <c r="A157">
        <v>131</v>
      </c>
      <c r="B157" s="107" t="str">
        <f>VLOOKUP(A157,Recipes!A:B,2)</f>
        <v>Productivity module</v>
      </c>
      <c r="C157" s="128">
        <v>0</v>
      </c>
      <c r="D157" s="108">
        <f t="shared" si="217"/>
        <v>0</v>
      </c>
      <c r="E157" s="127" t="s">
        <v>1</v>
      </c>
      <c r="F157" s="109">
        <f>VLOOKUP(A157,Recipes!$A$3:$G$186,6,FALSE)</f>
        <v>2</v>
      </c>
      <c r="G157" s="109">
        <f>VLOOKUP(A157,Recipes!$A$3:$G$186,7,FALSE)</f>
        <v>0</v>
      </c>
      <c r="H157" s="110">
        <f t="shared" si="218"/>
        <v>0</v>
      </c>
      <c r="I157" s="109">
        <f>VLOOKUP(E157,Data!$A$2:$C$26,3, FALSE)</f>
        <v>4</v>
      </c>
      <c r="J157" s="108">
        <v>0</v>
      </c>
      <c r="K157" s="108">
        <v>0</v>
      </c>
      <c r="L157" s="108">
        <v>0</v>
      </c>
      <c r="M157" s="150">
        <v>0</v>
      </c>
      <c r="N157" s="150">
        <v>0</v>
      </c>
      <c r="O157" s="150">
        <v>0</v>
      </c>
      <c r="P157" s="151">
        <v>0</v>
      </c>
      <c r="Q157" s="151">
        <v>0</v>
      </c>
      <c r="R157" s="151">
        <v>0</v>
      </c>
      <c r="S157">
        <f t="shared" si="233"/>
        <v>0</v>
      </c>
      <c r="T157">
        <f t="shared" si="234"/>
        <v>0</v>
      </c>
      <c r="U157">
        <f t="shared" si="235"/>
        <v>0</v>
      </c>
      <c r="V157">
        <f t="shared" si="236"/>
        <v>0</v>
      </c>
      <c r="W157">
        <f t="shared" si="237"/>
        <v>0</v>
      </c>
      <c r="X157">
        <f t="shared" si="238"/>
        <v>0</v>
      </c>
      <c r="Y157">
        <f t="shared" si="239"/>
        <v>0</v>
      </c>
      <c r="Z157">
        <f t="shared" si="240"/>
        <v>0</v>
      </c>
      <c r="AA157">
        <f t="shared" si="241"/>
        <v>0</v>
      </c>
      <c r="AB157" s="111">
        <f>VLOOKUP($A157,Recipes!$A:$G,4)</f>
        <v>15</v>
      </c>
      <c r="AC157" s="111">
        <f>VLOOKUP($A157,Recipes!$A:$G,5)</f>
        <v>1</v>
      </c>
      <c r="AD157" s="111">
        <f t="shared" si="228"/>
        <v>6.6666666666666666E-2</v>
      </c>
      <c r="AE157" s="111">
        <f>VLOOKUP(E157,Data!$A$2:$F$26,5,FALSE)</f>
        <v>0</v>
      </c>
      <c r="AF157" s="111">
        <f>VLOOKUP(E157,Data!$A$2:$F$26,4,FALSE)</f>
        <v>210</v>
      </c>
      <c r="AG157" s="111">
        <f>VLOOKUP(E157,Data!$A$2:$B$26,2, FALSE)</f>
        <v>1.25</v>
      </c>
      <c r="AH157" s="111">
        <f>1+VLOOKUP($J$3,Data!$A$40:$D$48,2,FALSE)*$J157+VLOOKUP($K$3,Data!$A$40:$D$48,2,FALSE)*$K157+VLOOKUP($L$3,Data!$A$40:$D$48,2,FALSE)*$L157+VLOOKUP($M$3,Data!$A$40:$D$48,2,FALSE)*$M157+VLOOKUP($N$3,Data!$A$40:$D$48,2,FALSE)*$N157+VLOOKUP($O$3,Data!$A$40:$D$48,2,FALSE)*$O157+VLOOKUP($P$3,Data!$A$40:$D$48,2,FALSE)*$P157+VLOOKUP($Q$3,Data!$A$40:$D$48,2,FALSE)*$Q157+VLOOKUP($R$3,Data!$A$40:$D$48,2,FALSE)*$R157</f>
        <v>1</v>
      </c>
      <c r="AI157" s="111">
        <f>MAX(1+VLOOKUP($J$3,Data!$A$40:$D$48,3,FALSE)*$J157+VLOOKUP($K$3,Data!$A$40:$D$48,3,FALSE)*$K157+VLOOKUP($L$3,Data!$A$40:$D$48,3,FALSE)*$L157+VLOOKUP($M$3,Data!$A$40:$D$48,3,FALSE)*$M157+VLOOKUP($N$3,Data!$A$40:$D$48,3,FALSE)*$N157+VLOOKUP($O$3,Data!$A$40:$D$48,3,FALSE)*$O157+VLOOKUP($P$3,Data!$A$40:$D$48,3,FALSE)*$P157+VLOOKUP($Q$3,Data!$A$40:$D$48,3,FALSE)*$Q157+VLOOKUP($R$3,Data!$A$40:$D$48,3,FALSE)*$R157,0)</f>
        <v>1</v>
      </c>
      <c r="AJ157" s="111">
        <f>MAX(1-(VLOOKUP($J$3,Data!$A$40:$D$48,4,FALSE)*$J157+VLOOKUP($K$3,Data!$A$40:$D$48,4,FALSE)*$K157+VLOOKUP($L$3,Data!$A$40:$D$48,4,FALSE)*$L157+VLOOKUP($M$3,Data!$A$40:$D$48,4,FALSE)*$M157+VLOOKUP($N$3,Data!$A$40:$D$48,4,FALSE)*$N157+VLOOKUP($O$3,Data!$A$40:$D$48,4,FALSE)*$O157+VLOOKUP($P$3,Data!$A$40:$D$48,4,FALSE)*$P157+VLOOKUP($Q$3,Data!$A$40:$D$48,4,FALSE)*$Q157+VLOOKUP($R$3,Data!$A$40:$D$48,4,FALSE)*$R157),0.2)</f>
        <v>1</v>
      </c>
      <c r="AK157" s="112">
        <f t="shared" si="229"/>
        <v>0</v>
      </c>
      <c r="AL157" s="111">
        <f t="shared" si="230"/>
        <v>8.3333333333333329E-2</v>
      </c>
      <c r="AM157" s="111">
        <f t="shared" si="231"/>
        <v>0</v>
      </c>
      <c r="AN157" s="111">
        <f t="shared" si="232"/>
        <v>0</v>
      </c>
      <c r="AO157" s="131" t="s">
        <v>298</v>
      </c>
      <c r="AP157" s="11"/>
      <c r="AQ157" s="11">
        <f>IF(AQ$2=$A157,0,IF(HLOOKUP(AQ$2,Recipes!$H:$GI,'Production Calculator'!$A157+2,FALSE)=0,0,HLOOKUP(AQ$2,Recipes!$H:$GI,'Production Calculator'!$A157+2,FALSE)*$AK157))+IF($AO157=AQ$3,$AM157/VLOOKUP($AO157,Data!$A$50:$B$56,2,FALSE),0)</f>
        <v>0</v>
      </c>
      <c r="AR157" s="11">
        <f>IF(AR$2=$A157,0,IF(HLOOKUP(AR$2,Recipes!$H:$GI,'Production Calculator'!$A157+2,FALSE)=0,0,HLOOKUP(AR$2,Recipes!$H:$GI,'Production Calculator'!$A157+2,FALSE)*$AK157))+IF($AO157=AR$3,$AM157/VLOOKUP($AO157,Data!$A$50:$B$56,2,FALSE),0)</f>
        <v>0</v>
      </c>
      <c r="AS157" s="11">
        <f>IF(AS$2=$A157,0,IF(HLOOKUP(AS$2,Recipes!$H:$GI,'Production Calculator'!$A157+2,FALSE)=0,0,HLOOKUP(AS$2,Recipes!$H:$GI,'Production Calculator'!$A157+2,FALSE)*$AK157))+IF($AO157=AS$3,$AM157/VLOOKUP($AO157,Data!$A$50:$B$56,2,FALSE),0)</f>
        <v>0</v>
      </c>
      <c r="AT157" s="11">
        <f>IF(AT$2=$A157,0,IF(HLOOKUP(AT$2,Recipes!$H:$GI,'Production Calculator'!$A157+2,FALSE)=0,0,HLOOKUP(AT$2,Recipes!$H:$GI,'Production Calculator'!$A157+2,FALSE)*$AK157))+IF($AO157=AT$3,$AM157/VLOOKUP($AO157,Data!$A$50:$B$56,2,FALSE),0)</f>
        <v>0</v>
      </c>
      <c r="AU157" s="11">
        <f>IF(AU$2=$A157,0,IF(HLOOKUP(AU$2,Recipes!$H:$GI,'Production Calculator'!$A157+2,FALSE)=0,0,HLOOKUP(AU$2,Recipes!$H:$GI,'Production Calculator'!$A157+2,FALSE)*$AK157))+IF($AO157=AU$3,$AM157/VLOOKUP($AO157,Data!$A$50:$B$56,2,FALSE),0)</f>
        <v>0</v>
      </c>
      <c r="AV157" s="11">
        <f>IF(AV$2=$A157,0,IF(HLOOKUP(AV$2,Recipes!$H:$GI,'Production Calculator'!$A157+2,FALSE)=0,0,HLOOKUP(AV$2,Recipes!$H:$GI,'Production Calculator'!$A157+2,FALSE)*$AK157))+IF($AO157=AV$3,$AM157/VLOOKUP($AO157,Data!$A$50:$B$56,2,FALSE),0)</f>
        <v>0</v>
      </c>
      <c r="AW157" s="11">
        <f>IF(AW$2=$A157,0,IF(HLOOKUP(AW$2,Recipes!$H:$GI,'Production Calculator'!$A157+2,FALSE)=0,0,HLOOKUP(AW$2,Recipes!$H:$GI,'Production Calculator'!$A157+2,FALSE)*$AK157))+IF($AO157=AW$3,$AM157/VLOOKUP($AO157,Data!$A$50:$B$56,2,FALSE),0)</f>
        <v>0</v>
      </c>
      <c r="AX157" s="11">
        <f>IF(AX$2=$A157,0,IF(HLOOKUP(AX$2,Recipes!$H:$GI,'Production Calculator'!$A157+2,FALSE)=0,0,HLOOKUP(AX$2,Recipes!$H:$GI,'Production Calculator'!$A157+2,FALSE)*$AK157))+IF($AO157=AX$3,$AM157/VLOOKUP($AO157,Data!$A$50:$B$56,2,FALSE),0)</f>
        <v>0</v>
      </c>
      <c r="AY157" s="11">
        <f>IF(AY$2=$A157,0,IF(HLOOKUP(AY$2,Recipes!$H:$GI,'Production Calculator'!$A157+2,FALSE)=0,0,HLOOKUP(AY$2,Recipes!$H:$GI,'Production Calculator'!$A157+2,FALSE)*$AK157))+IF($AO157=AY$3,$AM157/VLOOKUP($AO157,Data!$A$50:$B$56,2,FALSE),0)</f>
        <v>0</v>
      </c>
      <c r="AZ157" s="11">
        <f>IF(AZ$2=$A157,0,IF(HLOOKUP(AZ$2,Recipes!$H:$GI,'Production Calculator'!$A157+2,FALSE)=0,0,HLOOKUP(AZ$2,Recipes!$H:$GI,'Production Calculator'!$A157+2,FALSE)*$AK157))+IF($AO157=AZ$3,$AM157/VLOOKUP($AO157,Data!$A$50:$B$56,2,FALSE),0)</f>
        <v>0</v>
      </c>
      <c r="BA157" s="11">
        <f>IF(BA$2=$A157,0,IF(HLOOKUP(BA$2,Recipes!$H:$GI,'Production Calculator'!$A157+2,FALSE)=0,0,HLOOKUP(BA$2,Recipes!$H:$GI,'Production Calculator'!$A157+2,FALSE)*$AK157))+IF($AO157=BA$3,$AM157/VLOOKUP($AO157,Data!$A$50:$B$56,2,FALSE),0)</f>
        <v>0</v>
      </c>
      <c r="BB157" s="11">
        <f>IF(BB$2=$A157,0,IF(HLOOKUP(BB$2,Recipes!$H:$GI,'Production Calculator'!$A157+2,FALSE)=0,0,HLOOKUP(BB$2,Recipes!$H:$GI,'Production Calculator'!$A157+2,FALSE)*$AK157))+IF($AO157=BB$3,$AM157/VLOOKUP($AO157,Data!$A$50:$B$56,2,FALSE),0)</f>
        <v>0</v>
      </c>
      <c r="BC157" s="11">
        <f>IF(BC$2=$A157,0,IF(HLOOKUP(BC$2,Recipes!$H:$GI,'Production Calculator'!$A157+2,FALSE)=0,0,HLOOKUP(BC$2,Recipes!$H:$GI,'Production Calculator'!$A157+2,FALSE)*$AK157))+IF($AO157=BC$3,$AM157/VLOOKUP($AO157,Data!$A$50:$B$56,2,FALSE),0)</f>
        <v>0</v>
      </c>
      <c r="BD157" s="11">
        <f>IF(BD$2=$A157,0,IF(HLOOKUP(BD$2,Recipes!$H:$GI,'Production Calculator'!$A157+2,FALSE)=0,0,HLOOKUP(BD$2,Recipes!$H:$GI,'Production Calculator'!$A157+2,FALSE)*$AK157))+IF($AO157=BD$3,$AM157/VLOOKUP($AO157,Data!$A$50:$B$56,2,FALSE),0)</f>
        <v>0</v>
      </c>
      <c r="BE157" s="11">
        <f>IF(BE$2=$A157,0,IF(HLOOKUP(BE$2,Recipes!$H:$GI,'Production Calculator'!$A157+2,FALSE)=0,0,HLOOKUP(BE$2,Recipes!$H:$GI,'Production Calculator'!$A157+2,FALSE)*$AK157))+IF($AO157=BE$3,$AM157/VLOOKUP($AO157,Data!$A$50:$B$56,2,FALSE),0)</f>
        <v>0</v>
      </c>
      <c r="BF157" s="11">
        <f>IF(BF$2=$A157,0,IF(HLOOKUP(BF$2,Recipes!$H:$GI,'Production Calculator'!$A157+2,FALSE)=0,0,HLOOKUP(BF$2,Recipes!$H:$GI,'Production Calculator'!$A157+2,FALSE)*$AK157))+IF($AO157=BF$3,$AM157/VLOOKUP($AO157,Data!$A$50:$B$56,2,FALSE),0)</f>
        <v>0</v>
      </c>
      <c r="BG157" s="11">
        <f>IF(BG$2=$A157,0,IF(HLOOKUP(BG$2,Recipes!$H:$GI,'Production Calculator'!$A157+2,FALSE)=0,0,HLOOKUP(BG$2,Recipes!$H:$GI,'Production Calculator'!$A157+2,FALSE)*$AK157))+IF($AO157=BG$3,$AM157/VLOOKUP($AO157,Data!$A$50:$B$56,2,FALSE),0)</f>
        <v>0</v>
      </c>
      <c r="BH157" s="11">
        <f>IF(BH$2=$A157,0,IF(HLOOKUP(BH$2,Recipes!$H:$GI,'Production Calculator'!$A157+2,FALSE)=0,0,HLOOKUP(BH$2,Recipes!$H:$GI,'Production Calculator'!$A157+2,FALSE)*$AK157))+IF($AO157=BH$3,$AM157/VLOOKUP($AO157,Data!$A$50:$B$56,2,FALSE),0)</f>
        <v>0</v>
      </c>
      <c r="BI157" s="11">
        <f>IF(BI$2=$A157,0,IF(HLOOKUP(BI$2,Recipes!$H:$GI,'Production Calculator'!$A157+2,FALSE)=0,0,HLOOKUP(BI$2,Recipes!$H:$GI,'Production Calculator'!$A157+2,FALSE)*$AK157))+IF($AO157=BI$3,$AM157/VLOOKUP($AO157,Data!$A$50:$B$56,2,FALSE),0)</f>
        <v>0</v>
      </c>
      <c r="BJ157" s="11">
        <f>IF(BJ$2=$A157,0,IF(HLOOKUP(BJ$2,Recipes!$H:$GI,'Production Calculator'!$A157+2,FALSE)=0,0,HLOOKUP(BJ$2,Recipes!$H:$GI,'Production Calculator'!$A157+2,FALSE)*$AK157))+IF($AO157=BJ$3,$AM157/VLOOKUP($AO157,Data!$A$50:$B$56,2,FALSE),0)</f>
        <v>0</v>
      </c>
      <c r="BK157" s="11">
        <f>IF(BK$2=$A157,0,IF(HLOOKUP(BK$2,Recipes!$H:$GI,'Production Calculator'!$A157+2,FALSE)=0,0,HLOOKUP(BK$2,Recipes!$H:$GI,'Production Calculator'!$A157+2,FALSE)*$AK157))+IF($AO157=BK$3,$AM157/VLOOKUP($AO157,Data!$A$50:$B$56,2,FALSE),0)</f>
        <v>0</v>
      </c>
      <c r="BL157" s="11">
        <f>IF(BL$2=$A157,0,IF(HLOOKUP(BL$2,Recipes!$H:$GI,'Production Calculator'!$A157+2,FALSE)=0,0,HLOOKUP(BL$2,Recipes!$H:$GI,'Production Calculator'!$A157+2,FALSE)*$AK157))+IF($AO157=BL$3,$AM157/VLOOKUP($AO157,Data!$A$50:$B$56,2,FALSE),0)</f>
        <v>0</v>
      </c>
      <c r="BM157" s="11">
        <f>IF(BM$2=$A157,0,IF(HLOOKUP(BM$2,Recipes!$H:$GI,'Production Calculator'!$A157+2,FALSE)=0,0,HLOOKUP(BM$2,Recipes!$H:$GI,'Production Calculator'!$A157+2,FALSE)*$AK157))+IF($AO157=BM$3,$AM157/VLOOKUP($AO157,Data!$A$50:$B$56,2,FALSE),0)</f>
        <v>0</v>
      </c>
      <c r="BN157" s="11">
        <f>IF(BN$2=$A157,0,IF(HLOOKUP(BN$2,Recipes!$H:$GI,'Production Calculator'!$A157+2,FALSE)=0,0,HLOOKUP(BN$2,Recipes!$H:$GI,'Production Calculator'!$A157+2,FALSE)*$AK157))+IF($AO157=BN$3,$AM157/VLOOKUP($AO157,Data!$A$50:$B$56,2,FALSE),0)</f>
        <v>0</v>
      </c>
      <c r="BO157" s="11">
        <f>IF(BO$2=$A157,0,IF(HLOOKUP(BO$2,Recipes!$H:$GI,'Production Calculator'!$A157+2,FALSE)=0,0,HLOOKUP(BO$2,Recipes!$H:$GI,'Production Calculator'!$A157+2,FALSE)*$AK157))+IF($AO157=BO$3,$AM157/VLOOKUP($AO157,Data!$A$50:$B$56,2,FALSE),0)</f>
        <v>0</v>
      </c>
      <c r="BP157" s="11">
        <f>IF(BP$2=$A157,0,IF(HLOOKUP(BP$2,Recipes!$H:$GI,'Production Calculator'!$A157+2,FALSE)=0,0,HLOOKUP(BP$2,Recipes!$H:$GI,'Production Calculator'!$A157+2,FALSE)*$AK157))+IF($AO157=BP$3,$AM157/VLOOKUP($AO157,Data!$A$50:$B$56,2,FALSE),0)</f>
        <v>0</v>
      </c>
      <c r="BQ157" s="11">
        <f>IF(BQ$2=$A157,0,IF(HLOOKUP(BQ$2,Recipes!$H:$GI,'Production Calculator'!$A157+2,FALSE)=0,0,HLOOKUP(BQ$2,Recipes!$H:$GI,'Production Calculator'!$A157+2,FALSE)*$AK157))+IF($AO157=BQ$3,$AM157/VLOOKUP($AO157,Data!$A$50:$B$56,2,FALSE),0)</f>
        <v>0</v>
      </c>
      <c r="BR157" s="11">
        <f>IF(BR$2=$A157,0,IF(HLOOKUP(BR$2,Recipes!$H:$GI,'Production Calculator'!$A157+2,FALSE)=0,0,HLOOKUP(BR$2,Recipes!$H:$GI,'Production Calculator'!$A157+2,FALSE)*$AK157))+IF($AO157=BR$3,$AM157/VLOOKUP($AO157,Data!$A$50:$B$56,2,FALSE),0)</f>
        <v>0</v>
      </c>
      <c r="BS157" s="11">
        <f>IF(BS$2=$A157,0,IF(HLOOKUP(BS$2,Recipes!$H:$GI,'Production Calculator'!$A157+2,FALSE)=0,0,HLOOKUP(BS$2,Recipes!$H:$GI,'Production Calculator'!$A157+2,FALSE)*$AK157))+IF($AO157=BS$3,$AM157/VLOOKUP($AO157,Data!$A$50:$B$56,2,FALSE),0)</f>
        <v>0</v>
      </c>
      <c r="BT157" s="11">
        <f>IF(BT$2=$A157,0,IF(HLOOKUP(BT$2,Recipes!$H:$GI,'Production Calculator'!$A157+2,FALSE)=0,0,HLOOKUP(BT$2,Recipes!$H:$GI,'Production Calculator'!$A157+2,FALSE)*$AK157))+IF($AO157=BT$3,$AM157/VLOOKUP($AO157,Data!$A$50:$B$56,2,FALSE),0)</f>
        <v>0</v>
      </c>
      <c r="BU157" s="11">
        <f>IF(BU$2=$A157,0,IF(HLOOKUP(BU$2,Recipes!$H:$GI,'Production Calculator'!$A157+2,FALSE)=0,0,HLOOKUP(BU$2,Recipes!$H:$GI,'Production Calculator'!$A157+2,FALSE)*$AK157))+IF($AO157=BU$3,$AM157/VLOOKUP($AO157,Data!$A$50:$B$56,2,FALSE),0)</f>
        <v>0</v>
      </c>
      <c r="BV157" s="11">
        <f>IF(BV$2=$A157,0,IF(HLOOKUP(BV$2,Recipes!$H:$GI,'Production Calculator'!$A157+2,FALSE)=0,0,HLOOKUP(BV$2,Recipes!$H:$GI,'Production Calculator'!$A157+2,FALSE)*$AK157))+IF($AO157=BV$3,$AM157/VLOOKUP($AO157,Data!$A$50:$B$56,2,FALSE),0)</f>
        <v>0</v>
      </c>
      <c r="BW157" s="11">
        <f>IF(BW$2=$A157,0,IF(HLOOKUP(BW$2,Recipes!$H:$GI,'Production Calculator'!$A157+2,FALSE)=0,0,HLOOKUP(BW$2,Recipes!$H:$GI,'Production Calculator'!$A157+2,FALSE)*$AK157))+IF($AO157=BW$3,$AM157/VLOOKUP($AO157,Data!$A$50:$B$56,2,FALSE),0)</f>
        <v>0</v>
      </c>
      <c r="BX157" s="11">
        <f>IF(BX$2=$A157,0,IF(HLOOKUP(BX$2,Recipes!$H:$GI,'Production Calculator'!$A157+2,FALSE)=0,0,HLOOKUP(BX$2,Recipes!$H:$GI,'Production Calculator'!$A157+2,FALSE)*$AK157))+IF($AO157=BX$3,$AM157/VLOOKUP($AO157,Data!$A$50:$B$56,2,FALSE),0)</f>
        <v>0</v>
      </c>
      <c r="BY157" s="11">
        <f>IF(BY$2=$A157,0,IF(HLOOKUP(BY$2,Recipes!$H:$GI,'Production Calculator'!$A157+2,FALSE)=0,0,HLOOKUP(BY$2,Recipes!$H:$GI,'Production Calculator'!$A157+2,FALSE)*$AK157))+IF($AO157=BY$3,$AM157/VLOOKUP($AO157,Data!$A$50:$B$56,2,FALSE),0)</f>
        <v>0</v>
      </c>
      <c r="BZ157" s="11">
        <f>IF(BZ$2=$A157,0,IF(HLOOKUP(BZ$2,Recipes!$H:$GI,'Production Calculator'!$A157+2,FALSE)=0,0,HLOOKUP(BZ$2,Recipes!$H:$GI,'Production Calculator'!$A157+2,FALSE)*$AK157))+IF($AO157=BZ$3,$AM157/VLOOKUP($AO157,Data!$A$50:$B$56,2,FALSE),0)</f>
        <v>0</v>
      </c>
      <c r="CA157" s="11">
        <f>IF(CA$2=$A157,0,IF(HLOOKUP(CA$2,Recipes!$H:$GI,'Production Calculator'!$A157+2,FALSE)=0,0,HLOOKUP(CA$2,Recipes!$H:$GI,'Production Calculator'!$A157+2,FALSE)*$AK157))+IF($AO157=CA$3,$AM157/VLOOKUP($AO157,Data!$A$50:$B$56,2,FALSE),0)</f>
        <v>0</v>
      </c>
      <c r="CB157" s="11">
        <f>IF(CB$2=$A157,0,IF(HLOOKUP(CB$2,Recipes!$H:$GI,'Production Calculator'!$A157+2,FALSE)=0,0,HLOOKUP(CB$2,Recipes!$H:$GI,'Production Calculator'!$A157+2,FALSE)*$AK157))+IF($AO157=CB$3,$AM157/VLOOKUP($AO157,Data!$A$50:$B$56,2,FALSE),0)</f>
        <v>0</v>
      </c>
      <c r="CC157" s="11">
        <f>IF(CC$2=$A157,0,IF(HLOOKUP(CC$2,Recipes!$H:$GI,'Production Calculator'!$A157+2,FALSE)=0,0,HLOOKUP(CC$2,Recipes!$H:$GI,'Production Calculator'!$A157+2,FALSE)*$AK157))+IF($AO157=CC$3,$AM157/VLOOKUP($AO157,Data!$A$50:$B$56,2,FALSE),0)</f>
        <v>0</v>
      </c>
      <c r="CD157" s="11">
        <f>IF(CD$2=$A157,0,IF(HLOOKUP(CD$2,Recipes!$H:$GI,'Production Calculator'!$A157+2,FALSE)=0,0,HLOOKUP(CD$2,Recipes!$H:$GI,'Production Calculator'!$A157+2,FALSE)*$AK157))+IF($AO157=CD$3,$AM157/VLOOKUP($AO157,Data!$A$50:$B$56,2,FALSE),0)</f>
        <v>0</v>
      </c>
      <c r="CE157" s="11">
        <f>IF(CE$2=$A157,0,IF(HLOOKUP(CE$2,Recipes!$H:$GI,'Production Calculator'!$A157+2,FALSE)=0,0,HLOOKUP(CE$2,Recipes!$H:$GI,'Production Calculator'!$A157+2,FALSE)*$AK157))+IF($AO157=CE$3,$AM157/VLOOKUP($AO157,Data!$A$50:$B$56,2,FALSE),0)</f>
        <v>0</v>
      </c>
      <c r="CF157" s="11">
        <f>IF(CF$2=$A157,0,IF(HLOOKUP(CF$2,Recipes!$H:$GI,'Production Calculator'!$A157+2,FALSE)=0,0,HLOOKUP(CF$2,Recipes!$H:$GI,'Production Calculator'!$A157+2,FALSE)*$AK157))+IF($AO157=CF$3,$AM157/VLOOKUP($AO157,Data!$A$50:$B$56,2,FALSE),0)</f>
        <v>0</v>
      </c>
      <c r="CG157" s="11">
        <f>IF(CG$2=$A157,0,IF(HLOOKUP(CG$2,Recipes!$H:$GI,'Production Calculator'!$A157+2,FALSE)=0,0,HLOOKUP(CG$2,Recipes!$H:$GI,'Production Calculator'!$A157+2,FALSE)*$AK157))+IF($AO157=CG$3,$AM157/VLOOKUP($AO157,Data!$A$50:$B$56,2,FALSE),0)</f>
        <v>0</v>
      </c>
      <c r="CH157" s="11">
        <f>IF(CH$2=$A157,0,IF(HLOOKUP(CH$2,Recipes!$H:$GI,'Production Calculator'!$A157+2,FALSE)=0,0,HLOOKUP(CH$2,Recipes!$H:$GI,'Production Calculator'!$A157+2,FALSE)*$AK157))+IF($AO157=CH$3,$AM157/VLOOKUP($AO157,Data!$A$50:$B$56,2,FALSE),0)</f>
        <v>0</v>
      </c>
      <c r="CI157" s="11">
        <f>IF(CI$2=$A157,0,IF(HLOOKUP(CI$2,Recipes!$H:$GI,'Production Calculator'!$A157+2,FALSE)=0,0,HLOOKUP(CI$2,Recipes!$H:$GI,'Production Calculator'!$A157+2,FALSE)*$AK157))+IF($AO157=CI$3,$AM157/VLOOKUP($AO157,Data!$A$50:$B$56,2,FALSE),0)</f>
        <v>0</v>
      </c>
      <c r="CJ157" s="11">
        <f>IF(CJ$2=$A157,0,IF(HLOOKUP(CJ$2,Recipes!$H:$GI,'Production Calculator'!$A157+2,FALSE)=0,0,HLOOKUP(CJ$2,Recipes!$H:$GI,'Production Calculator'!$A157+2,FALSE)*$AK157))+IF($AO157=CJ$3,$AM157/VLOOKUP($AO157,Data!$A$50:$B$56,2,FALSE),0)</f>
        <v>0</v>
      </c>
      <c r="CK157" s="11">
        <f>IF(CK$2=$A157,0,IF(HLOOKUP(CK$2,Recipes!$H:$GI,'Production Calculator'!$A157+2,FALSE)=0,0,HLOOKUP(CK$2,Recipes!$H:$GI,'Production Calculator'!$A157+2,FALSE)*$AK157))+IF($AO157=CK$3,$AM157/VLOOKUP($AO157,Data!$A$50:$B$56,2,FALSE),0)</f>
        <v>0</v>
      </c>
      <c r="CL157" s="11">
        <f>IF(CL$2=$A157,0,IF(HLOOKUP(CL$2,Recipes!$H:$GI,'Production Calculator'!$A157+2,FALSE)=0,0,HLOOKUP(CL$2,Recipes!$H:$GI,'Production Calculator'!$A157+2,FALSE)*$AK157))+IF($AO157=CL$3,$AM157/VLOOKUP($AO157,Data!$A$50:$B$56,2,FALSE),0)</f>
        <v>0</v>
      </c>
      <c r="CM157" s="11">
        <f>IF(CM$2=$A157,0,IF(HLOOKUP(CM$2,Recipes!$H:$GI,'Production Calculator'!$A157+2,FALSE)=0,0,HLOOKUP(CM$2,Recipes!$H:$GI,'Production Calculator'!$A157+2,FALSE)*$AK157))+IF($AO157=CM$3,$AM157/VLOOKUP($AO157,Data!$A$50:$B$56,2,FALSE),0)</f>
        <v>0</v>
      </c>
      <c r="CN157" s="11">
        <f>IF(CN$2=$A157,0,IF(HLOOKUP(CN$2,Recipes!$H:$GI,'Production Calculator'!$A157+2,FALSE)=0,0,HLOOKUP(CN$2,Recipes!$H:$GI,'Production Calculator'!$A157+2,FALSE)*$AK157))+IF($AO157=CN$3,$AM157/VLOOKUP($AO157,Data!$A$50:$B$56,2,FALSE),0)</f>
        <v>0</v>
      </c>
      <c r="CO157" s="11">
        <f>IF(CO$2=$A157,0,IF(HLOOKUP(CO$2,Recipes!$H:$GI,'Production Calculator'!$A157+2,FALSE)=0,0,HLOOKUP(CO$2,Recipes!$H:$GI,'Production Calculator'!$A157+2,FALSE)*$AK157))+IF($AO157=CO$3,$AM157/VLOOKUP($AO157,Data!$A$50:$B$56,2,FALSE),0)</f>
        <v>0</v>
      </c>
      <c r="CP157" s="11">
        <f>IF(CP$2=$A157,0,IF(HLOOKUP(CP$2,Recipes!$H:$GI,'Production Calculator'!$A157+2,FALSE)=0,0,HLOOKUP(CP$2,Recipes!$H:$GI,'Production Calculator'!$A157+2,FALSE)*$AK157))+IF($AO157=CP$3,$AM157/VLOOKUP($AO157,Data!$A$50:$B$56,2,FALSE),0)</f>
        <v>0</v>
      </c>
      <c r="CQ157" s="11">
        <f>IF(CQ$2=$A157,0,IF(HLOOKUP(CQ$2,Recipes!$H:$GI,'Production Calculator'!$A157+2,FALSE)=0,0,HLOOKUP(CQ$2,Recipes!$H:$GI,'Production Calculator'!$A157+2,FALSE)*$AK157))+IF($AO157=CQ$3,$AM157/VLOOKUP($AO157,Data!$A$50:$B$56,2,FALSE),0)</f>
        <v>0</v>
      </c>
      <c r="CR157" s="11">
        <f>IF(CR$2=$A157,0,IF(HLOOKUP(CR$2,Recipes!$H:$GI,'Production Calculator'!$A157+2,FALSE)=0,0,HLOOKUP(CR$2,Recipes!$H:$GI,'Production Calculator'!$A157+2,FALSE)*$AK157))+IF($AO157=CR$3,$AM157/VLOOKUP($AO157,Data!$A$50:$B$56,2,FALSE),0)</f>
        <v>0</v>
      </c>
      <c r="CS157" s="11">
        <f>IF(CS$2=$A157,0,IF(HLOOKUP(CS$2,Recipes!$H:$GI,'Production Calculator'!$A157+2,FALSE)=0,0,HLOOKUP(CS$2,Recipes!$H:$GI,'Production Calculator'!$A157+2,FALSE)*$AK157))+IF($AO157=CS$3,$AM157/VLOOKUP($AO157,Data!$A$50:$B$56,2,FALSE),0)</f>
        <v>0</v>
      </c>
      <c r="CT157" s="11">
        <f>IF(CT$2=$A157,0,IF(HLOOKUP(CT$2,Recipes!$H:$GI,'Production Calculator'!$A157+2,FALSE)=0,0,HLOOKUP(CT$2,Recipes!$H:$GI,'Production Calculator'!$A157+2,FALSE)*$AK157))+IF($AO157=CT$3,$AM157/VLOOKUP($AO157,Data!$A$50:$B$56,2,FALSE),0)</f>
        <v>0</v>
      </c>
      <c r="CU157" s="11">
        <f>IF(CU$2=$A157,0,IF(HLOOKUP(CU$2,Recipes!$H:$GI,'Production Calculator'!$A157+2,FALSE)=0,0,HLOOKUP(CU$2,Recipes!$H:$GI,'Production Calculator'!$A157+2,FALSE)*$AK157))+IF($AO157=CU$3,$AM157/VLOOKUP($AO157,Data!$A$50:$B$56,2,FALSE),0)</f>
        <v>0</v>
      </c>
      <c r="CV157" s="11">
        <f>IF(CV$2=$A157,0,IF(HLOOKUP(CV$2,Recipes!$H:$GI,'Production Calculator'!$A157+2,FALSE)=0,0,HLOOKUP(CV$2,Recipes!$H:$GI,'Production Calculator'!$A157+2,FALSE)*$AK157))+IF($AO157=CV$3,$AM157/VLOOKUP($AO157,Data!$A$50:$B$56,2,FALSE),0)</f>
        <v>0</v>
      </c>
      <c r="CW157" s="11">
        <f>IF(CW$2=$A157,0,IF(HLOOKUP(CW$2,Recipes!$H:$GI,'Production Calculator'!$A157+2,FALSE)=0,0,HLOOKUP(CW$2,Recipes!$H:$GI,'Production Calculator'!$A157+2,FALSE)*$AK157))+IF($AO157=CW$3,$AM157/VLOOKUP($AO157,Data!$A$50:$B$56,2,FALSE),0)</f>
        <v>0</v>
      </c>
      <c r="CX157" s="11">
        <f>IF(CX$2=$A157,0,IF(HLOOKUP(CX$2,Recipes!$H:$GI,'Production Calculator'!$A157+2,FALSE)=0,0,HLOOKUP(CX$2,Recipes!$H:$GI,'Production Calculator'!$A157+2,FALSE)*$AK157))+IF($AO157=CX$3,$AM157/VLOOKUP($AO157,Data!$A$50:$B$56,2,FALSE),0)</f>
        <v>0</v>
      </c>
      <c r="CY157" s="11">
        <f>IF(CY$2=$A157,0,IF(HLOOKUP(CY$2,Recipes!$H:$GI,'Production Calculator'!$A157+2,FALSE)=0,0,HLOOKUP(CY$2,Recipes!$H:$GI,'Production Calculator'!$A157+2,FALSE)*$AK157))+IF($AO157=CY$3,$AM157/VLOOKUP($AO157,Data!$A$50:$B$56,2,FALSE),0)</f>
        <v>0</v>
      </c>
      <c r="CZ157" s="11">
        <f>IF(CZ$2=$A157,0,IF(HLOOKUP(CZ$2,Recipes!$H:$GI,'Production Calculator'!$A157+2,FALSE)=0,0,HLOOKUP(CZ$2,Recipes!$H:$GI,'Production Calculator'!$A157+2,FALSE)*$AK157))+IF($AO157=CZ$3,$AM157/VLOOKUP($AO157,Data!$A$50:$B$56,2,FALSE),0)</f>
        <v>0</v>
      </c>
      <c r="DA157" s="11">
        <f>IF(DA$2=$A157,0,IF(HLOOKUP(DA$2,Recipes!$H:$GI,'Production Calculator'!$A157+2,FALSE)=0,0,HLOOKUP(DA$2,Recipes!$H:$GI,'Production Calculator'!$A157+2,FALSE)*$AK157))+IF($AO157=DA$3,$AM157/VLOOKUP($AO157,Data!$A$50:$B$56,2,FALSE),0)</f>
        <v>0</v>
      </c>
      <c r="DB157" s="11">
        <f>IF(DB$2=$A157,0,IF(HLOOKUP(DB$2,Recipes!$H:$GI,'Production Calculator'!$A157+2,FALSE)=0,0,HLOOKUP(DB$2,Recipes!$H:$GI,'Production Calculator'!$A157+2,FALSE)*$AK157))+IF($AO157=DB$3,$AM157/VLOOKUP($AO157,Data!$A$50:$B$56,2,FALSE),0)</f>
        <v>0</v>
      </c>
      <c r="DC157" s="11">
        <f>IF(DC$2=$A157,0,IF(HLOOKUP(DC$2,Recipes!$H:$GI,'Production Calculator'!$A157+2,FALSE)=0,0,HLOOKUP(DC$2,Recipes!$H:$GI,'Production Calculator'!$A157+2,FALSE)*$AK157))+IF($AO157=DC$3,$AM157/VLOOKUP($AO157,Data!$A$50:$B$56,2,FALSE),0)</f>
        <v>0</v>
      </c>
      <c r="DD157" s="11">
        <f>IF(DD$2=$A157,0,IF(HLOOKUP(DD$2,Recipes!$H:$GI,'Production Calculator'!$A157+2,FALSE)=0,0,HLOOKUP(DD$2,Recipes!$H:$GI,'Production Calculator'!$A157+2,FALSE)*$AK157))+IF($AO157=DD$3,$AM157/VLOOKUP($AO157,Data!$A$50:$B$56,2,FALSE),0)</f>
        <v>0</v>
      </c>
      <c r="DE157" s="11">
        <f>IF(DE$2=$A157,0,IF(HLOOKUP(DE$2,Recipes!$H:$GI,'Production Calculator'!$A157+2,FALSE)=0,0,HLOOKUP(DE$2,Recipes!$H:$GI,'Production Calculator'!$A157+2,FALSE)*$AK157))+IF($AO157=DE$3,$AM157/VLOOKUP($AO157,Data!$A$50:$B$56,2,FALSE),0)</f>
        <v>0</v>
      </c>
      <c r="DF157" s="11">
        <f>IF(DF$2=$A157,0,IF(HLOOKUP(DF$2,Recipes!$H:$GI,'Production Calculator'!$A157+2,FALSE)=0,0,HLOOKUP(DF$2,Recipes!$H:$GI,'Production Calculator'!$A157+2,FALSE)*$AK157))+IF($AO157=DF$3,$AM157/VLOOKUP($AO157,Data!$A$50:$B$56,2,FALSE),0)</f>
        <v>0</v>
      </c>
      <c r="DG157" s="11">
        <f>IF(DG$2=$A157,0,IF(HLOOKUP(DG$2,Recipes!$H:$GI,'Production Calculator'!$A157+2,FALSE)=0,0,HLOOKUP(DG$2,Recipes!$H:$GI,'Production Calculator'!$A157+2,FALSE)*$AK157))+IF($AO157=DG$3,$AM157/VLOOKUP($AO157,Data!$A$50:$B$56,2,FALSE),0)</f>
        <v>0</v>
      </c>
      <c r="DH157" s="11">
        <f>IF(DH$2=$A157,0,IF(HLOOKUP(DH$2,Recipes!$H:$GI,'Production Calculator'!$A157+2,FALSE)=0,0,HLOOKUP(DH$2,Recipes!$H:$GI,'Production Calculator'!$A157+2,FALSE)*$AK157))+IF($AO157=DH$3,$AM157/VLOOKUP($AO157,Data!$A$50:$B$56,2,FALSE),0)</f>
        <v>0</v>
      </c>
      <c r="DI157" s="11">
        <f>IF(DI$2=$A157,0,IF(HLOOKUP(DI$2,Recipes!$H:$GI,'Production Calculator'!$A157+2,FALSE)=0,0,HLOOKUP(DI$2,Recipes!$H:$GI,'Production Calculator'!$A157+2,FALSE)*$AK157))+IF($AO157=DI$3,$AM157/VLOOKUP($AO157,Data!$A$50:$B$56,2,FALSE),0)</f>
        <v>0</v>
      </c>
      <c r="DJ157" s="11">
        <f>IF(DJ$2=$A157,0,IF(HLOOKUP(DJ$2,Recipes!$H:$GI,'Production Calculator'!$A157+2,FALSE)=0,0,HLOOKUP(DJ$2,Recipes!$H:$GI,'Production Calculator'!$A157+2,FALSE)*$AK157))+IF($AO157=DJ$3,$AM157/VLOOKUP($AO157,Data!$A$50:$B$56,2,FALSE),0)</f>
        <v>0</v>
      </c>
      <c r="DK157" s="11">
        <f>IF(DK$2=$A157,0,IF(HLOOKUP(DK$2,Recipes!$H:$GI,'Production Calculator'!$A157+2,FALSE)=0,0,HLOOKUP(DK$2,Recipes!$H:$GI,'Production Calculator'!$A157+2,FALSE)*$AK157))+IF($AO157=DK$3,$AM157/VLOOKUP($AO157,Data!$A$50:$B$56,2,FALSE),0)</f>
        <v>0</v>
      </c>
      <c r="DL157" s="11">
        <f>IF(DL$2=$A157,0,IF(HLOOKUP(DL$2,Recipes!$H:$GI,'Production Calculator'!$A157+2,FALSE)=0,0,HLOOKUP(DL$2,Recipes!$H:$GI,'Production Calculator'!$A157+2,FALSE)*$AK157))+IF($AO157=DL$3,$AM157/VLOOKUP($AO157,Data!$A$50:$B$56,2,FALSE),0)</f>
        <v>0</v>
      </c>
      <c r="DM157" s="11">
        <f>IF(DM$2=$A157,0,IF(HLOOKUP(DM$2,Recipes!$H:$GI,'Production Calculator'!$A157+2,FALSE)=0,0,HLOOKUP(DM$2,Recipes!$H:$GI,'Production Calculator'!$A157+2,FALSE)*$AK157))+IF($AO157=DM$3,$AM157/VLOOKUP($AO157,Data!$A$50:$B$56,2,FALSE),0)</f>
        <v>0</v>
      </c>
      <c r="DN157" s="11">
        <f>IF(DN$2=$A157,0,IF(HLOOKUP(DN$2,Recipes!$H:$GI,'Production Calculator'!$A157+2,FALSE)=0,0,HLOOKUP(DN$2,Recipes!$H:$GI,'Production Calculator'!$A157+2,FALSE)*$AK157))+IF($AO157=DN$3,$AM157/VLOOKUP($AO157,Data!$A$50:$B$56,2,FALSE),0)</f>
        <v>0</v>
      </c>
      <c r="DO157" s="11">
        <f>IF(DO$2=$A157,0,IF(HLOOKUP(DO$2,Recipes!$H:$GI,'Production Calculator'!$A157+2,FALSE)=0,0,HLOOKUP(DO$2,Recipes!$H:$GI,'Production Calculator'!$A157+2,FALSE)*$AK157))+IF($AO157=DO$3,$AM157/VLOOKUP($AO157,Data!$A$50:$B$56,2,FALSE),0)</f>
        <v>0</v>
      </c>
      <c r="DP157" s="11">
        <f>IF(DP$2=$A157,0,IF(HLOOKUP(DP$2,Recipes!$H:$GI,'Production Calculator'!$A157+2,FALSE)=0,0,HLOOKUP(DP$2,Recipes!$H:$GI,'Production Calculator'!$A157+2,FALSE)*$AK157))+IF($AO157=DP$3,$AM157/VLOOKUP($AO157,Data!$A$50:$B$56,2,FALSE),0)</f>
        <v>0</v>
      </c>
      <c r="DQ157" s="11">
        <f>IF(DQ$2=$A157,0,IF(HLOOKUP(DQ$2,Recipes!$H:$GI,'Production Calculator'!$A157+2,FALSE)=0,0,HLOOKUP(DQ$2,Recipes!$H:$GI,'Production Calculator'!$A157+2,FALSE)*$AK157))+IF($AO157=DQ$3,$AM157/VLOOKUP($AO157,Data!$A$50:$B$56,2,FALSE),0)</f>
        <v>0</v>
      </c>
      <c r="DR157" s="11">
        <f>IF(DR$2=$A157,0,IF(HLOOKUP(DR$2,Recipes!$H:$GI,'Production Calculator'!$A157+2,FALSE)=0,0,HLOOKUP(DR$2,Recipes!$H:$GI,'Production Calculator'!$A157+2,FALSE)*$AK157))+IF($AO157=DR$3,$AM157/VLOOKUP($AO157,Data!$A$50:$B$56,2,FALSE),0)</f>
        <v>0</v>
      </c>
      <c r="DS157" s="11">
        <f>IF(DS$2=$A157,0,IF(HLOOKUP(DS$2,Recipes!$H:$GI,'Production Calculator'!$A157+2,FALSE)=0,0,HLOOKUP(DS$2,Recipes!$H:$GI,'Production Calculator'!$A157+2,FALSE)*$AK157))+IF($AO157=DS$3,$AM157/VLOOKUP($AO157,Data!$A$50:$B$56,2,FALSE),0)</f>
        <v>0</v>
      </c>
      <c r="DT157" s="11">
        <f>IF(DT$2=$A157,0,IF(HLOOKUP(DT$2,Recipes!$H:$GI,'Production Calculator'!$A157+2,FALSE)=0,0,HLOOKUP(DT$2,Recipes!$H:$GI,'Production Calculator'!$A157+2,FALSE)*$AK157))+IF($AO157=DT$3,$AM157/VLOOKUP($AO157,Data!$A$50:$B$56,2,FALSE),0)</f>
        <v>0</v>
      </c>
      <c r="DU157" s="11">
        <f>IF(DU$2=$A157,0,IF(HLOOKUP(DU$2,Recipes!$H:$GI,'Production Calculator'!$A157+2,FALSE)=0,0,HLOOKUP(DU$2,Recipes!$H:$GI,'Production Calculator'!$A157+2,FALSE)*$AK157))+IF($AO157=DU$3,$AM157/VLOOKUP($AO157,Data!$A$50:$B$56,2,FALSE),0)</f>
        <v>0</v>
      </c>
      <c r="DV157" s="11">
        <f>IF(DV$2=$A157,0,IF(HLOOKUP(DV$2,Recipes!$H:$GI,'Production Calculator'!$A157+2,FALSE)=0,0,HLOOKUP(DV$2,Recipes!$H:$GI,'Production Calculator'!$A157+2,FALSE)*$AK157))+IF($AO157=DV$3,$AM157/VLOOKUP($AO157,Data!$A$50:$B$56,2,FALSE),0)</f>
        <v>0</v>
      </c>
      <c r="DW157" s="11">
        <f>IF(DW$2=$A157,0,IF(HLOOKUP(DW$2,Recipes!$H:$GI,'Production Calculator'!$A157+2,FALSE)=0,0,HLOOKUP(DW$2,Recipes!$H:$GI,'Production Calculator'!$A157+2,FALSE)*$AK157))+IF($AO157=DW$3,$AM157/VLOOKUP($AO157,Data!$A$50:$B$56,2,FALSE),0)</f>
        <v>0</v>
      </c>
      <c r="DX157" s="11">
        <f>IF(DX$2=$A157,0,IF(HLOOKUP(DX$2,Recipes!$H:$GI,'Production Calculator'!$A157+2,FALSE)=0,0,HLOOKUP(DX$2,Recipes!$H:$GI,'Production Calculator'!$A157+2,FALSE)*$AK157))+IF($AO157=DX$3,$AM157/VLOOKUP($AO157,Data!$A$50:$B$56,2,FALSE),0)</f>
        <v>0</v>
      </c>
      <c r="DY157" s="11">
        <f>IF(DY$2=$A157,0,IF(HLOOKUP(DY$2,Recipes!$H:$GI,'Production Calculator'!$A157+2,FALSE)=0,0,HLOOKUP(DY$2,Recipes!$H:$GI,'Production Calculator'!$A157+2,FALSE)*$AK157))+IF($AO157=DY$3,$AM157/VLOOKUP($AO157,Data!$A$50:$B$56,2,FALSE),0)</f>
        <v>0</v>
      </c>
      <c r="DZ157" s="11">
        <f>IF(DZ$2=$A157,0,IF(HLOOKUP(DZ$2,Recipes!$H:$GI,'Production Calculator'!$A157+2,FALSE)=0,0,HLOOKUP(DZ$2,Recipes!$H:$GI,'Production Calculator'!$A157+2,FALSE)*$AK157))+IF($AO157=DZ$3,$AM157/VLOOKUP($AO157,Data!$A$50:$B$56,2,FALSE),0)</f>
        <v>0</v>
      </c>
      <c r="EA157" s="11">
        <f>IF(EA$2=$A157,0,IF(HLOOKUP(EA$2,Recipes!$H:$GI,'Production Calculator'!$A157+2,FALSE)=0,0,HLOOKUP(EA$2,Recipes!$H:$GI,'Production Calculator'!$A157+2,FALSE)*$AK157))+IF($AO157=EA$3,$AM157/VLOOKUP($AO157,Data!$A$50:$B$56,2,FALSE),0)</f>
        <v>0</v>
      </c>
      <c r="EB157" s="11">
        <f>IF(EB$2=$A157,0,IF(HLOOKUP(EB$2,Recipes!$H:$GI,'Production Calculator'!$A157+2,FALSE)=0,0,HLOOKUP(EB$2,Recipes!$H:$GI,'Production Calculator'!$A157+2,FALSE)*$AK157))+IF($AO157=EB$3,$AM157/VLOOKUP($AO157,Data!$A$50:$B$56,2,FALSE),0)</f>
        <v>0</v>
      </c>
      <c r="EC157" s="11">
        <f>IF(EC$2=$A157,0,IF(HLOOKUP(EC$2,Recipes!$H:$GI,'Production Calculator'!$A157+2,FALSE)=0,0,HLOOKUP(EC$2,Recipes!$H:$GI,'Production Calculator'!$A157+2,FALSE)*$AK157))+IF($AO157=EC$3,$AM157/VLOOKUP($AO157,Data!$A$50:$B$56,2,FALSE),0)</f>
        <v>0</v>
      </c>
      <c r="ED157" s="11">
        <f>IF(ED$2=$A157,0,IF(HLOOKUP(ED$2,Recipes!$H:$GI,'Production Calculator'!$A157+2,FALSE)=0,0,HLOOKUP(ED$2,Recipes!$H:$GI,'Production Calculator'!$A157+2,FALSE)*$AK157))+IF($AO157=ED$3,$AM157/VLOOKUP($AO157,Data!$A$50:$B$56,2,FALSE),0)</f>
        <v>0</v>
      </c>
      <c r="EE157" s="11">
        <f>IF(EE$2=$A157,0,IF(HLOOKUP(EE$2,Recipes!$H:$GI,'Production Calculator'!$A157+2,FALSE)=0,0,HLOOKUP(EE$2,Recipes!$H:$GI,'Production Calculator'!$A157+2,FALSE)*$AK157))+IF($AO157=EE$3,$AM157/VLOOKUP($AO157,Data!$A$50:$B$56,2,FALSE),0)</f>
        <v>0</v>
      </c>
      <c r="EF157" s="11">
        <f>IF(EF$2=$A157,0,IF(HLOOKUP(EF$2,Recipes!$H:$GI,'Production Calculator'!$A157+2,FALSE)=0,0,HLOOKUP(EF$2,Recipes!$H:$GI,'Production Calculator'!$A157+2,FALSE)*$AK157))+IF($AO157=EF$3,$AM157/VLOOKUP($AO157,Data!$A$50:$B$56,2,FALSE),0)</f>
        <v>0</v>
      </c>
      <c r="EG157" s="11">
        <f>IF(EG$2=$A157,0,IF(HLOOKUP(EG$2,Recipes!$H:$GI,'Production Calculator'!$A157+2,FALSE)=0,0,HLOOKUP(EG$2,Recipes!$H:$GI,'Production Calculator'!$A157+2,FALSE)*$AK157))+IF($AO157=EG$3,$AM157/VLOOKUP($AO157,Data!$A$50:$B$56,2,FALSE),0)</f>
        <v>0</v>
      </c>
      <c r="EH157" s="11">
        <f>IF(EH$2=$A157,0,IF(HLOOKUP(EH$2,Recipes!$H:$GI,'Production Calculator'!$A157+2,FALSE)=0,0,HLOOKUP(EH$2,Recipes!$H:$GI,'Production Calculator'!$A157+2,FALSE)*$AK157))+IF($AO157=EH$3,$AM157/VLOOKUP($AO157,Data!$A$50:$B$56,2,FALSE),0)</f>
        <v>0</v>
      </c>
      <c r="EI157" s="11">
        <f>IF(EI$2=$A157,0,IF(HLOOKUP(EI$2,Recipes!$H:$GI,'Production Calculator'!$A157+2,FALSE)=0,0,HLOOKUP(EI$2,Recipes!$H:$GI,'Production Calculator'!$A157+2,FALSE)*$AK157))+IF($AO157=EI$3,$AM157/VLOOKUP($AO157,Data!$A$50:$B$56,2,FALSE),0)</f>
        <v>0</v>
      </c>
      <c r="EJ157" s="11">
        <f>IF(EJ$2=$A157,0,IF(HLOOKUP(EJ$2,Recipes!$H:$GI,'Production Calculator'!$A157+2,FALSE)=0,0,HLOOKUP(EJ$2,Recipes!$H:$GI,'Production Calculator'!$A157+2,FALSE)*$AK157))+IF($AO157=EJ$3,$AM157/VLOOKUP($AO157,Data!$A$50:$B$56,2,FALSE),0)</f>
        <v>0</v>
      </c>
      <c r="EK157" s="11">
        <f>IF(EK$2=$A157,0,IF(HLOOKUP(EK$2,Recipes!$H:$GI,'Production Calculator'!$A157+2,FALSE)=0,0,HLOOKUP(EK$2,Recipes!$H:$GI,'Production Calculator'!$A157+2,FALSE)*$AK157))+IF($AO157=EK$3,$AM157/VLOOKUP($AO157,Data!$A$50:$B$56,2,FALSE),0)</f>
        <v>0</v>
      </c>
      <c r="EL157" s="11">
        <f>IF(EL$2=$A157,0,IF(HLOOKUP(EL$2,Recipes!$H:$GI,'Production Calculator'!$A157+2,FALSE)=0,0,HLOOKUP(EL$2,Recipes!$H:$GI,'Production Calculator'!$A157+2,FALSE)*$AK157))+IF($AO157=EL$3,$AM157/VLOOKUP($AO157,Data!$A$50:$B$56,2,FALSE),0)</f>
        <v>0</v>
      </c>
      <c r="EM157" s="11">
        <f>IF(EM$2=$A157,0,IF(HLOOKUP(EM$2,Recipes!$H:$GI,'Production Calculator'!$A157+2,FALSE)=0,0,HLOOKUP(EM$2,Recipes!$H:$GI,'Production Calculator'!$A157+2,FALSE)*$AK157))+IF($AO157=EM$3,$AM157/VLOOKUP($AO157,Data!$A$50:$B$56,2,FALSE),0)</f>
        <v>0</v>
      </c>
      <c r="EN157" s="11">
        <f>IF(EN$2=$A157,0,IF(HLOOKUP(EN$2,Recipes!$H:$GI,'Production Calculator'!$A157+2,FALSE)=0,0,HLOOKUP(EN$2,Recipes!$H:$GI,'Production Calculator'!$A157+2,FALSE)*$AK157))+IF($AO157=EN$3,$AM157/VLOOKUP($AO157,Data!$A$50:$B$56,2,FALSE),0)</f>
        <v>0</v>
      </c>
      <c r="EO157" s="11">
        <f>IF(EO$2=$A157,0,IF(HLOOKUP(EO$2,Recipes!$H:$GI,'Production Calculator'!$A157+2,FALSE)=0,0,HLOOKUP(EO$2,Recipes!$H:$GI,'Production Calculator'!$A157+2,FALSE)*$AK157))+IF($AO157=EO$3,$AM157/VLOOKUP($AO157,Data!$A$50:$B$56,2,FALSE),0)</f>
        <v>0</v>
      </c>
      <c r="EP157" s="11">
        <f>IF(EP$2=$A157,0,IF(HLOOKUP(EP$2,Recipes!$H:$GI,'Production Calculator'!$A157+2,FALSE)=0,0,HLOOKUP(EP$2,Recipes!$H:$GI,'Production Calculator'!$A157+2,FALSE)*$AK157))+IF($AO157=EP$3,$AM157/VLOOKUP($AO157,Data!$A$50:$B$56,2,FALSE),0)</f>
        <v>0</v>
      </c>
      <c r="EQ157" s="11">
        <f>IF(EQ$2=$A157,0,IF(HLOOKUP(EQ$2,Recipes!$H:$GI,'Production Calculator'!$A157+2,FALSE)=0,0,HLOOKUP(EQ$2,Recipes!$H:$GI,'Production Calculator'!$A157+2,FALSE)*$AK157))+IF($AO157=EQ$3,$AM157/VLOOKUP($AO157,Data!$A$50:$B$56,2,FALSE),0)</f>
        <v>0</v>
      </c>
      <c r="ER157" s="11">
        <f>IF(ER$2=$A157,0,IF(HLOOKUP(ER$2,Recipes!$H:$GI,'Production Calculator'!$A157+2,FALSE)=0,0,HLOOKUP(ER$2,Recipes!$H:$GI,'Production Calculator'!$A157+2,FALSE)*$AK157))+IF($AO157=ER$3,$AM157/VLOOKUP($AO157,Data!$A$50:$B$56,2,FALSE),0)</f>
        <v>0</v>
      </c>
      <c r="ES157" s="11">
        <f>IF(ES$2=$A157,0,IF(HLOOKUP(ES$2,Recipes!$H:$GI,'Production Calculator'!$A157+2,FALSE)=0,0,HLOOKUP(ES$2,Recipes!$H:$GI,'Production Calculator'!$A157+2,FALSE)*$AK157))+IF($AO157=ES$3,$AM157/VLOOKUP($AO157,Data!$A$50:$B$56,2,FALSE),0)</f>
        <v>0</v>
      </c>
      <c r="ET157" s="11">
        <f>IF(ET$2=$A157,0,IF(HLOOKUP(ET$2,Recipes!$H:$GI,'Production Calculator'!$A157+2,FALSE)=0,0,HLOOKUP(ET$2,Recipes!$H:$GI,'Production Calculator'!$A157+2,FALSE)*$AK157))+IF($AO157=ET$3,$AM157/VLOOKUP($AO157,Data!$A$50:$B$56,2,FALSE),0)</f>
        <v>0</v>
      </c>
      <c r="EU157" s="11">
        <f>IF(EU$2=$A157,0,IF(HLOOKUP(EU$2,Recipes!$H:$GI,'Production Calculator'!$A157+2,FALSE)=0,0,HLOOKUP(EU$2,Recipes!$H:$GI,'Production Calculator'!$A157+2,FALSE)*$AK157))+IF($AO157=EU$3,$AM157/VLOOKUP($AO157,Data!$A$50:$B$56,2,FALSE),0)</f>
        <v>0</v>
      </c>
      <c r="EV157" s="11">
        <f>IF(EV$2=$A157,0,IF(HLOOKUP(EV$2,Recipes!$H:$GI,'Production Calculator'!$A157+2,FALSE)=0,0,HLOOKUP(EV$2,Recipes!$H:$GI,'Production Calculator'!$A157+2,FALSE)*$AK157))+IF($AO157=EV$3,$AM157/VLOOKUP($AO157,Data!$A$50:$B$56,2,FALSE),0)</f>
        <v>0</v>
      </c>
      <c r="EW157" s="11">
        <f>IF(EW$2=$A157,0,IF(HLOOKUP(EW$2,Recipes!$H:$GI,'Production Calculator'!$A157+2,FALSE)=0,0,HLOOKUP(EW$2,Recipes!$H:$GI,'Production Calculator'!$A157+2,FALSE)*$AK157))+IF($AO157=EW$3,$AM157/VLOOKUP($AO157,Data!$A$50:$B$56,2,FALSE),0)</f>
        <v>0</v>
      </c>
      <c r="EX157" s="11">
        <f>IF(EX$2=$A157,0,IF(HLOOKUP(EX$2,Recipes!$H:$GI,'Production Calculator'!$A157+2,FALSE)=0,0,HLOOKUP(EX$2,Recipes!$H:$GI,'Production Calculator'!$A157+2,FALSE)*$AK157))+IF($AO157=EX$3,$AM157/VLOOKUP($AO157,Data!$A$50:$B$56,2,FALSE),0)</f>
        <v>0</v>
      </c>
      <c r="EY157" s="11">
        <f>IF(EY$2=$A157,0,IF(HLOOKUP(EY$2,Recipes!$H:$GI,'Production Calculator'!$A157+2,FALSE)=0,0,HLOOKUP(EY$2,Recipes!$H:$GI,'Production Calculator'!$A157+2,FALSE)*$AK157))+IF($AO157=EY$3,$AM157/VLOOKUP($AO157,Data!$A$50:$B$56,2,FALSE),0)</f>
        <v>0</v>
      </c>
      <c r="EZ157" s="11">
        <f>IF(EZ$2=$A157,0,IF(HLOOKUP(EZ$2,Recipes!$H:$GI,'Production Calculator'!$A157+2,FALSE)=0,0,HLOOKUP(EZ$2,Recipes!$H:$GI,'Production Calculator'!$A157+2,FALSE)*$AK157))+IF($AO157=EZ$3,$AM157/VLOOKUP($AO157,Data!$A$50:$B$56,2,FALSE),0)</f>
        <v>0</v>
      </c>
      <c r="FA157" s="11">
        <f>IF(FA$2=$A157,0,IF(HLOOKUP(FA$2,Recipes!$H:$GI,'Production Calculator'!$A157+2,FALSE)=0,0,HLOOKUP(FA$2,Recipes!$H:$GI,'Production Calculator'!$A157+2,FALSE)*$AK157))+IF($AO157=FA$3,$AM157/VLOOKUP($AO157,Data!$A$50:$B$56,2,FALSE),0)</f>
        <v>0</v>
      </c>
      <c r="FB157" s="11">
        <f>IF(FB$2=$A157,0,IF(HLOOKUP(FB$2,Recipes!$H:$GI,'Production Calculator'!$A157+2,FALSE)=0,0,HLOOKUP(FB$2,Recipes!$H:$GI,'Production Calculator'!$A157+2,FALSE)*$AK157))+IF($AO157=FB$3,$AM157/VLOOKUP($AO157,Data!$A$50:$B$56,2,FALSE),0)</f>
        <v>0</v>
      </c>
      <c r="FC157" s="11">
        <f>IF(FC$2=$A157,0,IF(HLOOKUP(FC$2,Recipes!$H:$GI,'Production Calculator'!$A157+2,FALSE)=0,0,HLOOKUP(FC$2,Recipes!$H:$GI,'Production Calculator'!$A157+2,FALSE)*$AK157))+IF($AO157=FC$3,$AM157/VLOOKUP($AO157,Data!$A$50:$B$56,2,FALSE),0)</f>
        <v>0</v>
      </c>
      <c r="FD157" s="11">
        <f>IF(FD$2=$A157,0,IF(HLOOKUP(FD$2,Recipes!$H:$GI,'Production Calculator'!$A157+2,FALSE)=0,0,HLOOKUP(FD$2,Recipes!$H:$GI,'Production Calculator'!$A157+2,FALSE)*$AK157))+IF($AO157=FD$3,$AM157/VLOOKUP($AO157,Data!$A$50:$B$56,2,FALSE),0)</f>
        <v>0</v>
      </c>
      <c r="FE157" s="11">
        <f>IF(FE$2=$A157,0,IF(HLOOKUP(FE$2,Recipes!$H:$GI,'Production Calculator'!$A157+2,FALSE)=0,0,HLOOKUP(FE$2,Recipes!$H:$GI,'Production Calculator'!$A157+2,FALSE)*$AK157))+IF($AO157=FE$3,$AM157/VLOOKUP($AO157,Data!$A$50:$B$56,2,FALSE),0)</f>
        <v>0</v>
      </c>
      <c r="FF157" s="11">
        <f>IF(FF$2=$A157,0,IF(HLOOKUP(FF$2,Recipes!$H:$GI,'Production Calculator'!$A157+2,FALSE)=0,0,HLOOKUP(FF$2,Recipes!$H:$GI,'Production Calculator'!$A157+2,FALSE)*$AK157))+IF($AO157=FF$3,$AM157/VLOOKUP($AO157,Data!$A$50:$B$56,2,FALSE),0)</f>
        <v>0</v>
      </c>
      <c r="FG157" s="11">
        <f>IF(FG$2=$A157,0,IF(HLOOKUP(FG$2,Recipes!$H:$GI,'Production Calculator'!$A157+2,FALSE)=0,0,HLOOKUP(FG$2,Recipes!$H:$GI,'Production Calculator'!$A157+2,FALSE)*$AK157))+IF($AO157=FG$3,$AM157/VLOOKUP($AO157,Data!$A$50:$B$56,2,FALSE),0)</f>
        <v>0</v>
      </c>
      <c r="FH157" s="11">
        <f>IF(FH$2=$A157,0,IF(HLOOKUP(FH$2,Recipes!$H:$GI,'Production Calculator'!$A157+2,FALSE)=0,0,HLOOKUP(FH$2,Recipes!$H:$GI,'Production Calculator'!$A157+2,FALSE)*$AK157))+IF($AO157=FH$3,$AM157/VLOOKUP($AO157,Data!$A$50:$B$56,2,FALSE),0)</f>
        <v>0</v>
      </c>
      <c r="FI157" s="11">
        <f>IF(FI$2=$A157,0,IF(HLOOKUP(FI$2,Recipes!$H:$GI,'Production Calculator'!$A157+2,FALSE)=0,0,HLOOKUP(FI$2,Recipes!$H:$GI,'Production Calculator'!$A157+2,FALSE)*$AK157))+IF($AO157=FI$3,$AM157/VLOOKUP($AO157,Data!$A$50:$B$56,2,FALSE),0)</f>
        <v>0</v>
      </c>
      <c r="FJ157" s="11">
        <f>IF(FJ$2=$A157,0,IF(HLOOKUP(FJ$2,Recipes!$H:$GI,'Production Calculator'!$A157+2,FALSE)=0,0,HLOOKUP(FJ$2,Recipes!$H:$GI,'Production Calculator'!$A157+2,FALSE)*$AK157))+IF($AO157=FJ$3,$AM157/VLOOKUP($AO157,Data!$A$50:$B$56,2,FALSE),0)</f>
        <v>0</v>
      </c>
      <c r="FK157" s="11">
        <f>IF(FK$2=$A157,0,IF(HLOOKUP(FK$2,Recipes!$H:$GI,'Production Calculator'!$A157+2,FALSE)=0,0,HLOOKUP(FK$2,Recipes!$H:$GI,'Production Calculator'!$A157+2,FALSE)*$AK157))+IF($AO157=FK$3,$AM157/VLOOKUP($AO157,Data!$A$50:$B$56,2,FALSE),0)</f>
        <v>0</v>
      </c>
      <c r="FL157" s="11">
        <f>IF(FL$2=$A157,0,IF(HLOOKUP(FL$2,Recipes!$H:$GI,'Production Calculator'!$A157+2,FALSE)=0,0,HLOOKUP(FL$2,Recipes!$H:$GI,'Production Calculator'!$A157+2,FALSE)*$AK157))+IF($AO157=FL$3,$AM157/VLOOKUP($AO157,Data!$A$50:$B$56,2,FALSE),0)</f>
        <v>0</v>
      </c>
      <c r="FM157" s="11">
        <f>IF(FM$2=$A157,0,IF(HLOOKUP(FM$2,Recipes!$H:$GI,'Production Calculator'!$A157+2,FALSE)=0,0,HLOOKUP(FM$2,Recipes!$H:$GI,'Production Calculator'!$A157+2,FALSE)*$AK157))+IF($AO157=FM$3,$AM157/VLOOKUP($AO157,Data!$A$50:$B$56,2,FALSE),0)</f>
        <v>0</v>
      </c>
      <c r="FN157" s="11">
        <f>IF(FN$2=$A157,0,IF(HLOOKUP(FN$2,Recipes!$H:$GI,'Production Calculator'!$A157+2,FALSE)=0,0,HLOOKUP(FN$2,Recipes!$H:$GI,'Production Calculator'!$A157+2,FALSE)*$AK157))+IF($AO157=FN$3,$AM157/VLOOKUP($AO157,Data!$A$50:$B$56,2,FALSE),0)</f>
        <v>0</v>
      </c>
      <c r="FO157" s="11">
        <f>IF(FO$2=$A157,0,IF(HLOOKUP(FO$2,Recipes!$H:$GI,'Production Calculator'!$A157+2,FALSE)=0,0,HLOOKUP(FO$2,Recipes!$H:$GI,'Production Calculator'!$A157+2,FALSE)*$AK157))+IF($AO157=FO$3,$AM157/VLOOKUP($AO157,Data!$A$50:$B$56,2,FALSE),0)</f>
        <v>0</v>
      </c>
      <c r="FP157" s="11">
        <f>IF(FP$2=$A157,0,IF(HLOOKUP(FP$2,Recipes!$H:$GI,'Production Calculator'!$A157+2,FALSE)=0,0,HLOOKUP(FP$2,Recipes!$H:$GI,'Production Calculator'!$A157+2,FALSE)*$AK157))+IF($AO157=FP$3,$AM157/VLOOKUP($AO157,Data!$A$50:$B$56,2,FALSE),0)</f>
        <v>0</v>
      </c>
      <c r="FQ157" s="11">
        <f>IF(FQ$2=$A157,0,IF(HLOOKUP(FQ$2,Recipes!$H:$GI,'Production Calculator'!$A157+2,FALSE)=0,0,HLOOKUP(FQ$2,Recipes!$H:$GI,'Production Calculator'!$A157+2,FALSE)*$AK157))+IF($AO157=FQ$3,$AM157/VLOOKUP($AO157,Data!$A$50:$B$56,2,FALSE),0)</f>
        <v>0</v>
      </c>
      <c r="FR157" s="11">
        <f>IF(FR$2=$A157,0,IF(HLOOKUP(FR$2,Recipes!$H:$GI,'Production Calculator'!$A157+2,FALSE)=0,0,HLOOKUP(FR$2,Recipes!$H:$GI,'Production Calculator'!$A157+2,FALSE)*$AK157))+IF($AO157=FR$3,$AM157/VLOOKUP($AO157,Data!$A$50:$B$56,2,FALSE),0)</f>
        <v>0</v>
      </c>
      <c r="FS157" s="11">
        <f>IF(FS$2=$A157,0,IF(HLOOKUP(FS$2,Recipes!$H:$GI,'Production Calculator'!$A157+2,FALSE)=0,0,HLOOKUP(FS$2,Recipes!$H:$GI,'Production Calculator'!$A157+2,FALSE)*$AK157))+IF($AO157=FS$3,$AM157/VLOOKUP($AO157,Data!$A$50:$B$56,2,FALSE),0)</f>
        <v>0</v>
      </c>
      <c r="FT157" s="11">
        <f>IF(FT$2=$A157,0,IF(HLOOKUP(FT$2,Recipes!$H:$GI,'Production Calculator'!$A157+2,FALSE)=0,0,HLOOKUP(FT$2,Recipes!$H:$GI,'Production Calculator'!$A157+2,FALSE)*$AK157))+IF($AO157=FT$3,$AM157/VLOOKUP($AO157,Data!$A$50:$B$56,2,FALSE),0)</f>
        <v>0</v>
      </c>
      <c r="FU157" s="11">
        <f>IF(FU$2=$A157,0,IF(HLOOKUP(FU$2,Recipes!$H:$GI,'Production Calculator'!$A157+2,FALSE)=0,0,HLOOKUP(FU$2,Recipes!$H:$GI,'Production Calculator'!$A157+2,FALSE)*$AK157))+IF($AO157=FU$3,$AM157/VLOOKUP($AO157,Data!$A$50:$B$56,2,FALSE),0)</f>
        <v>0</v>
      </c>
      <c r="FV157" s="11">
        <f>IF(FV$2=$A157,0,IF(HLOOKUP(FV$2,Recipes!$H:$GI,'Production Calculator'!$A157+2,FALSE)=0,0,HLOOKUP(FV$2,Recipes!$H:$GI,'Production Calculator'!$A157+2,FALSE)*$AK157))+IF($AO157=FV$3,$AM157/VLOOKUP($AO157,Data!$A$50:$B$56,2,FALSE),0)</f>
        <v>0</v>
      </c>
      <c r="FW157" s="11">
        <f>IF(FW$2=$A157,0,IF(HLOOKUP(FW$2,Recipes!$H:$GI,'Production Calculator'!$A157+2,FALSE)=0,0,HLOOKUP(FW$2,Recipes!$H:$GI,'Production Calculator'!$A157+2,FALSE)*$AK157))+IF($AO157=FW$3,$AM157/VLOOKUP($AO157,Data!$A$50:$B$56,2,FALSE),0)</f>
        <v>0</v>
      </c>
      <c r="FX157" s="11">
        <f>IF(FX$2=$A157,0,IF(HLOOKUP(FX$2,Recipes!$H:$GI,'Production Calculator'!$A157+2,FALSE)=0,0,HLOOKUP(FX$2,Recipes!$H:$GI,'Production Calculator'!$A157+2,FALSE)*$AK157))+IF($AO157=FX$3,$AM157/VLOOKUP($AO157,Data!$A$50:$B$56,2,FALSE),0)</f>
        <v>0</v>
      </c>
      <c r="FY157" s="11">
        <f>IF(FY$2=$A157,0,IF(HLOOKUP(FY$2,Recipes!$H:$GI,'Production Calculator'!$A157+2,FALSE)=0,0,HLOOKUP(FY$2,Recipes!$H:$GI,'Production Calculator'!$A157+2,FALSE)*$AK157))+IF($AO157=FY$3,$AM157/VLOOKUP($AO157,Data!$A$50:$B$56,2,FALSE),0)</f>
        <v>0</v>
      </c>
      <c r="FZ157" s="11">
        <f>IF(FZ$2=$A157,0,IF(HLOOKUP(FZ$2,Recipes!$H:$GI,'Production Calculator'!$A157+2,FALSE)=0,0,HLOOKUP(FZ$2,Recipes!$H:$GI,'Production Calculator'!$A157+2,FALSE)*$AK157))+IF($AO157=FZ$3,$AM157/VLOOKUP($AO157,Data!$A$50:$B$56,2,FALSE),0)</f>
        <v>0</v>
      </c>
      <c r="GA157" s="11">
        <f>IF(GA$2=$A157,0,IF(HLOOKUP(GA$2,Recipes!$H:$GI,'Production Calculator'!$A157+2,FALSE)=0,0,HLOOKUP(GA$2,Recipes!$H:$GI,'Production Calculator'!$A157+2,FALSE)*$AK157))+IF($AO157=GA$3,$AM157/VLOOKUP($AO157,Data!$A$50:$B$56,2,FALSE),0)</f>
        <v>0</v>
      </c>
      <c r="GB157" s="11">
        <f>IF(GB$2=$A157,0,IF(HLOOKUP(GB$2,Recipes!$H:$GI,'Production Calculator'!$A157+2,FALSE)=0,0,HLOOKUP(GB$2,Recipes!$H:$GI,'Production Calculator'!$A157+2,FALSE)*$AK157))+IF($AO157=GB$3,$AM157/VLOOKUP($AO157,Data!$A$50:$B$56,2,FALSE),0)</f>
        <v>0</v>
      </c>
      <c r="GC157" s="11">
        <f>IF(GC$2=$A157,0,IF(HLOOKUP(GC$2,Recipes!$H:$GI,'Production Calculator'!$A157+2,FALSE)=0,0,HLOOKUP(GC$2,Recipes!$H:$GI,'Production Calculator'!$A157+2,FALSE)*$AK157))+IF($AO157=GC$3,$AM157/VLOOKUP($AO157,Data!$A$50:$B$56,2,FALSE),0)</f>
        <v>0</v>
      </c>
      <c r="GD157" s="11">
        <f>IF(GD$2=$A157,0,IF(HLOOKUP(GD$2,Recipes!$H:$GI,'Production Calculator'!$A157+2,FALSE)=0,0,HLOOKUP(GD$2,Recipes!$H:$GI,'Production Calculator'!$A157+2,FALSE)*$AK157))+IF($AO157=GD$3,$AM157/VLOOKUP($AO157,Data!$A$50:$B$56,2,FALSE),0)</f>
        <v>0</v>
      </c>
      <c r="GE157" s="11">
        <f>IF(GE$2=$A157,0,IF(HLOOKUP(GE$2,Recipes!$H:$GI,'Production Calculator'!$A157+2,FALSE)=0,0,HLOOKUP(GE$2,Recipes!$H:$GI,'Production Calculator'!$A157+2,FALSE)*$AK157))+IF($AO157=GE$3,$AM157/VLOOKUP($AO157,Data!$A$50:$B$56,2,FALSE),0)</f>
        <v>0</v>
      </c>
      <c r="GF157" s="11">
        <f>IF(GF$2=$A157,0,IF(HLOOKUP(GF$2,Recipes!$H:$GI,'Production Calculator'!$A157+2,FALSE)=0,0,HLOOKUP(GF$2,Recipes!$H:$GI,'Production Calculator'!$A157+2,FALSE)*$AK157))+IF($AO157=GF$3,$AM157/VLOOKUP($AO157,Data!$A$50:$B$56,2,FALSE),0)</f>
        <v>0</v>
      </c>
      <c r="GG157" s="11">
        <f>IF(GG$2=$A157,0,IF(HLOOKUP(GG$2,Recipes!$H:$GI,'Production Calculator'!$A157+2,FALSE)=0,0,HLOOKUP(GG$2,Recipes!$H:$GI,'Production Calculator'!$A157+2,FALSE)*$AK157))+IF($AO157=GG$3,$AM157/VLOOKUP($AO157,Data!$A$50:$B$56,2,FALSE),0)</f>
        <v>0</v>
      </c>
      <c r="GH157" s="11">
        <f>IF(GH$2=$A157,0,IF(HLOOKUP(GH$2,Recipes!$H:$GI,'Production Calculator'!$A157+2,FALSE)=0,0,HLOOKUP(GH$2,Recipes!$H:$GI,'Production Calculator'!$A157+2,FALSE)*$AK157))+IF($AO157=GH$3,$AM157/VLOOKUP($AO157,Data!$A$50:$B$56,2,FALSE),0)</f>
        <v>0</v>
      </c>
      <c r="GI157" s="11">
        <f>IF(GI$2=$A157,0,IF(HLOOKUP(GI$2,Recipes!$H:$GI,'Production Calculator'!$A157+2,FALSE)=0,0,HLOOKUP(GI$2,Recipes!$H:$GI,'Production Calculator'!$A157+2,FALSE)*$AK157))+IF($AO157=GI$3,$AM157/VLOOKUP($AO157,Data!$A$50:$B$56,2,FALSE),0)</f>
        <v>0</v>
      </c>
      <c r="GJ157" s="11">
        <f>IF(GJ$2=$A157,0,IF(HLOOKUP(GJ$2,Recipes!$H:$GI,'Production Calculator'!$A157+2,FALSE)=0,0,HLOOKUP(GJ$2,Recipes!$H:$GI,'Production Calculator'!$A157+2,FALSE)*$AK157))+IF($AO157=GJ$3,$AM157/VLOOKUP($AO157,Data!$A$50:$B$56,2,FALSE),0)</f>
        <v>0</v>
      </c>
      <c r="GK157" s="11">
        <f>IF(GK$2=$A157,0,IF(HLOOKUP(GK$2,Recipes!$H:$GI,'Production Calculator'!$A157+2,FALSE)=0,0,HLOOKUP(GK$2,Recipes!$H:$GI,'Production Calculator'!$A157+2,FALSE)*$AK157))+IF($AO157=GK$3,$AM157/VLOOKUP($AO157,Data!$A$50:$B$56,2,FALSE),0)</f>
        <v>0</v>
      </c>
      <c r="GL157" s="11">
        <f>IF(GL$2=$A157,0,IF(HLOOKUP(GL$2,Recipes!$H:$GI,'Production Calculator'!$A157+2,FALSE)=0,0,HLOOKUP(GL$2,Recipes!$H:$GI,'Production Calculator'!$A157+2,FALSE)*$AK157))+IF($AO157=GL$3,$AM157/VLOOKUP($AO157,Data!$A$50:$B$56,2,FALSE),0)</f>
        <v>0</v>
      </c>
      <c r="GM157" s="11">
        <f>IF(GM$2=$A157,0,IF(HLOOKUP(GM$2,Recipes!$H:$GI,'Production Calculator'!$A157+2,FALSE)=0,0,HLOOKUP(GM$2,Recipes!$H:$GI,'Production Calculator'!$A157+2,FALSE)*$AK157))+IF($AO157=GM$3,$AM157/VLOOKUP($AO157,Data!$A$50:$B$56,2,FALSE),0)</f>
        <v>0</v>
      </c>
      <c r="GN157" s="11">
        <f>IF(GN$2=$A157,0,IF(HLOOKUP(GN$2,Recipes!$H:$GI,'Production Calculator'!$A157+2,FALSE)=0,0,HLOOKUP(GN$2,Recipes!$H:$GI,'Production Calculator'!$A157+2,FALSE)*$AK157))+IF($AO157=GN$3,$AM157/VLOOKUP($AO157,Data!$A$50:$B$56,2,FALSE),0)</f>
        <v>0</v>
      </c>
      <c r="GO157" s="11">
        <f>IF(GO$2=$A157,0,IF(HLOOKUP(GO$2,Recipes!$H:$GI,'Production Calculator'!$A157+2,FALSE)=0,0,HLOOKUP(GO$2,Recipes!$H:$GI,'Production Calculator'!$A157+2,FALSE)*$AK157))+IF($AO157=GO$3,$AM157/VLOOKUP($AO157,Data!$A$50:$B$56,2,FALSE),0)</f>
        <v>0</v>
      </c>
      <c r="GP157" s="11">
        <f>IF(GP$2=$A157,0,IF(HLOOKUP(GP$2,Recipes!$H:$GI,'Production Calculator'!$A157+2,FALSE)=0,0,HLOOKUP(GP$2,Recipes!$H:$GI,'Production Calculator'!$A157+2,FALSE)*$AK157))+IF($AO157=GP$3,$AM157/VLOOKUP($AO157,Data!$A$50:$B$56,2,FALSE),0)</f>
        <v>0</v>
      </c>
      <c r="GQ157" s="11">
        <f>IF(GQ$2=$A157,0,IF(HLOOKUP(GQ$2,Recipes!$H:$GI,'Production Calculator'!$A157+2,FALSE)=0,0,HLOOKUP(GQ$2,Recipes!$H:$GI,'Production Calculator'!$A157+2,FALSE)*$AK157))+IF($AO157=GQ$3,$AM157/VLOOKUP($AO157,Data!$A$50:$B$56,2,FALSE),0)</f>
        <v>0</v>
      </c>
      <c r="GR157" s="11">
        <f>IF(GR$2=$A157,0,IF(HLOOKUP(GR$2,Recipes!$H:$GI,'Production Calculator'!$A157+2,FALSE)=0,0,HLOOKUP(GR$2,Recipes!$H:$GI,'Production Calculator'!$A157+2,FALSE)*$AK157))+IF($AO157=GR$3,$AM157/VLOOKUP($AO157,Data!$A$50:$B$56,2,FALSE),0)</f>
        <v>0</v>
      </c>
      <c r="GS157" s="11">
        <f>IF(GS$2=$A157,0,IF(HLOOKUP(GS$2,Recipes!$H:$GI,'Production Calculator'!$A157+2,FALSE)=0,0,HLOOKUP(GS$2,Recipes!$H:$GI,'Production Calculator'!$A157+2,FALSE)*$AK157))+IF($AO157=GS$3,$AM157/VLOOKUP($AO157,Data!$A$50:$B$56,2,FALSE),0)</f>
        <v>0</v>
      </c>
      <c r="GT157" s="11">
        <f>IF(GT$2=$A157,0,IF(HLOOKUP(GT$2,Recipes!$H:$GI,'Production Calculator'!$A157+2,FALSE)=0,0,HLOOKUP(GT$2,Recipes!$H:$GI,'Production Calculator'!$A157+2,FALSE)*$AK157))+IF($AO157=GT$3,$AM157/VLOOKUP($AO157,Data!$A$50:$B$56,2,FALSE),0)</f>
        <v>0</v>
      </c>
      <c r="GU157" s="11">
        <f>IF(GU$2=$A157,0,IF(HLOOKUP(GU$2,Recipes!$H:$GI,'Production Calculator'!$A157+2,FALSE)=0,0,HLOOKUP(GU$2,Recipes!$H:$GI,'Production Calculator'!$A157+2,FALSE)*$AK157))+IF($AO157=GU$3,$AM157/VLOOKUP($AO157,Data!$A$50:$B$56,2,FALSE),0)</f>
        <v>0</v>
      </c>
      <c r="GV157" s="11">
        <f>IF(GV$2=$A157,0,IF(HLOOKUP(GV$2,Recipes!$H:$GI,'Production Calculator'!$A157+2,FALSE)=0,0,HLOOKUP(GV$2,Recipes!$H:$GI,'Production Calculator'!$A157+2,FALSE)*$AK157))+IF($AO157=GV$3,$AM157/VLOOKUP($AO157,Data!$A$50:$B$56,2,FALSE),0)</f>
        <v>0</v>
      </c>
      <c r="GW157" s="11">
        <f>IF(GW$2=$A157,0,IF(HLOOKUP(GW$2,Recipes!$H:$GI,'Production Calculator'!$A157+2,FALSE)=0,0,HLOOKUP(GW$2,Recipes!$H:$GI,'Production Calculator'!$A157+2,FALSE)*$AK157))+IF($AO157=GW$3,$AM157/VLOOKUP($AO157,Data!$A$50:$B$56,2,FALSE),0)</f>
        <v>0</v>
      </c>
      <c r="GX157" s="11">
        <f>IF(GX$2=$A157,0,IF(HLOOKUP(GX$2,Recipes!$H:$GI,'Production Calculator'!$A157+2,FALSE)=0,0,HLOOKUP(GX$2,Recipes!$H:$GI,'Production Calculator'!$A157+2,FALSE)*$AK157))+IF($AO157=GX$3,$AM157/VLOOKUP($AO157,Data!$A$50:$B$56,2,FALSE),0)</f>
        <v>0</v>
      </c>
      <c r="GY157" s="11">
        <f>IF(GY$2=$A157,0,IF(HLOOKUP(GY$2,Recipes!$H:$GI,'Production Calculator'!$A157+2,FALSE)=0,0,HLOOKUP(GY$2,Recipes!$H:$GI,'Production Calculator'!$A157+2,FALSE)*$AK157))+IF($AO157=GY$3,$AM157/VLOOKUP($AO157,Data!$A$50:$B$56,2,FALSE),0)</f>
        <v>0</v>
      </c>
      <c r="GZ157" s="11">
        <f>IF(GZ$2=$A157,0,IF(HLOOKUP(GZ$2,Recipes!$H:$GI,'Production Calculator'!$A157+2,FALSE)=0,0,HLOOKUP(GZ$2,Recipes!$H:$GI,'Production Calculator'!$A157+2,FALSE)*$AK157))+IF($AO157=GZ$3,$AM157/VLOOKUP($AO157,Data!$A$50:$B$56,2,FALSE),0)</f>
        <v>0</v>
      </c>
      <c r="HA157" s="11">
        <f>IF(HA$2=$A157,0,IF(HLOOKUP(HA$2,Recipes!$H:$GI,'Production Calculator'!$A157+2,FALSE)=0,0,HLOOKUP(HA$2,Recipes!$H:$GI,'Production Calculator'!$A157+2,FALSE)*$AK157))+IF($AO157=HA$3,$AM157/VLOOKUP($AO157,Data!$A$50:$B$56,2,FALSE),0)</f>
        <v>0</v>
      </c>
      <c r="HB157" s="11">
        <f>IF(HB$2=$A157,0,IF(HLOOKUP(HB$2,Recipes!$H:$GI,'Production Calculator'!$A157+2,FALSE)=0,0,HLOOKUP(HB$2,Recipes!$H:$GI,'Production Calculator'!$A157+2,FALSE)*$AK157))+IF($AO157=HB$3,$AM157/VLOOKUP($AO157,Data!$A$50:$B$56,2,FALSE),0)</f>
        <v>0</v>
      </c>
      <c r="HC157" s="11">
        <f>IF(HC$2=$A157,0,IF(HLOOKUP(HC$2,Recipes!$H:$GI,'Production Calculator'!$A157+2,FALSE)=0,0,HLOOKUP(HC$2,Recipes!$H:$GI,'Production Calculator'!$A157+2,FALSE)*$AK157))+IF($AO157=HC$3,$AM157/VLOOKUP($AO157,Data!$A$50:$B$56,2,FALSE),0)</f>
        <v>0</v>
      </c>
      <c r="HD157" s="11">
        <f>IF(HD$2=$A157,0,IF(HLOOKUP(HD$2,Recipes!$H:$GI,'Production Calculator'!$A157+2,FALSE)=0,0,HLOOKUP(HD$2,Recipes!$H:$GI,'Production Calculator'!$A157+2,FALSE)*$AK157))+IF($AO157=HD$3,$AM157/VLOOKUP($AO157,Data!$A$50:$B$56,2,FALSE),0)</f>
        <v>0</v>
      </c>
      <c r="HE157" s="11">
        <f>IF(HE$2=$A157,0,IF(HLOOKUP(HE$2,Recipes!$H:$GI,'Production Calculator'!$A157+2,FALSE)=0,0,HLOOKUP(HE$2,Recipes!$H:$GI,'Production Calculator'!$A157+2,FALSE)*$AK157))+IF($AO157=HE$3,$AM157/VLOOKUP($AO157,Data!$A$50:$B$56,2,FALSE),0)</f>
        <v>0</v>
      </c>
      <c r="HF157" s="11">
        <f>IF(HF$2=$A157,0,IF(HLOOKUP(HF$2,Recipes!$H:$GI,'Production Calculator'!$A157+2,FALSE)=0,0,HLOOKUP(HF$2,Recipes!$H:$GI,'Production Calculator'!$A157+2,FALSE)*$AK157))+IF($AO157=HF$3,$AM157/VLOOKUP($AO157,Data!$A$50:$B$56,2,FALSE),0)</f>
        <v>0</v>
      </c>
      <c r="HG157" s="11">
        <f>IF(HG$2=$A157,0,IF(HLOOKUP(HG$2,Recipes!$H:$GI,'Production Calculator'!$A157+2,FALSE)=0,0,HLOOKUP(HG$2,Recipes!$H:$GI,'Production Calculator'!$A157+2,FALSE)*$AK157))+IF($AO157=HG$3,$AM157/VLOOKUP($AO157,Data!$A$50:$B$56,2,FALSE),0)</f>
        <v>0</v>
      </c>
      <c r="HH157" s="11">
        <f>IF(HH$2=$A157,0,IF(HLOOKUP(HH$2,Recipes!$H:$GI,'Production Calculator'!$A157+2,FALSE)=0,0,HLOOKUP(HH$2,Recipes!$H:$GI,'Production Calculator'!$A157+2,FALSE)*$AK157))+IF($AO157=HH$3,$AM157/VLOOKUP($AO157,Data!$A$50:$B$56,2,FALSE),0)</f>
        <v>0</v>
      </c>
      <c r="HI157" s="11">
        <f>IF(HI$2=$A157,0,IF(HLOOKUP(HI$2,Recipes!$H:$GI,'Production Calculator'!$A157+2,FALSE)=0,0,HLOOKUP(HI$2,Recipes!$H:$GI,'Production Calculator'!$A157+2,FALSE)*$AK157))+IF($AO157=HI$3,$AM157/VLOOKUP($AO157,Data!$A$50:$B$56,2,FALSE),0)</f>
        <v>0</v>
      </c>
      <c r="HJ157" s="11">
        <f>IF(HJ$2=$A157,0,IF(HLOOKUP(HJ$2,Recipes!$H:$GI,'Production Calculator'!$A157+2,FALSE)=0,0,HLOOKUP(HJ$2,Recipes!$H:$GI,'Production Calculator'!$A157+2,FALSE)*$AK157))+IF($AO157=HJ$3,$AM157/VLOOKUP($AO157,Data!$A$50:$B$56,2,FALSE),0)</f>
        <v>0</v>
      </c>
      <c r="HK157" s="11">
        <f>IF(HK$2=$A157,0,IF(HLOOKUP(HK$2,Recipes!$H:$GI,'Production Calculator'!$A157+2,FALSE)=0,0,HLOOKUP(HK$2,Recipes!$H:$GI,'Production Calculator'!$A157+2,FALSE)*$AK157))+IF($AO157=HK$3,$AM157/VLOOKUP($AO157,Data!$A$50:$B$56,2,FALSE),0)</f>
        <v>0</v>
      </c>
      <c r="HL157" s="11">
        <f>IF(HL$2=$A157,0,IF(HLOOKUP(HL$2,Recipes!$H:$GI,'Production Calculator'!$A157+2,FALSE)=0,0,HLOOKUP(HL$2,Recipes!$H:$GI,'Production Calculator'!$A157+2,FALSE)*$AK157))+IF($AO157=HL$3,$AM157/VLOOKUP($AO157,Data!$A$50:$B$56,2,FALSE),0)</f>
        <v>0</v>
      </c>
      <c r="HM157" s="11">
        <f>IF(HM$2=$A157,0,IF(HLOOKUP(HM$2,Recipes!$H:$GI,'Production Calculator'!$A157+2,FALSE)=0,0,HLOOKUP(HM$2,Recipes!$H:$GI,'Production Calculator'!$A157+2,FALSE)*$AK157))+IF($AO157=HM$3,$AM157/VLOOKUP($AO157,Data!$A$50:$B$56,2,FALSE),0)</f>
        <v>0</v>
      </c>
      <c r="HN157" s="11">
        <f>IF(HN$2=$A157,0,IF(HLOOKUP(HN$2,Recipes!$H:$GI,'Production Calculator'!$A157+2,FALSE)=0,0,HLOOKUP(HN$2,Recipes!$H:$GI,'Production Calculator'!$A157+2,FALSE)*$AK157))+IF($AO157=HN$3,$AM157/VLOOKUP($AO157,Data!$A$50:$B$56,2,FALSE),0)</f>
        <v>0</v>
      </c>
      <c r="HO157" s="11">
        <f>IF(HO$2=$A157,0,IF(HLOOKUP(HO$2,Recipes!$H:$GI,'Production Calculator'!$A157+2,FALSE)=0,0,HLOOKUP(HO$2,Recipes!$H:$GI,'Production Calculator'!$A157+2,FALSE)*$AK157))+IF($AO157=HO$3,$AM157/VLOOKUP($AO157,Data!$A$50:$B$56,2,FALSE),0)</f>
        <v>0</v>
      </c>
      <c r="HP157" s="11">
        <f>IF(HP$2=$A157,0,IF(HLOOKUP(HP$2,Recipes!$H:$GI,'Production Calculator'!$A157+2,FALSE)=0,0,HLOOKUP(HP$2,Recipes!$H:$GI,'Production Calculator'!$A157+2,FALSE)*$AK157))+IF($AO157=HP$3,$AM157/VLOOKUP($AO157,Data!$A$50:$B$56,2,FALSE),0)</f>
        <v>0</v>
      </c>
      <c r="HQ157" s="11">
        <f>IF(HQ$2=$A157,0,IF(HLOOKUP(HQ$2,Recipes!$H:$GI,'Production Calculator'!$A157+2,FALSE)=0,0,HLOOKUP(HQ$2,Recipes!$H:$GI,'Production Calculator'!$A157+2,FALSE)*$AK157))+IF($AO157=HQ$3,$AM157/VLOOKUP($AO157,Data!$A$50:$B$56,2,FALSE),0)</f>
        <v>0</v>
      </c>
      <c r="HR157" s="11">
        <f>IF(HR$2=$A157,0,IF(HLOOKUP(HR$2,Recipes!$H:$GI,'Production Calculator'!$A157+2,FALSE)=0,0,HLOOKUP(HR$2,Recipes!$H:$GI,'Production Calculator'!$A157+2,FALSE)*$AK157))+IF($AO157=HR$3,$AM157/VLOOKUP($AO157,Data!$A$50:$B$56,2,FALSE),0)</f>
        <v>0</v>
      </c>
      <c r="HS157" s="121"/>
    </row>
    <row r="158" spans="1:227" x14ac:dyDescent="0.45">
      <c r="A158">
        <v>132</v>
      </c>
      <c r="B158" s="107" t="str">
        <f>VLOOKUP(A158,Recipes!A:B,2)</f>
        <v>Productivity module 2</v>
      </c>
      <c r="C158" s="128">
        <v>0</v>
      </c>
      <c r="D158" s="108">
        <f t="shared" si="217"/>
        <v>0</v>
      </c>
      <c r="E158" s="127" t="s">
        <v>1</v>
      </c>
      <c r="F158" s="109">
        <f>VLOOKUP(A158,Recipes!$A$3:$G$186,6,FALSE)</f>
        <v>3</v>
      </c>
      <c r="G158" s="109">
        <f>VLOOKUP(A158,Recipes!$A$3:$G$186,7,FALSE)</f>
        <v>0</v>
      </c>
      <c r="H158" s="110">
        <f t="shared" si="218"/>
        <v>0</v>
      </c>
      <c r="I158" s="109">
        <f>VLOOKUP(E158,Data!$A$2:$C$26,3, FALSE)</f>
        <v>4</v>
      </c>
      <c r="J158" s="108">
        <v>0</v>
      </c>
      <c r="K158" s="108">
        <v>0</v>
      </c>
      <c r="L158" s="108">
        <v>0</v>
      </c>
      <c r="M158" s="150">
        <v>0</v>
      </c>
      <c r="N158" s="150">
        <v>0</v>
      </c>
      <c r="O158" s="150">
        <v>0</v>
      </c>
      <c r="P158" s="151">
        <v>0</v>
      </c>
      <c r="Q158" s="151">
        <v>0</v>
      </c>
      <c r="R158" s="151">
        <v>0</v>
      </c>
      <c r="S158">
        <f t="shared" si="233"/>
        <v>0</v>
      </c>
      <c r="T158">
        <f t="shared" si="234"/>
        <v>0</v>
      </c>
      <c r="U158">
        <f t="shared" si="235"/>
        <v>0</v>
      </c>
      <c r="V158">
        <f t="shared" si="236"/>
        <v>0</v>
      </c>
      <c r="W158">
        <f t="shared" si="237"/>
        <v>0</v>
      </c>
      <c r="X158">
        <f t="shared" si="238"/>
        <v>0</v>
      </c>
      <c r="Y158">
        <f t="shared" si="239"/>
        <v>0</v>
      </c>
      <c r="Z158">
        <f t="shared" si="240"/>
        <v>0</v>
      </c>
      <c r="AA158">
        <f t="shared" si="241"/>
        <v>0</v>
      </c>
      <c r="AB158" s="111">
        <f>VLOOKUP($A158,Recipes!$A:$G,4)</f>
        <v>30</v>
      </c>
      <c r="AC158" s="111">
        <f>VLOOKUP($A158,Recipes!$A:$G,5)</f>
        <v>1</v>
      </c>
      <c r="AD158" s="111">
        <f t="shared" si="228"/>
        <v>3.3333333333333333E-2</v>
      </c>
      <c r="AE158" s="111">
        <f>VLOOKUP(E158,Data!$A$2:$F$26,5,FALSE)</f>
        <v>0</v>
      </c>
      <c r="AF158" s="111">
        <f>VLOOKUP(E158,Data!$A$2:$F$26,4,FALSE)</f>
        <v>210</v>
      </c>
      <c r="AG158" s="111">
        <f>VLOOKUP(E158,Data!$A$2:$B$26,2, FALSE)</f>
        <v>1.25</v>
      </c>
      <c r="AH158" s="111">
        <f>1+VLOOKUP($J$3,Data!$A$40:$D$48,2,FALSE)*$J158+VLOOKUP($K$3,Data!$A$40:$D$48,2,FALSE)*$K158+VLOOKUP($L$3,Data!$A$40:$D$48,2,FALSE)*$L158+VLOOKUP($M$3,Data!$A$40:$D$48,2,FALSE)*$M158+VLOOKUP($N$3,Data!$A$40:$D$48,2,FALSE)*$N158+VLOOKUP($O$3,Data!$A$40:$D$48,2,FALSE)*$O158+VLOOKUP($P$3,Data!$A$40:$D$48,2,FALSE)*$P158+VLOOKUP($Q$3,Data!$A$40:$D$48,2,FALSE)*$Q158+VLOOKUP($R$3,Data!$A$40:$D$48,2,FALSE)*$R158</f>
        <v>1</v>
      </c>
      <c r="AI158" s="111">
        <f>MAX(1+VLOOKUP($J$3,Data!$A$40:$D$48,3,FALSE)*$J158+VLOOKUP($K$3,Data!$A$40:$D$48,3,FALSE)*$K158+VLOOKUP($L$3,Data!$A$40:$D$48,3,FALSE)*$L158+VLOOKUP($M$3,Data!$A$40:$D$48,3,FALSE)*$M158+VLOOKUP($N$3,Data!$A$40:$D$48,3,FALSE)*$N158+VLOOKUP($O$3,Data!$A$40:$D$48,3,FALSE)*$O158+VLOOKUP($P$3,Data!$A$40:$D$48,3,FALSE)*$P158+VLOOKUP($Q$3,Data!$A$40:$D$48,3,FALSE)*$Q158+VLOOKUP($R$3,Data!$A$40:$D$48,3,FALSE)*$R158,0)</f>
        <v>1</v>
      </c>
      <c r="AJ158" s="111">
        <f>MAX(1-(VLOOKUP($J$3,Data!$A$40:$D$48,4,FALSE)*$J158+VLOOKUP($K$3,Data!$A$40:$D$48,4,FALSE)*$K158+VLOOKUP($L$3,Data!$A$40:$D$48,4,FALSE)*$L158+VLOOKUP($M$3,Data!$A$40:$D$48,4,FALSE)*$M158+VLOOKUP($N$3,Data!$A$40:$D$48,4,FALSE)*$N158+VLOOKUP($O$3,Data!$A$40:$D$48,4,FALSE)*$O158+VLOOKUP($P$3,Data!$A$40:$D$48,4,FALSE)*$P158+VLOOKUP($Q$3,Data!$A$40:$D$48,4,FALSE)*$Q158+VLOOKUP($R$3,Data!$A$40:$D$48,4,FALSE)*$R158),0.2)</f>
        <v>1</v>
      </c>
      <c r="AK158" s="112">
        <f t="shared" si="229"/>
        <v>0</v>
      </c>
      <c r="AL158" s="111">
        <f t="shared" si="230"/>
        <v>4.1666666666666664E-2</v>
      </c>
      <c r="AM158" s="111">
        <f t="shared" si="231"/>
        <v>0</v>
      </c>
      <c r="AN158" s="111">
        <f t="shared" si="232"/>
        <v>0</v>
      </c>
      <c r="AO158" s="131" t="s">
        <v>298</v>
      </c>
      <c r="AP158" s="11"/>
      <c r="AQ158" s="11">
        <f>IF(AQ$2=$A158,0,IF(HLOOKUP(AQ$2,Recipes!$H:$GI,'Production Calculator'!$A158+2,FALSE)=0,0,HLOOKUP(AQ$2,Recipes!$H:$GI,'Production Calculator'!$A158+2,FALSE)*$AK158))+IF($AO158=AQ$3,$AM158/VLOOKUP($AO158,Data!$A$50:$B$56,2,FALSE),0)</f>
        <v>0</v>
      </c>
      <c r="AR158" s="11">
        <f>IF(AR$2=$A158,0,IF(HLOOKUP(AR$2,Recipes!$H:$GI,'Production Calculator'!$A158+2,FALSE)=0,0,HLOOKUP(AR$2,Recipes!$H:$GI,'Production Calculator'!$A158+2,FALSE)*$AK158))+IF($AO158=AR$3,$AM158/VLOOKUP($AO158,Data!$A$50:$B$56,2,FALSE),0)</f>
        <v>0</v>
      </c>
      <c r="AS158" s="11">
        <f>IF(AS$2=$A158,0,IF(HLOOKUP(AS$2,Recipes!$H:$GI,'Production Calculator'!$A158+2,FALSE)=0,0,HLOOKUP(AS$2,Recipes!$H:$GI,'Production Calculator'!$A158+2,FALSE)*$AK158))+IF($AO158=AS$3,$AM158/VLOOKUP($AO158,Data!$A$50:$B$56,2,FALSE),0)</f>
        <v>0</v>
      </c>
      <c r="AT158" s="11">
        <f>IF(AT$2=$A158,0,IF(HLOOKUP(AT$2,Recipes!$H:$GI,'Production Calculator'!$A158+2,FALSE)=0,0,HLOOKUP(AT$2,Recipes!$H:$GI,'Production Calculator'!$A158+2,FALSE)*$AK158))+IF($AO158=AT$3,$AM158/VLOOKUP($AO158,Data!$A$50:$B$56,2,FALSE),0)</f>
        <v>0</v>
      </c>
      <c r="AU158" s="11">
        <f>IF(AU$2=$A158,0,IF(HLOOKUP(AU$2,Recipes!$H:$GI,'Production Calculator'!$A158+2,FALSE)=0,0,HLOOKUP(AU$2,Recipes!$H:$GI,'Production Calculator'!$A158+2,FALSE)*$AK158))+IF($AO158=AU$3,$AM158/VLOOKUP($AO158,Data!$A$50:$B$56,2,FALSE),0)</f>
        <v>0</v>
      </c>
      <c r="AV158" s="11">
        <f>IF(AV$2=$A158,0,IF(HLOOKUP(AV$2,Recipes!$H:$GI,'Production Calculator'!$A158+2,FALSE)=0,0,HLOOKUP(AV$2,Recipes!$H:$GI,'Production Calculator'!$A158+2,FALSE)*$AK158))+IF($AO158=AV$3,$AM158/VLOOKUP($AO158,Data!$A$50:$B$56,2,FALSE),0)</f>
        <v>0</v>
      </c>
      <c r="AW158" s="11">
        <f>IF(AW$2=$A158,0,IF(HLOOKUP(AW$2,Recipes!$H:$GI,'Production Calculator'!$A158+2,FALSE)=0,0,HLOOKUP(AW$2,Recipes!$H:$GI,'Production Calculator'!$A158+2,FALSE)*$AK158))+IF($AO158=AW$3,$AM158/VLOOKUP($AO158,Data!$A$50:$B$56,2,FALSE),0)</f>
        <v>0</v>
      </c>
      <c r="AX158" s="11">
        <f>IF(AX$2=$A158,0,IF(HLOOKUP(AX$2,Recipes!$H:$GI,'Production Calculator'!$A158+2,FALSE)=0,0,HLOOKUP(AX$2,Recipes!$H:$GI,'Production Calculator'!$A158+2,FALSE)*$AK158))+IF($AO158=AX$3,$AM158/VLOOKUP($AO158,Data!$A$50:$B$56,2,FALSE),0)</f>
        <v>0</v>
      </c>
      <c r="AY158" s="11">
        <f>IF(AY$2=$A158,0,IF(HLOOKUP(AY$2,Recipes!$H:$GI,'Production Calculator'!$A158+2,FALSE)=0,0,HLOOKUP(AY$2,Recipes!$H:$GI,'Production Calculator'!$A158+2,FALSE)*$AK158))+IF($AO158=AY$3,$AM158/VLOOKUP($AO158,Data!$A$50:$B$56,2,FALSE),0)</f>
        <v>0</v>
      </c>
      <c r="AZ158" s="11">
        <f>IF(AZ$2=$A158,0,IF(HLOOKUP(AZ$2,Recipes!$H:$GI,'Production Calculator'!$A158+2,FALSE)=0,0,HLOOKUP(AZ$2,Recipes!$H:$GI,'Production Calculator'!$A158+2,FALSE)*$AK158))+IF($AO158=AZ$3,$AM158/VLOOKUP($AO158,Data!$A$50:$B$56,2,FALSE),0)</f>
        <v>0</v>
      </c>
      <c r="BA158" s="11">
        <f>IF(BA$2=$A158,0,IF(HLOOKUP(BA$2,Recipes!$H:$GI,'Production Calculator'!$A158+2,FALSE)=0,0,HLOOKUP(BA$2,Recipes!$H:$GI,'Production Calculator'!$A158+2,FALSE)*$AK158))+IF($AO158=BA$3,$AM158/VLOOKUP($AO158,Data!$A$50:$B$56,2,FALSE),0)</f>
        <v>0</v>
      </c>
      <c r="BB158" s="11">
        <f>IF(BB$2=$A158,0,IF(HLOOKUP(BB$2,Recipes!$H:$GI,'Production Calculator'!$A158+2,FALSE)=0,0,HLOOKUP(BB$2,Recipes!$H:$GI,'Production Calculator'!$A158+2,FALSE)*$AK158))+IF($AO158=BB$3,$AM158/VLOOKUP($AO158,Data!$A$50:$B$56,2,FALSE),0)</f>
        <v>0</v>
      </c>
      <c r="BC158" s="11">
        <f>IF(BC$2=$A158,0,IF(HLOOKUP(BC$2,Recipes!$H:$GI,'Production Calculator'!$A158+2,FALSE)=0,0,HLOOKUP(BC$2,Recipes!$H:$GI,'Production Calculator'!$A158+2,FALSE)*$AK158))+IF($AO158=BC$3,$AM158/VLOOKUP($AO158,Data!$A$50:$B$56,2,FALSE),0)</f>
        <v>0</v>
      </c>
      <c r="BD158" s="11">
        <f>IF(BD$2=$A158,0,IF(HLOOKUP(BD$2,Recipes!$H:$GI,'Production Calculator'!$A158+2,FALSE)=0,0,HLOOKUP(BD$2,Recipes!$H:$GI,'Production Calculator'!$A158+2,FALSE)*$AK158))+IF($AO158=BD$3,$AM158/VLOOKUP($AO158,Data!$A$50:$B$56,2,FALSE),0)</f>
        <v>0</v>
      </c>
      <c r="BE158" s="11">
        <f>IF(BE$2=$A158,0,IF(HLOOKUP(BE$2,Recipes!$H:$GI,'Production Calculator'!$A158+2,FALSE)=0,0,HLOOKUP(BE$2,Recipes!$H:$GI,'Production Calculator'!$A158+2,FALSE)*$AK158))+IF($AO158=BE$3,$AM158/VLOOKUP($AO158,Data!$A$50:$B$56,2,FALSE),0)</f>
        <v>0</v>
      </c>
      <c r="BF158" s="11">
        <f>IF(BF$2=$A158,0,IF(HLOOKUP(BF$2,Recipes!$H:$GI,'Production Calculator'!$A158+2,FALSE)=0,0,HLOOKUP(BF$2,Recipes!$H:$GI,'Production Calculator'!$A158+2,FALSE)*$AK158))+IF($AO158=BF$3,$AM158/VLOOKUP($AO158,Data!$A$50:$B$56,2,FALSE),0)</f>
        <v>0</v>
      </c>
      <c r="BG158" s="11">
        <f>IF(BG$2=$A158,0,IF(HLOOKUP(BG$2,Recipes!$H:$GI,'Production Calculator'!$A158+2,FALSE)=0,0,HLOOKUP(BG$2,Recipes!$H:$GI,'Production Calculator'!$A158+2,FALSE)*$AK158))+IF($AO158=BG$3,$AM158/VLOOKUP($AO158,Data!$A$50:$B$56,2,FALSE),0)</f>
        <v>0</v>
      </c>
      <c r="BH158" s="11">
        <f>IF(BH$2=$A158,0,IF(HLOOKUP(BH$2,Recipes!$H:$GI,'Production Calculator'!$A158+2,FALSE)=0,0,HLOOKUP(BH$2,Recipes!$H:$GI,'Production Calculator'!$A158+2,FALSE)*$AK158))+IF($AO158=BH$3,$AM158/VLOOKUP($AO158,Data!$A$50:$B$56,2,FALSE),0)</f>
        <v>0</v>
      </c>
      <c r="BI158" s="11">
        <f>IF(BI$2=$A158,0,IF(HLOOKUP(BI$2,Recipes!$H:$GI,'Production Calculator'!$A158+2,FALSE)=0,0,HLOOKUP(BI$2,Recipes!$H:$GI,'Production Calculator'!$A158+2,FALSE)*$AK158))+IF($AO158=BI$3,$AM158/VLOOKUP($AO158,Data!$A$50:$B$56,2,FALSE),0)</f>
        <v>0</v>
      </c>
      <c r="BJ158" s="11">
        <f>IF(BJ$2=$A158,0,IF(HLOOKUP(BJ$2,Recipes!$H:$GI,'Production Calculator'!$A158+2,FALSE)=0,0,HLOOKUP(BJ$2,Recipes!$H:$GI,'Production Calculator'!$A158+2,FALSE)*$AK158))+IF($AO158=BJ$3,$AM158/VLOOKUP($AO158,Data!$A$50:$B$56,2,FALSE),0)</f>
        <v>0</v>
      </c>
      <c r="BK158" s="11">
        <f>IF(BK$2=$A158,0,IF(HLOOKUP(BK$2,Recipes!$H:$GI,'Production Calculator'!$A158+2,FALSE)=0,0,HLOOKUP(BK$2,Recipes!$H:$GI,'Production Calculator'!$A158+2,FALSE)*$AK158))+IF($AO158=BK$3,$AM158/VLOOKUP($AO158,Data!$A$50:$B$56,2,FALSE),0)</f>
        <v>0</v>
      </c>
      <c r="BL158" s="11">
        <f>IF(BL$2=$A158,0,IF(HLOOKUP(BL$2,Recipes!$H:$GI,'Production Calculator'!$A158+2,FALSE)=0,0,HLOOKUP(BL$2,Recipes!$H:$GI,'Production Calculator'!$A158+2,FALSE)*$AK158))+IF($AO158=BL$3,$AM158/VLOOKUP($AO158,Data!$A$50:$B$56,2,FALSE),0)</f>
        <v>0</v>
      </c>
      <c r="BM158" s="11">
        <f>IF(BM$2=$A158,0,IF(HLOOKUP(BM$2,Recipes!$H:$GI,'Production Calculator'!$A158+2,FALSE)=0,0,HLOOKUP(BM$2,Recipes!$H:$GI,'Production Calculator'!$A158+2,FALSE)*$AK158))+IF($AO158=BM$3,$AM158/VLOOKUP($AO158,Data!$A$50:$B$56,2,FALSE),0)</f>
        <v>0</v>
      </c>
      <c r="BN158" s="11">
        <f>IF(BN$2=$A158,0,IF(HLOOKUP(BN$2,Recipes!$H:$GI,'Production Calculator'!$A158+2,FALSE)=0,0,HLOOKUP(BN$2,Recipes!$H:$GI,'Production Calculator'!$A158+2,FALSE)*$AK158))+IF($AO158=BN$3,$AM158/VLOOKUP($AO158,Data!$A$50:$B$56,2,FALSE),0)</f>
        <v>0</v>
      </c>
      <c r="BO158" s="11">
        <f>IF(BO$2=$A158,0,IF(HLOOKUP(BO$2,Recipes!$H:$GI,'Production Calculator'!$A158+2,FALSE)=0,0,HLOOKUP(BO$2,Recipes!$H:$GI,'Production Calculator'!$A158+2,FALSE)*$AK158))+IF($AO158=BO$3,$AM158/VLOOKUP($AO158,Data!$A$50:$B$56,2,FALSE),0)</f>
        <v>0</v>
      </c>
      <c r="BP158" s="11">
        <f>IF(BP$2=$A158,0,IF(HLOOKUP(BP$2,Recipes!$H:$GI,'Production Calculator'!$A158+2,FALSE)=0,0,HLOOKUP(BP$2,Recipes!$H:$GI,'Production Calculator'!$A158+2,FALSE)*$AK158))+IF($AO158=BP$3,$AM158/VLOOKUP($AO158,Data!$A$50:$B$56,2,FALSE),0)</f>
        <v>0</v>
      </c>
      <c r="BQ158" s="11">
        <f>IF(BQ$2=$A158,0,IF(HLOOKUP(BQ$2,Recipes!$H:$GI,'Production Calculator'!$A158+2,FALSE)=0,0,HLOOKUP(BQ$2,Recipes!$H:$GI,'Production Calculator'!$A158+2,FALSE)*$AK158))+IF($AO158=BQ$3,$AM158/VLOOKUP($AO158,Data!$A$50:$B$56,2,FALSE),0)</f>
        <v>0</v>
      </c>
      <c r="BR158" s="11">
        <f>IF(BR$2=$A158,0,IF(HLOOKUP(BR$2,Recipes!$H:$GI,'Production Calculator'!$A158+2,FALSE)=0,0,HLOOKUP(BR$2,Recipes!$H:$GI,'Production Calculator'!$A158+2,FALSE)*$AK158))+IF($AO158=BR$3,$AM158/VLOOKUP($AO158,Data!$A$50:$B$56,2,FALSE),0)</f>
        <v>0</v>
      </c>
      <c r="BS158" s="11">
        <f>IF(BS$2=$A158,0,IF(HLOOKUP(BS$2,Recipes!$H:$GI,'Production Calculator'!$A158+2,FALSE)=0,0,HLOOKUP(BS$2,Recipes!$H:$GI,'Production Calculator'!$A158+2,FALSE)*$AK158))+IF($AO158=BS$3,$AM158/VLOOKUP($AO158,Data!$A$50:$B$56,2,FALSE),0)</f>
        <v>0</v>
      </c>
      <c r="BT158" s="11">
        <f>IF(BT$2=$A158,0,IF(HLOOKUP(BT$2,Recipes!$H:$GI,'Production Calculator'!$A158+2,FALSE)=0,0,HLOOKUP(BT$2,Recipes!$H:$GI,'Production Calculator'!$A158+2,FALSE)*$AK158))+IF($AO158=BT$3,$AM158/VLOOKUP($AO158,Data!$A$50:$B$56,2,FALSE),0)</f>
        <v>0</v>
      </c>
      <c r="BU158" s="11">
        <f>IF(BU$2=$A158,0,IF(HLOOKUP(BU$2,Recipes!$H:$GI,'Production Calculator'!$A158+2,FALSE)=0,0,HLOOKUP(BU$2,Recipes!$H:$GI,'Production Calculator'!$A158+2,FALSE)*$AK158))+IF($AO158=BU$3,$AM158/VLOOKUP($AO158,Data!$A$50:$B$56,2,FALSE),0)</f>
        <v>0</v>
      </c>
      <c r="BV158" s="11">
        <f>IF(BV$2=$A158,0,IF(HLOOKUP(BV$2,Recipes!$H:$GI,'Production Calculator'!$A158+2,FALSE)=0,0,HLOOKUP(BV$2,Recipes!$H:$GI,'Production Calculator'!$A158+2,FALSE)*$AK158))+IF($AO158=BV$3,$AM158/VLOOKUP($AO158,Data!$A$50:$B$56,2,FALSE),0)</f>
        <v>0</v>
      </c>
      <c r="BW158" s="11">
        <f>IF(BW$2=$A158,0,IF(HLOOKUP(BW$2,Recipes!$H:$GI,'Production Calculator'!$A158+2,FALSE)=0,0,HLOOKUP(BW$2,Recipes!$H:$GI,'Production Calculator'!$A158+2,FALSE)*$AK158))+IF($AO158=BW$3,$AM158/VLOOKUP($AO158,Data!$A$50:$B$56,2,FALSE),0)</f>
        <v>0</v>
      </c>
      <c r="BX158" s="11">
        <f>IF(BX$2=$A158,0,IF(HLOOKUP(BX$2,Recipes!$H:$GI,'Production Calculator'!$A158+2,FALSE)=0,0,HLOOKUP(BX$2,Recipes!$H:$GI,'Production Calculator'!$A158+2,FALSE)*$AK158))+IF($AO158=BX$3,$AM158/VLOOKUP($AO158,Data!$A$50:$B$56,2,FALSE),0)</f>
        <v>0</v>
      </c>
      <c r="BY158" s="11">
        <f>IF(BY$2=$A158,0,IF(HLOOKUP(BY$2,Recipes!$H:$GI,'Production Calculator'!$A158+2,FALSE)=0,0,HLOOKUP(BY$2,Recipes!$H:$GI,'Production Calculator'!$A158+2,FALSE)*$AK158))+IF($AO158=BY$3,$AM158/VLOOKUP($AO158,Data!$A$50:$B$56,2,FALSE),0)</f>
        <v>0</v>
      </c>
      <c r="BZ158" s="11">
        <f>IF(BZ$2=$A158,0,IF(HLOOKUP(BZ$2,Recipes!$H:$GI,'Production Calculator'!$A158+2,FALSE)=0,0,HLOOKUP(BZ$2,Recipes!$H:$GI,'Production Calculator'!$A158+2,FALSE)*$AK158))+IF($AO158=BZ$3,$AM158/VLOOKUP($AO158,Data!$A$50:$B$56,2,FALSE),0)</f>
        <v>0</v>
      </c>
      <c r="CA158" s="11">
        <f>IF(CA$2=$A158,0,IF(HLOOKUP(CA$2,Recipes!$H:$GI,'Production Calculator'!$A158+2,FALSE)=0,0,HLOOKUP(CA$2,Recipes!$H:$GI,'Production Calculator'!$A158+2,FALSE)*$AK158))+IF($AO158=CA$3,$AM158/VLOOKUP($AO158,Data!$A$50:$B$56,2,FALSE),0)</f>
        <v>0</v>
      </c>
      <c r="CB158" s="11">
        <f>IF(CB$2=$A158,0,IF(HLOOKUP(CB$2,Recipes!$H:$GI,'Production Calculator'!$A158+2,FALSE)=0,0,HLOOKUP(CB$2,Recipes!$H:$GI,'Production Calculator'!$A158+2,FALSE)*$AK158))+IF($AO158=CB$3,$AM158/VLOOKUP($AO158,Data!$A$50:$B$56,2,FALSE),0)</f>
        <v>0</v>
      </c>
      <c r="CC158" s="11">
        <f>IF(CC$2=$A158,0,IF(HLOOKUP(CC$2,Recipes!$H:$GI,'Production Calculator'!$A158+2,FALSE)=0,0,HLOOKUP(CC$2,Recipes!$H:$GI,'Production Calculator'!$A158+2,FALSE)*$AK158))+IF($AO158=CC$3,$AM158/VLOOKUP($AO158,Data!$A$50:$B$56,2,FALSE),0)</f>
        <v>0</v>
      </c>
      <c r="CD158" s="11">
        <f>IF(CD$2=$A158,0,IF(HLOOKUP(CD$2,Recipes!$H:$GI,'Production Calculator'!$A158+2,FALSE)=0,0,HLOOKUP(CD$2,Recipes!$H:$GI,'Production Calculator'!$A158+2,FALSE)*$AK158))+IF($AO158=CD$3,$AM158/VLOOKUP($AO158,Data!$A$50:$B$56,2,FALSE),0)</f>
        <v>0</v>
      </c>
      <c r="CE158" s="11">
        <f>IF(CE$2=$A158,0,IF(HLOOKUP(CE$2,Recipes!$H:$GI,'Production Calculator'!$A158+2,FALSE)=0,0,HLOOKUP(CE$2,Recipes!$H:$GI,'Production Calculator'!$A158+2,FALSE)*$AK158))+IF($AO158=CE$3,$AM158/VLOOKUP($AO158,Data!$A$50:$B$56,2,FALSE),0)</f>
        <v>0</v>
      </c>
      <c r="CF158" s="11">
        <f>IF(CF$2=$A158,0,IF(HLOOKUP(CF$2,Recipes!$H:$GI,'Production Calculator'!$A158+2,FALSE)=0,0,HLOOKUP(CF$2,Recipes!$H:$GI,'Production Calculator'!$A158+2,FALSE)*$AK158))+IF($AO158=CF$3,$AM158/VLOOKUP($AO158,Data!$A$50:$B$56,2,FALSE),0)</f>
        <v>0</v>
      </c>
      <c r="CG158" s="11">
        <f>IF(CG$2=$A158,0,IF(HLOOKUP(CG$2,Recipes!$H:$GI,'Production Calculator'!$A158+2,FALSE)=0,0,HLOOKUP(CG$2,Recipes!$H:$GI,'Production Calculator'!$A158+2,FALSE)*$AK158))+IF($AO158=CG$3,$AM158/VLOOKUP($AO158,Data!$A$50:$B$56,2,FALSE),0)</f>
        <v>0</v>
      </c>
      <c r="CH158" s="11">
        <f>IF(CH$2=$A158,0,IF(HLOOKUP(CH$2,Recipes!$H:$GI,'Production Calculator'!$A158+2,FALSE)=0,0,HLOOKUP(CH$2,Recipes!$H:$GI,'Production Calculator'!$A158+2,FALSE)*$AK158))+IF($AO158=CH$3,$AM158/VLOOKUP($AO158,Data!$A$50:$B$56,2,FALSE),0)</f>
        <v>0</v>
      </c>
      <c r="CI158" s="11">
        <f>IF(CI$2=$A158,0,IF(HLOOKUP(CI$2,Recipes!$H:$GI,'Production Calculator'!$A158+2,FALSE)=0,0,HLOOKUP(CI$2,Recipes!$H:$GI,'Production Calculator'!$A158+2,FALSE)*$AK158))+IF($AO158=CI$3,$AM158/VLOOKUP($AO158,Data!$A$50:$B$56,2,FALSE),0)</f>
        <v>0</v>
      </c>
      <c r="CJ158" s="11">
        <f>IF(CJ$2=$A158,0,IF(HLOOKUP(CJ$2,Recipes!$H:$GI,'Production Calculator'!$A158+2,FALSE)=0,0,HLOOKUP(CJ$2,Recipes!$H:$GI,'Production Calculator'!$A158+2,FALSE)*$AK158))+IF($AO158=CJ$3,$AM158/VLOOKUP($AO158,Data!$A$50:$B$56,2,FALSE),0)</f>
        <v>0</v>
      </c>
      <c r="CK158" s="11">
        <f>IF(CK$2=$A158,0,IF(HLOOKUP(CK$2,Recipes!$H:$GI,'Production Calculator'!$A158+2,FALSE)=0,0,HLOOKUP(CK$2,Recipes!$H:$GI,'Production Calculator'!$A158+2,FALSE)*$AK158))+IF($AO158=CK$3,$AM158/VLOOKUP($AO158,Data!$A$50:$B$56,2,FALSE),0)</f>
        <v>0</v>
      </c>
      <c r="CL158" s="11">
        <f>IF(CL$2=$A158,0,IF(HLOOKUP(CL$2,Recipes!$H:$GI,'Production Calculator'!$A158+2,FALSE)=0,0,HLOOKUP(CL$2,Recipes!$H:$GI,'Production Calculator'!$A158+2,FALSE)*$AK158))+IF($AO158=CL$3,$AM158/VLOOKUP($AO158,Data!$A$50:$B$56,2,FALSE),0)</f>
        <v>0</v>
      </c>
      <c r="CM158" s="11">
        <f>IF(CM$2=$A158,0,IF(HLOOKUP(CM$2,Recipes!$H:$GI,'Production Calculator'!$A158+2,FALSE)=0,0,HLOOKUP(CM$2,Recipes!$H:$GI,'Production Calculator'!$A158+2,FALSE)*$AK158))+IF($AO158=CM$3,$AM158/VLOOKUP($AO158,Data!$A$50:$B$56,2,FALSE),0)</f>
        <v>0</v>
      </c>
      <c r="CN158" s="11">
        <f>IF(CN$2=$A158,0,IF(HLOOKUP(CN$2,Recipes!$H:$GI,'Production Calculator'!$A158+2,FALSE)=0,0,HLOOKUP(CN$2,Recipes!$H:$GI,'Production Calculator'!$A158+2,FALSE)*$AK158))+IF($AO158=CN$3,$AM158/VLOOKUP($AO158,Data!$A$50:$B$56,2,FALSE),0)</f>
        <v>0</v>
      </c>
      <c r="CO158" s="11">
        <f>IF(CO$2=$A158,0,IF(HLOOKUP(CO$2,Recipes!$H:$GI,'Production Calculator'!$A158+2,FALSE)=0,0,HLOOKUP(CO$2,Recipes!$H:$GI,'Production Calculator'!$A158+2,FALSE)*$AK158))+IF($AO158=CO$3,$AM158/VLOOKUP($AO158,Data!$A$50:$B$56,2,FALSE),0)</f>
        <v>0</v>
      </c>
      <c r="CP158" s="11">
        <f>IF(CP$2=$A158,0,IF(HLOOKUP(CP$2,Recipes!$H:$GI,'Production Calculator'!$A158+2,FALSE)=0,0,HLOOKUP(CP$2,Recipes!$H:$GI,'Production Calculator'!$A158+2,FALSE)*$AK158))+IF($AO158=CP$3,$AM158/VLOOKUP($AO158,Data!$A$50:$B$56,2,FALSE),0)</f>
        <v>0</v>
      </c>
      <c r="CQ158" s="11">
        <f>IF(CQ$2=$A158,0,IF(HLOOKUP(CQ$2,Recipes!$H:$GI,'Production Calculator'!$A158+2,FALSE)=0,0,HLOOKUP(CQ$2,Recipes!$H:$GI,'Production Calculator'!$A158+2,FALSE)*$AK158))+IF($AO158=CQ$3,$AM158/VLOOKUP($AO158,Data!$A$50:$B$56,2,FALSE),0)</f>
        <v>0</v>
      </c>
      <c r="CR158" s="11">
        <f>IF(CR$2=$A158,0,IF(HLOOKUP(CR$2,Recipes!$H:$GI,'Production Calculator'!$A158+2,FALSE)=0,0,HLOOKUP(CR$2,Recipes!$H:$GI,'Production Calculator'!$A158+2,FALSE)*$AK158))+IF($AO158=CR$3,$AM158/VLOOKUP($AO158,Data!$A$50:$B$56,2,FALSE),0)</f>
        <v>0</v>
      </c>
      <c r="CS158" s="11">
        <f>IF(CS$2=$A158,0,IF(HLOOKUP(CS$2,Recipes!$H:$GI,'Production Calculator'!$A158+2,FALSE)=0,0,HLOOKUP(CS$2,Recipes!$H:$GI,'Production Calculator'!$A158+2,FALSE)*$AK158))+IF($AO158=CS$3,$AM158/VLOOKUP($AO158,Data!$A$50:$B$56,2,FALSE),0)</f>
        <v>0</v>
      </c>
      <c r="CT158" s="11">
        <f>IF(CT$2=$A158,0,IF(HLOOKUP(CT$2,Recipes!$H:$GI,'Production Calculator'!$A158+2,FALSE)=0,0,HLOOKUP(CT$2,Recipes!$H:$GI,'Production Calculator'!$A158+2,FALSE)*$AK158))+IF($AO158=CT$3,$AM158/VLOOKUP($AO158,Data!$A$50:$B$56,2,FALSE),0)</f>
        <v>0</v>
      </c>
      <c r="CU158" s="11">
        <f>IF(CU$2=$A158,0,IF(HLOOKUP(CU$2,Recipes!$H:$GI,'Production Calculator'!$A158+2,FALSE)=0,0,HLOOKUP(CU$2,Recipes!$H:$GI,'Production Calculator'!$A158+2,FALSE)*$AK158))+IF($AO158=CU$3,$AM158/VLOOKUP($AO158,Data!$A$50:$B$56,2,FALSE),0)</f>
        <v>0</v>
      </c>
      <c r="CV158" s="11">
        <f>IF(CV$2=$A158,0,IF(HLOOKUP(CV$2,Recipes!$H:$GI,'Production Calculator'!$A158+2,FALSE)=0,0,HLOOKUP(CV$2,Recipes!$H:$GI,'Production Calculator'!$A158+2,FALSE)*$AK158))+IF($AO158=CV$3,$AM158/VLOOKUP($AO158,Data!$A$50:$B$56,2,FALSE),0)</f>
        <v>0</v>
      </c>
      <c r="CW158" s="11">
        <f>IF(CW$2=$A158,0,IF(HLOOKUP(CW$2,Recipes!$H:$GI,'Production Calculator'!$A158+2,FALSE)=0,0,HLOOKUP(CW$2,Recipes!$H:$GI,'Production Calculator'!$A158+2,FALSE)*$AK158))+IF($AO158=CW$3,$AM158/VLOOKUP($AO158,Data!$A$50:$B$56,2,FALSE),0)</f>
        <v>0</v>
      </c>
      <c r="CX158" s="11">
        <f>IF(CX$2=$A158,0,IF(HLOOKUP(CX$2,Recipes!$H:$GI,'Production Calculator'!$A158+2,FALSE)=0,0,HLOOKUP(CX$2,Recipes!$H:$GI,'Production Calculator'!$A158+2,FALSE)*$AK158))+IF($AO158=CX$3,$AM158/VLOOKUP($AO158,Data!$A$50:$B$56,2,FALSE),0)</f>
        <v>0</v>
      </c>
      <c r="CY158" s="11">
        <f>IF(CY$2=$A158,0,IF(HLOOKUP(CY$2,Recipes!$H:$GI,'Production Calculator'!$A158+2,FALSE)=0,0,HLOOKUP(CY$2,Recipes!$H:$GI,'Production Calculator'!$A158+2,FALSE)*$AK158))+IF($AO158=CY$3,$AM158/VLOOKUP($AO158,Data!$A$50:$B$56,2,FALSE),0)</f>
        <v>0</v>
      </c>
      <c r="CZ158" s="11">
        <f>IF(CZ$2=$A158,0,IF(HLOOKUP(CZ$2,Recipes!$H:$GI,'Production Calculator'!$A158+2,FALSE)=0,0,HLOOKUP(CZ$2,Recipes!$H:$GI,'Production Calculator'!$A158+2,FALSE)*$AK158))+IF($AO158=CZ$3,$AM158/VLOOKUP($AO158,Data!$A$50:$B$56,2,FALSE),0)</f>
        <v>0</v>
      </c>
      <c r="DA158" s="11">
        <f>IF(DA$2=$A158,0,IF(HLOOKUP(DA$2,Recipes!$H:$GI,'Production Calculator'!$A158+2,FALSE)=0,0,HLOOKUP(DA$2,Recipes!$H:$GI,'Production Calculator'!$A158+2,FALSE)*$AK158))+IF($AO158=DA$3,$AM158/VLOOKUP($AO158,Data!$A$50:$B$56,2,FALSE),0)</f>
        <v>0</v>
      </c>
      <c r="DB158" s="11">
        <f>IF(DB$2=$A158,0,IF(HLOOKUP(DB$2,Recipes!$H:$GI,'Production Calculator'!$A158+2,FALSE)=0,0,HLOOKUP(DB$2,Recipes!$H:$GI,'Production Calculator'!$A158+2,FALSE)*$AK158))+IF($AO158=DB$3,$AM158/VLOOKUP($AO158,Data!$A$50:$B$56,2,FALSE),0)</f>
        <v>0</v>
      </c>
      <c r="DC158" s="11">
        <f>IF(DC$2=$A158,0,IF(HLOOKUP(DC$2,Recipes!$H:$GI,'Production Calculator'!$A158+2,FALSE)=0,0,HLOOKUP(DC$2,Recipes!$H:$GI,'Production Calculator'!$A158+2,FALSE)*$AK158))+IF($AO158=DC$3,$AM158/VLOOKUP($AO158,Data!$A$50:$B$56,2,FALSE),0)</f>
        <v>0</v>
      </c>
      <c r="DD158" s="11">
        <f>IF(DD$2=$A158,0,IF(HLOOKUP(DD$2,Recipes!$H:$GI,'Production Calculator'!$A158+2,FALSE)=0,0,HLOOKUP(DD$2,Recipes!$H:$GI,'Production Calculator'!$A158+2,FALSE)*$AK158))+IF($AO158=DD$3,$AM158/VLOOKUP($AO158,Data!$A$50:$B$56,2,FALSE),0)</f>
        <v>0</v>
      </c>
      <c r="DE158" s="11">
        <f>IF(DE$2=$A158,0,IF(HLOOKUP(DE$2,Recipes!$H:$GI,'Production Calculator'!$A158+2,FALSE)=0,0,HLOOKUP(DE$2,Recipes!$H:$GI,'Production Calculator'!$A158+2,FALSE)*$AK158))+IF($AO158=DE$3,$AM158/VLOOKUP($AO158,Data!$A$50:$B$56,2,FALSE),0)</f>
        <v>0</v>
      </c>
      <c r="DF158" s="11">
        <f>IF(DF$2=$A158,0,IF(HLOOKUP(DF$2,Recipes!$H:$GI,'Production Calculator'!$A158+2,FALSE)=0,0,HLOOKUP(DF$2,Recipes!$H:$GI,'Production Calculator'!$A158+2,FALSE)*$AK158))+IF($AO158=DF$3,$AM158/VLOOKUP($AO158,Data!$A$50:$B$56,2,FALSE),0)</f>
        <v>0</v>
      </c>
      <c r="DG158" s="11">
        <f>IF(DG$2=$A158,0,IF(HLOOKUP(DG$2,Recipes!$H:$GI,'Production Calculator'!$A158+2,FALSE)=0,0,HLOOKUP(DG$2,Recipes!$H:$GI,'Production Calculator'!$A158+2,FALSE)*$AK158))+IF($AO158=DG$3,$AM158/VLOOKUP($AO158,Data!$A$50:$B$56,2,FALSE),0)</f>
        <v>0</v>
      </c>
      <c r="DH158" s="11">
        <f>IF(DH$2=$A158,0,IF(HLOOKUP(DH$2,Recipes!$H:$GI,'Production Calculator'!$A158+2,FALSE)=0,0,HLOOKUP(DH$2,Recipes!$H:$GI,'Production Calculator'!$A158+2,FALSE)*$AK158))+IF($AO158=DH$3,$AM158/VLOOKUP($AO158,Data!$A$50:$B$56,2,FALSE),0)</f>
        <v>0</v>
      </c>
      <c r="DI158" s="11">
        <f>IF(DI$2=$A158,0,IF(HLOOKUP(DI$2,Recipes!$H:$GI,'Production Calculator'!$A158+2,FALSE)=0,0,HLOOKUP(DI$2,Recipes!$H:$GI,'Production Calculator'!$A158+2,FALSE)*$AK158))+IF($AO158=DI$3,$AM158/VLOOKUP($AO158,Data!$A$50:$B$56,2,FALSE),0)</f>
        <v>0</v>
      </c>
      <c r="DJ158" s="11">
        <f>IF(DJ$2=$A158,0,IF(HLOOKUP(DJ$2,Recipes!$H:$GI,'Production Calculator'!$A158+2,FALSE)=0,0,HLOOKUP(DJ$2,Recipes!$H:$GI,'Production Calculator'!$A158+2,FALSE)*$AK158))+IF($AO158=DJ$3,$AM158/VLOOKUP($AO158,Data!$A$50:$B$56,2,FALSE),0)</f>
        <v>0</v>
      </c>
      <c r="DK158" s="11">
        <f>IF(DK$2=$A158,0,IF(HLOOKUP(DK$2,Recipes!$H:$GI,'Production Calculator'!$A158+2,FALSE)=0,0,HLOOKUP(DK$2,Recipes!$H:$GI,'Production Calculator'!$A158+2,FALSE)*$AK158))+IF($AO158=DK$3,$AM158/VLOOKUP($AO158,Data!$A$50:$B$56,2,FALSE),0)</f>
        <v>0</v>
      </c>
      <c r="DL158" s="11">
        <f>IF(DL$2=$A158,0,IF(HLOOKUP(DL$2,Recipes!$H:$GI,'Production Calculator'!$A158+2,FALSE)=0,0,HLOOKUP(DL$2,Recipes!$H:$GI,'Production Calculator'!$A158+2,FALSE)*$AK158))+IF($AO158=DL$3,$AM158/VLOOKUP($AO158,Data!$A$50:$B$56,2,FALSE),0)</f>
        <v>0</v>
      </c>
      <c r="DM158" s="11">
        <f>IF(DM$2=$A158,0,IF(HLOOKUP(DM$2,Recipes!$H:$GI,'Production Calculator'!$A158+2,FALSE)=0,0,HLOOKUP(DM$2,Recipes!$H:$GI,'Production Calculator'!$A158+2,FALSE)*$AK158))+IF($AO158=DM$3,$AM158/VLOOKUP($AO158,Data!$A$50:$B$56,2,FALSE),0)</f>
        <v>0</v>
      </c>
      <c r="DN158" s="11">
        <f>IF(DN$2=$A158,0,IF(HLOOKUP(DN$2,Recipes!$H:$GI,'Production Calculator'!$A158+2,FALSE)=0,0,HLOOKUP(DN$2,Recipes!$H:$GI,'Production Calculator'!$A158+2,FALSE)*$AK158))+IF($AO158=DN$3,$AM158/VLOOKUP($AO158,Data!$A$50:$B$56,2,FALSE),0)</f>
        <v>0</v>
      </c>
      <c r="DO158" s="11">
        <f>IF(DO$2=$A158,0,IF(HLOOKUP(DO$2,Recipes!$H:$GI,'Production Calculator'!$A158+2,FALSE)=0,0,HLOOKUP(DO$2,Recipes!$H:$GI,'Production Calculator'!$A158+2,FALSE)*$AK158))+IF($AO158=DO$3,$AM158/VLOOKUP($AO158,Data!$A$50:$B$56,2,FALSE),0)</f>
        <v>0</v>
      </c>
      <c r="DP158" s="11">
        <f>IF(DP$2=$A158,0,IF(HLOOKUP(DP$2,Recipes!$H:$GI,'Production Calculator'!$A158+2,FALSE)=0,0,HLOOKUP(DP$2,Recipes!$H:$GI,'Production Calculator'!$A158+2,FALSE)*$AK158))+IF($AO158=DP$3,$AM158/VLOOKUP($AO158,Data!$A$50:$B$56,2,FALSE),0)</f>
        <v>0</v>
      </c>
      <c r="DQ158" s="11">
        <f>IF(DQ$2=$A158,0,IF(HLOOKUP(DQ$2,Recipes!$H:$GI,'Production Calculator'!$A158+2,FALSE)=0,0,HLOOKUP(DQ$2,Recipes!$H:$GI,'Production Calculator'!$A158+2,FALSE)*$AK158))+IF($AO158=DQ$3,$AM158/VLOOKUP($AO158,Data!$A$50:$B$56,2,FALSE),0)</f>
        <v>0</v>
      </c>
      <c r="DR158" s="11">
        <f>IF(DR$2=$A158,0,IF(HLOOKUP(DR$2,Recipes!$H:$GI,'Production Calculator'!$A158+2,FALSE)=0,0,HLOOKUP(DR$2,Recipes!$H:$GI,'Production Calculator'!$A158+2,FALSE)*$AK158))+IF($AO158=DR$3,$AM158/VLOOKUP($AO158,Data!$A$50:$B$56,2,FALSE),0)</f>
        <v>0</v>
      </c>
      <c r="DS158" s="11">
        <f>IF(DS$2=$A158,0,IF(HLOOKUP(DS$2,Recipes!$H:$GI,'Production Calculator'!$A158+2,FALSE)=0,0,HLOOKUP(DS$2,Recipes!$H:$GI,'Production Calculator'!$A158+2,FALSE)*$AK158))+IF($AO158=DS$3,$AM158/VLOOKUP($AO158,Data!$A$50:$B$56,2,FALSE),0)</f>
        <v>0</v>
      </c>
      <c r="DT158" s="11">
        <f>IF(DT$2=$A158,0,IF(HLOOKUP(DT$2,Recipes!$H:$GI,'Production Calculator'!$A158+2,FALSE)=0,0,HLOOKUP(DT$2,Recipes!$H:$GI,'Production Calculator'!$A158+2,FALSE)*$AK158))+IF($AO158=DT$3,$AM158/VLOOKUP($AO158,Data!$A$50:$B$56,2,FALSE),0)</f>
        <v>0</v>
      </c>
      <c r="DU158" s="11">
        <f>IF(DU$2=$A158,0,IF(HLOOKUP(DU$2,Recipes!$H:$GI,'Production Calculator'!$A158+2,FALSE)=0,0,HLOOKUP(DU$2,Recipes!$H:$GI,'Production Calculator'!$A158+2,FALSE)*$AK158))+IF($AO158=DU$3,$AM158/VLOOKUP($AO158,Data!$A$50:$B$56,2,FALSE),0)</f>
        <v>0</v>
      </c>
      <c r="DV158" s="11">
        <f>IF(DV$2=$A158,0,IF(HLOOKUP(DV$2,Recipes!$H:$GI,'Production Calculator'!$A158+2,FALSE)=0,0,HLOOKUP(DV$2,Recipes!$H:$GI,'Production Calculator'!$A158+2,FALSE)*$AK158))+IF($AO158=DV$3,$AM158/VLOOKUP($AO158,Data!$A$50:$B$56,2,FALSE),0)</f>
        <v>0</v>
      </c>
      <c r="DW158" s="11">
        <f>IF(DW$2=$A158,0,IF(HLOOKUP(DW$2,Recipes!$H:$GI,'Production Calculator'!$A158+2,FALSE)=0,0,HLOOKUP(DW$2,Recipes!$H:$GI,'Production Calculator'!$A158+2,FALSE)*$AK158))+IF($AO158=DW$3,$AM158/VLOOKUP($AO158,Data!$A$50:$B$56,2,FALSE),0)</f>
        <v>0</v>
      </c>
      <c r="DX158" s="11">
        <f>IF(DX$2=$A158,0,IF(HLOOKUP(DX$2,Recipes!$H:$GI,'Production Calculator'!$A158+2,FALSE)=0,0,HLOOKUP(DX$2,Recipes!$H:$GI,'Production Calculator'!$A158+2,FALSE)*$AK158))+IF($AO158=DX$3,$AM158/VLOOKUP($AO158,Data!$A$50:$B$56,2,FALSE),0)</f>
        <v>0</v>
      </c>
      <c r="DY158" s="11">
        <f>IF(DY$2=$A158,0,IF(HLOOKUP(DY$2,Recipes!$H:$GI,'Production Calculator'!$A158+2,FALSE)=0,0,HLOOKUP(DY$2,Recipes!$H:$GI,'Production Calculator'!$A158+2,FALSE)*$AK158))+IF($AO158=DY$3,$AM158/VLOOKUP($AO158,Data!$A$50:$B$56,2,FALSE),0)</f>
        <v>0</v>
      </c>
      <c r="DZ158" s="11">
        <f>IF(DZ$2=$A158,0,IF(HLOOKUP(DZ$2,Recipes!$H:$GI,'Production Calculator'!$A158+2,FALSE)=0,0,HLOOKUP(DZ$2,Recipes!$H:$GI,'Production Calculator'!$A158+2,FALSE)*$AK158))+IF($AO158=DZ$3,$AM158/VLOOKUP($AO158,Data!$A$50:$B$56,2,FALSE),0)</f>
        <v>0</v>
      </c>
      <c r="EA158" s="11">
        <f>IF(EA$2=$A158,0,IF(HLOOKUP(EA$2,Recipes!$H:$GI,'Production Calculator'!$A158+2,FALSE)=0,0,HLOOKUP(EA$2,Recipes!$H:$GI,'Production Calculator'!$A158+2,FALSE)*$AK158))+IF($AO158=EA$3,$AM158/VLOOKUP($AO158,Data!$A$50:$B$56,2,FALSE),0)</f>
        <v>0</v>
      </c>
      <c r="EB158" s="11">
        <f>IF(EB$2=$A158,0,IF(HLOOKUP(EB$2,Recipes!$H:$GI,'Production Calculator'!$A158+2,FALSE)=0,0,HLOOKUP(EB$2,Recipes!$H:$GI,'Production Calculator'!$A158+2,FALSE)*$AK158))+IF($AO158=EB$3,$AM158/VLOOKUP($AO158,Data!$A$50:$B$56,2,FALSE),0)</f>
        <v>0</v>
      </c>
      <c r="EC158" s="11">
        <f>IF(EC$2=$A158,0,IF(HLOOKUP(EC$2,Recipes!$H:$GI,'Production Calculator'!$A158+2,FALSE)=0,0,HLOOKUP(EC$2,Recipes!$H:$GI,'Production Calculator'!$A158+2,FALSE)*$AK158))+IF($AO158=EC$3,$AM158/VLOOKUP($AO158,Data!$A$50:$B$56,2,FALSE),0)</f>
        <v>0</v>
      </c>
      <c r="ED158" s="11">
        <f>IF(ED$2=$A158,0,IF(HLOOKUP(ED$2,Recipes!$H:$GI,'Production Calculator'!$A158+2,FALSE)=0,0,HLOOKUP(ED$2,Recipes!$H:$GI,'Production Calculator'!$A158+2,FALSE)*$AK158))+IF($AO158=ED$3,$AM158/VLOOKUP($AO158,Data!$A$50:$B$56,2,FALSE),0)</f>
        <v>0</v>
      </c>
      <c r="EE158" s="11">
        <f>IF(EE$2=$A158,0,IF(HLOOKUP(EE$2,Recipes!$H:$GI,'Production Calculator'!$A158+2,FALSE)=0,0,HLOOKUP(EE$2,Recipes!$H:$GI,'Production Calculator'!$A158+2,FALSE)*$AK158))+IF($AO158=EE$3,$AM158/VLOOKUP($AO158,Data!$A$50:$B$56,2,FALSE),0)</f>
        <v>0</v>
      </c>
      <c r="EF158" s="11">
        <f>IF(EF$2=$A158,0,IF(HLOOKUP(EF$2,Recipes!$H:$GI,'Production Calculator'!$A158+2,FALSE)=0,0,HLOOKUP(EF$2,Recipes!$H:$GI,'Production Calculator'!$A158+2,FALSE)*$AK158))+IF($AO158=EF$3,$AM158/VLOOKUP($AO158,Data!$A$50:$B$56,2,FALSE),0)</f>
        <v>0</v>
      </c>
      <c r="EG158" s="11">
        <f>IF(EG$2=$A158,0,IF(HLOOKUP(EG$2,Recipes!$H:$GI,'Production Calculator'!$A158+2,FALSE)=0,0,HLOOKUP(EG$2,Recipes!$H:$GI,'Production Calculator'!$A158+2,FALSE)*$AK158))+IF($AO158=EG$3,$AM158/VLOOKUP($AO158,Data!$A$50:$B$56,2,FALSE),0)</f>
        <v>0</v>
      </c>
      <c r="EH158" s="11">
        <f>IF(EH$2=$A158,0,IF(HLOOKUP(EH$2,Recipes!$H:$GI,'Production Calculator'!$A158+2,FALSE)=0,0,HLOOKUP(EH$2,Recipes!$H:$GI,'Production Calculator'!$A158+2,FALSE)*$AK158))+IF($AO158=EH$3,$AM158/VLOOKUP($AO158,Data!$A$50:$B$56,2,FALSE),0)</f>
        <v>0</v>
      </c>
      <c r="EI158" s="11">
        <f>IF(EI$2=$A158,0,IF(HLOOKUP(EI$2,Recipes!$H:$GI,'Production Calculator'!$A158+2,FALSE)=0,0,HLOOKUP(EI$2,Recipes!$H:$GI,'Production Calculator'!$A158+2,FALSE)*$AK158))+IF($AO158=EI$3,$AM158/VLOOKUP($AO158,Data!$A$50:$B$56,2,FALSE),0)</f>
        <v>0</v>
      </c>
      <c r="EJ158" s="11">
        <f>IF(EJ$2=$A158,0,IF(HLOOKUP(EJ$2,Recipes!$H:$GI,'Production Calculator'!$A158+2,FALSE)=0,0,HLOOKUP(EJ$2,Recipes!$H:$GI,'Production Calculator'!$A158+2,FALSE)*$AK158))+IF($AO158=EJ$3,$AM158/VLOOKUP($AO158,Data!$A$50:$B$56,2,FALSE),0)</f>
        <v>0</v>
      </c>
      <c r="EK158" s="11">
        <f>IF(EK$2=$A158,0,IF(HLOOKUP(EK$2,Recipes!$H:$GI,'Production Calculator'!$A158+2,FALSE)=0,0,HLOOKUP(EK$2,Recipes!$H:$GI,'Production Calculator'!$A158+2,FALSE)*$AK158))+IF($AO158=EK$3,$AM158/VLOOKUP($AO158,Data!$A$50:$B$56,2,FALSE),0)</f>
        <v>0</v>
      </c>
      <c r="EL158" s="11">
        <f>IF(EL$2=$A158,0,IF(HLOOKUP(EL$2,Recipes!$H:$GI,'Production Calculator'!$A158+2,FALSE)=0,0,HLOOKUP(EL$2,Recipes!$H:$GI,'Production Calculator'!$A158+2,FALSE)*$AK158))+IF($AO158=EL$3,$AM158/VLOOKUP($AO158,Data!$A$50:$B$56,2,FALSE),0)</f>
        <v>0</v>
      </c>
      <c r="EM158" s="11">
        <f>IF(EM$2=$A158,0,IF(HLOOKUP(EM$2,Recipes!$H:$GI,'Production Calculator'!$A158+2,FALSE)=0,0,HLOOKUP(EM$2,Recipes!$H:$GI,'Production Calculator'!$A158+2,FALSE)*$AK158))+IF($AO158=EM$3,$AM158/VLOOKUP($AO158,Data!$A$50:$B$56,2,FALSE),0)</f>
        <v>0</v>
      </c>
      <c r="EN158" s="11">
        <f>IF(EN$2=$A158,0,IF(HLOOKUP(EN$2,Recipes!$H:$GI,'Production Calculator'!$A158+2,FALSE)=0,0,HLOOKUP(EN$2,Recipes!$H:$GI,'Production Calculator'!$A158+2,FALSE)*$AK158))+IF($AO158=EN$3,$AM158/VLOOKUP($AO158,Data!$A$50:$B$56,2,FALSE),0)</f>
        <v>0</v>
      </c>
      <c r="EO158" s="11">
        <f>IF(EO$2=$A158,0,IF(HLOOKUP(EO$2,Recipes!$H:$GI,'Production Calculator'!$A158+2,FALSE)=0,0,HLOOKUP(EO$2,Recipes!$H:$GI,'Production Calculator'!$A158+2,FALSE)*$AK158))+IF($AO158=EO$3,$AM158/VLOOKUP($AO158,Data!$A$50:$B$56,2,FALSE),0)</f>
        <v>0</v>
      </c>
      <c r="EP158" s="11">
        <f>IF(EP$2=$A158,0,IF(HLOOKUP(EP$2,Recipes!$H:$GI,'Production Calculator'!$A158+2,FALSE)=0,0,HLOOKUP(EP$2,Recipes!$H:$GI,'Production Calculator'!$A158+2,FALSE)*$AK158))+IF($AO158=EP$3,$AM158/VLOOKUP($AO158,Data!$A$50:$B$56,2,FALSE),0)</f>
        <v>0</v>
      </c>
      <c r="EQ158" s="11">
        <f>IF(EQ$2=$A158,0,IF(HLOOKUP(EQ$2,Recipes!$H:$GI,'Production Calculator'!$A158+2,FALSE)=0,0,HLOOKUP(EQ$2,Recipes!$H:$GI,'Production Calculator'!$A158+2,FALSE)*$AK158))+IF($AO158=EQ$3,$AM158/VLOOKUP($AO158,Data!$A$50:$B$56,2,FALSE),0)</f>
        <v>0</v>
      </c>
      <c r="ER158" s="11">
        <f>IF(ER$2=$A158,0,IF(HLOOKUP(ER$2,Recipes!$H:$GI,'Production Calculator'!$A158+2,FALSE)=0,0,HLOOKUP(ER$2,Recipes!$H:$GI,'Production Calculator'!$A158+2,FALSE)*$AK158))+IF($AO158=ER$3,$AM158/VLOOKUP($AO158,Data!$A$50:$B$56,2,FALSE),0)</f>
        <v>0</v>
      </c>
      <c r="ES158" s="11">
        <f>IF(ES$2=$A158,0,IF(HLOOKUP(ES$2,Recipes!$H:$GI,'Production Calculator'!$A158+2,FALSE)=0,0,HLOOKUP(ES$2,Recipes!$H:$GI,'Production Calculator'!$A158+2,FALSE)*$AK158))+IF($AO158=ES$3,$AM158/VLOOKUP($AO158,Data!$A$50:$B$56,2,FALSE),0)</f>
        <v>0</v>
      </c>
      <c r="ET158" s="11">
        <f>IF(ET$2=$A158,0,IF(HLOOKUP(ET$2,Recipes!$H:$GI,'Production Calculator'!$A158+2,FALSE)=0,0,HLOOKUP(ET$2,Recipes!$H:$GI,'Production Calculator'!$A158+2,FALSE)*$AK158))+IF($AO158=ET$3,$AM158/VLOOKUP($AO158,Data!$A$50:$B$56,2,FALSE),0)</f>
        <v>0</v>
      </c>
      <c r="EU158" s="11">
        <f>IF(EU$2=$A158,0,IF(HLOOKUP(EU$2,Recipes!$H:$GI,'Production Calculator'!$A158+2,FALSE)=0,0,HLOOKUP(EU$2,Recipes!$H:$GI,'Production Calculator'!$A158+2,FALSE)*$AK158))+IF($AO158=EU$3,$AM158/VLOOKUP($AO158,Data!$A$50:$B$56,2,FALSE),0)</f>
        <v>0</v>
      </c>
      <c r="EV158" s="11">
        <f>IF(EV$2=$A158,0,IF(HLOOKUP(EV$2,Recipes!$H:$GI,'Production Calculator'!$A158+2,FALSE)=0,0,HLOOKUP(EV$2,Recipes!$H:$GI,'Production Calculator'!$A158+2,FALSE)*$AK158))+IF($AO158=EV$3,$AM158/VLOOKUP($AO158,Data!$A$50:$B$56,2,FALSE),0)</f>
        <v>0</v>
      </c>
      <c r="EW158" s="11">
        <f>IF(EW$2=$A158,0,IF(HLOOKUP(EW$2,Recipes!$H:$GI,'Production Calculator'!$A158+2,FALSE)=0,0,HLOOKUP(EW$2,Recipes!$H:$GI,'Production Calculator'!$A158+2,FALSE)*$AK158))+IF($AO158=EW$3,$AM158/VLOOKUP($AO158,Data!$A$50:$B$56,2,FALSE),0)</f>
        <v>0</v>
      </c>
      <c r="EX158" s="11">
        <f>IF(EX$2=$A158,0,IF(HLOOKUP(EX$2,Recipes!$H:$GI,'Production Calculator'!$A158+2,FALSE)=0,0,HLOOKUP(EX$2,Recipes!$H:$GI,'Production Calculator'!$A158+2,FALSE)*$AK158))+IF($AO158=EX$3,$AM158/VLOOKUP($AO158,Data!$A$50:$B$56,2,FALSE),0)</f>
        <v>0</v>
      </c>
      <c r="EY158" s="11">
        <f>IF(EY$2=$A158,0,IF(HLOOKUP(EY$2,Recipes!$H:$GI,'Production Calculator'!$A158+2,FALSE)=0,0,HLOOKUP(EY$2,Recipes!$H:$GI,'Production Calculator'!$A158+2,FALSE)*$AK158))+IF($AO158=EY$3,$AM158/VLOOKUP($AO158,Data!$A$50:$B$56,2,FALSE),0)</f>
        <v>0</v>
      </c>
      <c r="EZ158" s="11">
        <f>IF(EZ$2=$A158,0,IF(HLOOKUP(EZ$2,Recipes!$H:$GI,'Production Calculator'!$A158+2,FALSE)=0,0,HLOOKUP(EZ$2,Recipes!$H:$GI,'Production Calculator'!$A158+2,FALSE)*$AK158))+IF($AO158=EZ$3,$AM158/VLOOKUP($AO158,Data!$A$50:$B$56,2,FALSE),0)</f>
        <v>0</v>
      </c>
      <c r="FA158" s="11">
        <f>IF(FA$2=$A158,0,IF(HLOOKUP(FA$2,Recipes!$H:$GI,'Production Calculator'!$A158+2,FALSE)=0,0,HLOOKUP(FA$2,Recipes!$H:$GI,'Production Calculator'!$A158+2,FALSE)*$AK158))+IF($AO158=FA$3,$AM158/VLOOKUP($AO158,Data!$A$50:$B$56,2,FALSE),0)</f>
        <v>0</v>
      </c>
      <c r="FB158" s="11">
        <f>IF(FB$2=$A158,0,IF(HLOOKUP(FB$2,Recipes!$H:$GI,'Production Calculator'!$A158+2,FALSE)=0,0,HLOOKUP(FB$2,Recipes!$H:$GI,'Production Calculator'!$A158+2,FALSE)*$AK158))+IF($AO158=FB$3,$AM158/VLOOKUP($AO158,Data!$A$50:$B$56,2,FALSE),0)</f>
        <v>0</v>
      </c>
      <c r="FC158" s="11">
        <f>IF(FC$2=$A158,0,IF(HLOOKUP(FC$2,Recipes!$H:$GI,'Production Calculator'!$A158+2,FALSE)=0,0,HLOOKUP(FC$2,Recipes!$H:$GI,'Production Calculator'!$A158+2,FALSE)*$AK158))+IF($AO158=FC$3,$AM158/VLOOKUP($AO158,Data!$A$50:$B$56,2,FALSE),0)</f>
        <v>0</v>
      </c>
      <c r="FD158" s="11">
        <f>IF(FD$2=$A158,0,IF(HLOOKUP(FD$2,Recipes!$H:$GI,'Production Calculator'!$A158+2,FALSE)=0,0,HLOOKUP(FD$2,Recipes!$H:$GI,'Production Calculator'!$A158+2,FALSE)*$AK158))+IF($AO158=FD$3,$AM158/VLOOKUP($AO158,Data!$A$50:$B$56,2,FALSE),0)</f>
        <v>0</v>
      </c>
      <c r="FE158" s="11">
        <f>IF(FE$2=$A158,0,IF(HLOOKUP(FE$2,Recipes!$H:$GI,'Production Calculator'!$A158+2,FALSE)=0,0,HLOOKUP(FE$2,Recipes!$H:$GI,'Production Calculator'!$A158+2,FALSE)*$AK158))+IF($AO158=FE$3,$AM158/VLOOKUP($AO158,Data!$A$50:$B$56,2,FALSE),0)</f>
        <v>0</v>
      </c>
      <c r="FF158" s="11">
        <f>IF(FF$2=$A158,0,IF(HLOOKUP(FF$2,Recipes!$H:$GI,'Production Calculator'!$A158+2,FALSE)=0,0,HLOOKUP(FF$2,Recipes!$H:$GI,'Production Calculator'!$A158+2,FALSE)*$AK158))+IF($AO158=FF$3,$AM158/VLOOKUP($AO158,Data!$A$50:$B$56,2,FALSE),0)</f>
        <v>0</v>
      </c>
      <c r="FG158" s="11">
        <f>IF(FG$2=$A158,0,IF(HLOOKUP(FG$2,Recipes!$H:$GI,'Production Calculator'!$A158+2,FALSE)=0,0,HLOOKUP(FG$2,Recipes!$H:$GI,'Production Calculator'!$A158+2,FALSE)*$AK158))+IF($AO158=FG$3,$AM158/VLOOKUP($AO158,Data!$A$50:$B$56,2,FALSE),0)</f>
        <v>0</v>
      </c>
      <c r="FH158" s="11">
        <f>IF(FH$2=$A158,0,IF(HLOOKUP(FH$2,Recipes!$H:$GI,'Production Calculator'!$A158+2,FALSE)=0,0,HLOOKUP(FH$2,Recipes!$H:$GI,'Production Calculator'!$A158+2,FALSE)*$AK158))+IF($AO158=FH$3,$AM158/VLOOKUP($AO158,Data!$A$50:$B$56,2,FALSE),0)</f>
        <v>0</v>
      </c>
      <c r="FI158" s="11">
        <f>IF(FI$2=$A158,0,IF(HLOOKUP(FI$2,Recipes!$H:$GI,'Production Calculator'!$A158+2,FALSE)=0,0,HLOOKUP(FI$2,Recipes!$H:$GI,'Production Calculator'!$A158+2,FALSE)*$AK158))+IF($AO158=FI$3,$AM158/VLOOKUP($AO158,Data!$A$50:$B$56,2,FALSE),0)</f>
        <v>0</v>
      </c>
      <c r="FJ158" s="11">
        <f>IF(FJ$2=$A158,0,IF(HLOOKUP(FJ$2,Recipes!$H:$GI,'Production Calculator'!$A158+2,FALSE)=0,0,HLOOKUP(FJ$2,Recipes!$H:$GI,'Production Calculator'!$A158+2,FALSE)*$AK158))+IF($AO158=FJ$3,$AM158/VLOOKUP($AO158,Data!$A$50:$B$56,2,FALSE),0)</f>
        <v>0</v>
      </c>
      <c r="FK158" s="11">
        <f>IF(FK$2=$A158,0,IF(HLOOKUP(FK$2,Recipes!$H:$GI,'Production Calculator'!$A158+2,FALSE)=0,0,HLOOKUP(FK$2,Recipes!$H:$GI,'Production Calculator'!$A158+2,FALSE)*$AK158))+IF($AO158=FK$3,$AM158/VLOOKUP($AO158,Data!$A$50:$B$56,2,FALSE),0)</f>
        <v>0</v>
      </c>
      <c r="FL158" s="11">
        <f>IF(FL$2=$A158,0,IF(HLOOKUP(FL$2,Recipes!$H:$GI,'Production Calculator'!$A158+2,FALSE)=0,0,HLOOKUP(FL$2,Recipes!$H:$GI,'Production Calculator'!$A158+2,FALSE)*$AK158))+IF($AO158=FL$3,$AM158/VLOOKUP($AO158,Data!$A$50:$B$56,2,FALSE),0)</f>
        <v>0</v>
      </c>
      <c r="FM158" s="11">
        <f>IF(FM$2=$A158,0,IF(HLOOKUP(FM$2,Recipes!$H:$GI,'Production Calculator'!$A158+2,FALSE)=0,0,HLOOKUP(FM$2,Recipes!$H:$GI,'Production Calculator'!$A158+2,FALSE)*$AK158))+IF($AO158=FM$3,$AM158/VLOOKUP($AO158,Data!$A$50:$B$56,2,FALSE),0)</f>
        <v>0</v>
      </c>
      <c r="FN158" s="11">
        <f>IF(FN$2=$A158,0,IF(HLOOKUP(FN$2,Recipes!$H:$GI,'Production Calculator'!$A158+2,FALSE)=0,0,HLOOKUP(FN$2,Recipes!$H:$GI,'Production Calculator'!$A158+2,FALSE)*$AK158))+IF($AO158=FN$3,$AM158/VLOOKUP($AO158,Data!$A$50:$B$56,2,FALSE),0)</f>
        <v>0</v>
      </c>
      <c r="FO158" s="11">
        <f>IF(FO$2=$A158,0,IF(HLOOKUP(FO$2,Recipes!$H:$GI,'Production Calculator'!$A158+2,FALSE)=0,0,HLOOKUP(FO$2,Recipes!$H:$GI,'Production Calculator'!$A158+2,FALSE)*$AK158))+IF($AO158=FO$3,$AM158/VLOOKUP($AO158,Data!$A$50:$B$56,2,FALSE),0)</f>
        <v>0</v>
      </c>
      <c r="FP158" s="11">
        <f>IF(FP$2=$A158,0,IF(HLOOKUP(FP$2,Recipes!$H:$GI,'Production Calculator'!$A158+2,FALSE)=0,0,HLOOKUP(FP$2,Recipes!$H:$GI,'Production Calculator'!$A158+2,FALSE)*$AK158))+IF($AO158=FP$3,$AM158/VLOOKUP($AO158,Data!$A$50:$B$56,2,FALSE),0)</f>
        <v>0</v>
      </c>
      <c r="FQ158" s="11">
        <f>IF(FQ$2=$A158,0,IF(HLOOKUP(FQ$2,Recipes!$H:$GI,'Production Calculator'!$A158+2,FALSE)=0,0,HLOOKUP(FQ$2,Recipes!$H:$GI,'Production Calculator'!$A158+2,FALSE)*$AK158))+IF($AO158=FQ$3,$AM158/VLOOKUP($AO158,Data!$A$50:$B$56,2,FALSE),0)</f>
        <v>0</v>
      </c>
      <c r="FR158" s="11">
        <f>IF(FR$2=$A158,0,IF(HLOOKUP(FR$2,Recipes!$H:$GI,'Production Calculator'!$A158+2,FALSE)=0,0,HLOOKUP(FR$2,Recipes!$H:$GI,'Production Calculator'!$A158+2,FALSE)*$AK158))+IF($AO158=FR$3,$AM158/VLOOKUP($AO158,Data!$A$50:$B$56,2,FALSE),0)</f>
        <v>0</v>
      </c>
      <c r="FS158" s="11">
        <f>IF(FS$2=$A158,0,IF(HLOOKUP(FS$2,Recipes!$H:$GI,'Production Calculator'!$A158+2,FALSE)=0,0,HLOOKUP(FS$2,Recipes!$H:$GI,'Production Calculator'!$A158+2,FALSE)*$AK158))+IF($AO158=FS$3,$AM158/VLOOKUP($AO158,Data!$A$50:$B$56,2,FALSE),0)</f>
        <v>0</v>
      </c>
      <c r="FT158" s="11">
        <f>IF(FT$2=$A158,0,IF(HLOOKUP(FT$2,Recipes!$H:$GI,'Production Calculator'!$A158+2,FALSE)=0,0,HLOOKUP(FT$2,Recipes!$H:$GI,'Production Calculator'!$A158+2,FALSE)*$AK158))+IF($AO158=FT$3,$AM158/VLOOKUP($AO158,Data!$A$50:$B$56,2,FALSE),0)</f>
        <v>0</v>
      </c>
      <c r="FU158" s="11">
        <f>IF(FU$2=$A158,0,IF(HLOOKUP(FU$2,Recipes!$H:$GI,'Production Calculator'!$A158+2,FALSE)=0,0,HLOOKUP(FU$2,Recipes!$H:$GI,'Production Calculator'!$A158+2,FALSE)*$AK158))+IF($AO158=FU$3,$AM158/VLOOKUP($AO158,Data!$A$50:$B$56,2,FALSE),0)</f>
        <v>0</v>
      </c>
      <c r="FV158" s="11">
        <f>IF(FV$2=$A158,0,IF(HLOOKUP(FV$2,Recipes!$H:$GI,'Production Calculator'!$A158+2,FALSE)=0,0,HLOOKUP(FV$2,Recipes!$H:$GI,'Production Calculator'!$A158+2,FALSE)*$AK158))+IF($AO158=FV$3,$AM158/VLOOKUP($AO158,Data!$A$50:$B$56,2,FALSE),0)</f>
        <v>0</v>
      </c>
      <c r="FW158" s="11">
        <f>IF(FW$2=$A158,0,IF(HLOOKUP(FW$2,Recipes!$H:$GI,'Production Calculator'!$A158+2,FALSE)=0,0,HLOOKUP(FW$2,Recipes!$H:$GI,'Production Calculator'!$A158+2,FALSE)*$AK158))+IF($AO158=FW$3,$AM158/VLOOKUP($AO158,Data!$A$50:$B$56,2,FALSE),0)</f>
        <v>0</v>
      </c>
      <c r="FX158" s="11">
        <f>IF(FX$2=$A158,0,IF(HLOOKUP(FX$2,Recipes!$H:$GI,'Production Calculator'!$A158+2,FALSE)=0,0,HLOOKUP(FX$2,Recipes!$H:$GI,'Production Calculator'!$A158+2,FALSE)*$AK158))+IF($AO158=FX$3,$AM158/VLOOKUP($AO158,Data!$A$50:$B$56,2,FALSE),0)</f>
        <v>0</v>
      </c>
      <c r="FY158" s="11">
        <f>IF(FY$2=$A158,0,IF(HLOOKUP(FY$2,Recipes!$H:$GI,'Production Calculator'!$A158+2,FALSE)=0,0,HLOOKUP(FY$2,Recipes!$H:$GI,'Production Calculator'!$A158+2,FALSE)*$AK158))+IF($AO158=FY$3,$AM158/VLOOKUP($AO158,Data!$A$50:$B$56,2,FALSE),0)</f>
        <v>0</v>
      </c>
      <c r="FZ158" s="11">
        <f>IF(FZ$2=$A158,0,IF(HLOOKUP(FZ$2,Recipes!$H:$GI,'Production Calculator'!$A158+2,FALSE)=0,0,HLOOKUP(FZ$2,Recipes!$H:$GI,'Production Calculator'!$A158+2,FALSE)*$AK158))+IF($AO158=FZ$3,$AM158/VLOOKUP($AO158,Data!$A$50:$B$56,2,FALSE),0)</f>
        <v>0</v>
      </c>
      <c r="GA158" s="11">
        <f>IF(GA$2=$A158,0,IF(HLOOKUP(GA$2,Recipes!$H:$GI,'Production Calculator'!$A158+2,FALSE)=0,0,HLOOKUP(GA$2,Recipes!$H:$GI,'Production Calculator'!$A158+2,FALSE)*$AK158))+IF($AO158=GA$3,$AM158/VLOOKUP($AO158,Data!$A$50:$B$56,2,FALSE),0)</f>
        <v>0</v>
      </c>
      <c r="GB158" s="11">
        <f>IF(GB$2=$A158,0,IF(HLOOKUP(GB$2,Recipes!$H:$GI,'Production Calculator'!$A158+2,FALSE)=0,0,HLOOKUP(GB$2,Recipes!$H:$GI,'Production Calculator'!$A158+2,FALSE)*$AK158))+IF($AO158=GB$3,$AM158/VLOOKUP($AO158,Data!$A$50:$B$56,2,FALSE),0)</f>
        <v>0</v>
      </c>
      <c r="GC158" s="11">
        <f>IF(GC$2=$A158,0,IF(HLOOKUP(GC$2,Recipes!$H:$GI,'Production Calculator'!$A158+2,FALSE)=0,0,HLOOKUP(GC$2,Recipes!$H:$GI,'Production Calculator'!$A158+2,FALSE)*$AK158))+IF($AO158=GC$3,$AM158/VLOOKUP($AO158,Data!$A$50:$B$56,2,FALSE),0)</f>
        <v>0</v>
      </c>
      <c r="GD158" s="11">
        <f>IF(GD$2=$A158,0,IF(HLOOKUP(GD$2,Recipes!$H:$GI,'Production Calculator'!$A158+2,FALSE)=0,0,HLOOKUP(GD$2,Recipes!$H:$GI,'Production Calculator'!$A158+2,FALSE)*$AK158))+IF($AO158=GD$3,$AM158/VLOOKUP($AO158,Data!$A$50:$B$56,2,FALSE),0)</f>
        <v>0</v>
      </c>
      <c r="GE158" s="11">
        <f>IF(GE$2=$A158,0,IF(HLOOKUP(GE$2,Recipes!$H:$GI,'Production Calculator'!$A158+2,FALSE)=0,0,HLOOKUP(GE$2,Recipes!$H:$GI,'Production Calculator'!$A158+2,FALSE)*$AK158))+IF($AO158=GE$3,$AM158/VLOOKUP($AO158,Data!$A$50:$B$56,2,FALSE),0)</f>
        <v>0</v>
      </c>
      <c r="GF158" s="11">
        <f>IF(GF$2=$A158,0,IF(HLOOKUP(GF$2,Recipes!$H:$GI,'Production Calculator'!$A158+2,FALSE)=0,0,HLOOKUP(GF$2,Recipes!$H:$GI,'Production Calculator'!$A158+2,FALSE)*$AK158))+IF($AO158=GF$3,$AM158/VLOOKUP($AO158,Data!$A$50:$B$56,2,FALSE),0)</f>
        <v>0</v>
      </c>
      <c r="GG158" s="11">
        <f>IF(GG$2=$A158,0,IF(HLOOKUP(GG$2,Recipes!$H:$GI,'Production Calculator'!$A158+2,FALSE)=0,0,HLOOKUP(GG$2,Recipes!$H:$GI,'Production Calculator'!$A158+2,FALSE)*$AK158))+IF($AO158=GG$3,$AM158/VLOOKUP($AO158,Data!$A$50:$B$56,2,FALSE),0)</f>
        <v>0</v>
      </c>
      <c r="GH158" s="11">
        <f>IF(GH$2=$A158,0,IF(HLOOKUP(GH$2,Recipes!$H:$GI,'Production Calculator'!$A158+2,FALSE)=0,0,HLOOKUP(GH$2,Recipes!$H:$GI,'Production Calculator'!$A158+2,FALSE)*$AK158))+IF($AO158=GH$3,$AM158/VLOOKUP($AO158,Data!$A$50:$B$56,2,FALSE),0)</f>
        <v>0</v>
      </c>
      <c r="GI158" s="11">
        <f>IF(GI$2=$A158,0,IF(HLOOKUP(GI$2,Recipes!$H:$GI,'Production Calculator'!$A158+2,FALSE)=0,0,HLOOKUP(GI$2,Recipes!$H:$GI,'Production Calculator'!$A158+2,FALSE)*$AK158))+IF($AO158=GI$3,$AM158/VLOOKUP($AO158,Data!$A$50:$B$56,2,FALSE),0)</f>
        <v>0</v>
      </c>
      <c r="GJ158" s="11">
        <f>IF(GJ$2=$A158,0,IF(HLOOKUP(GJ$2,Recipes!$H:$GI,'Production Calculator'!$A158+2,FALSE)=0,0,HLOOKUP(GJ$2,Recipes!$H:$GI,'Production Calculator'!$A158+2,FALSE)*$AK158))+IF($AO158=GJ$3,$AM158/VLOOKUP($AO158,Data!$A$50:$B$56,2,FALSE),0)</f>
        <v>0</v>
      </c>
      <c r="GK158" s="11">
        <f>IF(GK$2=$A158,0,IF(HLOOKUP(GK$2,Recipes!$H:$GI,'Production Calculator'!$A158+2,FALSE)=0,0,HLOOKUP(GK$2,Recipes!$H:$GI,'Production Calculator'!$A158+2,FALSE)*$AK158))+IF($AO158=GK$3,$AM158/VLOOKUP($AO158,Data!$A$50:$B$56,2,FALSE),0)</f>
        <v>0</v>
      </c>
      <c r="GL158" s="11">
        <f>IF(GL$2=$A158,0,IF(HLOOKUP(GL$2,Recipes!$H:$GI,'Production Calculator'!$A158+2,FALSE)=0,0,HLOOKUP(GL$2,Recipes!$H:$GI,'Production Calculator'!$A158+2,FALSE)*$AK158))+IF($AO158=GL$3,$AM158/VLOOKUP($AO158,Data!$A$50:$B$56,2,FALSE),0)</f>
        <v>0</v>
      </c>
      <c r="GM158" s="11">
        <f>IF(GM$2=$A158,0,IF(HLOOKUP(GM$2,Recipes!$H:$GI,'Production Calculator'!$A158+2,FALSE)=0,0,HLOOKUP(GM$2,Recipes!$H:$GI,'Production Calculator'!$A158+2,FALSE)*$AK158))+IF($AO158=GM$3,$AM158/VLOOKUP($AO158,Data!$A$50:$B$56,2,FALSE),0)</f>
        <v>0</v>
      </c>
      <c r="GN158" s="11">
        <f>IF(GN$2=$A158,0,IF(HLOOKUP(GN$2,Recipes!$H:$GI,'Production Calculator'!$A158+2,FALSE)=0,0,HLOOKUP(GN$2,Recipes!$H:$GI,'Production Calculator'!$A158+2,FALSE)*$AK158))+IF($AO158=GN$3,$AM158/VLOOKUP($AO158,Data!$A$50:$B$56,2,FALSE),0)</f>
        <v>0</v>
      </c>
      <c r="GO158" s="11">
        <f>IF(GO$2=$A158,0,IF(HLOOKUP(GO$2,Recipes!$H:$GI,'Production Calculator'!$A158+2,FALSE)=0,0,HLOOKUP(GO$2,Recipes!$H:$GI,'Production Calculator'!$A158+2,FALSE)*$AK158))+IF($AO158=GO$3,$AM158/VLOOKUP($AO158,Data!$A$50:$B$56,2,FALSE),0)</f>
        <v>0</v>
      </c>
      <c r="GP158" s="11">
        <f>IF(GP$2=$A158,0,IF(HLOOKUP(GP$2,Recipes!$H:$GI,'Production Calculator'!$A158+2,FALSE)=0,0,HLOOKUP(GP$2,Recipes!$H:$GI,'Production Calculator'!$A158+2,FALSE)*$AK158))+IF($AO158=GP$3,$AM158/VLOOKUP($AO158,Data!$A$50:$B$56,2,FALSE),0)</f>
        <v>0</v>
      </c>
      <c r="GQ158" s="11">
        <f>IF(GQ$2=$A158,0,IF(HLOOKUP(GQ$2,Recipes!$H:$GI,'Production Calculator'!$A158+2,FALSE)=0,0,HLOOKUP(GQ$2,Recipes!$H:$GI,'Production Calculator'!$A158+2,FALSE)*$AK158))+IF($AO158=GQ$3,$AM158/VLOOKUP($AO158,Data!$A$50:$B$56,2,FALSE),0)</f>
        <v>0</v>
      </c>
      <c r="GR158" s="11">
        <f>IF(GR$2=$A158,0,IF(HLOOKUP(GR$2,Recipes!$H:$GI,'Production Calculator'!$A158+2,FALSE)=0,0,HLOOKUP(GR$2,Recipes!$H:$GI,'Production Calculator'!$A158+2,FALSE)*$AK158))+IF($AO158=GR$3,$AM158/VLOOKUP($AO158,Data!$A$50:$B$56,2,FALSE),0)</f>
        <v>0</v>
      </c>
      <c r="GS158" s="11">
        <f>IF(GS$2=$A158,0,IF(HLOOKUP(GS$2,Recipes!$H:$GI,'Production Calculator'!$A158+2,FALSE)=0,0,HLOOKUP(GS$2,Recipes!$H:$GI,'Production Calculator'!$A158+2,FALSE)*$AK158))+IF($AO158=GS$3,$AM158/VLOOKUP($AO158,Data!$A$50:$B$56,2,FALSE),0)</f>
        <v>0</v>
      </c>
      <c r="GT158" s="11">
        <f>IF(GT$2=$A158,0,IF(HLOOKUP(GT$2,Recipes!$H:$GI,'Production Calculator'!$A158+2,FALSE)=0,0,HLOOKUP(GT$2,Recipes!$H:$GI,'Production Calculator'!$A158+2,FALSE)*$AK158))+IF($AO158=GT$3,$AM158/VLOOKUP($AO158,Data!$A$50:$B$56,2,FALSE),0)</f>
        <v>0</v>
      </c>
      <c r="GU158" s="11">
        <f>IF(GU$2=$A158,0,IF(HLOOKUP(GU$2,Recipes!$H:$GI,'Production Calculator'!$A158+2,FALSE)=0,0,HLOOKUP(GU$2,Recipes!$H:$GI,'Production Calculator'!$A158+2,FALSE)*$AK158))+IF($AO158=GU$3,$AM158/VLOOKUP($AO158,Data!$A$50:$B$56,2,FALSE),0)</f>
        <v>0</v>
      </c>
      <c r="GV158" s="11">
        <f>IF(GV$2=$A158,0,IF(HLOOKUP(GV$2,Recipes!$H:$GI,'Production Calculator'!$A158+2,FALSE)=0,0,HLOOKUP(GV$2,Recipes!$H:$GI,'Production Calculator'!$A158+2,FALSE)*$AK158))+IF($AO158=GV$3,$AM158/VLOOKUP($AO158,Data!$A$50:$B$56,2,FALSE),0)</f>
        <v>0</v>
      </c>
      <c r="GW158" s="11">
        <f>IF(GW$2=$A158,0,IF(HLOOKUP(GW$2,Recipes!$H:$GI,'Production Calculator'!$A158+2,FALSE)=0,0,HLOOKUP(GW$2,Recipes!$H:$GI,'Production Calculator'!$A158+2,FALSE)*$AK158))+IF($AO158=GW$3,$AM158/VLOOKUP($AO158,Data!$A$50:$B$56,2,FALSE),0)</f>
        <v>0</v>
      </c>
      <c r="GX158" s="11">
        <f>IF(GX$2=$A158,0,IF(HLOOKUP(GX$2,Recipes!$H:$GI,'Production Calculator'!$A158+2,FALSE)=0,0,HLOOKUP(GX$2,Recipes!$H:$GI,'Production Calculator'!$A158+2,FALSE)*$AK158))+IF($AO158=GX$3,$AM158/VLOOKUP($AO158,Data!$A$50:$B$56,2,FALSE),0)</f>
        <v>0</v>
      </c>
      <c r="GY158" s="11">
        <f>IF(GY$2=$A158,0,IF(HLOOKUP(GY$2,Recipes!$H:$GI,'Production Calculator'!$A158+2,FALSE)=0,0,HLOOKUP(GY$2,Recipes!$H:$GI,'Production Calculator'!$A158+2,FALSE)*$AK158))+IF($AO158=GY$3,$AM158/VLOOKUP($AO158,Data!$A$50:$B$56,2,FALSE),0)</f>
        <v>0</v>
      </c>
      <c r="GZ158" s="11">
        <f>IF(GZ$2=$A158,0,IF(HLOOKUP(GZ$2,Recipes!$H:$GI,'Production Calculator'!$A158+2,FALSE)=0,0,HLOOKUP(GZ$2,Recipes!$H:$GI,'Production Calculator'!$A158+2,FALSE)*$AK158))+IF($AO158=GZ$3,$AM158/VLOOKUP($AO158,Data!$A$50:$B$56,2,FALSE),0)</f>
        <v>0</v>
      </c>
      <c r="HA158" s="11">
        <f>IF(HA$2=$A158,0,IF(HLOOKUP(HA$2,Recipes!$H:$GI,'Production Calculator'!$A158+2,FALSE)=0,0,HLOOKUP(HA$2,Recipes!$H:$GI,'Production Calculator'!$A158+2,FALSE)*$AK158))+IF($AO158=HA$3,$AM158/VLOOKUP($AO158,Data!$A$50:$B$56,2,FALSE),0)</f>
        <v>0</v>
      </c>
      <c r="HB158" s="11">
        <f>IF(HB$2=$A158,0,IF(HLOOKUP(HB$2,Recipes!$H:$GI,'Production Calculator'!$A158+2,FALSE)=0,0,HLOOKUP(HB$2,Recipes!$H:$GI,'Production Calculator'!$A158+2,FALSE)*$AK158))+IF($AO158=HB$3,$AM158/VLOOKUP($AO158,Data!$A$50:$B$56,2,FALSE),0)</f>
        <v>0</v>
      </c>
      <c r="HC158" s="11">
        <f>IF(HC$2=$A158,0,IF(HLOOKUP(HC$2,Recipes!$H:$GI,'Production Calculator'!$A158+2,FALSE)=0,0,HLOOKUP(HC$2,Recipes!$H:$GI,'Production Calculator'!$A158+2,FALSE)*$AK158))+IF($AO158=HC$3,$AM158/VLOOKUP($AO158,Data!$A$50:$B$56,2,FALSE),0)</f>
        <v>0</v>
      </c>
      <c r="HD158" s="11">
        <f>IF(HD$2=$A158,0,IF(HLOOKUP(HD$2,Recipes!$H:$GI,'Production Calculator'!$A158+2,FALSE)=0,0,HLOOKUP(HD$2,Recipes!$H:$GI,'Production Calculator'!$A158+2,FALSE)*$AK158))+IF($AO158=HD$3,$AM158/VLOOKUP($AO158,Data!$A$50:$B$56,2,FALSE),0)</f>
        <v>0</v>
      </c>
      <c r="HE158" s="11">
        <f>IF(HE$2=$A158,0,IF(HLOOKUP(HE$2,Recipes!$H:$GI,'Production Calculator'!$A158+2,FALSE)=0,0,HLOOKUP(HE$2,Recipes!$H:$GI,'Production Calculator'!$A158+2,FALSE)*$AK158))+IF($AO158=HE$3,$AM158/VLOOKUP($AO158,Data!$A$50:$B$56,2,FALSE),0)</f>
        <v>0</v>
      </c>
      <c r="HF158" s="11">
        <f>IF(HF$2=$A158,0,IF(HLOOKUP(HF$2,Recipes!$H:$GI,'Production Calculator'!$A158+2,FALSE)=0,0,HLOOKUP(HF$2,Recipes!$H:$GI,'Production Calculator'!$A158+2,FALSE)*$AK158))+IF($AO158=HF$3,$AM158/VLOOKUP($AO158,Data!$A$50:$B$56,2,FALSE),0)</f>
        <v>0</v>
      </c>
      <c r="HG158" s="11">
        <f>IF(HG$2=$A158,0,IF(HLOOKUP(HG$2,Recipes!$H:$GI,'Production Calculator'!$A158+2,FALSE)=0,0,HLOOKUP(HG$2,Recipes!$H:$GI,'Production Calculator'!$A158+2,FALSE)*$AK158))+IF($AO158=HG$3,$AM158/VLOOKUP($AO158,Data!$A$50:$B$56,2,FALSE),0)</f>
        <v>0</v>
      </c>
      <c r="HH158" s="11">
        <f>IF(HH$2=$A158,0,IF(HLOOKUP(HH$2,Recipes!$H:$GI,'Production Calculator'!$A158+2,FALSE)=0,0,HLOOKUP(HH$2,Recipes!$H:$GI,'Production Calculator'!$A158+2,FALSE)*$AK158))+IF($AO158=HH$3,$AM158/VLOOKUP($AO158,Data!$A$50:$B$56,2,FALSE),0)</f>
        <v>0</v>
      </c>
      <c r="HI158" s="11">
        <f>IF(HI$2=$A158,0,IF(HLOOKUP(HI$2,Recipes!$H:$GI,'Production Calculator'!$A158+2,FALSE)=0,0,HLOOKUP(HI$2,Recipes!$H:$GI,'Production Calculator'!$A158+2,FALSE)*$AK158))+IF($AO158=HI$3,$AM158/VLOOKUP($AO158,Data!$A$50:$B$56,2,FALSE),0)</f>
        <v>0</v>
      </c>
      <c r="HJ158" s="11">
        <f>IF(HJ$2=$A158,0,IF(HLOOKUP(HJ$2,Recipes!$H:$GI,'Production Calculator'!$A158+2,FALSE)=0,0,HLOOKUP(HJ$2,Recipes!$H:$GI,'Production Calculator'!$A158+2,FALSE)*$AK158))+IF($AO158=HJ$3,$AM158/VLOOKUP($AO158,Data!$A$50:$B$56,2,FALSE),0)</f>
        <v>0</v>
      </c>
      <c r="HK158" s="11">
        <f>IF(HK$2=$A158,0,IF(HLOOKUP(HK$2,Recipes!$H:$GI,'Production Calculator'!$A158+2,FALSE)=0,0,HLOOKUP(HK$2,Recipes!$H:$GI,'Production Calculator'!$A158+2,FALSE)*$AK158))+IF($AO158=HK$3,$AM158/VLOOKUP($AO158,Data!$A$50:$B$56,2,FALSE),0)</f>
        <v>0</v>
      </c>
      <c r="HL158" s="11">
        <f>IF(HL$2=$A158,0,IF(HLOOKUP(HL$2,Recipes!$H:$GI,'Production Calculator'!$A158+2,FALSE)=0,0,HLOOKUP(HL$2,Recipes!$H:$GI,'Production Calculator'!$A158+2,FALSE)*$AK158))+IF($AO158=HL$3,$AM158/VLOOKUP($AO158,Data!$A$50:$B$56,2,FALSE),0)</f>
        <v>0</v>
      </c>
      <c r="HM158" s="11">
        <f>IF(HM$2=$A158,0,IF(HLOOKUP(HM$2,Recipes!$H:$GI,'Production Calculator'!$A158+2,FALSE)=0,0,HLOOKUP(HM$2,Recipes!$H:$GI,'Production Calculator'!$A158+2,FALSE)*$AK158))+IF($AO158=HM$3,$AM158/VLOOKUP($AO158,Data!$A$50:$B$56,2,FALSE),0)</f>
        <v>0</v>
      </c>
      <c r="HN158" s="11">
        <f>IF(HN$2=$A158,0,IF(HLOOKUP(HN$2,Recipes!$H:$GI,'Production Calculator'!$A158+2,FALSE)=0,0,HLOOKUP(HN$2,Recipes!$H:$GI,'Production Calculator'!$A158+2,FALSE)*$AK158))+IF($AO158=HN$3,$AM158/VLOOKUP($AO158,Data!$A$50:$B$56,2,FALSE),0)</f>
        <v>0</v>
      </c>
      <c r="HO158" s="11">
        <f>IF(HO$2=$A158,0,IF(HLOOKUP(HO$2,Recipes!$H:$GI,'Production Calculator'!$A158+2,FALSE)=0,0,HLOOKUP(HO$2,Recipes!$H:$GI,'Production Calculator'!$A158+2,FALSE)*$AK158))+IF($AO158=HO$3,$AM158/VLOOKUP($AO158,Data!$A$50:$B$56,2,FALSE),0)</f>
        <v>0</v>
      </c>
      <c r="HP158" s="11">
        <f>IF(HP$2=$A158,0,IF(HLOOKUP(HP$2,Recipes!$H:$GI,'Production Calculator'!$A158+2,FALSE)=0,0,HLOOKUP(HP$2,Recipes!$H:$GI,'Production Calculator'!$A158+2,FALSE)*$AK158))+IF($AO158=HP$3,$AM158/VLOOKUP($AO158,Data!$A$50:$B$56,2,FALSE),0)</f>
        <v>0</v>
      </c>
      <c r="HQ158" s="11">
        <f>IF(HQ$2=$A158,0,IF(HLOOKUP(HQ$2,Recipes!$H:$GI,'Production Calculator'!$A158+2,FALSE)=0,0,HLOOKUP(HQ$2,Recipes!$H:$GI,'Production Calculator'!$A158+2,FALSE)*$AK158))+IF($AO158=HQ$3,$AM158/VLOOKUP($AO158,Data!$A$50:$B$56,2,FALSE),0)</f>
        <v>0</v>
      </c>
      <c r="HR158" s="11">
        <f>IF(HR$2=$A158,0,IF(HLOOKUP(HR$2,Recipes!$H:$GI,'Production Calculator'!$A158+2,FALSE)=0,0,HLOOKUP(HR$2,Recipes!$H:$GI,'Production Calculator'!$A158+2,FALSE)*$AK158))+IF($AO158=HR$3,$AM158/VLOOKUP($AO158,Data!$A$50:$B$56,2,FALSE),0)</f>
        <v>0</v>
      </c>
      <c r="HS158" s="121"/>
    </row>
    <row r="159" spans="1:227" x14ac:dyDescent="0.45">
      <c r="A159">
        <v>133</v>
      </c>
      <c r="B159" s="107" t="str">
        <f>VLOOKUP(A159,Recipes!A:B,2)</f>
        <v>Productivity module 3</v>
      </c>
      <c r="C159" s="128">
        <v>0</v>
      </c>
      <c r="D159" s="108">
        <f t="shared" si="217"/>
        <v>0</v>
      </c>
      <c r="E159" s="127" t="s">
        <v>1</v>
      </c>
      <c r="F159" s="109">
        <f>VLOOKUP(A159,Recipes!$A$3:$G$186,6,FALSE)</f>
        <v>4</v>
      </c>
      <c r="G159" s="109">
        <f>VLOOKUP(A159,Recipes!$A$3:$G$186,7,FALSE)</f>
        <v>0</v>
      </c>
      <c r="H159" s="110">
        <f t="shared" si="218"/>
        <v>0</v>
      </c>
      <c r="I159" s="109">
        <f>VLOOKUP(E159,Data!$A$2:$C$26,3, FALSE)</f>
        <v>4</v>
      </c>
      <c r="J159" s="108">
        <v>0</v>
      </c>
      <c r="K159" s="108">
        <v>0</v>
      </c>
      <c r="L159" s="108">
        <v>0</v>
      </c>
      <c r="M159" s="150">
        <v>0</v>
      </c>
      <c r="N159" s="150">
        <v>0</v>
      </c>
      <c r="O159" s="150">
        <v>0</v>
      </c>
      <c r="P159" s="151">
        <v>0</v>
      </c>
      <c r="Q159" s="151">
        <v>0</v>
      </c>
      <c r="R159" s="151">
        <v>0</v>
      </c>
      <c r="S159">
        <f t="shared" si="233"/>
        <v>0</v>
      </c>
      <c r="T159">
        <f t="shared" si="234"/>
        <v>0</v>
      </c>
      <c r="U159">
        <f t="shared" si="235"/>
        <v>0</v>
      </c>
      <c r="V159">
        <f t="shared" si="236"/>
        <v>0</v>
      </c>
      <c r="W159">
        <f t="shared" si="237"/>
        <v>0</v>
      </c>
      <c r="X159">
        <f t="shared" si="238"/>
        <v>0</v>
      </c>
      <c r="Y159">
        <f t="shared" si="239"/>
        <v>0</v>
      </c>
      <c r="Z159">
        <f t="shared" si="240"/>
        <v>0</v>
      </c>
      <c r="AA159">
        <f t="shared" si="241"/>
        <v>0</v>
      </c>
      <c r="AB159" s="111">
        <f>VLOOKUP($A159,Recipes!$A:$G,4)</f>
        <v>60</v>
      </c>
      <c r="AC159" s="111">
        <f>VLOOKUP($A159,Recipes!$A:$G,5)</f>
        <v>1</v>
      </c>
      <c r="AD159" s="111">
        <f t="shared" si="228"/>
        <v>1.6666666666666666E-2</v>
      </c>
      <c r="AE159" s="111">
        <f>VLOOKUP(E159,Data!$A$2:$F$26,5,FALSE)</f>
        <v>0</v>
      </c>
      <c r="AF159" s="111">
        <f>VLOOKUP(E159,Data!$A$2:$F$26,4,FALSE)</f>
        <v>210</v>
      </c>
      <c r="AG159" s="111">
        <f>VLOOKUP(E159,Data!$A$2:$B$26,2, FALSE)</f>
        <v>1.25</v>
      </c>
      <c r="AH159" s="111">
        <f>1+VLOOKUP($J$3,Data!$A$40:$D$48,2,FALSE)*$J159+VLOOKUP($K$3,Data!$A$40:$D$48,2,FALSE)*$K159+VLOOKUP($L$3,Data!$A$40:$D$48,2,FALSE)*$L159+VLOOKUP($M$3,Data!$A$40:$D$48,2,FALSE)*$M159+VLOOKUP($N$3,Data!$A$40:$D$48,2,FALSE)*$N159+VLOOKUP($O$3,Data!$A$40:$D$48,2,FALSE)*$O159+VLOOKUP($P$3,Data!$A$40:$D$48,2,FALSE)*$P159+VLOOKUP($Q$3,Data!$A$40:$D$48,2,FALSE)*$Q159+VLOOKUP($R$3,Data!$A$40:$D$48,2,FALSE)*$R159</f>
        <v>1</v>
      </c>
      <c r="AI159" s="111">
        <f>MAX(1+VLOOKUP($J$3,Data!$A$40:$D$48,3,FALSE)*$J159+VLOOKUP($K$3,Data!$A$40:$D$48,3,FALSE)*$K159+VLOOKUP($L$3,Data!$A$40:$D$48,3,FALSE)*$L159+VLOOKUP($M$3,Data!$A$40:$D$48,3,FALSE)*$M159+VLOOKUP($N$3,Data!$A$40:$D$48,3,FALSE)*$N159+VLOOKUP($O$3,Data!$A$40:$D$48,3,FALSE)*$O159+VLOOKUP($P$3,Data!$A$40:$D$48,3,FALSE)*$P159+VLOOKUP($Q$3,Data!$A$40:$D$48,3,FALSE)*$Q159+VLOOKUP($R$3,Data!$A$40:$D$48,3,FALSE)*$R159,0)</f>
        <v>1</v>
      </c>
      <c r="AJ159" s="111">
        <f>MAX(1-(VLOOKUP($J$3,Data!$A$40:$D$48,4,FALSE)*$J159+VLOOKUP($K$3,Data!$A$40:$D$48,4,FALSE)*$K159+VLOOKUP($L$3,Data!$A$40:$D$48,4,FALSE)*$L159+VLOOKUP($M$3,Data!$A$40:$D$48,4,FALSE)*$M159+VLOOKUP($N$3,Data!$A$40:$D$48,4,FALSE)*$N159+VLOOKUP($O$3,Data!$A$40:$D$48,4,FALSE)*$O159+VLOOKUP($P$3,Data!$A$40:$D$48,4,FALSE)*$P159+VLOOKUP($Q$3,Data!$A$40:$D$48,4,FALSE)*$Q159+VLOOKUP($R$3,Data!$A$40:$D$48,4,FALSE)*$R159),0.2)</f>
        <v>1</v>
      </c>
      <c r="AK159" s="112">
        <f t="shared" si="229"/>
        <v>0</v>
      </c>
      <c r="AL159" s="111">
        <f t="shared" si="230"/>
        <v>2.0833333333333332E-2</v>
      </c>
      <c r="AM159" s="111">
        <f t="shared" si="231"/>
        <v>0</v>
      </c>
      <c r="AN159" s="111">
        <f t="shared" si="232"/>
        <v>0</v>
      </c>
      <c r="AO159" s="131" t="s">
        <v>298</v>
      </c>
      <c r="AP159" s="11"/>
      <c r="AQ159" s="11">
        <f>IF(AQ$2=$A159,0,IF(HLOOKUP(AQ$2,Recipes!$H:$GI,'Production Calculator'!$A159+2,FALSE)=0,0,HLOOKUP(AQ$2,Recipes!$H:$GI,'Production Calculator'!$A159+2,FALSE)*$AK159))+IF($AO159=AQ$3,$AM159/VLOOKUP($AO159,Data!$A$50:$B$56,2,FALSE),0)</f>
        <v>0</v>
      </c>
      <c r="AR159" s="11">
        <f>IF(AR$2=$A159,0,IF(HLOOKUP(AR$2,Recipes!$H:$GI,'Production Calculator'!$A159+2,FALSE)=0,0,HLOOKUP(AR$2,Recipes!$H:$GI,'Production Calculator'!$A159+2,FALSE)*$AK159))+IF($AO159=AR$3,$AM159/VLOOKUP($AO159,Data!$A$50:$B$56,2,FALSE),0)</f>
        <v>0</v>
      </c>
      <c r="AS159" s="11">
        <f>IF(AS$2=$A159,0,IF(HLOOKUP(AS$2,Recipes!$H:$GI,'Production Calculator'!$A159+2,FALSE)=0,0,HLOOKUP(AS$2,Recipes!$H:$GI,'Production Calculator'!$A159+2,FALSE)*$AK159))+IF($AO159=AS$3,$AM159/VLOOKUP($AO159,Data!$A$50:$B$56,2,FALSE),0)</f>
        <v>0</v>
      </c>
      <c r="AT159" s="11">
        <f>IF(AT$2=$A159,0,IF(HLOOKUP(AT$2,Recipes!$H:$GI,'Production Calculator'!$A159+2,FALSE)=0,0,HLOOKUP(AT$2,Recipes!$H:$GI,'Production Calculator'!$A159+2,FALSE)*$AK159))+IF($AO159=AT$3,$AM159/VLOOKUP($AO159,Data!$A$50:$B$56,2,FALSE),0)</f>
        <v>0</v>
      </c>
      <c r="AU159" s="11">
        <f>IF(AU$2=$A159,0,IF(HLOOKUP(AU$2,Recipes!$H:$GI,'Production Calculator'!$A159+2,FALSE)=0,0,HLOOKUP(AU$2,Recipes!$H:$GI,'Production Calculator'!$A159+2,FALSE)*$AK159))+IF($AO159=AU$3,$AM159/VLOOKUP($AO159,Data!$A$50:$B$56,2,FALSE),0)</f>
        <v>0</v>
      </c>
      <c r="AV159" s="11">
        <f>IF(AV$2=$A159,0,IF(HLOOKUP(AV$2,Recipes!$H:$GI,'Production Calculator'!$A159+2,FALSE)=0,0,HLOOKUP(AV$2,Recipes!$H:$GI,'Production Calculator'!$A159+2,FALSE)*$AK159))+IF($AO159=AV$3,$AM159/VLOOKUP($AO159,Data!$A$50:$B$56,2,FALSE),0)</f>
        <v>0</v>
      </c>
      <c r="AW159" s="11">
        <f>IF(AW$2=$A159,0,IF(HLOOKUP(AW$2,Recipes!$H:$GI,'Production Calculator'!$A159+2,FALSE)=0,0,HLOOKUP(AW$2,Recipes!$H:$GI,'Production Calculator'!$A159+2,FALSE)*$AK159))+IF($AO159=AW$3,$AM159/VLOOKUP($AO159,Data!$A$50:$B$56,2,FALSE),0)</f>
        <v>0</v>
      </c>
      <c r="AX159" s="11">
        <f>IF(AX$2=$A159,0,IF(HLOOKUP(AX$2,Recipes!$H:$GI,'Production Calculator'!$A159+2,FALSE)=0,0,HLOOKUP(AX$2,Recipes!$H:$GI,'Production Calculator'!$A159+2,FALSE)*$AK159))+IF($AO159=AX$3,$AM159/VLOOKUP($AO159,Data!$A$50:$B$56,2,FALSE),0)</f>
        <v>0</v>
      </c>
      <c r="AY159" s="11">
        <f>IF(AY$2=$A159,0,IF(HLOOKUP(AY$2,Recipes!$H:$GI,'Production Calculator'!$A159+2,FALSE)=0,0,HLOOKUP(AY$2,Recipes!$H:$GI,'Production Calculator'!$A159+2,FALSE)*$AK159))+IF($AO159=AY$3,$AM159/VLOOKUP($AO159,Data!$A$50:$B$56,2,FALSE),0)</f>
        <v>0</v>
      </c>
      <c r="AZ159" s="11">
        <f>IF(AZ$2=$A159,0,IF(HLOOKUP(AZ$2,Recipes!$H:$GI,'Production Calculator'!$A159+2,FALSE)=0,0,HLOOKUP(AZ$2,Recipes!$H:$GI,'Production Calculator'!$A159+2,FALSE)*$AK159))+IF($AO159=AZ$3,$AM159/VLOOKUP($AO159,Data!$A$50:$B$56,2,FALSE),0)</f>
        <v>0</v>
      </c>
      <c r="BA159" s="11">
        <f>IF(BA$2=$A159,0,IF(HLOOKUP(BA$2,Recipes!$H:$GI,'Production Calculator'!$A159+2,FALSE)=0,0,HLOOKUP(BA$2,Recipes!$H:$GI,'Production Calculator'!$A159+2,FALSE)*$AK159))+IF($AO159=BA$3,$AM159/VLOOKUP($AO159,Data!$A$50:$B$56,2,FALSE),0)</f>
        <v>0</v>
      </c>
      <c r="BB159" s="11">
        <f>IF(BB$2=$A159,0,IF(HLOOKUP(BB$2,Recipes!$H:$GI,'Production Calculator'!$A159+2,FALSE)=0,0,HLOOKUP(BB$2,Recipes!$H:$GI,'Production Calculator'!$A159+2,FALSE)*$AK159))+IF($AO159=BB$3,$AM159/VLOOKUP($AO159,Data!$A$50:$B$56,2,FALSE),0)</f>
        <v>0</v>
      </c>
      <c r="BC159" s="11">
        <f>IF(BC$2=$A159,0,IF(HLOOKUP(BC$2,Recipes!$H:$GI,'Production Calculator'!$A159+2,FALSE)=0,0,HLOOKUP(BC$2,Recipes!$H:$GI,'Production Calculator'!$A159+2,FALSE)*$AK159))+IF($AO159=BC$3,$AM159/VLOOKUP($AO159,Data!$A$50:$B$56,2,FALSE),0)</f>
        <v>0</v>
      </c>
      <c r="BD159" s="11">
        <f>IF(BD$2=$A159,0,IF(HLOOKUP(BD$2,Recipes!$H:$GI,'Production Calculator'!$A159+2,FALSE)=0,0,HLOOKUP(BD$2,Recipes!$H:$GI,'Production Calculator'!$A159+2,FALSE)*$AK159))+IF($AO159=BD$3,$AM159/VLOOKUP($AO159,Data!$A$50:$B$56,2,FALSE),0)</f>
        <v>0</v>
      </c>
      <c r="BE159" s="11">
        <f>IF(BE$2=$A159,0,IF(HLOOKUP(BE$2,Recipes!$H:$GI,'Production Calculator'!$A159+2,FALSE)=0,0,HLOOKUP(BE$2,Recipes!$H:$GI,'Production Calculator'!$A159+2,FALSE)*$AK159))+IF($AO159=BE$3,$AM159/VLOOKUP($AO159,Data!$A$50:$B$56,2,FALSE),0)</f>
        <v>0</v>
      </c>
      <c r="BF159" s="11">
        <f>IF(BF$2=$A159,0,IF(HLOOKUP(BF$2,Recipes!$H:$GI,'Production Calculator'!$A159+2,FALSE)=0,0,HLOOKUP(BF$2,Recipes!$H:$GI,'Production Calculator'!$A159+2,FALSE)*$AK159))+IF($AO159=BF$3,$AM159/VLOOKUP($AO159,Data!$A$50:$B$56,2,FALSE),0)</f>
        <v>0</v>
      </c>
      <c r="BG159" s="11">
        <f>IF(BG$2=$A159,0,IF(HLOOKUP(BG$2,Recipes!$H:$GI,'Production Calculator'!$A159+2,FALSE)=0,0,HLOOKUP(BG$2,Recipes!$H:$GI,'Production Calculator'!$A159+2,FALSE)*$AK159))+IF($AO159=BG$3,$AM159/VLOOKUP($AO159,Data!$A$50:$B$56,2,FALSE),0)</f>
        <v>0</v>
      </c>
      <c r="BH159" s="11">
        <f>IF(BH$2=$A159,0,IF(HLOOKUP(BH$2,Recipes!$H:$GI,'Production Calculator'!$A159+2,FALSE)=0,0,HLOOKUP(BH$2,Recipes!$H:$GI,'Production Calculator'!$A159+2,FALSE)*$AK159))+IF($AO159=BH$3,$AM159/VLOOKUP($AO159,Data!$A$50:$B$56,2,FALSE),0)</f>
        <v>0</v>
      </c>
      <c r="BI159" s="11">
        <f>IF(BI$2=$A159,0,IF(HLOOKUP(BI$2,Recipes!$H:$GI,'Production Calculator'!$A159+2,FALSE)=0,0,HLOOKUP(BI$2,Recipes!$H:$GI,'Production Calculator'!$A159+2,FALSE)*$AK159))+IF($AO159=BI$3,$AM159/VLOOKUP($AO159,Data!$A$50:$B$56,2,FALSE),0)</f>
        <v>0</v>
      </c>
      <c r="BJ159" s="11">
        <f>IF(BJ$2=$A159,0,IF(HLOOKUP(BJ$2,Recipes!$H:$GI,'Production Calculator'!$A159+2,FALSE)=0,0,HLOOKUP(BJ$2,Recipes!$H:$GI,'Production Calculator'!$A159+2,FALSE)*$AK159))+IF($AO159=BJ$3,$AM159/VLOOKUP($AO159,Data!$A$50:$B$56,2,FALSE),0)</f>
        <v>0</v>
      </c>
      <c r="BK159" s="11">
        <f>IF(BK$2=$A159,0,IF(HLOOKUP(BK$2,Recipes!$H:$GI,'Production Calculator'!$A159+2,FALSE)=0,0,HLOOKUP(BK$2,Recipes!$H:$GI,'Production Calculator'!$A159+2,FALSE)*$AK159))+IF($AO159=BK$3,$AM159/VLOOKUP($AO159,Data!$A$50:$B$56,2,FALSE),0)</f>
        <v>0</v>
      </c>
      <c r="BL159" s="11">
        <f>IF(BL$2=$A159,0,IF(HLOOKUP(BL$2,Recipes!$H:$GI,'Production Calculator'!$A159+2,FALSE)=0,0,HLOOKUP(BL$2,Recipes!$H:$GI,'Production Calculator'!$A159+2,FALSE)*$AK159))+IF($AO159=BL$3,$AM159/VLOOKUP($AO159,Data!$A$50:$B$56,2,FALSE),0)</f>
        <v>0</v>
      </c>
      <c r="BM159" s="11">
        <f>IF(BM$2=$A159,0,IF(HLOOKUP(BM$2,Recipes!$H:$GI,'Production Calculator'!$A159+2,FALSE)=0,0,HLOOKUP(BM$2,Recipes!$H:$GI,'Production Calculator'!$A159+2,FALSE)*$AK159))+IF($AO159=BM$3,$AM159/VLOOKUP($AO159,Data!$A$50:$B$56,2,FALSE),0)</f>
        <v>0</v>
      </c>
      <c r="BN159" s="11">
        <f>IF(BN$2=$A159,0,IF(HLOOKUP(BN$2,Recipes!$H:$GI,'Production Calculator'!$A159+2,FALSE)=0,0,HLOOKUP(BN$2,Recipes!$H:$GI,'Production Calculator'!$A159+2,FALSE)*$AK159))+IF($AO159=BN$3,$AM159/VLOOKUP($AO159,Data!$A$50:$B$56,2,FALSE),0)</f>
        <v>0</v>
      </c>
      <c r="BO159" s="11">
        <f>IF(BO$2=$A159,0,IF(HLOOKUP(BO$2,Recipes!$H:$GI,'Production Calculator'!$A159+2,FALSE)=0,0,HLOOKUP(BO$2,Recipes!$H:$GI,'Production Calculator'!$A159+2,FALSE)*$AK159))+IF($AO159=BO$3,$AM159/VLOOKUP($AO159,Data!$A$50:$B$56,2,FALSE),0)</f>
        <v>0</v>
      </c>
      <c r="BP159" s="11">
        <f>IF(BP$2=$A159,0,IF(HLOOKUP(BP$2,Recipes!$H:$GI,'Production Calculator'!$A159+2,FALSE)=0,0,HLOOKUP(BP$2,Recipes!$H:$GI,'Production Calculator'!$A159+2,FALSE)*$AK159))+IF($AO159=BP$3,$AM159/VLOOKUP($AO159,Data!$A$50:$B$56,2,FALSE),0)</f>
        <v>0</v>
      </c>
      <c r="BQ159" s="11">
        <f>IF(BQ$2=$A159,0,IF(HLOOKUP(BQ$2,Recipes!$H:$GI,'Production Calculator'!$A159+2,FALSE)=0,0,HLOOKUP(BQ$2,Recipes!$H:$GI,'Production Calculator'!$A159+2,FALSE)*$AK159))+IF($AO159=BQ$3,$AM159/VLOOKUP($AO159,Data!$A$50:$B$56,2,FALSE),0)</f>
        <v>0</v>
      </c>
      <c r="BR159" s="11">
        <f>IF(BR$2=$A159,0,IF(HLOOKUP(BR$2,Recipes!$H:$GI,'Production Calculator'!$A159+2,FALSE)=0,0,HLOOKUP(BR$2,Recipes!$H:$GI,'Production Calculator'!$A159+2,FALSE)*$AK159))+IF($AO159=BR$3,$AM159/VLOOKUP($AO159,Data!$A$50:$B$56,2,FALSE),0)</f>
        <v>0</v>
      </c>
      <c r="BS159" s="11">
        <f>IF(BS$2=$A159,0,IF(HLOOKUP(BS$2,Recipes!$H:$GI,'Production Calculator'!$A159+2,FALSE)=0,0,HLOOKUP(BS$2,Recipes!$H:$GI,'Production Calculator'!$A159+2,FALSE)*$AK159))+IF($AO159=BS$3,$AM159/VLOOKUP($AO159,Data!$A$50:$B$56,2,FALSE),0)</f>
        <v>0</v>
      </c>
      <c r="BT159" s="11">
        <f>IF(BT$2=$A159,0,IF(HLOOKUP(BT$2,Recipes!$H:$GI,'Production Calculator'!$A159+2,FALSE)=0,0,HLOOKUP(BT$2,Recipes!$H:$GI,'Production Calculator'!$A159+2,FALSE)*$AK159))+IF($AO159=BT$3,$AM159/VLOOKUP($AO159,Data!$A$50:$B$56,2,FALSE),0)</f>
        <v>0</v>
      </c>
      <c r="BU159" s="11">
        <f>IF(BU$2=$A159,0,IF(HLOOKUP(BU$2,Recipes!$H:$GI,'Production Calculator'!$A159+2,FALSE)=0,0,HLOOKUP(BU$2,Recipes!$H:$GI,'Production Calculator'!$A159+2,FALSE)*$AK159))+IF($AO159=BU$3,$AM159/VLOOKUP($AO159,Data!$A$50:$B$56,2,FALSE),0)</f>
        <v>0</v>
      </c>
      <c r="BV159" s="11">
        <f>IF(BV$2=$A159,0,IF(HLOOKUP(BV$2,Recipes!$H:$GI,'Production Calculator'!$A159+2,FALSE)=0,0,HLOOKUP(BV$2,Recipes!$H:$GI,'Production Calculator'!$A159+2,FALSE)*$AK159))+IF($AO159=BV$3,$AM159/VLOOKUP($AO159,Data!$A$50:$B$56,2,FALSE),0)</f>
        <v>0</v>
      </c>
      <c r="BW159" s="11">
        <f>IF(BW$2=$A159,0,IF(HLOOKUP(BW$2,Recipes!$H:$GI,'Production Calculator'!$A159+2,FALSE)=0,0,HLOOKUP(BW$2,Recipes!$H:$GI,'Production Calculator'!$A159+2,FALSE)*$AK159))+IF($AO159=BW$3,$AM159/VLOOKUP($AO159,Data!$A$50:$B$56,2,FALSE),0)</f>
        <v>0</v>
      </c>
      <c r="BX159" s="11">
        <f>IF(BX$2=$A159,0,IF(HLOOKUP(BX$2,Recipes!$H:$GI,'Production Calculator'!$A159+2,FALSE)=0,0,HLOOKUP(BX$2,Recipes!$H:$GI,'Production Calculator'!$A159+2,FALSE)*$AK159))+IF($AO159=BX$3,$AM159/VLOOKUP($AO159,Data!$A$50:$B$56,2,FALSE),0)</f>
        <v>0</v>
      </c>
      <c r="BY159" s="11">
        <f>IF(BY$2=$A159,0,IF(HLOOKUP(BY$2,Recipes!$H:$GI,'Production Calculator'!$A159+2,FALSE)=0,0,HLOOKUP(BY$2,Recipes!$H:$GI,'Production Calculator'!$A159+2,FALSE)*$AK159))+IF($AO159=BY$3,$AM159/VLOOKUP($AO159,Data!$A$50:$B$56,2,FALSE),0)</f>
        <v>0</v>
      </c>
      <c r="BZ159" s="11">
        <f>IF(BZ$2=$A159,0,IF(HLOOKUP(BZ$2,Recipes!$H:$GI,'Production Calculator'!$A159+2,FALSE)=0,0,HLOOKUP(BZ$2,Recipes!$H:$GI,'Production Calculator'!$A159+2,FALSE)*$AK159))+IF($AO159=BZ$3,$AM159/VLOOKUP($AO159,Data!$A$50:$B$56,2,FALSE),0)</f>
        <v>0</v>
      </c>
      <c r="CA159" s="11">
        <f>IF(CA$2=$A159,0,IF(HLOOKUP(CA$2,Recipes!$H:$GI,'Production Calculator'!$A159+2,FALSE)=0,0,HLOOKUP(CA$2,Recipes!$H:$GI,'Production Calculator'!$A159+2,FALSE)*$AK159))+IF($AO159=CA$3,$AM159/VLOOKUP($AO159,Data!$A$50:$B$56,2,FALSE),0)</f>
        <v>0</v>
      </c>
      <c r="CB159" s="11">
        <f>IF(CB$2=$A159,0,IF(HLOOKUP(CB$2,Recipes!$H:$GI,'Production Calculator'!$A159+2,FALSE)=0,0,HLOOKUP(CB$2,Recipes!$H:$GI,'Production Calculator'!$A159+2,FALSE)*$AK159))+IF($AO159=CB$3,$AM159/VLOOKUP($AO159,Data!$A$50:$B$56,2,FALSE),0)</f>
        <v>0</v>
      </c>
      <c r="CC159" s="11">
        <f>IF(CC$2=$A159,0,IF(HLOOKUP(CC$2,Recipes!$H:$GI,'Production Calculator'!$A159+2,FALSE)=0,0,HLOOKUP(CC$2,Recipes!$H:$GI,'Production Calculator'!$A159+2,FALSE)*$AK159))+IF($AO159=CC$3,$AM159/VLOOKUP($AO159,Data!$A$50:$B$56,2,FALSE),0)</f>
        <v>0</v>
      </c>
      <c r="CD159" s="11">
        <f>IF(CD$2=$A159,0,IF(HLOOKUP(CD$2,Recipes!$H:$GI,'Production Calculator'!$A159+2,FALSE)=0,0,HLOOKUP(CD$2,Recipes!$H:$GI,'Production Calculator'!$A159+2,FALSE)*$AK159))+IF($AO159=CD$3,$AM159/VLOOKUP($AO159,Data!$A$50:$B$56,2,FALSE),0)</f>
        <v>0</v>
      </c>
      <c r="CE159" s="11">
        <f>IF(CE$2=$A159,0,IF(HLOOKUP(CE$2,Recipes!$H:$GI,'Production Calculator'!$A159+2,FALSE)=0,0,HLOOKUP(CE$2,Recipes!$H:$GI,'Production Calculator'!$A159+2,FALSE)*$AK159))+IF($AO159=CE$3,$AM159/VLOOKUP($AO159,Data!$A$50:$B$56,2,FALSE),0)</f>
        <v>0</v>
      </c>
      <c r="CF159" s="11">
        <f>IF(CF$2=$A159,0,IF(HLOOKUP(CF$2,Recipes!$H:$GI,'Production Calculator'!$A159+2,FALSE)=0,0,HLOOKUP(CF$2,Recipes!$H:$GI,'Production Calculator'!$A159+2,FALSE)*$AK159))+IF($AO159=CF$3,$AM159/VLOOKUP($AO159,Data!$A$50:$B$56,2,FALSE),0)</f>
        <v>0</v>
      </c>
      <c r="CG159" s="11">
        <f>IF(CG$2=$A159,0,IF(HLOOKUP(CG$2,Recipes!$H:$GI,'Production Calculator'!$A159+2,FALSE)=0,0,HLOOKUP(CG$2,Recipes!$H:$GI,'Production Calculator'!$A159+2,FALSE)*$AK159))+IF($AO159=CG$3,$AM159/VLOOKUP($AO159,Data!$A$50:$B$56,2,FALSE),0)</f>
        <v>0</v>
      </c>
      <c r="CH159" s="11">
        <f>IF(CH$2=$A159,0,IF(HLOOKUP(CH$2,Recipes!$H:$GI,'Production Calculator'!$A159+2,FALSE)=0,0,HLOOKUP(CH$2,Recipes!$H:$GI,'Production Calculator'!$A159+2,FALSE)*$AK159))+IF($AO159=CH$3,$AM159/VLOOKUP($AO159,Data!$A$50:$B$56,2,FALSE),0)</f>
        <v>0</v>
      </c>
      <c r="CI159" s="11">
        <f>IF(CI$2=$A159,0,IF(HLOOKUP(CI$2,Recipes!$H:$GI,'Production Calculator'!$A159+2,FALSE)=0,0,HLOOKUP(CI$2,Recipes!$H:$GI,'Production Calculator'!$A159+2,FALSE)*$AK159))+IF($AO159=CI$3,$AM159/VLOOKUP($AO159,Data!$A$50:$B$56,2,FALSE),0)</f>
        <v>0</v>
      </c>
      <c r="CJ159" s="11">
        <f>IF(CJ$2=$A159,0,IF(HLOOKUP(CJ$2,Recipes!$H:$GI,'Production Calculator'!$A159+2,FALSE)=0,0,HLOOKUP(CJ$2,Recipes!$H:$GI,'Production Calculator'!$A159+2,FALSE)*$AK159))+IF($AO159=CJ$3,$AM159/VLOOKUP($AO159,Data!$A$50:$B$56,2,FALSE),0)</f>
        <v>0</v>
      </c>
      <c r="CK159" s="11">
        <f>IF(CK$2=$A159,0,IF(HLOOKUP(CK$2,Recipes!$H:$GI,'Production Calculator'!$A159+2,FALSE)=0,0,HLOOKUP(CK$2,Recipes!$H:$GI,'Production Calculator'!$A159+2,FALSE)*$AK159))+IF($AO159=CK$3,$AM159/VLOOKUP($AO159,Data!$A$50:$B$56,2,FALSE),0)</f>
        <v>0</v>
      </c>
      <c r="CL159" s="11">
        <f>IF(CL$2=$A159,0,IF(HLOOKUP(CL$2,Recipes!$H:$GI,'Production Calculator'!$A159+2,FALSE)=0,0,HLOOKUP(CL$2,Recipes!$H:$GI,'Production Calculator'!$A159+2,FALSE)*$AK159))+IF($AO159=CL$3,$AM159/VLOOKUP($AO159,Data!$A$50:$B$56,2,FALSE),0)</f>
        <v>0</v>
      </c>
      <c r="CM159" s="11">
        <f>IF(CM$2=$A159,0,IF(HLOOKUP(CM$2,Recipes!$H:$GI,'Production Calculator'!$A159+2,FALSE)=0,0,HLOOKUP(CM$2,Recipes!$H:$GI,'Production Calculator'!$A159+2,FALSE)*$AK159))+IF($AO159=CM$3,$AM159/VLOOKUP($AO159,Data!$A$50:$B$56,2,FALSE),0)</f>
        <v>0</v>
      </c>
      <c r="CN159" s="11">
        <f>IF(CN$2=$A159,0,IF(HLOOKUP(CN$2,Recipes!$H:$GI,'Production Calculator'!$A159+2,FALSE)=0,0,HLOOKUP(CN$2,Recipes!$H:$GI,'Production Calculator'!$A159+2,FALSE)*$AK159))+IF($AO159=CN$3,$AM159/VLOOKUP($AO159,Data!$A$50:$B$56,2,FALSE),0)</f>
        <v>0</v>
      </c>
      <c r="CO159" s="11">
        <f>IF(CO$2=$A159,0,IF(HLOOKUP(CO$2,Recipes!$H:$GI,'Production Calculator'!$A159+2,FALSE)=0,0,HLOOKUP(CO$2,Recipes!$H:$GI,'Production Calculator'!$A159+2,FALSE)*$AK159))+IF($AO159=CO$3,$AM159/VLOOKUP($AO159,Data!$A$50:$B$56,2,FALSE),0)</f>
        <v>0</v>
      </c>
      <c r="CP159" s="11">
        <f>IF(CP$2=$A159,0,IF(HLOOKUP(CP$2,Recipes!$H:$GI,'Production Calculator'!$A159+2,FALSE)=0,0,HLOOKUP(CP$2,Recipes!$H:$GI,'Production Calculator'!$A159+2,FALSE)*$AK159))+IF($AO159=CP$3,$AM159/VLOOKUP($AO159,Data!$A$50:$B$56,2,FALSE),0)</f>
        <v>0</v>
      </c>
      <c r="CQ159" s="11">
        <f>IF(CQ$2=$A159,0,IF(HLOOKUP(CQ$2,Recipes!$H:$GI,'Production Calculator'!$A159+2,FALSE)=0,0,HLOOKUP(CQ$2,Recipes!$H:$GI,'Production Calculator'!$A159+2,FALSE)*$AK159))+IF($AO159=CQ$3,$AM159/VLOOKUP($AO159,Data!$A$50:$B$56,2,FALSE),0)</f>
        <v>0</v>
      </c>
      <c r="CR159" s="11">
        <f>IF(CR$2=$A159,0,IF(HLOOKUP(CR$2,Recipes!$H:$GI,'Production Calculator'!$A159+2,FALSE)=0,0,HLOOKUP(CR$2,Recipes!$H:$GI,'Production Calculator'!$A159+2,FALSE)*$AK159))+IF($AO159=CR$3,$AM159/VLOOKUP($AO159,Data!$A$50:$B$56,2,FALSE),0)</f>
        <v>0</v>
      </c>
      <c r="CS159" s="11">
        <f>IF(CS$2=$A159,0,IF(HLOOKUP(CS$2,Recipes!$H:$GI,'Production Calculator'!$A159+2,FALSE)=0,0,HLOOKUP(CS$2,Recipes!$H:$GI,'Production Calculator'!$A159+2,FALSE)*$AK159))+IF($AO159=CS$3,$AM159/VLOOKUP($AO159,Data!$A$50:$B$56,2,FALSE),0)</f>
        <v>0</v>
      </c>
      <c r="CT159" s="11">
        <f>IF(CT$2=$A159,0,IF(HLOOKUP(CT$2,Recipes!$H:$GI,'Production Calculator'!$A159+2,FALSE)=0,0,HLOOKUP(CT$2,Recipes!$H:$GI,'Production Calculator'!$A159+2,FALSE)*$AK159))+IF($AO159=CT$3,$AM159/VLOOKUP($AO159,Data!$A$50:$B$56,2,FALSE),0)</f>
        <v>0</v>
      </c>
      <c r="CU159" s="11">
        <f>IF(CU$2=$A159,0,IF(HLOOKUP(CU$2,Recipes!$H:$GI,'Production Calculator'!$A159+2,FALSE)=0,0,HLOOKUP(CU$2,Recipes!$H:$GI,'Production Calculator'!$A159+2,FALSE)*$AK159))+IF($AO159=CU$3,$AM159/VLOOKUP($AO159,Data!$A$50:$B$56,2,FALSE),0)</f>
        <v>0</v>
      </c>
      <c r="CV159" s="11">
        <f>IF(CV$2=$A159,0,IF(HLOOKUP(CV$2,Recipes!$H:$GI,'Production Calculator'!$A159+2,FALSE)=0,0,HLOOKUP(CV$2,Recipes!$H:$GI,'Production Calculator'!$A159+2,FALSE)*$AK159))+IF($AO159=CV$3,$AM159/VLOOKUP($AO159,Data!$A$50:$B$56,2,FALSE),0)</f>
        <v>0</v>
      </c>
      <c r="CW159" s="11">
        <f>IF(CW$2=$A159,0,IF(HLOOKUP(CW$2,Recipes!$H:$GI,'Production Calculator'!$A159+2,FALSE)=0,0,HLOOKUP(CW$2,Recipes!$H:$GI,'Production Calculator'!$A159+2,FALSE)*$AK159))+IF($AO159=CW$3,$AM159/VLOOKUP($AO159,Data!$A$50:$B$56,2,FALSE),0)</f>
        <v>0</v>
      </c>
      <c r="CX159" s="11">
        <f>IF(CX$2=$A159,0,IF(HLOOKUP(CX$2,Recipes!$H:$GI,'Production Calculator'!$A159+2,FALSE)=0,0,HLOOKUP(CX$2,Recipes!$H:$GI,'Production Calculator'!$A159+2,FALSE)*$AK159))+IF($AO159=CX$3,$AM159/VLOOKUP($AO159,Data!$A$50:$B$56,2,FALSE),0)</f>
        <v>0</v>
      </c>
      <c r="CY159" s="11">
        <f>IF(CY$2=$A159,0,IF(HLOOKUP(CY$2,Recipes!$H:$GI,'Production Calculator'!$A159+2,FALSE)=0,0,HLOOKUP(CY$2,Recipes!$H:$GI,'Production Calculator'!$A159+2,FALSE)*$AK159))+IF($AO159=CY$3,$AM159/VLOOKUP($AO159,Data!$A$50:$B$56,2,FALSE),0)</f>
        <v>0</v>
      </c>
      <c r="CZ159" s="11">
        <f>IF(CZ$2=$A159,0,IF(HLOOKUP(CZ$2,Recipes!$H:$GI,'Production Calculator'!$A159+2,FALSE)=0,0,HLOOKUP(CZ$2,Recipes!$H:$GI,'Production Calculator'!$A159+2,FALSE)*$AK159))+IF($AO159=CZ$3,$AM159/VLOOKUP($AO159,Data!$A$50:$B$56,2,FALSE),0)</f>
        <v>0</v>
      </c>
      <c r="DA159" s="11">
        <f>IF(DA$2=$A159,0,IF(HLOOKUP(DA$2,Recipes!$H:$GI,'Production Calculator'!$A159+2,FALSE)=0,0,HLOOKUP(DA$2,Recipes!$H:$GI,'Production Calculator'!$A159+2,FALSE)*$AK159))+IF($AO159=DA$3,$AM159/VLOOKUP($AO159,Data!$A$50:$B$56,2,FALSE),0)</f>
        <v>0</v>
      </c>
      <c r="DB159" s="11">
        <f>IF(DB$2=$A159,0,IF(HLOOKUP(DB$2,Recipes!$H:$GI,'Production Calculator'!$A159+2,FALSE)=0,0,HLOOKUP(DB$2,Recipes!$H:$GI,'Production Calculator'!$A159+2,FALSE)*$AK159))+IF($AO159=DB$3,$AM159/VLOOKUP($AO159,Data!$A$50:$B$56,2,FALSE),0)</f>
        <v>0</v>
      </c>
      <c r="DC159" s="11">
        <f>IF(DC$2=$A159,0,IF(HLOOKUP(DC$2,Recipes!$H:$GI,'Production Calculator'!$A159+2,FALSE)=0,0,HLOOKUP(DC$2,Recipes!$H:$GI,'Production Calculator'!$A159+2,FALSE)*$AK159))+IF($AO159=DC$3,$AM159/VLOOKUP($AO159,Data!$A$50:$B$56,2,FALSE),0)</f>
        <v>0</v>
      </c>
      <c r="DD159" s="11">
        <f>IF(DD$2=$A159,0,IF(HLOOKUP(DD$2,Recipes!$H:$GI,'Production Calculator'!$A159+2,FALSE)=0,0,HLOOKUP(DD$2,Recipes!$H:$GI,'Production Calculator'!$A159+2,FALSE)*$AK159))+IF($AO159=DD$3,$AM159/VLOOKUP($AO159,Data!$A$50:$B$56,2,FALSE),0)</f>
        <v>0</v>
      </c>
      <c r="DE159" s="11">
        <f>IF(DE$2=$A159,0,IF(HLOOKUP(DE$2,Recipes!$H:$GI,'Production Calculator'!$A159+2,FALSE)=0,0,HLOOKUP(DE$2,Recipes!$H:$GI,'Production Calculator'!$A159+2,FALSE)*$AK159))+IF($AO159=DE$3,$AM159/VLOOKUP($AO159,Data!$A$50:$B$56,2,FALSE),0)</f>
        <v>0</v>
      </c>
      <c r="DF159" s="11">
        <f>IF(DF$2=$A159,0,IF(HLOOKUP(DF$2,Recipes!$H:$GI,'Production Calculator'!$A159+2,FALSE)=0,0,HLOOKUP(DF$2,Recipes!$H:$GI,'Production Calculator'!$A159+2,FALSE)*$AK159))+IF($AO159=DF$3,$AM159/VLOOKUP($AO159,Data!$A$50:$B$56,2,FALSE),0)</f>
        <v>0</v>
      </c>
      <c r="DG159" s="11">
        <f>IF(DG$2=$A159,0,IF(HLOOKUP(DG$2,Recipes!$H:$GI,'Production Calculator'!$A159+2,FALSE)=0,0,HLOOKUP(DG$2,Recipes!$H:$GI,'Production Calculator'!$A159+2,FALSE)*$AK159))+IF($AO159=DG$3,$AM159/VLOOKUP($AO159,Data!$A$50:$B$56,2,FALSE),0)</f>
        <v>0</v>
      </c>
      <c r="DH159" s="11">
        <f>IF(DH$2=$A159,0,IF(HLOOKUP(DH$2,Recipes!$H:$GI,'Production Calculator'!$A159+2,FALSE)=0,0,HLOOKUP(DH$2,Recipes!$H:$GI,'Production Calculator'!$A159+2,FALSE)*$AK159))+IF($AO159=DH$3,$AM159/VLOOKUP($AO159,Data!$A$50:$B$56,2,FALSE),0)</f>
        <v>0</v>
      </c>
      <c r="DI159" s="11">
        <f>IF(DI$2=$A159,0,IF(HLOOKUP(DI$2,Recipes!$H:$GI,'Production Calculator'!$A159+2,FALSE)=0,0,HLOOKUP(DI$2,Recipes!$H:$GI,'Production Calculator'!$A159+2,FALSE)*$AK159))+IF($AO159=DI$3,$AM159/VLOOKUP($AO159,Data!$A$50:$B$56,2,FALSE),0)</f>
        <v>0</v>
      </c>
      <c r="DJ159" s="11">
        <f>IF(DJ$2=$A159,0,IF(HLOOKUP(DJ$2,Recipes!$H:$GI,'Production Calculator'!$A159+2,FALSE)=0,0,HLOOKUP(DJ$2,Recipes!$H:$GI,'Production Calculator'!$A159+2,FALSE)*$AK159))+IF($AO159=DJ$3,$AM159/VLOOKUP($AO159,Data!$A$50:$B$56,2,FALSE),0)</f>
        <v>0</v>
      </c>
      <c r="DK159" s="11">
        <f>IF(DK$2=$A159,0,IF(HLOOKUP(DK$2,Recipes!$H:$GI,'Production Calculator'!$A159+2,FALSE)=0,0,HLOOKUP(DK$2,Recipes!$H:$GI,'Production Calculator'!$A159+2,FALSE)*$AK159))+IF($AO159=DK$3,$AM159/VLOOKUP($AO159,Data!$A$50:$B$56,2,FALSE),0)</f>
        <v>0</v>
      </c>
      <c r="DL159" s="11">
        <f>IF(DL$2=$A159,0,IF(HLOOKUP(DL$2,Recipes!$H:$GI,'Production Calculator'!$A159+2,FALSE)=0,0,HLOOKUP(DL$2,Recipes!$H:$GI,'Production Calculator'!$A159+2,FALSE)*$AK159))+IF($AO159=DL$3,$AM159/VLOOKUP($AO159,Data!$A$50:$B$56,2,FALSE),0)</f>
        <v>0</v>
      </c>
      <c r="DM159" s="11">
        <f>IF(DM$2=$A159,0,IF(HLOOKUP(DM$2,Recipes!$H:$GI,'Production Calculator'!$A159+2,FALSE)=0,0,HLOOKUP(DM$2,Recipes!$H:$GI,'Production Calculator'!$A159+2,FALSE)*$AK159))+IF($AO159=DM$3,$AM159/VLOOKUP($AO159,Data!$A$50:$B$56,2,FALSE),0)</f>
        <v>0</v>
      </c>
      <c r="DN159" s="11">
        <f>IF(DN$2=$A159,0,IF(HLOOKUP(DN$2,Recipes!$H:$GI,'Production Calculator'!$A159+2,FALSE)=0,0,HLOOKUP(DN$2,Recipes!$H:$GI,'Production Calculator'!$A159+2,FALSE)*$AK159))+IF($AO159=DN$3,$AM159/VLOOKUP($AO159,Data!$A$50:$B$56,2,FALSE),0)</f>
        <v>0</v>
      </c>
      <c r="DO159" s="11">
        <f>IF(DO$2=$A159,0,IF(HLOOKUP(DO$2,Recipes!$H:$GI,'Production Calculator'!$A159+2,FALSE)=0,0,HLOOKUP(DO$2,Recipes!$H:$GI,'Production Calculator'!$A159+2,FALSE)*$AK159))+IF($AO159=DO$3,$AM159/VLOOKUP($AO159,Data!$A$50:$B$56,2,FALSE),0)</f>
        <v>0</v>
      </c>
      <c r="DP159" s="11">
        <f>IF(DP$2=$A159,0,IF(HLOOKUP(DP$2,Recipes!$H:$GI,'Production Calculator'!$A159+2,FALSE)=0,0,HLOOKUP(DP$2,Recipes!$H:$GI,'Production Calculator'!$A159+2,FALSE)*$AK159))+IF($AO159=DP$3,$AM159/VLOOKUP($AO159,Data!$A$50:$B$56,2,FALSE),0)</f>
        <v>0</v>
      </c>
      <c r="DQ159" s="11">
        <f>IF(DQ$2=$A159,0,IF(HLOOKUP(DQ$2,Recipes!$H:$GI,'Production Calculator'!$A159+2,FALSE)=0,0,HLOOKUP(DQ$2,Recipes!$H:$GI,'Production Calculator'!$A159+2,FALSE)*$AK159))+IF($AO159=DQ$3,$AM159/VLOOKUP($AO159,Data!$A$50:$B$56,2,FALSE),0)</f>
        <v>0</v>
      </c>
      <c r="DR159" s="11">
        <f>IF(DR$2=$A159,0,IF(HLOOKUP(DR$2,Recipes!$H:$GI,'Production Calculator'!$A159+2,FALSE)=0,0,HLOOKUP(DR$2,Recipes!$H:$GI,'Production Calculator'!$A159+2,FALSE)*$AK159))+IF($AO159=DR$3,$AM159/VLOOKUP($AO159,Data!$A$50:$B$56,2,FALSE),0)</f>
        <v>0</v>
      </c>
      <c r="DS159" s="11">
        <f>IF(DS$2=$A159,0,IF(HLOOKUP(DS$2,Recipes!$H:$GI,'Production Calculator'!$A159+2,FALSE)=0,0,HLOOKUP(DS$2,Recipes!$H:$GI,'Production Calculator'!$A159+2,FALSE)*$AK159))+IF($AO159=DS$3,$AM159/VLOOKUP($AO159,Data!$A$50:$B$56,2,FALSE),0)</f>
        <v>0</v>
      </c>
      <c r="DT159" s="11">
        <f>IF(DT$2=$A159,0,IF(HLOOKUP(DT$2,Recipes!$H:$GI,'Production Calculator'!$A159+2,FALSE)=0,0,HLOOKUP(DT$2,Recipes!$H:$GI,'Production Calculator'!$A159+2,FALSE)*$AK159))+IF($AO159=DT$3,$AM159/VLOOKUP($AO159,Data!$A$50:$B$56,2,FALSE),0)</f>
        <v>0</v>
      </c>
      <c r="DU159" s="11">
        <f>IF(DU$2=$A159,0,IF(HLOOKUP(DU$2,Recipes!$H:$GI,'Production Calculator'!$A159+2,FALSE)=0,0,HLOOKUP(DU$2,Recipes!$H:$GI,'Production Calculator'!$A159+2,FALSE)*$AK159))+IF($AO159=DU$3,$AM159/VLOOKUP($AO159,Data!$A$50:$B$56,2,FALSE),0)</f>
        <v>0</v>
      </c>
      <c r="DV159" s="11">
        <f>IF(DV$2=$A159,0,IF(HLOOKUP(DV$2,Recipes!$H:$GI,'Production Calculator'!$A159+2,FALSE)=0,0,HLOOKUP(DV$2,Recipes!$H:$GI,'Production Calculator'!$A159+2,FALSE)*$AK159))+IF($AO159=DV$3,$AM159/VLOOKUP($AO159,Data!$A$50:$B$56,2,FALSE),0)</f>
        <v>0</v>
      </c>
      <c r="DW159" s="11">
        <f>IF(DW$2=$A159,0,IF(HLOOKUP(DW$2,Recipes!$H:$GI,'Production Calculator'!$A159+2,FALSE)=0,0,HLOOKUP(DW$2,Recipes!$H:$GI,'Production Calculator'!$A159+2,FALSE)*$AK159))+IF($AO159=DW$3,$AM159/VLOOKUP($AO159,Data!$A$50:$B$56,2,FALSE),0)</f>
        <v>0</v>
      </c>
      <c r="DX159" s="11">
        <f>IF(DX$2=$A159,0,IF(HLOOKUP(DX$2,Recipes!$H:$GI,'Production Calculator'!$A159+2,FALSE)=0,0,HLOOKUP(DX$2,Recipes!$H:$GI,'Production Calculator'!$A159+2,FALSE)*$AK159))+IF($AO159=DX$3,$AM159/VLOOKUP($AO159,Data!$A$50:$B$56,2,FALSE),0)</f>
        <v>0</v>
      </c>
      <c r="DY159" s="11">
        <f>IF(DY$2=$A159,0,IF(HLOOKUP(DY$2,Recipes!$H:$GI,'Production Calculator'!$A159+2,FALSE)=0,0,HLOOKUP(DY$2,Recipes!$H:$GI,'Production Calculator'!$A159+2,FALSE)*$AK159))+IF($AO159=DY$3,$AM159/VLOOKUP($AO159,Data!$A$50:$B$56,2,FALSE),0)</f>
        <v>0</v>
      </c>
      <c r="DZ159" s="11">
        <f>IF(DZ$2=$A159,0,IF(HLOOKUP(DZ$2,Recipes!$H:$GI,'Production Calculator'!$A159+2,FALSE)=0,0,HLOOKUP(DZ$2,Recipes!$H:$GI,'Production Calculator'!$A159+2,FALSE)*$AK159))+IF($AO159=DZ$3,$AM159/VLOOKUP($AO159,Data!$A$50:$B$56,2,FALSE),0)</f>
        <v>0</v>
      </c>
      <c r="EA159" s="11">
        <f>IF(EA$2=$A159,0,IF(HLOOKUP(EA$2,Recipes!$H:$GI,'Production Calculator'!$A159+2,FALSE)=0,0,HLOOKUP(EA$2,Recipes!$H:$GI,'Production Calculator'!$A159+2,FALSE)*$AK159))+IF($AO159=EA$3,$AM159/VLOOKUP($AO159,Data!$A$50:$B$56,2,FALSE),0)</f>
        <v>0</v>
      </c>
      <c r="EB159" s="11">
        <f>IF(EB$2=$A159,0,IF(HLOOKUP(EB$2,Recipes!$H:$GI,'Production Calculator'!$A159+2,FALSE)=0,0,HLOOKUP(EB$2,Recipes!$H:$GI,'Production Calculator'!$A159+2,FALSE)*$AK159))+IF($AO159=EB$3,$AM159/VLOOKUP($AO159,Data!$A$50:$B$56,2,FALSE),0)</f>
        <v>0</v>
      </c>
      <c r="EC159" s="11">
        <f>IF(EC$2=$A159,0,IF(HLOOKUP(EC$2,Recipes!$H:$GI,'Production Calculator'!$A159+2,FALSE)=0,0,HLOOKUP(EC$2,Recipes!$H:$GI,'Production Calculator'!$A159+2,FALSE)*$AK159))+IF($AO159=EC$3,$AM159/VLOOKUP($AO159,Data!$A$50:$B$56,2,FALSE),0)</f>
        <v>0</v>
      </c>
      <c r="ED159" s="11">
        <f>IF(ED$2=$A159,0,IF(HLOOKUP(ED$2,Recipes!$H:$GI,'Production Calculator'!$A159+2,FALSE)=0,0,HLOOKUP(ED$2,Recipes!$H:$GI,'Production Calculator'!$A159+2,FALSE)*$AK159))+IF($AO159=ED$3,$AM159/VLOOKUP($AO159,Data!$A$50:$B$56,2,FALSE),0)</f>
        <v>0</v>
      </c>
      <c r="EE159" s="11">
        <f>IF(EE$2=$A159,0,IF(HLOOKUP(EE$2,Recipes!$H:$GI,'Production Calculator'!$A159+2,FALSE)=0,0,HLOOKUP(EE$2,Recipes!$H:$GI,'Production Calculator'!$A159+2,FALSE)*$AK159))+IF($AO159=EE$3,$AM159/VLOOKUP($AO159,Data!$A$50:$B$56,2,FALSE),0)</f>
        <v>0</v>
      </c>
      <c r="EF159" s="11">
        <f>IF(EF$2=$A159,0,IF(HLOOKUP(EF$2,Recipes!$H:$GI,'Production Calculator'!$A159+2,FALSE)=0,0,HLOOKUP(EF$2,Recipes!$H:$GI,'Production Calculator'!$A159+2,FALSE)*$AK159))+IF($AO159=EF$3,$AM159/VLOOKUP($AO159,Data!$A$50:$B$56,2,FALSE),0)</f>
        <v>0</v>
      </c>
      <c r="EG159" s="11">
        <f>IF(EG$2=$A159,0,IF(HLOOKUP(EG$2,Recipes!$H:$GI,'Production Calculator'!$A159+2,FALSE)=0,0,HLOOKUP(EG$2,Recipes!$H:$GI,'Production Calculator'!$A159+2,FALSE)*$AK159))+IF($AO159=EG$3,$AM159/VLOOKUP($AO159,Data!$A$50:$B$56,2,FALSE),0)</f>
        <v>0</v>
      </c>
      <c r="EH159" s="11">
        <f>IF(EH$2=$A159,0,IF(HLOOKUP(EH$2,Recipes!$H:$GI,'Production Calculator'!$A159+2,FALSE)=0,0,HLOOKUP(EH$2,Recipes!$H:$GI,'Production Calculator'!$A159+2,FALSE)*$AK159))+IF($AO159=EH$3,$AM159/VLOOKUP($AO159,Data!$A$50:$B$56,2,FALSE),0)</f>
        <v>0</v>
      </c>
      <c r="EI159" s="11">
        <f>IF(EI$2=$A159,0,IF(HLOOKUP(EI$2,Recipes!$H:$GI,'Production Calculator'!$A159+2,FALSE)=0,0,HLOOKUP(EI$2,Recipes!$H:$GI,'Production Calculator'!$A159+2,FALSE)*$AK159))+IF($AO159=EI$3,$AM159/VLOOKUP($AO159,Data!$A$50:$B$56,2,FALSE),0)</f>
        <v>0</v>
      </c>
      <c r="EJ159" s="11">
        <f>IF(EJ$2=$A159,0,IF(HLOOKUP(EJ$2,Recipes!$H:$GI,'Production Calculator'!$A159+2,FALSE)=0,0,HLOOKUP(EJ$2,Recipes!$H:$GI,'Production Calculator'!$A159+2,FALSE)*$AK159))+IF($AO159=EJ$3,$AM159/VLOOKUP($AO159,Data!$A$50:$B$56,2,FALSE),0)</f>
        <v>0</v>
      </c>
      <c r="EK159" s="11">
        <f>IF(EK$2=$A159,0,IF(HLOOKUP(EK$2,Recipes!$H:$GI,'Production Calculator'!$A159+2,FALSE)=0,0,HLOOKUP(EK$2,Recipes!$H:$GI,'Production Calculator'!$A159+2,FALSE)*$AK159))+IF($AO159=EK$3,$AM159/VLOOKUP($AO159,Data!$A$50:$B$56,2,FALSE),0)</f>
        <v>0</v>
      </c>
      <c r="EL159" s="11">
        <f>IF(EL$2=$A159,0,IF(HLOOKUP(EL$2,Recipes!$H:$GI,'Production Calculator'!$A159+2,FALSE)=0,0,HLOOKUP(EL$2,Recipes!$H:$GI,'Production Calculator'!$A159+2,FALSE)*$AK159))+IF($AO159=EL$3,$AM159/VLOOKUP($AO159,Data!$A$50:$B$56,2,FALSE),0)</f>
        <v>0</v>
      </c>
      <c r="EM159" s="11">
        <f>IF(EM$2=$A159,0,IF(HLOOKUP(EM$2,Recipes!$H:$GI,'Production Calculator'!$A159+2,FALSE)=0,0,HLOOKUP(EM$2,Recipes!$H:$GI,'Production Calculator'!$A159+2,FALSE)*$AK159))+IF($AO159=EM$3,$AM159/VLOOKUP($AO159,Data!$A$50:$B$56,2,FALSE),0)</f>
        <v>0</v>
      </c>
      <c r="EN159" s="11">
        <f>IF(EN$2=$A159,0,IF(HLOOKUP(EN$2,Recipes!$H:$GI,'Production Calculator'!$A159+2,FALSE)=0,0,HLOOKUP(EN$2,Recipes!$H:$GI,'Production Calculator'!$A159+2,FALSE)*$AK159))+IF($AO159=EN$3,$AM159/VLOOKUP($AO159,Data!$A$50:$B$56,2,FALSE),0)</f>
        <v>0</v>
      </c>
      <c r="EO159" s="11">
        <f>IF(EO$2=$A159,0,IF(HLOOKUP(EO$2,Recipes!$H:$GI,'Production Calculator'!$A159+2,FALSE)=0,0,HLOOKUP(EO$2,Recipes!$H:$GI,'Production Calculator'!$A159+2,FALSE)*$AK159))+IF($AO159=EO$3,$AM159/VLOOKUP($AO159,Data!$A$50:$B$56,2,FALSE),0)</f>
        <v>0</v>
      </c>
      <c r="EP159" s="11">
        <f>IF(EP$2=$A159,0,IF(HLOOKUP(EP$2,Recipes!$H:$GI,'Production Calculator'!$A159+2,FALSE)=0,0,HLOOKUP(EP$2,Recipes!$H:$GI,'Production Calculator'!$A159+2,FALSE)*$AK159))+IF($AO159=EP$3,$AM159/VLOOKUP($AO159,Data!$A$50:$B$56,2,FALSE),0)</f>
        <v>0</v>
      </c>
      <c r="EQ159" s="11">
        <f>IF(EQ$2=$A159,0,IF(HLOOKUP(EQ$2,Recipes!$H:$GI,'Production Calculator'!$A159+2,FALSE)=0,0,HLOOKUP(EQ$2,Recipes!$H:$GI,'Production Calculator'!$A159+2,FALSE)*$AK159))+IF($AO159=EQ$3,$AM159/VLOOKUP($AO159,Data!$A$50:$B$56,2,FALSE),0)</f>
        <v>0</v>
      </c>
      <c r="ER159" s="11">
        <f>IF(ER$2=$A159,0,IF(HLOOKUP(ER$2,Recipes!$H:$GI,'Production Calculator'!$A159+2,FALSE)=0,0,HLOOKUP(ER$2,Recipes!$H:$GI,'Production Calculator'!$A159+2,FALSE)*$AK159))+IF($AO159=ER$3,$AM159/VLOOKUP($AO159,Data!$A$50:$B$56,2,FALSE),0)</f>
        <v>0</v>
      </c>
      <c r="ES159" s="11">
        <f>IF(ES$2=$A159,0,IF(HLOOKUP(ES$2,Recipes!$H:$GI,'Production Calculator'!$A159+2,FALSE)=0,0,HLOOKUP(ES$2,Recipes!$H:$GI,'Production Calculator'!$A159+2,FALSE)*$AK159))+IF($AO159=ES$3,$AM159/VLOOKUP($AO159,Data!$A$50:$B$56,2,FALSE),0)</f>
        <v>0</v>
      </c>
      <c r="ET159" s="11">
        <f>IF(ET$2=$A159,0,IF(HLOOKUP(ET$2,Recipes!$H:$GI,'Production Calculator'!$A159+2,FALSE)=0,0,HLOOKUP(ET$2,Recipes!$H:$GI,'Production Calculator'!$A159+2,FALSE)*$AK159))+IF($AO159=ET$3,$AM159/VLOOKUP($AO159,Data!$A$50:$B$56,2,FALSE),0)</f>
        <v>0</v>
      </c>
      <c r="EU159" s="11">
        <f>IF(EU$2=$A159,0,IF(HLOOKUP(EU$2,Recipes!$H:$GI,'Production Calculator'!$A159+2,FALSE)=0,0,HLOOKUP(EU$2,Recipes!$H:$GI,'Production Calculator'!$A159+2,FALSE)*$AK159))+IF($AO159=EU$3,$AM159/VLOOKUP($AO159,Data!$A$50:$B$56,2,FALSE),0)</f>
        <v>0</v>
      </c>
      <c r="EV159" s="11">
        <f>IF(EV$2=$A159,0,IF(HLOOKUP(EV$2,Recipes!$H:$GI,'Production Calculator'!$A159+2,FALSE)=0,0,HLOOKUP(EV$2,Recipes!$H:$GI,'Production Calculator'!$A159+2,FALSE)*$AK159))+IF($AO159=EV$3,$AM159/VLOOKUP($AO159,Data!$A$50:$B$56,2,FALSE),0)</f>
        <v>0</v>
      </c>
      <c r="EW159" s="11">
        <f>IF(EW$2=$A159,0,IF(HLOOKUP(EW$2,Recipes!$H:$GI,'Production Calculator'!$A159+2,FALSE)=0,0,HLOOKUP(EW$2,Recipes!$H:$GI,'Production Calculator'!$A159+2,FALSE)*$AK159))+IF($AO159=EW$3,$AM159/VLOOKUP($AO159,Data!$A$50:$B$56,2,FALSE),0)</f>
        <v>0</v>
      </c>
      <c r="EX159" s="11">
        <f>IF(EX$2=$A159,0,IF(HLOOKUP(EX$2,Recipes!$H:$GI,'Production Calculator'!$A159+2,FALSE)=0,0,HLOOKUP(EX$2,Recipes!$H:$GI,'Production Calculator'!$A159+2,FALSE)*$AK159))+IF($AO159=EX$3,$AM159/VLOOKUP($AO159,Data!$A$50:$B$56,2,FALSE),0)</f>
        <v>0</v>
      </c>
      <c r="EY159" s="11">
        <f>IF(EY$2=$A159,0,IF(HLOOKUP(EY$2,Recipes!$H:$GI,'Production Calculator'!$A159+2,FALSE)=0,0,HLOOKUP(EY$2,Recipes!$H:$GI,'Production Calculator'!$A159+2,FALSE)*$AK159))+IF($AO159=EY$3,$AM159/VLOOKUP($AO159,Data!$A$50:$B$56,2,FALSE),0)</f>
        <v>0</v>
      </c>
      <c r="EZ159" s="11">
        <f>IF(EZ$2=$A159,0,IF(HLOOKUP(EZ$2,Recipes!$H:$GI,'Production Calculator'!$A159+2,FALSE)=0,0,HLOOKUP(EZ$2,Recipes!$H:$GI,'Production Calculator'!$A159+2,FALSE)*$AK159))+IF($AO159=EZ$3,$AM159/VLOOKUP($AO159,Data!$A$50:$B$56,2,FALSE),0)</f>
        <v>0</v>
      </c>
      <c r="FA159" s="11">
        <f>IF(FA$2=$A159,0,IF(HLOOKUP(FA$2,Recipes!$H:$GI,'Production Calculator'!$A159+2,FALSE)=0,0,HLOOKUP(FA$2,Recipes!$H:$GI,'Production Calculator'!$A159+2,FALSE)*$AK159))+IF($AO159=FA$3,$AM159/VLOOKUP($AO159,Data!$A$50:$B$56,2,FALSE),0)</f>
        <v>0</v>
      </c>
      <c r="FB159" s="11">
        <f>IF(FB$2=$A159,0,IF(HLOOKUP(FB$2,Recipes!$H:$GI,'Production Calculator'!$A159+2,FALSE)=0,0,HLOOKUP(FB$2,Recipes!$H:$GI,'Production Calculator'!$A159+2,FALSE)*$AK159))+IF($AO159=FB$3,$AM159/VLOOKUP($AO159,Data!$A$50:$B$56,2,FALSE),0)</f>
        <v>0</v>
      </c>
      <c r="FC159" s="11">
        <f>IF(FC$2=$A159,0,IF(HLOOKUP(FC$2,Recipes!$H:$GI,'Production Calculator'!$A159+2,FALSE)=0,0,HLOOKUP(FC$2,Recipes!$H:$GI,'Production Calculator'!$A159+2,FALSE)*$AK159))+IF($AO159=FC$3,$AM159/VLOOKUP($AO159,Data!$A$50:$B$56,2,FALSE),0)</f>
        <v>0</v>
      </c>
      <c r="FD159" s="11">
        <f>IF(FD$2=$A159,0,IF(HLOOKUP(FD$2,Recipes!$H:$GI,'Production Calculator'!$A159+2,FALSE)=0,0,HLOOKUP(FD$2,Recipes!$H:$GI,'Production Calculator'!$A159+2,FALSE)*$AK159))+IF($AO159=FD$3,$AM159/VLOOKUP($AO159,Data!$A$50:$B$56,2,FALSE),0)</f>
        <v>0</v>
      </c>
      <c r="FE159" s="11">
        <f>IF(FE$2=$A159,0,IF(HLOOKUP(FE$2,Recipes!$H:$GI,'Production Calculator'!$A159+2,FALSE)=0,0,HLOOKUP(FE$2,Recipes!$H:$GI,'Production Calculator'!$A159+2,FALSE)*$AK159))+IF($AO159=FE$3,$AM159/VLOOKUP($AO159,Data!$A$50:$B$56,2,FALSE),0)</f>
        <v>0</v>
      </c>
      <c r="FF159" s="11">
        <f>IF(FF$2=$A159,0,IF(HLOOKUP(FF$2,Recipes!$H:$GI,'Production Calculator'!$A159+2,FALSE)=0,0,HLOOKUP(FF$2,Recipes!$H:$GI,'Production Calculator'!$A159+2,FALSE)*$AK159))+IF($AO159=FF$3,$AM159/VLOOKUP($AO159,Data!$A$50:$B$56,2,FALSE),0)</f>
        <v>0</v>
      </c>
      <c r="FG159" s="11">
        <f>IF(FG$2=$A159,0,IF(HLOOKUP(FG$2,Recipes!$H:$GI,'Production Calculator'!$A159+2,FALSE)=0,0,HLOOKUP(FG$2,Recipes!$H:$GI,'Production Calculator'!$A159+2,FALSE)*$AK159))+IF($AO159=FG$3,$AM159/VLOOKUP($AO159,Data!$A$50:$B$56,2,FALSE),0)</f>
        <v>0</v>
      </c>
      <c r="FH159" s="11">
        <f>IF(FH$2=$A159,0,IF(HLOOKUP(FH$2,Recipes!$H:$GI,'Production Calculator'!$A159+2,FALSE)=0,0,HLOOKUP(FH$2,Recipes!$H:$GI,'Production Calculator'!$A159+2,FALSE)*$AK159))+IF($AO159=FH$3,$AM159/VLOOKUP($AO159,Data!$A$50:$B$56,2,FALSE),0)</f>
        <v>0</v>
      </c>
      <c r="FI159" s="11">
        <f>IF(FI$2=$A159,0,IF(HLOOKUP(FI$2,Recipes!$H:$GI,'Production Calculator'!$A159+2,FALSE)=0,0,HLOOKUP(FI$2,Recipes!$H:$GI,'Production Calculator'!$A159+2,FALSE)*$AK159))+IF($AO159=FI$3,$AM159/VLOOKUP($AO159,Data!$A$50:$B$56,2,FALSE),0)</f>
        <v>0</v>
      </c>
      <c r="FJ159" s="11">
        <f>IF(FJ$2=$A159,0,IF(HLOOKUP(FJ$2,Recipes!$H:$GI,'Production Calculator'!$A159+2,FALSE)=0,0,HLOOKUP(FJ$2,Recipes!$H:$GI,'Production Calculator'!$A159+2,FALSE)*$AK159))+IF($AO159=FJ$3,$AM159/VLOOKUP($AO159,Data!$A$50:$B$56,2,FALSE),0)</f>
        <v>0</v>
      </c>
      <c r="FK159" s="11">
        <f>IF(FK$2=$A159,0,IF(HLOOKUP(FK$2,Recipes!$H:$GI,'Production Calculator'!$A159+2,FALSE)=0,0,HLOOKUP(FK$2,Recipes!$H:$GI,'Production Calculator'!$A159+2,FALSE)*$AK159))+IF($AO159=FK$3,$AM159/VLOOKUP($AO159,Data!$A$50:$B$56,2,FALSE),0)</f>
        <v>0</v>
      </c>
      <c r="FL159" s="11">
        <f>IF(FL$2=$A159,0,IF(HLOOKUP(FL$2,Recipes!$H:$GI,'Production Calculator'!$A159+2,FALSE)=0,0,HLOOKUP(FL$2,Recipes!$H:$GI,'Production Calculator'!$A159+2,FALSE)*$AK159))+IF($AO159=FL$3,$AM159/VLOOKUP($AO159,Data!$A$50:$B$56,2,FALSE),0)</f>
        <v>0</v>
      </c>
      <c r="FM159" s="11">
        <f>IF(FM$2=$A159,0,IF(HLOOKUP(FM$2,Recipes!$H:$GI,'Production Calculator'!$A159+2,FALSE)=0,0,HLOOKUP(FM$2,Recipes!$H:$GI,'Production Calculator'!$A159+2,FALSE)*$AK159))+IF($AO159=FM$3,$AM159/VLOOKUP($AO159,Data!$A$50:$B$56,2,FALSE),0)</f>
        <v>0</v>
      </c>
      <c r="FN159" s="11">
        <f>IF(FN$2=$A159,0,IF(HLOOKUP(FN$2,Recipes!$H:$GI,'Production Calculator'!$A159+2,FALSE)=0,0,HLOOKUP(FN$2,Recipes!$H:$GI,'Production Calculator'!$A159+2,FALSE)*$AK159))+IF($AO159=FN$3,$AM159/VLOOKUP($AO159,Data!$A$50:$B$56,2,FALSE),0)</f>
        <v>0</v>
      </c>
      <c r="FO159" s="11">
        <f>IF(FO$2=$A159,0,IF(HLOOKUP(FO$2,Recipes!$H:$GI,'Production Calculator'!$A159+2,FALSE)=0,0,HLOOKUP(FO$2,Recipes!$H:$GI,'Production Calculator'!$A159+2,FALSE)*$AK159))+IF($AO159=FO$3,$AM159/VLOOKUP($AO159,Data!$A$50:$B$56,2,FALSE),0)</f>
        <v>0</v>
      </c>
      <c r="FP159" s="11">
        <f>IF(FP$2=$A159,0,IF(HLOOKUP(FP$2,Recipes!$H:$GI,'Production Calculator'!$A159+2,FALSE)=0,0,HLOOKUP(FP$2,Recipes!$H:$GI,'Production Calculator'!$A159+2,FALSE)*$AK159))+IF($AO159=FP$3,$AM159/VLOOKUP($AO159,Data!$A$50:$B$56,2,FALSE),0)</f>
        <v>0</v>
      </c>
      <c r="FQ159" s="11">
        <f>IF(FQ$2=$A159,0,IF(HLOOKUP(FQ$2,Recipes!$H:$GI,'Production Calculator'!$A159+2,FALSE)=0,0,HLOOKUP(FQ$2,Recipes!$H:$GI,'Production Calculator'!$A159+2,FALSE)*$AK159))+IF($AO159=FQ$3,$AM159/VLOOKUP($AO159,Data!$A$50:$B$56,2,FALSE),0)</f>
        <v>0</v>
      </c>
      <c r="FR159" s="11">
        <f>IF(FR$2=$A159,0,IF(HLOOKUP(FR$2,Recipes!$H:$GI,'Production Calculator'!$A159+2,FALSE)=0,0,HLOOKUP(FR$2,Recipes!$H:$GI,'Production Calculator'!$A159+2,FALSE)*$AK159))+IF($AO159=FR$3,$AM159/VLOOKUP($AO159,Data!$A$50:$B$56,2,FALSE),0)</f>
        <v>0</v>
      </c>
      <c r="FS159" s="11">
        <f>IF(FS$2=$A159,0,IF(HLOOKUP(FS$2,Recipes!$H:$GI,'Production Calculator'!$A159+2,FALSE)=0,0,HLOOKUP(FS$2,Recipes!$H:$GI,'Production Calculator'!$A159+2,FALSE)*$AK159))+IF($AO159=FS$3,$AM159/VLOOKUP($AO159,Data!$A$50:$B$56,2,FALSE),0)</f>
        <v>0</v>
      </c>
      <c r="FT159" s="11">
        <f>IF(FT$2=$A159,0,IF(HLOOKUP(FT$2,Recipes!$H:$GI,'Production Calculator'!$A159+2,FALSE)=0,0,HLOOKUP(FT$2,Recipes!$H:$GI,'Production Calculator'!$A159+2,FALSE)*$AK159))+IF($AO159=FT$3,$AM159/VLOOKUP($AO159,Data!$A$50:$B$56,2,FALSE),0)</f>
        <v>0</v>
      </c>
      <c r="FU159" s="11">
        <f>IF(FU$2=$A159,0,IF(HLOOKUP(FU$2,Recipes!$H:$GI,'Production Calculator'!$A159+2,FALSE)=0,0,HLOOKUP(FU$2,Recipes!$H:$GI,'Production Calculator'!$A159+2,FALSE)*$AK159))+IF($AO159=FU$3,$AM159/VLOOKUP($AO159,Data!$A$50:$B$56,2,FALSE),0)</f>
        <v>0</v>
      </c>
      <c r="FV159" s="11">
        <f>IF(FV$2=$A159,0,IF(HLOOKUP(FV$2,Recipes!$H:$GI,'Production Calculator'!$A159+2,FALSE)=0,0,HLOOKUP(FV$2,Recipes!$H:$GI,'Production Calculator'!$A159+2,FALSE)*$AK159))+IF($AO159=FV$3,$AM159/VLOOKUP($AO159,Data!$A$50:$B$56,2,FALSE),0)</f>
        <v>0</v>
      </c>
      <c r="FW159" s="11">
        <f>IF(FW$2=$A159,0,IF(HLOOKUP(FW$2,Recipes!$H:$GI,'Production Calculator'!$A159+2,FALSE)=0,0,HLOOKUP(FW$2,Recipes!$H:$GI,'Production Calculator'!$A159+2,FALSE)*$AK159))+IF($AO159=FW$3,$AM159/VLOOKUP($AO159,Data!$A$50:$B$56,2,FALSE),0)</f>
        <v>0</v>
      </c>
      <c r="FX159" s="11">
        <f>IF(FX$2=$A159,0,IF(HLOOKUP(FX$2,Recipes!$H:$GI,'Production Calculator'!$A159+2,FALSE)=0,0,HLOOKUP(FX$2,Recipes!$H:$GI,'Production Calculator'!$A159+2,FALSE)*$AK159))+IF($AO159=FX$3,$AM159/VLOOKUP($AO159,Data!$A$50:$B$56,2,FALSE),0)</f>
        <v>0</v>
      </c>
      <c r="FY159" s="11">
        <f>IF(FY$2=$A159,0,IF(HLOOKUP(FY$2,Recipes!$H:$GI,'Production Calculator'!$A159+2,FALSE)=0,0,HLOOKUP(FY$2,Recipes!$H:$GI,'Production Calculator'!$A159+2,FALSE)*$AK159))+IF($AO159=FY$3,$AM159/VLOOKUP($AO159,Data!$A$50:$B$56,2,FALSE),0)</f>
        <v>0</v>
      </c>
      <c r="FZ159" s="11">
        <f>IF(FZ$2=$A159,0,IF(HLOOKUP(FZ$2,Recipes!$H:$GI,'Production Calculator'!$A159+2,FALSE)=0,0,HLOOKUP(FZ$2,Recipes!$H:$GI,'Production Calculator'!$A159+2,FALSE)*$AK159))+IF($AO159=FZ$3,$AM159/VLOOKUP($AO159,Data!$A$50:$B$56,2,FALSE),0)</f>
        <v>0</v>
      </c>
      <c r="GA159" s="11">
        <f>IF(GA$2=$A159,0,IF(HLOOKUP(GA$2,Recipes!$H:$GI,'Production Calculator'!$A159+2,FALSE)=0,0,HLOOKUP(GA$2,Recipes!$H:$GI,'Production Calculator'!$A159+2,FALSE)*$AK159))+IF($AO159=GA$3,$AM159/VLOOKUP($AO159,Data!$A$50:$B$56,2,FALSE),0)</f>
        <v>0</v>
      </c>
      <c r="GB159" s="11">
        <f>IF(GB$2=$A159,0,IF(HLOOKUP(GB$2,Recipes!$H:$GI,'Production Calculator'!$A159+2,FALSE)=0,0,HLOOKUP(GB$2,Recipes!$H:$GI,'Production Calculator'!$A159+2,FALSE)*$AK159))+IF($AO159=GB$3,$AM159/VLOOKUP($AO159,Data!$A$50:$B$56,2,FALSE),0)</f>
        <v>0</v>
      </c>
      <c r="GC159" s="11">
        <f>IF(GC$2=$A159,0,IF(HLOOKUP(GC$2,Recipes!$H:$GI,'Production Calculator'!$A159+2,FALSE)=0,0,HLOOKUP(GC$2,Recipes!$H:$GI,'Production Calculator'!$A159+2,FALSE)*$AK159))+IF($AO159=GC$3,$AM159/VLOOKUP($AO159,Data!$A$50:$B$56,2,FALSE),0)</f>
        <v>0</v>
      </c>
      <c r="GD159" s="11">
        <f>IF(GD$2=$A159,0,IF(HLOOKUP(GD$2,Recipes!$H:$GI,'Production Calculator'!$A159+2,FALSE)=0,0,HLOOKUP(GD$2,Recipes!$H:$GI,'Production Calculator'!$A159+2,FALSE)*$AK159))+IF($AO159=GD$3,$AM159/VLOOKUP($AO159,Data!$A$50:$B$56,2,FALSE),0)</f>
        <v>0</v>
      </c>
      <c r="GE159" s="11">
        <f>IF(GE$2=$A159,0,IF(HLOOKUP(GE$2,Recipes!$H:$GI,'Production Calculator'!$A159+2,FALSE)=0,0,HLOOKUP(GE$2,Recipes!$H:$GI,'Production Calculator'!$A159+2,FALSE)*$AK159))+IF($AO159=GE$3,$AM159/VLOOKUP($AO159,Data!$A$50:$B$56,2,FALSE),0)</f>
        <v>0</v>
      </c>
      <c r="GF159" s="11">
        <f>IF(GF$2=$A159,0,IF(HLOOKUP(GF$2,Recipes!$H:$GI,'Production Calculator'!$A159+2,FALSE)=0,0,HLOOKUP(GF$2,Recipes!$H:$GI,'Production Calculator'!$A159+2,FALSE)*$AK159))+IF($AO159=GF$3,$AM159/VLOOKUP($AO159,Data!$A$50:$B$56,2,FALSE),0)</f>
        <v>0</v>
      </c>
      <c r="GG159" s="11">
        <f>IF(GG$2=$A159,0,IF(HLOOKUP(GG$2,Recipes!$H:$GI,'Production Calculator'!$A159+2,FALSE)=0,0,HLOOKUP(GG$2,Recipes!$H:$GI,'Production Calculator'!$A159+2,FALSE)*$AK159))+IF($AO159=GG$3,$AM159/VLOOKUP($AO159,Data!$A$50:$B$56,2,FALSE),0)</f>
        <v>0</v>
      </c>
      <c r="GH159" s="11">
        <f>IF(GH$2=$A159,0,IF(HLOOKUP(GH$2,Recipes!$H:$GI,'Production Calculator'!$A159+2,FALSE)=0,0,HLOOKUP(GH$2,Recipes!$H:$GI,'Production Calculator'!$A159+2,FALSE)*$AK159))+IF($AO159=GH$3,$AM159/VLOOKUP($AO159,Data!$A$50:$B$56,2,FALSE),0)</f>
        <v>0</v>
      </c>
      <c r="GI159" s="11">
        <f>IF(GI$2=$A159,0,IF(HLOOKUP(GI$2,Recipes!$H:$GI,'Production Calculator'!$A159+2,FALSE)=0,0,HLOOKUP(GI$2,Recipes!$H:$GI,'Production Calculator'!$A159+2,FALSE)*$AK159))+IF($AO159=GI$3,$AM159/VLOOKUP($AO159,Data!$A$50:$B$56,2,FALSE),0)</f>
        <v>0</v>
      </c>
      <c r="GJ159" s="11">
        <f>IF(GJ$2=$A159,0,IF(HLOOKUP(GJ$2,Recipes!$H:$GI,'Production Calculator'!$A159+2,FALSE)=0,0,HLOOKUP(GJ$2,Recipes!$H:$GI,'Production Calculator'!$A159+2,FALSE)*$AK159))+IF($AO159=GJ$3,$AM159/VLOOKUP($AO159,Data!$A$50:$B$56,2,FALSE),0)</f>
        <v>0</v>
      </c>
      <c r="GK159" s="11">
        <f>IF(GK$2=$A159,0,IF(HLOOKUP(GK$2,Recipes!$H:$GI,'Production Calculator'!$A159+2,FALSE)=0,0,HLOOKUP(GK$2,Recipes!$H:$GI,'Production Calculator'!$A159+2,FALSE)*$AK159))+IF($AO159=GK$3,$AM159/VLOOKUP($AO159,Data!$A$50:$B$56,2,FALSE),0)</f>
        <v>0</v>
      </c>
      <c r="GL159" s="11">
        <f>IF(GL$2=$A159,0,IF(HLOOKUP(GL$2,Recipes!$H:$GI,'Production Calculator'!$A159+2,FALSE)=0,0,HLOOKUP(GL$2,Recipes!$H:$GI,'Production Calculator'!$A159+2,FALSE)*$AK159))+IF($AO159=GL$3,$AM159/VLOOKUP($AO159,Data!$A$50:$B$56,2,FALSE),0)</f>
        <v>0</v>
      </c>
      <c r="GM159" s="11">
        <f>IF(GM$2=$A159,0,IF(HLOOKUP(GM$2,Recipes!$H:$GI,'Production Calculator'!$A159+2,FALSE)=0,0,HLOOKUP(GM$2,Recipes!$H:$GI,'Production Calculator'!$A159+2,FALSE)*$AK159))+IF($AO159=GM$3,$AM159/VLOOKUP($AO159,Data!$A$50:$B$56,2,FALSE),0)</f>
        <v>0</v>
      </c>
      <c r="GN159" s="11">
        <f>IF(GN$2=$A159,0,IF(HLOOKUP(GN$2,Recipes!$H:$GI,'Production Calculator'!$A159+2,FALSE)=0,0,HLOOKUP(GN$2,Recipes!$H:$GI,'Production Calculator'!$A159+2,FALSE)*$AK159))+IF($AO159=GN$3,$AM159/VLOOKUP($AO159,Data!$A$50:$B$56,2,FALSE),0)</f>
        <v>0</v>
      </c>
      <c r="GO159" s="11">
        <f>IF(GO$2=$A159,0,IF(HLOOKUP(GO$2,Recipes!$H:$GI,'Production Calculator'!$A159+2,FALSE)=0,0,HLOOKUP(GO$2,Recipes!$H:$GI,'Production Calculator'!$A159+2,FALSE)*$AK159))+IF($AO159=GO$3,$AM159/VLOOKUP($AO159,Data!$A$50:$B$56,2,FALSE),0)</f>
        <v>0</v>
      </c>
      <c r="GP159" s="11">
        <f>IF(GP$2=$A159,0,IF(HLOOKUP(GP$2,Recipes!$H:$GI,'Production Calculator'!$A159+2,FALSE)=0,0,HLOOKUP(GP$2,Recipes!$H:$GI,'Production Calculator'!$A159+2,FALSE)*$AK159))+IF($AO159=GP$3,$AM159/VLOOKUP($AO159,Data!$A$50:$B$56,2,FALSE),0)</f>
        <v>0</v>
      </c>
      <c r="GQ159" s="11">
        <f>IF(GQ$2=$A159,0,IF(HLOOKUP(GQ$2,Recipes!$H:$GI,'Production Calculator'!$A159+2,FALSE)=0,0,HLOOKUP(GQ$2,Recipes!$H:$GI,'Production Calculator'!$A159+2,FALSE)*$AK159))+IF($AO159=GQ$3,$AM159/VLOOKUP($AO159,Data!$A$50:$B$56,2,FALSE),0)</f>
        <v>0</v>
      </c>
      <c r="GR159" s="11">
        <f>IF(GR$2=$A159,0,IF(HLOOKUP(GR$2,Recipes!$H:$GI,'Production Calculator'!$A159+2,FALSE)=0,0,HLOOKUP(GR$2,Recipes!$H:$GI,'Production Calculator'!$A159+2,FALSE)*$AK159))+IF($AO159=GR$3,$AM159/VLOOKUP($AO159,Data!$A$50:$B$56,2,FALSE),0)</f>
        <v>0</v>
      </c>
      <c r="GS159" s="11">
        <f>IF(GS$2=$A159,0,IF(HLOOKUP(GS$2,Recipes!$H:$GI,'Production Calculator'!$A159+2,FALSE)=0,0,HLOOKUP(GS$2,Recipes!$H:$GI,'Production Calculator'!$A159+2,FALSE)*$AK159))+IF($AO159=GS$3,$AM159/VLOOKUP($AO159,Data!$A$50:$B$56,2,FALSE),0)</f>
        <v>0</v>
      </c>
      <c r="GT159" s="11">
        <f>IF(GT$2=$A159,0,IF(HLOOKUP(GT$2,Recipes!$H:$GI,'Production Calculator'!$A159+2,FALSE)=0,0,HLOOKUP(GT$2,Recipes!$H:$GI,'Production Calculator'!$A159+2,FALSE)*$AK159))+IF($AO159=GT$3,$AM159/VLOOKUP($AO159,Data!$A$50:$B$56,2,FALSE),0)</f>
        <v>0</v>
      </c>
      <c r="GU159" s="11">
        <f>IF(GU$2=$A159,0,IF(HLOOKUP(GU$2,Recipes!$H:$GI,'Production Calculator'!$A159+2,FALSE)=0,0,HLOOKUP(GU$2,Recipes!$H:$GI,'Production Calculator'!$A159+2,FALSE)*$AK159))+IF($AO159=GU$3,$AM159/VLOOKUP($AO159,Data!$A$50:$B$56,2,FALSE),0)</f>
        <v>0</v>
      </c>
      <c r="GV159" s="11">
        <f>IF(GV$2=$A159,0,IF(HLOOKUP(GV$2,Recipes!$H:$GI,'Production Calculator'!$A159+2,FALSE)=0,0,HLOOKUP(GV$2,Recipes!$H:$GI,'Production Calculator'!$A159+2,FALSE)*$AK159))+IF($AO159=GV$3,$AM159/VLOOKUP($AO159,Data!$A$50:$B$56,2,FALSE),0)</f>
        <v>0</v>
      </c>
      <c r="GW159" s="11">
        <f>IF(GW$2=$A159,0,IF(HLOOKUP(GW$2,Recipes!$H:$GI,'Production Calculator'!$A159+2,FALSE)=0,0,HLOOKUP(GW$2,Recipes!$H:$GI,'Production Calculator'!$A159+2,FALSE)*$AK159))+IF($AO159=GW$3,$AM159/VLOOKUP($AO159,Data!$A$50:$B$56,2,FALSE),0)</f>
        <v>0</v>
      </c>
      <c r="GX159" s="11">
        <f>IF(GX$2=$A159,0,IF(HLOOKUP(GX$2,Recipes!$H:$GI,'Production Calculator'!$A159+2,FALSE)=0,0,HLOOKUP(GX$2,Recipes!$H:$GI,'Production Calculator'!$A159+2,FALSE)*$AK159))+IF($AO159=GX$3,$AM159/VLOOKUP($AO159,Data!$A$50:$B$56,2,FALSE),0)</f>
        <v>0</v>
      </c>
      <c r="GY159" s="11">
        <f>IF(GY$2=$A159,0,IF(HLOOKUP(GY$2,Recipes!$H:$GI,'Production Calculator'!$A159+2,FALSE)=0,0,HLOOKUP(GY$2,Recipes!$H:$GI,'Production Calculator'!$A159+2,FALSE)*$AK159))+IF($AO159=GY$3,$AM159/VLOOKUP($AO159,Data!$A$50:$B$56,2,FALSE),0)</f>
        <v>0</v>
      </c>
      <c r="GZ159" s="11">
        <f>IF(GZ$2=$A159,0,IF(HLOOKUP(GZ$2,Recipes!$H:$GI,'Production Calculator'!$A159+2,FALSE)=0,0,HLOOKUP(GZ$2,Recipes!$H:$GI,'Production Calculator'!$A159+2,FALSE)*$AK159))+IF($AO159=GZ$3,$AM159/VLOOKUP($AO159,Data!$A$50:$B$56,2,FALSE),0)</f>
        <v>0</v>
      </c>
      <c r="HA159" s="11">
        <f>IF(HA$2=$A159,0,IF(HLOOKUP(HA$2,Recipes!$H:$GI,'Production Calculator'!$A159+2,FALSE)=0,0,HLOOKUP(HA$2,Recipes!$H:$GI,'Production Calculator'!$A159+2,FALSE)*$AK159))+IF($AO159=HA$3,$AM159/VLOOKUP($AO159,Data!$A$50:$B$56,2,FALSE),0)</f>
        <v>0</v>
      </c>
      <c r="HB159" s="11">
        <f>IF(HB$2=$A159,0,IF(HLOOKUP(HB$2,Recipes!$H:$GI,'Production Calculator'!$A159+2,FALSE)=0,0,HLOOKUP(HB$2,Recipes!$H:$GI,'Production Calculator'!$A159+2,FALSE)*$AK159))+IF($AO159=HB$3,$AM159/VLOOKUP($AO159,Data!$A$50:$B$56,2,FALSE),0)</f>
        <v>0</v>
      </c>
      <c r="HC159" s="11">
        <f>IF(HC$2=$A159,0,IF(HLOOKUP(HC$2,Recipes!$H:$GI,'Production Calculator'!$A159+2,FALSE)=0,0,HLOOKUP(HC$2,Recipes!$H:$GI,'Production Calculator'!$A159+2,FALSE)*$AK159))+IF($AO159=HC$3,$AM159/VLOOKUP($AO159,Data!$A$50:$B$56,2,FALSE),0)</f>
        <v>0</v>
      </c>
      <c r="HD159" s="11">
        <f>IF(HD$2=$A159,0,IF(HLOOKUP(HD$2,Recipes!$H:$GI,'Production Calculator'!$A159+2,FALSE)=0,0,HLOOKUP(HD$2,Recipes!$H:$GI,'Production Calculator'!$A159+2,FALSE)*$AK159))+IF($AO159=HD$3,$AM159/VLOOKUP($AO159,Data!$A$50:$B$56,2,FALSE),0)</f>
        <v>0</v>
      </c>
      <c r="HE159" s="11">
        <f>IF(HE$2=$A159,0,IF(HLOOKUP(HE$2,Recipes!$H:$GI,'Production Calculator'!$A159+2,FALSE)=0,0,HLOOKUP(HE$2,Recipes!$H:$GI,'Production Calculator'!$A159+2,FALSE)*$AK159))+IF($AO159=HE$3,$AM159/VLOOKUP($AO159,Data!$A$50:$B$56,2,FALSE),0)</f>
        <v>0</v>
      </c>
      <c r="HF159" s="11">
        <f>IF(HF$2=$A159,0,IF(HLOOKUP(HF$2,Recipes!$H:$GI,'Production Calculator'!$A159+2,FALSE)=0,0,HLOOKUP(HF$2,Recipes!$H:$GI,'Production Calculator'!$A159+2,FALSE)*$AK159))+IF($AO159=HF$3,$AM159/VLOOKUP($AO159,Data!$A$50:$B$56,2,FALSE),0)</f>
        <v>0</v>
      </c>
      <c r="HG159" s="11">
        <f>IF(HG$2=$A159,0,IF(HLOOKUP(HG$2,Recipes!$H:$GI,'Production Calculator'!$A159+2,FALSE)=0,0,HLOOKUP(HG$2,Recipes!$H:$GI,'Production Calculator'!$A159+2,FALSE)*$AK159))+IF($AO159=HG$3,$AM159/VLOOKUP($AO159,Data!$A$50:$B$56,2,FALSE),0)</f>
        <v>0</v>
      </c>
      <c r="HH159" s="11">
        <f>IF(HH$2=$A159,0,IF(HLOOKUP(HH$2,Recipes!$H:$GI,'Production Calculator'!$A159+2,FALSE)=0,0,HLOOKUP(HH$2,Recipes!$H:$GI,'Production Calculator'!$A159+2,FALSE)*$AK159))+IF($AO159=HH$3,$AM159/VLOOKUP($AO159,Data!$A$50:$B$56,2,FALSE),0)</f>
        <v>0</v>
      </c>
      <c r="HI159" s="11">
        <f>IF(HI$2=$A159,0,IF(HLOOKUP(HI$2,Recipes!$H:$GI,'Production Calculator'!$A159+2,FALSE)=0,0,HLOOKUP(HI$2,Recipes!$H:$GI,'Production Calculator'!$A159+2,FALSE)*$AK159))+IF($AO159=HI$3,$AM159/VLOOKUP($AO159,Data!$A$50:$B$56,2,FALSE),0)</f>
        <v>0</v>
      </c>
      <c r="HJ159" s="11">
        <f>IF(HJ$2=$A159,0,IF(HLOOKUP(HJ$2,Recipes!$H:$GI,'Production Calculator'!$A159+2,FALSE)=0,0,HLOOKUP(HJ$2,Recipes!$H:$GI,'Production Calculator'!$A159+2,FALSE)*$AK159))+IF($AO159=HJ$3,$AM159/VLOOKUP($AO159,Data!$A$50:$B$56,2,FALSE),0)</f>
        <v>0</v>
      </c>
      <c r="HK159" s="11">
        <f>IF(HK$2=$A159,0,IF(HLOOKUP(HK$2,Recipes!$H:$GI,'Production Calculator'!$A159+2,FALSE)=0,0,HLOOKUP(HK$2,Recipes!$H:$GI,'Production Calculator'!$A159+2,FALSE)*$AK159))+IF($AO159=HK$3,$AM159/VLOOKUP($AO159,Data!$A$50:$B$56,2,FALSE),0)</f>
        <v>0</v>
      </c>
      <c r="HL159" s="11">
        <f>IF(HL$2=$A159,0,IF(HLOOKUP(HL$2,Recipes!$H:$GI,'Production Calculator'!$A159+2,FALSE)=0,0,HLOOKUP(HL$2,Recipes!$H:$GI,'Production Calculator'!$A159+2,FALSE)*$AK159))+IF($AO159=HL$3,$AM159/VLOOKUP($AO159,Data!$A$50:$B$56,2,FALSE),0)</f>
        <v>0</v>
      </c>
      <c r="HM159" s="11">
        <f>IF(HM$2=$A159,0,IF(HLOOKUP(HM$2,Recipes!$H:$GI,'Production Calculator'!$A159+2,FALSE)=0,0,HLOOKUP(HM$2,Recipes!$H:$GI,'Production Calculator'!$A159+2,FALSE)*$AK159))+IF($AO159=HM$3,$AM159/VLOOKUP($AO159,Data!$A$50:$B$56,2,FALSE),0)</f>
        <v>0</v>
      </c>
      <c r="HN159" s="11">
        <f>IF(HN$2=$A159,0,IF(HLOOKUP(HN$2,Recipes!$H:$GI,'Production Calculator'!$A159+2,FALSE)=0,0,HLOOKUP(HN$2,Recipes!$H:$GI,'Production Calculator'!$A159+2,FALSE)*$AK159))+IF($AO159=HN$3,$AM159/VLOOKUP($AO159,Data!$A$50:$B$56,2,FALSE),0)</f>
        <v>0</v>
      </c>
      <c r="HO159" s="11">
        <f>IF(HO$2=$A159,0,IF(HLOOKUP(HO$2,Recipes!$H:$GI,'Production Calculator'!$A159+2,FALSE)=0,0,HLOOKUP(HO$2,Recipes!$H:$GI,'Production Calculator'!$A159+2,FALSE)*$AK159))+IF($AO159=HO$3,$AM159/VLOOKUP($AO159,Data!$A$50:$B$56,2,FALSE),0)</f>
        <v>0</v>
      </c>
      <c r="HP159" s="11">
        <f>IF(HP$2=$A159,0,IF(HLOOKUP(HP$2,Recipes!$H:$GI,'Production Calculator'!$A159+2,FALSE)=0,0,HLOOKUP(HP$2,Recipes!$H:$GI,'Production Calculator'!$A159+2,FALSE)*$AK159))+IF($AO159=HP$3,$AM159/VLOOKUP($AO159,Data!$A$50:$B$56,2,FALSE),0)</f>
        <v>0</v>
      </c>
      <c r="HQ159" s="11">
        <f>IF(HQ$2=$A159,0,IF(HLOOKUP(HQ$2,Recipes!$H:$GI,'Production Calculator'!$A159+2,FALSE)=0,0,HLOOKUP(HQ$2,Recipes!$H:$GI,'Production Calculator'!$A159+2,FALSE)*$AK159))+IF($AO159=HQ$3,$AM159/VLOOKUP($AO159,Data!$A$50:$B$56,2,FALSE),0)</f>
        <v>0</v>
      </c>
      <c r="HR159" s="11">
        <f>IF(HR$2=$A159,0,IF(HLOOKUP(HR$2,Recipes!$H:$GI,'Production Calculator'!$A159+2,FALSE)=0,0,HLOOKUP(HR$2,Recipes!$H:$GI,'Production Calculator'!$A159+2,FALSE)*$AK159))+IF($AO159=HR$3,$AM159/VLOOKUP($AO159,Data!$A$50:$B$56,2,FALSE),0)</f>
        <v>0</v>
      </c>
      <c r="HS159" s="121"/>
    </row>
    <row r="160" spans="1:227" x14ac:dyDescent="0.45">
      <c r="A160">
        <v>134</v>
      </c>
      <c r="B160" s="107" t="str">
        <f>VLOOKUP(A160,Recipes!A:B,2)</f>
        <v>Speed module</v>
      </c>
      <c r="C160" s="128">
        <v>0</v>
      </c>
      <c r="D160" s="108">
        <f t="shared" si="217"/>
        <v>0</v>
      </c>
      <c r="E160" s="127" t="s">
        <v>1</v>
      </c>
      <c r="F160" s="109">
        <f>VLOOKUP(A160,Recipes!$A$3:$G$186,6,FALSE)</f>
        <v>2</v>
      </c>
      <c r="G160" s="109">
        <f>VLOOKUP(A160,Recipes!$A$3:$G$186,7,FALSE)</f>
        <v>0</v>
      </c>
      <c r="H160" s="110">
        <f t="shared" si="218"/>
        <v>0</v>
      </c>
      <c r="I160" s="109">
        <f>VLOOKUP(E160,Data!$A$2:$C$26,3, FALSE)</f>
        <v>4</v>
      </c>
      <c r="J160" s="108">
        <v>0</v>
      </c>
      <c r="K160" s="108">
        <v>0</v>
      </c>
      <c r="L160" s="108">
        <v>0</v>
      </c>
      <c r="M160" s="150">
        <v>0</v>
      </c>
      <c r="N160" s="150">
        <v>0</v>
      </c>
      <c r="O160" s="150">
        <v>0</v>
      </c>
      <c r="P160" s="151">
        <v>0</v>
      </c>
      <c r="Q160" s="151">
        <v>0</v>
      </c>
      <c r="R160" s="151">
        <v>0</v>
      </c>
      <c r="S160">
        <f t="shared" si="233"/>
        <v>0</v>
      </c>
      <c r="T160">
        <f t="shared" si="234"/>
        <v>0</v>
      </c>
      <c r="U160">
        <f t="shared" si="235"/>
        <v>0</v>
      </c>
      <c r="V160">
        <f t="shared" si="236"/>
        <v>0</v>
      </c>
      <c r="W160">
        <f t="shared" si="237"/>
        <v>0</v>
      </c>
      <c r="X160">
        <f t="shared" si="238"/>
        <v>0</v>
      </c>
      <c r="Y160">
        <f t="shared" si="239"/>
        <v>0</v>
      </c>
      <c r="Z160">
        <f t="shared" si="240"/>
        <v>0</v>
      </c>
      <c r="AA160">
        <f t="shared" si="241"/>
        <v>0</v>
      </c>
      <c r="AB160" s="111">
        <f>VLOOKUP($A160,Recipes!$A:$G,4)</f>
        <v>15</v>
      </c>
      <c r="AC160" s="111">
        <f>VLOOKUP($A160,Recipes!$A:$G,5)</f>
        <v>1</v>
      </c>
      <c r="AD160" s="111">
        <f t="shared" si="228"/>
        <v>6.6666666666666666E-2</v>
      </c>
      <c r="AE160" s="111">
        <f>VLOOKUP(E160,Data!$A$2:$F$26,5,FALSE)</f>
        <v>0</v>
      </c>
      <c r="AF160" s="111">
        <f>VLOOKUP(E160,Data!$A$2:$F$26,4,FALSE)</f>
        <v>210</v>
      </c>
      <c r="AG160" s="111">
        <f>VLOOKUP(E160,Data!$A$2:$B$26,2, FALSE)</f>
        <v>1.25</v>
      </c>
      <c r="AH160" s="111">
        <f>1+VLOOKUP($J$3,Data!$A$40:$D$48,2,FALSE)*$J160+VLOOKUP($K$3,Data!$A$40:$D$48,2,FALSE)*$K160+VLOOKUP($L$3,Data!$A$40:$D$48,2,FALSE)*$L160+VLOOKUP($M$3,Data!$A$40:$D$48,2,FALSE)*$M160+VLOOKUP($N$3,Data!$A$40:$D$48,2,FALSE)*$N160+VLOOKUP($O$3,Data!$A$40:$D$48,2,FALSE)*$O160+VLOOKUP($P$3,Data!$A$40:$D$48,2,FALSE)*$P160+VLOOKUP($Q$3,Data!$A$40:$D$48,2,FALSE)*$Q160+VLOOKUP($R$3,Data!$A$40:$D$48,2,FALSE)*$R160</f>
        <v>1</v>
      </c>
      <c r="AI160" s="111">
        <f>MAX(1+VLOOKUP($J$3,Data!$A$40:$D$48,3,FALSE)*$J160+VLOOKUP($K$3,Data!$A$40:$D$48,3,FALSE)*$K160+VLOOKUP($L$3,Data!$A$40:$D$48,3,FALSE)*$L160+VLOOKUP($M$3,Data!$A$40:$D$48,3,FALSE)*$M160+VLOOKUP($N$3,Data!$A$40:$D$48,3,FALSE)*$N160+VLOOKUP($O$3,Data!$A$40:$D$48,3,FALSE)*$O160+VLOOKUP($P$3,Data!$A$40:$D$48,3,FALSE)*$P160+VLOOKUP($Q$3,Data!$A$40:$D$48,3,FALSE)*$Q160+VLOOKUP($R$3,Data!$A$40:$D$48,3,FALSE)*$R160,0)</f>
        <v>1</v>
      </c>
      <c r="AJ160" s="111">
        <f>MAX(1-(VLOOKUP($J$3,Data!$A$40:$D$48,4,FALSE)*$J160+VLOOKUP($K$3,Data!$A$40:$D$48,4,FALSE)*$K160+VLOOKUP($L$3,Data!$A$40:$D$48,4,FALSE)*$L160+VLOOKUP($M$3,Data!$A$40:$D$48,4,FALSE)*$M160+VLOOKUP($N$3,Data!$A$40:$D$48,4,FALSE)*$N160+VLOOKUP($O$3,Data!$A$40:$D$48,4,FALSE)*$O160+VLOOKUP($P$3,Data!$A$40:$D$48,4,FALSE)*$P160+VLOOKUP($Q$3,Data!$A$40:$D$48,4,FALSE)*$Q160+VLOOKUP($R$3,Data!$A$40:$D$48,4,FALSE)*$R160),0.2)</f>
        <v>1</v>
      </c>
      <c r="AK160" s="112">
        <f t="shared" si="229"/>
        <v>0</v>
      </c>
      <c r="AL160" s="111">
        <f t="shared" si="230"/>
        <v>8.3333333333333329E-2</v>
      </c>
      <c r="AM160" s="111">
        <f t="shared" si="231"/>
        <v>0</v>
      </c>
      <c r="AN160" s="111">
        <f t="shared" si="232"/>
        <v>0</v>
      </c>
      <c r="AO160" s="131" t="s">
        <v>298</v>
      </c>
      <c r="AP160" s="11"/>
      <c r="AQ160" s="11">
        <f>IF(AQ$2=$A160,0,IF(HLOOKUP(AQ$2,Recipes!$H:$GI,'Production Calculator'!$A160+2,FALSE)=0,0,HLOOKUP(AQ$2,Recipes!$H:$GI,'Production Calculator'!$A160+2,FALSE)*$AK160))+IF($AO160=AQ$3,$AM160/VLOOKUP($AO160,Data!$A$50:$B$56,2,FALSE),0)</f>
        <v>0</v>
      </c>
      <c r="AR160" s="11">
        <f>IF(AR$2=$A160,0,IF(HLOOKUP(AR$2,Recipes!$H:$GI,'Production Calculator'!$A160+2,FALSE)=0,0,HLOOKUP(AR$2,Recipes!$H:$GI,'Production Calculator'!$A160+2,FALSE)*$AK160))+IF($AO160=AR$3,$AM160/VLOOKUP($AO160,Data!$A$50:$B$56,2,FALSE),0)</f>
        <v>0</v>
      </c>
      <c r="AS160" s="11">
        <f>IF(AS$2=$A160,0,IF(HLOOKUP(AS$2,Recipes!$H:$GI,'Production Calculator'!$A160+2,FALSE)=0,0,HLOOKUP(AS$2,Recipes!$H:$GI,'Production Calculator'!$A160+2,FALSE)*$AK160))+IF($AO160=AS$3,$AM160/VLOOKUP($AO160,Data!$A$50:$B$56,2,FALSE),0)</f>
        <v>0</v>
      </c>
      <c r="AT160" s="11">
        <f>IF(AT$2=$A160,0,IF(HLOOKUP(AT$2,Recipes!$H:$GI,'Production Calculator'!$A160+2,FALSE)=0,0,HLOOKUP(AT$2,Recipes!$H:$GI,'Production Calculator'!$A160+2,FALSE)*$AK160))+IF($AO160=AT$3,$AM160/VLOOKUP($AO160,Data!$A$50:$B$56,2,FALSE),0)</f>
        <v>0</v>
      </c>
      <c r="AU160" s="11">
        <f>IF(AU$2=$A160,0,IF(HLOOKUP(AU$2,Recipes!$H:$GI,'Production Calculator'!$A160+2,FALSE)=0,0,HLOOKUP(AU$2,Recipes!$H:$GI,'Production Calculator'!$A160+2,FALSE)*$AK160))+IF($AO160=AU$3,$AM160/VLOOKUP($AO160,Data!$A$50:$B$56,2,FALSE),0)</f>
        <v>0</v>
      </c>
      <c r="AV160" s="11">
        <f>IF(AV$2=$A160,0,IF(HLOOKUP(AV$2,Recipes!$H:$GI,'Production Calculator'!$A160+2,FALSE)=0,0,HLOOKUP(AV$2,Recipes!$H:$GI,'Production Calculator'!$A160+2,FALSE)*$AK160))+IF($AO160=AV$3,$AM160/VLOOKUP($AO160,Data!$A$50:$B$56,2,FALSE),0)</f>
        <v>0</v>
      </c>
      <c r="AW160" s="11">
        <f>IF(AW$2=$A160,0,IF(HLOOKUP(AW$2,Recipes!$H:$GI,'Production Calculator'!$A160+2,FALSE)=0,0,HLOOKUP(AW$2,Recipes!$H:$GI,'Production Calculator'!$A160+2,FALSE)*$AK160))+IF($AO160=AW$3,$AM160/VLOOKUP($AO160,Data!$A$50:$B$56,2,FALSE),0)</f>
        <v>0</v>
      </c>
      <c r="AX160" s="11">
        <f>IF(AX$2=$A160,0,IF(HLOOKUP(AX$2,Recipes!$H:$GI,'Production Calculator'!$A160+2,FALSE)=0,0,HLOOKUP(AX$2,Recipes!$H:$GI,'Production Calculator'!$A160+2,FALSE)*$AK160))+IF($AO160=AX$3,$AM160/VLOOKUP($AO160,Data!$A$50:$B$56,2,FALSE),0)</f>
        <v>0</v>
      </c>
      <c r="AY160" s="11">
        <f>IF(AY$2=$A160,0,IF(HLOOKUP(AY$2,Recipes!$H:$GI,'Production Calculator'!$A160+2,FALSE)=0,0,HLOOKUP(AY$2,Recipes!$H:$GI,'Production Calculator'!$A160+2,FALSE)*$AK160))+IF($AO160=AY$3,$AM160/VLOOKUP($AO160,Data!$A$50:$B$56,2,FALSE),0)</f>
        <v>0</v>
      </c>
      <c r="AZ160" s="11">
        <f>IF(AZ$2=$A160,0,IF(HLOOKUP(AZ$2,Recipes!$H:$GI,'Production Calculator'!$A160+2,FALSE)=0,0,HLOOKUP(AZ$2,Recipes!$H:$GI,'Production Calculator'!$A160+2,FALSE)*$AK160))+IF($AO160=AZ$3,$AM160/VLOOKUP($AO160,Data!$A$50:$B$56,2,FALSE),0)</f>
        <v>0</v>
      </c>
      <c r="BA160" s="11">
        <f>IF(BA$2=$A160,0,IF(HLOOKUP(BA$2,Recipes!$H:$GI,'Production Calculator'!$A160+2,FALSE)=0,0,HLOOKUP(BA$2,Recipes!$H:$GI,'Production Calculator'!$A160+2,FALSE)*$AK160))+IF($AO160=BA$3,$AM160/VLOOKUP($AO160,Data!$A$50:$B$56,2,FALSE),0)</f>
        <v>0</v>
      </c>
      <c r="BB160" s="11">
        <f>IF(BB$2=$A160,0,IF(HLOOKUP(BB$2,Recipes!$H:$GI,'Production Calculator'!$A160+2,FALSE)=0,0,HLOOKUP(BB$2,Recipes!$H:$GI,'Production Calculator'!$A160+2,FALSE)*$AK160))+IF($AO160=BB$3,$AM160/VLOOKUP($AO160,Data!$A$50:$B$56,2,FALSE),0)</f>
        <v>0</v>
      </c>
      <c r="BC160" s="11">
        <f>IF(BC$2=$A160,0,IF(HLOOKUP(BC$2,Recipes!$H:$GI,'Production Calculator'!$A160+2,FALSE)=0,0,HLOOKUP(BC$2,Recipes!$H:$GI,'Production Calculator'!$A160+2,FALSE)*$AK160))+IF($AO160=BC$3,$AM160/VLOOKUP($AO160,Data!$A$50:$B$56,2,FALSE),0)</f>
        <v>0</v>
      </c>
      <c r="BD160" s="11">
        <f>IF(BD$2=$A160,0,IF(HLOOKUP(BD$2,Recipes!$H:$GI,'Production Calculator'!$A160+2,FALSE)=0,0,HLOOKUP(BD$2,Recipes!$H:$GI,'Production Calculator'!$A160+2,FALSE)*$AK160))+IF($AO160=BD$3,$AM160/VLOOKUP($AO160,Data!$A$50:$B$56,2,FALSE),0)</f>
        <v>0</v>
      </c>
      <c r="BE160" s="11">
        <f>IF(BE$2=$A160,0,IF(HLOOKUP(BE$2,Recipes!$H:$GI,'Production Calculator'!$A160+2,FALSE)=0,0,HLOOKUP(BE$2,Recipes!$H:$GI,'Production Calculator'!$A160+2,FALSE)*$AK160))+IF($AO160=BE$3,$AM160/VLOOKUP($AO160,Data!$A$50:$B$56,2,FALSE),0)</f>
        <v>0</v>
      </c>
      <c r="BF160" s="11">
        <f>IF(BF$2=$A160,0,IF(HLOOKUP(BF$2,Recipes!$H:$GI,'Production Calculator'!$A160+2,FALSE)=0,0,HLOOKUP(BF$2,Recipes!$H:$GI,'Production Calculator'!$A160+2,FALSE)*$AK160))+IF($AO160=BF$3,$AM160/VLOOKUP($AO160,Data!$A$50:$B$56,2,FALSE),0)</f>
        <v>0</v>
      </c>
      <c r="BG160" s="11">
        <f>IF(BG$2=$A160,0,IF(HLOOKUP(BG$2,Recipes!$H:$GI,'Production Calculator'!$A160+2,FALSE)=0,0,HLOOKUP(BG$2,Recipes!$H:$GI,'Production Calculator'!$A160+2,FALSE)*$AK160))+IF($AO160=BG$3,$AM160/VLOOKUP($AO160,Data!$A$50:$B$56,2,FALSE),0)</f>
        <v>0</v>
      </c>
      <c r="BH160" s="11">
        <f>IF(BH$2=$A160,0,IF(HLOOKUP(BH$2,Recipes!$H:$GI,'Production Calculator'!$A160+2,FALSE)=0,0,HLOOKUP(BH$2,Recipes!$H:$GI,'Production Calculator'!$A160+2,FALSE)*$AK160))+IF($AO160=BH$3,$AM160/VLOOKUP($AO160,Data!$A$50:$B$56,2,FALSE),0)</f>
        <v>0</v>
      </c>
      <c r="BI160" s="11">
        <f>IF(BI$2=$A160,0,IF(HLOOKUP(BI$2,Recipes!$H:$GI,'Production Calculator'!$A160+2,FALSE)=0,0,HLOOKUP(BI$2,Recipes!$H:$GI,'Production Calculator'!$A160+2,FALSE)*$AK160))+IF($AO160=BI$3,$AM160/VLOOKUP($AO160,Data!$A$50:$B$56,2,FALSE),0)</f>
        <v>0</v>
      </c>
      <c r="BJ160" s="11">
        <f>IF(BJ$2=$A160,0,IF(HLOOKUP(BJ$2,Recipes!$H:$GI,'Production Calculator'!$A160+2,FALSE)=0,0,HLOOKUP(BJ$2,Recipes!$H:$GI,'Production Calculator'!$A160+2,FALSE)*$AK160))+IF($AO160=BJ$3,$AM160/VLOOKUP($AO160,Data!$A$50:$B$56,2,FALSE),0)</f>
        <v>0</v>
      </c>
      <c r="BK160" s="11">
        <f>IF(BK$2=$A160,0,IF(HLOOKUP(BK$2,Recipes!$H:$GI,'Production Calculator'!$A160+2,FALSE)=0,0,HLOOKUP(BK$2,Recipes!$H:$GI,'Production Calculator'!$A160+2,FALSE)*$AK160))+IF($AO160=BK$3,$AM160/VLOOKUP($AO160,Data!$A$50:$B$56,2,FALSE),0)</f>
        <v>0</v>
      </c>
      <c r="BL160" s="11">
        <f>IF(BL$2=$A160,0,IF(HLOOKUP(BL$2,Recipes!$H:$GI,'Production Calculator'!$A160+2,FALSE)=0,0,HLOOKUP(BL$2,Recipes!$H:$GI,'Production Calculator'!$A160+2,FALSE)*$AK160))+IF($AO160=BL$3,$AM160/VLOOKUP($AO160,Data!$A$50:$B$56,2,FALSE),0)</f>
        <v>0</v>
      </c>
      <c r="BM160" s="11">
        <f>IF(BM$2=$A160,0,IF(HLOOKUP(BM$2,Recipes!$H:$GI,'Production Calculator'!$A160+2,FALSE)=0,0,HLOOKUP(BM$2,Recipes!$H:$GI,'Production Calculator'!$A160+2,FALSE)*$AK160))+IF($AO160=BM$3,$AM160/VLOOKUP($AO160,Data!$A$50:$B$56,2,FALSE),0)</f>
        <v>0</v>
      </c>
      <c r="BN160" s="11">
        <f>IF(BN$2=$A160,0,IF(HLOOKUP(BN$2,Recipes!$H:$GI,'Production Calculator'!$A160+2,FALSE)=0,0,HLOOKUP(BN$2,Recipes!$H:$GI,'Production Calculator'!$A160+2,FALSE)*$AK160))+IF($AO160=BN$3,$AM160/VLOOKUP($AO160,Data!$A$50:$B$56,2,FALSE),0)</f>
        <v>0</v>
      </c>
      <c r="BO160" s="11">
        <f>IF(BO$2=$A160,0,IF(HLOOKUP(BO$2,Recipes!$H:$GI,'Production Calculator'!$A160+2,FALSE)=0,0,HLOOKUP(BO$2,Recipes!$H:$GI,'Production Calculator'!$A160+2,FALSE)*$AK160))+IF($AO160=BO$3,$AM160/VLOOKUP($AO160,Data!$A$50:$B$56,2,FALSE),0)</f>
        <v>0</v>
      </c>
      <c r="BP160" s="11">
        <f>IF(BP$2=$A160,0,IF(HLOOKUP(BP$2,Recipes!$H:$GI,'Production Calculator'!$A160+2,FALSE)=0,0,HLOOKUP(BP$2,Recipes!$H:$GI,'Production Calculator'!$A160+2,FALSE)*$AK160))+IF($AO160=BP$3,$AM160/VLOOKUP($AO160,Data!$A$50:$B$56,2,FALSE),0)</f>
        <v>0</v>
      </c>
      <c r="BQ160" s="11">
        <f>IF(BQ$2=$A160,0,IF(HLOOKUP(BQ$2,Recipes!$H:$GI,'Production Calculator'!$A160+2,FALSE)=0,0,HLOOKUP(BQ$2,Recipes!$H:$GI,'Production Calculator'!$A160+2,FALSE)*$AK160))+IF($AO160=BQ$3,$AM160/VLOOKUP($AO160,Data!$A$50:$B$56,2,FALSE),0)</f>
        <v>0</v>
      </c>
      <c r="BR160" s="11">
        <f>IF(BR$2=$A160,0,IF(HLOOKUP(BR$2,Recipes!$H:$GI,'Production Calculator'!$A160+2,FALSE)=0,0,HLOOKUP(BR$2,Recipes!$H:$GI,'Production Calculator'!$A160+2,FALSE)*$AK160))+IF($AO160=BR$3,$AM160/VLOOKUP($AO160,Data!$A$50:$B$56,2,FALSE),0)</f>
        <v>0</v>
      </c>
      <c r="BS160" s="11">
        <f>IF(BS$2=$A160,0,IF(HLOOKUP(BS$2,Recipes!$H:$GI,'Production Calculator'!$A160+2,FALSE)=0,0,HLOOKUP(BS$2,Recipes!$H:$GI,'Production Calculator'!$A160+2,FALSE)*$AK160))+IF($AO160=BS$3,$AM160/VLOOKUP($AO160,Data!$A$50:$B$56,2,FALSE),0)</f>
        <v>0</v>
      </c>
      <c r="BT160" s="11">
        <f>IF(BT$2=$A160,0,IF(HLOOKUP(BT$2,Recipes!$H:$GI,'Production Calculator'!$A160+2,FALSE)=0,0,HLOOKUP(BT$2,Recipes!$H:$GI,'Production Calculator'!$A160+2,FALSE)*$AK160))+IF($AO160=BT$3,$AM160/VLOOKUP($AO160,Data!$A$50:$B$56,2,FALSE),0)</f>
        <v>0</v>
      </c>
      <c r="BU160" s="11">
        <f>IF(BU$2=$A160,0,IF(HLOOKUP(BU$2,Recipes!$H:$GI,'Production Calculator'!$A160+2,FALSE)=0,0,HLOOKUP(BU$2,Recipes!$H:$GI,'Production Calculator'!$A160+2,FALSE)*$AK160))+IF($AO160=BU$3,$AM160/VLOOKUP($AO160,Data!$A$50:$B$56,2,FALSE),0)</f>
        <v>0</v>
      </c>
      <c r="BV160" s="11">
        <f>IF(BV$2=$A160,0,IF(HLOOKUP(BV$2,Recipes!$H:$GI,'Production Calculator'!$A160+2,FALSE)=0,0,HLOOKUP(BV$2,Recipes!$H:$GI,'Production Calculator'!$A160+2,FALSE)*$AK160))+IF($AO160=BV$3,$AM160/VLOOKUP($AO160,Data!$A$50:$B$56,2,FALSE),0)</f>
        <v>0</v>
      </c>
      <c r="BW160" s="11">
        <f>IF(BW$2=$A160,0,IF(HLOOKUP(BW$2,Recipes!$H:$GI,'Production Calculator'!$A160+2,FALSE)=0,0,HLOOKUP(BW$2,Recipes!$H:$GI,'Production Calculator'!$A160+2,FALSE)*$AK160))+IF($AO160=BW$3,$AM160/VLOOKUP($AO160,Data!$A$50:$B$56,2,FALSE),0)</f>
        <v>0</v>
      </c>
      <c r="BX160" s="11">
        <f>IF(BX$2=$A160,0,IF(HLOOKUP(BX$2,Recipes!$H:$GI,'Production Calculator'!$A160+2,FALSE)=0,0,HLOOKUP(BX$2,Recipes!$H:$GI,'Production Calculator'!$A160+2,FALSE)*$AK160))+IF($AO160=BX$3,$AM160/VLOOKUP($AO160,Data!$A$50:$B$56,2,FALSE),0)</f>
        <v>0</v>
      </c>
      <c r="BY160" s="11">
        <f>IF(BY$2=$A160,0,IF(HLOOKUP(BY$2,Recipes!$H:$GI,'Production Calculator'!$A160+2,FALSE)=0,0,HLOOKUP(BY$2,Recipes!$H:$GI,'Production Calculator'!$A160+2,FALSE)*$AK160))+IF($AO160=BY$3,$AM160/VLOOKUP($AO160,Data!$A$50:$B$56,2,FALSE),0)</f>
        <v>0</v>
      </c>
      <c r="BZ160" s="11">
        <f>IF(BZ$2=$A160,0,IF(HLOOKUP(BZ$2,Recipes!$H:$GI,'Production Calculator'!$A160+2,FALSE)=0,0,HLOOKUP(BZ$2,Recipes!$H:$GI,'Production Calculator'!$A160+2,FALSE)*$AK160))+IF($AO160=BZ$3,$AM160/VLOOKUP($AO160,Data!$A$50:$B$56,2,FALSE),0)</f>
        <v>0</v>
      </c>
      <c r="CA160" s="11">
        <f>IF(CA$2=$A160,0,IF(HLOOKUP(CA$2,Recipes!$H:$GI,'Production Calculator'!$A160+2,FALSE)=0,0,HLOOKUP(CA$2,Recipes!$H:$GI,'Production Calculator'!$A160+2,FALSE)*$AK160))+IF($AO160=CA$3,$AM160/VLOOKUP($AO160,Data!$A$50:$B$56,2,FALSE),0)</f>
        <v>0</v>
      </c>
      <c r="CB160" s="11">
        <f>IF(CB$2=$A160,0,IF(HLOOKUP(CB$2,Recipes!$H:$GI,'Production Calculator'!$A160+2,FALSE)=0,0,HLOOKUP(CB$2,Recipes!$H:$GI,'Production Calculator'!$A160+2,FALSE)*$AK160))+IF($AO160=CB$3,$AM160/VLOOKUP($AO160,Data!$A$50:$B$56,2,FALSE),0)</f>
        <v>0</v>
      </c>
      <c r="CC160" s="11">
        <f>IF(CC$2=$A160,0,IF(HLOOKUP(CC$2,Recipes!$H:$GI,'Production Calculator'!$A160+2,FALSE)=0,0,HLOOKUP(CC$2,Recipes!$H:$GI,'Production Calculator'!$A160+2,FALSE)*$AK160))+IF($AO160=CC$3,$AM160/VLOOKUP($AO160,Data!$A$50:$B$56,2,FALSE),0)</f>
        <v>0</v>
      </c>
      <c r="CD160" s="11">
        <f>IF(CD$2=$A160,0,IF(HLOOKUP(CD$2,Recipes!$H:$GI,'Production Calculator'!$A160+2,FALSE)=0,0,HLOOKUP(CD$2,Recipes!$H:$GI,'Production Calculator'!$A160+2,FALSE)*$AK160))+IF($AO160=CD$3,$AM160/VLOOKUP($AO160,Data!$A$50:$B$56,2,FALSE),0)</f>
        <v>0</v>
      </c>
      <c r="CE160" s="11">
        <f>IF(CE$2=$A160,0,IF(HLOOKUP(CE$2,Recipes!$H:$GI,'Production Calculator'!$A160+2,FALSE)=0,0,HLOOKUP(CE$2,Recipes!$H:$GI,'Production Calculator'!$A160+2,FALSE)*$AK160))+IF($AO160=CE$3,$AM160/VLOOKUP($AO160,Data!$A$50:$B$56,2,FALSE),0)</f>
        <v>0</v>
      </c>
      <c r="CF160" s="11">
        <f>IF(CF$2=$A160,0,IF(HLOOKUP(CF$2,Recipes!$H:$GI,'Production Calculator'!$A160+2,FALSE)=0,0,HLOOKUP(CF$2,Recipes!$H:$GI,'Production Calculator'!$A160+2,FALSE)*$AK160))+IF($AO160=CF$3,$AM160/VLOOKUP($AO160,Data!$A$50:$B$56,2,FALSE),0)</f>
        <v>0</v>
      </c>
      <c r="CG160" s="11">
        <f>IF(CG$2=$A160,0,IF(HLOOKUP(CG$2,Recipes!$H:$GI,'Production Calculator'!$A160+2,FALSE)=0,0,HLOOKUP(CG$2,Recipes!$H:$GI,'Production Calculator'!$A160+2,FALSE)*$AK160))+IF($AO160=CG$3,$AM160/VLOOKUP($AO160,Data!$A$50:$B$56,2,FALSE),0)</f>
        <v>0</v>
      </c>
      <c r="CH160" s="11">
        <f>IF(CH$2=$A160,0,IF(HLOOKUP(CH$2,Recipes!$H:$GI,'Production Calculator'!$A160+2,FALSE)=0,0,HLOOKUP(CH$2,Recipes!$H:$GI,'Production Calculator'!$A160+2,FALSE)*$AK160))+IF($AO160=CH$3,$AM160/VLOOKUP($AO160,Data!$A$50:$B$56,2,FALSE),0)</f>
        <v>0</v>
      </c>
      <c r="CI160" s="11">
        <f>IF(CI$2=$A160,0,IF(HLOOKUP(CI$2,Recipes!$H:$GI,'Production Calculator'!$A160+2,FALSE)=0,0,HLOOKUP(CI$2,Recipes!$H:$GI,'Production Calculator'!$A160+2,FALSE)*$AK160))+IF($AO160=CI$3,$AM160/VLOOKUP($AO160,Data!$A$50:$B$56,2,FALSE),0)</f>
        <v>0</v>
      </c>
      <c r="CJ160" s="11">
        <f>IF(CJ$2=$A160,0,IF(HLOOKUP(CJ$2,Recipes!$H:$GI,'Production Calculator'!$A160+2,FALSE)=0,0,HLOOKUP(CJ$2,Recipes!$H:$GI,'Production Calculator'!$A160+2,FALSE)*$AK160))+IF($AO160=CJ$3,$AM160/VLOOKUP($AO160,Data!$A$50:$B$56,2,FALSE),0)</f>
        <v>0</v>
      </c>
      <c r="CK160" s="11">
        <f>IF(CK$2=$A160,0,IF(HLOOKUP(CK$2,Recipes!$H:$GI,'Production Calculator'!$A160+2,FALSE)=0,0,HLOOKUP(CK$2,Recipes!$H:$GI,'Production Calculator'!$A160+2,FALSE)*$AK160))+IF($AO160=CK$3,$AM160/VLOOKUP($AO160,Data!$A$50:$B$56,2,FALSE),0)</f>
        <v>0</v>
      </c>
      <c r="CL160" s="11">
        <f>IF(CL$2=$A160,0,IF(HLOOKUP(CL$2,Recipes!$H:$GI,'Production Calculator'!$A160+2,FALSE)=0,0,HLOOKUP(CL$2,Recipes!$H:$GI,'Production Calculator'!$A160+2,FALSE)*$AK160))+IF($AO160=CL$3,$AM160/VLOOKUP($AO160,Data!$A$50:$B$56,2,FALSE),0)</f>
        <v>0</v>
      </c>
      <c r="CM160" s="11">
        <f>IF(CM$2=$A160,0,IF(HLOOKUP(CM$2,Recipes!$H:$GI,'Production Calculator'!$A160+2,FALSE)=0,0,HLOOKUP(CM$2,Recipes!$H:$GI,'Production Calculator'!$A160+2,FALSE)*$AK160))+IF($AO160=CM$3,$AM160/VLOOKUP($AO160,Data!$A$50:$B$56,2,FALSE),0)</f>
        <v>0</v>
      </c>
      <c r="CN160" s="11">
        <f>IF(CN$2=$A160,0,IF(HLOOKUP(CN$2,Recipes!$H:$GI,'Production Calculator'!$A160+2,FALSE)=0,0,HLOOKUP(CN$2,Recipes!$H:$GI,'Production Calculator'!$A160+2,FALSE)*$AK160))+IF($AO160=CN$3,$AM160/VLOOKUP($AO160,Data!$A$50:$B$56,2,FALSE),0)</f>
        <v>0</v>
      </c>
      <c r="CO160" s="11">
        <f>IF(CO$2=$A160,0,IF(HLOOKUP(CO$2,Recipes!$H:$GI,'Production Calculator'!$A160+2,FALSE)=0,0,HLOOKUP(CO$2,Recipes!$H:$GI,'Production Calculator'!$A160+2,FALSE)*$AK160))+IF($AO160=CO$3,$AM160/VLOOKUP($AO160,Data!$A$50:$B$56,2,FALSE),0)</f>
        <v>0</v>
      </c>
      <c r="CP160" s="11">
        <f>IF(CP$2=$A160,0,IF(HLOOKUP(CP$2,Recipes!$H:$GI,'Production Calculator'!$A160+2,FALSE)=0,0,HLOOKUP(CP$2,Recipes!$H:$GI,'Production Calculator'!$A160+2,FALSE)*$AK160))+IF($AO160=CP$3,$AM160/VLOOKUP($AO160,Data!$A$50:$B$56,2,FALSE),0)</f>
        <v>0</v>
      </c>
      <c r="CQ160" s="11">
        <f>IF(CQ$2=$A160,0,IF(HLOOKUP(CQ$2,Recipes!$H:$GI,'Production Calculator'!$A160+2,FALSE)=0,0,HLOOKUP(CQ$2,Recipes!$H:$GI,'Production Calculator'!$A160+2,FALSE)*$AK160))+IF($AO160=CQ$3,$AM160/VLOOKUP($AO160,Data!$A$50:$B$56,2,FALSE),0)</f>
        <v>0</v>
      </c>
      <c r="CR160" s="11">
        <f>IF(CR$2=$A160,0,IF(HLOOKUP(CR$2,Recipes!$H:$GI,'Production Calculator'!$A160+2,FALSE)=0,0,HLOOKUP(CR$2,Recipes!$H:$GI,'Production Calculator'!$A160+2,FALSE)*$AK160))+IF($AO160=CR$3,$AM160/VLOOKUP($AO160,Data!$A$50:$B$56,2,FALSE),0)</f>
        <v>0</v>
      </c>
      <c r="CS160" s="11">
        <f>IF(CS$2=$A160,0,IF(HLOOKUP(CS$2,Recipes!$H:$GI,'Production Calculator'!$A160+2,FALSE)=0,0,HLOOKUP(CS$2,Recipes!$H:$GI,'Production Calculator'!$A160+2,FALSE)*$AK160))+IF($AO160=CS$3,$AM160/VLOOKUP($AO160,Data!$A$50:$B$56,2,FALSE),0)</f>
        <v>0</v>
      </c>
      <c r="CT160" s="11">
        <f>IF(CT$2=$A160,0,IF(HLOOKUP(CT$2,Recipes!$H:$GI,'Production Calculator'!$A160+2,FALSE)=0,0,HLOOKUP(CT$2,Recipes!$H:$GI,'Production Calculator'!$A160+2,FALSE)*$AK160))+IF($AO160=CT$3,$AM160/VLOOKUP($AO160,Data!$A$50:$B$56,2,FALSE),0)</f>
        <v>0</v>
      </c>
      <c r="CU160" s="11">
        <f>IF(CU$2=$A160,0,IF(HLOOKUP(CU$2,Recipes!$H:$GI,'Production Calculator'!$A160+2,FALSE)=0,0,HLOOKUP(CU$2,Recipes!$H:$GI,'Production Calculator'!$A160+2,FALSE)*$AK160))+IF($AO160=CU$3,$AM160/VLOOKUP($AO160,Data!$A$50:$B$56,2,FALSE),0)</f>
        <v>0</v>
      </c>
      <c r="CV160" s="11">
        <f>IF(CV$2=$A160,0,IF(HLOOKUP(CV$2,Recipes!$H:$GI,'Production Calculator'!$A160+2,FALSE)=0,0,HLOOKUP(CV$2,Recipes!$H:$GI,'Production Calculator'!$A160+2,FALSE)*$AK160))+IF($AO160=CV$3,$AM160/VLOOKUP($AO160,Data!$A$50:$B$56,2,FALSE),0)</f>
        <v>0</v>
      </c>
      <c r="CW160" s="11">
        <f>IF(CW$2=$A160,0,IF(HLOOKUP(CW$2,Recipes!$H:$GI,'Production Calculator'!$A160+2,FALSE)=0,0,HLOOKUP(CW$2,Recipes!$H:$GI,'Production Calculator'!$A160+2,FALSE)*$AK160))+IF($AO160=CW$3,$AM160/VLOOKUP($AO160,Data!$A$50:$B$56,2,FALSE),0)</f>
        <v>0</v>
      </c>
      <c r="CX160" s="11">
        <f>IF(CX$2=$A160,0,IF(HLOOKUP(CX$2,Recipes!$H:$GI,'Production Calculator'!$A160+2,FALSE)=0,0,HLOOKUP(CX$2,Recipes!$H:$GI,'Production Calculator'!$A160+2,FALSE)*$AK160))+IF($AO160=CX$3,$AM160/VLOOKUP($AO160,Data!$A$50:$B$56,2,FALSE),0)</f>
        <v>0</v>
      </c>
      <c r="CY160" s="11">
        <f>IF(CY$2=$A160,0,IF(HLOOKUP(CY$2,Recipes!$H:$GI,'Production Calculator'!$A160+2,FALSE)=0,0,HLOOKUP(CY$2,Recipes!$H:$GI,'Production Calculator'!$A160+2,FALSE)*$AK160))+IF($AO160=CY$3,$AM160/VLOOKUP($AO160,Data!$A$50:$B$56,2,FALSE),0)</f>
        <v>0</v>
      </c>
      <c r="CZ160" s="11">
        <f>IF(CZ$2=$A160,0,IF(HLOOKUP(CZ$2,Recipes!$H:$GI,'Production Calculator'!$A160+2,FALSE)=0,0,HLOOKUP(CZ$2,Recipes!$H:$GI,'Production Calculator'!$A160+2,FALSE)*$AK160))+IF($AO160=CZ$3,$AM160/VLOOKUP($AO160,Data!$A$50:$B$56,2,FALSE),0)</f>
        <v>0</v>
      </c>
      <c r="DA160" s="11">
        <f>IF(DA$2=$A160,0,IF(HLOOKUP(DA$2,Recipes!$H:$GI,'Production Calculator'!$A160+2,FALSE)=0,0,HLOOKUP(DA$2,Recipes!$H:$GI,'Production Calculator'!$A160+2,FALSE)*$AK160))+IF($AO160=DA$3,$AM160/VLOOKUP($AO160,Data!$A$50:$B$56,2,FALSE),0)</f>
        <v>0</v>
      </c>
      <c r="DB160" s="11">
        <f>IF(DB$2=$A160,0,IF(HLOOKUP(DB$2,Recipes!$H:$GI,'Production Calculator'!$A160+2,FALSE)=0,0,HLOOKUP(DB$2,Recipes!$H:$GI,'Production Calculator'!$A160+2,FALSE)*$AK160))+IF($AO160=DB$3,$AM160/VLOOKUP($AO160,Data!$A$50:$B$56,2,FALSE),0)</f>
        <v>0</v>
      </c>
      <c r="DC160" s="11">
        <f>IF(DC$2=$A160,0,IF(HLOOKUP(DC$2,Recipes!$H:$GI,'Production Calculator'!$A160+2,FALSE)=0,0,HLOOKUP(DC$2,Recipes!$H:$GI,'Production Calculator'!$A160+2,FALSE)*$AK160))+IF($AO160=DC$3,$AM160/VLOOKUP($AO160,Data!$A$50:$B$56,2,FALSE),0)</f>
        <v>0</v>
      </c>
      <c r="DD160" s="11">
        <f>IF(DD$2=$A160,0,IF(HLOOKUP(DD$2,Recipes!$H:$GI,'Production Calculator'!$A160+2,FALSE)=0,0,HLOOKUP(DD$2,Recipes!$H:$GI,'Production Calculator'!$A160+2,FALSE)*$AK160))+IF($AO160=DD$3,$AM160/VLOOKUP($AO160,Data!$A$50:$B$56,2,FALSE),0)</f>
        <v>0</v>
      </c>
      <c r="DE160" s="11">
        <f>IF(DE$2=$A160,0,IF(HLOOKUP(DE$2,Recipes!$H:$GI,'Production Calculator'!$A160+2,FALSE)=0,0,HLOOKUP(DE$2,Recipes!$H:$GI,'Production Calculator'!$A160+2,FALSE)*$AK160))+IF($AO160=DE$3,$AM160/VLOOKUP($AO160,Data!$A$50:$B$56,2,FALSE),0)</f>
        <v>0</v>
      </c>
      <c r="DF160" s="11">
        <f>IF(DF$2=$A160,0,IF(HLOOKUP(DF$2,Recipes!$H:$GI,'Production Calculator'!$A160+2,FALSE)=0,0,HLOOKUP(DF$2,Recipes!$H:$GI,'Production Calculator'!$A160+2,FALSE)*$AK160))+IF($AO160=DF$3,$AM160/VLOOKUP($AO160,Data!$A$50:$B$56,2,FALSE),0)</f>
        <v>0</v>
      </c>
      <c r="DG160" s="11">
        <f>IF(DG$2=$A160,0,IF(HLOOKUP(DG$2,Recipes!$H:$GI,'Production Calculator'!$A160+2,FALSE)=0,0,HLOOKUP(DG$2,Recipes!$H:$GI,'Production Calculator'!$A160+2,FALSE)*$AK160))+IF($AO160=DG$3,$AM160/VLOOKUP($AO160,Data!$A$50:$B$56,2,FALSE),0)</f>
        <v>0</v>
      </c>
      <c r="DH160" s="11">
        <f>IF(DH$2=$A160,0,IF(HLOOKUP(DH$2,Recipes!$H:$GI,'Production Calculator'!$A160+2,FALSE)=0,0,HLOOKUP(DH$2,Recipes!$H:$GI,'Production Calculator'!$A160+2,FALSE)*$AK160))+IF($AO160=DH$3,$AM160/VLOOKUP($AO160,Data!$A$50:$B$56,2,FALSE),0)</f>
        <v>0</v>
      </c>
      <c r="DI160" s="11">
        <f>IF(DI$2=$A160,0,IF(HLOOKUP(DI$2,Recipes!$H:$GI,'Production Calculator'!$A160+2,FALSE)=0,0,HLOOKUP(DI$2,Recipes!$H:$GI,'Production Calculator'!$A160+2,FALSE)*$AK160))+IF($AO160=DI$3,$AM160/VLOOKUP($AO160,Data!$A$50:$B$56,2,FALSE),0)</f>
        <v>0</v>
      </c>
      <c r="DJ160" s="11">
        <f>IF(DJ$2=$A160,0,IF(HLOOKUP(DJ$2,Recipes!$H:$GI,'Production Calculator'!$A160+2,FALSE)=0,0,HLOOKUP(DJ$2,Recipes!$H:$GI,'Production Calculator'!$A160+2,FALSE)*$AK160))+IF($AO160=DJ$3,$AM160/VLOOKUP($AO160,Data!$A$50:$B$56,2,FALSE),0)</f>
        <v>0</v>
      </c>
      <c r="DK160" s="11">
        <f>IF(DK$2=$A160,0,IF(HLOOKUP(DK$2,Recipes!$H:$GI,'Production Calculator'!$A160+2,FALSE)=0,0,HLOOKUP(DK$2,Recipes!$H:$GI,'Production Calculator'!$A160+2,FALSE)*$AK160))+IF($AO160=DK$3,$AM160/VLOOKUP($AO160,Data!$A$50:$B$56,2,FALSE),0)</f>
        <v>0</v>
      </c>
      <c r="DL160" s="11">
        <f>IF(DL$2=$A160,0,IF(HLOOKUP(DL$2,Recipes!$H:$GI,'Production Calculator'!$A160+2,FALSE)=0,0,HLOOKUP(DL$2,Recipes!$H:$GI,'Production Calculator'!$A160+2,FALSE)*$AK160))+IF($AO160=DL$3,$AM160/VLOOKUP($AO160,Data!$A$50:$B$56,2,FALSE),0)</f>
        <v>0</v>
      </c>
      <c r="DM160" s="11">
        <f>IF(DM$2=$A160,0,IF(HLOOKUP(DM$2,Recipes!$H:$GI,'Production Calculator'!$A160+2,FALSE)=0,0,HLOOKUP(DM$2,Recipes!$H:$GI,'Production Calculator'!$A160+2,FALSE)*$AK160))+IF($AO160=DM$3,$AM160/VLOOKUP($AO160,Data!$A$50:$B$56,2,FALSE),0)</f>
        <v>0</v>
      </c>
      <c r="DN160" s="11">
        <f>IF(DN$2=$A160,0,IF(HLOOKUP(DN$2,Recipes!$H:$GI,'Production Calculator'!$A160+2,FALSE)=0,0,HLOOKUP(DN$2,Recipes!$H:$GI,'Production Calculator'!$A160+2,FALSE)*$AK160))+IF($AO160=DN$3,$AM160/VLOOKUP($AO160,Data!$A$50:$B$56,2,FALSE),0)</f>
        <v>0</v>
      </c>
      <c r="DO160" s="11">
        <f>IF(DO$2=$A160,0,IF(HLOOKUP(DO$2,Recipes!$H:$GI,'Production Calculator'!$A160+2,FALSE)=0,0,HLOOKUP(DO$2,Recipes!$H:$GI,'Production Calculator'!$A160+2,FALSE)*$AK160))+IF($AO160=DO$3,$AM160/VLOOKUP($AO160,Data!$A$50:$B$56,2,FALSE),0)</f>
        <v>0</v>
      </c>
      <c r="DP160" s="11">
        <f>IF(DP$2=$A160,0,IF(HLOOKUP(DP$2,Recipes!$H:$GI,'Production Calculator'!$A160+2,FALSE)=0,0,HLOOKUP(DP$2,Recipes!$H:$GI,'Production Calculator'!$A160+2,FALSE)*$AK160))+IF($AO160=DP$3,$AM160/VLOOKUP($AO160,Data!$A$50:$B$56,2,FALSE),0)</f>
        <v>0</v>
      </c>
      <c r="DQ160" s="11">
        <f>IF(DQ$2=$A160,0,IF(HLOOKUP(DQ$2,Recipes!$H:$GI,'Production Calculator'!$A160+2,FALSE)=0,0,HLOOKUP(DQ$2,Recipes!$H:$GI,'Production Calculator'!$A160+2,FALSE)*$AK160))+IF($AO160=DQ$3,$AM160/VLOOKUP($AO160,Data!$A$50:$B$56,2,FALSE),0)</f>
        <v>0</v>
      </c>
      <c r="DR160" s="11">
        <f>IF(DR$2=$A160,0,IF(HLOOKUP(DR$2,Recipes!$H:$GI,'Production Calculator'!$A160+2,FALSE)=0,0,HLOOKUP(DR$2,Recipes!$H:$GI,'Production Calculator'!$A160+2,FALSE)*$AK160))+IF($AO160=DR$3,$AM160/VLOOKUP($AO160,Data!$A$50:$B$56,2,FALSE),0)</f>
        <v>0</v>
      </c>
      <c r="DS160" s="11">
        <f>IF(DS$2=$A160,0,IF(HLOOKUP(DS$2,Recipes!$H:$GI,'Production Calculator'!$A160+2,FALSE)=0,0,HLOOKUP(DS$2,Recipes!$H:$GI,'Production Calculator'!$A160+2,FALSE)*$AK160))+IF($AO160=DS$3,$AM160/VLOOKUP($AO160,Data!$A$50:$B$56,2,FALSE),0)</f>
        <v>0</v>
      </c>
      <c r="DT160" s="11">
        <f>IF(DT$2=$A160,0,IF(HLOOKUP(DT$2,Recipes!$H:$GI,'Production Calculator'!$A160+2,FALSE)=0,0,HLOOKUP(DT$2,Recipes!$H:$GI,'Production Calculator'!$A160+2,FALSE)*$AK160))+IF($AO160=DT$3,$AM160/VLOOKUP($AO160,Data!$A$50:$B$56,2,FALSE),0)</f>
        <v>0</v>
      </c>
      <c r="DU160" s="11">
        <f>IF(DU$2=$A160,0,IF(HLOOKUP(DU$2,Recipes!$H:$GI,'Production Calculator'!$A160+2,FALSE)=0,0,HLOOKUP(DU$2,Recipes!$H:$GI,'Production Calculator'!$A160+2,FALSE)*$AK160))+IF($AO160=DU$3,$AM160/VLOOKUP($AO160,Data!$A$50:$B$56,2,FALSE),0)</f>
        <v>0</v>
      </c>
      <c r="DV160" s="11">
        <f>IF(DV$2=$A160,0,IF(HLOOKUP(DV$2,Recipes!$H:$GI,'Production Calculator'!$A160+2,FALSE)=0,0,HLOOKUP(DV$2,Recipes!$H:$GI,'Production Calculator'!$A160+2,FALSE)*$AK160))+IF($AO160=DV$3,$AM160/VLOOKUP($AO160,Data!$A$50:$B$56,2,FALSE),0)</f>
        <v>0</v>
      </c>
      <c r="DW160" s="11">
        <f>IF(DW$2=$A160,0,IF(HLOOKUP(DW$2,Recipes!$H:$GI,'Production Calculator'!$A160+2,FALSE)=0,0,HLOOKUP(DW$2,Recipes!$H:$GI,'Production Calculator'!$A160+2,FALSE)*$AK160))+IF($AO160=DW$3,$AM160/VLOOKUP($AO160,Data!$A$50:$B$56,2,FALSE),0)</f>
        <v>0</v>
      </c>
      <c r="DX160" s="11">
        <f>IF(DX$2=$A160,0,IF(HLOOKUP(DX$2,Recipes!$H:$GI,'Production Calculator'!$A160+2,FALSE)=0,0,HLOOKUP(DX$2,Recipes!$H:$GI,'Production Calculator'!$A160+2,FALSE)*$AK160))+IF($AO160=DX$3,$AM160/VLOOKUP($AO160,Data!$A$50:$B$56,2,FALSE),0)</f>
        <v>0</v>
      </c>
      <c r="DY160" s="11">
        <f>IF(DY$2=$A160,0,IF(HLOOKUP(DY$2,Recipes!$H:$GI,'Production Calculator'!$A160+2,FALSE)=0,0,HLOOKUP(DY$2,Recipes!$H:$GI,'Production Calculator'!$A160+2,FALSE)*$AK160))+IF($AO160=DY$3,$AM160/VLOOKUP($AO160,Data!$A$50:$B$56,2,FALSE),0)</f>
        <v>0</v>
      </c>
      <c r="DZ160" s="11">
        <f>IF(DZ$2=$A160,0,IF(HLOOKUP(DZ$2,Recipes!$H:$GI,'Production Calculator'!$A160+2,FALSE)=0,0,HLOOKUP(DZ$2,Recipes!$H:$GI,'Production Calculator'!$A160+2,FALSE)*$AK160))+IF($AO160=DZ$3,$AM160/VLOOKUP($AO160,Data!$A$50:$B$56,2,FALSE),0)</f>
        <v>0</v>
      </c>
      <c r="EA160" s="11">
        <f>IF(EA$2=$A160,0,IF(HLOOKUP(EA$2,Recipes!$H:$GI,'Production Calculator'!$A160+2,FALSE)=0,0,HLOOKUP(EA$2,Recipes!$H:$GI,'Production Calculator'!$A160+2,FALSE)*$AK160))+IF($AO160=EA$3,$AM160/VLOOKUP($AO160,Data!$A$50:$B$56,2,FALSE),0)</f>
        <v>0</v>
      </c>
      <c r="EB160" s="11">
        <f>IF(EB$2=$A160,0,IF(HLOOKUP(EB$2,Recipes!$H:$GI,'Production Calculator'!$A160+2,FALSE)=0,0,HLOOKUP(EB$2,Recipes!$H:$GI,'Production Calculator'!$A160+2,FALSE)*$AK160))+IF($AO160=EB$3,$AM160/VLOOKUP($AO160,Data!$A$50:$B$56,2,FALSE),0)</f>
        <v>0</v>
      </c>
      <c r="EC160" s="11">
        <f>IF(EC$2=$A160,0,IF(HLOOKUP(EC$2,Recipes!$H:$GI,'Production Calculator'!$A160+2,FALSE)=0,0,HLOOKUP(EC$2,Recipes!$H:$GI,'Production Calculator'!$A160+2,FALSE)*$AK160))+IF($AO160=EC$3,$AM160/VLOOKUP($AO160,Data!$A$50:$B$56,2,FALSE),0)</f>
        <v>0</v>
      </c>
      <c r="ED160" s="11">
        <f>IF(ED$2=$A160,0,IF(HLOOKUP(ED$2,Recipes!$H:$GI,'Production Calculator'!$A160+2,FALSE)=0,0,HLOOKUP(ED$2,Recipes!$H:$GI,'Production Calculator'!$A160+2,FALSE)*$AK160))+IF($AO160=ED$3,$AM160/VLOOKUP($AO160,Data!$A$50:$B$56,2,FALSE),0)</f>
        <v>0</v>
      </c>
      <c r="EE160" s="11">
        <f>IF(EE$2=$A160,0,IF(HLOOKUP(EE$2,Recipes!$H:$GI,'Production Calculator'!$A160+2,FALSE)=0,0,HLOOKUP(EE$2,Recipes!$H:$GI,'Production Calculator'!$A160+2,FALSE)*$AK160))+IF($AO160=EE$3,$AM160/VLOOKUP($AO160,Data!$A$50:$B$56,2,FALSE),0)</f>
        <v>0</v>
      </c>
      <c r="EF160" s="11">
        <f>IF(EF$2=$A160,0,IF(HLOOKUP(EF$2,Recipes!$H:$GI,'Production Calculator'!$A160+2,FALSE)=0,0,HLOOKUP(EF$2,Recipes!$H:$GI,'Production Calculator'!$A160+2,FALSE)*$AK160))+IF($AO160=EF$3,$AM160/VLOOKUP($AO160,Data!$A$50:$B$56,2,FALSE),0)</f>
        <v>0</v>
      </c>
      <c r="EG160" s="11">
        <f>IF(EG$2=$A160,0,IF(HLOOKUP(EG$2,Recipes!$H:$GI,'Production Calculator'!$A160+2,FALSE)=0,0,HLOOKUP(EG$2,Recipes!$H:$GI,'Production Calculator'!$A160+2,FALSE)*$AK160))+IF($AO160=EG$3,$AM160/VLOOKUP($AO160,Data!$A$50:$B$56,2,FALSE),0)</f>
        <v>0</v>
      </c>
      <c r="EH160" s="11">
        <f>IF(EH$2=$A160,0,IF(HLOOKUP(EH$2,Recipes!$H:$GI,'Production Calculator'!$A160+2,FALSE)=0,0,HLOOKUP(EH$2,Recipes!$H:$GI,'Production Calculator'!$A160+2,FALSE)*$AK160))+IF($AO160=EH$3,$AM160/VLOOKUP($AO160,Data!$A$50:$B$56,2,FALSE),0)</f>
        <v>0</v>
      </c>
      <c r="EI160" s="11">
        <f>IF(EI$2=$A160,0,IF(HLOOKUP(EI$2,Recipes!$H:$GI,'Production Calculator'!$A160+2,FALSE)=0,0,HLOOKUP(EI$2,Recipes!$H:$GI,'Production Calculator'!$A160+2,FALSE)*$AK160))+IF($AO160=EI$3,$AM160/VLOOKUP($AO160,Data!$A$50:$B$56,2,FALSE),0)</f>
        <v>0</v>
      </c>
      <c r="EJ160" s="11">
        <f>IF(EJ$2=$A160,0,IF(HLOOKUP(EJ$2,Recipes!$H:$GI,'Production Calculator'!$A160+2,FALSE)=0,0,HLOOKUP(EJ$2,Recipes!$H:$GI,'Production Calculator'!$A160+2,FALSE)*$AK160))+IF($AO160=EJ$3,$AM160/VLOOKUP($AO160,Data!$A$50:$B$56,2,FALSE),0)</f>
        <v>0</v>
      </c>
      <c r="EK160" s="11">
        <f>IF(EK$2=$A160,0,IF(HLOOKUP(EK$2,Recipes!$H:$GI,'Production Calculator'!$A160+2,FALSE)=0,0,HLOOKUP(EK$2,Recipes!$H:$GI,'Production Calculator'!$A160+2,FALSE)*$AK160))+IF($AO160=EK$3,$AM160/VLOOKUP($AO160,Data!$A$50:$B$56,2,FALSE),0)</f>
        <v>0</v>
      </c>
      <c r="EL160" s="11">
        <f>IF(EL$2=$A160,0,IF(HLOOKUP(EL$2,Recipes!$H:$GI,'Production Calculator'!$A160+2,FALSE)=0,0,HLOOKUP(EL$2,Recipes!$H:$GI,'Production Calculator'!$A160+2,FALSE)*$AK160))+IF($AO160=EL$3,$AM160/VLOOKUP($AO160,Data!$A$50:$B$56,2,FALSE),0)</f>
        <v>0</v>
      </c>
      <c r="EM160" s="11">
        <f>IF(EM$2=$A160,0,IF(HLOOKUP(EM$2,Recipes!$H:$GI,'Production Calculator'!$A160+2,FALSE)=0,0,HLOOKUP(EM$2,Recipes!$H:$GI,'Production Calculator'!$A160+2,FALSE)*$AK160))+IF($AO160=EM$3,$AM160/VLOOKUP($AO160,Data!$A$50:$B$56,2,FALSE),0)</f>
        <v>0</v>
      </c>
      <c r="EN160" s="11">
        <f>IF(EN$2=$A160,0,IF(HLOOKUP(EN$2,Recipes!$H:$GI,'Production Calculator'!$A160+2,FALSE)=0,0,HLOOKUP(EN$2,Recipes!$H:$GI,'Production Calculator'!$A160+2,FALSE)*$AK160))+IF($AO160=EN$3,$AM160/VLOOKUP($AO160,Data!$A$50:$B$56,2,FALSE),0)</f>
        <v>0</v>
      </c>
      <c r="EO160" s="11">
        <f>IF(EO$2=$A160,0,IF(HLOOKUP(EO$2,Recipes!$H:$GI,'Production Calculator'!$A160+2,FALSE)=0,0,HLOOKUP(EO$2,Recipes!$H:$GI,'Production Calculator'!$A160+2,FALSE)*$AK160))+IF($AO160=EO$3,$AM160/VLOOKUP($AO160,Data!$A$50:$B$56,2,FALSE),0)</f>
        <v>0</v>
      </c>
      <c r="EP160" s="11">
        <f>IF(EP$2=$A160,0,IF(HLOOKUP(EP$2,Recipes!$H:$GI,'Production Calculator'!$A160+2,FALSE)=0,0,HLOOKUP(EP$2,Recipes!$H:$GI,'Production Calculator'!$A160+2,FALSE)*$AK160))+IF($AO160=EP$3,$AM160/VLOOKUP($AO160,Data!$A$50:$B$56,2,FALSE),0)</f>
        <v>0</v>
      </c>
      <c r="EQ160" s="11">
        <f>IF(EQ$2=$A160,0,IF(HLOOKUP(EQ$2,Recipes!$H:$GI,'Production Calculator'!$A160+2,FALSE)=0,0,HLOOKUP(EQ$2,Recipes!$H:$GI,'Production Calculator'!$A160+2,FALSE)*$AK160))+IF($AO160=EQ$3,$AM160/VLOOKUP($AO160,Data!$A$50:$B$56,2,FALSE),0)</f>
        <v>0</v>
      </c>
      <c r="ER160" s="11">
        <f>IF(ER$2=$A160,0,IF(HLOOKUP(ER$2,Recipes!$H:$GI,'Production Calculator'!$A160+2,FALSE)=0,0,HLOOKUP(ER$2,Recipes!$H:$GI,'Production Calculator'!$A160+2,FALSE)*$AK160))+IF($AO160=ER$3,$AM160/VLOOKUP($AO160,Data!$A$50:$B$56,2,FALSE),0)</f>
        <v>0</v>
      </c>
      <c r="ES160" s="11">
        <f>IF(ES$2=$A160,0,IF(HLOOKUP(ES$2,Recipes!$H:$GI,'Production Calculator'!$A160+2,FALSE)=0,0,HLOOKUP(ES$2,Recipes!$H:$GI,'Production Calculator'!$A160+2,FALSE)*$AK160))+IF($AO160=ES$3,$AM160/VLOOKUP($AO160,Data!$A$50:$B$56,2,FALSE),0)</f>
        <v>0</v>
      </c>
      <c r="ET160" s="11">
        <f>IF(ET$2=$A160,0,IF(HLOOKUP(ET$2,Recipes!$H:$GI,'Production Calculator'!$A160+2,FALSE)=0,0,HLOOKUP(ET$2,Recipes!$H:$GI,'Production Calculator'!$A160+2,FALSE)*$AK160))+IF($AO160=ET$3,$AM160/VLOOKUP($AO160,Data!$A$50:$B$56,2,FALSE),0)</f>
        <v>0</v>
      </c>
      <c r="EU160" s="11">
        <f>IF(EU$2=$A160,0,IF(HLOOKUP(EU$2,Recipes!$H:$GI,'Production Calculator'!$A160+2,FALSE)=0,0,HLOOKUP(EU$2,Recipes!$H:$GI,'Production Calculator'!$A160+2,FALSE)*$AK160))+IF($AO160=EU$3,$AM160/VLOOKUP($AO160,Data!$A$50:$B$56,2,FALSE),0)</f>
        <v>0</v>
      </c>
      <c r="EV160" s="11">
        <f>IF(EV$2=$A160,0,IF(HLOOKUP(EV$2,Recipes!$H:$GI,'Production Calculator'!$A160+2,FALSE)=0,0,HLOOKUP(EV$2,Recipes!$H:$GI,'Production Calculator'!$A160+2,FALSE)*$AK160))+IF($AO160=EV$3,$AM160/VLOOKUP($AO160,Data!$A$50:$B$56,2,FALSE),0)</f>
        <v>0</v>
      </c>
      <c r="EW160" s="11">
        <f>IF(EW$2=$A160,0,IF(HLOOKUP(EW$2,Recipes!$H:$GI,'Production Calculator'!$A160+2,FALSE)=0,0,HLOOKUP(EW$2,Recipes!$H:$GI,'Production Calculator'!$A160+2,FALSE)*$AK160))+IF($AO160=EW$3,$AM160/VLOOKUP($AO160,Data!$A$50:$B$56,2,FALSE),0)</f>
        <v>0</v>
      </c>
      <c r="EX160" s="11">
        <f>IF(EX$2=$A160,0,IF(HLOOKUP(EX$2,Recipes!$H:$GI,'Production Calculator'!$A160+2,FALSE)=0,0,HLOOKUP(EX$2,Recipes!$H:$GI,'Production Calculator'!$A160+2,FALSE)*$AK160))+IF($AO160=EX$3,$AM160/VLOOKUP($AO160,Data!$A$50:$B$56,2,FALSE),0)</f>
        <v>0</v>
      </c>
      <c r="EY160" s="11">
        <f>IF(EY$2=$A160,0,IF(HLOOKUP(EY$2,Recipes!$H:$GI,'Production Calculator'!$A160+2,FALSE)=0,0,HLOOKUP(EY$2,Recipes!$H:$GI,'Production Calculator'!$A160+2,FALSE)*$AK160))+IF($AO160=EY$3,$AM160/VLOOKUP($AO160,Data!$A$50:$B$56,2,FALSE),0)</f>
        <v>0</v>
      </c>
      <c r="EZ160" s="11">
        <f>IF(EZ$2=$A160,0,IF(HLOOKUP(EZ$2,Recipes!$H:$GI,'Production Calculator'!$A160+2,FALSE)=0,0,HLOOKUP(EZ$2,Recipes!$H:$GI,'Production Calculator'!$A160+2,FALSE)*$AK160))+IF($AO160=EZ$3,$AM160/VLOOKUP($AO160,Data!$A$50:$B$56,2,FALSE),0)</f>
        <v>0</v>
      </c>
      <c r="FA160" s="11">
        <f>IF(FA$2=$A160,0,IF(HLOOKUP(FA$2,Recipes!$H:$GI,'Production Calculator'!$A160+2,FALSE)=0,0,HLOOKUP(FA$2,Recipes!$H:$GI,'Production Calculator'!$A160+2,FALSE)*$AK160))+IF($AO160=FA$3,$AM160/VLOOKUP($AO160,Data!$A$50:$B$56,2,FALSE),0)</f>
        <v>0</v>
      </c>
      <c r="FB160" s="11">
        <f>IF(FB$2=$A160,0,IF(HLOOKUP(FB$2,Recipes!$H:$GI,'Production Calculator'!$A160+2,FALSE)=0,0,HLOOKUP(FB$2,Recipes!$H:$GI,'Production Calculator'!$A160+2,FALSE)*$AK160))+IF($AO160=FB$3,$AM160/VLOOKUP($AO160,Data!$A$50:$B$56,2,FALSE),0)</f>
        <v>0</v>
      </c>
      <c r="FC160" s="11">
        <f>IF(FC$2=$A160,0,IF(HLOOKUP(FC$2,Recipes!$H:$GI,'Production Calculator'!$A160+2,FALSE)=0,0,HLOOKUP(FC$2,Recipes!$H:$GI,'Production Calculator'!$A160+2,FALSE)*$AK160))+IF($AO160=FC$3,$AM160/VLOOKUP($AO160,Data!$A$50:$B$56,2,FALSE),0)</f>
        <v>0</v>
      </c>
      <c r="FD160" s="11">
        <f>IF(FD$2=$A160,0,IF(HLOOKUP(FD$2,Recipes!$H:$GI,'Production Calculator'!$A160+2,FALSE)=0,0,HLOOKUP(FD$2,Recipes!$H:$GI,'Production Calculator'!$A160+2,FALSE)*$AK160))+IF($AO160=FD$3,$AM160/VLOOKUP($AO160,Data!$A$50:$B$56,2,FALSE),0)</f>
        <v>0</v>
      </c>
      <c r="FE160" s="11">
        <f>IF(FE$2=$A160,0,IF(HLOOKUP(FE$2,Recipes!$H:$GI,'Production Calculator'!$A160+2,FALSE)=0,0,HLOOKUP(FE$2,Recipes!$H:$GI,'Production Calculator'!$A160+2,FALSE)*$AK160))+IF($AO160=FE$3,$AM160/VLOOKUP($AO160,Data!$A$50:$B$56,2,FALSE),0)</f>
        <v>0</v>
      </c>
      <c r="FF160" s="11">
        <f>IF(FF$2=$A160,0,IF(HLOOKUP(FF$2,Recipes!$H:$GI,'Production Calculator'!$A160+2,FALSE)=0,0,HLOOKUP(FF$2,Recipes!$H:$GI,'Production Calculator'!$A160+2,FALSE)*$AK160))+IF($AO160=FF$3,$AM160/VLOOKUP($AO160,Data!$A$50:$B$56,2,FALSE),0)</f>
        <v>0</v>
      </c>
      <c r="FG160" s="11">
        <f>IF(FG$2=$A160,0,IF(HLOOKUP(FG$2,Recipes!$H:$GI,'Production Calculator'!$A160+2,FALSE)=0,0,HLOOKUP(FG$2,Recipes!$H:$GI,'Production Calculator'!$A160+2,FALSE)*$AK160))+IF($AO160=FG$3,$AM160/VLOOKUP($AO160,Data!$A$50:$B$56,2,FALSE),0)</f>
        <v>0</v>
      </c>
      <c r="FH160" s="11">
        <f>IF(FH$2=$A160,0,IF(HLOOKUP(FH$2,Recipes!$H:$GI,'Production Calculator'!$A160+2,FALSE)=0,0,HLOOKUP(FH$2,Recipes!$H:$GI,'Production Calculator'!$A160+2,FALSE)*$AK160))+IF($AO160=FH$3,$AM160/VLOOKUP($AO160,Data!$A$50:$B$56,2,FALSE),0)</f>
        <v>0</v>
      </c>
      <c r="FI160" s="11">
        <f>IF(FI$2=$A160,0,IF(HLOOKUP(FI$2,Recipes!$H:$GI,'Production Calculator'!$A160+2,FALSE)=0,0,HLOOKUP(FI$2,Recipes!$H:$GI,'Production Calculator'!$A160+2,FALSE)*$AK160))+IF($AO160=FI$3,$AM160/VLOOKUP($AO160,Data!$A$50:$B$56,2,FALSE),0)</f>
        <v>0</v>
      </c>
      <c r="FJ160" s="11">
        <f>IF(FJ$2=$A160,0,IF(HLOOKUP(FJ$2,Recipes!$H:$GI,'Production Calculator'!$A160+2,FALSE)=0,0,HLOOKUP(FJ$2,Recipes!$H:$GI,'Production Calculator'!$A160+2,FALSE)*$AK160))+IF($AO160=FJ$3,$AM160/VLOOKUP($AO160,Data!$A$50:$B$56,2,FALSE),0)</f>
        <v>0</v>
      </c>
      <c r="FK160" s="11">
        <f>IF(FK$2=$A160,0,IF(HLOOKUP(FK$2,Recipes!$H:$GI,'Production Calculator'!$A160+2,FALSE)=0,0,HLOOKUP(FK$2,Recipes!$H:$GI,'Production Calculator'!$A160+2,FALSE)*$AK160))+IF($AO160=FK$3,$AM160/VLOOKUP($AO160,Data!$A$50:$B$56,2,FALSE),0)</f>
        <v>0</v>
      </c>
      <c r="FL160" s="11">
        <f>IF(FL$2=$A160,0,IF(HLOOKUP(FL$2,Recipes!$H:$GI,'Production Calculator'!$A160+2,FALSE)=0,0,HLOOKUP(FL$2,Recipes!$H:$GI,'Production Calculator'!$A160+2,FALSE)*$AK160))+IF($AO160=FL$3,$AM160/VLOOKUP($AO160,Data!$A$50:$B$56,2,FALSE),0)</f>
        <v>0</v>
      </c>
      <c r="FM160" s="11">
        <f>IF(FM$2=$A160,0,IF(HLOOKUP(FM$2,Recipes!$H:$GI,'Production Calculator'!$A160+2,FALSE)=0,0,HLOOKUP(FM$2,Recipes!$H:$GI,'Production Calculator'!$A160+2,FALSE)*$AK160))+IF($AO160=FM$3,$AM160/VLOOKUP($AO160,Data!$A$50:$B$56,2,FALSE),0)</f>
        <v>0</v>
      </c>
      <c r="FN160" s="11">
        <f>IF(FN$2=$A160,0,IF(HLOOKUP(FN$2,Recipes!$H:$GI,'Production Calculator'!$A160+2,FALSE)=0,0,HLOOKUP(FN$2,Recipes!$H:$GI,'Production Calculator'!$A160+2,FALSE)*$AK160))+IF($AO160=FN$3,$AM160/VLOOKUP($AO160,Data!$A$50:$B$56,2,FALSE),0)</f>
        <v>0</v>
      </c>
      <c r="FO160" s="11">
        <f>IF(FO$2=$A160,0,IF(HLOOKUP(FO$2,Recipes!$H:$GI,'Production Calculator'!$A160+2,FALSE)=0,0,HLOOKUP(FO$2,Recipes!$H:$GI,'Production Calculator'!$A160+2,FALSE)*$AK160))+IF($AO160=FO$3,$AM160/VLOOKUP($AO160,Data!$A$50:$B$56,2,FALSE),0)</f>
        <v>0</v>
      </c>
      <c r="FP160" s="11">
        <f>IF(FP$2=$A160,0,IF(HLOOKUP(FP$2,Recipes!$H:$GI,'Production Calculator'!$A160+2,FALSE)=0,0,HLOOKUP(FP$2,Recipes!$H:$GI,'Production Calculator'!$A160+2,FALSE)*$AK160))+IF($AO160=FP$3,$AM160/VLOOKUP($AO160,Data!$A$50:$B$56,2,FALSE),0)</f>
        <v>0</v>
      </c>
      <c r="FQ160" s="11">
        <f>IF(FQ$2=$A160,0,IF(HLOOKUP(FQ$2,Recipes!$H:$GI,'Production Calculator'!$A160+2,FALSE)=0,0,HLOOKUP(FQ$2,Recipes!$H:$GI,'Production Calculator'!$A160+2,FALSE)*$AK160))+IF($AO160=FQ$3,$AM160/VLOOKUP($AO160,Data!$A$50:$B$56,2,FALSE),0)</f>
        <v>0</v>
      </c>
      <c r="FR160" s="11">
        <f>IF(FR$2=$A160,0,IF(HLOOKUP(FR$2,Recipes!$H:$GI,'Production Calculator'!$A160+2,FALSE)=0,0,HLOOKUP(FR$2,Recipes!$H:$GI,'Production Calculator'!$A160+2,FALSE)*$AK160))+IF($AO160=FR$3,$AM160/VLOOKUP($AO160,Data!$A$50:$B$56,2,FALSE),0)</f>
        <v>0</v>
      </c>
      <c r="FS160" s="11">
        <f>IF(FS$2=$A160,0,IF(HLOOKUP(FS$2,Recipes!$H:$GI,'Production Calculator'!$A160+2,FALSE)=0,0,HLOOKUP(FS$2,Recipes!$H:$GI,'Production Calculator'!$A160+2,FALSE)*$AK160))+IF($AO160=FS$3,$AM160/VLOOKUP($AO160,Data!$A$50:$B$56,2,FALSE),0)</f>
        <v>0</v>
      </c>
      <c r="FT160" s="11">
        <f>IF(FT$2=$A160,0,IF(HLOOKUP(FT$2,Recipes!$H:$GI,'Production Calculator'!$A160+2,FALSE)=0,0,HLOOKUP(FT$2,Recipes!$H:$GI,'Production Calculator'!$A160+2,FALSE)*$AK160))+IF($AO160=FT$3,$AM160/VLOOKUP($AO160,Data!$A$50:$B$56,2,FALSE),0)</f>
        <v>0</v>
      </c>
      <c r="FU160" s="11">
        <f>IF(FU$2=$A160,0,IF(HLOOKUP(FU$2,Recipes!$H:$GI,'Production Calculator'!$A160+2,FALSE)=0,0,HLOOKUP(FU$2,Recipes!$H:$GI,'Production Calculator'!$A160+2,FALSE)*$AK160))+IF($AO160=FU$3,$AM160/VLOOKUP($AO160,Data!$A$50:$B$56,2,FALSE),0)</f>
        <v>0</v>
      </c>
      <c r="FV160" s="11">
        <f>IF(FV$2=$A160,0,IF(HLOOKUP(FV$2,Recipes!$H:$GI,'Production Calculator'!$A160+2,FALSE)=0,0,HLOOKUP(FV$2,Recipes!$H:$GI,'Production Calculator'!$A160+2,FALSE)*$AK160))+IF($AO160=FV$3,$AM160/VLOOKUP($AO160,Data!$A$50:$B$56,2,FALSE),0)</f>
        <v>0</v>
      </c>
      <c r="FW160" s="11">
        <f>IF(FW$2=$A160,0,IF(HLOOKUP(FW$2,Recipes!$H:$GI,'Production Calculator'!$A160+2,FALSE)=0,0,HLOOKUP(FW$2,Recipes!$H:$GI,'Production Calculator'!$A160+2,FALSE)*$AK160))+IF($AO160=FW$3,$AM160/VLOOKUP($AO160,Data!$A$50:$B$56,2,FALSE),0)</f>
        <v>0</v>
      </c>
      <c r="FX160" s="11">
        <f>IF(FX$2=$A160,0,IF(HLOOKUP(FX$2,Recipes!$H:$GI,'Production Calculator'!$A160+2,FALSE)=0,0,HLOOKUP(FX$2,Recipes!$H:$GI,'Production Calculator'!$A160+2,FALSE)*$AK160))+IF($AO160=FX$3,$AM160/VLOOKUP($AO160,Data!$A$50:$B$56,2,FALSE),0)</f>
        <v>0</v>
      </c>
      <c r="FY160" s="11">
        <f>IF(FY$2=$A160,0,IF(HLOOKUP(FY$2,Recipes!$H:$GI,'Production Calculator'!$A160+2,FALSE)=0,0,HLOOKUP(FY$2,Recipes!$H:$GI,'Production Calculator'!$A160+2,FALSE)*$AK160))+IF($AO160=FY$3,$AM160/VLOOKUP($AO160,Data!$A$50:$B$56,2,FALSE),0)</f>
        <v>0</v>
      </c>
      <c r="FZ160" s="11">
        <f>IF(FZ$2=$A160,0,IF(HLOOKUP(FZ$2,Recipes!$H:$GI,'Production Calculator'!$A160+2,FALSE)=0,0,HLOOKUP(FZ$2,Recipes!$H:$GI,'Production Calculator'!$A160+2,FALSE)*$AK160))+IF($AO160=FZ$3,$AM160/VLOOKUP($AO160,Data!$A$50:$B$56,2,FALSE),0)</f>
        <v>0</v>
      </c>
      <c r="GA160" s="11">
        <f>IF(GA$2=$A160,0,IF(HLOOKUP(GA$2,Recipes!$H:$GI,'Production Calculator'!$A160+2,FALSE)=0,0,HLOOKUP(GA$2,Recipes!$H:$GI,'Production Calculator'!$A160+2,FALSE)*$AK160))+IF($AO160=GA$3,$AM160/VLOOKUP($AO160,Data!$A$50:$B$56,2,FALSE),0)</f>
        <v>0</v>
      </c>
      <c r="GB160" s="11">
        <f>IF(GB$2=$A160,0,IF(HLOOKUP(GB$2,Recipes!$H:$GI,'Production Calculator'!$A160+2,FALSE)=0,0,HLOOKUP(GB$2,Recipes!$H:$GI,'Production Calculator'!$A160+2,FALSE)*$AK160))+IF($AO160=GB$3,$AM160/VLOOKUP($AO160,Data!$A$50:$B$56,2,FALSE),0)</f>
        <v>0</v>
      </c>
      <c r="GC160" s="11">
        <f>IF(GC$2=$A160,0,IF(HLOOKUP(GC$2,Recipes!$H:$GI,'Production Calculator'!$A160+2,FALSE)=0,0,HLOOKUP(GC$2,Recipes!$H:$GI,'Production Calculator'!$A160+2,FALSE)*$AK160))+IF($AO160=GC$3,$AM160/VLOOKUP($AO160,Data!$A$50:$B$56,2,FALSE),0)</f>
        <v>0</v>
      </c>
      <c r="GD160" s="11">
        <f>IF(GD$2=$A160,0,IF(HLOOKUP(GD$2,Recipes!$H:$GI,'Production Calculator'!$A160+2,FALSE)=0,0,HLOOKUP(GD$2,Recipes!$H:$GI,'Production Calculator'!$A160+2,FALSE)*$AK160))+IF($AO160=GD$3,$AM160/VLOOKUP($AO160,Data!$A$50:$B$56,2,FALSE),0)</f>
        <v>0</v>
      </c>
      <c r="GE160" s="11">
        <f>IF(GE$2=$A160,0,IF(HLOOKUP(GE$2,Recipes!$H:$GI,'Production Calculator'!$A160+2,FALSE)=0,0,HLOOKUP(GE$2,Recipes!$H:$GI,'Production Calculator'!$A160+2,FALSE)*$AK160))+IF($AO160=GE$3,$AM160/VLOOKUP($AO160,Data!$A$50:$B$56,2,FALSE),0)</f>
        <v>0</v>
      </c>
      <c r="GF160" s="11">
        <f>IF(GF$2=$A160,0,IF(HLOOKUP(GF$2,Recipes!$H:$GI,'Production Calculator'!$A160+2,FALSE)=0,0,HLOOKUP(GF$2,Recipes!$H:$GI,'Production Calculator'!$A160+2,FALSE)*$AK160))+IF($AO160=GF$3,$AM160/VLOOKUP($AO160,Data!$A$50:$B$56,2,FALSE),0)</f>
        <v>0</v>
      </c>
      <c r="GG160" s="11">
        <f>IF(GG$2=$A160,0,IF(HLOOKUP(GG$2,Recipes!$H:$GI,'Production Calculator'!$A160+2,FALSE)=0,0,HLOOKUP(GG$2,Recipes!$H:$GI,'Production Calculator'!$A160+2,FALSE)*$AK160))+IF($AO160=GG$3,$AM160/VLOOKUP($AO160,Data!$A$50:$B$56,2,FALSE),0)</f>
        <v>0</v>
      </c>
      <c r="GH160" s="11">
        <f>IF(GH$2=$A160,0,IF(HLOOKUP(GH$2,Recipes!$H:$GI,'Production Calculator'!$A160+2,FALSE)=0,0,HLOOKUP(GH$2,Recipes!$H:$GI,'Production Calculator'!$A160+2,FALSE)*$AK160))+IF($AO160=GH$3,$AM160/VLOOKUP($AO160,Data!$A$50:$B$56,2,FALSE),0)</f>
        <v>0</v>
      </c>
      <c r="GI160" s="11">
        <f>IF(GI$2=$A160,0,IF(HLOOKUP(GI$2,Recipes!$H:$GI,'Production Calculator'!$A160+2,FALSE)=0,0,HLOOKUP(GI$2,Recipes!$H:$GI,'Production Calculator'!$A160+2,FALSE)*$AK160))+IF($AO160=GI$3,$AM160/VLOOKUP($AO160,Data!$A$50:$B$56,2,FALSE),0)</f>
        <v>0</v>
      </c>
      <c r="GJ160" s="11">
        <f>IF(GJ$2=$A160,0,IF(HLOOKUP(GJ$2,Recipes!$H:$GI,'Production Calculator'!$A160+2,FALSE)=0,0,HLOOKUP(GJ$2,Recipes!$H:$GI,'Production Calculator'!$A160+2,FALSE)*$AK160))+IF($AO160=GJ$3,$AM160/VLOOKUP($AO160,Data!$A$50:$B$56,2,FALSE),0)</f>
        <v>0</v>
      </c>
      <c r="GK160" s="11">
        <f>IF(GK$2=$A160,0,IF(HLOOKUP(GK$2,Recipes!$H:$GI,'Production Calculator'!$A160+2,FALSE)=0,0,HLOOKUP(GK$2,Recipes!$H:$GI,'Production Calculator'!$A160+2,FALSE)*$AK160))+IF($AO160=GK$3,$AM160/VLOOKUP($AO160,Data!$A$50:$B$56,2,FALSE),0)</f>
        <v>0</v>
      </c>
      <c r="GL160" s="11">
        <f>IF(GL$2=$A160,0,IF(HLOOKUP(GL$2,Recipes!$H:$GI,'Production Calculator'!$A160+2,FALSE)=0,0,HLOOKUP(GL$2,Recipes!$H:$GI,'Production Calculator'!$A160+2,FALSE)*$AK160))+IF($AO160=GL$3,$AM160/VLOOKUP($AO160,Data!$A$50:$B$56,2,FALSE),0)</f>
        <v>0</v>
      </c>
      <c r="GM160" s="11">
        <f>IF(GM$2=$A160,0,IF(HLOOKUP(GM$2,Recipes!$H:$GI,'Production Calculator'!$A160+2,FALSE)=0,0,HLOOKUP(GM$2,Recipes!$H:$GI,'Production Calculator'!$A160+2,FALSE)*$AK160))+IF($AO160=GM$3,$AM160/VLOOKUP($AO160,Data!$A$50:$B$56,2,FALSE),0)</f>
        <v>0</v>
      </c>
      <c r="GN160" s="11">
        <f>IF(GN$2=$A160,0,IF(HLOOKUP(GN$2,Recipes!$H:$GI,'Production Calculator'!$A160+2,FALSE)=0,0,HLOOKUP(GN$2,Recipes!$H:$GI,'Production Calculator'!$A160+2,FALSE)*$AK160))+IF($AO160=GN$3,$AM160/VLOOKUP($AO160,Data!$A$50:$B$56,2,FALSE),0)</f>
        <v>0</v>
      </c>
      <c r="GO160" s="11">
        <f>IF(GO$2=$A160,0,IF(HLOOKUP(GO$2,Recipes!$H:$GI,'Production Calculator'!$A160+2,FALSE)=0,0,HLOOKUP(GO$2,Recipes!$H:$GI,'Production Calculator'!$A160+2,FALSE)*$AK160))+IF($AO160=GO$3,$AM160/VLOOKUP($AO160,Data!$A$50:$B$56,2,FALSE),0)</f>
        <v>0</v>
      </c>
      <c r="GP160" s="11">
        <f>IF(GP$2=$A160,0,IF(HLOOKUP(GP$2,Recipes!$H:$GI,'Production Calculator'!$A160+2,FALSE)=0,0,HLOOKUP(GP$2,Recipes!$H:$GI,'Production Calculator'!$A160+2,FALSE)*$AK160))+IF($AO160=GP$3,$AM160/VLOOKUP($AO160,Data!$A$50:$B$56,2,FALSE),0)</f>
        <v>0</v>
      </c>
      <c r="GQ160" s="11">
        <f>IF(GQ$2=$A160,0,IF(HLOOKUP(GQ$2,Recipes!$H:$GI,'Production Calculator'!$A160+2,FALSE)=0,0,HLOOKUP(GQ$2,Recipes!$H:$GI,'Production Calculator'!$A160+2,FALSE)*$AK160))+IF($AO160=GQ$3,$AM160/VLOOKUP($AO160,Data!$A$50:$B$56,2,FALSE),0)</f>
        <v>0</v>
      </c>
      <c r="GR160" s="11">
        <f>IF(GR$2=$A160,0,IF(HLOOKUP(GR$2,Recipes!$H:$GI,'Production Calculator'!$A160+2,FALSE)=0,0,HLOOKUP(GR$2,Recipes!$H:$GI,'Production Calculator'!$A160+2,FALSE)*$AK160))+IF($AO160=GR$3,$AM160/VLOOKUP($AO160,Data!$A$50:$B$56,2,FALSE),0)</f>
        <v>0</v>
      </c>
      <c r="GS160" s="11">
        <f>IF(GS$2=$A160,0,IF(HLOOKUP(GS$2,Recipes!$H:$GI,'Production Calculator'!$A160+2,FALSE)=0,0,HLOOKUP(GS$2,Recipes!$H:$GI,'Production Calculator'!$A160+2,FALSE)*$AK160))+IF($AO160=GS$3,$AM160/VLOOKUP($AO160,Data!$A$50:$B$56,2,FALSE),0)</f>
        <v>0</v>
      </c>
      <c r="GT160" s="11">
        <f>IF(GT$2=$A160,0,IF(HLOOKUP(GT$2,Recipes!$H:$GI,'Production Calculator'!$A160+2,FALSE)=0,0,HLOOKUP(GT$2,Recipes!$H:$GI,'Production Calculator'!$A160+2,FALSE)*$AK160))+IF($AO160=GT$3,$AM160/VLOOKUP($AO160,Data!$A$50:$B$56,2,FALSE),0)</f>
        <v>0</v>
      </c>
      <c r="GU160" s="11">
        <f>IF(GU$2=$A160,0,IF(HLOOKUP(GU$2,Recipes!$H:$GI,'Production Calculator'!$A160+2,FALSE)=0,0,HLOOKUP(GU$2,Recipes!$H:$GI,'Production Calculator'!$A160+2,FALSE)*$AK160))+IF($AO160=GU$3,$AM160/VLOOKUP($AO160,Data!$A$50:$B$56,2,FALSE),0)</f>
        <v>0</v>
      </c>
      <c r="GV160" s="11">
        <f>IF(GV$2=$A160,0,IF(HLOOKUP(GV$2,Recipes!$H:$GI,'Production Calculator'!$A160+2,FALSE)=0,0,HLOOKUP(GV$2,Recipes!$H:$GI,'Production Calculator'!$A160+2,FALSE)*$AK160))+IF($AO160=GV$3,$AM160/VLOOKUP($AO160,Data!$A$50:$B$56,2,FALSE),0)</f>
        <v>0</v>
      </c>
      <c r="GW160" s="11">
        <f>IF(GW$2=$A160,0,IF(HLOOKUP(GW$2,Recipes!$H:$GI,'Production Calculator'!$A160+2,FALSE)=0,0,HLOOKUP(GW$2,Recipes!$H:$GI,'Production Calculator'!$A160+2,FALSE)*$AK160))+IF($AO160=GW$3,$AM160/VLOOKUP($AO160,Data!$A$50:$B$56,2,FALSE),0)</f>
        <v>0</v>
      </c>
      <c r="GX160" s="11">
        <f>IF(GX$2=$A160,0,IF(HLOOKUP(GX$2,Recipes!$H:$GI,'Production Calculator'!$A160+2,FALSE)=0,0,HLOOKUP(GX$2,Recipes!$H:$GI,'Production Calculator'!$A160+2,FALSE)*$AK160))+IF($AO160=GX$3,$AM160/VLOOKUP($AO160,Data!$A$50:$B$56,2,FALSE),0)</f>
        <v>0</v>
      </c>
      <c r="GY160" s="11">
        <f>IF(GY$2=$A160,0,IF(HLOOKUP(GY$2,Recipes!$H:$GI,'Production Calculator'!$A160+2,FALSE)=0,0,HLOOKUP(GY$2,Recipes!$H:$GI,'Production Calculator'!$A160+2,FALSE)*$AK160))+IF($AO160=GY$3,$AM160/VLOOKUP($AO160,Data!$A$50:$B$56,2,FALSE),0)</f>
        <v>0</v>
      </c>
      <c r="GZ160" s="11">
        <f>IF(GZ$2=$A160,0,IF(HLOOKUP(GZ$2,Recipes!$H:$GI,'Production Calculator'!$A160+2,FALSE)=0,0,HLOOKUP(GZ$2,Recipes!$H:$GI,'Production Calculator'!$A160+2,FALSE)*$AK160))+IF($AO160=GZ$3,$AM160/VLOOKUP($AO160,Data!$A$50:$B$56,2,FALSE),0)</f>
        <v>0</v>
      </c>
      <c r="HA160" s="11">
        <f>IF(HA$2=$A160,0,IF(HLOOKUP(HA$2,Recipes!$H:$GI,'Production Calculator'!$A160+2,FALSE)=0,0,HLOOKUP(HA$2,Recipes!$H:$GI,'Production Calculator'!$A160+2,FALSE)*$AK160))+IF($AO160=HA$3,$AM160/VLOOKUP($AO160,Data!$A$50:$B$56,2,FALSE),0)</f>
        <v>0</v>
      </c>
      <c r="HB160" s="11">
        <f>IF(HB$2=$A160,0,IF(HLOOKUP(HB$2,Recipes!$H:$GI,'Production Calculator'!$A160+2,FALSE)=0,0,HLOOKUP(HB$2,Recipes!$H:$GI,'Production Calculator'!$A160+2,FALSE)*$AK160))+IF($AO160=HB$3,$AM160/VLOOKUP($AO160,Data!$A$50:$B$56,2,FALSE),0)</f>
        <v>0</v>
      </c>
      <c r="HC160" s="11">
        <f>IF(HC$2=$A160,0,IF(HLOOKUP(HC$2,Recipes!$H:$GI,'Production Calculator'!$A160+2,FALSE)=0,0,HLOOKUP(HC$2,Recipes!$H:$GI,'Production Calculator'!$A160+2,FALSE)*$AK160))+IF($AO160=HC$3,$AM160/VLOOKUP($AO160,Data!$A$50:$B$56,2,FALSE),0)</f>
        <v>0</v>
      </c>
      <c r="HD160" s="11">
        <f>IF(HD$2=$A160,0,IF(HLOOKUP(HD$2,Recipes!$H:$GI,'Production Calculator'!$A160+2,FALSE)=0,0,HLOOKUP(HD$2,Recipes!$H:$GI,'Production Calculator'!$A160+2,FALSE)*$AK160))+IF($AO160=HD$3,$AM160/VLOOKUP($AO160,Data!$A$50:$B$56,2,FALSE),0)</f>
        <v>0</v>
      </c>
      <c r="HE160" s="11">
        <f>IF(HE$2=$A160,0,IF(HLOOKUP(HE$2,Recipes!$H:$GI,'Production Calculator'!$A160+2,FALSE)=0,0,HLOOKUP(HE$2,Recipes!$H:$GI,'Production Calculator'!$A160+2,FALSE)*$AK160))+IF($AO160=HE$3,$AM160/VLOOKUP($AO160,Data!$A$50:$B$56,2,FALSE),0)</f>
        <v>0</v>
      </c>
      <c r="HF160" s="11">
        <f>IF(HF$2=$A160,0,IF(HLOOKUP(HF$2,Recipes!$H:$GI,'Production Calculator'!$A160+2,FALSE)=0,0,HLOOKUP(HF$2,Recipes!$H:$GI,'Production Calculator'!$A160+2,FALSE)*$AK160))+IF($AO160=HF$3,$AM160/VLOOKUP($AO160,Data!$A$50:$B$56,2,FALSE),0)</f>
        <v>0</v>
      </c>
      <c r="HG160" s="11">
        <f>IF(HG$2=$A160,0,IF(HLOOKUP(HG$2,Recipes!$H:$GI,'Production Calculator'!$A160+2,FALSE)=0,0,HLOOKUP(HG$2,Recipes!$H:$GI,'Production Calculator'!$A160+2,FALSE)*$AK160))+IF($AO160=HG$3,$AM160/VLOOKUP($AO160,Data!$A$50:$B$56,2,FALSE),0)</f>
        <v>0</v>
      </c>
      <c r="HH160" s="11">
        <f>IF(HH$2=$A160,0,IF(HLOOKUP(HH$2,Recipes!$H:$GI,'Production Calculator'!$A160+2,FALSE)=0,0,HLOOKUP(HH$2,Recipes!$H:$GI,'Production Calculator'!$A160+2,FALSE)*$AK160))+IF($AO160=HH$3,$AM160/VLOOKUP($AO160,Data!$A$50:$B$56,2,FALSE),0)</f>
        <v>0</v>
      </c>
      <c r="HI160" s="11">
        <f>IF(HI$2=$A160,0,IF(HLOOKUP(HI$2,Recipes!$H:$GI,'Production Calculator'!$A160+2,FALSE)=0,0,HLOOKUP(HI$2,Recipes!$H:$GI,'Production Calculator'!$A160+2,FALSE)*$AK160))+IF($AO160=HI$3,$AM160/VLOOKUP($AO160,Data!$A$50:$B$56,2,FALSE),0)</f>
        <v>0</v>
      </c>
      <c r="HJ160" s="11">
        <f>IF(HJ$2=$A160,0,IF(HLOOKUP(HJ$2,Recipes!$H:$GI,'Production Calculator'!$A160+2,FALSE)=0,0,HLOOKUP(HJ$2,Recipes!$H:$GI,'Production Calculator'!$A160+2,FALSE)*$AK160))+IF($AO160=HJ$3,$AM160/VLOOKUP($AO160,Data!$A$50:$B$56,2,FALSE),0)</f>
        <v>0</v>
      </c>
      <c r="HK160" s="11">
        <f>IF(HK$2=$A160,0,IF(HLOOKUP(HK$2,Recipes!$H:$GI,'Production Calculator'!$A160+2,FALSE)=0,0,HLOOKUP(HK$2,Recipes!$H:$GI,'Production Calculator'!$A160+2,FALSE)*$AK160))+IF($AO160=HK$3,$AM160/VLOOKUP($AO160,Data!$A$50:$B$56,2,FALSE),0)</f>
        <v>0</v>
      </c>
      <c r="HL160" s="11">
        <f>IF(HL$2=$A160,0,IF(HLOOKUP(HL$2,Recipes!$H:$GI,'Production Calculator'!$A160+2,FALSE)=0,0,HLOOKUP(HL$2,Recipes!$H:$GI,'Production Calculator'!$A160+2,FALSE)*$AK160))+IF($AO160=HL$3,$AM160/VLOOKUP($AO160,Data!$A$50:$B$56,2,FALSE),0)</f>
        <v>0</v>
      </c>
      <c r="HM160" s="11">
        <f>IF(HM$2=$A160,0,IF(HLOOKUP(HM$2,Recipes!$H:$GI,'Production Calculator'!$A160+2,FALSE)=0,0,HLOOKUP(HM$2,Recipes!$H:$GI,'Production Calculator'!$A160+2,FALSE)*$AK160))+IF($AO160=HM$3,$AM160/VLOOKUP($AO160,Data!$A$50:$B$56,2,FALSE),0)</f>
        <v>0</v>
      </c>
      <c r="HN160" s="11">
        <f>IF(HN$2=$A160,0,IF(HLOOKUP(HN$2,Recipes!$H:$GI,'Production Calculator'!$A160+2,FALSE)=0,0,HLOOKUP(HN$2,Recipes!$H:$GI,'Production Calculator'!$A160+2,FALSE)*$AK160))+IF($AO160=HN$3,$AM160/VLOOKUP($AO160,Data!$A$50:$B$56,2,FALSE),0)</f>
        <v>0</v>
      </c>
      <c r="HO160" s="11">
        <f>IF(HO$2=$A160,0,IF(HLOOKUP(HO$2,Recipes!$H:$GI,'Production Calculator'!$A160+2,FALSE)=0,0,HLOOKUP(HO$2,Recipes!$H:$GI,'Production Calculator'!$A160+2,FALSE)*$AK160))+IF($AO160=HO$3,$AM160/VLOOKUP($AO160,Data!$A$50:$B$56,2,FALSE),0)</f>
        <v>0</v>
      </c>
      <c r="HP160" s="11">
        <f>IF(HP$2=$A160,0,IF(HLOOKUP(HP$2,Recipes!$H:$GI,'Production Calculator'!$A160+2,FALSE)=0,0,HLOOKUP(HP$2,Recipes!$H:$GI,'Production Calculator'!$A160+2,FALSE)*$AK160))+IF($AO160=HP$3,$AM160/VLOOKUP($AO160,Data!$A$50:$B$56,2,FALSE),0)</f>
        <v>0</v>
      </c>
      <c r="HQ160" s="11">
        <f>IF(HQ$2=$A160,0,IF(HLOOKUP(HQ$2,Recipes!$H:$GI,'Production Calculator'!$A160+2,FALSE)=0,0,HLOOKUP(HQ$2,Recipes!$H:$GI,'Production Calculator'!$A160+2,FALSE)*$AK160))+IF($AO160=HQ$3,$AM160/VLOOKUP($AO160,Data!$A$50:$B$56,2,FALSE),0)</f>
        <v>0</v>
      </c>
      <c r="HR160" s="11">
        <f>IF(HR$2=$A160,0,IF(HLOOKUP(HR$2,Recipes!$H:$GI,'Production Calculator'!$A160+2,FALSE)=0,0,HLOOKUP(HR$2,Recipes!$H:$GI,'Production Calculator'!$A160+2,FALSE)*$AK160))+IF($AO160=HR$3,$AM160/VLOOKUP($AO160,Data!$A$50:$B$56,2,FALSE),0)</f>
        <v>0</v>
      </c>
      <c r="HS160" s="121"/>
    </row>
    <row r="161" spans="1:227" x14ac:dyDescent="0.45">
      <c r="A161">
        <v>135</v>
      </c>
      <c r="B161" s="107" t="str">
        <f>VLOOKUP(A161,Recipes!A:B,2)</f>
        <v>Speed module 2</v>
      </c>
      <c r="C161" s="128">
        <v>0</v>
      </c>
      <c r="D161" s="108">
        <f t="shared" si="217"/>
        <v>0</v>
      </c>
      <c r="E161" s="127" t="s">
        <v>1</v>
      </c>
      <c r="F161" s="109">
        <f>VLOOKUP(A161,Recipes!$A$3:$G$186,6,FALSE)</f>
        <v>3</v>
      </c>
      <c r="G161" s="109">
        <f>VLOOKUP(A161,Recipes!$A$3:$G$186,7,FALSE)</f>
        <v>0</v>
      </c>
      <c r="H161" s="110">
        <f t="shared" si="218"/>
        <v>0</v>
      </c>
      <c r="I161" s="109">
        <f>VLOOKUP(E161,Data!$A$2:$C$26,3, FALSE)</f>
        <v>4</v>
      </c>
      <c r="J161" s="108">
        <v>0</v>
      </c>
      <c r="K161" s="108">
        <v>0</v>
      </c>
      <c r="L161" s="108">
        <v>0</v>
      </c>
      <c r="M161" s="150">
        <v>0</v>
      </c>
      <c r="N161" s="150">
        <v>0</v>
      </c>
      <c r="O161" s="150">
        <v>0</v>
      </c>
      <c r="P161" s="151">
        <v>0</v>
      </c>
      <c r="Q161" s="151">
        <v>0</v>
      </c>
      <c r="R161" s="151">
        <v>0</v>
      </c>
      <c r="S161">
        <f t="shared" si="233"/>
        <v>0</v>
      </c>
      <c r="T161">
        <f t="shared" si="234"/>
        <v>0</v>
      </c>
      <c r="U161">
        <f t="shared" si="235"/>
        <v>0</v>
      </c>
      <c r="V161">
        <f t="shared" si="236"/>
        <v>0</v>
      </c>
      <c r="W161">
        <f t="shared" si="237"/>
        <v>0</v>
      </c>
      <c r="X161">
        <f t="shared" si="238"/>
        <v>0</v>
      </c>
      <c r="Y161">
        <f t="shared" si="239"/>
        <v>0</v>
      </c>
      <c r="Z161">
        <f t="shared" si="240"/>
        <v>0</v>
      </c>
      <c r="AA161">
        <f t="shared" si="241"/>
        <v>0</v>
      </c>
      <c r="AB161" s="111">
        <f>VLOOKUP($A161,Recipes!$A:$G,4)</f>
        <v>30</v>
      </c>
      <c r="AC161" s="111">
        <f>VLOOKUP($A161,Recipes!$A:$G,5)</f>
        <v>1</v>
      </c>
      <c r="AD161" s="111">
        <f t="shared" si="228"/>
        <v>3.3333333333333333E-2</v>
      </c>
      <c r="AE161" s="111">
        <f>VLOOKUP(E161,Data!$A$2:$F$26,5,FALSE)</f>
        <v>0</v>
      </c>
      <c r="AF161" s="111">
        <f>VLOOKUP(E161,Data!$A$2:$F$26,4,FALSE)</f>
        <v>210</v>
      </c>
      <c r="AG161" s="111">
        <f>VLOOKUP(E161,Data!$A$2:$B$26,2, FALSE)</f>
        <v>1.25</v>
      </c>
      <c r="AH161" s="111">
        <f>1+VLOOKUP($J$3,Data!$A$40:$D$48,2,FALSE)*$J161+VLOOKUP($K$3,Data!$A$40:$D$48,2,FALSE)*$K161+VLOOKUP($L$3,Data!$A$40:$D$48,2,FALSE)*$L161+VLOOKUP($M$3,Data!$A$40:$D$48,2,FALSE)*$M161+VLOOKUP($N$3,Data!$A$40:$D$48,2,FALSE)*$N161+VLOOKUP($O$3,Data!$A$40:$D$48,2,FALSE)*$O161+VLOOKUP($P$3,Data!$A$40:$D$48,2,FALSE)*$P161+VLOOKUP($Q$3,Data!$A$40:$D$48,2,FALSE)*$Q161+VLOOKUP($R$3,Data!$A$40:$D$48,2,FALSE)*$R161</f>
        <v>1</v>
      </c>
      <c r="AI161" s="111">
        <f>MAX(1+VLOOKUP($J$3,Data!$A$40:$D$48,3,FALSE)*$J161+VLOOKUP($K$3,Data!$A$40:$D$48,3,FALSE)*$K161+VLOOKUP($L$3,Data!$A$40:$D$48,3,FALSE)*$L161+VLOOKUP($M$3,Data!$A$40:$D$48,3,FALSE)*$M161+VLOOKUP($N$3,Data!$A$40:$D$48,3,FALSE)*$N161+VLOOKUP($O$3,Data!$A$40:$D$48,3,FALSE)*$O161+VLOOKUP($P$3,Data!$A$40:$D$48,3,FALSE)*$P161+VLOOKUP($Q$3,Data!$A$40:$D$48,3,FALSE)*$Q161+VLOOKUP($R$3,Data!$A$40:$D$48,3,FALSE)*$R161,0)</f>
        <v>1</v>
      </c>
      <c r="AJ161" s="111">
        <f>MAX(1-(VLOOKUP($J$3,Data!$A$40:$D$48,4,FALSE)*$J161+VLOOKUP($K$3,Data!$A$40:$D$48,4,FALSE)*$K161+VLOOKUP($L$3,Data!$A$40:$D$48,4,FALSE)*$L161+VLOOKUP($M$3,Data!$A$40:$D$48,4,FALSE)*$M161+VLOOKUP($N$3,Data!$A$40:$D$48,4,FALSE)*$N161+VLOOKUP($O$3,Data!$A$40:$D$48,4,FALSE)*$O161+VLOOKUP($P$3,Data!$A$40:$D$48,4,FALSE)*$P161+VLOOKUP($Q$3,Data!$A$40:$D$48,4,FALSE)*$Q161+VLOOKUP($R$3,Data!$A$40:$D$48,4,FALSE)*$R161),0.2)</f>
        <v>1</v>
      </c>
      <c r="AK161" s="112">
        <f t="shared" si="229"/>
        <v>0</v>
      </c>
      <c r="AL161" s="111">
        <f t="shared" si="230"/>
        <v>4.1666666666666664E-2</v>
      </c>
      <c r="AM161" s="111">
        <f t="shared" si="231"/>
        <v>0</v>
      </c>
      <c r="AN161" s="111">
        <f t="shared" si="232"/>
        <v>0</v>
      </c>
      <c r="AO161" s="131" t="s">
        <v>298</v>
      </c>
      <c r="AP161" s="11"/>
      <c r="AQ161" s="11">
        <f>IF(AQ$2=$A161,0,IF(HLOOKUP(AQ$2,Recipes!$H:$GI,'Production Calculator'!$A161+2,FALSE)=0,0,HLOOKUP(AQ$2,Recipes!$H:$GI,'Production Calculator'!$A161+2,FALSE)*$AK161))+IF($AO161=AQ$3,$AM161/VLOOKUP($AO161,Data!$A$50:$B$56,2,FALSE),0)</f>
        <v>0</v>
      </c>
      <c r="AR161" s="11">
        <f>IF(AR$2=$A161,0,IF(HLOOKUP(AR$2,Recipes!$H:$GI,'Production Calculator'!$A161+2,FALSE)=0,0,HLOOKUP(AR$2,Recipes!$H:$GI,'Production Calculator'!$A161+2,FALSE)*$AK161))+IF($AO161=AR$3,$AM161/VLOOKUP($AO161,Data!$A$50:$B$56,2,FALSE),0)</f>
        <v>0</v>
      </c>
      <c r="AS161" s="11">
        <f>IF(AS$2=$A161,0,IF(HLOOKUP(AS$2,Recipes!$H:$GI,'Production Calculator'!$A161+2,FALSE)=0,0,HLOOKUP(AS$2,Recipes!$H:$GI,'Production Calculator'!$A161+2,FALSE)*$AK161))+IF($AO161=AS$3,$AM161/VLOOKUP($AO161,Data!$A$50:$B$56,2,FALSE),0)</f>
        <v>0</v>
      </c>
      <c r="AT161" s="11">
        <f>IF(AT$2=$A161,0,IF(HLOOKUP(AT$2,Recipes!$H:$GI,'Production Calculator'!$A161+2,FALSE)=0,0,HLOOKUP(AT$2,Recipes!$H:$GI,'Production Calculator'!$A161+2,FALSE)*$AK161))+IF($AO161=AT$3,$AM161/VLOOKUP($AO161,Data!$A$50:$B$56,2,FALSE),0)</f>
        <v>0</v>
      </c>
      <c r="AU161" s="11">
        <f>IF(AU$2=$A161,0,IF(HLOOKUP(AU$2,Recipes!$H:$GI,'Production Calculator'!$A161+2,FALSE)=0,0,HLOOKUP(AU$2,Recipes!$H:$GI,'Production Calculator'!$A161+2,FALSE)*$AK161))+IF($AO161=AU$3,$AM161/VLOOKUP($AO161,Data!$A$50:$B$56,2,FALSE),0)</f>
        <v>0</v>
      </c>
      <c r="AV161" s="11">
        <f>IF(AV$2=$A161,0,IF(HLOOKUP(AV$2,Recipes!$H:$GI,'Production Calculator'!$A161+2,FALSE)=0,0,HLOOKUP(AV$2,Recipes!$H:$GI,'Production Calculator'!$A161+2,FALSE)*$AK161))+IF($AO161=AV$3,$AM161/VLOOKUP($AO161,Data!$A$50:$B$56,2,FALSE),0)</f>
        <v>0</v>
      </c>
      <c r="AW161" s="11">
        <f>IF(AW$2=$A161,0,IF(HLOOKUP(AW$2,Recipes!$H:$GI,'Production Calculator'!$A161+2,FALSE)=0,0,HLOOKUP(AW$2,Recipes!$H:$GI,'Production Calculator'!$A161+2,FALSE)*$AK161))+IF($AO161=AW$3,$AM161/VLOOKUP($AO161,Data!$A$50:$B$56,2,FALSE),0)</f>
        <v>0</v>
      </c>
      <c r="AX161" s="11">
        <f>IF(AX$2=$A161,0,IF(HLOOKUP(AX$2,Recipes!$H:$GI,'Production Calculator'!$A161+2,FALSE)=0,0,HLOOKUP(AX$2,Recipes!$H:$GI,'Production Calculator'!$A161+2,FALSE)*$AK161))+IF($AO161=AX$3,$AM161/VLOOKUP($AO161,Data!$A$50:$B$56,2,FALSE),0)</f>
        <v>0</v>
      </c>
      <c r="AY161" s="11">
        <f>IF(AY$2=$A161,0,IF(HLOOKUP(AY$2,Recipes!$H:$GI,'Production Calculator'!$A161+2,FALSE)=0,0,HLOOKUP(AY$2,Recipes!$H:$GI,'Production Calculator'!$A161+2,FALSE)*$AK161))+IF($AO161=AY$3,$AM161/VLOOKUP($AO161,Data!$A$50:$B$56,2,FALSE),0)</f>
        <v>0</v>
      </c>
      <c r="AZ161" s="11">
        <f>IF(AZ$2=$A161,0,IF(HLOOKUP(AZ$2,Recipes!$H:$GI,'Production Calculator'!$A161+2,FALSE)=0,0,HLOOKUP(AZ$2,Recipes!$H:$GI,'Production Calculator'!$A161+2,FALSE)*$AK161))+IF($AO161=AZ$3,$AM161/VLOOKUP($AO161,Data!$A$50:$B$56,2,FALSE),0)</f>
        <v>0</v>
      </c>
      <c r="BA161" s="11">
        <f>IF(BA$2=$A161,0,IF(HLOOKUP(BA$2,Recipes!$H:$GI,'Production Calculator'!$A161+2,FALSE)=0,0,HLOOKUP(BA$2,Recipes!$H:$GI,'Production Calculator'!$A161+2,FALSE)*$AK161))+IF($AO161=BA$3,$AM161/VLOOKUP($AO161,Data!$A$50:$B$56,2,FALSE),0)</f>
        <v>0</v>
      </c>
      <c r="BB161" s="11">
        <f>IF(BB$2=$A161,0,IF(HLOOKUP(BB$2,Recipes!$H:$GI,'Production Calculator'!$A161+2,FALSE)=0,0,HLOOKUP(BB$2,Recipes!$H:$GI,'Production Calculator'!$A161+2,FALSE)*$AK161))+IF($AO161=BB$3,$AM161/VLOOKUP($AO161,Data!$A$50:$B$56,2,FALSE),0)</f>
        <v>0</v>
      </c>
      <c r="BC161" s="11">
        <f>IF(BC$2=$A161,0,IF(HLOOKUP(BC$2,Recipes!$H:$GI,'Production Calculator'!$A161+2,FALSE)=0,0,HLOOKUP(BC$2,Recipes!$H:$GI,'Production Calculator'!$A161+2,FALSE)*$AK161))+IF($AO161=BC$3,$AM161/VLOOKUP($AO161,Data!$A$50:$B$56,2,FALSE),0)</f>
        <v>0</v>
      </c>
      <c r="BD161" s="11">
        <f>IF(BD$2=$A161,0,IF(HLOOKUP(BD$2,Recipes!$H:$GI,'Production Calculator'!$A161+2,FALSE)=0,0,HLOOKUP(BD$2,Recipes!$H:$GI,'Production Calculator'!$A161+2,FALSE)*$AK161))+IF($AO161=BD$3,$AM161/VLOOKUP($AO161,Data!$A$50:$B$56,2,FALSE),0)</f>
        <v>0</v>
      </c>
      <c r="BE161" s="11">
        <f>IF(BE$2=$A161,0,IF(HLOOKUP(BE$2,Recipes!$H:$GI,'Production Calculator'!$A161+2,FALSE)=0,0,HLOOKUP(BE$2,Recipes!$H:$GI,'Production Calculator'!$A161+2,FALSE)*$AK161))+IF($AO161=BE$3,$AM161/VLOOKUP($AO161,Data!$A$50:$B$56,2,FALSE),0)</f>
        <v>0</v>
      </c>
      <c r="BF161" s="11">
        <f>IF(BF$2=$A161,0,IF(HLOOKUP(BF$2,Recipes!$H:$GI,'Production Calculator'!$A161+2,FALSE)=0,0,HLOOKUP(BF$2,Recipes!$H:$GI,'Production Calculator'!$A161+2,FALSE)*$AK161))+IF($AO161=BF$3,$AM161/VLOOKUP($AO161,Data!$A$50:$B$56,2,FALSE),0)</f>
        <v>0</v>
      </c>
      <c r="BG161" s="11">
        <f>IF(BG$2=$A161,0,IF(HLOOKUP(BG$2,Recipes!$H:$GI,'Production Calculator'!$A161+2,FALSE)=0,0,HLOOKUP(BG$2,Recipes!$H:$GI,'Production Calculator'!$A161+2,FALSE)*$AK161))+IF($AO161=BG$3,$AM161/VLOOKUP($AO161,Data!$A$50:$B$56,2,FALSE),0)</f>
        <v>0</v>
      </c>
      <c r="BH161" s="11">
        <f>IF(BH$2=$A161,0,IF(HLOOKUP(BH$2,Recipes!$H:$GI,'Production Calculator'!$A161+2,FALSE)=0,0,HLOOKUP(BH$2,Recipes!$H:$GI,'Production Calculator'!$A161+2,FALSE)*$AK161))+IF($AO161=BH$3,$AM161/VLOOKUP($AO161,Data!$A$50:$B$56,2,FALSE),0)</f>
        <v>0</v>
      </c>
      <c r="BI161" s="11">
        <f>IF(BI$2=$A161,0,IF(HLOOKUP(BI$2,Recipes!$H:$GI,'Production Calculator'!$A161+2,FALSE)=0,0,HLOOKUP(BI$2,Recipes!$H:$GI,'Production Calculator'!$A161+2,FALSE)*$AK161))+IF($AO161=BI$3,$AM161/VLOOKUP($AO161,Data!$A$50:$B$56,2,FALSE),0)</f>
        <v>0</v>
      </c>
      <c r="BJ161" s="11">
        <f>IF(BJ$2=$A161,0,IF(HLOOKUP(BJ$2,Recipes!$H:$GI,'Production Calculator'!$A161+2,FALSE)=0,0,HLOOKUP(BJ$2,Recipes!$H:$GI,'Production Calculator'!$A161+2,FALSE)*$AK161))+IF($AO161=BJ$3,$AM161/VLOOKUP($AO161,Data!$A$50:$B$56,2,FALSE),0)</f>
        <v>0</v>
      </c>
      <c r="BK161" s="11">
        <f>IF(BK$2=$A161,0,IF(HLOOKUP(BK$2,Recipes!$H:$GI,'Production Calculator'!$A161+2,FALSE)=0,0,HLOOKUP(BK$2,Recipes!$H:$GI,'Production Calculator'!$A161+2,FALSE)*$AK161))+IF($AO161=BK$3,$AM161/VLOOKUP($AO161,Data!$A$50:$B$56,2,FALSE),0)</f>
        <v>0</v>
      </c>
      <c r="BL161" s="11">
        <f>IF(BL$2=$A161,0,IF(HLOOKUP(BL$2,Recipes!$H:$GI,'Production Calculator'!$A161+2,FALSE)=0,0,HLOOKUP(BL$2,Recipes!$H:$GI,'Production Calculator'!$A161+2,FALSE)*$AK161))+IF($AO161=BL$3,$AM161/VLOOKUP($AO161,Data!$A$50:$B$56,2,FALSE),0)</f>
        <v>0</v>
      </c>
      <c r="BM161" s="11">
        <f>IF(BM$2=$A161,0,IF(HLOOKUP(BM$2,Recipes!$H:$GI,'Production Calculator'!$A161+2,FALSE)=0,0,HLOOKUP(BM$2,Recipes!$H:$GI,'Production Calculator'!$A161+2,FALSE)*$AK161))+IF($AO161=BM$3,$AM161/VLOOKUP($AO161,Data!$A$50:$B$56,2,FALSE),0)</f>
        <v>0</v>
      </c>
      <c r="BN161" s="11">
        <f>IF(BN$2=$A161,0,IF(HLOOKUP(BN$2,Recipes!$H:$GI,'Production Calculator'!$A161+2,FALSE)=0,0,HLOOKUP(BN$2,Recipes!$H:$GI,'Production Calculator'!$A161+2,FALSE)*$AK161))+IF($AO161=BN$3,$AM161/VLOOKUP($AO161,Data!$A$50:$B$56,2,FALSE),0)</f>
        <v>0</v>
      </c>
      <c r="BO161" s="11">
        <f>IF(BO$2=$A161,0,IF(HLOOKUP(BO$2,Recipes!$H:$GI,'Production Calculator'!$A161+2,FALSE)=0,0,HLOOKUP(BO$2,Recipes!$H:$GI,'Production Calculator'!$A161+2,FALSE)*$AK161))+IF($AO161=BO$3,$AM161/VLOOKUP($AO161,Data!$A$50:$B$56,2,FALSE),0)</f>
        <v>0</v>
      </c>
      <c r="BP161" s="11">
        <f>IF(BP$2=$A161,0,IF(HLOOKUP(BP$2,Recipes!$H:$GI,'Production Calculator'!$A161+2,FALSE)=0,0,HLOOKUP(BP$2,Recipes!$H:$GI,'Production Calculator'!$A161+2,FALSE)*$AK161))+IF($AO161=BP$3,$AM161/VLOOKUP($AO161,Data!$A$50:$B$56,2,FALSE),0)</f>
        <v>0</v>
      </c>
      <c r="BQ161" s="11">
        <f>IF(BQ$2=$A161,0,IF(HLOOKUP(BQ$2,Recipes!$H:$GI,'Production Calculator'!$A161+2,FALSE)=0,0,HLOOKUP(BQ$2,Recipes!$H:$GI,'Production Calculator'!$A161+2,FALSE)*$AK161))+IF($AO161=BQ$3,$AM161/VLOOKUP($AO161,Data!$A$50:$B$56,2,FALSE),0)</f>
        <v>0</v>
      </c>
      <c r="BR161" s="11">
        <f>IF(BR$2=$A161,0,IF(HLOOKUP(BR$2,Recipes!$H:$GI,'Production Calculator'!$A161+2,FALSE)=0,0,HLOOKUP(BR$2,Recipes!$H:$GI,'Production Calculator'!$A161+2,FALSE)*$AK161))+IF($AO161=BR$3,$AM161/VLOOKUP($AO161,Data!$A$50:$B$56,2,FALSE),0)</f>
        <v>0</v>
      </c>
      <c r="BS161" s="11">
        <f>IF(BS$2=$A161,0,IF(HLOOKUP(BS$2,Recipes!$H:$GI,'Production Calculator'!$A161+2,FALSE)=0,0,HLOOKUP(BS$2,Recipes!$H:$GI,'Production Calculator'!$A161+2,FALSE)*$AK161))+IF($AO161=BS$3,$AM161/VLOOKUP($AO161,Data!$A$50:$B$56,2,FALSE),0)</f>
        <v>0</v>
      </c>
      <c r="BT161" s="11">
        <f>IF(BT$2=$A161,0,IF(HLOOKUP(BT$2,Recipes!$H:$GI,'Production Calculator'!$A161+2,FALSE)=0,0,HLOOKUP(BT$2,Recipes!$H:$GI,'Production Calculator'!$A161+2,FALSE)*$AK161))+IF($AO161=BT$3,$AM161/VLOOKUP($AO161,Data!$A$50:$B$56,2,FALSE),0)</f>
        <v>0</v>
      </c>
      <c r="BU161" s="11">
        <f>IF(BU$2=$A161,0,IF(HLOOKUP(BU$2,Recipes!$H:$GI,'Production Calculator'!$A161+2,FALSE)=0,0,HLOOKUP(BU$2,Recipes!$H:$GI,'Production Calculator'!$A161+2,FALSE)*$AK161))+IF($AO161=BU$3,$AM161/VLOOKUP($AO161,Data!$A$50:$B$56,2,FALSE),0)</f>
        <v>0</v>
      </c>
      <c r="BV161" s="11">
        <f>IF(BV$2=$A161,0,IF(HLOOKUP(BV$2,Recipes!$H:$GI,'Production Calculator'!$A161+2,FALSE)=0,0,HLOOKUP(BV$2,Recipes!$H:$GI,'Production Calculator'!$A161+2,FALSE)*$AK161))+IF($AO161=BV$3,$AM161/VLOOKUP($AO161,Data!$A$50:$B$56,2,FALSE),0)</f>
        <v>0</v>
      </c>
      <c r="BW161" s="11">
        <f>IF(BW$2=$A161,0,IF(HLOOKUP(BW$2,Recipes!$H:$GI,'Production Calculator'!$A161+2,FALSE)=0,0,HLOOKUP(BW$2,Recipes!$H:$GI,'Production Calculator'!$A161+2,FALSE)*$AK161))+IF($AO161=BW$3,$AM161/VLOOKUP($AO161,Data!$A$50:$B$56,2,FALSE),0)</f>
        <v>0</v>
      </c>
      <c r="BX161" s="11">
        <f>IF(BX$2=$A161,0,IF(HLOOKUP(BX$2,Recipes!$H:$GI,'Production Calculator'!$A161+2,FALSE)=0,0,HLOOKUP(BX$2,Recipes!$H:$GI,'Production Calculator'!$A161+2,FALSE)*$AK161))+IF($AO161=BX$3,$AM161/VLOOKUP($AO161,Data!$A$50:$B$56,2,FALSE),0)</f>
        <v>0</v>
      </c>
      <c r="BY161" s="11">
        <f>IF(BY$2=$A161,0,IF(HLOOKUP(BY$2,Recipes!$H:$GI,'Production Calculator'!$A161+2,FALSE)=0,0,HLOOKUP(BY$2,Recipes!$H:$GI,'Production Calculator'!$A161+2,FALSE)*$AK161))+IF($AO161=BY$3,$AM161/VLOOKUP($AO161,Data!$A$50:$B$56,2,FALSE),0)</f>
        <v>0</v>
      </c>
      <c r="BZ161" s="11">
        <f>IF(BZ$2=$A161,0,IF(HLOOKUP(BZ$2,Recipes!$H:$GI,'Production Calculator'!$A161+2,FALSE)=0,0,HLOOKUP(BZ$2,Recipes!$H:$GI,'Production Calculator'!$A161+2,FALSE)*$AK161))+IF($AO161=BZ$3,$AM161/VLOOKUP($AO161,Data!$A$50:$B$56,2,FALSE),0)</f>
        <v>0</v>
      </c>
      <c r="CA161" s="11">
        <f>IF(CA$2=$A161,0,IF(HLOOKUP(CA$2,Recipes!$H:$GI,'Production Calculator'!$A161+2,FALSE)=0,0,HLOOKUP(CA$2,Recipes!$H:$GI,'Production Calculator'!$A161+2,FALSE)*$AK161))+IF($AO161=CA$3,$AM161/VLOOKUP($AO161,Data!$A$50:$B$56,2,FALSE),0)</f>
        <v>0</v>
      </c>
      <c r="CB161" s="11">
        <f>IF(CB$2=$A161,0,IF(HLOOKUP(CB$2,Recipes!$H:$GI,'Production Calculator'!$A161+2,FALSE)=0,0,HLOOKUP(CB$2,Recipes!$H:$GI,'Production Calculator'!$A161+2,FALSE)*$AK161))+IF($AO161=CB$3,$AM161/VLOOKUP($AO161,Data!$A$50:$B$56,2,FALSE),0)</f>
        <v>0</v>
      </c>
      <c r="CC161" s="11">
        <f>IF(CC$2=$A161,0,IF(HLOOKUP(CC$2,Recipes!$H:$GI,'Production Calculator'!$A161+2,FALSE)=0,0,HLOOKUP(CC$2,Recipes!$H:$GI,'Production Calculator'!$A161+2,FALSE)*$AK161))+IF($AO161=CC$3,$AM161/VLOOKUP($AO161,Data!$A$50:$B$56,2,FALSE),0)</f>
        <v>0</v>
      </c>
      <c r="CD161" s="11">
        <f>IF(CD$2=$A161,0,IF(HLOOKUP(CD$2,Recipes!$H:$GI,'Production Calculator'!$A161+2,FALSE)=0,0,HLOOKUP(CD$2,Recipes!$H:$GI,'Production Calculator'!$A161+2,FALSE)*$AK161))+IF($AO161=CD$3,$AM161/VLOOKUP($AO161,Data!$A$50:$B$56,2,FALSE),0)</f>
        <v>0</v>
      </c>
      <c r="CE161" s="11">
        <f>IF(CE$2=$A161,0,IF(HLOOKUP(CE$2,Recipes!$H:$GI,'Production Calculator'!$A161+2,FALSE)=0,0,HLOOKUP(CE$2,Recipes!$H:$GI,'Production Calculator'!$A161+2,FALSE)*$AK161))+IF($AO161=CE$3,$AM161/VLOOKUP($AO161,Data!$A$50:$B$56,2,FALSE),0)</f>
        <v>0</v>
      </c>
      <c r="CF161" s="11">
        <f>IF(CF$2=$A161,0,IF(HLOOKUP(CF$2,Recipes!$H:$GI,'Production Calculator'!$A161+2,FALSE)=0,0,HLOOKUP(CF$2,Recipes!$H:$GI,'Production Calculator'!$A161+2,FALSE)*$AK161))+IF($AO161=CF$3,$AM161/VLOOKUP($AO161,Data!$A$50:$B$56,2,FALSE),0)</f>
        <v>0</v>
      </c>
      <c r="CG161" s="11">
        <f>IF(CG$2=$A161,0,IF(HLOOKUP(CG$2,Recipes!$H:$GI,'Production Calculator'!$A161+2,FALSE)=0,0,HLOOKUP(CG$2,Recipes!$H:$GI,'Production Calculator'!$A161+2,FALSE)*$AK161))+IF($AO161=CG$3,$AM161/VLOOKUP($AO161,Data!$A$50:$B$56,2,FALSE),0)</f>
        <v>0</v>
      </c>
      <c r="CH161" s="11">
        <f>IF(CH$2=$A161,0,IF(HLOOKUP(CH$2,Recipes!$H:$GI,'Production Calculator'!$A161+2,FALSE)=0,0,HLOOKUP(CH$2,Recipes!$H:$GI,'Production Calculator'!$A161+2,FALSE)*$AK161))+IF($AO161=CH$3,$AM161/VLOOKUP($AO161,Data!$A$50:$B$56,2,FALSE),0)</f>
        <v>0</v>
      </c>
      <c r="CI161" s="11">
        <f>IF(CI$2=$A161,0,IF(HLOOKUP(CI$2,Recipes!$H:$GI,'Production Calculator'!$A161+2,FALSE)=0,0,HLOOKUP(CI$2,Recipes!$H:$GI,'Production Calculator'!$A161+2,FALSE)*$AK161))+IF($AO161=CI$3,$AM161/VLOOKUP($AO161,Data!$A$50:$B$56,2,FALSE),0)</f>
        <v>0</v>
      </c>
      <c r="CJ161" s="11">
        <f>IF(CJ$2=$A161,0,IF(HLOOKUP(CJ$2,Recipes!$H:$GI,'Production Calculator'!$A161+2,FALSE)=0,0,HLOOKUP(CJ$2,Recipes!$H:$GI,'Production Calculator'!$A161+2,FALSE)*$AK161))+IF($AO161=CJ$3,$AM161/VLOOKUP($AO161,Data!$A$50:$B$56,2,FALSE),0)</f>
        <v>0</v>
      </c>
      <c r="CK161" s="11">
        <f>IF(CK$2=$A161,0,IF(HLOOKUP(CK$2,Recipes!$H:$GI,'Production Calculator'!$A161+2,FALSE)=0,0,HLOOKUP(CK$2,Recipes!$H:$GI,'Production Calculator'!$A161+2,FALSE)*$AK161))+IF($AO161=CK$3,$AM161/VLOOKUP($AO161,Data!$A$50:$B$56,2,FALSE),0)</f>
        <v>0</v>
      </c>
      <c r="CL161" s="11">
        <f>IF(CL$2=$A161,0,IF(HLOOKUP(CL$2,Recipes!$H:$GI,'Production Calculator'!$A161+2,FALSE)=0,0,HLOOKUP(CL$2,Recipes!$H:$GI,'Production Calculator'!$A161+2,FALSE)*$AK161))+IF($AO161=CL$3,$AM161/VLOOKUP($AO161,Data!$A$50:$B$56,2,FALSE),0)</f>
        <v>0</v>
      </c>
      <c r="CM161" s="11">
        <f>IF(CM$2=$A161,0,IF(HLOOKUP(CM$2,Recipes!$H:$GI,'Production Calculator'!$A161+2,FALSE)=0,0,HLOOKUP(CM$2,Recipes!$H:$GI,'Production Calculator'!$A161+2,FALSE)*$AK161))+IF($AO161=CM$3,$AM161/VLOOKUP($AO161,Data!$A$50:$B$56,2,FALSE),0)</f>
        <v>0</v>
      </c>
      <c r="CN161" s="11">
        <f>IF(CN$2=$A161,0,IF(HLOOKUP(CN$2,Recipes!$H:$GI,'Production Calculator'!$A161+2,FALSE)=0,0,HLOOKUP(CN$2,Recipes!$H:$GI,'Production Calculator'!$A161+2,FALSE)*$AK161))+IF($AO161=CN$3,$AM161/VLOOKUP($AO161,Data!$A$50:$B$56,2,FALSE),0)</f>
        <v>0</v>
      </c>
      <c r="CO161" s="11">
        <f>IF(CO$2=$A161,0,IF(HLOOKUP(CO$2,Recipes!$H:$GI,'Production Calculator'!$A161+2,FALSE)=0,0,HLOOKUP(CO$2,Recipes!$H:$GI,'Production Calculator'!$A161+2,FALSE)*$AK161))+IF($AO161=CO$3,$AM161/VLOOKUP($AO161,Data!$A$50:$B$56,2,FALSE),0)</f>
        <v>0</v>
      </c>
      <c r="CP161" s="11">
        <f>IF(CP$2=$A161,0,IF(HLOOKUP(CP$2,Recipes!$H:$GI,'Production Calculator'!$A161+2,FALSE)=0,0,HLOOKUP(CP$2,Recipes!$H:$GI,'Production Calculator'!$A161+2,FALSE)*$AK161))+IF($AO161=CP$3,$AM161/VLOOKUP($AO161,Data!$A$50:$B$56,2,FALSE),0)</f>
        <v>0</v>
      </c>
      <c r="CQ161" s="11">
        <f>IF(CQ$2=$A161,0,IF(HLOOKUP(CQ$2,Recipes!$H:$GI,'Production Calculator'!$A161+2,FALSE)=0,0,HLOOKUP(CQ$2,Recipes!$H:$GI,'Production Calculator'!$A161+2,FALSE)*$AK161))+IF($AO161=CQ$3,$AM161/VLOOKUP($AO161,Data!$A$50:$B$56,2,FALSE),0)</f>
        <v>0</v>
      </c>
      <c r="CR161" s="11">
        <f>IF(CR$2=$A161,0,IF(HLOOKUP(CR$2,Recipes!$H:$GI,'Production Calculator'!$A161+2,FALSE)=0,0,HLOOKUP(CR$2,Recipes!$H:$GI,'Production Calculator'!$A161+2,FALSE)*$AK161))+IF($AO161=CR$3,$AM161/VLOOKUP($AO161,Data!$A$50:$B$56,2,FALSE),0)</f>
        <v>0</v>
      </c>
      <c r="CS161" s="11">
        <f>IF(CS$2=$A161,0,IF(HLOOKUP(CS$2,Recipes!$H:$GI,'Production Calculator'!$A161+2,FALSE)=0,0,HLOOKUP(CS$2,Recipes!$H:$GI,'Production Calculator'!$A161+2,FALSE)*$AK161))+IF($AO161=CS$3,$AM161/VLOOKUP($AO161,Data!$A$50:$B$56,2,FALSE),0)</f>
        <v>0</v>
      </c>
      <c r="CT161" s="11">
        <f>IF(CT$2=$A161,0,IF(HLOOKUP(CT$2,Recipes!$H:$GI,'Production Calculator'!$A161+2,FALSE)=0,0,HLOOKUP(CT$2,Recipes!$H:$GI,'Production Calculator'!$A161+2,FALSE)*$AK161))+IF($AO161=CT$3,$AM161/VLOOKUP($AO161,Data!$A$50:$B$56,2,FALSE),0)</f>
        <v>0</v>
      </c>
      <c r="CU161" s="11">
        <f>IF(CU$2=$A161,0,IF(HLOOKUP(CU$2,Recipes!$H:$GI,'Production Calculator'!$A161+2,FALSE)=0,0,HLOOKUP(CU$2,Recipes!$H:$GI,'Production Calculator'!$A161+2,FALSE)*$AK161))+IF($AO161=CU$3,$AM161/VLOOKUP($AO161,Data!$A$50:$B$56,2,FALSE),0)</f>
        <v>0</v>
      </c>
      <c r="CV161" s="11">
        <f>IF(CV$2=$A161,0,IF(HLOOKUP(CV$2,Recipes!$H:$GI,'Production Calculator'!$A161+2,FALSE)=0,0,HLOOKUP(CV$2,Recipes!$H:$GI,'Production Calculator'!$A161+2,FALSE)*$AK161))+IF($AO161=CV$3,$AM161/VLOOKUP($AO161,Data!$A$50:$B$56,2,FALSE),0)</f>
        <v>0</v>
      </c>
      <c r="CW161" s="11">
        <f>IF(CW$2=$A161,0,IF(HLOOKUP(CW$2,Recipes!$H:$GI,'Production Calculator'!$A161+2,FALSE)=0,0,HLOOKUP(CW$2,Recipes!$H:$GI,'Production Calculator'!$A161+2,FALSE)*$AK161))+IF($AO161=CW$3,$AM161/VLOOKUP($AO161,Data!$A$50:$B$56,2,FALSE),0)</f>
        <v>0</v>
      </c>
      <c r="CX161" s="11">
        <f>IF(CX$2=$A161,0,IF(HLOOKUP(CX$2,Recipes!$H:$GI,'Production Calculator'!$A161+2,FALSE)=0,0,HLOOKUP(CX$2,Recipes!$H:$GI,'Production Calculator'!$A161+2,FALSE)*$AK161))+IF($AO161=CX$3,$AM161/VLOOKUP($AO161,Data!$A$50:$B$56,2,FALSE),0)</f>
        <v>0</v>
      </c>
      <c r="CY161" s="11">
        <f>IF(CY$2=$A161,0,IF(HLOOKUP(CY$2,Recipes!$H:$GI,'Production Calculator'!$A161+2,FALSE)=0,0,HLOOKUP(CY$2,Recipes!$H:$GI,'Production Calculator'!$A161+2,FALSE)*$AK161))+IF($AO161=CY$3,$AM161/VLOOKUP($AO161,Data!$A$50:$B$56,2,FALSE),0)</f>
        <v>0</v>
      </c>
      <c r="CZ161" s="11">
        <f>IF(CZ$2=$A161,0,IF(HLOOKUP(CZ$2,Recipes!$H:$GI,'Production Calculator'!$A161+2,FALSE)=0,0,HLOOKUP(CZ$2,Recipes!$H:$GI,'Production Calculator'!$A161+2,FALSE)*$AK161))+IF($AO161=CZ$3,$AM161/VLOOKUP($AO161,Data!$A$50:$B$56,2,FALSE),0)</f>
        <v>0</v>
      </c>
      <c r="DA161" s="11">
        <f>IF(DA$2=$A161,0,IF(HLOOKUP(DA$2,Recipes!$H:$GI,'Production Calculator'!$A161+2,FALSE)=0,0,HLOOKUP(DA$2,Recipes!$H:$GI,'Production Calculator'!$A161+2,FALSE)*$AK161))+IF($AO161=DA$3,$AM161/VLOOKUP($AO161,Data!$A$50:$B$56,2,FALSE),0)</f>
        <v>0</v>
      </c>
      <c r="DB161" s="11">
        <f>IF(DB$2=$A161,0,IF(HLOOKUP(DB$2,Recipes!$H:$GI,'Production Calculator'!$A161+2,FALSE)=0,0,HLOOKUP(DB$2,Recipes!$H:$GI,'Production Calculator'!$A161+2,FALSE)*$AK161))+IF($AO161=DB$3,$AM161/VLOOKUP($AO161,Data!$A$50:$B$56,2,FALSE),0)</f>
        <v>0</v>
      </c>
      <c r="DC161" s="11">
        <f>IF(DC$2=$A161,0,IF(HLOOKUP(DC$2,Recipes!$H:$GI,'Production Calculator'!$A161+2,FALSE)=0,0,HLOOKUP(DC$2,Recipes!$H:$GI,'Production Calculator'!$A161+2,FALSE)*$AK161))+IF($AO161=DC$3,$AM161/VLOOKUP($AO161,Data!$A$50:$B$56,2,FALSE),0)</f>
        <v>0</v>
      </c>
      <c r="DD161" s="11">
        <f>IF(DD$2=$A161,0,IF(HLOOKUP(DD$2,Recipes!$H:$GI,'Production Calculator'!$A161+2,FALSE)=0,0,HLOOKUP(DD$2,Recipes!$H:$GI,'Production Calculator'!$A161+2,FALSE)*$AK161))+IF($AO161=DD$3,$AM161/VLOOKUP($AO161,Data!$A$50:$B$56,2,FALSE),0)</f>
        <v>0</v>
      </c>
      <c r="DE161" s="11">
        <f>IF(DE$2=$A161,0,IF(HLOOKUP(DE$2,Recipes!$H:$GI,'Production Calculator'!$A161+2,FALSE)=0,0,HLOOKUP(DE$2,Recipes!$H:$GI,'Production Calculator'!$A161+2,FALSE)*$AK161))+IF($AO161=DE$3,$AM161/VLOOKUP($AO161,Data!$A$50:$B$56,2,FALSE),0)</f>
        <v>0</v>
      </c>
      <c r="DF161" s="11">
        <f>IF(DF$2=$A161,0,IF(HLOOKUP(DF$2,Recipes!$H:$GI,'Production Calculator'!$A161+2,FALSE)=0,0,HLOOKUP(DF$2,Recipes!$H:$GI,'Production Calculator'!$A161+2,FALSE)*$AK161))+IF($AO161=DF$3,$AM161/VLOOKUP($AO161,Data!$A$50:$B$56,2,FALSE),0)</f>
        <v>0</v>
      </c>
      <c r="DG161" s="11">
        <f>IF(DG$2=$A161,0,IF(HLOOKUP(DG$2,Recipes!$H:$GI,'Production Calculator'!$A161+2,FALSE)=0,0,HLOOKUP(DG$2,Recipes!$H:$GI,'Production Calculator'!$A161+2,FALSE)*$AK161))+IF($AO161=DG$3,$AM161/VLOOKUP($AO161,Data!$A$50:$B$56,2,FALSE),0)</f>
        <v>0</v>
      </c>
      <c r="DH161" s="11">
        <f>IF(DH$2=$A161,0,IF(HLOOKUP(DH$2,Recipes!$H:$GI,'Production Calculator'!$A161+2,FALSE)=0,0,HLOOKUP(DH$2,Recipes!$H:$GI,'Production Calculator'!$A161+2,FALSE)*$AK161))+IF($AO161=DH$3,$AM161/VLOOKUP($AO161,Data!$A$50:$B$56,2,FALSE),0)</f>
        <v>0</v>
      </c>
      <c r="DI161" s="11">
        <f>IF(DI$2=$A161,0,IF(HLOOKUP(DI$2,Recipes!$H:$GI,'Production Calculator'!$A161+2,FALSE)=0,0,HLOOKUP(DI$2,Recipes!$H:$GI,'Production Calculator'!$A161+2,FALSE)*$AK161))+IF($AO161=DI$3,$AM161/VLOOKUP($AO161,Data!$A$50:$B$56,2,FALSE),0)</f>
        <v>0</v>
      </c>
      <c r="DJ161" s="11">
        <f>IF(DJ$2=$A161,0,IF(HLOOKUP(DJ$2,Recipes!$H:$GI,'Production Calculator'!$A161+2,FALSE)=0,0,HLOOKUP(DJ$2,Recipes!$H:$GI,'Production Calculator'!$A161+2,FALSE)*$AK161))+IF($AO161=DJ$3,$AM161/VLOOKUP($AO161,Data!$A$50:$B$56,2,FALSE),0)</f>
        <v>0</v>
      </c>
      <c r="DK161" s="11">
        <f>IF(DK$2=$A161,0,IF(HLOOKUP(DK$2,Recipes!$H:$GI,'Production Calculator'!$A161+2,FALSE)=0,0,HLOOKUP(DK$2,Recipes!$H:$GI,'Production Calculator'!$A161+2,FALSE)*$AK161))+IF($AO161=DK$3,$AM161/VLOOKUP($AO161,Data!$A$50:$B$56,2,FALSE),0)</f>
        <v>0</v>
      </c>
      <c r="DL161" s="11">
        <f>IF(DL$2=$A161,0,IF(HLOOKUP(DL$2,Recipes!$H:$GI,'Production Calculator'!$A161+2,FALSE)=0,0,HLOOKUP(DL$2,Recipes!$H:$GI,'Production Calculator'!$A161+2,FALSE)*$AK161))+IF($AO161=DL$3,$AM161/VLOOKUP($AO161,Data!$A$50:$B$56,2,FALSE),0)</f>
        <v>0</v>
      </c>
      <c r="DM161" s="11">
        <f>IF(DM$2=$A161,0,IF(HLOOKUP(DM$2,Recipes!$H:$GI,'Production Calculator'!$A161+2,FALSE)=0,0,HLOOKUP(DM$2,Recipes!$H:$GI,'Production Calculator'!$A161+2,FALSE)*$AK161))+IF($AO161=DM$3,$AM161/VLOOKUP($AO161,Data!$A$50:$B$56,2,FALSE),0)</f>
        <v>0</v>
      </c>
      <c r="DN161" s="11">
        <f>IF(DN$2=$A161,0,IF(HLOOKUP(DN$2,Recipes!$H:$GI,'Production Calculator'!$A161+2,FALSE)=0,0,HLOOKUP(DN$2,Recipes!$H:$GI,'Production Calculator'!$A161+2,FALSE)*$AK161))+IF($AO161=DN$3,$AM161/VLOOKUP($AO161,Data!$A$50:$B$56,2,FALSE),0)</f>
        <v>0</v>
      </c>
      <c r="DO161" s="11">
        <f>IF(DO$2=$A161,0,IF(HLOOKUP(DO$2,Recipes!$H:$GI,'Production Calculator'!$A161+2,FALSE)=0,0,HLOOKUP(DO$2,Recipes!$H:$GI,'Production Calculator'!$A161+2,FALSE)*$AK161))+IF($AO161=DO$3,$AM161/VLOOKUP($AO161,Data!$A$50:$B$56,2,FALSE),0)</f>
        <v>0</v>
      </c>
      <c r="DP161" s="11">
        <f>IF(DP$2=$A161,0,IF(HLOOKUP(DP$2,Recipes!$H:$GI,'Production Calculator'!$A161+2,FALSE)=0,0,HLOOKUP(DP$2,Recipes!$H:$GI,'Production Calculator'!$A161+2,FALSE)*$AK161))+IF($AO161=DP$3,$AM161/VLOOKUP($AO161,Data!$A$50:$B$56,2,FALSE),0)</f>
        <v>0</v>
      </c>
      <c r="DQ161" s="11">
        <f>IF(DQ$2=$A161,0,IF(HLOOKUP(DQ$2,Recipes!$H:$GI,'Production Calculator'!$A161+2,FALSE)=0,0,HLOOKUP(DQ$2,Recipes!$H:$GI,'Production Calculator'!$A161+2,FALSE)*$AK161))+IF($AO161=DQ$3,$AM161/VLOOKUP($AO161,Data!$A$50:$B$56,2,FALSE),0)</f>
        <v>0</v>
      </c>
      <c r="DR161" s="11">
        <f>IF(DR$2=$A161,0,IF(HLOOKUP(DR$2,Recipes!$H:$GI,'Production Calculator'!$A161+2,FALSE)=0,0,HLOOKUP(DR$2,Recipes!$H:$GI,'Production Calculator'!$A161+2,FALSE)*$AK161))+IF($AO161=DR$3,$AM161/VLOOKUP($AO161,Data!$A$50:$B$56,2,FALSE),0)</f>
        <v>0</v>
      </c>
      <c r="DS161" s="11">
        <f>IF(DS$2=$A161,0,IF(HLOOKUP(DS$2,Recipes!$H:$GI,'Production Calculator'!$A161+2,FALSE)=0,0,HLOOKUP(DS$2,Recipes!$H:$GI,'Production Calculator'!$A161+2,FALSE)*$AK161))+IF($AO161=DS$3,$AM161/VLOOKUP($AO161,Data!$A$50:$B$56,2,FALSE),0)</f>
        <v>0</v>
      </c>
      <c r="DT161" s="11">
        <f>IF(DT$2=$A161,0,IF(HLOOKUP(DT$2,Recipes!$H:$GI,'Production Calculator'!$A161+2,FALSE)=0,0,HLOOKUP(DT$2,Recipes!$H:$GI,'Production Calculator'!$A161+2,FALSE)*$AK161))+IF($AO161=DT$3,$AM161/VLOOKUP($AO161,Data!$A$50:$B$56,2,FALSE),0)</f>
        <v>0</v>
      </c>
      <c r="DU161" s="11">
        <f>IF(DU$2=$A161,0,IF(HLOOKUP(DU$2,Recipes!$H:$GI,'Production Calculator'!$A161+2,FALSE)=0,0,HLOOKUP(DU$2,Recipes!$H:$GI,'Production Calculator'!$A161+2,FALSE)*$AK161))+IF($AO161=DU$3,$AM161/VLOOKUP($AO161,Data!$A$50:$B$56,2,FALSE),0)</f>
        <v>0</v>
      </c>
      <c r="DV161" s="11">
        <f>IF(DV$2=$A161,0,IF(HLOOKUP(DV$2,Recipes!$H:$GI,'Production Calculator'!$A161+2,FALSE)=0,0,HLOOKUP(DV$2,Recipes!$H:$GI,'Production Calculator'!$A161+2,FALSE)*$AK161))+IF($AO161=DV$3,$AM161/VLOOKUP($AO161,Data!$A$50:$B$56,2,FALSE),0)</f>
        <v>0</v>
      </c>
      <c r="DW161" s="11">
        <f>IF(DW$2=$A161,0,IF(HLOOKUP(DW$2,Recipes!$H:$GI,'Production Calculator'!$A161+2,FALSE)=0,0,HLOOKUP(DW$2,Recipes!$H:$GI,'Production Calculator'!$A161+2,FALSE)*$AK161))+IF($AO161=DW$3,$AM161/VLOOKUP($AO161,Data!$A$50:$B$56,2,FALSE),0)</f>
        <v>0</v>
      </c>
      <c r="DX161" s="11">
        <f>IF(DX$2=$A161,0,IF(HLOOKUP(DX$2,Recipes!$H:$GI,'Production Calculator'!$A161+2,FALSE)=0,0,HLOOKUP(DX$2,Recipes!$H:$GI,'Production Calculator'!$A161+2,FALSE)*$AK161))+IF($AO161=DX$3,$AM161/VLOOKUP($AO161,Data!$A$50:$B$56,2,FALSE),0)</f>
        <v>0</v>
      </c>
      <c r="DY161" s="11">
        <f>IF(DY$2=$A161,0,IF(HLOOKUP(DY$2,Recipes!$H:$GI,'Production Calculator'!$A161+2,FALSE)=0,0,HLOOKUP(DY$2,Recipes!$H:$GI,'Production Calculator'!$A161+2,FALSE)*$AK161))+IF($AO161=DY$3,$AM161/VLOOKUP($AO161,Data!$A$50:$B$56,2,FALSE),0)</f>
        <v>0</v>
      </c>
      <c r="DZ161" s="11">
        <f>IF(DZ$2=$A161,0,IF(HLOOKUP(DZ$2,Recipes!$H:$GI,'Production Calculator'!$A161+2,FALSE)=0,0,HLOOKUP(DZ$2,Recipes!$H:$GI,'Production Calculator'!$A161+2,FALSE)*$AK161))+IF($AO161=DZ$3,$AM161/VLOOKUP($AO161,Data!$A$50:$B$56,2,FALSE),0)</f>
        <v>0</v>
      </c>
      <c r="EA161" s="11">
        <f>IF(EA$2=$A161,0,IF(HLOOKUP(EA$2,Recipes!$H:$GI,'Production Calculator'!$A161+2,FALSE)=0,0,HLOOKUP(EA$2,Recipes!$H:$GI,'Production Calculator'!$A161+2,FALSE)*$AK161))+IF($AO161=EA$3,$AM161/VLOOKUP($AO161,Data!$A$50:$B$56,2,FALSE),0)</f>
        <v>0</v>
      </c>
      <c r="EB161" s="11">
        <f>IF(EB$2=$A161,0,IF(HLOOKUP(EB$2,Recipes!$H:$GI,'Production Calculator'!$A161+2,FALSE)=0,0,HLOOKUP(EB$2,Recipes!$H:$GI,'Production Calculator'!$A161+2,FALSE)*$AK161))+IF($AO161=EB$3,$AM161/VLOOKUP($AO161,Data!$A$50:$B$56,2,FALSE),0)</f>
        <v>0</v>
      </c>
      <c r="EC161" s="11">
        <f>IF(EC$2=$A161,0,IF(HLOOKUP(EC$2,Recipes!$H:$GI,'Production Calculator'!$A161+2,FALSE)=0,0,HLOOKUP(EC$2,Recipes!$H:$GI,'Production Calculator'!$A161+2,FALSE)*$AK161))+IF($AO161=EC$3,$AM161/VLOOKUP($AO161,Data!$A$50:$B$56,2,FALSE),0)</f>
        <v>0</v>
      </c>
      <c r="ED161" s="11">
        <f>IF(ED$2=$A161,0,IF(HLOOKUP(ED$2,Recipes!$H:$GI,'Production Calculator'!$A161+2,FALSE)=0,0,HLOOKUP(ED$2,Recipes!$H:$GI,'Production Calculator'!$A161+2,FALSE)*$AK161))+IF($AO161=ED$3,$AM161/VLOOKUP($AO161,Data!$A$50:$B$56,2,FALSE),0)</f>
        <v>0</v>
      </c>
      <c r="EE161" s="11">
        <f>IF(EE$2=$A161,0,IF(HLOOKUP(EE$2,Recipes!$H:$GI,'Production Calculator'!$A161+2,FALSE)=0,0,HLOOKUP(EE$2,Recipes!$H:$GI,'Production Calculator'!$A161+2,FALSE)*$AK161))+IF($AO161=EE$3,$AM161/VLOOKUP($AO161,Data!$A$50:$B$56,2,FALSE),0)</f>
        <v>0</v>
      </c>
      <c r="EF161" s="11">
        <f>IF(EF$2=$A161,0,IF(HLOOKUP(EF$2,Recipes!$H:$GI,'Production Calculator'!$A161+2,FALSE)=0,0,HLOOKUP(EF$2,Recipes!$H:$GI,'Production Calculator'!$A161+2,FALSE)*$AK161))+IF($AO161=EF$3,$AM161/VLOOKUP($AO161,Data!$A$50:$B$56,2,FALSE),0)</f>
        <v>0</v>
      </c>
      <c r="EG161" s="11">
        <f>IF(EG$2=$A161,0,IF(HLOOKUP(EG$2,Recipes!$H:$GI,'Production Calculator'!$A161+2,FALSE)=0,0,HLOOKUP(EG$2,Recipes!$H:$GI,'Production Calculator'!$A161+2,FALSE)*$AK161))+IF($AO161=EG$3,$AM161/VLOOKUP($AO161,Data!$A$50:$B$56,2,FALSE),0)</f>
        <v>0</v>
      </c>
      <c r="EH161" s="11">
        <f>IF(EH$2=$A161,0,IF(HLOOKUP(EH$2,Recipes!$H:$GI,'Production Calculator'!$A161+2,FALSE)=0,0,HLOOKUP(EH$2,Recipes!$H:$GI,'Production Calculator'!$A161+2,FALSE)*$AK161))+IF($AO161=EH$3,$AM161/VLOOKUP($AO161,Data!$A$50:$B$56,2,FALSE),0)</f>
        <v>0</v>
      </c>
      <c r="EI161" s="11">
        <f>IF(EI$2=$A161,0,IF(HLOOKUP(EI$2,Recipes!$H:$GI,'Production Calculator'!$A161+2,FALSE)=0,0,HLOOKUP(EI$2,Recipes!$H:$GI,'Production Calculator'!$A161+2,FALSE)*$AK161))+IF($AO161=EI$3,$AM161/VLOOKUP($AO161,Data!$A$50:$B$56,2,FALSE),0)</f>
        <v>0</v>
      </c>
      <c r="EJ161" s="11">
        <f>IF(EJ$2=$A161,0,IF(HLOOKUP(EJ$2,Recipes!$H:$GI,'Production Calculator'!$A161+2,FALSE)=0,0,HLOOKUP(EJ$2,Recipes!$H:$GI,'Production Calculator'!$A161+2,FALSE)*$AK161))+IF($AO161=EJ$3,$AM161/VLOOKUP($AO161,Data!$A$50:$B$56,2,FALSE),0)</f>
        <v>0</v>
      </c>
      <c r="EK161" s="11">
        <f>IF(EK$2=$A161,0,IF(HLOOKUP(EK$2,Recipes!$H:$GI,'Production Calculator'!$A161+2,FALSE)=0,0,HLOOKUP(EK$2,Recipes!$H:$GI,'Production Calculator'!$A161+2,FALSE)*$AK161))+IF($AO161=EK$3,$AM161/VLOOKUP($AO161,Data!$A$50:$B$56,2,FALSE),0)</f>
        <v>0</v>
      </c>
      <c r="EL161" s="11">
        <f>IF(EL$2=$A161,0,IF(HLOOKUP(EL$2,Recipes!$H:$GI,'Production Calculator'!$A161+2,FALSE)=0,0,HLOOKUP(EL$2,Recipes!$H:$GI,'Production Calculator'!$A161+2,FALSE)*$AK161))+IF($AO161=EL$3,$AM161/VLOOKUP($AO161,Data!$A$50:$B$56,2,FALSE),0)</f>
        <v>0</v>
      </c>
      <c r="EM161" s="11">
        <f>IF(EM$2=$A161,0,IF(HLOOKUP(EM$2,Recipes!$H:$GI,'Production Calculator'!$A161+2,FALSE)=0,0,HLOOKUP(EM$2,Recipes!$H:$GI,'Production Calculator'!$A161+2,FALSE)*$AK161))+IF($AO161=EM$3,$AM161/VLOOKUP($AO161,Data!$A$50:$B$56,2,FALSE),0)</f>
        <v>0</v>
      </c>
      <c r="EN161" s="11">
        <f>IF(EN$2=$A161,0,IF(HLOOKUP(EN$2,Recipes!$H:$GI,'Production Calculator'!$A161+2,FALSE)=0,0,HLOOKUP(EN$2,Recipes!$H:$GI,'Production Calculator'!$A161+2,FALSE)*$AK161))+IF($AO161=EN$3,$AM161/VLOOKUP($AO161,Data!$A$50:$B$56,2,FALSE),0)</f>
        <v>0</v>
      </c>
      <c r="EO161" s="11">
        <f>IF(EO$2=$A161,0,IF(HLOOKUP(EO$2,Recipes!$H:$GI,'Production Calculator'!$A161+2,FALSE)=0,0,HLOOKUP(EO$2,Recipes!$H:$GI,'Production Calculator'!$A161+2,FALSE)*$AK161))+IF($AO161=EO$3,$AM161/VLOOKUP($AO161,Data!$A$50:$B$56,2,FALSE),0)</f>
        <v>0</v>
      </c>
      <c r="EP161" s="11">
        <f>IF(EP$2=$A161,0,IF(HLOOKUP(EP$2,Recipes!$H:$GI,'Production Calculator'!$A161+2,FALSE)=0,0,HLOOKUP(EP$2,Recipes!$H:$GI,'Production Calculator'!$A161+2,FALSE)*$AK161))+IF($AO161=EP$3,$AM161/VLOOKUP($AO161,Data!$A$50:$B$56,2,FALSE),0)</f>
        <v>0</v>
      </c>
      <c r="EQ161" s="11">
        <f>IF(EQ$2=$A161,0,IF(HLOOKUP(EQ$2,Recipes!$H:$GI,'Production Calculator'!$A161+2,FALSE)=0,0,HLOOKUP(EQ$2,Recipes!$H:$GI,'Production Calculator'!$A161+2,FALSE)*$AK161))+IF($AO161=EQ$3,$AM161/VLOOKUP($AO161,Data!$A$50:$B$56,2,FALSE),0)</f>
        <v>0</v>
      </c>
      <c r="ER161" s="11">
        <f>IF(ER$2=$A161,0,IF(HLOOKUP(ER$2,Recipes!$H:$GI,'Production Calculator'!$A161+2,FALSE)=0,0,HLOOKUP(ER$2,Recipes!$H:$GI,'Production Calculator'!$A161+2,FALSE)*$AK161))+IF($AO161=ER$3,$AM161/VLOOKUP($AO161,Data!$A$50:$B$56,2,FALSE),0)</f>
        <v>0</v>
      </c>
      <c r="ES161" s="11">
        <f>IF(ES$2=$A161,0,IF(HLOOKUP(ES$2,Recipes!$H:$GI,'Production Calculator'!$A161+2,FALSE)=0,0,HLOOKUP(ES$2,Recipes!$H:$GI,'Production Calculator'!$A161+2,FALSE)*$AK161))+IF($AO161=ES$3,$AM161/VLOOKUP($AO161,Data!$A$50:$B$56,2,FALSE),0)</f>
        <v>0</v>
      </c>
      <c r="ET161" s="11">
        <f>IF(ET$2=$A161,0,IF(HLOOKUP(ET$2,Recipes!$H:$GI,'Production Calculator'!$A161+2,FALSE)=0,0,HLOOKUP(ET$2,Recipes!$H:$GI,'Production Calculator'!$A161+2,FALSE)*$AK161))+IF($AO161=ET$3,$AM161/VLOOKUP($AO161,Data!$A$50:$B$56,2,FALSE),0)</f>
        <v>0</v>
      </c>
      <c r="EU161" s="11">
        <f>IF(EU$2=$A161,0,IF(HLOOKUP(EU$2,Recipes!$H:$GI,'Production Calculator'!$A161+2,FALSE)=0,0,HLOOKUP(EU$2,Recipes!$H:$GI,'Production Calculator'!$A161+2,FALSE)*$AK161))+IF($AO161=EU$3,$AM161/VLOOKUP($AO161,Data!$A$50:$B$56,2,FALSE),0)</f>
        <v>0</v>
      </c>
      <c r="EV161" s="11">
        <f>IF(EV$2=$A161,0,IF(HLOOKUP(EV$2,Recipes!$H:$GI,'Production Calculator'!$A161+2,FALSE)=0,0,HLOOKUP(EV$2,Recipes!$H:$GI,'Production Calculator'!$A161+2,FALSE)*$AK161))+IF($AO161=EV$3,$AM161/VLOOKUP($AO161,Data!$A$50:$B$56,2,FALSE),0)</f>
        <v>0</v>
      </c>
      <c r="EW161" s="11">
        <f>IF(EW$2=$A161,0,IF(HLOOKUP(EW$2,Recipes!$H:$GI,'Production Calculator'!$A161+2,FALSE)=0,0,HLOOKUP(EW$2,Recipes!$H:$GI,'Production Calculator'!$A161+2,FALSE)*$AK161))+IF($AO161=EW$3,$AM161/VLOOKUP($AO161,Data!$A$50:$B$56,2,FALSE),0)</f>
        <v>0</v>
      </c>
      <c r="EX161" s="11">
        <f>IF(EX$2=$A161,0,IF(HLOOKUP(EX$2,Recipes!$H:$GI,'Production Calculator'!$A161+2,FALSE)=0,0,HLOOKUP(EX$2,Recipes!$H:$GI,'Production Calculator'!$A161+2,FALSE)*$AK161))+IF($AO161=EX$3,$AM161/VLOOKUP($AO161,Data!$A$50:$B$56,2,FALSE),0)</f>
        <v>0</v>
      </c>
      <c r="EY161" s="11">
        <f>IF(EY$2=$A161,0,IF(HLOOKUP(EY$2,Recipes!$H:$GI,'Production Calculator'!$A161+2,FALSE)=0,0,HLOOKUP(EY$2,Recipes!$H:$GI,'Production Calculator'!$A161+2,FALSE)*$AK161))+IF($AO161=EY$3,$AM161/VLOOKUP($AO161,Data!$A$50:$B$56,2,FALSE),0)</f>
        <v>0</v>
      </c>
      <c r="EZ161" s="11">
        <f>IF(EZ$2=$A161,0,IF(HLOOKUP(EZ$2,Recipes!$H:$GI,'Production Calculator'!$A161+2,FALSE)=0,0,HLOOKUP(EZ$2,Recipes!$H:$GI,'Production Calculator'!$A161+2,FALSE)*$AK161))+IF($AO161=EZ$3,$AM161/VLOOKUP($AO161,Data!$A$50:$B$56,2,FALSE),0)</f>
        <v>0</v>
      </c>
      <c r="FA161" s="11">
        <f>IF(FA$2=$A161,0,IF(HLOOKUP(FA$2,Recipes!$H:$GI,'Production Calculator'!$A161+2,FALSE)=0,0,HLOOKUP(FA$2,Recipes!$H:$GI,'Production Calculator'!$A161+2,FALSE)*$AK161))+IF($AO161=FA$3,$AM161/VLOOKUP($AO161,Data!$A$50:$B$56,2,FALSE),0)</f>
        <v>0</v>
      </c>
      <c r="FB161" s="11">
        <f>IF(FB$2=$A161,0,IF(HLOOKUP(FB$2,Recipes!$H:$GI,'Production Calculator'!$A161+2,FALSE)=0,0,HLOOKUP(FB$2,Recipes!$H:$GI,'Production Calculator'!$A161+2,FALSE)*$AK161))+IF($AO161=FB$3,$AM161/VLOOKUP($AO161,Data!$A$50:$B$56,2,FALSE),0)</f>
        <v>0</v>
      </c>
      <c r="FC161" s="11">
        <f>IF(FC$2=$A161,0,IF(HLOOKUP(FC$2,Recipes!$H:$GI,'Production Calculator'!$A161+2,FALSE)=0,0,HLOOKUP(FC$2,Recipes!$H:$GI,'Production Calculator'!$A161+2,FALSE)*$AK161))+IF($AO161=FC$3,$AM161/VLOOKUP($AO161,Data!$A$50:$B$56,2,FALSE),0)</f>
        <v>0</v>
      </c>
      <c r="FD161" s="11">
        <f>IF(FD$2=$A161,0,IF(HLOOKUP(FD$2,Recipes!$H:$GI,'Production Calculator'!$A161+2,FALSE)=0,0,HLOOKUP(FD$2,Recipes!$H:$GI,'Production Calculator'!$A161+2,FALSE)*$AK161))+IF($AO161=FD$3,$AM161/VLOOKUP($AO161,Data!$A$50:$B$56,2,FALSE),0)</f>
        <v>0</v>
      </c>
      <c r="FE161" s="11">
        <f>IF(FE$2=$A161,0,IF(HLOOKUP(FE$2,Recipes!$H:$GI,'Production Calculator'!$A161+2,FALSE)=0,0,HLOOKUP(FE$2,Recipes!$H:$GI,'Production Calculator'!$A161+2,FALSE)*$AK161))+IF($AO161=FE$3,$AM161/VLOOKUP($AO161,Data!$A$50:$B$56,2,FALSE),0)</f>
        <v>0</v>
      </c>
      <c r="FF161" s="11">
        <f>IF(FF$2=$A161,0,IF(HLOOKUP(FF$2,Recipes!$H:$GI,'Production Calculator'!$A161+2,FALSE)=0,0,HLOOKUP(FF$2,Recipes!$H:$GI,'Production Calculator'!$A161+2,FALSE)*$AK161))+IF($AO161=FF$3,$AM161/VLOOKUP($AO161,Data!$A$50:$B$56,2,FALSE),0)</f>
        <v>0</v>
      </c>
      <c r="FG161" s="11">
        <f>IF(FG$2=$A161,0,IF(HLOOKUP(FG$2,Recipes!$H:$GI,'Production Calculator'!$A161+2,FALSE)=0,0,HLOOKUP(FG$2,Recipes!$H:$GI,'Production Calculator'!$A161+2,FALSE)*$AK161))+IF($AO161=FG$3,$AM161/VLOOKUP($AO161,Data!$A$50:$B$56,2,FALSE),0)</f>
        <v>0</v>
      </c>
      <c r="FH161" s="11">
        <f>IF(FH$2=$A161,0,IF(HLOOKUP(FH$2,Recipes!$H:$GI,'Production Calculator'!$A161+2,FALSE)=0,0,HLOOKUP(FH$2,Recipes!$H:$GI,'Production Calculator'!$A161+2,FALSE)*$AK161))+IF($AO161=FH$3,$AM161/VLOOKUP($AO161,Data!$A$50:$B$56,2,FALSE),0)</f>
        <v>0</v>
      </c>
      <c r="FI161" s="11">
        <f>IF(FI$2=$A161,0,IF(HLOOKUP(FI$2,Recipes!$H:$GI,'Production Calculator'!$A161+2,FALSE)=0,0,HLOOKUP(FI$2,Recipes!$H:$GI,'Production Calculator'!$A161+2,FALSE)*$AK161))+IF($AO161=FI$3,$AM161/VLOOKUP($AO161,Data!$A$50:$B$56,2,FALSE),0)</f>
        <v>0</v>
      </c>
      <c r="FJ161" s="11">
        <f>IF(FJ$2=$A161,0,IF(HLOOKUP(FJ$2,Recipes!$H:$GI,'Production Calculator'!$A161+2,FALSE)=0,0,HLOOKUP(FJ$2,Recipes!$H:$GI,'Production Calculator'!$A161+2,FALSE)*$AK161))+IF($AO161=FJ$3,$AM161/VLOOKUP($AO161,Data!$A$50:$B$56,2,FALSE),0)</f>
        <v>0</v>
      </c>
      <c r="FK161" s="11">
        <f>IF(FK$2=$A161,0,IF(HLOOKUP(FK$2,Recipes!$H:$GI,'Production Calculator'!$A161+2,FALSE)=0,0,HLOOKUP(FK$2,Recipes!$H:$GI,'Production Calculator'!$A161+2,FALSE)*$AK161))+IF($AO161=FK$3,$AM161/VLOOKUP($AO161,Data!$A$50:$B$56,2,FALSE),0)</f>
        <v>0</v>
      </c>
      <c r="FL161" s="11">
        <f>IF(FL$2=$A161,0,IF(HLOOKUP(FL$2,Recipes!$H:$GI,'Production Calculator'!$A161+2,FALSE)=0,0,HLOOKUP(FL$2,Recipes!$H:$GI,'Production Calculator'!$A161+2,FALSE)*$AK161))+IF($AO161=FL$3,$AM161/VLOOKUP($AO161,Data!$A$50:$B$56,2,FALSE),0)</f>
        <v>0</v>
      </c>
      <c r="FM161" s="11">
        <f>IF(FM$2=$A161,0,IF(HLOOKUP(FM$2,Recipes!$H:$GI,'Production Calculator'!$A161+2,FALSE)=0,0,HLOOKUP(FM$2,Recipes!$H:$GI,'Production Calculator'!$A161+2,FALSE)*$AK161))+IF($AO161=FM$3,$AM161/VLOOKUP($AO161,Data!$A$50:$B$56,2,FALSE),0)</f>
        <v>0</v>
      </c>
      <c r="FN161" s="11">
        <f>IF(FN$2=$A161,0,IF(HLOOKUP(FN$2,Recipes!$H:$GI,'Production Calculator'!$A161+2,FALSE)=0,0,HLOOKUP(FN$2,Recipes!$H:$GI,'Production Calculator'!$A161+2,FALSE)*$AK161))+IF($AO161=FN$3,$AM161/VLOOKUP($AO161,Data!$A$50:$B$56,2,FALSE),0)</f>
        <v>0</v>
      </c>
      <c r="FO161" s="11">
        <f>IF(FO$2=$A161,0,IF(HLOOKUP(FO$2,Recipes!$H:$GI,'Production Calculator'!$A161+2,FALSE)=0,0,HLOOKUP(FO$2,Recipes!$H:$GI,'Production Calculator'!$A161+2,FALSE)*$AK161))+IF($AO161=FO$3,$AM161/VLOOKUP($AO161,Data!$A$50:$B$56,2,FALSE),0)</f>
        <v>0</v>
      </c>
      <c r="FP161" s="11">
        <f>IF(FP$2=$A161,0,IF(HLOOKUP(FP$2,Recipes!$H:$GI,'Production Calculator'!$A161+2,FALSE)=0,0,HLOOKUP(FP$2,Recipes!$H:$GI,'Production Calculator'!$A161+2,FALSE)*$AK161))+IF($AO161=FP$3,$AM161/VLOOKUP($AO161,Data!$A$50:$B$56,2,FALSE),0)</f>
        <v>0</v>
      </c>
      <c r="FQ161" s="11">
        <f>IF(FQ$2=$A161,0,IF(HLOOKUP(FQ$2,Recipes!$H:$GI,'Production Calculator'!$A161+2,FALSE)=0,0,HLOOKUP(FQ$2,Recipes!$H:$GI,'Production Calculator'!$A161+2,FALSE)*$AK161))+IF($AO161=FQ$3,$AM161/VLOOKUP($AO161,Data!$A$50:$B$56,2,FALSE),0)</f>
        <v>0</v>
      </c>
      <c r="FR161" s="11">
        <f>IF(FR$2=$A161,0,IF(HLOOKUP(FR$2,Recipes!$H:$GI,'Production Calculator'!$A161+2,FALSE)=0,0,HLOOKUP(FR$2,Recipes!$H:$GI,'Production Calculator'!$A161+2,FALSE)*$AK161))+IF($AO161=FR$3,$AM161/VLOOKUP($AO161,Data!$A$50:$B$56,2,FALSE),0)</f>
        <v>0</v>
      </c>
      <c r="FS161" s="11">
        <f>IF(FS$2=$A161,0,IF(HLOOKUP(FS$2,Recipes!$H:$GI,'Production Calculator'!$A161+2,FALSE)=0,0,HLOOKUP(FS$2,Recipes!$H:$GI,'Production Calculator'!$A161+2,FALSE)*$AK161))+IF($AO161=FS$3,$AM161/VLOOKUP($AO161,Data!$A$50:$B$56,2,FALSE),0)</f>
        <v>0</v>
      </c>
      <c r="FT161" s="11">
        <f>IF(FT$2=$A161,0,IF(HLOOKUP(FT$2,Recipes!$H:$GI,'Production Calculator'!$A161+2,FALSE)=0,0,HLOOKUP(FT$2,Recipes!$H:$GI,'Production Calculator'!$A161+2,FALSE)*$AK161))+IF($AO161=FT$3,$AM161/VLOOKUP($AO161,Data!$A$50:$B$56,2,FALSE),0)</f>
        <v>0</v>
      </c>
      <c r="FU161" s="11">
        <f>IF(FU$2=$A161,0,IF(HLOOKUP(FU$2,Recipes!$H:$GI,'Production Calculator'!$A161+2,FALSE)=0,0,HLOOKUP(FU$2,Recipes!$H:$GI,'Production Calculator'!$A161+2,FALSE)*$AK161))+IF($AO161=FU$3,$AM161/VLOOKUP($AO161,Data!$A$50:$B$56,2,FALSE),0)</f>
        <v>0</v>
      </c>
      <c r="FV161" s="11">
        <f>IF(FV$2=$A161,0,IF(HLOOKUP(FV$2,Recipes!$H:$GI,'Production Calculator'!$A161+2,FALSE)=0,0,HLOOKUP(FV$2,Recipes!$H:$GI,'Production Calculator'!$A161+2,FALSE)*$AK161))+IF($AO161=FV$3,$AM161/VLOOKUP($AO161,Data!$A$50:$B$56,2,FALSE),0)</f>
        <v>0</v>
      </c>
      <c r="FW161" s="11">
        <f>IF(FW$2=$A161,0,IF(HLOOKUP(FW$2,Recipes!$H:$GI,'Production Calculator'!$A161+2,FALSE)=0,0,HLOOKUP(FW$2,Recipes!$H:$GI,'Production Calculator'!$A161+2,FALSE)*$AK161))+IF($AO161=FW$3,$AM161/VLOOKUP($AO161,Data!$A$50:$B$56,2,FALSE),0)</f>
        <v>0</v>
      </c>
      <c r="FX161" s="11">
        <f>IF(FX$2=$A161,0,IF(HLOOKUP(FX$2,Recipes!$H:$GI,'Production Calculator'!$A161+2,FALSE)=0,0,HLOOKUP(FX$2,Recipes!$H:$GI,'Production Calculator'!$A161+2,FALSE)*$AK161))+IF($AO161=FX$3,$AM161/VLOOKUP($AO161,Data!$A$50:$B$56,2,FALSE),0)</f>
        <v>0</v>
      </c>
      <c r="FY161" s="11">
        <f>IF(FY$2=$A161,0,IF(HLOOKUP(FY$2,Recipes!$H:$GI,'Production Calculator'!$A161+2,FALSE)=0,0,HLOOKUP(FY$2,Recipes!$H:$GI,'Production Calculator'!$A161+2,FALSE)*$AK161))+IF($AO161=FY$3,$AM161/VLOOKUP($AO161,Data!$A$50:$B$56,2,FALSE),0)</f>
        <v>0</v>
      </c>
      <c r="FZ161" s="11">
        <f>IF(FZ$2=$A161,0,IF(HLOOKUP(FZ$2,Recipes!$H:$GI,'Production Calculator'!$A161+2,FALSE)=0,0,HLOOKUP(FZ$2,Recipes!$H:$GI,'Production Calculator'!$A161+2,FALSE)*$AK161))+IF($AO161=FZ$3,$AM161/VLOOKUP($AO161,Data!$A$50:$B$56,2,FALSE),0)</f>
        <v>0</v>
      </c>
      <c r="GA161" s="11">
        <f>IF(GA$2=$A161,0,IF(HLOOKUP(GA$2,Recipes!$H:$GI,'Production Calculator'!$A161+2,FALSE)=0,0,HLOOKUP(GA$2,Recipes!$H:$GI,'Production Calculator'!$A161+2,FALSE)*$AK161))+IF($AO161=GA$3,$AM161/VLOOKUP($AO161,Data!$A$50:$B$56,2,FALSE),0)</f>
        <v>0</v>
      </c>
      <c r="GB161" s="11">
        <f>IF(GB$2=$A161,0,IF(HLOOKUP(GB$2,Recipes!$H:$GI,'Production Calculator'!$A161+2,FALSE)=0,0,HLOOKUP(GB$2,Recipes!$H:$GI,'Production Calculator'!$A161+2,FALSE)*$AK161))+IF($AO161=GB$3,$AM161/VLOOKUP($AO161,Data!$A$50:$B$56,2,FALSE),0)</f>
        <v>0</v>
      </c>
      <c r="GC161" s="11">
        <f>IF(GC$2=$A161,0,IF(HLOOKUP(GC$2,Recipes!$H:$GI,'Production Calculator'!$A161+2,FALSE)=0,0,HLOOKUP(GC$2,Recipes!$H:$GI,'Production Calculator'!$A161+2,FALSE)*$AK161))+IF($AO161=GC$3,$AM161/VLOOKUP($AO161,Data!$A$50:$B$56,2,FALSE),0)</f>
        <v>0</v>
      </c>
      <c r="GD161" s="11">
        <f>IF(GD$2=$A161,0,IF(HLOOKUP(GD$2,Recipes!$H:$GI,'Production Calculator'!$A161+2,FALSE)=0,0,HLOOKUP(GD$2,Recipes!$H:$GI,'Production Calculator'!$A161+2,FALSE)*$AK161))+IF($AO161=GD$3,$AM161/VLOOKUP($AO161,Data!$A$50:$B$56,2,FALSE),0)</f>
        <v>0</v>
      </c>
      <c r="GE161" s="11">
        <f>IF(GE$2=$A161,0,IF(HLOOKUP(GE$2,Recipes!$H:$GI,'Production Calculator'!$A161+2,FALSE)=0,0,HLOOKUP(GE$2,Recipes!$H:$GI,'Production Calculator'!$A161+2,FALSE)*$AK161))+IF($AO161=GE$3,$AM161/VLOOKUP($AO161,Data!$A$50:$B$56,2,FALSE),0)</f>
        <v>0</v>
      </c>
      <c r="GF161" s="11">
        <f>IF(GF$2=$A161,0,IF(HLOOKUP(GF$2,Recipes!$H:$GI,'Production Calculator'!$A161+2,FALSE)=0,0,HLOOKUP(GF$2,Recipes!$H:$GI,'Production Calculator'!$A161+2,FALSE)*$AK161))+IF($AO161=GF$3,$AM161/VLOOKUP($AO161,Data!$A$50:$B$56,2,FALSE),0)</f>
        <v>0</v>
      </c>
      <c r="GG161" s="11">
        <f>IF(GG$2=$A161,0,IF(HLOOKUP(GG$2,Recipes!$H:$GI,'Production Calculator'!$A161+2,FALSE)=0,0,HLOOKUP(GG$2,Recipes!$H:$GI,'Production Calculator'!$A161+2,FALSE)*$AK161))+IF($AO161=GG$3,$AM161/VLOOKUP($AO161,Data!$A$50:$B$56,2,FALSE),0)</f>
        <v>0</v>
      </c>
      <c r="GH161" s="11">
        <f>IF(GH$2=$A161,0,IF(HLOOKUP(GH$2,Recipes!$H:$GI,'Production Calculator'!$A161+2,FALSE)=0,0,HLOOKUP(GH$2,Recipes!$H:$GI,'Production Calculator'!$A161+2,FALSE)*$AK161))+IF($AO161=GH$3,$AM161/VLOOKUP($AO161,Data!$A$50:$B$56,2,FALSE),0)</f>
        <v>0</v>
      </c>
      <c r="GI161" s="11">
        <f>IF(GI$2=$A161,0,IF(HLOOKUP(GI$2,Recipes!$H:$GI,'Production Calculator'!$A161+2,FALSE)=0,0,HLOOKUP(GI$2,Recipes!$H:$GI,'Production Calculator'!$A161+2,FALSE)*$AK161))+IF($AO161=GI$3,$AM161/VLOOKUP($AO161,Data!$A$50:$B$56,2,FALSE),0)</f>
        <v>0</v>
      </c>
      <c r="GJ161" s="11">
        <f>IF(GJ$2=$A161,0,IF(HLOOKUP(GJ$2,Recipes!$H:$GI,'Production Calculator'!$A161+2,FALSE)=0,0,HLOOKUP(GJ$2,Recipes!$H:$GI,'Production Calculator'!$A161+2,FALSE)*$AK161))+IF($AO161=GJ$3,$AM161/VLOOKUP($AO161,Data!$A$50:$B$56,2,FALSE),0)</f>
        <v>0</v>
      </c>
      <c r="GK161" s="11">
        <f>IF(GK$2=$A161,0,IF(HLOOKUP(GK$2,Recipes!$H:$GI,'Production Calculator'!$A161+2,FALSE)=0,0,HLOOKUP(GK$2,Recipes!$H:$GI,'Production Calculator'!$A161+2,FALSE)*$AK161))+IF($AO161=GK$3,$AM161/VLOOKUP($AO161,Data!$A$50:$B$56,2,FALSE),0)</f>
        <v>0</v>
      </c>
      <c r="GL161" s="11">
        <f>IF(GL$2=$A161,0,IF(HLOOKUP(GL$2,Recipes!$H:$GI,'Production Calculator'!$A161+2,FALSE)=0,0,HLOOKUP(GL$2,Recipes!$H:$GI,'Production Calculator'!$A161+2,FALSE)*$AK161))+IF($AO161=GL$3,$AM161/VLOOKUP($AO161,Data!$A$50:$B$56,2,FALSE),0)</f>
        <v>0</v>
      </c>
      <c r="GM161" s="11">
        <f>IF(GM$2=$A161,0,IF(HLOOKUP(GM$2,Recipes!$H:$GI,'Production Calculator'!$A161+2,FALSE)=0,0,HLOOKUP(GM$2,Recipes!$H:$GI,'Production Calculator'!$A161+2,FALSE)*$AK161))+IF($AO161=GM$3,$AM161/VLOOKUP($AO161,Data!$A$50:$B$56,2,FALSE),0)</f>
        <v>0</v>
      </c>
      <c r="GN161" s="11">
        <f>IF(GN$2=$A161,0,IF(HLOOKUP(GN$2,Recipes!$H:$GI,'Production Calculator'!$A161+2,FALSE)=0,0,HLOOKUP(GN$2,Recipes!$H:$GI,'Production Calculator'!$A161+2,FALSE)*$AK161))+IF($AO161=GN$3,$AM161/VLOOKUP($AO161,Data!$A$50:$B$56,2,FALSE),0)</f>
        <v>0</v>
      </c>
      <c r="GO161" s="11">
        <f>IF(GO$2=$A161,0,IF(HLOOKUP(GO$2,Recipes!$H:$GI,'Production Calculator'!$A161+2,FALSE)=0,0,HLOOKUP(GO$2,Recipes!$H:$GI,'Production Calculator'!$A161+2,FALSE)*$AK161))+IF($AO161=GO$3,$AM161/VLOOKUP($AO161,Data!$A$50:$B$56,2,FALSE),0)</f>
        <v>0</v>
      </c>
      <c r="GP161" s="11">
        <f>IF(GP$2=$A161,0,IF(HLOOKUP(GP$2,Recipes!$H:$GI,'Production Calculator'!$A161+2,FALSE)=0,0,HLOOKUP(GP$2,Recipes!$H:$GI,'Production Calculator'!$A161+2,FALSE)*$AK161))+IF($AO161=GP$3,$AM161/VLOOKUP($AO161,Data!$A$50:$B$56,2,FALSE),0)</f>
        <v>0</v>
      </c>
      <c r="GQ161" s="11">
        <f>IF(GQ$2=$A161,0,IF(HLOOKUP(GQ$2,Recipes!$H:$GI,'Production Calculator'!$A161+2,FALSE)=0,0,HLOOKUP(GQ$2,Recipes!$H:$GI,'Production Calculator'!$A161+2,FALSE)*$AK161))+IF($AO161=GQ$3,$AM161/VLOOKUP($AO161,Data!$A$50:$B$56,2,FALSE),0)</f>
        <v>0</v>
      </c>
      <c r="GR161" s="11">
        <f>IF(GR$2=$A161,0,IF(HLOOKUP(GR$2,Recipes!$H:$GI,'Production Calculator'!$A161+2,FALSE)=0,0,HLOOKUP(GR$2,Recipes!$H:$GI,'Production Calculator'!$A161+2,FALSE)*$AK161))+IF($AO161=GR$3,$AM161/VLOOKUP($AO161,Data!$A$50:$B$56,2,FALSE),0)</f>
        <v>0</v>
      </c>
      <c r="GS161" s="11">
        <f>IF(GS$2=$A161,0,IF(HLOOKUP(GS$2,Recipes!$H:$GI,'Production Calculator'!$A161+2,FALSE)=0,0,HLOOKUP(GS$2,Recipes!$H:$GI,'Production Calculator'!$A161+2,FALSE)*$AK161))+IF($AO161=GS$3,$AM161/VLOOKUP($AO161,Data!$A$50:$B$56,2,FALSE),0)</f>
        <v>0</v>
      </c>
      <c r="GT161" s="11">
        <f>IF(GT$2=$A161,0,IF(HLOOKUP(GT$2,Recipes!$H:$GI,'Production Calculator'!$A161+2,FALSE)=0,0,HLOOKUP(GT$2,Recipes!$H:$GI,'Production Calculator'!$A161+2,FALSE)*$AK161))+IF($AO161=GT$3,$AM161/VLOOKUP($AO161,Data!$A$50:$B$56,2,FALSE),0)</f>
        <v>0</v>
      </c>
      <c r="GU161" s="11">
        <f>IF(GU$2=$A161,0,IF(HLOOKUP(GU$2,Recipes!$H:$GI,'Production Calculator'!$A161+2,FALSE)=0,0,HLOOKUP(GU$2,Recipes!$H:$GI,'Production Calculator'!$A161+2,FALSE)*$AK161))+IF($AO161=GU$3,$AM161/VLOOKUP($AO161,Data!$A$50:$B$56,2,FALSE),0)</f>
        <v>0</v>
      </c>
      <c r="GV161" s="11">
        <f>IF(GV$2=$A161,0,IF(HLOOKUP(GV$2,Recipes!$H:$GI,'Production Calculator'!$A161+2,FALSE)=0,0,HLOOKUP(GV$2,Recipes!$H:$GI,'Production Calculator'!$A161+2,FALSE)*$AK161))+IF($AO161=GV$3,$AM161/VLOOKUP($AO161,Data!$A$50:$B$56,2,FALSE),0)</f>
        <v>0</v>
      </c>
      <c r="GW161" s="11">
        <f>IF(GW$2=$A161,0,IF(HLOOKUP(GW$2,Recipes!$H:$GI,'Production Calculator'!$A161+2,FALSE)=0,0,HLOOKUP(GW$2,Recipes!$H:$GI,'Production Calculator'!$A161+2,FALSE)*$AK161))+IF($AO161=GW$3,$AM161/VLOOKUP($AO161,Data!$A$50:$B$56,2,FALSE),0)</f>
        <v>0</v>
      </c>
      <c r="GX161" s="11">
        <f>IF(GX$2=$A161,0,IF(HLOOKUP(GX$2,Recipes!$H:$GI,'Production Calculator'!$A161+2,FALSE)=0,0,HLOOKUP(GX$2,Recipes!$H:$GI,'Production Calculator'!$A161+2,FALSE)*$AK161))+IF($AO161=GX$3,$AM161/VLOOKUP($AO161,Data!$A$50:$B$56,2,FALSE),0)</f>
        <v>0</v>
      </c>
      <c r="GY161" s="11">
        <f>IF(GY$2=$A161,0,IF(HLOOKUP(GY$2,Recipes!$H:$GI,'Production Calculator'!$A161+2,FALSE)=0,0,HLOOKUP(GY$2,Recipes!$H:$GI,'Production Calculator'!$A161+2,FALSE)*$AK161))+IF($AO161=GY$3,$AM161/VLOOKUP($AO161,Data!$A$50:$B$56,2,FALSE),0)</f>
        <v>0</v>
      </c>
      <c r="GZ161" s="11">
        <f>IF(GZ$2=$A161,0,IF(HLOOKUP(GZ$2,Recipes!$H:$GI,'Production Calculator'!$A161+2,FALSE)=0,0,HLOOKUP(GZ$2,Recipes!$H:$GI,'Production Calculator'!$A161+2,FALSE)*$AK161))+IF($AO161=GZ$3,$AM161/VLOOKUP($AO161,Data!$A$50:$B$56,2,FALSE),0)</f>
        <v>0</v>
      </c>
      <c r="HA161" s="11">
        <f>IF(HA$2=$A161,0,IF(HLOOKUP(HA$2,Recipes!$H:$GI,'Production Calculator'!$A161+2,FALSE)=0,0,HLOOKUP(HA$2,Recipes!$H:$GI,'Production Calculator'!$A161+2,FALSE)*$AK161))+IF($AO161=HA$3,$AM161/VLOOKUP($AO161,Data!$A$50:$B$56,2,FALSE),0)</f>
        <v>0</v>
      </c>
      <c r="HB161" s="11">
        <f>IF(HB$2=$A161,0,IF(HLOOKUP(HB$2,Recipes!$H:$GI,'Production Calculator'!$A161+2,FALSE)=0,0,HLOOKUP(HB$2,Recipes!$H:$GI,'Production Calculator'!$A161+2,FALSE)*$AK161))+IF($AO161=HB$3,$AM161/VLOOKUP($AO161,Data!$A$50:$B$56,2,FALSE),0)</f>
        <v>0</v>
      </c>
      <c r="HC161" s="11">
        <f>IF(HC$2=$A161,0,IF(HLOOKUP(HC$2,Recipes!$H:$GI,'Production Calculator'!$A161+2,FALSE)=0,0,HLOOKUP(HC$2,Recipes!$H:$GI,'Production Calculator'!$A161+2,FALSE)*$AK161))+IF($AO161=HC$3,$AM161/VLOOKUP($AO161,Data!$A$50:$B$56,2,FALSE),0)</f>
        <v>0</v>
      </c>
      <c r="HD161" s="11">
        <f>IF(HD$2=$A161,0,IF(HLOOKUP(HD$2,Recipes!$H:$GI,'Production Calculator'!$A161+2,FALSE)=0,0,HLOOKUP(HD$2,Recipes!$H:$GI,'Production Calculator'!$A161+2,FALSE)*$AK161))+IF($AO161=HD$3,$AM161/VLOOKUP($AO161,Data!$A$50:$B$56,2,FALSE),0)</f>
        <v>0</v>
      </c>
      <c r="HE161" s="11">
        <f>IF(HE$2=$A161,0,IF(HLOOKUP(HE$2,Recipes!$H:$GI,'Production Calculator'!$A161+2,FALSE)=0,0,HLOOKUP(HE$2,Recipes!$H:$GI,'Production Calculator'!$A161+2,FALSE)*$AK161))+IF($AO161=HE$3,$AM161/VLOOKUP($AO161,Data!$A$50:$B$56,2,FALSE),0)</f>
        <v>0</v>
      </c>
      <c r="HF161" s="11">
        <f>IF(HF$2=$A161,0,IF(HLOOKUP(HF$2,Recipes!$H:$GI,'Production Calculator'!$A161+2,FALSE)=0,0,HLOOKUP(HF$2,Recipes!$H:$GI,'Production Calculator'!$A161+2,FALSE)*$AK161))+IF($AO161=HF$3,$AM161/VLOOKUP($AO161,Data!$A$50:$B$56,2,FALSE),0)</f>
        <v>0</v>
      </c>
      <c r="HG161" s="11">
        <f>IF(HG$2=$A161,0,IF(HLOOKUP(HG$2,Recipes!$H:$GI,'Production Calculator'!$A161+2,FALSE)=0,0,HLOOKUP(HG$2,Recipes!$H:$GI,'Production Calculator'!$A161+2,FALSE)*$AK161))+IF($AO161=HG$3,$AM161/VLOOKUP($AO161,Data!$A$50:$B$56,2,FALSE),0)</f>
        <v>0</v>
      </c>
      <c r="HH161" s="11">
        <f>IF(HH$2=$A161,0,IF(HLOOKUP(HH$2,Recipes!$H:$GI,'Production Calculator'!$A161+2,FALSE)=0,0,HLOOKUP(HH$2,Recipes!$H:$GI,'Production Calculator'!$A161+2,FALSE)*$AK161))+IF($AO161=HH$3,$AM161/VLOOKUP($AO161,Data!$A$50:$B$56,2,FALSE),0)</f>
        <v>0</v>
      </c>
      <c r="HI161" s="11">
        <f>IF(HI$2=$A161,0,IF(HLOOKUP(HI$2,Recipes!$H:$GI,'Production Calculator'!$A161+2,FALSE)=0,0,HLOOKUP(HI$2,Recipes!$H:$GI,'Production Calculator'!$A161+2,FALSE)*$AK161))+IF($AO161=HI$3,$AM161/VLOOKUP($AO161,Data!$A$50:$B$56,2,FALSE),0)</f>
        <v>0</v>
      </c>
      <c r="HJ161" s="11">
        <f>IF(HJ$2=$A161,0,IF(HLOOKUP(HJ$2,Recipes!$H:$GI,'Production Calculator'!$A161+2,FALSE)=0,0,HLOOKUP(HJ$2,Recipes!$H:$GI,'Production Calculator'!$A161+2,FALSE)*$AK161))+IF($AO161=HJ$3,$AM161/VLOOKUP($AO161,Data!$A$50:$B$56,2,FALSE),0)</f>
        <v>0</v>
      </c>
      <c r="HK161" s="11">
        <f>IF(HK$2=$A161,0,IF(HLOOKUP(HK$2,Recipes!$H:$GI,'Production Calculator'!$A161+2,FALSE)=0,0,HLOOKUP(HK$2,Recipes!$H:$GI,'Production Calculator'!$A161+2,FALSE)*$AK161))+IF($AO161=HK$3,$AM161/VLOOKUP($AO161,Data!$A$50:$B$56,2,FALSE),0)</f>
        <v>0</v>
      </c>
      <c r="HL161" s="11">
        <f>IF(HL$2=$A161,0,IF(HLOOKUP(HL$2,Recipes!$H:$GI,'Production Calculator'!$A161+2,FALSE)=0,0,HLOOKUP(HL$2,Recipes!$H:$GI,'Production Calculator'!$A161+2,FALSE)*$AK161))+IF($AO161=HL$3,$AM161/VLOOKUP($AO161,Data!$A$50:$B$56,2,FALSE),0)</f>
        <v>0</v>
      </c>
      <c r="HM161" s="11">
        <f>IF(HM$2=$A161,0,IF(HLOOKUP(HM$2,Recipes!$H:$GI,'Production Calculator'!$A161+2,FALSE)=0,0,HLOOKUP(HM$2,Recipes!$H:$GI,'Production Calculator'!$A161+2,FALSE)*$AK161))+IF($AO161=HM$3,$AM161/VLOOKUP($AO161,Data!$A$50:$B$56,2,FALSE),0)</f>
        <v>0</v>
      </c>
      <c r="HN161" s="11">
        <f>IF(HN$2=$A161,0,IF(HLOOKUP(HN$2,Recipes!$H:$GI,'Production Calculator'!$A161+2,FALSE)=0,0,HLOOKUP(HN$2,Recipes!$H:$GI,'Production Calculator'!$A161+2,FALSE)*$AK161))+IF($AO161=HN$3,$AM161/VLOOKUP($AO161,Data!$A$50:$B$56,2,FALSE),0)</f>
        <v>0</v>
      </c>
      <c r="HO161" s="11">
        <f>IF(HO$2=$A161,0,IF(HLOOKUP(HO$2,Recipes!$H:$GI,'Production Calculator'!$A161+2,FALSE)=0,0,HLOOKUP(HO$2,Recipes!$H:$GI,'Production Calculator'!$A161+2,FALSE)*$AK161))+IF($AO161=HO$3,$AM161/VLOOKUP($AO161,Data!$A$50:$B$56,2,FALSE),0)</f>
        <v>0</v>
      </c>
      <c r="HP161" s="11">
        <f>IF(HP$2=$A161,0,IF(HLOOKUP(HP$2,Recipes!$H:$GI,'Production Calculator'!$A161+2,FALSE)=0,0,HLOOKUP(HP$2,Recipes!$H:$GI,'Production Calculator'!$A161+2,FALSE)*$AK161))+IF($AO161=HP$3,$AM161/VLOOKUP($AO161,Data!$A$50:$B$56,2,FALSE),0)</f>
        <v>0</v>
      </c>
      <c r="HQ161" s="11">
        <f>IF(HQ$2=$A161,0,IF(HLOOKUP(HQ$2,Recipes!$H:$GI,'Production Calculator'!$A161+2,FALSE)=0,0,HLOOKUP(HQ$2,Recipes!$H:$GI,'Production Calculator'!$A161+2,FALSE)*$AK161))+IF($AO161=HQ$3,$AM161/VLOOKUP($AO161,Data!$A$50:$B$56,2,FALSE),0)</f>
        <v>0</v>
      </c>
      <c r="HR161" s="11">
        <f>IF(HR$2=$A161,0,IF(HLOOKUP(HR$2,Recipes!$H:$GI,'Production Calculator'!$A161+2,FALSE)=0,0,HLOOKUP(HR$2,Recipes!$H:$GI,'Production Calculator'!$A161+2,FALSE)*$AK161))+IF($AO161=HR$3,$AM161/VLOOKUP($AO161,Data!$A$50:$B$56,2,FALSE),0)</f>
        <v>0</v>
      </c>
      <c r="HS161" s="121"/>
    </row>
    <row r="162" spans="1:227" x14ac:dyDescent="0.45">
      <c r="A162">
        <v>136</v>
      </c>
      <c r="B162" s="107" t="str">
        <f>VLOOKUP(A162,Recipes!A:B,2)</f>
        <v>Speed module 3</v>
      </c>
      <c r="C162" s="133">
        <v>0</v>
      </c>
      <c r="D162" s="108">
        <f t="shared" si="217"/>
        <v>0</v>
      </c>
      <c r="E162" s="148" t="s">
        <v>1</v>
      </c>
      <c r="F162" s="109">
        <f>VLOOKUP(A162,Recipes!$A$3:$G$186,6,FALSE)</f>
        <v>4</v>
      </c>
      <c r="G162" s="109">
        <f>VLOOKUP(A162,Recipes!$A$3:$G$186,7,FALSE)</f>
        <v>0</v>
      </c>
      <c r="H162" s="110">
        <f t="shared" si="218"/>
        <v>0</v>
      </c>
      <c r="I162" s="109">
        <f>VLOOKUP(E162,Data!$A$2:$C$26,3, FALSE)</f>
        <v>4</v>
      </c>
      <c r="J162" s="108">
        <v>0</v>
      </c>
      <c r="K162" s="108">
        <v>0</v>
      </c>
      <c r="L162" s="108">
        <v>0</v>
      </c>
      <c r="M162" s="150">
        <v>0</v>
      </c>
      <c r="N162" s="150">
        <v>0</v>
      </c>
      <c r="O162" s="150">
        <v>0</v>
      </c>
      <c r="P162" s="151">
        <v>0</v>
      </c>
      <c r="Q162" s="151">
        <v>0</v>
      </c>
      <c r="R162" s="151">
        <v>0</v>
      </c>
      <c r="S162">
        <f t="shared" si="233"/>
        <v>0</v>
      </c>
      <c r="T162">
        <f t="shared" si="234"/>
        <v>0</v>
      </c>
      <c r="U162">
        <f t="shared" si="235"/>
        <v>0</v>
      </c>
      <c r="V162">
        <f t="shared" si="236"/>
        <v>0</v>
      </c>
      <c r="W162">
        <f t="shared" si="237"/>
        <v>0</v>
      </c>
      <c r="X162">
        <f t="shared" si="238"/>
        <v>0</v>
      </c>
      <c r="Y162">
        <f t="shared" si="239"/>
        <v>0</v>
      </c>
      <c r="Z162">
        <f t="shared" si="240"/>
        <v>0</v>
      </c>
      <c r="AA162">
        <f t="shared" si="241"/>
        <v>0</v>
      </c>
      <c r="AB162" s="111">
        <f>VLOOKUP($A162,Recipes!$A:$G,4)</f>
        <v>60</v>
      </c>
      <c r="AC162" s="111">
        <f>VLOOKUP($A162,Recipes!$A:$G,5)</f>
        <v>1</v>
      </c>
      <c r="AD162" s="111">
        <f t="shared" si="228"/>
        <v>1.6666666666666666E-2</v>
      </c>
      <c r="AE162" s="111">
        <f>VLOOKUP(E162,Data!$A$2:$F$26,5,FALSE)</f>
        <v>0</v>
      </c>
      <c r="AF162" s="111">
        <f>VLOOKUP(E162,Data!$A$2:$F$26,4,FALSE)</f>
        <v>210</v>
      </c>
      <c r="AG162" s="111">
        <f>VLOOKUP(E162,Data!$A$2:$B$26,2, FALSE)</f>
        <v>1.25</v>
      </c>
      <c r="AH162" s="111">
        <f>1+VLOOKUP($J$3,Data!$A$40:$D$48,2,FALSE)*$J162+VLOOKUP($K$3,Data!$A$40:$D$48,2,FALSE)*$K162+VLOOKUP($L$3,Data!$A$40:$D$48,2,FALSE)*$L162+VLOOKUP($M$3,Data!$A$40:$D$48,2,FALSE)*$M162+VLOOKUP($N$3,Data!$A$40:$D$48,2,FALSE)*$N162+VLOOKUP($O$3,Data!$A$40:$D$48,2,FALSE)*$O162+VLOOKUP($P$3,Data!$A$40:$D$48,2,FALSE)*$P162+VLOOKUP($Q$3,Data!$A$40:$D$48,2,FALSE)*$Q162+VLOOKUP($R$3,Data!$A$40:$D$48,2,FALSE)*$R162</f>
        <v>1</v>
      </c>
      <c r="AI162" s="111">
        <f>MAX(1+VLOOKUP($J$3,Data!$A$40:$D$48,3,FALSE)*$J162+VLOOKUP($K$3,Data!$A$40:$D$48,3,FALSE)*$K162+VLOOKUP($L$3,Data!$A$40:$D$48,3,FALSE)*$L162+VLOOKUP($M$3,Data!$A$40:$D$48,3,FALSE)*$M162+VLOOKUP($N$3,Data!$A$40:$D$48,3,FALSE)*$N162+VLOOKUP($O$3,Data!$A$40:$D$48,3,FALSE)*$O162+VLOOKUP($P$3,Data!$A$40:$D$48,3,FALSE)*$P162+VLOOKUP($Q$3,Data!$A$40:$D$48,3,FALSE)*$Q162+VLOOKUP($R$3,Data!$A$40:$D$48,3,FALSE)*$R162,0)</f>
        <v>1</v>
      </c>
      <c r="AJ162" s="111">
        <f>MAX(1-(VLOOKUP($J$3,Data!$A$40:$D$48,4,FALSE)*$J162+VLOOKUP($K$3,Data!$A$40:$D$48,4,FALSE)*$K162+VLOOKUP($L$3,Data!$A$40:$D$48,4,FALSE)*$L162+VLOOKUP($M$3,Data!$A$40:$D$48,4,FALSE)*$M162+VLOOKUP($N$3,Data!$A$40:$D$48,4,FALSE)*$N162+VLOOKUP($O$3,Data!$A$40:$D$48,4,FALSE)*$O162+VLOOKUP($P$3,Data!$A$40:$D$48,4,FALSE)*$P162+VLOOKUP($Q$3,Data!$A$40:$D$48,4,FALSE)*$Q162+VLOOKUP($R$3,Data!$A$40:$D$48,4,FALSE)*$R162),0.2)</f>
        <v>1</v>
      </c>
      <c r="AK162" s="112">
        <f t="shared" si="229"/>
        <v>0</v>
      </c>
      <c r="AL162" s="111">
        <f t="shared" si="230"/>
        <v>2.0833333333333332E-2</v>
      </c>
      <c r="AM162" s="111">
        <f t="shared" si="231"/>
        <v>0</v>
      </c>
      <c r="AN162" s="111">
        <f t="shared" si="232"/>
        <v>0</v>
      </c>
      <c r="AO162" s="131" t="s">
        <v>298</v>
      </c>
      <c r="AP162" s="11"/>
      <c r="AQ162" s="11">
        <f>IF(AQ$2=$A162,0,IF(HLOOKUP(AQ$2,Recipes!$H:$GI,'Production Calculator'!$A162+2,FALSE)=0,0,HLOOKUP(AQ$2,Recipes!$H:$GI,'Production Calculator'!$A162+2,FALSE)*$AK162))+IF($AO162=AQ$3,$AM162/VLOOKUP($AO162,Data!$A$50:$B$56,2,FALSE),0)</f>
        <v>0</v>
      </c>
      <c r="AR162" s="11">
        <f>IF(AR$2=$A162,0,IF(HLOOKUP(AR$2,Recipes!$H:$GI,'Production Calculator'!$A162+2,FALSE)=0,0,HLOOKUP(AR$2,Recipes!$H:$GI,'Production Calculator'!$A162+2,FALSE)*$AK162))+IF($AO162=AR$3,$AM162/VLOOKUP($AO162,Data!$A$50:$B$56,2,FALSE),0)</f>
        <v>0</v>
      </c>
      <c r="AS162" s="11">
        <f>IF(AS$2=$A162,0,IF(HLOOKUP(AS$2,Recipes!$H:$GI,'Production Calculator'!$A162+2,FALSE)=0,0,HLOOKUP(AS$2,Recipes!$H:$GI,'Production Calculator'!$A162+2,FALSE)*$AK162))+IF($AO162=AS$3,$AM162/VLOOKUP($AO162,Data!$A$50:$B$56,2,FALSE),0)</f>
        <v>0</v>
      </c>
      <c r="AT162" s="11">
        <f>IF(AT$2=$A162,0,IF(HLOOKUP(AT$2,Recipes!$H:$GI,'Production Calculator'!$A162+2,FALSE)=0,0,HLOOKUP(AT$2,Recipes!$H:$GI,'Production Calculator'!$A162+2,FALSE)*$AK162))+IF($AO162=AT$3,$AM162/VLOOKUP($AO162,Data!$A$50:$B$56,2,FALSE),0)</f>
        <v>0</v>
      </c>
      <c r="AU162" s="11">
        <f>IF(AU$2=$A162,0,IF(HLOOKUP(AU$2,Recipes!$H:$GI,'Production Calculator'!$A162+2,FALSE)=0,0,HLOOKUP(AU$2,Recipes!$H:$GI,'Production Calculator'!$A162+2,FALSE)*$AK162))+IF($AO162=AU$3,$AM162/VLOOKUP($AO162,Data!$A$50:$B$56,2,FALSE),0)</f>
        <v>0</v>
      </c>
      <c r="AV162" s="11">
        <f>IF(AV$2=$A162,0,IF(HLOOKUP(AV$2,Recipes!$H:$GI,'Production Calculator'!$A162+2,FALSE)=0,0,HLOOKUP(AV$2,Recipes!$H:$GI,'Production Calculator'!$A162+2,FALSE)*$AK162))+IF($AO162=AV$3,$AM162/VLOOKUP($AO162,Data!$A$50:$B$56,2,FALSE),0)</f>
        <v>0</v>
      </c>
      <c r="AW162" s="11">
        <f>IF(AW$2=$A162,0,IF(HLOOKUP(AW$2,Recipes!$H:$GI,'Production Calculator'!$A162+2,FALSE)=0,0,HLOOKUP(AW$2,Recipes!$H:$GI,'Production Calculator'!$A162+2,FALSE)*$AK162))+IF($AO162=AW$3,$AM162/VLOOKUP($AO162,Data!$A$50:$B$56,2,FALSE),0)</f>
        <v>0</v>
      </c>
      <c r="AX162" s="11">
        <f>IF(AX$2=$A162,0,IF(HLOOKUP(AX$2,Recipes!$H:$GI,'Production Calculator'!$A162+2,FALSE)=0,0,HLOOKUP(AX$2,Recipes!$H:$GI,'Production Calculator'!$A162+2,FALSE)*$AK162))+IF($AO162=AX$3,$AM162/VLOOKUP($AO162,Data!$A$50:$B$56,2,FALSE),0)</f>
        <v>0</v>
      </c>
      <c r="AY162" s="11">
        <f>IF(AY$2=$A162,0,IF(HLOOKUP(AY$2,Recipes!$H:$GI,'Production Calculator'!$A162+2,FALSE)=0,0,HLOOKUP(AY$2,Recipes!$H:$GI,'Production Calculator'!$A162+2,FALSE)*$AK162))+IF($AO162=AY$3,$AM162/VLOOKUP($AO162,Data!$A$50:$B$56,2,FALSE),0)</f>
        <v>0</v>
      </c>
      <c r="AZ162" s="11">
        <f>IF(AZ$2=$A162,0,IF(HLOOKUP(AZ$2,Recipes!$H:$GI,'Production Calculator'!$A162+2,FALSE)=0,0,HLOOKUP(AZ$2,Recipes!$H:$GI,'Production Calculator'!$A162+2,FALSE)*$AK162))+IF($AO162=AZ$3,$AM162/VLOOKUP($AO162,Data!$A$50:$B$56,2,FALSE),0)</f>
        <v>0</v>
      </c>
      <c r="BA162" s="11">
        <f>IF(BA$2=$A162,0,IF(HLOOKUP(BA$2,Recipes!$H:$GI,'Production Calculator'!$A162+2,FALSE)=0,0,HLOOKUP(BA$2,Recipes!$H:$GI,'Production Calculator'!$A162+2,FALSE)*$AK162))+IF($AO162=BA$3,$AM162/VLOOKUP($AO162,Data!$A$50:$B$56,2,FALSE),0)</f>
        <v>0</v>
      </c>
      <c r="BB162" s="11">
        <f>IF(BB$2=$A162,0,IF(HLOOKUP(BB$2,Recipes!$H:$GI,'Production Calculator'!$A162+2,FALSE)=0,0,HLOOKUP(BB$2,Recipes!$H:$GI,'Production Calculator'!$A162+2,FALSE)*$AK162))+IF($AO162=BB$3,$AM162/VLOOKUP($AO162,Data!$A$50:$B$56,2,FALSE),0)</f>
        <v>0</v>
      </c>
      <c r="BC162" s="11">
        <f>IF(BC$2=$A162,0,IF(HLOOKUP(BC$2,Recipes!$H:$GI,'Production Calculator'!$A162+2,FALSE)=0,0,HLOOKUP(BC$2,Recipes!$H:$GI,'Production Calculator'!$A162+2,FALSE)*$AK162))+IF($AO162=BC$3,$AM162/VLOOKUP($AO162,Data!$A$50:$B$56,2,FALSE),0)</f>
        <v>0</v>
      </c>
      <c r="BD162" s="11">
        <f>IF(BD$2=$A162,0,IF(HLOOKUP(BD$2,Recipes!$H:$GI,'Production Calculator'!$A162+2,FALSE)=0,0,HLOOKUP(BD$2,Recipes!$H:$GI,'Production Calculator'!$A162+2,FALSE)*$AK162))+IF($AO162=BD$3,$AM162/VLOOKUP($AO162,Data!$A$50:$B$56,2,FALSE),0)</f>
        <v>0</v>
      </c>
      <c r="BE162" s="11">
        <f>IF(BE$2=$A162,0,IF(HLOOKUP(BE$2,Recipes!$H:$GI,'Production Calculator'!$A162+2,FALSE)=0,0,HLOOKUP(BE$2,Recipes!$H:$GI,'Production Calculator'!$A162+2,FALSE)*$AK162))+IF($AO162=BE$3,$AM162/VLOOKUP($AO162,Data!$A$50:$B$56,2,FALSE),0)</f>
        <v>0</v>
      </c>
      <c r="BF162" s="11">
        <f>IF(BF$2=$A162,0,IF(HLOOKUP(BF$2,Recipes!$H:$GI,'Production Calculator'!$A162+2,FALSE)=0,0,HLOOKUP(BF$2,Recipes!$H:$GI,'Production Calculator'!$A162+2,FALSE)*$AK162))+IF($AO162=BF$3,$AM162/VLOOKUP($AO162,Data!$A$50:$B$56,2,FALSE),0)</f>
        <v>0</v>
      </c>
      <c r="BG162" s="11">
        <f>IF(BG$2=$A162,0,IF(HLOOKUP(BG$2,Recipes!$H:$GI,'Production Calculator'!$A162+2,FALSE)=0,0,HLOOKUP(BG$2,Recipes!$H:$GI,'Production Calculator'!$A162+2,FALSE)*$AK162))+IF($AO162=BG$3,$AM162/VLOOKUP($AO162,Data!$A$50:$B$56,2,FALSE),0)</f>
        <v>0</v>
      </c>
      <c r="BH162" s="11">
        <f>IF(BH$2=$A162,0,IF(HLOOKUP(BH$2,Recipes!$H:$GI,'Production Calculator'!$A162+2,FALSE)=0,0,HLOOKUP(BH$2,Recipes!$H:$GI,'Production Calculator'!$A162+2,FALSE)*$AK162))+IF($AO162=BH$3,$AM162/VLOOKUP($AO162,Data!$A$50:$B$56,2,FALSE),0)</f>
        <v>0</v>
      </c>
      <c r="BI162" s="11">
        <f>IF(BI$2=$A162,0,IF(HLOOKUP(BI$2,Recipes!$H:$GI,'Production Calculator'!$A162+2,FALSE)=0,0,HLOOKUP(BI$2,Recipes!$H:$GI,'Production Calculator'!$A162+2,FALSE)*$AK162))+IF($AO162=BI$3,$AM162/VLOOKUP($AO162,Data!$A$50:$B$56,2,FALSE),0)</f>
        <v>0</v>
      </c>
      <c r="BJ162" s="11">
        <f>IF(BJ$2=$A162,0,IF(HLOOKUP(BJ$2,Recipes!$H:$GI,'Production Calculator'!$A162+2,FALSE)=0,0,HLOOKUP(BJ$2,Recipes!$H:$GI,'Production Calculator'!$A162+2,FALSE)*$AK162))+IF($AO162=BJ$3,$AM162/VLOOKUP($AO162,Data!$A$50:$B$56,2,FALSE),0)</f>
        <v>0</v>
      </c>
      <c r="BK162" s="11">
        <f>IF(BK$2=$A162,0,IF(HLOOKUP(BK$2,Recipes!$H:$GI,'Production Calculator'!$A162+2,FALSE)=0,0,HLOOKUP(BK$2,Recipes!$H:$GI,'Production Calculator'!$A162+2,FALSE)*$AK162))+IF($AO162=BK$3,$AM162/VLOOKUP($AO162,Data!$A$50:$B$56,2,FALSE),0)</f>
        <v>0</v>
      </c>
      <c r="BL162" s="11">
        <f>IF(BL$2=$A162,0,IF(HLOOKUP(BL$2,Recipes!$H:$GI,'Production Calculator'!$A162+2,FALSE)=0,0,HLOOKUP(BL$2,Recipes!$H:$GI,'Production Calculator'!$A162+2,FALSE)*$AK162))+IF($AO162=BL$3,$AM162/VLOOKUP($AO162,Data!$A$50:$B$56,2,FALSE),0)</f>
        <v>0</v>
      </c>
      <c r="BM162" s="11">
        <f>IF(BM$2=$A162,0,IF(HLOOKUP(BM$2,Recipes!$H:$GI,'Production Calculator'!$A162+2,FALSE)=0,0,HLOOKUP(BM$2,Recipes!$H:$GI,'Production Calculator'!$A162+2,FALSE)*$AK162))+IF($AO162=BM$3,$AM162/VLOOKUP($AO162,Data!$A$50:$B$56,2,FALSE),0)</f>
        <v>0</v>
      </c>
      <c r="BN162" s="11">
        <f>IF(BN$2=$A162,0,IF(HLOOKUP(BN$2,Recipes!$H:$GI,'Production Calculator'!$A162+2,FALSE)=0,0,HLOOKUP(BN$2,Recipes!$H:$GI,'Production Calculator'!$A162+2,FALSE)*$AK162))+IF($AO162=BN$3,$AM162/VLOOKUP($AO162,Data!$A$50:$B$56,2,FALSE),0)</f>
        <v>0</v>
      </c>
      <c r="BO162" s="11">
        <f>IF(BO$2=$A162,0,IF(HLOOKUP(BO$2,Recipes!$H:$GI,'Production Calculator'!$A162+2,FALSE)=0,0,HLOOKUP(BO$2,Recipes!$H:$GI,'Production Calculator'!$A162+2,FALSE)*$AK162))+IF($AO162=BO$3,$AM162/VLOOKUP($AO162,Data!$A$50:$B$56,2,FALSE),0)</f>
        <v>0</v>
      </c>
      <c r="BP162" s="11">
        <f>IF(BP$2=$A162,0,IF(HLOOKUP(BP$2,Recipes!$H:$GI,'Production Calculator'!$A162+2,FALSE)=0,0,HLOOKUP(BP$2,Recipes!$H:$GI,'Production Calculator'!$A162+2,FALSE)*$AK162))+IF($AO162=BP$3,$AM162/VLOOKUP($AO162,Data!$A$50:$B$56,2,FALSE),0)</f>
        <v>0</v>
      </c>
      <c r="BQ162" s="11">
        <f>IF(BQ$2=$A162,0,IF(HLOOKUP(BQ$2,Recipes!$H:$GI,'Production Calculator'!$A162+2,FALSE)=0,0,HLOOKUP(BQ$2,Recipes!$H:$GI,'Production Calculator'!$A162+2,FALSE)*$AK162))+IF($AO162=BQ$3,$AM162/VLOOKUP($AO162,Data!$A$50:$B$56,2,FALSE),0)</f>
        <v>0</v>
      </c>
      <c r="BR162" s="11">
        <f>IF(BR$2=$A162,0,IF(HLOOKUP(BR$2,Recipes!$H:$GI,'Production Calculator'!$A162+2,FALSE)=0,0,HLOOKUP(BR$2,Recipes!$H:$GI,'Production Calculator'!$A162+2,FALSE)*$AK162))+IF($AO162=BR$3,$AM162/VLOOKUP($AO162,Data!$A$50:$B$56,2,FALSE),0)</f>
        <v>0</v>
      </c>
      <c r="BS162" s="11">
        <f>IF(BS$2=$A162,0,IF(HLOOKUP(BS$2,Recipes!$H:$GI,'Production Calculator'!$A162+2,FALSE)=0,0,HLOOKUP(BS$2,Recipes!$H:$GI,'Production Calculator'!$A162+2,FALSE)*$AK162))+IF($AO162=BS$3,$AM162/VLOOKUP($AO162,Data!$A$50:$B$56,2,FALSE),0)</f>
        <v>0</v>
      </c>
      <c r="BT162" s="11">
        <f>IF(BT$2=$A162,0,IF(HLOOKUP(BT$2,Recipes!$H:$GI,'Production Calculator'!$A162+2,FALSE)=0,0,HLOOKUP(BT$2,Recipes!$H:$GI,'Production Calculator'!$A162+2,FALSE)*$AK162))+IF($AO162=BT$3,$AM162/VLOOKUP($AO162,Data!$A$50:$B$56,2,FALSE),0)</f>
        <v>0</v>
      </c>
      <c r="BU162" s="11">
        <f>IF(BU$2=$A162,0,IF(HLOOKUP(BU$2,Recipes!$H:$GI,'Production Calculator'!$A162+2,FALSE)=0,0,HLOOKUP(BU$2,Recipes!$H:$GI,'Production Calculator'!$A162+2,FALSE)*$AK162))+IF($AO162=BU$3,$AM162/VLOOKUP($AO162,Data!$A$50:$B$56,2,FALSE),0)</f>
        <v>0</v>
      </c>
      <c r="BV162" s="11">
        <f>IF(BV$2=$A162,0,IF(HLOOKUP(BV$2,Recipes!$H:$GI,'Production Calculator'!$A162+2,FALSE)=0,0,HLOOKUP(BV$2,Recipes!$H:$GI,'Production Calculator'!$A162+2,FALSE)*$AK162))+IF($AO162=BV$3,$AM162/VLOOKUP($AO162,Data!$A$50:$B$56,2,FALSE),0)</f>
        <v>0</v>
      </c>
      <c r="BW162" s="11">
        <f>IF(BW$2=$A162,0,IF(HLOOKUP(BW$2,Recipes!$H:$GI,'Production Calculator'!$A162+2,FALSE)=0,0,HLOOKUP(BW$2,Recipes!$H:$GI,'Production Calculator'!$A162+2,FALSE)*$AK162))+IF($AO162=BW$3,$AM162/VLOOKUP($AO162,Data!$A$50:$B$56,2,FALSE),0)</f>
        <v>0</v>
      </c>
      <c r="BX162" s="11">
        <f>IF(BX$2=$A162,0,IF(HLOOKUP(BX$2,Recipes!$H:$GI,'Production Calculator'!$A162+2,FALSE)=0,0,HLOOKUP(BX$2,Recipes!$H:$GI,'Production Calculator'!$A162+2,FALSE)*$AK162))+IF($AO162=BX$3,$AM162/VLOOKUP($AO162,Data!$A$50:$B$56,2,FALSE),0)</f>
        <v>0</v>
      </c>
      <c r="BY162" s="11">
        <f>IF(BY$2=$A162,0,IF(HLOOKUP(BY$2,Recipes!$H:$GI,'Production Calculator'!$A162+2,FALSE)=0,0,HLOOKUP(BY$2,Recipes!$H:$GI,'Production Calculator'!$A162+2,FALSE)*$AK162))+IF($AO162=BY$3,$AM162/VLOOKUP($AO162,Data!$A$50:$B$56,2,FALSE),0)</f>
        <v>0</v>
      </c>
      <c r="BZ162" s="11">
        <f>IF(BZ$2=$A162,0,IF(HLOOKUP(BZ$2,Recipes!$H:$GI,'Production Calculator'!$A162+2,FALSE)=0,0,HLOOKUP(BZ$2,Recipes!$H:$GI,'Production Calculator'!$A162+2,FALSE)*$AK162))+IF($AO162=BZ$3,$AM162/VLOOKUP($AO162,Data!$A$50:$B$56,2,FALSE),0)</f>
        <v>0</v>
      </c>
      <c r="CA162" s="11">
        <f>IF(CA$2=$A162,0,IF(HLOOKUP(CA$2,Recipes!$H:$GI,'Production Calculator'!$A162+2,FALSE)=0,0,HLOOKUP(CA$2,Recipes!$H:$GI,'Production Calculator'!$A162+2,FALSE)*$AK162))+IF($AO162=CA$3,$AM162/VLOOKUP($AO162,Data!$A$50:$B$56,2,FALSE),0)</f>
        <v>0</v>
      </c>
      <c r="CB162" s="11">
        <f>IF(CB$2=$A162,0,IF(HLOOKUP(CB$2,Recipes!$H:$GI,'Production Calculator'!$A162+2,FALSE)=0,0,HLOOKUP(CB$2,Recipes!$H:$GI,'Production Calculator'!$A162+2,FALSE)*$AK162))+IF($AO162=CB$3,$AM162/VLOOKUP($AO162,Data!$A$50:$B$56,2,FALSE),0)</f>
        <v>0</v>
      </c>
      <c r="CC162" s="11">
        <f>IF(CC$2=$A162,0,IF(HLOOKUP(CC$2,Recipes!$H:$GI,'Production Calculator'!$A162+2,FALSE)=0,0,HLOOKUP(CC$2,Recipes!$H:$GI,'Production Calculator'!$A162+2,FALSE)*$AK162))+IF($AO162=CC$3,$AM162/VLOOKUP($AO162,Data!$A$50:$B$56,2,FALSE),0)</f>
        <v>0</v>
      </c>
      <c r="CD162" s="11">
        <f>IF(CD$2=$A162,0,IF(HLOOKUP(CD$2,Recipes!$H:$GI,'Production Calculator'!$A162+2,FALSE)=0,0,HLOOKUP(CD$2,Recipes!$H:$GI,'Production Calculator'!$A162+2,FALSE)*$AK162))+IF($AO162=CD$3,$AM162/VLOOKUP($AO162,Data!$A$50:$B$56,2,FALSE),0)</f>
        <v>0</v>
      </c>
      <c r="CE162" s="11">
        <f>IF(CE$2=$A162,0,IF(HLOOKUP(CE$2,Recipes!$H:$GI,'Production Calculator'!$A162+2,FALSE)=0,0,HLOOKUP(CE$2,Recipes!$H:$GI,'Production Calculator'!$A162+2,FALSE)*$AK162))+IF($AO162=CE$3,$AM162/VLOOKUP($AO162,Data!$A$50:$B$56,2,FALSE),0)</f>
        <v>0</v>
      </c>
      <c r="CF162" s="11">
        <f>IF(CF$2=$A162,0,IF(HLOOKUP(CF$2,Recipes!$H:$GI,'Production Calculator'!$A162+2,FALSE)=0,0,HLOOKUP(CF$2,Recipes!$H:$GI,'Production Calculator'!$A162+2,FALSE)*$AK162))+IF($AO162=CF$3,$AM162/VLOOKUP($AO162,Data!$A$50:$B$56,2,FALSE),0)</f>
        <v>0</v>
      </c>
      <c r="CG162" s="11">
        <f>IF(CG$2=$A162,0,IF(HLOOKUP(CG$2,Recipes!$H:$GI,'Production Calculator'!$A162+2,FALSE)=0,0,HLOOKUP(CG$2,Recipes!$H:$GI,'Production Calculator'!$A162+2,FALSE)*$AK162))+IF($AO162=CG$3,$AM162/VLOOKUP($AO162,Data!$A$50:$B$56,2,FALSE),0)</f>
        <v>0</v>
      </c>
      <c r="CH162" s="11">
        <f>IF(CH$2=$A162,0,IF(HLOOKUP(CH$2,Recipes!$H:$GI,'Production Calculator'!$A162+2,FALSE)=0,0,HLOOKUP(CH$2,Recipes!$H:$GI,'Production Calculator'!$A162+2,FALSE)*$AK162))+IF($AO162=CH$3,$AM162/VLOOKUP($AO162,Data!$A$50:$B$56,2,FALSE),0)</f>
        <v>0</v>
      </c>
      <c r="CI162" s="11">
        <f>IF(CI$2=$A162,0,IF(HLOOKUP(CI$2,Recipes!$H:$GI,'Production Calculator'!$A162+2,FALSE)=0,0,HLOOKUP(CI$2,Recipes!$H:$GI,'Production Calculator'!$A162+2,FALSE)*$AK162))+IF($AO162=CI$3,$AM162/VLOOKUP($AO162,Data!$A$50:$B$56,2,FALSE),0)</f>
        <v>0</v>
      </c>
      <c r="CJ162" s="11">
        <f>IF(CJ$2=$A162,0,IF(HLOOKUP(CJ$2,Recipes!$H:$GI,'Production Calculator'!$A162+2,FALSE)=0,0,HLOOKUP(CJ$2,Recipes!$H:$GI,'Production Calculator'!$A162+2,FALSE)*$AK162))+IF($AO162=CJ$3,$AM162/VLOOKUP($AO162,Data!$A$50:$B$56,2,FALSE),0)</f>
        <v>0</v>
      </c>
      <c r="CK162" s="11">
        <f>IF(CK$2=$A162,0,IF(HLOOKUP(CK$2,Recipes!$H:$GI,'Production Calculator'!$A162+2,FALSE)=0,0,HLOOKUP(CK$2,Recipes!$H:$GI,'Production Calculator'!$A162+2,FALSE)*$AK162))+IF($AO162=CK$3,$AM162/VLOOKUP($AO162,Data!$A$50:$B$56,2,FALSE),0)</f>
        <v>0</v>
      </c>
      <c r="CL162" s="11">
        <f>IF(CL$2=$A162,0,IF(HLOOKUP(CL$2,Recipes!$H:$GI,'Production Calculator'!$A162+2,FALSE)=0,0,HLOOKUP(CL$2,Recipes!$H:$GI,'Production Calculator'!$A162+2,FALSE)*$AK162))+IF($AO162=CL$3,$AM162/VLOOKUP($AO162,Data!$A$50:$B$56,2,FALSE),0)</f>
        <v>0</v>
      </c>
      <c r="CM162" s="11">
        <f>IF(CM$2=$A162,0,IF(HLOOKUP(CM$2,Recipes!$H:$GI,'Production Calculator'!$A162+2,FALSE)=0,0,HLOOKUP(CM$2,Recipes!$H:$GI,'Production Calculator'!$A162+2,FALSE)*$AK162))+IF($AO162=CM$3,$AM162/VLOOKUP($AO162,Data!$A$50:$B$56,2,FALSE),0)</f>
        <v>0</v>
      </c>
      <c r="CN162" s="11">
        <f>IF(CN$2=$A162,0,IF(HLOOKUP(CN$2,Recipes!$H:$GI,'Production Calculator'!$A162+2,FALSE)=0,0,HLOOKUP(CN$2,Recipes!$H:$GI,'Production Calculator'!$A162+2,FALSE)*$AK162))+IF($AO162=CN$3,$AM162/VLOOKUP($AO162,Data!$A$50:$B$56,2,FALSE),0)</f>
        <v>0</v>
      </c>
      <c r="CO162" s="11">
        <f>IF(CO$2=$A162,0,IF(HLOOKUP(CO$2,Recipes!$H:$GI,'Production Calculator'!$A162+2,FALSE)=0,0,HLOOKUP(CO$2,Recipes!$H:$GI,'Production Calculator'!$A162+2,FALSE)*$AK162))+IF($AO162=CO$3,$AM162/VLOOKUP($AO162,Data!$A$50:$B$56,2,FALSE),0)</f>
        <v>0</v>
      </c>
      <c r="CP162" s="11">
        <f>IF(CP$2=$A162,0,IF(HLOOKUP(CP$2,Recipes!$H:$GI,'Production Calculator'!$A162+2,FALSE)=0,0,HLOOKUP(CP$2,Recipes!$H:$GI,'Production Calculator'!$A162+2,FALSE)*$AK162))+IF($AO162=CP$3,$AM162/VLOOKUP($AO162,Data!$A$50:$B$56,2,FALSE),0)</f>
        <v>0</v>
      </c>
      <c r="CQ162" s="11">
        <f>IF(CQ$2=$A162,0,IF(HLOOKUP(CQ$2,Recipes!$H:$GI,'Production Calculator'!$A162+2,FALSE)=0,0,HLOOKUP(CQ$2,Recipes!$H:$GI,'Production Calculator'!$A162+2,FALSE)*$AK162))+IF($AO162=CQ$3,$AM162/VLOOKUP($AO162,Data!$A$50:$B$56,2,FALSE),0)</f>
        <v>0</v>
      </c>
      <c r="CR162" s="11">
        <f>IF(CR$2=$A162,0,IF(HLOOKUP(CR$2,Recipes!$H:$GI,'Production Calculator'!$A162+2,FALSE)=0,0,HLOOKUP(CR$2,Recipes!$H:$GI,'Production Calculator'!$A162+2,FALSE)*$AK162))+IF($AO162=CR$3,$AM162/VLOOKUP($AO162,Data!$A$50:$B$56,2,FALSE),0)</f>
        <v>0</v>
      </c>
      <c r="CS162" s="11">
        <f>IF(CS$2=$A162,0,IF(HLOOKUP(CS$2,Recipes!$H:$GI,'Production Calculator'!$A162+2,FALSE)=0,0,HLOOKUP(CS$2,Recipes!$H:$GI,'Production Calculator'!$A162+2,FALSE)*$AK162))+IF($AO162=CS$3,$AM162/VLOOKUP($AO162,Data!$A$50:$B$56,2,FALSE),0)</f>
        <v>0</v>
      </c>
      <c r="CT162" s="11">
        <f>IF(CT$2=$A162,0,IF(HLOOKUP(CT$2,Recipes!$H:$GI,'Production Calculator'!$A162+2,FALSE)=0,0,HLOOKUP(CT$2,Recipes!$H:$GI,'Production Calculator'!$A162+2,FALSE)*$AK162))+IF($AO162=CT$3,$AM162/VLOOKUP($AO162,Data!$A$50:$B$56,2,FALSE),0)</f>
        <v>0</v>
      </c>
      <c r="CU162" s="11">
        <f>IF(CU$2=$A162,0,IF(HLOOKUP(CU$2,Recipes!$H:$GI,'Production Calculator'!$A162+2,FALSE)=0,0,HLOOKUP(CU$2,Recipes!$H:$GI,'Production Calculator'!$A162+2,FALSE)*$AK162))+IF($AO162=CU$3,$AM162/VLOOKUP($AO162,Data!$A$50:$B$56,2,FALSE),0)</f>
        <v>0</v>
      </c>
      <c r="CV162" s="11">
        <f>IF(CV$2=$A162,0,IF(HLOOKUP(CV$2,Recipes!$H:$GI,'Production Calculator'!$A162+2,FALSE)=0,0,HLOOKUP(CV$2,Recipes!$H:$GI,'Production Calculator'!$A162+2,FALSE)*$AK162))+IF($AO162=CV$3,$AM162/VLOOKUP($AO162,Data!$A$50:$B$56,2,FALSE),0)</f>
        <v>0</v>
      </c>
      <c r="CW162" s="11">
        <f>IF(CW$2=$A162,0,IF(HLOOKUP(CW$2,Recipes!$H:$GI,'Production Calculator'!$A162+2,FALSE)=0,0,HLOOKUP(CW$2,Recipes!$H:$GI,'Production Calculator'!$A162+2,FALSE)*$AK162))+IF($AO162=CW$3,$AM162/VLOOKUP($AO162,Data!$A$50:$B$56,2,FALSE),0)</f>
        <v>0</v>
      </c>
      <c r="CX162" s="11">
        <f>IF(CX$2=$A162,0,IF(HLOOKUP(CX$2,Recipes!$H:$GI,'Production Calculator'!$A162+2,FALSE)=0,0,HLOOKUP(CX$2,Recipes!$H:$GI,'Production Calculator'!$A162+2,FALSE)*$AK162))+IF($AO162=CX$3,$AM162/VLOOKUP($AO162,Data!$A$50:$B$56,2,FALSE),0)</f>
        <v>0</v>
      </c>
      <c r="CY162" s="11">
        <f>IF(CY$2=$A162,0,IF(HLOOKUP(CY$2,Recipes!$H:$GI,'Production Calculator'!$A162+2,FALSE)=0,0,HLOOKUP(CY$2,Recipes!$H:$GI,'Production Calculator'!$A162+2,FALSE)*$AK162))+IF($AO162=CY$3,$AM162/VLOOKUP($AO162,Data!$A$50:$B$56,2,FALSE),0)</f>
        <v>0</v>
      </c>
      <c r="CZ162" s="11">
        <f>IF(CZ$2=$A162,0,IF(HLOOKUP(CZ$2,Recipes!$H:$GI,'Production Calculator'!$A162+2,FALSE)=0,0,HLOOKUP(CZ$2,Recipes!$H:$GI,'Production Calculator'!$A162+2,FALSE)*$AK162))+IF($AO162=CZ$3,$AM162/VLOOKUP($AO162,Data!$A$50:$B$56,2,FALSE),0)</f>
        <v>0</v>
      </c>
      <c r="DA162" s="11">
        <f>IF(DA$2=$A162,0,IF(HLOOKUP(DA$2,Recipes!$H:$GI,'Production Calculator'!$A162+2,FALSE)=0,0,HLOOKUP(DA$2,Recipes!$H:$GI,'Production Calculator'!$A162+2,FALSE)*$AK162))+IF($AO162=DA$3,$AM162/VLOOKUP($AO162,Data!$A$50:$B$56,2,FALSE),0)</f>
        <v>0</v>
      </c>
      <c r="DB162" s="11">
        <f>IF(DB$2=$A162,0,IF(HLOOKUP(DB$2,Recipes!$H:$GI,'Production Calculator'!$A162+2,FALSE)=0,0,HLOOKUP(DB$2,Recipes!$H:$GI,'Production Calculator'!$A162+2,FALSE)*$AK162))+IF($AO162=DB$3,$AM162/VLOOKUP($AO162,Data!$A$50:$B$56,2,FALSE),0)</f>
        <v>0</v>
      </c>
      <c r="DC162" s="11">
        <f>IF(DC$2=$A162,0,IF(HLOOKUP(DC$2,Recipes!$H:$GI,'Production Calculator'!$A162+2,FALSE)=0,0,HLOOKUP(DC$2,Recipes!$H:$GI,'Production Calculator'!$A162+2,FALSE)*$AK162))+IF($AO162=DC$3,$AM162/VLOOKUP($AO162,Data!$A$50:$B$56,2,FALSE),0)</f>
        <v>0</v>
      </c>
      <c r="DD162" s="11">
        <f>IF(DD$2=$A162,0,IF(HLOOKUP(DD$2,Recipes!$H:$GI,'Production Calculator'!$A162+2,FALSE)=0,0,HLOOKUP(DD$2,Recipes!$H:$GI,'Production Calculator'!$A162+2,FALSE)*$AK162))+IF($AO162=DD$3,$AM162/VLOOKUP($AO162,Data!$A$50:$B$56,2,FALSE),0)</f>
        <v>0</v>
      </c>
      <c r="DE162" s="11">
        <f>IF(DE$2=$A162,0,IF(HLOOKUP(DE$2,Recipes!$H:$GI,'Production Calculator'!$A162+2,FALSE)=0,0,HLOOKUP(DE$2,Recipes!$H:$GI,'Production Calculator'!$A162+2,FALSE)*$AK162))+IF($AO162=DE$3,$AM162/VLOOKUP($AO162,Data!$A$50:$B$56,2,FALSE),0)</f>
        <v>0</v>
      </c>
      <c r="DF162" s="11">
        <f>IF(DF$2=$A162,0,IF(HLOOKUP(DF$2,Recipes!$H:$GI,'Production Calculator'!$A162+2,FALSE)=0,0,HLOOKUP(DF$2,Recipes!$H:$GI,'Production Calculator'!$A162+2,FALSE)*$AK162))+IF($AO162=DF$3,$AM162/VLOOKUP($AO162,Data!$A$50:$B$56,2,FALSE),0)</f>
        <v>0</v>
      </c>
      <c r="DG162" s="11">
        <f>IF(DG$2=$A162,0,IF(HLOOKUP(DG$2,Recipes!$H:$GI,'Production Calculator'!$A162+2,FALSE)=0,0,HLOOKUP(DG$2,Recipes!$H:$GI,'Production Calculator'!$A162+2,FALSE)*$AK162))+IF($AO162=DG$3,$AM162/VLOOKUP($AO162,Data!$A$50:$B$56,2,FALSE),0)</f>
        <v>0</v>
      </c>
      <c r="DH162" s="11">
        <f>IF(DH$2=$A162,0,IF(HLOOKUP(DH$2,Recipes!$H:$GI,'Production Calculator'!$A162+2,FALSE)=0,0,HLOOKUP(DH$2,Recipes!$H:$GI,'Production Calculator'!$A162+2,FALSE)*$AK162))+IF($AO162=DH$3,$AM162/VLOOKUP($AO162,Data!$A$50:$B$56,2,FALSE),0)</f>
        <v>0</v>
      </c>
      <c r="DI162" s="11">
        <f>IF(DI$2=$A162,0,IF(HLOOKUP(DI$2,Recipes!$H:$GI,'Production Calculator'!$A162+2,FALSE)=0,0,HLOOKUP(DI$2,Recipes!$H:$GI,'Production Calculator'!$A162+2,FALSE)*$AK162))+IF($AO162=DI$3,$AM162/VLOOKUP($AO162,Data!$A$50:$B$56,2,FALSE),0)</f>
        <v>0</v>
      </c>
      <c r="DJ162" s="11">
        <f>IF(DJ$2=$A162,0,IF(HLOOKUP(DJ$2,Recipes!$H:$GI,'Production Calculator'!$A162+2,FALSE)=0,0,HLOOKUP(DJ$2,Recipes!$H:$GI,'Production Calculator'!$A162+2,FALSE)*$AK162))+IF($AO162=DJ$3,$AM162/VLOOKUP($AO162,Data!$A$50:$B$56,2,FALSE),0)</f>
        <v>0</v>
      </c>
      <c r="DK162" s="11">
        <f>IF(DK$2=$A162,0,IF(HLOOKUP(DK$2,Recipes!$H:$GI,'Production Calculator'!$A162+2,FALSE)=0,0,HLOOKUP(DK$2,Recipes!$H:$GI,'Production Calculator'!$A162+2,FALSE)*$AK162))+IF($AO162=DK$3,$AM162/VLOOKUP($AO162,Data!$A$50:$B$56,2,FALSE),0)</f>
        <v>0</v>
      </c>
      <c r="DL162" s="11">
        <f>IF(DL$2=$A162,0,IF(HLOOKUP(DL$2,Recipes!$H:$GI,'Production Calculator'!$A162+2,FALSE)=0,0,HLOOKUP(DL$2,Recipes!$H:$GI,'Production Calculator'!$A162+2,FALSE)*$AK162))+IF($AO162=DL$3,$AM162/VLOOKUP($AO162,Data!$A$50:$B$56,2,FALSE),0)</f>
        <v>0</v>
      </c>
      <c r="DM162" s="11">
        <f>IF(DM$2=$A162,0,IF(HLOOKUP(DM$2,Recipes!$H:$GI,'Production Calculator'!$A162+2,FALSE)=0,0,HLOOKUP(DM$2,Recipes!$H:$GI,'Production Calculator'!$A162+2,FALSE)*$AK162))+IF($AO162=DM$3,$AM162/VLOOKUP($AO162,Data!$A$50:$B$56,2,FALSE),0)</f>
        <v>0</v>
      </c>
      <c r="DN162" s="11">
        <f>IF(DN$2=$A162,0,IF(HLOOKUP(DN$2,Recipes!$H:$GI,'Production Calculator'!$A162+2,FALSE)=0,0,HLOOKUP(DN$2,Recipes!$H:$GI,'Production Calculator'!$A162+2,FALSE)*$AK162))+IF($AO162=DN$3,$AM162/VLOOKUP($AO162,Data!$A$50:$B$56,2,FALSE),0)</f>
        <v>0</v>
      </c>
      <c r="DO162" s="11">
        <f>IF(DO$2=$A162,0,IF(HLOOKUP(DO$2,Recipes!$H:$GI,'Production Calculator'!$A162+2,FALSE)=0,0,HLOOKUP(DO$2,Recipes!$H:$GI,'Production Calculator'!$A162+2,FALSE)*$AK162))+IF($AO162=DO$3,$AM162/VLOOKUP($AO162,Data!$A$50:$B$56,2,FALSE),0)</f>
        <v>0</v>
      </c>
      <c r="DP162" s="11">
        <f>IF(DP$2=$A162,0,IF(HLOOKUP(DP$2,Recipes!$H:$GI,'Production Calculator'!$A162+2,FALSE)=0,0,HLOOKUP(DP$2,Recipes!$H:$GI,'Production Calculator'!$A162+2,FALSE)*$AK162))+IF($AO162=DP$3,$AM162/VLOOKUP($AO162,Data!$A$50:$B$56,2,FALSE),0)</f>
        <v>0</v>
      </c>
      <c r="DQ162" s="11">
        <f>IF(DQ$2=$A162,0,IF(HLOOKUP(DQ$2,Recipes!$H:$GI,'Production Calculator'!$A162+2,FALSE)=0,0,HLOOKUP(DQ$2,Recipes!$H:$GI,'Production Calculator'!$A162+2,FALSE)*$AK162))+IF($AO162=DQ$3,$AM162/VLOOKUP($AO162,Data!$A$50:$B$56,2,FALSE),0)</f>
        <v>0</v>
      </c>
      <c r="DR162" s="11">
        <f>IF(DR$2=$A162,0,IF(HLOOKUP(DR$2,Recipes!$H:$GI,'Production Calculator'!$A162+2,FALSE)=0,0,HLOOKUP(DR$2,Recipes!$H:$GI,'Production Calculator'!$A162+2,FALSE)*$AK162))+IF($AO162=DR$3,$AM162/VLOOKUP($AO162,Data!$A$50:$B$56,2,FALSE),0)</f>
        <v>0</v>
      </c>
      <c r="DS162" s="11">
        <f>IF(DS$2=$A162,0,IF(HLOOKUP(DS$2,Recipes!$H:$GI,'Production Calculator'!$A162+2,FALSE)=0,0,HLOOKUP(DS$2,Recipes!$H:$GI,'Production Calculator'!$A162+2,FALSE)*$AK162))+IF($AO162=DS$3,$AM162/VLOOKUP($AO162,Data!$A$50:$B$56,2,FALSE),0)</f>
        <v>0</v>
      </c>
      <c r="DT162" s="11">
        <f>IF(DT$2=$A162,0,IF(HLOOKUP(DT$2,Recipes!$H:$GI,'Production Calculator'!$A162+2,FALSE)=0,0,HLOOKUP(DT$2,Recipes!$H:$GI,'Production Calculator'!$A162+2,FALSE)*$AK162))+IF($AO162=DT$3,$AM162/VLOOKUP($AO162,Data!$A$50:$B$56,2,FALSE),0)</f>
        <v>0</v>
      </c>
      <c r="DU162" s="11">
        <f>IF(DU$2=$A162,0,IF(HLOOKUP(DU$2,Recipes!$H:$GI,'Production Calculator'!$A162+2,FALSE)=0,0,HLOOKUP(DU$2,Recipes!$H:$GI,'Production Calculator'!$A162+2,FALSE)*$AK162))+IF($AO162=DU$3,$AM162/VLOOKUP($AO162,Data!$A$50:$B$56,2,FALSE),0)</f>
        <v>0</v>
      </c>
      <c r="DV162" s="11">
        <f>IF(DV$2=$A162,0,IF(HLOOKUP(DV$2,Recipes!$H:$GI,'Production Calculator'!$A162+2,FALSE)=0,0,HLOOKUP(DV$2,Recipes!$H:$GI,'Production Calculator'!$A162+2,FALSE)*$AK162))+IF($AO162=DV$3,$AM162/VLOOKUP($AO162,Data!$A$50:$B$56,2,FALSE),0)</f>
        <v>0</v>
      </c>
      <c r="DW162" s="11">
        <f>IF(DW$2=$A162,0,IF(HLOOKUP(DW$2,Recipes!$H:$GI,'Production Calculator'!$A162+2,FALSE)=0,0,HLOOKUP(DW$2,Recipes!$H:$GI,'Production Calculator'!$A162+2,FALSE)*$AK162))+IF($AO162=DW$3,$AM162/VLOOKUP($AO162,Data!$A$50:$B$56,2,FALSE),0)</f>
        <v>0</v>
      </c>
      <c r="DX162" s="11">
        <f>IF(DX$2=$A162,0,IF(HLOOKUP(DX$2,Recipes!$H:$GI,'Production Calculator'!$A162+2,FALSE)=0,0,HLOOKUP(DX$2,Recipes!$H:$GI,'Production Calculator'!$A162+2,FALSE)*$AK162))+IF($AO162=DX$3,$AM162/VLOOKUP($AO162,Data!$A$50:$B$56,2,FALSE),0)</f>
        <v>0</v>
      </c>
      <c r="DY162" s="11">
        <f>IF(DY$2=$A162,0,IF(HLOOKUP(DY$2,Recipes!$H:$GI,'Production Calculator'!$A162+2,FALSE)=0,0,HLOOKUP(DY$2,Recipes!$H:$GI,'Production Calculator'!$A162+2,FALSE)*$AK162))+IF($AO162=DY$3,$AM162/VLOOKUP($AO162,Data!$A$50:$B$56,2,FALSE),0)</f>
        <v>0</v>
      </c>
      <c r="DZ162" s="11">
        <f>IF(DZ$2=$A162,0,IF(HLOOKUP(DZ$2,Recipes!$H:$GI,'Production Calculator'!$A162+2,FALSE)=0,0,HLOOKUP(DZ$2,Recipes!$H:$GI,'Production Calculator'!$A162+2,FALSE)*$AK162))+IF($AO162=DZ$3,$AM162/VLOOKUP($AO162,Data!$A$50:$B$56,2,FALSE),0)</f>
        <v>0</v>
      </c>
      <c r="EA162" s="11">
        <f>IF(EA$2=$A162,0,IF(HLOOKUP(EA$2,Recipes!$H:$GI,'Production Calculator'!$A162+2,FALSE)=0,0,HLOOKUP(EA$2,Recipes!$H:$GI,'Production Calculator'!$A162+2,FALSE)*$AK162))+IF($AO162=EA$3,$AM162/VLOOKUP($AO162,Data!$A$50:$B$56,2,FALSE),0)</f>
        <v>0</v>
      </c>
      <c r="EB162" s="11">
        <f>IF(EB$2=$A162,0,IF(HLOOKUP(EB$2,Recipes!$H:$GI,'Production Calculator'!$A162+2,FALSE)=0,0,HLOOKUP(EB$2,Recipes!$H:$GI,'Production Calculator'!$A162+2,FALSE)*$AK162))+IF($AO162=EB$3,$AM162/VLOOKUP($AO162,Data!$A$50:$B$56,2,FALSE),0)</f>
        <v>0</v>
      </c>
      <c r="EC162" s="11">
        <f>IF(EC$2=$A162,0,IF(HLOOKUP(EC$2,Recipes!$H:$GI,'Production Calculator'!$A162+2,FALSE)=0,0,HLOOKUP(EC$2,Recipes!$H:$GI,'Production Calculator'!$A162+2,FALSE)*$AK162))+IF($AO162=EC$3,$AM162/VLOOKUP($AO162,Data!$A$50:$B$56,2,FALSE),0)</f>
        <v>0</v>
      </c>
      <c r="ED162" s="11">
        <f>IF(ED$2=$A162,0,IF(HLOOKUP(ED$2,Recipes!$H:$GI,'Production Calculator'!$A162+2,FALSE)=0,0,HLOOKUP(ED$2,Recipes!$H:$GI,'Production Calculator'!$A162+2,FALSE)*$AK162))+IF($AO162=ED$3,$AM162/VLOOKUP($AO162,Data!$A$50:$B$56,2,FALSE),0)</f>
        <v>0</v>
      </c>
      <c r="EE162" s="11">
        <f>IF(EE$2=$A162,0,IF(HLOOKUP(EE$2,Recipes!$H:$GI,'Production Calculator'!$A162+2,FALSE)=0,0,HLOOKUP(EE$2,Recipes!$H:$GI,'Production Calculator'!$A162+2,FALSE)*$AK162))+IF($AO162=EE$3,$AM162/VLOOKUP($AO162,Data!$A$50:$B$56,2,FALSE),0)</f>
        <v>0</v>
      </c>
      <c r="EF162" s="11">
        <f>IF(EF$2=$A162,0,IF(HLOOKUP(EF$2,Recipes!$H:$GI,'Production Calculator'!$A162+2,FALSE)=0,0,HLOOKUP(EF$2,Recipes!$H:$GI,'Production Calculator'!$A162+2,FALSE)*$AK162))+IF($AO162=EF$3,$AM162/VLOOKUP($AO162,Data!$A$50:$B$56,2,FALSE),0)</f>
        <v>0</v>
      </c>
      <c r="EG162" s="11">
        <f>IF(EG$2=$A162,0,IF(HLOOKUP(EG$2,Recipes!$H:$GI,'Production Calculator'!$A162+2,FALSE)=0,0,HLOOKUP(EG$2,Recipes!$H:$GI,'Production Calculator'!$A162+2,FALSE)*$AK162))+IF($AO162=EG$3,$AM162/VLOOKUP($AO162,Data!$A$50:$B$56,2,FALSE),0)</f>
        <v>0</v>
      </c>
      <c r="EH162" s="11">
        <f>IF(EH$2=$A162,0,IF(HLOOKUP(EH$2,Recipes!$H:$GI,'Production Calculator'!$A162+2,FALSE)=0,0,HLOOKUP(EH$2,Recipes!$H:$GI,'Production Calculator'!$A162+2,FALSE)*$AK162))+IF($AO162=EH$3,$AM162/VLOOKUP($AO162,Data!$A$50:$B$56,2,FALSE),0)</f>
        <v>0</v>
      </c>
      <c r="EI162" s="11">
        <f>IF(EI$2=$A162,0,IF(HLOOKUP(EI$2,Recipes!$H:$GI,'Production Calculator'!$A162+2,FALSE)=0,0,HLOOKUP(EI$2,Recipes!$H:$GI,'Production Calculator'!$A162+2,FALSE)*$AK162))+IF($AO162=EI$3,$AM162/VLOOKUP($AO162,Data!$A$50:$B$56,2,FALSE),0)</f>
        <v>0</v>
      </c>
      <c r="EJ162" s="11">
        <f>IF(EJ$2=$A162,0,IF(HLOOKUP(EJ$2,Recipes!$H:$GI,'Production Calculator'!$A162+2,FALSE)=0,0,HLOOKUP(EJ$2,Recipes!$H:$GI,'Production Calculator'!$A162+2,FALSE)*$AK162))+IF($AO162=EJ$3,$AM162/VLOOKUP($AO162,Data!$A$50:$B$56,2,FALSE),0)</f>
        <v>0</v>
      </c>
      <c r="EK162" s="11">
        <f>IF(EK$2=$A162,0,IF(HLOOKUP(EK$2,Recipes!$H:$GI,'Production Calculator'!$A162+2,FALSE)=0,0,HLOOKUP(EK$2,Recipes!$H:$GI,'Production Calculator'!$A162+2,FALSE)*$AK162))+IF($AO162=EK$3,$AM162/VLOOKUP($AO162,Data!$A$50:$B$56,2,FALSE),0)</f>
        <v>0</v>
      </c>
      <c r="EL162" s="11">
        <f>IF(EL$2=$A162,0,IF(HLOOKUP(EL$2,Recipes!$H:$GI,'Production Calculator'!$A162+2,FALSE)=0,0,HLOOKUP(EL$2,Recipes!$H:$GI,'Production Calculator'!$A162+2,FALSE)*$AK162))+IF($AO162=EL$3,$AM162/VLOOKUP($AO162,Data!$A$50:$B$56,2,FALSE),0)</f>
        <v>0</v>
      </c>
      <c r="EM162" s="11">
        <f>IF(EM$2=$A162,0,IF(HLOOKUP(EM$2,Recipes!$H:$GI,'Production Calculator'!$A162+2,FALSE)=0,0,HLOOKUP(EM$2,Recipes!$H:$GI,'Production Calculator'!$A162+2,FALSE)*$AK162))+IF($AO162=EM$3,$AM162/VLOOKUP($AO162,Data!$A$50:$B$56,2,FALSE),0)</f>
        <v>0</v>
      </c>
      <c r="EN162" s="11">
        <f>IF(EN$2=$A162,0,IF(HLOOKUP(EN$2,Recipes!$H:$GI,'Production Calculator'!$A162+2,FALSE)=0,0,HLOOKUP(EN$2,Recipes!$H:$GI,'Production Calculator'!$A162+2,FALSE)*$AK162))+IF($AO162=EN$3,$AM162/VLOOKUP($AO162,Data!$A$50:$B$56,2,FALSE),0)</f>
        <v>0</v>
      </c>
      <c r="EO162" s="11">
        <f>IF(EO$2=$A162,0,IF(HLOOKUP(EO$2,Recipes!$H:$GI,'Production Calculator'!$A162+2,FALSE)=0,0,HLOOKUP(EO$2,Recipes!$H:$GI,'Production Calculator'!$A162+2,FALSE)*$AK162))+IF($AO162=EO$3,$AM162/VLOOKUP($AO162,Data!$A$50:$B$56,2,FALSE),0)</f>
        <v>0</v>
      </c>
      <c r="EP162" s="11">
        <f>IF(EP$2=$A162,0,IF(HLOOKUP(EP$2,Recipes!$H:$GI,'Production Calculator'!$A162+2,FALSE)=0,0,HLOOKUP(EP$2,Recipes!$H:$GI,'Production Calculator'!$A162+2,FALSE)*$AK162))+IF($AO162=EP$3,$AM162/VLOOKUP($AO162,Data!$A$50:$B$56,2,FALSE),0)</f>
        <v>0</v>
      </c>
      <c r="EQ162" s="11">
        <f>IF(EQ$2=$A162,0,IF(HLOOKUP(EQ$2,Recipes!$H:$GI,'Production Calculator'!$A162+2,FALSE)=0,0,HLOOKUP(EQ$2,Recipes!$H:$GI,'Production Calculator'!$A162+2,FALSE)*$AK162))+IF($AO162=EQ$3,$AM162/VLOOKUP($AO162,Data!$A$50:$B$56,2,FALSE),0)</f>
        <v>0</v>
      </c>
      <c r="ER162" s="11">
        <f>IF(ER$2=$A162,0,IF(HLOOKUP(ER$2,Recipes!$H:$GI,'Production Calculator'!$A162+2,FALSE)=0,0,HLOOKUP(ER$2,Recipes!$H:$GI,'Production Calculator'!$A162+2,FALSE)*$AK162))+IF($AO162=ER$3,$AM162/VLOOKUP($AO162,Data!$A$50:$B$56,2,FALSE),0)</f>
        <v>0</v>
      </c>
      <c r="ES162" s="11">
        <f>IF(ES$2=$A162,0,IF(HLOOKUP(ES$2,Recipes!$H:$GI,'Production Calculator'!$A162+2,FALSE)=0,0,HLOOKUP(ES$2,Recipes!$H:$GI,'Production Calculator'!$A162+2,FALSE)*$AK162))+IF($AO162=ES$3,$AM162/VLOOKUP($AO162,Data!$A$50:$B$56,2,FALSE),0)</f>
        <v>0</v>
      </c>
      <c r="ET162" s="11">
        <f>IF(ET$2=$A162,0,IF(HLOOKUP(ET$2,Recipes!$H:$GI,'Production Calculator'!$A162+2,FALSE)=0,0,HLOOKUP(ET$2,Recipes!$H:$GI,'Production Calculator'!$A162+2,FALSE)*$AK162))+IF($AO162=ET$3,$AM162/VLOOKUP($AO162,Data!$A$50:$B$56,2,FALSE),0)</f>
        <v>0</v>
      </c>
      <c r="EU162" s="11">
        <f>IF(EU$2=$A162,0,IF(HLOOKUP(EU$2,Recipes!$H:$GI,'Production Calculator'!$A162+2,FALSE)=0,0,HLOOKUP(EU$2,Recipes!$H:$GI,'Production Calculator'!$A162+2,FALSE)*$AK162))+IF($AO162=EU$3,$AM162/VLOOKUP($AO162,Data!$A$50:$B$56,2,FALSE),0)</f>
        <v>0</v>
      </c>
      <c r="EV162" s="11">
        <f>IF(EV$2=$A162,0,IF(HLOOKUP(EV$2,Recipes!$H:$GI,'Production Calculator'!$A162+2,FALSE)=0,0,HLOOKUP(EV$2,Recipes!$H:$GI,'Production Calculator'!$A162+2,FALSE)*$AK162))+IF($AO162=EV$3,$AM162/VLOOKUP($AO162,Data!$A$50:$B$56,2,FALSE),0)</f>
        <v>0</v>
      </c>
      <c r="EW162" s="11">
        <f>IF(EW$2=$A162,0,IF(HLOOKUP(EW$2,Recipes!$H:$GI,'Production Calculator'!$A162+2,FALSE)=0,0,HLOOKUP(EW$2,Recipes!$H:$GI,'Production Calculator'!$A162+2,FALSE)*$AK162))+IF($AO162=EW$3,$AM162/VLOOKUP($AO162,Data!$A$50:$B$56,2,FALSE),0)</f>
        <v>0</v>
      </c>
      <c r="EX162" s="11">
        <f>IF(EX$2=$A162,0,IF(HLOOKUP(EX$2,Recipes!$H:$GI,'Production Calculator'!$A162+2,FALSE)=0,0,HLOOKUP(EX$2,Recipes!$H:$GI,'Production Calculator'!$A162+2,FALSE)*$AK162))+IF($AO162=EX$3,$AM162/VLOOKUP($AO162,Data!$A$50:$B$56,2,FALSE),0)</f>
        <v>0</v>
      </c>
      <c r="EY162" s="11">
        <f>IF(EY$2=$A162,0,IF(HLOOKUP(EY$2,Recipes!$H:$GI,'Production Calculator'!$A162+2,FALSE)=0,0,HLOOKUP(EY$2,Recipes!$H:$GI,'Production Calculator'!$A162+2,FALSE)*$AK162))+IF($AO162=EY$3,$AM162/VLOOKUP($AO162,Data!$A$50:$B$56,2,FALSE),0)</f>
        <v>0</v>
      </c>
      <c r="EZ162" s="11">
        <f>IF(EZ$2=$A162,0,IF(HLOOKUP(EZ$2,Recipes!$H:$GI,'Production Calculator'!$A162+2,FALSE)=0,0,HLOOKUP(EZ$2,Recipes!$H:$GI,'Production Calculator'!$A162+2,FALSE)*$AK162))+IF($AO162=EZ$3,$AM162/VLOOKUP($AO162,Data!$A$50:$B$56,2,FALSE),0)</f>
        <v>0</v>
      </c>
      <c r="FA162" s="11">
        <f>IF(FA$2=$A162,0,IF(HLOOKUP(FA$2,Recipes!$H:$GI,'Production Calculator'!$A162+2,FALSE)=0,0,HLOOKUP(FA$2,Recipes!$H:$GI,'Production Calculator'!$A162+2,FALSE)*$AK162))+IF($AO162=FA$3,$AM162/VLOOKUP($AO162,Data!$A$50:$B$56,2,FALSE),0)</f>
        <v>0</v>
      </c>
      <c r="FB162" s="11">
        <f>IF(FB$2=$A162,0,IF(HLOOKUP(FB$2,Recipes!$H:$GI,'Production Calculator'!$A162+2,FALSE)=0,0,HLOOKUP(FB$2,Recipes!$H:$GI,'Production Calculator'!$A162+2,FALSE)*$AK162))+IF($AO162=FB$3,$AM162/VLOOKUP($AO162,Data!$A$50:$B$56,2,FALSE),0)</f>
        <v>0</v>
      </c>
      <c r="FC162" s="11">
        <f>IF(FC$2=$A162,0,IF(HLOOKUP(FC$2,Recipes!$H:$GI,'Production Calculator'!$A162+2,FALSE)=0,0,HLOOKUP(FC$2,Recipes!$H:$GI,'Production Calculator'!$A162+2,FALSE)*$AK162))+IF($AO162=FC$3,$AM162/VLOOKUP($AO162,Data!$A$50:$B$56,2,FALSE),0)</f>
        <v>0</v>
      </c>
      <c r="FD162" s="11">
        <f>IF(FD$2=$A162,0,IF(HLOOKUP(FD$2,Recipes!$H:$GI,'Production Calculator'!$A162+2,FALSE)=0,0,HLOOKUP(FD$2,Recipes!$H:$GI,'Production Calculator'!$A162+2,FALSE)*$AK162))+IF($AO162=FD$3,$AM162/VLOOKUP($AO162,Data!$A$50:$B$56,2,FALSE),0)</f>
        <v>0</v>
      </c>
      <c r="FE162" s="11">
        <f>IF(FE$2=$A162,0,IF(HLOOKUP(FE$2,Recipes!$H:$GI,'Production Calculator'!$A162+2,FALSE)=0,0,HLOOKUP(FE$2,Recipes!$H:$GI,'Production Calculator'!$A162+2,FALSE)*$AK162))+IF($AO162=FE$3,$AM162/VLOOKUP($AO162,Data!$A$50:$B$56,2,FALSE),0)</f>
        <v>0</v>
      </c>
      <c r="FF162" s="11">
        <f>IF(FF$2=$A162,0,IF(HLOOKUP(FF$2,Recipes!$H:$GI,'Production Calculator'!$A162+2,FALSE)=0,0,HLOOKUP(FF$2,Recipes!$H:$GI,'Production Calculator'!$A162+2,FALSE)*$AK162))+IF($AO162=FF$3,$AM162/VLOOKUP($AO162,Data!$A$50:$B$56,2,FALSE),0)</f>
        <v>0</v>
      </c>
      <c r="FG162" s="11">
        <f>IF(FG$2=$A162,0,IF(HLOOKUP(FG$2,Recipes!$H:$GI,'Production Calculator'!$A162+2,FALSE)=0,0,HLOOKUP(FG$2,Recipes!$H:$GI,'Production Calculator'!$A162+2,FALSE)*$AK162))+IF($AO162=FG$3,$AM162/VLOOKUP($AO162,Data!$A$50:$B$56,2,FALSE),0)</f>
        <v>0</v>
      </c>
      <c r="FH162" s="11">
        <f>IF(FH$2=$A162,0,IF(HLOOKUP(FH$2,Recipes!$H:$GI,'Production Calculator'!$A162+2,FALSE)=0,0,HLOOKUP(FH$2,Recipes!$H:$GI,'Production Calculator'!$A162+2,FALSE)*$AK162))+IF($AO162=FH$3,$AM162/VLOOKUP($AO162,Data!$A$50:$B$56,2,FALSE),0)</f>
        <v>0</v>
      </c>
      <c r="FI162" s="11">
        <f>IF(FI$2=$A162,0,IF(HLOOKUP(FI$2,Recipes!$H:$GI,'Production Calculator'!$A162+2,FALSE)=0,0,HLOOKUP(FI$2,Recipes!$H:$GI,'Production Calculator'!$A162+2,FALSE)*$AK162))+IF($AO162=FI$3,$AM162/VLOOKUP($AO162,Data!$A$50:$B$56,2,FALSE),0)</f>
        <v>0</v>
      </c>
      <c r="FJ162" s="11">
        <f>IF(FJ$2=$A162,0,IF(HLOOKUP(FJ$2,Recipes!$H:$GI,'Production Calculator'!$A162+2,FALSE)=0,0,HLOOKUP(FJ$2,Recipes!$H:$GI,'Production Calculator'!$A162+2,FALSE)*$AK162))+IF($AO162=FJ$3,$AM162/VLOOKUP($AO162,Data!$A$50:$B$56,2,FALSE),0)</f>
        <v>0</v>
      </c>
      <c r="FK162" s="11">
        <f>IF(FK$2=$A162,0,IF(HLOOKUP(FK$2,Recipes!$H:$GI,'Production Calculator'!$A162+2,FALSE)=0,0,HLOOKUP(FK$2,Recipes!$H:$GI,'Production Calculator'!$A162+2,FALSE)*$AK162))+IF($AO162=FK$3,$AM162/VLOOKUP($AO162,Data!$A$50:$B$56,2,FALSE),0)</f>
        <v>0</v>
      </c>
      <c r="FL162" s="11">
        <f>IF(FL$2=$A162,0,IF(HLOOKUP(FL$2,Recipes!$H:$GI,'Production Calculator'!$A162+2,FALSE)=0,0,HLOOKUP(FL$2,Recipes!$H:$GI,'Production Calculator'!$A162+2,FALSE)*$AK162))+IF($AO162=FL$3,$AM162/VLOOKUP($AO162,Data!$A$50:$B$56,2,FALSE),0)</f>
        <v>0</v>
      </c>
      <c r="FM162" s="11">
        <f>IF(FM$2=$A162,0,IF(HLOOKUP(FM$2,Recipes!$H:$GI,'Production Calculator'!$A162+2,FALSE)=0,0,HLOOKUP(FM$2,Recipes!$H:$GI,'Production Calculator'!$A162+2,FALSE)*$AK162))+IF($AO162=FM$3,$AM162/VLOOKUP($AO162,Data!$A$50:$B$56,2,FALSE),0)</f>
        <v>0</v>
      </c>
      <c r="FN162" s="11">
        <f>IF(FN$2=$A162,0,IF(HLOOKUP(FN$2,Recipes!$H:$GI,'Production Calculator'!$A162+2,FALSE)=0,0,HLOOKUP(FN$2,Recipes!$H:$GI,'Production Calculator'!$A162+2,FALSE)*$AK162))+IF($AO162=FN$3,$AM162/VLOOKUP($AO162,Data!$A$50:$B$56,2,FALSE),0)</f>
        <v>0</v>
      </c>
      <c r="FO162" s="11">
        <f>IF(FO$2=$A162,0,IF(HLOOKUP(FO$2,Recipes!$H:$GI,'Production Calculator'!$A162+2,FALSE)=0,0,HLOOKUP(FO$2,Recipes!$H:$GI,'Production Calculator'!$A162+2,FALSE)*$AK162))+IF($AO162=FO$3,$AM162/VLOOKUP($AO162,Data!$A$50:$B$56,2,FALSE),0)</f>
        <v>0</v>
      </c>
      <c r="FP162" s="11">
        <f>IF(FP$2=$A162,0,IF(HLOOKUP(FP$2,Recipes!$H:$GI,'Production Calculator'!$A162+2,FALSE)=0,0,HLOOKUP(FP$2,Recipes!$H:$GI,'Production Calculator'!$A162+2,FALSE)*$AK162))+IF($AO162=FP$3,$AM162/VLOOKUP($AO162,Data!$A$50:$B$56,2,FALSE),0)</f>
        <v>0</v>
      </c>
      <c r="FQ162" s="11">
        <f>IF(FQ$2=$A162,0,IF(HLOOKUP(FQ$2,Recipes!$H:$GI,'Production Calculator'!$A162+2,FALSE)=0,0,HLOOKUP(FQ$2,Recipes!$H:$GI,'Production Calculator'!$A162+2,FALSE)*$AK162))+IF($AO162=FQ$3,$AM162/VLOOKUP($AO162,Data!$A$50:$B$56,2,FALSE),0)</f>
        <v>0</v>
      </c>
      <c r="FR162" s="11">
        <f>IF(FR$2=$A162,0,IF(HLOOKUP(FR$2,Recipes!$H:$GI,'Production Calculator'!$A162+2,FALSE)=0,0,HLOOKUP(FR$2,Recipes!$H:$GI,'Production Calculator'!$A162+2,FALSE)*$AK162))+IF($AO162=FR$3,$AM162/VLOOKUP($AO162,Data!$A$50:$B$56,2,FALSE),0)</f>
        <v>0</v>
      </c>
      <c r="FS162" s="11">
        <f>IF(FS$2=$A162,0,IF(HLOOKUP(FS$2,Recipes!$H:$GI,'Production Calculator'!$A162+2,FALSE)=0,0,HLOOKUP(FS$2,Recipes!$H:$GI,'Production Calculator'!$A162+2,FALSE)*$AK162))+IF($AO162=FS$3,$AM162/VLOOKUP($AO162,Data!$A$50:$B$56,2,FALSE),0)</f>
        <v>0</v>
      </c>
      <c r="FT162" s="11">
        <f>IF(FT$2=$A162,0,IF(HLOOKUP(FT$2,Recipes!$H:$GI,'Production Calculator'!$A162+2,FALSE)=0,0,HLOOKUP(FT$2,Recipes!$H:$GI,'Production Calculator'!$A162+2,FALSE)*$AK162))+IF($AO162=FT$3,$AM162/VLOOKUP($AO162,Data!$A$50:$B$56,2,FALSE),0)</f>
        <v>0</v>
      </c>
      <c r="FU162" s="11">
        <f>IF(FU$2=$A162,0,IF(HLOOKUP(FU$2,Recipes!$H:$GI,'Production Calculator'!$A162+2,FALSE)=0,0,HLOOKUP(FU$2,Recipes!$H:$GI,'Production Calculator'!$A162+2,FALSE)*$AK162))+IF($AO162=FU$3,$AM162/VLOOKUP($AO162,Data!$A$50:$B$56,2,FALSE),0)</f>
        <v>0</v>
      </c>
      <c r="FV162" s="11">
        <f>IF(FV$2=$A162,0,IF(HLOOKUP(FV$2,Recipes!$H:$GI,'Production Calculator'!$A162+2,FALSE)=0,0,HLOOKUP(FV$2,Recipes!$H:$GI,'Production Calculator'!$A162+2,FALSE)*$AK162))+IF($AO162=FV$3,$AM162/VLOOKUP($AO162,Data!$A$50:$B$56,2,FALSE),0)</f>
        <v>0</v>
      </c>
      <c r="FW162" s="11">
        <f>IF(FW$2=$A162,0,IF(HLOOKUP(FW$2,Recipes!$H:$GI,'Production Calculator'!$A162+2,FALSE)=0,0,HLOOKUP(FW$2,Recipes!$H:$GI,'Production Calculator'!$A162+2,FALSE)*$AK162))+IF($AO162=FW$3,$AM162/VLOOKUP($AO162,Data!$A$50:$B$56,2,FALSE),0)</f>
        <v>0</v>
      </c>
      <c r="FX162" s="11">
        <f>IF(FX$2=$A162,0,IF(HLOOKUP(FX$2,Recipes!$H:$GI,'Production Calculator'!$A162+2,FALSE)=0,0,HLOOKUP(FX$2,Recipes!$H:$GI,'Production Calculator'!$A162+2,FALSE)*$AK162))+IF($AO162=FX$3,$AM162/VLOOKUP($AO162,Data!$A$50:$B$56,2,FALSE),0)</f>
        <v>0</v>
      </c>
      <c r="FY162" s="11">
        <f>IF(FY$2=$A162,0,IF(HLOOKUP(FY$2,Recipes!$H:$GI,'Production Calculator'!$A162+2,FALSE)=0,0,HLOOKUP(FY$2,Recipes!$H:$GI,'Production Calculator'!$A162+2,FALSE)*$AK162))+IF($AO162=FY$3,$AM162/VLOOKUP($AO162,Data!$A$50:$B$56,2,FALSE),0)</f>
        <v>0</v>
      </c>
      <c r="FZ162" s="11">
        <f>IF(FZ$2=$A162,0,IF(HLOOKUP(FZ$2,Recipes!$H:$GI,'Production Calculator'!$A162+2,FALSE)=0,0,HLOOKUP(FZ$2,Recipes!$H:$GI,'Production Calculator'!$A162+2,FALSE)*$AK162))+IF($AO162=FZ$3,$AM162/VLOOKUP($AO162,Data!$A$50:$B$56,2,FALSE),0)</f>
        <v>0</v>
      </c>
      <c r="GA162" s="11">
        <f>IF(GA$2=$A162,0,IF(HLOOKUP(GA$2,Recipes!$H:$GI,'Production Calculator'!$A162+2,FALSE)=0,0,HLOOKUP(GA$2,Recipes!$H:$GI,'Production Calculator'!$A162+2,FALSE)*$AK162))+IF($AO162=GA$3,$AM162/VLOOKUP($AO162,Data!$A$50:$B$56,2,FALSE),0)</f>
        <v>0</v>
      </c>
      <c r="GB162" s="11">
        <f>IF(GB$2=$A162,0,IF(HLOOKUP(GB$2,Recipes!$H:$GI,'Production Calculator'!$A162+2,FALSE)=0,0,HLOOKUP(GB$2,Recipes!$H:$GI,'Production Calculator'!$A162+2,FALSE)*$AK162))+IF($AO162=GB$3,$AM162/VLOOKUP($AO162,Data!$A$50:$B$56,2,FALSE),0)</f>
        <v>0</v>
      </c>
      <c r="GC162" s="11">
        <f>IF(GC$2=$A162,0,IF(HLOOKUP(GC$2,Recipes!$H:$GI,'Production Calculator'!$A162+2,FALSE)=0,0,HLOOKUP(GC$2,Recipes!$H:$GI,'Production Calculator'!$A162+2,FALSE)*$AK162))+IF($AO162=GC$3,$AM162/VLOOKUP($AO162,Data!$A$50:$B$56,2,FALSE),0)</f>
        <v>0</v>
      </c>
      <c r="GD162" s="11">
        <f>IF(GD$2=$A162,0,IF(HLOOKUP(GD$2,Recipes!$H:$GI,'Production Calculator'!$A162+2,FALSE)=0,0,HLOOKUP(GD$2,Recipes!$H:$GI,'Production Calculator'!$A162+2,FALSE)*$AK162))+IF($AO162=GD$3,$AM162/VLOOKUP($AO162,Data!$A$50:$B$56,2,FALSE),0)</f>
        <v>0</v>
      </c>
      <c r="GE162" s="11">
        <f>IF(GE$2=$A162,0,IF(HLOOKUP(GE$2,Recipes!$H:$GI,'Production Calculator'!$A162+2,FALSE)=0,0,HLOOKUP(GE$2,Recipes!$H:$GI,'Production Calculator'!$A162+2,FALSE)*$AK162))+IF($AO162=GE$3,$AM162/VLOOKUP($AO162,Data!$A$50:$B$56,2,FALSE),0)</f>
        <v>0</v>
      </c>
      <c r="GF162" s="11">
        <f>IF(GF$2=$A162,0,IF(HLOOKUP(GF$2,Recipes!$H:$GI,'Production Calculator'!$A162+2,FALSE)=0,0,HLOOKUP(GF$2,Recipes!$H:$GI,'Production Calculator'!$A162+2,FALSE)*$AK162))+IF($AO162=GF$3,$AM162/VLOOKUP($AO162,Data!$A$50:$B$56,2,FALSE),0)</f>
        <v>0</v>
      </c>
      <c r="GG162" s="11">
        <f>IF(GG$2=$A162,0,IF(HLOOKUP(GG$2,Recipes!$H:$GI,'Production Calculator'!$A162+2,FALSE)=0,0,HLOOKUP(GG$2,Recipes!$H:$GI,'Production Calculator'!$A162+2,FALSE)*$AK162))+IF($AO162=GG$3,$AM162/VLOOKUP($AO162,Data!$A$50:$B$56,2,FALSE),0)</f>
        <v>0</v>
      </c>
      <c r="GH162" s="11">
        <f>IF(GH$2=$A162,0,IF(HLOOKUP(GH$2,Recipes!$H:$GI,'Production Calculator'!$A162+2,FALSE)=0,0,HLOOKUP(GH$2,Recipes!$H:$GI,'Production Calculator'!$A162+2,FALSE)*$AK162))+IF($AO162=GH$3,$AM162/VLOOKUP($AO162,Data!$A$50:$B$56,2,FALSE),0)</f>
        <v>0</v>
      </c>
      <c r="GI162" s="11">
        <f>IF(GI$2=$A162,0,IF(HLOOKUP(GI$2,Recipes!$H:$GI,'Production Calculator'!$A162+2,FALSE)=0,0,HLOOKUP(GI$2,Recipes!$H:$GI,'Production Calculator'!$A162+2,FALSE)*$AK162))+IF($AO162=GI$3,$AM162/VLOOKUP($AO162,Data!$A$50:$B$56,2,FALSE),0)</f>
        <v>0</v>
      </c>
      <c r="GJ162" s="11">
        <f>IF(GJ$2=$A162,0,IF(HLOOKUP(GJ$2,Recipes!$H:$GI,'Production Calculator'!$A162+2,FALSE)=0,0,HLOOKUP(GJ$2,Recipes!$H:$GI,'Production Calculator'!$A162+2,FALSE)*$AK162))+IF($AO162=GJ$3,$AM162/VLOOKUP($AO162,Data!$A$50:$B$56,2,FALSE),0)</f>
        <v>0</v>
      </c>
      <c r="GK162" s="11">
        <f>IF(GK$2=$A162,0,IF(HLOOKUP(GK$2,Recipes!$H:$GI,'Production Calculator'!$A162+2,FALSE)=0,0,HLOOKUP(GK$2,Recipes!$H:$GI,'Production Calculator'!$A162+2,FALSE)*$AK162))+IF($AO162=GK$3,$AM162/VLOOKUP($AO162,Data!$A$50:$B$56,2,FALSE),0)</f>
        <v>0</v>
      </c>
      <c r="GL162" s="11">
        <f>IF(GL$2=$A162,0,IF(HLOOKUP(GL$2,Recipes!$H:$GI,'Production Calculator'!$A162+2,FALSE)=0,0,HLOOKUP(GL$2,Recipes!$H:$GI,'Production Calculator'!$A162+2,FALSE)*$AK162))+IF($AO162=GL$3,$AM162/VLOOKUP($AO162,Data!$A$50:$B$56,2,FALSE),0)</f>
        <v>0</v>
      </c>
      <c r="GM162" s="11">
        <f>IF(GM$2=$A162,0,IF(HLOOKUP(GM$2,Recipes!$H:$GI,'Production Calculator'!$A162+2,FALSE)=0,0,HLOOKUP(GM$2,Recipes!$H:$GI,'Production Calculator'!$A162+2,FALSE)*$AK162))+IF($AO162=GM$3,$AM162/VLOOKUP($AO162,Data!$A$50:$B$56,2,FALSE),0)</f>
        <v>0</v>
      </c>
      <c r="GN162" s="11">
        <f>IF(GN$2=$A162,0,IF(HLOOKUP(GN$2,Recipes!$H:$GI,'Production Calculator'!$A162+2,FALSE)=0,0,HLOOKUP(GN$2,Recipes!$H:$GI,'Production Calculator'!$A162+2,FALSE)*$AK162))+IF($AO162=GN$3,$AM162/VLOOKUP($AO162,Data!$A$50:$B$56,2,FALSE),0)</f>
        <v>0</v>
      </c>
      <c r="GO162" s="11">
        <f>IF(GO$2=$A162,0,IF(HLOOKUP(GO$2,Recipes!$H:$GI,'Production Calculator'!$A162+2,FALSE)=0,0,HLOOKUP(GO$2,Recipes!$H:$GI,'Production Calculator'!$A162+2,FALSE)*$AK162))+IF($AO162=GO$3,$AM162/VLOOKUP($AO162,Data!$A$50:$B$56,2,FALSE),0)</f>
        <v>0</v>
      </c>
      <c r="GP162" s="11">
        <f>IF(GP$2=$A162,0,IF(HLOOKUP(GP$2,Recipes!$H:$GI,'Production Calculator'!$A162+2,FALSE)=0,0,HLOOKUP(GP$2,Recipes!$H:$GI,'Production Calculator'!$A162+2,FALSE)*$AK162))+IF($AO162=GP$3,$AM162/VLOOKUP($AO162,Data!$A$50:$B$56,2,FALSE),0)</f>
        <v>0</v>
      </c>
      <c r="GQ162" s="11">
        <f>IF(GQ$2=$A162,0,IF(HLOOKUP(GQ$2,Recipes!$H:$GI,'Production Calculator'!$A162+2,FALSE)=0,0,HLOOKUP(GQ$2,Recipes!$H:$GI,'Production Calculator'!$A162+2,FALSE)*$AK162))+IF($AO162=GQ$3,$AM162/VLOOKUP($AO162,Data!$A$50:$B$56,2,FALSE),0)</f>
        <v>0</v>
      </c>
      <c r="GR162" s="11">
        <f>IF(GR$2=$A162,0,IF(HLOOKUP(GR$2,Recipes!$H:$GI,'Production Calculator'!$A162+2,FALSE)=0,0,HLOOKUP(GR$2,Recipes!$H:$GI,'Production Calculator'!$A162+2,FALSE)*$AK162))+IF($AO162=GR$3,$AM162/VLOOKUP($AO162,Data!$A$50:$B$56,2,FALSE),0)</f>
        <v>0</v>
      </c>
      <c r="GS162" s="11">
        <f>IF(GS$2=$A162,0,IF(HLOOKUP(GS$2,Recipes!$H:$GI,'Production Calculator'!$A162+2,FALSE)=0,0,HLOOKUP(GS$2,Recipes!$H:$GI,'Production Calculator'!$A162+2,FALSE)*$AK162))+IF($AO162=GS$3,$AM162/VLOOKUP($AO162,Data!$A$50:$B$56,2,FALSE),0)</f>
        <v>0</v>
      </c>
      <c r="GT162" s="11">
        <f>IF(GT$2=$A162,0,IF(HLOOKUP(GT$2,Recipes!$H:$GI,'Production Calculator'!$A162+2,FALSE)=0,0,HLOOKUP(GT$2,Recipes!$H:$GI,'Production Calculator'!$A162+2,FALSE)*$AK162))+IF($AO162=GT$3,$AM162/VLOOKUP($AO162,Data!$A$50:$B$56,2,FALSE),0)</f>
        <v>0</v>
      </c>
      <c r="GU162" s="11">
        <f>IF(GU$2=$A162,0,IF(HLOOKUP(GU$2,Recipes!$H:$GI,'Production Calculator'!$A162+2,FALSE)=0,0,HLOOKUP(GU$2,Recipes!$H:$GI,'Production Calculator'!$A162+2,FALSE)*$AK162))+IF($AO162=GU$3,$AM162/VLOOKUP($AO162,Data!$A$50:$B$56,2,FALSE),0)</f>
        <v>0</v>
      </c>
      <c r="GV162" s="11">
        <f>IF(GV$2=$A162,0,IF(HLOOKUP(GV$2,Recipes!$H:$GI,'Production Calculator'!$A162+2,FALSE)=0,0,HLOOKUP(GV$2,Recipes!$H:$GI,'Production Calculator'!$A162+2,FALSE)*$AK162))+IF($AO162=GV$3,$AM162/VLOOKUP($AO162,Data!$A$50:$B$56,2,FALSE),0)</f>
        <v>0</v>
      </c>
      <c r="GW162" s="11">
        <f>IF(GW$2=$A162,0,IF(HLOOKUP(GW$2,Recipes!$H:$GI,'Production Calculator'!$A162+2,FALSE)=0,0,HLOOKUP(GW$2,Recipes!$H:$GI,'Production Calculator'!$A162+2,FALSE)*$AK162))+IF($AO162=GW$3,$AM162/VLOOKUP($AO162,Data!$A$50:$B$56,2,FALSE),0)</f>
        <v>0</v>
      </c>
      <c r="GX162" s="11">
        <f>IF(GX$2=$A162,0,IF(HLOOKUP(GX$2,Recipes!$H:$GI,'Production Calculator'!$A162+2,FALSE)=0,0,HLOOKUP(GX$2,Recipes!$H:$GI,'Production Calculator'!$A162+2,FALSE)*$AK162))+IF($AO162=GX$3,$AM162/VLOOKUP($AO162,Data!$A$50:$B$56,2,FALSE),0)</f>
        <v>0</v>
      </c>
      <c r="GY162" s="11">
        <f>IF(GY$2=$A162,0,IF(HLOOKUP(GY$2,Recipes!$H:$GI,'Production Calculator'!$A162+2,FALSE)=0,0,HLOOKUP(GY$2,Recipes!$H:$GI,'Production Calculator'!$A162+2,FALSE)*$AK162))+IF($AO162=GY$3,$AM162/VLOOKUP($AO162,Data!$A$50:$B$56,2,FALSE),0)</f>
        <v>0</v>
      </c>
      <c r="GZ162" s="11">
        <f>IF(GZ$2=$A162,0,IF(HLOOKUP(GZ$2,Recipes!$H:$GI,'Production Calculator'!$A162+2,FALSE)=0,0,HLOOKUP(GZ$2,Recipes!$H:$GI,'Production Calculator'!$A162+2,FALSE)*$AK162))+IF($AO162=GZ$3,$AM162/VLOOKUP($AO162,Data!$A$50:$B$56,2,FALSE),0)</f>
        <v>0</v>
      </c>
      <c r="HA162" s="11">
        <f>IF(HA$2=$A162,0,IF(HLOOKUP(HA$2,Recipes!$H:$GI,'Production Calculator'!$A162+2,FALSE)=0,0,HLOOKUP(HA$2,Recipes!$H:$GI,'Production Calculator'!$A162+2,FALSE)*$AK162))+IF($AO162=HA$3,$AM162/VLOOKUP($AO162,Data!$A$50:$B$56,2,FALSE),0)</f>
        <v>0</v>
      </c>
      <c r="HB162" s="11">
        <f>IF(HB$2=$A162,0,IF(HLOOKUP(HB$2,Recipes!$H:$GI,'Production Calculator'!$A162+2,FALSE)=0,0,HLOOKUP(HB$2,Recipes!$H:$GI,'Production Calculator'!$A162+2,FALSE)*$AK162))+IF($AO162=HB$3,$AM162/VLOOKUP($AO162,Data!$A$50:$B$56,2,FALSE),0)</f>
        <v>0</v>
      </c>
      <c r="HC162" s="11">
        <f>IF(HC$2=$A162,0,IF(HLOOKUP(HC$2,Recipes!$H:$GI,'Production Calculator'!$A162+2,FALSE)=0,0,HLOOKUP(HC$2,Recipes!$H:$GI,'Production Calculator'!$A162+2,FALSE)*$AK162))+IF($AO162=HC$3,$AM162/VLOOKUP($AO162,Data!$A$50:$B$56,2,FALSE),0)</f>
        <v>0</v>
      </c>
      <c r="HD162" s="11">
        <f>IF(HD$2=$A162,0,IF(HLOOKUP(HD$2,Recipes!$H:$GI,'Production Calculator'!$A162+2,FALSE)=0,0,HLOOKUP(HD$2,Recipes!$H:$GI,'Production Calculator'!$A162+2,FALSE)*$AK162))+IF($AO162=HD$3,$AM162/VLOOKUP($AO162,Data!$A$50:$B$56,2,FALSE),0)</f>
        <v>0</v>
      </c>
      <c r="HE162" s="11">
        <f>IF(HE$2=$A162,0,IF(HLOOKUP(HE$2,Recipes!$H:$GI,'Production Calculator'!$A162+2,FALSE)=0,0,HLOOKUP(HE$2,Recipes!$H:$GI,'Production Calculator'!$A162+2,FALSE)*$AK162))+IF($AO162=HE$3,$AM162/VLOOKUP($AO162,Data!$A$50:$B$56,2,FALSE),0)</f>
        <v>0</v>
      </c>
      <c r="HF162" s="11">
        <f>IF(HF$2=$A162,0,IF(HLOOKUP(HF$2,Recipes!$H:$GI,'Production Calculator'!$A162+2,FALSE)=0,0,HLOOKUP(HF$2,Recipes!$H:$GI,'Production Calculator'!$A162+2,FALSE)*$AK162))+IF($AO162=HF$3,$AM162/VLOOKUP($AO162,Data!$A$50:$B$56,2,FALSE),0)</f>
        <v>0</v>
      </c>
      <c r="HG162" s="11">
        <f>IF(HG$2=$A162,0,IF(HLOOKUP(HG$2,Recipes!$H:$GI,'Production Calculator'!$A162+2,FALSE)=0,0,HLOOKUP(HG$2,Recipes!$H:$GI,'Production Calculator'!$A162+2,FALSE)*$AK162))+IF($AO162=HG$3,$AM162/VLOOKUP($AO162,Data!$A$50:$B$56,2,FALSE),0)</f>
        <v>0</v>
      </c>
      <c r="HH162" s="11">
        <f>IF(HH$2=$A162,0,IF(HLOOKUP(HH$2,Recipes!$H:$GI,'Production Calculator'!$A162+2,FALSE)=0,0,HLOOKUP(HH$2,Recipes!$H:$GI,'Production Calculator'!$A162+2,FALSE)*$AK162))+IF($AO162=HH$3,$AM162/VLOOKUP($AO162,Data!$A$50:$B$56,2,FALSE),0)</f>
        <v>0</v>
      </c>
      <c r="HI162" s="11">
        <f>IF(HI$2=$A162,0,IF(HLOOKUP(HI$2,Recipes!$H:$GI,'Production Calculator'!$A162+2,FALSE)=0,0,HLOOKUP(HI$2,Recipes!$H:$GI,'Production Calculator'!$A162+2,FALSE)*$AK162))+IF($AO162=HI$3,$AM162/VLOOKUP($AO162,Data!$A$50:$B$56,2,FALSE),0)</f>
        <v>0</v>
      </c>
      <c r="HJ162" s="11">
        <f>IF(HJ$2=$A162,0,IF(HLOOKUP(HJ$2,Recipes!$H:$GI,'Production Calculator'!$A162+2,FALSE)=0,0,HLOOKUP(HJ$2,Recipes!$H:$GI,'Production Calculator'!$A162+2,FALSE)*$AK162))+IF($AO162=HJ$3,$AM162/VLOOKUP($AO162,Data!$A$50:$B$56,2,FALSE),0)</f>
        <v>0</v>
      </c>
      <c r="HK162" s="11">
        <f>IF(HK$2=$A162,0,IF(HLOOKUP(HK$2,Recipes!$H:$GI,'Production Calculator'!$A162+2,FALSE)=0,0,HLOOKUP(HK$2,Recipes!$H:$GI,'Production Calculator'!$A162+2,FALSE)*$AK162))+IF($AO162=HK$3,$AM162/VLOOKUP($AO162,Data!$A$50:$B$56,2,FALSE),0)</f>
        <v>0</v>
      </c>
      <c r="HL162" s="11">
        <f>IF(HL$2=$A162,0,IF(HLOOKUP(HL$2,Recipes!$H:$GI,'Production Calculator'!$A162+2,FALSE)=0,0,HLOOKUP(HL$2,Recipes!$H:$GI,'Production Calculator'!$A162+2,FALSE)*$AK162))+IF($AO162=HL$3,$AM162/VLOOKUP($AO162,Data!$A$50:$B$56,2,FALSE),0)</f>
        <v>0</v>
      </c>
      <c r="HM162" s="11">
        <f>IF(HM$2=$A162,0,IF(HLOOKUP(HM$2,Recipes!$H:$GI,'Production Calculator'!$A162+2,FALSE)=0,0,HLOOKUP(HM$2,Recipes!$H:$GI,'Production Calculator'!$A162+2,FALSE)*$AK162))+IF($AO162=HM$3,$AM162/VLOOKUP($AO162,Data!$A$50:$B$56,2,FALSE),0)</f>
        <v>0</v>
      </c>
      <c r="HN162" s="11">
        <f>IF(HN$2=$A162,0,IF(HLOOKUP(HN$2,Recipes!$H:$GI,'Production Calculator'!$A162+2,FALSE)=0,0,HLOOKUP(HN$2,Recipes!$H:$GI,'Production Calculator'!$A162+2,FALSE)*$AK162))+IF($AO162=HN$3,$AM162/VLOOKUP($AO162,Data!$A$50:$B$56,2,FALSE),0)</f>
        <v>0</v>
      </c>
      <c r="HO162" s="11">
        <f>IF(HO$2=$A162,0,IF(HLOOKUP(HO$2,Recipes!$H:$GI,'Production Calculator'!$A162+2,FALSE)=0,0,HLOOKUP(HO$2,Recipes!$H:$GI,'Production Calculator'!$A162+2,FALSE)*$AK162))+IF($AO162=HO$3,$AM162/VLOOKUP($AO162,Data!$A$50:$B$56,2,FALSE),0)</f>
        <v>0</v>
      </c>
      <c r="HP162" s="11">
        <f>IF(HP$2=$A162,0,IF(HLOOKUP(HP$2,Recipes!$H:$GI,'Production Calculator'!$A162+2,FALSE)=0,0,HLOOKUP(HP$2,Recipes!$H:$GI,'Production Calculator'!$A162+2,FALSE)*$AK162))+IF($AO162=HP$3,$AM162/VLOOKUP($AO162,Data!$A$50:$B$56,2,FALSE),0)</f>
        <v>0</v>
      </c>
      <c r="HQ162" s="11">
        <f>IF(HQ$2=$A162,0,IF(HLOOKUP(HQ$2,Recipes!$H:$GI,'Production Calculator'!$A162+2,FALSE)=0,0,HLOOKUP(HQ$2,Recipes!$H:$GI,'Production Calculator'!$A162+2,FALSE)*$AK162))+IF($AO162=HQ$3,$AM162/VLOOKUP($AO162,Data!$A$50:$B$56,2,FALSE),0)</f>
        <v>0</v>
      </c>
      <c r="HR162" s="11">
        <f>IF(HR$2=$A162,0,IF(HLOOKUP(HR$2,Recipes!$H:$GI,'Production Calculator'!$A162+2,FALSE)=0,0,HLOOKUP(HR$2,Recipes!$H:$GI,'Production Calculator'!$A162+2,FALSE)*$AK162))+IF($AO162=HR$3,$AM162/VLOOKUP($AO162,Data!$A$50:$B$56,2,FALSE),0)</f>
        <v>0</v>
      </c>
      <c r="HS162" s="121"/>
    </row>
    <row r="163" spans="1:227" x14ac:dyDescent="0.45">
      <c r="A163" s="81"/>
      <c r="B163" s="192" t="s">
        <v>6</v>
      </c>
      <c r="C163" s="193"/>
      <c r="D163" s="193"/>
      <c r="E163" s="193"/>
      <c r="F163" s="193"/>
      <c r="G163" s="193"/>
      <c r="H163" s="193"/>
      <c r="I163" s="193"/>
      <c r="J163" s="193"/>
      <c r="K163" s="193"/>
      <c r="L163" s="193"/>
      <c r="M163" s="193"/>
      <c r="N163" s="193"/>
      <c r="O163" s="193"/>
      <c r="P163" s="193"/>
      <c r="Q163" s="193"/>
      <c r="R163" s="193"/>
      <c r="S163" s="193"/>
      <c r="T163" s="193"/>
      <c r="U163" s="193"/>
      <c r="V163" s="193"/>
      <c r="W163" s="193"/>
      <c r="X163" s="193"/>
      <c r="Y163" s="193"/>
      <c r="Z163" s="193"/>
      <c r="AA163" s="193"/>
      <c r="AB163" s="193"/>
      <c r="AC163" s="193"/>
      <c r="AD163" s="193"/>
      <c r="AE163" s="193"/>
      <c r="AF163" s="193"/>
      <c r="AG163" s="193"/>
      <c r="AH163" s="193"/>
      <c r="AI163" s="193"/>
      <c r="AJ163" s="193"/>
      <c r="AK163" s="193"/>
      <c r="AL163" s="193"/>
      <c r="AM163" s="193"/>
      <c r="AN163" s="193"/>
      <c r="AO163" s="194"/>
      <c r="AP163" s="83"/>
      <c r="AQ163" s="82"/>
      <c r="AR163" s="82"/>
      <c r="AS163" s="82"/>
      <c r="AT163" s="82"/>
      <c r="AU163" s="82"/>
      <c r="AV163" s="82"/>
      <c r="AW163" s="82"/>
      <c r="AX163" s="82"/>
      <c r="AY163" s="82"/>
      <c r="AZ163" s="82"/>
      <c r="BA163" s="82"/>
      <c r="BB163" s="82"/>
      <c r="BC163" s="82"/>
      <c r="BD163" s="82"/>
      <c r="BE163" s="82"/>
      <c r="BF163" s="82"/>
      <c r="BG163" s="82"/>
      <c r="BH163" s="82"/>
      <c r="BI163" s="82"/>
      <c r="BJ163" s="82"/>
      <c r="BK163" s="82"/>
      <c r="BL163" s="82"/>
      <c r="BM163" s="82"/>
      <c r="BN163" s="82"/>
      <c r="BO163" s="82"/>
      <c r="BP163" s="82"/>
      <c r="BQ163" s="82"/>
      <c r="BR163" s="82"/>
      <c r="BS163" s="82"/>
      <c r="BT163" s="82"/>
      <c r="BU163" s="82"/>
      <c r="BV163" s="82"/>
      <c r="BW163" s="82"/>
      <c r="BX163" s="82"/>
      <c r="BY163" s="82"/>
      <c r="BZ163" s="82"/>
      <c r="CA163" s="82"/>
      <c r="CB163" s="82"/>
      <c r="CC163" s="82"/>
      <c r="CD163" s="82"/>
      <c r="CE163" s="82"/>
      <c r="CF163" s="82"/>
      <c r="CG163" s="82"/>
      <c r="CH163" s="82"/>
      <c r="CI163" s="82"/>
      <c r="CJ163" s="82"/>
      <c r="CK163" s="82"/>
      <c r="CL163" s="82"/>
      <c r="CM163" s="82"/>
      <c r="CN163" s="82"/>
      <c r="CO163" s="82"/>
      <c r="CP163" s="82"/>
      <c r="CQ163" s="82"/>
      <c r="CR163" s="82"/>
      <c r="CS163" s="82"/>
      <c r="CT163" s="82"/>
      <c r="CU163" s="82"/>
      <c r="CV163" s="82"/>
      <c r="CW163" s="82"/>
      <c r="CX163" s="82"/>
      <c r="CY163" s="82"/>
      <c r="CZ163" s="82"/>
      <c r="DA163" s="82"/>
      <c r="DB163" s="82"/>
      <c r="DC163" s="82"/>
      <c r="DD163" s="82"/>
      <c r="DE163" s="82"/>
      <c r="DF163" s="82"/>
      <c r="DG163" s="82"/>
      <c r="DH163" s="82"/>
      <c r="DI163" s="82"/>
      <c r="DJ163" s="82"/>
      <c r="DK163" s="82"/>
      <c r="DL163" s="82"/>
      <c r="DM163" s="82"/>
      <c r="DN163" s="82"/>
      <c r="DO163" s="82"/>
      <c r="DP163" s="82"/>
      <c r="DQ163" s="82"/>
      <c r="DR163" s="82"/>
      <c r="DS163" s="82"/>
      <c r="DT163" s="82"/>
      <c r="DU163" s="82"/>
      <c r="DV163" s="82"/>
      <c r="DW163" s="82"/>
      <c r="DX163" s="82"/>
      <c r="DY163" s="82"/>
      <c r="DZ163" s="82"/>
      <c r="EA163" s="82"/>
      <c r="EB163" s="82"/>
      <c r="EC163" s="82"/>
      <c r="ED163" s="82"/>
      <c r="EE163" s="82"/>
      <c r="EF163" s="82"/>
      <c r="EG163" s="82"/>
      <c r="EH163" s="82"/>
      <c r="EI163" s="82"/>
      <c r="EJ163" s="82"/>
      <c r="EK163" s="82"/>
      <c r="EL163" s="82"/>
      <c r="EM163" s="82"/>
      <c r="EN163" s="82"/>
      <c r="EO163" s="82"/>
      <c r="EP163" s="82"/>
      <c r="EQ163" s="82"/>
      <c r="ER163" s="82"/>
      <c r="ES163" s="82"/>
      <c r="ET163" s="82"/>
      <c r="EU163" s="82"/>
      <c r="EV163" s="82"/>
      <c r="EW163" s="82"/>
      <c r="EX163" s="82"/>
      <c r="EY163" s="82"/>
      <c r="EZ163" s="82"/>
      <c r="FA163" s="82"/>
      <c r="FB163" s="82"/>
      <c r="FC163" s="82"/>
      <c r="FD163" s="82"/>
      <c r="FE163" s="82"/>
      <c r="FF163" s="82"/>
      <c r="FG163" s="82"/>
      <c r="FH163" s="82"/>
      <c r="FI163" s="82"/>
      <c r="FJ163" s="82"/>
      <c r="FK163" s="82"/>
      <c r="FL163" s="82"/>
      <c r="FM163" s="82"/>
      <c r="FN163" s="82"/>
      <c r="FO163" s="82"/>
      <c r="FP163" s="82"/>
      <c r="FQ163" s="82"/>
      <c r="FR163" s="82"/>
      <c r="FS163" s="82"/>
      <c r="FT163" s="82"/>
      <c r="FU163" s="82"/>
      <c r="FV163" s="82"/>
      <c r="FW163" s="82"/>
      <c r="FX163" s="82"/>
      <c r="FY163" s="82"/>
      <c r="FZ163" s="82"/>
      <c r="GA163" s="82"/>
      <c r="GB163" s="82"/>
      <c r="GC163" s="82"/>
      <c r="GD163" s="82"/>
      <c r="GE163" s="82"/>
      <c r="GF163" s="82"/>
      <c r="GG163" s="82"/>
      <c r="GH163" s="82"/>
      <c r="GI163" s="82"/>
      <c r="GJ163" s="82"/>
      <c r="GK163" s="82"/>
      <c r="GL163" s="82"/>
      <c r="GM163" s="82"/>
      <c r="GN163" s="82"/>
      <c r="GO163" s="82"/>
      <c r="GP163" s="82"/>
      <c r="GQ163" s="82"/>
      <c r="GR163" s="82"/>
      <c r="GS163" s="82"/>
      <c r="GT163" s="82"/>
      <c r="GU163" s="82"/>
      <c r="GV163" s="82"/>
      <c r="GW163" s="82"/>
      <c r="GX163" s="82"/>
      <c r="GY163" s="82"/>
      <c r="GZ163" s="82"/>
      <c r="HA163" s="82"/>
      <c r="HB163" s="82"/>
      <c r="HC163" s="82"/>
      <c r="HD163" s="82"/>
      <c r="HE163" s="82"/>
      <c r="HF163" s="82"/>
      <c r="HG163" s="82"/>
      <c r="HH163" s="82"/>
      <c r="HI163" s="82"/>
      <c r="HJ163" s="82"/>
      <c r="HK163" s="82"/>
      <c r="HL163" s="82"/>
      <c r="HM163" s="82"/>
      <c r="HN163" s="82"/>
      <c r="HO163" s="82"/>
      <c r="HP163" s="82"/>
      <c r="HQ163" s="82"/>
      <c r="HR163" s="82"/>
      <c r="HS163" s="121"/>
    </row>
    <row r="164" spans="1:227" x14ac:dyDescent="0.45">
      <c r="A164">
        <v>137</v>
      </c>
      <c r="B164" s="107" t="str">
        <f>VLOOKUP(A164,Recipes!A:B,2)</f>
        <v>Accumulator</v>
      </c>
      <c r="C164" s="134">
        <v>0</v>
      </c>
      <c r="D164" s="108">
        <f t="shared" ref="D164:D171" si="242">HLOOKUP(A164,$AQ$2:$HR$202,$A$202-1,FALSE)+C164</f>
        <v>0</v>
      </c>
      <c r="E164" s="135" t="s">
        <v>1</v>
      </c>
      <c r="F164" s="109">
        <f>VLOOKUP(A164,Recipes!$A$3:$G$186,6,FALSE)</f>
        <v>2</v>
      </c>
      <c r="G164" s="109">
        <f>VLOOKUP(A164,Recipes!$A$3:$G$186,7,FALSE)</f>
        <v>0</v>
      </c>
      <c r="H164" s="110">
        <f t="shared" ref="H164:H171" si="243">ROUNDUP(D164/AL164,0)</f>
        <v>0</v>
      </c>
      <c r="I164" s="109">
        <f>VLOOKUP(E164,Data!$A$2:$C$26,3, FALSE)</f>
        <v>4</v>
      </c>
      <c r="J164" s="108">
        <v>0</v>
      </c>
      <c r="K164" s="108">
        <v>0</v>
      </c>
      <c r="L164" s="108">
        <v>0</v>
      </c>
      <c r="M164" s="150">
        <v>0</v>
      </c>
      <c r="N164" s="150">
        <v>0</v>
      </c>
      <c r="O164" s="150">
        <v>0</v>
      </c>
      <c r="P164" s="151">
        <v>0</v>
      </c>
      <c r="Q164" s="151">
        <v>0</v>
      </c>
      <c r="R164" s="151">
        <v>0</v>
      </c>
      <c r="S164">
        <f t="shared" ref="S164" si="244">J164*$H164</f>
        <v>0</v>
      </c>
      <c r="T164">
        <f t="shared" ref="T164" si="245">K164*$H164</f>
        <v>0</v>
      </c>
      <c r="U164">
        <f t="shared" ref="U164" si="246">L164*$H164</f>
        <v>0</v>
      </c>
      <c r="V164">
        <f t="shared" ref="V164" si="247">M164*$H164</f>
        <v>0</v>
      </c>
      <c r="W164">
        <f t="shared" ref="W164" si="248">N164*$H164</f>
        <v>0</v>
      </c>
      <c r="X164">
        <f t="shared" ref="X164" si="249">O164*$H164</f>
        <v>0</v>
      </c>
      <c r="Y164">
        <f t="shared" ref="Y164" si="250">P164*$H164</f>
        <v>0</v>
      </c>
      <c r="Z164">
        <f t="shared" ref="Z164" si="251">Q164*$H164</f>
        <v>0</v>
      </c>
      <c r="AA164">
        <f t="shared" ref="AA164" si="252">R164*$H164</f>
        <v>0</v>
      </c>
      <c r="AB164" s="111">
        <f>VLOOKUP($A164,Recipes!$A:$G,4)</f>
        <v>10</v>
      </c>
      <c r="AC164" s="111">
        <f>VLOOKUP($A164,Recipes!$A:$G,5)</f>
        <v>1</v>
      </c>
      <c r="AD164" s="111">
        <f t="shared" ref="AD164:AD171" si="253">AC164/AB164</f>
        <v>0.1</v>
      </c>
      <c r="AE164" s="111">
        <f>VLOOKUP(E164,Data!$A$2:$F$26,5,FALSE)</f>
        <v>0</v>
      </c>
      <c r="AF164" s="111">
        <f>VLOOKUP(E164,Data!$A$2:$F$26,4,FALSE)</f>
        <v>210</v>
      </c>
      <c r="AG164" s="111">
        <f>VLOOKUP(E164,Data!$A$2:$B$26,2, FALSE)</f>
        <v>1.25</v>
      </c>
      <c r="AH164" s="111">
        <f>1+VLOOKUP($J$3,Data!$A$40:$D$48,2,FALSE)*$J164+VLOOKUP($K$3,Data!$A$40:$D$48,2,FALSE)*$K164+VLOOKUP($L$3,Data!$A$40:$D$48,2,FALSE)*$L164+VLOOKUP($M$3,Data!$A$40:$D$48,2,FALSE)*$M164+VLOOKUP($N$3,Data!$A$40:$D$48,2,FALSE)*$N164+VLOOKUP($O$3,Data!$A$40:$D$48,2,FALSE)*$O164+VLOOKUP($P$3,Data!$A$40:$D$48,2,FALSE)*$P164+VLOOKUP($Q$3,Data!$A$40:$D$48,2,FALSE)*$Q164+VLOOKUP($R$3,Data!$A$40:$D$48,2,FALSE)*$R164</f>
        <v>1</v>
      </c>
      <c r="AI164" s="111">
        <f>MAX(1+VLOOKUP($J$3,Data!$A$40:$D$48,3,FALSE)*$J164+VLOOKUP($K$3,Data!$A$40:$D$48,3,FALSE)*$K164+VLOOKUP($L$3,Data!$A$40:$D$48,3,FALSE)*$L164+VLOOKUP($M$3,Data!$A$40:$D$48,3,FALSE)*$M164+VLOOKUP($N$3,Data!$A$40:$D$48,3,FALSE)*$N164+VLOOKUP($O$3,Data!$A$40:$D$48,3,FALSE)*$O164+VLOOKUP($P$3,Data!$A$40:$D$48,3,FALSE)*$P164+VLOOKUP($Q$3,Data!$A$40:$D$48,3,FALSE)*$Q164+VLOOKUP($R$3,Data!$A$40:$D$48,3,FALSE)*$R164,0)</f>
        <v>1</v>
      </c>
      <c r="AJ164" s="111">
        <f>MAX(1-(VLOOKUP($J$3,Data!$A$40:$D$48,4,FALSE)*$J164+VLOOKUP($K$3,Data!$A$40:$D$48,4,FALSE)*$K164+VLOOKUP($L$3,Data!$A$40:$D$48,4,FALSE)*$L164+VLOOKUP($M$3,Data!$A$40:$D$48,4,FALSE)*$M164+VLOOKUP($N$3,Data!$A$40:$D$48,4,FALSE)*$N164+VLOOKUP($O$3,Data!$A$40:$D$48,4,FALSE)*$O164+VLOOKUP($P$3,Data!$A$40:$D$48,4,FALSE)*$P164+VLOOKUP($Q$3,Data!$A$40:$D$48,4,FALSE)*$Q164+VLOOKUP($R$3,Data!$A$40:$D$48,4,FALSE)*$R164),0.2)</f>
        <v>1</v>
      </c>
      <c r="AK164" s="112">
        <f t="shared" ref="AK164:AK171" si="254">D164/(AC164*AH164)</f>
        <v>0</v>
      </c>
      <c r="AL164" s="111">
        <f t="shared" ref="AL164:AL171" si="255">AD164*AG164*AH164*AI164</f>
        <v>0.125</v>
      </c>
      <c r="AM164" s="111">
        <f t="shared" ref="AM164:AM171" si="256">AE164*H164*AJ164</f>
        <v>0</v>
      </c>
      <c r="AN164" s="111">
        <f t="shared" ref="AN164:AN171" si="257">AF164*H164*AJ164</f>
        <v>0</v>
      </c>
      <c r="AO164" s="131" t="s">
        <v>298</v>
      </c>
      <c r="AP164" s="11"/>
      <c r="AQ164" s="11">
        <f>IF(AQ$2=$A164,0,IF(HLOOKUP(AQ$2,Recipes!$H:$GI,'Production Calculator'!$A164+2,FALSE)=0,0,HLOOKUP(AQ$2,Recipes!$H:$GI,'Production Calculator'!$A164+2,FALSE)*$AK164))+IF($AO164=AQ$3,$AM164/VLOOKUP($AO164,Data!$A$50:$B$56,2,FALSE),0)</f>
        <v>0</v>
      </c>
      <c r="AR164" s="11">
        <f>IF(AR$2=$A164,0,IF(HLOOKUP(AR$2,Recipes!$H:$GI,'Production Calculator'!$A164+2,FALSE)=0,0,HLOOKUP(AR$2,Recipes!$H:$GI,'Production Calculator'!$A164+2,FALSE)*$AK164))+IF($AO164=AR$3,$AM164/VLOOKUP($AO164,Data!$A$50:$B$56,2,FALSE),0)</f>
        <v>0</v>
      </c>
      <c r="AS164" s="11">
        <f>IF(AS$2=$A164,0,IF(HLOOKUP(AS$2,Recipes!$H:$GI,'Production Calculator'!$A164+2,FALSE)=0,0,HLOOKUP(AS$2,Recipes!$H:$GI,'Production Calculator'!$A164+2,FALSE)*$AK164))+IF($AO164=AS$3,$AM164/VLOOKUP($AO164,Data!$A$50:$B$56,2,FALSE),0)</f>
        <v>0</v>
      </c>
      <c r="AT164" s="11">
        <f>IF(AT$2=$A164,0,IF(HLOOKUP(AT$2,Recipes!$H:$GI,'Production Calculator'!$A164+2,FALSE)=0,0,HLOOKUP(AT$2,Recipes!$H:$GI,'Production Calculator'!$A164+2,FALSE)*$AK164))+IF($AO164=AT$3,$AM164/VLOOKUP($AO164,Data!$A$50:$B$56,2,FALSE),0)</f>
        <v>0</v>
      </c>
      <c r="AU164" s="11">
        <f>IF(AU$2=$A164,0,IF(HLOOKUP(AU$2,Recipes!$H:$GI,'Production Calculator'!$A164+2,FALSE)=0,0,HLOOKUP(AU$2,Recipes!$H:$GI,'Production Calculator'!$A164+2,FALSE)*$AK164))+IF($AO164=AU$3,$AM164/VLOOKUP($AO164,Data!$A$50:$B$56,2,FALSE),0)</f>
        <v>0</v>
      </c>
      <c r="AV164" s="11">
        <f>IF(AV$2=$A164,0,IF(HLOOKUP(AV$2,Recipes!$H:$GI,'Production Calculator'!$A164+2,FALSE)=0,0,HLOOKUP(AV$2,Recipes!$H:$GI,'Production Calculator'!$A164+2,FALSE)*$AK164))+IF($AO164=AV$3,$AM164/VLOOKUP($AO164,Data!$A$50:$B$56,2,FALSE),0)</f>
        <v>0</v>
      </c>
      <c r="AW164" s="11">
        <f>IF(AW$2=$A164,0,IF(HLOOKUP(AW$2,Recipes!$H:$GI,'Production Calculator'!$A164+2,FALSE)=0,0,HLOOKUP(AW$2,Recipes!$H:$GI,'Production Calculator'!$A164+2,FALSE)*$AK164))+IF($AO164=AW$3,$AM164/VLOOKUP($AO164,Data!$A$50:$B$56,2,FALSE),0)</f>
        <v>0</v>
      </c>
      <c r="AX164" s="11">
        <f>IF(AX$2=$A164,0,IF(HLOOKUP(AX$2,Recipes!$H:$GI,'Production Calculator'!$A164+2,FALSE)=0,0,HLOOKUP(AX$2,Recipes!$H:$GI,'Production Calculator'!$A164+2,FALSE)*$AK164))+IF($AO164=AX$3,$AM164/VLOOKUP($AO164,Data!$A$50:$B$56,2,FALSE),0)</f>
        <v>0</v>
      </c>
      <c r="AY164" s="11">
        <f>IF(AY$2=$A164,0,IF(HLOOKUP(AY$2,Recipes!$H:$GI,'Production Calculator'!$A164+2,FALSE)=0,0,HLOOKUP(AY$2,Recipes!$H:$GI,'Production Calculator'!$A164+2,FALSE)*$AK164))+IF($AO164=AY$3,$AM164/VLOOKUP($AO164,Data!$A$50:$B$56,2,FALSE),0)</f>
        <v>0</v>
      </c>
      <c r="AZ164" s="11">
        <f>IF(AZ$2=$A164,0,IF(HLOOKUP(AZ$2,Recipes!$H:$GI,'Production Calculator'!$A164+2,FALSE)=0,0,HLOOKUP(AZ$2,Recipes!$H:$GI,'Production Calculator'!$A164+2,FALSE)*$AK164))+IF($AO164=AZ$3,$AM164/VLOOKUP($AO164,Data!$A$50:$B$56,2,FALSE),0)</f>
        <v>0</v>
      </c>
      <c r="BA164" s="11">
        <f>IF(BA$2=$A164,0,IF(HLOOKUP(BA$2,Recipes!$H:$GI,'Production Calculator'!$A164+2,FALSE)=0,0,HLOOKUP(BA$2,Recipes!$H:$GI,'Production Calculator'!$A164+2,FALSE)*$AK164))+IF($AO164=BA$3,$AM164/VLOOKUP($AO164,Data!$A$50:$B$56,2,FALSE),0)</f>
        <v>0</v>
      </c>
      <c r="BB164" s="11">
        <f>IF(BB$2=$A164,0,IF(HLOOKUP(BB$2,Recipes!$H:$GI,'Production Calculator'!$A164+2,FALSE)=0,0,HLOOKUP(BB$2,Recipes!$H:$GI,'Production Calculator'!$A164+2,FALSE)*$AK164))+IF($AO164=BB$3,$AM164/VLOOKUP($AO164,Data!$A$50:$B$56,2,FALSE),0)</f>
        <v>0</v>
      </c>
      <c r="BC164" s="11">
        <f>IF(BC$2=$A164,0,IF(HLOOKUP(BC$2,Recipes!$H:$GI,'Production Calculator'!$A164+2,FALSE)=0,0,HLOOKUP(BC$2,Recipes!$H:$GI,'Production Calculator'!$A164+2,FALSE)*$AK164))+IF($AO164=BC$3,$AM164/VLOOKUP($AO164,Data!$A$50:$B$56,2,FALSE),0)</f>
        <v>0</v>
      </c>
      <c r="BD164" s="11">
        <f>IF(BD$2=$A164,0,IF(HLOOKUP(BD$2,Recipes!$H:$GI,'Production Calculator'!$A164+2,FALSE)=0,0,HLOOKUP(BD$2,Recipes!$H:$GI,'Production Calculator'!$A164+2,FALSE)*$AK164))+IF($AO164=BD$3,$AM164/VLOOKUP($AO164,Data!$A$50:$B$56,2,FALSE),0)</f>
        <v>0</v>
      </c>
      <c r="BE164" s="11">
        <f>IF(BE$2=$A164,0,IF(HLOOKUP(BE$2,Recipes!$H:$GI,'Production Calculator'!$A164+2,FALSE)=0,0,HLOOKUP(BE$2,Recipes!$H:$GI,'Production Calculator'!$A164+2,FALSE)*$AK164))+IF($AO164=BE$3,$AM164/VLOOKUP($AO164,Data!$A$50:$B$56,2,FALSE),0)</f>
        <v>0</v>
      </c>
      <c r="BF164" s="11">
        <f>IF(BF$2=$A164,0,IF(HLOOKUP(BF$2,Recipes!$H:$GI,'Production Calculator'!$A164+2,FALSE)=0,0,HLOOKUP(BF$2,Recipes!$H:$GI,'Production Calculator'!$A164+2,FALSE)*$AK164))+IF($AO164=BF$3,$AM164/VLOOKUP($AO164,Data!$A$50:$B$56,2,FALSE),0)</f>
        <v>0</v>
      </c>
      <c r="BG164" s="11">
        <f>IF(BG$2=$A164,0,IF(HLOOKUP(BG$2,Recipes!$H:$GI,'Production Calculator'!$A164+2,FALSE)=0,0,HLOOKUP(BG$2,Recipes!$H:$GI,'Production Calculator'!$A164+2,FALSE)*$AK164))+IF($AO164=BG$3,$AM164/VLOOKUP($AO164,Data!$A$50:$B$56,2,FALSE),0)</f>
        <v>0</v>
      </c>
      <c r="BH164" s="11">
        <f>IF(BH$2=$A164,0,IF(HLOOKUP(BH$2,Recipes!$H:$GI,'Production Calculator'!$A164+2,FALSE)=0,0,HLOOKUP(BH$2,Recipes!$H:$GI,'Production Calculator'!$A164+2,FALSE)*$AK164))+IF($AO164=BH$3,$AM164/VLOOKUP($AO164,Data!$A$50:$B$56,2,FALSE),0)</f>
        <v>0</v>
      </c>
      <c r="BI164" s="11">
        <f>IF(BI$2=$A164,0,IF(HLOOKUP(BI$2,Recipes!$H:$GI,'Production Calculator'!$A164+2,FALSE)=0,0,HLOOKUP(BI$2,Recipes!$H:$GI,'Production Calculator'!$A164+2,FALSE)*$AK164))+IF($AO164=BI$3,$AM164/VLOOKUP($AO164,Data!$A$50:$B$56,2,FALSE),0)</f>
        <v>0</v>
      </c>
      <c r="BJ164" s="11">
        <f>IF(BJ$2=$A164,0,IF(HLOOKUP(BJ$2,Recipes!$H:$GI,'Production Calculator'!$A164+2,FALSE)=0,0,HLOOKUP(BJ$2,Recipes!$H:$GI,'Production Calculator'!$A164+2,FALSE)*$AK164))+IF($AO164=BJ$3,$AM164/VLOOKUP($AO164,Data!$A$50:$B$56,2,FALSE),0)</f>
        <v>0</v>
      </c>
      <c r="BK164" s="11">
        <f>IF(BK$2=$A164,0,IF(HLOOKUP(BK$2,Recipes!$H:$GI,'Production Calculator'!$A164+2,FALSE)=0,0,HLOOKUP(BK$2,Recipes!$H:$GI,'Production Calculator'!$A164+2,FALSE)*$AK164))+IF($AO164=BK$3,$AM164/VLOOKUP($AO164,Data!$A$50:$B$56,2,FALSE),0)</f>
        <v>0</v>
      </c>
      <c r="BL164" s="11">
        <f>IF(BL$2=$A164,0,IF(HLOOKUP(BL$2,Recipes!$H:$GI,'Production Calculator'!$A164+2,FALSE)=0,0,HLOOKUP(BL$2,Recipes!$H:$GI,'Production Calculator'!$A164+2,FALSE)*$AK164))+IF($AO164=BL$3,$AM164/VLOOKUP($AO164,Data!$A$50:$B$56,2,FALSE),0)</f>
        <v>0</v>
      </c>
      <c r="BM164" s="11">
        <f>IF(BM$2=$A164,0,IF(HLOOKUP(BM$2,Recipes!$H:$GI,'Production Calculator'!$A164+2,FALSE)=0,0,HLOOKUP(BM$2,Recipes!$H:$GI,'Production Calculator'!$A164+2,FALSE)*$AK164))+IF($AO164=BM$3,$AM164/VLOOKUP($AO164,Data!$A$50:$B$56,2,FALSE),0)</f>
        <v>0</v>
      </c>
      <c r="BN164" s="11">
        <f>IF(BN$2=$A164,0,IF(HLOOKUP(BN$2,Recipes!$H:$GI,'Production Calculator'!$A164+2,FALSE)=0,0,HLOOKUP(BN$2,Recipes!$H:$GI,'Production Calculator'!$A164+2,FALSE)*$AK164))+IF($AO164=BN$3,$AM164/VLOOKUP($AO164,Data!$A$50:$B$56,2,FALSE),0)</f>
        <v>0</v>
      </c>
      <c r="BO164" s="11">
        <f>IF(BO$2=$A164,0,IF(HLOOKUP(BO$2,Recipes!$H:$GI,'Production Calculator'!$A164+2,FALSE)=0,0,HLOOKUP(BO$2,Recipes!$H:$GI,'Production Calculator'!$A164+2,FALSE)*$AK164))+IF($AO164=BO$3,$AM164/VLOOKUP($AO164,Data!$A$50:$B$56,2,FALSE),0)</f>
        <v>0</v>
      </c>
      <c r="BP164" s="11">
        <f>IF(BP$2=$A164,0,IF(HLOOKUP(BP$2,Recipes!$H:$GI,'Production Calculator'!$A164+2,FALSE)=0,0,HLOOKUP(BP$2,Recipes!$H:$GI,'Production Calculator'!$A164+2,FALSE)*$AK164))+IF($AO164=BP$3,$AM164/VLOOKUP($AO164,Data!$A$50:$B$56,2,FALSE),0)</f>
        <v>0</v>
      </c>
      <c r="BQ164" s="11">
        <f>IF(BQ$2=$A164,0,IF(HLOOKUP(BQ$2,Recipes!$H:$GI,'Production Calculator'!$A164+2,FALSE)=0,0,HLOOKUP(BQ$2,Recipes!$H:$GI,'Production Calculator'!$A164+2,FALSE)*$AK164))+IF($AO164=BQ$3,$AM164/VLOOKUP($AO164,Data!$A$50:$B$56,2,FALSE),0)</f>
        <v>0</v>
      </c>
      <c r="BR164" s="11">
        <f>IF(BR$2=$A164,0,IF(HLOOKUP(BR$2,Recipes!$H:$GI,'Production Calculator'!$A164+2,FALSE)=0,0,HLOOKUP(BR$2,Recipes!$H:$GI,'Production Calculator'!$A164+2,FALSE)*$AK164))+IF($AO164=BR$3,$AM164/VLOOKUP($AO164,Data!$A$50:$B$56,2,FALSE),0)</f>
        <v>0</v>
      </c>
      <c r="BS164" s="11">
        <f>IF(BS$2=$A164,0,IF(HLOOKUP(BS$2,Recipes!$H:$GI,'Production Calculator'!$A164+2,FALSE)=0,0,HLOOKUP(BS$2,Recipes!$H:$GI,'Production Calculator'!$A164+2,FALSE)*$AK164))+IF($AO164=BS$3,$AM164/VLOOKUP($AO164,Data!$A$50:$B$56,2,FALSE),0)</f>
        <v>0</v>
      </c>
      <c r="BT164" s="11">
        <f>IF(BT$2=$A164,0,IF(HLOOKUP(BT$2,Recipes!$H:$GI,'Production Calculator'!$A164+2,FALSE)=0,0,HLOOKUP(BT$2,Recipes!$H:$GI,'Production Calculator'!$A164+2,FALSE)*$AK164))+IF($AO164=BT$3,$AM164/VLOOKUP($AO164,Data!$A$50:$B$56,2,FALSE),0)</f>
        <v>0</v>
      </c>
      <c r="BU164" s="11">
        <f>IF(BU$2=$A164,0,IF(HLOOKUP(BU$2,Recipes!$H:$GI,'Production Calculator'!$A164+2,FALSE)=0,0,HLOOKUP(BU$2,Recipes!$H:$GI,'Production Calculator'!$A164+2,FALSE)*$AK164))+IF($AO164=BU$3,$AM164/VLOOKUP($AO164,Data!$A$50:$B$56,2,FALSE),0)</f>
        <v>0</v>
      </c>
      <c r="BV164" s="11">
        <f>IF(BV$2=$A164,0,IF(HLOOKUP(BV$2,Recipes!$H:$GI,'Production Calculator'!$A164+2,FALSE)=0,0,HLOOKUP(BV$2,Recipes!$H:$GI,'Production Calculator'!$A164+2,FALSE)*$AK164))+IF($AO164=BV$3,$AM164/VLOOKUP($AO164,Data!$A$50:$B$56,2,FALSE),0)</f>
        <v>0</v>
      </c>
      <c r="BW164" s="11">
        <f>IF(BW$2=$A164,0,IF(HLOOKUP(BW$2,Recipes!$H:$GI,'Production Calculator'!$A164+2,FALSE)=0,0,HLOOKUP(BW$2,Recipes!$H:$GI,'Production Calculator'!$A164+2,FALSE)*$AK164))+IF($AO164=BW$3,$AM164/VLOOKUP($AO164,Data!$A$50:$B$56,2,FALSE),0)</f>
        <v>0</v>
      </c>
      <c r="BX164" s="11">
        <f>IF(BX$2=$A164,0,IF(HLOOKUP(BX$2,Recipes!$H:$GI,'Production Calculator'!$A164+2,FALSE)=0,0,HLOOKUP(BX$2,Recipes!$H:$GI,'Production Calculator'!$A164+2,FALSE)*$AK164))+IF($AO164=BX$3,$AM164/VLOOKUP($AO164,Data!$A$50:$B$56,2,FALSE),0)</f>
        <v>0</v>
      </c>
      <c r="BY164" s="11">
        <f>IF(BY$2=$A164,0,IF(HLOOKUP(BY$2,Recipes!$H:$GI,'Production Calculator'!$A164+2,FALSE)=0,0,HLOOKUP(BY$2,Recipes!$H:$GI,'Production Calculator'!$A164+2,FALSE)*$AK164))+IF($AO164=BY$3,$AM164/VLOOKUP($AO164,Data!$A$50:$B$56,2,FALSE),0)</f>
        <v>0</v>
      </c>
      <c r="BZ164" s="11">
        <f>IF(BZ$2=$A164,0,IF(HLOOKUP(BZ$2,Recipes!$H:$GI,'Production Calculator'!$A164+2,FALSE)=0,0,HLOOKUP(BZ$2,Recipes!$H:$GI,'Production Calculator'!$A164+2,FALSE)*$AK164))+IF($AO164=BZ$3,$AM164/VLOOKUP($AO164,Data!$A$50:$B$56,2,FALSE),0)</f>
        <v>0</v>
      </c>
      <c r="CA164" s="11">
        <f>IF(CA$2=$A164,0,IF(HLOOKUP(CA$2,Recipes!$H:$GI,'Production Calculator'!$A164+2,FALSE)=0,0,HLOOKUP(CA$2,Recipes!$H:$GI,'Production Calculator'!$A164+2,FALSE)*$AK164))+IF($AO164=CA$3,$AM164/VLOOKUP($AO164,Data!$A$50:$B$56,2,FALSE),0)</f>
        <v>0</v>
      </c>
      <c r="CB164" s="11">
        <f>IF(CB$2=$A164,0,IF(HLOOKUP(CB$2,Recipes!$H:$GI,'Production Calculator'!$A164+2,FALSE)=0,0,HLOOKUP(CB$2,Recipes!$H:$GI,'Production Calculator'!$A164+2,FALSE)*$AK164))+IF($AO164=CB$3,$AM164/VLOOKUP($AO164,Data!$A$50:$B$56,2,FALSE),0)</f>
        <v>0</v>
      </c>
      <c r="CC164" s="11">
        <f>IF(CC$2=$A164,0,IF(HLOOKUP(CC$2,Recipes!$H:$GI,'Production Calculator'!$A164+2,FALSE)=0,0,HLOOKUP(CC$2,Recipes!$H:$GI,'Production Calculator'!$A164+2,FALSE)*$AK164))+IF($AO164=CC$3,$AM164/VLOOKUP($AO164,Data!$A$50:$B$56,2,FALSE),0)</f>
        <v>0</v>
      </c>
      <c r="CD164" s="11">
        <f>IF(CD$2=$A164,0,IF(HLOOKUP(CD$2,Recipes!$H:$GI,'Production Calculator'!$A164+2,FALSE)=0,0,HLOOKUP(CD$2,Recipes!$H:$GI,'Production Calculator'!$A164+2,FALSE)*$AK164))+IF($AO164=CD$3,$AM164/VLOOKUP($AO164,Data!$A$50:$B$56,2,FALSE),0)</f>
        <v>0</v>
      </c>
      <c r="CE164" s="11">
        <f>IF(CE$2=$A164,0,IF(HLOOKUP(CE$2,Recipes!$H:$GI,'Production Calculator'!$A164+2,FALSE)=0,0,HLOOKUP(CE$2,Recipes!$H:$GI,'Production Calculator'!$A164+2,FALSE)*$AK164))+IF($AO164=CE$3,$AM164/VLOOKUP($AO164,Data!$A$50:$B$56,2,FALSE),0)</f>
        <v>0</v>
      </c>
      <c r="CF164" s="11">
        <f>IF(CF$2=$A164,0,IF(HLOOKUP(CF$2,Recipes!$H:$GI,'Production Calculator'!$A164+2,FALSE)=0,0,HLOOKUP(CF$2,Recipes!$H:$GI,'Production Calculator'!$A164+2,FALSE)*$AK164))+IF($AO164=CF$3,$AM164/VLOOKUP($AO164,Data!$A$50:$B$56,2,FALSE),0)</f>
        <v>0</v>
      </c>
      <c r="CG164" s="11">
        <f>IF(CG$2=$A164,0,IF(HLOOKUP(CG$2,Recipes!$H:$GI,'Production Calculator'!$A164+2,FALSE)=0,0,HLOOKUP(CG$2,Recipes!$H:$GI,'Production Calculator'!$A164+2,FALSE)*$AK164))+IF($AO164=CG$3,$AM164/VLOOKUP($AO164,Data!$A$50:$B$56,2,FALSE),0)</f>
        <v>0</v>
      </c>
      <c r="CH164" s="11">
        <f>IF(CH$2=$A164,0,IF(HLOOKUP(CH$2,Recipes!$H:$GI,'Production Calculator'!$A164+2,FALSE)=0,0,HLOOKUP(CH$2,Recipes!$H:$GI,'Production Calculator'!$A164+2,FALSE)*$AK164))+IF($AO164=CH$3,$AM164/VLOOKUP($AO164,Data!$A$50:$B$56,2,FALSE),0)</f>
        <v>0</v>
      </c>
      <c r="CI164" s="11">
        <f>IF(CI$2=$A164,0,IF(HLOOKUP(CI$2,Recipes!$H:$GI,'Production Calculator'!$A164+2,FALSE)=0,0,HLOOKUP(CI$2,Recipes!$H:$GI,'Production Calculator'!$A164+2,FALSE)*$AK164))+IF($AO164=CI$3,$AM164/VLOOKUP($AO164,Data!$A$50:$B$56,2,FALSE),0)</f>
        <v>0</v>
      </c>
      <c r="CJ164" s="11">
        <f>IF(CJ$2=$A164,0,IF(HLOOKUP(CJ$2,Recipes!$H:$GI,'Production Calculator'!$A164+2,FALSE)=0,0,HLOOKUP(CJ$2,Recipes!$H:$GI,'Production Calculator'!$A164+2,FALSE)*$AK164))+IF($AO164=CJ$3,$AM164/VLOOKUP($AO164,Data!$A$50:$B$56,2,FALSE),0)</f>
        <v>0</v>
      </c>
      <c r="CK164" s="11">
        <f>IF(CK$2=$A164,0,IF(HLOOKUP(CK$2,Recipes!$H:$GI,'Production Calculator'!$A164+2,FALSE)=0,0,HLOOKUP(CK$2,Recipes!$H:$GI,'Production Calculator'!$A164+2,FALSE)*$AK164))+IF($AO164=CK$3,$AM164/VLOOKUP($AO164,Data!$A$50:$B$56,2,FALSE),0)</f>
        <v>0</v>
      </c>
      <c r="CL164" s="11">
        <f>IF(CL$2=$A164,0,IF(HLOOKUP(CL$2,Recipes!$H:$GI,'Production Calculator'!$A164+2,FALSE)=0,0,HLOOKUP(CL$2,Recipes!$H:$GI,'Production Calculator'!$A164+2,FALSE)*$AK164))+IF($AO164=CL$3,$AM164/VLOOKUP($AO164,Data!$A$50:$B$56,2,FALSE),0)</f>
        <v>0</v>
      </c>
      <c r="CM164" s="11">
        <f>IF(CM$2=$A164,0,IF(HLOOKUP(CM$2,Recipes!$H:$GI,'Production Calculator'!$A164+2,FALSE)=0,0,HLOOKUP(CM$2,Recipes!$H:$GI,'Production Calculator'!$A164+2,FALSE)*$AK164))+IF($AO164=CM$3,$AM164/VLOOKUP($AO164,Data!$A$50:$B$56,2,FALSE),0)</f>
        <v>0</v>
      </c>
      <c r="CN164" s="11">
        <f>IF(CN$2=$A164,0,IF(HLOOKUP(CN$2,Recipes!$H:$GI,'Production Calculator'!$A164+2,FALSE)=0,0,HLOOKUP(CN$2,Recipes!$H:$GI,'Production Calculator'!$A164+2,FALSE)*$AK164))+IF($AO164=CN$3,$AM164/VLOOKUP($AO164,Data!$A$50:$B$56,2,FALSE),0)</f>
        <v>0</v>
      </c>
      <c r="CO164" s="11">
        <f>IF(CO$2=$A164,0,IF(HLOOKUP(CO$2,Recipes!$H:$GI,'Production Calculator'!$A164+2,FALSE)=0,0,HLOOKUP(CO$2,Recipes!$H:$GI,'Production Calculator'!$A164+2,FALSE)*$AK164))+IF($AO164=CO$3,$AM164/VLOOKUP($AO164,Data!$A$50:$B$56,2,FALSE),0)</f>
        <v>0</v>
      </c>
      <c r="CP164" s="11">
        <f>IF(CP$2=$A164,0,IF(HLOOKUP(CP$2,Recipes!$H:$GI,'Production Calculator'!$A164+2,FALSE)=0,0,HLOOKUP(CP$2,Recipes!$H:$GI,'Production Calculator'!$A164+2,FALSE)*$AK164))+IF($AO164=CP$3,$AM164/VLOOKUP($AO164,Data!$A$50:$B$56,2,FALSE),0)</f>
        <v>0</v>
      </c>
      <c r="CQ164" s="11">
        <f>IF(CQ$2=$A164,0,IF(HLOOKUP(CQ$2,Recipes!$H:$GI,'Production Calculator'!$A164+2,FALSE)=0,0,HLOOKUP(CQ$2,Recipes!$H:$GI,'Production Calculator'!$A164+2,FALSE)*$AK164))+IF($AO164=CQ$3,$AM164/VLOOKUP($AO164,Data!$A$50:$B$56,2,FALSE),0)</f>
        <v>0</v>
      </c>
      <c r="CR164" s="11">
        <f>IF(CR$2=$A164,0,IF(HLOOKUP(CR$2,Recipes!$H:$GI,'Production Calculator'!$A164+2,FALSE)=0,0,HLOOKUP(CR$2,Recipes!$H:$GI,'Production Calculator'!$A164+2,FALSE)*$AK164))+IF($AO164=CR$3,$AM164/VLOOKUP($AO164,Data!$A$50:$B$56,2,FALSE),0)</f>
        <v>0</v>
      </c>
      <c r="CS164" s="11">
        <f>IF(CS$2=$A164,0,IF(HLOOKUP(CS$2,Recipes!$H:$GI,'Production Calculator'!$A164+2,FALSE)=0,0,HLOOKUP(CS$2,Recipes!$H:$GI,'Production Calculator'!$A164+2,FALSE)*$AK164))+IF($AO164=CS$3,$AM164/VLOOKUP($AO164,Data!$A$50:$B$56,2,FALSE),0)</f>
        <v>0</v>
      </c>
      <c r="CT164" s="11">
        <f>IF(CT$2=$A164,0,IF(HLOOKUP(CT$2,Recipes!$H:$GI,'Production Calculator'!$A164+2,FALSE)=0,0,HLOOKUP(CT$2,Recipes!$H:$GI,'Production Calculator'!$A164+2,FALSE)*$AK164))+IF($AO164=CT$3,$AM164/VLOOKUP($AO164,Data!$A$50:$B$56,2,FALSE),0)</f>
        <v>0</v>
      </c>
      <c r="CU164" s="11">
        <f>IF(CU$2=$A164,0,IF(HLOOKUP(CU$2,Recipes!$H:$GI,'Production Calculator'!$A164+2,FALSE)=0,0,HLOOKUP(CU$2,Recipes!$H:$GI,'Production Calculator'!$A164+2,FALSE)*$AK164))+IF($AO164=CU$3,$AM164/VLOOKUP($AO164,Data!$A$50:$B$56,2,FALSE),0)</f>
        <v>0</v>
      </c>
      <c r="CV164" s="11">
        <f>IF(CV$2=$A164,0,IF(HLOOKUP(CV$2,Recipes!$H:$GI,'Production Calculator'!$A164+2,FALSE)=0,0,HLOOKUP(CV$2,Recipes!$H:$GI,'Production Calculator'!$A164+2,FALSE)*$AK164))+IF($AO164=CV$3,$AM164/VLOOKUP($AO164,Data!$A$50:$B$56,2,FALSE),0)</f>
        <v>0</v>
      </c>
      <c r="CW164" s="11">
        <f>IF(CW$2=$A164,0,IF(HLOOKUP(CW$2,Recipes!$H:$GI,'Production Calculator'!$A164+2,FALSE)=0,0,HLOOKUP(CW$2,Recipes!$H:$GI,'Production Calculator'!$A164+2,FALSE)*$AK164))+IF($AO164=CW$3,$AM164/VLOOKUP($AO164,Data!$A$50:$B$56,2,FALSE),0)</f>
        <v>0</v>
      </c>
      <c r="CX164" s="11">
        <f>IF(CX$2=$A164,0,IF(HLOOKUP(CX$2,Recipes!$H:$GI,'Production Calculator'!$A164+2,FALSE)=0,0,HLOOKUP(CX$2,Recipes!$H:$GI,'Production Calculator'!$A164+2,FALSE)*$AK164))+IF($AO164=CX$3,$AM164/VLOOKUP($AO164,Data!$A$50:$B$56,2,FALSE),0)</f>
        <v>0</v>
      </c>
      <c r="CY164" s="11">
        <f>IF(CY$2=$A164,0,IF(HLOOKUP(CY$2,Recipes!$H:$GI,'Production Calculator'!$A164+2,FALSE)=0,0,HLOOKUP(CY$2,Recipes!$H:$GI,'Production Calculator'!$A164+2,FALSE)*$AK164))+IF($AO164=CY$3,$AM164/VLOOKUP($AO164,Data!$A$50:$B$56,2,FALSE),0)</f>
        <v>0</v>
      </c>
      <c r="CZ164" s="11">
        <f>IF(CZ$2=$A164,0,IF(HLOOKUP(CZ$2,Recipes!$H:$GI,'Production Calculator'!$A164+2,FALSE)=0,0,HLOOKUP(CZ$2,Recipes!$H:$GI,'Production Calculator'!$A164+2,FALSE)*$AK164))+IF($AO164=CZ$3,$AM164/VLOOKUP($AO164,Data!$A$50:$B$56,2,FALSE),0)</f>
        <v>0</v>
      </c>
      <c r="DA164" s="11">
        <f>IF(DA$2=$A164,0,IF(HLOOKUP(DA$2,Recipes!$H:$GI,'Production Calculator'!$A164+2,FALSE)=0,0,HLOOKUP(DA$2,Recipes!$H:$GI,'Production Calculator'!$A164+2,FALSE)*$AK164))+IF($AO164=DA$3,$AM164/VLOOKUP($AO164,Data!$A$50:$B$56,2,FALSE),0)</f>
        <v>0</v>
      </c>
      <c r="DB164" s="11">
        <f>IF(DB$2=$A164,0,IF(HLOOKUP(DB$2,Recipes!$H:$GI,'Production Calculator'!$A164+2,FALSE)=0,0,HLOOKUP(DB$2,Recipes!$H:$GI,'Production Calculator'!$A164+2,FALSE)*$AK164))+IF($AO164=DB$3,$AM164/VLOOKUP($AO164,Data!$A$50:$B$56,2,FALSE),0)</f>
        <v>0</v>
      </c>
      <c r="DC164" s="11">
        <f>IF(DC$2=$A164,0,IF(HLOOKUP(DC$2,Recipes!$H:$GI,'Production Calculator'!$A164+2,FALSE)=0,0,HLOOKUP(DC$2,Recipes!$H:$GI,'Production Calculator'!$A164+2,FALSE)*$AK164))+IF($AO164=DC$3,$AM164/VLOOKUP($AO164,Data!$A$50:$B$56,2,FALSE),0)</f>
        <v>0</v>
      </c>
      <c r="DD164" s="11">
        <f>IF(DD$2=$A164,0,IF(HLOOKUP(DD$2,Recipes!$H:$GI,'Production Calculator'!$A164+2,FALSE)=0,0,HLOOKUP(DD$2,Recipes!$H:$GI,'Production Calculator'!$A164+2,FALSE)*$AK164))+IF($AO164=DD$3,$AM164/VLOOKUP($AO164,Data!$A$50:$B$56,2,FALSE),0)</f>
        <v>0</v>
      </c>
      <c r="DE164" s="11">
        <f>IF(DE$2=$A164,0,IF(HLOOKUP(DE$2,Recipes!$H:$GI,'Production Calculator'!$A164+2,FALSE)=0,0,HLOOKUP(DE$2,Recipes!$H:$GI,'Production Calculator'!$A164+2,FALSE)*$AK164))+IF($AO164=DE$3,$AM164/VLOOKUP($AO164,Data!$A$50:$B$56,2,FALSE),0)</f>
        <v>0</v>
      </c>
      <c r="DF164" s="11">
        <f>IF(DF$2=$A164,0,IF(HLOOKUP(DF$2,Recipes!$H:$GI,'Production Calculator'!$A164+2,FALSE)=0,0,HLOOKUP(DF$2,Recipes!$H:$GI,'Production Calculator'!$A164+2,FALSE)*$AK164))+IF($AO164=DF$3,$AM164/VLOOKUP($AO164,Data!$A$50:$B$56,2,FALSE),0)</f>
        <v>0</v>
      </c>
      <c r="DG164" s="11">
        <f>IF(DG$2=$A164,0,IF(HLOOKUP(DG$2,Recipes!$H:$GI,'Production Calculator'!$A164+2,FALSE)=0,0,HLOOKUP(DG$2,Recipes!$H:$GI,'Production Calculator'!$A164+2,FALSE)*$AK164))+IF($AO164=DG$3,$AM164/VLOOKUP($AO164,Data!$A$50:$B$56,2,FALSE),0)</f>
        <v>0</v>
      </c>
      <c r="DH164" s="11">
        <f>IF(DH$2=$A164,0,IF(HLOOKUP(DH$2,Recipes!$H:$GI,'Production Calculator'!$A164+2,FALSE)=0,0,HLOOKUP(DH$2,Recipes!$H:$GI,'Production Calculator'!$A164+2,FALSE)*$AK164))+IF($AO164=DH$3,$AM164/VLOOKUP($AO164,Data!$A$50:$B$56,2,FALSE),0)</f>
        <v>0</v>
      </c>
      <c r="DI164" s="11">
        <f>IF(DI$2=$A164,0,IF(HLOOKUP(DI$2,Recipes!$H:$GI,'Production Calculator'!$A164+2,FALSE)=0,0,HLOOKUP(DI$2,Recipes!$H:$GI,'Production Calculator'!$A164+2,FALSE)*$AK164))+IF($AO164=DI$3,$AM164/VLOOKUP($AO164,Data!$A$50:$B$56,2,FALSE),0)</f>
        <v>0</v>
      </c>
      <c r="DJ164" s="11">
        <f>IF(DJ$2=$A164,0,IF(HLOOKUP(DJ$2,Recipes!$H:$GI,'Production Calculator'!$A164+2,FALSE)=0,0,HLOOKUP(DJ$2,Recipes!$H:$GI,'Production Calculator'!$A164+2,FALSE)*$AK164))+IF($AO164=DJ$3,$AM164/VLOOKUP($AO164,Data!$A$50:$B$56,2,FALSE),0)</f>
        <v>0</v>
      </c>
      <c r="DK164" s="11">
        <f>IF(DK$2=$A164,0,IF(HLOOKUP(DK$2,Recipes!$H:$GI,'Production Calculator'!$A164+2,FALSE)=0,0,HLOOKUP(DK$2,Recipes!$H:$GI,'Production Calculator'!$A164+2,FALSE)*$AK164))+IF($AO164=DK$3,$AM164/VLOOKUP($AO164,Data!$A$50:$B$56,2,FALSE),0)</f>
        <v>0</v>
      </c>
      <c r="DL164" s="11">
        <f>IF(DL$2=$A164,0,IF(HLOOKUP(DL$2,Recipes!$H:$GI,'Production Calculator'!$A164+2,FALSE)=0,0,HLOOKUP(DL$2,Recipes!$H:$GI,'Production Calculator'!$A164+2,FALSE)*$AK164))+IF($AO164=DL$3,$AM164/VLOOKUP($AO164,Data!$A$50:$B$56,2,FALSE),0)</f>
        <v>0</v>
      </c>
      <c r="DM164" s="11">
        <f>IF(DM$2=$A164,0,IF(HLOOKUP(DM$2,Recipes!$H:$GI,'Production Calculator'!$A164+2,FALSE)=0,0,HLOOKUP(DM$2,Recipes!$H:$GI,'Production Calculator'!$A164+2,FALSE)*$AK164))+IF($AO164=DM$3,$AM164/VLOOKUP($AO164,Data!$A$50:$B$56,2,FALSE),0)</f>
        <v>0</v>
      </c>
      <c r="DN164" s="11">
        <f>IF(DN$2=$A164,0,IF(HLOOKUP(DN$2,Recipes!$H:$GI,'Production Calculator'!$A164+2,FALSE)=0,0,HLOOKUP(DN$2,Recipes!$H:$GI,'Production Calculator'!$A164+2,FALSE)*$AK164))+IF($AO164=DN$3,$AM164/VLOOKUP($AO164,Data!$A$50:$B$56,2,FALSE),0)</f>
        <v>0</v>
      </c>
      <c r="DO164" s="11">
        <f>IF(DO$2=$A164,0,IF(HLOOKUP(DO$2,Recipes!$H:$GI,'Production Calculator'!$A164+2,FALSE)=0,0,HLOOKUP(DO$2,Recipes!$H:$GI,'Production Calculator'!$A164+2,FALSE)*$AK164))+IF($AO164=DO$3,$AM164/VLOOKUP($AO164,Data!$A$50:$B$56,2,FALSE),0)</f>
        <v>0</v>
      </c>
      <c r="DP164" s="11">
        <f>IF(DP$2=$A164,0,IF(HLOOKUP(DP$2,Recipes!$H:$GI,'Production Calculator'!$A164+2,FALSE)=0,0,HLOOKUP(DP$2,Recipes!$H:$GI,'Production Calculator'!$A164+2,FALSE)*$AK164))+IF($AO164=DP$3,$AM164/VLOOKUP($AO164,Data!$A$50:$B$56,2,FALSE),0)</f>
        <v>0</v>
      </c>
      <c r="DQ164" s="11">
        <f>IF(DQ$2=$A164,0,IF(HLOOKUP(DQ$2,Recipes!$H:$GI,'Production Calculator'!$A164+2,FALSE)=0,0,HLOOKUP(DQ$2,Recipes!$H:$GI,'Production Calculator'!$A164+2,FALSE)*$AK164))+IF($AO164=DQ$3,$AM164/VLOOKUP($AO164,Data!$A$50:$B$56,2,FALSE),0)</f>
        <v>0</v>
      </c>
      <c r="DR164" s="11">
        <f>IF(DR$2=$A164,0,IF(HLOOKUP(DR$2,Recipes!$H:$GI,'Production Calculator'!$A164+2,FALSE)=0,0,HLOOKUP(DR$2,Recipes!$H:$GI,'Production Calculator'!$A164+2,FALSE)*$AK164))+IF($AO164=DR$3,$AM164/VLOOKUP($AO164,Data!$A$50:$B$56,2,FALSE),0)</f>
        <v>0</v>
      </c>
      <c r="DS164" s="11">
        <f>IF(DS$2=$A164,0,IF(HLOOKUP(DS$2,Recipes!$H:$GI,'Production Calculator'!$A164+2,FALSE)=0,0,HLOOKUP(DS$2,Recipes!$H:$GI,'Production Calculator'!$A164+2,FALSE)*$AK164))+IF($AO164=DS$3,$AM164/VLOOKUP($AO164,Data!$A$50:$B$56,2,FALSE),0)</f>
        <v>0</v>
      </c>
      <c r="DT164" s="11">
        <f>IF(DT$2=$A164,0,IF(HLOOKUP(DT$2,Recipes!$H:$GI,'Production Calculator'!$A164+2,FALSE)=0,0,HLOOKUP(DT$2,Recipes!$H:$GI,'Production Calculator'!$A164+2,FALSE)*$AK164))+IF($AO164=DT$3,$AM164/VLOOKUP($AO164,Data!$A$50:$B$56,2,FALSE),0)</f>
        <v>0</v>
      </c>
      <c r="DU164" s="11">
        <f>IF(DU$2=$A164,0,IF(HLOOKUP(DU$2,Recipes!$H:$GI,'Production Calculator'!$A164+2,FALSE)=0,0,HLOOKUP(DU$2,Recipes!$H:$GI,'Production Calculator'!$A164+2,FALSE)*$AK164))+IF($AO164=DU$3,$AM164/VLOOKUP($AO164,Data!$A$50:$B$56,2,FALSE),0)</f>
        <v>0</v>
      </c>
      <c r="DV164" s="11">
        <f>IF(DV$2=$A164,0,IF(HLOOKUP(DV$2,Recipes!$H:$GI,'Production Calculator'!$A164+2,FALSE)=0,0,HLOOKUP(DV$2,Recipes!$H:$GI,'Production Calculator'!$A164+2,FALSE)*$AK164))+IF($AO164=DV$3,$AM164/VLOOKUP($AO164,Data!$A$50:$B$56,2,FALSE),0)</f>
        <v>0</v>
      </c>
      <c r="DW164" s="11">
        <f>IF(DW$2=$A164,0,IF(HLOOKUP(DW$2,Recipes!$H:$GI,'Production Calculator'!$A164+2,FALSE)=0,0,HLOOKUP(DW$2,Recipes!$H:$GI,'Production Calculator'!$A164+2,FALSE)*$AK164))+IF($AO164=DW$3,$AM164/VLOOKUP($AO164,Data!$A$50:$B$56,2,FALSE),0)</f>
        <v>0</v>
      </c>
      <c r="DX164" s="11">
        <f>IF(DX$2=$A164,0,IF(HLOOKUP(DX$2,Recipes!$H:$GI,'Production Calculator'!$A164+2,FALSE)=0,0,HLOOKUP(DX$2,Recipes!$H:$GI,'Production Calculator'!$A164+2,FALSE)*$AK164))+IF($AO164=DX$3,$AM164/VLOOKUP($AO164,Data!$A$50:$B$56,2,FALSE),0)</f>
        <v>0</v>
      </c>
      <c r="DY164" s="11">
        <f>IF(DY$2=$A164,0,IF(HLOOKUP(DY$2,Recipes!$H:$GI,'Production Calculator'!$A164+2,FALSE)=0,0,HLOOKUP(DY$2,Recipes!$H:$GI,'Production Calculator'!$A164+2,FALSE)*$AK164))+IF($AO164=DY$3,$AM164/VLOOKUP($AO164,Data!$A$50:$B$56,2,FALSE),0)</f>
        <v>0</v>
      </c>
      <c r="DZ164" s="11">
        <f>IF(DZ$2=$A164,0,IF(HLOOKUP(DZ$2,Recipes!$H:$GI,'Production Calculator'!$A164+2,FALSE)=0,0,HLOOKUP(DZ$2,Recipes!$H:$GI,'Production Calculator'!$A164+2,FALSE)*$AK164))+IF($AO164=DZ$3,$AM164/VLOOKUP($AO164,Data!$A$50:$B$56,2,FALSE),0)</f>
        <v>0</v>
      </c>
      <c r="EA164" s="11">
        <f>IF(EA$2=$A164,0,IF(HLOOKUP(EA$2,Recipes!$H:$GI,'Production Calculator'!$A164+2,FALSE)=0,0,HLOOKUP(EA$2,Recipes!$H:$GI,'Production Calculator'!$A164+2,FALSE)*$AK164))+IF($AO164=EA$3,$AM164/VLOOKUP($AO164,Data!$A$50:$B$56,2,FALSE),0)</f>
        <v>0</v>
      </c>
      <c r="EB164" s="11">
        <f>IF(EB$2=$A164,0,IF(HLOOKUP(EB$2,Recipes!$H:$GI,'Production Calculator'!$A164+2,FALSE)=0,0,HLOOKUP(EB$2,Recipes!$H:$GI,'Production Calculator'!$A164+2,FALSE)*$AK164))+IF($AO164=EB$3,$AM164/VLOOKUP($AO164,Data!$A$50:$B$56,2,FALSE),0)</f>
        <v>0</v>
      </c>
      <c r="EC164" s="11">
        <f>IF(EC$2=$A164,0,IF(HLOOKUP(EC$2,Recipes!$H:$GI,'Production Calculator'!$A164+2,FALSE)=0,0,HLOOKUP(EC$2,Recipes!$H:$GI,'Production Calculator'!$A164+2,FALSE)*$AK164))+IF($AO164=EC$3,$AM164/VLOOKUP($AO164,Data!$A$50:$B$56,2,FALSE),0)</f>
        <v>0</v>
      </c>
      <c r="ED164" s="11">
        <f>IF(ED$2=$A164,0,IF(HLOOKUP(ED$2,Recipes!$H:$GI,'Production Calculator'!$A164+2,FALSE)=0,0,HLOOKUP(ED$2,Recipes!$H:$GI,'Production Calculator'!$A164+2,FALSE)*$AK164))+IF($AO164=ED$3,$AM164/VLOOKUP($AO164,Data!$A$50:$B$56,2,FALSE),0)</f>
        <v>0</v>
      </c>
      <c r="EE164" s="11">
        <f>IF(EE$2=$A164,0,IF(HLOOKUP(EE$2,Recipes!$H:$GI,'Production Calculator'!$A164+2,FALSE)=0,0,HLOOKUP(EE$2,Recipes!$H:$GI,'Production Calculator'!$A164+2,FALSE)*$AK164))+IF($AO164=EE$3,$AM164/VLOOKUP($AO164,Data!$A$50:$B$56,2,FALSE),0)</f>
        <v>0</v>
      </c>
      <c r="EF164" s="11">
        <f>IF(EF$2=$A164,0,IF(HLOOKUP(EF$2,Recipes!$H:$GI,'Production Calculator'!$A164+2,FALSE)=0,0,HLOOKUP(EF$2,Recipes!$H:$GI,'Production Calculator'!$A164+2,FALSE)*$AK164))+IF($AO164=EF$3,$AM164/VLOOKUP($AO164,Data!$A$50:$B$56,2,FALSE),0)</f>
        <v>0</v>
      </c>
      <c r="EG164" s="11">
        <f>IF(EG$2=$A164,0,IF(HLOOKUP(EG$2,Recipes!$H:$GI,'Production Calculator'!$A164+2,FALSE)=0,0,HLOOKUP(EG$2,Recipes!$H:$GI,'Production Calculator'!$A164+2,FALSE)*$AK164))+IF($AO164=EG$3,$AM164/VLOOKUP($AO164,Data!$A$50:$B$56,2,FALSE),0)</f>
        <v>0</v>
      </c>
      <c r="EH164" s="11">
        <f>IF(EH$2=$A164,0,IF(HLOOKUP(EH$2,Recipes!$H:$GI,'Production Calculator'!$A164+2,FALSE)=0,0,HLOOKUP(EH$2,Recipes!$H:$GI,'Production Calculator'!$A164+2,FALSE)*$AK164))+IF($AO164=EH$3,$AM164/VLOOKUP($AO164,Data!$A$50:$B$56,2,FALSE),0)</f>
        <v>0</v>
      </c>
      <c r="EI164" s="11">
        <f>IF(EI$2=$A164,0,IF(HLOOKUP(EI$2,Recipes!$H:$GI,'Production Calculator'!$A164+2,FALSE)=0,0,HLOOKUP(EI$2,Recipes!$H:$GI,'Production Calculator'!$A164+2,FALSE)*$AK164))+IF($AO164=EI$3,$AM164/VLOOKUP($AO164,Data!$A$50:$B$56,2,FALSE),0)</f>
        <v>0</v>
      </c>
      <c r="EJ164" s="11">
        <f>IF(EJ$2=$A164,0,IF(HLOOKUP(EJ$2,Recipes!$H:$GI,'Production Calculator'!$A164+2,FALSE)=0,0,HLOOKUP(EJ$2,Recipes!$H:$GI,'Production Calculator'!$A164+2,FALSE)*$AK164))+IF($AO164=EJ$3,$AM164/VLOOKUP($AO164,Data!$A$50:$B$56,2,FALSE),0)</f>
        <v>0</v>
      </c>
      <c r="EK164" s="11">
        <f>IF(EK$2=$A164,0,IF(HLOOKUP(EK$2,Recipes!$H:$GI,'Production Calculator'!$A164+2,FALSE)=0,0,HLOOKUP(EK$2,Recipes!$H:$GI,'Production Calculator'!$A164+2,FALSE)*$AK164))+IF($AO164=EK$3,$AM164/VLOOKUP($AO164,Data!$A$50:$B$56,2,FALSE),0)</f>
        <v>0</v>
      </c>
      <c r="EL164" s="11">
        <f>IF(EL$2=$A164,0,IF(HLOOKUP(EL$2,Recipes!$H:$GI,'Production Calculator'!$A164+2,FALSE)=0,0,HLOOKUP(EL$2,Recipes!$H:$GI,'Production Calculator'!$A164+2,FALSE)*$AK164))+IF($AO164=EL$3,$AM164/VLOOKUP($AO164,Data!$A$50:$B$56,2,FALSE),0)</f>
        <v>0</v>
      </c>
      <c r="EM164" s="11">
        <f>IF(EM$2=$A164,0,IF(HLOOKUP(EM$2,Recipes!$H:$GI,'Production Calculator'!$A164+2,FALSE)=0,0,HLOOKUP(EM$2,Recipes!$H:$GI,'Production Calculator'!$A164+2,FALSE)*$AK164))+IF($AO164=EM$3,$AM164/VLOOKUP($AO164,Data!$A$50:$B$56,2,FALSE),0)</f>
        <v>0</v>
      </c>
      <c r="EN164" s="11">
        <f>IF(EN$2=$A164,0,IF(HLOOKUP(EN$2,Recipes!$H:$GI,'Production Calculator'!$A164+2,FALSE)=0,0,HLOOKUP(EN$2,Recipes!$H:$GI,'Production Calculator'!$A164+2,FALSE)*$AK164))+IF($AO164=EN$3,$AM164/VLOOKUP($AO164,Data!$A$50:$B$56,2,FALSE),0)</f>
        <v>0</v>
      </c>
      <c r="EO164" s="11">
        <f>IF(EO$2=$A164,0,IF(HLOOKUP(EO$2,Recipes!$H:$GI,'Production Calculator'!$A164+2,FALSE)=0,0,HLOOKUP(EO$2,Recipes!$H:$GI,'Production Calculator'!$A164+2,FALSE)*$AK164))+IF($AO164=EO$3,$AM164/VLOOKUP($AO164,Data!$A$50:$B$56,2,FALSE),0)</f>
        <v>0</v>
      </c>
      <c r="EP164" s="11">
        <f>IF(EP$2=$A164,0,IF(HLOOKUP(EP$2,Recipes!$H:$GI,'Production Calculator'!$A164+2,FALSE)=0,0,HLOOKUP(EP$2,Recipes!$H:$GI,'Production Calculator'!$A164+2,FALSE)*$AK164))+IF($AO164=EP$3,$AM164/VLOOKUP($AO164,Data!$A$50:$B$56,2,FALSE),0)</f>
        <v>0</v>
      </c>
      <c r="EQ164" s="11">
        <f>IF(EQ$2=$A164,0,IF(HLOOKUP(EQ$2,Recipes!$H:$GI,'Production Calculator'!$A164+2,FALSE)=0,0,HLOOKUP(EQ$2,Recipes!$H:$GI,'Production Calculator'!$A164+2,FALSE)*$AK164))+IF($AO164=EQ$3,$AM164/VLOOKUP($AO164,Data!$A$50:$B$56,2,FALSE),0)</f>
        <v>0</v>
      </c>
      <c r="ER164" s="11">
        <f>IF(ER$2=$A164,0,IF(HLOOKUP(ER$2,Recipes!$H:$GI,'Production Calculator'!$A164+2,FALSE)=0,0,HLOOKUP(ER$2,Recipes!$H:$GI,'Production Calculator'!$A164+2,FALSE)*$AK164))+IF($AO164=ER$3,$AM164/VLOOKUP($AO164,Data!$A$50:$B$56,2,FALSE),0)</f>
        <v>0</v>
      </c>
      <c r="ES164" s="11">
        <f>IF(ES$2=$A164,0,IF(HLOOKUP(ES$2,Recipes!$H:$GI,'Production Calculator'!$A164+2,FALSE)=0,0,HLOOKUP(ES$2,Recipes!$H:$GI,'Production Calculator'!$A164+2,FALSE)*$AK164))+IF($AO164=ES$3,$AM164/VLOOKUP($AO164,Data!$A$50:$B$56,2,FALSE),0)</f>
        <v>0</v>
      </c>
      <c r="ET164" s="11">
        <f>IF(ET$2=$A164,0,IF(HLOOKUP(ET$2,Recipes!$H:$GI,'Production Calculator'!$A164+2,FALSE)=0,0,HLOOKUP(ET$2,Recipes!$H:$GI,'Production Calculator'!$A164+2,FALSE)*$AK164))+IF($AO164=ET$3,$AM164/VLOOKUP($AO164,Data!$A$50:$B$56,2,FALSE),0)</f>
        <v>0</v>
      </c>
      <c r="EU164" s="11">
        <f>IF(EU$2=$A164,0,IF(HLOOKUP(EU$2,Recipes!$H:$GI,'Production Calculator'!$A164+2,FALSE)=0,0,HLOOKUP(EU$2,Recipes!$H:$GI,'Production Calculator'!$A164+2,FALSE)*$AK164))+IF($AO164=EU$3,$AM164/VLOOKUP($AO164,Data!$A$50:$B$56,2,FALSE),0)</f>
        <v>0</v>
      </c>
      <c r="EV164" s="11">
        <f>IF(EV$2=$A164,0,IF(HLOOKUP(EV$2,Recipes!$H:$GI,'Production Calculator'!$A164+2,FALSE)=0,0,HLOOKUP(EV$2,Recipes!$H:$GI,'Production Calculator'!$A164+2,FALSE)*$AK164))+IF($AO164=EV$3,$AM164/VLOOKUP($AO164,Data!$A$50:$B$56,2,FALSE),0)</f>
        <v>0</v>
      </c>
      <c r="EW164" s="11">
        <f>IF(EW$2=$A164,0,IF(HLOOKUP(EW$2,Recipes!$H:$GI,'Production Calculator'!$A164+2,FALSE)=0,0,HLOOKUP(EW$2,Recipes!$H:$GI,'Production Calculator'!$A164+2,FALSE)*$AK164))+IF($AO164=EW$3,$AM164/VLOOKUP($AO164,Data!$A$50:$B$56,2,FALSE),0)</f>
        <v>0</v>
      </c>
      <c r="EX164" s="11">
        <f>IF(EX$2=$A164,0,IF(HLOOKUP(EX$2,Recipes!$H:$GI,'Production Calculator'!$A164+2,FALSE)=0,0,HLOOKUP(EX$2,Recipes!$H:$GI,'Production Calculator'!$A164+2,FALSE)*$AK164))+IF($AO164=EX$3,$AM164/VLOOKUP($AO164,Data!$A$50:$B$56,2,FALSE),0)</f>
        <v>0</v>
      </c>
      <c r="EY164" s="11">
        <f>IF(EY$2=$A164,0,IF(HLOOKUP(EY$2,Recipes!$H:$GI,'Production Calculator'!$A164+2,FALSE)=0,0,HLOOKUP(EY$2,Recipes!$H:$GI,'Production Calculator'!$A164+2,FALSE)*$AK164))+IF($AO164=EY$3,$AM164/VLOOKUP($AO164,Data!$A$50:$B$56,2,FALSE),0)</f>
        <v>0</v>
      </c>
      <c r="EZ164" s="11">
        <f>IF(EZ$2=$A164,0,IF(HLOOKUP(EZ$2,Recipes!$H:$GI,'Production Calculator'!$A164+2,FALSE)=0,0,HLOOKUP(EZ$2,Recipes!$H:$GI,'Production Calculator'!$A164+2,FALSE)*$AK164))+IF($AO164=EZ$3,$AM164/VLOOKUP($AO164,Data!$A$50:$B$56,2,FALSE),0)</f>
        <v>0</v>
      </c>
      <c r="FA164" s="11">
        <f>IF(FA$2=$A164,0,IF(HLOOKUP(FA$2,Recipes!$H:$GI,'Production Calculator'!$A164+2,FALSE)=0,0,HLOOKUP(FA$2,Recipes!$H:$GI,'Production Calculator'!$A164+2,FALSE)*$AK164))+IF($AO164=FA$3,$AM164/VLOOKUP($AO164,Data!$A$50:$B$56,2,FALSE),0)</f>
        <v>0</v>
      </c>
      <c r="FB164" s="11">
        <f>IF(FB$2=$A164,0,IF(HLOOKUP(FB$2,Recipes!$H:$GI,'Production Calculator'!$A164+2,FALSE)=0,0,HLOOKUP(FB$2,Recipes!$H:$GI,'Production Calculator'!$A164+2,FALSE)*$AK164))+IF($AO164=FB$3,$AM164/VLOOKUP($AO164,Data!$A$50:$B$56,2,FALSE),0)</f>
        <v>0</v>
      </c>
      <c r="FC164" s="11">
        <f>IF(FC$2=$A164,0,IF(HLOOKUP(FC$2,Recipes!$H:$GI,'Production Calculator'!$A164+2,FALSE)=0,0,HLOOKUP(FC$2,Recipes!$H:$GI,'Production Calculator'!$A164+2,FALSE)*$AK164))+IF($AO164=FC$3,$AM164/VLOOKUP($AO164,Data!$A$50:$B$56,2,FALSE),0)</f>
        <v>0</v>
      </c>
      <c r="FD164" s="11">
        <f>IF(FD$2=$A164,0,IF(HLOOKUP(FD$2,Recipes!$H:$GI,'Production Calculator'!$A164+2,FALSE)=0,0,HLOOKUP(FD$2,Recipes!$H:$GI,'Production Calculator'!$A164+2,FALSE)*$AK164))+IF($AO164=FD$3,$AM164/VLOOKUP($AO164,Data!$A$50:$B$56,2,FALSE),0)</f>
        <v>0</v>
      </c>
      <c r="FE164" s="11">
        <f>IF(FE$2=$A164,0,IF(HLOOKUP(FE$2,Recipes!$H:$GI,'Production Calculator'!$A164+2,FALSE)=0,0,HLOOKUP(FE$2,Recipes!$H:$GI,'Production Calculator'!$A164+2,FALSE)*$AK164))+IF($AO164=FE$3,$AM164/VLOOKUP($AO164,Data!$A$50:$B$56,2,FALSE),0)</f>
        <v>0</v>
      </c>
      <c r="FF164" s="11">
        <f>IF(FF$2=$A164,0,IF(HLOOKUP(FF$2,Recipes!$H:$GI,'Production Calculator'!$A164+2,FALSE)=0,0,HLOOKUP(FF$2,Recipes!$H:$GI,'Production Calculator'!$A164+2,FALSE)*$AK164))+IF($AO164=FF$3,$AM164/VLOOKUP($AO164,Data!$A$50:$B$56,2,FALSE),0)</f>
        <v>0</v>
      </c>
      <c r="FG164" s="11">
        <f>IF(FG$2=$A164,0,IF(HLOOKUP(FG$2,Recipes!$H:$GI,'Production Calculator'!$A164+2,FALSE)=0,0,HLOOKUP(FG$2,Recipes!$H:$GI,'Production Calculator'!$A164+2,FALSE)*$AK164))+IF($AO164=FG$3,$AM164/VLOOKUP($AO164,Data!$A$50:$B$56,2,FALSE),0)</f>
        <v>0</v>
      </c>
      <c r="FH164" s="11">
        <f>IF(FH$2=$A164,0,IF(HLOOKUP(FH$2,Recipes!$H:$GI,'Production Calculator'!$A164+2,FALSE)=0,0,HLOOKUP(FH$2,Recipes!$H:$GI,'Production Calculator'!$A164+2,FALSE)*$AK164))+IF($AO164=FH$3,$AM164/VLOOKUP($AO164,Data!$A$50:$B$56,2,FALSE),0)</f>
        <v>0</v>
      </c>
      <c r="FI164" s="11">
        <f>IF(FI$2=$A164,0,IF(HLOOKUP(FI$2,Recipes!$H:$GI,'Production Calculator'!$A164+2,FALSE)=0,0,HLOOKUP(FI$2,Recipes!$H:$GI,'Production Calculator'!$A164+2,FALSE)*$AK164))+IF($AO164=FI$3,$AM164/VLOOKUP($AO164,Data!$A$50:$B$56,2,FALSE),0)</f>
        <v>0</v>
      </c>
      <c r="FJ164" s="11">
        <f>IF(FJ$2=$A164,0,IF(HLOOKUP(FJ$2,Recipes!$H:$GI,'Production Calculator'!$A164+2,FALSE)=0,0,HLOOKUP(FJ$2,Recipes!$H:$GI,'Production Calculator'!$A164+2,FALSE)*$AK164))+IF($AO164=FJ$3,$AM164/VLOOKUP($AO164,Data!$A$50:$B$56,2,FALSE),0)</f>
        <v>0</v>
      </c>
      <c r="FK164" s="11">
        <f>IF(FK$2=$A164,0,IF(HLOOKUP(FK$2,Recipes!$H:$GI,'Production Calculator'!$A164+2,FALSE)=0,0,HLOOKUP(FK$2,Recipes!$H:$GI,'Production Calculator'!$A164+2,FALSE)*$AK164))+IF($AO164=FK$3,$AM164/VLOOKUP($AO164,Data!$A$50:$B$56,2,FALSE),0)</f>
        <v>0</v>
      </c>
      <c r="FL164" s="11">
        <f>IF(FL$2=$A164,0,IF(HLOOKUP(FL$2,Recipes!$H:$GI,'Production Calculator'!$A164+2,FALSE)=0,0,HLOOKUP(FL$2,Recipes!$H:$GI,'Production Calculator'!$A164+2,FALSE)*$AK164))+IF($AO164=FL$3,$AM164/VLOOKUP($AO164,Data!$A$50:$B$56,2,FALSE),0)</f>
        <v>0</v>
      </c>
      <c r="FM164" s="11">
        <f>IF(FM$2=$A164,0,IF(HLOOKUP(FM$2,Recipes!$H:$GI,'Production Calculator'!$A164+2,FALSE)=0,0,HLOOKUP(FM$2,Recipes!$H:$GI,'Production Calculator'!$A164+2,FALSE)*$AK164))+IF($AO164=FM$3,$AM164/VLOOKUP($AO164,Data!$A$50:$B$56,2,FALSE),0)</f>
        <v>0</v>
      </c>
      <c r="FN164" s="11">
        <f>IF(FN$2=$A164,0,IF(HLOOKUP(FN$2,Recipes!$H:$GI,'Production Calculator'!$A164+2,FALSE)=0,0,HLOOKUP(FN$2,Recipes!$H:$GI,'Production Calculator'!$A164+2,FALSE)*$AK164))+IF($AO164=FN$3,$AM164/VLOOKUP($AO164,Data!$A$50:$B$56,2,FALSE),0)</f>
        <v>0</v>
      </c>
      <c r="FO164" s="11">
        <f>IF(FO$2=$A164,0,IF(HLOOKUP(FO$2,Recipes!$H:$GI,'Production Calculator'!$A164+2,FALSE)=0,0,HLOOKUP(FO$2,Recipes!$H:$GI,'Production Calculator'!$A164+2,FALSE)*$AK164))+IF($AO164=FO$3,$AM164/VLOOKUP($AO164,Data!$A$50:$B$56,2,FALSE),0)</f>
        <v>0</v>
      </c>
      <c r="FP164" s="11">
        <f>IF(FP$2=$A164,0,IF(HLOOKUP(FP$2,Recipes!$H:$GI,'Production Calculator'!$A164+2,FALSE)=0,0,HLOOKUP(FP$2,Recipes!$H:$GI,'Production Calculator'!$A164+2,FALSE)*$AK164))+IF($AO164=FP$3,$AM164/VLOOKUP($AO164,Data!$A$50:$B$56,2,FALSE),0)</f>
        <v>0</v>
      </c>
      <c r="FQ164" s="11">
        <f>IF(FQ$2=$A164,0,IF(HLOOKUP(FQ$2,Recipes!$H:$GI,'Production Calculator'!$A164+2,FALSE)=0,0,HLOOKUP(FQ$2,Recipes!$H:$GI,'Production Calculator'!$A164+2,FALSE)*$AK164))+IF($AO164=FQ$3,$AM164/VLOOKUP($AO164,Data!$A$50:$B$56,2,FALSE),0)</f>
        <v>0</v>
      </c>
      <c r="FR164" s="11">
        <f>IF(FR$2=$A164,0,IF(HLOOKUP(FR$2,Recipes!$H:$GI,'Production Calculator'!$A164+2,FALSE)=0,0,HLOOKUP(FR$2,Recipes!$H:$GI,'Production Calculator'!$A164+2,FALSE)*$AK164))+IF($AO164=FR$3,$AM164/VLOOKUP($AO164,Data!$A$50:$B$56,2,FALSE),0)</f>
        <v>0</v>
      </c>
      <c r="FS164" s="11">
        <f>IF(FS$2=$A164,0,IF(HLOOKUP(FS$2,Recipes!$H:$GI,'Production Calculator'!$A164+2,FALSE)=0,0,HLOOKUP(FS$2,Recipes!$H:$GI,'Production Calculator'!$A164+2,FALSE)*$AK164))+IF($AO164=FS$3,$AM164/VLOOKUP($AO164,Data!$A$50:$B$56,2,FALSE),0)</f>
        <v>0</v>
      </c>
      <c r="FT164" s="11">
        <f>IF(FT$2=$A164,0,IF(HLOOKUP(FT$2,Recipes!$H:$GI,'Production Calculator'!$A164+2,FALSE)=0,0,HLOOKUP(FT$2,Recipes!$H:$GI,'Production Calculator'!$A164+2,FALSE)*$AK164))+IF($AO164=FT$3,$AM164/VLOOKUP($AO164,Data!$A$50:$B$56,2,FALSE),0)</f>
        <v>0</v>
      </c>
      <c r="FU164" s="11">
        <f>IF(FU$2=$A164,0,IF(HLOOKUP(FU$2,Recipes!$H:$GI,'Production Calculator'!$A164+2,FALSE)=0,0,HLOOKUP(FU$2,Recipes!$H:$GI,'Production Calculator'!$A164+2,FALSE)*$AK164))+IF($AO164=FU$3,$AM164/VLOOKUP($AO164,Data!$A$50:$B$56,2,FALSE),0)</f>
        <v>0</v>
      </c>
      <c r="FV164" s="11">
        <f>IF(FV$2=$A164,0,IF(HLOOKUP(FV$2,Recipes!$H:$GI,'Production Calculator'!$A164+2,FALSE)=0,0,HLOOKUP(FV$2,Recipes!$H:$GI,'Production Calculator'!$A164+2,FALSE)*$AK164))+IF($AO164=FV$3,$AM164/VLOOKUP($AO164,Data!$A$50:$B$56,2,FALSE),0)</f>
        <v>0</v>
      </c>
      <c r="FW164" s="11">
        <f>IF(FW$2=$A164,0,IF(HLOOKUP(FW$2,Recipes!$H:$GI,'Production Calculator'!$A164+2,FALSE)=0,0,HLOOKUP(FW$2,Recipes!$H:$GI,'Production Calculator'!$A164+2,FALSE)*$AK164))+IF($AO164=FW$3,$AM164/VLOOKUP($AO164,Data!$A$50:$B$56,2,FALSE),0)</f>
        <v>0</v>
      </c>
      <c r="FX164" s="11">
        <f>IF(FX$2=$A164,0,IF(HLOOKUP(FX$2,Recipes!$H:$GI,'Production Calculator'!$A164+2,FALSE)=0,0,HLOOKUP(FX$2,Recipes!$H:$GI,'Production Calculator'!$A164+2,FALSE)*$AK164))+IF($AO164=FX$3,$AM164/VLOOKUP($AO164,Data!$A$50:$B$56,2,FALSE),0)</f>
        <v>0</v>
      </c>
      <c r="FY164" s="11">
        <f>IF(FY$2=$A164,0,IF(HLOOKUP(FY$2,Recipes!$H:$GI,'Production Calculator'!$A164+2,FALSE)=0,0,HLOOKUP(FY$2,Recipes!$H:$GI,'Production Calculator'!$A164+2,FALSE)*$AK164))+IF($AO164=FY$3,$AM164/VLOOKUP($AO164,Data!$A$50:$B$56,2,FALSE),0)</f>
        <v>0</v>
      </c>
      <c r="FZ164" s="11">
        <f>IF(FZ$2=$A164,0,IF(HLOOKUP(FZ$2,Recipes!$H:$GI,'Production Calculator'!$A164+2,FALSE)=0,0,HLOOKUP(FZ$2,Recipes!$H:$GI,'Production Calculator'!$A164+2,FALSE)*$AK164))+IF($AO164=FZ$3,$AM164/VLOOKUP($AO164,Data!$A$50:$B$56,2,FALSE),0)</f>
        <v>0</v>
      </c>
      <c r="GA164" s="11">
        <f>IF(GA$2=$A164,0,IF(HLOOKUP(GA$2,Recipes!$H:$GI,'Production Calculator'!$A164+2,FALSE)=0,0,HLOOKUP(GA$2,Recipes!$H:$GI,'Production Calculator'!$A164+2,FALSE)*$AK164))+IF($AO164=GA$3,$AM164/VLOOKUP($AO164,Data!$A$50:$B$56,2,FALSE),0)</f>
        <v>0</v>
      </c>
      <c r="GB164" s="11">
        <f>IF(GB$2=$A164,0,IF(HLOOKUP(GB$2,Recipes!$H:$GI,'Production Calculator'!$A164+2,FALSE)=0,0,HLOOKUP(GB$2,Recipes!$H:$GI,'Production Calculator'!$A164+2,FALSE)*$AK164))+IF($AO164=GB$3,$AM164/VLOOKUP($AO164,Data!$A$50:$B$56,2,FALSE),0)</f>
        <v>0</v>
      </c>
      <c r="GC164" s="11">
        <f>IF(GC$2=$A164,0,IF(HLOOKUP(GC$2,Recipes!$H:$GI,'Production Calculator'!$A164+2,FALSE)=0,0,HLOOKUP(GC$2,Recipes!$H:$GI,'Production Calculator'!$A164+2,FALSE)*$AK164))+IF($AO164=GC$3,$AM164/VLOOKUP($AO164,Data!$A$50:$B$56,2,FALSE),0)</f>
        <v>0</v>
      </c>
      <c r="GD164" s="11">
        <f>IF(GD$2=$A164,0,IF(HLOOKUP(GD$2,Recipes!$H:$GI,'Production Calculator'!$A164+2,FALSE)=0,0,HLOOKUP(GD$2,Recipes!$H:$GI,'Production Calculator'!$A164+2,FALSE)*$AK164))+IF($AO164=GD$3,$AM164/VLOOKUP($AO164,Data!$A$50:$B$56,2,FALSE),0)</f>
        <v>0</v>
      </c>
      <c r="GE164" s="11">
        <f>IF(GE$2=$A164,0,IF(HLOOKUP(GE$2,Recipes!$H:$GI,'Production Calculator'!$A164+2,FALSE)=0,0,HLOOKUP(GE$2,Recipes!$H:$GI,'Production Calculator'!$A164+2,FALSE)*$AK164))+IF($AO164=GE$3,$AM164/VLOOKUP($AO164,Data!$A$50:$B$56,2,FALSE),0)</f>
        <v>0</v>
      </c>
      <c r="GF164" s="11">
        <f>IF(GF$2=$A164,0,IF(HLOOKUP(GF$2,Recipes!$H:$GI,'Production Calculator'!$A164+2,FALSE)=0,0,HLOOKUP(GF$2,Recipes!$H:$GI,'Production Calculator'!$A164+2,FALSE)*$AK164))+IF($AO164=GF$3,$AM164/VLOOKUP($AO164,Data!$A$50:$B$56,2,FALSE),0)</f>
        <v>0</v>
      </c>
      <c r="GG164" s="11">
        <f>IF(GG$2=$A164,0,IF(HLOOKUP(GG$2,Recipes!$H:$GI,'Production Calculator'!$A164+2,FALSE)=0,0,HLOOKUP(GG$2,Recipes!$H:$GI,'Production Calculator'!$A164+2,FALSE)*$AK164))+IF($AO164=GG$3,$AM164/VLOOKUP($AO164,Data!$A$50:$B$56,2,FALSE),0)</f>
        <v>0</v>
      </c>
      <c r="GH164" s="11">
        <f>IF(GH$2=$A164,0,IF(HLOOKUP(GH$2,Recipes!$H:$GI,'Production Calculator'!$A164+2,FALSE)=0,0,HLOOKUP(GH$2,Recipes!$H:$GI,'Production Calculator'!$A164+2,FALSE)*$AK164))+IF($AO164=GH$3,$AM164/VLOOKUP($AO164,Data!$A$50:$B$56,2,FALSE),0)</f>
        <v>0</v>
      </c>
      <c r="GI164" s="11">
        <f>IF(GI$2=$A164,0,IF(HLOOKUP(GI$2,Recipes!$H:$GI,'Production Calculator'!$A164+2,FALSE)=0,0,HLOOKUP(GI$2,Recipes!$H:$GI,'Production Calculator'!$A164+2,FALSE)*$AK164))+IF($AO164=GI$3,$AM164/VLOOKUP($AO164,Data!$A$50:$B$56,2,FALSE),0)</f>
        <v>0</v>
      </c>
      <c r="GJ164" s="11">
        <f>IF(GJ$2=$A164,0,IF(HLOOKUP(GJ$2,Recipes!$H:$GI,'Production Calculator'!$A164+2,FALSE)=0,0,HLOOKUP(GJ$2,Recipes!$H:$GI,'Production Calculator'!$A164+2,FALSE)*$AK164))+IF($AO164=GJ$3,$AM164/VLOOKUP($AO164,Data!$A$50:$B$56,2,FALSE),0)</f>
        <v>0</v>
      </c>
      <c r="GK164" s="11">
        <f>IF(GK$2=$A164,0,IF(HLOOKUP(GK$2,Recipes!$H:$GI,'Production Calculator'!$A164+2,FALSE)=0,0,HLOOKUP(GK$2,Recipes!$H:$GI,'Production Calculator'!$A164+2,FALSE)*$AK164))+IF($AO164=GK$3,$AM164/VLOOKUP($AO164,Data!$A$50:$B$56,2,FALSE),0)</f>
        <v>0</v>
      </c>
      <c r="GL164" s="11">
        <f>IF(GL$2=$A164,0,IF(HLOOKUP(GL$2,Recipes!$H:$GI,'Production Calculator'!$A164+2,FALSE)=0,0,HLOOKUP(GL$2,Recipes!$H:$GI,'Production Calculator'!$A164+2,FALSE)*$AK164))+IF($AO164=GL$3,$AM164/VLOOKUP($AO164,Data!$A$50:$B$56,2,FALSE),0)</f>
        <v>0</v>
      </c>
      <c r="GM164" s="11">
        <f>IF(GM$2=$A164,0,IF(HLOOKUP(GM$2,Recipes!$H:$GI,'Production Calculator'!$A164+2,FALSE)=0,0,HLOOKUP(GM$2,Recipes!$H:$GI,'Production Calculator'!$A164+2,FALSE)*$AK164))+IF($AO164=GM$3,$AM164/VLOOKUP($AO164,Data!$A$50:$B$56,2,FALSE),0)</f>
        <v>0</v>
      </c>
      <c r="GN164" s="11">
        <f>IF(GN$2=$A164,0,IF(HLOOKUP(GN$2,Recipes!$H:$GI,'Production Calculator'!$A164+2,FALSE)=0,0,HLOOKUP(GN$2,Recipes!$H:$GI,'Production Calculator'!$A164+2,FALSE)*$AK164))+IF($AO164=GN$3,$AM164/VLOOKUP($AO164,Data!$A$50:$B$56,2,FALSE),0)</f>
        <v>0</v>
      </c>
      <c r="GO164" s="11">
        <f>IF(GO$2=$A164,0,IF(HLOOKUP(GO$2,Recipes!$H:$GI,'Production Calculator'!$A164+2,FALSE)=0,0,HLOOKUP(GO$2,Recipes!$H:$GI,'Production Calculator'!$A164+2,FALSE)*$AK164))+IF($AO164=GO$3,$AM164/VLOOKUP($AO164,Data!$A$50:$B$56,2,FALSE),0)</f>
        <v>0</v>
      </c>
      <c r="GP164" s="11">
        <f>IF(GP$2=$A164,0,IF(HLOOKUP(GP$2,Recipes!$H:$GI,'Production Calculator'!$A164+2,FALSE)=0,0,HLOOKUP(GP$2,Recipes!$H:$GI,'Production Calculator'!$A164+2,FALSE)*$AK164))+IF($AO164=GP$3,$AM164/VLOOKUP($AO164,Data!$A$50:$B$56,2,FALSE),0)</f>
        <v>0</v>
      </c>
      <c r="GQ164" s="11">
        <f>IF(GQ$2=$A164,0,IF(HLOOKUP(GQ$2,Recipes!$H:$GI,'Production Calculator'!$A164+2,FALSE)=0,0,HLOOKUP(GQ$2,Recipes!$H:$GI,'Production Calculator'!$A164+2,FALSE)*$AK164))+IF($AO164=GQ$3,$AM164/VLOOKUP($AO164,Data!$A$50:$B$56,2,FALSE),0)</f>
        <v>0</v>
      </c>
      <c r="GR164" s="11">
        <f>IF(GR$2=$A164,0,IF(HLOOKUP(GR$2,Recipes!$H:$GI,'Production Calculator'!$A164+2,FALSE)=0,0,HLOOKUP(GR$2,Recipes!$H:$GI,'Production Calculator'!$A164+2,FALSE)*$AK164))+IF($AO164=GR$3,$AM164/VLOOKUP($AO164,Data!$A$50:$B$56,2,FALSE),0)</f>
        <v>0</v>
      </c>
      <c r="GS164" s="11">
        <f>IF(GS$2=$A164,0,IF(HLOOKUP(GS$2,Recipes!$H:$GI,'Production Calculator'!$A164+2,FALSE)=0,0,HLOOKUP(GS$2,Recipes!$H:$GI,'Production Calculator'!$A164+2,FALSE)*$AK164))+IF($AO164=GS$3,$AM164/VLOOKUP($AO164,Data!$A$50:$B$56,2,FALSE),0)</f>
        <v>0</v>
      </c>
      <c r="GT164" s="11">
        <f>IF(GT$2=$A164,0,IF(HLOOKUP(GT$2,Recipes!$H:$GI,'Production Calculator'!$A164+2,FALSE)=0,0,HLOOKUP(GT$2,Recipes!$H:$GI,'Production Calculator'!$A164+2,FALSE)*$AK164))+IF($AO164=GT$3,$AM164/VLOOKUP($AO164,Data!$A$50:$B$56,2,FALSE),0)</f>
        <v>0</v>
      </c>
      <c r="GU164" s="11">
        <f>IF(GU$2=$A164,0,IF(HLOOKUP(GU$2,Recipes!$H:$GI,'Production Calculator'!$A164+2,FALSE)=0,0,HLOOKUP(GU$2,Recipes!$H:$GI,'Production Calculator'!$A164+2,FALSE)*$AK164))+IF($AO164=GU$3,$AM164/VLOOKUP($AO164,Data!$A$50:$B$56,2,FALSE),0)</f>
        <v>0</v>
      </c>
      <c r="GV164" s="11">
        <f>IF(GV$2=$A164,0,IF(HLOOKUP(GV$2,Recipes!$H:$GI,'Production Calculator'!$A164+2,FALSE)=0,0,HLOOKUP(GV$2,Recipes!$H:$GI,'Production Calculator'!$A164+2,FALSE)*$AK164))+IF($AO164=GV$3,$AM164/VLOOKUP($AO164,Data!$A$50:$B$56,2,FALSE),0)</f>
        <v>0</v>
      </c>
      <c r="GW164" s="11">
        <f>IF(GW$2=$A164,0,IF(HLOOKUP(GW$2,Recipes!$H:$GI,'Production Calculator'!$A164+2,FALSE)=0,0,HLOOKUP(GW$2,Recipes!$H:$GI,'Production Calculator'!$A164+2,FALSE)*$AK164))+IF($AO164=GW$3,$AM164/VLOOKUP($AO164,Data!$A$50:$B$56,2,FALSE),0)</f>
        <v>0</v>
      </c>
      <c r="GX164" s="11">
        <f>IF(GX$2=$A164,0,IF(HLOOKUP(GX$2,Recipes!$H:$GI,'Production Calculator'!$A164+2,FALSE)=0,0,HLOOKUP(GX$2,Recipes!$H:$GI,'Production Calculator'!$A164+2,FALSE)*$AK164))+IF($AO164=GX$3,$AM164/VLOOKUP($AO164,Data!$A$50:$B$56,2,FALSE),0)</f>
        <v>0</v>
      </c>
      <c r="GY164" s="11">
        <f>IF(GY$2=$A164,0,IF(HLOOKUP(GY$2,Recipes!$H:$GI,'Production Calculator'!$A164+2,FALSE)=0,0,HLOOKUP(GY$2,Recipes!$H:$GI,'Production Calculator'!$A164+2,FALSE)*$AK164))+IF($AO164=GY$3,$AM164/VLOOKUP($AO164,Data!$A$50:$B$56,2,FALSE),0)</f>
        <v>0</v>
      </c>
      <c r="GZ164" s="11">
        <f>IF(GZ$2=$A164,0,IF(HLOOKUP(GZ$2,Recipes!$H:$GI,'Production Calculator'!$A164+2,FALSE)=0,0,HLOOKUP(GZ$2,Recipes!$H:$GI,'Production Calculator'!$A164+2,FALSE)*$AK164))+IF($AO164=GZ$3,$AM164/VLOOKUP($AO164,Data!$A$50:$B$56,2,FALSE),0)</f>
        <v>0</v>
      </c>
      <c r="HA164" s="11">
        <f>IF(HA$2=$A164,0,IF(HLOOKUP(HA$2,Recipes!$H:$GI,'Production Calculator'!$A164+2,FALSE)=0,0,HLOOKUP(HA$2,Recipes!$H:$GI,'Production Calculator'!$A164+2,FALSE)*$AK164))+IF($AO164=HA$3,$AM164/VLOOKUP($AO164,Data!$A$50:$B$56,2,FALSE),0)</f>
        <v>0</v>
      </c>
      <c r="HB164" s="11">
        <f>IF(HB$2=$A164,0,IF(HLOOKUP(HB$2,Recipes!$H:$GI,'Production Calculator'!$A164+2,FALSE)=0,0,HLOOKUP(HB$2,Recipes!$H:$GI,'Production Calculator'!$A164+2,FALSE)*$AK164))+IF($AO164=HB$3,$AM164/VLOOKUP($AO164,Data!$A$50:$B$56,2,FALSE),0)</f>
        <v>0</v>
      </c>
      <c r="HC164" s="11">
        <f>IF(HC$2=$A164,0,IF(HLOOKUP(HC$2,Recipes!$H:$GI,'Production Calculator'!$A164+2,FALSE)=0,0,HLOOKUP(HC$2,Recipes!$H:$GI,'Production Calculator'!$A164+2,FALSE)*$AK164))+IF($AO164=HC$3,$AM164/VLOOKUP($AO164,Data!$A$50:$B$56,2,FALSE),0)</f>
        <v>0</v>
      </c>
      <c r="HD164" s="11">
        <f>IF(HD$2=$A164,0,IF(HLOOKUP(HD$2,Recipes!$H:$GI,'Production Calculator'!$A164+2,FALSE)=0,0,HLOOKUP(HD$2,Recipes!$H:$GI,'Production Calculator'!$A164+2,FALSE)*$AK164))+IF($AO164=HD$3,$AM164/VLOOKUP($AO164,Data!$A$50:$B$56,2,FALSE),0)</f>
        <v>0</v>
      </c>
      <c r="HE164" s="11">
        <f>IF(HE$2=$A164,0,IF(HLOOKUP(HE$2,Recipes!$H:$GI,'Production Calculator'!$A164+2,FALSE)=0,0,HLOOKUP(HE$2,Recipes!$H:$GI,'Production Calculator'!$A164+2,FALSE)*$AK164))+IF($AO164=HE$3,$AM164/VLOOKUP($AO164,Data!$A$50:$B$56,2,FALSE),0)</f>
        <v>0</v>
      </c>
      <c r="HF164" s="11">
        <f>IF(HF$2=$A164,0,IF(HLOOKUP(HF$2,Recipes!$H:$GI,'Production Calculator'!$A164+2,FALSE)=0,0,HLOOKUP(HF$2,Recipes!$H:$GI,'Production Calculator'!$A164+2,FALSE)*$AK164))+IF($AO164=HF$3,$AM164/VLOOKUP($AO164,Data!$A$50:$B$56,2,FALSE),0)</f>
        <v>0</v>
      </c>
      <c r="HG164" s="11">
        <f>IF(HG$2=$A164,0,IF(HLOOKUP(HG$2,Recipes!$H:$GI,'Production Calculator'!$A164+2,FALSE)=0,0,HLOOKUP(HG$2,Recipes!$H:$GI,'Production Calculator'!$A164+2,FALSE)*$AK164))+IF($AO164=HG$3,$AM164/VLOOKUP($AO164,Data!$A$50:$B$56,2,FALSE),0)</f>
        <v>0</v>
      </c>
      <c r="HH164" s="11">
        <f>IF(HH$2=$A164,0,IF(HLOOKUP(HH$2,Recipes!$H:$GI,'Production Calculator'!$A164+2,FALSE)=0,0,HLOOKUP(HH$2,Recipes!$H:$GI,'Production Calculator'!$A164+2,FALSE)*$AK164))+IF($AO164=HH$3,$AM164/VLOOKUP($AO164,Data!$A$50:$B$56,2,FALSE),0)</f>
        <v>0</v>
      </c>
      <c r="HI164" s="11">
        <f>IF(HI$2=$A164,0,IF(HLOOKUP(HI$2,Recipes!$H:$GI,'Production Calculator'!$A164+2,FALSE)=0,0,HLOOKUP(HI$2,Recipes!$H:$GI,'Production Calculator'!$A164+2,FALSE)*$AK164))+IF($AO164=HI$3,$AM164/VLOOKUP($AO164,Data!$A$50:$B$56,2,FALSE),0)</f>
        <v>0</v>
      </c>
      <c r="HJ164" s="11">
        <f>IF(HJ$2=$A164,0,IF(HLOOKUP(HJ$2,Recipes!$H:$GI,'Production Calculator'!$A164+2,FALSE)=0,0,HLOOKUP(HJ$2,Recipes!$H:$GI,'Production Calculator'!$A164+2,FALSE)*$AK164))+IF($AO164=HJ$3,$AM164/VLOOKUP($AO164,Data!$A$50:$B$56,2,FALSE),0)</f>
        <v>0</v>
      </c>
      <c r="HK164" s="11">
        <f>IF(HK$2=$A164,0,IF(HLOOKUP(HK$2,Recipes!$H:$GI,'Production Calculator'!$A164+2,FALSE)=0,0,HLOOKUP(HK$2,Recipes!$H:$GI,'Production Calculator'!$A164+2,FALSE)*$AK164))+IF($AO164=HK$3,$AM164/VLOOKUP($AO164,Data!$A$50:$B$56,2,FALSE),0)</f>
        <v>0</v>
      </c>
      <c r="HL164" s="11">
        <f>IF(HL$2=$A164,0,IF(HLOOKUP(HL$2,Recipes!$H:$GI,'Production Calculator'!$A164+2,FALSE)=0,0,HLOOKUP(HL$2,Recipes!$H:$GI,'Production Calculator'!$A164+2,FALSE)*$AK164))+IF($AO164=HL$3,$AM164/VLOOKUP($AO164,Data!$A$50:$B$56,2,FALSE),0)</f>
        <v>0</v>
      </c>
      <c r="HM164" s="11">
        <f>IF(HM$2=$A164,0,IF(HLOOKUP(HM$2,Recipes!$H:$GI,'Production Calculator'!$A164+2,FALSE)=0,0,HLOOKUP(HM$2,Recipes!$H:$GI,'Production Calculator'!$A164+2,FALSE)*$AK164))+IF($AO164=HM$3,$AM164/VLOOKUP($AO164,Data!$A$50:$B$56,2,FALSE),0)</f>
        <v>0</v>
      </c>
      <c r="HN164" s="11">
        <f>IF(HN$2=$A164,0,IF(HLOOKUP(HN$2,Recipes!$H:$GI,'Production Calculator'!$A164+2,FALSE)=0,0,HLOOKUP(HN$2,Recipes!$H:$GI,'Production Calculator'!$A164+2,FALSE)*$AK164))+IF($AO164=HN$3,$AM164/VLOOKUP($AO164,Data!$A$50:$B$56,2,FALSE),0)</f>
        <v>0</v>
      </c>
      <c r="HO164" s="11">
        <f>IF(HO$2=$A164,0,IF(HLOOKUP(HO$2,Recipes!$H:$GI,'Production Calculator'!$A164+2,FALSE)=0,0,HLOOKUP(HO$2,Recipes!$H:$GI,'Production Calculator'!$A164+2,FALSE)*$AK164))+IF($AO164=HO$3,$AM164/VLOOKUP($AO164,Data!$A$50:$B$56,2,FALSE),0)</f>
        <v>0</v>
      </c>
      <c r="HP164" s="11">
        <f>IF(HP$2=$A164,0,IF(HLOOKUP(HP$2,Recipes!$H:$GI,'Production Calculator'!$A164+2,FALSE)=0,0,HLOOKUP(HP$2,Recipes!$H:$GI,'Production Calculator'!$A164+2,FALSE)*$AK164))+IF($AO164=HP$3,$AM164/VLOOKUP($AO164,Data!$A$50:$B$56,2,FALSE),0)</f>
        <v>0</v>
      </c>
      <c r="HQ164" s="11">
        <f>IF(HQ$2=$A164,0,IF(HLOOKUP(HQ$2,Recipes!$H:$GI,'Production Calculator'!$A164+2,FALSE)=0,0,HLOOKUP(HQ$2,Recipes!$H:$GI,'Production Calculator'!$A164+2,FALSE)*$AK164))+IF($AO164=HQ$3,$AM164/VLOOKUP($AO164,Data!$A$50:$B$56,2,FALSE),0)</f>
        <v>0</v>
      </c>
      <c r="HR164" s="11">
        <f>IF(HR$2=$A164,0,IF(HLOOKUP(HR$2,Recipes!$H:$GI,'Production Calculator'!$A164+2,FALSE)=0,0,HLOOKUP(HR$2,Recipes!$H:$GI,'Production Calculator'!$A164+2,FALSE)*$AK164))+IF($AO164=HR$3,$AM164/VLOOKUP($AO164,Data!$A$50:$B$56,2,FALSE),0)</f>
        <v>0</v>
      </c>
      <c r="HS164" s="121"/>
    </row>
    <row r="165" spans="1:227" x14ac:dyDescent="0.45">
      <c r="A165">
        <v>138</v>
      </c>
      <c r="B165" s="107" t="str">
        <f>VLOOKUP(A165,Recipes!A:B,2)</f>
        <v>Big electric pole</v>
      </c>
      <c r="C165" s="128">
        <v>0</v>
      </c>
      <c r="D165" s="108">
        <f t="shared" si="242"/>
        <v>0</v>
      </c>
      <c r="E165" s="127" t="s">
        <v>1</v>
      </c>
      <c r="F165" s="109">
        <f>VLOOKUP(A165,Recipes!$A$3:$G$186,6,FALSE)</f>
        <v>2</v>
      </c>
      <c r="G165" s="109">
        <f>VLOOKUP(A165,Recipes!$A$3:$G$186,7,FALSE)</f>
        <v>0</v>
      </c>
      <c r="H165" s="110">
        <f t="shared" si="243"/>
        <v>0</v>
      </c>
      <c r="I165" s="109">
        <f>VLOOKUP(E165,Data!$A$2:$C$26,3, FALSE)</f>
        <v>4</v>
      </c>
      <c r="J165" s="108">
        <v>0</v>
      </c>
      <c r="K165" s="108">
        <v>0</v>
      </c>
      <c r="L165" s="108">
        <v>0</v>
      </c>
      <c r="M165" s="150">
        <v>0</v>
      </c>
      <c r="N165" s="150">
        <v>0</v>
      </c>
      <c r="O165" s="150">
        <v>0</v>
      </c>
      <c r="P165" s="151">
        <v>0</v>
      </c>
      <c r="Q165" s="151">
        <v>0</v>
      </c>
      <c r="R165" s="151">
        <v>0</v>
      </c>
      <c r="S165">
        <f t="shared" ref="S165:S171" si="258">J165*$H165</f>
        <v>0</v>
      </c>
      <c r="T165">
        <f t="shared" ref="T165:T171" si="259">K165*$H165</f>
        <v>0</v>
      </c>
      <c r="U165">
        <f t="shared" ref="U165:U171" si="260">L165*$H165</f>
        <v>0</v>
      </c>
      <c r="V165">
        <f t="shared" ref="V165:V171" si="261">M165*$H165</f>
        <v>0</v>
      </c>
      <c r="W165">
        <f t="shared" ref="W165:W171" si="262">N165*$H165</f>
        <v>0</v>
      </c>
      <c r="X165">
        <f t="shared" ref="X165:X171" si="263">O165*$H165</f>
        <v>0</v>
      </c>
      <c r="Y165">
        <f t="shared" ref="Y165:Y171" si="264">P165*$H165</f>
        <v>0</v>
      </c>
      <c r="Z165">
        <f t="shared" ref="Z165:Z171" si="265">Q165*$H165</f>
        <v>0</v>
      </c>
      <c r="AA165">
        <f t="shared" ref="AA165:AA171" si="266">R165*$H165</f>
        <v>0</v>
      </c>
      <c r="AB165" s="111">
        <f>VLOOKUP($A165,Recipes!$A:$G,4)</f>
        <v>0.5</v>
      </c>
      <c r="AC165" s="111">
        <f>VLOOKUP($A165,Recipes!$A:$G,5)</f>
        <v>1</v>
      </c>
      <c r="AD165" s="111">
        <f t="shared" si="253"/>
        <v>2</v>
      </c>
      <c r="AE165" s="111">
        <f>VLOOKUP(E165,Data!$A$2:$F$26,5,FALSE)</f>
        <v>0</v>
      </c>
      <c r="AF165" s="111">
        <f>VLOOKUP(E165,Data!$A$2:$F$26,4,FALSE)</f>
        <v>210</v>
      </c>
      <c r="AG165" s="111">
        <f>VLOOKUP(E165,Data!$A$2:$B$26,2, FALSE)</f>
        <v>1.25</v>
      </c>
      <c r="AH165" s="111">
        <f>1+VLOOKUP($J$3,Data!$A$40:$D$48,2,FALSE)*$J165+VLOOKUP($K$3,Data!$A$40:$D$48,2,FALSE)*$K165+VLOOKUP($L$3,Data!$A$40:$D$48,2,FALSE)*$L165+VLOOKUP($M$3,Data!$A$40:$D$48,2,FALSE)*$M165+VLOOKUP($N$3,Data!$A$40:$D$48,2,FALSE)*$N165+VLOOKUP($O$3,Data!$A$40:$D$48,2,FALSE)*$O165+VLOOKUP($P$3,Data!$A$40:$D$48,2,FALSE)*$P165+VLOOKUP($Q$3,Data!$A$40:$D$48,2,FALSE)*$Q165+VLOOKUP($R$3,Data!$A$40:$D$48,2,FALSE)*$R165</f>
        <v>1</v>
      </c>
      <c r="AI165" s="111">
        <f>MAX(1+VLOOKUP($J$3,Data!$A$40:$D$48,3,FALSE)*$J165+VLOOKUP($K$3,Data!$A$40:$D$48,3,FALSE)*$K165+VLOOKUP($L$3,Data!$A$40:$D$48,3,FALSE)*$L165+VLOOKUP($M$3,Data!$A$40:$D$48,3,FALSE)*$M165+VLOOKUP($N$3,Data!$A$40:$D$48,3,FALSE)*$N165+VLOOKUP($O$3,Data!$A$40:$D$48,3,FALSE)*$O165+VLOOKUP($P$3,Data!$A$40:$D$48,3,FALSE)*$P165+VLOOKUP($Q$3,Data!$A$40:$D$48,3,FALSE)*$Q165+VLOOKUP($R$3,Data!$A$40:$D$48,3,FALSE)*$R165,0)</f>
        <v>1</v>
      </c>
      <c r="AJ165" s="111">
        <f>MAX(1-(VLOOKUP($J$3,Data!$A$40:$D$48,4,FALSE)*$J165+VLOOKUP($K$3,Data!$A$40:$D$48,4,FALSE)*$K165+VLOOKUP($L$3,Data!$A$40:$D$48,4,FALSE)*$L165+VLOOKUP($M$3,Data!$A$40:$D$48,4,FALSE)*$M165+VLOOKUP($N$3,Data!$A$40:$D$48,4,FALSE)*$N165+VLOOKUP($O$3,Data!$A$40:$D$48,4,FALSE)*$O165+VLOOKUP($P$3,Data!$A$40:$D$48,4,FALSE)*$P165+VLOOKUP($Q$3,Data!$A$40:$D$48,4,FALSE)*$Q165+VLOOKUP($R$3,Data!$A$40:$D$48,4,FALSE)*$R165),0.2)</f>
        <v>1</v>
      </c>
      <c r="AK165" s="112">
        <f t="shared" si="254"/>
        <v>0</v>
      </c>
      <c r="AL165" s="111">
        <f t="shared" si="255"/>
        <v>2.5</v>
      </c>
      <c r="AM165" s="111">
        <f t="shared" si="256"/>
        <v>0</v>
      </c>
      <c r="AN165" s="111">
        <f t="shared" si="257"/>
        <v>0</v>
      </c>
      <c r="AO165" s="131" t="s">
        <v>298</v>
      </c>
      <c r="AP165" s="11"/>
      <c r="AQ165" s="11">
        <f>IF(AQ$2=$A165,0,IF(HLOOKUP(AQ$2,Recipes!$H:$GI,'Production Calculator'!$A165+2,FALSE)=0,0,HLOOKUP(AQ$2,Recipes!$H:$GI,'Production Calculator'!$A165+2,FALSE)*$AK165))+IF($AO165=AQ$3,$AM165/VLOOKUP($AO165,Data!$A$50:$B$56,2,FALSE),0)</f>
        <v>0</v>
      </c>
      <c r="AR165" s="11">
        <f>IF(AR$2=$A165,0,IF(HLOOKUP(AR$2,Recipes!$H:$GI,'Production Calculator'!$A165+2,FALSE)=0,0,HLOOKUP(AR$2,Recipes!$H:$GI,'Production Calculator'!$A165+2,FALSE)*$AK165))+IF($AO165=AR$3,$AM165/VLOOKUP($AO165,Data!$A$50:$B$56,2,FALSE),0)</f>
        <v>0</v>
      </c>
      <c r="AS165" s="11">
        <f>IF(AS$2=$A165,0,IF(HLOOKUP(AS$2,Recipes!$H:$GI,'Production Calculator'!$A165+2,FALSE)=0,0,HLOOKUP(AS$2,Recipes!$H:$GI,'Production Calculator'!$A165+2,FALSE)*$AK165))+IF($AO165=AS$3,$AM165/VLOOKUP($AO165,Data!$A$50:$B$56,2,FALSE),0)</f>
        <v>0</v>
      </c>
      <c r="AT165" s="11">
        <f>IF(AT$2=$A165,0,IF(HLOOKUP(AT$2,Recipes!$H:$GI,'Production Calculator'!$A165+2,FALSE)=0,0,HLOOKUP(AT$2,Recipes!$H:$GI,'Production Calculator'!$A165+2,FALSE)*$AK165))+IF($AO165=AT$3,$AM165/VLOOKUP($AO165,Data!$A$50:$B$56,2,FALSE),0)</f>
        <v>0</v>
      </c>
      <c r="AU165" s="11">
        <f>IF(AU$2=$A165,0,IF(HLOOKUP(AU$2,Recipes!$H:$GI,'Production Calculator'!$A165+2,FALSE)=0,0,HLOOKUP(AU$2,Recipes!$H:$GI,'Production Calculator'!$A165+2,FALSE)*$AK165))+IF($AO165=AU$3,$AM165/VLOOKUP($AO165,Data!$A$50:$B$56,2,FALSE),0)</f>
        <v>0</v>
      </c>
      <c r="AV165" s="11">
        <f>IF(AV$2=$A165,0,IF(HLOOKUP(AV$2,Recipes!$H:$GI,'Production Calculator'!$A165+2,FALSE)=0,0,HLOOKUP(AV$2,Recipes!$H:$GI,'Production Calculator'!$A165+2,FALSE)*$AK165))+IF($AO165=AV$3,$AM165/VLOOKUP($AO165,Data!$A$50:$B$56,2,FALSE),0)</f>
        <v>0</v>
      </c>
      <c r="AW165" s="11">
        <f>IF(AW$2=$A165,0,IF(HLOOKUP(AW$2,Recipes!$H:$GI,'Production Calculator'!$A165+2,FALSE)=0,0,HLOOKUP(AW$2,Recipes!$H:$GI,'Production Calculator'!$A165+2,FALSE)*$AK165))+IF($AO165=AW$3,$AM165/VLOOKUP($AO165,Data!$A$50:$B$56,2,FALSE),0)</f>
        <v>0</v>
      </c>
      <c r="AX165" s="11">
        <f>IF(AX$2=$A165,0,IF(HLOOKUP(AX$2,Recipes!$H:$GI,'Production Calculator'!$A165+2,FALSE)=0,0,HLOOKUP(AX$2,Recipes!$H:$GI,'Production Calculator'!$A165+2,FALSE)*$AK165))+IF($AO165=AX$3,$AM165/VLOOKUP($AO165,Data!$A$50:$B$56,2,FALSE),0)</f>
        <v>0</v>
      </c>
      <c r="AY165" s="11">
        <f>IF(AY$2=$A165,0,IF(HLOOKUP(AY$2,Recipes!$H:$GI,'Production Calculator'!$A165+2,FALSE)=0,0,HLOOKUP(AY$2,Recipes!$H:$GI,'Production Calculator'!$A165+2,FALSE)*$AK165))+IF($AO165=AY$3,$AM165/VLOOKUP($AO165,Data!$A$50:$B$56,2,FALSE),0)</f>
        <v>0</v>
      </c>
      <c r="AZ165" s="11">
        <f>IF(AZ$2=$A165,0,IF(HLOOKUP(AZ$2,Recipes!$H:$GI,'Production Calculator'!$A165+2,FALSE)=0,0,HLOOKUP(AZ$2,Recipes!$H:$GI,'Production Calculator'!$A165+2,FALSE)*$AK165))+IF($AO165=AZ$3,$AM165/VLOOKUP($AO165,Data!$A$50:$B$56,2,FALSE),0)</f>
        <v>0</v>
      </c>
      <c r="BA165" s="11">
        <f>IF(BA$2=$A165,0,IF(HLOOKUP(BA$2,Recipes!$H:$GI,'Production Calculator'!$A165+2,FALSE)=0,0,HLOOKUP(BA$2,Recipes!$H:$GI,'Production Calculator'!$A165+2,FALSE)*$AK165))+IF($AO165=BA$3,$AM165/VLOOKUP($AO165,Data!$A$50:$B$56,2,FALSE),0)</f>
        <v>0</v>
      </c>
      <c r="BB165" s="11">
        <f>IF(BB$2=$A165,0,IF(HLOOKUP(BB$2,Recipes!$H:$GI,'Production Calculator'!$A165+2,FALSE)=0,0,HLOOKUP(BB$2,Recipes!$H:$GI,'Production Calculator'!$A165+2,FALSE)*$AK165))+IF($AO165=BB$3,$AM165/VLOOKUP($AO165,Data!$A$50:$B$56,2,FALSE),0)</f>
        <v>0</v>
      </c>
      <c r="BC165" s="11">
        <f>IF(BC$2=$A165,0,IF(HLOOKUP(BC$2,Recipes!$H:$GI,'Production Calculator'!$A165+2,FALSE)=0,0,HLOOKUP(BC$2,Recipes!$H:$GI,'Production Calculator'!$A165+2,FALSE)*$AK165))+IF($AO165=BC$3,$AM165/VLOOKUP($AO165,Data!$A$50:$B$56,2,FALSE),0)</f>
        <v>0</v>
      </c>
      <c r="BD165" s="11">
        <f>IF(BD$2=$A165,0,IF(HLOOKUP(BD$2,Recipes!$H:$GI,'Production Calculator'!$A165+2,FALSE)=0,0,HLOOKUP(BD$2,Recipes!$H:$GI,'Production Calculator'!$A165+2,FALSE)*$AK165))+IF($AO165=BD$3,$AM165/VLOOKUP($AO165,Data!$A$50:$B$56,2,FALSE),0)</f>
        <v>0</v>
      </c>
      <c r="BE165" s="11">
        <f>IF(BE$2=$A165,0,IF(HLOOKUP(BE$2,Recipes!$H:$GI,'Production Calculator'!$A165+2,FALSE)=0,0,HLOOKUP(BE$2,Recipes!$H:$GI,'Production Calculator'!$A165+2,FALSE)*$AK165))+IF($AO165=BE$3,$AM165/VLOOKUP($AO165,Data!$A$50:$B$56,2,FALSE),0)</f>
        <v>0</v>
      </c>
      <c r="BF165" s="11">
        <f>IF(BF$2=$A165,0,IF(HLOOKUP(BF$2,Recipes!$H:$GI,'Production Calculator'!$A165+2,FALSE)=0,0,HLOOKUP(BF$2,Recipes!$H:$GI,'Production Calculator'!$A165+2,FALSE)*$AK165))+IF($AO165=BF$3,$AM165/VLOOKUP($AO165,Data!$A$50:$B$56,2,FALSE),0)</f>
        <v>0</v>
      </c>
      <c r="BG165" s="11">
        <f>IF(BG$2=$A165,0,IF(HLOOKUP(BG$2,Recipes!$H:$GI,'Production Calculator'!$A165+2,FALSE)=0,0,HLOOKUP(BG$2,Recipes!$H:$GI,'Production Calculator'!$A165+2,FALSE)*$AK165))+IF($AO165=BG$3,$AM165/VLOOKUP($AO165,Data!$A$50:$B$56,2,FALSE),0)</f>
        <v>0</v>
      </c>
      <c r="BH165" s="11">
        <f>IF(BH$2=$A165,0,IF(HLOOKUP(BH$2,Recipes!$H:$GI,'Production Calculator'!$A165+2,FALSE)=0,0,HLOOKUP(BH$2,Recipes!$H:$GI,'Production Calculator'!$A165+2,FALSE)*$AK165))+IF($AO165=BH$3,$AM165/VLOOKUP($AO165,Data!$A$50:$B$56,2,FALSE),0)</f>
        <v>0</v>
      </c>
      <c r="BI165" s="11">
        <f>IF(BI$2=$A165,0,IF(HLOOKUP(BI$2,Recipes!$H:$GI,'Production Calculator'!$A165+2,FALSE)=0,0,HLOOKUP(BI$2,Recipes!$H:$GI,'Production Calculator'!$A165+2,FALSE)*$AK165))+IF($AO165=BI$3,$AM165/VLOOKUP($AO165,Data!$A$50:$B$56,2,FALSE),0)</f>
        <v>0</v>
      </c>
      <c r="BJ165" s="11">
        <f>IF(BJ$2=$A165,0,IF(HLOOKUP(BJ$2,Recipes!$H:$GI,'Production Calculator'!$A165+2,FALSE)=0,0,HLOOKUP(BJ$2,Recipes!$H:$GI,'Production Calculator'!$A165+2,FALSE)*$AK165))+IF($AO165=BJ$3,$AM165/VLOOKUP($AO165,Data!$A$50:$B$56,2,FALSE),0)</f>
        <v>0</v>
      </c>
      <c r="BK165" s="11">
        <f>IF(BK$2=$A165,0,IF(HLOOKUP(BK$2,Recipes!$H:$GI,'Production Calculator'!$A165+2,FALSE)=0,0,HLOOKUP(BK$2,Recipes!$H:$GI,'Production Calculator'!$A165+2,FALSE)*$AK165))+IF($AO165=BK$3,$AM165/VLOOKUP($AO165,Data!$A$50:$B$56,2,FALSE),0)</f>
        <v>0</v>
      </c>
      <c r="BL165" s="11">
        <f>IF(BL$2=$A165,0,IF(HLOOKUP(BL$2,Recipes!$H:$GI,'Production Calculator'!$A165+2,FALSE)=0,0,HLOOKUP(BL$2,Recipes!$H:$GI,'Production Calculator'!$A165+2,FALSE)*$AK165))+IF($AO165=BL$3,$AM165/VLOOKUP($AO165,Data!$A$50:$B$56,2,FALSE),0)</f>
        <v>0</v>
      </c>
      <c r="BM165" s="11">
        <f>IF(BM$2=$A165,0,IF(HLOOKUP(BM$2,Recipes!$H:$GI,'Production Calculator'!$A165+2,FALSE)=0,0,HLOOKUP(BM$2,Recipes!$H:$GI,'Production Calculator'!$A165+2,FALSE)*$AK165))+IF($AO165=BM$3,$AM165/VLOOKUP($AO165,Data!$A$50:$B$56,2,FALSE),0)</f>
        <v>0</v>
      </c>
      <c r="BN165" s="11">
        <f>IF(BN$2=$A165,0,IF(HLOOKUP(BN$2,Recipes!$H:$GI,'Production Calculator'!$A165+2,FALSE)=0,0,HLOOKUP(BN$2,Recipes!$H:$GI,'Production Calculator'!$A165+2,FALSE)*$AK165))+IF($AO165=BN$3,$AM165/VLOOKUP($AO165,Data!$A$50:$B$56,2,FALSE),0)</f>
        <v>0</v>
      </c>
      <c r="BO165" s="11">
        <f>IF(BO$2=$A165,0,IF(HLOOKUP(BO$2,Recipes!$H:$GI,'Production Calculator'!$A165+2,FALSE)=0,0,HLOOKUP(BO$2,Recipes!$H:$GI,'Production Calculator'!$A165+2,FALSE)*$AK165))+IF($AO165=BO$3,$AM165/VLOOKUP($AO165,Data!$A$50:$B$56,2,FALSE),0)</f>
        <v>0</v>
      </c>
      <c r="BP165" s="11">
        <f>IF(BP$2=$A165,0,IF(HLOOKUP(BP$2,Recipes!$H:$GI,'Production Calculator'!$A165+2,FALSE)=0,0,HLOOKUP(BP$2,Recipes!$H:$GI,'Production Calculator'!$A165+2,FALSE)*$AK165))+IF($AO165=BP$3,$AM165/VLOOKUP($AO165,Data!$A$50:$B$56,2,FALSE),0)</f>
        <v>0</v>
      </c>
      <c r="BQ165" s="11">
        <f>IF(BQ$2=$A165,0,IF(HLOOKUP(BQ$2,Recipes!$H:$GI,'Production Calculator'!$A165+2,FALSE)=0,0,HLOOKUP(BQ$2,Recipes!$H:$GI,'Production Calculator'!$A165+2,FALSE)*$AK165))+IF($AO165=BQ$3,$AM165/VLOOKUP($AO165,Data!$A$50:$B$56,2,FALSE),0)</f>
        <v>0</v>
      </c>
      <c r="BR165" s="11">
        <f>IF(BR$2=$A165,0,IF(HLOOKUP(BR$2,Recipes!$H:$GI,'Production Calculator'!$A165+2,FALSE)=0,0,HLOOKUP(BR$2,Recipes!$H:$GI,'Production Calculator'!$A165+2,FALSE)*$AK165))+IF($AO165=BR$3,$AM165/VLOOKUP($AO165,Data!$A$50:$B$56,2,FALSE),0)</f>
        <v>0</v>
      </c>
      <c r="BS165" s="11">
        <f>IF(BS$2=$A165,0,IF(HLOOKUP(BS$2,Recipes!$H:$GI,'Production Calculator'!$A165+2,FALSE)=0,0,HLOOKUP(BS$2,Recipes!$H:$GI,'Production Calculator'!$A165+2,FALSE)*$AK165))+IF($AO165=BS$3,$AM165/VLOOKUP($AO165,Data!$A$50:$B$56,2,FALSE),0)</f>
        <v>0</v>
      </c>
      <c r="BT165" s="11">
        <f>IF(BT$2=$A165,0,IF(HLOOKUP(BT$2,Recipes!$H:$GI,'Production Calculator'!$A165+2,FALSE)=0,0,HLOOKUP(BT$2,Recipes!$H:$GI,'Production Calculator'!$A165+2,FALSE)*$AK165))+IF($AO165=BT$3,$AM165/VLOOKUP($AO165,Data!$A$50:$B$56,2,FALSE),0)</f>
        <v>0</v>
      </c>
      <c r="BU165" s="11">
        <f>IF(BU$2=$A165,0,IF(HLOOKUP(BU$2,Recipes!$H:$GI,'Production Calculator'!$A165+2,FALSE)=0,0,HLOOKUP(BU$2,Recipes!$H:$GI,'Production Calculator'!$A165+2,FALSE)*$AK165))+IF($AO165=BU$3,$AM165/VLOOKUP($AO165,Data!$A$50:$B$56,2,FALSE),0)</f>
        <v>0</v>
      </c>
      <c r="BV165" s="11">
        <f>IF(BV$2=$A165,0,IF(HLOOKUP(BV$2,Recipes!$H:$GI,'Production Calculator'!$A165+2,FALSE)=0,0,HLOOKUP(BV$2,Recipes!$H:$GI,'Production Calculator'!$A165+2,FALSE)*$AK165))+IF($AO165=BV$3,$AM165/VLOOKUP($AO165,Data!$A$50:$B$56,2,FALSE),0)</f>
        <v>0</v>
      </c>
      <c r="BW165" s="11">
        <f>IF(BW$2=$A165,0,IF(HLOOKUP(BW$2,Recipes!$H:$GI,'Production Calculator'!$A165+2,FALSE)=0,0,HLOOKUP(BW$2,Recipes!$H:$GI,'Production Calculator'!$A165+2,FALSE)*$AK165))+IF($AO165=BW$3,$AM165/VLOOKUP($AO165,Data!$A$50:$B$56,2,FALSE),0)</f>
        <v>0</v>
      </c>
      <c r="BX165" s="11">
        <f>IF(BX$2=$A165,0,IF(HLOOKUP(BX$2,Recipes!$H:$GI,'Production Calculator'!$A165+2,FALSE)=0,0,HLOOKUP(BX$2,Recipes!$H:$GI,'Production Calculator'!$A165+2,FALSE)*$AK165))+IF($AO165=BX$3,$AM165/VLOOKUP($AO165,Data!$A$50:$B$56,2,FALSE),0)</f>
        <v>0</v>
      </c>
      <c r="BY165" s="11">
        <f>IF(BY$2=$A165,0,IF(HLOOKUP(BY$2,Recipes!$H:$GI,'Production Calculator'!$A165+2,FALSE)=0,0,HLOOKUP(BY$2,Recipes!$H:$GI,'Production Calculator'!$A165+2,FALSE)*$AK165))+IF($AO165=BY$3,$AM165/VLOOKUP($AO165,Data!$A$50:$B$56,2,FALSE),0)</f>
        <v>0</v>
      </c>
      <c r="BZ165" s="11">
        <f>IF(BZ$2=$A165,0,IF(HLOOKUP(BZ$2,Recipes!$H:$GI,'Production Calculator'!$A165+2,FALSE)=0,0,HLOOKUP(BZ$2,Recipes!$H:$GI,'Production Calculator'!$A165+2,FALSE)*$AK165))+IF($AO165=BZ$3,$AM165/VLOOKUP($AO165,Data!$A$50:$B$56,2,FALSE),0)</f>
        <v>0</v>
      </c>
      <c r="CA165" s="11">
        <f>IF(CA$2=$A165,0,IF(HLOOKUP(CA$2,Recipes!$H:$GI,'Production Calculator'!$A165+2,FALSE)=0,0,HLOOKUP(CA$2,Recipes!$H:$GI,'Production Calculator'!$A165+2,FALSE)*$AK165))+IF($AO165=CA$3,$AM165/VLOOKUP($AO165,Data!$A$50:$B$56,2,FALSE),0)</f>
        <v>0</v>
      </c>
      <c r="CB165" s="11">
        <f>IF(CB$2=$A165,0,IF(HLOOKUP(CB$2,Recipes!$H:$GI,'Production Calculator'!$A165+2,FALSE)=0,0,HLOOKUP(CB$2,Recipes!$H:$GI,'Production Calculator'!$A165+2,FALSE)*$AK165))+IF($AO165=CB$3,$AM165/VLOOKUP($AO165,Data!$A$50:$B$56,2,FALSE),0)</f>
        <v>0</v>
      </c>
      <c r="CC165" s="11">
        <f>IF(CC$2=$A165,0,IF(HLOOKUP(CC$2,Recipes!$H:$GI,'Production Calculator'!$A165+2,FALSE)=0,0,HLOOKUP(CC$2,Recipes!$H:$GI,'Production Calculator'!$A165+2,FALSE)*$AK165))+IF($AO165=CC$3,$AM165/VLOOKUP($AO165,Data!$A$50:$B$56,2,FALSE),0)</f>
        <v>0</v>
      </c>
      <c r="CD165" s="11">
        <f>IF(CD$2=$A165,0,IF(HLOOKUP(CD$2,Recipes!$H:$GI,'Production Calculator'!$A165+2,FALSE)=0,0,HLOOKUP(CD$2,Recipes!$H:$GI,'Production Calculator'!$A165+2,FALSE)*$AK165))+IF($AO165=CD$3,$AM165/VLOOKUP($AO165,Data!$A$50:$B$56,2,FALSE),0)</f>
        <v>0</v>
      </c>
      <c r="CE165" s="11">
        <f>IF(CE$2=$A165,0,IF(HLOOKUP(CE$2,Recipes!$H:$GI,'Production Calculator'!$A165+2,FALSE)=0,0,HLOOKUP(CE$2,Recipes!$H:$GI,'Production Calculator'!$A165+2,FALSE)*$AK165))+IF($AO165=CE$3,$AM165/VLOOKUP($AO165,Data!$A$50:$B$56,2,FALSE),0)</f>
        <v>0</v>
      </c>
      <c r="CF165" s="11">
        <f>IF(CF$2=$A165,0,IF(HLOOKUP(CF$2,Recipes!$H:$GI,'Production Calculator'!$A165+2,FALSE)=0,0,HLOOKUP(CF$2,Recipes!$H:$GI,'Production Calculator'!$A165+2,FALSE)*$AK165))+IF($AO165=CF$3,$AM165/VLOOKUP($AO165,Data!$A$50:$B$56,2,FALSE),0)</f>
        <v>0</v>
      </c>
      <c r="CG165" s="11">
        <f>IF(CG$2=$A165,0,IF(HLOOKUP(CG$2,Recipes!$H:$GI,'Production Calculator'!$A165+2,FALSE)=0,0,HLOOKUP(CG$2,Recipes!$H:$GI,'Production Calculator'!$A165+2,FALSE)*$AK165))+IF($AO165=CG$3,$AM165/VLOOKUP($AO165,Data!$A$50:$B$56,2,FALSE),0)</f>
        <v>0</v>
      </c>
      <c r="CH165" s="11">
        <f>IF(CH$2=$A165,0,IF(HLOOKUP(CH$2,Recipes!$H:$GI,'Production Calculator'!$A165+2,FALSE)=0,0,HLOOKUP(CH$2,Recipes!$H:$GI,'Production Calculator'!$A165+2,FALSE)*$AK165))+IF($AO165=CH$3,$AM165/VLOOKUP($AO165,Data!$A$50:$B$56,2,FALSE),0)</f>
        <v>0</v>
      </c>
      <c r="CI165" s="11">
        <f>IF(CI$2=$A165,0,IF(HLOOKUP(CI$2,Recipes!$H:$GI,'Production Calculator'!$A165+2,FALSE)=0,0,HLOOKUP(CI$2,Recipes!$H:$GI,'Production Calculator'!$A165+2,FALSE)*$AK165))+IF($AO165=CI$3,$AM165/VLOOKUP($AO165,Data!$A$50:$B$56,2,FALSE),0)</f>
        <v>0</v>
      </c>
      <c r="CJ165" s="11">
        <f>IF(CJ$2=$A165,0,IF(HLOOKUP(CJ$2,Recipes!$H:$GI,'Production Calculator'!$A165+2,FALSE)=0,0,HLOOKUP(CJ$2,Recipes!$H:$GI,'Production Calculator'!$A165+2,FALSE)*$AK165))+IF($AO165=CJ$3,$AM165/VLOOKUP($AO165,Data!$A$50:$B$56,2,FALSE),0)</f>
        <v>0</v>
      </c>
      <c r="CK165" s="11">
        <f>IF(CK$2=$A165,0,IF(HLOOKUP(CK$2,Recipes!$H:$GI,'Production Calculator'!$A165+2,FALSE)=0,0,HLOOKUP(CK$2,Recipes!$H:$GI,'Production Calculator'!$A165+2,FALSE)*$AK165))+IF($AO165=CK$3,$AM165/VLOOKUP($AO165,Data!$A$50:$B$56,2,FALSE),0)</f>
        <v>0</v>
      </c>
      <c r="CL165" s="11">
        <f>IF(CL$2=$A165,0,IF(HLOOKUP(CL$2,Recipes!$H:$GI,'Production Calculator'!$A165+2,FALSE)=0,0,HLOOKUP(CL$2,Recipes!$H:$GI,'Production Calculator'!$A165+2,FALSE)*$AK165))+IF($AO165=CL$3,$AM165/VLOOKUP($AO165,Data!$A$50:$B$56,2,FALSE),0)</f>
        <v>0</v>
      </c>
      <c r="CM165" s="11">
        <f>IF(CM$2=$A165,0,IF(HLOOKUP(CM$2,Recipes!$H:$GI,'Production Calculator'!$A165+2,FALSE)=0,0,HLOOKUP(CM$2,Recipes!$H:$GI,'Production Calculator'!$A165+2,FALSE)*$AK165))+IF($AO165=CM$3,$AM165/VLOOKUP($AO165,Data!$A$50:$B$56,2,FALSE),0)</f>
        <v>0</v>
      </c>
      <c r="CN165" s="11">
        <f>IF(CN$2=$A165,0,IF(HLOOKUP(CN$2,Recipes!$H:$GI,'Production Calculator'!$A165+2,FALSE)=0,0,HLOOKUP(CN$2,Recipes!$H:$GI,'Production Calculator'!$A165+2,FALSE)*$AK165))+IF($AO165=CN$3,$AM165/VLOOKUP($AO165,Data!$A$50:$B$56,2,FALSE),0)</f>
        <v>0</v>
      </c>
      <c r="CO165" s="11">
        <f>IF(CO$2=$A165,0,IF(HLOOKUP(CO$2,Recipes!$H:$GI,'Production Calculator'!$A165+2,FALSE)=0,0,HLOOKUP(CO$2,Recipes!$H:$GI,'Production Calculator'!$A165+2,FALSE)*$AK165))+IF($AO165=CO$3,$AM165/VLOOKUP($AO165,Data!$A$50:$B$56,2,FALSE),0)</f>
        <v>0</v>
      </c>
      <c r="CP165" s="11">
        <f>IF(CP$2=$A165,0,IF(HLOOKUP(CP$2,Recipes!$H:$GI,'Production Calculator'!$A165+2,FALSE)=0,0,HLOOKUP(CP$2,Recipes!$H:$GI,'Production Calculator'!$A165+2,FALSE)*$AK165))+IF($AO165=CP$3,$AM165/VLOOKUP($AO165,Data!$A$50:$B$56,2,FALSE),0)</f>
        <v>0</v>
      </c>
      <c r="CQ165" s="11">
        <f>IF(CQ$2=$A165,0,IF(HLOOKUP(CQ$2,Recipes!$H:$GI,'Production Calculator'!$A165+2,FALSE)=0,0,HLOOKUP(CQ$2,Recipes!$H:$GI,'Production Calculator'!$A165+2,FALSE)*$AK165))+IF($AO165=CQ$3,$AM165/VLOOKUP($AO165,Data!$A$50:$B$56,2,FALSE),0)</f>
        <v>0</v>
      </c>
      <c r="CR165" s="11">
        <f>IF(CR$2=$A165,0,IF(HLOOKUP(CR$2,Recipes!$H:$GI,'Production Calculator'!$A165+2,FALSE)=0,0,HLOOKUP(CR$2,Recipes!$H:$GI,'Production Calculator'!$A165+2,FALSE)*$AK165))+IF($AO165=CR$3,$AM165/VLOOKUP($AO165,Data!$A$50:$B$56,2,FALSE),0)</f>
        <v>0</v>
      </c>
      <c r="CS165" s="11">
        <f>IF(CS$2=$A165,0,IF(HLOOKUP(CS$2,Recipes!$H:$GI,'Production Calculator'!$A165+2,FALSE)=0,0,HLOOKUP(CS$2,Recipes!$H:$GI,'Production Calculator'!$A165+2,FALSE)*$AK165))+IF($AO165=CS$3,$AM165/VLOOKUP($AO165,Data!$A$50:$B$56,2,FALSE),0)</f>
        <v>0</v>
      </c>
      <c r="CT165" s="11">
        <f>IF(CT$2=$A165,0,IF(HLOOKUP(CT$2,Recipes!$H:$GI,'Production Calculator'!$A165+2,FALSE)=0,0,HLOOKUP(CT$2,Recipes!$H:$GI,'Production Calculator'!$A165+2,FALSE)*$AK165))+IF($AO165=CT$3,$AM165/VLOOKUP($AO165,Data!$A$50:$B$56,2,FALSE),0)</f>
        <v>0</v>
      </c>
      <c r="CU165" s="11">
        <f>IF(CU$2=$A165,0,IF(HLOOKUP(CU$2,Recipes!$H:$GI,'Production Calculator'!$A165+2,FALSE)=0,0,HLOOKUP(CU$2,Recipes!$H:$GI,'Production Calculator'!$A165+2,FALSE)*$AK165))+IF($AO165=CU$3,$AM165/VLOOKUP($AO165,Data!$A$50:$B$56,2,FALSE),0)</f>
        <v>0</v>
      </c>
      <c r="CV165" s="11">
        <f>IF(CV$2=$A165,0,IF(HLOOKUP(CV$2,Recipes!$H:$GI,'Production Calculator'!$A165+2,FALSE)=0,0,HLOOKUP(CV$2,Recipes!$H:$GI,'Production Calculator'!$A165+2,FALSE)*$AK165))+IF($AO165=CV$3,$AM165/VLOOKUP($AO165,Data!$A$50:$B$56,2,FALSE),0)</f>
        <v>0</v>
      </c>
      <c r="CW165" s="11">
        <f>IF(CW$2=$A165,0,IF(HLOOKUP(CW$2,Recipes!$H:$GI,'Production Calculator'!$A165+2,FALSE)=0,0,HLOOKUP(CW$2,Recipes!$H:$GI,'Production Calculator'!$A165+2,FALSE)*$AK165))+IF($AO165=CW$3,$AM165/VLOOKUP($AO165,Data!$A$50:$B$56,2,FALSE),0)</f>
        <v>0</v>
      </c>
      <c r="CX165" s="11">
        <f>IF(CX$2=$A165,0,IF(HLOOKUP(CX$2,Recipes!$H:$GI,'Production Calculator'!$A165+2,FALSE)=0,0,HLOOKUP(CX$2,Recipes!$H:$GI,'Production Calculator'!$A165+2,FALSE)*$AK165))+IF($AO165=CX$3,$AM165/VLOOKUP($AO165,Data!$A$50:$B$56,2,FALSE),0)</f>
        <v>0</v>
      </c>
      <c r="CY165" s="11">
        <f>IF(CY$2=$A165,0,IF(HLOOKUP(CY$2,Recipes!$H:$GI,'Production Calculator'!$A165+2,FALSE)=0,0,HLOOKUP(CY$2,Recipes!$H:$GI,'Production Calculator'!$A165+2,FALSE)*$AK165))+IF($AO165=CY$3,$AM165/VLOOKUP($AO165,Data!$A$50:$B$56,2,FALSE),0)</f>
        <v>0</v>
      </c>
      <c r="CZ165" s="11">
        <f>IF(CZ$2=$A165,0,IF(HLOOKUP(CZ$2,Recipes!$H:$GI,'Production Calculator'!$A165+2,FALSE)=0,0,HLOOKUP(CZ$2,Recipes!$H:$GI,'Production Calculator'!$A165+2,FALSE)*$AK165))+IF($AO165=CZ$3,$AM165/VLOOKUP($AO165,Data!$A$50:$B$56,2,FALSE),0)</f>
        <v>0</v>
      </c>
      <c r="DA165" s="11">
        <f>IF(DA$2=$A165,0,IF(HLOOKUP(DA$2,Recipes!$H:$GI,'Production Calculator'!$A165+2,FALSE)=0,0,HLOOKUP(DA$2,Recipes!$H:$GI,'Production Calculator'!$A165+2,FALSE)*$AK165))+IF($AO165=DA$3,$AM165/VLOOKUP($AO165,Data!$A$50:$B$56,2,FALSE),0)</f>
        <v>0</v>
      </c>
      <c r="DB165" s="11">
        <f>IF(DB$2=$A165,0,IF(HLOOKUP(DB$2,Recipes!$H:$GI,'Production Calculator'!$A165+2,FALSE)=0,0,HLOOKUP(DB$2,Recipes!$H:$GI,'Production Calculator'!$A165+2,FALSE)*$AK165))+IF($AO165=DB$3,$AM165/VLOOKUP($AO165,Data!$A$50:$B$56,2,FALSE),0)</f>
        <v>0</v>
      </c>
      <c r="DC165" s="11">
        <f>IF(DC$2=$A165,0,IF(HLOOKUP(DC$2,Recipes!$H:$GI,'Production Calculator'!$A165+2,FALSE)=0,0,HLOOKUP(DC$2,Recipes!$H:$GI,'Production Calculator'!$A165+2,FALSE)*$AK165))+IF($AO165=DC$3,$AM165/VLOOKUP($AO165,Data!$A$50:$B$56,2,FALSE),0)</f>
        <v>0</v>
      </c>
      <c r="DD165" s="11">
        <f>IF(DD$2=$A165,0,IF(HLOOKUP(DD$2,Recipes!$H:$GI,'Production Calculator'!$A165+2,FALSE)=0,0,HLOOKUP(DD$2,Recipes!$H:$GI,'Production Calculator'!$A165+2,FALSE)*$AK165))+IF($AO165=DD$3,$AM165/VLOOKUP($AO165,Data!$A$50:$B$56,2,FALSE),0)</f>
        <v>0</v>
      </c>
      <c r="DE165" s="11">
        <f>IF(DE$2=$A165,0,IF(HLOOKUP(DE$2,Recipes!$H:$GI,'Production Calculator'!$A165+2,FALSE)=0,0,HLOOKUP(DE$2,Recipes!$H:$GI,'Production Calculator'!$A165+2,FALSE)*$AK165))+IF($AO165=DE$3,$AM165/VLOOKUP($AO165,Data!$A$50:$B$56,2,FALSE),0)</f>
        <v>0</v>
      </c>
      <c r="DF165" s="11">
        <f>IF(DF$2=$A165,0,IF(HLOOKUP(DF$2,Recipes!$H:$GI,'Production Calculator'!$A165+2,FALSE)=0,0,HLOOKUP(DF$2,Recipes!$H:$GI,'Production Calculator'!$A165+2,FALSE)*$AK165))+IF($AO165=DF$3,$AM165/VLOOKUP($AO165,Data!$A$50:$B$56,2,FALSE),0)</f>
        <v>0</v>
      </c>
      <c r="DG165" s="11">
        <f>IF(DG$2=$A165,0,IF(HLOOKUP(DG$2,Recipes!$H:$GI,'Production Calculator'!$A165+2,FALSE)=0,0,HLOOKUP(DG$2,Recipes!$H:$GI,'Production Calculator'!$A165+2,FALSE)*$AK165))+IF($AO165=DG$3,$AM165/VLOOKUP($AO165,Data!$A$50:$B$56,2,FALSE),0)</f>
        <v>0</v>
      </c>
      <c r="DH165" s="11">
        <f>IF(DH$2=$A165,0,IF(HLOOKUP(DH$2,Recipes!$H:$GI,'Production Calculator'!$A165+2,FALSE)=0,0,HLOOKUP(DH$2,Recipes!$H:$GI,'Production Calculator'!$A165+2,FALSE)*$AK165))+IF($AO165=DH$3,$AM165/VLOOKUP($AO165,Data!$A$50:$B$56,2,FALSE),0)</f>
        <v>0</v>
      </c>
      <c r="DI165" s="11">
        <f>IF(DI$2=$A165,0,IF(HLOOKUP(DI$2,Recipes!$H:$GI,'Production Calculator'!$A165+2,FALSE)=0,0,HLOOKUP(DI$2,Recipes!$H:$GI,'Production Calculator'!$A165+2,FALSE)*$AK165))+IF($AO165=DI$3,$AM165/VLOOKUP($AO165,Data!$A$50:$B$56,2,FALSE),0)</f>
        <v>0</v>
      </c>
      <c r="DJ165" s="11">
        <f>IF(DJ$2=$A165,0,IF(HLOOKUP(DJ$2,Recipes!$H:$GI,'Production Calculator'!$A165+2,FALSE)=0,0,HLOOKUP(DJ$2,Recipes!$H:$GI,'Production Calculator'!$A165+2,FALSE)*$AK165))+IF($AO165=DJ$3,$AM165/VLOOKUP($AO165,Data!$A$50:$B$56,2,FALSE),0)</f>
        <v>0</v>
      </c>
      <c r="DK165" s="11">
        <f>IF(DK$2=$A165,0,IF(HLOOKUP(DK$2,Recipes!$H:$GI,'Production Calculator'!$A165+2,FALSE)=0,0,HLOOKUP(DK$2,Recipes!$H:$GI,'Production Calculator'!$A165+2,FALSE)*$AK165))+IF($AO165=DK$3,$AM165/VLOOKUP($AO165,Data!$A$50:$B$56,2,FALSE),0)</f>
        <v>0</v>
      </c>
      <c r="DL165" s="11">
        <f>IF(DL$2=$A165,0,IF(HLOOKUP(DL$2,Recipes!$H:$GI,'Production Calculator'!$A165+2,FALSE)=0,0,HLOOKUP(DL$2,Recipes!$H:$GI,'Production Calculator'!$A165+2,FALSE)*$AK165))+IF($AO165=DL$3,$AM165/VLOOKUP($AO165,Data!$A$50:$B$56,2,FALSE),0)</f>
        <v>0</v>
      </c>
      <c r="DM165" s="11">
        <f>IF(DM$2=$A165,0,IF(HLOOKUP(DM$2,Recipes!$H:$GI,'Production Calculator'!$A165+2,FALSE)=0,0,HLOOKUP(DM$2,Recipes!$H:$GI,'Production Calculator'!$A165+2,FALSE)*$AK165))+IF($AO165=DM$3,$AM165/VLOOKUP($AO165,Data!$A$50:$B$56,2,FALSE),0)</f>
        <v>0</v>
      </c>
      <c r="DN165" s="11">
        <f>IF(DN$2=$A165,0,IF(HLOOKUP(DN$2,Recipes!$H:$GI,'Production Calculator'!$A165+2,FALSE)=0,0,HLOOKUP(DN$2,Recipes!$H:$GI,'Production Calculator'!$A165+2,FALSE)*$AK165))+IF($AO165=DN$3,$AM165/VLOOKUP($AO165,Data!$A$50:$B$56,2,FALSE),0)</f>
        <v>0</v>
      </c>
      <c r="DO165" s="11">
        <f>IF(DO$2=$A165,0,IF(HLOOKUP(DO$2,Recipes!$H:$GI,'Production Calculator'!$A165+2,FALSE)=0,0,HLOOKUP(DO$2,Recipes!$H:$GI,'Production Calculator'!$A165+2,FALSE)*$AK165))+IF($AO165=DO$3,$AM165/VLOOKUP($AO165,Data!$A$50:$B$56,2,FALSE),0)</f>
        <v>0</v>
      </c>
      <c r="DP165" s="11">
        <f>IF(DP$2=$A165,0,IF(HLOOKUP(DP$2,Recipes!$H:$GI,'Production Calculator'!$A165+2,FALSE)=0,0,HLOOKUP(DP$2,Recipes!$H:$GI,'Production Calculator'!$A165+2,FALSE)*$AK165))+IF($AO165=DP$3,$AM165/VLOOKUP($AO165,Data!$A$50:$B$56,2,FALSE),0)</f>
        <v>0</v>
      </c>
      <c r="DQ165" s="11">
        <f>IF(DQ$2=$A165,0,IF(HLOOKUP(DQ$2,Recipes!$H:$GI,'Production Calculator'!$A165+2,FALSE)=0,0,HLOOKUP(DQ$2,Recipes!$H:$GI,'Production Calculator'!$A165+2,FALSE)*$AK165))+IF($AO165=DQ$3,$AM165/VLOOKUP($AO165,Data!$A$50:$B$56,2,FALSE),0)</f>
        <v>0</v>
      </c>
      <c r="DR165" s="11">
        <f>IF(DR$2=$A165,0,IF(HLOOKUP(DR$2,Recipes!$H:$GI,'Production Calculator'!$A165+2,FALSE)=0,0,HLOOKUP(DR$2,Recipes!$H:$GI,'Production Calculator'!$A165+2,FALSE)*$AK165))+IF($AO165=DR$3,$AM165/VLOOKUP($AO165,Data!$A$50:$B$56,2,FALSE),0)</f>
        <v>0</v>
      </c>
      <c r="DS165" s="11">
        <f>IF(DS$2=$A165,0,IF(HLOOKUP(DS$2,Recipes!$H:$GI,'Production Calculator'!$A165+2,FALSE)=0,0,HLOOKUP(DS$2,Recipes!$H:$GI,'Production Calculator'!$A165+2,FALSE)*$AK165))+IF($AO165=DS$3,$AM165/VLOOKUP($AO165,Data!$A$50:$B$56,2,FALSE),0)</f>
        <v>0</v>
      </c>
      <c r="DT165" s="11">
        <f>IF(DT$2=$A165,0,IF(HLOOKUP(DT$2,Recipes!$H:$GI,'Production Calculator'!$A165+2,FALSE)=0,0,HLOOKUP(DT$2,Recipes!$H:$GI,'Production Calculator'!$A165+2,FALSE)*$AK165))+IF($AO165=DT$3,$AM165/VLOOKUP($AO165,Data!$A$50:$B$56,2,FALSE),0)</f>
        <v>0</v>
      </c>
      <c r="DU165" s="11">
        <f>IF(DU$2=$A165,0,IF(HLOOKUP(DU$2,Recipes!$H:$GI,'Production Calculator'!$A165+2,FALSE)=0,0,HLOOKUP(DU$2,Recipes!$H:$GI,'Production Calculator'!$A165+2,FALSE)*$AK165))+IF($AO165=DU$3,$AM165/VLOOKUP($AO165,Data!$A$50:$B$56,2,FALSE),0)</f>
        <v>0</v>
      </c>
      <c r="DV165" s="11">
        <f>IF(DV$2=$A165,0,IF(HLOOKUP(DV$2,Recipes!$H:$GI,'Production Calculator'!$A165+2,FALSE)=0,0,HLOOKUP(DV$2,Recipes!$H:$GI,'Production Calculator'!$A165+2,FALSE)*$AK165))+IF($AO165=DV$3,$AM165/VLOOKUP($AO165,Data!$A$50:$B$56,2,FALSE),0)</f>
        <v>0</v>
      </c>
      <c r="DW165" s="11">
        <f>IF(DW$2=$A165,0,IF(HLOOKUP(DW$2,Recipes!$H:$GI,'Production Calculator'!$A165+2,FALSE)=0,0,HLOOKUP(DW$2,Recipes!$H:$GI,'Production Calculator'!$A165+2,FALSE)*$AK165))+IF($AO165=DW$3,$AM165/VLOOKUP($AO165,Data!$A$50:$B$56,2,FALSE),0)</f>
        <v>0</v>
      </c>
      <c r="DX165" s="11">
        <f>IF(DX$2=$A165,0,IF(HLOOKUP(DX$2,Recipes!$H:$GI,'Production Calculator'!$A165+2,FALSE)=0,0,HLOOKUP(DX$2,Recipes!$H:$GI,'Production Calculator'!$A165+2,FALSE)*$AK165))+IF($AO165=DX$3,$AM165/VLOOKUP($AO165,Data!$A$50:$B$56,2,FALSE),0)</f>
        <v>0</v>
      </c>
      <c r="DY165" s="11">
        <f>IF(DY$2=$A165,0,IF(HLOOKUP(DY$2,Recipes!$H:$GI,'Production Calculator'!$A165+2,FALSE)=0,0,HLOOKUP(DY$2,Recipes!$H:$GI,'Production Calculator'!$A165+2,FALSE)*$AK165))+IF($AO165=DY$3,$AM165/VLOOKUP($AO165,Data!$A$50:$B$56,2,FALSE),0)</f>
        <v>0</v>
      </c>
      <c r="DZ165" s="11">
        <f>IF(DZ$2=$A165,0,IF(HLOOKUP(DZ$2,Recipes!$H:$GI,'Production Calculator'!$A165+2,FALSE)=0,0,HLOOKUP(DZ$2,Recipes!$H:$GI,'Production Calculator'!$A165+2,FALSE)*$AK165))+IF($AO165=DZ$3,$AM165/VLOOKUP($AO165,Data!$A$50:$B$56,2,FALSE),0)</f>
        <v>0</v>
      </c>
      <c r="EA165" s="11">
        <f>IF(EA$2=$A165,0,IF(HLOOKUP(EA$2,Recipes!$H:$GI,'Production Calculator'!$A165+2,FALSE)=0,0,HLOOKUP(EA$2,Recipes!$H:$GI,'Production Calculator'!$A165+2,FALSE)*$AK165))+IF($AO165=EA$3,$AM165/VLOOKUP($AO165,Data!$A$50:$B$56,2,FALSE),0)</f>
        <v>0</v>
      </c>
      <c r="EB165" s="11">
        <f>IF(EB$2=$A165,0,IF(HLOOKUP(EB$2,Recipes!$H:$GI,'Production Calculator'!$A165+2,FALSE)=0,0,HLOOKUP(EB$2,Recipes!$H:$GI,'Production Calculator'!$A165+2,FALSE)*$AK165))+IF($AO165=EB$3,$AM165/VLOOKUP($AO165,Data!$A$50:$B$56,2,FALSE),0)</f>
        <v>0</v>
      </c>
      <c r="EC165" s="11">
        <f>IF(EC$2=$A165,0,IF(HLOOKUP(EC$2,Recipes!$H:$GI,'Production Calculator'!$A165+2,FALSE)=0,0,HLOOKUP(EC$2,Recipes!$H:$GI,'Production Calculator'!$A165+2,FALSE)*$AK165))+IF($AO165=EC$3,$AM165/VLOOKUP($AO165,Data!$A$50:$B$56,2,FALSE),0)</f>
        <v>0</v>
      </c>
      <c r="ED165" s="11">
        <f>IF(ED$2=$A165,0,IF(HLOOKUP(ED$2,Recipes!$H:$GI,'Production Calculator'!$A165+2,FALSE)=0,0,HLOOKUP(ED$2,Recipes!$H:$GI,'Production Calculator'!$A165+2,FALSE)*$AK165))+IF($AO165=ED$3,$AM165/VLOOKUP($AO165,Data!$A$50:$B$56,2,FALSE),0)</f>
        <v>0</v>
      </c>
      <c r="EE165" s="11">
        <f>IF(EE$2=$A165,0,IF(HLOOKUP(EE$2,Recipes!$H:$GI,'Production Calculator'!$A165+2,FALSE)=0,0,HLOOKUP(EE$2,Recipes!$H:$GI,'Production Calculator'!$A165+2,FALSE)*$AK165))+IF($AO165=EE$3,$AM165/VLOOKUP($AO165,Data!$A$50:$B$56,2,FALSE),0)</f>
        <v>0</v>
      </c>
      <c r="EF165" s="11">
        <f>IF(EF$2=$A165,0,IF(HLOOKUP(EF$2,Recipes!$H:$GI,'Production Calculator'!$A165+2,FALSE)=0,0,HLOOKUP(EF$2,Recipes!$H:$GI,'Production Calculator'!$A165+2,FALSE)*$AK165))+IF($AO165=EF$3,$AM165/VLOOKUP($AO165,Data!$A$50:$B$56,2,FALSE),0)</f>
        <v>0</v>
      </c>
      <c r="EG165" s="11">
        <f>IF(EG$2=$A165,0,IF(HLOOKUP(EG$2,Recipes!$H:$GI,'Production Calculator'!$A165+2,FALSE)=0,0,HLOOKUP(EG$2,Recipes!$H:$GI,'Production Calculator'!$A165+2,FALSE)*$AK165))+IF($AO165=EG$3,$AM165/VLOOKUP($AO165,Data!$A$50:$B$56,2,FALSE),0)</f>
        <v>0</v>
      </c>
      <c r="EH165" s="11">
        <f>IF(EH$2=$A165,0,IF(HLOOKUP(EH$2,Recipes!$H:$GI,'Production Calculator'!$A165+2,FALSE)=0,0,HLOOKUP(EH$2,Recipes!$H:$GI,'Production Calculator'!$A165+2,FALSE)*$AK165))+IF($AO165=EH$3,$AM165/VLOOKUP($AO165,Data!$A$50:$B$56,2,FALSE),0)</f>
        <v>0</v>
      </c>
      <c r="EI165" s="11">
        <f>IF(EI$2=$A165,0,IF(HLOOKUP(EI$2,Recipes!$H:$GI,'Production Calculator'!$A165+2,FALSE)=0,0,HLOOKUP(EI$2,Recipes!$H:$GI,'Production Calculator'!$A165+2,FALSE)*$AK165))+IF($AO165=EI$3,$AM165/VLOOKUP($AO165,Data!$A$50:$B$56,2,FALSE),0)</f>
        <v>0</v>
      </c>
      <c r="EJ165" s="11">
        <f>IF(EJ$2=$A165,0,IF(HLOOKUP(EJ$2,Recipes!$H:$GI,'Production Calculator'!$A165+2,FALSE)=0,0,HLOOKUP(EJ$2,Recipes!$H:$GI,'Production Calculator'!$A165+2,FALSE)*$AK165))+IF($AO165=EJ$3,$AM165/VLOOKUP($AO165,Data!$A$50:$B$56,2,FALSE),0)</f>
        <v>0</v>
      </c>
      <c r="EK165" s="11">
        <f>IF(EK$2=$A165,0,IF(HLOOKUP(EK$2,Recipes!$H:$GI,'Production Calculator'!$A165+2,FALSE)=0,0,HLOOKUP(EK$2,Recipes!$H:$GI,'Production Calculator'!$A165+2,FALSE)*$AK165))+IF($AO165=EK$3,$AM165/VLOOKUP($AO165,Data!$A$50:$B$56,2,FALSE),0)</f>
        <v>0</v>
      </c>
      <c r="EL165" s="11">
        <f>IF(EL$2=$A165,0,IF(HLOOKUP(EL$2,Recipes!$H:$GI,'Production Calculator'!$A165+2,FALSE)=0,0,HLOOKUP(EL$2,Recipes!$H:$GI,'Production Calculator'!$A165+2,FALSE)*$AK165))+IF($AO165=EL$3,$AM165/VLOOKUP($AO165,Data!$A$50:$B$56,2,FALSE),0)</f>
        <v>0</v>
      </c>
      <c r="EM165" s="11">
        <f>IF(EM$2=$A165,0,IF(HLOOKUP(EM$2,Recipes!$H:$GI,'Production Calculator'!$A165+2,FALSE)=0,0,HLOOKUP(EM$2,Recipes!$H:$GI,'Production Calculator'!$A165+2,FALSE)*$AK165))+IF($AO165=EM$3,$AM165/VLOOKUP($AO165,Data!$A$50:$B$56,2,FALSE),0)</f>
        <v>0</v>
      </c>
      <c r="EN165" s="11">
        <f>IF(EN$2=$A165,0,IF(HLOOKUP(EN$2,Recipes!$H:$GI,'Production Calculator'!$A165+2,FALSE)=0,0,HLOOKUP(EN$2,Recipes!$H:$GI,'Production Calculator'!$A165+2,FALSE)*$AK165))+IF($AO165=EN$3,$AM165/VLOOKUP($AO165,Data!$A$50:$B$56,2,FALSE),0)</f>
        <v>0</v>
      </c>
      <c r="EO165" s="11">
        <f>IF(EO$2=$A165,0,IF(HLOOKUP(EO$2,Recipes!$H:$GI,'Production Calculator'!$A165+2,FALSE)=0,0,HLOOKUP(EO$2,Recipes!$H:$GI,'Production Calculator'!$A165+2,FALSE)*$AK165))+IF($AO165=EO$3,$AM165/VLOOKUP($AO165,Data!$A$50:$B$56,2,FALSE),0)</f>
        <v>0</v>
      </c>
      <c r="EP165" s="11">
        <f>IF(EP$2=$A165,0,IF(HLOOKUP(EP$2,Recipes!$H:$GI,'Production Calculator'!$A165+2,FALSE)=0,0,HLOOKUP(EP$2,Recipes!$H:$GI,'Production Calculator'!$A165+2,FALSE)*$AK165))+IF($AO165=EP$3,$AM165/VLOOKUP($AO165,Data!$A$50:$B$56,2,FALSE),0)</f>
        <v>0</v>
      </c>
      <c r="EQ165" s="11">
        <f>IF(EQ$2=$A165,0,IF(HLOOKUP(EQ$2,Recipes!$H:$GI,'Production Calculator'!$A165+2,FALSE)=0,0,HLOOKUP(EQ$2,Recipes!$H:$GI,'Production Calculator'!$A165+2,FALSE)*$AK165))+IF($AO165=EQ$3,$AM165/VLOOKUP($AO165,Data!$A$50:$B$56,2,FALSE),0)</f>
        <v>0</v>
      </c>
      <c r="ER165" s="11">
        <f>IF(ER$2=$A165,0,IF(HLOOKUP(ER$2,Recipes!$H:$GI,'Production Calculator'!$A165+2,FALSE)=0,0,HLOOKUP(ER$2,Recipes!$H:$GI,'Production Calculator'!$A165+2,FALSE)*$AK165))+IF($AO165=ER$3,$AM165/VLOOKUP($AO165,Data!$A$50:$B$56,2,FALSE),0)</f>
        <v>0</v>
      </c>
      <c r="ES165" s="11">
        <f>IF(ES$2=$A165,0,IF(HLOOKUP(ES$2,Recipes!$H:$GI,'Production Calculator'!$A165+2,FALSE)=0,0,HLOOKUP(ES$2,Recipes!$H:$GI,'Production Calculator'!$A165+2,FALSE)*$AK165))+IF($AO165=ES$3,$AM165/VLOOKUP($AO165,Data!$A$50:$B$56,2,FALSE),0)</f>
        <v>0</v>
      </c>
      <c r="ET165" s="11">
        <f>IF(ET$2=$A165,0,IF(HLOOKUP(ET$2,Recipes!$H:$GI,'Production Calculator'!$A165+2,FALSE)=0,0,HLOOKUP(ET$2,Recipes!$H:$GI,'Production Calculator'!$A165+2,FALSE)*$AK165))+IF($AO165=ET$3,$AM165/VLOOKUP($AO165,Data!$A$50:$B$56,2,FALSE),0)</f>
        <v>0</v>
      </c>
      <c r="EU165" s="11">
        <f>IF(EU$2=$A165,0,IF(HLOOKUP(EU$2,Recipes!$H:$GI,'Production Calculator'!$A165+2,FALSE)=0,0,HLOOKUP(EU$2,Recipes!$H:$GI,'Production Calculator'!$A165+2,FALSE)*$AK165))+IF($AO165=EU$3,$AM165/VLOOKUP($AO165,Data!$A$50:$B$56,2,FALSE),0)</f>
        <v>0</v>
      </c>
      <c r="EV165" s="11">
        <f>IF(EV$2=$A165,0,IF(HLOOKUP(EV$2,Recipes!$H:$GI,'Production Calculator'!$A165+2,FALSE)=0,0,HLOOKUP(EV$2,Recipes!$H:$GI,'Production Calculator'!$A165+2,FALSE)*$AK165))+IF($AO165=EV$3,$AM165/VLOOKUP($AO165,Data!$A$50:$B$56,2,FALSE),0)</f>
        <v>0</v>
      </c>
      <c r="EW165" s="11">
        <f>IF(EW$2=$A165,0,IF(HLOOKUP(EW$2,Recipes!$H:$GI,'Production Calculator'!$A165+2,FALSE)=0,0,HLOOKUP(EW$2,Recipes!$H:$GI,'Production Calculator'!$A165+2,FALSE)*$AK165))+IF($AO165=EW$3,$AM165/VLOOKUP($AO165,Data!$A$50:$B$56,2,FALSE),0)</f>
        <v>0</v>
      </c>
      <c r="EX165" s="11">
        <f>IF(EX$2=$A165,0,IF(HLOOKUP(EX$2,Recipes!$H:$GI,'Production Calculator'!$A165+2,FALSE)=0,0,HLOOKUP(EX$2,Recipes!$H:$GI,'Production Calculator'!$A165+2,FALSE)*$AK165))+IF($AO165=EX$3,$AM165/VLOOKUP($AO165,Data!$A$50:$B$56,2,FALSE),0)</f>
        <v>0</v>
      </c>
      <c r="EY165" s="11">
        <f>IF(EY$2=$A165,0,IF(HLOOKUP(EY$2,Recipes!$H:$GI,'Production Calculator'!$A165+2,FALSE)=0,0,HLOOKUP(EY$2,Recipes!$H:$GI,'Production Calculator'!$A165+2,FALSE)*$AK165))+IF($AO165=EY$3,$AM165/VLOOKUP($AO165,Data!$A$50:$B$56,2,FALSE),0)</f>
        <v>0</v>
      </c>
      <c r="EZ165" s="11">
        <f>IF(EZ$2=$A165,0,IF(HLOOKUP(EZ$2,Recipes!$H:$GI,'Production Calculator'!$A165+2,FALSE)=0,0,HLOOKUP(EZ$2,Recipes!$H:$GI,'Production Calculator'!$A165+2,FALSE)*$AK165))+IF($AO165=EZ$3,$AM165/VLOOKUP($AO165,Data!$A$50:$B$56,2,FALSE),0)</f>
        <v>0</v>
      </c>
      <c r="FA165" s="11">
        <f>IF(FA$2=$A165,0,IF(HLOOKUP(FA$2,Recipes!$H:$GI,'Production Calculator'!$A165+2,FALSE)=0,0,HLOOKUP(FA$2,Recipes!$H:$GI,'Production Calculator'!$A165+2,FALSE)*$AK165))+IF($AO165=FA$3,$AM165/VLOOKUP($AO165,Data!$A$50:$B$56,2,FALSE),0)</f>
        <v>0</v>
      </c>
      <c r="FB165" s="11">
        <f>IF(FB$2=$A165,0,IF(HLOOKUP(FB$2,Recipes!$H:$GI,'Production Calculator'!$A165+2,FALSE)=0,0,HLOOKUP(FB$2,Recipes!$H:$GI,'Production Calculator'!$A165+2,FALSE)*$AK165))+IF($AO165=FB$3,$AM165/VLOOKUP($AO165,Data!$A$50:$B$56,2,FALSE),0)</f>
        <v>0</v>
      </c>
      <c r="FC165" s="11">
        <f>IF(FC$2=$A165,0,IF(HLOOKUP(FC$2,Recipes!$H:$GI,'Production Calculator'!$A165+2,FALSE)=0,0,HLOOKUP(FC$2,Recipes!$H:$GI,'Production Calculator'!$A165+2,FALSE)*$AK165))+IF($AO165=FC$3,$AM165/VLOOKUP($AO165,Data!$A$50:$B$56,2,FALSE),0)</f>
        <v>0</v>
      </c>
      <c r="FD165" s="11">
        <f>IF(FD$2=$A165,0,IF(HLOOKUP(FD$2,Recipes!$H:$GI,'Production Calculator'!$A165+2,FALSE)=0,0,HLOOKUP(FD$2,Recipes!$H:$GI,'Production Calculator'!$A165+2,FALSE)*$AK165))+IF($AO165=FD$3,$AM165/VLOOKUP($AO165,Data!$A$50:$B$56,2,FALSE),0)</f>
        <v>0</v>
      </c>
      <c r="FE165" s="11">
        <f>IF(FE$2=$A165,0,IF(HLOOKUP(FE$2,Recipes!$H:$GI,'Production Calculator'!$A165+2,FALSE)=0,0,HLOOKUP(FE$2,Recipes!$H:$GI,'Production Calculator'!$A165+2,FALSE)*$AK165))+IF($AO165=FE$3,$AM165/VLOOKUP($AO165,Data!$A$50:$B$56,2,FALSE),0)</f>
        <v>0</v>
      </c>
      <c r="FF165" s="11">
        <f>IF(FF$2=$A165,0,IF(HLOOKUP(FF$2,Recipes!$H:$GI,'Production Calculator'!$A165+2,FALSE)=0,0,HLOOKUP(FF$2,Recipes!$H:$GI,'Production Calculator'!$A165+2,FALSE)*$AK165))+IF($AO165=FF$3,$AM165/VLOOKUP($AO165,Data!$A$50:$B$56,2,FALSE),0)</f>
        <v>0</v>
      </c>
      <c r="FG165" s="11">
        <f>IF(FG$2=$A165,0,IF(HLOOKUP(FG$2,Recipes!$H:$GI,'Production Calculator'!$A165+2,FALSE)=0,0,HLOOKUP(FG$2,Recipes!$H:$GI,'Production Calculator'!$A165+2,FALSE)*$AK165))+IF($AO165=FG$3,$AM165/VLOOKUP($AO165,Data!$A$50:$B$56,2,FALSE),0)</f>
        <v>0</v>
      </c>
      <c r="FH165" s="11">
        <f>IF(FH$2=$A165,0,IF(HLOOKUP(FH$2,Recipes!$H:$GI,'Production Calculator'!$A165+2,FALSE)=0,0,HLOOKUP(FH$2,Recipes!$H:$GI,'Production Calculator'!$A165+2,FALSE)*$AK165))+IF($AO165=FH$3,$AM165/VLOOKUP($AO165,Data!$A$50:$B$56,2,FALSE),0)</f>
        <v>0</v>
      </c>
      <c r="FI165" s="11">
        <f>IF(FI$2=$A165,0,IF(HLOOKUP(FI$2,Recipes!$H:$GI,'Production Calculator'!$A165+2,FALSE)=0,0,HLOOKUP(FI$2,Recipes!$H:$GI,'Production Calculator'!$A165+2,FALSE)*$AK165))+IF($AO165=FI$3,$AM165/VLOOKUP($AO165,Data!$A$50:$B$56,2,FALSE),0)</f>
        <v>0</v>
      </c>
      <c r="FJ165" s="11">
        <f>IF(FJ$2=$A165,0,IF(HLOOKUP(FJ$2,Recipes!$H:$GI,'Production Calculator'!$A165+2,FALSE)=0,0,HLOOKUP(FJ$2,Recipes!$H:$GI,'Production Calculator'!$A165+2,FALSE)*$AK165))+IF($AO165=FJ$3,$AM165/VLOOKUP($AO165,Data!$A$50:$B$56,2,FALSE),0)</f>
        <v>0</v>
      </c>
      <c r="FK165" s="11">
        <f>IF(FK$2=$A165,0,IF(HLOOKUP(FK$2,Recipes!$H:$GI,'Production Calculator'!$A165+2,FALSE)=0,0,HLOOKUP(FK$2,Recipes!$H:$GI,'Production Calculator'!$A165+2,FALSE)*$AK165))+IF($AO165=FK$3,$AM165/VLOOKUP($AO165,Data!$A$50:$B$56,2,FALSE),0)</f>
        <v>0</v>
      </c>
      <c r="FL165" s="11">
        <f>IF(FL$2=$A165,0,IF(HLOOKUP(FL$2,Recipes!$H:$GI,'Production Calculator'!$A165+2,FALSE)=0,0,HLOOKUP(FL$2,Recipes!$H:$GI,'Production Calculator'!$A165+2,FALSE)*$AK165))+IF($AO165=FL$3,$AM165/VLOOKUP($AO165,Data!$A$50:$B$56,2,FALSE),0)</f>
        <v>0</v>
      </c>
      <c r="FM165" s="11">
        <f>IF(FM$2=$A165,0,IF(HLOOKUP(FM$2,Recipes!$H:$GI,'Production Calculator'!$A165+2,FALSE)=0,0,HLOOKUP(FM$2,Recipes!$H:$GI,'Production Calculator'!$A165+2,FALSE)*$AK165))+IF($AO165=FM$3,$AM165/VLOOKUP($AO165,Data!$A$50:$B$56,2,FALSE),0)</f>
        <v>0</v>
      </c>
      <c r="FN165" s="11">
        <f>IF(FN$2=$A165,0,IF(HLOOKUP(FN$2,Recipes!$H:$GI,'Production Calculator'!$A165+2,FALSE)=0,0,HLOOKUP(FN$2,Recipes!$H:$GI,'Production Calculator'!$A165+2,FALSE)*$AK165))+IF($AO165=FN$3,$AM165/VLOOKUP($AO165,Data!$A$50:$B$56,2,FALSE),0)</f>
        <v>0</v>
      </c>
      <c r="FO165" s="11">
        <f>IF(FO$2=$A165,0,IF(HLOOKUP(FO$2,Recipes!$H:$GI,'Production Calculator'!$A165+2,FALSE)=0,0,HLOOKUP(FO$2,Recipes!$H:$GI,'Production Calculator'!$A165+2,FALSE)*$AK165))+IF($AO165=FO$3,$AM165/VLOOKUP($AO165,Data!$A$50:$B$56,2,FALSE),0)</f>
        <v>0</v>
      </c>
      <c r="FP165" s="11">
        <f>IF(FP$2=$A165,0,IF(HLOOKUP(FP$2,Recipes!$H:$GI,'Production Calculator'!$A165+2,FALSE)=0,0,HLOOKUP(FP$2,Recipes!$H:$GI,'Production Calculator'!$A165+2,FALSE)*$AK165))+IF($AO165=FP$3,$AM165/VLOOKUP($AO165,Data!$A$50:$B$56,2,FALSE),0)</f>
        <v>0</v>
      </c>
      <c r="FQ165" s="11">
        <f>IF(FQ$2=$A165,0,IF(HLOOKUP(FQ$2,Recipes!$H:$GI,'Production Calculator'!$A165+2,FALSE)=0,0,HLOOKUP(FQ$2,Recipes!$H:$GI,'Production Calculator'!$A165+2,FALSE)*$AK165))+IF($AO165=FQ$3,$AM165/VLOOKUP($AO165,Data!$A$50:$B$56,2,FALSE),0)</f>
        <v>0</v>
      </c>
      <c r="FR165" s="11">
        <f>IF(FR$2=$A165,0,IF(HLOOKUP(FR$2,Recipes!$H:$GI,'Production Calculator'!$A165+2,FALSE)=0,0,HLOOKUP(FR$2,Recipes!$H:$GI,'Production Calculator'!$A165+2,FALSE)*$AK165))+IF($AO165=FR$3,$AM165/VLOOKUP($AO165,Data!$A$50:$B$56,2,FALSE),0)</f>
        <v>0</v>
      </c>
      <c r="FS165" s="11">
        <f>IF(FS$2=$A165,0,IF(HLOOKUP(FS$2,Recipes!$H:$GI,'Production Calculator'!$A165+2,FALSE)=0,0,HLOOKUP(FS$2,Recipes!$H:$GI,'Production Calculator'!$A165+2,FALSE)*$AK165))+IF($AO165=FS$3,$AM165/VLOOKUP($AO165,Data!$A$50:$B$56,2,FALSE),0)</f>
        <v>0</v>
      </c>
      <c r="FT165" s="11">
        <f>IF(FT$2=$A165,0,IF(HLOOKUP(FT$2,Recipes!$H:$GI,'Production Calculator'!$A165+2,FALSE)=0,0,HLOOKUP(FT$2,Recipes!$H:$GI,'Production Calculator'!$A165+2,FALSE)*$AK165))+IF($AO165=FT$3,$AM165/VLOOKUP($AO165,Data!$A$50:$B$56,2,FALSE),0)</f>
        <v>0</v>
      </c>
      <c r="FU165" s="11">
        <f>IF(FU$2=$A165,0,IF(HLOOKUP(FU$2,Recipes!$H:$GI,'Production Calculator'!$A165+2,FALSE)=0,0,HLOOKUP(FU$2,Recipes!$H:$GI,'Production Calculator'!$A165+2,FALSE)*$AK165))+IF($AO165=FU$3,$AM165/VLOOKUP($AO165,Data!$A$50:$B$56,2,FALSE),0)</f>
        <v>0</v>
      </c>
      <c r="FV165" s="11">
        <f>IF(FV$2=$A165,0,IF(HLOOKUP(FV$2,Recipes!$H:$GI,'Production Calculator'!$A165+2,FALSE)=0,0,HLOOKUP(FV$2,Recipes!$H:$GI,'Production Calculator'!$A165+2,FALSE)*$AK165))+IF($AO165=FV$3,$AM165/VLOOKUP($AO165,Data!$A$50:$B$56,2,FALSE),0)</f>
        <v>0</v>
      </c>
      <c r="FW165" s="11">
        <f>IF(FW$2=$A165,0,IF(HLOOKUP(FW$2,Recipes!$H:$GI,'Production Calculator'!$A165+2,FALSE)=0,0,HLOOKUP(FW$2,Recipes!$H:$GI,'Production Calculator'!$A165+2,FALSE)*$AK165))+IF($AO165=FW$3,$AM165/VLOOKUP($AO165,Data!$A$50:$B$56,2,FALSE),0)</f>
        <v>0</v>
      </c>
      <c r="FX165" s="11">
        <f>IF(FX$2=$A165,0,IF(HLOOKUP(FX$2,Recipes!$H:$GI,'Production Calculator'!$A165+2,FALSE)=0,0,HLOOKUP(FX$2,Recipes!$H:$GI,'Production Calculator'!$A165+2,FALSE)*$AK165))+IF($AO165=FX$3,$AM165/VLOOKUP($AO165,Data!$A$50:$B$56,2,FALSE),0)</f>
        <v>0</v>
      </c>
      <c r="FY165" s="11">
        <f>IF(FY$2=$A165,0,IF(HLOOKUP(FY$2,Recipes!$H:$GI,'Production Calculator'!$A165+2,FALSE)=0,0,HLOOKUP(FY$2,Recipes!$H:$GI,'Production Calculator'!$A165+2,FALSE)*$AK165))+IF($AO165=FY$3,$AM165/VLOOKUP($AO165,Data!$A$50:$B$56,2,FALSE),0)</f>
        <v>0</v>
      </c>
      <c r="FZ165" s="11">
        <f>IF(FZ$2=$A165,0,IF(HLOOKUP(FZ$2,Recipes!$H:$GI,'Production Calculator'!$A165+2,FALSE)=0,0,HLOOKUP(FZ$2,Recipes!$H:$GI,'Production Calculator'!$A165+2,FALSE)*$AK165))+IF($AO165=FZ$3,$AM165/VLOOKUP($AO165,Data!$A$50:$B$56,2,FALSE),0)</f>
        <v>0</v>
      </c>
      <c r="GA165" s="11">
        <f>IF(GA$2=$A165,0,IF(HLOOKUP(GA$2,Recipes!$H:$GI,'Production Calculator'!$A165+2,FALSE)=0,0,HLOOKUP(GA$2,Recipes!$H:$GI,'Production Calculator'!$A165+2,FALSE)*$AK165))+IF($AO165=GA$3,$AM165/VLOOKUP($AO165,Data!$A$50:$B$56,2,FALSE),0)</f>
        <v>0</v>
      </c>
      <c r="GB165" s="11">
        <f>IF(GB$2=$A165,0,IF(HLOOKUP(GB$2,Recipes!$H:$GI,'Production Calculator'!$A165+2,FALSE)=0,0,HLOOKUP(GB$2,Recipes!$H:$GI,'Production Calculator'!$A165+2,FALSE)*$AK165))+IF($AO165=GB$3,$AM165/VLOOKUP($AO165,Data!$A$50:$B$56,2,FALSE),0)</f>
        <v>0</v>
      </c>
      <c r="GC165" s="11">
        <f>IF(GC$2=$A165,0,IF(HLOOKUP(GC$2,Recipes!$H:$GI,'Production Calculator'!$A165+2,FALSE)=0,0,HLOOKUP(GC$2,Recipes!$H:$GI,'Production Calculator'!$A165+2,FALSE)*$AK165))+IF($AO165=GC$3,$AM165/VLOOKUP($AO165,Data!$A$50:$B$56,2,FALSE),0)</f>
        <v>0</v>
      </c>
      <c r="GD165" s="11">
        <f>IF(GD$2=$A165,0,IF(HLOOKUP(GD$2,Recipes!$H:$GI,'Production Calculator'!$A165+2,FALSE)=0,0,HLOOKUP(GD$2,Recipes!$H:$GI,'Production Calculator'!$A165+2,FALSE)*$AK165))+IF($AO165=GD$3,$AM165/VLOOKUP($AO165,Data!$A$50:$B$56,2,FALSE),0)</f>
        <v>0</v>
      </c>
      <c r="GE165" s="11">
        <f>IF(GE$2=$A165,0,IF(HLOOKUP(GE$2,Recipes!$H:$GI,'Production Calculator'!$A165+2,FALSE)=0,0,HLOOKUP(GE$2,Recipes!$H:$GI,'Production Calculator'!$A165+2,FALSE)*$AK165))+IF($AO165=GE$3,$AM165/VLOOKUP($AO165,Data!$A$50:$B$56,2,FALSE),0)</f>
        <v>0</v>
      </c>
      <c r="GF165" s="11">
        <f>IF(GF$2=$A165,0,IF(HLOOKUP(GF$2,Recipes!$H:$GI,'Production Calculator'!$A165+2,FALSE)=0,0,HLOOKUP(GF$2,Recipes!$H:$GI,'Production Calculator'!$A165+2,FALSE)*$AK165))+IF($AO165=GF$3,$AM165/VLOOKUP($AO165,Data!$A$50:$B$56,2,FALSE),0)</f>
        <v>0</v>
      </c>
      <c r="GG165" s="11">
        <f>IF(GG$2=$A165,0,IF(HLOOKUP(GG$2,Recipes!$H:$GI,'Production Calculator'!$A165+2,FALSE)=0,0,HLOOKUP(GG$2,Recipes!$H:$GI,'Production Calculator'!$A165+2,FALSE)*$AK165))+IF($AO165=GG$3,$AM165/VLOOKUP($AO165,Data!$A$50:$B$56,2,FALSE),0)</f>
        <v>0</v>
      </c>
      <c r="GH165" s="11">
        <f>IF(GH$2=$A165,0,IF(HLOOKUP(GH$2,Recipes!$H:$GI,'Production Calculator'!$A165+2,FALSE)=0,0,HLOOKUP(GH$2,Recipes!$H:$GI,'Production Calculator'!$A165+2,FALSE)*$AK165))+IF($AO165=GH$3,$AM165/VLOOKUP($AO165,Data!$A$50:$B$56,2,FALSE),0)</f>
        <v>0</v>
      </c>
      <c r="GI165" s="11">
        <f>IF(GI$2=$A165,0,IF(HLOOKUP(GI$2,Recipes!$H:$GI,'Production Calculator'!$A165+2,FALSE)=0,0,HLOOKUP(GI$2,Recipes!$H:$GI,'Production Calculator'!$A165+2,FALSE)*$AK165))+IF($AO165=GI$3,$AM165/VLOOKUP($AO165,Data!$A$50:$B$56,2,FALSE),0)</f>
        <v>0</v>
      </c>
      <c r="GJ165" s="11">
        <f>IF(GJ$2=$A165,0,IF(HLOOKUP(GJ$2,Recipes!$H:$GI,'Production Calculator'!$A165+2,FALSE)=0,0,HLOOKUP(GJ$2,Recipes!$H:$GI,'Production Calculator'!$A165+2,FALSE)*$AK165))+IF($AO165=GJ$3,$AM165/VLOOKUP($AO165,Data!$A$50:$B$56,2,FALSE),0)</f>
        <v>0</v>
      </c>
      <c r="GK165" s="11">
        <f>IF(GK$2=$A165,0,IF(HLOOKUP(GK$2,Recipes!$H:$GI,'Production Calculator'!$A165+2,FALSE)=0,0,HLOOKUP(GK$2,Recipes!$H:$GI,'Production Calculator'!$A165+2,FALSE)*$AK165))+IF($AO165=GK$3,$AM165/VLOOKUP($AO165,Data!$A$50:$B$56,2,FALSE),0)</f>
        <v>0</v>
      </c>
      <c r="GL165" s="11">
        <f>IF(GL$2=$A165,0,IF(HLOOKUP(GL$2,Recipes!$H:$GI,'Production Calculator'!$A165+2,FALSE)=0,0,HLOOKUP(GL$2,Recipes!$H:$GI,'Production Calculator'!$A165+2,FALSE)*$AK165))+IF($AO165=GL$3,$AM165/VLOOKUP($AO165,Data!$A$50:$B$56,2,FALSE),0)</f>
        <v>0</v>
      </c>
      <c r="GM165" s="11">
        <f>IF(GM$2=$A165,0,IF(HLOOKUP(GM$2,Recipes!$H:$GI,'Production Calculator'!$A165+2,FALSE)=0,0,HLOOKUP(GM$2,Recipes!$H:$GI,'Production Calculator'!$A165+2,FALSE)*$AK165))+IF($AO165=GM$3,$AM165/VLOOKUP($AO165,Data!$A$50:$B$56,2,FALSE),0)</f>
        <v>0</v>
      </c>
      <c r="GN165" s="11">
        <f>IF(GN$2=$A165,0,IF(HLOOKUP(GN$2,Recipes!$H:$GI,'Production Calculator'!$A165+2,FALSE)=0,0,HLOOKUP(GN$2,Recipes!$H:$GI,'Production Calculator'!$A165+2,FALSE)*$AK165))+IF($AO165=GN$3,$AM165/VLOOKUP($AO165,Data!$A$50:$B$56,2,FALSE),0)</f>
        <v>0</v>
      </c>
      <c r="GO165" s="11">
        <f>IF(GO$2=$A165,0,IF(HLOOKUP(GO$2,Recipes!$H:$GI,'Production Calculator'!$A165+2,FALSE)=0,0,HLOOKUP(GO$2,Recipes!$H:$GI,'Production Calculator'!$A165+2,FALSE)*$AK165))+IF($AO165=GO$3,$AM165/VLOOKUP($AO165,Data!$A$50:$B$56,2,FALSE),0)</f>
        <v>0</v>
      </c>
      <c r="GP165" s="11">
        <f>IF(GP$2=$A165,0,IF(HLOOKUP(GP$2,Recipes!$H:$GI,'Production Calculator'!$A165+2,FALSE)=0,0,HLOOKUP(GP$2,Recipes!$H:$GI,'Production Calculator'!$A165+2,FALSE)*$AK165))+IF($AO165=GP$3,$AM165/VLOOKUP($AO165,Data!$A$50:$B$56,2,FALSE),0)</f>
        <v>0</v>
      </c>
      <c r="GQ165" s="11">
        <f>IF(GQ$2=$A165,0,IF(HLOOKUP(GQ$2,Recipes!$H:$GI,'Production Calculator'!$A165+2,FALSE)=0,0,HLOOKUP(GQ$2,Recipes!$H:$GI,'Production Calculator'!$A165+2,FALSE)*$AK165))+IF($AO165=GQ$3,$AM165/VLOOKUP($AO165,Data!$A$50:$B$56,2,FALSE),0)</f>
        <v>0</v>
      </c>
      <c r="GR165" s="11">
        <f>IF(GR$2=$A165,0,IF(HLOOKUP(GR$2,Recipes!$H:$GI,'Production Calculator'!$A165+2,FALSE)=0,0,HLOOKUP(GR$2,Recipes!$H:$GI,'Production Calculator'!$A165+2,FALSE)*$AK165))+IF($AO165=GR$3,$AM165/VLOOKUP($AO165,Data!$A$50:$B$56,2,FALSE),0)</f>
        <v>0</v>
      </c>
      <c r="GS165" s="11">
        <f>IF(GS$2=$A165,0,IF(HLOOKUP(GS$2,Recipes!$H:$GI,'Production Calculator'!$A165+2,FALSE)=0,0,HLOOKUP(GS$2,Recipes!$H:$GI,'Production Calculator'!$A165+2,FALSE)*$AK165))+IF($AO165=GS$3,$AM165/VLOOKUP($AO165,Data!$A$50:$B$56,2,FALSE),0)</f>
        <v>0</v>
      </c>
      <c r="GT165" s="11">
        <f>IF(GT$2=$A165,0,IF(HLOOKUP(GT$2,Recipes!$H:$GI,'Production Calculator'!$A165+2,FALSE)=0,0,HLOOKUP(GT$2,Recipes!$H:$GI,'Production Calculator'!$A165+2,FALSE)*$AK165))+IF($AO165=GT$3,$AM165/VLOOKUP($AO165,Data!$A$50:$B$56,2,FALSE),0)</f>
        <v>0</v>
      </c>
      <c r="GU165" s="11">
        <f>IF(GU$2=$A165,0,IF(HLOOKUP(GU$2,Recipes!$H:$GI,'Production Calculator'!$A165+2,FALSE)=0,0,HLOOKUP(GU$2,Recipes!$H:$GI,'Production Calculator'!$A165+2,FALSE)*$AK165))+IF($AO165=GU$3,$AM165/VLOOKUP($AO165,Data!$A$50:$B$56,2,FALSE),0)</f>
        <v>0</v>
      </c>
      <c r="GV165" s="11">
        <f>IF(GV$2=$A165,0,IF(HLOOKUP(GV$2,Recipes!$H:$GI,'Production Calculator'!$A165+2,FALSE)=0,0,HLOOKUP(GV$2,Recipes!$H:$GI,'Production Calculator'!$A165+2,FALSE)*$AK165))+IF($AO165=GV$3,$AM165/VLOOKUP($AO165,Data!$A$50:$B$56,2,FALSE),0)</f>
        <v>0</v>
      </c>
      <c r="GW165" s="11">
        <f>IF(GW$2=$A165,0,IF(HLOOKUP(GW$2,Recipes!$H:$GI,'Production Calculator'!$A165+2,FALSE)=0,0,HLOOKUP(GW$2,Recipes!$H:$GI,'Production Calculator'!$A165+2,FALSE)*$AK165))+IF($AO165=GW$3,$AM165/VLOOKUP($AO165,Data!$A$50:$B$56,2,FALSE),0)</f>
        <v>0</v>
      </c>
      <c r="GX165" s="11">
        <f>IF(GX$2=$A165,0,IF(HLOOKUP(GX$2,Recipes!$H:$GI,'Production Calculator'!$A165+2,FALSE)=0,0,HLOOKUP(GX$2,Recipes!$H:$GI,'Production Calculator'!$A165+2,FALSE)*$AK165))+IF($AO165=GX$3,$AM165/VLOOKUP($AO165,Data!$A$50:$B$56,2,FALSE),0)</f>
        <v>0</v>
      </c>
      <c r="GY165" s="11">
        <f>IF(GY$2=$A165,0,IF(HLOOKUP(GY$2,Recipes!$H:$GI,'Production Calculator'!$A165+2,FALSE)=0,0,HLOOKUP(GY$2,Recipes!$H:$GI,'Production Calculator'!$A165+2,FALSE)*$AK165))+IF($AO165=GY$3,$AM165/VLOOKUP($AO165,Data!$A$50:$B$56,2,FALSE),0)</f>
        <v>0</v>
      </c>
      <c r="GZ165" s="11">
        <f>IF(GZ$2=$A165,0,IF(HLOOKUP(GZ$2,Recipes!$H:$GI,'Production Calculator'!$A165+2,FALSE)=0,0,HLOOKUP(GZ$2,Recipes!$H:$GI,'Production Calculator'!$A165+2,FALSE)*$AK165))+IF($AO165=GZ$3,$AM165/VLOOKUP($AO165,Data!$A$50:$B$56,2,FALSE),0)</f>
        <v>0</v>
      </c>
      <c r="HA165" s="11">
        <f>IF(HA$2=$A165,0,IF(HLOOKUP(HA$2,Recipes!$H:$GI,'Production Calculator'!$A165+2,FALSE)=0,0,HLOOKUP(HA$2,Recipes!$H:$GI,'Production Calculator'!$A165+2,FALSE)*$AK165))+IF($AO165=HA$3,$AM165/VLOOKUP($AO165,Data!$A$50:$B$56,2,FALSE),0)</f>
        <v>0</v>
      </c>
      <c r="HB165" s="11">
        <f>IF(HB$2=$A165,0,IF(HLOOKUP(HB$2,Recipes!$H:$GI,'Production Calculator'!$A165+2,FALSE)=0,0,HLOOKUP(HB$2,Recipes!$H:$GI,'Production Calculator'!$A165+2,FALSE)*$AK165))+IF($AO165=HB$3,$AM165/VLOOKUP($AO165,Data!$A$50:$B$56,2,FALSE),0)</f>
        <v>0</v>
      </c>
      <c r="HC165" s="11">
        <f>IF(HC$2=$A165,0,IF(HLOOKUP(HC$2,Recipes!$H:$GI,'Production Calculator'!$A165+2,FALSE)=0,0,HLOOKUP(HC$2,Recipes!$H:$GI,'Production Calculator'!$A165+2,FALSE)*$AK165))+IF($AO165=HC$3,$AM165/VLOOKUP($AO165,Data!$A$50:$B$56,2,FALSE),0)</f>
        <v>0</v>
      </c>
      <c r="HD165" s="11">
        <f>IF(HD$2=$A165,0,IF(HLOOKUP(HD$2,Recipes!$H:$GI,'Production Calculator'!$A165+2,FALSE)=0,0,HLOOKUP(HD$2,Recipes!$H:$GI,'Production Calculator'!$A165+2,FALSE)*$AK165))+IF($AO165=HD$3,$AM165/VLOOKUP($AO165,Data!$A$50:$B$56,2,FALSE),0)</f>
        <v>0</v>
      </c>
      <c r="HE165" s="11">
        <f>IF(HE$2=$A165,0,IF(HLOOKUP(HE$2,Recipes!$H:$GI,'Production Calculator'!$A165+2,FALSE)=0,0,HLOOKUP(HE$2,Recipes!$H:$GI,'Production Calculator'!$A165+2,FALSE)*$AK165))+IF($AO165=HE$3,$AM165/VLOOKUP($AO165,Data!$A$50:$B$56,2,FALSE),0)</f>
        <v>0</v>
      </c>
      <c r="HF165" s="11">
        <f>IF(HF$2=$A165,0,IF(HLOOKUP(HF$2,Recipes!$H:$GI,'Production Calculator'!$A165+2,FALSE)=0,0,HLOOKUP(HF$2,Recipes!$H:$GI,'Production Calculator'!$A165+2,FALSE)*$AK165))+IF($AO165=HF$3,$AM165/VLOOKUP($AO165,Data!$A$50:$B$56,2,FALSE),0)</f>
        <v>0</v>
      </c>
      <c r="HG165" s="11">
        <f>IF(HG$2=$A165,0,IF(HLOOKUP(HG$2,Recipes!$H:$GI,'Production Calculator'!$A165+2,FALSE)=0,0,HLOOKUP(HG$2,Recipes!$H:$GI,'Production Calculator'!$A165+2,FALSE)*$AK165))+IF($AO165=HG$3,$AM165/VLOOKUP($AO165,Data!$A$50:$B$56,2,FALSE),0)</f>
        <v>0</v>
      </c>
      <c r="HH165" s="11">
        <f>IF(HH$2=$A165,0,IF(HLOOKUP(HH$2,Recipes!$H:$GI,'Production Calculator'!$A165+2,FALSE)=0,0,HLOOKUP(HH$2,Recipes!$H:$GI,'Production Calculator'!$A165+2,FALSE)*$AK165))+IF($AO165=HH$3,$AM165/VLOOKUP($AO165,Data!$A$50:$B$56,2,FALSE),0)</f>
        <v>0</v>
      </c>
      <c r="HI165" s="11">
        <f>IF(HI$2=$A165,0,IF(HLOOKUP(HI$2,Recipes!$H:$GI,'Production Calculator'!$A165+2,FALSE)=0,0,HLOOKUP(HI$2,Recipes!$H:$GI,'Production Calculator'!$A165+2,FALSE)*$AK165))+IF($AO165=HI$3,$AM165/VLOOKUP($AO165,Data!$A$50:$B$56,2,FALSE),0)</f>
        <v>0</v>
      </c>
      <c r="HJ165" s="11">
        <f>IF(HJ$2=$A165,0,IF(HLOOKUP(HJ$2,Recipes!$H:$GI,'Production Calculator'!$A165+2,FALSE)=0,0,HLOOKUP(HJ$2,Recipes!$H:$GI,'Production Calculator'!$A165+2,FALSE)*$AK165))+IF($AO165=HJ$3,$AM165/VLOOKUP($AO165,Data!$A$50:$B$56,2,FALSE),0)</f>
        <v>0</v>
      </c>
      <c r="HK165" s="11">
        <f>IF(HK$2=$A165,0,IF(HLOOKUP(HK$2,Recipes!$H:$GI,'Production Calculator'!$A165+2,FALSE)=0,0,HLOOKUP(HK$2,Recipes!$H:$GI,'Production Calculator'!$A165+2,FALSE)*$AK165))+IF($AO165=HK$3,$AM165/VLOOKUP($AO165,Data!$A$50:$B$56,2,FALSE),0)</f>
        <v>0</v>
      </c>
      <c r="HL165" s="11">
        <f>IF(HL$2=$A165,0,IF(HLOOKUP(HL$2,Recipes!$H:$GI,'Production Calculator'!$A165+2,FALSE)=0,0,HLOOKUP(HL$2,Recipes!$H:$GI,'Production Calculator'!$A165+2,FALSE)*$AK165))+IF($AO165=HL$3,$AM165/VLOOKUP($AO165,Data!$A$50:$B$56,2,FALSE),0)</f>
        <v>0</v>
      </c>
      <c r="HM165" s="11">
        <f>IF(HM$2=$A165,0,IF(HLOOKUP(HM$2,Recipes!$H:$GI,'Production Calculator'!$A165+2,FALSE)=0,0,HLOOKUP(HM$2,Recipes!$H:$GI,'Production Calculator'!$A165+2,FALSE)*$AK165))+IF($AO165=HM$3,$AM165/VLOOKUP($AO165,Data!$A$50:$B$56,2,FALSE),0)</f>
        <v>0</v>
      </c>
      <c r="HN165" s="11">
        <f>IF(HN$2=$A165,0,IF(HLOOKUP(HN$2,Recipes!$H:$GI,'Production Calculator'!$A165+2,FALSE)=0,0,HLOOKUP(HN$2,Recipes!$H:$GI,'Production Calculator'!$A165+2,FALSE)*$AK165))+IF($AO165=HN$3,$AM165/VLOOKUP($AO165,Data!$A$50:$B$56,2,FALSE),0)</f>
        <v>0</v>
      </c>
      <c r="HO165" s="11">
        <f>IF(HO$2=$A165,0,IF(HLOOKUP(HO$2,Recipes!$H:$GI,'Production Calculator'!$A165+2,FALSE)=0,0,HLOOKUP(HO$2,Recipes!$H:$GI,'Production Calculator'!$A165+2,FALSE)*$AK165))+IF($AO165=HO$3,$AM165/VLOOKUP($AO165,Data!$A$50:$B$56,2,FALSE),0)</f>
        <v>0</v>
      </c>
      <c r="HP165" s="11">
        <f>IF(HP$2=$A165,0,IF(HLOOKUP(HP$2,Recipes!$H:$GI,'Production Calculator'!$A165+2,FALSE)=0,0,HLOOKUP(HP$2,Recipes!$H:$GI,'Production Calculator'!$A165+2,FALSE)*$AK165))+IF($AO165=HP$3,$AM165/VLOOKUP($AO165,Data!$A$50:$B$56,2,FALSE),0)</f>
        <v>0</v>
      </c>
      <c r="HQ165" s="11">
        <f>IF(HQ$2=$A165,0,IF(HLOOKUP(HQ$2,Recipes!$H:$GI,'Production Calculator'!$A165+2,FALSE)=0,0,HLOOKUP(HQ$2,Recipes!$H:$GI,'Production Calculator'!$A165+2,FALSE)*$AK165))+IF($AO165=HQ$3,$AM165/VLOOKUP($AO165,Data!$A$50:$B$56,2,FALSE),0)</f>
        <v>0</v>
      </c>
      <c r="HR165" s="11">
        <f>IF(HR$2=$A165,0,IF(HLOOKUP(HR$2,Recipes!$H:$GI,'Production Calculator'!$A165+2,FALSE)=0,0,HLOOKUP(HR$2,Recipes!$H:$GI,'Production Calculator'!$A165+2,FALSE)*$AK165))+IF($AO165=HR$3,$AM165/VLOOKUP($AO165,Data!$A$50:$B$56,2,FALSE),0)</f>
        <v>0</v>
      </c>
      <c r="HS165" s="121"/>
    </row>
    <row r="166" spans="1:227" x14ac:dyDescent="0.45">
      <c r="A166">
        <v>139</v>
      </c>
      <c r="B166" s="107" t="str">
        <f>VLOOKUP(A166,Recipes!A:B,2)</f>
        <v>Boiler</v>
      </c>
      <c r="C166" s="128">
        <v>0</v>
      </c>
      <c r="D166" s="108">
        <f t="shared" si="242"/>
        <v>0</v>
      </c>
      <c r="E166" s="127" t="s">
        <v>1</v>
      </c>
      <c r="F166" s="109">
        <f>VLOOKUP(A166,Recipes!$A$3:$G$186,6,FALSE)</f>
        <v>2</v>
      </c>
      <c r="G166" s="109">
        <f>VLOOKUP(A166,Recipes!$A$3:$G$186,7,FALSE)</f>
        <v>0</v>
      </c>
      <c r="H166" s="110">
        <f t="shared" si="243"/>
        <v>0</v>
      </c>
      <c r="I166" s="109">
        <f>VLOOKUP(E166,Data!$A$2:$C$26,3, FALSE)</f>
        <v>4</v>
      </c>
      <c r="J166" s="108">
        <v>0</v>
      </c>
      <c r="K166" s="108">
        <v>0</v>
      </c>
      <c r="L166" s="108">
        <v>0</v>
      </c>
      <c r="M166" s="150">
        <v>0</v>
      </c>
      <c r="N166" s="150">
        <v>0</v>
      </c>
      <c r="O166" s="150">
        <v>0</v>
      </c>
      <c r="P166" s="151">
        <v>0</v>
      </c>
      <c r="Q166" s="151">
        <v>0</v>
      </c>
      <c r="R166" s="151">
        <v>0</v>
      </c>
      <c r="S166">
        <f t="shared" si="258"/>
        <v>0</v>
      </c>
      <c r="T166">
        <f t="shared" si="259"/>
        <v>0</v>
      </c>
      <c r="U166">
        <f t="shared" si="260"/>
        <v>0</v>
      </c>
      <c r="V166">
        <f t="shared" si="261"/>
        <v>0</v>
      </c>
      <c r="W166">
        <f t="shared" si="262"/>
        <v>0</v>
      </c>
      <c r="X166">
        <f t="shared" si="263"/>
        <v>0</v>
      </c>
      <c r="Y166">
        <f t="shared" si="264"/>
        <v>0</v>
      </c>
      <c r="Z166">
        <f t="shared" si="265"/>
        <v>0</v>
      </c>
      <c r="AA166">
        <f t="shared" si="266"/>
        <v>0</v>
      </c>
      <c r="AB166" s="111">
        <f>VLOOKUP($A166,Recipes!$A:$G,4)</f>
        <v>0.5</v>
      </c>
      <c r="AC166" s="111">
        <f>VLOOKUP($A166,Recipes!$A:$G,5)</f>
        <v>1</v>
      </c>
      <c r="AD166" s="111">
        <f t="shared" si="253"/>
        <v>2</v>
      </c>
      <c r="AE166" s="111">
        <f>VLOOKUP(E166,Data!$A$2:$F$26,5,FALSE)</f>
        <v>0</v>
      </c>
      <c r="AF166" s="111">
        <f>VLOOKUP(E166,Data!$A$2:$F$26,4,FALSE)</f>
        <v>210</v>
      </c>
      <c r="AG166" s="111">
        <f>VLOOKUP(E166,Data!$A$2:$B$26,2, FALSE)</f>
        <v>1.25</v>
      </c>
      <c r="AH166" s="111">
        <f>1+VLOOKUP($J$3,Data!$A$40:$D$48,2,FALSE)*$J166+VLOOKUP($K$3,Data!$A$40:$D$48,2,FALSE)*$K166+VLOOKUP($L$3,Data!$A$40:$D$48,2,FALSE)*$L166+VLOOKUP($M$3,Data!$A$40:$D$48,2,FALSE)*$M166+VLOOKUP($N$3,Data!$A$40:$D$48,2,FALSE)*$N166+VLOOKUP($O$3,Data!$A$40:$D$48,2,FALSE)*$O166+VLOOKUP($P$3,Data!$A$40:$D$48,2,FALSE)*$P166+VLOOKUP($Q$3,Data!$A$40:$D$48,2,FALSE)*$Q166+VLOOKUP($R$3,Data!$A$40:$D$48,2,FALSE)*$R166</f>
        <v>1</v>
      </c>
      <c r="AI166" s="111">
        <f>MAX(1+VLOOKUP($J$3,Data!$A$40:$D$48,3,FALSE)*$J166+VLOOKUP($K$3,Data!$A$40:$D$48,3,FALSE)*$K166+VLOOKUP($L$3,Data!$A$40:$D$48,3,FALSE)*$L166+VLOOKUP($M$3,Data!$A$40:$D$48,3,FALSE)*$M166+VLOOKUP($N$3,Data!$A$40:$D$48,3,FALSE)*$N166+VLOOKUP($O$3,Data!$A$40:$D$48,3,FALSE)*$O166+VLOOKUP($P$3,Data!$A$40:$D$48,3,FALSE)*$P166+VLOOKUP($Q$3,Data!$A$40:$D$48,3,FALSE)*$Q166+VLOOKUP($R$3,Data!$A$40:$D$48,3,FALSE)*$R166,0)</f>
        <v>1</v>
      </c>
      <c r="AJ166" s="111">
        <f>MAX(1-(VLOOKUP($J$3,Data!$A$40:$D$48,4,FALSE)*$J166+VLOOKUP($K$3,Data!$A$40:$D$48,4,FALSE)*$K166+VLOOKUP($L$3,Data!$A$40:$D$48,4,FALSE)*$L166+VLOOKUP($M$3,Data!$A$40:$D$48,4,FALSE)*$M166+VLOOKUP($N$3,Data!$A$40:$D$48,4,FALSE)*$N166+VLOOKUP($O$3,Data!$A$40:$D$48,4,FALSE)*$O166+VLOOKUP($P$3,Data!$A$40:$D$48,4,FALSE)*$P166+VLOOKUP($Q$3,Data!$A$40:$D$48,4,FALSE)*$Q166+VLOOKUP($R$3,Data!$A$40:$D$48,4,FALSE)*$R166),0.2)</f>
        <v>1</v>
      </c>
      <c r="AK166" s="112">
        <f t="shared" si="254"/>
        <v>0</v>
      </c>
      <c r="AL166" s="111">
        <f t="shared" si="255"/>
        <v>2.5</v>
      </c>
      <c r="AM166" s="111">
        <f t="shared" si="256"/>
        <v>0</v>
      </c>
      <c r="AN166" s="111">
        <f t="shared" si="257"/>
        <v>0</v>
      </c>
      <c r="AO166" s="131" t="s">
        <v>298</v>
      </c>
      <c r="AP166" s="11"/>
      <c r="AQ166" s="11">
        <f>IF(AQ$2=$A166,0,IF(HLOOKUP(AQ$2,Recipes!$H:$GI,'Production Calculator'!$A166+2,FALSE)=0,0,HLOOKUP(AQ$2,Recipes!$H:$GI,'Production Calculator'!$A166+2,FALSE)*$AK166))+IF($AO166=AQ$3,$AM166/VLOOKUP($AO166,Data!$A$50:$B$56,2,FALSE),0)</f>
        <v>0</v>
      </c>
      <c r="AR166" s="11">
        <f>IF(AR$2=$A166,0,IF(HLOOKUP(AR$2,Recipes!$H:$GI,'Production Calculator'!$A166+2,FALSE)=0,0,HLOOKUP(AR$2,Recipes!$H:$GI,'Production Calculator'!$A166+2,FALSE)*$AK166))+IF($AO166=AR$3,$AM166/VLOOKUP($AO166,Data!$A$50:$B$56,2,FALSE),0)</f>
        <v>0</v>
      </c>
      <c r="AS166" s="11">
        <f>IF(AS$2=$A166,0,IF(HLOOKUP(AS$2,Recipes!$H:$GI,'Production Calculator'!$A166+2,FALSE)=0,0,HLOOKUP(AS$2,Recipes!$H:$GI,'Production Calculator'!$A166+2,FALSE)*$AK166))+IF($AO166=AS$3,$AM166/VLOOKUP($AO166,Data!$A$50:$B$56,2,FALSE),0)</f>
        <v>0</v>
      </c>
      <c r="AT166" s="11">
        <f>IF(AT$2=$A166,0,IF(HLOOKUP(AT$2,Recipes!$H:$GI,'Production Calculator'!$A166+2,FALSE)=0,0,HLOOKUP(AT$2,Recipes!$H:$GI,'Production Calculator'!$A166+2,FALSE)*$AK166))+IF($AO166=AT$3,$AM166/VLOOKUP($AO166,Data!$A$50:$B$56,2,FALSE),0)</f>
        <v>0</v>
      </c>
      <c r="AU166" s="11">
        <f>IF(AU$2=$A166,0,IF(HLOOKUP(AU$2,Recipes!$H:$GI,'Production Calculator'!$A166+2,FALSE)=0,0,HLOOKUP(AU$2,Recipes!$H:$GI,'Production Calculator'!$A166+2,FALSE)*$AK166))+IF($AO166=AU$3,$AM166/VLOOKUP($AO166,Data!$A$50:$B$56,2,FALSE),0)</f>
        <v>0</v>
      </c>
      <c r="AV166" s="11">
        <f>IF(AV$2=$A166,0,IF(HLOOKUP(AV$2,Recipes!$H:$GI,'Production Calculator'!$A166+2,FALSE)=0,0,HLOOKUP(AV$2,Recipes!$H:$GI,'Production Calculator'!$A166+2,FALSE)*$AK166))+IF($AO166=AV$3,$AM166/VLOOKUP($AO166,Data!$A$50:$B$56,2,FALSE),0)</f>
        <v>0</v>
      </c>
      <c r="AW166" s="11">
        <f>IF(AW$2=$A166,0,IF(HLOOKUP(AW$2,Recipes!$H:$GI,'Production Calculator'!$A166+2,FALSE)=0,0,HLOOKUP(AW$2,Recipes!$H:$GI,'Production Calculator'!$A166+2,FALSE)*$AK166))+IF($AO166=AW$3,$AM166/VLOOKUP($AO166,Data!$A$50:$B$56,2,FALSE),0)</f>
        <v>0</v>
      </c>
      <c r="AX166" s="11">
        <f>IF(AX$2=$A166,0,IF(HLOOKUP(AX$2,Recipes!$H:$GI,'Production Calculator'!$A166+2,FALSE)=0,0,HLOOKUP(AX$2,Recipes!$H:$GI,'Production Calculator'!$A166+2,FALSE)*$AK166))+IF($AO166=AX$3,$AM166/VLOOKUP($AO166,Data!$A$50:$B$56,2,FALSE),0)</f>
        <v>0</v>
      </c>
      <c r="AY166" s="11">
        <f>IF(AY$2=$A166,0,IF(HLOOKUP(AY$2,Recipes!$H:$GI,'Production Calculator'!$A166+2,FALSE)=0,0,HLOOKUP(AY$2,Recipes!$H:$GI,'Production Calculator'!$A166+2,FALSE)*$AK166))+IF($AO166=AY$3,$AM166/VLOOKUP($AO166,Data!$A$50:$B$56,2,FALSE),0)</f>
        <v>0</v>
      </c>
      <c r="AZ166" s="11">
        <f>IF(AZ$2=$A166,0,IF(HLOOKUP(AZ$2,Recipes!$H:$GI,'Production Calculator'!$A166+2,FALSE)=0,0,HLOOKUP(AZ$2,Recipes!$H:$GI,'Production Calculator'!$A166+2,FALSE)*$AK166))+IF($AO166=AZ$3,$AM166/VLOOKUP($AO166,Data!$A$50:$B$56,2,FALSE),0)</f>
        <v>0</v>
      </c>
      <c r="BA166" s="11">
        <f>IF(BA$2=$A166,0,IF(HLOOKUP(BA$2,Recipes!$H:$GI,'Production Calculator'!$A166+2,FALSE)=0,0,HLOOKUP(BA$2,Recipes!$H:$GI,'Production Calculator'!$A166+2,FALSE)*$AK166))+IF($AO166=BA$3,$AM166/VLOOKUP($AO166,Data!$A$50:$B$56,2,FALSE),0)</f>
        <v>0</v>
      </c>
      <c r="BB166" s="11">
        <f>IF(BB$2=$A166,0,IF(HLOOKUP(BB$2,Recipes!$H:$GI,'Production Calculator'!$A166+2,FALSE)=0,0,HLOOKUP(BB$2,Recipes!$H:$GI,'Production Calculator'!$A166+2,FALSE)*$AK166))+IF($AO166=BB$3,$AM166/VLOOKUP($AO166,Data!$A$50:$B$56,2,FALSE),0)</f>
        <v>0</v>
      </c>
      <c r="BC166" s="11">
        <f>IF(BC$2=$A166,0,IF(HLOOKUP(BC$2,Recipes!$H:$GI,'Production Calculator'!$A166+2,FALSE)=0,0,HLOOKUP(BC$2,Recipes!$H:$GI,'Production Calculator'!$A166+2,FALSE)*$AK166))+IF($AO166=BC$3,$AM166/VLOOKUP($AO166,Data!$A$50:$B$56,2,FALSE),0)</f>
        <v>0</v>
      </c>
      <c r="BD166" s="11">
        <f>IF(BD$2=$A166,0,IF(HLOOKUP(BD$2,Recipes!$H:$GI,'Production Calculator'!$A166+2,FALSE)=0,0,HLOOKUP(BD$2,Recipes!$H:$GI,'Production Calculator'!$A166+2,FALSE)*$AK166))+IF($AO166=BD$3,$AM166/VLOOKUP($AO166,Data!$A$50:$B$56,2,FALSE),0)</f>
        <v>0</v>
      </c>
      <c r="BE166" s="11">
        <f>IF(BE$2=$A166,0,IF(HLOOKUP(BE$2,Recipes!$H:$GI,'Production Calculator'!$A166+2,FALSE)=0,0,HLOOKUP(BE$2,Recipes!$H:$GI,'Production Calculator'!$A166+2,FALSE)*$AK166))+IF($AO166=BE$3,$AM166/VLOOKUP($AO166,Data!$A$50:$B$56,2,FALSE),0)</f>
        <v>0</v>
      </c>
      <c r="BF166" s="11">
        <f>IF(BF$2=$A166,0,IF(HLOOKUP(BF$2,Recipes!$H:$GI,'Production Calculator'!$A166+2,FALSE)=0,0,HLOOKUP(BF$2,Recipes!$H:$GI,'Production Calculator'!$A166+2,FALSE)*$AK166))+IF($AO166=BF$3,$AM166/VLOOKUP($AO166,Data!$A$50:$B$56,2,FALSE),0)</f>
        <v>0</v>
      </c>
      <c r="BG166" s="11">
        <f>IF(BG$2=$A166,0,IF(HLOOKUP(BG$2,Recipes!$H:$GI,'Production Calculator'!$A166+2,FALSE)=0,0,HLOOKUP(BG$2,Recipes!$H:$GI,'Production Calculator'!$A166+2,FALSE)*$AK166))+IF($AO166=BG$3,$AM166/VLOOKUP($AO166,Data!$A$50:$B$56,2,FALSE),0)</f>
        <v>0</v>
      </c>
      <c r="BH166" s="11">
        <f>IF(BH$2=$A166,0,IF(HLOOKUP(BH$2,Recipes!$H:$GI,'Production Calculator'!$A166+2,FALSE)=0,0,HLOOKUP(BH$2,Recipes!$H:$GI,'Production Calculator'!$A166+2,FALSE)*$AK166))+IF($AO166=BH$3,$AM166/VLOOKUP($AO166,Data!$A$50:$B$56,2,FALSE),0)</f>
        <v>0</v>
      </c>
      <c r="BI166" s="11">
        <f>IF(BI$2=$A166,0,IF(HLOOKUP(BI$2,Recipes!$H:$GI,'Production Calculator'!$A166+2,FALSE)=0,0,HLOOKUP(BI$2,Recipes!$H:$GI,'Production Calculator'!$A166+2,FALSE)*$AK166))+IF($AO166=BI$3,$AM166/VLOOKUP($AO166,Data!$A$50:$B$56,2,FALSE),0)</f>
        <v>0</v>
      </c>
      <c r="BJ166" s="11">
        <f>IF(BJ$2=$A166,0,IF(HLOOKUP(BJ$2,Recipes!$H:$GI,'Production Calculator'!$A166+2,FALSE)=0,0,HLOOKUP(BJ$2,Recipes!$H:$GI,'Production Calculator'!$A166+2,FALSE)*$AK166))+IF($AO166=BJ$3,$AM166/VLOOKUP($AO166,Data!$A$50:$B$56,2,FALSE),0)</f>
        <v>0</v>
      </c>
      <c r="BK166" s="11">
        <f>IF(BK$2=$A166,0,IF(HLOOKUP(BK$2,Recipes!$H:$GI,'Production Calculator'!$A166+2,FALSE)=0,0,HLOOKUP(BK$2,Recipes!$H:$GI,'Production Calculator'!$A166+2,FALSE)*$AK166))+IF($AO166=BK$3,$AM166/VLOOKUP($AO166,Data!$A$50:$B$56,2,FALSE),0)</f>
        <v>0</v>
      </c>
      <c r="BL166" s="11">
        <f>IF(BL$2=$A166,0,IF(HLOOKUP(BL$2,Recipes!$H:$GI,'Production Calculator'!$A166+2,FALSE)=0,0,HLOOKUP(BL$2,Recipes!$H:$GI,'Production Calculator'!$A166+2,FALSE)*$AK166))+IF($AO166=BL$3,$AM166/VLOOKUP($AO166,Data!$A$50:$B$56,2,FALSE),0)</f>
        <v>0</v>
      </c>
      <c r="BM166" s="11">
        <f>IF(BM$2=$A166,0,IF(HLOOKUP(BM$2,Recipes!$H:$GI,'Production Calculator'!$A166+2,FALSE)=0,0,HLOOKUP(BM$2,Recipes!$H:$GI,'Production Calculator'!$A166+2,FALSE)*$AK166))+IF($AO166=BM$3,$AM166/VLOOKUP($AO166,Data!$A$50:$B$56,2,FALSE),0)</f>
        <v>0</v>
      </c>
      <c r="BN166" s="11">
        <f>IF(BN$2=$A166,0,IF(HLOOKUP(BN$2,Recipes!$H:$GI,'Production Calculator'!$A166+2,FALSE)=0,0,HLOOKUP(BN$2,Recipes!$H:$GI,'Production Calculator'!$A166+2,FALSE)*$AK166))+IF($AO166=BN$3,$AM166/VLOOKUP($AO166,Data!$A$50:$B$56,2,FALSE),0)</f>
        <v>0</v>
      </c>
      <c r="BO166" s="11">
        <f>IF(BO$2=$A166,0,IF(HLOOKUP(BO$2,Recipes!$H:$GI,'Production Calculator'!$A166+2,FALSE)=0,0,HLOOKUP(BO$2,Recipes!$H:$GI,'Production Calculator'!$A166+2,FALSE)*$AK166))+IF($AO166=BO$3,$AM166/VLOOKUP($AO166,Data!$A$50:$B$56,2,FALSE),0)</f>
        <v>0</v>
      </c>
      <c r="BP166" s="11">
        <f>IF(BP$2=$A166,0,IF(HLOOKUP(BP$2,Recipes!$H:$GI,'Production Calculator'!$A166+2,FALSE)=0,0,HLOOKUP(BP$2,Recipes!$H:$GI,'Production Calculator'!$A166+2,FALSE)*$AK166))+IF($AO166=BP$3,$AM166/VLOOKUP($AO166,Data!$A$50:$B$56,2,FALSE),0)</f>
        <v>0</v>
      </c>
      <c r="BQ166" s="11">
        <f>IF(BQ$2=$A166,0,IF(HLOOKUP(BQ$2,Recipes!$H:$GI,'Production Calculator'!$A166+2,FALSE)=0,0,HLOOKUP(BQ$2,Recipes!$H:$GI,'Production Calculator'!$A166+2,FALSE)*$AK166))+IF($AO166=BQ$3,$AM166/VLOOKUP($AO166,Data!$A$50:$B$56,2,FALSE),0)</f>
        <v>0</v>
      </c>
      <c r="BR166" s="11">
        <f>IF(BR$2=$A166,0,IF(HLOOKUP(BR$2,Recipes!$H:$GI,'Production Calculator'!$A166+2,FALSE)=0,0,HLOOKUP(BR$2,Recipes!$H:$GI,'Production Calculator'!$A166+2,FALSE)*$AK166))+IF($AO166=BR$3,$AM166/VLOOKUP($AO166,Data!$A$50:$B$56,2,FALSE),0)</f>
        <v>0</v>
      </c>
      <c r="BS166" s="11">
        <f>IF(BS$2=$A166,0,IF(HLOOKUP(BS$2,Recipes!$H:$GI,'Production Calculator'!$A166+2,FALSE)=0,0,HLOOKUP(BS$2,Recipes!$H:$GI,'Production Calculator'!$A166+2,FALSE)*$AK166))+IF($AO166=BS$3,$AM166/VLOOKUP($AO166,Data!$A$50:$B$56,2,FALSE),0)</f>
        <v>0</v>
      </c>
      <c r="BT166" s="11">
        <f>IF(BT$2=$A166,0,IF(HLOOKUP(BT$2,Recipes!$H:$GI,'Production Calculator'!$A166+2,FALSE)=0,0,HLOOKUP(BT$2,Recipes!$H:$GI,'Production Calculator'!$A166+2,FALSE)*$AK166))+IF($AO166=BT$3,$AM166/VLOOKUP($AO166,Data!$A$50:$B$56,2,FALSE),0)</f>
        <v>0</v>
      </c>
      <c r="BU166" s="11">
        <f>IF(BU$2=$A166,0,IF(HLOOKUP(BU$2,Recipes!$H:$GI,'Production Calculator'!$A166+2,FALSE)=0,0,HLOOKUP(BU$2,Recipes!$H:$GI,'Production Calculator'!$A166+2,FALSE)*$AK166))+IF($AO166=BU$3,$AM166/VLOOKUP($AO166,Data!$A$50:$B$56,2,FALSE),0)</f>
        <v>0</v>
      </c>
      <c r="BV166" s="11">
        <f>IF(BV$2=$A166,0,IF(HLOOKUP(BV$2,Recipes!$H:$GI,'Production Calculator'!$A166+2,FALSE)=0,0,HLOOKUP(BV$2,Recipes!$H:$GI,'Production Calculator'!$A166+2,FALSE)*$AK166))+IF($AO166=BV$3,$AM166/VLOOKUP($AO166,Data!$A$50:$B$56,2,FALSE),0)</f>
        <v>0</v>
      </c>
      <c r="BW166" s="11">
        <f>IF(BW$2=$A166,0,IF(HLOOKUP(BW$2,Recipes!$H:$GI,'Production Calculator'!$A166+2,FALSE)=0,0,HLOOKUP(BW$2,Recipes!$H:$GI,'Production Calculator'!$A166+2,FALSE)*$AK166))+IF($AO166=BW$3,$AM166/VLOOKUP($AO166,Data!$A$50:$B$56,2,FALSE),0)</f>
        <v>0</v>
      </c>
      <c r="BX166" s="11">
        <f>IF(BX$2=$A166,0,IF(HLOOKUP(BX$2,Recipes!$H:$GI,'Production Calculator'!$A166+2,FALSE)=0,0,HLOOKUP(BX$2,Recipes!$H:$GI,'Production Calculator'!$A166+2,FALSE)*$AK166))+IF($AO166=BX$3,$AM166/VLOOKUP($AO166,Data!$A$50:$B$56,2,FALSE),0)</f>
        <v>0</v>
      </c>
      <c r="BY166" s="11">
        <f>IF(BY$2=$A166,0,IF(HLOOKUP(BY$2,Recipes!$H:$GI,'Production Calculator'!$A166+2,FALSE)=0,0,HLOOKUP(BY$2,Recipes!$H:$GI,'Production Calculator'!$A166+2,FALSE)*$AK166))+IF($AO166=BY$3,$AM166/VLOOKUP($AO166,Data!$A$50:$B$56,2,FALSE),0)</f>
        <v>0</v>
      </c>
      <c r="BZ166" s="11">
        <f>IF(BZ$2=$A166,0,IF(HLOOKUP(BZ$2,Recipes!$H:$GI,'Production Calculator'!$A166+2,FALSE)=0,0,HLOOKUP(BZ$2,Recipes!$H:$GI,'Production Calculator'!$A166+2,FALSE)*$AK166))+IF($AO166=BZ$3,$AM166/VLOOKUP($AO166,Data!$A$50:$B$56,2,FALSE),0)</f>
        <v>0</v>
      </c>
      <c r="CA166" s="11">
        <f>IF(CA$2=$A166,0,IF(HLOOKUP(CA$2,Recipes!$H:$GI,'Production Calculator'!$A166+2,FALSE)=0,0,HLOOKUP(CA$2,Recipes!$H:$GI,'Production Calculator'!$A166+2,FALSE)*$AK166))+IF($AO166=CA$3,$AM166/VLOOKUP($AO166,Data!$A$50:$B$56,2,FALSE),0)</f>
        <v>0</v>
      </c>
      <c r="CB166" s="11">
        <f>IF(CB$2=$A166,0,IF(HLOOKUP(CB$2,Recipes!$H:$GI,'Production Calculator'!$A166+2,FALSE)=0,0,HLOOKUP(CB$2,Recipes!$H:$GI,'Production Calculator'!$A166+2,FALSE)*$AK166))+IF($AO166=CB$3,$AM166/VLOOKUP($AO166,Data!$A$50:$B$56,2,FALSE),0)</f>
        <v>0</v>
      </c>
      <c r="CC166" s="11">
        <f>IF(CC$2=$A166,0,IF(HLOOKUP(CC$2,Recipes!$H:$GI,'Production Calculator'!$A166+2,FALSE)=0,0,HLOOKUP(CC$2,Recipes!$H:$GI,'Production Calculator'!$A166+2,FALSE)*$AK166))+IF($AO166=CC$3,$AM166/VLOOKUP($AO166,Data!$A$50:$B$56,2,FALSE),0)</f>
        <v>0</v>
      </c>
      <c r="CD166" s="11">
        <f>IF(CD$2=$A166,0,IF(HLOOKUP(CD$2,Recipes!$H:$GI,'Production Calculator'!$A166+2,FALSE)=0,0,HLOOKUP(CD$2,Recipes!$H:$GI,'Production Calculator'!$A166+2,FALSE)*$AK166))+IF($AO166=CD$3,$AM166/VLOOKUP($AO166,Data!$A$50:$B$56,2,FALSE),0)</f>
        <v>0</v>
      </c>
      <c r="CE166" s="11">
        <f>IF(CE$2=$A166,0,IF(HLOOKUP(CE$2,Recipes!$H:$GI,'Production Calculator'!$A166+2,FALSE)=0,0,HLOOKUP(CE$2,Recipes!$H:$GI,'Production Calculator'!$A166+2,FALSE)*$AK166))+IF($AO166=CE$3,$AM166/VLOOKUP($AO166,Data!$A$50:$B$56,2,FALSE),0)</f>
        <v>0</v>
      </c>
      <c r="CF166" s="11">
        <f>IF(CF$2=$A166,0,IF(HLOOKUP(CF$2,Recipes!$H:$GI,'Production Calculator'!$A166+2,FALSE)=0,0,HLOOKUP(CF$2,Recipes!$H:$GI,'Production Calculator'!$A166+2,FALSE)*$AK166))+IF($AO166=CF$3,$AM166/VLOOKUP($AO166,Data!$A$50:$B$56,2,FALSE),0)</f>
        <v>0</v>
      </c>
      <c r="CG166" s="11">
        <f>IF(CG$2=$A166,0,IF(HLOOKUP(CG$2,Recipes!$H:$GI,'Production Calculator'!$A166+2,FALSE)=0,0,HLOOKUP(CG$2,Recipes!$H:$GI,'Production Calculator'!$A166+2,FALSE)*$AK166))+IF($AO166=CG$3,$AM166/VLOOKUP($AO166,Data!$A$50:$B$56,2,FALSE),0)</f>
        <v>0</v>
      </c>
      <c r="CH166" s="11">
        <f>IF(CH$2=$A166,0,IF(HLOOKUP(CH$2,Recipes!$H:$GI,'Production Calculator'!$A166+2,FALSE)=0,0,HLOOKUP(CH$2,Recipes!$H:$GI,'Production Calculator'!$A166+2,FALSE)*$AK166))+IF($AO166=CH$3,$AM166/VLOOKUP($AO166,Data!$A$50:$B$56,2,FALSE),0)</f>
        <v>0</v>
      </c>
      <c r="CI166" s="11">
        <f>IF(CI$2=$A166,0,IF(HLOOKUP(CI$2,Recipes!$H:$GI,'Production Calculator'!$A166+2,FALSE)=0,0,HLOOKUP(CI$2,Recipes!$H:$GI,'Production Calculator'!$A166+2,FALSE)*$AK166))+IF($AO166=CI$3,$AM166/VLOOKUP($AO166,Data!$A$50:$B$56,2,FALSE),0)</f>
        <v>0</v>
      </c>
      <c r="CJ166" s="11">
        <f>IF(CJ$2=$A166,0,IF(HLOOKUP(CJ$2,Recipes!$H:$GI,'Production Calculator'!$A166+2,FALSE)=0,0,HLOOKUP(CJ$2,Recipes!$H:$GI,'Production Calculator'!$A166+2,FALSE)*$AK166))+IF($AO166=CJ$3,$AM166/VLOOKUP($AO166,Data!$A$50:$B$56,2,FALSE),0)</f>
        <v>0</v>
      </c>
      <c r="CK166" s="11">
        <f>IF(CK$2=$A166,0,IF(HLOOKUP(CK$2,Recipes!$H:$GI,'Production Calculator'!$A166+2,FALSE)=0,0,HLOOKUP(CK$2,Recipes!$H:$GI,'Production Calculator'!$A166+2,FALSE)*$AK166))+IF($AO166=CK$3,$AM166/VLOOKUP($AO166,Data!$A$50:$B$56,2,FALSE),0)</f>
        <v>0</v>
      </c>
      <c r="CL166" s="11">
        <f>IF(CL$2=$A166,0,IF(HLOOKUP(CL$2,Recipes!$H:$GI,'Production Calculator'!$A166+2,FALSE)=0,0,HLOOKUP(CL$2,Recipes!$H:$GI,'Production Calculator'!$A166+2,FALSE)*$AK166))+IF($AO166=CL$3,$AM166/VLOOKUP($AO166,Data!$A$50:$B$56,2,FALSE),0)</f>
        <v>0</v>
      </c>
      <c r="CM166" s="11">
        <f>IF(CM$2=$A166,0,IF(HLOOKUP(CM$2,Recipes!$H:$GI,'Production Calculator'!$A166+2,FALSE)=0,0,HLOOKUP(CM$2,Recipes!$H:$GI,'Production Calculator'!$A166+2,FALSE)*$AK166))+IF($AO166=CM$3,$AM166/VLOOKUP($AO166,Data!$A$50:$B$56,2,FALSE),0)</f>
        <v>0</v>
      </c>
      <c r="CN166" s="11">
        <f>IF(CN$2=$A166,0,IF(HLOOKUP(CN$2,Recipes!$H:$GI,'Production Calculator'!$A166+2,FALSE)=0,0,HLOOKUP(CN$2,Recipes!$H:$GI,'Production Calculator'!$A166+2,FALSE)*$AK166))+IF($AO166=CN$3,$AM166/VLOOKUP($AO166,Data!$A$50:$B$56,2,FALSE),0)</f>
        <v>0</v>
      </c>
      <c r="CO166" s="11">
        <f>IF(CO$2=$A166,0,IF(HLOOKUP(CO$2,Recipes!$H:$GI,'Production Calculator'!$A166+2,FALSE)=0,0,HLOOKUP(CO$2,Recipes!$H:$GI,'Production Calculator'!$A166+2,FALSE)*$AK166))+IF($AO166=CO$3,$AM166/VLOOKUP($AO166,Data!$A$50:$B$56,2,FALSE),0)</f>
        <v>0</v>
      </c>
      <c r="CP166" s="11">
        <f>IF(CP$2=$A166,0,IF(HLOOKUP(CP$2,Recipes!$H:$GI,'Production Calculator'!$A166+2,FALSE)=0,0,HLOOKUP(CP$2,Recipes!$H:$GI,'Production Calculator'!$A166+2,FALSE)*$AK166))+IF($AO166=CP$3,$AM166/VLOOKUP($AO166,Data!$A$50:$B$56,2,FALSE),0)</f>
        <v>0</v>
      </c>
      <c r="CQ166" s="11">
        <f>IF(CQ$2=$A166,0,IF(HLOOKUP(CQ$2,Recipes!$H:$GI,'Production Calculator'!$A166+2,FALSE)=0,0,HLOOKUP(CQ$2,Recipes!$H:$GI,'Production Calculator'!$A166+2,FALSE)*$AK166))+IF($AO166=CQ$3,$AM166/VLOOKUP($AO166,Data!$A$50:$B$56,2,FALSE),0)</f>
        <v>0</v>
      </c>
      <c r="CR166" s="11">
        <f>IF(CR$2=$A166,0,IF(HLOOKUP(CR$2,Recipes!$H:$GI,'Production Calculator'!$A166+2,FALSE)=0,0,HLOOKUP(CR$2,Recipes!$H:$GI,'Production Calculator'!$A166+2,FALSE)*$AK166))+IF($AO166=CR$3,$AM166/VLOOKUP($AO166,Data!$A$50:$B$56,2,FALSE),0)</f>
        <v>0</v>
      </c>
      <c r="CS166" s="11">
        <f>IF(CS$2=$A166,0,IF(HLOOKUP(CS$2,Recipes!$H:$GI,'Production Calculator'!$A166+2,FALSE)=0,0,HLOOKUP(CS$2,Recipes!$H:$GI,'Production Calculator'!$A166+2,FALSE)*$AK166))+IF($AO166=CS$3,$AM166/VLOOKUP($AO166,Data!$A$50:$B$56,2,FALSE),0)</f>
        <v>0</v>
      </c>
      <c r="CT166" s="11">
        <f>IF(CT$2=$A166,0,IF(HLOOKUP(CT$2,Recipes!$H:$GI,'Production Calculator'!$A166+2,FALSE)=0,0,HLOOKUP(CT$2,Recipes!$H:$GI,'Production Calculator'!$A166+2,FALSE)*$AK166))+IF($AO166=CT$3,$AM166/VLOOKUP($AO166,Data!$A$50:$B$56,2,FALSE),0)</f>
        <v>0</v>
      </c>
      <c r="CU166" s="11">
        <f>IF(CU$2=$A166,0,IF(HLOOKUP(CU$2,Recipes!$H:$GI,'Production Calculator'!$A166+2,FALSE)=0,0,HLOOKUP(CU$2,Recipes!$H:$GI,'Production Calculator'!$A166+2,FALSE)*$AK166))+IF($AO166=CU$3,$AM166/VLOOKUP($AO166,Data!$A$50:$B$56,2,FALSE),0)</f>
        <v>0</v>
      </c>
      <c r="CV166" s="11">
        <f>IF(CV$2=$A166,0,IF(HLOOKUP(CV$2,Recipes!$H:$GI,'Production Calculator'!$A166+2,FALSE)=0,0,HLOOKUP(CV$2,Recipes!$H:$GI,'Production Calculator'!$A166+2,FALSE)*$AK166))+IF($AO166=CV$3,$AM166/VLOOKUP($AO166,Data!$A$50:$B$56,2,FALSE),0)</f>
        <v>0</v>
      </c>
      <c r="CW166" s="11">
        <f>IF(CW$2=$A166,0,IF(HLOOKUP(CW$2,Recipes!$H:$GI,'Production Calculator'!$A166+2,FALSE)=0,0,HLOOKUP(CW$2,Recipes!$H:$GI,'Production Calculator'!$A166+2,FALSE)*$AK166))+IF($AO166=CW$3,$AM166/VLOOKUP($AO166,Data!$A$50:$B$56,2,FALSE),0)</f>
        <v>0</v>
      </c>
      <c r="CX166" s="11">
        <f>IF(CX$2=$A166,0,IF(HLOOKUP(CX$2,Recipes!$H:$GI,'Production Calculator'!$A166+2,FALSE)=0,0,HLOOKUP(CX$2,Recipes!$H:$GI,'Production Calculator'!$A166+2,FALSE)*$AK166))+IF($AO166=CX$3,$AM166/VLOOKUP($AO166,Data!$A$50:$B$56,2,FALSE),0)</f>
        <v>0</v>
      </c>
      <c r="CY166" s="11">
        <f>IF(CY$2=$A166,0,IF(HLOOKUP(CY$2,Recipes!$H:$GI,'Production Calculator'!$A166+2,FALSE)=0,0,HLOOKUP(CY$2,Recipes!$H:$GI,'Production Calculator'!$A166+2,FALSE)*$AK166))+IF($AO166=CY$3,$AM166/VLOOKUP($AO166,Data!$A$50:$B$56,2,FALSE),0)</f>
        <v>0</v>
      </c>
      <c r="CZ166" s="11">
        <f>IF(CZ$2=$A166,0,IF(HLOOKUP(CZ$2,Recipes!$H:$GI,'Production Calculator'!$A166+2,FALSE)=0,0,HLOOKUP(CZ$2,Recipes!$H:$GI,'Production Calculator'!$A166+2,FALSE)*$AK166))+IF($AO166=CZ$3,$AM166/VLOOKUP($AO166,Data!$A$50:$B$56,2,FALSE),0)</f>
        <v>0</v>
      </c>
      <c r="DA166" s="11">
        <f>IF(DA$2=$A166,0,IF(HLOOKUP(DA$2,Recipes!$H:$GI,'Production Calculator'!$A166+2,FALSE)=0,0,HLOOKUP(DA$2,Recipes!$H:$GI,'Production Calculator'!$A166+2,FALSE)*$AK166))+IF($AO166=DA$3,$AM166/VLOOKUP($AO166,Data!$A$50:$B$56,2,FALSE),0)</f>
        <v>0</v>
      </c>
      <c r="DB166" s="11">
        <f>IF(DB$2=$A166,0,IF(HLOOKUP(DB$2,Recipes!$H:$GI,'Production Calculator'!$A166+2,FALSE)=0,0,HLOOKUP(DB$2,Recipes!$H:$GI,'Production Calculator'!$A166+2,FALSE)*$AK166))+IF($AO166=DB$3,$AM166/VLOOKUP($AO166,Data!$A$50:$B$56,2,FALSE),0)</f>
        <v>0</v>
      </c>
      <c r="DC166" s="11">
        <f>IF(DC$2=$A166,0,IF(HLOOKUP(DC$2,Recipes!$H:$GI,'Production Calculator'!$A166+2,FALSE)=0,0,HLOOKUP(DC$2,Recipes!$H:$GI,'Production Calculator'!$A166+2,FALSE)*$AK166))+IF($AO166=DC$3,$AM166/VLOOKUP($AO166,Data!$A$50:$B$56,2,FALSE),0)</f>
        <v>0</v>
      </c>
      <c r="DD166" s="11">
        <f>IF(DD$2=$A166,0,IF(HLOOKUP(DD$2,Recipes!$H:$GI,'Production Calculator'!$A166+2,FALSE)=0,0,HLOOKUP(DD$2,Recipes!$H:$GI,'Production Calculator'!$A166+2,FALSE)*$AK166))+IF($AO166=DD$3,$AM166/VLOOKUP($AO166,Data!$A$50:$B$56,2,FALSE),0)</f>
        <v>0</v>
      </c>
      <c r="DE166" s="11">
        <f>IF(DE$2=$A166,0,IF(HLOOKUP(DE$2,Recipes!$H:$GI,'Production Calculator'!$A166+2,FALSE)=0,0,HLOOKUP(DE$2,Recipes!$H:$GI,'Production Calculator'!$A166+2,FALSE)*$AK166))+IF($AO166=DE$3,$AM166/VLOOKUP($AO166,Data!$A$50:$B$56,2,FALSE),0)</f>
        <v>0</v>
      </c>
      <c r="DF166" s="11">
        <f>IF(DF$2=$A166,0,IF(HLOOKUP(DF$2,Recipes!$H:$GI,'Production Calculator'!$A166+2,FALSE)=0,0,HLOOKUP(DF$2,Recipes!$H:$GI,'Production Calculator'!$A166+2,FALSE)*$AK166))+IF($AO166=DF$3,$AM166/VLOOKUP($AO166,Data!$A$50:$B$56,2,FALSE),0)</f>
        <v>0</v>
      </c>
      <c r="DG166" s="11">
        <f>IF(DG$2=$A166,0,IF(HLOOKUP(DG$2,Recipes!$H:$GI,'Production Calculator'!$A166+2,FALSE)=0,0,HLOOKUP(DG$2,Recipes!$H:$GI,'Production Calculator'!$A166+2,FALSE)*$AK166))+IF($AO166=DG$3,$AM166/VLOOKUP($AO166,Data!$A$50:$B$56,2,FALSE),0)</f>
        <v>0</v>
      </c>
      <c r="DH166" s="11">
        <f>IF(DH$2=$A166,0,IF(HLOOKUP(DH$2,Recipes!$H:$GI,'Production Calculator'!$A166+2,FALSE)=0,0,HLOOKUP(DH$2,Recipes!$H:$GI,'Production Calculator'!$A166+2,FALSE)*$AK166))+IF($AO166=DH$3,$AM166/VLOOKUP($AO166,Data!$A$50:$B$56,2,FALSE),0)</f>
        <v>0</v>
      </c>
      <c r="DI166" s="11">
        <f>IF(DI$2=$A166,0,IF(HLOOKUP(DI$2,Recipes!$H:$GI,'Production Calculator'!$A166+2,FALSE)=0,0,HLOOKUP(DI$2,Recipes!$H:$GI,'Production Calculator'!$A166+2,FALSE)*$AK166))+IF($AO166=DI$3,$AM166/VLOOKUP($AO166,Data!$A$50:$B$56,2,FALSE),0)</f>
        <v>0</v>
      </c>
      <c r="DJ166" s="11">
        <f>IF(DJ$2=$A166,0,IF(HLOOKUP(DJ$2,Recipes!$H:$GI,'Production Calculator'!$A166+2,FALSE)=0,0,HLOOKUP(DJ$2,Recipes!$H:$GI,'Production Calculator'!$A166+2,FALSE)*$AK166))+IF($AO166=DJ$3,$AM166/VLOOKUP($AO166,Data!$A$50:$B$56,2,FALSE),0)</f>
        <v>0</v>
      </c>
      <c r="DK166" s="11">
        <f>IF(DK$2=$A166,0,IF(HLOOKUP(DK$2,Recipes!$H:$GI,'Production Calculator'!$A166+2,FALSE)=0,0,HLOOKUP(DK$2,Recipes!$H:$GI,'Production Calculator'!$A166+2,FALSE)*$AK166))+IF($AO166=DK$3,$AM166/VLOOKUP($AO166,Data!$A$50:$B$56,2,FALSE),0)</f>
        <v>0</v>
      </c>
      <c r="DL166" s="11">
        <f>IF(DL$2=$A166,0,IF(HLOOKUP(DL$2,Recipes!$H:$GI,'Production Calculator'!$A166+2,FALSE)=0,0,HLOOKUP(DL$2,Recipes!$H:$GI,'Production Calculator'!$A166+2,FALSE)*$AK166))+IF($AO166=DL$3,$AM166/VLOOKUP($AO166,Data!$A$50:$B$56,2,FALSE),0)</f>
        <v>0</v>
      </c>
      <c r="DM166" s="11">
        <f>IF(DM$2=$A166,0,IF(HLOOKUP(DM$2,Recipes!$H:$GI,'Production Calculator'!$A166+2,FALSE)=0,0,HLOOKUP(DM$2,Recipes!$H:$GI,'Production Calculator'!$A166+2,FALSE)*$AK166))+IF($AO166=DM$3,$AM166/VLOOKUP($AO166,Data!$A$50:$B$56,2,FALSE),0)</f>
        <v>0</v>
      </c>
      <c r="DN166" s="11">
        <f>IF(DN$2=$A166,0,IF(HLOOKUP(DN$2,Recipes!$H:$GI,'Production Calculator'!$A166+2,FALSE)=0,0,HLOOKUP(DN$2,Recipes!$H:$GI,'Production Calculator'!$A166+2,FALSE)*$AK166))+IF($AO166=DN$3,$AM166/VLOOKUP($AO166,Data!$A$50:$B$56,2,FALSE),0)</f>
        <v>0</v>
      </c>
      <c r="DO166" s="11">
        <f>IF(DO$2=$A166,0,IF(HLOOKUP(DO$2,Recipes!$H:$GI,'Production Calculator'!$A166+2,FALSE)=0,0,HLOOKUP(DO$2,Recipes!$H:$GI,'Production Calculator'!$A166+2,FALSE)*$AK166))+IF($AO166=DO$3,$AM166/VLOOKUP($AO166,Data!$A$50:$B$56,2,FALSE),0)</f>
        <v>0</v>
      </c>
      <c r="DP166" s="11">
        <f>IF(DP$2=$A166,0,IF(HLOOKUP(DP$2,Recipes!$H:$GI,'Production Calculator'!$A166+2,FALSE)=0,0,HLOOKUP(DP$2,Recipes!$H:$GI,'Production Calculator'!$A166+2,FALSE)*$AK166))+IF($AO166=DP$3,$AM166/VLOOKUP($AO166,Data!$A$50:$B$56,2,FALSE),0)</f>
        <v>0</v>
      </c>
      <c r="DQ166" s="11">
        <f>IF(DQ$2=$A166,0,IF(HLOOKUP(DQ$2,Recipes!$H:$GI,'Production Calculator'!$A166+2,FALSE)=0,0,HLOOKUP(DQ$2,Recipes!$H:$GI,'Production Calculator'!$A166+2,FALSE)*$AK166))+IF($AO166=DQ$3,$AM166/VLOOKUP($AO166,Data!$A$50:$B$56,2,FALSE),0)</f>
        <v>0</v>
      </c>
      <c r="DR166" s="11">
        <f>IF(DR$2=$A166,0,IF(HLOOKUP(DR$2,Recipes!$H:$GI,'Production Calculator'!$A166+2,FALSE)=0,0,HLOOKUP(DR$2,Recipes!$H:$GI,'Production Calculator'!$A166+2,FALSE)*$AK166))+IF($AO166=DR$3,$AM166/VLOOKUP($AO166,Data!$A$50:$B$56,2,FALSE),0)</f>
        <v>0</v>
      </c>
      <c r="DS166" s="11">
        <f>IF(DS$2=$A166,0,IF(HLOOKUP(DS$2,Recipes!$H:$GI,'Production Calculator'!$A166+2,FALSE)=0,0,HLOOKUP(DS$2,Recipes!$H:$GI,'Production Calculator'!$A166+2,FALSE)*$AK166))+IF($AO166=DS$3,$AM166/VLOOKUP($AO166,Data!$A$50:$B$56,2,FALSE),0)</f>
        <v>0</v>
      </c>
      <c r="DT166" s="11">
        <f>IF(DT$2=$A166,0,IF(HLOOKUP(DT$2,Recipes!$H:$GI,'Production Calculator'!$A166+2,FALSE)=0,0,HLOOKUP(DT$2,Recipes!$H:$GI,'Production Calculator'!$A166+2,FALSE)*$AK166))+IF($AO166=DT$3,$AM166/VLOOKUP($AO166,Data!$A$50:$B$56,2,FALSE),0)</f>
        <v>0</v>
      </c>
      <c r="DU166" s="11">
        <f>IF(DU$2=$A166,0,IF(HLOOKUP(DU$2,Recipes!$H:$GI,'Production Calculator'!$A166+2,FALSE)=0,0,HLOOKUP(DU$2,Recipes!$H:$GI,'Production Calculator'!$A166+2,FALSE)*$AK166))+IF($AO166=DU$3,$AM166/VLOOKUP($AO166,Data!$A$50:$B$56,2,FALSE),0)</f>
        <v>0</v>
      </c>
      <c r="DV166" s="11">
        <f>IF(DV$2=$A166,0,IF(HLOOKUP(DV$2,Recipes!$H:$GI,'Production Calculator'!$A166+2,FALSE)=0,0,HLOOKUP(DV$2,Recipes!$H:$GI,'Production Calculator'!$A166+2,FALSE)*$AK166))+IF($AO166=DV$3,$AM166/VLOOKUP($AO166,Data!$A$50:$B$56,2,FALSE),0)</f>
        <v>0</v>
      </c>
      <c r="DW166" s="11">
        <f>IF(DW$2=$A166,0,IF(HLOOKUP(DW$2,Recipes!$H:$GI,'Production Calculator'!$A166+2,FALSE)=0,0,HLOOKUP(DW$2,Recipes!$H:$GI,'Production Calculator'!$A166+2,FALSE)*$AK166))+IF($AO166=DW$3,$AM166/VLOOKUP($AO166,Data!$A$50:$B$56,2,FALSE),0)</f>
        <v>0</v>
      </c>
      <c r="DX166" s="11">
        <f>IF(DX$2=$A166,0,IF(HLOOKUP(DX$2,Recipes!$H:$GI,'Production Calculator'!$A166+2,FALSE)=0,0,HLOOKUP(DX$2,Recipes!$H:$GI,'Production Calculator'!$A166+2,FALSE)*$AK166))+IF($AO166=DX$3,$AM166/VLOOKUP($AO166,Data!$A$50:$B$56,2,FALSE),0)</f>
        <v>0</v>
      </c>
      <c r="DY166" s="11">
        <f>IF(DY$2=$A166,0,IF(HLOOKUP(DY$2,Recipes!$H:$GI,'Production Calculator'!$A166+2,FALSE)=0,0,HLOOKUP(DY$2,Recipes!$H:$GI,'Production Calculator'!$A166+2,FALSE)*$AK166))+IF($AO166=DY$3,$AM166/VLOOKUP($AO166,Data!$A$50:$B$56,2,FALSE),0)</f>
        <v>0</v>
      </c>
      <c r="DZ166" s="11">
        <f>IF(DZ$2=$A166,0,IF(HLOOKUP(DZ$2,Recipes!$H:$GI,'Production Calculator'!$A166+2,FALSE)=0,0,HLOOKUP(DZ$2,Recipes!$H:$GI,'Production Calculator'!$A166+2,FALSE)*$AK166))+IF($AO166=DZ$3,$AM166/VLOOKUP($AO166,Data!$A$50:$B$56,2,FALSE),0)</f>
        <v>0</v>
      </c>
      <c r="EA166" s="11">
        <f>IF(EA$2=$A166,0,IF(HLOOKUP(EA$2,Recipes!$H:$GI,'Production Calculator'!$A166+2,FALSE)=0,0,HLOOKUP(EA$2,Recipes!$H:$GI,'Production Calculator'!$A166+2,FALSE)*$AK166))+IF($AO166=EA$3,$AM166/VLOOKUP($AO166,Data!$A$50:$B$56,2,FALSE),0)</f>
        <v>0</v>
      </c>
      <c r="EB166" s="11">
        <f>IF(EB$2=$A166,0,IF(HLOOKUP(EB$2,Recipes!$H:$GI,'Production Calculator'!$A166+2,FALSE)=0,0,HLOOKUP(EB$2,Recipes!$H:$GI,'Production Calculator'!$A166+2,FALSE)*$AK166))+IF($AO166=EB$3,$AM166/VLOOKUP($AO166,Data!$A$50:$B$56,2,FALSE),0)</f>
        <v>0</v>
      </c>
      <c r="EC166" s="11">
        <f>IF(EC$2=$A166,0,IF(HLOOKUP(EC$2,Recipes!$H:$GI,'Production Calculator'!$A166+2,FALSE)=0,0,HLOOKUP(EC$2,Recipes!$H:$GI,'Production Calculator'!$A166+2,FALSE)*$AK166))+IF($AO166=EC$3,$AM166/VLOOKUP($AO166,Data!$A$50:$B$56,2,FALSE),0)</f>
        <v>0</v>
      </c>
      <c r="ED166" s="11">
        <f>IF(ED$2=$A166,0,IF(HLOOKUP(ED$2,Recipes!$H:$GI,'Production Calculator'!$A166+2,FALSE)=0,0,HLOOKUP(ED$2,Recipes!$H:$GI,'Production Calculator'!$A166+2,FALSE)*$AK166))+IF($AO166=ED$3,$AM166/VLOOKUP($AO166,Data!$A$50:$B$56,2,FALSE),0)</f>
        <v>0</v>
      </c>
      <c r="EE166" s="11">
        <f>IF(EE$2=$A166,0,IF(HLOOKUP(EE$2,Recipes!$H:$GI,'Production Calculator'!$A166+2,FALSE)=0,0,HLOOKUP(EE$2,Recipes!$H:$GI,'Production Calculator'!$A166+2,FALSE)*$AK166))+IF($AO166=EE$3,$AM166/VLOOKUP($AO166,Data!$A$50:$B$56,2,FALSE),0)</f>
        <v>0</v>
      </c>
      <c r="EF166" s="11">
        <f>IF(EF$2=$A166,0,IF(HLOOKUP(EF$2,Recipes!$H:$GI,'Production Calculator'!$A166+2,FALSE)=0,0,HLOOKUP(EF$2,Recipes!$H:$GI,'Production Calculator'!$A166+2,FALSE)*$AK166))+IF($AO166=EF$3,$AM166/VLOOKUP($AO166,Data!$A$50:$B$56,2,FALSE),0)</f>
        <v>0</v>
      </c>
      <c r="EG166" s="11">
        <f>IF(EG$2=$A166,0,IF(HLOOKUP(EG$2,Recipes!$H:$GI,'Production Calculator'!$A166+2,FALSE)=0,0,HLOOKUP(EG$2,Recipes!$H:$GI,'Production Calculator'!$A166+2,FALSE)*$AK166))+IF($AO166=EG$3,$AM166/VLOOKUP($AO166,Data!$A$50:$B$56,2,FALSE),0)</f>
        <v>0</v>
      </c>
      <c r="EH166" s="11">
        <f>IF(EH$2=$A166,0,IF(HLOOKUP(EH$2,Recipes!$H:$GI,'Production Calculator'!$A166+2,FALSE)=0,0,HLOOKUP(EH$2,Recipes!$H:$GI,'Production Calculator'!$A166+2,FALSE)*$AK166))+IF($AO166=EH$3,$AM166/VLOOKUP($AO166,Data!$A$50:$B$56,2,FALSE),0)</f>
        <v>0</v>
      </c>
      <c r="EI166" s="11">
        <f>IF(EI$2=$A166,0,IF(HLOOKUP(EI$2,Recipes!$H:$GI,'Production Calculator'!$A166+2,FALSE)=0,0,HLOOKUP(EI$2,Recipes!$H:$GI,'Production Calculator'!$A166+2,FALSE)*$AK166))+IF($AO166=EI$3,$AM166/VLOOKUP($AO166,Data!$A$50:$B$56,2,FALSE),0)</f>
        <v>0</v>
      </c>
      <c r="EJ166" s="11">
        <f>IF(EJ$2=$A166,0,IF(HLOOKUP(EJ$2,Recipes!$H:$GI,'Production Calculator'!$A166+2,FALSE)=0,0,HLOOKUP(EJ$2,Recipes!$H:$GI,'Production Calculator'!$A166+2,FALSE)*$AK166))+IF($AO166=EJ$3,$AM166/VLOOKUP($AO166,Data!$A$50:$B$56,2,FALSE),0)</f>
        <v>0</v>
      </c>
      <c r="EK166" s="11">
        <f>IF(EK$2=$A166,0,IF(HLOOKUP(EK$2,Recipes!$H:$GI,'Production Calculator'!$A166+2,FALSE)=0,0,HLOOKUP(EK$2,Recipes!$H:$GI,'Production Calculator'!$A166+2,FALSE)*$AK166))+IF($AO166=EK$3,$AM166/VLOOKUP($AO166,Data!$A$50:$B$56,2,FALSE),0)</f>
        <v>0</v>
      </c>
      <c r="EL166" s="11">
        <f>IF(EL$2=$A166,0,IF(HLOOKUP(EL$2,Recipes!$H:$GI,'Production Calculator'!$A166+2,FALSE)=0,0,HLOOKUP(EL$2,Recipes!$H:$GI,'Production Calculator'!$A166+2,FALSE)*$AK166))+IF($AO166=EL$3,$AM166/VLOOKUP($AO166,Data!$A$50:$B$56,2,FALSE),0)</f>
        <v>0</v>
      </c>
      <c r="EM166" s="11">
        <f>IF(EM$2=$A166,0,IF(HLOOKUP(EM$2,Recipes!$H:$GI,'Production Calculator'!$A166+2,FALSE)=0,0,HLOOKUP(EM$2,Recipes!$H:$GI,'Production Calculator'!$A166+2,FALSE)*$AK166))+IF($AO166=EM$3,$AM166/VLOOKUP($AO166,Data!$A$50:$B$56,2,FALSE),0)</f>
        <v>0</v>
      </c>
      <c r="EN166" s="11">
        <f>IF(EN$2=$A166,0,IF(HLOOKUP(EN$2,Recipes!$H:$GI,'Production Calculator'!$A166+2,FALSE)=0,0,HLOOKUP(EN$2,Recipes!$H:$GI,'Production Calculator'!$A166+2,FALSE)*$AK166))+IF($AO166=EN$3,$AM166/VLOOKUP($AO166,Data!$A$50:$B$56,2,FALSE),0)</f>
        <v>0</v>
      </c>
      <c r="EO166" s="11">
        <f>IF(EO$2=$A166,0,IF(HLOOKUP(EO$2,Recipes!$H:$GI,'Production Calculator'!$A166+2,FALSE)=0,0,HLOOKUP(EO$2,Recipes!$H:$GI,'Production Calculator'!$A166+2,FALSE)*$AK166))+IF($AO166=EO$3,$AM166/VLOOKUP($AO166,Data!$A$50:$B$56,2,FALSE),0)</f>
        <v>0</v>
      </c>
      <c r="EP166" s="11">
        <f>IF(EP$2=$A166,0,IF(HLOOKUP(EP$2,Recipes!$H:$GI,'Production Calculator'!$A166+2,FALSE)=0,0,HLOOKUP(EP$2,Recipes!$H:$GI,'Production Calculator'!$A166+2,FALSE)*$AK166))+IF($AO166=EP$3,$AM166/VLOOKUP($AO166,Data!$A$50:$B$56,2,FALSE),0)</f>
        <v>0</v>
      </c>
      <c r="EQ166" s="11">
        <f>IF(EQ$2=$A166,0,IF(HLOOKUP(EQ$2,Recipes!$H:$GI,'Production Calculator'!$A166+2,FALSE)=0,0,HLOOKUP(EQ$2,Recipes!$H:$GI,'Production Calculator'!$A166+2,FALSE)*$AK166))+IF($AO166=EQ$3,$AM166/VLOOKUP($AO166,Data!$A$50:$B$56,2,FALSE),0)</f>
        <v>0</v>
      </c>
      <c r="ER166" s="11">
        <f>IF(ER$2=$A166,0,IF(HLOOKUP(ER$2,Recipes!$H:$GI,'Production Calculator'!$A166+2,FALSE)=0,0,HLOOKUP(ER$2,Recipes!$H:$GI,'Production Calculator'!$A166+2,FALSE)*$AK166))+IF($AO166=ER$3,$AM166/VLOOKUP($AO166,Data!$A$50:$B$56,2,FALSE),0)</f>
        <v>0</v>
      </c>
      <c r="ES166" s="11">
        <f>IF(ES$2=$A166,0,IF(HLOOKUP(ES$2,Recipes!$H:$GI,'Production Calculator'!$A166+2,FALSE)=0,0,HLOOKUP(ES$2,Recipes!$H:$GI,'Production Calculator'!$A166+2,FALSE)*$AK166))+IF($AO166=ES$3,$AM166/VLOOKUP($AO166,Data!$A$50:$B$56,2,FALSE),0)</f>
        <v>0</v>
      </c>
      <c r="ET166" s="11">
        <f>IF(ET$2=$A166,0,IF(HLOOKUP(ET$2,Recipes!$H:$GI,'Production Calculator'!$A166+2,FALSE)=0,0,HLOOKUP(ET$2,Recipes!$H:$GI,'Production Calculator'!$A166+2,FALSE)*$AK166))+IF($AO166=ET$3,$AM166/VLOOKUP($AO166,Data!$A$50:$B$56,2,FALSE),0)</f>
        <v>0</v>
      </c>
      <c r="EU166" s="11">
        <f>IF(EU$2=$A166,0,IF(HLOOKUP(EU$2,Recipes!$H:$GI,'Production Calculator'!$A166+2,FALSE)=0,0,HLOOKUP(EU$2,Recipes!$H:$GI,'Production Calculator'!$A166+2,FALSE)*$AK166))+IF($AO166=EU$3,$AM166/VLOOKUP($AO166,Data!$A$50:$B$56,2,FALSE),0)</f>
        <v>0</v>
      </c>
      <c r="EV166" s="11">
        <f>IF(EV$2=$A166,0,IF(HLOOKUP(EV$2,Recipes!$H:$GI,'Production Calculator'!$A166+2,FALSE)=0,0,HLOOKUP(EV$2,Recipes!$H:$GI,'Production Calculator'!$A166+2,FALSE)*$AK166))+IF($AO166=EV$3,$AM166/VLOOKUP($AO166,Data!$A$50:$B$56,2,FALSE),0)</f>
        <v>0</v>
      </c>
      <c r="EW166" s="11">
        <f>IF(EW$2=$A166,0,IF(HLOOKUP(EW$2,Recipes!$H:$GI,'Production Calculator'!$A166+2,FALSE)=0,0,HLOOKUP(EW$2,Recipes!$H:$GI,'Production Calculator'!$A166+2,FALSE)*$AK166))+IF($AO166=EW$3,$AM166/VLOOKUP($AO166,Data!$A$50:$B$56,2,FALSE),0)</f>
        <v>0</v>
      </c>
      <c r="EX166" s="11">
        <f>IF(EX$2=$A166,0,IF(HLOOKUP(EX$2,Recipes!$H:$GI,'Production Calculator'!$A166+2,FALSE)=0,0,HLOOKUP(EX$2,Recipes!$H:$GI,'Production Calculator'!$A166+2,FALSE)*$AK166))+IF($AO166=EX$3,$AM166/VLOOKUP($AO166,Data!$A$50:$B$56,2,FALSE),0)</f>
        <v>0</v>
      </c>
      <c r="EY166" s="11">
        <f>IF(EY$2=$A166,0,IF(HLOOKUP(EY$2,Recipes!$H:$GI,'Production Calculator'!$A166+2,FALSE)=0,0,HLOOKUP(EY$2,Recipes!$H:$GI,'Production Calculator'!$A166+2,FALSE)*$AK166))+IF($AO166=EY$3,$AM166/VLOOKUP($AO166,Data!$A$50:$B$56,2,FALSE),0)</f>
        <v>0</v>
      </c>
      <c r="EZ166" s="11">
        <f>IF(EZ$2=$A166,0,IF(HLOOKUP(EZ$2,Recipes!$H:$GI,'Production Calculator'!$A166+2,FALSE)=0,0,HLOOKUP(EZ$2,Recipes!$H:$GI,'Production Calculator'!$A166+2,FALSE)*$AK166))+IF($AO166=EZ$3,$AM166/VLOOKUP($AO166,Data!$A$50:$B$56,2,FALSE),0)</f>
        <v>0</v>
      </c>
      <c r="FA166" s="11">
        <f>IF(FA$2=$A166,0,IF(HLOOKUP(FA$2,Recipes!$H:$GI,'Production Calculator'!$A166+2,FALSE)=0,0,HLOOKUP(FA$2,Recipes!$H:$GI,'Production Calculator'!$A166+2,FALSE)*$AK166))+IF($AO166=FA$3,$AM166/VLOOKUP($AO166,Data!$A$50:$B$56,2,FALSE),0)</f>
        <v>0</v>
      </c>
      <c r="FB166" s="11">
        <f>IF(FB$2=$A166,0,IF(HLOOKUP(FB$2,Recipes!$H:$GI,'Production Calculator'!$A166+2,FALSE)=0,0,HLOOKUP(FB$2,Recipes!$H:$GI,'Production Calculator'!$A166+2,FALSE)*$AK166))+IF($AO166=FB$3,$AM166/VLOOKUP($AO166,Data!$A$50:$B$56,2,FALSE),0)</f>
        <v>0</v>
      </c>
      <c r="FC166" s="11">
        <f>IF(FC$2=$A166,0,IF(HLOOKUP(FC$2,Recipes!$H:$GI,'Production Calculator'!$A166+2,FALSE)=0,0,HLOOKUP(FC$2,Recipes!$H:$GI,'Production Calculator'!$A166+2,FALSE)*$AK166))+IF($AO166=FC$3,$AM166/VLOOKUP($AO166,Data!$A$50:$B$56,2,FALSE),0)</f>
        <v>0</v>
      </c>
      <c r="FD166" s="11">
        <f>IF(FD$2=$A166,0,IF(HLOOKUP(FD$2,Recipes!$H:$GI,'Production Calculator'!$A166+2,FALSE)=0,0,HLOOKUP(FD$2,Recipes!$H:$GI,'Production Calculator'!$A166+2,FALSE)*$AK166))+IF($AO166=FD$3,$AM166/VLOOKUP($AO166,Data!$A$50:$B$56,2,FALSE),0)</f>
        <v>0</v>
      </c>
      <c r="FE166" s="11">
        <f>IF(FE$2=$A166,0,IF(HLOOKUP(FE$2,Recipes!$H:$GI,'Production Calculator'!$A166+2,FALSE)=0,0,HLOOKUP(FE$2,Recipes!$H:$GI,'Production Calculator'!$A166+2,FALSE)*$AK166))+IF($AO166=FE$3,$AM166/VLOOKUP($AO166,Data!$A$50:$B$56,2,FALSE),0)</f>
        <v>0</v>
      </c>
      <c r="FF166" s="11">
        <f>IF(FF$2=$A166,0,IF(HLOOKUP(FF$2,Recipes!$H:$GI,'Production Calculator'!$A166+2,FALSE)=0,0,HLOOKUP(FF$2,Recipes!$H:$GI,'Production Calculator'!$A166+2,FALSE)*$AK166))+IF($AO166=FF$3,$AM166/VLOOKUP($AO166,Data!$A$50:$B$56,2,FALSE),0)</f>
        <v>0</v>
      </c>
      <c r="FG166" s="11">
        <f>IF(FG$2=$A166,0,IF(HLOOKUP(FG$2,Recipes!$H:$GI,'Production Calculator'!$A166+2,FALSE)=0,0,HLOOKUP(FG$2,Recipes!$H:$GI,'Production Calculator'!$A166+2,FALSE)*$AK166))+IF($AO166=FG$3,$AM166/VLOOKUP($AO166,Data!$A$50:$B$56,2,FALSE),0)</f>
        <v>0</v>
      </c>
      <c r="FH166" s="11">
        <f>IF(FH$2=$A166,0,IF(HLOOKUP(FH$2,Recipes!$H:$GI,'Production Calculator'!$A166+2,FALSE)=0,0,HLOOKUP(FH$2,Recipes!$H:$GI,'Production Calculator'!$A166+2,FALSE)*$AK166))+IF($AO166=FH$3,$AM166/VLOOKUP($AO166,Data!$A$50:$B$56,2,FALSE),0)</f>
        <v>0</v>
      </c>
      <c r="FI166" s="11">
        <f>IF(FI$2=$A166,0,IF(HLOOKUP(FI$2,Recipes!$H:$GI,'Production Calculator'!$A166+2,FALSE)=0,0,HLOOKUP(FI$2,Recipes!$H:$GI,'Production Calculator'!$A166+2,FALSE)*$AK166))+IF($AO166=FI$3,$AM166/VLOOKUP($AO166,Data!$A$50:$B$56,2,FALSE),0)</f>
        <v>0</v>
      </c>
      <c r="FJ166" s="11">
        <f>IF(FJ$2=$A166,0,IF(HLOOKUP(FJ$2,Recipes!$H:$GI,'Production Calculator'!$A166+2,FALSE)=0,0,HLOOKUP(FJ$2,Recipes!$H:$GI,'Production Calculator'!$A166+2,FALSE)*$AK166))+IF($AO166=FJ$3,$AM166/VLOOKUP($AO166,Data!$A$50:$B$56,2,FALSE),0)</f>
        <v>0</v>
      </c>
      <c r="FK166" s="11">
        <f>IF(FK$2=$A166,0,IF(HLOOKUP(FK$2,Recipes!$H:$GI,'Production Calculator'!$A166+2,FALSE)=0,0,HLOOKUP(FK$2,Recipes!$H:$GI,'Production Calculator'!$A166+2,FALSE)*$AK166))+IF($AO166=FK$3,$AM166/VLOOKUP($AO166,Data!$A$50:$B$56,2,FALSE),0)</f>
        <v>0</v>
      </c>
      <c r="FL166" s="11">
        <f>IF(FL$2=$A166,0,IF(HLOOKUP(FL$2,Recipes!$H:$GI,'Production Calculator'!$A166+2,FALSE)=0,0,HLOOKUP(FL$2,Recipes!$H:$GI,'Production Calculator'!$A166+2,FALSE)*$AK166))+IF($AO166=FL$3,$AM166/VLOOKUP($AO166,Data!$A$50:$B$56,2,FALSE),0)</f>
        <v>0</v>
      </c>
      <c r="FM166" s="11">
        <f>IF(FM$2=$A166,0,IF(HLOOKUP(FM$2,Recipes!$H:$GI,'Production Calculator'!$A166+2,FALSE)=0,0,HLOOKUP(FM$2,Recipes!$H:$GI,'Production Calculator'!$A166+2,FALSE)*$AK166))+IF($AO166=FM$3,$AM166/VLOOKUP($AO166,Data!$A$50:$B$56,2,FALSE),0)</f>
        <v>0</v>
      </c>
      <c r="FN166" s="11">
        <f>IF(FN$2=$A166,0,IF(HLOOKUP(FN$2,Recipes!$H:$GI,'Production Calculator'!$A166+2,FALSE)=0,0,HLOOKUP(FN$2,Recipes!$H:$GI,'Production Calculator'!$A166+2,FALSE)*$AK166))+IF($AO166=FN$3,$AM166/VLOOKUP($AO166,Data!$A$50:$B$56,2,FALSE),0)</f>
        <v>0</v>
      </c>
      <c r="FO166" s="11">
        <f>IF(FO$2=$A166,0,IF(HLOOKUP(FO$2,Recipes!$H:$GI,'Production Calculator'!$A166+2,FALSE)=0,0,HLOOKUP(FO$2,Recipes!$H:$GI,'Production Calculator'!$A166+2,FALSE)*$AK166))+IF($AO166=FO$3,$AM166/VLOOKUP($AO166,Data!$A$50:$B$56,2,FALSE),0)</f>
        <v>0</v>
      </c>
      <c r="FP166" s="11">
        <f>IF(FP$2=$A166,0,IF(HLOOKUP(FP$2,Recipes!$H:$GI,'Production Calculator'!$A166+2,FALSE)=0,0,HLOOKUP(FP$2,Recipes!$H:$GI,'Production Calculator'!$A166+2,FALSE)*$AK166))+IF($AO166=FP$3,$AM166/VLOOKUP($AO166,Data!$A$50:$B$56,2,FALSE),0)</f>
        <v>0</v>
      </c>
      <c r="FQ166" s="11">
        <f>IF(FQ$2=$A166,0,IF(HLOOKUP(FQ$2,Recipes!$H:$GI,'Production Calculator'!$A166+2,FALSE)=0,0,HLOOKUP(FQ$2,Recipes!$H:$GI,'Production Calculator'!$A166+2,FALSE)*$AK166))+IF($AO166=FQ$3,$AM166/VLOOKUP($AO166,Data!$A$50:$B$56,2,FALSE),0)</f>
        <v>0</v>
      </c>
      <c r="FR166" s="11">
        <f>IF(FR$2=$A166,0,IF(HLOOKUP(FR$2,Recipes!$H:$GI,'Production Calculator'!$A166+2,FALSE)=0,0,HLOOKUP(FR$2,Recipes!$H:$GI,'Production Calculator'!$A166+2,FALSE)*$AK166))+IF($AO166=FR$3,$AM166/VLOOKUP($AO166,Data!$A$50:$B$56,2,FALSE),0)</f>
        <v>0</v>
      </c>
      <c r="FS166" s="11">
        <f>IF(FS$2=$A166,0,IF(HLOOKUP(FS$2,Recipes!$H:$GI,'Production Calculator'!$A166+2,FALSE)=0,0,HLOOKUP(FS$2,Recipes!$H:$GI,'Production Calculator'!$A166+2,FALSE)*$AK166))+IF($AO166=FS$3,$AM166/VLOOKUP($AO166,Data!$A$50:$B$56,2,FALSE),0)</f>
        <v>0</v>
      </c>
      <c r="FT166" s="11">
        <f>IF(FT$2=$A166,0,IF(HLOOKUP(FT$2,Recipes!$H:$GI,'Production Calculator'!$A166+2,FALSE)=0,0,HLOOKUP(FT$2,Recipes!$H:$GI,'Production Calculator'!$A166+2,FALSE)*$AK166))+IF($AO166=FT$3,$AM166/VLOOKUP($AO166,Data!$A$50:$B$56,2,FALSE),0)</f>
        <v>0</v>
      </c>
      <c r="FU166" s="11">
        <f>IF(FU$2=$A166,0,IF(HLOOKUP(FU$2,Recipes!$H:$GI,'Production Calculator'!$A166+2,FALSE)=0,0,HLOOKUP(FU$2,Recipes!$H:$GI,'Production Calculator'!$A166+2,FALSE)*$AK166))+IF($AO166=FU$3,$AM166/VLOOKUP($AO166,Data!$A$50:$B$56,2,FALSE),0)</f>
        <v>0</v>
      </c>
      <c r="FV166" s="11">
        <f>IF(FV$2=$A166,0,IF(HLOOKUP(FV$2,Recipes!$H:$GI,'Production Calculator'!$A166+2,FALSE)=0,0,HLOOKUP(FV$2,Recipes!$H:$GI,'Production Calculator'!$A166+2,FALSE)*$AK166))+IF($AO166=FV$3,$AM166/VLOOKUP($AO166,Data!$A$50:$B$56,2,FALSE),0)</f>
        <v>0</v>
      </c>
      <c r="FW166" s="11">
        <f>IF(FW$2=$A166,0,IF(HLOOKUP(FW$2,Recipes!$H:$GI,'Production Calculator'!$A166+2,FALSE)=0,0,HLOOKUP(FW$2,Recipes!$H:$GI,'Production Calculator'!$A166+2,FALSE)*$AK166))+IF($AO166=FW$3,$AM166/VLOOKUP($AO166,Data!$A$50:$B$56,2,FALSE),0)</f>
        <v>0</v>
      </c>
      <c r="FX166" s="11">
        <f>IF(FX$2=$A166,0,IF(HLOOKUP(FX$2,Recipes!$H:$GI,'Production Calculator'!$A166+2,FALSE)=0,0,HLOOKUP(FX$2,Recipes!$H:$GI,'Production Calculator'!$A166+2,FALSE)*$AK166))+IF($AO166=FX$3,$AM166/VLOOKUP($AO166,Data!$A$50:$B$56,2,FALSE),0)</f>
        <v>0</v>
      </c>
      <c r="FY166" s="11">
        <f>IF(FY$2=$A166,0,IF(HLOOKUP(FY$2,Recipes!$H:$GI,'Production Calculator'!$A166+2,FALSE)=0,0,HLOOKUP(FY$2,Recipes!$H:$GI,'Production Calculator'!$A166+2,FALSE)*$AK166))+IF($AO166=FY$3,$AM166/VLOOKUP($AO166,Data!$A$50:$B$56,2,FALSE),0)</f>
        <v>0</v>
      </c>
      <c r="FZ166" s="11">
        <f>IF(FZ$2=$A166,0,IF(HLOOKUP(FZ$2,Recipes!$H:$GI,'Production Calculator'!$A166+2,FALSE)=0,0,HLOOKUP(FZ$2,Recipes!$H:$GI,'Production Calculator'!$A166+2,FALSE)*$AK166))+IF($AO166=FZ$3,$AM166/VLOOKUP($AO166,Data!$A$50:$B$56,2,FALSE),0)</f>
        <v>0</v>
      </c>
      <c r="GA166" s="11">
        <f>IF(GA$2=$A166,0,IF(HLOOKUP(GA$2,Recipes!$H:$GI,'Production Calculator'!$A166+2,FALSE)=0,0,HLOOKUP(GA$2,Recipes!$H:$GI,'Production Calculator'!$A166+2,FALSE)*$AK166))+IF($AO166=GA$3,$AM166/VLOOKUP($AO166,Data!$A$50:$B$56,2,FALSE),0)</f>
        <v>0</v>
      </c>
      <c r="GB166" s="11">
        <f>IF(GB$2=$A166,0,IF(HLOOKUP(GB$2,Recipes!$H:$GI,'Production Calculator'!$A166+2,FALSE)=0,0,HLOOKUP(GB$2,Recipes!$H:$GI,'Production Calculator'!$A166+2,FALSE)*$AK166))+IF($AO166=GB$3,$AM166/VLOOKUP($AO166,Data!$A$50:$B$56,2,FALSE),0)</f>
        <v>0</v>
      </c>
      <c r="GC166" s="11">
        <f>IF(GC$2=$A166,0,IF(HLOOKUP(GC$2,Recipes!$H:$GI,'Production Calculator'!$A166+2,FALSE)=0,0,HLOOKUP(GC$2,Recipes!$H:$GI,'Production Calculator'!$A166+2,FALSE)*$AK166))+IF($AO166=GC$3,$AM166/VLOOKUP($AO166,Data!$A$50:$B$56,2,FALSE),0)</f>
        <v>0</v>
      </c>
      <c r="GD166" s="11">
        <f>IF(GD$2=$A166,0,IF(HLOOKUP(GD$2,Recipes!$H:$GI,'Production Calculator'!$A166+2,FALSE)=0,0,HLOOKUP(GD$2,Recipes!$H:$GI,'Production Calculator'!$A166+2,FALSE)*$AK166))+IF($AO166=GD$3,$AM166/VLOOKUP($AO166,Data!$A$50:$B$56,2,FALSE),0)</f>
        <v>0</v>
      </c>
      <c r="GE166" s="11">
        <f>IF(GE$2=$A166,0,IF(HLOOKUP(GE$2,Recipes!$H:$GI,'Production Calculator'!$A166+2,FALSE)=0,0,HLOOKUP(GE$2,Recipes!$H:$GI,'Production Calculator'!$A166+2,FALSE)*$AK166))+IF($AO166=GE$3,$AM166/VLOOKUP($AO166,Data!$A$50:$B$56,2,FALSE),0)</f>
        <v>0</v>
      </c>
      <c r="GF166" s="11">
        <f>IF(GF$2=$A166,0,IF(HLOOKUP(GF$2,Recipes!$H:$GI,'Production Calculator'!$A166+2,FALSE)=0,0,HLOOKUP(GF$2,Recipes!$H:$GI,'Production Calculator'!$A166+2,FALSE)*$AK166))+IF($AO166=GF$3,$AM166/VLOOKUP($AO166,Data!$A$50:$B$56,2,FALSE),0)</f>
        <v>0</v>
      </c>
      <c r="GG166" s="11">
        <f>IF(GG$2=$A166,0,IF(HLOOKUP(GG$2,Recipes!$H:$GI,'Production Calculator'!$A166+2,FALSE)=0,0,HLOOKUP(GG$2,Recipes!$H:$GI,'Production Calculator'!$A166+2,FALSE)*$AK166))+IF($AO166=GG$3,$AM166/VLOOKUP($AO166,Data!$A$50:$B$56,2,FALSE),0)</f>
        <v>0</v>
      </c>
      <c r="GH166" s="11">
        <f>IF(GH$2=$A166,0,IF(HLOOKUP(GH$2,Recipes!$H:$GI,'Production Calculator'!$A166+2,FALSE)=0,0,HLOOKUP(GH$2,Recipes!$H:$GI,'Production Calculator'!$A166+2,FALSE)*$AK166))+IF($AO166=GH$3,$AM166/VLOOKUP($AO166,Data!$A$50:$B$56,2,FALSE),0)</f>
        <v>0</v>
      </c>
      <c r="GI166" s="11">
        <f>IF(GI$2=$A166,0,IF(HLOOKUP(GI$2,Recipes!$H:$GI,'Production Calculator'!$A166+2,FALSE)=0,0,HLOOKUP(GI$2,Recipes!$H:$GI,'Production Calculator'!$A166+2,FALSE)*$AK166))+IF($AO166=GI$3,$AM166/VLOOKUP($AO166,Data!$A$50:$B$56,2,FALSE),0)</f>
        <v>0</v>
      </c>
      <c r="GJ166" s="11">
        <f>IF(GJ$2=$A166,0,IF(HLOOKUP(GJ$2,Recipes!$H:$GI,'Production Calculator'!$A166+2,FALSE)=0,0,HLOOKUP(GJ$2,Recipes!$H:$GI,'Production Calculator'!$A166+2,FALSE)*$AK166))+IF($AO166=GJ$3,$AM166/VLOOKUP($AO166,Data!$A$50:$B$56,2,FALSE),0)</f>
        <v>0</v>
      </c>
      <c r="GK166" s="11">
        <f>IF(GK$2=$A166,0,IF(HLOOKUP(GK$2,Recipes!$H:$GI,'Production Calculator'!$A166+2,FALSE)=0,0,HLOOKUP(GK$2,Recipes!$H:$GI,'Production Calculator'!$A166+2,FALSE)*$AK166))+IF($AO166=GK$3,$AM166/VLOOKUP($AO166,Data!$A$50:$B$56,2,FALSE),0)</f>
        <v>0</v>
      </c>
      <c r="GL166" s="11">
        <f>IF(GL$2=$A166,0,IF(HLOOKUP(GL$2,Recipes!$H:$GI,'Production Calculator'!$A166+2,FALSE)=0,0,HLOOKUP(GL$2,Recipes!$H:$GI,'Production Calculator'!$A166+2,FALSE)*$AK166))+IF($AO166=GL$3,$AM166/VLOOKUP($AO166,Data!$A$50:$B$56,2,FALSE),0)</f>
        <v>0</v>
      </c>
      <c r="GM166" s="11">
        <f>IF(GM$2=$A166,0,IF(HLOOKUP(GM$2,Recipes!$H:$GI,'Production Calculator'!$A166+2,FALSE)=0,0,HLOOKUP(GM$2,Recipes!$H:$GI,'Production Calculator'!$A166+2,FALSE)*$AK166))+IF($AO166=GM$3,$AM166/VLOOKUP($AO166,Data!$A$50:$B$56,2,FALSE),0)</f>
        <v>0</v>
      </c>
      <c r="GN166" s="11">
        <f>IF(GN$2=$A166,0,IF(HLOOKUP(GN$2,Recipes!$H:$GI,'Production Calculator'!$A166+2,FALSE)=0,0,HLOOKUP(GN$2,Recipes!$H:$GI,'Production Calculator'!$A166+2,FALSE)*$AK166))+IF($AO166=GN$3,$AM166/VLOOKUP($AO166,Data!$A$50:$B$56,2,FALSE),0)</f>
        <v>0</v>
      </c>
      <c r="GO166" s="11">
        <f>IF(GO$2=$A166,0,IF(HLOOKUP(GO$2,Recipes!$H:$GI,'Production Calculator'!$A166+2,FALSE)=0,0,HLOOKUP(GO$2,Recipes!$H:$GI,'Production Calculator'!$A166+2,FALSE)*$AK166))+IF($AO166=GO$3,$AM166/VLOOKUP($AO166,Data!$A$50:$B$56,2,FALSE),0)</f>
        <v>0</v>
      </c>
      <c r="GP166" s="11">
        <f>IF(GP$2=$A166,0,IF(HLOOKUP(GP$2,Recipes!$H:$GI,'Production Calculator'!$A166+2,FALSE)=0,0,HLOOKUP(GP$2,Recipes!$H:$GI,'Production Calculator'!$A166+2,FALSE)*$AK166))+IF($AO166=GP$3,$AM166/VLOOKUP($AO166,Data!$A$50:$B$56,2,FALSE),0)</f>
        <v>0</v>
      </c>
      <c r="GQ166" s="11">
        <f>IF(GQ$2=$A166,0,IF(HLOOKUP(GQ$2,Recipes!$H:$GI,'Production Calculator'!$A166+2,FALSE)=0,0,HLOOKUP(GQ$2,Recipes!$H:$GI,'Production Calculator'!$A166+2,FALSE)*$AK166))+IF($AO166=GQ$3,$AM166/VLOOKUP($AO166,Data!$A$50:$B$56,2,FALSE),0)</f>
        <v>0</v>
      </c>
      <c r="GR166" s="11">
        <f>IF(GR$2=$A166,0,IF(HLOOKUP(GR$2,Recipes!$H:$GI,'Production Calculator'!$A166+2,FALSE)=0,0,HLOOKUP(GR$2,Recipes!$H:$GI,'Production Calculator'!$A166+2,FALSE)*$AK166))+IF($AO166=GR$3,$AM166/VLOOKUP($AO166,Data!$A$50:$B$56,2,FALSE),0)</f>
        <v>0</v>
      </c>
      <c r="GS166" s="11">
        <f>IF(GS$2=$A166,0,IF(HLOOKUP(GS$2,Recipes!$H:$GI,'Production Calculator'!$A166+2,FALSE)=0,0,HLOOKUP(GS$2,Recipes!$H:$GI,'Production Calculator'!$A166+2,FALSE)*$AK166))+IF($AO166=GS$3,$AM166/VLOOKUP($AO166,Data!$A$50:$B$56,2,FALSE),0)</f>
        <v>0</v>
      </c>
      <c r="GT166" s="11">
        <f>IF(GT$2=$A166,0,IF(HLOOKUP(GT$2,Recipes!$H:$GI,'Production Calculator'!$A166+2,FALSE)=0,0,HLOOKUP(GT$2,Recipes!$H:$GI,'Production Calculator'!$A166+2,FALSE)*$AK166))+IF($AO166=GT$3,$AM166/VLOOKUP($AO166,Data!$A$50:$B$56,2,FALSE),0)</f>
        <v>0</v>
      </c>
      <c r="GU166" s="11">
        <f>IF(GU$2=$A166,0,IF(HLOOKUP(GU$2,Recipes!$H:$GI,'Production Calculator'!$A166+2,FALSE)=0,0,HLOOKUP(GU$2,Recipes!$H:$GI,'Production Calculator'!$A166+2,FALSE)*$AK166))+IF($AO166=GU$3,$AM166/VLOOKUP($AO166,Data!$A$50:$B$56,2,FALSE),0)</f>
        <v>0</v>
      </c>
      <c r="GV166" s="11">
        <f>IF(GV$2=$A166,0,IF(HLOOKUP(GV$2,Recipes!$H:$GI,'Production Calculator'!$A166+2,FALSE)=0,0,HLOOKUP(GV$2,Recipes!$H:$GI,'Production Calculator'!$A166+2,FALSE)*$AK166))+IF($AO166=GV$3,$AM166/VLOOKUP($AO166,Data!$A$50:$B$56,2,FALSE),0)</f>
        <v>0</v>
      </c>
      <c r="GW166" s="11">
        <f>IF(GW$2=$A166,0,IF(HLOOKUP(GW$2,Recipes!$H:$GI,'Production Calculator'!$A166+2,FALSE)=0,0,HLOOKUP(GW$2,Recipes!$H:$GI,'Production Calculator'!$A166+2,FALSE)*$AK166))+IF($AO166=GW$3,$AM166/VLOOKUP($AO166,Data!$A$50:$B$56,2,FALSE),0)</f>
        <v>0</v>
      </c>
      <c r="GX166" s="11">
        <f>IF(GX$2=$A166,0,IF(HLOOKUP(GX$2,Recipes!$H:$GI,'Production Calculator'!$A166+2,FALSE)=0,0,HLOOKUP(GX$2,Recipes!$H:$GI,'Production Calculator'!$A166+2,FALSE)*$AK166))+IF($AO166=GX$3,$AM166/VLOOKUP($AO166,Data!$A$50:$B$56,2,FALSE),0)</f>
        <v>0</v>
      </c>
      <c r="GY166" s="11">
        <f>IF(GY$2=$A166,0,IF(HLOOKUP(GY$2,Recipes!$H:$GI,'Production Calculator'!$A166+2,FALSE)=0,0,HLOOKUP(GY$2,Recipes!$H:$GI,'Production Calculator'!$A166+2,FALSE)*$AK166))+IF($AO166=GY$3,$AM166/VLOOKUP($AO166,Data!$A$50:$B$56,2,FALSE),0)</f>
        <v>0</v>
      </c>
      <c r="GZ166" s="11">
        <f>IF(GZ$2=$A166,0,IF(HLOOKUP(GZ$2,Recipes!$H:$GI,'Production Calculator'!$A166+2,FALSE)=0,0,HLOOKUP(GZ$2,Recipes!$H:$GI,'Production Calculator'!$A166+2,FALSE)*$AK166))+IF($AO166=GZ$3,$AM166/VLOOKUP($AO166,Data!$A$50:$B$56,2,FALSE),0)</f>
        <v>0</v>
      </c>
      <c r="HA166" s="11">
        <f>IF(HA$2=$A166,0,IF(HLOOKUP(HA$2,Recipes!$H:$GI,'Production Calculator'!$A166+2,FALSE)=0,0,HLOOKUP(HA$2,Recipes!$H:$GI,'Production Calculator'!$A166+2,FALSE)*$AK166))+IF($AO166=HA$3,$AM166/VLOOKUP($AO166,Data!$A$50:$B$56,2,FALSE),0)</f>
        <v>0</v>
      </c>
      <c r="HB166" s="11">
        <f>IF(HB$2=$A166,0,IF(HLOOKUP(HB$2,Recipes!$H:$GI,'Production Calculator'!$A166+2,FALSE)=0,0,HLOOKUP(HB$2,Recipes!$H:$GI,'Production Calculator'!$A166+2,FALSE)*$AK166))+IF($AO166=HB$3,$AM166/VLOOKUP($AO166,Data!$A$50:$B$56,2,FALSE),0)</f>
        <v>0</v>
      </c>
      <c r="HC166" s="11">
        <f>IF(HC$2=$A166,0,IF(HLOOKUP(HC$2,Recipes!$H:$GI,'Production Calculator'!$A166+2,FALSE)=0,0,HLOOKUP(HC$2,Recipes!$H:$GI,'Production Calculator'!$A166+2,FALSE)*$AK166))+IF($AO166=HC$3,$AM166/VLOOKUP($AO166,Data!$A$50:$B$56,2,FALSE),0)</f>
        <v>0</v>
      </c>
      <c r="HD166" s="11">
        <f>IF(HD$2=$A166,0,IF(HLOOKUP(HD$2,Recipes!$H:$GI,'Production Calculator'!$A166+2,FALSE)=0,0,HLOOKUP(HD$2,Recipes!$H:$GI,'Production Calculator'!$A166+2,FALSE)*$AK166))+IF($AO166=HD$3,$AM166/VLOOKUP($AO166,Data!$A$50:$B$56,2,FALSE),0)</f>
        <v>0</v>
      </c>
      <c r="HE166" s="11">
        <f>IF(HE$2=$A166,0,IF(HLOOKUP(HE$2,Recipes!$H:$GI,'Production Calculator'!$A166+2,FALSE)=0,0,HLOOKUP(HE$2,Recipes!$H:$GI,'Production Calculator'!$A166+2,FALSE)*$AK166))+IF($AO166=HE$3,$AM166/VLOOKUP($AO166,Data!$A$50:$B$56,2,FALSE),0)</f>
        <v>0</v>
      </c>
      <c r="HF166" s="11">
        <f>IF(HF$2=$A166,0,IF(HLOOKUP(HF$2,Recipes!$H:$GI,'Production Calculator'!$A166+2,FALSE)=0,0,HLOOKUP(HF$2,Recipes!$H:$GI,'Production Calculator'!$A166+2,FALSE)*$AK166))+IF($AO166=HF$3,$AM166/VLOOKUP($AO166,Data!$A$50:$B$56,2,FALSE),0)</f>
        <v>0</v>
      </c>
      <c r="HG166" s="11">
        <f>IF(HG$2=$A166,0,IF(HLOOKUP(HG$2,Recipes!$H:$GI,'Production Calculator'!$A166+2,FALSE)=0,0,HLOOKUP(HG$2,Recipes!$H:$GI,'Production Calculator'!$A166+2,FALSE)*$AK166))+IF($AO166=HG$3,$AM166/VLOOKUP($AO166,Data!$A$50:$B$56,2,FALSE),0)</f>
        <v>0</v>
      </c>
      <c r="HH166" s="11">
        <f>IF(HH$2=$A166,0,IF(HLOOKUP(HH$2,Recipes!$H:$GI,'Production Calculator'!$A166+2,FALSE)=0,0,HLOOKUP(HH$2,Recipes!$H:$GI,'Production Calculator'!$A166+2,FALSE)*$AK166))+IF($AO166=HH$3,$AM166/VLOOKUP($AO166,Data!$A$50:$B$56,2,FALSE),0)</f>
        <v>0</v>
      </c>
      <c r="HI166" s="11">
        <f>IF(HI$2=$A166,0,IF(HLOOKUP(HI$2,Recipes!$H:$GI,'Production Calculator'!$A166+2,FALSE)=0,0,HLOOKUP(HI$2,Recipes!$H:$GI,'Production Calculator'!$A166+2,FALSE)*$AK166))+IF($AO166=HI$3,$AM166/VLOOKUP($AO166,Data!$A$50:$B$56,2,FALSE),0)</f>
        <v>0</v>
      </c>
      <c r="HJ166" s="11">
        <f>IF(HJ$2=$A166,0,IF(HLOOKUP(HJ$2,Recipes!$H:$GI,'Production Calculator'!$A166+2,FALSE)=0,0,HLOOKUP(HJ$2,Recipes!$H:$GI,'Production Calculator'!$A166+2,FALSE)*$AK166))+IF($AO166=HJ$3,$AM166/VLOOKUP($AO166,Data!$A$50:$B$56,2,FALSE),0)</f>
        <v>0</v>
      </c>
      <c r="HK166" s="11">
        <f>IF(HK$2=$A166,0,IF(HLOOKUP(HK$2,Recipes!$H:$GI,'Production Calculator'!$A166+2,FALSE)=0,0,HLOOKUP(HK$2,Recipes!$H:$GI,'Production Calculator'!$A166+2,FALSE)*$AK166))+IF($AO166=HK$3,$AM166/VLOOKUP($AO166,Data!$A$50:$B$56,2,FALSE),0)</f>
        <v>0</v>
      </c>
      <c r="HL166" s="11">
        <f>IF(HL$2=$A166,0,IF(HLOOKUP(HL$2,Recipes!$H:$GI,'Production Calculator'!$A166+2,FALSE)=0,0,HLOOKUP(HL$2,Recipes!$H:$GI,'Production Calculator'!$A166+2,FALSE)*$AK166))+IF($AO166=HL$3,$AM166/VLOOKUP($AO166,Data!$A$50:$B$56,2,FALSE),0)</f>
        <v>0</v>
      </c>
      <c r="HM166" s="11">
        <f>IF(HM$2=$A166,0,IF(HLOOKUP(HM$2,Recipes!$H:$GI,'Production Calculator'!$A166+2,FALSE)=0,0,HLOOKUP(HM$2,Recipes!$H:$GI,'Production Calculator'!$A166+2,FALSE)*$AK166))+IF($AO166=HM$3,$AM166/VLOOKUP($AO166,Data!$A$50:$B$56,2,FALSE),0)</f>
        <v>0</v>
      </c>
      <c r="HN166" s="11">
        <f>IF(HN$2=$A166,0,IF(HLOOKUP(HN$2,Recipes!$H:$GI,'Production Calculator'!$A166+2,FALSE)=0,0,HLOOKUP(HN$2,Recipes!$H:$GI,'Production Calculator'!$A166+2,FALSE)*$AK166))+IF($AO166=HN$3,$AM166/VLOOKUP($AO166,Data!$A$50:$B$56,2,FALSE),0)</f>
        <v>0</v>
      </c>
      <c r="HO166" s="11">
        <f>IF(HO$2=$A166,0,IF(HLOOKUP(HO$2,Recipes!$H:$GI,'Production Calculator'!$A166+2,FALSE)=0,0,HLOOKUP(HO$2,Recipes!$H:$GI,'Production Calculator'!$A166+2,FALSE)*$AK166))+IF($AO166=HO$3,$AM166/VLOOKUP($AO166,Data!$A$50:$B$56,2,FALSE),0)</f>
        <v>0</v>
      </c>
      <c r="HP166" s="11">
        <f>IF(HP$2=$A166,0,IF(HLOOKUP(HP$2,Recipes!$H:$GI,'Production Calculator'!$A166+2,FALSE)=0,0,HLOOKUP(HP$2,Recipes!$H:$GI,'Production Calculator'!$A166+2,FALSE)*$AK166))+IF($AO166=HP$3,$AM166/VLOOKUP($AO166,Data!$A$50:$B$56,2,FALSE),0)</f>
        <v>0</v>
      </c>
      <c r="HQ166" s="11">
        <f>IF(HQ$2=$A166,0,IF(HLOOKUP(HQ$2,Recipes!$H:$GI,'Production Calculator'!$A166+2,FALSE)=0,0,HLOOKUP(HQ$2,Recipes!$H:$GI,'Production Calculator'!$A166+2,FALSE)*$AK166))+IF($AO166=HQ$3,$AM166/VLOOKUP($AO166,Data!$A$50:$B$56,2,FALSE),0)</f>
        <v>0</v>
      </c>
      <c r="HR166" s="11">
        <f>IF(HR$2=$A166,0,IF(HLOOKUP(HR$2,Recipes!$H:$GI,'Production Calculator'!$A166+2,FALSE)=0,0,HLOOKUP(HR$2,Recipes!$H:$GI,'Production Calculator'!$A166+2,FALSE)*$AK166))+IF($AO166=HR$3,$AM166/VLOOKUP($AO166,Data!$A$50:$B$56,2,FALSE),0)</f>
        <v>0</v>
      </c>
      <c r="HS166" s="121"/>
    </row>
    <row r="167" spans="1:227" x14ac:dyDescent="0.45">
      <c r="A167">
        <v>140</v>
      </c>
      <c r="B167" s="107" t="str">
        <f>VLOOKUP(A167,Recipes!A:B,2)</f>
        <v>Medium electric pole</v>
      </c>
      <c r="C167" s="128">
        <v>0</v>
      </c>
      <c r="D167" s="108">
        <f t="shared" si="242"/>
        <v>0</v>
      </c>
      <c r="E167" s="127" t="s">
        <v>1</v>
      </c>
      <c r="F167" s="109">
        <f>VLOOKUP(A167,Recipes!$A$3:$G$186,6,FALSE)</f>
        <v>2</v>
      </c>
      <c r="G167" s="109">
        <f>VLOOKUP(A167,Recipes!$A$3:$G$186,7,FALSE)</f>
        <v>0</v>
      </c>
      <c r="H167" s="110">
        <f t="shared" si="243"/>
        <v>0</v>
      </c>
      <c r="I167" s="109">
        <f>VLOOKUP(E167,Data!$A$2:$C$26,3, FALSE)</f>
        <v>4</v>
      </c>
      <c r="J167" s="108">
        <v>0</v>
      </c>
      <c r="K167" s="108">
        <v>0</v>
      </c>
      <c r="L167" s="108">
        <v>0</v>
      </c>
      <c r="M167" s="150">
        <v>0</v>
      </c>
      <c r="N167" s="150">
        <v>0</v>
      </c>
      <c r="O167" s="150">
        <v>0</v>
      </c>
      <c r="P167" s="151">
        <v>0</v>
      </c>
      <c r="Q167" s="151">
        <v>0</v>
      </c>
      <c r="R167" s="151">
        <v>0</v>
      </c>
      <c r="S167">
        <f t="shared" si="258"/>
        <v>0</v>
      </c>
      <c r="T167">
        <f t="shared" si="259"/>
        <v>0</v>
      </c>
      <c r="U167">
        <f t="shared" si="260"/>
        <v>0</v>
      </c>
      <c r="V167">
        <f t="shared" si="261"/>
        <v>0</v>
      </c>
      <c r="W167">
        <f t="shared" si="262"/>
        <v>0</v>
      </c>
      <c r="X167">
        <f t="shared" si="263"/>
        <v>0</v>
      </c>
      <c r="Y167">
        <f t="shared" si="264"/>
        <v>0</v>
      </c>
      <c r="Z167">
        <f t="shared" si="265"/>
        <v>0</v>
      </c>
      <c r="AA167">
        <f t="shared" si="266"/>
        <v>0</v>
      </c>
      <c r="AB167" s="111">
        <f>VLOOKUP($A167,Recipes!$A:$G,4)</f>
        <v>0.5</v>
      </c>
      <c r="AC167" s="111">
        <f>VLOOKUP($A167,Recipes!$A:$G,5)</f>
        <v>1</v>
      </c>
      <c r="AD167" s="111">
        <f t="shared" si="253"/>
        <v>2</v>
      </c>
      <c r="AE167" s="111">
        <f>VLOOKUP(E167,Data!$A$2:$F$26,5,FALSE)</f>
        <v>0</v>
      </c>
      <c r="AF167" s="111">
        <f>VLOOKUP(E167,Data!$A$2:$F$26,4,FALSE)</f>
        <v>210</v>
      </c>
      <c r="AG167" s="111">
        <f>VLOOKUP(E167,Data!$A$2:$B$26,2, FALSE)</f>
        <v>1.25</v>
      </c>
      <c r="AH167" s="111">
        <f>1+VLOOKUP($J$3,Data!$A$40:$D$48,2,FALSE)*$J167+VLOOKUP($K$3,Data!$A$40:$D$48,2,FALSE)*$K167+VLOOKUP($L$3,Data!$A$40:$D$48,2,FALSE)*$L167+VLOOKUP($M$3,Data!$A$40:$D$48,2,FALSE)*$M167+VLOOKUP($N$3,Data!$A$40:$D$48,2,FALSE)*$N167+VLOOKUP($O$3,Data!$A$40:$D$48,2,FALSE)*$O167+VLOOKUP($P$3,Data!$A$40:$D$48,2,FALSE)*$P167+VLOOKUP($Q$3,Data!$A$40:$D$48,2,FALSE)*$Q167+VLOOKUP($R$3,Data!$A$40:$D$48,2,FALSE)*$R167</f>
        <v>1</v>
      </c>
      <c r="AI167" s="111">
        <f>MAX(1+VLOOKUP($J$3,Data!$A$40:$D$48,3,FALSE)*$J167+VLOOKUP($K$3,Data!$A$40:$D$48,3,FALSE)*$K167+VLOOKUP($L$3,Data!$A$40:$D$48,3,FALSE)*$L167+VLOOKUP($M$3,Data!$A$40:$D$48,3,FALSE)*$M167+VLOOKUP($N$3,Data!$A$40:$D$48,3,FALSE)*$N167+VLOOKUP($O$3,Data!$A$40:$D$48,3,FALSE)*$O167+VLOOKUP($P$3,Data!$A$40:$D$48,3,FALSE)*$P167+VLOOKUP($Q$3,Data!$A$40:$D$48,3,FALSE)*$Q167+VLOOKUP($R$3,Data!$A$40:$D$48,3,FALSE)*$R167,0)</f>
        <v>1</v>
      </c>
      <c r="AJ167" s="111">
        <f>MAX(1-(VLOOKUP($J$3,Data!$A$40:$D$48,4,FALSE)*$J167+VLOOKUP($K$3,Data!$A$40:$D$48,4,FALSE)*$K167+VLOOKUP($L$3,Data!$A$40:$D$48,4,FALSE)*$L167+VLOOKUP($M$3,Data!$A$40:$D$48,4,FALSE)*$M167+VLOOKUP($N$3,Data!$A$40:$D$48,4,FALSE)*$N167+VLOOKUP($O$3,Data!$A$40:$D$48,4,FALSE)*$O167+VLOOKUP($P$3,Data!$A$40:$D$48,4,FALSE)*$P167+VLOOKUP($Q$3,Data!$A$40:$D$48,4,FALSE)*$Q167+VLOOKUP($R$3,Data!$A$40:$D$48,4,FALSE)*$R167),0.2)</f>
        <v>1</v>
      </c>
      <c r="AK167" s="112">
        <f t="shared" si="254"/>
        <v>0</v>
      </c>
      <c r="AL167" s="111">
        <f t="shared" si="255"/>
        <v>2.5</v>
      </c>
      <c r="AM167" s="111">
        <f t="shared" si="256"/>
        <v>0</v>
      </c>
      <c r="AN167" s="111">
        <f t="shared" si="257"/>
        <v>0</v>
      </c>
      <c r="AO167" s="131" t="s">
        <v>298</v>
      </c>
      <c r="AP167" s="11"/>
      <c r="AQ167" s="11">
        <f>IF(AQ$2=$A167,0,IF(HLOOKUP(AQ$2,Recipes!$H:$GI,'Production Calculator'!$A167+2,FALSE)=0,0,HLOOKUP(AQ$2,Recipes!$H:$GI,'Production Calculator'!$A167+2,FALSE)*$AK167))+IF($AO167=AQ$3,$AM167/VLOOKUP($AO167,Data!$A$50:$B$56,2,FALSE),0)</f>
        <v>0</v>
      </c>
      <c r="AR167" s="11">
        <f>IF(AR$2=$A167,0,IF(HLOOKUP(AR$2,Recipes!$H:$GI,'Production Calculator'!$A167+2,FALSE)=0,0,HLOOKUP(AR$2,Recipes!$H:$GI,'Production Calculator'!$A167+2,FALSE)*$AK167))+IF($AO167=AR$3,$AM167/VLOOKUP($AO167,Data!$A$50:$B$56,2,FALSE),0)</f>
        <v>0</v>
      </c>
      <c r="AS167" s="11">
        <f>IF(AS$2=$A167,0,IF(HLOOKUP(AS$2,Recipes!$H:$GI,'Production Calculator'!$A167+2,FALSE)=0,0,HLOOKUP(AS$2,Recipes!$H:$GI,'Production Calculator'!$A167+2,FALSE)*$AK167))+IF($AO167=AS$3,$AM167/VLOOKUP($AO167,Data!$A$50:$B$56,2,FALSE),0)</f>
        <v>0</v>
      </c>
      <c r="AT167" s="11">
        <f>IF(AT$2=$A167,0,IF(HLOOKUP(AT$2,Recipes!$H:$GI,'Production Calculator'!$A167+2,FALSE)=0,0,HLOOKUP(AT$2,Recipes!$H:$GI,'Production Calculator'!$A167+2,FALSE)*$AK167))+IF($AO167=AT$3,$AM167/VLOOKUP($AO167,Data!$A$50:$B$56,2,FALSE),0)</f>
        <v>0</v>
      </c>
      <c r="AU167" s="11">
        <f>IF(AU$2=$A167,0,IF(HLOOKUP(AU$2,Recipes!$H:$GI,'Production Calculator'!$A167+2,FALSE)=0,0,HLOOKUP(AU$2,Recipes!$H:$GI,'Production Calculator'!$A167+2,FALSE)*$AK167))+IF($AO167=AU$3,$AM167/VLOOKUP($AO167,Data!$A$50:$B$56,2,FALSE),0)</f>
        <v>0</v>
      </c>
      <c r="AV167" s="11">
        <f>IF(AV$2=$A167,0,IF(HLOOKUP(AV$2,Recipes!$H:$GI,'Production Calculator'!$A167+2,FALSE)=0,0,HLOOKUP(AV$2,Recipes!$H:$GI,'Production Calculator'!$A167+2,FALSE)*$AK167))+IF($AO167=AV$3,$AM167/VLOOKUP($AO167,Data!$A$50:$B$56,2,FALSE),0)</f>
        <v>0</v>
      </c>
      <c r="AW167" s="11">
        <f>IF(AW$2=$A167,0,IF(HLOOKUP(AW$2,Recipes!$H:$GI,'Production Calculator'!$A167+2,FALSE)=0,0,HLOOKUP(AW$2,Recipes!$H:$GI,'Production Calculator'!$A167+2,FALSE)*$AK167))+IF($AO167=AW$3,$AM167/VLOOKUP($AO167,Data!$A$50:$B$56,2,FALSE),0)</f>
        <v>0</v>
      </c>
      <c r="AX167" s="11">
        <f>IF(AX$2=$A167,0,IF(HLOOKUP(AX$2,Recipes!$H:$GI,'Production Calculator'!$A167+2,FALSE)=0,0,HLOOKUP(AX$2,Recipes!$H:$GI,'Production Calculator'!$A167+2,FALSE)*$AK167))+IF($AO167=AX$3,$AM167/VLOOKUP($AO167,Data!$A$50:$B$56,2,FALSE),0)</f>
        <v>0</v>
      </c>
      <c r="AY167" s="11">
        <f>IF(AY$2=$A167,0,IF(HLOOKUP(AY$2,Recipes!$H:$GI,'Production Calculator'!$A167+2,FALSE)=0,0,HLOOKUP(AY$2,Recipes!$H:$GI,'Production Calculator'!$A167+2,FALSE)*$AK167))+IF($AO167=AY$3,$AM167/VLOOKUP($AO167,Data!$A$50:$B$56,2,FALSE),0)</f>
        <v>0</v>
      </c>
      <c r="AZ167" s="11">
        <f>IF(AZ$2=$A167,0,IF(HLOOKUP(AZ$2,Recipes!$H:$GI,'Production Calculator'!$A167+2,FALSE)=0,0,HLOOKUP(AZ$2,Recipes!$H:$GI,'Production Calculator'!$A167+2,FALSE)*$AK167))+IF($AO167=AZ$3,$AM167/VLOOKUP($AO167,Data!$A$50:$B$56,2,FALSE),0)</f>
        <v>0</v>
      </c>
      <c r="BA167" s="11">
        <f>IF(BA$2=$A167,0,IF(HLOOKUP(BA$2,Recipes!$H:$GI,'Production Calculator'!$A167+2,FALSE)=0,0,HLOOKUP(BA$2,Recipes!$H:$GI,'Production Calculator'!$A167+2,FALSE)*$AK167))+IF($AO167=BA$3,$AM167/VLOOKUP($AO167,Data!$A$50:$B$56,2,FALSE),0)</f>
        <v>0</v>
      </c>
      <c r="BB167" s="11">
        <f>IF(BB$2=$A167,0,IF(HLOOKUP(BB$2,Recipes!$H:$GI,'Production Calculator'!$A167+2,FALSE)=0,0,HLOOKUP(BB$2,Recipes!$H:$GI,'Production Calculator'!$A167+2,FALSE)*$AK167))+IF($AO167=BB$3,$AM167/VLOOKUP($AO167,Data!$A$50:$B$56,2,FALSE),0)</f>
        <v>0</v>
      </c>
      <c r="BC167" s="11">
        <f>IF(BC$2=$A167,0,IF(HLOOKUP(BC$2,Recipes!$H:$GI,'Production Calculator'!$A167+2,FALSE)=0,0,HLOOKUP(BC$2,Recipes!$H:$GI,'Production Calculator'!$A167+2,FALSE)*$AK167))+IF($AO167=BC$3,$AM167/VLOOKUP($AO167,Data!$A$50:$B$56,2,FALSE),0)</f>
        <v>0</v>
      </c>
      <c r="BD167" s="11">
        <f>IF(BD$2=$A167,0,IF(HLOOKUP(BD$2,Recipes!$H:$GI,'Production Calculator'!$A167+2,FALSE)=0,0,HLOOKUP(BD$2,Recipes!$H:$GI,'Production Calculator'!$A167+2,FALSE)*$AK167))+IF($AO167=BD$3,$AM167/VLOOKUP($AO167,Data!$A$50:$B$56,2,FALSE),0)</f>
        <v>0</v>
      </c>
      <c r="BE167" s="11">
        <f>IF(BE$2=$A167,0,IF(HLOOKUP(BE$2,Recipes!$H:$GI,'Production Calculator'!$A167+2,FALSE)=0,0,HLOOKUP(BE$2,Recipes!$H:$GI,'Production Calculator'!$A167+2,FALSE)*$AK167))+IF($AO167=BE$3,$AM167/VLOOKUP($AO167,Data!$A$50:$B$56,2,FALSE),0)</f>
        <v>0</v>
      </c>
      <c r="BF167" s="11">
        <f>IF(BF$2=$A167,0,IF(HLOOKUP(BF$2,Recipes!$H:$GI,'Production Calculator'!$A167+2,FALSE)=0,0,HLOOKUP(BF$2,Recipes!$H:$GI,'Production Calculator'!$A167+2,FALSE)*$AK167))+IF($AO167=BF$3,$AM167/VLOOKUP($AO167,Data!$A$50:$B$56,2,FALSE),0)</f>
        <v>0</v>
      </c>
      <c r="BG167" s="11">
        <f>IF(BG$2=$A167,0,IF(HLOOKUP(BG$2,Recipes!$H:$GI,'Production Calculator'!$A167+2,FALSE)=0,0,HLOOKUP(BG$2,Recipes!$H:$GI,'Production Calculator'!$A167+2,FALSE)*$AK167))+IF($AO167=BG$3,$AM167/VLOOKUP($AO167,Data!$A$50:$B$56,2,FALSE),0)</f>
        <v>0</v>
      </c>
      <c r="BH167" s="11">
        <f>IF(BH$2=$A167,0,IF(HLOOKUP(BH$2,Recipes!$H:$GI,'Production Calculator'!$A167+2,FALSE)=0,0,HLOOKUP(BH$2,Recipes!$H:$GI,'Production Calculator'!$A167+2,FALSE)*$AK167))+IF($AO167=BH$3,$AM167/VLOOKUP($AO167,Data!$A$50:$B$56,2,FALSE),0)</f>
        <v>0</v>
      </c>
      <c r="BI167" s="11">
        <f>IF(BI$2=$A167,0,IF(HLOOKUP(BI$2,Recipes!$H:$GI,'Production Calculator'!$A167+2,FALSE)=0,0,HLOOKUP(BI$2,Recipes!$H:$GI,'Production Calculator'!$A167+2,FALSE)*$AK167))+IF($AO167=BI$3,$AM167/VLOOKUP($AO167,Data!$A$50:$B$56,2,FALSE),0)</f>
        <v>0</v>
      </c>
      <c r="BJ167" s="11">
        <f>IF(BJ$2=$A167,0,IF(HLOOKUP(BJ$2,Recipes!$H:$GI,'Production Calculator'!$A167+2,FALSE)=0,0,HLOOKUP(BJ$2,Recipes!$H:$GI,'Production Calculator'!$A167+2,FALSE)*$AK167))+IF($AO167=BJ$3,$AM167/VLOOKUP($AO167,Data!$A$50:$B$56,2,FALSE),0)</f>
        <v>0</v>
      </c>
      <c r="BK167" s="11">
        <f>IF(BK$2=$A167,0,IF(HLOOKUP(BK$2,Recipes!$H:$GI,'Production Calculator'!$A167+2,FALSE)=0,0,HLOOKUP(BK$2,Recipes!$H:$GI,'Production Calculator'!$A167+2,FALSE)*$AK167))+IF($AO167=BK$3,$AM167/VLOOKUP($AO167,Data!$A$50:$B$56,2,FALSE),0)</f>
        <v>0</v>
      </c>
      <c r="BL167" s="11">
        <f>IF(BL$2=$A167,0,IF(HLOOKUP(BL$2,Recipes!$H:$GI,'Production Calculator'!$A167+2,FALSE)=0,0,HLOOKUP(BL$2,Recipes!$H:$GI,'Production Calculator'!$A167+2,FALSE)*$AK167))+IF($AO167=BL$3,$AM167/VLOOKUP($AO167,Data!$A$50:$B$56,2,FALSE),0)</f>
        <v>0</v>
      </c>
      <c r="BM167" s="11">
        <f>IF(BM$2=$A167,0,IF(HLOOKUP(BM$2,Recipes!$H:$GI,'Production Calculator'!$A167+2,FALSE)=0,0,HLOOKUP(BM$2,Recipes!$H:$GI,'Production Calculator'!$A167+2,FALSE)*$AK167))+IF($AO167=BM$3,$AM167/VLOOKUP($AO167,Data!$A$50:$B$56,2,FALSE),0)</f>
        <v>0</v>
      </c>
      <c r="BN167" s="11">
        <f>IF(BN$2=$A167,0,IF(HLOOKUP(BN$2,Recipes!$H:$GI,'Production Calculator'!$A167+2,FALSE)=0,0,HLOOKUP(BN$2,Recipes!$H:$GI,'Production Calculator'!$A167+2,FALSE)*$AK167))+IF($AO167=BN$3,$AM167/VLOOKUP($AO167,Data!$A$50:$B$56,2,FALSE),0)</f>
        <v>0</v>
      </c>
      <c r="BO167" s="11">
        <f>IF(BO$2=$A167,0,IF(HLOOKUP(BO$2,Recipes!$H:$GI,'Production Calculator'!$A167+2,FALSE)=0,0,HLOOKUP(BO$2,Recipes!$H:$GI,'Production Calculator'!$A167+2,FALSE)*$AK167))+IF($AO167=BO$3,$AM167/VLOOKUP($AO167,Data!$A$50:$B$56,2,FALSE),0)</f>
        <v>0</v>
      </c>
      <c r="BP167" s="11">
        <f>IF(BP$2=$A167,0,IF(HLOOKUP(BP$2,Recipes!$H:$GI,'Production Calculator'!$A167+2,FALSE)=0,0,HLOOKUP(BP$2,Recipes!$H:$GI,'Production Calculator'!$A167+2,FALSE)*$AK167))+IF($AO167=BP$3,$AM167/VLOOKUP($AO167,Data!$A$50:$B$56,2,FALSE),0)</f>
        <v>0</v>
      </c>
      <c r="BQ167" s="11">
        <f>IF(BQ$2=$A167,0,IF(HLOOKUP(BQ$2,Recipes!$H:$GI,'Production Calculator'!$A167+2,FALSE)=0,0,HLOOKUP(BQ$2,Recipes!$H:$GI,'Production Calculator'!$A167+2,FALSE)*$AK167))+IF($AO167=BQ$3,$AM167/VLOOKUP($AO167,Data!$A$50:$B$56,2,FALSE),0)</f>
        <v>0</v>
      </c>
      <c r="BR167" s="11">
        <f>IF(BR$2=$A167,0,IF(HLOOKUP(BR$2,Recipes!$H:$GI,'Production Calculator'!$A167+2,FALSE)=0,0,HLOOKUP(BR$2,Recipes!$H:$GI,'Production Calculator'!$A167+2,FALSE)*$AK167))+IF($AO167=BR$3,$AM167/VLOOKUP($AO167,Data!$A$50:$B$56,2,FALSE),0)</f>
        <v>0</v>
      </c>
      <c r="BS167" s="11">
        <f>IF(BS$2=$A167,0,IF(HLOOKUP(BS$2,Recipes!$H:$GI,'Production Calculator'!$A167+2,FALSE)=0,0,HLOOKUP(BS$2,Recipes!$H:$GI,'Production Calculator'!$A167+2,FALSE)*$AK167))+IF($AO167=BS$3,$AM167/VLOOKUP($AO167,Data!$A$50:$B$56,2,FALSE),0)</f>
        <v>0</v>
      </c>
      <c r="BT167" s="11">
        <f>IF(BT$2=$A167,0,IF(HLOOKUP(BT$2,Recipes!$H:$GI,'Production Calculator'!$A167+2,FALSE)=0,0,HLOOKUP(BT$2,Recipes!$H:$GI,'Production Calculator'!$A167+2,FALSE)*$AK167))+IF($AO167=BT$3,$AM167/VLOOKUP($AO167,Data!$A$50:$B$56,2,FALSE),0)</f>
        <v>0</v>
      </c>
      <c r="BU167" s="11">
        <f>IF(BU$2=$A167,0,IF(HLOOKUP(BU$2,Recipes!$H:$GI,'Production Calculator'!$A167+2,FALSE)=0,0,HLOOKUP(BU$2,Recipes!$H:$GI,'Production Calculator'!$A167+2,FALSE)*$AK167))+IF($AO167=BU$3,$AM167/VLOOKUP($AO167,Data!$A$50:$B$56,2,FALSE),0)</f>
        <v>0</v>
      </c>
      <c r="BV167" s="11">
        <f>IF(BV$2=$A167,0,IF(HLOOKUP(BV$2,Recipes!$H:$GI,'Production Calculator'!$A167+2,FALSE)=0,0,HLOOKUP(BV$2,Recipes!$H:$GI,'Production Calculator'!$A167+2,FALSE)*$AK167))+IF($AO167=BV$3,$AM167/VLOOKUP($AO167,Data!$A$50:$B$56,2,FALSE),0)</f>
        <v>0</v>
      </c>
      <c r="BW167" s="11">
        <f>IF(BW$2=$A167,0,IF(HLOOKUP(BW$2,Recipes!$H:$GI,'Production Calculator'!$A167+2,FALSE)=0,0,HLOOKUP(BW$2,Recipes!$H:$GI,'Production Calculator'!$A167+2,FALSE)*$AK167))+IF($AO167=BW$3,$AM167/VLOOKUP($AO167,Data!$A$50:$B$56,2,FALSE),0)</f>
        <v>0</v>
      </c>
      <c r="BX167" s="11">
        <f>IF(BX$2=$A167,0,IF(HLOOKUP(BX$2,Recipes!$H:$GI,'Production Calculator'!$A167+2,FALSE)=0,0,HLOOKUP(BX$2,Recipes!$H:$GI,'Production Calculator'!$A167+2,FALSE)*$AK167))+IF($AO167=BX$3,$AM167/VLOOKUP($AO167,Data!$A$50:$B$56,2,FALSE),0)</f>
        <v>0</v>
      </c>
      <c r="BY167" s="11">
        <f>IF(BY$2=$A167,0,IF(HLOOKUP(BY$2,Recipes!$H:$GI,'Production Calculator'!$A167+2,FALSE)=0,0,HLOOKUP(BY$2,Recipes!$H:$GI,'Production Calculator'!$A167+2,FALSE)*$AK167))+IF($AO167=BY$3,$AM167/VLOOKUP($AO167,Data!$A$50:$B$56,2,FALSE),0)</f>
        <v>0</v>
      </c>
      <c r="BZ167" s="11">
        <f>IF(BZ$2=$A167,0,IF(HLOOKUP(BZ$2,Recipes!$H:$GI,'Production Calculator'!$A167+2,FALSE)=0,0,HLOOKUP(BZ$2,Recipes!$H:$GI,'Production Calculator'!$A167+2,FALSE)*$AK167))+IF($AO167=BZ$3,$AM167/VLOOKUP($AO167,Data!$A$50:$B$56,2,FALSE),0)</f>
        <v>0</v>
      </c>
      <c r="CA167" s="11">
        <f>IF(CA$2=$A167,0,IF(HLOOKUP(CA$2,Recipes!$H:$GI,'Production Calculator'!$A167+2,FALSE)=0,0,HLOOKUP(CA$2,Recipes!$H:$GI,'Production Calculator'!$A167+2,FALSE)*$AK167))+IF($AO167=CA$3,$AM167/VLOOKUP($AO167,Data!$A$50:$B$56,2,FALSE),0)</f>
        <v>0</v>
      </c>
      <c r="CB167" s="11">
        <f>IF(CB$2=$A167,0,IF(HLOOKUP(CB$2,Recipes!$H:$GI,'Production Calculator'!$A167+2,FALSE)=0,0,HLOOKUP(CB$2,Recipes!$H:$GI,'Production Calculator'!$A167+2,FALSE)*$AK167))+IF($AO167=CB$3,$AM167/VLOOKUP($AO167,Data!$A$50:$B$56,2,FALSE),0)</f>
        <v>0</v>
      </c>
      <c r="CC167" s="11">
        <f>IF(CC$2=$A167,0,IF(HLOOKUP(CC$2,Recipes!$H:$GI,'Production Calculator'!$A167+2,FALSE)=0,0,HLOOKUP(CC$2,Recipes!$H:$GI,'Production Calculator'!$A167+2,FALSE)*$AK167))+IF($AO167=CC$3,$AM167/VLOOKUP($AO167,Data!$A$50:$B$56,2,FALSE),0)</f>
        <v>0</v>
      </c>
      <c r="CD167" s="11">
        <f>IF(CD$2=$A167,0,IF(HLOOKUP(CD$2,Recipes!$H:$GI,'Production Calculator'!$A167+2,FALSE)=0,0,HLOOKUP(CD$2,Recipes!$H:$GI,'Production Calculator'!$A167+2,FALSE)*$AK167))+IF($AO167=CD$3,$AM167/VLOOKUP($AO167,Data!$A$50:$B$56,2,FALSE),0)</f>
        <v>0</v>
      </c>
      <c r="CE167" s="11">
        <f>IF(CE$2=$A167,0,IF(HLOOKUP(CE$2,Recipes!$H:$GI,'Production Calculator'!$A167+2,FALSE)=0,0,HLOOKUP(CE$2,Recipes!$H:$GI,'Production Calculator'!$A167+2,FALSE)*$AK167))+IF($AO167=CE$3,$AM167/VLOOKUP($AO167,Data!$A$50:$B$56,2,FALSE),0)</f>
        <v>0</v>
      </c>
      <c r="CF167" s="11">
        <f>IF(CF$2=$A167,0,IF(HLOOKUP(CF$2,Recipes!$H:$GI,'Production Calculator'!$A167+2,FALSE)=0,0,HLOOKUP(CF$2,Recipes!$H:$GI,'Production Calculator'!$A167+2,FALSE)*$AK167))+IF($AO167=CF$3,$AM167/VLOOKUP($AO167,Data!$A$50:$B$56,2,FALSE),0)</f>
        <v>0</v>
      </c>
      <c r="CG167" s="11">
        <f>IF(CG$2=$A167,0,IF(HLOOKUP(CG$2,Recipes!$H:$GI,'Production Calculator'!$A167+2,FALSE)=0,0,HLOOKUP(CG$2,Recipes!$H:$GI,'Production Calculator'!$A167+2,FALSE)*$AK167))+IF($AO167=CG$3,$AM167/VLOOKUP($AO167,Data!$A$50:$B$56,2,FALSE),0)</f>
        <v>0</v>
      </c>
      <c r="CH167" s="11">
        <f>IF(CH$2=$A167,0,IF(HLOOKUP(CH$2,Recipes!$H:$GI,'Production Calculator'!$A167+2,FALSE)=0,0,HLOOKUP(CH$2,Recipes!$H:$GI,'Production Calculator'!$A167+2,FALSE)*$AK167))+IF($AO167=CH$3,$AM167/VLOOKUP($AO167,Data!$A$50:$B$56,2,FALSE),0)</f>
        <v>0</v>
      </c>
      <c r="CI167" s="11">
        <f>IF(CI$2=$A167,0,IF(HLOOKUP(CI$2,Recipes!$H:$GI,'Production Calculator'!$A167+2,FALSE)=0,0,HLOOKUP(CI$2,Recipes!$H:$GI,'Production Calculator'!$A167+2,FALSE)*$AK167))+IF($AO167=CI$3,$AM167/VLOOKUP($AO167,Data!$A$50:$B$56,2,FALSE),0)</f>
        <v>0</v>
      </c>
      <c r="CJ167" s="11">
        <f>IF(CJ$2=$A167,0,IF(HLOOKUP(CJ$2,Recipes!$H:$GI,'Production Calculator'!$A167+2,FALSE)=0,0,HLOOKUP(CJ$2,Recipes!$H:$GI,'Production Calculator'!$A167+2,FALSE)*$AK167))+IF($AO167=CJ$3,$AM167/VLOOKUP($AO167,Data!$A$50:$B$56,2,FALSE),0)</f>
        <v>0</v>
      </c>
      <c r="CK167" s="11">
        <f>IF(CK$2=$A167,0,IF(HLOOKUP(CK$2,Recipes!$H:$GI,'Production Calculator'!$A167+2,FALSE)=0,0,HLOOKUP(CK$2,Recipes!$H:$GI,'Production Calculator'!$A167+2,FALSE)*$AK167))+IF($AO167=CK$3,$AM167/VLOOKUP($AO167,Data!$A$50:$B$56,2,FALSE),0)</f>
        <v>0</v>
      </c>
      <c r="CL167" s="11">
        <f>IF(CL$2=$A167,0,IF(HLOOKUP(CL$2,Recipes!$H:$GI,'Production Calculator'!$A167+2,FALSE)=0,0,HLOOKUP(CL$2,Recipes!$H:$GI,'Production Calculator'!$A167+2,FALSE)*$AK167))+IF($AO167=CL$3,$AM167/VLOOKUP($AO167,Data!$A$50:$B$56,2,FALSE),0)</f>
        <v>0</v>
      </c>
      <c r="CM167" s="11">
        <f>IF(CM$2=$A167,0,IF(HLOOKUP(CM$2,Recipes!$H:$GI,'Production Calculator'!$A167+2,FALSE)=0,0,HLOOKUP(CM$2,Recipes!$H:$GI,'Production Calculator'!$A167+2,FALSE)*$AK167))+IF($AO167=CM$3,$AM167/VLOOKUP($AO167,Data!$A$50:$B$56,2,FALSE),0)</f>
        <v>0</v>
      </c>
      <c r="CN167" s="11">
        <f>IF(CN$2=$A167,0,IF(HLOOKUP(CN$2,Recipes!$H:$GI,'Production Calculator'!$A167+2,FALSE)=0,0,HLOOKUP(CN$2,Recipes!$H:$GI,'Production Calculator'!$A167+2,FALSE)*$AK167))+IF($AO167=CN$3,$AM167/VLOOKUP($AO167,Data!$A$50:$B$56,2,FALSE),0)</f>
        <v>0</v>
      </c>
      <c r="CO167" s="11">
        <f>IF(CO$2=$A167,0,IF(HLOOKUP(CO$2,Recipes!$H:$GI,'Production Calculator'!$A167+2,FALSE)=0,0,HLOOKUP(CO$2,Recipes!$H:$GI,'Production Calculator'!$A167+2,FALSE)*$AK167))+IF($AO167=CO$3,$AM167/VLOOKUP($AO167,Data!$A$50:$B$56,2,FALSE),0)</f>
        <v>0</v>
      </c>
      <c r="CP167" s="11">
        <f>IF(CP$2=$A167,0,IF(HLOOKUP(CP$2,Recipes!$H:$GI,'Production Calculator'!$A167+2,FALSE)=0,0,HLOOKUP(CP$2,Recipes!$H:$GI,'Production Calculator'!$A167+2,FALSE)*$AK167))+IF($AO167=CP$3,$AM167/VLOOKUP($AO167,Data!$A$50:$B$56,2,FALSE),0)</f>
        <v>0</v>
      </c>
      <c r="CQ167" s="11">
        <f>IF(CQ$2=$A167,0,IF(HLOOKUP(CQ$2,Recipes!$H:$GI,'Production Calculator'!$A167+2,FALSE)=0,0,HLOOKUP(CQ$2,Recipes!$H:$GI,'Production Calculator'!$A167+2,FALSE)*$AK167))+IF($AO167=CQ$3,$AM167/VLOOKUP($AO167,Data!$A$50:$B$56,2,FALSE),0)</f>
        <v>0</v>
      </c>
      <c r="CR167" s="11">
        <f>IF(CR$2=$A167,0,IF(HLOOKUP(CR$2,Recipes!$H:$GI,'Production Calculator'!$A167+2,FALSE)=0,0,HLOOKUP(CR$2,Recipes!$H:$GI,'Production Calculator'!$A167+2,FALSE)*$AK167))+IF($AO167=CR$3,$AM167/VLOOKUP($AO167,Data!$A$50:$B$56,2,FALSE),0)</f>
        <v>0</v>
      </c>
      <c r="CS167" s="11">
        <f>IF(CS$2=$A167,0,IF(HLOOKUP(CS$2,Recipes!$H:$GI,'Production Calculator'!$A167+2,FALSE)=0,0,HLOOKUP(CS$2,Recipes!$H:$GI,'Production Calculator'!$A167+2,FALSE)*$AK167))+IF($AO167=CS$3,$AM167/VLOOKUP($AO167,Data!$A$50:$B$56,2,FALSE),0)</f>
        <v>0</v>
      </c>
      <c r="CT167" s="11">
        <f>IF(CT$2=$A167,0,IF(HLOOKUP(CT$2,Recipes!$H:$GI,'Production Calculator'!$A167+2,FALSE)=0,0,HLOOKUP(CT$2,Recipes!$H:$GI,'Production Calculator'!$A167+2,FALSE)*$AK167))+IF($AO167=CT$3,$AM167/VLOOKUP($AO167,Data!$A$50:$B$56,2,FALSE),0)</f>
        <v>0</v>
      </c>
      <c r="CU167" s="11">
        <f>IF(CU$2=$A167,0,IF(HLOOKUP(CU$2,Recipes!$H:$GI,'Production Calculator'!$A167+2,FALSE)=0,0,HLOOKUP(CU$2,Recipes!$H:$GI,'Production Calculator'!$A167+2,FALSE)*$AK167))+IF($AO167=CU$3,$AM167/VLOOKUP($AO167,Data!$A$50:$B$56,2,FALSE),0)</f>
        <v>0</v>
      </c>
      <c r="CV167" s="11">
        <f>IF(CV$2=$A167,0,IF(HLOOKUP(CV$2,Recipes!$H:$GI,'Production Calculator'!$A167+2,FALSE)=0,0,HLOOKUP(CV$2,Recipes!$H:$GI,'Production Calculator'!$A167+2,FALSE)*$AK167))+IF($AO167=CV$3,$AM167/VLOOKUP($AO167,Data!$A$50:$B$56,2,FALSE),0)</f>
        <v>0</v>
      </c>
      <c r="CW167" s="11">
        <f>IF(CW$2=$A167,0,IF(HLOOKUP(CW$2,Recipes!$H:$GI,'Production Calculator'!$A167+2,FALSE)=0,0,HLOOKUP(CW$2,Recipes!$H:$GI,'Production Calculator'!$A167+2,FALSE)*$AK167))+IF($AO167=CW$3,$AM167/VLOOKUP($AO167,Data!$A$50:$B$56,2,FALSE),0)</f>
        <v>0</v>
      </c>
      <c r="CX167" s="11">
        <f>IF(CX$2=$A167,0,IF(HLOOKUP(CX$2,Recipes!$H:$GI,'Production Calculator'!$A167+2,FALSE)=0,0,HLOOKUP(CX$2,Recipes!$H:$GI,'Production Calculator'!$A167+2,FALSE)*$AK167))+IF($AO167=CX$3,$AM167/VLOOKUP($AO167,Data!$A$50:$B$56,2,FALSE),0)</f>
        <v>0</v>
      </c>
      <c r="CY167" s="11">
        <f>IF(CY$2=$A167,0,IF(HLOOKUP(CY$2,Recipes!$H:$GI,'Production Calculator'!$A167+2,FALSE)=0,0,HLOOKUP(CY$2,Recipes!$H:$GI,'Production Calculator'!$A167+2,FALSE)*$AK167))+IF($AO167=CY$3,$AM167/VLOOKUP($AO167,Data!$A$50:$B$56,2,FALSE),0)</f>
        <v>0</v>
      </c>
      <c r="CZ167" s="11">
        <f>IF(CZ$2=$A167,0,IF(HLOOKUP(CZ$2,Recipes!$H:$GI,'Production Calculator'!$A167+2,FALSE)=0,0,HLOOKUP(CZ$2,Recipes!$H:$GI,'Production Calculator'!$A167+2,FALSE)*$AK167))+IF($AO167=CZ$3,$AM167/VLOOKUP($AO167,Data!$A$50:$B$56,2,FALSE),0)</f>
        <v>0</v>
      </c>
      <c r="DA167" s="11">
        <f>IF(DA$2=$A167,0,IF(HLOOKUP(DA$2,Recipes!$H:$GI,'Production Calculator'!$A167+2,FALSE)=0,0,HLOOKUP(DA$2,Recipes!$H:$GI,'Production Calculator'!$A167+2,FALSE)*$AK167))+IF($AO167=DA$3,$AM167/VLOOKUP($AO167,Data!$A$50:$B$56,2,FALSE),0)</f>
        <v>0</v>
      </c>
      <c r="DB167" s="11">
        <f>IF(DB$2=$A167,0,IF(HLOOKUP(DB$2,Recipes!$H:$GI,'Production Calculator'!$A167+2,FALSE)=0,0,HLOOKUP(DB$2,Recipes!$H:$GI,'Production Calculator'!$A167+2,FALSE)*$AK167))+IF($AO167=DB$3,$AM167/VLOOKUP($AO167,Data!$A$50:$B$56,2,FALSE),0)</f>
        <v>0</v>
      </c>
      <c r="DC167" s="11">
        <f>IF(DC$2=$A167,0,IF(HLOOKUP(DC$2,Recipes!$H:$GI,'Production Calculator'!$A167+2,FALSE)=0,0,HLOOKUP(DC$2,Recipes!$H:$GI,'Production Calculator'!$A167+2,FALSE)*$AK167))+IF($AO167=DC$3,$AM167/VLOOKUP($AO167,Data!$A$50:$B$56,2,FALSE),0)</f>
        <v>0</v>
      </c>
      <c r="DD167" s="11">
        <f>IF(DD$2=$A167,0,IF(HLOOKUP(DD$2,Recipes!$H:$GI,'Production Calculator'!$A167+2,FALSE)=0,0,HLOOKUP(DD$2,Recipes!$H:$GI,'Production Calculator'!$A167+2,FALSE)*$AK167))+IF($AO167=DD$3,$AM167/VLOOKUP($AO167,Data!$A$50:$B$56,2,FALSE),0)</f>
        <v>0</v>
      </c>
      <c r="DE167" s="11">
        <f>IF(DE$2=$A167,0,IF(HLOOKUP(DE$2,Recipes!$H:$GI,'Production Calculator'!$A167+2,FALSE)=0,0,HLOOKUP(DE$2,Recipes!$H:$GI,'Production Calculator'!$A167+2,FALSE)*$AK167))+IF($AO167=DE$3,$AM167/VLOOKUP($AO167,Data!$A$50:$B$56,2,FALSE),0)</f>
        <v>0</v>
      </c>
      <c r="DF167" s="11">
        <f>IF(DF$2=$A167,0,IF(HLOOKUP(DF$2,Recipes!$H:$GI,'Production Calculator'!$A167+2,FALSE)=0,0,HLOOKUP(DF$2,Recipes!$H:$GI,'Production Calculator'!$A167+2,FALSE)*$AK167))+IF($AO167=DF$3,$AM167/VLOOKUP($AO167,Data!$A$50:$B$56,2,FALSE),0)</f>
        <v>0</v>
      </c>
      <c r="DG167" s="11">
        <f>IF(DG$2=$A167,0,IF(HLOOKUP(DG$2,Recipes!$H:$GI,'Production Calculator'!$A167+2,FALSE)=0,0,HLOOKUP(DG$2,Recipes!$H:$GI,'Production Calculator'!$A167+2,FALSE)*$AK167))+IF($AO167=DG$3,$AM167/VLOOKUP($AO167,Data!$A$50:$B$56,2,FALSE),0)</f>
        <v>0</v>
      </c>
      <c r="DH167" s="11">
        <f>IF(DH$2=$A167,0,IF(HLOOKUP(DH$2,Recipes!$H:$GI,'Production Calculator'!$A167+2,FALSE)=0,0,HLOOKUP(DH$2,Recipes!$H:$GI,'Production Calculator'!$A167+2,FALSE)*$AK167))+IF($AO167=DH$3,$AM167/VLOOKUP($AO167,Data!$A$50:$B$56,2,FALSE),0)</f>
        <v>0</v>
      </c>
      <c r="DI167" s="11">
        <f>IF(DI$2=$A167,0,IF(HLOOKUP(DI$2,Recipes!$H:$GI,'Production Calculator'!$A167+2,FALSE)=0,0,HLOOKUP(DI$2,Recipes!$H:$GI,'Production Calculator'!$A167+2,FALSE)*$AK167))+IF($AO167=DI$3,$AM167/VLOOKUP($AO167,Data!$A$50:$B$56,2,FALSE),0)</f>
        <v>0</v>
      </c>
      <c r="DJ167" s="11">
        <f>IF(DJ$2=$A167,0,IF(HLOOKUP(DJ$2,Recipes!$H:$GI,'Production Calculator'!$A167+2,FALSE)=0,0,HLOOKUP(DJ$2,Recipes!$H:$GI,'Production Calculator'!$A167+2,FALSE)*$AK167))+IF($AO167=DJ$3,$AM167/VLOOKUP($AO167,Data!$A$50:$B$56,2,FALSE),0)</f>
        <v>0</v>
      </c>
      <c r="DK167" s="11">
        <f>IF(DK$2=$A167,0,IF(HLOOKUP(DK$2,Recipes!$H:$GI,'Production Calculator'!$A167+2,FALSE)=0,0,HLOOKUP(DK$2,Recipes!$H:$GI,'Production Calculator'!$A167+2,FALSE)*$AK167))+IF($AO167=DK$3,$AM167/VLOOKUP($AO167,Data!$A$50:$B$56,2,FALSE),0)</f>
        <v>0</v>
      </c>
      <c r="DL167" s="11">
        <f>IF(DL$2=$A167,0,IF(HLOOKUP(DL$2,Recipes!$H:$GI,'Production Calculator'!$A167+2,FALSE)=0,0,HLOOKUP(DL$2,Recipes!$H:$GI,'Production Calculator'!$A167+2,FALSE)*$AK167))+IF($AO167=DL$3,$AM167/VLOOKUP($AO167,Data!$A$50:$B$56,2,FALSE),0)</f>
        <v>0</v>
      </c>
      <c r="DM167" s="11">
        <f>IF(DM$2=$A167,0,IF(HLOOKUP(DM$2,Recipes!$H:$GI,'Production Calculator'!$A167+2,FALSE)=0,0,HLOOKUP(DM$2,Recipes!$H:$GI,'Production Calculator'!$A167+2,FALSE)*$AK167))+IF($AO167=DM$3,$AM167/VLOOKUP($AO167,Data!$A$50:$B$56,2,FALSE),0)</f>
        <v>0</v>
      </c>
      <c r="DN167" s="11">
        <f>IF(DN$2=$A167,0,IF(HLOOKUP(DN$2,Recipes!$H:$GI,'Production Calculator'!$A167+2,FALSE)=0,0,HLOOKUP(DN$2,Recipes!$H:$GI,'Production Calculator'!$A167+2,FALSE)*$AK167))+IF($AO167=DN$3,$AM167/VLOOKUP($AO167,Data!$A$50:$B$56,2,FALSE),0)</f>
        <v>0</v>
      </c>
      <c r="DO167" s="11">
        <f>IF(DO$2=$A167,0,IF(HLOOKUP(DO$2,Recipes!$H:$GI,'Production Calculator'!$A167+2,FALSE)=0,0,HLOOKUP(DO$2,Recipes!$H:$GI,'Production Calculator'!$A167+2,FALSE)*$AK167))+IF($AO167=DO$3,$AM167/VLOOKUP($AO167,Data!$A$50:$B$56,2,FALSE),0)</f>
        <v>0</v>
      </c>
      <c r="DP167" s="11">
        <f>IF(DP$2=$A167,0,IF(HLOOKUP(DP$2,Recipes!$H:$GI,'Production Calculator'!$A167+2,FALSE)=0,0,HLOOKUP(DP$2,Recipes!$H:$GI,'Production Calculator'!$A167+2,FALSE)*$AK167))+IF($AO167=DP$3,$AM167/VLOOKUP($AO167,Data!$A$50:$B$56,2,FALSE),0)</f>
        <v>0</v>
      </c>
      <c r="DQ167" s="11">
        <f>IF(DQ$2=$A167,0,IF(HLOOKUP(DQ$2,Recipes!$H:$GI,'Production Calculator'!$A167+2,FALSE)=0,0,HLOOKUP(DQ$2,Recipes!$H:$GI,'Production Calculator'!$A167+2,FALSE)*$AK167))+IF($AO167=DQ$3,$AM167/VLOOKUP($AO167,Data!$A$50:$B$56,2,FALSE),0)</f>
        <v>0</v>
      </c>
      <c r="DR167" s="11">
        <f>IF(DR$2=$A167,0,IF(HLOOKUP(DR$2,Recipes!$H:$GI,'Production Calculator'!$A167+2,FALSE)=0,0,HLOOKUP(DR$2,Recipes!$H:$GI,'Production Calculator'!$A167+2,FALSE)*$AK167))+IF($AO167=DR$3,$AM167/VLOOKUP($AO167,Data!$A$50:$B$56,2,FALSE),0)</f>
        <v>0</v>
      </c>
      <c r="DS167" s="11">
        <f>IF(DS$2=$A167,0,IF(HLOOKUP(DS$2,Recipes!$H:$GI,'Production Calculator'!$A167+2,FALSE)=0,0,HLOOKUP(DS$2,Recipes!$H:$GI,'Production Calculator'!$A167+2,FALSE)*$AK167))+IF($AO167=DS$3,$AM167/VLOOKUP($AO167,Data!$A$50:$B$56,2,FALSE),0)</f>
        <v>0</v>
      </c>
      <c r="DT167" s="11">
        <f>IF(DT$2=$A167,0,IF(HLOOKUP(DT$2,Recipes!$H:$GI,'Production Calculator'!$A167+2,FALSE)=0,0,HLOOKUP(DT$2,Recipes!$H:$GI,'Production Calculator'!$A167+2,FALSE)*$AK167))+IF($AO167=DT$3,$AM167/VLOOKUP($AO167,Data!$A$50:$B$56,2,FALSE),0)</f>
        <v>0</v>
      </c>
      <c r="DU167" s="11">
        <f>IF(DU$2=$A167,0,IF(HLOOKUP(DU$2,Recipes!$H:$GI,'Production Calculator'!$A167+2,FALSE)=0,0,HLOOKUP(DU$2,Recipes!$H:$GI,'Production Calculator'!$A167+2,FALSE)*$AK167))+IF($AO167=DU$3,$AM167/VLOOKUP($AO167,Data!$A$50:$B$56,2,FALSE),0)</f>
        <v>0</v>
      </c>
      <c r="DV167" s="11">
        <f>IF(DV$2=$A167,0,IF(HLOOKUP(DV$2,Recipes!$H:$GI,'Production Calculator'!$A167+2,FALSE)=0,0,HLOOKUP(DV$2,Recipes!$H:$GI,'Production Calculator'!$A167+2,FALSE)*$AK167))+IF($AO167=DV$3,$AM167/VLOOKUP($AO167,Data!$A$50:$B$56,2,FALSE),0)</f>
        <v>0</v>
      </c>
      <c r="DW167" s="11">
        <f>IF(DW$2=$A167,0,IF(HLOOKUP(DW$2,Recipes!$H:$GI,'Production Calculator'!$A167+2,FALSE)=0,0,HLOOKUP(DW$2,Recipes!$H:$GI,'Production Calculator'!$A167+2,FALSE)*$AK167))+IF($AO167=DW$3,$AM167/VLOOKUP($AO167,Data!$A$50:$B$56,2,FALSE),0)</f>
        <v>0</v>
      </c>
      <c r="DX167" s="11">
        <f>IF(DX$2=$A167,0,IF(HLOOKUP(DX$2,Recipes!$H:$GI,'Production Calculator'!$A167+2,FALSE)=0,0,HLOOKUP(DX$2,Recipes!$H:$GI,'Production Calculator'!$A167+2,FALSE)*$AK167))+IF($AO167=DX$3,$AM167/VLOOKUP($AO167,Data!$A$50:$B$56,2,FALSE),0)</f>
        <v>0</v>
      </c>
      <c r="DY167" s="11">
        <f>IF(DY$2=$A167,0,IF(HLOOKUP(DY$2,Recipes!$H:$GI,'Production Calculator'!$A167+2,FALSE)=0,0,HLOOKUP(DY$2,Recipes!$H:$GI,'Production Calculator'!$A167+2,FALSE)*$AK167))+IF($AO167=DY$3,$AM167/VLOOKUP($AO167,Data!$A$50:$B$56,2,FALSE),0)</f>
        <v>0</v>
      </c>
      <c r="DZ167" s="11">
        <f>IF(DZ$2=$A167,0,IF(HLOOKUP(DZ$2,Recipes!$H:$GI,'Production Calculator'!$A167+2,FALSE)=0,0,HLOOKUP(DZ$2,Recipes!$H:$GI,'Production Calculator'!$A167+2,FALSE)*$AK167))+IF($AO167=DZ$3,$AM167/VLOOKUP($AO167,Data!$A$50:$B$56,2,FALSE),0)</f>
        <v>0</v>
      </c>
      <c r="EA167" s="11">
        <f>IF(EA$2=$A167,0,IF(HLOOKUP(EA$2,Recipes!$H:$GI,'Production Calculator'!$A167+2,FALSE)=0,0,HLOOKUP(EA$2,Recipes!$H:$GI,'Production Calculator'!$A167+2,FALSE)*$AK167))+IF($AO167=EA$3,$AM167/VLOOKUP($AO167,Data!$A$50:$B$56,2,FALSE),0)</f>
        <v>0</v>
      </c>
      <c r="EB167" s="11">
        <f>IF(EB$2=$A167,0,IF(HLOOKUP(EB$2,Recipes!$H:$GI,'Production Calculator'!$A167+2,FALSE)=0,0,HLOOKUP(EB$2,Recipes!$H:$GI,'Production Calculator'!$A167+2,FALSE)*$AK167))+IF($AO167=EB$3,$AM167/VLOOKUP($AO167,Data!$A$50:$B$56,2,FALSE),0)</f>
        <v>0</v>
      </c>
      <c r="EC167" s="11">
        <f>IF(EC$2=$A167,0,IF(HLOOKUP(EC$2,Recipes!$H:$GI,'Production Calculator'!$A167+2,FALSE)=0,0,HLOOKUP(EC$2,Recipes!$H:$GI,'Production Calculator'!$A167+2,FALSE)*$AK167))+IF($AO167=EC$3,$AM167/VLOOKUP($AO167,Data!$A$50:$B$56,2,FALSE),0)</f>
        <v>0</v>
      </c>
      <c r="ED167" s="11">
        <f>IF(ED$2=$A167,0,IF(HLOOKUP(ED$2,Recipes!$H:$GI,'Production Calculator'!$A167+2,FALSE)=0,0,HLOOKUP(ED$2,Recipes!$H:$GI,'Production Calculator'!$A167+2,FALSE)*$AK167))+IF($AO167=ED$3,$AM167/VLOOKUP($AO167,Data!$A$50:$B$56,2,FALSE),0)</f>
        <v>0</v>
      </c>
      <c r="EE167" s="11">
        <f>IF(EE$2=$A167,0,IF(HLOOKUP(EE$2,Recipes!$H:$GI,'Production Calculator'!$A167+2,FALSE)=0,0,HLOOKUP(EE$2,Recipes!$H:$GI,'Production Calculator'!$A167+2,FALSE)*$AK167))+IF($AO167=EE$3,$AM167/VLOOKUP($AO167,Data!$A$50:$B$56,2,FALSE),0)</f>
        <v>0</v>
      </c>
      <c r="EF167" s="11">
        <f>IF(EF$2=$A167,0,IF(HLOOKUP(EF$2,Recipes!$H:$GI,'Production Calculator'!$A167+2,FALSE)=0,0,HLOOKUP(EF$2,Recipes!$H:$GI,'Production Calculator'!$A167+2,FALSE)*$AK167))+IF($AO167=EF$3,$AM167/VLOOKUP($AO167,Data!$A$50:$B$56,2,FALSE),0)</f>
        <v>0</v>
      </c>
      <c r="EG167" s="11">
        <f>IF(EG$2=$A167,0,IF(HLOOKUP(EG$2,Recipes!$H:$GI,'Production Calculator'!$A167+2,FALSE)=0,0,HLOOKUP(EG$2,Recipes!$H:$GI,'Production Calculator'!$A167+2,FALSE)*$AK167))+IF($AO167=EG$3,$AM167/VLOOKUP($AO167,Data!$A$50:$B$56,2,FALSE),0)</f>
        <v>0</v>
      </c>
      <c r="EH167" s="11">
        <f>IF(EH$2=$A167,0,IF(HLOOKUP(EH$2,Recipes!$H:$GI,'Production Calculator'!$A167+2,FALSE)=0,0,HLOOKUP(EH$2,Recipes!$H:$GI,'Production Calculator'!$A167+2,FALSE)*$AK167))+IF($AO167=EH$3,$AM167/VLOOKUP($AO167,Data!$A$50:$B$56,2,FALSE),0)</f>
        <v>0</v>
      </c>
      <c r="EI167" s="11">
        <f>IF(EI$2=$A167,0,IF(HLOOKUP(EI$2,Recipes!$H:$GI,'Production Calculator'!$A167+2,FALSE)=0,0,HLOOKUP(EI$2,Recipes!$H:$GI,'Production Calculator'!$A167+2,FALSE)*$AK167))+IF($AO167=EI$3,$AM167/VLOOKUP($AO167,Data!$A$50:$B$56,2,FALSE),0)</f>
        <v>0</v>
      </c>
      <c r="EJ167" s="11">
        <f>IF(EJ$2=$A167,0,IF(HLOOKUP(EJ$2,Recipes!$H:$GI,'Production Calculator'!$A167+2,FALSE)=0,0,HLOOKUP(EJ$2,Recipes!$H:$GI,'Production Calculator'!$A167+2,FALSE)*$AK167))+IF($AO167=EJ$3,$AM167/VLOOKUP($AO167,Data!$A$50:$B$56,2,FALSE),0)</f>
        <v>0</v>
      </c>
      <c r="EK167" s="11">
        <f>IF(EK$2=$A167,0,IF(HLOOKUP(EK$2,Recipes!$H:$GI,'Production Calculator'!$A167+2,FALSE)=0,0,HLOOKUP(EK$2,Recipes!$H:$GI,'Production Calculator'!$A167+2,FALSE)*$AK167))+IF($AO167=EK$3,$AM167/VLOOKUP($AO167,Data!$A$50:$B$56,2,FALSE),0)</f>
        <v>0</v>
      </c>
      <c r="EL167" s="11">
        <f>IF(EL$2=$A167,0,IF(HLOOKUP(EL$2,Recipes!$H:$GI,'Production Calculator'!$A167+2,FALSE)=0,0,HLOOKUP(EL$2,Recipes!$H:$GI,'Production Calculator'!$A167+2,FALSE)*$AK167))+IF($AO167=EL$3,$AM167/VLOOKUP($AO167,Data!$A$50:$B$56,2,FALSE),0)</f>
        <v>0</v>
      </c>
      <c r="EM167" s="11">
        <f>IF(EM$2=$A167,0,IF(HLOOKUP(EM$2,Recipes!$H:$GI,'Production Calculator'!$A167+2,FALSE)=0,0,HLOOKUP(EM$2,Recipes!$H:$GI,'Production Calculator'!$A167+2,FALSE)*$AK167))+IF($AO167=EM$3,$AM167/VLOOKUP($AO167,Data!$A$50:$B$56,2,FALSE),0)</f>
        <v>0</v>
      </c>
      <c r="EN167" s="11">
        <f>IF(EN$2=$A167,0,IF(HLOOKUP(EN$2,Recipes!$H:$GI,'Production Calculator'!$A167+2,FALSE)=0,0,HLOOKUP(EN$2,Recipes!$H:$GI,'Production Calculator'!$A167+2,FALSE)*$AK167))+IF($AO167=EN$3,$AM167/VLOOKUP($AO167,Data!$A$50:$B$56,2,FALSE),0)</f>
        <v>0</v>
      </c>
      <c r="EO167" s="11">
        <f>IF(EO$2=$A167,0,IF(HLOOKUP(EO$2,Recipes!$H:$GI,'Production Calculator'!$A167+2,FALSE)=0,0,HLOOKUP(EO$2,Recipes!$H:$GI,'Production Calculator'!$A167+2,FALSE)*$AK167))+IF($AO167=EO$3,$AM167/VLOOKUP($AO167,Data!$A$50:$B$56,2,FALSE),0)</f>
        <v>0</v>
      </c>
      <c r="EP167" s="11">
        <f>IF(EP$2=$A167,0,IF(HLOOKUP(EP$2,Recipes!$H:$GI,'Production Calculator'!$A167+2,FALSE)=0,0,HLOOKUP(EP$2,Recipes!$H:$GI,'Production Calculator'!$A167+2,FALSE)*$AK167))+IF($AO167=EP$3,$AM167/VLOOKUP($AO167,Data!$A$50:$B$56,2,FALSE),0)</f>
        <v>0</v>
      </c>
      <c r="EQ167" s="11">
        <f>IF(EQ$2=$A167,0,IF(HLOOKUP(EQ$2,Recipes!$H:$GI,'Production Calculator'!$A167+2,FALSE)=0,0,HLOOKUP(EQ$2,Recipes!$H:$GI,'Production Calculator'!$A167+2,FALSE)*$AK167))+IF($AO167=EQ$3,$AM167/VLOOKUP($AO167,Data!$A$50:$B$56,2,FALSE),0)</f>
        <v>0</v>
      </c>
      <c r="ER167" s="11">
        <f>IF(ER$2=$A167,0,IF(HLOOKUP(ER$2,Recipes!$H:$GI,'Production Calculator'!$A167+2,FALSE)=0,0,HLOOKUP(ER$2,Recipes!$H:$GI,'Production Calculator'!$A167+2,FALSE)*$AK167))+IF($AO167=ER$3,$AM167/VLOOKUP($AO167,Data!$A$50:$B$56,2,FALSE),0)</f>
        <v>0</v>
      </c>
      <c r="ES167" s="11">
        <f>IF(ES$2=$A167,0,IF(HLOOKUP(ES$2,Recipes!$H:$GI,'Production Calculator'!$A167+2,FALSE)=0,0,HLOOKUP(ES$2,Recipes!$H:$GI,'Production Calculator'!$A167+2,FALSE)*$AK167))+IF($AO167=ES$3,$AM167/VLOOKUP($AO167,Data!$A$50:$B$56,2,FALSE),0)</f>
        <v>0</v>
      </c>
      <c r="ET167" s="11">
        <f>IF(ET$2=$A167,0,IF(HLOOKUP(ET$2,Recipes!$H:$GI,'Production Calculator'!$A167+2,FALSE)=0,0,HLOOKUP(ET$2,Recipes!$H:$GI,'Production Calculator'!$A167+2,FALSE)*$AK167))+IF($AO167=ET$3,$AM167/VLOOKUP($AO167,Data!$A$50:$B$56,2,FALSE),0)</f>
        <v>0</v>
      </c>
      <c r="EU167" s="11">
        <f>IF(EU$2=$A167,0,IF(HLOOKUP(EU$2,Recipes!$H:$GI,'Production Calculator'!$A167+2,FALSE)=0,0,HLOOKUP(EU$2,Recipes!$H:$GI,'Production Calculator'!$A167+2,FALSE)*$AK167))+IF($AO167=EU$3,$AM167/VLOOKUP($AO167,Data!$A$50:$B$56,2,FALSE),0)</f>
        <v>0</v>
      </c>
      <c r="EV167" s="11">
        <f>IF(EV$2=$A167,0,IF(HLOOKUP(EV$2,Recipes!$H:$GI,'Production Calculator'!$A167+2,FALSE)=0,0,HLOOKUP(EV$2,Recipes!$H:$GI,'Production Calculator'!$A167+2,FALSE)*$AK167))+IF($AO167=EV$3,$AM167/VLOOKUP($AO167,Data!$A$50:$B$56,2,FALSE),0)</f>
        <v>0</v>
      </c>
      <c r="EW167" s="11">
        <f>IF(EW$2=$A167,0,IF(HLOOKUP(EW$2,Recipes!$H:$GI,'Production Calculator'!$A167+2,FALSE)=0,0,HLOOKUP(EW$2,Recipes!$H:$GI,'Production Calculator'!$A167+2,FALSE)*$AK167))+IF($AO167=EW$3,$AM167/VLOOKUP($AO167,Data!$A$50:$B$56,2,FALSE),0)</f>
        <v>0</v>
      </c>
      <c r="EX167" s="11">
        <f>IF(EX$2=$A167,0,IF(HLOOKUP(EX$2,Recipes!$H:$GI,'Production Calculator'!$A167+2,FALSE)=0,0,HLOOKUP(EX$2,Recipes!$H:$GI,'Production Calculator'!$A167+2,FALSE)*$AK167))+IF($AO167=EX$3,$AM167/VLOOKUP($AO167,Data!$A$50:$B$56,2,FALSE),0)</f>
        <v>0</v>
      </c>
      <c r="EY167" s="11">
        <f>IF(EY$2=$A167,0,IF(HLOOKUP(EY$2,Recipes!$H:$GI,'Production Calculator'!$A167+2,FALSE)=0,0,HLOOKUP(EY$2,Recipes!$H:$GI,'Production Calculator'!$A167+2,FALSE)*$AK167))+IF($AO167=EY$3,$AM167/VLOOKUP($AO167,Data!$A$50:$B$56,2,FALSE),0)</f>
        <v>0</v>
      </c>
      <c r="EZ167" s="11">
        <f>IF(EZ$2=$A167,0,IF(HLOOKUP(EZ$2,Recipes!$H:$GI,'Production Calculator'!$A167+2,FALSE)=0,0,HLOOKUP(EZ$2,Recipes!$H:$GI,'Production Calculator'!$A167+2,FALSE)*$AK167))+IF($AO167=EZ$3,$AM167/VLOOKUP($AO167,Data!$A$50:$B$56,2,FALSE),0)</f>
        <v>0</v>
      </c>
      <c r="FA167" s="11">
        <f>IF(FA$2=$A167,0,IF(HLOOKUP(FA$2,Recipes!$H:$GI,'Production Calculator'!$A167+2,FALSE)=0,0,HLOOKUP(FA$2,Recipes!$H:$GI,'Production Calculator'!$A167+2,FALSE)*$AK167))+IF($AO167=FA$3,$AM167/VLOOKUP($AO167,Data!$A$50:$B$56,2,FALSE),0)</f>
        <v>0</v>
      </c>
      <c r="FB167" s="11">
        <f>IF(FB$2=$A167,0,IF(HLOOKUP(FB$2,Recipes!$H:$GI,'Production Calculator'!$A167+2,FALSE)=0,0,HLOOKUP(FB$2,Recipes!$H:$GI,'Production Calculator'!$A167+2,FALSE)*$AK167))+IF($AO167=FB$3,$AM167/VLOOKUP($AO167,Data!$A$50:$B$56,2,FALSE),0)</f>
        <v>0</v>
      </c>
      <c r="FC167" s="11">
        <f>IF(FC$2=$A167,0,IF(HLOOKUP(FC$2,Recipes!$H:$GI,'Production Calculator'!$A167+2,FALSE)=0,0,HLOOKUP(FC$2,Recipes!$H:$GI,'Production Calculator'!$A167+2,FALSE)*$AK167))+IF($AO167=FC$3,$AM167/VLOOKUP($AO167,Data!$A$50:$B$56,2,FALSE),0)</f>
        <v>0</v>
      </c>
      <c r="FD167" s="11">
        <f>IF(FD$2=$A167,0,IF(HLOOKUP(FD$2,Recipes!$H:$GI,'Production Calculator'!$A167+2,FALSE)=0,0,HLOOKUP(FD$2,Recipes!$H:$GI,'Production Calculator'!$A167+2,FALSE)*$AK167))+IF($AO167=FD$3,$AM167/VLOOKUP($AO167,Data!$A$50:$B$56,2,FALSE),0)</f>
        <v>0</v>
      </c>
      <c r="FE167" s="11">
        <f>IF(FE$2=$A167,0,IF(HLOOKUP(FE$2,Recipes!$H:$GI,'Production Calculator'!$A167+2,FALSE)=0,0,HLOOKUP(FE$2,Recipes!$H:$GI,'Production Calculator'!$A167+2,FALSE)*$AK167))+IF($AO167=FE$3,$AM167/VLOOKUP($AO167,Data!$A$50:$B$56,2,FALSE),0)</f>
        <v>0</v>
      </c>
      <c r="FF167" s="11">
        <f>IF(FF$2=$A167,0,IF(HLOOKUP(FF$2,Recipes!$H:$GI,'Production Calculator'!$A167+2,FALSE)=0,0,HLOOKUP(FF$2,Recipes!$H:$GI,'Production Calculator'!$A167+2,FALSE)*$AK167))+IF($AO167=FF$3,$AM167/VLOOKUP($AO167,Data!$A$50:$B$56,2,FALSE),0)</f>
        <v>0</v>
      </c>
      <c r="FG167" s="11">
        <f>IF(FG$2=$A167,0,IF(HLOOKUP(FG$2,Recipes!$H:$GI,'Production Calculator'!$A167+2,FALSE)=0,0,HLOOKUP(FG$2,Recipes!$H:$GI,'Production Calculator'!$A167+2,FALSE)*$AK167))+IF($AO167=FG$3,$AM167/VLOOKUP($AO167,Data!$A$50:$B$56,2,FALSE),0)</f>
        <v>0</v>
      </c>
      <c r="FH167" s="11">
        <f>IF(FH$2=$A167,0,IF(HLOOKUP(FH$2,Recipes!$H:$GI,'Production Calculator'!$A167+2,FALSE)=0,0,HLOOKUP(FH$2,Recipes!$H:$GI,'Production Calculator'!$A167+2,FALSE)*$AK167))+IF($AO167=FH$3,$AM167/VLOOKUP($AO167,Data!$A$50:$B$56,2,FALSE),0)</f>
        <v>0</v>
      </c>
      <c r="FI167" s="11">
        <f>IF(FI$2=$A167,0,IF(HLOOKUP(FI$2,Recipes!$H:$GI,'Production Calculator'!$A167+2,FALSE)=0,0,HLOOKUP(FI$2,Recipes!$H:$GI,'Production Calculator'!$A167+2,FALSE)*$AK167))+IF($AO167=FI$3,$AM167/VLOOKUP($AO167,Data!$A$50:$B$56,2,FALSE),0)</f>
        <v>0</v>
      </c>
      <c r="FJ167" s="11">
        <f>IF(FJ$2=$A167,0,IF(HLOOKUP(FJ$2,Recipes!$H:$GI,'Production Calculator'!$A167+2,FALSE)=0,0,HLOOKUP(FJ$2,Recipes!$H:$GI,'Production Calculator'!$A167+2,FALSE)*$AK167))+IF($AO167=FJ$3,$AM167/VLOOKUP($AO167,Data!$A$50:$B$56,2,FALSE),0)</f>
        <v>0</v>
      </c>
      <c r="FK167" s="11">
        <f>IF(FK$2=$A167,0,IF(HLOOKUP(FK$2,Recipes!$H:$GI,'Production Calculator'!$A167+2,FALSE)=0,0,HLOOKUP(FK$2,Recipes!$H:$GI,'Production Calculator'!$A167+2,FALSE)*$AK167))+IF($AO167=FK$3,$AM167/VLOOKUP($AO167,Data!$A$50:$B$56,2,FALSE),0)</f>
        <v>0</v>
      </c>
      <c r="FL167" s="11">
        <f>IF(FL$2=$A167,0,IF(HLOOKUP(FL$2,Recipes!$H:$GI,'Production Calculator'!$A167+2,FALSE)=0,0,HLOOKUP(FL$2,Recipes!$H:$GI,'Production Calculator'!$A167+2,FALSE)*$AK167))+IF($AO167=FL$3,$AM167/VLOOKUP($AO167,Data!$A$50:$B$56,2,FALSE),0)</f>
        <v>0</v>
      </c>
      <c r="FM167" s="11">
        <f>IF(FM$2=$A167,0,IF(HLOOKUP(FM$2,Recipes!$H:$GI,'Production Calculator'!$A167+2,FALSE)=0,0,HLOOKUP(FM$2,Recipes!$H:$GI,'Production Calculator'!$A167+2,FALSE)*$AK167))+IF($AO167=FM$3,$AM167/VLOOKUP($AO167,Data!$A$50:$B$56,2,FALSE),0)</f>
        <v>0</v>
      </c>
      <c r="FN167" s="11">
        <f>IF(FN$2=$A167,0,IF(HLOOKUP(FN$2,Recipes!$H:$GI,'Production Calculator'!$A167+2,FALSE)=0,0,HLOOKUP(FN$2,Recipes!$H:$GI,'Production Calculator'!$A167+2,FALSE)*$AK167))+IF($AO167=FN$3,$AM167/VLOOKUP($AO167,Data!$A$50:$B$56,2,FALSE),0)</f>
        <v>0</v>
      </c>
      <c r="FO167" s="11">
        <f>IF(FO$2=$A167,0,IF(HLOOKUP(FO$2,Recipes!$H:$GI,'Production Calculator'!$A167+2,FALSE)=0,0,HLOOKUP(FO$2,Recipes!$H:$GI,'Production Calculator'!$A167+2,FALSE)*$AK167))+IF($AO167=FO$3,$AM167/VLOOKUP($AO167,Data!$A$50:$B$56,2,FALSE),0)</f>
        <v>0</v>
      </c>
      <c r="FP167" s="11">
        <f>IF(FP$2=$A167,0,IF(HLOOKUP(FP$2,Recipes!$H:$GI,'Production Calculator'!$A167+2,FALSE)=0,0,HLOOKUP(FP$2,Recipes!$H:$GI,'Production Calculator'!$A167+2,FALSE)*$AK167))+IF($AO167=FP$3,$AM167/VLOOKUP($AO167,Data!$A$50:$B$56,2,FALSE),0)</f>
        <v>0</v>
      </c>
      <c r="FQ167" s="11">
        <f>IF(FQ$2=$A167,0,IF(HLOOKUP(FQ$2,Recipes!$H:$GI,'Production Calculator'!$A167+2,FALSE)=0,0,HLOOKUP(FQ$2,Recipes!$H:$GI,'Production Calculator'!$A167+2,FALSE)*$AK167))+IF($AO167=FQ$3,$AM167/VLOOKUP($AO167,Data!$A$50:$B$56,2,FALSE),0)</f>
        <v>0</v>
      </c>
      <c r="FR167" s="11">
        <f>IF(FR$2=$A167,0,IF(HLOOKUP(FR$2,Recipes!$H:$GI,'Production Calculator'!$A167+2,FALSE)=0,0,HLOOKUP(FR$2,Recipes!$H:$GI,'Production Calculator'!$A167+2,FALSE)*$AK167))+IF($AO167=FR$3,$AM167/VLOOKUP($AO167,Data!$A$50:$B$56,2,FALSE),0)</f>
        <v>0</v>
      </c>
      <c r="FS167" s="11">
        <f>IF(FS$2=$A167,0,IF(HLOOKUP(FS$2,Recipes!$H:$GI,'Production Calculator'!$A167+2,FALSE)=0,0,HLOOKUP(FS$2,Recipes!$H:$GI,'Production Calculator'!$A167+2,FALSE)*$AK167))+IF($AO167=FS$3,$AM167/VLOOKUP($AO167,Data!$A$50:$B$56,2,FALSE),0)</f>
        <v>0</v>
      </c>
      <c r="FT167" s="11">
        <f>IF(FT$2=$A167,0,IF(HLOOKUP(FT$2,Recipes!$H:$GI,'Production Calculator'!$A167+2,FALSE)=0,0,HLOOKUP(FT$2,Recipes!$H:$GI,'Production Calculator'!$A167+2,FALSE)*$AK167))+IF($AO167=FT$3,$AM167/VLOOKUP($AO167,Data!$A$50:$B$56,2,FALSE),0)</f>
        <v>0</v>
      </c>
      <c r="FU167" s="11">
        <f>IF(FU$2=$A167,0,IF(HLOOKUP(FU$2,Recipes!$H:$GI,'Production Calculator'!$A167+2,FALSE)=0,0,HLOOKUP(FU$2,Recipes!$H:$GI,'Production Calculator'!$A167+2,FALSE)*$AK167))+IF($AO167=FU$3,$AM167/VLOOKUP($AO167,Data!$A$50:$B$56,2,FALSE),0)</f>
        <v>0</v>
      </c>
      <c r="FV167" s="11">
        <f>IF(FV$2=$A167,0,IF(HLOOKUP(FV$2,Recipes!$H:$GI,'Production Calculator'!$A167+2,FALSE)=0,0,HLOOKUP(FV$2,Recipes!$H:$GI,'Production Calculator'!$A167+2,FALSE)*$AK167))+IF($AO167=FV$3,$AM167/VLOOKUP($AO167,Data!$A$50:$B$56,2,FALSE),0)</f>
        <v>0</v>
      </c>
      <c r="FW167" s="11">
        <f>IF(FW$2=$A167,0,IF(HLOOKUP(FW$2,Recipes!$H:$GI,'Production Calculator'!$A167+2,FALSE)=0,0,HLOOKUP(FW$2,Recipes!$H:$GI,'Production Calculator'!$A167+2,FALSE)*$AK167))+IF($AO167=FW$3,$AM167/VLOOKUP($AO167,Data!$A$50:$B$56,2,FALSE),0)</f>
        <v>0</v>
      </c>
      <c r="FX167" s="11">
        <f>IF(FX$2=$A167,0,IF(HLOOKUP(FX$2,Recipes!$H:$GI,'Production Calculator'!$A167+2,FALSE)=0,0,HLOOKUP(FX$2,Recipes!$H:$GI,'Production Calculator'!$A167+2,FALSE)*$AK167))+IF($AO167=FX$3,$AM167/VLOOKUP($AO167,Data!$A$50:$B$56,2,FALSE),0)</f>
        <v>0</v>
      </c>
      <c r="FY167" s="11">
        <f>IF(FY$2=$A167,0,IF(HLOOKUP(FY$2,Recipes!$H:$GI,'Production Calculator'!$A167+2,FALSE)=0,0,HLOOKUP(FY$2,Recipes!$H:$GI,'Production Calculator'!$A167+2,FALSE)*$AK167))+IF($AO167=FY$3,$AM167/VLOOKUP($AO167,Data!$A$50:$B$56,2,FALSE),0)</f>
        <v>0</v>
      </c>
      <c r="FZ167" s="11">
        <f>IF(FZ$2=$A167,0,IF(HLOOKUP(FZ$2,Recipes!$H:$GI,'Production Calculator'!$A167+2,FALSE)=0,0,HLOOKUP(FZ$2,Recipes!$H:$GI,'Production Calculator'!$A167+2,FALSE)*$AK167))+IF($AO167=FZ$3,$AM167/VLOOKUP($AO167,Data!$A$50:$B$56,2,FALSE),0)</f>
        <v>0</v>
      </c>
      <c r="GA167" s="11">
        <f>IF(GA$2=$A167,0,IF(HLOOKUP(GA$2,Recipes!$H:$GI,'Production Calculator'!$A167+2,FALSE)=0,0,HLOOKUP(GA$2,Recipes!$H:$GI,'Production Calculator'!$A167+2,FALSE)*$AK167))+IF($AO167=GA$3,$AM167/VLOOKUP($AO167,Data!$A$50:$B$56,2,FALSE),0)</f>
        <v>0</v>
      </c>
      <c r="GB167" s="11">
        <f>IF(GB$2=$A167,0,IF(HLOOKUP(GB$2,Recipes!$H:$GI,'Production Calculator'!$A167+2,FALSE)=0,0,HLOOKUP(GB$2,Recipes!$H:$GI,'Production Calculator'!$A167+2,FALSE)*$AK167))+IF($AO167=GB$3,$AM167/VLOOKUP($AO167,Data!$A$50:$B$56,2,FALSE),0)</f>
        <v>0</v>
      </c>
      <c r="GC167" s="11">
        <f>IF(GC$2=$A167,0,IF(HLOOKUP(GC$2,Recipes!$H:$GI,'Production Calculator'!$A167+2,FALSE)=0,0,HLOOKUP(GC$2,Recipes!$H:$GI,'Production Calculator'!$A167+2,FALSE)*$AK167))+IF($AO167=GC$3,$AM167/VLOOKUP($AO167,Data!$A$50:$B$56,2,FALSE),0)</f>
        <v>0</v>
      </c>
      <c r="GD167" s="11">
        <f>IF(GD$2=$A167,0,IF(HLOOKUP(GD$2,Recipes!$H:$GI,'Production Calculator'!$A167+2,FALSE)=0,0,HLOOKUP(GD$2,Recipes!$H:$GI,'Production Calculator'!$A167+2,FALSE)*$AK167))+IF($AO167=GD$3,$AM167/VLOOKUP($AO167,Data!$A$50:$B$56,2,FALSE),0)</f>
        <v>0</v>
      </c>
      <c r="GE167" s="11">
        <f>IF(GE$2=$A167,0,IF(HLOOKUP(GE$2,Recipes!$H:$GI,'Production Calculator'!$A167+2,FALSE)=0,0,HLOOKUP(GE$2,Recipes!$H:$GI,'Production Calculator'!$A167+2,FALSE)*$AK167))+IF($AO167=GE$3,$AM167/VLOOKUP($AO167,Data!$A$50:$B$56,2,FALSE),0)</f>
        <v>0</v>
      </c>
      <c r="GF167" s="11">
        <f>IF(GF$2=$A167,0,IF(HLOOKUP(GF$2,Recipes!$H:$GI,'Production Calculator'!$A167+2,FALSE)=0,0,HLOOKUP(GF$2,Recipes!$H:$GI,'Production Calculator'!$A167+2,FALSE)*$AK167))+IF($AO167=GF$3,$AM167/VLOOKUP($AO167,Data!$A$50:$B$56,2,FALSE),0)</f>
        <v>0</v>
      </c>
      <c r="GG167" s="11">
        <f>IF(GG$2=$A167,0,IF(HLOOKUP(GG$2,Recipes!$H:$GI,'Production Calculator'!$A167+2,FALSE)=0,0,HLOOKUP(GG$2,Recipes!$H:$GI,'Production Calculator'!$A167+2,FALSE)*$AK167))+IF($AO167=GG$3,$AM167/VLOOKUP($AO167,Data!$A$50:$B$56,2,FALSE),0)</f>
        <v>0</v>
      </c>
      <c r="GH167" s="11">
        <f>IF(GH$2=$A167,0,IF(HLOOKUP(GH$2,Recipes!$H:$GI,'Production Calculator'!$A167+2,FALSE)=0,0,HLOOKUP(GH$2,Recipes!$H:$GI,'Production Calculator'!$A167+2,FALSE)*$AK167))+IF($AO167=GH$3,$AM167/VLOOKUP($AO167,Data!$A$50:$B$56,2,FALSE),0)</f>
        <v>0</v>
      </c>
      <c r="GI167" s="11">
        <f>IF(GI$2=$A167,0,IF(HLOOKUP(GI$2,Recipes!$H:$GI,'Production Calculator'!$A167+2,FALSE)=0,0,HLOOKUP(GI$2,Recipes!$H:$GI,'Production Calculator'!$A167+2,FALSE)*$AK167))+IF($AO167=GI$3,$AM167/VLOOKUP($AO167,Data!$A$50:$B$56,2,FALSE),0)</f>
        <v>0</v>
      </c>
      <c r="GJ167" s="11">
        <f>IF(GJ$2=$A167,0,IF(HLOOKUP(GJ$2,Recipes!$H:$GI,'Production Calculator'!$A167+2,FALSE)=0,0,HLOOKUP(GJ$2,Recipes!$H:$GI,'Production Calculator'!$A167+2,FALSE)*$AK167))+IF($AO167=GJ$3,$AM167/VLOOKUP($AO167,Data!$A$50:$B$56,2,FALSE),0)</f>
        <v>0</v>
      </c>
      <c r="GK167" s="11">
        <f>IF(GK$2=$A167,0,IF(HLOOKUP(GK$2,Recipes!$H:$GI,'Production Calculator'!$A167+2,FALSE)=0,0,HLOOKUP(GK$2,Recipes!$H:$GI,'Production Calculator'!$A167+2,FALSE)*$AK167))+IF($AO167=GK$3,$AM167/VLOOKUP($AO167,Data!$A$50:$B$56,2,FALSE),0)</f>
        <v>0</v>
      </c>
      <c r="GL167" s="11">
        <f>IF(GL$2=$A167,0,IF(HLOOKUP(GL$2,Recipes!$H:$GI,'Production Calculator'!$A167+2,FALSE)=0,0,HLOOKUP(GL$2,Recipes!$H:$GI,'Production Calculator'!$A167+2,FALSE)*$AK167))+IF($AO167=GL$3,$AM167/VLOOKUP($AO167,Data!$A$50:$B$56,2,FALSE),0)</f>
        <v>0</v>
      </c>
      <c r="GM167" s="11">
        <f>IF(GM$2=$A167,0,IF(HLOOKUP(GM$2,Recipes!$H:$GI,'Production Calculator'!$A167+2,FALSE)=0,0,HLOOKUP(GM$2,Recipes!$H:$GI,'Production Calculator'!$A167+2,FALSE)*$AK167))+IF($AO167=GM$3,$AM167/VLOOKUP($AO167,Data!$A$50:$B$56,2,FALSE),0)</f>
        <v>0</v>
      </c>
      <c r="GN167" s="11">
        <f>IF(GN$2=$A167,0,IF(HLOOKUP(GN$2,Recipes!$H:$GI,'Production Calculator'!$A167+2,FALSE)=0,0,HLOOKUP(GN$2,Recipes!$H:$GI,'Production Calculator'!$A167+2,FALSE)*$AK167))+IF($AO167=GN$3,$AM167/VLOOKUP($AO167,Data!$A$50:$B$56,2,FALSE),0)</f>
        <v>0</v>
      </c>
      <c r="GO167" s="11">
        <f>IF(GO$2=$A167,0,IF(HLOOKUP(GO$2,Recipes!$H:$GI,'Production Calculator'!$A167+2,FALSE)=0,0,HLOOKUP(GO$2,Recipes!$H:$GI,'Production Calculator'!$A167+2,FALSE)*$AK167))+IF($AO167=GO$3,$AM167/VLOOKUP($AO167,Data!$A$50:$B$56,2,FALSE),0)</f>
        <v>0</v>
      </c>
      <c r="GP167" s="11">
        <f>IF(GP$2=$A167,0,IF(HLOOKUP(GP$2,Recipes!$H:$GI,'Production Calculator'!$A167+2,FALSE)=0,0,HLOOKUP(GP$2,Recipes!$H:$GI,'Production Calculator'!$A167+2,FALSE)*$AK167))+IF($AO167=GP$3,$AM167/VLOOKUP($AO167,Data!$A$50:$B$56,2,FALSE),0)</f>
        <v>0</v>
      </c>
      <c r="GQ167" s="11">
        <f>IF(GQ$2=$A167,0,IF(HLOOKUP(GQ$2,Recipes!$H:$GI,'Production Calculator'!$A167+2,FALSE)=0,0,HLOOKUP(GQ$2,Recipes!$H:$GI,'Production Calculator'!$A167+2,FALSE)*$AK167))+IF($AO167=GQ$3,$AM167/VLOOKUP($AO167,Data!$A$50:$B$56,2,FALSE),0)</f>
        <v>0</v>
      </c>
      <c r="GR167" s="11">
        <f>IF(GR$2=$A167,0,IF(HLOOKUP(GR$2,Recipes!$H:$GI,'Production Calculator'!$A167+2,FALSE)=0,0,HLOOKUP(GR$2,Recipes!$H:$GI,'Production Calculator'!$A167+2,FALSE)*$AK167))+IF($AO167=GR$3,$AM167/VLOOKUP($AO167,Data!$A$50:$B$56,2,FALSE),0)</f>
        <v>0</v>
      </c>
      <c r="GS167" s="11">
        <f>IF(GS$2=$A167,0,IF(HLOOKUP(GS$2,Recipes!$H:$GI,'Production Calculator'!$A167+2,FALSE)=0,0,HLOOKUP(GS$2,Recipes!$H:$GI,'Production Calculator'!$A167+2,FALSE)*$AK167))+IF($AO167=GS$3,$AM167/VLOOKUP($AO167,Data!$A$50:$B$56,2,FALSE),0)</f>
        <v>0</v>
      </c>
      <c r="GT167" s="11">
        <f>IF(GT$2=$A167,0,IF(HLOOKUP(GT$2,Recipes!$H:$GI,'Production Calculator'!$A167+2,FALSE)=0,0,HLOOKUP(GT$2,Recipes!$H:$GI,'Production Calculator'!$A167+2,FALSE)*$AK167))+IF($AO167=GT$3,$AM167/VLOOKUP($AO167,Data!$A$50:$B$56,2,FALSE),0)</f>
        <v>0</v>
      </c>
      <c r="GU167" s="11">
        <f>IF(GU$2=$A167,0,IF(HLOOKUP(GU$2,Recipes!$H:$GI,'Production Calculator'!$A167+2,FALSE)=0,0,HLOOKUP(GU$2,Recipes!$H:$GI,'Production Calculator'!$A167+2,FALSE)*$AK167))+IF($AO167=GU$3,$AM167/VLOOKUP($AO167,Data!$A$50:$B$56,2,FALSE),0)</f>
        <v>0</v>
      </c>
      <c r="GV167" s="11">
        <f>IF(GV$2=$A167,0,IF(HLOOKUP(GV$2,Recipes!$H:$GI,'Production Calculator'!$A167+2,FALSE)=0,0,HLOOKUP(GV$2,Recipes!$H:$GI,'Production Calculator'!$A167+2,FALSE)*$AK167))+IF($AO167=GV$3,$AM167/VLOOKUP($AO167,Data!$A$50:$B$56,2,FALSE),0)</f>
        <v>0</v>
      </c>
      <c r="GW167" s="11">
        <f>IF(GW$2=$A167,0,IF(HLOOKUP(GW$2,Recipes!$H:$GI,'Production Calculator'!$A167+2,FALSE)=0,0,HLOOKUP(GW$2,Recipes!$H:$GI,'Production Calculator'!$A167+2,FALSE)*$AK167))+IF($AO167=GW$3,$AM167/VLOOKUP($AO167,Data!$A$50:$B$56,2,FALSE),0)</f>
        <v>0</v>
      </c>
      <c r="GX167" s="11">
        <f>IF(GX$2=$A167,0,IF(HLOOKUP(GX$2,Recipes!$H:$GI,'Production Calculator'!$A167+2,FALSE)=0,0,HLOOKUP(GX$2,Recipes!$H:$GI,'Production Calculator'!$A167+2,FALSE)*$AK167))+IF($AO167=GX$3,$AM167/VLOOKUP($AO167,Data!$A$50:$B$56,2,FALSE),0)</f>
        <v>0</v>
      </c>
      <c r="GY167" s="11">
        <f>IF(GY$2=$A167,0,IF(HLOOKUP(GY$2,Recipes!$H:$GI,'Production Calculator'!$A167+2,FALSE)=0,0,HLOOKUP(GY$2,Recipes!$H:$GI,'Production Calculator'!$A167+2,FALSE)*$AK167))+IF($AO167=GY$3,$AM167/VLOOKUP($AO167,Data!$A$50:$B$56,2,FALSE),0)</f>
        <v>0</v>
      </c>
      <c r="GZ167" s="11">
        <f>IF(GZ$2=$A167,0,IF(HLOOKUP(GZ$2,Recipes!$H:$GI,'Production Calculator'!$A167+2,FALSE)=0,0,HLOOKUP(GZ$2,Recipes!$H:$GI,'Production Calculator'!$A167+2,FALSE)*$AK167))+IF($AO167=GZ$3,$AM167/VLOOKUP($AO167,Data!$A$50:$B$56,2,FALSE),0)</f>
        <v>0</v>
      </c>
      <c r="HA167" s="11">
        <f>IF(HA$2=$A167,0,IF(HLOOKUP(HA$2,Recipes!$H:$GI,'Production Calculator'!$A167+2,FALSE)=0,0,HLOOKUP(HA$2,Recipes!$H:$GI,'Production Calculator'!$A167+2,FALSE)*$AK167))+IF($AO167=HA$3,$AM167/VLOOKUP($AO167,Data!$A$50:$B$56,2,FALSE),0)</f>
        <v>0</v>
      </c>
      <c r="HB167" s="11">
        <f>IF(HB$2=$A167,0,IF(HLOOKUP(HB$2,Recipes!$H:$GI,'Production Calculator'!$A167+2,FALSE)=0,0,HLOOKUP(HB$2,Recipes!$H:$GI,'Production Calculator'!$A167+2,FALSE)*$AK167))+IF($AO167=HB$3,$AM167/VLOOKUP($AO167,Data!$A$50:$B$56,2,FALSE),0)</f>
        <v>0</v>
      </c>
      <c r="HC167" s="11">
        <f>IF(HC$2=$A167,0,IF(HLOOKUP(HC$2,Recipes!$H:$GI,'Production Calculator'!$A167+2,FALSE)=0,0,HLOOKUP(HC$2,Recipes!$H:$GI,'Production Calculator'!$A167+2,FALSE)*$AK167))+IF($AO167=HC$3,$AM167/VLOOKUP($AO167,Data!$A$50:$B$56,2,FALSE),0)</f>
        <v>0</v>
      </c>
      <c r="HD167" s="11">
        <f>IF(HD$2=$A167,0,IF(HLOOKUP(HD$2,Recipes!$H:$GI,'Production Calculator'!$A167+2,FALSE)=0,0,HLOOKUP(HD$2,Recipes!$H:$GI,'Production Calculator'!$A167+2,FALSE)*$AK167))+IF($AO167=HD$3,$AM167/VLOOKUP($AO167,Data!$A$50:$B$56,2,FALSE),0)</f>
        <v>0</v>
      </c>
      <c r="HE167" s="11">
        <f>IF(HE$2=$A167,0,IF(HLOOKUP(HE$2,Recipes!$H:$GI,'Production Calculator'!$A167+2,FALSE)=0,0,HLOOKUP(HE$2,Recipes!$H:$GI,'Production Calculator'!$A167+2,FALSE)*$AK167))+IF($AO167=HE$3,$AM167/VLOOKUP($AO167,Data!$A$50:$B$56,2,FALSE),0)</f>
        <v>0</v>
      </c>
      <c r="HF167" s="11">
        <f>IF(HF$2=$A167,0,IF(HLOOKUP(HF$2,Recipes!$H:$GI,'Production Calculator'!$A167+2,FALSE)=0,0,HLOOKUP(HF$2,Recipes!$H:$GI,'Production Calculator'!$A167+2,FALSE)*$AK167))+IF($AO167=HF$3,$AM167/VLOOKUP($AO167,Data!$A$50:$B$56,2,FALSE),0)</f>
        <v>0</v>
      </c>
      <c r="HG167" s="11">
        <f>IF(HG$2=$A167,0,IF(HLOOKUP(HG$2,Recipes!$H:$GI,'Production Calculator'!$A167+2,FALSE)=0,0,HLOOKUP(HG$2,Recipes!$H:$GI,'Production Calculator'!$A167+2,FALSE)*$AK167))+IF($AO167=HG$3,$AM167/VLOOKUP($AO167,Data!$A$50:$B$56,2,FALSE),0)</f>
        <v>0</v>
      </c>
      <c r="HH167" s="11">
        <f>IF(HH$2=$A167,0,IF(HLOOKUP(HH$2,Recipes!$H:$GI,'Production Calculator'!$A167+2,FALSE)=0,0,HLOOKUP(HH$2,Recipes!$H:$GI,'Production Calculator'!$A167+2,FALSE)*$AK167))+IF($AO167=HH$3,$AM167/VLOOKUP($AO167,Data!$A$50:$B$56,2,FALSE),0)</f>
        <v>0</v>
      </c>
      <c r="HI167" s="11">
        <f>IF(HI$2=$A167,0,IF(HLOOKUP(HI$2,Recipes!$H:$GI,'Production Calculator'!$A167+2,FALSE)=0,0,HLOOKUP(HI$2,Recipes!$H:$GI,'Production Calculator'!$A167+2,FALSE)*$AK167))+IF($AO167=HI$3,$AM167/VLOOKUP($AO167,Data!$A$50:$B$56,2,FALSE),0)</f>
        <v>0</v>
      </c>
      <c r="HJ167" s="11">
        <f>IF(HJ$2=$A167,0,IF(HLOOKUP(HJ$2,Recipes!$H:$GI,'Production Calculator'!$A167+2,FALSE)=0,0,HLOOKUP(HJ$2,Recipes!$H:$GI,'Production Calculator'!$A167+2,FALSE)*$AK167))+IF($AO167=HJ$3,$AM167/VLOOKUP($AO167,Data!$A$50:$B$56,2,FALSE),0)</f>
        <v>0</v>
      </c>
      <c r="HK167" s="11">
        <f>IF(HK$2=$A167,0,IF(HLOOKUP(HK$2,Recipes!$H:$GI,'Production Calculator'!$A167+2,FALSE)=0,0,HLOOKUP(HK$2,Recipes!$H:$GI,'Production Calculator'!$A167+2,FALSE)*$AK167))+IF($AO167=HK$3,$AM167/VLOOKUP($AO167,Data!$A$50:$B$56,2,FALSE),0)</f>
        <v>0</v>
      </c>
      <c r="HL167" s="11">
        <f>IF(HL$2=$A167,0,IF(HLOOKUP(HL$2,Recipes!$H:$GI,'Production Calculator'!$A167+2,FALSE)=0,0,HLOOKUP(HL$2,Recipes!$H:$GI,'Production Calculator'!$A167+2,FALSE)*$AK167))+IF($AO167=HL$3,$AM167/VLOOKUP($AO167,Data!$A$50:$B$56,2,FALSE),0)</f>
        <v>0</v>
      </c>
      <c r="HM167" s="11">
        <f>IF(HM$2=$A167,0,IF(HLOOKUP(HM$2,Recipes!$H:$GI,'Production Calculator'!$A167+2,FALSE)=0,0,HLOOKUP(HM$2,Recipes!$H:$GI,'Production Calculator'!$A167+2,FALSE)*$AK167))+IF($AO167=HM$3,$AM167/VLOOKUP($AO167,Data!$A$50:$B$56,2,FALSE),0)</f>
        <v>0</v>
      </c>
      <c r="HN167" s="11">
        <f>IF(HN$2=$A167,0,IF(HLOOKUP(HN$2,Recipes!$H:$GI,'Production Calculator'!$A167+2,FALSE)=0,0,HLOOKUP(HN$2,Recipes!$H:$GI,'Production Calculator'!$A167+2,FALSE)*$AK167))+IF($AO167=HN$3,$AM167/VLOOKUP($AO167,Data!$A$50:$B$56,2,FALSE),0)</f>
        <v>0</v>
      </c>
      <c r="HO167" s="11">
        <f>IF(HO$2=$A167,0,IF(HLOOKUP(HO$2,Recipes!$H:$GI,'Production Calculator'!$A167+2,FALSE)=0,0,HLOOKUP(HO$2,Recipes!$H:$GI,'Production Calculator'!$A167+2,FALSE)*$AK167))+IF($AO167=HO$3,$AM167/VLOOKUP($AO167,Data!$A$50:$B$56,2,FALSE),0)</f>
        <v>0</v>
      </c>
      <c r="HP167" s="11">
        <f>IF(HP$2=$A167,0,IF(HLOOKUP(HP$2,Recipes!$H:$GI,'Production Calculator'!$A167+2,FALSE)=0,0,HLOOKUP(HP$2,Recipes!$H:$GI,'Production Calculator'!$A167+2,FALSE)*$AK167))+IF($AO167=HP$3,$AM167/VLOOKUP($AO167,Data!$A$50:$B$56,2,FALSE),0)</f>
        <v>0</v>
      </c>
      <c r="HQ167" s="11">
        <f>IF(HQ$2=$A167,0,IF(HLOOKUP(HQ$2,Recipes!$H:$GI,'Production Calculator'!$A167+2,FALSE)=0,0,HLOOKUP(HQ$2,Recipes!$H:$GI,'Production Calculator'!$A167+2,FALSE)*$AK167))+IF($AO167=HQ$3,$AM167/VLOOKUP($AO167,Data!$A$50:$B$56,2,FALSE),0)</f>
        <v>0</v>
      </c>
      <c r="HR167" s="11">
        <f>IF(HR$2=$A167,0,IF(HLOOKUP(HR$2,Recipes!$H:$GI,'Production Calculator'!$A167+2,FALSE)=0,0,HLOOKUP(HR$2,Recipes!$H:$GI,'Production Calculator'!$A167+2,FALSE)*$AK167))+IF($AO167=HR$3,$AM167/VLOOKUP($AO167,Data!$A$50:$B$56,2,FALSE),0)</f>
        <v>0</v>
      </c>
      <c r="HS167" s="121"/>
    </row>
    <row r="168" spans="1:227" x14ac:dyDescent="0.45">
      <c r="A168">
        <v>141</v>
      </c>
      <c r="B168" s="107" t="str">
        <f>VLOOKUP(A168,Recipes!A:B,2)</f>
        <v>Small electric pole</v>
      </c>
      <c r="C168" s="128">
        <v>0</v>
      </c>
      <c r="D168" s="108">
        <f t="shared" si="242"/>
        <v>0</v>
      </c>
      <c r="E168" s="127" t="s">
        <v>1</v>
      </c>
      <c r="F168" s="109">
        <f>VLOOKUP(A168,Recipes!$A$3:$G$186,6,FALSE)</f>
        <v>2</v>
      </c>
      <c r="G168" s="109">
        <f>VLOOKUP(A168,Recipes!$A$3:$G$186,7,FALSE)</f>
        <v>0</v>
      </c>
      <c r="H168" s="110">
        <f t="shared" si="243"/>
        <v>0</v>
      </c>
      <c r="I168" s="109">
        <f>VLOOKUP(E168,Data!$A$2:$C$26,3, FALSE)</f>
        <v>4</v>
      </c>
      <c r="J168" s="108">
        <v>0</v>
      </c>
      <c r="K168" s="108">
        <v>0</v>
      </c>
      <c r="L168" s="108">
        <v>0</v>
      </c>
      <c r="M168" s="150">
        <v>0</v>
      </c>
      <c r="N168" s="150">
        <v>0</v>
      </c>
      <c r="O168" s="150">
        <v>0</v>
      </c>
      <c r="P168" s="151">
        <v>0</v>
      </c>
      <c r="Q168" s="151">
        <v>0</v>
      </c>
      <c r="R168" s="151">
        <v>0</v>
      </c>
      <c r="S168">
        <f t="shared" si="258"/>
        <v>0</v>
      </c>
      <c r="T168">
        <f t="shared" si="259"/>
        <v>0</v>
      </c>
      <c r="U168">
        <f t="shared" si="260"/>
        <v>0</v>
      </c>
      <c r="V168">
        <f t="shared" si="261"/>
        <v>0</v>
      </c>
      <c r="W168">
        <f t="shared" si="262"/>
        <v>0</v>
      </c>
      <c r="X168">
        <f t="shared" si="263"/>
        <v>0</v>
      </c>
      <c r="Y168">
        <f t="shared" si="264"/>
        <v>0</v>
      </c>
      <c r="Z168">
        <f t="shared" si="265"/>
        <v>0</v>
      </c>
      <c r="AA168">
        <f t="shared" si="266"/>
        <v>0</v>
      </c>
      <c r="AB168" s="111">
        <f>VLOOKUP($A168,Recipes!$A:$G,4)</f>
        <v>0.5</v>
      </c>
      <c r="AC168" s="111">
        <f>VLOOKUP($A168,Recipes!$A:$G,5)</f>
        <v>2</v>
      </c>
      <c r="AD168" s="111">
        <f t="shared" si="253"/>
        <v>4</v>
      </c>
      <c r="AE168" s="111">
        <f>VLOOKUP(E168,Data!$A$2:$F$26,5,FALSE)</f>
        <v>0</v>
      </c>
      <c r="AF168" s="111">
        <f>VLOOKUP(E168,Data!$A$2:$F$26,4,FALSE)</f>
        <v>210</v>
      </c>
      <c r="AG168" s="111">
        <f>VLOOKUP(E168,Data!$A$2:$B$26,2, FALSE)</f>
        <v>1.25</v>
      </c>
      <c r="AH168" s="111">
        <f>1+VLOOKUP($J$3,Data!$A$40:$D$48,2,FALSE)*$J168+VLOOKUP($K$3,Data!$A$40:$D$48,2,FALSE)*$K168+VLOOKUP($L$3,Data!$A$40:$D$48,2,FALSE)*$L168+VLOOKUP($M$3,Data!$A$40:$D$48,2,FALSE)*$M168+VLOOKUP($N$3,Data!$A$40:$D$48,2,FALSE)*$N168+VLOOKUP($O$3,Data!$A$40:$D$48,2,FALSE)*$O168+VLOOKUP($P$3,Data!$A$40:$D$48,2,FALSE)*$P168+VLOOKUP($Q$3,Data!$A$40:$D$48,2,FALSE)*$Q168+VLOOKUP($R$3,Data!$A$40:$D$48,2,FALSE)*$R168</f>
        <v>1</v>
      </c>
      <c r="AI168" s="111">
        <f>MAX(1+VLOOKUP($J$3,Data!$A$40:$D$48,3,FALSE)*$J168+VLOOKUP($K$3,Data!$A$40:$D$48,3,FALSE)*$K168+VLOOKUP($L$3,Data!$A$40:$D$48,3,FALSE)*$L168+VLOOKUP($M$3,Data!$A$40:$D$48,3,FALSE)*$M168+VLOOKUP($N$3,Data!$A$40:$D$48,3,FALSE)*$N168+VLOOKUP($O$3,Data!$A$40:$D$48,3,FALSE)*$O168+VLOOKUP($P$3,Data!$A$40:$D$48,3,FALSE)*$P168+VLOOKUP($Q$3,Data!$A$40:$D$48,3,FALSE)*$Q168+VLOOKUP($R$3,Data!$A$40:$D$48,3,FALSE)*$R168,0)</f>
        <v>1</v>
      </c>
      <c r="AJ168" s="111">
        <f>MAX(1-(VLOOKUP($J$3,Data!$A$40:$D$48,4,FALSE)*$J168+VLOOKUP($K$3,Data!$A$40:$D$48,4,FALSE)*$K168+VLOOKUP($L$3,Data!$A$40:$D$48,4,FALSE)*$L168+VLOOKUP($M$3,Data!$A$40:$D$48,4,FALSE)*$M168+VLOOKUP($N$3,Data!$A$40:$D$48,4,FALSE)*$N168+VLOOKUP($O$3,Data!$A$40:$D$48,4,FALSE)*$O168+VLOOKUP($P$3,Data!$A$40:$D$48,4,FALSE)*$P168+VLOOKUP($Q$3,Data!$A$40:$D$48,4,FALSE)*$Q168+VLOOKUP($R$3,Data!$A$40:$D$48,4,FALSE)*$R168),0.2)</f>
        <v>1</v>
      </c>
      <c r="AK168" s="112">
        <f t="shared" si="254"/>
        <v>0</v>
      </c>
      <c r="AL168" s="111">
        <f t="shared" si="255"/>
        <v>5</v>
      </c>
      <c r="AM168" s="111">
        <f t="shared" si="256"/>
        <v>0</v>
      </c>
      <c r="AN168" s="111">
        <f t="shared" si="257"/>
        <v>0</v>
      </c>
      <c r="AO168" s="131" t="s">
        <v>298</v>
      </c>
      <c r="AP168" s="11"/>
      <c r="AQ168" s="11">
        <f>IF(AQ$2=$A168,0,IF(HLOOKUP(AQ$2,Recipes!$H:$GI,'Production Calculator'!$A168+2,FALSE)=0,0,HLOOKUP(AQ$2,Recipes!$H:$GI,'Production Calculator'!$A168+2,FALSE)*$AK168))+IF($AO168=AQ$3,$AM168/VLOOKUP($AO168,Data!$A$50:$B$56,2,FALSE),0)</f>
        <v>0</v>
      </c>
      <c r="AR168" s="11">
        <f>IF(AR$2=$A168,0,IF(HLOOKUP(AR$2,Recipes!$H:$GI,'Production Calculator'!$A168+2,FALSE)=0,0,HLOOKUP(AR$2,Recipes!$H:$GI,'Production Calculator'!$A168+2,FALSE)*$AK168))+IF($AO168=AR$3,$AM168/VLOOKUP($AO168,Data!$A$50:$B$56,2,FALSE),0)</f>
        <v>0</v>
      </c>
      <c r="AS168" s="11">
        <f>IF(AS$2=$A168,0,IF(HLOOKUP(AS$2,Recipes!$H:$GI,'Production Calculator'!$A168+2,FALSE)=0,0,HLOOKUP(AS$2,Recipes!$H:$GI,'Production Calculator'!$A168+2,FALSE)*$AK168))+IF($AO168=AS$3,$AM168/VLOOKUP($AO168,Data!$A$50:$B$56,2,FALSE),0)</f>
        <v>0</v>
      </c>
      <c r="AT168" s="11">
        <f>IF(AT$2=$A168,0,IF(HLOOKUP(AT$2,Recipes!$H:$GI,'Production Calculator'!$A168+2,FALSE)=0,0,HLOOKUP(AT$2,Recipes!$H:$GI,'Production Calculator'!$A168+2,FALSE)*$AK168))+IF($AO168=AT$3,$AM168/VLOOKUP($AO168,Data!$A$50:$B$56,2,FALSE),0)</f>
        <v>0</v>
      </c>
      <c r="AU168" s="11">
        <f>IF(AU$2=$A168,0,IF(HLOOKUP(AU$2,Recipes!$H:$GI,'Production Calculator'!$A168+2,FALSE)=0,0,HLOOKUP(AU$2,Recipes!$H:$GI,'Production Calculator'!$A168+2,FALSE)*$AK168))+IF($AO168=AU$3,$AM168/VLOOKUP($AO168,Data!$A$50:$B$56,2,FALSE),0)</f>
        <v>0</v>
      </c>
      <c r="AV168" s="11">
        <f>IF(AV$2=$A168,0,IF(HLOOKUP(AV$2,Recipes!$H:$GI,'Production Calculator'!$A168+2,FALSE)=0,0,HLOOKUP(AV$2,Recipes!$H:$GI,'Production Calculator'!$A168+2,FALSE)*$AK168))+IF($AO168=AV$3,$AM168/VLOOKUP($AO168,Data!$A$50:$B$56,2,FALSE),0)</f>
        <v>0</v>
      </c>
      <c r="AW168" s="11">
        <f>IF(AW$2=$A168,0,IF(HLOOKUP(AW$2,Recipes!$H:$GI,'Production Calculator'!$A168+2,FALSE)=0,0,HLOOKUP(AW$2,Recipes!$H:$GI,'Production Calculator'!$A168+2,FALSE)*$AK168))+IF($AO168=AW$3,$AM168/VLOOKUP($AO168,Data!$A$50:$B$56,2,FALSE),0)</f>
        <v>0</v>
      </c>
      <c r="AX168" s="11">
        <f>IF(AX$2=$A168,0,IF(HLOOKUP(AX$2,Recipes!$H:$GI,'Production Calculator'!$A168+2,FALSE)=0,0,HLOOKUP(AX$2,Recipes!$H:$GI,'Production Calculator'!$A168+2,FALSE)*$AK168))+IF($AO168=AX$3,$AM168/VLOOKUP($AO168,Data!$A$50:$B$56,2,FALSE),0)</f>
        <v>0</v>
      </c>
      <c r="AY168" s="11">
        <f>IF(AY$2=$A168,0,IF(HLOOKUP(AY$2,Recipes!$H:$GI,'Production Calculator'!$A168+2,FALSE)=0,0,HLOOKUP(AY$2,Recipes!$H:$GI,'Production Calculator'!$A168+2,FALSE)*$AK168))+IF($AO168=AY$3,$AM168/VLOOKUP($AO168,Data!$A$50:$B$56,2,FALSE),0)</f>
        <v>0</v>
      </c>
      <c r="AZ168" s="11">
        <f>IF(AZ$2=$A168,0,IF(HLOOKUP(AZ$2,Recipes!$H:$GI,'Production Calculator'!$A168+2,FALSE)=0,0,HLOOKUP(AZ$2,Recipes!$H:$GI,'Production Calculator'!$A168+2,FALSE)*$AK168))+IF($AO168=AZ$3,$AM168/VLOOKUP($AO168,Data!$A$50:$B$56,2,FALSE),0)</f>
        <v>0</v>
      </c>
      <c r="BA168" s="11">
        <f>IF(BA$2=$A168,0,IF(HLOOKUP(BA$2,Recipes!$H:$GI,'Production Calculator'!$A168+2,FALSE)=0,0,HLOOKUP(BA$2,Recipes!$H:$GI,'Production Calculator'!$A168+2,FALSE)*$AK168))+IF($AO168=BA$3,$AM168/VLOOKUP($AO168,Data!$A$50:$B$56,2,FALSE),0)</f>
        <v>0</v>
      </c>
      <c r="BB168" s="11">
        <f>IF(BB$2=$A168,0,IF(HLOOKUP(BB$2,Recipes!$H:$GI,'Production Calculator'!$A168+2,FALSE)=0,0,HLOOKUP(BB$2,Recipes!$H:$GI,'Production Calculator'!$A168+2,FALSE)*$AK168))+IF($AO168=BB$3,$AM168/VLOOKUP($AO168,Data!$A$50:$B$56,2,FALSE),0)</f>
        <v>0</v>
      </c>
      <c r="BC168" s="11">
        <f>IF(BC$2=$A168,0,IF(HLOOKUP(BC$2,Recipes!$H:$GI,'Production Calculator'!$A168+2,FALSE)=0,0,HLOOKUP(BC$2,Recipes!$H:$GI,'Production Calculator'!$A168+2,FALSE)*$AK168))+IF($AO168=BC$3,$AM168/VLOOKUP($AO168,Data!$A$50:$B$56,2,FALSE),0)</f>
        <v>0</v>
      </c>
      <c r="BD168" s="11">
        <f>IF(BD$2=$A168,0,IF(HLOOKUP(BD$2,Recipes!$H:$GI,'Production Calculator'!$A168+2,FALSE)=0,0,HLOOKUP(BD$2,Recipes!$H:$GI,'Production Calculator'!$A168+2,FALSE)*$AK168))+IF($AO168=BD$3,$AM168/VLOOKUP($AO168,Data!$A$50:$B$56,2,FALSE),0)</f>
        <v>0</v>
      </c>
      <c r="BE168" s="11">
        <f>IF(BE$2=$A168,0,IF(HLOOKUP(BE$2,Recipes!$H:$GI,'Production Calculator'!$A168+2,FALSE)=0,0,HLOOKUP(BE$2,Recipes!$H:$GI,'Production Calculator'!$A168+2,FALSE)*$AK168))+IF($AO168=BE$3,$AM168/VLOOKUP($AO168,Data!$A$50:$B$56,2,FALSE),0)</f>
        <v>0</v>
      </c>
      <c r="BF168" s="11">
        <f>IF(BF$2=$A168,0,IF(HLOOKUP(BF$2,Recipes!$H:$GI,'Production Calculator'!$A168+2,FALSE)=0,0,HLOOKUP(BF$2,Recipes!$H:$GI,'Production Calculator'!$A168+2,FALSE)*$AK168))+IF($AO168=BF$3,$AM168/VLOOKUP($AO168,Data!$A$50:$B$56,2,FALSE),0)</f>
        <v>0</v>
      </c>
      <c r="BG168" s="11">
        <f>IF(BG$2=$A168,0,IF(HLOOKUP(BG$2,Recipes!$H:$GI,'Production Calculator'!$A168+2,FALSE)=0,0,HLOOKUP(BG$2,Recipes!$H:$GI,'Production Calculator'!$A168+2,FALSE)*$AK168))+IF($AO168=BG$3,$AM168/VLOOKUP($AO168,Data!$A$50:$B$56,2,FALSE),0)</f>
        <v>0</v>
      </c>
      <c r="BH168" s="11">
        <f>IF(BH$2=$A168,0,IF(HLOOKUP(BH$2,Recipes!$H:$GI,'Production Calculator'!$A168+2,FALSE)=0,0,HLOOKUP(BH$2,Recipes!$H:$GI,'Production Calculator'!$A168+2,FALSE)*$AK168))+IF($AO168=BH$3,$AM168/VLOOKUP($AO168,Data!$A$50:$B$56,2,FALSE),0)</f>
        <v>0</v>
      </c>
      <c r="BI168" s="11">
        <f>IF(BI$2=$A168,0,IF(HLOOKUP(BI$2,Recipes!$H:$GI,'Production Calculator'!$A168+2,FALSE)=0,0,HLOOKUP(BI$2,Recipes!$H:$GI,'Production Calculator'!$A168+2,FALSE)*$AK168))+IF($AO168=BI$3,$AM168/VLOOKUP($AO168,Data!$A$50:$B$56,2,FALSE),0)</f>
        <v>0</v>
      </c>
      <c r="BJ168" s="11">
        <f>IF(BJ$2=$A168,0,IF(HLOOKUP(BJ$2,Recipes!$H:$GI,'Production Calculator'!$A168+2,FALSE)=0,0,HLOOKUP(BJ$2,Recipes!$H:$GI,'Production Calculator'!$A168+2,FALSE)*$AK168))+IF($AO168=BJ$3,$AM168/VLOOKUP($AO168,Data!$A$50:$B$56,2,FALSE),0)</f>
        <v>0</v>
      </c>
      <c r="BK168" s="11">
        <f>IF(BK$2=$A168,0,IF(HLOOKUP(BK$2,Recipes!$H:$GI,'Production Calculator'!$A168+2,FALSE)=0,0,HLOOKUP(BK$2,Recipes!$H:$GI,'Production Calculator'!$A168+2,FALSE)*$AK168))+IF($AO168=BK$3,$AM168/VLOOKUP($AO168,Data!$A$50:$B$56,2,FALSE),0)</f>
        <v>0</v>
      </c>
      <c r="BL168" s="11">
        <f>IF(BL$2=$A168,0,IF(HLOOKUP(BL$2,Recipes!$H:$GI,'Production Calculator'!$A168+2,FALSE)=0,0,HLOOKUP(BL$2,Recipes!$H:$GI,'Production Calculator'!$A168+2,FALSE)*$AK168))+IF($AO168=BL$3,$AM168/VLOOKUP($AO168,Data!$A$50:$B$56,2,FALSE),0)</f>
        <v>0</v>
      </c>
      <c r="BM168" s="11">
        <f>IF(BM$2=$A168,0,IF(HLOOKUP(BM$2,Recipes!$H:$GI,'Production Calculator'!$A168+2,FALSE)=0,0,HLOOKUP(BM$2,Recipes!$H:$GI,'Production Calculator'!$A168+2,FALSE)*$AK168))+IF($AO168=BM$3,$AM168/VLOOKUP($AO168,Data!$A$50:$B$56,2,FALSE),0)</f>
        <v>0</v>
      </c>
      <c r="BN168" s="11">
        <f>IF(BN$2=$A168,0,IF(HLOOKUP(BN$2,Recipes!$H:$GI,'Production Calculator'!$A168+2,FALSE)=0,0,HLOOKUP(BN$2,Recipes!$H:$GI,'Production Calculator'!$A168+2,FALSE)*$AK168))+IF($AO168=BN$3,$AM168/VLOOKUP($AO168,Data!$A$50:$B$56,2,FALSE),0)</f>
        <v>0</v>
      </c>
      <c r="BO168" s="11">
        <f>IF(BO$2=$A168,0,IF(HLOOKUP(BO$2,Recipes!$H:$GI,'Production Calculator'!$A168+2,FALSE)=0,0,HLOOKUP(BO$2,Recipes!$H:$GI,'Production Calculator'!$A168+2,FALSE)*$AK168))+IF($AO168=BO$3,$AM168/VLOOKUP($AO168,Data!$A$50:$B$56,2,FALSE),0)</f>
        <v>0</v>
      </c>
      <c r="BP168" s="11">
        <f>IF(BP$2=$A168,0,IF(HLOOKUP(BP$2,Recipes!$H:$GI,'Production Calculator'!$A168+2,FALSE)=0,0,HLOOKUP(BP$2,Recipes!$H:$GI,'Production Calculator'!$A168+2,FALSE)*$AK168))+IF($AO168=BP$3,$AM168/VLOOKUP($AO168,Data!$A$50:$B$56,2,FALSE),0)</f>
        <v>0</v>
      </c>
      <c r="BQ168" s="11">
        <f>IF(BQ$2=$A168,0,IF(HLOOKUP(BQ$2,Recipes!$H:$GI,'Production Calculator'!$A168+2,FALSE)=0,0,HLOOKUP(BQ$2,Recipes!$H:$GI,'Production Calculator'!$A168+2,FALSE)*$AK168))+IF($AO168=BQ$3,$AM168/VLOOKUP($AO168,Data!$A$50:$B$56,2,FALSE),0)</f>
        <v>0</v>
      </c>
      <c r="BR168" s="11">
        <f>IF(BR$2=$A168,0,IF(HLOOKUP(BR$2,Recipes!$H:$GI,'Production Calculator'!$A168+2,FALSE)=0,0,HLOOKUP(BR$2,Recipes!$H:$GI,'Production Calculator'!$A168+2,FALSE)*$AK168))+IF($AO168=BR$3,$AM168/VLOOKUP($AO168,Data!$A$50:$B$56,2,FALSE),0)</f>
        <v>0</v>
      </c>
      <c r="BS168" s="11">
        <f>IF(BS$2=$A168,0,IF(HLOOKUP(BS$2,Recipes!$H:$GI,'Production Calculator'!$A168+2,FALSE)=0,0,HLOOKUP(BS$2,Recipes!$H:$GI,'Production Calculator'!$A168+2,FALSE)*$AK168))+IF($AO168=BS$3,$AM168/VLOOKUP($AO168,Data!$A$50:$B$56,2,FALSE),0)</f>
        <v>0</v>
      </c>
      <c r="BT168" s="11">
        <f>IF(BT$2=$A168,0,IF(HLOOKUP(BT$2,Recipes!$H:$GI,'Production Calculator'!$A168+2,FALSE)=0,0,HLOOKUP(BT$2,Recipes!$H:$GI,'Production Calculator'!$A168+2,FALSE)*$AK168))+IF($AO168=BT$3,$AM168/VLOOKUP($AO168,Data!$A$50:$B$56,2,FALSE),0)</f>
        <v>0</v>
      </c>
      <c r="BU168" s="11">
        <f>IF(BU$2=$A168,0,IF(HLOOKUP(BU$2,Recipes!$H:$GI,'Production Calculator'!$A168+2,FALSE)=0,0,HLOOKUP(BU$2,Recipes!$H:$GI,'Production Calculator'!$A168+2,FALSE)*$AK168))+IF($AO168=BU$3,$AM168/VLOOKUP($AO168,Data!$A$50:$B$56,2,FALSE),0)</f>
        <v>0</v>
      </c>
      <c r="BV168" s="11">
        <f>IF(BV$2=$A168,0,IF(HLOOKUP(BV$2,Recipes!$H:$GI,'Production Calculator'!$A168+2,FALSE)=0,0,HLOOKUP(BV$2,Recipes!$H:$GI,'Production Calculator'!$A168+2,FALSE)*$AK168))+IF($AO168=BV$3,$AM168/VLOOKUP($AO168,Data!$A$50:$B$56,2,FALSE),0)</f>
        <v>0</v>
      </c>
      <c r="BW168" s="11">
        <f>IF(BW$2=$A168,0,IF(HLOOKUP(BW$2,Recipes!$H:$GI,'Production Calculator'!$A168+2,FALSE)=0,0,HLOOKUP(BW$2,Recipes!$H:$GI,'Production Calculator'!$A168+2,FALSE)*$AK168))+IF($AO168=BW$3,$AM168/VLOOKUP($AO168,Data!$A$50:$B$56,2,FALSE),0)</f>
        <v>0</v>
      </c>
      <c r="BX168" s="11">
        <f>IF(BX$2=$A168,0,IF(HLOOKUP(BX$2,Recipes!$H:$GI,'Production Calculator'!$A168+2,FALSE)=0,0,HLOOKUP(BX$2,Recipes!$H:$GI,'Production Calculator'!$A168+2,FALSE)*$AK168))+IF($AO168=BX$3,$AM168/VLOOKUP($AO168,Data!$A$50:$B$56,2,FALSE),0)</f>
        <v>0</v>
      </c>
      <c r="BY168" s="11">
        <f>IF(BY$2=$A168,0,IF(HLOOKUP(BY$2,Recipes!$H:$GI,'Production Calculator'!$A168+2,FALSE)=0,0,HLOOKUP(BY$2,Recipes!$H:$GI,'Production Calculator'!$A168+2,FALSE)*$AK168))+IF($AO168=BY$3,$AM168/VLOOKUP($AO168,Data!$A$50:$B$56,2,FALSE),0)</f>
        <v>0</v>
      </c>
      <c r="BZ168" s="11">
        <f>IF(BZ$2=$A168,0,IF(HLOOKUP(BZ$2,Recipes!$H:$GI,'Production Calculator'!$A168+2,FALSE)=0,0,HLOOKUP(BZ$2,Recipes!$H:$GI,'Production Calculator'!$A168+2,FALSE)*$AK168))+IF($AO168=BZ$3,$AM168/VLOOKUP($AO168,Data!$A$50:$B$56,2,FALSE),0)</f>
        <v>0</v>
      </c>
      <c r="CA168" s="11">
        <f>IF(CA$2=$A168,0,IF(HLOOKUP(CA$2,Recipes!$H:$GI,'Production Calculator'!$A168+2,FALSE)=0,0,HLOOKUP(CA$2,Recipes!$H:$GI,'Production Calculator'!$A168+2,FALSE)*$AK168))+IF($AO168=CA$3,$AM168/VLOOKUP($AO168,Data!$A$50:$B$56,2,FALSE),0)</f>
        <v>0</v>
      </c>
      <c r="CB168" s="11">
        <f>IF(CB$2=$A168,0,IF(HLOOKUP(CB$2,Recipes!$H:$GI,'Production Calculator'!$A168+2,FALSE)=0,0,HLOOKUP(CB$2,Recipes!$H:$GI,'Production Calculator'!$A168+2,FALSE)*$AK168))+IF($AO168=CB$3,$AM168/VLOOKUP($AO168,Data!$A$50:$B$56,2,FALSE),0)</f>
        <v>0</v>
      </c>
      <c r="CC168" s="11">
        <f>IF(CC$2=$A168,0,IF(HLOOKUP(CC$2,Recipes!$H:$GI,'Production Calculator'!$A168+2,FALSE)=0,0,HLOOKUP(CC$2,Recipes!$H:$GI,'Production Calculator'!$A168+2,FALSE)*$AK168))+IF($AO168=CC$3,$AM168/VLOOKUP($AO168,Data!$A$50:$B$56,2,FALSE),0)</f>
        <v>0</v>
      </c>
      <c r="CD168" s="11">
        <f>IF(CD$2=$A168,0,IF(HLOOKUP(CD$2,Recipes!$H:$GI,'Production Calculator'!$A168+2,FALSE)=0,0,HLOOKUP(CD$2,Recipes!$H:$GI,'Production Calculator'!$A168+2,FALSE)*$AK168))+IF($AO168=CD$3,$AM168/VLOOKUP($AO168,Data!$A$50:$B$56,2,FALSE),0)</f>
        <v>0</v>
      </c>
      <c r="CE168" s="11">
        <f>IF(CE$2=$A168,0,IF(HLOOKUP(CE$2,Recipes!$H:$GI,'Production Calculator'!$A168+2,FALSE)=0,0,HLOOKUP(CE$2,Recipes!$H:$GI,'Production Calculator'!$A168+2,FALSE)*$AK168))+IF($AO168=CE$3,$AM168/VLOOKUP($AO168,Data!$A$50:$B$56,2,FALSE),0)</f>
        <v>0</v>
      </c>
      <c r="CF168" s="11">
        <f>IF(CF$2=$A168,0,IF(HLOOKUP(CF$2,Recipes!$H:$GI,'Production Calculator'!$A168+2,FALSE)=0,0,HLOOKUP(CF$2,Recipes!$H:$GI,'Production Calculator'!$A168+2,FALSE)*$AK168))+IF($AO168=CF$3,$AM168/VLOOKUP($AO168,Data!$A$50:$B$56,2,FALSE),0)</f>
        <v>0</v>
      </c>
      <c r="CG168" s="11">
        <f>IF(CG$2=$A168,0,IF(HLOOKUP(CG$2,Recipes!$H:$GI,'Production Calculator'!$A168+2,FALSE)=0,0,HLOOKUP(CG$2,Recipes!$H:$GI,'Production Calculator'!$A168+2,FALSE)*$AK168))+IF($AO168=CG$3,$AM168/VLOOKUP($AO168,Data!$A$50:$B$56,2,FALSE),0)</f>
        <v>0</v>
      </c>
      <c r="CH168" s="11">
        <f>IF(CH$2=$A168,0,IF(HLOOKUP(CH$2,Recipes!$H:$GI,'Production Calculator'!$A168+2,FALSE)=0,0,HLOOKUP(CH$2,Recipes!$H:$GI,'Production Calculator'!$A168+2,FALSE)*$AK168))+IF($AO168=CH$3,$AM168/VLOOKUP($AO168,Data!$A$50:$B$56,2,FALSE),0)</f>
        <v>0</v>
      </c>
      <c r="CI168" s="11">
        <f>IF(CI$2=$A168,0,IF(HLOOKUP(CI$2,Recipes!$H:$GI,'Production Calculator'!$A168+2,FALSE)=0,0,HLOOKUP(CI$2,Recipes!$H:$GI,'Production Calculator'!$A168+2,FALSE)*$AK168))+IF($AO168=CI$3,$AM168/VLOOKUP($AO168,Data!$A$50:$B$56,2,FALSE),0)</f>
        <v>0</v>
      </c>
      <c r="CJ168" s="11">
        <f>IF(CJ$2=$A168,0,IF(HLOOKUP(CJ$2,Recipes!$H:$GI,'Production Calculator'!$A168+2,FALSE)=0,0,HLOOKUP(CJ$2,Recipes!$H:$GI,'Production Calculator'!$A168+2,FALSE)*$AK168))+IF($AO168=CJ$3,$AM168/VLOOKUP($AO168,Data!$A$50:$B$56,2,FALSE),0)</f>
        <v>0</v>
      </c>
      <c r="CK168" s="11">
        <f>IF(CK$2=$A168,0,IF(HLOOKUP(CK$2,Recipes!$H:$GI,'Production Calculator'!$A168+2,FALSE)=0,0,HLOOKUP(CK$2,Recipes!$H:$GI,'Production Calculator'!$A168+2,FALSE)*$AK168))+IF($AO168=CK$3,$AM168/VLOOKUP($AO168,Data!$A$50:$B$56,2,FALSE),0)</f>
        <v>0</v>
      </c>
      <c r="CL168" s="11">
        <f>IF(CL$2=$A168,0,IF(HLOOKUP(CL$2,Recipes!$H:$GI,'Production Calculator'!$A168+2,FALSE)=0,0,HLOOKUP(CL$2,Recipes!$H:$GI,'Production Calculator'!$A168+2,FALSE)*$AK168))+IF($AO168=CL$3,$AM168/VLOOKUP($AO168,Data!$A$50:$B$56,2,FALSE),0)</f>
        <v>0</v>
      </c>
      <c r="CM168" s="11">
        <f>IF(CM$2=$A168,0,IF(HLOOKUP(CM$2,Recipes!$H:$GI,'Production Calculator'!$A168+2,FALSE)=0,0,HLOOKUP(CM$2,Recipes!$H:$GI,'Production Calculator'!$A168+2,FALSE)*$AK168))+IF($AO168=CM$3,$AM168/VLOOKUP($AO168,Data!$A$50:$B$56,2,FALSE),0)</f>
        <v>0</v>
      </c>
      <c r="CN168" s="11">
        <f>IF(CN$2=$A168,0,IF(HLOOKUP(CN$2,Recipes!$H:$GI,'Production Calculator'!$A168+2,FALSE)=0,0,HLOOKUP(CN$2,Recipes!$H:$GI,'Production Calculator'!$A168+2,FALSE)*$AK168))+IF($AO168=CN$3,$AM168/VLOOKUP($AO168,Data!$A$50:$B$56,2,FALSE),0)</f>
        <v>0</v>
      </c>
      <c r="CO168" s="11">
        <f>IF(CO$2=$A168,0,IF(HLOOKUP(CO$2,Recipes!$H:$GI,'Production Calculator'!$A168+2,FALSE)=0,0,HLOOKUP(CO$2,Recipes!$H:$GI,'Production Calculator'!$A168+2,FALSE)*$AK168))+IF($AO168=CO$3,$AM168/VLOOKUP($AO168,Data!$A$50:$B$56,2,FALSE),0)</f>
        <v>0</v>
      </c>
      <c r="CP168" s="11">
        <f>IF(CP$2=$A168,0,IF(HLOOKUP(CP$2,Recipes!$H:$GI,'Production Calculator'!$A168+2,FALSE)=0,0,HLOOKUP(CP$2,Recipes!$H:$GI,'Production Calculator'!$A168+2,FALSE)*$AK168))+IF($AO168=CP$3,$AM168/VLOOKUP($AO168,Data!$A$50:$B$56,2,FALSE),0)</f>
        <v>0</v>
      </c>
      <c r="CQ168" s="11">
        <f>IF(CQ$2=$A168,0,IF(HLOOKUP(CQ$2,Recipes!$H:$GI,'Production Calculator'!$A168+2,FALSE)=0,0,HLOOKUP(CQ$2,Recipes!$H:$GI,'Production Calculator'!$A168+2,FALSE)*$AK168))+IF($AO168=CQ$3,$AM168/VLOOKUP($AO168,Data!$A$50:$B$56,2,FALSE),0)</f>
        <v>0</v>
      </c>
      <c r="CR168" s="11">
        <f>IF(CR$2=$A168,0,IF(HLOOKUP(CR$2,Recipes!$H:$GI,'Production Calculator'!$A168+2,FALSE)=0,0,HLOOKUP(CR$2,Recipes!$H:$GI,'Production Calculator'!$A168+2,FALSE)*$AK168))+IF($AO168=CR$3,$AM168/VLOOKUP($AO168,Data!$A$50:$B$56,2,FALSE),0)</f>
        <v>0</v>
      </c>
      <c r="CS168" s="11">
        <f>IF(CS$2=$A168,0,IF(HLOOKUP(CS$2,Recipes!$H:$GI,'Production Calculator'!$A168+2,FALSE)=0,0,HLOOKUP(CS$2,Recipes!$H:$GI,'Production Calculator'!$A168+2,FALSE)*$AK168))+IF($AO168=CS$3,$AM168/VLOOKUP($AO168,Data!$A$50:$B$56,2,FALSE),0)</f>
        <v>0</v>
      </c>
      <c r="CT168" s="11">
        <f>IF(CT$2=$A168,0,IF(HLOOKUP(CT$2,Recipes!$H:$GI,'Production Calculator'!$A168+2,FALSE)=0,0,HLOOKUP(CT$2,Recipes!$H:$GI,'Production Calculator'!$A168+2,FALSE)*$AK168))+IF($AO168=CT$3,$AM168/VLOOKUP($AO168,Data!$A$50:$B$56,2,FALSE),0)</f>
        <v>0</v>
      </c>
      <c r="CU168" s="11">
        <f>IF(CU$2=$A168,0,IF(HLOOKUP(CU$2,Recipes!$H:$GI,'Production Calculator'!$A168+2,FALSE)=0,0,HLOOKUP(CU$2,Recipes!$H:$GI,'Production Calculator'!$A168+2,FALSE)*$AK168))+IF($AO168=CU$3,$AM168/VLOOKUP($AO168,Data!$A$50:$B$56,2,FALSE),0)</f>
        <v>0</v>
      </c>
      <c r="CV168" s="11">
        <f>IF(CV$2=$A168,0,IF(HLOOKUP(CV$2,Recipes!$H:$GI,'Production Calculator'!$A168+2,FALSE)=0,0,HLOOKUP(CV$2,Recipes!$H:$GI,'Production Calculator'!$A168+2,FALSE)*$AK168))+IF($AO168=CV$3,$AM168/VLOOKUP($AO168,Data!$A$50:$B$56,2,FALSE),0)</f>
        <v>0</v>
      </c>
      <c r="CW168" s="11">
        <f>IF(CW$2=$A168,0,IF(HLOOKUP(CW$2,Recipes!$H:$GI,'Production Calculator'!$A168+2,FALSE)=0,0,HLOOKUP(CW$2,Recipes!$H:$GI,'Production Calculator'!$A168+2,FALSE)*$AK168))+IF($AO168=CW$3,$AM168/VLOOKUP($AO168,Data!$A$50:$B$56,2,FALSE),0)</f>
        <v>0</v>
      </c>
      <c r="CX168" s="11">
        <f>IF(CX$2=$A168,0,IF(HLOOKUP(CX$2,Recipes!$H:$GI,'Production Calculator'!$A168+2,FALSE)=0,0,HLOOKUP(CX$2,Recipes!$H:$GI,'Production Calculator'!$A168+2,FALSE)*$AK168))+IF($AO168=CX$3,$AM168/VLOOKUP($AO168,Data!$A$50:$B$56,2,FALSE),0)</f>
        <v>0</v>
      </c>
      <c r="CY168" s="11">
        <f>IF(CY$2=$A168,0,IF(HLOOKUP(CY$2,Recipes!$H:$GI,'Production Calculator'!$A168+2,FALSE)=0,0,HLOOKUP(CY$2,Recipes!$H:$GI,'Production Calculator'!$A168+2,FALSE)*$AK168))+IF($AO168=CY$3,$AM168/VLOOKUP($AO168,Data!$A$50:$B$56,2,FALSE),0)</f>
        <v>0</v>
      </c>
      <c r="CZ168" s="11">
        <f>IF(CZ$2=$A168,0,IF(HLOOKUP(CZ$2,Recipes!$H:$GI,'Production Calculator'!$A168+2,FALSE)=0,0,HLOOKUP(CZ$2,Recipes!$H:$GI,'Production Calculator'!$A168+2,FALSE)*$AK168))+IF($AO168=CZ$3,$AM168/VLOOKUP($AO168,Data!$A$50:$B$56,2,FALSE),0)</f>
        <v>0</v>
      </c>
      <c r="DA168" s="11">
        <f>IF(DA$2=$A168,0,IF(HLOOKUP(DA$2,Recipes!$H:$GI,'Production Calculator'!$A168+2,FALSE)=0,0,HLOOKUP(DA$2,Recipes!$H:$GI,'Production Calculator'!$A168+2,FALSE)*$AK168))+IF($AO168=DA$3,$AM168/VLOOKUP($AO168,Data!$A$50:$B$56,2,FALSE),0)</f>
        <v>0</v>
      </c>
      <c r="DB168" s="11">
        <f>IF(DB$2=$A168,0,IF(HLOOKUP(DB$2,Recipes!$H:$GI,'Production Calculator'!$A168+2,FALSE)=0,0,HLOOKUP(DB$2,Recipes!$H:$GI,'Production Calculator'!$A168+2,FALSE)*$AK168))+IF($AO168=DB$3,$AM168/VLOOKUP($AO168,Data!$A$50:$B$56,2,FALSE),0)</f>
        <v>0</v>
      </c>
      <c r="DC168" s="11">
        <f>IF(DC$2=$A168,0,IF(HLOOKUP(DC$2,Recipes!$H:$GI,'Production Calculator'!$A168+2,FALSE)=0,0,HLOOKUP(DC$2,Recipes!$H:$GI,'Production Calculator'!$A168+2,FALSE)*$AK168))+IF($AO168=DC$3,$AM168/VLOOKUP($AO168,Data!$A$50:$B$56,2,FALSE),0)</f>
        <v>0</v>
      </c>
      <c r="DD168" s="11">
        <f>IF(DD$2=$A168,0,IF(HLOOKUP(DD$2,Recipes!$H:$GI,'Production Calculator'!$A168+2,FALSE)=0,0,HLOOKUP(DD$2,Recipes!$H:$GI,'Production Calculator'!$A168+2,FALSE)*$AK168))+IF($AO168=DD$3,$AM168/VLOOKUP($AO168,Data!$A$50:$B$56,2,FALSE),0)</f>
        <v>0</v>
      </c>
      <c r="DE168" s="11">
        <f>IF(DE$2=$A168,0,IF(HLOOKUP(DE$2,Recipes!$H:$GI,'Production Calculator'!$A168+2,FALSE)=0,0,HLOOKUP(DE$2,Recipes!$H:$GI,'Production Calculator'!$A168+2,FALSE)*$AK168))+IF($AO168=DE$3,$AM168/VLOOKUP($AO168,Data!$A$50:$B$56,2,FALSE),0)</f>
        <v>0</v>
      </c>
      <c r="DF168" s="11">
        <f>IF(DF$2=$A168,0,IF(HLOOKUP(DF$2,Recipes!$H:$GI,'Production Calculator'!$A168+2,FALSE)=0,0,HLOOKUP(DF$2,Recipes!$H:$GI,'Production Calculator'!$A168+2,FALSE)*$AK168))+IF($AO168=DF$3,$AM168/VLOOKUP($AO168,Data!$A$50:$B$56,2,FALSE),0)</f>
        <v>0</v>
      </c>
      <c r="DG168" s="11">
        <f>IF(DG$2=$A168,0,IF(HLOOKUP(DG$2,Recipes!$H:$GI,'Production Calculator'!$A168+2,FALSE)=0,0,HLOOKUP(DG$2,Recipes!$H:$GI,'Production Calculator'!$A168+2,FALSE)*$AK168))+IF($AO168=DG$3,$AM168/VLOOKUP($AO168,Data!$A$50:$B$56,2,FALSE),0)</f>
        <v>0</v>
      </c>
      <c r="DH168" s="11">
        <f>IF(DH$2=$A168,0,IF(HLOOKUP(DH$2,Recipes!$H:$GI,'Production Calculator'!$A168+2,FALSE)=0,0,HLOOKUP(DH$2,Recipes!$H:$GI,'Production Calculator'!$A168+2,FALSE)*$AK168))+IF($AO168=DH$3,$AM168/VLOOKUP($AO168,Data!$A$50:$B$56,2,FALSE),0)</f>
        <v>0</v>
      </c>
      <c r="DI168" s="11">
        <f>IF(DI$2=$A168,0,IF(HLOOKUP(DI$2,Recipes!$H:$GI,'Production Calculator'!$A168+2,FALSE)=0,0,HLOOKUP(DI$2,Recipes!$H:$GI,'Production Calculator'!$A168+2,FALSE)*$AK168))+IF($AO168=DI$3,$AM168/VLOOKUP($AO168,Data!$A$50:$B$56,2,FALSE),0)</f>
        <v>0</v>
      </c>
      <c r="DJ168" s="11">
        <f>IF(DJ$2=$A168,0,IF(HLOOKUP(DJ$2,Recipes!$H:$GI,'Production Calculator'!$A168+2,FALSE)=0,0,HLOOKUP(DJ$2,Recipes!$H:$GI,'Production Calculator'!$A168+2,FALSE)*$AK168))+IF($AO168=DJ$3,$AM168/VLOOKUP($AO168,Data!$A$50:$B$56,2,FALSE),0)</f>
        <v>0</v>
      </c>
      <c r="DK168" s="11">
        <f>IF(DK$2=$A168,0,IF(HLOOKUP(DK$2,Recipes!$H:$GI,'Production Calculator'!$A168+2,FALSE)=0,0,HLOOKUP(DK$2,Recipes!$H:$GI,'Production Calculator'!$A168+2,FALSE)*$AK168))+IF($AO168=DK$3,$AM168/VLOOKUP($AO168,Data!$A$50:$B$56,2,FALSE),0)</f>
        <v>0</v>
      </c>
      <c r="DL168" s="11">
        <f>IF(DL$2=$A168,0,IF(HLOOKUP(DL$2,Recipes!$H:$GI,'Production Calculator'!$A168+2,FALSE)=0,0,HLOOKUP(DL$2,Recipes!$H:$GI,'Production Calculator'!$A168+2,FALSE)*$AK168))+IF($AO168=DL$3,$AM168/VLOOKUP($AO168,Data!$A$50:$B$56,2,FALSE),0)</f>
        <v>0</v>
      </c>
      <c r="DM168" s="11">
        <f>IF(DM$2=$A168,0,IF(HLOOKUP(DM$2,Recipes!$H:$GI,'Production Calculator'!$A168+2,FALSE)=0,0,HLOOKUP(DM$2,Recipes!$H:$GI,'Production Calculator'!$A168+2,FALSE)*$AK168))+IF($AO168=DM$3,$AM168/VLOOKUP($AO168,Data!$A$50:$B$56,2,FALSE),0)</f>
        <v>0</v>
      </c>
      <c r="DN168" s="11">
        <f>IF(DN$2=$A168,0,IF(HLOOKUP(DN$2,Recipes!$H:$GI,'Production Calculator'!$A168+2,FALSE)=0,0,HLOOKUP(DN$2,Recipes!$H:$GI,'Production Calculator'!$A168+2,FALSE)*$AK168))+IF($AO168=DN$3,$AM168/VLOOKUP($AO168,Data!$A$50:$B$56,2,FALSE),0)</f>
        <v>0</v>
      </c>
      <c r="DO168" s="11">
        <f>IF(DO$2=$A168,0,IF(HLOOKUP(DO$2,Recipes!$H:$GI,'Production Calculator'!$A168+2,FALSE)=0,0,HLOOKUP(DO$2,Recipes!$H:$GI,'Production Calculator'!$A168+2,FALSE)*$AK168))+IF($AO168=DO$3,$AM168/VLOOKUP($AO168,Data!$A$50:$B$56,2,FALSE),0)</f>
        <v>0</v>
      </c>
      <c r="DP168" s="11">
        <f>IF(DP$2=$A168,0,IF(HLOOKUP(DP$2,Recipes!$H:$GI,'Production Calculator'!$A168+2,FALSE)=0,0,HLOOKUP(DP$2,Recipes!$H:$GI,'Production Calculator'!$A168+2,FALSE)*$AK168))+IF($AO168=DP$3,$AM168/VLOOKUP($AO168,Data!$A$50:$B$56,2,FALSE),0)</f>
        <v>0</v>
      </c>
      <c r="DQ168" s="11">
        <f>IF(DQ$2=$A168,0,IF(HLOOKUP(DQ$2,Recipes!$H:$GI,'Production Calculator'!$A168+2,FALSE)=0,0,HLOOKUP(DQ$2,Recipes!$H:$GI,'Production Calculator'!$A168+2,FALSE)*$AK168))+IF($AO168=DQ$3,$AM168/VLOOKUP($AO168,Data!$A$50:$B$56,2,FALSE),0)</f>
        <v>0</v>
      </c>
      <c r="DR168" s="11">
        <f>IF(DR$2=$A168,0,IF(HLOOKUP(DR$2,Recipes!$H:$GI,'Production Calculator'!$A168+2,FALSE)=0,0,HLOOKUP(DR$2,Recipes!$H:$GI,'Production Calculator'!$A168+2,FALSE)*$AK168))+IF($AO168=DR$3,$AM168/VLOOKUP($AO168,Data!$A$50:$B$56,2,FALSE),0)</f>
        <v>0</v>
      </c>
      <c r="DS168" s="11">
        <f>IF(DS$2=$A168,0,IF(HLOOKUP(DS$2,Recipes!$H:$GI,'Production Calculator'!$A168+2,FALSE)=0,0,HLOOKUP(DS$2,Recipes!$H:$GI,'Production Calculator'!$A168+2,FALSE)*$AK168))+IF($AO168=DS$3,$AM168/VLOOKUP($AO168,Data!$A$50:$B$56,2,FALSE),0)</f>
        <v>0</v>
      </c>
      <c r="DT168" s="11">
        <f>IF(DT$2=$A168,0,IF(HLOOKUP(DT$2,Recipes!$H:$GI,'Production Calculator'!$A168+2,FALSE)=0,0,HLOOKUP(DT$2,Recipes!$H:$GI,'Production Calculator'!$A168+2,FALSE)*$AK168))+IF($AO168=DT$3,$AM168/VLOOKUP($AO168,Data!$A$50:$B$56,2,FALSE),0)</f>
        <v>0</v>
      </c>
      <c r="DU168" s="11">
        <f>IF(DU$2=$A168,0,IF(HLOOKUP(DU$2,Recipes!$H:$GI,'Production Calculator'!$A168+2,FALSE)=0,0,HLOOKUP(DU$2,Recipes!$H:$GI,'Production Calculator'!$A168+2,FALSE)*$AK168))+IF($AO168=DU$3,$AM168/VLOOKUP($AO168,Data!$A$50:$B$56,2,FALSE),0)</f>
        <v>0</v>
      </c>
      <c r="DV168" s="11">
        <f>IF(DV$2=$A168,0,IF(HLOOKUP(DV$2,Recipes!$H:$GI,'Production Calculator'!$A168+2,FALSE)=0,0,HLOOKUP(DV$2,Recipes!$H:$GI,'Production Calculator'!$A168+2,FALSE)*$AK168))+IF($AO168=DV$3,$AM168/VLOOKUP($AO168,Data!$A$50:$B$56,2,FALSE),0)</f>
        <v>0</v>
      </c>
      <c r="DW168" s="11">
        <f>IF(DW$2=$A168,0,IF(HLOOKUP(DW$2,Recipes!$H:$GI,'Production Calculator'!$A168+2,FALSE)=0,0,HLOOKUP(DW$2,Recipes!$H:$GI,'Production Calculator'!$A168+2,FALSE)*$AK168))+IF($AO168=DW$3,$AM168/VLOOKUP($AO168,Data!$A$50:$B$56,2,FALSE),0)</f>
        <v>0</v>
      </c>
      <c r="DX168" s="11">
        <f>IF(DX$2=$A168,0,IF(HLOOKUP(DX$2,Recipes!$H:$GI,'Production Calculator'!$A168+2,FALSE)=0,0,HLOOKUP(DX$2,Recipes!$H:$GI,'Production Calculator'!$A168+2,FALSE)*$AK168))+IF($AO168=DX$3,$AM168/VLOOKUP($AO168,Data!$A$50:$B$56,2,FALSE),0)</f>
        <v>0</v>
      </c>
      <c r="DY168" s="11">
        <f>IF(DY$2=$A168,0,IF(HLOOKUP(DY$2,Recipes!$H:$GI,'Production Calculator'!$A168+2,FALSE)=0,0,HLOOKUP(DY$2,Recipes!$H:$GI,'Production Calculator'!$A168+2,FALSE)*$AK168))+IF($AO168=DY$3,$AM168/VLOOKUP($AO168,Data!$A$50:$B$56,2,FALSE),0)</f>
        <v>0</v>
      </c>
      <c r="DZ168" s="11">
        <f>IF(DZ$2=$A168,0,IF(HLOOKUP(DZ$2,Recipes!$H:$GI,'Production Calculator'!$A168+2,FALSE)=0,0,HLOOKUP(DZ$2,Recipes!$H:$GI,'Production Calculator'!$A168+2,FALSE)*$AK168))+IF($AO168=DZ$3,$AM168/VLOOKUP($AO168,Data!$A$50:$B$56,2,FALSE),0)</f>
        <v>0</v>
      </c>
      <c r="EA168" s="11">
        <f>IF(EA$2=$A168,0,IF(HLOOKUP(EA$2,Recipes!$H:$GI,'Production Calculator'!$A168+2,FALSE)=0,0,HLOOKUP(EA$2,Recipes!$H:$GI,'Production Calculator'!$A168+2,FALSE)*$AK168))+IF($AO168=EA$3,$AM168/VLOOKUP($AO168,Data!$A$50:$B$56,2,FALSE),0)</f>
        <v>0</v>
      </c>
      <c r="EB168" s="11">
        <f>IF(EB$2=$A168,0,IF(HLOOKUP(EB$2,Recipes!$H:$GI,'Production Calculator'!$A168+2,FALSE)=0,0,HLOOKUP(EB$2,Recipes!$H:$GI,'Production Calculator'!$A168+2,FALSE)*$AK168))+IF($AO168=EB$3,$AM168/VLOOKUP($AO168,Data!$A$50:$B$56,2,FALSE),0)</f>
        <v>0</v>
      </c>
      <c r="EC168" s="11">
        <f>IF(EC$2=$A168,0,IF(HLOOKUP(EC$2,Recipes!$H:$GI,'Production Calculator'!$A168+2,FALSE)=0,0,HLOOKUP(EC$2,Recipes!$H:$GI,'Production Calculator'!$A168+2,FALSE)*$AK168))+IF($AO168=EC$3,$AM168/VLOOKUP($AO168,Data!$A$50:$B$56,2,FALSE),0)</f>
        <v>0</v>
      </c>
      <c r="ED168" s="11">
        <f>IF(ED$2=$A168,0,IF(HLOOKUP(ED$2,Recipes!$H:$GI,'Production Calculator'!$A168+2,FALSE)=0,0,HLOOKUP(ED$2,Recipes!$H:$GI,'Production Calculator'!$A168+2,FALSE)*$AK168))+IF($AO168=ED$3,$AM168/VLOOKUP($AO168,Data!$A$50:$B$56,2,FALSE),0)</f>
        <v>0</v>
      </c>
      <c r="EE168" s="11">
        <f>IF(EE$2=$A168,0,IF(HLOOKUP(EE$2,Recipes!$H:$GI,'Production Calculator'!$A168+2,FALSE)=0,0,HLOOKUP(EE$2,Recipes!$H:$GI,'Production Calculator'!$A168+2,FALSE)*$AK168))+IF($AO168=EE$3,$AM168/VLOOKUP($AO168,Data!$A$50:$B$56,2,FALSE),0)</f>
        <v>0</v>
      </c>
      <c r="EF168" s="11">
        <f>IF(EF$2=$A168,0,IF(HLOOKUP(EF$2,Recipes!$H:$GI,'Production Calculator'!$A168+2,FALSE)=0,0,HLOOKUP(EF$2,Recipes!$H:$GI,'Production Calculator'!$A168+2,FALSE)*$AK168))+IF($AO168=EF$3,$AM168/VLOOKUP($AO168,Data!$A$50:$B$56,2,FALSE),0)</f>
        <v>0</v>
      </c>
      <c r="EG168" s="11">
        <f>IF(EG$2=$A168,0,IF(HLOOKUP(EG$2,Recipes!$H:$GI,'Production Calculator'!$A168+2,FALSE)=0,0,HLOOKUP(EG$2,Recipes!$H:$GI,'Production Calculator'!$A168+2,FALSE)*$AK168))+IF($AO168=EG$3,$AM168/VLOOKUP($AO168,Data!$A$50:$B$56,2,FALSE),0)</f>
        <v>0</v>
      </c>
      <c r="EH168" s="11">
        <f>IF(EH$2=$A168,0,IF(HLOOKUP(EH$2,Recipes!$H:$GI,'Production Calculator'!$A168+2,FALSE)=0,0,HLOOKUP(EH$2,Recipes!$H:$GI,'Production Calculator'!$A168+2,FALSE)*$AK168))+IF($AO168=EH$3,$AM168/VLOOKUP($AO168,Data!$A$50:$B$56,2,FALSE),0)</f>
        <v>0</v>
      </c>
      <c r="EI168" s="11">
        <f>IF(EI$2=$A168,0,IF(HLOOKUP(EI$2,Recipes!$H:$GI,'Production Calculator'!$A168+2,FALSE)=0,0,HLOOKUP(EI$2,Recipes!$H:$GI,'Production Calculator'!$A168+2,FALSE)*$AK168))+IF($AO168=EI$3,$AM168/VLOOKUP($AO168,Data!$A$50:$B$56,2,FALSE),0)</f>
        <v>0</v>
      </c>
      <c r="EJ168" s="11">
        <f>IF(EJ$2=$A168,0,IF(HLOOKUP(EJ$2,Recipes!$H:$GI,'Production Calculator'!$A168+2,FALSE)=0,0,HLOOKUP(EJ$2,Recipes!$H:$GI,'Production Calculator'!$A168+2,FALSE)*$AK168))+IF($AO168=EJ$3,$AM168/VLOOKUP($AO168,Data!$A$50:$B$56,2,FALSE),0)</f>
        <v>0</v>
      </c>
      <c r="EK168" s="11">
        <f>IF(EK$2=$A168,0,IF(HLOOKUP(EK$2,Recipes!$H:$GI,'Production Calculator'!$A168+2,FALSE)=0,0,HLOOKUP(EK$2,Recipes!$H:$GI,'Production Calculator'!$A168+2,FALSE)*$AK168))+IF($AO168=EK$3,$AM168/VLOOKUP($AO168,Data!$A$50:$B$56,2,FALSE),0)</f>
        <v>0</v>
      </c>
      <c r="EL168" s="11">
        <f>IF(EL$2=$A168,0,IF(HLOOKUP(EL$2,Recipes!$H:$GI,'Production Calculator'!$A168+2,FALSE)=0,0,HLOOKUP(EL$2,Recipes!$H:$GI,'Production Calculator'!$A168+2,FALSE)*$AK168))+IF($AO168=EL$3,$AM168/VLOOKUP($AO168,Data!$A$50:$B$56,2,FALSE),0)</f>
        <v>0</v>
      </c>
      <c r="EM168" s="11">
        <f>IF(EM$2=$A168,0,IF(HLOOKUP(EM$2,Recipes!$H:$GI,'Production Calculator'!$A168+2,FALSE)=0,0,HLOOKUP(EM$2,Recipes!$H:$GI,'Production Calculator'!$A168+2,FALSE)*$AK168))+IF($AO168=EM$3,$AM168/VLOOKUP($AO168,Data!$A$50:$B$56,2,FALSE),0)</f>
        <v>0</v>
      </c>
      <c r="EN168" s="11">
        <f>IF(EN$2=$A168,0,IF(HLOOKUP(EN$2,Recipes!$H:$GI,'Production Calculator'!$A168+2,FALSE)=0,0,HLOOKUP(EN$2,Recipes!$H:$GI,'Production Calculator'!$A168+2,FALSE)*$AK168))+IF($AO168=EN$3,$AM168/VLOOKUP($AO168,Data!$A$50:$B$56,2,FALSE),0)</f>
        <v>0</v>
      </c>
      <c r="EO168" s="11">
        <f>IF(EO$2=$A168,0,IF(HLOOKUP(EO$2,Recipes!$H:$GI,'Production Calculator'!$A168+2,FALSE)=0,0,HLOOKUP(EO$2,Recipes!$H:$GI,'Production Calculator'!$A168+2,FALSE)*$AK168))+IF($AO168=EO$3,$AM168/VLOOKUP($AO168,Data!$A$50:$B$56,2,FALSE),0)</f>
        <v>0</v>
      </c>
      <c r="EP168" s="11">
        <f>IF(EP$2=$A168,0,IF(HLOOKUP(EP$2,Recipes!$H:$GI,'Production Calculator'!$A168+2,FALSE)=0,0,HLOOKUP(EP$2,Recipes!$H:$GI,'Production Calculator'!$A168+2,FALSE)*$AK168))+IF($AO168=EP$3,$AM168/VLOOKUP($AO168,Data!$A$50:$B$56,2,FALSE),0)</f>
        <v>0</v>
      </c>
      <c r="EQ168" s="11">
        <f>IF(EQ$2=$A168,0,IF(HLOOKUP(EQ$2,Recipes!$H:$GI,'Production Calculator'!$A168+2,FALSE)=0,0,HLOOKUP(EQ$2,Recipes!$H:$GI,'Production Calculator'!$A168+2,FALSE)*$AK168))+IF($AO168=EQ$3,$AM168/VLOOKUP($AO168,Data!$A$50:$B$56,2,FALSE),0)</f>
        <v>0</v>
      </c>
      <c r="ER168" s="11">
        <f>IF(ER$2=$A168,0,IF(HLOOKUP(ER$2,Recipes!$H:$GI,'Production Calculator'!$A168+2,FALSE)=0,0,HLOOKUP(ER$2,Recipes!$H:$GI,'Production Calculator'!$A168+2,FALSE)*$AK168))+IF($AO168=ER$3,$AM168/VLOOKUP($AO168,Data!$A$50:$B$56,2,FALSE),0)</f>
        <v>0</v>
      </c>
      <c r="ES168" s="11">
        <f>IF(ES$2=$A168,0,IF(HLOOKUP(ES$2,Recipes!$H:$GI,'Production Calculator'!$A168+2,FALSE)=0,0,HLOOKUP(ES$2,Recipes!$H:$GI,'Production Calculator'!$A168+2,FALSE)*$AK168))+IF($AO168=ES$3,$AM168/VLOOKUP($AO168,Data!$A$50:$B$56,2,FALSE),0)</f>
        <v>0</v>
      </c>
      <c r="ET168" s="11">
        <f>IF(ET$2=$A168,0,IF(HLOOKUP(ET$2,Recipes!$H:$GI,'Production Calculator'!$A168+2,FALSE)=0,0,HLOOKUP(ET$2,Recipes!$H:$GI,'Production Calculator'!$A168+2,FALSE)*$AK168))+IF($AO168=ET$3,$AM168/VLOOKUP($AO168,Data!$A$50:$B$56,2,FALSE),0)</f>
        <v>0</v>
      </c>
      <c r="EU168" s="11">
        <f>IF(EU$2=$A168,0,IF(HLOOKUP(EU$2,Recipes!$H:$GI,'Production Calculator'!$A168+2,FALSE)=0,0,HLOOKUP(EU$2,Recipes!$H:$GI,'Production Calculator'!$A168+2,FALSE)*$AK168))+IF($AO168=EU$3,$AM168/VLOOKUP($AO168,Data!$A$50:$B$56,2,FALSE),0)</f>
        <v>0</v>
      </c>
      <c r="EV168" s="11">
        <f>IF(EV$2=$A168,0,IF(HLOOKUP(EV$2,Recipes!$H:$GI,'Production Calculator'!$A168+2,FALSE)=0,0,HLOOKUP(EV$2,Recipes!$H:$GI,'Production Calculator'!$A168+2,FALSE)*$AK168))+IF($AO168=EV$3,$AM168/VLOOKUP($AO168,Data!$A$50:$B$56,2,FALSE),0)</f>
        <v>0</v>
      </c>
      <c r="EW168" s="11">
        <f>IF(EW$2=$A168,0,IF(HLOOKUP(EW$2,Recipes!$H:$GI,'Production Calculator'!$A168+2,FALSE)=0,0,HLOOKUP(EW$2,Recipes!$H:$GI,'Production Calculator'!$A168+2,FALSE)*$AK168))+IF($AO168=EW$3,$AM168/VLOOKUP($AO168,Data!$A$50:$B$56,2,FALSE),0)</f>
        <v>0</v>
      </c>
      <c r="EX168" s="11">
        <f>IF(EX$2=$A168,0,IF(HLOOKUP(EX$2,Recipes!$H:$GI,'Production Calculator'!$A168+2,FALSE)=0,0,HLOOKUP(EX$2,Recipes!$H:$GI,'Production Calculator'!$A168+2,FALSE)*$AK168))+IF($AO168=EX$3,$AM168/VLOOKUP($AO168,Data!$A$50:$B$56,2,FALSE),0)</f>
        <v>0</v>
      </c>
      <c r="EY168" s="11">
        <f>IF(EY$2=$A168,0,IF(HLOOKUP(EY$2,Recipes!$H:$GI,'Production Calculator'!$A168+2,FALSE)=0,0,HLOOKUP(EY$2,Recipes!$H:$GI,'Production Calculator'!$A168+2,FALSE)*$AK168))+IF($AO168=EY$3,$AM168/VLOOKUP($AO168,Data!$A$50:$B$56,2,FALSE),0)</f>
        <v>0</v>
      </c>
      <c r="EZ168" s="11">
        <f>IF(EZ$2=$A168,0,IF(HLOOKUP(EZ$2,Recipes!$H:$GI,'Production Calculator'!$A168+2,FALSE)=0,0,HLOOKUP(EZ$2,Recipes!$H:$GI,'Production Calculator'!$A168+2,FALSE)*$AK168))+IF($AO168=EZ$3,$AM168/VLOOKUP($AO168,Data!$A$50:$B$56,2,FALSE),0)</f>
        <v>0</v>
      </c>
      <c r="FA168" s="11">
        <f>IF(FA$2=$A168,0,IF(HLOOKUP(FA$2,Recipes!$H:$GI,'Production Calculator'!$A168+2,FALSE)=0,0,HLOOKUP(FA$2,Recipes!$H:$GI,'Production Calculator'!$A168+2,FALSE)*$AK168))+IF($AO168=FA$3,$AM168/VLOOKUP($AO168,Data!$A$50:$B$56,2,FALSE),0)</f>
        <v>0</v>
      </c>
      <c r="FB168" s="11">
        <f>IF(FB$2=$A168,0,IF(HLOOKUP(FB$2,Recipes!$H:$GI,'Production Calculator'!$A168+2,FALSE)=0,0,HLOOKUP(FB$2,Recipes!$H:$GI,'Production Calculator'!$A168+2,FALSE)*$AK168))+IF($AO168=FB$3,$AM168/VLOOKUP($AO168,Data!$A$50:$B$56,2,FALSE),0)</f>
        <v>0</v>
      </c>
      <c r="FC168" s="11">
        <f>IF(FC$2=$A168,0,IF(HLOOKUP(FC$2,Recipes!$H:$GI,'Production Calculator'!$A168+2,FALSE)=0,0,HLOOKUP(FC$2,Recipes!$H:$GI,'Production Calculator'!$A168+2,FALSE)*$AK168))+IF($AO168=FC$3,$AM168/VLOOKUP($AO168,Data!$A$50:$B$56,2,FALSE),0)</f>
        <v>0</v>
      </c>
      <c r="FD168" s="11">
        <f>IF(FD$2=$A168,0,IF(HLOOKUP(FD$2,Recipes!$H:$GI,'Production Calculator'!$A168+2,FALSE)=0,0,HLOOKUP(FD$2,Recipes!$H:$GI,'Production Calculator'!$A168+2,FALSE)*$AK168))+IF($AO168=FD$3,$AM168/VLOOKUP($AO168,Data!$A$50:$B$56,2,FALSE),0)</f>
        <v>0</v>
      </c>
      <c r="FE168" s="11">
        <f>IF(FE$2=$A168,0,IF(HLOOKUP(FE$2,Recipes!$H:$GI,'Production Calculator'!$A168+2,FALSE)=0,0,HLOOKUP(FE$2,Recipes!$H:$GI,'Production Calculator'!$A168+2,FALSE)*$AK168))+IF($AO168=FE$3,$AM168/VLOOKUP($AO168,Data!$A$50:$B$56,2,FALSE),0)</f>
        <v>0</v>
      </c>
      <c r="FF168" s="11">
        <f>IF(FF$2=$A168,0,IF(HLOOKUP(FF$2,Recipes!$H:$GI,'Production Calculator'!$A168+2,FALSE)=0,0,HLOOKUP(FF$2,Recipes!$H:$GI,'Production Calculator'!$A168+2,FALSE)*$AK168))+IF($AO168=FF$3,$AM168/VLOOKUP($AO168,Data!$A$50:$B$56,2,FALSE),0)</f>
        <v>0</v>
      </c>
      <c r="FG168" s="11">
        <f>IF(FG$2=$A168,0,IF(HLOOKUP(FG$2,Recipes!$H:$GI,'Production Calculator'!$A168+2,FALSE)=0,0,HLOOKUP(FG$2,Recipes!$H:$GI,'Production Calculator'!$A168+2,FALSE)*$AK168))+IF($AO168=FG$3,$AM168/VLOOKUP($AO168,Data!$A$50:$B$56,2,FALSE),0)</f>
        <v>0</v>
      </c>
      <c r="FH168" s="11">
        <f>IF(FH$2=$A168,0,IF(HLOOKUP(FH$2,Recipes!$H:$GI,'Production Calculator'!$A168+2,FALSE)=0,0,HLOOKUP(FH$2,Recipes!$H:$GI,'Production Calculator'!$A168+2,FALSE)*$AK168))+IF($AO168=FH$3,$AM168/VLOOKUP($AO168,Data!$A$50:$B$56,2,FALSE),0)</f>
        <v>0</v>
      </c>
      <c r="FI168" s="11">
        <f>IF(FI$2=$A168,0,IF(HLOOKUP(FI$2,Recipes!$H:$GI,'Production Calculator'!$A168+2,FALSE)=0,0,HLOOKUP(FI$2,Recipes!$H:$GI,'Production Calculator'!$A168+2,FALSE)*$AK168))+IF($AO168=FI$3,$AM168/VLOOKUP($AO168,Data!$A$50:$B$56,2,FALSE),0)</f>
        <v>0</v>
      </c>
      <c r="FJ168" s="11">
        <f>IF(FJ$2=$A168,0,IF(HLOOKUP(FJ$2,Recipes!$H:$GI,'Production Calculator'!$A168+2,FALSE)=0,0,HLOOKUP(FJ$2,Recipes!$H:$GI,'Production Calculator'!$A168+2,FALSE)*$AK168))+IF($AO168=FJ$3,$AM168/VLOOKUP($AO168,Data!$A$50:$B$56,2,FALSE),0)</f>
        <v>0</v>
      </c>
      <c r="FK168" s="11">
        <f>IF(FK$2=$A168,0,IF(HLOOKUP(FK$2,Recipes!$H:$GI,'Production Calculator'!$A168+2,FALSE)=0,0,HLOOKUP(FK$2,Recipes!$H:$GI,'Production Calculator'!$A168+2,FALSE)*$AK168))+IF($AO168=FK$3,$AM168/VLOOKUP($AO168,Data!$A$50:$B$56,2,FALSE),0)</f>
        <v>0</v>
      </c>
      <c r="FL168" s="11">
        <f>IF(FL$2=$A168,0,IF(HLOOKUP(FL$2,Recipes!$H:$GI,'Production Calculator'!$A168+2,FALSE)=0,0,HLOOKUP(FL$2,Recipes!$H:$GI,'Production Calculator'!$A168+2,FALSE)*$AK168))+IF($AO168=FL$3,$AM168/VLOOKUP($AO168,Data!$A$50:$B$56,2,FALSE),0)</f>
        <v>0</v>
      </c>
      <c r="FM168" s="11">
        <f>IF(FM$2=$A168,0,IF(HLOOKUP(FM$2,Recipes!$H:$GI,'Production Calculator'!$A168+2,FALSE)=0,0,HLOOKUP(FM$2,Recipes!$H:$GI,'Production Calculator'!$A168+2,FALSE)*$AK168))+IF($AO168=FM$3,$AM168/VLOOKUP($AO168,Data!$A$50:$B$56,2,FALSE),0)</f>
        <v>0</v>
      </c>
      <c r="FN168" s="11">
        <f>IF(FN$2=$A168,0,IF(HLOOKUP(FN$2,Recipes!$H:$GI,'Production Calculator'!$A168+2,FALSE)=0,0,HLOOKUP(FN$2,Recipes!$H:$GI,'Production Calculator'!$A168+2,FALSE)*$AK168))+IF($AO168=FN$3,$AM168/VLOOKUP($AO168,Data!$A$50:$B$56,2,FALSE),0)</f>
        <v>0</v>
      </c>
      <c r="FO168" s="11">
        <f>IF(FO$2=$A168,0,IF(HLOOKUP(FO$2,Recipes!$H:$GI,'Production Calculator'!$A168+2,FALSE)=0,0,HLOOKUP(FO$2,Recipes!$H:$GI,'Production Calculator'!$A168+2,FALSE)*$AK168))+IF($AO168=FO$3,$AM168/VLOOKUP($AO168,Data!$A$50:$B$56,2,FALSE),0)</f>
        <v>0</v>
      </c>
      <c r="FP168" s="11">
        <f>IF(FP$2=$A168,0,IF(HLOOKUP(FP$2,Recipes!$H:$GI,'Production Calculator'!$A168+2,FALSE)=0,0,HLOOKUP(FP$2,Recipes!$H:$GI,'Production Calculator'!$A168+2,FALSE)*$AK168))+IF($AO168=FP$3,$AM168/VLOOKUP($AO168,Data!$A$50:$B$56,2,FALSE),0)</f>
        <v>0</v>
      </c>
      <c r="FQ168" s="11">
        <f>IF(FQ$2=$A168,0,IF(HLOOKUP(FQ$2,Recipes!$H:$GI,'Production Calculator'!$A168+2,FALSE)=0,0,HLOOKUP(FQ$2,Recipes!$H:$GI,'Production Calculator'!$A168+2,FALSE)*$AK168))+IF($AO168=FQ$3,$AM168/VLOOKUP($AO168,Data!$A$50:$B$56,2,FALSE),0)</f>
        <v>0</v>
      </c>
      <c r="FR168" s="11">
        <f>IF(FR$2=$A168,0,IF(HLOOKUP(FR$2,Recipes!$H:$GI,'Production Calculator'!$A168+2,FALSE)=0,0,HLOOKUP(FR$2,Recipes!$H:$GI,'Production Calculator'!$A168+2,FALSE)*$AK168))+IF($AO168=FR$3,$AM168/VLOOKUP($AO168,Data!$A$50:$B$56,2,FALSE),0)</f>
        <v>0</v>
      </c>
      <c r="FS168" s="11">
        <f>IF(FS$2=$A168,0,IF(HLOOKUP(FS$2,Recipes!$H:$GI,'Production Calculator'!$A168+2,FALSE)=0,0,HLOOKUP(FS$2,Recipes!$H:$GI,'Production Calculator'!$A168+2,FALSE)*$AK168))+IF($AO168=FS$3,$AM168/VLOOKUP($AO168,Data!$A$50:$B$56,2,FALSE),0)</f>
        <v>0</v>
      </c>
      <c r="FT168" s="11">
        <f>IF(FT$2=$A168,0,IF(HLOOKUP(FT$2,Recipes!$H:$GI,'Production Calculator'!$A168+2,FALSE)=0,0,HLOOKUP(FT$2,Recipes!$H:$GI,'Production Calculator'!$A168+2,FALSE)*$AK168))+IF($AO168=FT$3,$AM168/VLOOKUP($AO168,Data!$A$50:$B$56,2,FALSE),0)</f>
        <v>0</v>
      </c>
      <c r="FU168" s="11">
        <f>IF(FU$2=$A168,0,IF(HLOOKUP(FU$2,Recipes!$H:$GI,'Production Calculator'!$A168+2,FALSE)=0,0,HLOOKUP(FU$2,Recipes!$H:$GI,'Production Calculator'!$A168+2,FALSE)*$AK168))+IF($AO168=FU$3,$AM168/VLOOKUP($AO168,Data!$A$50:$B$56,2,FALSE),0)</f>
        <v>0</v>
      </c>
      <c r="FV168" s="11">
        <f>IF(FV$2=$A168,0,IF(HLOOKUP(FV$2,Recipes!$H:$GI,'Production Calculator'!$A168+2,FALSE)=0,0,HLOOKUP(FV$2,Recipes!$H:$GI,'Production Calculator'!$A168+2,FALSE)*$AK168))+IF($AO168=FV$3,$AM168/VLOOKUP($AO168,Data!$A$50:$B$56,2,FALSE),0)</f>
        <v>0</v>
      </c>
      <c r="FW168" s="11">
        <f>IF(FW$2=$A168,0,IF(HLOOKUP(FW$2,Recipes!$H:$GI,'Production Calculator'!$A168+2,FALSE)=0,0,HLOOKUP(FW$2,Recipes!$H:$GI,'Production Calculator'!$A168+2,FALSE)*$AK168))+IF($AO168=FW$3,$AM168/VLOOKUP($AO168,Data!$A$50:$B$56,2,FALSE),0)</f>
        <v>0</v>
      </c>
      <c r="FX168" s="11">
        <f>IF(FX$2=$A168,0,IF(HLOOKUP(FX$2,Recipes!$H:$GI,'Production Calculator'!$A168+2,FALSE)=0,0,HLOOKUP(FX$2,Recipes!$H:$GI,'Production Calculator'!$A168+2,FALSE)*$AK168))+IF($AO168=FX$3,$AM168/VLOOKUP($AO168,Data!$A$50:$B$56,2,FALSE),0)</f>
        <v>0</v>
      </c>
      <c r="FY168" s="11">
        <f>IF(FY$2=$A168,0,IF(HLOOKUP(FY$2,Recipes!$H:$GI,'Production Calculator'!$A168+2,FALSE)=0,0,HLOOKUP(FY$2,Recipes!$H:$GI,'Production Calculator'!$A168+2,FALSE)*$AK168))+IF($AO168=FY$3,$AM168/VLOOKUP($AO168,Data!$A$50:$B$56,2,FALSE),0)</f>
        <v>0</v>
      </c>
      <c r="FZ168" s="11">
        <f>IF(FZ$2=$A168,0,IF(HLOOKUP(FZ$2,Recipes!$H:$GI,'Production Calculator'!$A168+2,FALSE)=0,0,HLOOKUP(FZ$2,Recipes!$H:$GI,'Production Calculator'!$A168+2,FALSE)*$AK168))+IF($AO168=FZ$3,$AM168/VLOOKUP($AO168,Data!$A$50:$B$56,2,FALSE),0)</f>
        <v>0</v>
      </c>
      <c r="GA168" s="11">
        <f>IF(GA$2=$A168,0,IF(HLOOKUP(GA$2,Recipes!$H:$GI,'Production Calculator'!$A168+2,FALSE)=0,0,HLOOKUP(GA$2,Recipes!$H:$GI,'Production Calculator'!$A168+2,FALSE)*$AK168))+IF($AO168=GA$3,$AM168/VLOOKUP($AO168,Data!$A$50:$B$56,2,FALSE),0)</f>
        <v>0</v>
      </c>
      <c r="GB168" s="11">
        <f>IF(GB$2=$A168,0,IF(HLOOKUP(GB$2,Recipes!$H:$GI,'Production Calculator'!$A168+2,FALSE)=0,0,HLOOKUP(GB$2,Recipes!$H:$GI,'Production Calculator'!$A168+2,FALSE)*$AK168))+IF($AO168=GB$3,$AM168/VLOOKUP($AO168,Data!$A$50:$B$56,2,FALSE),0)</f>
        <v>0</v>
      </c>
      <c r="GC168" s="11">
        <f>IF(GC$2=$A168,0,IF(HLOOKUP(GC$2,Recipes!$H:$GI,'Production Calculator'!$A168+2,FALSE)=0,0,HLOOKUP(GC$2,Recipes!$H:$GI,'Production Calculator'!$A168+2,FALSE)*$AK168))+IF($AO168=GC$3,$AM168/VLOOKUP($AO168,Data!$A$50:$B$56,2,FALSE),0)</f>
        <v>0</v>
      </c>
      <c r="GD168" s="11">
        <f>IF(GD$2=$A168,0,IF(HLOOKUP(GD$2,Recipes!$H:$GI,'Production Calculator'!$A168+2,FALSE)=0,0,HLOOKUP(GD$2,Recipes!$H:$GI,'Production Calculator'!$A168+2,FALSE)*$AK168))+IF($AO168=GD$3,$AM168/VLOOKUP($AO168,Data!$A$50:$B$56,2,FALSE),0)</f>
        <v>0</v>
      </c>
      <c r="GE168" s="11">
        <f>IF(GE$2=$A168,0,IF(HLOOKUP(GE$2,Recipes!$H:$GI,'Production Calculator'!$A168+2,FALSE)=0,0,HLOOKUP(GE$2,Recipes!$H:$GI,'Production Calculator'!$A168+2,FALSE)*$AK168))+IF($AO168=GE$3,$AM168/VLOOKUP($AO168,Data!$A$50:$B$56,2,FALSE),0)</f>
        <v>0</v>
      </c>
      <c r="GF168" s="11">
        <f>IF(GF$2=$A168,0,IF(HLOOKUP(GF$2,Recipes!$H:$GI,'Production Calculator'!$A168+2,FALSE)=0,0,HLOOKUP(GF$2,Recipes!$H:$GI,'Production Calculator'!$A168+2,FALSE)*$AK168))+IF($AO168=GF$3,$AM168/VLOOKUP($AO168,Data!$A$50:$B$56,2,FALSE),0)</f>
        <v>0</v>
      </c>
      <c r="GG168" s="11">
        <f>IF(GG$2=$A168,0,IF(HLOOKUP(GG$2,Recipes!$H:$GI,'Production Calculator'!$A168+2,FALSE)=0,0,HLOOKUP(GG$2,Recipes!$H:$GI,'Production Calculator'!$A168+2,FALSE)*$AK168))+IF($AO168=GG$3,$AM168/VLOOKUP($AO168,Data!$A$50:$B$56,2,FALSE),0)</f>
        <v>0</v>
      </c>
      <c r="GH168" s="11">
        <f>IF(GH$2=$A168,0,IF(HLOOKUP(GH$2,Recipes!$H:$GI,'Production Calculator'!$A168+2,FALSE)=0,0,HLOOKUP(GH$2,Recipes!$H:$GI,'Production Calculator'!$A168+2,FALSE)*$AK168))+IF($AO168=GH$3,$AM168/VLOOKUP($AO168,Data!$A$50:$B$56,2,FALSE),0)</f>
        <v>0</v>
      </c>
      <c r="GI168" s="11">
        <f>IF(GI$2=$A168,0,IF(HLOOKUP(GI$2,Recipes!$H:$GI,'Production Calculator'!$A168+2,FALSE)=0,0,HLOOKUP(GI$2,Recipes!$H:$GI,'Production Calculator'!$A168+2,FALSE)*$AK168))+IF($AO168=GI$3,$AM168/VLOOKUP($AO168,Data!$A$50:$B$56,2,FALSE),0)</f>
        <v>0</v>
      </c>
      <c r="GJ168" s="11">
        <f>IF(GJ$2=$A168,0,IF(HLOOKUP(GJ$2,Recipes!$H:$GI,'Production Calculator'!$A168+2,FALSE)=0,0,HLOOKUP(GJ$2,Recipes!$H:$GI,'Production Calculator'!$A168+2,FALSE)*$AK168))+IF($AO168=GJ$3,$AM168/VLOOKUP($AO168,Data!$A$50:$B$56,2,FALSE),0)</f>
        <v>0</v>
      </c>
      <c r="GK168" s="11">
        <f>IF(GK$2=$A168,0,IF(HLOOKUP(GK$2,Recipes!$H:$GI,'Production Calculator'!$A168+2,FALSE)=0,0,HLOOKUP(GK$2,Recipes!$H:$GI,'Production Calculator'!$A168+2,FALSE)*$AK168))+IF($AO168=GK$3,$AM168/VLOOKUP($AO168,Data!$A$50:$B$56,2,FALSE),0)</f>
        <v>0</v>
      </c>
      <c r="GL168" s="11">
        <f>IF(GL$2=$A168,0,IF(HLOOKUP(GL$2,Recipes!$H:$GI,'Production Calculator'!$A168+2,FALSE)=0,0,HLOOKUP(GL$2,Recipes!$H:$GI,'Production Calculator'!$A168+2,FALSE)*$AK168))+IF($AO168=GL$3,$AM168/VLOOKUP($AO168,Data!$A$50:$B$56,2,FALSE),0)</f>
        <v>0</v>
      </c>
      <c r="GM168" s="11">
        <f>IF(GM$2=$A168,0,IF(HLOOKUP(GM$2,Recipes!$H:$GI,'Production Calculator'!$A168+2,FALSE)=0,0,HLOOKUP(GM$2,Recipes!$H:$GI,'Production Calculator'!$A168+2,FALSE)*$AK168))+IF($AO168=GM$3,$AM168/VLOOKUP($AO168,Data!$A$50:$B$56,2,FALSE),0)</f>
        <v>0</v>
      </c>
      <c r="GN168" s="11">
        <f>IF(GN$2=$A168,0,IF(HLOOKUP(GN$2,Recipes!$H:$GI,'Production Calculator'!$A168+2,FALSE)=0,0,HLOOKUP(GN$2,Recipes!$H:$GI,'Production Calculator'!$A168+2,FALSE)*$AK168))+IF($AO168=GN$3,$AM168/VLOOKUP($AO168,Data!$A$50:$B$56,2,FALSE),0)</f>
        <v>0</v>
      </c>
      <c r="GO168" s="11">
        <f>IF(GO$2=$A168,0,IF(HLOOKUP(GO$2,Recipes!$H:$GI,'Production Calculator'!$A168+2,FALSE)=0,0,HLOOKUP(GO$2,Recipes!$H:$GI,'Production Calculator'!$A168+2,FALSE)*$AK168))+IF($AO168=GO$3,$AM168/VLOOKUP($AO168,Data!$A$50:$B$56,2,FALSE),0)</f>
        <v>0</v>
      </c>
      <c r="GP168" s="11">
        <f>IF(GP$2=$A168,0,IF(HLOOKUP(GP$2,Recipes!$H:$GI,'Production Calculator'!$A168+2,FALSE)=0,0,HLOOKUP(GP$2,Recipes!$H:$GI,'Production Calculator'!$A168+2,FALSE)*$AK168))+IF($AO168=GP$3,$AM168/VLOOKUP($AO168,Data!$A$50:$B$56,2,FALSE),0)</f>
        <v>0</v>
      </c>
      <c r="GQ168" s="11">
        <f>IF(GQ$2=$A168,0,IF(HLOOKUP(GQ$2,Recipes!$H:$GI,'Production Calculator'!$A168+2,FALSE)=0,0,HLOOKUP(GQ$2,Recipes!$H:$GI,'Production Calculator'!$A168+2,FALSE)*$AK168))+IF($AO168=GQ$3,$AM168/VLOOKUP($AO168,Data!$A$50:$B$56,2,FALSE),0)</f>
        <v>0</v>
      </c>
      <c r="GR168" s="11">
        <f>IF(GR$2=$A168,0,IF(HLOOKUP(GR$2,Recipes!$H:$GI,'Production Calculator'!$A168+2,FALSE)=0,0,HLOOKUP(GR$2,Recipes!$H:$GI,'Production Calculator'!$A168+2,FALSE)*$AK168))+IF($AO168=GR$3,$AM168/VLOOKUP($AO168,Data!$A$50:$B$56,2,FALSE),0)</f>
        <v>0</v>
      </c>
      <c r="GS168" s="11">
        <f>IF(GS$2=$A168,0,IF(HLOOKUP(GS$2,Recipes!$H:$GI,'Production Calculator'!$A168+2,FALSE)=0,0,HLOOKUP(GS$2,Recipes!$H:$GI,'Production Calculator'!$A168+2,FALSE)*$AK168))+IF($AO168=GS$3,$AM168/VLOOKUP($AO168,Data!$A$50:$B$56,2,FALSE),0)</f>
        <v>0</v>
      </c>
      <c r="GT168" s="11">
        <f>IF(GT$2=$A168,0,IF(HLOOKUP(GT$2,Recipes!$H:$GI,'Production Calculator'!$A168+2,FALSE)=0,0,HLOOKUP(GT$2,Recipes!$H:$GI,'Production Calculator'!$A168+2,FALSE)*$AK168))+IF($AO168=GT$3,$AM168/VLOOKUP($AO168,Data!$A$50:$B$56,2,FALSE),0)</f>
        <v>0</v>
      </c>
      <c r="GU168" s="11">
        <f>IF(GU$2=$A168,0,IF(HLOOKUP(GU$2,Recipes!$H:$GI,'Production Calculator'!$A168+2,FALSE)=0,0,HLOOKUP(GU$2,Recipes!$H:$GI,'Production Calculator'!$A168+2,FALSE)*$AK168))+IF($AO168=GU$3,$AM168/VLOOKUP($AO168,Data!$A$50:$B$56,2,FALSE),0)</f>
        <v>0</v>
      </c>
      <c r="GV168" s="11">
        <f>IF(GV$2=$A168,0,IF(HLOOKUP(GV$2,Recipes!$H:$GI,'Production Calculator'!$A168+2,FALSE)=0,0,HLOOKUP(GV$2,Recipes!$H:$GI,'Production Calculator'!$A168+2,FALSE)*$AK168))+IF($AO168=GV$3,$AM168/VLOOKUP($AO168,Data!$A$50:$B$56,2,FALSE),0)</f>
        <v>0</v>
      </c>
      <c r="GW168" s="11">
        <f>IF(GW$2=$A168,0,IF(HLOOKUP(GW$2,Recipes!$H:$GI,'Production Calculator'!$A168+2,FALSE)=0,0,HLOOKUP(GW$2,Recipes!$H:$GI,'Production Calculator'!$A168+2,FALSE)*$AK168))+IF($AO168=GW$3,$AM168/VLOOKUP($AO168,Data!$A$50:$B$56,2,FALSE),0)</f>
        <v>0</v>
      </c>
      <c r="GX168" s="11">
        <f>IF(GX$2=$A168,0,IF(HLOOKUP(GX$2,Recipes!$H:$GI,'Production Calculator'!$A168+2,FALSE)=0,0,HLOOKUP(GX$2,Recipes!$H:$GI,'Production Calculator'!$A168+2,FALSE)*$AK168))+IF($AO168=GX$3,$AM168/VLOOKUP($AO168,Data!$A$50:$B$56,2,FALSE),0)</f>
        <v>0</v>
      </c>
      <c r="GY168" s="11">
        <f>IF(GY$2=$A168,0,IF(HLOOKUP(GY$2,Recipes!$H:$GI,'Production Calculator'!$A168+2,FALSE)=0,0,HLOOKUP(GY$2,Recipes!$H:$GI,'Production Calculator'!$A168+2,FALSE)*$AK168))+IF($AO168=GY$3,$AM168/VLOOKUP($AO168,Data!$A$50:$B$56,2,FALSE),0)</f>
        <v>0</v>
      </c>
      <c r="GZ168" s="11">
        <f>IF(GZ$2=$A168,0,IF(HLOOKUP(GZ$2,Recipes!$H:$GI,'Production Calculator'!$A168+2,FALSE)=0,0,HLOOKUP(GZ$2,Recipes!$H:$GI,'Production Calculator'!$A168+2,FALSE)*$AK168))+IF($AO168=GZ$3,$AM168/VLOOKUP($AO168,Data!$A$50:$B$56,2,FALSE),0)</f>
        <v>0</v>
      </c>
      <c r="HA168" s="11">
        <f>IF(HA$2=$A168,0,IF(HLOOKUP(HA$2,Recipes!$H:$GI,'Production Calculator'!$A168+2,FALSE)=0,0,HLOOKUP(HA$2,Recipes!$H:$GI,'Production Calculator'!$A168+2,FALSE)*$AK168))+IF($AO168=HA$3,$AM168/VLOOKUP($AO168,Data!$A$50:$B$56,2,FALSE),0)</f>
        <v>0</v>
      </c>
      <c r="HB168" s="11">
        <f>IF(HB$2=$A168,0,IF(HLOOKUP(HB$2,Recipes!$H:$GI,'Production Calculator'!$A168+2,FALSE)=0,0,HLOOKUP(HB$2,Recipes!$H:$GI,'Production Calculator'!$A168+2,FALSE)*$AK168))+IF($AO168=HB$3,$AM168/VLOOKUP($AO168,Data!$A$50:$B$56,2,FALSE),0)</f>
        <v>0</v>
      </c>
      <c r="HC168" s="11">
        <f>IF(HC$2=$A168,0,IF(HLOOKUP(HC$2,Recipes!$H:$GI,'Production Calculator'!$A168+2,FALSE)=0,0,HLOOKUP(HC$2,Recipes!$H:$GI,'Production Calculator'!$A168+2,FALSE)*$AK168))+IF($AO168=HC$3,$AM168/VLOOKUP($AO168,Data!$A$50:$B$56,2,FALSE),0)</f>
        <v>0</v>
      </c>
      <c r="HD168" s="11">
        <f>IF(HD$2=$A168,0,IF(HLOOKUP(HD$2,Recipes!$H:$GI,'Production Calculator'!$A168+2,FALSE)=0,0,HLOOKUP(HD$2,Recipes!$H:$GI,'Production Calculator'!$A168+2,FALSE)*$AK168))+IF($AO168=HD$3,$AM168/VLOOKUP($AO168,Data!$A$50:$B$56,2,FALSE),0)</f>
        <v>0</v>
      </c>
      <c r="HE168" s="11">
        <f>IF(HE$2=$A168,0,IF(HLOOKUP(HE$2,Recipes!$H:$GI,'Production Calculator'!$A168+2,FALSE)=0,0,HLOOKUP(HE$2,Recipes!$H:$GI,'Production Calculator'!$A168+2,FALSE)*$AK168))+IF($AO168=HE$3,$AM168/VLOOKUP($AO168,Data!$A$50:$B$56,2,FALSE),0)</f>
        <v>0</v>
      </c>
      <c r="HF168" s="11">
        <f>IF(HF$2=$A168,0,IF(HLOOKUP(HF$2,Recipes!$H:$GI,'Production Calculator'!$A168+2,FALSE)=0,0,HLOOKUP(HF$2,Recipes!$H:$GI,'Production Calculator'!$A168+2,FALSE)*$AK168))+IF($AO168=HF$3,$AM168/VLOOKUP($AO168,Data!$A$50:$B$56,2,FALSE),0)</f>
        <v>0</v>
      </c>
      <c r="HG168" s="11">
        <f>IF(HG$2=$A168,0,IF(HLOOKUP(HG$2,Recipes!$H:$GI,'Production Calculator'!$A168+2,FALSE)=0,0,HLOOKUP(HG$2,Recipes!$H:$GI,'Production Calculator'!$A168+2,FALSE)*$AK168))+IF($AO168=HG$3,$AM168/VLOOKUP($AO168,Data!$A$50:$B$56,2,FALSE),0)</f>
        <v>0</v>
      </c>
      <c r="HH168" s="11">
        <f>IF(HH$2=$A168,0,IF(HLOOKUP(HH$2,Recipes!$H:$GI,'Production Calculator'!$A168+2,FALSE)=0,0,HLOOKUP(HH$2,Recipes!$H:$GI,'Production Calculator'!$A168+2,FALSE)*$AK168))+IF($AO168=HH$3,$AM168/VLOOKUP($AO168,Data!$A$50:$B$56,2,FALSE),0)</f>
        <v>0</v>
      </c>
      <c r="HI168" s="11">
        <f>IF(HI$2=$A168,0,IF(HLOOKUP(HI$2,Recipes!$H:$GI,'Production Calculator'!$A168+2,FALSE)=0,0,HLOOKUP(HI$2,Recipes!$H:$GI,'Production Calculator'!$A168+2,FALSE)*$AK168))+IF($AO168=HI$3,$AM168/VLOOKUP($AO168,Data!$A$50:$B$56,2,FALSE),0)</f>
        <v>0</v>
      </c>
      <c r="HJ168" s="11">
        <f>IF(HJ$2=$A168,0,IF(HLOOKUP(HJ$2,Recipes!$H:$GI,'Production Calculator'!$A168+2,FALSE)=0,0,HLOOKUP(HJ$2,Recipes!$H:$GI,'Production Calculator'!$A168+2,FALSE)*$AK168))+IF($AO168=HJ$3,$AM168/VLOOKUP($AO168,Data!$A$50:$B$56,2,FALSE),0)</f>
        <v>0</v>
      </c>
      <c r="HK168" s="11">
        <f>IF(HK$2=$A168,0,IF(HLOOKUP(HK$2,Recipes!$H:$GI,'Production Calculator'!$A168+2,FALSE)=0,0,HLOOKUP(HK$2,Recipes!$H:$GI,'Production Calculator'!$A168+2,FALSE)*$AK168))+IF($AO168=HK$3,$AM168/VLOOKUP($AO168,Data!$A$50:$B$56,2,FALSE),0)</f>
        <v>0</v>
      </c>
      <c r="HL168" s="11">
        <f>IF(HL$2=$A168,0,IF(HLOOKUP(HL$2,Recipes!$H:$GI,'Production Calculator'!$A168+2,FALSE)=0,0,HLOOKUP(HL$2,Recipes!$H:$GI,'Production Calculator'!$A168+2,FALSE)*$AK168))+IF($AO168=HL$3,$AM168/VLOOKUP($AO168,Data!$A$50:$B$56,2,FALSE),0)</f>
        <v>0</v>
      </c>
      <c r="HM168" s="11">
        <f>IF(HM$2=$A168,0,IF(HLOOKUP(HM$2,Recipes!$H:$GI,'Production Calculator'!$A168+2,FALSE)=0,0,HLOOKUP(HM$2,Recipes!$H:$GI,'Production Calculator'!$A168+2,FALSE)*$AK168))+IF($AO168=HM$3,$AM168/VLOOKUP($AO168,Data!$A$50:$B$56,2,FALSE),0)</f>
        <v>0</v>
      </c>
      <c r="HN168" s="11">
        <f>IF(HN$2=$A168,0,IF(HLOOKUP(HN$2,Recipes!$H:$GI,'Production Calculator'!$A168+2,FALSE)=0,0,HLOOKUP(HN$2,Recipes!$H:$GI,'Production Calculator'!$A168+2,FALSE)*$AK168))+IF($AO168=HN$3,$AM168/VLOOKUP($AO168,Data!$A$50:$B$56,2,FALSE),0)</f>
        <v>0</v>
      </c>
      <c r="HO168" s="11">
        <f>IF(HO$2=$A168,0,IF(HLOOKUP(HO$2,Recipes!$H:$GI,'Production Calculator'!$A168+2,FALSE)=0,0,HLOOKUP(HO$2,Recipes!$H:$GI,'Production Calculator'!$A168+2,FALSE)*$AK168))+IF($AO168=HO$3,$AM168/VLOOKUP($AO168,Data!$A$50:$B$56,2,FALSE),0)</f>
        <v>0</v>
      </c>
      <c r="HP168" s="11">
        <f>IF(HP$2=$A168,0,IF(HLOOKUP(HP$2,Recipes!$H:$GI,'Production Calculator'!$A168+2,FALSE)=0,0,HLOOKUP(HP$2,Recipes!$H:$GI,'Production Calculator'!$A168+2,FALSE)*$AK168))+IF($AO168=HP$3,$AM168/VLOOKUP($AO168,Data!$A$50:$B$56,2,FALSE),0)</f>
        <v>0</v>
      </c>
      <c r="HQ168" s="11">
        <f>IF(HQ$2=$A168,0,IF(HLOOKUP(HQ$2,Recipes!$H:$GI,'Production Calculator'!$A168+2,FALSE)=0,0,HLOOKUP(HQ$2,Recipes!$H:$GI,'Production Calculator'!$A168+2,FALSE)*$AK168))+IF($AO168=HQ$3,$AM168/VLOOKUP($AO168,Data!$A$50:$B$56,2,FALSE),0)</f>
        <v>0</v>
      </c>
      <c r="HR168" s="11">
        <f>IF(HR$2=$A168,0,IF(HLOOKUP(HR$2,Recipes!$H:$GI,'Production Calculator'!$A168+2,FALSE)=0,0,HLOOKUP(HR$2,Recipes!$H:$GI,'Production Calculator'!$A168+2,FALSE)*$AK168))+IF($AO168=HR$3,$AM168/VLOOKUP($AO168,Data!$A$50:$B$56,2,FALSE),0)</f>
        <v>0</v>
      </c>
      <c r="HS168" s="121"/>
    </row>
    <row r="169" spans="1:227" x14ac:dyDescent="0.45">
      <c r="A169">
        <v>142</v>
      </c>
      <c r="B169" s="107" t="str">
        <f>VLOOKUP(A169,Recipes!A:B,2)</f>
        <v>Solar panel</v>
      </c>
      <c r="C169" s="128">
        <v>0</v>
      </c>
      <c r="D169" s="108">
        <f t="shared" si="242"/>
        <v>0</v>
      </c>
      <c r="E169" s="127" t="s">
        <v>1</v>
      </c>
      <c r="F169" s="109">
        <f>VLOOKUP(A169,Recipes!$A$3:$G$186,6,FALSE)</f>
        <v>3</v>
      </c>
      <c r="G169" s="109">
        <f>VLOOKUP(A169,Recipes!$A$3:$G$186,7,FALSE)</f>
        <v>0</v>
      </c>
      <c r="H169" s="110">
        <f t="shared" si="243"/>
        <v>0</v>
      </c>
      <c r="I169" s="109">
        <f>VLOOKUP(E169,Data!$A$2:$C$26,3, FALSE)</f>
        <v>4</v>
      </c>
      <c r="J169" s="108">
        <v>0</v>
      </c>
      <c r="K169" s="108">
        <v>0</v>
      </c>
      <c r="L169" s="108">
        <v>0</v>
      </c>
      <c r="M169" s="150">
        <v>0</v>
      </c>
      <c r="N169" s="150">
        <v>0</v>
      </c>
      <c r="O169" s="150">
        <v>0</v>
      </c>
      <c r="P169" s="151">
        <v>0</v>
      </c>
      <c r="Q169" s="151">
        <v>0</v>
      </c>
      <c r="R169" s="151">
        <v>0</v>
      </c>
      <c r="S169">
        <f t="shared" si="258"/>
        <v>0</v>
      </c>
      <c r="T169">
        <f t="shared" si="259"/>
        <v>0</v>
      </c>
      <c r="U169">
        <f t="shared" si="260"/>
        <v>0</v>
      </c>
      <c r="V169">
        <f t="shared" si="261"/>
        <v>0</v>
      </c>
      <c r="W169">
        <f t="shared" si="262"/>
        <v>0</v>
      </c>
      <c r="X169">
        <f t="shared" si="263"/>
        <v>0</v>
      </c>
      <c r="Y169">
        <f t="shared" si="264"/>
        <v>0</v>
      </c>
      <c r="Z169">
        <f t="shared" si="265"/>
        <v>0</v>
      </c>
      <c r="AA169">
        <f t="shared" si="266"/>
        <v>0</v>
      </c>
      <c r="AB169" s="111">
        <f>VLOOKUP($A169,Recipes!$A:$G,4)</f>
        <v>10</v>
      </c>
      <c r="AC169" s="111">
        <f>VLOOKUP($A169,Recipes!$A:$G,5)</f>
        <v>1</v>
      </c>
      <c r="AD169" s="111">
        <f t="shared" si="253"/>
        <v>0.1</v>
      </c>
      <c r="AE169" s="111">
        <f>VLOOKUP(E169,Data!$A$2:$F$26,5,FALSE)</f>
        <v>0</v>
      </c>
      <c r="AF169" s="111">
        <f>VLOOKUP(E169,Data!$A$2:$F$26,4,FALSE)</f>
        <v>210</v>
      </c>
      <c r="AG169" s="111">
        <f>VLOOKUP(E169,Data!$A$2:$B$26,2, FALSE)</f>
        <v>1.25</v>
      </c>
      <c r="AH169" s="111">
        <f>1+VLOOKUP($J$3,Data!$A$40:$D$48,2,FALSE)*$J169+VLOOKUP($K$3,Data!$A$40:$D$48,2,FALSE)*$K169+VLOOKUP($L$3,Data!$A$40:$D$48,2,FALSE)*$L169+VLOOKUP($M$3,Data!$A$40:$D$48,2,FALSE)*$M169+VLOOKUP($N$3,Data!$A$40:$D$48,2,FALSE)*$N169+VLOOKUP($O$3,Data!$A$40:$D$48,2,FALSE)*$O169+VLOOKUP($P$3,Data!$A$40:$D$48,2,FALSE)*$P169+VLOOKUP($Q$3,Data!$A$40:$D$48,2,FALSE)*$Q169+VLOOKUP($R$3,Data!$A$40:$D$48,2,FALSE)*$R169</f>
        <v>1</v>
      </c>
      <c r="AI169" s="111">
        <f>MAX(1+VLOOKUP($J$3,Data!$A$40:$D$48,3,FALSE)*$J169+VLOOKUP($K$3,Data!$A$40:$D$48,3,FALSE)*$K169+VLOOKUP($L$3,Data!$A$40:$D$48,3,FALSE)*$L169+VLOOKUP($M$3,Data!$A$40:$D$48,3,FALSE)*$M169+VLOOKUP($N$3,Data!$A$40:$D$48,3,FALSE)*$N169+VLOOKUP($O$3,Data!$A$40:$D$48,3,FALSE)*$O169+VLOOKUP($P$3,Data!$A$40:$D$48,3,FALSE)*$P169+VLOOKUP($Q$3,Data!$A$40:$D$48,3,FALSE)*$Q169+VLOOKUP($R$3,Data!$A$40:$D$48,3,FALSE)*$R169,0)</f>
        <v>1</v>
      </c>
      <c r="AJ169" s="111">
        <f>MAX(1-(VLOOKUP($J$3,Data!$A$40:$D$48,4,FALSE)*$J169+VLOOKUP($K$3,Data!$A$40:$D$48,4,FALSE)*$K169+VLOOKUP($L$3,Data!$A$40:$D$48,4,FALSE)*$L169+VLOOKUP($M$3,Data!$A$40:$D$48,4,FALSE)*$M169+VLOOKUP($N$3,Data!$A$40:$D$48,4,FALSE)*$N169+VLOOKUP($O$3,Data!$A$40:$D$48,4,FALSE)*$O169+VLOOKUP($P$3,Data!$A$40:$D$48,4,FALSE)*$P169+VLOOKUP($Q$3,Data!$A$40:$D$48,4,FALSE)*$Q169+VLOOKUP($R$3,Data!$A$40:$D$48,4,FALSE)*$R169),0.2)</f>
        <v>1</v>
      </c>
      <c r="AK169" s="112">
        <f t="shared" si="254"/>
        <v>0</v>
      </c>
      <c r="AL169" s="111">
        <f t="shared" si="255"/>
        <v>0.125</v>
      </c>
      <c r="AM169" s="111">
        <f t="shared" si="256"/>
        <v>0</v>
      </c>
      <c r="AN169" s="111">
        <f t="shared" si="257"/>
        <v>0</v>
      </c>
      <c r="AO169" s="131" t="s">
        <v>298</v>
      </c>
      <c r="AP169" s="11"/>
      <c r="AQ169" s="11">
        <f>IF(AQ$2=$A169,0,IF(HLOOKUP(AQ$2,Recipes!$H:$GI,'Production Calculator'!$A169+2,FALSE)=0,0,HLOOKUP(AQ$2,Recipes!$H:$GI,'Production Calculator'!$A169+2,FALSE)*$AK169))+IF($AO169=AQ$3,$AM169/VLOOKUP($AO169,Data!$A$50:$B$56,2,FALSE),0)</f>
        <v>0</v>
      </c>
      <c r="AR169" s="11">
        <f>IF(AR$2=$A169,0,IF(HLOOKUP(AR$2,Recipes!$H:$GI,'Production Calculator'!$A169+2,FALSE)=0,0,HLOOKUP(AR$2,Recipes!$H:$GI,'Production Calculator'!$A169+2,FALSE)*$AK169))+IF($AO169=AR$3,$AM169/VLOOKUP($AO169,Data!$A$50:$B$56,2,FALSE),0)</f>
        <v>0</v>
      </c>
      <c r="AS169" s="11">
        <f>IF(AS$2=$A169,0,IF(HLOOKUP(AS$2,Recipes!$H:$GI,'Production Calculator'!$A169+2,FALSE)=0,0,HLOOKUP(AS$2,Recipes!$H:$GI,'Production Calculator'!$A169+2,FALSE)*$AK169))+IF($AO169=AS$3,$AM169/VLOOKUP($AO169,Data!$A$50:$B$56,2,FALSE),0)</f>
        <v>0</v>
      </c>
      <c r="AT169" s="11">
        <f>IF(AT$2=$A169,0,IF(HLOOKUP(AT$2,Recipes!$H:$GI,'Production Calculator'!$A169+2,FALSE)=0,0,HLOOKUP(AT$2,Recipes!$H:$GI,'Production Calculator'!$A169+2,FALSE)*$AK169))+IF($AO169=AT$3,$AM169/VLOOKUP($AO169,Data!$A$50:$B$56,2,FALSE),0)</f>
        <v>0</v>
      </c>
      <c r="AU169" s="11">
        <f>IF(AU$2=$A169,0,IF(HLOOKUP(AU$2,Recipes!$H:$GI,'Production Calculator'!$A169+2,FALSE)=0,0,HLOOKUP(AU$2,Recipes!$H:$GI,'Production Calculator'!$A169+2,FALSE)*$AK169))+IF($AO169=AU$3,$AM169/VLOOKUP($AO169,Data!$A$50:$B$56,2,FALSE),0)</f>
        <v>0</v>
      </c>
      <c r="AV169" s="11">
        <f>IF(AV$2=$A169,0,IF(HLOOKUP(AV$2,Recipes!$H:$GI,'Production Calculator'!$A169+2,FALSE)=0,0,HLOOKUP(AV$2,Recipes!$H:$GI,'Production Calculator'!$A169+2,FALSE)*$AK169))+IF($AO169=AV$3,$AM169/VLOOKUP($AO169,Data!$A$50:$B$56,2,FALSE),0)</f>
        <v>0</v>
      </c>
      <c r="AW169" s="11">
        <f>IF(AW$2=$A169,0,IF(HLOOKUP(AW$2,Recipes!$H:$GI,'Production Calculator'!$A169+2,FALSE)=0,0,HLOOKUP(AW$2,Recipes!$H:$GI,'Production Calculator'!$A169+2,FALSE)*$AK169))+IF($AO169=AW$3,$AM169/VLOOKUP($AO169,Data!$A$50:$B$56,2,FALSE),0)</f>
        <v>0</v>
      </c>
      <c r="AX169" s="11">
        <f>IF(AX$2=$A169,0,IF(HLOOKUP(AX$2,Recipes!$H:$GI,'Production Calculator'!$A169+2,FALSE)=0,0,HLOOKUP(AX$2,Recipes!$H:$GI,'Production Calculator'!$A169+2,FALSE)*$AK169))+IF($AO169=AX$3,$AM169/VLOOKUP($AO169,Data!$A$50:$B$56,2,FALSE),0)</f>
        <v>0</v>
      </c>
      <c r="AY169" s="11">
        <f>IF(AY$2=$A169,0,IF(HLOOKUP(AY$2,Recipes!$H:$GI,'Production Calculator'!$A169+2,FALSE)=0,0,HLOOKUP(AY$2,Recipes!$H:$GI,'Production Calculator'!$A169+2,FALSE)*$AK169))+IF($AO169=AY$3,$AM169/VLOOKUP($AO169,Data!$A$50:$B$56,2,FALSE),0)</f>
        <v>0</v>
      </c>
      <c r="AZ169" s="11">
        <f>IF(AZ$2=$A169,0,IF(HLOOKUP(AZ$2,Recipes!$H:$GI,'Production Calculator'!$A169+2,FALSE)=0,0,HLOOKUP(AZ$2,Recipes!$H:$GI,'Production Calculator'!$A169+2,FALSE)*$AK169))+IF($AO169=AZ$3,$AM169/VLOOKUP($AO169,Data!$A$50:$B$56,2,FALSE),0)</f>
        <v>0</v>
      </c>
      <c r="BA169" s="11">
        <f>IF(BA$2=$A169,0,IF(HLOOKUP(BA$2,Recipes!$H:$GI,'Production Calculator'!$A169+2,FALSE)=0,0,HLOOKUP(BA$2,Recipes!$H:$GI,'Production Calculator'!$A169+2,FALSE)*$AK169))+IF($AO169=BA$3,$AM169/VLOOKUP($AO169,Data!$A$50:$B$56,2,FALSE),0)</f>
        <v>0</v>
      </c>
      <c r="BB169" s="11">
        <f>IF(BB$2=$A169,0,IF(HLOOKUP(BB$2,Recipes!$H:$GI,'Production Calculator'!$A169+2,FALSE)=0,0,HLOOKUP(BB$2,Recipes!$H:$GI,'Production Calculator'!$A169+2,FALSE)*$AK169))+IF($AO169=BB$3,$AM169/VLOOKUP($AO169,Data!$A$50:$B$56,2,FALSE),0)</f>
        <v>0</v>
      </c>
      <c r="BC169" s="11">
        <f>IF(BC$2=$A169,0,IF(HLOOKUP(BC$2,Recipes!$H:$GI,'Production Calculator'!$A169+2,FALSE)=0,0,HLOOKUP(BC$2,Recipes!$H:$GI,'Production Calculator'!$A169+2,FALSE)*$AK169))+IF($AO169=BC$3,$AM169/VLOOKUP($AO169,Data!$A$50:$B$56,2,FALSE),0)</f>
        <v>0</v>
      </c>
      <c r="BD169" s="11">
        <f>IF(BD$2=$A169,0,IF(HLOOKUP(BD$2,Recipes!$H:$GI,'Production Calculator'!$A169+2,FALSE)=0,0,HLOOKUP(BD$2,Recipes!$H:$GI,'Production Calculator'!$A169+2,FALSE)*$AK169))+IF($AO169=BD$3,$AM169/VLOOKUP($AO169,Data!$A$50:$B$56,2,FALSE),0)</f>
        <v>0</v>
      </c>
      <c r="BE169" s="11">
        <f>IF(BE$2=$A169,0,IF(HLOOKUP(BE$2,Recipes!$H:$GI,'Production Calculator'!$A169+2,FALSE)=0,0,HLOOKUP(BE$2,Recipes!$H:$GI,'Production Calculator'!$A169+2,FALSE)*$AK169))+IF($AO169=BE$3,$AM169/VLOOKUP($AO169,Data!$A$50:$B$56,2,FALSE),0)</f>
        <v>0</v>
      </c>
      <c r="BF169" s="11">
        <f>IF(BF$2=$A169,0,IF(HLOOKUP(BF$2,Recipes!$H:$GI,'Production Calculator'!$A169+2,FALSE)=0,0,HLOOKUP(BF$2,Recipes!$H:$GI,'Production Calculator'!$A169+2,FALSE)*$AK169))+IF($AO169=BF$3,$AM169/VLOOKUP($AO169,Data!$A$50:$B$56,2,FALSE),0)</f>
        <v>0</v>
      </c>
      <c r="BG169" s="11">
        <f>IF(BG$2=$A169,0,IF(HLOOKUP(BG$2,Recipes!$H:$GI,'Production Calculator'!$A169+2,FALSE)=0,0,HLOOKUP(BG$2,Recipes!$H:$GI,'Production Calculator'!$A169+2,FALSE)*$AK169))+IF($AO169=BG$3,$AM169/VLOOKUP($AO169,Data!$A$50:$B$56,2,FALSE),0)</f>
        <v>0</v>
      </c>
      <c r="BH169" s="11">
        <f>IF(BH$2=$A169,0,IF(HLOOKUP(BH$2,Recipes!$H:$GI,'Production Calculator'!$A169+2,FALSE)=0,0,HLOOKUP(BH$2,Recipes!$H:$GI,'Production Calculator'!$A169+2,FALSE)*$AK169))+IF($AO169=BH$3,$AM169/VLOOKUP($AO169,Data!$A$50:$B$56,2,FALSE),0)</f>
        <v>0</v>
      </c>
      <c r="BI169" s="11">
        <f>IF(BI$2=$A169,0,IF(HLOOKUP(BI$2,Recipes!$H:$GI,'Production Calculator'!$A169+2,FALSE)=0,0,HLOOKUP(BI$2,Recipes!$H:$GI,'Production Calculator'!$A169+2,FALSE)*$AK169))+IF($AO169=BI$3,$AM169/VLOOKUP($AO169,Data!$A$50:$B$56,2,FALSE),0)</f>
        <v>0</v>
      </c>
      <c r="BJ169" s="11">
        <f>IF(BJ$2=$A169,0,IF(HLOOKUP(BJ$2,Recipes!$H:$GI,'Production Calculator'!$A169+2,FALSE)=0,0,HLOOKUP(BJ$2,Recipes!$H:$GI,'Production Calculator'!$A169+2,FALSE)*$AK169))+IF($AO169=BJ$3,$AM169/VLOOKUP($AO169,Data!$A$50:$B$56,2,FALSE),0)</f>
        <v>0</v>
      </c>
      <c r="BK169" s="11">
        <f>IF(BK$2=$A169,0,IF(HLOOKUP(BK$2,Recipes!$H:$GI,'Production Calculator'!$A169+2,FALSE)=0,0,HLOOKUP(BK$2,Recipes!$H:$GI,'Production Calculator'!$A169+2,FALSE)*$AK169))+IF($AO169=BK$3,$AM169/VLOOKUP($AO169,Data!$A$50:$B$56,2,FALSE),0)</f>
        <v>0</v>
      </c>
      <c r="BL169" s="11">
        <f>IF(BL$2=$A169,0,IF(HLOOKUP(BL$2,Recipes!$H:$GI,'Production Calculator'!$A169+2,FALSE)=0,0,HLOOKUP(BL$2,Recipes!$H:$GI,'Production Calculator'!$A169+2,FALSE)*$AK169))+IF($AO169=BL$3,$AM169/VLOOKUP($AO169,Data!$A$50:$B$56,2,FALSE),0)</f>
        <v>0</v>
      </c>
      <c r="BM169" s="11">
        <f>IF(BM$2=$A169,0,IF(HLOOKUP(BM$2,Recipes!$H:$GI,'Production Calculator'!$A169+2,FALSE)=0,0,HLOOKUP(BM$2,Recipes!$H:$GI,'Production Calculator'!$A169+2,FALSE)*$AK169))+IF($AO169=BM$3,$AM169/VLOOKUP($AO169,Data!$A$50:$B$56,2,FALSE),0)</f>
        <v>0</v>
      </c>
      <c r="BN169" s="11">
        <f>IF(BN$2=$A169,0,IF(HLOOKUP(BN$2,Recipes!$H:$GI,'Production Calculator'!$A169+2,FALSE)=0,0,HLOOKUP(BN$2,Recipes!$H:$GI,'Production Calculator'!$A169+2,FALSE)*$AK169))+IF($AO169=BN$3,$AM169/VLOOKUP($AO169,Data!$A$50:$B$56,2,FALSE),0)</f>
        <v>0</v>
      </c>
      <c r="BO169" s="11">
        <f>IF(BO$2=$A169,0,IF(HLOOKUP(BO$2,Recipes!$H:$GI,'Production Calculator'!$A169+2,FALSE)=0,0,HLOOKUP(BO$2,Recipes!$H:$GI,'Production Calculator'!$A169+2,FALSE)*$AK169))+IF($AO169=BO$3,$AM169/VLOOKUP($AO169,Data!$A$50:$B$56,2,FALSE),0)</f>
        <v>0</v>
      </c>
      <c r="BP169" s="11">
        <f>IF(BP$2=$A169,0,IF(HLOOKUP(BP$2,Recipes!$H:$GI,'Production Calculator'!$A169+2,FALSE)=0,0,HLOOKUP(BP$2,Recipes!$H:$GI,'Production Calculator'!$A169+2,FALSE)*$AK169))+IF($AO169=BP$3,$AM169/VLOOKUP($AO169,Data!$A$50:$B$56,2,FALSE),0)</f>
        <v>0</v>
      </c>
      <c r="BQ169" s="11">
        <f>IF(BQ$2=$A169,0,IF(HLOOKUP(BQ$2,Recipes!$H:$GI,'Production Calculator'!$A169+2,FALSE)=0,0,HLOOKUP(BQ$2,Recipes!$H:$GI,'Production Calculator'!$A169+2,FALSE)*$AK169))+IF($AO169=BQ$3,$AM169/VLOOKUP($AO169,Data!$A$50:$B$56,2,FALSE),0)</f>
        <v>0</v>
      </c>
      <c r="BR169" s="11">
        <f>IF(BR$2=$A169,0,IF(HLOOKUP(BR$2,Recipes!$H:$GI,'Production Calculator'!$A169+2,FALSE)=0,0,HLOOKUP(BR$2,Recipes!$H:$GI,'Production Calculator'!$A169+2,FALSE)*$AK169))+IF($AO169=BR$3,$AM169/VLOOKUP($AO169,Data!$A$50:$B$56,2,FALSE),0)</f>
        <v>0</v>
      </c>
      <c r="BS169" s="11">
        <f>IF(BS$2=$A169,0,IF(HLOOKUP(BS$2,Recipes!$H:$GI,'Production Calculator'!$A169+2,FALSE)=0,0,HLOOKUP(BS$2,Recipes!$H:$GI,'Production Calculator'!$A169+2,FALSE)*$AK169))+IF($AO169=BS$3,$AM169/VLOOKUP($AO169,Data!$A$50:$B$56,2,FALSE),0)</f>
        <v>0</v>
      </c>
      <c r="BT169" s="11">
        <f>IF(BT$2=$A169,0,IF(HLOOKUP(BT$2,Recipes!$H:$GI,'Production Calculator'!$A169+2,FALSE)=0,0,HLOOKUP(BT$2,Recipes!$H:$GI,'Production Calculator'!$A169+2,FALSE)*$AK169))+IF($AO169=BT$3,$AM169/VLOOKUP($AO169,Data!$A$50:$B$56,2,FALSE),0)</f>
        <v>0</v>
      </c>
      <c r="BU169" s="11">
        <f>IF(BU$2=$A169,0,IF(HLOOKUP(BU$2,Recipes!$H:$GI,'Production Calculator'!$A169+2,FALSE)=0,0,HLOOKUP(BU$2,Recipes!$H:$GI,'Production Calculator'!$A169+2,FALSE)*$AK169))+IF($AO169=BU$3,$AM169/VLOOKUP($AO169,Data!$A$50:$B$56,2,FALSE),0)</f>
        <v>0</v>
      </c>
      <c r="BV169" s="11">
        <f>IF(BV$2=$A169,0,IF(HLOOKUP(BV$2,Recipes!$H:$GI,'Production Calculator'!$A169+2,FALSE)=0,0,HLOOKUP(BV$2,Recipes!$H:$GI,'Production Calculator'!$A169+2,FALSE)*$AK169))+IF($AO169=BV$3,$AM169/VLOOKUP($AO169,Data!$A$50:$B$56,2,FALSE),0)</f>
        <v>0</v>
      </c>
      <c r="BW169" s="11">
        <f>IF(BW$2=$A169,0,IF(HLOOKUP(BW$2,Recipes!$H:$GI,'Production Calculator'!$A169+2,FALSE)=0,0,HLOOKUP(BW$2,Recipes!$H:$GI,'Production Calculator'!$A169+2,FALSE)*$AK169))+IF($AO169=BW$3,$AM169/VLOOKUP($AO169,Data!$A$50:$B$56,2,FALSE),0)</f>
        <v>0</v>
      </c>
      <c r="BX169" s="11">
        <f>IF(BX$2=$A169,0,IF(HLOOKUP(BX$2,Recipes!$H:$GI,'Production Calculator'!$A169+2,FALSE)=0,0,HLOOKUP(BX$2,Recipes!$H:$GI,'Production Calculator'!$A169+2,FALSE)*$AK169))+IF($AO169=BX$3,$AM169/VLOOKUP($AO169,Data!$A$50:$B$56,2,FALSE),0)</f>
        <v>0</v>
      </c>
      <c r="BY169" s="11">
        <f>IF(BY$2=$A169,0,IF(HLOOKUP(BY$2,Recipes!$H:$GI,'Production Calculator'!$A169+2,FALSE)=0,0,HLOOKUP(BY$2,Recipes!$H:$GI,'Production Calculator'!$A169+2,FALSE)*$AK169))+IF($AO169=BY$3,$AM169/VLOOKUP($AO169,Data!$A$50:$B$56,2,FALSE),0)</f>
        <v>0</v>
      </c>
      <c r="BZ169" s="11">
        <f>IF(BZ$2=$A169,0,IF(HLOOKUP(BZ$2,Recipes!$H:$GI,'Production Calculator'!$A169+2,FALSE)=0,0,HLOOKUP(BZ$2,Recipes!$H:$GI,'Production Calculator'!$A169+2,FALSE)*$AK169))+IF($AO169=BZ$3,$AM169/VLOOKUP($AO169,Data!$A$50:$B$56,2,FALSE),0)</f>
        <v>0</v>
      </c>
      <c r="CA169" s="11">
        <f>IF(CA$2=$A169,0,IF(HLOOKUP(CA$2,Recipes!$H:$GI,'Production Calculator'!$A169+2,FALSE)=0,0,HLOOKUP(CA$2,Recipes!$H:$GI,'Production Calculator'!$A169+2,FALSE)*$AK169))+IF($AO169=CA$3,$AM169/VLOOKUP($AO169,Data!$A$50:$B$56,2,FALSE),0)</f>
        <v>0</v>
      </c>
      <c r="CB169" s="11">
        <f>IF(CB$2=$A169,0,IF(HLOOKUP(CB$2,Recipes!$H:$GI,'Production Calculator'!$A169+2,FALSE)=0,0,HLOOKUP(CB$2,Recipes!$H:$GI,'Production Calculator'!$A169+2,FALSE)*$AK169))+IF($AO169=CB$3,$AM169/VLOOKUP($AO169,Data!$A$50:$B$56,2,FALSE),0)</f>
        <v>0</v>
      </c>
      <c r="CC169" s="11">
        <f>IF(CC$2=$A169,0,IF(HLOOKUP(CC$2,Recipes!$H:$GI,'Production Calculator'!$A169+2,FALSE)=0,0,HLOOKUP(CC$2,Recipes!$H:$GI,'Production Calculator'!$A169+2,FALSE)*$AK169))+IF($AO169=CC$3,$AM169/VLOOKUP($AO169,Data!$A$50:$B$56,2,FALSE),0)</f>
        <v>0</v>
      </c>
      <c r="CD169" s="11">
        <f>IF(CD$2=$A169,0,IF(HLOOKUP(CD$2,Recipes!$H:$GI,'Production Calculator'!$A169+2,FALSE)=0,0,HLOOKUP(CD$2,Recipes!$H:$GI,'Production Calculator'!$A169+2,FALSE)*$AK169))+IF($AO169=CD$3,$AM169/VLOOKUP($AO169,Data!$A$50:$B$56,2,FALSE),0)</f>
        <v>0</v>
      </c>
      <c r="CE169" s="11">
        <f>IF(CE$2=$A169,0,IF(HLOOKUP(CE$2,Recipes!$H:$GI,'Production Calculator'!$A169+2,FALSE)=0,0,HLOOKUP(CE$2,Recipes!$H:$GI,'Production Calculator'!$A169+2,FALSE)*$AK169))+IF($AO169=CE$3,$AM169/VLOOKUP($AO169,Data!$A$50:$B$56,2,FALSE),0)</f>
        <v>0</v>
      </c>
      <c r="CF169" s="11">
        <f>IF(CF$2=$A169,0,IF(HLOOKUP(CF$2,Recipes!$H:$GI,'Production Calculator'!$A169+2,FALSE)=0,0,HLOOKUP(CF$2,Recipes!$H:$GI,'Production Calculator'!$A169+2,FALSE)*$AK169))+IF($AO169=CF$3,$AM169/VLOOKUP($AO169,Data!$A$50:$B$56,2,FALSE),0)</f>
        <v>0</v>
      </c>
      <c r="CG169" s="11">
        <f>IF(CG$2=$A169,0,IF(HLOOKUP(CG$2,Recipes!$H:$GI,'Production Calculator'!$A169+2,FALSE)=0,0,HLOOKUP(CG$2,Recipes!$H:$GI,'Production Calculator'!$A169+2,FALSE)*$AK169))+IF($AO169=CG$3,$AM169/VLOOKUP($AO169,Data!$A$50:$B$56,2,FALSE),0)</f>
        <v>0</v>
      </c>
      <c r="CH169" s="11">
        <f>IF(CH$2=$A169,0,IF(HLOOKUP(CH$2,Recipes!$H:$GI,'Production Calculator'!$A169+2,FALSE)=0,0,HLOOKUP(CH$2,Recipes!$H:$GI,'Production Calculator'!$A169+2,FALSE)*$AK169))+IF($AO169=CH$3,$AM169/VLOOKUP($AO169,Data!$A$50:$B$56,2,FALSE),0)</f>
        <v>0</v>
      </c>
      <c r="CI169" s="11">
        <f>IF(CI$2=$A169,0,IF(HLOOKUP(CI$2,Recipes!$H:$GI,'Production Calculator'!$A169+2,FALSE)=0,0,HLOOKUP(CI$2,Recipes!$H:$GI,'Production Calculator'!$A169+2,FALSE)*$AK169))+IF($AO169=CI$3,$AM169/VLOOKUP($AO169,Data!$A$50:$B$56,2,FALSE),0)</f>
        <v>0</v>
      </c>
      <c r="CJ169" s="11">
        <f>IF(CJ$2=$A169,0,IF(HLOOKUP(CJ$2,Recipes!$H:$GI,'Production Calculator'!$A169+2,FALSE)=0,0,HLOOKUP(CJ$2,Recipes!$H:$GI,'Production Calculator'!$A169+2,FALSE)*$AK169))+IF($AO169=CJ$3,$AM169/VLOOKUP($AO169,Data!$A$50:$B$56,2,FALSE),0)</f>
        <v>0</v>
      </c>
      <c r="CK169" s="11">
        <f>IF(CK$2=$A169,0,IF(HLOOKUP(CK$2,Recipes!$H:$GI,'Production Calculator'!$A169+2,FALSE)=0,0,HLOOKUP(CK$2,Recipes!$H:$GI,'Production Calculator'!$A169+2,FALSE)*$AK169))+IF($AO169=CK$3,$AM169/VLOOKUP($AO169,Data!$A$50:$B$56,2,FALSE),0)</f>
        <v>0</v>
      </c>
      <c r="CL169" s="11">
        <f>IF(CL$2=$A169,0,IF(HLOOKUP(CL$2,Recipes!$H:$GI,'Production Calculator'!$A169+2,FALSE)=0,0,HLOOKUP(CL$2,Recipes!$H:$GI,'Production Calculator'!$A169+2,FALSE)*$AK169))+IF($AO169=CL$3,$AM169/VLOOKUP($AO169,Data!$A$50:$B$56,2,FALSE),0)</f>
        <v>0</v>
      </c>
      <c r="CM169" s="11">
        <f>IF(CM$2=$A169,0,IF(HLOOKUP(CM$2,Recipes!$H:$GI,'Production Calculator'!$A169+2,FALSE)=0,0,HLOOKUP(CM$2,Recipes!$H:$GI,'Production Calculator'!$A169+2,FALSE)*$AK169))+IF($AO169=CM$3,$AM169/VLOOKUP($AO169,Data!$A$50:$B$56,2,FALSE),0)</f>
        <v>0</v>
      </c>
      <c r="CN169" s="11">
        <f>IF(CN$2=$A169,0,IF(HLOOKUP(CN$2,Recipes!$H:$GI,'Production Calculator'!$A169+2,FALSE)=0,0,HLOOKUP(CN$2,Recipes!$H:$GI,'Production Calculator'!$A169+2,FALSE)*$AK169))+IF($AO169=CN$3,$AM169/VLOOKUP($AO169,Data!$A$50:$B$56,2,FALSE),0)</f>
        <v>0</v>
      </c>
      <c r="CO169" s="11">
        <f>IF(CO$2=$A169,0,IF(HLOOKUP(CO$2,Recipes!$H:$GI,'Production Calculator'!$A169+2,FALSE)=0,0,HLOOKUP(CO$2,Recipes!$H:$GI,'Production Calculator'!$A169+2,FALSE)*$AK169))+IF($AO169=CO$3,$AM169/VLOOKUP($AO169,Data!$A$50:$B$56,2,FALSE),0)</f>
        <v>0</v>
      </c>
      <c r="CP169" s="11">
        <f>IF(CP$2=$A169,0,IF(HLOOKUP(CP$2,Recipes!$H:$GI,'Production Calculator'!$A169+2,FALSE)=0,0,HLOOKUP(CP$2,Recipes!$H:$GI,'Production Calculator'!$A169+2,FALSE)*$AK169))+IF($AO169=CP$3,$AM169/VLOOKUP($AO169,Data!$A$50:$B$56,2,FALSE),0)</f>
        <v>0</v>
      </c>
      <c r="CQ169" s="11">
        <f>IF(CQ$2=$A169,0,IF(HLOOKUP(CQ$2,Recipes!$H:$GI,'Production Calculator'!$A169+2,FALSE)=0,0,HLOOKUP(CQ$2,Recipes!$H:$GI,'Production Calculator'!$A169+2,FALSE)*$AK169))+IF($AO169=CQ$3,$AM169/VLOOKUP($AO169,Data!$A$50:$B$56,2,FALSE),0)</f>
        <v>0</v>
      </c>
      <c r="CR169" s="11">
        <f>IF(CR$2=$A169,0,IF(HLOOKUP(CR$2,Recipes!$H:$GI,'Production Calculator'!$A169+2,FALSE)=0,0,HLOOKUP(CR$2,Recipes!$H:$GI,'Production Calculator'!$A169+2,FALSE)*$AK169))+IF($AO169=CR$3,$AM169/VLOOKUP($AO169,Data!$A$50:$B$56,2,FALSE),0)</f>
        <v>0</v>
      </c>
      <c r="CS169" s="11">
        <f>IF(CS$2=$A169,0,IF(HLOOKUP(CS$2,Recipes!$H:$GI,'Production Calculator'!$A169+2,FALSE)=0,0,HLOOKUP(CS$2,Recipes!$H:$GI,'Production Calculator'!$A169+2,FALSE)*$AK169))+IF($AO169=CS$3,$AM169/VLOOKUP($AO169,Data!$A$50:$B$56,2,FALSE),0)</f>
        <v>0</v>
      </c>
      <c r="CT169" s="11">
        <f>IF(CT$2=$A169,0,IF(HLOOKUP(CT$2,Recipes!$H:$GI,'Production Calculator'!$A169+2,FALSE)=0,0,HLOOKUP(CT$2,Recipes!$H:$GI,'Production Calculator'!$A169+2,FALSE)*$AK169))+IF($AO169=CT$3,$AM169/VLOOKUP($AO169,Data!$A$50:$B$56,2,FALSE),0)</f>
        <v>0</v>
      </c>
      <c r="CU169" s="11">
        <f>IF(CU$2=$A169,0,IF(HLOOKUP(CU$2,Recipes!$H:$GI,'Production Calculator'!$A169+2,FALSE)=0,0,HLOOKUP(CU$2,Recipes!$H:$GI,'Production Calculator'!$A169+2,FALSE)*$AK169))+IF($AO169=CU$3,$AM169/VLOOKUP($AO169,Data!$A$50:$B$56,2,FALSE),0)</f>
        <v>0</v>
      </c>
      <c r="CV169" s="11">
        <f>IF(CV$2=$A169,0,IF(HLOOKUP(CV$2,Recipes!$H:$GI,'Production Calculator'!$A169+2,FALSE)=0,0,HLOOKUP(CV$2,Recipes!$H:$GI,'Production Calculator'!$A169+2,FALSE)*$AK169))+IF($AO169=CV$3,$AM169/VLOOKUP($AO169,Data!$A$50:$B$56,2,FALSE),0)</f>
        <v>0</v>
      </c>
      <c r="CW169" s="11">
        <f>IF(CW$2=$A169,0,IF(HLOOKUP(CW$2,Recipes!$H:$GI,'Production Calculator'!$A169+2,FALSE)=0,0,HLOOKUP(CW$2,Recipes!$H:$GI,'Production Calculator'!$A169+2,FALSE)*$AK169))+IF($AO169=CW$3,$AM169/VLOOKUP($AO169,Data!$A$50:$B$56,2,FALSE),0)</f>
        <v>0</v>
      </c>
      <c r="CX169" s="11">
        <f>IF(CX$2=$A169,0,IF(HLOOKUP(CX$2,Recipes!$H:$GI,'Production Calculator'!$A169+2,FALSE)=0,0,HLOOKUP(CX$2,Recipes!$H:$GI,'Production Calculator'!$A169+2,FALSE)*$AK169))+IF($AO169=CX$3,$AM169/VLOOKUP($AO169,Data!$A$50:$B$56,2,FALSE),0)</f>
        <v>0</v>
      </c>
      <c r="CY169" s="11">
        <f>IF(CY$2=$A169,0,IF(HLOOKUP(CY$2,Recipes!$H:$GI,'Production Calculator'!$A169+2,FALSE)=0,0,HLOOKUP(CY$2,Recipes!$H:$GI,'Production Calculator'!$A169+2,FALSE)*$AK169))+IF($AO169=CY$3,$AM169/VLOOKUP($AO169,Data!$A$50:$B$56,2,FALSE),0)</f>
        <v>0</v>
      </c>
      <c r="CZ169" s="11">
        <f>IF(CZ$2=$A169,0,IF(HLOOKUP(CZ$2,Recipes!$H:$GI,'Production Calculator'!$A169+2,FALSE)=0,0,HLOOKUP(CZ$2,Recipes!$H:$GI,'Production Calculator'!$A169+2,FALSE)*$AK169))+IF($AO169=CZ$3,$AM169/VLOOKUP($AO169,Data!$A$50:$B$56,2,FALSE),0)</f>
        <v>0</v>
      </c>
      <c r="DA169" s="11">
        <f>IF(DA$2=$A169,0,IF(HLOOKUP(DA$2,Recipes!$H:$GI,'Production Calculator'!$A169+2,FALSE)=0,0,HLOOKUP(DA$2,Recipes!$H:$GI,'Production Calculator'!$A169+2,FALSE)*$AK169))+IF($AO169=DA$3,$AM169/VLOOKUP($AO169,Data!$A$50:$B$56,2,FALSE),0)</f>
        <v>0</v>
      </c>
      <c r="DB169" s="11">
        <f>IF(DB$2=$A169,0,IF(HLOOKUP(DB$2,Recipes!$H:$GI,'Production Calculator'!$A169+2,FALSE)=0,0,HLOOKUP(DB$2,Recipes!$H:$GI,'Production Calculator'!$A169+2,FALSE)*$AK169))+IF($AO169=DB$3,$AM169/VLOOKUP($AO169,Data!$A$50:$B$56,2,FALSE),0)</f>
        <v>0</v>
      </c>
      <c r="DC169" s="11">
        <f>IF(DC$2=$A169,0,IF(HLOOKUP(DC$2,Recipes!$H:$GI,'Production Calculator'!$A169+2,FALSE)=0,0,HLOOKUP(DC$2,Recipes!$H:$GI,'Production Calculator'!$A169+2,FALSE)*$AK169))+IF($AO169=DC$3,$AM169/VLOOKUP($AO169,Data!$A$50:$B$56,2,FALSE),0)</f>
        <v>0</v>
      </c>
      <c r="DD169" s="11">
        <f>IF(DD$2=$A169,0,IF(HLOOKUP(DD$2,Recipes!$H:$GI,'Production Calculator'!$A169+2,FALSE)=0,0,HLOOKUP(DD$2,Recipes!$H:$GI,'Production Calculator'!$A169+2,FALSE)*$AK169))+IF($AO169=DD$3,$AM169/VLOOKUP($AO169,Data!$A$50:$B$56,2,FALSE),0)</f>
        <v>0</v>
      </c>
      <c r="DE169" s="11">
        <f>IF(DE$2=$A169,0,IF(HLOOKUP(DE$2,Recipes!$H:$GI,'Production Calculator'!$A169+2,FALSE)=0,0,HLOOKUP(DE$2,Recipes!$H:$GI,'Production Calculator'!$A169+2,FALSE)*$AK169))+IF($AO169=DE$3,$AM169/VLOOKUP($AO169,Data!$A$50:$B$56,2,FALSE),0)</f>
        <v>0</v>
      </c>
      <c r="DF169" s="11">
        <f>IF(DF$2=$A169,0,IF(HLOOKUP(DF$2,Recipes!$H:$GI,'Production Calculator'!$A169+2,FALSE)=0,0,HLOOKUP(DF$2,Recipes!$H:$GI,'Production Calculator'!$A169+2,FALSE)*$AK169))+IF($AO169=DF$3,$AM169/VLOOKUP($AO169,Data!$A$50:$B$56,2,FALSE),0)</f>
        <v>0</v>
      </c>
      <c r="DG169" s="11">
        <f>IF(DG$2=$A169,0,IF(HLOOKUP(DG$2,Recipes!$H:$GI,'Production Calculator'!$A169+2,FALSE)=0,0,HLOOKUP(DG$2,Recipes!$H:$GI,'Production Calculator'!$A169+2,FALSE)*$AK169))+IF($AO169=DG$3,$AM169/VLOOKUP($AO169,Data!$A$50:$B$56,2,FALSE),0)</f>
        <v>0</v>
      </c>
      <c r="DH169" s="11">
        <f>IF(DH$2=$A169,0,IF(HLOOKUP(DH$2,Recipes!$H:$GI,'Production Calculator'!$A169+2,FALSE)=0,0,HLOOKUP(DH$2,Recipes!$H:$GI,'Production Calculator'!$A169+2,FALSE)*$AK169))+IF($AO169=DH$3,$AM169/VLOOKUP($AO169,Data!$A$50:$B$56,2,FALSE),0)</f>
        <v>0</v>
      </c>
      <c r="DI169" s="11">
        <f>IF(DI$2=$A169,0,IF(HLOOKUP(DI$2,Recipes!$H:$GI,'Production Calculator'!$A169+2,FALSE)=0,0,HLOOKUP(DI$2,Recipes!$H:$GI,'Production Calculator'!$A169+2,FALSE)*$AK169))+IF($AO169=DI$3,$AM169/VLOOKUP($AO169,Data!$A$50:$B$56,2,FALSE),0)</f>
        <v>0</v>
      </c>
      <c r="DJ169" s="11">
        <f>IF(DJ$2=$A169,0,IF(HLOOKUP(DJ$2,Recipes!$H:$GI,'Production Calculator'!$A169+2,FALSE)=0,0,HLOOKUP(DJ$2,Recipes!$H:$GI,'Production Calculator'!$A169+2,FALSE)*$AK169))+IF($AO169=DJ$3,$AM169/VLOOKUP($AO169,Data!$A$50:$B$56,2,FALSE),0)</f>
        <v>0</v>
      </c>
      <c r="DK169" s="11">
        <f>IF(DK$2=$A169,0,IF(HLOOKUP(DK$2,Recipes!$H:$GI,'Production Calculator'!$A169+2,FALSE)=0,0,HLOOKUP(DK$2,Recipes!$H:$GI,'Production Calculator'!$A169+2,FALSE)*$AK169))+IF($AO169=DK$3,$AM169/VLOOKUP($AO169,Data!$A$50:$B$56,2,FALSE),0)</f>
        <v>0</v>
      </c>
      <c r="DL169" s="11">
        <f>IF(DL$2=$A169,0,IF(HLOOKUP(DL$2,Recipes!$H:$GI,'Production Calculator'!$A169+2,FALSE)=0,0,HLOOKUP(DL$2,Recipes!$H:$GI,'Production Calculator'!$A169+2,FALSE)*$AK169))+IF($AO169=DL$3,$AM169/VLOOKUP($AO169,Data!$A$50:$B$56,2,FALSE),0)</f>
        <v>0</v>
      </c>
      <c r="DM169" s="11">
        <f>IF(DM$2=$A169,0,IF(HLOOKUP(DM$2,Recipes!$H:$GI,'Production Calculator'!$A169+2,FALSE)=0,0,HLOOKUP(DM$2,Recipes!$H:$GI,'Production Calculator'!$A169+2,FALSE)*$AK169))+IF($AO169=DM$3,$AM169/VLOOKUP($AO169,Data!$A$50:$B$56,2,FALSE),0)</f>
        <v>0</v>
      </c>
      <c r="DN169" s="11">
        <f>IF(DN$2=$A169,0,IF(HLOOKUP(DN$2,Recipes!$H:$GI,'Production Calculator'!$A169+2,FALSE)=0,0,HLOOKUP(DN$2,Recipes!$H:$GI,'Production Calculator'!$A169+2,FALSE)*$AK169))+IF($AO169=DN$3,$AM169/VLOOKUP($AO169,Data!$A$50:$B$56,2,FALSE),0)</f>
        <v>0</v>
      </c>
      <c r="DO169" s="11">
        <f>IF(DO$2=$A169,0,IF(HLOOKUP(DO$2,Recipes!$H:$GI,'Production Calculator'!$A169+2,FALSE)=0,0,HLOOKUP(DO$2,Recipes!$H:$GI,'Production Calculator'!$A169+2,FALSE)*$AK169))+IF($AO169=DO$3,$AM169/VLOOKUP($AO169,Data!$A$50:$B$56,2,FALSE),0)</f>
        <v>0</v>
      </c>
      <c r="DP169" s="11">
        <f>IF(DP$2=$A169,0,IF(HLOOKUP(DP$2,Recipes!$H:$GI,'Production Calculator'!$A169+2,FALSE)=0,0,HLOOKUP(DP$2,Recipes!$H:$GI,'Production Calculator'!$A169+2,FALSE)*$AK169))+IF($AO169=DP$3,$AM169/VLOOKUP($AO169,Data!$A$50:$B$56,2,FALSE),0)</f>
        <v>0</v>
      </c>
      <c r="DQ169" s="11">
        <f>IF(DQ$2=$A169,0,IF(HLOOKUP(DQ$2,Recipes!$H:$GI,'Production Calculator'!$A169+2,FALSE)=0,0,HLOOKUP(DQ$2,Recipes!$H:$GI,'Production Calculator'!$A169+2,FALSE)*$AK169))+IF($AO169=DQ$3,$AM169/VLOOKUP($AO169,Data!$A$50:$B$56,2,FALSE),0)</f>
        <v>0</v>
      </c>
      <c r="DR169" s="11">
        <f>IF(DR$2=$A169,0,IF(HLOOKUP(DR$2,Recipes!$H:$GI,'Production Calculator'!$A169+2,FALSE)=0,0,HLOOKUP(DR$2,Recipes!$H:$GI,'Production Calculator'!$A169+2,FALSE)*$AK169))+IF($AO169=DR$3,$AM169/VLOOKUP($AO169,Data!$A$50:$B$56,2,FALSE),0)</f>
        <v>0</v>
      </c>
      <c r="DS169" s="11">
        <f>IF(DS$2=$A169,0,IF(HLOOKUP(DS$2,Recipes!$H:$GI,'Production Calculator'!$A169+2,FALSE)=0,0,HLOOKUP(DS$2,Recipes!$H:$GI,'Production Calculator'!$A169+2,FALSE)*$AK169))+IF($AO169=DS$3,$AM169/VLOOKUP($AO169,Data!$A$50:$B$56,2,FALSE),0)</f>
        <v>0</v>
      </c>
      <c r="DT169" s="11">
        <f>IF(DT$2=$A169,0,IF(HLOOKUP(DT$2,Recipes!$H:$GI,'Production Calculator'!$A169+2,FALSE)=0,0,HLOOKUP(DT$2,Recipes!$H:$GI,'Production Calculator'!$A169+2,FALSE)*$AK169))+IF($AO169=DT$3,$AM169/VLOOKUP($AO169,Data!$A$50:$B$56,2,FALSE),0)</f>
        <v>0</v>
      </c>
      <c r="DU169" s="11">
        <f>IF(DU$2=$A169,0,IF(HLOOKUP(DU$2,Recipes!$H:$GI,'Production Calculator'!$A169+2,FALSE)=0,0,HLOOKUP(DU$2,Recipes!$H:$GI,'Production Calculator'!$A169+2,FALSE)*$AK169))+IF($AO169=DU$3,$AM169/VLOOKUP($AO169,Data!$A$50:$B$56,2,FALSE),0)</f>
        <v>0</v>
      </c>
      <c r="DV169" s="11">
        <f>IF(DV$2=$A169,0,IF(HLOOKUP(DV$2,Recipes!$H:$GI,'Production Calculator'!$A169+2,FALSE)=0,0,HLOOKUP(DV$2,Recipes!$H:$GI,'Production Calculator'!$A169+2,FALSE)*$AK169))+IF($AO169=DV$3,$AM169/VLOOKUP($AO169,Data!$A$50:$B$56,2,FALSE),0)</f>
        <v>0</v>
      </c>
      <c r="DW169" s="11">
        <f>IF(DW$2=$A169,0,IF(HLOOKUP(DW$2,Recipes!$H:$GI,'Production Calculator'!$A169+2,FALSE)=0,0,HLOOKUP(DW$2,Recipes!$H:$GI,'Production Calculator'!$A169+2,FALSE)*$AK169))+IF($AO169=DW$3,$AM169/VLOOKUP($AO169,Data!$A$50:$B$56,2,FALSE),0)</f>
        <v>0</v>
      </c>
      <c r="DX169" s="11">
        <f>IF(DX$2=$A169,0,IF(HLOOKUP(DX$2,Recipes!$H:$GI,'Production Calculator'!$A169+2,FALSE)=0,0,HLOOKUP(DX$2,Recipes!$H:$GI,'Production Calculator'!$A169+2,FALSE)*$AK169))+IF($AO169=DX$3,$AM169/VLOOKUP($AO169,Data!$A$50:$B$56,2,FALSE),0)</f>
        <v>0</v>
      </c>
      <c r="DY169" s="11">
        <f>IF(DY$2=$A169,0,IF(HLOOKUP(DY$2,Recipes!$H:$GI,'Production Calculator'!$A169+2,FALSE)=0,0,HLOOKUP(DY$2,Recipes!$H:$GI,'Production Calculator'!$A169+2,FALSE)*$AK169))+IF($AO169=DY$3,$AM169/VLOOKUP($AO169,Data!$A$50:$B$56,2,FALSE),0)</f>
        <v>0</v>
      </c>
      <c r="DZ169" s="11">
        <f>IF(DZ$2=$A169,0,IF(HLOOKUP(DZ$2,Recipes!$H:$GI,'Production Calculator'!$A169+2,FALSE)=0,0,HLOOKUP(DZ$2,Recipes!$H:$GI,'Production Calculator'!$A169+2,FALSE)*$AK169))+IF($AO169=DZ$3,$AM169/VLOOKUP($AO169,Data!$A$50:$B$56,2,FALSE),0)</f>
        <v>0</v>
      </c>
      <c r="EA169" s="11">
        <f>IF(EA$2=$A169,0,IF(HLOOKUP(EA$2,Recipes!$H:$GI,'Production Calculator'!$A169+2,FALSE)=0,0,HLOOKUP(EA$2,Recipes!$H:$GI,'Production Calculator'!$A169+2,FALSE)*$AK169))+IF($AO169=EA$3,$AM169/VLOOKUP($AO169,Data!$A$50:$B$56,2,FALSE),0)</f>
        <v>0</v>
      </c>
      <c r="EB169" s="11">
        <f>IF(EB$2=$A169,0,IF(HLOOKUP(EB$2,Recipes!$H:$GI,'Production Calculator'!$A169+2,FALSE)=0,0,HLOOKUP(EB$2,Recipes!$H:$GI,'Production Calculator'!$A169+2,FALSE)*$AK169))+IF($AO169=EB$3,$AM169/VLOOKUP($AO169,Data!$A$50:$B$56,2,FALSE),0)</f>
        <v>0</v>
      </c>
      <c r="EC169" s="11">
        <f>IF(EC$2=$A169,0,IF(HLOOKUP(EC$2,Recipes!$H:$GI,'Production Calculator'!$A169+2,FALSE)=0,0,HLOOKUP(EC$2,Recipes!$H:$GI,'Production Calculator'!$A169+2,FALSE)*$AK169))+IF($AO169=EC$3,$AM169/VLOOKUP($AO169,Data!$A$50:$B$56,2,FALSE),0)</f>
        <v>0</v>
      </c>
      <c r="ED169" s="11">
        <f>IF(ED$2=$A169,0,IF(HLOOKUP(ED$2,Recipes!$H:$GI,'Production Calculator'!$A169+2,FALSE)=0,0,HLOOKUP(ED$2,Recipes!$H:$GI,'Production Calculator'!$A169+2,FALSE)*$AK169))+IF($AO169=ED$3,$AM169/VLOOKUP($AO169,Data!$A$50:$B$56,2,FALSE),0)</f>
        <v>0</v>
      </c>
      <c r="EE169" s="11">
        <f>IF(EE$2=$A169,0,IF(HLOOKUP(EE$2,Recipes!$H:$GI,'Production Calculator'!$A169+2,FALSE)=0,0,HLOOKUP(EE$2,Recipes!$H:$GI,'Production Calculator'!$A169+2,FALSE)*$AK169))+IF($AO169=EE$3,$AM169/VLOOKUP($AO169,Data!$A$50:$B$56,2,FALSE),0)</f>
        <v>0</v>
      </c>
      <c r="EF169" s="11">
        <f>IF(EF$2=$A169,0,IF(HLOOKUP(EF$2,Recipes!$H:$GI,'Production Calculator'!$A169+2,FALSE)=0,0,HLOOKUP(EF$2,Recipes!$H:$GI,'Production Calculator'!$A169+2,FALSE)*$AK169))+IF($AO169=EF$3,$AM169/VLOOKUP($AO169,Data!$A$50:$B$56,2,FALSE),0)</f>
        <v>0</v>
      </c>
      <c r="EG169" s="11">
        <f>IF(EG$2=$A169,0,IF(HLOOKUP(EG$2,Recipes!$H:$GI,'Production Calculator'!$A169+2,FALSE)=0,0,HLOOKUP(EG$2,Recipes!$H:$GI,'Production Calculator'!$A169+2,FALSE)*$AK169))+IF($AO169=EG$3,$AM169/VLOOKUP($AO169,Data!$A$50:$B$56,2,FALSE),0)</f>
        <v>0</v>
      </c>
      <c r="EH169" s="11">
        <f>IF(EH$2=$A169,0,IF(HLOOKUP(EH$2,Recipes!$H:$GI,'Production Calculator'!$A169+2,FALSE)=0,0,HLOOKUP(EH$2,Recipes!$H:$GI,'Production Calculator'!$A169+2,FALSE)*$AK169))+IF($AO169=EH$3,$AM169/VLOOKUP($AO169,Data!$A$50:$B$56,2,FALSE),0)</f>
        <v>0</v>
      </c>
      <c r="EI169" s="11">
        <f>IF(EI$2=$A169,0,IF(HLOOKUP(EI$2,Recipes!$H:$GI,'Production Calculator'!$A169+2,FALSE)=0,0,HLOOKUP(EI$2,Recipes!$H:$GI,'Production Calculator'!$A169+2,FALSE)*$AK169))+IF($AO169=EI$3,$AM169/VLOOKUP($AO169,Data!$A$50:$B$56,2,FALSE),0)</f>
        <v>0</v>
      </c>
      <c r="EJ169" s="11">
        <f>IF(EJ$2=$A169,0,IF(HLOOKUP(EJ$2,Recipes!$H:$GI,'Production Calculator'!$A169+2,FALSE)=0,0,HLOOKUP(EJ$2,Recipes!$H:$GI,'Production Calculator'!$A169+2,FALSE)*$AK169))+IF($AO169=EJ$3,$AM169/VLOOKUP($AO169,Data!$A$50:$B$56,2,FALSE),0)</f>
        <v>0</v>
      </c>
      <c r="EK169" s="11">
        <f>IF(EK$2=$A169,0,IF(HLOOKUP(EK$2,Recipes!$H:$GI,'Production Calculator'!$A169+2,FALSE)=0,0,HLOOKUP(EK$2,Recipes!$H:$GI,'Production Calculator'!$A169+2,FALSE)*$AK169))+IF($AO169=EK$3,$AM169/VLOOKUP($AO169,Data!$A$50:$B$56,2,FALSE),0)</f>
        <v>0</v>
      </c>
      <c r="EL169" s="11">
        <f>IF(EL$2=$A169,0,IF(HLOOKUP(EL$2,Recipes!$H:$GI,'Production Calculator'!$A169+2,FALSE)=0,0,HLOOKUP(EL$2,Recipes!$H:$GI,'Production Calculator'!$A169+2,FALSE)*$AK169))+IF($AO169=EL$3,$AM169/VLOOKUP($AO169,Data!$A$50:$B$56,2,FALSE),0)</f>
        <v>0</v>
      </c>
      <c r="EM169" s="11">
        <f>IF(EM$2=$A169,0,IF(HLOOKUP(EM$2,Recipes!$H:$GI,'Production Calculator'!$A169+2,FALSE)=0,0,HLOOKUP(EM$2,Recipes!$H:$GI,'Production Calculator'!$A169+2,FALSE)*$AK169))+IF($AO169=EM$3,$AM169/VLOOKUP($AO169,Data!$A$50:$B$56,2,FALSE),0)</f>
        <v>0</v>
      </c>
      <c r="EN169" s="11">
        <f>IF(EN$2=$A169,0,IF(HLOOKUP(EN$2,Recipes!$H:$GI,'Production Calculator'!$A169+2,FALSE)=0,0,HLOOKUP(EN$2,Recipes!$H:$GI,'Production Calculator'!$A169+2,FALSE)*$AK169))+IF($AO169=EN$3,$AM169/VLOOKUP($AO169,Data!$A$50:$B$56,2,FALSE),0)</f>
        <v>0</v>
      </c>
      <c r="EO169" s="11">
        <f>IF(EO$2=$A169,0,IF(HLOOKUP(EO$2,Recipes!$H:$GI,'Production Calculator'!$A169+2,FALSE)=0,0,HLOOKUP(EO$2,Recipes!$H:$GI,'Production Calculator'!$A169+2,FALSE)*$AK169))+IF($AO169=EO$3,$AM169/VLOOKUP($AO169,Data!$A$50:$B$56,2,FALSE),0)</f>
        <v>0</v>
      </c>
      <c r="EP169" s="11">
        <f>IF(EP$2=$A169,0,IF(HLOOKUP(EP$2,Recipes!$H:$GI,'Production Calculator'!$A169+2,FALSE)=0,0,HLOOKUP(EP$2,Recipes!$H:$GI,'Production Calculator'!$A169+2,FALSE)*$AK169))+IF($AO169=EP$3,$AM169/VLOOKUP($AO169,Data!$A$50:$B$56,2,FALSE),0)</f>
        <v>0</v>
      </c>
      <c r="EQ169" s="11">
        <f>IF(EQ$2=$A169,0,IF(HLOOKUP(EQ$2,Recipes!$H:$GI,'Production Calculator'!$A169+2,FALSE)=0,0,HLOOKUP(EQ$2,Recipes!$H:$GI,'Production Calculator'!$A169+2,FALSE)*$AK169))+IF($AO169=EQ$3,$AM169/VLOOKUP($AO169,Data!$A$50:$B$56,2,FALSE),0)</f>
        <v>0</v>
      </c>
      <c r="ER169" s="11">
        <f>IF(ER$2=$A169,0,IF(HLOOKUP(ER$2,Recipes!$H:$GI,'Production Calculator'!$A169+2,FALSE)=0,0,HLOOKUP(ER$2,Recipes!$H:$GI,'Production Calculator'!$A169+2,FALSE)*$AK169))+IF($AO169=ER$3,$AM169/VLOOKUP($AO169,Data!$A$50:$B$56,2,FALSE),0)</f>
        <v>0</v>
      </c>
      <c r="ES169" s="11">
        <f>IF(ES$2=$A169,0,IF(HLOOKUP(ES$2,Recipes!$H:$GI,'Production Calculator'!$A169+2,FALSE)=0,0,HLOOKUP(ES$2,Recipes!$H:$GI,'Production Calculator'!$A169+2,FALSE)*$AK169))+IF($AO169=ES$3,$AM169/VLOOKUP($AO169,Data!$A$50:$B$56,2,FALSE),0)</f>
        <v>0</v>
      </c>
      <c r="ET169" s="11">
        <f>IF(ET$2=$A169,0,IF(HLOOKUP(ET$2,Recipes!$H:$GI,'Production Calculator'!$A169+2,FALSE)=0,0,HLOOKUP(ET$2,Recipes!$H:$GI,'Production Calculator'!$A169+2,FALSE)*$AK169))+IF($AO169=ET$3,$AM169/VLOOKUP($AO169,Data!$A$50:$B$56,2,FALSE),0)</f>
        <v>0</v>
      </c>
      <c r="EU169" s="11">
        <f>IF(EU$2=$A169,0,IF(HLOOKUP(EU$2,Recipes!$H:$GI,'Production Calculator'!$A169+2,FALSE)=0,0,HLOOKUP(EU$2,Recipes!$H:$GI,'Production Calculator'!$A169+2,FALSE)*$AK169))+IF($AO169=EU$3,$AM169/VLOOKUP($AO169,Data!$A$50:$B$56,2,FALSE),0)</f>
        <v>0</v>
      </c>
      <c r="EV169" s="11">
        <f>IF(EV$2=$A169,0,IF(HLOOKUP(EV$2,Recipes!$H:$GI,'Production Calculator'!$A169+2,FALSE)=0,0,HLOOKUP(EV$2,Recipes!$H:$GI,'Production Calculator'!$A169+2,FALSE)*$AK169))+IF($AO169=EV$3,$AM169/VLOOKUP($AO169,Data!$A$50:$B$56,2,FALSE),0)</f>
        <v>0</v>
      </c>
      <c r="EW169" s="11">
        <f>IF(EW$2=$A169,0,IF(HLOOKUP(EW$2,Recipes!$H:$GI,'Production Calculator'!$A169+2,FALSE)=0,0,HLOOKUP(EW$2,Recipes!$H:$GI,'Production Calculator'!$A169+2,FALSE)*$AK169))+IF($AO169=EW$3,$AM169/VLOOKUP($AO169,Data!$A$50:$B$56,2,FALSE),0)</f>
        <v>0</v>
      </c>
      <c r="EX169" s="11">
        <f>IF(EX$2=$A169,0,IF(HLOOKUP(EX$2,Recipes!$H:$GI,'Production Calculator'!$A169+2,FALSE)=0,0,HLOOKUP(EX$2,Recipes!$H:$GI,'Production Calculator'!$A169+2,FALSE)*$AK169))+IF($AO169=EX$3,$AM169/VLOOKUP($AO169,Data!$A$50:$B$56,2,FALSE),0)</f>
        <v>0</v>
      </c>
      <c r="EY169" s="11">
        <f>IF(EY$2=$A169,0,IF(HLOOKUP(EY$2,Recipes!$H:$GI,'Production Calculator'!$A169+2,FALSE)=0,0,HLOOKUP(EY$2,Recipes!$H:$GI,'Production Calculator'!$A169+2,FALSE)*$AK169))+IF($AO169=EY$3,$AM169/VLOOKUP($AO169,Data!$A$50:$B$56,2,FALSE),0)</f>
        <v>0</v>
      </c>
      <c r="EZ169" s="11">
        <f>IF(EZ$2=$A169,0,IF(HLOOKUP(EZ$2,Recipes!$H:$GI,'Production Calculator'!$A169+2,FALSE)=0,0,HLOOKUP(EZ$2,Recipes!$H:$GI,'Production Calculator'!$A169+2,FALSE)*$AK169))+IF($AO169=EZ$3,$AM169/VLOOKUP($AO169,Data!$A$50:$B$56,2,FALSE),0)</f>
        <v>0</v>
      </c>
      <c r="FA169" s="11">
        <f>IF(FA$2=$A169,0,IF(HLOOKUP(FA$2,Recipes!$H:$GI,'Production Calculator'!$A169+2,FALSE)=0,0,HLOOKUP(FA$2,Recipes!$H:$GI,'Production Calculator'!$A169+2,FALSE)*$AK169))+IF($AO169=FA$3,$AM169/VLOOKUP($AO169,Data!$A$50:$B$56,2,FALSE),0)</f>
        <v>0</v>
      </c>
      <c r="FB169" s="11">
        <f>IF(FB$2=$A169,0,IF(HLOOKUP(FB$2,Recipes!$H:$GI,'Production Calculator'!$A169+2,FALSE)=0,0,HLOOKUP(FB$2,Recipes!$H:$GI,'Production Calculator'!$A169+2,FALSE)*$AK169))+IF($AO169=FB$3,$AM169/VLOOKUP($AO169,Data!$A$50:$B$56,2,FALSE),0)</f>
        <v>0</v>
      </c>
      <c r="FC169" s="11">
        <f>IF(FC$2=$A169,0,IF(HLOOKUP(FC$2,Recipes!$H:$GI,'Production Calculator'!$A169+2,FALSE)=0,0,HLOOKUP(FC$2,Recipes!$H:$GI,'Production Calculator'!$A169+2,FALSE)*$AK169))+IF($AO169=FC$3,$AM169/VLOOKUP($AO169,Data!$A$50:$B$56,2,FALSE),0)</f>
        <v>0</v>
      </c>
      <c r="FD169" s="11">
        <f>IF(FD$2=$A169,0,IF(HLOOKUP(FD$2,Recipes!$H:$GI,'Production Calculator'!$A169+2,FALSE)=0,0,HLOOKUP(FD$2,Recipes!$H:$GI,'Production Calculator'!$A169+2,FALSE)*$AK169))+IF($AO169=FD$3,$AM169/VLOOKUP($AO169,Data!$A$50:$B$56,2,FALSE),0)</f>
        <v>0</v>
      </c>
      <c r="FE169" s="11">
        <f>IF(FE$2=$A169,0,IF(HLOOKUP(FE$2,Recipes!$H:$GI,'Production Calculator'!$A169+2,FALSE)=0,0,HLOOKUP(FE$2,Recipes!$H:$GI,'Production Calculator'!$A169+2,FALSE)*$AK169))+IF($AO169=FE$3,$AM169/VLOOKUP($AO169,Data!$A$50:$B$56,2,FALSE),0)</f>
        <v>0</v>
      </c>
      <c r="FF169" s="11">
        <f>IF(FF$2=$A169,0,IF(HLOOKUP(FF$2,Recipes!$H:$GI,'Production Calculator'!$A169+2,FALSE)=0,0,HLOOKUP(FF$2,Recipes!$H:$GI,'Production Calculator'!$A169+2,FALSE)*$AK169))+IF($AO169=FF$3,$AM169/VLOOKUP($AO169,Data!$A$50:$B$56,2,FALSE),0)</f>
        <v>0</v>
      </c>
      <c r="FG169" s="11">
        <f>IF(FG$2=$A169,0,IF(HLOOKUP(FG$2,Recipes!$H:$GI,'Production Calculator'!$A169+2,FALSE)=0,0,HLOOKUP(FG$2,Recipes!$H:$GI,'Production Calculator'!$A169+2,FALSE)*$AK169))+IF($AO169=FG$3,$AM169/VLOOKUP($AO169,Data!$A$50:$B$56,2,FALSE),0)</f>
        <v>0</v>
      </c>
      <c r="FH169" s="11">
        <f>IF(FH$2=$A169,0,IF(HLOOKUP(FH$2,Recipes!$H:$GI,'Production Calculator'!$A169+2,FALSE)=0,0,HLOOKUP(FH$2,Recipes!$H:$GI,'Production Calculator'!$A169+2,FALSE)*$AK169))+IF($AO169=FH$3,$AM169/VLOOKUP($AO169,Data!$A$50:$B$56,2,FALSE),0)</f>
        <v>0</v>
      </c>
      <c r="FI169" s="11">
        <f>IF(FI$2=$A169,0,IF(HLOOKUP(FI$2,Recipes!$H:$GI,'Production Calculator'!$A169+2,FALSE)=0,0,HLOOKUP(FI$2,Recipes!$H:$GI,'Production Calculator'!$A169+2,FALSE)*$AK169))+IF($AO169=FI$3,$AM169/VLOOKUP($AO169,Data!$A$50:$B$56,2,FALSE),0)</f>
        <v>0</v>
      </c>
      <c r="FJ169" s="11">
        <f>IF(FJ$2=$A169,0,IF(HLOOKUP(FJ$2,Recipes!$H:$GI,'Production Calculator'!$A169+2,FALSE)=0,0,HLOOKUP(FJ$2,Recipes!$H:$GI,'Production Calculator'!$A169+2,FALSE)*$AK169))+IF($AO169=FJ$3,$AM169/VLOOKUP($AO169,Data!$A$50:$B$56,2,FALSE),0)</f>
        <v>0</v>
      </c>
      <c r="FK169" s="11">
        <f>IF(FK$2=$A169,0,IF(HLOOKUP(FK$2,Recipes!$H:$GI,'Production Calculator'!$A169+2,FALSE)=0,0,HLOOKUP(FK$2,Recipes!$H:$GI,'Production Calculator'!$A169+2,FALSE)*$AK169))+IF($AO169=FK$3,$AM169/VLOOKUP($AO169,Data!$A$50:$B$56,2,FALSE),0)</f>
        <v>0</v>
      </c>
      <c r="FL169" s="11">
        <f>IF(FL$2=$A169,0,IF(HLOOKUP(FL$2,Recipes!$H:$GI,'Production Calculator'!$A169+2,FALSE)=0,0,HLOOKUP(FL$2,Recipes!$H:$GI,'Production Calculator'!$A169+2,FALSE)*$AK169))+IF($AO169=FL$3,$AM169/VLOOKUP($AO169,Data!$A$50:$B$56,2,FALSE),0)</f>
        <v>0</v>
      </c>
      <c r="FM169" s="11">
        <f>IF(FM$2=$A169,0,IF(HLOOKUP(FM$2,Recipes!$H:$GI,'Production Calculator'!$A169+2,FALSE)=0,0,HLOOKUP(FM$2,Recipes!$H:$GI,'Production Calculator'!$A169+2,FALSE)*$AK169))+IF($AO169=FM$3,$AM169/VLOOKUP($AO169,Data!$A$50:$B$56,2,FALSE),0)</f>
        <v>0</v>
      </c>
      <c r="FN169" s="11">
        <f>IF(FN$2=$A169,0,IF(HLOOKUP(FN$2,Recipes!$H:$GI,'Production Calculator'!$A169+2,FALSE)=0,0,HLOOKUP(FN$2,Recipes!$H:$GI,'Production Calculator'!$A169+2,FALSE)*$AK169))+IF($AO169=FN$3,$AM169/VLOOKUP($AO169,Data!$A$50:$B$56,2,FALSE),0)</f>
        <v>0</v>
      </c>
      <c r="FO169" s="11">
        <f>IF(FO$2=$A169,0,IF(HLOOKUP(FO$2,Recipes!$H:$GI,'Production Calculator'!$A169+2,FALSE)=0,0,HLOOKUP(FO$2,Recipes!$H:$GI,'Production Calculator'!$A169+2,FALSE)*$AK169))+IF($AO169=FO$3,$AM169/VLOOKUP($AO169,Data!$A$50:$B$56,2,FALSE),0)</f>
        <v>0</v>
      </c>
      <c r="FP169" s="11">
        <f>IF(FP$2=$A169,0,IF(HLOOKUP(FP$2,Recipes!$H:$GI,'Production Calculator'!$A169+2,FALSE)=0,0,HLOOKUP(FP$2,Recipes!$H:$GI,'Production Calculator'!$A169+2,FALSE)*$AK169))+IF($AO169=FP$3,$AM169/VLOOKUP($AO169,Data!$A$50:$B$56,2,FALSE),0)</f>
        <v>0</v>
      </c>
      <c r="FQ169" s="11">
        <f>IF(FQ$2=$A169,0,IF(HLOOKUP(FQ$2,Recipes!$H:$GI,'Production Calculator'!$A169+2,FALSE)=0,0,HLOOKUP(FQ$2,Recipes!$H:$GI,'Production Calculator'!$A169+2,FALSE)*$AK169))+IF($AO169=FQ$3,$AM169/VLOOKUP($AO169,Data!$A$50:$B$56,2,FALSE),0)</f>
        <v>0</v>
      </c>
      <c r="FR169" s="11">
        <f>IF(FR$2=$A169,0,IF(HLOOKUP(FR$2,Recipes!$H:$GI,'Production Calculator'!$A169+2,FALSE)=0,0,HLOOKUP(FR$2,Recipes!$H:$GI,'Production Calculator'!$A169+2,FALSE)*$AK169))+IF($AO169=FR$3,$AM169/VLOOKUP($AO169,Data!$A$50:$B$56,2,FALSE),0)</f>
        <v>0</v>
      </c>
      <c r="FS169" s="11">
        <f>IF(FS$2=$A169,0,IF(HLOOKUP(FS$2,Recipes!$H:$GI,'Production Calculator'!$A169+2,FALSE)=0,0,HLOOKUP(FS$2,Recipes!$H:$GI,'Production Calculator'!$A169+2,FALSE)*$AK169))+IF($AO169=FS$3,$AM169/VLOOKUP($AO169,Data!$A$50:$B$56,2,FALSE),0)</f>
        <v>0</v>
      </c>
      <c r="FT169" s="11">
        <f>IF(FT$2=$A169,0,IF(HLOOKUP(FT$2,Recipes!$H:$GI,'Production Calculator'!$A169+2,FALSE)=0,0,HLOOKUP(FT$2,Recipes!$H:$GI,'Production Calculator'!$A169+2,FALSE)*$AK169))+IF($AO169=FT$3,$AM169/VLOOKUP($AO169,Data!$A$50:$B$56,2,FALSE),0)</f>
        <v>0</v>
      </c>
      <c r="FU169" s="11">
        <f>IF(FU$2=$A169,0,IF(HLOOKUP(FU$2,Recipes!$H:$GI,'Production Calculator'!$A169+2,FALSE)=0,0,HLOOKUP(FU$2,Recipes!$H:$GI,'Production Calculator'!$A169+2,FALSE)*$AK169))+IF($AO169=FU$3,$AM169/VLOOKUP($AO169,Data!$A$50:$B$56,2,FALSE),0)</f>
        <v>0</v>
      </c>
      <c r="FV169" s="11">
        <f>IF(FV$2=$A169,0,IF(HLOOKUP(FV$2,Recipes!$H:$GI,'Production Calculator'!$A169+2,FALSE)=0,0,HLOOKUP(FV$2,Recipes!$H:$GI,'Production Calculator'!$A169+2,FALSE)*$AK169))+IF($AO169=FV$3,$AM169/VLOOKUP($AO169,Data!$A$50:$B$56,2,FALSE),0)</f>
        <v>0</v>
      </c>
      <c r="FW169" s="11">
        <f>IF(FW$2=$A169,0,IF(HLOOKUP(FW$2,Recipes!$H:$GI,'Production Calculator'!$A169+2,FALSE)=0,0,HLOOKUP(FW$2,Recipes!$H:$GI,'Production Calculator'!$A169+2,FALSE)*$AK169))+IF($AO169=FW$3,$AM169/VLOOKUP($AO169,Data!$A$50:$B$56,2,FALSE),0)</f>
        <v>0</v>
      </c>
      <c r="FX169" s="11">
        <f>IF(FX$2=$A169,0,IF(HLOOKUP(FX$2,Recipes!$H:$GI,'Production Calculator'!$A169+2,FALSE)=0,0,HLOOKUP(FX$2,Recipes!$H:$GI,'Production Calculator'!$A169+2,FALSE)*$AK169))+IF($AO169=FX$3,$AM169/VLOOKUP($AO169,Data!$A$50:$B$56,2,FALSE),0)</f>
        <v>0</v>
      </c>
      <c r="FY169" s="11">
        <f>IF(FY$2=$A169,0,IF(HLOOKUP(FY$2,Recipes!$H:$GI,'Production Calculator'!$A169+2,FALSE)=0,0,HLOOKUP(FY$2,Recipes!$H:$GI,'Production Calculator'!$A169+2,FALSE)*$AK169))+IF($AO169=FY$3,$AM169/VLOOKUP($AO169,Data!$A$50:$B$56,2,FALSE),0)</f>
        <v>0</v>
      </c>
      <c r="FZ169" s="11">
        <f>IF(FZ$2=$A169,0,IF(HLOOKUP(FZ$2,Recipes!$H:$GI,'Production Calculator'!$A169+2,FALSE)=0,0,HLOOKUP(FZ$2,Recipes!$H:$GI,'Production Calculator'!$A169+2,FALSE)*$AK169))+IF($AO169=FZ$3,$AM169/VLOOKUP($AO169,Data!$A$50:$B$56,2,FALSE),0)</f>
        <v>0</v>
      </c>
      <c r="GA169" s="11">
        <f>IF(GA$2=$A169,0,IF(HLOOKUP(GA$2,Recipes!$H:$GI,'Production Calculator'!$A169+2,FALSE)=0,0,HLOOKUP(GA$2,Recipes!$H:$GI,'Production Calculator'!$A169+2,FALSE)*$AK169))+IF($AO169=GA$3,$AM169/VLOOKUP($AO169,Data!$A$50:$B$56,2,FALSE),0)</f>
        <v>0</v>
      </c>
      <c r="GB169" s="11">
        <f>IF(GB$2=$A169,0,IF(HLOOKUP(GB$2,Recipes!$H:$GI,'Production Calculator'!$A169+2,FALSE)=0,0,HLOOKUP(GB$2,Recipes!$H:$GI,'Production Calculator'!$A169+2,FALSE)*$AK169))+IF($AO169=GB$3,$AM169/VLOOKUP($AO169,Data!$A$50:$B$56,2,FALSE),0)</f>
        <v>0</v>
      </c>
      <c r="GC169" s="11">
        <f>IF(GC$2=$A169,0,IF(HLOOKUP(GC$2,Recipes!$H:$GI,'Production Calculator'!$A169+2,FALSE)=0,0,HLOOKUP(GC$2,Recipes!$H:$GI,'Production Calculator'!$A169+2,FALSE)*$AK169))+IF($AO169=GC$3,$AM169/VLOOKUP($AO169,Data!$A$50:$B$56,2,FALSE),0)</f>
        <v>0</v>
      </c>
      <c r="GD169" s="11">
        <f>IF(GD$2=$A169,0,IF(HLOOKUP(GD$2,Recipes!$H:$GI,'Production Calculator'!$A169+2,FALSE)=0,0,HLOOKUP(GD$2,Recipes!$H:$GI,'Production Calculator'!$A169+2,FALSE)*$AK169))+IF($AO169=GD$3,$AM169/VLOOKUP($AO169,Data!$A$50:$B$56,2,FALSE),0)</f>
        <v>0</v>
      </c>
      <c r="GE169" s="11">
        <f>IF(GE$2=$A169,0,IF(HLOOKUP(GE$2,Recipes!$H:$GI,'Production Calculator'!$A169+2,FALSE)=0,0,HLOOKUP(GE$2,Recipes!$H:$GI,'Production Calculator'!$A169+2,FALSE)*$AK169))+IF($AO169=GE$3,$AM169/VLOOKUP($AO169,Data!$A$50:$B$56,2,FALSE),0)</f>
        <v>0</v>
      </c>
      <c r="GF169" s="11">
        <f>IF(GF$2=$A169,0,IF(HLOOKUP(GF$2,Recipes!$H:$GI,'Production Calculator'!$A169+2,FALSE)=0,0,HLOOKUP(GF$2,Recipes!$H:$GI,'Production Calculator'!$A169+2,FALSE)*$AK169))+IF($AO169=GF$3,$AM169/VLOOKUP($AO169,Data!$A$50:$B$56,2,FALSE),0)</f>
        <v>0</v>
      </c>
      <c r="GG169" s="11">
        <f>IF(GG$2=$A169,0,IF(HLOOKUP(GG$2,Recipes!$H:$GI,'Production Calculator'!$A169+2,FALSE)=0,0,HLOOKUP(GG$2,Recipes!$H:$GI,'Production Calculator'!$A169+2,FALSE)*$AK169))+IF($AO169=GG$3,$AM169/VLOOKUP($AO169,Data!$A$50:$B$56,2,FALSE),0)</f>
        <v>0</v>
      </c>
      <c r="GH169" s="11">
        <f>IF(GH$2=$A169,0,IF(HLOOKUP(GH$2,Recipes!$H:$GI,'Production Calculator'!$A169+2,FALSE)=0,0,HLOOKUP(GH$2,Recipes!$H:$GI,'Production Calculator'!$A169+2,FALSE)*$AK169))+IF($AO169=GH$3,$AM169/VLOOKUP($AO169,Data!$A$50:$B$56,2,FALSE),0)</f>
        <v>0</v>
      </c>
      <c r="GI169" s="11">
        <f>IF(GI$2=$A169,0,IF(HLOOKUP(GI$2,Recipes!$H:$GI,'Production Calculator'!$A169+2,FALSE)=0,0,HLOOKUP(GI$2,Recipes!$H:$GI,'Production Calculator'!$A169+2,FALSE)*$AK169))+IF($AO169=GI$3,$AM169/VLOOKUP($AO169,Data!$A$50:$B$56,2,FALSE),0)</f>
        <v>0</v>
      </c>
      <c r="GJ169" s="11">
        <f>IF(GJ$2=$A169,0,IF(HLOOKUP(GJ$2,Recipes!$H:$GI,'Production Calculator'!$A169+2,FALSE)=0,0,HLOOKUP(GJ$2,Recipes!$H:$GI,'Production Calculator'!$A169+2,FALSE)*$AK169))+IF($AO169=GJ$3,$AM169/VLOOKUP($AO169,Data!$A$50:$B$56,2,FALSE),0)</f>
        <v>0</v>
      </c>
      <c r="GK169" s="11">
        <f>IF(GK$2=$A169,0,IF(HLOOKUP(GK$2,Recipes!$H:$GI,'Production Calculator'!$A169+2,FALSE)=0,0,HLOOKUP(GK$2,Recipes!$H:$GI,'Production Calculator'!$A169+2,FALSE)*$AK169))+IF($AO169=GK$3,$AM169/VLOOKUP($AO169,Data!$A$50:$B$56,2,FALSE),0)</f>
        <v>0</v>
      </c>
      <c r="GL169" s="11">
        <f>IF(GL$2=$A169,0,IF(HLOOKUP(GL$2,Recipes!$H:$GI,'Production Calculator'!$A169+2,FALSE)=0,0,HLOOKUP(GL$2,Recipes!$H:$GI,'Production Calculator'!$A169+2,FALSE)*$AK169))+IF($AO169=GL$3,$AM169/VLOOKUP($AO169,Data!$A$50:$B$56,2,FALSE),0)</f>
        <v>0</v>
      </c>
      <c r="GM169" s="11">
        <f>IF(GM$2=$A169,0,IF(HLOOKUP(GM$2,Recipes!$H:$GI,'Production Calculator'!$A169+2,FALSE)=0,0,HLOOKUP(GM$2,Recipes!$H:$GI,'Production Calculator'!$A169+2,FALSE)*$AK169))+IF($AO169=GM$3,$AM169/VLOOKUP($AO169,Data!$A$50:$B$56,2,FALSE),0)</f>
        <v>0</v>
      </c>
      <c r="GN169" s="11">
        <f>IF(GN$2=$A169,0,IF(HLOOKUP(GN$2,Recipes!$H:$GI,'Production Calculator'!$A169+2,FALSE)=0,0,HLOOKUP(GN$2,Recipes!$H:$GI,'Production Calculator'!$A169+2,FALSE)*$AK169))+IF($AO169=GN$3,$AM169/VLOOKUP($AO169,Data!$A$50:$B$56,2,FALSE),0)</f>
        <v>0</v>
      </c>
      <c r="GO169" s="11">
        <f>IF(GO$2=$A169,0,IF(HLOOKUP(GO$2,Recipes!$H:$GI,'Production Calculator'!$A169+2,FALSE)=0,0,HLOOKUP(GO$2,Recipes!$H:$GI,'Production Calculator'!$A169+2,FALSE)*$AK169))+IF($AO169=GO$3,$AM169/VLOOKUP($AO169,Data!$A$50:$B$56,2,FALSE),0)</f>
        <v>0</v>
      </c>
      <c r="GP169" s="11">
        <f>IF(GP$2=$A169,0,IF(HLOOKUP(GP$2,Recipes!$H:$GI,'Production Calculator'!$A169+2,FALSE)=0,0,HLOOKUP(GP$2,Recipes!$H:$GI,'Production Calculator'!$A169+2,FALSE)*$AK169))+IF($AO169=GP$3,$AM169/VLOOKUP($AO169,Data!$A$50:$B$56,2,FALSE),0)</f>
        <v>0</v>
      </c>
      <c r="GQ169" s="11">
        <f>IF(GQ$2=$A169,0,IF(HLOOKUP(GQ$2,Recipes!$H:$GI,'Production Calculator'!$A169+2,FALSE)=0,0,HLOOKUP(GQ$2,Recipes!$H:$GI,'Production Calculator'!$A169+2,FALSE)*$AK169))+IF($AO169=GQ$3,$AM169/VLOOKUP($AO169,Data!$A$50:$B$56,2,FALSE),0)</f>
        <v>0</v>
      </c>
      <c r="GR169" s="11">
        <f>IF(GR$2=$A169,0,IF(HLOOKUP(GR$2,Recipes!$H:$GI,'Production Calculator'!$A169+2,FALSE)=0,0,HLOOKUP(GR$2,Recipes!$H:$GI,'Production Calculator'!$A169+2,FALSE)*$AK169))+IF($AO169=GR$3,$AM169/VLOOKUP($AO169,Data!$A$50:$B$56,2,FALSE),0)</f>
        <v>0</v>
      </c>
      <c r="GS169" s="11">
        <f>IF(GS$2=$A169,0,IF(HLOOKUP(GS$2,Recipes!$H:$GI,'Production Calculator'!$A169+2,FALSE)=0,0,HLOOKUP(GS$2,Recipes!$H:$GI,'Production Calculator'!$A169+2,FALSE)*$AK169))+IF($AO169=GS$3,$AM169/VLOOKUP($AO169,Data!$A$50:$B$56,2,FALSE),0)</f>
        <v>0</v>
      </c>
      <c r="GT169" s="11">
        <f>IF(GT$2=$A169,0,IF(HLOOKUP(GT$2,Recipes!$H:$GI,'Production Calculator'!$A169+2,FALSE)=0,0,HLOOKUP(GT$2,Recipes!$H:$GI,'Production Calculator'!$A169+2,FALSE)*$AK169))+IF($AO169=GT$3,$AM169/VLOOKUP($AO169,Data!$A$50:$B$56,2,FALSE),0)</f>
        <v>0</v>
      </c>
      <c r="GU169" s="11">
        <f>IF(GU$2=$A169,0,IF(HLOOKUP(GU$2,Recipes!$H:$GI,'Production Calculator'!$A169+2,FALSE)=0,0,HLOOKUP(GU$2,Recipes!$H:$GI,'Production Calculator'!$A169+2,FALSE)*$AK169))+IF($AO169=GU$3,$AM169/VLOOKUP($AO169,Data!$A$50:$B$56,2,FALSE),0)</f>
        <v>0</v>
      </c>
      <c r="GV169" s="11">
        <f>IF(GV$2=$A169,0,IF(HLOOKUP(GV$2,Recipes!$H:$GI,'Production Calculator'!$A169+2,FALSE)=0,0,HLOOKUP(GV$2,Recipes!$H:$GI,'Production Calculator'!$A169+2,FALSE)*$AK169))+IF($AO169=GV$3,$AM169/VLOOKUP($AO169,Data!$A$50:$B$56,2,FALSE),0)</f>
        <v>0</v>
      </c>
      <c r="GW169" s="11">
        <f>IF(GW$2=$A169,0,IF(HLOOKUP(GW$2,Recipes!$H:$GI,'Production Calculator'!$A169+2,FALSE)=0,0,HLOOKUP(GW$2,Recipes!$H:$GI,'Production Calculator'!$A169+2,FALSE)*$AK169))+IF($AO169=GW$3,$AM169/VLOOKUP($AO169,Data!$A$50:$B$56,2,FALSE),0)</f>
        <v>0</v>
      </c>
      <c r="GX169" s="11">
        <f>IF(GX$2=$A169,0,IF(HLOOKUP(GX$2,Recipes!$H:$GI,'Production Calculator'!$A169+2,FALSE)=0,0,HLOOKUP(GX$2,Recipes!$H:$GI,'Production Calculator'!$A169+2,FALSE)*$AK169))+IF($AO169=GX$3,$AM169/VLOOKUP($AO169,Data!$A$50:$B$56,2,FALSE),0)</f>
        <v>0</v>
      </c>
      <c r="GY169" s="11">
        <f>IF(GY$2=$A169,0,IF(HLOOKUP(GY$2,Recipes!$H:$GI,'Production Calculator'!$A169+2,FALSE)=0,0,HLOOKUP(GY$2,Recipes!$H:$GI,'Production Calculator'!$A169+2,FALSE)*$AK169))+IF($AO169=GY$3,$AM169/VLOOKUP($AO169,Data!$A$50:$B$56,2,FALSE),0)</f>
        <v>0</v>
      </c>
      <c r="GZ169" s="11">
        <f>IF(GZ$2=$A169,0,IF(HLOOKUP(GZ$2,Recipes!$H:$GI,'Production Calculator'!$A169+2,FALSE)=0,0,HLOOKUP(GZ$2,Recipes!$H:$GI,'Production Calculator'!$A169+2,FALSE)*$AK169))+IF($AO169=GZ$3,$AM169/VLOOKUP($AO169,Data!$A$50:$B$56,2,FALSE),0)</f>
        <v>0</v>
      </c>
      <c r="HA169" s="11">
        <f>IF(HA$2=$A169,0,IF(HLOOKUP(HA$2,Recipes!$H:$GI,'Production Calculator'!$A169+2,FALSE)=0,0,HLOOKUP(HA$2,Recipes!$H:$GI,'Production Calculator'!$A169+2,FALSE)*$AK169))+IF($AO169=HA$3,$AM169/VLOOKUP($AO169,Data!$A$50:$B$56,2,FALSE),0)</f>
        <v>0</v>
      </c>
      <c r="HB169" s="11">
        <f>IF(HB$2=$A169,0,IF(HLOOKUP(HB$2,Recipes!$H:$GI,'Production Calculator'!$A169+2,FALSE)=0,0,HLOOKUP(HB$2,Recipes!$H:$GI,'Production Calculator'!$A169+2,FALSE)*$AK169))+IF($AO169=HB$3,$AM169/VLOOKUP($AO169,Data!$A$50:$B$56,2,FALSE),0)</f>
        <v>0</v>
      </c>
      <c r="HC169" s="11">
        <f>IF(HC$2=$A169,0,IF(HLOOKUP(HC$2,Recipes!$H:$GI,'Production Calculator'!$A169+2,FALSE)=0,0,HLOOKUP(HC$2,Recipes!$H:$GI,'Production Calculator'!$A169+2,FALSE)*$AK169))+IF($AO169=HC$3,$AM169/VLOOKUP($AO169,Data!$A$50:$B$56,2,FALSE),0)</f>
        <v>0</v>
      </c>
      <c r="HD169" s="11">
        <f>IF(HD$2=$A169,0,IF(HLOOKUP(HD$2,Recipes!$H:$GI,'Production Calculator'!$A169+2,FALSE)=0,0,HLOOKUP(HD$2,Recipes!$H:$GI,'Production Calculator'!$A169+2,FALSE)*$AK169))+IF($AO169=HD$3,$AM169/VLOOKUP($AO169,Data!$A$50:$B$56,2,FALSE),0)</f>
        <v>0</v>
      </c>
      <c r="HE169" s="11">
        <f>IF(HE$2=$A169,0,IF(HLOOKUP(HE$2,Recipes!$H:$GI,'Production Calculator'!$A169+2,FALSE)=0,0,HLOOKUP(HE$2,Recipes!$H:$GI,'Production Calculator'!$A169+2,FALSE)*$AK169))+IF($AO169=HE$3,$AM169/VLOOKUP($AO169,Data!$A$50:$B$56,2,FALSE),0)</f>
        <v>0</v>
      </c>
      <c r="HF169" s="11">
        <f>IF(HF$2=$A169,0,IF(HLOOKUP(HF$2,Recipes!$H:$GI,'Production Calculator'!$A169+2,FALSE)=0,0,HLOOKUP(HF$2,Recipes!$H:$GI,'Production Calculator'!$A169+2,FALSE)*$AK169))+IF($AO169=HF$3,$AM169/VLOOKUP($AO169,Data!$A$50:$B$56,2,FALSE),0)</f>
        <v>0</v>
      </c>
      <c r="HG169" s="11">
        <f>IF(HG$2=$A169,0,IF(HLOOKUP(HG$2,Recipes!$H:$GI,'Production Calculator'!$A169+2,FALSE)=0,0,HLOOKUP(HG$2,Recipes!$H:$GI,'Production Calculator'!$A169+2,FALSE)*$AK169))+IF($AO169=HG$3,$AM169/VLOOKUP($AO169,Data!$A$50:$B$56,2,FALSE),0)</f>
        <v>0</v>
      </c>
      <c r="HH169" s="11">
        <f>IF(HH$2=$A169,0,IF(HLOOKUP(HH$2,Recipes!$H:$GI,'Production Calculator'!$A169+2,FALSE)=0,0,HLOOKUP(HH$2,Recipes!$H:$GI,'Production Calculator'!$A169+2,FALSE)*$AK169))+IF($AO169=HH$3,$AM169/VLOOKUP($AO169,Data!$A$50:$B$56,2,FALSE),0)</f>
        <v>0</v>
      </c>
      <c r="HI169" s="11">
        <f>IF(HI$2=$A169,0,IF(HLOOKUP(HI$2,Recipes!$H:$GI,'Production Calculator'!$A169+2,FALSE)=0,0,HLOOKUP(HI$2,Recipes!$H:$GI,'Production Calculator'!$A169+2,FALSE)*$AK169))+IF($AO169=HI$3,$AM169/VLOOKUP($AO169,Data!$A$50:$B$56,2,FALSE),0)</f>
        <v>0</v>
      </c>
      <c r="HJ169" s="11">
        <f>IF(HJ$2=$A169,0,IF(HLOOKUP(HJ$2,Recipes!$H:$GI,'Production Calculator'!$A169+2,FALSE)=0,0,HLOOKUP(HJ$2,Recipes!$H:$GI,'Production Calculator'!$A169+2,FALSE)*$AK169))+IF($AO169=HJ$3,$AM169/VLOOKUP($AO169,Data!$A$50:$B$56,2,FALSE),0)</f>
        <v>0</v>
      </c>
      <c r="HK169" s="11">
        <f>IF(HK$2=$A169,0,IF(HLOOKUP(HK$2,Recipes!$H:$GI,'Production Calculator'!$A169+2,FALSE)=0,0,HLOOKUP(HK$2,Recipes!$H:$GI,'Production Calculator'!$A169+2,FALSE)*$AK169))+IF($AO169=HK$3,$AM169/VLOOKUP($AO169,Data!$A$50:$B$56,2,FALSE),0)</f>
        <v>0</v>
      </c>
      <c r="HL169" s="11">
        <f>IF(HL$2=$A169,0,IF(HLOOKUP(HL$2,Recipes!$H:$GI,'Production Calculator'!$A169+2,FALSE)=0,0,HLOOKUP(HL$2,Recipes!$H:$GI,'Production Calculator'!$A169+2,FALSE)*$AK169))+IF($AO169=HL$3,$AM169/VLOOKUP($AO169,Data!$A$50:$B$56,2,FALSE),0)</f>
        <v>0</v>
      </c>
      <c r="HM169" s="11">
        <f>IF(HM$2=$A169,0,IF(HLOOKUP(HM$2,Recipes!$H:$GI,'Production Calculator'!$A169+2,FALSE)=0,0,HLOOKUP(HM$2,Recipes!$H:$GI,'Production Calculator'!$A169+2,FALSE)*$AK169))+IF($AO169=HM$3,$AM169/VLOOKUP($AO169,Data!$A$50:$B$56,2,FALSE),0)</f>
        <v>0</v>
      </c>
      <c r="HN169" s="11">
        <f>IF(HN$2=$A169,0,IF(HLOOKUP(HN$2,Recipes!$H:$GI,'Production Calculator'!$A169+2,FALSE)=0,0,HLOOKUP(HN$2,Recipes!$H:$GI,'Production Calculator'!$A169+2,FALSE)*$AK169))+IF($AO169=HN$3,$AM169/VLOOKUP($AO169,Data!$A$50:$B$56,2,FALSE),0)</f>
        <v>0</v>
      </c>
      <c r="HO169" s="11">
        <f>IF(HO$2=$A169,0,IF(HLOOKUP(HO$2,Recipes!$H:$GI,'Production Calculator'!$A169+2,FALSE)=0,0,HLOOKUP(HO$2,Recipes!$H:$GI,'Production Calculator'!$A169+2,FALSE)*$AK169))+IF($AO169=HO$3,$AM169/VLOOKUP($AO169,Data!$A$50:$B$56,2,FALSE),0)</f>
        <v>0</v>
      </c>
      <c r="HP169" s="11">
        <f>IF(HP$2=$A169,0,IF(HLOOKUP(HP$2,Recipes!$H:$GI,'Production Calculator'!$A169+2,FALSE)=0,0,HLOOKUP(HP$2,Recipes!$H:$GI,'Production Calculator'!$A169+2,FALSE)*$AK169))+IF($AO169=HP$3,$AM169/VLOOKUP($AO169,Data!$A$50:$B$56,2,FALSE),0)</f>
        <v>0</v>
      </c>
      <c r="HQ169" s="11">
        <f>IF(HQ$2=$A169,0,IF(HLOOKUP(HQ$2,Recipes!$H:$GI,'Production Calculator'!$A169+2,FALSE)=0,0,HLOOKUP(HQ$2,Recipes!$H:$GI,'Production Calculator'!$A169+2,FALSE)*$AK169))+IF($AO169=HQ$3,$AM169/VLOOKUP($AO169,Data!$A$50:$B$56,2,FALSE),0)</f>
        <v>0</v>
      </c>
      <c r="HR169" s="11">
        <f>IF(HR$2=$A169,0,IF(HLOOKUP(HR$2,Recipes!$H:$GI,'Production Calculator'!$A169+2,FALSE)=0,0,HLOOKUP(HR$2,Recipes!$H:$GI,'Production Calculator'!$A169+2,FALSE)*$AK169))+IF($AO169=HR$3,$AM169/VLOOKUP($AO169,Data!$A$50:$B$56,2,FALSE),0)</f>
        <v>0</v>
      </c>
      <c r="HS169" s="121"/>
    </row>
    <row r="170" spans="1:227" x14ac:dyDescent="0.45">
      <c r="A170">
        <v>143</v>
      </c>
      <c r="B170" s="107" t="str">
        <f>VLOOKUP(A170,Recipes!A:B,2)</f>
        <v>Steam engine</v>
      </c>
      <c r="C170" s="128">
        <v>0</v>
      </c>
      <c r="D170" s="108">
        <f t="shared" si="242"/>
        <v>0</v>
      </c>
      <c r="E170" s="127" t="s">
        <v>1</v>
      </c>
      <c r="F170" s="109">
        <f>VLOOKUP(A170,Recipes!$A$3:$G$186,6,FALSE)</f>
        <v>3</v>
      </c>
      <c r="G170" s="109">
        <f>VLOOKUP(A170,Recipes!$A$3:$G$186,7,FALSE)</f>
        <v>0</v>
      </c>
      <c r="H170" s="110">
        <f t="shared" si="243"/>
        <v>0</v>
      </c>
      <c r="I170" s="109">
        <f>VLOOKUP(E170,Data!$A$2:$C$26,3, FALSE)</f>
        <v>4</v>
      </c>
      <c r="J170" s="108">
        <v>0</v>
      </c>
      <c r="K170" s="108">
        <v>0</v>
      </c>
      <c r="L170" s="108">
        <v>0</v>
      </c>
      <c r="M170" s="150">
        <v>0</v>
      </c>
      <c r="N170" s="150">
        <v>0</v>
      </c>
      <c r="O170" s="150">
        <v>0</v>
      </c>
      <c r="P170" s="151">
        <v>0</v>
      </c>
      <c r="Q170" s="151">
        <v>0</v>
      </c>
      <c r="R170" s="151">
        <v>0</v>
      </c>
      <c r="S170">
        <f t="shared" si="258"/>
        <v>0</v>
      </c>
      <c r="T170">
        <f t="shared" si="259"/>
        <v>0</v>
      </c>
      <c r="U170">
        <f t="shared" si="260"/>
        <v>0</v>
      </c>
      <c r="V170">
        <f t="shared" si="261"/>
        <v>0</v>
      </c>
      <c r="W170">
        <f t="shared" si="262"/>
        <v>0</v>
      </c>
      <c r="X170">
        <f t="shared" si="263"/>
        <v>0</v>
      </c>
      <c r="Y170">
        <f t="shared" si="264"/>
        <v>0</v>
      </c>
      <c r="Z170">
        <f t="shared" si="265"/>
        <v>0</v>
      </c>
      <c r="AA170">
        <f t="shared" si="266"/>
        <v>0</v>
      </c>
      <c r="AB170" s="111">
        <f>VLOOKUP($A170,Recipes!$A:$G,4)</f>
        <v>0.5</v>
      </c>
      <c r="AC170" s="111">
        <f>VLOOKUP($A170,Recipes!$A:$G,5)</f>
        <v>1</v>
      </c>
      <c r="AD170" s="111">
        <f t="shared" si="253"/>
        <v>2</v>
      </c>
      <c r="AE170" s="111">
        <f>VLOOKUP(E170,Data!$A$2:$F$26,5,FALSE)</f>
        <v>0</v>
      </c>
      <c r="AF170" s="111">
        <f>VLOOKUP(E170,Data!$A$2:$F$26,4,FALSE)</f>
        <v>210</v>
      </c>
      <c r="AG170" s="111">
        <f>VLOOKUP(E170,Data!$A$2:$B$26,2, FALSE)</f>
        <v>1.25</v>
      </c>
      <c r="AH170" s="111">
        <f>1+VLOOKUP($J$3,Data!$A$40:$D$48,2,FALSE)*$J170+VLOOKUP($K$3,Data!$A$40:$D$48,2,FALSE)*$K170+VLOOKUP($L$3,Data!$A$40:$D$48,2,FALSE)*$L170+VLOOKUP($M$3,Data!$A$40:$D$48,2,FALSE)*$M170+VLOOKUP($N$3,Data!$A$40:$D$48,2,FALSE)*$N170+VLOOKUP($O$3,Data!$A$40:$D$48,2,FALSE)*$O170+VLOOKUP($P$3,Data!$A$40:$D$48,2,FALSE)*$P170+VLOOKUP($Q$3,Data!$A$40:$D$48,2,FALSE)*$Q170+VLOOKUP($R$3,Data!$A$40:$D$48,2,FALSE)*$R170</f>
        <v>1</v>
      </c>
      <c r="AI170" s="111">
        <f>MAX(1+VLOOKUP($J$3,Data!$A$40:$D$48,3,FALSE)*$J170+VLOOKUP($K$3,Data!$A$40:$D$48,3,FALSE)*$K170+VLOOKUP($L$3,Data!$A$40:$D$48,3,FALSE)*$L170+VLOOKUP($M$3,Data!$A$40:$D$48,3,FALSE)*$M170+VLOOKUP($N$3,Data!$A$40:$D$48,3,FALSE)*$N170+VLOOKUP($O$3,Data!$A$40:$D$48,3,FALSE)*$O170+VLOOKUP($P$3,Data!$A$40:$D$48,3,FALSE)*$P170+VLOOKUP($Q$3,Data!$A$40:$D$48,3,FALSE)*$Q170+VLOOKUP($R$3,Data!$A$40:$D$48,3,FALSE)*$R170,0)</f>
        <v>1</v>
      </c>
      <c r="AJ170" s="111">
        <f>MAX(1-(VLOOKUP($J$3,Data!$A$40:$D$48,4,FALSE)*$J170+VLOOKUP($K$3,Data!$A$40:$D$48,4,FALSE)*$K170+VLOOKUP($L$3,Data!$A$40:$D$48,4,FALSE)*$L170+VLOOKUP($M$3,Data!$A$40:$D$48,4,FALSE)*$M170+VLOOKUP($N$3,Data!$A$40:$D$48,4,FALSE)*$N170+VLOOKUP($O$3,Data!$A$40:$D$48,4,FALSE)*$O170+VLOOKUP($P$3,Data!$A$40:$D$48,4,FALSE)*$P170+VLOOKUP($Q$3,Data!$A$40:$D$48,4,FALSE)*$Q170+VLOOKUP($R$3,Data!$A$40:$D$48,4,FALSE)*$R170),0.2)</f>
        <v>1</v>
      </c>
      <c r="AK170" s="112">
        <f t="shared" si="254"/>
        <v>0</v>
      </c>
      <c r="AL170" s="111">
        <f t="shared" si="255"/>
        <v>2.5</v>
      </c>
      <c r="AM170" s="111">
        <f t="shared" si="256"/>
        <v>0</v>
      </c>
      <c r="AN170" s="111">
        <f t="shared" si="257"/>
        <v>0</v>
      </c>
      <c r="AO170" s="131" t="s">
        <v>298</v>
      </c>
      <c r="AP170" s="11"/>
      <c r="AQ170" s="11">
        <f>IF(AQ$2=$A170,0,IF(HLOOKUP(AQ$2,Recipes!$H:$GI,'Production Calculator'!$A170+2,FALSE)=0,0,HLOOKUP(AQ$2,Recipes!$H:$GI,'Production Calculator'!$A170+2,FALSE)*$AK170))+IF($AO170=AQ$3,$AM170/VLOOKUP($AO170,Data!$A$50:$B$56,2,FALSE),0)</f>
        <v>0</v>
      </c>
      <c r="AR170" s="11">
        <f>IF(AR$2=$A170,0,IF(HLOOKUP(AR$2,Recipes!$H:$GI,'Production Calculator'!$A170+2,FALSE)=0,0,HLOOKUP(AR$2,Recipes!$H:$GI,'Production Calculator'!$A170+2,FALSE)*$AK170))+IF($AO170=AR$3,$AM170/VLOOKUP($AO170,Data!$A$50:$B$56,2,FALSE),0)</f>
        <v>0</v>
      </c>
      <c r="AS170" s="11">
        <f>IF(AS$2=$A170,0,IF(HLOOKUP(AS$2,Recipes!$H:$GI,'Production Calculator'!$A170+2,FALSE)=0,0,HLOOKUP(AS$2,Recipes!$H:$GI,'Production Calculator'!$A170+2,FALSE)*$AK170))+IF($AO170=AS$3,$AM170/VLOOKUP($AO170,Data!$A$50:$B$56,2,FALSE),0)</f>
        <v>0</v>
      </c>
      <c r="AT170" s="11">
        <f>IF(AT$2=$A170,0,IF(HLOOKUP(AT$2,Recipes!$H:$GI,'Production Calculator'!$A170+2,FALSE)=0,0,HLOOKUP(AT$2,Recipes!$H:$GI,'Production Calculator'!$A170+2,FALSE)*$AK170))+IF($AO170=AT$3,$AM170/VLOOKUP($AO170,Data!$A$50:$B$56,2,FALSE),0)</f>
        <v>0</v>
      </c>
      <c r="AU170" s="11">
        <f>IF(AU$2=$A170,0,IF(HLOOKUP(AU$2,Recipes!$H:$GI,'Production Calculator'!$A170+2,FALSE)=0,0,HLOOKUP(AU$2,Recipes!$H:$GI,'Production Calculator'!$A170+2,FALSE)*$AK170))+IF($AO170=AU$3,$AM170/VLOOKUP($AO170,Data!$A$50:$B$56,2,FALSE),0)</f>
        <v>0</v>
      </c>
      <c r="AV170" s="11">
        <f>IF(AV$2=$A170,0,IF(HLOOKUP(AV$2,Recipes!$H:$GI,'Production Calculator'!$A170+2,FALSE)=0,0,HLOOKUP(AV$2,Recipes!$H:$GI,'Production Calculator'!$A170+2,FALSE)*$AK170))+IF($AO170=AV$3,$AM170/VLOOKUP($AO170,Data!$A$50:$B$56,2,FALSE),0)</f>
        <v>0</v>
      </c>
      <c r="AW170" s="11">
        <f>IF(AW$2=$A170,0,IF(HLOOKUP(AW$2,Recipes!$H:$GI,'Production Calculator'!$A170+2,FALSE)=0,0,HLOOKUP(AW$2,Recipes!$H:$GI,'Production Calculator'!$A170+2,FALSE)*$AK170))+IF($AO170=AW$3,$AM170/VLOOKUP($AO170,Data!$A$50:$B$56,2,FALSE),0)</f>
        <v>0</v>
      </c>
      <c r="AX170" s="11">
        <f>IF(AX$2=$A170,0,IF(HLOOKUP(AX$2,Recipes!$H:$GI,'Production Calculator'!$A170+2,FALSE)=0,0,HLOOKUP(AX$2,Recipes!$H:$GI,'Production Calculator'!$A170+2,FALSE)*$AK170))+IF($AO170=AX$3,$AM170/VLOOKUP($AO170,Data!$A$50:$B$56,2,FALSE),0)</f>
        <v>0</v>
      </c>
      <c r="AY170" s="11">
        <f>IF(AY$2=$A170,0,IF(HLOOKUP(AY$2,Recipes!$H:$GI,'Production Calculator'!$A170+2,FALSE)=0,0,HLOOKUP(AY$2,Recipes!$H:$GI,'Production Calculator'!$A170+2,FALSE)*$AK170))+IF($AO170=AY$3,$AM170/VLOOKUP($AO170,Data!$A$50:$B$56,2,FALSE),0)</f>
        <v>0</v>
      </c>
      <c r="AZ170" s="11">
        <f>IF(AZ$2=$A170,0,IF(HLOOKUP(AZ$2,Recipes!$H:$GI,'Production Calculator'!$A170+2,FALSE)=0,0,HLOOKUP(AZ$2,Recipes!$H:$GI,'Production Calculator'!$A170+2,FALSE)*$AK170))+IF($AO170=AZ$3,$AM170/VLOOKUP($AO170,Data!$A$50:$B$56,2,FALSE),0)</f>
        <v>0</v>
      </c>
      <c r="BA170" s="11">
        <f>IF(BA$2=$A170,0,IF(HLOOKUP(BA$2,Recipes!$H:$GI,'Production Calculator'!$A170+2,FALSE)=0,0,HLOOKUP(BA$2,Recipes!$H:$GI,'Production Calculator'!$A170+2,FALSE)*$AK170))+IF($AO170=BA$3,$AM170/VLOOKUP($AO170,Data!$A$50:$B$56,2,FALSE),0)</f>
        <v>0</v>
      </c>
      <c r="BB170" s="11">
        <f>IF(BB$2=$A170,0,IF(HLOOKUP(BB$2,Recipes!$H:$GI,'Production Calculator'!$A170+2,FALSE)=0,0,HLOOKUP(BB$2,Recipes!$H:$GI,'Production Calculator'!$A170+2,FALSE)*$AK170))+IF($AO170=BB$3,$AM170/VLOOKUP($AO170,Data!$A$50:$B$56,2,FALSE),0)</f>
        <v>0</v>
      </c>
      <c r="BC170" s="11">
        <f>IF(BC$2=$A170,0,IF(HLOOKUP(BC$2,Recipes!$H:$GI,'Production Calculator'!$A170+2,FALSE)=0,0,HLOOKUP(BC$2,Recipes!$H:$GI,'Production Calculator'!$A170+2,FALSE)*$AK170))+IF($AO170=BC$3,$AM170/VLOOKUP($AO170,Data!$A$50:$B$56,2,FALSE),0)</f>
        <v>0</v>
      </c>
      <c r="BD170" s="11">
        <f>IF(BD$2=$A170,0,IF(HLOOKUP(BD$2,Recipes!$H:$GI,'Production Calculator'!$A170+2,FALSE)=0,0,HLOOKUP(BD$2,Recipes!$H:$GI,'Production Calculator'!$A170+2,FALSE)*$AK170))+IF($AO170=BD$3,$AM170/VLOOKUP($AO170,Data!$A$50:$B$56,2,FALSE),0)</f>
        <v>0</v>
      </c>
      <c r="BE170" s="11">
        <f>IF(BE$2=$A170,0,IF(HLOOKUP(BE$2,Recipes!$H:$GI,'Production Calculator'!$A170+2,FALSE)=0,0,HLOOKUP(BE$2,Recipes!$H:$GI,'Production Calculator'!$A170+2,FALSE)*$AK170))+IF($AO170=BE$3,$AM170/VLOOKUP($AO170,Data!$A$50:$B$56,2,FALSE),0)</f>
        <v>0</v>
      </c>
      <c r="BF170" s="11">
        <f>IF(BF$2=$A170,0,IF(HLOOKUP(BF$2,Recipes!$H:$GI,'Production Calculator'!$A170+2,FALSE)=0,0,HLOOKUP(BF$2,Recipes!$H:$GI,'Production Calculator'!$A170+2,FALSE)*$AK170))+IF($AO170=BF$3,$AM170/VLOOKUP($AO170,Data!$A$50:$B$56,2,FALSE),0)</f>
        <v>0</v>
      </c>
      <c r="BG170" s="11">
        <f>IF(BG$2=$A170,0,IF(HLOOKUP(BG$2,Recipes!$H:$GI,'Production Calculator'!$A170+2,FALSE)=0,0,HLOOKUP(BG$2,Recipes!$H:$GI,'Production Calculator'!$A170+2,FALSE)*$AK170))+IF($AO170=BG$3,$AM170/VLOOKUP($AO170,Data!$A$50:$B$56,2,FALSE),0)</f>
        <v>0</v>
      </c>
      <c r="BH170" s="11">
        <f>IF(BH$2=$A170,0,IF(HLOOKUP(BH$2,Recipes!$H:$GI,'Production Calculator'!$A170+2,FALSE)=0,0,HLOOKUP(BH$2,Recipes!$H:$GI,'Production Calculator'!$A170+2,FALSE)*$AK170))+IF($AO170=BH$3,$AM170/VLOOKUP($AO170,Data!$A$50:$B$56,2,FALSE),0)</f>
        <v>0</v>
      </c>
      <c r="BI170" s="11">
        <f>IF(BI$2=$A170,0,IF(HLOOKUP(BI$2,Recipes!$H:$GI,'Production Calculator'!$A170+2,FALSE)=0,0,HLOOKUP(BI$2,Recipes!$H:$GI,'Production Calculator'!$A170+2,FALSE)*$AK170))+IF($AO170=BI$3,$AM170/VLOOKUP($AO170,Data!$A$50:$B$56,2,FALSE),0)</f>
        <v>0</v>
      </c>
      <c r="BJ170" s="11">
        <f>IF(BJ$2=$A170,0,IF(HLOOKUP(BJ$2,Recipes!$H:$GI,'Production Calculator'!$A170+2,FALSE)=0,0,HLOOKUP(BJ$2,Recipes!$H:$GI,'Production Calculator'!$A170+2,FALSE)*$AK170))+IF($AO170=BJ$3,$AM170/VLOOKUP($AO170,Data!$A$50:$B$56,2,FALSE),0)</f>
        <v>0</v>
      </c>
      <c r="BK170" s="11">
        <f>IF(BK$2=$A170,0,IF(HLOOKUP(BK$2,Recipes!$H:$GI,'Production Calculator'!$A170+2,FALSE)=0,0,HLOOKUP(BK$2,Recipes!$H:$GI,'Production Calculator'!$A170+2,FALSE)*$AK170))+IF($AO170=BK$3,$AM170/VLOOKUP($AO170,Data!$A$50:$B$56,2,FALSE),0)</f>
        <v>0</v>
      </c>
      <c r="BL170" s="11">
        <f>IF(BL$2=$A170,0,IF(HLOOKUP(BL$2,Recipes!$H:$GI,'Production Calculator'!$A170+2,FALSE)=0,0,HLOOKUP(BL$2,Recipes!$H:$GI,'Production Calculator'!$A170+2,FALSE)*$AK170))+IF($AO170=BL$3,$AM170/VLOOKUP($AO170,Data!$A$50:$B$56,2,FALSE),0)</f>
        <v>0</v>
      </c>
      <c r="BM170" s="11">
        <f>IF(BM$2=$A170,0,IF(HLOOKUP(BM$2,Recipes!$H:$GI,'Production Calculator'!$A170+2,FALSE)=0,0,HLOOKUP(BM$2,Recipes!$H:$GI,'Production Calculator'!$A170+2,FALSE)*$AK170))+IF($AO170=BM$3,$AM170/VLOOKUP($AO170,Data!$A$50:$B$56,2,FALSE),0)</f>
        <v>0</v>
      </c>
      <c r="BN170" s="11">
        <f>IF(BN$2=$A170,0,IF(HLOOKUP(BN$2,Recipes!$H:$GI,'Production Calculator'!$A170+2,FALSE)=0,0,HLOOKUP(BN$2,Recipes!$H:$GI,'Production Calculator'!$A170+2,FALSE)*$AK170))+IF($AO170=BN$3,$AM170/VLOOKUP($AO170,Data!$A$50:$B$56,2,FALSE),0)</f>
        <v>0</v>
      </c>
      <c r="BO170" s="11">
        <f>IF(BO$2=$A170,0,IF(HLOOKUP(BO$2,Recipes!$H:$GI,'Production Calculator'!$A170+2,FALSE)=0,0,HLOOKUP(BO$2,Recipes!$H:$GI,'Production Calculator'!$A170+2,FALSE)*$AK170))+IF($AO170=BO$3,$AM170/VLOOKUP($AO170,Data!$A$50:$B$56,2,FALSE),0)</f>
        <v>0</v>
      </c>
      <c r="BP170" s="11">
        <f>IF(BP$2=$A170,0,IF(HLOOKUP(BP$2,Recipes!$H:$GI,'Production Calculator'!$A170+2,FALSE)=0,0,HLOOKUP(BP$2,Recipes!$H:$GI,'Production Calculator'!$A170+2,FALSE)*$AK170))+IF($AO170=BP$3,$AM170/VLOOKUP($AO170,Data!$A$50:$B$56,2,FALSE),0)</f>
        <v>0</v>
      </c>
      <c r="BQ170" s="11">
        <f>IF(BQ$2=$A170,0,IF(HLOOKUP(BQ$2,Recipes!$H:$GI,'Production Calculator'!$A170+2,FALSE)=0,0,HLOOKUP(BQ$2,Recipes!$H:$GI,'Production Calculator'!$A170+2,FALSE)*$AK170))+IF($AO170=BQ$3,$AM170/VLOOKUP($AO170,Data!$A$50:$B$56,2,FALSE),0)</f>
        <v>0</v>
      </c>
      <c r="BR170" s="11">
        <f>IF(BR$2=$A170,0,IF(HLOOKUP(BR$2,Recipes!$H:$GI,'Production Calculator'!$A170+2,FALSE)=0,0,HLOOKUP(BR$2,Recipes!$H:$GI,'Production Calculator'!$A170+2,FALSE)*$AK170))+IF($AO170=BR$3,$AM170/VLOOKUP($AO170,Data!$A$50:$B$56,2,FALSE),0)</f>
        <v>0</v>
      </c>
      <c r="BS170" s="11">
        <f>IF(BS$2=$A170,0,IF(HLOOKUP(BS$2,Recipes!$H:$GI,'Production Calculator'!$A170+2,FALSE)=0,0,HLOOKUP(BS$2,Recipes!$H:$GI,'Production Calculator'!$A170+2,FALSE)*$AK170))+IF($AO170=BS$3,$AM170/VLOOKUP($AO170,Data!$A$50:$B$56,2,FALSE),0)</f>
        <v>0</v>
      </c>
      <c r="BT170" s="11">
        <f>IF(BT$2=$A170,0,IF(HLOOKUP(BT$2,Recipes!$H:$GI,'Production Calculator'!$A170+2,FALSE)=0,0,HLOOKUP(BT$2,Recipes!$H:$GI,'Production Calculator'!$A170+2,FALSE)*$AK170))+IF($AO170=BT$3,$AM170/VLOOKUP($AO170,Data!$A$50:$B$56,2,FALSE),0)</f>
        <v>0</v>
      </c>
      <c r="BU170" s="11">
        <f>IF(BU$2=$A170,0,IF(HLOOKUP(BU$2,Recipes!$H:$GI,'Production Calculator'!$A170+2,FALSE)=0,0,HLOOKUP(BU$2,Recipes!$H:$GI,'Production Calculator'!$A170+2,FALSE)*$AK170))+IF($AO170=BU$3,$AM170/VLOOKUP($AO170,Data!$A$50:$B$56,2,FALSE),0)</f>
        <v>0</v>
      </c>
      <c r="BV170" s="11">
        <f>IF(BV$2=$A170,0,IF(HLOOKUP(BV$2,Recipes!$H:$GI,'Production Calculator'!$A170+2,FALSE)=0,0,HLOOKUP(BV$2,Recipes!$H:$GI,'Production Calculator'!$A170+2,FALSE)*$AK170))+IF($AO170=BV$3,$AM170/VLOOKUP($AO170,Data!$A$50:$B$56,2,FALSE),0)</f>
        <v>0</v>
      </c>
      <c r="BW170" s="11">
        <f>IF(BW$2=$A170,0,IF(HLOOKUP(BW$2,Recipes!$H:$GI,'Production Calculator'!$A170+2,FALSE)=0,0,HLOOKUP(BW$2,Recipes!$H:$GI,'Production Calculator'!$A170+2,FALSE)*$AK170))+IF($AO170=BW$3,$AM170/VLOOKUP($AO170,Data!$A$50:$B$56,2,FALSE),0)</f>
        <v>0</v>
      </c>
      <c r="BX170" s="11">
        <f>IF(BX$2=$A170,0,IF(HLOOKUP(BX$2,Recipes!$H:$GI,'Production Calculator'!$A170+2,FALSE)=0,0,HLOOKUP(BX$2,Recipes!$H:$GI,'Production Calculator'!$A170+2,FALSE)*$AK170))+IF($AO170=BX$3,$AM170/VLOOKUP($AO170,Data!$A$50:$B$56,2,FALSE),0)</f>
        <v>0</v>
      </c>
      <c r="BY170" s="11">
        <f>IF(BY$2=$A170,0,IF(HLOOKUP(BY$2,Recipes!$H:$GI,'Production Calculator'!$A170+2,FALSE)=0,0,HLOOKUP(BY$2,Recipes!$H:$GI,'Production Calculator'!$A170+2,FALSE)*$AK170))+IF($AO170=BY$3,$AM170/VLOOKUP($AO170,Data!$A$50:$B$56,2,FALSE),0)</f>
        <v>0</v>
      </c>
      <c r="BZ170" s="11">
        <f>IF(BZ$2=$A170,0,IF(HLOOKUP(BZ$2,Recipes!$H:$GI,'Production Calculator'!$A170+2,FALSE)=0,0,HLOOKUP(BZ$2,Recipes!$H:$GI,'Production Calculator'!$A170+2,FALSE)*$AK170))+IF($AO170=BZ$3,$AM170/VLOOKUP($AO170,Data!$A$50:$B$56,2,FALSE),0)</f>
        <v>0</v>
      </c>
      <c r="CA170" s="11">
        <f>IF(CA$2=$A170,0,IF(HLOOKUP(CA$2,Recipes!$H:$GI,'Production Calculator'!$A170+2,FALSE)=0,0,HLOOKUP(CA$2,Recipes!$H:$GI,'Production Calculator'!$A170+2,FALSE)*$AK170))+IF($AO170=CA$3,$AM170/VLOOKUP($AO170,Data!$A$50:$B$56,2,FALSE),0)</f>
        <v>0</v>
      </c>
      <c r="CB170" s="11">
        <f>IF(CB$2=$A170,0,IF(HLOOKUP(CB$2,Recipes!$H:$GI,'Production Calculator'!$A170+2,FALSE)=0,0,HLOOKUP(CB$2,Recipes!$H:$GI,'Production Calculator'!$A170+2,FALSE)*$AK170))+IF($AO170=CB$3,$AM170/VLOOKUP($AO170,Data!$A$50:$B$56,2,FALSE),0)</f>
        <v>0</v>
      </c>
      <c r="CC170" s="11">
        <f>IF(CC$2=$A170,0,IF(HLOOKUP(CC$2,Recipes!$H:$GI,'Production Calculator'!$A170+2,FALSE)=0,0,HLOOKUP(CC$2,Recipes!$H:$GI,'Production Calculator'!$A170+2,FALSE)*$AK170))+IF($AO170=CC$3,$AM170/VLOOKUP($AO170,Data!$A$50:$B$56,2,FALSE),0)</f>
        <v>0</v>
      </c>
      <c r="CD170" s="11">
        <f>IF(CD$2=$A170,0,IF(HLOOKUP(CD$2,Recipes!$H:$GI,'Production Calculator'!$A170+2,FALSE)=0,0,HLOOKUP(CD$2,Recipes!$H:$GI,'Production Calculator'!$A170+2,FALSE)*$AK170))+IF($AO170=CD$3,$AM170/VLOOKUP($AO170,Data!$A$50:$B$56,2,FALSE),0)</f>
        <v>0</v>
      </c>
      <c r="CE170" s="11">
        <f>IF(CE$2=$A170,0,IF(HLOOKUP(CE$2,Recipes!$H:$GI,'Production Calculator'!$A170+2,FALSE)=0,0,HLOOKUP(CE$2,Recipes!$H:$GI,'Production Calculator'!$A170+2,FALSE)*$AK170))+IF($AO170=CE$3,$AM170/VLOOKUP($AO170,Data!$A$50:$B$56,2,FALSE),0)</f>
        <v>0</v>
      </c>
      <c r="CF170" s="11">
        <f>IF(CF$2=$A170,0,IF(HLOOKUP(CF$2,Recipes!$H:$GI,'Production Calculator'!$A170+2,FALSE)=0,0,HLOOKUP(CF$2,Recipes!$H:$GI,'Production Calculator'!$A170+2,FALSE)*$AK170))+IF($AO170=CF$3,$AM170/VLOOKUP($AO170,Data!$A$50:$B$56,2,FALSE),0)</f>
        <v>0</v>
      </c>
      <c r="CG170" s="11">
        <f>IF(CG$2=$A170,0,IF(HLOOKUP(CG$2,Recipes!$H:$GI,'Production Calculator'!$A170+2,FALSE)=0,0,HLOOKUP(CG$2,Recipes!$H:$GI,'Production Calculator'!$A170+2,FALSE)*$AK170))+IF($AO170=CG$3,$AM170/VLOOKUP($AO170,Data!$A$50:$B$56,2,FALSE),0)</f>
        <v>0</v>
      </c>
      <c r="CH170" s="11">
        <f>IF(CH$2=$A170,0,IF(HLOOKUP(CH$2,Recipes!$H:$GI,'Production Calculator'!$A170+2,FALSE)=0,0,HLOOKUP(CH$2,Recipes!$H:$GI,'Production Calculator'!$A170+2,FALSE)*$AK170))+IF($AO170=CH$3,$AM170/VLOOKUP($AO170,Data!$A$50:$B$56,2,FALSE),0)</f>
        <v>0</v>
      </c>
      <c r="CI170" s="11">
        <f>IF(CI$2=$A170,0,IF(HLOOKUP(CI$2,Recipes!$H:$GI,'Production Calculator'!$A170+2,FALSE)=0,0,HLOOKUP(CI$2,Recipes!$H:$GI,'Production Calculator'!$A170+2,FALSE)*$AK170))+IF($AO170=CI$3,$AM170/VLOOKUP($AO170,Data!$A$50:$B$56,2,FALSE),0)</f>
        <v>0</v>
      </c>
      <c r="CJ170" s="11">
        <f>IF(CJ$2=$A170,0,IF(HLOOKUP(CJ$2,Recipes!$H:$GI,'Production Calculator'!$A170+2,FALSE)=0,0,HLOOKUP(CJ$2,Recipes!$H:$GI,'Production Calculator'!$A170+2,FALSE)*$AK170))+IF($AO170=CJ$3,$AM170/VLOOKUP($AO170,Data!$A$50:$B$56,2,FALSE),0)</f>
        <v>0</v>
      </c>
      <c r="CK170" s="11">
        <f>IF(CK$2=$A170,0,IF(HLOOKUP(CK$2,Recipes!$H:$GI,'Production Calculator'!$A170+2,FALSE)=0,0,HLOOKUP(CK$2,Recipes!$H:$GI,'Production Calculator'!$A170+2,FALSE)*$AK170))+IF($AO170=CK$3,$AM170/VLOOKUP($AO170,Data!$A$50:$B$56,2,FALSE),0)</f>
        <v>0</v>
      </c>
      <c r="CL170" s="11">
        <f>IF(CL$2=$A170,0,IF(HLOOKUP(CL$2,Recipes!$H:$GI,'Production Calculator'!$A170+2,FALSE)=0,0,HLOOKUP(CL$2,Recipes!$H:$GI,'Production Calculator'!$A170+2,FALSE)*$AK170))+IF($AO170=CL$3,$AM170/VLOOKUP($AO170,Data!$A$50:$B$56,2,FALSE),0)</f>
        <v>0</v>
      </c>
      <c r="CM170" s="11">
        <f>IF(CM$2=$A170,0,IF(HLOOKUP(CM$2,Recipes!$H:$GI,'Production Calculator'!$A170+2,FALSE)=0,0,HLOOKUP(CM$2,Recipes!$H:$GI,'Production Calculator'!$A170+2,FALSE)*$AK170))+IF($AO170=CM$3,$AM170/VLOOKUP($AO170,Data!$A$50:$B$56,2,FALSE),0)</f>
        <v>0</v>
      </c>
      <c r="CN170" s="11">
        <f>IF(CN$2=$A170,0,IF(HLOOKUP(CN$2,Recipes!$H:$GI,'Production Calculator'!$A170+2,FALSE)=0,0,HLOOKUP(CN$2,Recipes!$H:$GI,'Production Calculator'!$A170+2,FALSE)*$AK170))+IF($AO170=CN$3,$AM170/VLOOKUP($AO170,Data!$A$50:$B$56,2,FALSE),0)</f>
        <v>0</v>
      </c>
      <c r="CO170" s="11">
        <f>IF(CO$2=$A170,0,IF(HLOOKUP(CO$2,Recipes!$H:$GI,'Production Calculator'!$A170+2,FALSE)=0,0,HLOOKUP(CO$2,Recipes!$H:$GI,'Production Calculator'!$A170+2,FALSE)*$AK170))+IF($AO170=CO$3,$AM170/VLOOKUP($AO170,Data!$A$50:$B$56,2,FALSE),0)</f>
        <v>0</v>
      </c>
      <c r="CP170" s="11">
        <f>IF(CP$2=$A170,0,IF(HLOOKUP(CP$2,Recipes!$H:$GI,'Production Calculator'!$A170+2,FALSE)=0,0,HLOOKUP(CP$2,Recipes!$H:$GI,'Production Calculator'!$A170+2,FALSE)*$AK170))+IF($AO170=CP$3,$AM170/VLOOKUP($AO170,Data!$A$50:$B$56,2,FALSE),0)</f>
        <v>0</v>
      </c>
      <c r="CQ170" s="11">
        <f>IF(CQ$2=$A170,0,IF(HLOOKUP(CQ$2,Recipes!$H:$GI,'Production Calculator'!$A170+2,FALSE)=0,0,HLOOKUP(CQ$2,Recipes!$H:$GI,'Production Calculator'!$A170+2,FALSE)*$AK170))+IF($AO170=CQ$3,$AM170/VLOOKUP($AO170,Data!$A$50:$B$56,2,FALSE),0)</f>
        <v>0</v>
      </c>
      <c r="CR170" s="11">
        <f>IF(CR$2=$A170,0,IF(HLOOKUP(CR$2,Recipes!$H:$GI,'Production Calculator'!$A170+2,FALSE)=0,0,HLOOKUP(CR$2,Recipes!$H:$GI,'Production Calculator'!$A170+2,FALSE)*$AK170))+IF($AO170=CR$3,$AM170/VLOOKUP($AO170,Data!$A$50:$B$56,2,FALSE),0)</f>
        <v>0</v>
      </c>
      <c r="CS170" s="11">
        <f>IF(CS$2=$A170,0,IF(HLOOKUP(CS$2,Recipes!$H:$GI,'Production Calculator'!$A170+2,FALSE)=0,0,HLOOKUP(CS$2,Recipes!$H:$GI,'Production Calculator'!$A170+2,FALSE)*$AK170))+IF($AO170=CS$3,$AM170/VLOOKUP($AO170,Data!$A$50:$B$56,2,FALSE),0)</f>
        <v>0</v>
      </c>
      <c r="CT170" s="11">
        <f>IF(CT$2=$A170,0,IF(HLOOKUP(CT$2,Recipes!$H:$GI,'Production Calculator'!$A170+2,FALSE)=0,0,HLOOKUP(CT$2,Recipes!$H:$GI,'Production Calculator'!$A170+2,FALSE)*$AK170))+IF($AO170=CT$3,$AM170/VLOOKUP($AO170,Data!$A$50:$B$56,2,FALSE),0)</f>
        <v>0</v>
      </c>
      <c r="CU170" s="11">
        <f>IF(CU$2=$A170,0,IF(HLOOKUP(CU$2,Recipes!$H:$GI,'Production Calculator'!$A170+2,FALSE)=0,0,HLOOKUP(CU$2,Recipes!$H:$GI,'Production Calculator'!$A170+2,FALSE)*$AK170))+IF($AO170=CU$3,$AM170/VLOOKUP($AO170,Data!$A$50:$B$56,2,FALSE),0)</f>
        <v>0</v>
      </c>
      <c r="CV170" s="11">
        <f>IF(CV$2=$A170,0,IF(HLOOKUP(CV$2,Recipes!$H:$GI,'Production Calculator'!$A170+2,FALSE)=0,0,HLOOKUP(CV$2,Recipes!$H:$GI,'Production Calculator'!$A170+2,FALSE)*$AK170))+IF($AO170=CV$3,$AM170/VLOOKUP($AO170,Data!$A$50:$B$56,2,FALSE),0)</f>
        <v>0</v>
      </c>
      <c r="CW170" s="11">
        <f>IF(CW$2=$A170,0,IF(HLOOKUP(CW$2,Recipes!$H:$GI,'Production Calculator'!$A170+2,FALSE)=0,0,HLOOKUP(CW$2,Recipes!$H:$GI,'Production Calculator'!$A170+2,FALSE)*$AK170))+IF($AO170=CW$3,$AM170/VLOOKUP($AO170,Data!$A$50:$B$56,2,FALSE),0)</f>
        <v>0</v>
      </c>
      <c r="CX170" s="11">
        <f>IF(CX$2=$A170,0,IF(HLOOKUP(CX$2,Recipes!$H:$GI,'Production Calculator'!$A170+2,FALSE)=0,0,HLOOKUP(CX$2,Recipes!$H:$GI,'Production Calculator'!$A170+2,FALSE)*$AK170))+IF($AO170=CX$3,$AM170/VLOOKUP($AO170,Data!$A$50:$B$56,2,FALSE),0)</f>
        <v>0</v>
      </c>
      <c r="CY170" s="11">
        <f>IF(CY$2=$A170,0,IF(HLOOKUP(CY$2,Recipes!$H:$GI,'Production Calculator'!$A170+2,FALSE)=0,0,HLOOKUP(CY$2,Recipes!$H:$GI,'Production Calculator'!$A170+2,FALSE)*$AK170))+IF($AO170=CY$3,$AM170/VLOOKUP($AO170,Data!$A$50:$B$56,2,FALSE),0)</f>
        <v>0</v>
      </c>
      <c r="CZ170" s="11">
        <f>IF(CZ$2=$A170,0,IF(HLOOKUP(CZ$2,Recipes!$H:$GI,'Production Calculator'!$A170+2,FALSE)=0,0,HLOOKUP(CZ$2,Recipes!$H:$GI,'Production Calculator'!$A170+2,FALSE)*$AK170))+IF($AO170=CZ$3,$AM170/VLOOKUP($AO170,Data!$A$50:$B$56,2,FALSE),0)</f>
        <v>0</v>
      </c>
      <c r="DA170" s="11">
        <f>IF(DA$2=$A170,0,IF(HLOOKUP(DA$2,Recipes!$H:$GI,'Production Calculator'!$A170+2,FALSE)=0,0,HLOOKUP(DA$2,Recipes!$H:$GI,'Production Calculator'!$A170+2,FALSE)*$AK170))+IF($AO170=DA$3,$AM170/VLOOKUP($AO170,Data!$A$50:$B$56,2,FALSE),0)</f>
        <v>0</v>
      </c>
      <c r="DB170" s="11">
        <f>IF(DB$2=$A170,0,IF(HLOOKUP(DB$2,Recipes!$H:$GI,'Production Calculator'!$A170+2,FALSE)=0,0,HLOOKUP(DB$2,Recipes!$H:$GI,'Production Calculator'!$A170+2,FALSE)*$AK170))+IF($AO170=DB$3,$AM170/VLOOKUP($AO170,Data!$A$50:$B$56,2,FALSE),0)</f>
        <v>0</v>
      </c>
      <c r="DC170" s="11">
        <f>IF(DC$2=$A170,0,IF(HLOOKUP(DC$2,Recipes!$H:$GI,'Production Calculator'!$A170+2,FALSE)=0,0,HLOOKUP(DC$2,Recipes!$H:$GI,'Production Calculator'!$A170+2,FALSE)*$AK170))+IF($AO170=DC$3,$AM170/VLOOKUP($AO170,Data!$A$50:$B$56,2,FALSE),0)</f>
        <v>0</v>
      </c>
      <c r="DD170" s="11">
        <f>IF(DD$2=$A170,0,IF(HLOOKUP(DD$2,Recipes!$H:$GI,'Production Calculator'!$A170+2,FALSE)=0,0,HLOOKUP(DD$2,Recipes!$H:$GI,'Production Calculator'!$A170+2,FALSE)*$AK170))+IF($AO170=DD$3,$AM170/VLOOKUP($AO170,Data!$A$50:$B$56,2,FALSE),0)</f>
        <v>0</v>
      </c>
      <c r="DE170" s="11">
        <f>IF(DE$2=$A170,0,IF(HLOOKUP(DE$2,Recipes!$H:$GI,'Production Calculator'!$A170+2,FALSE)=0,0,HLOOKUP(DE$2,Recipes!$H:$GI,'Production Calculator'!$A170+2,FALSE)*$AK170))+IF($AO170=DE$3,$AM170/VLOOKUP($AO170,Data!$A$50:$B$56,2,FALSE),0)</f>
        <v>0</v>
      </c>
      <c r="DF170" s="11">
        <f>IF(DF$2=$A170,0,IF(HLOOKUP(DF$2,Recipes!$H:$GI,'Production Calculator'!$A170+2,FALSE)=0,0,HLOOKUP(DF$2,Recipes!$H:$GI,'Production Calculator'!$A170+2,FALSE)*$AK170))+IF($AO170=DF$3,$AM170/VLOOKUP($AO170,Data!$A$50:$B$56,2,FALSE),0)</f>
        <v>0</v>
      </c>
      <c r="DG170" s="11">
        <f>IF(DG$2=$A170,0,IF(HLOOKUP(DG$2,Recipes!$H:$GI,'Production Calculator'!$A170+2,FALSE)=0,0,HLOOKUP(DG$2,Recipes!$H:$GI,'Production Calculator'!$A170+2,FALSE)*$AK170))+IF($AO170=DG$3,$AM170/VLOOKUP($AO170,Data!$A$50:$B$56,2,FALSE),0)</f>
        <v>0</v>
      </c>
      <c r="DH170" s="11">
        <f>IF(DH$2=$A170,0,IF(HLOOKUP(DH$2,Recipes!$H:$GI,'Production Calculator'!$A170+2,FALSE)=0,0,HLOOKUP(DH$2,Recipes!$H:$GI,'Production Calculator'!$A170+2,FALSE)*$AK170))+IF($AO170=DH$3,$AM170/VLOOKUP($AO170,Data!$A$50:$B$56,2,FALSE),0)</f>
        <v>0</v>
      </c>
      <c r="DI170" s="11">
        <f>IF(DI$2=$A170,0,IF(HLOOKUP(DI$2,Recipes!$H:$GI,'Production Calculator'!$A170+2,FALSE)=0,0,HLOOKUP(DI$2,Recipes!$H:$GI,'Production Calculator'!$A170+2,FALSE)*$AK170))+IF($AO170=DI$3,$AM170/VLOOKUP($AO170,Data!$A$50:$B$56,2,FALSE),0)</f>
        <v>0</v>
      </c>
      <c r="DJ170" s="11">
        <f>IF(DJ$2=$A170,0,IF(HLOOKUP(DJ$2,Recipes!$H:$GI,'Production Calculator'!$A170+2,FALSE)=0,0,HLOOKUP(DJ$2,Recipes!$H:$GI,'Production Calculator'!$A170+2,FALSE)*$AK170))+IF($AO170=DJ$3,$AM170/VLOOKUP($AO170,Data!$A$50:$B$56,2,FALSE),0)</f>
        <v>0</v>
      </c>
      <c r="DK170" s="11">
        <f>IF(DK$2=$A170,0,IF(HLOOKUP(DK$2,Recipes!$H:$GI,'Production Calculator'!$A170+2,FALSE)=0,0,HLOOKUP(DK$2,Recipes!$H:$GI,'Production Calculator'!$A170+2,FALSE)*$AK170))+IF($AO170=DK$3,$AM170/VLOOKUP($AO170,Data!$A$50:$B$56,2,FALSE),0)</f>
        <v>0</v>
      </c>
      <c r="DL170" s="11">
        <f>IF(DL$2=$A170,0,IF(HLOOKUP(DL$2,Recipes!$H:$GI,'Production Calculator'!$A170+2,FALSE)=0,0,HLOOKUP(DL$2,Recipes!$H:$GI,'Production Calculator'!$A170+2,FALSE)*$AK170))+IF($AO170=DL$3,$AM170/VLOOKUP($AO170,Data!$A$50:$B$56,2,FALSE),0)</f>
        <v>0</v>
      </c>
      <c r="DM170" s="11">
        <f>IF(DM$2=$A170,0,IF(HLOOKUP(DM$2,Recipes!$H:$GI,'Production Calculator'!$A170+2,FALSE)=0,0,HLOOKUP(DM$2,Recipes!$H:$GI,'Production Calculator'!$A170+2,FALSE)*$AK170))+IF($AO170=DM$3,$AM170/VLOOKUP($AO170,Data!$A$50:$B$56,2,FALSE),0)</f>
        <v>0</v>
      </c>
      <c r="DN170" s="11">
        <f>IF(DN$2=$A170,0,IF(HLOOKUP(DN$2,Recipes!$H:$GI,'Production Calculator'!$A170+2,FALSE)=0,0,HLOOKUP(DN$2,Recipes!$H:$GI,'Production Calculator'!$A170+2,FALSE)*$AK170))+IF($AO170=DN$3,$AM170/VLOOKUP($AO170,Data!$A$50:$B$56,2,FALSE),0)</f>
        <v>0</v>
      </c>
      <c r="DO170" s="11">
        <f>IF(DO$2=$A170,0,IF(HLOOKUP(DO$2,Recipes!$H:$GI,'Production Calculator'!$A170+2,FALSE)=0,0,HLOOKUP(DO$2,Recipes!$H:$GI,'Production Calculator'!$A170+2,FALSE)*$AK170))+IF($AO170=DO$3,$AM170/VLOOKUP($AO170,Data!$A$50:$B$56,2,FALSE),0)</f>
        <v>0</v>
      </c>
      <c r="DP170" s="11">
        <f>IF(DP$2=$A170,0,IF(HLOOKUP(DP$2,Recipes!$H:$GI,'Production Calculator'!$A170+2,FALSE)=0,0,HLOOKUP(DP$2,Recipes!$H:$GI,'Production Calculator'!$A170+2,FALSE)*$AK170))+IF($AO170=DP$3,$AM170/VLOOKUP($AO170,Data!$A$50:$B$56,2,FALSE),0)</f>
        <v>0</v>
      </c>
      <c r="DQ170" s="11">
        <f>IF(DQ$2=$A170,0,IF(HLOOKUP(DQ$2,Recipes!$H:$GI,'Production Calculator'!$A170+2,FALSE)=0,0,HLOOKUP(DQ$2,Recipes!$H:$GI,'Production Calculator'!$A170+2,FALSE)*$AK170))+IF($AO170=DQ$3,$AM170/VLOOKUP($AO170,Data!$A$50:$B$56,2,FALSE),0)</f>
        <v>0</v>
      </c>
      <c r="DR170" s="11">
        <f>IF(DR$2=$A170,0,IF(HLOOKUP(DR$2,Recipes!$H:$GI,'Production Calculator'!$A170+2,FALSE)=0,0,HLOOKUP(DR$2,Recipes!$H:$GI,'Production Calculator'!$A170+2,FALSE)*$AK170))+IF($AO170=DR$3,$AM170/VLOOKUP($AO170,Data!$A$50:$B$56,2,FALSE),0)</f>
        <v>0</v>
      </c>
      <c r="DS170" s="11">
        <f>IF(DS$2=$A170,0,IF(HLOOKUP(DS$2,Recipes!$H:$GI,'Production Calculator'!$A170+2,FALSE)=0,0,HLOOKUP(DS$2,Recipes!$H:$GI,'Production Calculator'!$A170+2,FALSE)*$AK170))+IF($AO170=DS$3,$AM170/VLOOKUP($AO170,Data!$A$50:$B$56,2,FALSE),0)</f>
        <v>0</v>
      </c>
      <c r="DT170" s="11">
        <f>IF(DT$2=$A170,0,IF(HLOOKUP(DT$2,Recipes!$H:$GI,'Production Calculator'!$A170+2,FALSE)=0,0,HLOOKUP(DT$2,Recipes!$H:$GI,'Production Calculator'!$A170+2,FALSE)*$AK170))+IF($AO170=DT$3,$AM170/VLOOKUP($AO170,Data!$A$50:$B$56,2,FALSE),0)</f>
        <v>0</v>
      </c>
      <c r="DU170" s="11">
        <f>IF(DU$2=$A170,0,IF(HLOOKUP(DU$2,Recipes!$H:$GI,'Production Calculator'!$A170+2,FALSE)=0,0,HLOOKUP(DU$2,Recipes!$H:$GI,'Production Calculator'!$A170+2,FALSE)*$AK170))+IF($AO170=DU$3,$AM170/VLOOKUP($AO170,Data!$A$50:$B$56,2,FALSE),0)</f>
        <v>0</v>
      </c>
      <c r="DV170" s="11">
        <f>IF(DV$2=$A170,0,IF(HLOOKUP(DV$2,Recipes!$H:$GI,'Production Calculator'!$A170+2,FALSE)=0,0,HLOOKUP(DV$2,Recipes!$H:$GI,'Production Calculator'!$A170+2,FALSE)*$AK170))+IF($AO170=DV$3,$AM170/VLOOKUP($AO170,Data!$A$50:$B$56,2,FALSE),0)</f>
        <v>0</v>
      </c>
      <c r="DW170" s="11">
        <f>IF(DW$2=$A170,0,IF(HLOOKUP(DW$2,Recipes!$H:$GI,'Production Calculator'!$A170+2,FALSE)=0,0,HLOOKUP(DW$2,Recipes!$H:$GI,'Production Calculator'!$A170+2,FALSE)*$AK170))+IF($AO170=DW$3,$AM170/VLOOKUP($AO170,Data!$A$50:$B$56,2,FALSE),0)</f>
        <v>0</v>
      </c>
      <c r="DX170" s="11">
        <f>IF(DX$2=$A170,0,IF(HLOOKUP(DX$2,Recipes!$H:$GI,'Production Calculator'!$A170+2,FALSE)=0,0,HLOOKUP(DX$2,Recipes!$H:$GI,'Production Calculator'!$A170+2,FALSE)*$AK170))+IF($AO170=DX$3,$AM170/VLOOKUP($AO170,Data!$A$50:$B$56,2,FALSE),0)</f>
        <v>0</v>
      </c>
      <c r="DY170" s="11">
        <f>IF(DY$2=$A170,0,IF(HLOOKUP(DY$2,Recipes!$H:$GI,'Production Calculator'!$A170+2,FALSE)=0,0,HLOOKUP(DY$2,Recipes!$H:$GI,'Production Calculator'!$A170+2,FALSE)*$AK170))+IF($AO170=DY$3,$AM170/VLOOKUP($AO170,Data!$A$50:$B$56,2,FALSE),0)</f>
        <v>0</v>
      </c>
      <c r="DZ170" s="11">
        <f>IF(DZ$2=$A170,0,IF(HLOOKUP(DZ$2,Recipes!$H:$GI,'Production Calculator'!$A170+2,FALSE)=0,0,HLOOKUP(DZ$2,Recipes!$H:$GI,'Production Calculator'!$A170+2,FALSE)*$AK170))+IF($AO170=DZ$3,$AM170/VLOOKUP($AO170,Data!$A$50:$B$56,2,FALSE),0)</f>
        <v>0</v>
      </c>
      <c r="EA170" s="11">
        <f>IF(EA$2=$A170,0,IF(HLOOKUP(EA$2,Recipes!$H:$GI,'Production Calculator'!$A170+2,FALSE)=0,0,HLOOKUP(EA$2,Recipes!$H:$GI,'Production Calculator'!$A170+2,FALSE)*$AK170))+IF($AO170=EA$3,$AM170/VLOOKUP($AO170,Data!$A$50:$B$56,2,FALSE),0)</f>
        <v>0</v>
      </c>
      <c r="EB170" s="11">
        <f>IF(EB$2=$A170,0,IF(HLOOKUP(EB$2,Recipes!$H:$GI,'Production Calculator'!$A170+2,FALSE)=0,0,HLOOKUP(EB$2,Recipes!$H:$GI,'Production Calculator'!$A170+2,FALSE)*$AK170))+IF($AO170=EB$3,$AM170/VLOOKUP($AO170,Data!$A$50:$B$56,2,FALSE),0)</f>
        <v>0</v>
      </c>
      <c r="EC170" s="11">
        <f>IF(EC$2=$A170,0,IF(HLOOKUP(EC$2,Recipes!$H:$GI,'Production Calculator'!$A170+2,FALSE)=0,0,HLOOKUP(EC$2,Recipes!$H:$GI,'Production Calculator'!$A170+2,FALSE)*$AK170))+IF($AO170=EC$3,$AM170/VLOOKUP($AO170,Data!$A$50:$B$56,2,FALSE),0)</f>
        <v>0</v>
      </c>
      <c r="ED170" s="11">
        <f>IF(ED$2=$A170,0,IF(HLOOKUP(ED$2,Recipes!$H:$GI,'Production Calculator'!$A170+2,FALSE)=0,0,HLOOKUP(ED$2,Recipes!$H:$GI,'Production Calculator'!$A170+2,FALSE)*$AK170))+IF($AO170=ED$3,$AM170/VLOOKUP($AO170,Data!$A$50:$B$56,2,FALSE),0)</f>
        <v>0</v>
      </c>
      <c r="EE170" s="11">
        <f>IF(EE$2=$A170,0,IF(HLOOKUP(EE$2,Recipes!$H:$GI,'Production Calculator'!$A170+2,FALSE)=0,0,HLOOKUP(EE$2,Recipes!$H:$GI,'Production Calculator'!$A170+2,FALSE)*$AK170))+IF($AO170=EE$3,$AM170/VLOOKUP($AO170,Data!$A$50:$B$56,2,FALSE),0)</f>
        <v>0</v>
      </c>
      <c r="EF170" s="11">
        <f>IF(EF$2=$A170,0,IF(HLOOKUP(EF$2,Recipes!$H:$GI,'Production Calculator'!$A170+2,FALSE)=0,0,HLOOKUP(EF$2,Recipes!$H:$GI,'Production Calculator'!$A170+2,FALSE)*$AK170))+IF($AO170=EF$3,$AM170/VLOOKUP($AO170,Data!$A$50:$B$56,2,FALSE),0)</f>
        <v>0</v>
      </c>
      <c r="EG170" s="11">
        <f>IF(EG$2=$A170,0,IF(HLOOKUP(EG$2,Recipes!$H:$GI,'Production Calculator'!$A170+2,FALSE)=0,0,HLOOKUP(EG$2,Recipes!$H:$GI,'Production Calculator'!$A170+2,FALSE)*$AK170))+IF($AO170=EG$3,$AM170/VLOOKUP($AO170,Data!$A$50:$B$56,2,FALSE),0)</f>
        <v>0</v>
      </c>
      <c r="EH170" s="11">
        <f>IF(EH$2=$A170,0,IF(HLOOKUP(EH$2,Recipes!$H:$GI,'Production Calculator'!$A170+2,FALSE)=0,0,HLOOKUP(EH$2,Recipes!$H:$GI,'Production Calculator'!$A170+2,FALSE)*$AK170))+IF($AO170=EH$3,$AM170/VLOOKUP($AO170,Data!$A$50:$B$56,2,FALSE),0)</f>
        <v>0</v>
      </c>
      <c r="EI170" s="11">
        <f>IF(EI$2=$A170,0,IF(HLOOKUP(EI$2,Recipes!$H:$GI,'Production Calculator'!$A170+2,FALSE)=0,0,HLOOKUP(EI$2,Recipes!$H:$GI,'Production Calculator'!$A170+2,FALSE)*$AK170))+IF($AO170=EI$3,$AM170/VLOOKUP($AO170,Data!$A$50:$B$56,2,FALSE),0)</f>
        <v>0</v>
      </c>
      <c r="EJ170" s="11">
        <f>IF(EJ$2=$A170,0,IF(HLOOKUP(EJ$2,Recipes!$H:$GI,'Production Calculator'!$A170+2,FALSE)=0,0,HLOOKUP(EJ$2,Recipes!$H:$GI,'Production Calculator'!$A170+2,FALSE)*$AK170))+IF($AO170=EJ$3,$AM170/VLOOKUP($AO170,Data!$A$50:$B$56,2,FALSE),0)</f>
        <v>0</v>
      </c>
      <c r="EK170" s="11">
        <f>IF(EK$2=$A170,0,IF(HLOOKUP(EK$2,Recipes!$H:$GI,'Production Calculator'!$A170+2,FALSE)=0,0,HLOOKUP(EK$2,Recipes!$H:$GI,'Production Calculator'!$A170+2,FALSE)*$AK170))+IF($AO170=EK$3,$AM170/VLOOKUP($AO170,Data!$A$50:$B$56,2,FALSE),0)</f>
        <v>0</v>
      </c>
      <c r="EL170" s="11">
        <f>IF(EL$2=$A170,0,IF(HLOOKUP(EL$2,Recipes!$H:$GI,'Production Calculator'!$A170+2,FALSE)=0,0,HLOOKUP(EL$2,Recipes!$H:$GI,'Production Calculator'!$A170+2,FALSE)*$AK170))+IF($AO170=EL$3,$AM170/VLOOKUP($AO170,Data!$A$50:$B$56,2,FALSE),0)</f>
        <v>0</v>
      </c>
      <c r="EM170" s="11">
        <f>IF(EM$2=$A170,0,IF(HLOOKUP(EM$2,Recipes!$H:$GI,'Production Calculator'!$A170+2,FALSE)=0,0,HLOOKUP(EM$2,Recipes!$H:$GI,'Production Calculator'!$A170+2,FALSE)*$AK170))+IF($AO170=EM$3,$AM170/VLOOKUP($AO170,Data!$A$50:$B$56,2,FALSE),0)</f>
        <v>0</v>
      </c>
      <c r="EN170" s="11">
        <f>IF(EN$2=$A170,0,IF(HLOOKUP(EN$2,Recipes!$H:$GI,'Production Calculator'!$A170+2,FALSE)=0,0,HLOOKUP(EN$2,Recipes!$H:$GI,'Production Calculator'!$A170+2,FALSE)*$AK170))+IF($AO170=EN$3,$AM170/VLOOKUP($AO170,Data!$A$50:$B$56,2,FALSE),0)</f>
        <v>0</v>
      </c>
      <c r="EO170" s="11">
        <f>IF(EO$2=$A170,0,IF(HLOOKUP(EO$2,Recipes!$H:$GI,'Production Calculator'!$A170+2,FALSE)=0,0,HLOOKUP(EO$2,Recipes!$H:$GI,'Production Calculator'!$A170+2,FALSE)*$AK170))+IF($AO170=EO$3,$AM170/VLOOKUP($AO170,Data!$A$50:$B$56,2,FALSE),0)</f>
        <v>0</v>
      </c>
      <c r="EP170" s="11">
        <f>IF(EP$2=$A170,0,IF(HLOOKUP(EP$2,Recipes!$H:$GI,'Production Calculator'!$A170+2,FALSE)=0,0,HLOOKUP(EP$2,Recipes!$H:$GI,'Production Calculator'!$A170+2,FALSE)*$AK170))+IF($AO170=EP$3,$AM170/VLOOKUP($AO170,Data!$A$50:$B$56,2,FALSE),0)</f>
        <v>0</v>
      </c>
      <c r="EQ170" s="11">
        <f>IF(EQ$2=$A170,0,IF(HLOOKUP(EQ$2,Recipes!$H:$GI,'Production Calculator'!$A170+2,FALSE)=0,0,HLOOKUP(EQ$2,Recipes!$H:$GI,'Production Calculator'!$A170+2,FALSE)*$AK170))+IF($AO170=EQ$3,$AM170/VLOOKUP($AO170,Data!$A$50:$B$56,2,FALSE),0)</f>
        <v>0</v>
      </c>
      <c r="ER170" s="11">
        <f>IF(ER$2=$A170,0,IF(HLOOKUP(ER$2,Recipes!$H:$GI,'Production Calculator'!$A170+2,FALSE)=0,0,HLOOKUP(ER$2,Recipes!$H:$GI,'Production Calculator'!$A170+2,FALSE)*$AK170))+IF($AO170=ER$3,$AM170/VLOOKUP($AO170,Data!$A$50:$B$56,2,FALSE),0)</f>
        <v>0</v>
      </c>
      <c r="ES170" s="11">
        <f>IF(ES$2=$A170,0,IF(HLOOKUP(ES$2,Recipes!$H:$GI,'Production Calculator'!$A170+2,FALSE)=0,0,HLOOKUP(ES$2,Recipes!$H:$GI,'Production Calculator'!$A170+2,FALSE)*$AK170))+IF($AO170=ES$3,$AM170/VLOOKUP($AO170,Data!$A$50:$B$56,2,FALSE),0)</f>
        <v>0</v>
      </c>
      <c r="ET170" s="11">
        <f>IF(ET$2=$A170,0,IF(HLOOKUP(ET$2,Recipes!$H:$GI,'Production Calculator'!$A170+2,FALSE)=0,0,HLOOKUP(ET$2,Recipes!$H:$GI,'Production Calculator'!$A170+2,FALSE)*$AK170))+IF($AO170=ET$3,$AM170/VLOOKUP($AO170,Data!$A$50:$B$56,2,FALSE),0)</f>
        <v>0</v>
      </c>
      <c r="EU170" s="11">
        <f>IF(EU$2=$A170,0,IF(HLOOKUP(EU$2,Recipes!$H:$GI,'Production Calculator'!$A170+2,FALSE)=0,0,HLOOKUP(EU$2,Recipes!$H:$GI,'Production Calculator'!$A170+2,FALSE)*$AK170))+IF($AO170=EU$3,$AM170/VLOOKUP($AO170,Data!$A$50:$B$56,2,FALSE),0)</f>
        <v>0</v>
      </c>
      <c r="EV170" s="11">
        <f>IF(EV$2=$A170,0,IF(HLOOKUP(EV$2,Recipes!$H:$GI,'Production Calculator'!$A170+2,FALSE)=0,0,HLOOKUP(EV$2,Recipes!$H:$GI,'Production Calculator'!$A170+2,FALSE)*$AK170))+IF($AO170=EV$3,$AM170/VLOOKUP($AO170,Data!$A$50:$B$56,2,FALSE),0)</f>
        <v>0</v>
      </c>
      <c r="EW170" s="11">
        <f>IF(EW$2=$A170,0,IF(HLOOKUP(EW$2,Recipes!$H:$GI,'Production Calculator'!$A170+2,FALSE)=0,0,HLOOKUP(EW$2,Recipes!$H:$GI,'Production Calculator'!$A170+2,FALSE)*$AK170))+IF($AO170=EW$3,$AM170/VLOOKUP($AO170,Data!$A$50:$B$56,2,FALSE),0)</f>
        <v>0</v>
      </c>
      <c r="EX170" s="11">
        <f>IF(EX$2=$A170,0,IF(HLOOKUP(EX$2,Recipes!$H:$GI,'Production Calculator'!$A170+2,FALSE)=0,0,HLOOKUP(EX$2,Recipes!$H:$GI,'Production Calculator'!$A170+2,FALSE)*$AK170))+IF($AO170=EX$3,$AM170/VLOOKUP($AO170,Data!$A$50:$B$56,2,FALSE),0)</f>
        <v>0</v>
      </c>
      <c r="EY170" s="11">
        <f>IF(EY$2=$A170,0,IF(HLOOKUP(EY$2,Recipes!$H:$GI,'Production Calculator'!$A170+2,FALSE)=0,0,HLOOKUP(EY$2,Recipes!$H:$GI,'Production Calculator'!$A170+2,FALSE)*$AK170))+IF($AO170=EY$3,$AM170/VLOOKUP($AO170,Data!$A$50:$B$56,2,FALSE),0)</f>
        <v>0</v>
      </c>
      <c r="EZ170" s="11">
        <f>IF(EZ$2=$A170,0,IF(HLOOKUP(EZ$2,Recipes!$H:$GI,'Production Calculator'!$A170+2,FALSE)=0,0,HLOOKUP(EZ$2,Recipes!$H:$GI,'Production Calculator'!$A170+2,FALSE)*$AK170))+IF($AO170=EZ$3,$AM170/VLOOKUP($AO170,Data!$A$50:$B$56,2,FALSE),0)</f>
        <v>0</v>
      </c>
      <c r="FA170" s="11">
        <f>IF(FA$2=$A170,0,IF(HLOOKUP(FA$2,Recipes!$H:$GI,'Production Calculator'!$A170+2,FALSE)=0,0,HLOOKUP(FA$2,Recipes!$H:$GI,'Production Calculator'!$A170+2,FALSE)*$AK170))+IF($AO170=FA$3,$AM170/VLOOKUP($AO170,Data!$A$50:$B$56,2,FALSE),0)</f>
        <v>0</v>
      </c>
      <c r="FB170" s="11">
        <f>IF(FB$2=$A170,0,IF(HLOOKUP(FB$2,Recipes!$H:$GI,'Production Calculator'!$A170+2,FALSE)=0,0,HLOOKUP(FB$2,Recipes!$H:$GI,'Production Calculator'!$A170+2,FALSE)*$AK170))+IF($AO170=FB$3,$AM170/VLOOKUP($AO170,Data!$A$50:$B$56,2,FALSE),0)</f>
        <v>0</v>
      </c>
      <c r="FC170" s="11">
        <f>IF(FC$2=$A170,0,IF(HLOOKUP(FC$2,Recipes!$H:$GI,'Production Calculator'!$A170+2,FALSE)=0,0,HLOOKUP(FC$2,Recipes!$H:$GI,'Production Calculator'!$A170+2,FALSE)*$AK170))+IF($AO170=FC$3,$AM170/VLOOKUP($AO170,Data!$A$50:$B$56,2,FALSE),0)</f>
        <v>0</v>
      </c>
      <c r="FD170" s="11">
        <f>IF(FD$2=$A170,0,IF(HLOOKUP(FD$2,Recipes!$H:$GI,'Production Calculator'!$A170+2,FALSE)=0,0,HLOOKUP(FD$2,Recipes!$H:$GI,'Production Calculator'!$A170+2,FALSE)*$AK170))+IF($AO170=FD$3,$AM170/VLOOKUP($AO170,Data!$A$50:$B$56,2,FALSE),0)</f>
        <v>0</v>
      </c>
      <c r="FE170" s="11">
        <f>IF(FE$2=$A170,0,IF(HLOOKUP(FE$2,Recipes!$H:$GI,'Production Calculator'!$A170+2,FALSE)=0,0,HLOOKUP(FE$2,Recipes!$H:$GI,'Production Calculator'!$A170+2,FALSE)*$AK170))+IF($AO170=FE$3,$AM170/VLOOKUP($AO170,Data!$A$50:$B$56,2,FALSE),0)</f>
        <v>0</v>
      </c>
      <c r="FF170" s="11">
        <f>IF(FF$2=$A170,0,IF(HLOOKUP(FF$2,Recipes!$H:$GI,'Production Calculator'!$A170+2,FALSE)=0,0,HLOOKUP(FF$2,Recipes!$H:$GI,'Production Calculator'!$A170+2,FALSE)*$AK170))+IF($AO170=FF$3,$AM170/VLOOKUP($AO170,Data!$A$50:$B$56,2,FALSE),0)</f>
        <v>0</v>
      </c>
      <c r="FG170" s="11">
        <f>IF(FG$2=$A170,0,IF(HLOOKUP(FG$2,Recipes!$H:$GI,'Production Calculator'!$A170+2,FALSE)=0,0,HLOOKUP(FG$2,Recipes!$H:$GI,'Production Calculator'!$A170+2,FALSE)*$AK170))+IF($AO170=FG$3,$AM170/VLOOKUP($AO170,Data!$A$50:$B$56,2,FALSE),0)</f>
        <v>0</v>
      </c>
      <c r="FH170" s="11">
        <f>IF(FH$2=$A170,0,IF(HLOOKUP(FH$2,Recipes!$H:$GI,'Production Calculator'!$A170+2,FALSE)=0,0,HLOOKUP(FH$2,Recipes!$H:$GI,'Production Calculator'!$A170+2,FALSE)*$AK170))+IF($AO170=FH$3,$AM170/VLOOKUP($AO170,Data!$A$50:$B$56,2,FALSE),0)</f>
        <v>0</v>
      </c>
      <c r="FI170" s="11">
        <f>IF(FI$2=$A170,0,IF(HLOOKUP(FI$2,Recipes!$H:$GI,'Production Calculator'!$A170+2,FALSE)=0,0,HLOOKUP(FI$2,Recipes!$H:$GI,'Production Calculator'!$A170+2,FALSE)*$AK170))+IF($AO170=FI$3,$AM170/VLOOKUP($AO170,Data!$A$50:$B$56,2,FALSE),0)</f>
        <v>0</v>
      </c>
      <c r="FJ170" s="11">
        <f>IF(FJ$2=$A170,0,IF(HLOOKUP(FJ$2,Recipes!$H:$GI,'Production Calculator'!$A170+2,FALSE)=0,0,HLOOKUP(FJ$2,Recipes!$H:$GI,'Production Calculator'!$A170+2,FALSE)*$AK170))+IF($AO170=FJ$3,$AM170/VLOOKUP($AO170,Data!$A$50:$B$56,2,FALSE),0)</f>
        <v>0</v>
      </c>
      <c r="FK170" s="11">
        <f>IF(FK$2=$A170,0,IF(HLOOKUP(FK$2,Recipes!$H:$GI,'Production Calculator'!$A170+2,FALSE)=0,0,HLOOKUP(FK$2,Recipes!$H:$GI,'Production Calculator'!$A170+2,FALSE)*$AK170))+IF($AO170=FK$3,$AM170/VLOOKUP($AO170,Data!$A$50:$B$56,2,FALSE),0)</f>
        <v>0</v>
      </c>
      <c r="FL170" s="11">
        <f>IF(FL$2=$A170,0,IF(HLOOKUP(FL$2,Recipes!$H:$GI,'Production Calculator'!$A170+2,FALSE)=0,0,HLOOKUP(FL$2,Recipes!$H:$GI,'Production Calculator'!$A170+2,FALSE)*$AK170))+IF($AO170=FL$3,$AM170/VLOOKUP($AO170,Data!$A$50:$B$56,2,FALSE),0)</f>
        <v>0</v>
      </c>
      <c r="FM170" s="11">
        <f>IF(FM$2=$A170,0,IF(HLOOKUP(FM$2,Recipes!$H:$GI,'Production Calculator'!$A170+2,FALSE)=0,0,HLOOKUP(FM$2,Recipes!$H:$GI,'Production Calculator'!$A170+2,FALSE)*$AK170))+IF($AO170=FM$3,$AM170/VLOOKUP($AO170,Data!$A$50:$B$56,2,FALSE),0)</f>
        <v>0</v>
      </c>
      <c r="FN170" s="11">
        <f>IF(FN$2=$A170,0,IF(HLOOKUP(FN$2,Recipes!$H:$GI,'Production Calculator'!$A170+2,FALSE)=0,0,HLOOKUP(FN$2,Recipes!$H:$GI,'Production Calculator'!$A170+2,FALSE)*$AK170))+IF($AO170=FN$3,$AM170/VLOOKUP($AO170,Data!$A$50:$B$56,2,FALSE),0)</f>
        <v>0</v>
      </c>
      <c r="FO170" s="11">
        <f>IF(FO$2=$A170,0,IF(HLOOKUP(FO$2,Recipes!$H:$GI,'Production Calculator'!$A170+2,FALSE)=0,0,HLOOKUP(FO$2,Recipes!$H:$GI,'Production Calculator'!$A170+2,FALSE)*$AK170))+IF($AO170=FO$3,$AM170/VLOOKUP($AO170,Data!$A$50:$B$56,2,FALSE),0)</f>
        <v>0</v>
      </c>
      <c r="FP170" s="11">
        <f>IF(FP$2=$A170,0,IF(HLOOKUP(FP$2,Recipes!$H:$GI,'Production Calculator'!$A170+2,FALSE)=0,0,HLOOKUP(FP$2,Recipes!$H:$GI,'Production Calculator'!$A170+2,FALSE)*$AK170))+IF($AO170=FP$3,$AM170/VLOOKUP($AO170,Data!$A$50:$B$56,2,FALSE),0)</f>
        <v>0</v>
      </c>
      <c r="FQ170" s="11">
        <f>IF(FQ$2=$A170,0,IF(HLOOKUP(FQ$2,Recipes!$H:$GI,'Production Calculator'!$A170+2,FALSE)=0,0,HLOOKUP(FQ$2,Recipes!$H:$GI,'Production Calculator'!$A170+2,FALSE)*$AK170))+IF($AO170=FQ$3,$AM170/VLOOKUP($AO170,Data!$A$50:$B$56,2,FALSE),0)</f>
        <v>0</v>
      </c>
      <c r="FR170" s="11">
        <f>IF(FR$2=$A170,0,IF(HLOOKUP(FR$2,Recipes!$H:$GI,'Production Calculator'!$A170+2,FALSE)=0,0,HLOOKUP(FR$2,Recipes!$H:$GI,'Production Calculator'!$A170+2,FALSE)*$AK170))+IF($AO170=FR$3,$AM170/VLOOKUP($AO170,Data!$A$50:$B$56,2,FALSE),0)</f>
        <v>0</v>
      </c>
      <c r="FS170" s="11">
        <f>IF(FS$2=$A170,0,IF(HLOOKUP(FS$2,Recipes!$H:$GI,'Production Calculator'!$A170+2,FALSE)=0,0,HLOOKUP(FS$2,Recipes!$H:$GI,'Production Calculator'!$A170+2,FALSE)*$AK170))+IF($AO170=FS$3,$AM170/VLOOKUP($AO170,Data!$A$50:$B$56,2,FALSE),0)</f>
        <v>0</v>
      </c>
      <c r="FT170" s="11">
        <f>IF(FT$2=$A170,0,IF(HLOOKUP(FT$2,Recipes!$H:$GI,'Production Calculator'!$A170+2,FALSE)=0,0,HLOOKUP(FT$2,Recipes!$H:$GI,'Production Calculator'!$A170+2,FALSE)*$AK170))+IF($AO170=FT$3,$AM170/VLOOKUP($AO170,Data!$A$50:$B$56,2,FALSE),0)</f>
        <v>0</v>
      </c>
      <c r="FU170" s="11">
        <f>IF(FU$2=$A170,0,IF(HLOOKUP(FU$2,Recipes!$H:$GI,'Production Calculator'!$A170+2,FALSE)=0,0,HLOOKUP(FU$2,Recipes!$H:$GI,'Production Calculator'!$A170+2,FALSE)*$AK170))+IF($AO170=FU$3,$AM170/VLOOKUP($AO170,Data!$A$50:$B$56,2,FALSE),0)</f>
        <v>0</v>
      </c>
      <c r="FV170" s="11">
        <f>IF(FV$2=$A170,0,IF(HLOOKUP(FV$2,Recipes!$H:$GI,'Production Calculator'!$A170+2,FALSE)=0,0,HLOOKUP(FV$2,Recipes!$H:$GI,'Production Calculator'!$A170+2,FALSE)*$AK170))+IF($AO170=FV$3,$AM170/VLOOKUP($AO170,Data!$A$50:$B$56,2,FALSE),0)</f>
        <v>0</v>
      </c>
      <c r="FW170" s="11">
        <f>IF(FW$2=$A170,0,IF(HLOOKUP(FW$2,Recipes!$H:$GI,'Production Calculator'!$A170+2,FALSE)=0,0,HLOOKUP(FW$2,Recipes!$H:$GI,'Production Calculator'!$A170+2,FALSE)*$AK170))+IF($AO170=FW$3,$AM170/VLOOKUP($AO170,Data!$A$50:$B$56,2,FALSE),0)</f>
        <v>0</v>
      </c>
      <c r="FX170" s="11">
        <f>IF(FX$2=$A170,0,IF(HLOOKUP(FX$2,Recipes!$H:$GI,'Production Calculator'!$A170+2,FALSE)=0,0,HLOOKUP(FX$2,Recipes!$H:$GI,'Production Calculator'!$A170+2,FALSE)*$AK170))+IF($AO170=FX$3,$AM170/VLOOKUP($AO170,Data!$A$50:$B$56,2,FALSE),0)</f>
        <v>0</v>
      </c>
      <c r="FY170" s="11">
        <f>IF(FY$2=$A170,0,IF(HLOOKUP(FY$2,Recipes!$H:$GI,'Production Calculator'!$A170+2,FALSE)=0,0,HLOOKUP(FY$2,Recipes!$H:$GI,'Production Calculator'!$A170+2,FALSE)*$AK170))+IF($AO170=FY$3,$AM170/VLOOKUP($AO170,Data!$A$50:$B$56,2,FALSE),0)</f>
        <v>0</v>
      </c>
      <c r="FZ170" s="11">
        <f>IF(FZ$2=$A170,0,IF(HLOOKUP(FZ$2,Recipes!$H:$GI,'Production Calculator'!$A170+2,FALSE)=0,0,HLOOKUP(FZ$2,Recipes!$H:$GI,'Production Calculator'!$A170+2,FALSE)*$AK170))+IF($AO170=FZ$3,$AM170/VLOOKUP($AO170,Data!$A$50:$B$56,2,FALSE),0)</f>
        <v>0</v>
      </c>
      <c r="GA170" s="11">
        <f>IF(GA$2=$A170,0,IF(HLOOKUP(GA$2,Recipes!$H:$GI,'Production Calculator'!$A170+2,FALSE)=0,0,HLOOKUP(GA$2,Recipes!$H:$GI,'Production Calculator'!$A170+2,FALSE)*$AK170))+IF($AO170=GA$3,$AM170/VLOOKUP($AO170,Data!$A$50:$B$56,2,FALSE),0)</f>
        <v>0</v>
      </c>
      <c r="GB170" s="11">
        <f>IF(GB$2=$A170,0,IF(HLOOKUP(GB$2,Recipes!$H:$GI,'Production Calculator'!$A170+2,FALSE)=0,0,HLOOKUP(GB$2,Recipes!$H:$GI,'Production Calculator'!$A170+2,FALSE)*$AK170))+IF($AO170=GB$3,$AM170/VLOOKUP($AO170,Data!$A$50:$B$56,2,FALSE),0)</f>
        <v>0</v>
      </c>
      <c r="GC170" s="11">
        <f>IF(GC$2=$A170,0,IF(HLOOKUP(GC$2,Recipes!$H:$GI,'Production Calculator'!$A170+2,FALSE)=0,0,HLOOKUP(GC$2,Recipes!$H:$GI,'Production Calculator'!$A170+2,FALSE)*$AK170))+IF($AO170=GC$3,$AM170/VLOOKUP($AO170,Data!$A$50:$B$56,2,FALSE),0)</f>
        <v>0</v>
      </c>
      <c r="GD170" s="11">
        <f>IF(GD$2=$A170,0,IF(HLOOKUP(GD$2,Recipes!$H:$GI,'Production Calculator'!$A170+2,FALSE)=0,0,HLOOKUP(GD$2,Recipes!$H:$GI,'Production Calculator'!$A170+2,FALSE)*$AK170))+IF($AO170=GD$3,$AM170/VLOOKUP($AO170,Data!$A$50:$B$56,2,FALSE),0)</f>
        <v>0</v>
      </c>
      <c r="GE170" s="11">
        <f>IF(GE$2=$A170,0,IF(HLOOKUP(GE$2,Recipes!$H:$GI,'Production Calculator'!$A170+2,FALSE)=0,0,HLOOKUP(GE$2,Recipes!$H:$GI,'Production Calculator'!$A170+2,FALSE)*$AK170))+IF($AO170=GE$3,$AM170/VLOOKUP($AO170,Data!$A$50:$B$56,2,FALSE),0)</f>
        <v>0</v>
      </c>
      <c r="GF170" s="11">
        <f>IF(GF$2=$A170,0,IF(HLOOKUP(GF$2,Recipes!$H:$GI,'Production Calculator'!$A170+2,FALSE)=0,0,HLOOKUP(GF$2,Recipes!$H:$GI,'Production Calculator'!$A170+2,FALSE)*$AK170))+IF($AO170=GF$3,$AM170/VLOOKUP($AO170,Data!$A$50:$B$56,2,FALSE),0)</f>
        <v>0</v>
      </c>
      <c r="GG170" s="11">
        <f>IF(GG$2=$A170,0,IF(HLOOKUP(GG$2,Recipes!$H:$GI,'Production Calculator'!$A170+2,FALSE)=0,0,HLOOKUP(GG$2,Recipes!$H:$GI,'Production Calculator'!$A170+2,FALSE)*$AK170))+IF($AO170=GG$3,$AM170/VLOOKUP($AO170,Data!$A$50:$B$56,2,FALSE),0)</f>
        <v>0</v>
      </c>
      <c r="GH170" s="11">
        <f>IF(GH$2=$A170,0,IF(HLOOKUP(GH$2,Recipes!$H:$GI,'Production Calculator'!$A170+2,FALSE)=0,0,HLOOKUP(GH$2,Recipes!$H:$GI,'Production Calculator'!$A170+2,FALSE)*$AK170))+IF($AO170=GH$3,$AM170/VLOOKUP($AO170,Data!$A$50:$B$56,2,FALSE),0)</f>
        <v>0</v>
      </c>
      <c r="GI170" s="11">
        <f>IF(GI$2=$A170,0,IF(HLOOKUP(GI$2,Recipes!$H:$GI,'Production Calculator'!$A170+2,FALSE)=0,0,HLOOKUP(GI$2,Recipes!$H:$GI,'Production Calculator'!$A170+2,FALSE)*$AK170))+IF($AO170=GI$3,$AM170/VLOOKUP($AO170,Data!$A$50:$B$56,2,FALSE),0)</f>
        <v>0</v>
      </c>
      <c r="GJ170" s="11">
        <f>IF(GJ$2=$A170,0,IF(HLOOKUP(GJ$2,Recipes!$H:$GI,'Production Calculator'!$A170+2,FALSE)=0,0,HLOOKUP(GJ$2,Recipes!$H:$GI,'Production Calculator'!$A170+2,FALSE)*$AK170))+IF($AO170=GJ$3,$AM170/VLOOKUP($AO170,Data!$A$50:$B$56,2,FALSE),0)</f>
        <v>0</v>
      </c>
      <c r="GK170" s="11">
        <f>IF(GK$2=$A170,0,IF(HLOOKUP(GK$2,Recipes!$H:$GI,'Production Calculator'!$A170+2,FALSE)=0,0,HLOOKUP(GK$2,Recipes!$H:$GI,'Production Calculator'!$A170+2,FALSE)*$AK170))+IF($AO170=GK$3,$AM170/VLOOKUP($AO170,Data!$A$50:$B$56,2,FALSE),0)</f>
        <v>0</v>
      </c>
      <c r="GL170" s="11">
        <f>IF(GL$2=$A170,0,IF(HLOOKUP(GL$2,Recipes!$H:$GI,'Production Calculator'!$A170+2,FALSE)=0,0,HLOOKUP(GL$2,Recipes!$H:$GI,'Production Calculator'!$A170+2,FALSE)*$AK170))+IF($AO170=GL$3,$AM170/VLOOKUP($AO170,Data!$A$50:$B$56,2,FALSE),0)</f>
        <v>0</v>
      </c>
      <c r="GM170" s="11">
        <f>IF(GM$2=$A170,0,IF(HLOOKUP(GM$2,Recipes!$H:$GI,'Production Calculator'!$A170+2,FALSE)=0,0,HLOOKUP(GM$2,Recipes!$H:$GI,'Production Calculator'!$A170+2,FALSE)*$AK170))+IF($AO170=GM$3,$AM170/VLOOKUP($AO170,Data!$A$50:$B$56,2,FALSE),0)</f>
        <v>0</v>
      </c>
      <c r="GN170" s="11">
        <f>IF(GN$2=$A170,0,IF(HLOOKUP(GN$2,Recipes!$H:$GI,'Production Calculator'!$A170+2,FALSE)=0,0,HLOOKUP(GN$2,Recipes!$H:$GI,'Production Calculator'!$A170+2,FALSE)*$AK170))+IF($AO170=GN$3,$AM170/VLOOKUP($AO170,Data!$A$50:$B$56,2,FALSE),0)</f>
        <v>0</v>
      </c>
      <c r="GO170" s="11">
        <f>IF(GO$2=$A170,0,IF(HLOOKUP(GO$2,Recipes!$H:$GI,'Production Calculator'!$A170+2,FALSE)=0,0,HLOOKUP(GO$2,Recipes!$H:$GI,'Production Calculator'!$A170+2,FALSE)*$AK170))+IF($AO170=GO$3,$AM170/VLOOKUP($AO170,Data!$A$50:$B$56,2,FALSE),0)</f>
        <v>0</v>
      </c>
      <c r="GP170" s="11">
        <f>IF(GP$2=$A170,0,IF(HLOOKUP(GP$2,Recipes!$H:$GI,'Production Calculator'!$A170+2,FALSE)=0,0,HLOOKUP(GP$2,Recipes!$H:$GI,'Production Calculator'!$A170+2,FALSE)*$AK170))+IF($AO170=GP$3,$AM170/VLOOKUP($AO170,Data!$A$50:$B$56,2,FALSE),0)</f>
        <v>0</v>
      </c>
      <c r="GQ170" s="11">
        <f>IF(GQ$2=$A170,0,IF(HLOOKUP(GQ$2,Recipes!$H:$GI,'Production Calculator'!$A170+2,FALSE)=0,0,HLOOKUP(GQ$2,Recipes!$H:$GI,'Production Calculator'!$A170+2,FALSE)*$AK170))+IF($AO170=GQ$3,$AM170/VLOOKUP($AO170,Data!$A$50:$B$56,2,FALSE),0)</f>
        <v>0</v>
      </c>
      <c r="GR170" s="11">
        <f>IF(GR$2=$A170,0,IF(HLOOKUP(GR$2,Recipes!$H:$GI,'Production Calculator'!$A170+2,FALSE)=0,0,HLOOKUP(GR$2,Recipes!$H:$GI,'Production Calculator'!$A170+2,FALSE)*$AK170))+IF($AO170=GR$3,$AM170/VLOOKUP($AO170,Data!$A$50:$B$56,2,FALSE),0)</f>
        <v>0</v>
      </c>
      <c r="GS170" s="11">
        <f>IF(GS$2=$A170,0,IF(HLOOKUP(GS$2,Recipes!$H:$GI,'Production Calculator'!$A170+2,FALSE)=0,0,HLOOKUP(GS$2,Recipes!$H:$GI,'Production Calculator'!$A170+2,FALSE)*$AK170))+IF($AO170=GS$3,$AM170/VLOOKUP($AO170,Data!$A$50:$B$56,2,FALSE),0)</f>
        <v>0</v>
      </c>
      <c r="GT170" s="11">
        <f>IF(GT$2=$A170,0,IF(HLOOKUP(GT$2,Recipes!$H:$GI,'Production Calculator'!$A170+2,FALSE)=0,0,HLOOKUP(GT$2,Recipes!$H:$GI,'Production Calculator'!$A170+2,FALSE)*$AK170))+IF($AO170=GT$3,$AM170/VLOOKUP($AO170,Data!$A$50:$B$56,2,FALSE),0)</f>
        <v>0</v>
      </c>
      <c r="GU170" s="11">
        <f>IF(GU$2=$A170,0,IF(HLOOKUP(GU$2,Recipes!$H:$GI,'Production Calculator'!$A170+2,FALSE)=0,0,HLOOKUP(GU$2,Recipes!$H:$GI,'Production Calculator'!$A170+2,FALSE)*$AK170))+IF($AO170=GU$3,$AM170/VLOOKUP($AO170,Data!$A$50:$B$56,2,FALSE),0)</f>
        <v>0</v>
      </c>
      <c r="GV170" s="11">
        <f>IF(GV$2=$A170,0,IF(HLOOKUP(GV$2,Recipes!$H:$GI,'Production Calculator'!$A170+2,FALSE)=0,0,HLOOKUP(GV$2,Recipes!$H:$GI,'Production Calculator'!$A170+2,FALSE)*$AK170))+IF($AO170=GV$3,$AM170/VLOOKUP($AO170,Data!$A$50:$B$56,2,FALSE),0)</f>
        <v>0</v>
      </c>
      <c r="GW170" s="11">
        <f>IF(GW$2=$A170,0,IF(HLOOKUP(GW$2,Recipes!$H:$GI,'Production Calculator'!$A170+2,FALSE)=0,0,HLOOKUP(GW$2,Recipes!$H:$GI,'Production Calculator'!$A170+2,FALSE)*$AK170))+IF($AO170=GW$3,$AM170/VLOOKUP($AO170,Data!$A$50:$B$56,2,FALSE),0)</f>
        <v>0</v>
      </c>
      <c r="GX170" s="11">
        <f>IF(GX$2=$A170,0,IF(HLOOKUP(GX$2,Recipes!$H:$GI,'Production Calculator'!$A170+2,FALSE)=0,0,HLOOKUP(GX$2,Recipes!$H:$GI,'Production Calculator'!$A170+2,FALSE)*$AK170))+IF($AO170=GX$3,$AM170/VLOOKUP($AO170,Data!$A$50:$B$56,2,FALSE),0)</f>
        <v>0</v>
      </c>
      <c r="GY170" s="11">
        <f>IF(GY$2=$A170,0,IF(HLOOKUP(GY$2,Recipes!$H:$GI,'Production Calculator'!$A170+2,FALSE)=0,0,HLOOKUP(GY$2,Recipes!$H:$GI,'Production Calculator'!$A170+2,FALSE)*$AK170))+IF($AO170=GY$3,$AM170/VLOOKUP($AO170,Data!$A$50:$B$56,2,FALSE),0)</f>
        <v>0</v>
      </c>
      <c r="GZ170" s="11">
        <f>IF(GZ$2=$A170,0,IF(HLOOKUP(GZ$2,Recipes!$H:$GI,'Production Calculator'!$A170+2,FALSE)=0,0,HLOOKUP(GZ$2,Recipes!$H:$GI,'Production Calculator'!$A170+2,FALSE)*$AK170))+IF($AO170=GZ$3,$AM170/VLOOKUP($AO170,Data!$A$50:$B$56,2,FALSE),0)</f>
        <v>0</v>
      </c>
      <c r="HA170" s="11">
        <f>IF(HA$2=$A170,0,IF(HLOOKUP(HA$2,Recipes!$H:$GI,'Production Calculator'!$A170+2,FALSE)=0,0,HLOOKUP(HA$2,Recipes!$H:$GI,'Production Calculator'!$A170+2,FALSE)*$AK170))+IF($AO170=HA$3,$AM170/VLOOKUP($AO170,Data!$A$50:$B$56,2,FALSE),0)</f>
        <v>0</v>
      </c>
      <c r="HB170" s="11">
        <f>IF(HB$2=$A170,0,IF(HLOOKUP(HB$2,Recipes!$H:$GI,'Production Calculator'!$A170+2,FALSE)=0,0,HLOOKUP(HB$2,Recipes!$H:$GI,'Production Calculator'!$A170+2,FALSE)*$AK170))+IF($AO170=HB$3,$AM170/VLOOKUP($AO170,Data!$A$50:$B$56,2,FALSE),0)</f>
        <v>0</v>
      </c>
      <c r="HC170" s="11">
        <f>IF(HC$2=$A170,0,IF(HLOOKUP(HC$2,Recipes!$H:$GI,'Production Calculator'!$A170+2,FALSE)=0,0,HLOOKUP(HC$2,Recipes!$H:$GI,'Production Calculator'!$A170+2,FALSE)*$AK170))+IF($AO170=HC$3,$AM170/VLOOKUP($AO170,Data!$A$50:$B$56,2,FALSE),0)</f>
        <v>0</v>
      </c>
      <c r="HD170" s="11">
        <f>IF(HD$2=$A170,0,IF(HLOOKUP(HD$2,Recipes!$H:$GI,'Production Calculator'!$A170+2,FALSE)=0,0,HLOOKUP(HD$2,Recipes!$H:$GI,'Production Calculator'!$A170+2,FALSE)*$AK170))+IF($AO170=HD$3,$AM170/VLOOKUP($AO170,Data!$A$50:$B$56,2,FALSE),0)</f>
        <v>0</v>
      </c>
      <c r="HE170" s="11">
        <f>IF(HE$2=$A170,0,IF(HLOOKUP(HE$2,Recipes!$H:$GI,'Production Calculator'!$A170+2,FALSE)=0,0,HLOOKUP(HE$2,Recipes!$H:$GI,'Production Calculator'!$A170+2,FALSE)*$AK170))+IF($AO170=HE$3,$AM170/VLOOKUP($AO170,Data!$A$50:$B$56,2,FALSE),0)</f>
        <v>0</v>
      </c>
      <c r="HF170" s="11">
        <f>IF(HF$2=$A170,0,IF(HLOOKUP(HF$2,Recipes!$H:$GI,'Production Calculator'!$A170+2,FALSE)=0,0,HLOOKUP(HF$2,Recipes!$H:$GI,'Production Calculator'!$A170+2,FALSE)*$AK170))+IF($AO170=HF$3,$AM170/VLOOKUP($AO170,Data!$A$50:$B$56,2,FALSE),0)</f>
        <v>0</v>
      </c>
      <c r="HG170" s="11">
        <f>IF(HG$2=$A170,0,IF(HLOOKUP(HG$2,Recipes!$H:$GI,'Production Calculator'!$A170+2,FALSE)=0,0,HLOOKUP(HG$2,Recipes!$H:$GI,'Production Calculator'!$A170+2,FALSE)*$AK170))+IF($AO170=HG$3,$AM170/VLOOKUP($AO170,Data!$A$50:$B$56,2,FALSE),0)</f>
        <v>0</v>
      </c>
      <c r="HH170" s="11">
        <f>IF(HH$2=$A170,0,IF(HLOOKUP(HH$2,Recipes!$H:$GI,'Production Calculator'!$A170+2,FALSE)=0,0,HLOOKUP(HH$2,Recipes!$H:$GI,'Production Calculator'!$A170+2,FALSE)*$AK170))+IF($AO170=HH$3,$AM170/VLOOKUP($AO170,Data!$A$50:$B$56,2,FALSE),0)</f>
        <v>0</v>
      </c>
      <c r="HI170" s="11">
        <f>IF(HI$2=$A170,0,IF(HLOOKUP(HI$2,Recipes!$H:$GI,'Production Calculator'!$A170+2,FALSE)=0,0,HLOOKUP(HI$2,Recipes!$H:$GI,'Production Calculator'!$A170+2,FALSE)*$AK170))+IF($AO170=HI$3,$AM170/VLOOKUP($AO170,Data!$A$50:$B$56,2,FALSE),0)</f>
        <v>0</v>
      </c>
      <c r="HJ170" s="11">
        <f>IF(HJ$2=$A170,0,IF(HLOOKUP(HJ$2,Recipes!$H:$GI,'Production Calculator'!$A170+2,FALSE)=0,0,HLOOKUP(HJ$2,Recipes!$H:$GI,'Production Calculator'!$A170+2,FALSE)*$AK170))+IF($AO170=HJ$3,$AM170/VLOOKUP($AO170,Data!$A$50:$B$56,2,FALSE),0)</f>
        <v>0</v>
      </c>
      <c r="HK170" s="11">
        <f>IF(HK$2=$A170,0,IF(HLOOKUP(HK$2,Recipes!$H:$GI,'Production Calculator'!$A170+2,FALSE)=0,0,HLOOKUP(HK$2,Recipes!$H:$GI,'Production Calculator'!$A170+2,FALSE)*$AK170))+IF($AO170=HK$3,$AM170/VLOOKUP($AO170,Data!$A$50:$B$56,2,FALSE),0)</f>
        <v>0</v>
      </c>
      <c r="HL170" s="11">
        <f>IF(HL$2=$A170,0,IF(HLOOKUP(HL$2,Recipes!$H:$GI,'Production Calculator'!$A170+2,FALSE)=0,0,HLOOKUP(HL$2,Recipes!$H:$GI,'Production Calculator'!$A170+2,FALSE)*$AK170))+IF($AO170=HL$3,$AM170/VLOOKUP($AO170,Data!$A$50:$B$56,2,FALSE),0)</f>
        <v>0</v>
      </c>
      <c r="HM170" s="11">
        <f>IF(HM$2=$A170,0,IF(HLOOKUP(HM$2,Recipes!$H:$GI,'Production Calculator'!$A170+2,FALSE)=0,0,HLOOKUP(HM$2,Recipes!$H:$GI,'Production Calculator'!$A170+2,FALSE)*$AK170))+IF($AO170=HM$3,$AM170/VLOOKUP($AO170,Data!$A$50:$B$56,2,FALSE),0)</f>
        <v>0</v>
      </c>
      <c r="HN170" s="11">
        <f>IF(HN$2=$A170,0,IF(HLOOKUP(HN$2,Recipes!$H:$GI,'Production Calculator'!$A170+2,FALSE)=0,0,HLOOKUP(HN$2,Recipes!$H:$GI,'Production Calculator'!$A170+2,FALSE)*$AK170))+IF($AO170=HN$3,$AM170/VLOOKUP($AO170,Data!$A$50:$B$56,2,FALSE),0)</f>
        <v>0</v>
      </c>
      <c r="HO170" s="11">
        <f>IF(HO$2=$A170,0,IF(HLOOKUP(HO$2,Recipes!$H:$GI,'Production Calculator'!$A170+2,FALSE)=0,0,HLOOKUP(HO$2,Recipes!$H:$GI,'Production Calculator'!$A170+2,FALSE)*$AK170))+IF($AO170=HO$3,$AM170/VLOOKUP($AO170,Data!$A$50:$B$56,2,FALSE),0)</f>
        <v>0</v>
      </c>
      <c r="HP170" s="11">
        <f>IF(HP$2=$A170,0,IF(HLOOKUP(HP$2,Recipes!$H:$GI,'Production Calculator'!$A170+2,FALSE)=0,0,HLOOKUP(HP$2,Recipes!$H:$GI,'Production Calculator'!$A170+2,FALSE)*$AK170))+IF($AO170=HP$3,$AM170/VLOOKUP($AO170,Data!$A$50:$B$56,2,FALSE),0)</f>
        <v>0</v>
      </c>
      <c r="HQ170" s="11">
        <f>IF(HQ$2=$A170,0,IF(HLOOKUP(HQ$2,Recipes!$H:$GI,'Production Calculator'!$A170+2,FALSE)=0,0,HLOOKUP(HQ$2,Recipes!$H:$GI,'Production Calculator'!$A170+2,FALSE)*$AK170))+IF($AO170=HQ$3,$AM170/VLOOKUP($AO170,Data!$A$50:$B$56,2,FALSE),0)</f>
        <v>0</v>
      </c>
      <c r="HR170" s="11">
        <f>IF(HR$2=$A170,0,IF(HLOOKUP(HR$2,Recipes!$H:$GI,'Production Calculator'!$A170+2,FALSE)=0,0,HLOOKUP(HR$2,Recipes!$H:$GI,'Production Calculator'!$A170+2,FALSE)*$AK170))+IF($AO170=HR$3,$AM170/VLOOKUP($AO170,Data!$A$50:$B$56,2,FALSE),0)</f>
        <v>0</v>
      </c>
      <c r="HS170" s="121"/>
    </row>
    <row r="171" spans="1:227" x14ac:dyDescent="0.45">
      <c r="A171">
        <v>144</v>
      </c>
      <c r="B171" s="107" t="str">
        <f>VLOOKUP(A171,Recipes!A:B,2)</f>
        <v>Substation</v>
      </c>
      <c r="C171" s="133">
        <v>0</v>
      </c>
      <c r="D171" s="108">
        <f t="shared" si="242"/>
        <v>0</v>
      </c>
      <c r="E171" s="148" t="s">
        <v>1</v>
      </c>
      <c r="F171" s="109">
        <f>VLOOKUP(A171,Recipes!$A$3:$G$186,6,FALSE)</f>
        <v>3</v>
      </c>
      <c r="G171" s="109">
        <f>VLOOKUP(A171,Recipes!$A$3:$G$186,7,FALSE)</f>
        <v>0</v>
      </c>
      <c r="H171" s="110">
        <f t="shared" si="243"/>
        <v>0</v>
      </c>
      <c r="I171" s="109">
        <f>VLOOKUP(E171,Data!$A$2:$C$26,3, FALSE)</f>
        <v>4</v>
      </c>
      <c r="J171" s="108">
        <v>0</v>
      </c>
      <c r="K171" s="108">
        <v>0</v>
      </c>
      <c r="L171" s="108">
        <v>0</v>
      </c>
      <c r="M171" s="150">
        <v>0</v>
      </c>
      <c r="N171" s="150">
        <v>0</v>
      </c>
      <c r="O171" s="150">
        <v>0</v>
      </c>
      <c r="P171" s="151">
        <v>0</v>
      </c>
      <c r="Q171" s="151">
        <v>0</v>
      </c>
      <c r="R171" s="151">
        <v>0</v>
      </c>
      <c r="S171">
        <f t="shared" si="258"/>
        <v>0</v>
      </c>
      <c r="T171">
        <f t="shared" si="259"/>
        <v>0</v>
      </c>
      <c r="U171">
        <f t="shared" si="260"/>
        <v>0</v>
      </c>
      <c r="V171">
        <f t="shared" si="261"/>
        <v>0</v>
      </c>
      <c r="W171">
        <f t="shared" si="262"/>
        <v>0</v>
      </c>
      <c r="X171">
        <f t="shared" si="263"/>
        <v>0</v>
      </c>
      <c r="Y171">
        <f t="shared" si="264"/>
        <v>0</v>
      </c>
      <c r="Z171">
        <f t="shared" si="265"/>
        <v>0</v>
      </c>
      <c r="AA171">
        <f t="shared" si="266"/>
        <v>0</v>
      </c>
      <c r="AB171" s="111">
        <f>VLOOKUP($A171,Recipes!$A:$G,4)</f>
        <v>0.5</v>
      </c>
      <c r="AC171" s="111">
        <f>VLOOKUP($A171,Recipes!$A:$G,5)</f>
        <v>1</v>
      </c>
      <c r="AD171" s="111">
        <f t="shared" si="253"/>
        <v>2</v>
      </c>
      <c r="AE171" s="111">
        <f>VLOOKUP(E171,Data!$A$2:$F$26,5,FALSE)</f>
        <v>0</v>
      </c>
      <c r="AF171" s="111">
        <f>VLOOKUP(E171,Data!$A$2:$F$26,4,FALSE)</f>
        <v>210</v>
      </c>
      <c r="AG171" s="111">
        <f>VLOOKUP(E171,Data!$A$2:$B$26,2, FALSE)</f>
        <v>1.25</v>
      </c>
      <c r="AH171" s="111">
        <f>1+VLOOKUP($J$3,Data!$A$40:$D$48,2,FALSE)*$J171+VLOOKUP($K$3,Data!$A$40:$D$48,2,FALSE)*$K171+VLOOKUP($L$3,Data!$A$40:$D$48,2,FALSE)*$L171+VLOOKUP($M$3,Data!$A$40:$D$48,2,FALSE)*$M171+VLOOKUP($N$3,Data!$A$40:$D$48,2,FALSE)*$N171+VLOOKUP($O$3,Data!$A$40:$D$48,2,FALSE)*$O171+VLOOKUP($P$3,Data!$A$40:$D$48,2,FALSE)*$P171+VLOOKUP($Q$3,Data!$A$40:$D$48,2,FALSE)*$Q171+VLOOKUP($R$3,Data!$A$40:$D$48,2,FALSE)*$R171</f>
        <v>1</v>
      </c>
      <c r="AI171" s="111">
        <f>MAX(1+VLOOKUP($J$3,Data!$A$40:$D$48,3,FALSE)*$J171+VLOOKUP($K$3,Data!$A$40:$D$48,3,FALSE)*$K171+VLOOKUP($L$3,Data!$A$40:$D$48,3,FALSE)*$L171+VLOOKUP($M$3,Data!$A$40:$D$48,3,FALSE)*$M171+VLOOKUP($N$3,Data!$A$40:$D$48,3,FALSE)*$N171+VLOOKUP($O$3,Data!$A$40:$D$48,3,FALSE)*$O171+VLOOKUP($P$3,Data!$A$40:$D$48,3,FALSE)*$P171+VLOOKUP($Q$3,Data!$A$40:$D$48,3,FALSE)*$Q171+VLOOKUP($R$3,Data!$A$40:$D$48,3,FALSE)*$R171,0)</f>
        <v>1</v>
      </c>
      <c r="AJ171" s="111">
        <f>MAX(1-(VLOOKUP($J$3,Data!$A$40:$D$48,4,FALSE)*$J171+VLOOKUP($K$3,Data!$A$40:$D$48,4,FALSE)*$K171+VLOOKUP($L$3,Data!$A$40:$D$48,4,FALSE)*$L171+VLOOKUP($M$3,Data!$A$40:$D$48,4,FALSE)*$M171+VLOOKUP($N$3,Data!$A$40:$D$48,4,FALSE)*$N171+VLOOKUP($O$3,Data!$A$40:$D$48,4,FALSE)*$O171+VLOOKUP($P$3,Data!$A$40:$D$48,4,FALSE)*$P171+VLOOKUP($Q$3,Data!$A$40:$D$48,4,FALSE)*$Q171+VLOOKUP($R$3,Data!$A$40:$D$48,4,FALSE)*$R171),0.2)</f>
        <v>1</v>
      </c>
      <c r="AK171" s="112">
        <f t="shared" si="254"/>
        <v>0</v>
      </c>
      <c r="AL171" s="111">
        <f t="shared" si="255"/>
        <v>2.5</v>
      </c>
      <c r="AM171" s="111">
        <f t="shared" si="256"/>
        <v>0</v>
      </c>
      <c r="AN171" s="111">
        <f t="shared" si="257"/>
        <v>0</v>
      </c>
      <c r="AO171" s="131" t="s">
        <v>298</v>
      </c>
      <c r="AP171" s="11"/>
      <c r="AQ171" s="11">
        <f>IF(AQ$2=$A171,0,IF(HLOOKUP(AQ$2,Recipes!$H:$GI,'Production Calculator'!$A171+2,FALSE)=0,0,HLOOKUP(AQ$2,Recipes!$H:$GI,'Production Calculator'!$A171+2,FALSE)*$AK171))+IF($AO171=AQ$3,$AM171/VLOOKUP($AO171,Data!$A$50:$B$56,2,FALSE),0)</f>
        <v>0</v>
      </c>
      <c r="AR171" s="11">
        <f>IF(AR$2=$A171,0,IF(HLOOKUP(AR$2,Recipes!$H:$GI,'Production Calculator'!$A171+2,FALSE)=0,0,HLOOKUP(AR$2,Recipes!$H:$GI,'Production Calculator'!$A171+2,FALSE)*$AK171))+IF($AO171=AR$3,$AM171/VLOOKUP($AO171,Data!$A$50:$B$56,2,FALSE),0)</f>
        <v>0</v>
      </c>
      <c r="AS171" s="11">
        <f>IF(AS$2=$A171,0,IF(HLOOKUP(AS$2,Recipes!$H:$GI,'Production Calculator'!$A171+2,FALSE)=0,0,HLOOKUP(AS$2,Recipes!$H:$GI,'Production Calculator'!$A171+2,FALSE)*$AK171))+IF($AO171=AS$3,$AM171/VLOOKUP($AO171,Data!$A$50:$B$56,2,FALSE),0)</f>
        <v>0</v>
      </c>
      <c r="AT171" s="11">
        <f>IF(AT$2=$A171,0,IF(HLOOKUP(AT$2,Recipes!$H:$GI,'Production Calculator'!$A171+2,FALSE)=0,0,HLOOKUP(AT$2,Recipes!$H:$GI,'Production Calculator'!$A171+2,FALSE)*$AK171))+IF($AO171=AT$3,$AM171/VLOOKUP($AO171,Data!$A$50:$B$56,2,FALSE),0)</f>
        <v>0</v>
      </c>
      <c r="AU171" s="11">
        <f>IF(AU$2=$A171,0,IF(HLOOKUP(AU$2,Recipes!$H:$GI,'Production Calculator'!$A171+2,FALSE)=0,0,HLOOKUP(AU$2,Recipes!$H:$GI,'Production Calculator'!$A171+2,FALSE)*$AK171))+IF($AO171=AU$3,$AM171/VLOOKUP($AO171,Data!$A$50:$B$56,2,FALSE),0)</f>
        <v>0</v>
      </c>
      <c r="AV171" s="11">
        <f>IF(AV$2=$A171,0,IF(HLOOKUP(AV$2,Recipes!$H:$GI,'Production Calculator'!$A171+2,FALSE)=0,0,HLOOKUP(AV$2,Recipes!$H:$GI,'Production Calculator'!$A171+2,FALSE)*$AK171))+IF($AO171=AV$3,$AM171/VLOOKUP($AO171,Data!$A$50:$B$56,2,FALSE),0)</f>
        <v>0</v>
      </c>
      <c r="AW171" s="11">
        <f>IF(AW$2=$A171,0,IF(HLOOKUP(AW$2,Recipes!$H:$GI,'Production Calculator'!$A171+2,FALSE)=0,0,HLOOKUP(AW$2,Recipes!$H:$GI,'Production Calculator'!$A171+2,FALSE)*$AK171))+IF($AO171=AW$3,$AM171/VLOOKUP($AO171,Data!$A$50:$B$56,2,FALSE),0)</f>
        <v>0</v>
      </c>
      <c r="AX171" s="11">
        <f>IF(AX$2=$A171,0,IF(HLOOKUP(AX$2,Recipes!$H:$GI,'Production Calculator'!$A171+2,FALSE)=0,0,HLOOKUP(AX$2,Recipes!$H:$GI,'Production Calculator'!$A171+2,FALSE)*$AK171))+IF($AO171=AX$3,$AM171/VLOOKUP($AO171,Data!$A$50:$B$56,2,FALSE),0)</f>
        <v>0</v>
      </c>
      <c r="AY171" s="11">
        <f>IF(AY$2=$A171,0,IF(HLOOKUP(AY$2,Recipes!$H:$GI,'Production Calculator'!$A171+2,FALSE)=0,0,HLOOKUP(AY$2,Recipes!$H:$GI,'Production Calculator'!$A171+2,FALSE)*$AK171))+IF($AO171=AY$3,$AM171/VLOOKUP($AO171,Data!$A$50:$B$56,2,FALSE),0)</f>
        <v>0</v>
      </c>
      <c r="AZ171" s="11">
        <f>IF(AZ$2=$A171,0,IF(HLOOKUP(AZ$2,Recipes!$H:$GI,'Production Calculator'!$A171+2,FALSE)=0,0,HLOOKUP(AZ$2,Recipes!$H:$GI,'Production Calculator'!$A171+2,FALSE)*$AK171))+IF($AO171=AZ$3,$AM171/VLOOKUP($AO171,Data!$A$50:$B$56,2,FALSE),0)</f>
        <v>0</v>
      </c>
      <c r="BA171" s="11">
        <f>IF(BA$2=$A171,0,IF(HLOOKUP(BA$2,Recipes!$H:$GI,'Production Calculator'!$A171+2,FALSE)=0,0,HLOOKUP(BA$2,Recipes!$H:$GI,'Production Calculator'!$A171+2,FALSE)*$AK171))+IF($AO171=BA$3,$AM171/VLOOKUP($AO171,Data!$A$50:$B$56,2,FALSE),0)</f>
        <v>0</v>
      </c>
      <c r="BB171" s="11">
        <f>IF(BB$2=$A171,0,IF(HLOOKUP(BB$2,Recipes!$H:$GI,'Production Calculator'!$A171+2,FALSE)=0,0,HLOOKUP(BB$2,Recipes!$H:$GI,'Production Calculator'!$A171+2,FALSE)*$AK171))+IF($AO171=BB$3,$AM171/VLOOKUP($AO171,Data!$A$50:$B$56,2,FALSE),0)</f>
        <v>0</v>
      </c>
      <c r="BC171" s="11">
        <f>IF(BC$2=$A171,0,IF(HLOOKUP(BC$2,Recipes!$H:$GI,'Production Calculator'!$A171+2,FALSE)=0,0,HLOOKUP(BC$2,Recipes!$H:$GI,'Production Calculator'!$A171+2,FALSE)*$AK171))+IF($AO171=BC$3,$AM171/VLOOKUP($AO171,Data!$A$50:$B$56,2,FALSE),0)</f>
        <v>0</v>
      </c>
      <c r="BD171" s="11">
        <f>IF(BD$2=$A171,0,IF(HLOOKUP(BD$2,Recipes!$H:$GI,'Production Calculator'!$A171+2,FALSE)=0,0,HLOOKUP(BD$2,Recipes!$H:$GI,'Production Calculator'!$A171+2,FALSE)*$AK171))+IF($AO171=BD$3,$AM171/VLOOKUP($AO171,Data!$A$50:$B$56,2,FALSE),0)</f>
        <v>0</v>
      </c>
      <c r="BE171" s="11">
        <f>IF(BE$2=$A171,0,IF(HLOOKUP(BE$2,Recipes!$H:$GI,'Production Calculator'!$A171+2,FALSE)=0,0,HLOOKUP(BE$2,Recipes!$H:$GI,'Production Calculator'!$A171+2,FALSE)*$AK171))+IF($AO171=BE$3,$AM171/VLOOKUP($AO171,Data!$A$50:$B$56,2,FALSE),0)</f>
        <v>0</v>
      </c>
      <c r="BF171" s="11">
        <f>IF(BF$2=$A171,0,IF(HLOOKUP(BF$2,Recipes!$H:$GI,'Production Calculator'!$A171+2,FALSE)=0,0,HLOOKUP(BF$2,Recipes!$H:$GI,'Production Calculator'!$A171+2,FALSE)*$AK171))+IF($AO171=BF$3,$AM171/VLOOKUP($AO171,Data!$A$50:$B$56,2,FALSE),0)</f>
        <v>0</v>
      </c>
      <c r="BG171" s="11">
        <f>IF(BG$2=$A171,0,IF(HLOOKUP(BG$2,Recipes!$H:$GI,'Production Calculator'!$A171+2,FALSE)=0,0,HLOOKUP(BG$2,Recipes!$H:$GI,'Production Calculator'!$A171+2,FALSE)*$AK171))+IF($AO171=BG$3,$AM171/VLOOKUP($AO171,Data!$A$50:$B$56,2,FALSE),0)</f>
        <v>0</v>
      </c>
      <c r="BH171" s="11">
        <f>IF(BH$2=$A171,0,IF(HLOOKUP(BH$2,Recipes!$H:$GI,'Production Calculator'!$A171+2,FALSE)=0,0,HLOOKUP(BH$2,Recipes!$H:$GI,'Production Calculator'!$A171+2,FALSE)*$AK171))+IF($AO171=BH$3,$AM171/VLOOKUP($AO171,Data!$A$50:$B$56,2,FALSE),0)</f>
        <v>0</v>
      </c>
      <c r="BI171" s="11">
        <f>IF(BI$2=$A171,0,IF(HLOOKUP(BI$2,Recipes!$H:$GI,'Production Calculator'!$A171+2,FALSE)=0,0,HLOOKUP(BI$2,Recipes!$H:$GI,'Production Calculator'!$A171+2,FALSE)*$AK171))+IF($AO171=BI$3,$AM171/VLOOKUP($AO171,Data!$A$50:$B$56,2,FALSE),0)</f>
        <v>0</v>
      </c>
      <c r="BJ171" s="11">
        <f>IF(BJ$2=$A171,0,IF(HLOOKUP(BJ$2,Recipes!$H:$GI,'Production Calculator'!$A171+2,FALSE)=0,0,HLOOKUP(BJ$2,Recipes!$H:$GI,'Production Calculator'!$A171+2,FALSE)*$AK171))+IF($AO171=BJ$3,$AM171/VLOOKUP($AO171,Data!$A$50:$B$56,2,FALSE),0)</f>
        <v>0</v>
      </c>
      <c r="BK171" s="11">
        <f>IF(BK$2=$A171,0,IF(HLOOKUP(BK$2,Recipes!$H:$GI,'Production Calculator'!$A171+2,FALSE)=0,0,HLOOKUP(BK$2,Recipes!$H:$GI,'Production Calculator'!$A171+2,FALSE)*$AK171))+IF($AO171=BK$3,$AM171/VLOOKUP($AO171,Data!$A$50:$B$56,2,FALSE),0)</f>
        <v>0</v>
      </c>
      <c r="BL171" s="11">
        <f>IF(BL$2=$A171,0,IF(HLOOKUP(BL$2,Recipes!$H:$GI,'Production Calculator'!$A171+2,FALSE)=0,0,HLOOKUP(BL$2,Recipes!$H:$GI,'Production Calculator'!$A171+2,FALSE)*$AK171))+IF($AO171=BL$3,$AM171/VLOOKUP($AO171,Data!$A$50:$B$56,2,FALSE),0)</f>
        <v>0</v>
      </c>
      <c r="BM171" s="11">
        <f>IF(BM$2=$A171,0,IF(HLOOKUP(BM$2,Recipes!$H:$GI,'Production Calculator'!$A171+2,FALSE)=0,0,HLOOKUP(BM$2,Recipes!$H:$GI,'Production Calculator'!$A171+2,FALSE)*$AK171))+IF($AO171=BM$3,$AM171/VLOOKUP($AO171,Data!$A$50:$B$56,2,FALSE),0)</f>
        <v>0</v>
      </c>
      <c r="BN171" s="11">
        <f>IF(BN$2=$A171,0,IF(HLOOKUP(BN$2,Recipes!$H:$GI,'Production Calculator'!$A171+2,FALSE)=0,0,HLOOKUP(BN$2,Recipes!$H:$GI,'Production Calculator'!$A171+2,FALSE)*$AK171))+IF($AO171=BN$3,$AM171/VLOOKUP($AO171,Data!$A$50:$B$56,2,FALSE),0)</f>
        <v>0</v>
      </c>
      <c r="BO171" s="11">
        <f>IF(BO$2=$A171,0,IF(HLOOKUP(BO$2,Recipes!$H:$GI,'Production Calculator'!$A171+2,FALSE)=0,0,HLOOKUP(BO$2,Recipes!$H:$GI,'Production Calculator'!$A171+2,FALSE)*$AK171))+IF($AO171=BO$3,$AM171/VLOOKUP($AO171,Data!$A$50:$B$56,2,FALSE),0)</f>
        <v>0</v>
      </c>
      <c r="BP171" s="11">
        <f>IF(BP$2=$A171,0,IF(HLOOKUP(BP$2,Recipes!$H:$GI,'Production Calculator'!$A171+2,FALSE)=0,0,HLOOKUP(BP$2,Recipes!$H:$GI,'Production Calculator'!$A171+2,FALSE)*$AK171))+IF($AO171=BP$3,$AM171/VLOOKUP($AO171,Data!$A$50:$B$56,2,FALSE),0)</f>
        <v>0</v>
      </c>
      <c r="BQ171" s="11">
        <f>IF(BQ$2=$A171,0,IF(HLOOKUP(BQ$2,Recipes!$H:$GI,'Production Calculator'!$A171+2,FALSE)=0,0,HLOOKUP(BQ$2,Recipes!$H:$GI,'Production Calculator'!$A171+2,FALSE)*$AK171))+IF($AO171=BQ$3,$AM171/VLOOKUP($AO171,Data!$A$50:$B$56,2,FALSE),0)</f>
        <v>0</v>
      </c>
      <c r="BR171" s="11">
        <f>IF(BR$2=$A171,0,IF(HLOOKUP(BR$2,Recipes!$H:$GI,'Production Calculator'!$A171+2,FALSE)=0,0,HLOOKUP(BR$2,Recipes!$H:$GI,'Production Calculator'!$A171+2,FALSE)*$AK171))+IF($AO171=BR$3,$AM171/VLOOKUP($AO171,Data!$A$50:$B$56,2,FALSE),0)</f>
        <v>0</v>
      </c>
      <c r="BS171" s="11">
        <f>IF(BS$2=$A171,0,IF(HLOOKUP(BS$2,Recipes!$H:$GI,'Production Calculator'!$A171+2,FALSE)=0,0,HLOOKUP(BS$2,Recipes!$H:$GI,'Production Calculator'!$A171+2,FALSE)*$AK171))+IF($AO171=BS$3,$AM171/VLOOKUP($AO171,Data!$A$50:$B$56,2,FALSE),0)</f>
        <v>0</v>
      </c>
      <c r="BT171" s="11">
        <f>IF(BT$2=$A171,0,IF(HLOOKUP(BT$2,Recipes!$H:$GI,'Production Calculator'!$A171+2,FALSE)=0,0,HLOOKUP(BT$2,Recipes!$H:$GI,'Production Calculator'!$A171+2,FALSE)*$AK171))+IF($AO171=BT$3,$AM171/VLOOKUP($AO171,Data!$A$50:$B$56,2,FALSE),0)</f>
        <v>0</v>
      </c>
      <c r="BU171" s="11">
        <f>IF(BU$2=$A171,0,IF(HLOOKUP(BU$2,Recipes!$H:$GI,'Production Calculator'!$A171+2,FALSE)=0,0,HLOOKUP(BU$2,Recipes!$H:$GI,'Production Calculator'!$A171+2,FALSE)*$AK171))+IF($AO171=BU$3,$AM171/VLOOKUP($AO171,Data!$A$50:$B$56,2,FALSE),0)</f>
        <v>0</v>
      </c>
      <c r="BV171" s="11">
        <f>IF(BV$2=$A171,0,IF(HLOOKUP(BV$2,Recipes!$H:$GI,'Production Calculator'!$A171+2,FALSE)=0,0,HLOOKUP(BV$2,Recipes!$H:$GI,'Production Calculator'!$A171+2,FALSE)*$AK171))+IF($AO171=BV$3,$AM171/VLOOKUP($AO171,Data!$A$50:$B$56,2,FALSE),0)</f>
        <v>0</v>
      </c>
      <c r="BW171" s="11">
        <f>IF(BW$2=$A171,0,IF(HLOOKUP(BW$2,Recipes!$H:$GI,'Production Calculator'!$A171+2,FALSE)=0,0,HLOOKUP(BW$2,Recipes!$H:$GI,'Production Calculator'!$A171+2,FALSE)*$AK171))+IF($AO171=BW$3,$AM171/VLOOKUP($AO171,Data!$A$50:$B$56,2,FALSE),0)</f>
        <v>0</v>
      </c>
      <c r="BX171" s="11">
        <f>IF(BX$2=$A171,0,IF(HLOOKUP(BX$2,Recipes!$H:$GI,'Production Calculator'!$A171+2,FALSE)=0,0,HLOOKUP(BX$2,Recipes!$H:$GI,'Production Calculator'!$A171+2,FALSE)*$AK171))+IF($AO171=BX$3,$AM171/VLOOKUP($AO171,Data!$A$50:$B$56,2,FALSE),0)</f>
        <v>0</v>
      </c>
      <c r="BY171" s="11">
        <f>IF(BY$2=$A171,0,IF(HLOOKUP(BY$2,Recipes!$H:$GI,'Production Calculator'!$A171+2,FALSE)=0,0,HLOOKUP(BY$2,Recipes!$H:$GI,'Production Calculator'!$A171+2,FALSE)*$AK171))+IF($AO171=BY$3,$AM171/VLOOKUP($AO171,Data!$A$50:$B$56,2,FALSE),0)</f>
        <v>0</v>
      </c>
      <c r="BZ171" s="11">
        <f>IF(BZ$2=$A171,0,IF(HLOOKUP(BZ$2,Recipes!$H:$GI,'Production Calculator'!$A171+2,FALSE)=0,0,HLOOKUP(BZ$2,Recipes!$H:$GI,'Production Calculator'!$A171+2,FALSE)*$AK171))+IF($AO171=BZ$3,$AM171/VLOOKUP($AO171,Data!$A$50:$B$56,2,FALSE),0)</f>
        <v>0</v>
      </c>
      <c r="CA171" s="11">
        <f>IF(CA$2=$A171,0,IF(HLOOKUP(CA$2,Recipes!$H:$GI,'Production Calculator'!$A171+2,FALSE)=0,0,HLOOKUP(CA$2,Recipes!$H:$GI,'Production Calculator'!$A171+2,FALSE)*$AK171))+IF($AO171=CA$3,$AM171/VLOOKUP($AO171,Data!$A$50:$B$56,2,FALSE),0)</f>
        <v>0</v>
      </c>
      <c r="CB171" s="11">
        <f>IF(CB$2=$A171,0,IF(HLOOKUP(CB$2,Recipes!$H:$GI,'Production Calculator'!$A171+2,FALSE)=0,0,HLOOKUP(CB$2,Recipes!$H:$GI,'Production Calculator'!$A171+2,FALSE)*$AK171))+IF($AO171=CB$3,$AM171/VLOOKUP($AO171,Data!$A$50:$B$56,2,FALSE),0)</f>
        <v>0</v>
      </c>
      <c r="CC171" s="11">
        <f>IF(CC$2=$A171,0,IF(HLOOKUP(CC$2,Recipes!$H:$GI,'Production Calculator'!$A171+2,FALSE)=0,0,HLOOKUP(CC$2,Recipes!$H:$GI,'Production Calculator'!$A171+2,FALSE)*$AK171))+IF($AO171=CC$3,$AM171/VLOOKUP($AO171,Data!$A$50:$B$56,2,FALSE),0)</f>
        <v>0</v>
      </c>
      <c r="CD171" s="11">
        <f>IF(CD$2=$A171,0,IF(HLOOKUP(CD$2,Recipes!$H:$GI,'Production Calculator'!$A171+2,FALSE)=0,0,HLOOKUP(CD$2,Recipes!$H:$GI,'Production Calculator'!$A171+2,FALSE)*$AK171))+IF($AO171=CD$3,$AM171/VLOOKUP($AO171,Data!$A$50:$B$56,2,FALSE),0)</f>
        <v>0</v>
      </c>
      <c r="CE171" s="11">
        <f>IF(CE$2=$A171,0,IF(HLOOKUP(CE$2,Recipes!$H:$GI,'Production Calculator'!$A171+2,FALSE)=0,0,HLOOKUP(CE$2,Recipes!$H:$GI,'Production Calculator'!$A171+2,FALSE)*$AK171))+IF($AO171=CE$3,$AM171/VLOOKUP($AO171,Data!$A$50:$B$56,2,FALSE),0)</f>
        <v>0</v>
      </c>
      <c r="CF171" s="11">
        <f>IF(CF$2=$A171,0,IF(HLOOKUP(CF$2,Recipes!$H:$GI,'Production Calculator'!$A171+2,FALSE)=0,0,HLOOKUP(CF$2,Recipes!$H:$GI,'Production Calculator'!$A171+2,FALSE)*$AK171))+IF($AO171=CF$3,$AM171/VLOOKUP($AO171,Data!$A$50:$B$56,2,FALSE),0)</f>
        <v>0</v>
      </c>
      <c r="CG171" s="11">
        <f>IF(CG$2=$A171,0,IF(HLOOKUP(CG$2,Recipes!$H:$GI,'Production Calculator'!$A171+2,FALSE)=0,0,HLOOKUP(CG$2,Recipes!$H:$GI,'Production Calculator'!$A171+2,FALSE)*$AK171))+IF($AO171=CG$3,$AM171/VLOOKUP($AO171,Data!$A$50:$B$56,2,FALSE),0)</f>
        <v>0</v>
      </c>
      <c r="CH171" s="11">
        <f>IF(CH$2=$A171,0,IF(HLOOKUP(CH$2,Recipes!$H:$GI,'Production Calculator'!$A171+2,FALSE)=0,0,HLOOKUP(CH$2,Recipes!$H:$GI,'Production Calculator'!$A171+2,FALSE)*$AK171))+IF($AO171=CH$3,$AM171/VLOOKUP($AO171,Data!$A$50:$B$56,2,FALSE),0)</f>
        <v>0</v>
      </c>
      <c r="CI171" s="11">
        <f>IF(CI$2=$A171,0,IF(HLOOKUP(CI$2,Recipes!$H:$GI,'Production Calculator'!$A171+2,FALSE)=0,0,HLOOKUP(CI$2,Recipes!$H:$GI,'Production Calculator'!$A171+2,FALSE)*$AK171))+IF($AO171=CI$3,$AM171/VLOOKUP($AO171,Data!$A$50:$B$56,2,FALSE),0)</f>
        <v>0</v>
      </c>
      <c r="CJ171" s="11">
        <f>IF(CJ$2=$A171,0,IF(HLOOKUP(CJ$2,Recipes!$H:$GI,'Production Calculator'!$A171+2,FALSE)=0,0,HLOOKUP(CJ$2,Recipes!$H:$GI,'Production Calculator'!$A171+2,FALSE)*$AK171))+IF($AO171=CJ$3,$AM171/VLOOKUP($AO171,Data!$A$50:$B$56,2,FALSE),0)</f>
        <v>0</v>
      </c>
      <c r="CK171" s="11">
        <f>IF(CK$2=$A171,0,IF(HLOOKUP(CK$2,Recipes!$H:$GI,'Production Calculator'!$A171+2,FALSE)=0,0,HLOOKUP(CK$2,Recipes!$H:$GI,'Production Calculator'!$A171+2,FALSE)*$AK171))+IF($AO171=CK$3,$AM171/VLOOKUP($AO171,Data!$A$50:$B$56,2,FALSE),0)</f>
        <v>0</v>
      </c>
      <c r="CL171" s="11">
        <f>IF(CL$2=$A171,0,IF(HLOOKUP(CL$2,Recipes!$H:$GI,'Production Calculator'!$A171+2,FALSE)=0,0,HLOOKUP(CL$2,Recipes!$H:$GI,'Production Calculator'!$A171+2,FALSE)*$AK171))+IF($AO171=CL$3,$AM171/VLOOKUP($AO171,Data!$A$50:$B$56,2,FALSE),0)</f>
        <v>0</v>
      </c>
      <c r="CM171" s="11">
        <f>IF(CM$2=$A171,0,IF(HLOOKUP(CM$2,Recipes!$H:$GI,'Production Calculator'!$A171+2,FALSE)=0,0,HLOOKUP(CM$2,Recipes!$H:$GI,'Production Calculator'!$A171+2,FALSE)*$AK171))+IF($AO171=CM$3,$AM171/VLOOKUP($AO171,Data!$A$50:$B$56,2,FALSE),0)</f>
        <v>0</v>
      </c>
      <c r="CN171" s="11">
        <f>IF(CN$2=$A171,0,IF(HLOOKUP(CN$2,Recipes!$H:$GI,'Production Calculator'!$A171+2,FALSE)=0,0,HLOOKUP(CN$2,Recipes!$H:$GI,'Production Calculator'!$A171+2,FALSE)*$AK171))+IF($AO171=CN$3,$AM171/VLOOKUP($AO171,Data!$A$50:$B$56,2,FALSE),0)</f>
        <v>0</v>
      </c>
      <c r="CO171" s="11">
        <f>IF(CO$2=$A171,0,IF(HLOOKUP(CO$2,Recipes!$H:$GI,'Production Calculator'!$A171+2,FALSE)=0,0,HLOOKUP(CO$2,Recipes!$H:$GI,'Production Calculator'!$A171+2,FALSE)*$AK171))+IF($AO171=CO$3,$AM171/VLOOKUP($AO171,Data!$A$50:$B$56,2,FALSE),0)</f>
        <v>0</v>
      </c>
      <c r="CP171" s="11">
        <f>IF(CP$2=$A171,0,IF(HLOOKUP(CP$2,Recipes!$H:$GI,'Production Calculator'!$A171+2,FALSE)=0,0,HLOOKUP(CP$2,Recipes!$H:$GI,'Production Calculator'!$A171+2,FALSE)*$AK171))+IF($AO171=CP$3,$AM171/VLOOKUP($AO171,Data!$A$50:$B$56,2,FALSE),0)</f>
        <v>0</v>
      </c>
      <c r="CQ171" s="11">
        <f>IF(CQ$2=$A171,0,IF(HLOOKUP(CQ$2,Recipes!$H:$GI,'Production Calculator'!$A171+2,FALSE)=0,0,HLOOKUP(CQ$2,Recipes!$H:$GI,'Production Calculator'!$A171+2,FALSE)*$AK171))+IF($AO171=CQ$3,$AM171/VLOOKUP($AO171,Data!$A$50:$B$56,2,FALSE),0)</f>
        <v>0</v>
      </c>
      <c r="CR171" s="11">
        <f>IF(CR$2=$A171,0,IF(HLOOKUP(CR$2,Recipes!$H:$GI,'Production Calculator'!$A171+2,FALSE)=0,0,HLOOKUP(CR$2,Recipes!$H:$GI,'Production Calculator'!$A171+2,FALSE)*$AK171))+IF($AO171=CR$3,$AM171/VLOOKUP($AO171,Data!$A$50:$B$56,2,FALSE),0)</f>
        <v>0</v>
      </c>
      <c r="CS171" s="11">
        <f>IF(CS$2=$A171,0,IF(HLOOKUP(CS$2,Recipes!$H:$GI,'Production Calculator'!$A171+2,FALSE)=0,0,HLOOKUP(CS$2,Recipes!$H:$GI,'Production Calculator'!$A171+2,FALSE)*$AK171))+IF($AO171=CS$3,$AM171/VLOOKUP($AO171,Data!$A$50:$B$56,2,FALSE),0)</f>
        <v>0</v>
      </c>
      <c r="CT171" s="11">
        <f>IF(CT$2=$A171,0,IF(HLOOKUP(CT$2,Recipes!$H:$GI,'Production Calculator'!$A171+2,FALSE)=0,0,HLOOKUP(CT$2,Recipes!$H:$GI,'Production Calculator'!$A171+2,FALSE)*$AK171))+IF($AO171=CT$3,$AM171/VLOOKUP($AO171,Data!$A$50:$B$56,2,FALSE),0)</f>
        <v>0</v>
      </c>
      <c r="CU171" s="11">
        <f>IF(CU$2=$A171,0,IF(HLOOKUP(CU$2,Recipes!$H:$GI,'Production Calculator'!$A171+2,FALSE)=0,0,HLOOKUP(CU$2,Recipes!$H:$GI,'Production Calculator'!$A171+2,FALSE)*$AK171))+IF($AO171=CU$3,$AM171/VLOOKUP($AO171,Data!$A$50:$B$56,2,FALSE),0)</f>
        <v>0</v>
      </c>
      <c r="CV171" s="11">
        <f>IF(CV$2=$A171,0,IF(HLOOKUP(CV$2,Recipes!$H:$GI,'Production Calculator'!$A171+2,FALSE)=0,0,HLOOKUP(CV$2,Recipes!$H:$GI,'Production Calculator'!$A171+2,FALSE)*$AK171))+IF($AO171=CV$3,$AM171/VLOOKUP($AO171,Data!$A$50:$B$56,2,FALSE),0)</f>
        <v>0</v>
      </c>
      <c r="CW171" s="11">
        <f>IF(CW$2=$A171,0,IF(HLOOKUP(CW$2,Recipes!$H:$GI,'Production Calculator'!$A171+2,FALSE)=0,0,HLOOKUP(CW$2,Recipes!$H:$GI,'Production Calculator'!$A171+2,FALSE)*$AK171))+IF($AO171=CW$3,$AM171/VLOOKUP($AO171,Data!$A$50:$B$56,2,FALSE),0)</f>
        <v>0</v>
      </c>
      <c r="CX171" s="11">
        <f>IF(CX$2=$A171,0,IF(HLOOKUP(CX$2,Recipes!$H:$GI,'Production Calculator'!$A171+2,FALSE)=0,0,HLOOKUP(CX$2,Recipes!$H:$GI,'Production Calculator'!$A171+2,FALSE)*$AK171))+IF($AO171=CX$3,$AM171/VLOOKUP($AO171,Data!$A$50:$B$56,2,FALSE),0)</f>
        <v>0</v>
      </c>
      <c r="CY171" s="11">
        <f>IF(CY$2=$A171,0,IF(HLOOKUP(CY$2,Recipes!$H:$GI,'Production Calculator'!$A171+2,FALSE)=0,0,HLOOKUP(CY$2,Recipes!$H:$GI,'Production Calculator'!$A171+2,FALSE)*$AK171))+IF($AO171=CY$3,$AM171/VLOOKUP($AO171,Data!$A$50:$B$56,2,FALSE),0)</f>
        <v>0</v>
      </c>
      <c r="CZ171" s="11">
        <f>IF(CZ$2=$A171,0,IF(HLOOKUP(CZ$2,Recipes!$H:$GI,'Production Calculator'!$A171+2,FALSE)=0,0,HLOOKUP(CZ$2,Recipes!$H:$GI,'Production Calculator'!$A171+2,FALSE)*$AK171))+IF($AO171=CZ$3,$AM171/VLOOKUP($AO171,Data!$A$50:$B$56,2,FALSE),0)</f>
        <v>0</v>
      </c>
      <c r="DA171" s="11">
        <f>IF(DA$2=$A171,0,IF(HLOOKUP(DA$2,Recipes!$H:$GI,'Production Calculator'!$A171+2,FALSE)=0,0,HLOOKUP(DA$2,Recipes!$H:$GI,'Production Calculator'!$A171+2,FALSE)*$AK171))+IF($AO171=DA$3,$AM171/VLOOKUP($AO171,Data!$A$50:$B$56,2,FALSE),0)</f>
        <v>0</v>
      </c>
      <c r="DB171" s="11">
        <f>IF(DB$2=$A171,0,IF(HLOOKUP(DB$2,Recipes!$H:$GI,'Production Calculator'!$A171+2,FALSE)=0,0,HLOOKUP(DB$2,Recipes!$H:$GI,'Production Calculator'!$A171+2,FALSE)*$AK171))+IF($AO171=DB$3,$AM171/VLOOKUP($AO171,Data!$A$50:$B$56,2,FALSE),0)</f>
        <v>0</v>
      </c>
      <c r="DC171" s="11">
        <f>IF(DC$2=$A171,0,IF(HLOOKUP(DC$2,Recipes!$H:$GI,'Production Calculator'!$A171+2,FALSE)=0,0,HLOOKUP(DC$2,Recipes!$H:$GI,'Production Calculator'!$A171+2,FALSE)*$AK171))+IF($AO171=DC$3,$AM171/VLOOKUP($AO171,Data!$A$50:$B$56,2,FALSE),0)</f>
        <v>0</v>
      </c>
      <c r="DD171" s="11">
        <f>IF(DD$2=$A171,0,IF(HLOOKUP(DD$2,Recipes!$H:$GI,'Production Calculator'!$A171+2,FALSE)=0,0,HLOOKUP(DD$2,Recipes!$H:$GI,'Production Calculator'!$A171+2,FALSE)*$AK171))+IF($AO171=DD$3,$AM171/VLOOKUP($AO171,Data!$A$50:$B$56,2,FALSE),0)</f>
        <v>0</v>
      </c>
      <c r="DE171" s="11">
        <f>IF(DE$2=$A171,0,IF(HLOOKUP(DE$2,Recipes!$H:$GI,'Production Calculator'!$A171+2,FALSE)=0,0,HLOOKUP(DE$2,Recipes!$H:$GI,'Production Calculator'!$A171+2,FALSE)*$AK171))+IF($AO171=DE$3,$AM171/VLOOKUP($AO171,Data!$A$50:$B$56,2,FALSE),0)</f>
        <v>0</v>
      </c>
      <c r="DF171" s="11">
        <f>IF(DF$2=$A171,0,IF(HLOOKUP(DF$2,Recipes!$H:$GI,'Production Calculator'!$A171+2,FALSE)=0,0,HLOOKUP(DF$2,Recipes!$H:$GI,'Production Calculator'!$A171+2,FALSE)*$AK171))+IF($AO171=DF$3,$AM171/VLOOKUP($AO171,Data!$A$50:$B$56,2,FALSE),0)</f>
        <v>0</v>
      </c>
      <c r="DG171" s="11">
        <f>IF(DG$2=$A171,0,IF(HLOOKUP(DG$2,Recipes!$H:$GI,'Production Calculator'!$A171+2,FALSE)=0,0,HLOOKUP(DG$2,Recipes!$H:$GI,'Production Calculator'!$A171+2,FALSE)*$AK171))+IF($AO171=DG$3,$AM171/VLOOKUP($AO171,Data!$A$50:$B$56,2,FALSE),0)</f>
        <v>0</v>
      </c>
      <c r="DH171" s="11">
        <f>IF(DH$2=$A171,0,IF(HLOOKUP(DH$2,Recipes!$H:$GI,'Production Calculator'!$A171+2,FALSE)=0,0,HLOOKUP(DH$2,Recipes!$H:$GI,'Production Calculator'!$A171+2,FALSE)*$AK171))+IF($AO171=DH$3,$AM171/VLOOKUP($AO171,Data!$A$50:$B$56,2,FALSE),0)</f>
        <v>0</v>
      </c>
      <c r="DI171" s="11">
        <f>IF(DI$2=$A171,0,IF(HLOOKUP(DI$2,Recipes!$H:$GI,'Production Calculator'!$A171+2,FALSE)=0,0,HLOOKUP(DI$2,Recipes!$H:$GI,'Production Calculator'!$A171+2,FALSE)*$AK171))+IF($AO171=DI$3,$AM171/VLOOKUP($AO171,Data!$A$50:$B$56,2,FALSE),0)</f>
        <v>0</v>
      </c>
      <c r="DJ171" s="11">
        <f>IF(DJ$2=$A171,0,IF(HLOOKUP(DJ$2,Recipes!$H:$GI,'Production Calculator'!$A171+2,FALSE)=0,0,HLOOKUP(DJ$2,Recipes!$H:$GI,'Production Calculator'!$A171+2,FALSE)*$AK171))+IF($AO171=DJ$3,$AM171/VLOOKUP($AO171,Data!$A$50:$B$56,2,FALSE),0)</f>
        <v>0</v>
      </c>
      <c r="DK171" s="11">
        <f>IF(DK$2=$A171,0,IF(HLOOKUP(DK$2,Recipes!$H:$GI,'Production Calculator'!$A171+2,FALSE)=0,0,HLOOKUP(DK$2,Recipes!$H:$GI,'Production Calculator'!$A171+2,FALSE)*$AK171))+IF($AO171=DK$3,$AM171/VLOOKUP($AO171,Data!$A$50:$B$56,2,FALSE),0)</f>
        <v>0</v>
      </c>
      <c r="DL171" s="11">
        <f>IF(DL$2=$A171,0,IF(HLOOKUP(DL$2,Recipes!$H:$GI,'Production Calculator'!$A171+2,FALSE)=0,0,HLOOKUP(DL$2,Recipes!$H:$GI,'Production Calculator'!$A171+2,FALSE)*$AK171))+IF($AO171=DL$3,$AM171/VLOOKUP($AO171,Data!$A$50:$B$56,2,FALSE),0)</f>
        <v>0</v>
      </c>
      <c r="DM171" s="11">
        <f>IF(DM$2=$A171,0,IF(HLOOKUP(DM$2,Recipes!$H:$GI,'Production Calculator'!$A171+2,FALSE)=0,0,HLOOKUP(DM$2,Recipes!$H:$GI,'Production Calculator'!$A171+2,FALSE)*$AK171))+IF($AO171=DM$3,$AM171/VLOOKUP($AO171,Data!$A$50:$B$56,2,FALSE),0)</f>
        <v>0</v>
      </c>
      <c r="DN171" s="11">
        <f>IF(DN$2=$A171,0,IF(HLOOKUP(DN$2,Recipes!$H:$GI,'Production Calculator'!$A171+2,FALSE)=0,0,HLOOKUP(DN$2,Recipes!$H:$GI,'Production Calculator'!$A171+2,FALSE)*$AK171))+IF($AO171=DN$3,$AM171/VLOOKUP($AO171,Data!$A$50:$B$56,2,FALSE),0)</f>
        <v>0</v>
      </c>
      <c r="DO171" s="11">
        <f>IF(DO$2=$A171,0,IF(HLOOKUP(DO$2,Recipes!$H:$GI,'Production Calculator'!$A171+2,FALSE)=0,0,HLOOKUP(DO$2,Recipes!$H:$GI,'Production Calculator'!$A171+2,FALSE)*$AK171))+IF($AO171=DO$3,$AM171/VLOOKUP($AO171,Data!$A$50:$B$56,2,FALSE),0)</f>
        <v>0</v>
      </c>
      <c r="DP171" s="11">
        <f>IF(DP$2=$A171,0,IF(HLOOKUP(DP$2,Recipes!$H:$GI,'Production Calculator'!$A171+2,FALSE)=0,0,HLOOKUP(DP$2,Recipes!$H:$GI,'Production Calculator'!$A171+2,FALSE)*$AK171))+IF($AO171=DP$3,$AM171/VLOOKUP($AO171,Data!$A$50:$B$56,2,FALSE),0)</f>
        <v>0</v>
      </c>
      <c r="DQ171" s="11">
        <f>IF(DQ$2=$A171,0,IF(HLOOKUP(DQ$2,Recipes!$H:$GI,'Production Calculator'!$A171+2,FALSE)=0,0,HLOOKUP(DQ$2,Recipes!$H:$GI,'Production Calculator'!$A171+2,FALSE)*$AK171))+IF($AO171=DQ$3,$AM171/VLOOKUP($AO171,Data!$A$50:$B$56,2,FALSE),0)</f>
        <v>0</v>
      </c>
      <c r="DR171" s="11">
        <f>IF(DR$2=$A171,0,IF(HLOOKUP(DR$2,Recipes!$H:$GI,'Production Calculator'!$A171+2,FALSE)=0,0,HLOOKUP(DR$2,Recipes!$H:$GI,'Production Calculator'!$A171+2,FALSE)*$AK171))+IF($AO171=DR$3,$AM171/VLOOKUP($AO171,Data!$A$50:$B$56,2,FALSE),0)</f>
        <v>0</v>
      </c>
      <c r="DS171" s="11">
        <f>IF(DS$2=$A171,0,IF(HLOOKUP(DS$2,Recipes!$H:$GI,'Production Calculator'!$A171+2,FALSE)=0,0,HLOOKUP(DS$2,Recipes!$H:$GI,'Production Calculator'!$A171+2,FALSE)*$AK171))+IF($AO171=DS$3,$AM171/VLOOKUP($AO171,Data!$A$50:$B$56,2,FALSE),0)</f>
        <v>0</v>
      </c>
      <c r="DT171" s="11">
        <f>IF(DT$2=$A171,0,IF(HLOOKUP(DT$2,Recipes!$H:$GI,'Production Calculator'!$A171+2,FALSE)=0,0,HLOOKUP(DT$2,Recipes!$H:$GI,'Production Calculator'!$A171+2,FALSE)*$AK171))+IF($AO171=DT$3,$AM171/VLOOKUP($AO171,Data!$A$50:$B$56,2,FALSE),0)</f>
        <v>0</v>
      </c>
      <c r="DU171" s="11">
        <f>IF(DU$2=$A171,0,IF(HLOOKUP(DU$2,Recipes!$H:$GI,'Production Calculator'!$A171+2,FALSE)=0,0,HLOOKUP(DU$2,Recipes!$H:$GI,'Production Calculator'!$A171+2,FALSE)*$AK171))+IF($AO171=DU$3,$AM171/VLOOKUP($AO171,Data!$A$50:$B$56,2,FALSE),0)</f>
        <v>0</v>
      </c>
      <c r="DV171" s="11">
        <f>IF(DV$2=$A171,0,IF(HLOOKUP(DV$2,Recipes!$H:$GI,'Production Calculator'!$A171+2,FALSE)=0,0,HLOOKUP(DV$2,Recipes!$H:$GI,'Production Calculator'!$A171+2,FALSE)*$AK171))+IF($AO171=DV$3,$AM171/VLOOKUP($AO171,Data!$A$50:$B$56,2,FALSE),0)</f>
        <v>0</v>
      </c>
      <c r="DW171" s="11">
        <f>IF(DW$2=$A171,0,IF(HLOOKUP(DW$2,Recipes!$H:$GI,'Production Calculator'!$A171+2,FALSE)=0,0,HLOOKUP(DW$2,Recipes!$H:$GI,'Production Calculator'!$A171+2,FALSE)*$AK171))+IF($AO171=DW$3,$AM171/VLOOKUP($AO171,Data!$A$50:$B$56,2,FALSE),0)</f>
        <v>0</v>
      </c>
      <c r="DX171" s="11">
        <f>IF(DX$2=$A171,0,IF(HLOOKUP(DX$2,Recipes!$H:$GI,'Production Calculator'!$A171+2,FALSE)=0,0,HLOOKUP(DX$2,Recipes!$H:$GI,'Production Calculator'!$A171+2,FALSE)*$AK171))+IF($AO171=DX$3,$AM171/VLOOKUP($AO171,Data!$A$50:$B$56,2,FALSE),0)</f>
        <v>0</v>
      </c>
      <c r="DY171" s="11">
        <f>IF(DY$2=$A171,0,IF(HLOOKUP(DY$2,Recipes!$H:$GI,'Production Calculator'!$A171+2,FALSE)=0,0,HLOOKUP(DY$2,Recipes!$H:$GI,'Production Calculator'!$A171+2,FALSE)*$AK171))+IF($AO171=DY$3,$AM171/VLOOKUP($AO171,Data!$A$50:$B$56,2,FALSE),0)</f>
        <v>0</v>
      </c>
      <c r="DZ171" s="11">
        <f>IF(DZ$2=$A171,0,IF(HLOOKUP(DZ$2,Recipes!$H:$GI,'Production Calculator'!$A171+2,FALSE)=0,0,HLOOKUP(DZ$2,Recipes!$H:$GI,'Production Calculator'!$A171+2,FALSE)*$AK171))+IF($AO171=DZ$3,$AM171/VLOOKUP($AO171,Data!$A$50:$B$56,2,FALSE),0)</f>
        <v>0</v>
      </c>
      <c r="EA171" s="11">
        <f>IF(EA$2=$A171,0,IF(HLOOKUP(EA$2,Recipes!$H:$GI,'Production Calculator'!$A171+2,FALSE)=0,0,HLOOKUP(EA$2,Recipes!$H:$GI,'Production Calculator'!$A171+2,FALSE)*$AK171))+IF($AO171=EA$3,$AM171/VLOOKUP($AO171,Data!$A$50:$B$56,2,FALSE),0)</f>
        <v>0</v>
      </c>
      <c r="EB171" s="11">
        <f>IF(EB$2=$A171,0,IF(HLOOKUP(EB$2,Recipes!$H:$GI,'Production Calculator'!$A171+2,FALSE)=0,0,HLOOKUP(EB$2,Recipes!$H:$GI,'Production Calculator'!$A171+2,FALSE)*$AK171))+IF($AO171=EB$3,$AM171/VLOOKUP($AO171,Data!$A$50:$B$56,2,FALSE),0)</f>
        <v>0</v>
      </c>
      <c r="EC171" s="11">
        <f>IF(EC$2=$A171,0,IF(HLOOKUP(EC$2,Recipes!$H:$GI,'Production Calculator'!$A171+2,FALSE)=0,0,HLOOKUP(EC$2,Recipes!$H:$GI,'Production Calculator'!$A171+2,FALSE)*$AK171))+IF($AO171=EC$3,$AM171/VLOOKUP($AO171,Data!$A$50:$B$56,2,FALSE),0)</f>
        <v>0</v>
      </c>
      <c r="ED171" s="11">
        <f>IF(ED$2=$A171,0,IF(HLOOKUP(ED$2,Recipes!$H:$GI,'Production Calculator'!$A171+2,FALSE)=0,0,HLOOKUP(ED$2,Recipes!$H:$GI,'Production Calculator'!$A171+2,FALSE)*$AK171))+IF($AO171=ED$3,$AM171/VLOOKUP($AO171,Data!$A$50:$B$56,2,FALSE),0)</f>
        <v>0</v>
      </c>
      <c r="EE171" s="11">
        <f>IF(EE$2=$A171,0,IF(HLOOKUP(EE$2,Recipes!$H:$GI,'Production Calculator'!$A171+2,FALSE)=0,0,HLOOKUP(EE$2,Recipes!$H:$GI,'Production Calculator'!$A171+2,FALSE)*$AK171))+IF($AO171=EE$3,$AM171/VLOOKUP($AO171,Data!$A$50:$B$56,2,FALSE),0)</f>
        <v>0</v>
      </c>
      <c r="EF171" s="11">
        <f>IF(EF$2=$A171,0,IF(HLOOKUP(EF$2,Recipes!$H:$GI,'Production Calculator'!$A171+2,FALSE)=0,0,HLOOKUP(EF$2,Recipes!$H:$GI,'Production Calculator'!$A171+2,FALSE)*$AK171))+IF($AO171=EF$3,$AM171/VLOOKUP($AO171,Data!$A$50:$B$56,2,FALSE),0)</f>
        <v>0</v>
      </c>
      <c r="EG171" s="11">
        <f>IF(EG$2=$A171,0,IF(HLOOKUP(EG$2,Recipes!$H:$GI,'Production Calculator'!$A171+2,FALSE)=0,0,HLOOKUP(EG$2,Recipes!$H:$GI,'Production Calculator'!$A171+2,FALSE)*$AK171))+IF($AO171=EG$3,$AM171/VLOOKUP($AO171,Data!$A$50:$B$56,2,FALSE),0)</f>
        <v>0</v>
      </c>
      <c r="EH171" s="11">
        <f>IF(EH$2=$A171,0,IF(HLOOKUP(EH$2,Recipes!$H:$GI,'Production Calculator'!$A171+2,FALSE)=0,0,HLOOKUP(EH$2,Recipes!$H:$GI,'Production Calculator'!$A171+2,FALSE)*$AK171))+IF($AO171=EH$3,$AM171/VLOOKUP($AO171,Data!$A$50:$B$56,2,FALSE),0)</f>
        <v>0</v>
      </c>
      <c r="EI171" s="11">
        <f>IF(EI$2=$A171,0,IF(HLOOKUP(EI$2,Recipes!$H:$GI,'Production Calculator'!$A171+2,FALSE)=0,0,HLOOKUP(EI$2,Recipes!$H:$GI,'Production Calculator'!$A171+2,FALSE)*$AK171))+IF($AO171=EI$3,$AM171/VLOOKUP($AO171,Data!$A$50:$B$56,2,FALSE),0)</f>
        <v>0</v>
      </c>
      <c r="EJ171" s="11">
        <f>IF(EJ$2=$A171,0,IF(HLOOKUP(EJ$2,Recipes!$H:$GI,'Production Calculator'!$A171+2,FALSE)=0,0,HLOOKUP(EJ$2,Recipes!$H:$GI,'Production Calculator'!$A171+2,FALSE)*$AK171))+IF($AO171=EJ$3,$AM171/VLOOKUP($AO171,Data!$A$50:$B$56,2,FALSE),0)</f>
        <v>0</v>
      </c>
      <c r="EK171" s="11">
        <f>IF(EK$2=$A171,0,IF(HLOOKUP(EK$2,Recipes!$H:$GI,'Production Calculator'!$A171+2,FALSE)=0,0,HLOOKUP(EK$2,Recipes!$H:$GI,'Production Calculator'!$A171+2,FALSE)*$AK171))+IF($AO171=EK$3,$AM171/VLOOKUP($AO171,Data!$A$50:$B$56,2,FALSE),0)</f>
        <v>0</v>
      </c>
      <c r="EL171" s="11">
        <f>IF(EL$2=$A171,0,IF(HLOOKUP(EL$2,Recipes!$H:$GI,'Production Calculator'!$A171+2,FALSE)=0,0,HLOOKUP(EL$2,Recipes!$H:$GI,'Production Calculator'!$A171+2,FALSE)*$AK171))+IF($AO171=EL$3,$AM171/VLOOKUP($AO171,Data!$A$50:$B$56,2,FALSE),0)</f>
        <v>0</v>
      </c>
      <c r="EM171" s="11">
        <f>IF(EM$2=$A171,0,IF(HLOOKUP(EM$2,Recipes!$H:$GI,'Production Calculator'!$A171+2,FALSE)=0,0,HLOOKUP(EM$2,Recipes!$H:$GI,'Production Calculator'!$A171+2,FALSE)*$AK171))+IF($AO171=EM$3,$AM171/VLOOKUP($AO171,Data!$A$50:$B$56,2,FALSE),0)</f>
        <v>0</v>
      </c>
      <c r="EN171" s="11">
        <f>IF(EN$2=$A171,0,IF(HLOOKUP(EN$2,Recipes!$H:$GI,'Production Calculator'!$A171+2,FALSE)=0,0,HLOOKUP(EN$2,Recipes!$H:$GI,'Production Calculator'!$A171+2,FALSE)*$AK171))+IF($AO171=EN$3,$AM171/VLOOKUP($AO171,Data!$A$50:$B$56,2,FALSE),0)</f>
        <v>0</v>
      </c>
      <c r="EO171" s="11">
        <f>IF(EO$2=$A171,0,IF(HLOOKUP(EO$2,Recipes!$H:$GI,'Production Calculator'!$A171+2,FALSE)=0,0,HLOOKUP(EO$2,Recipes!$H:$GI,'Production Calculator'!$A171+2,FALSE)*$AK171))+IF($AO171=EO$3,$AM171/VLOOKUP($AO171,Data!$A$50:$B$56,2,FALSE),0)</f>
        <v>0</v>
      </c>
      <c r="EP171" s="11">
        <f>IF(EP$2=$A171,0,IF(HLOOKUP(EP$2,Recipes!$H:$GI,'Production Calculator'!$A171+2,FALSE)=0,0,HLOOKUP(EP$2,Recipes!$H:$GI,'Production Calculator'!$A171+2,FALSE)*$AK171))+IF($AO171=EP$3,$AM171/VLOOKUP($AO171,Data!$A$50:$B$56,2,FALSE),0)</f>
        <v>0</v>
      </c>
      <c r="EQ171" s="11">
        <f>IF(EQ$2=$A171,0,IF(HLOOKUP(EQ$2,Recipes!$H:$GI,'Production Calculator'!$A171+2,FALSE)=0,0,HLOOKUP(EQ$2,Recipes!$H:$GI,'Production Calculator'!$A171+2,FALSE)*$AK171))+IF($AO171=EQ$3,$AM171/VLOOKUP($AO171,Data!$A$50:$B$56,2,FALSE),0)</f>
        <v>0</v>
      </c>
      <c r="ER171" s="11">
        <f>IF(ER$2=$A171,0,IF(HLOOKUP(ER$2,Recipes!$H:$GI,'Production Calculator'!$A171+2,FALSE)=0,0,HLOOKUP(ER$2,Recipes!$H:$GI,'Production Calculator'!$A171+2,FALSE)*$AK171))+IF($AO171=ER$3,$AM171/VLOOKUP($AO171,Data!$A$50:$B$56,2,FALSE),0)</f>
        <v>0</v>
      </c>
      <c r="ES171" s="11">
        <f>IF(ES$2=$A171,0,IF(HLOOKUP(ES$2,Recipes!$H:$GI,'Production Calculator'!$A171+2,FALSE)=0,0,HLOOKUP(ES$2,Recipes!$H:$GI,'Production Calculator'!$A171+2,FALSE)*$AK171))+IF($AO171=ES$3,$AM171/VLOOKUP($AO171,Data!$A$50:$B$56,2,FALSE),0)</f>
        <v>0</v>
      </c>
      <c r="ET171" s="11">
        <f>IF(ET$2=$A171,0,IF(HLOOKUP(ET$2,Recipes!$H:$GI,'Production Calculator'!$A171+2,FALSE)=0,0,HLOOKUP(ET$2,Recipes!$H:$GI,'Production Calculator'!$A171+2,FALSE)*$AK171))+IF($AO171=ET$3,$AM171/VLOOKUP($AO171,Data!$A$50:$B$56,2,FALSE),0)</f>
        <v>0</v>
      </c>
      <c r="EU171" s="11">
        <f>IF(EU$2=$A171,0,IF(HLOOKUP(EU$2,Recipes!$H:$GI,'Production Calculator'!$A171+2,FALSE)=0,0,HLOOKUP(EU$2,Recipes!$H:$GI,'Production Calculator'!$A171+2,FALSE)*$AK171))+IF($AO171=EU$3,$AM171/VLOOKUP($AO171,Data!$A$50:$B$56,2,FALSE),0)</f>
        <v>0</v>
      </c>
      <c r="EV171" s="11">
        <f>IF(EV$2=$A171,0,IF(HLOOKUP(EV$2,Recipes!$H:$GI,'Production Calculator'!$A171+2,FALSE)=0,0,HLOOKUP(EV$2,Recipes!$H:$GI,'Production Calculator'!$A171+2,FALSE)*$AK171))+IF($AO171=EV$3,$AM171/VLOOKUP($AO171,Data!$A$50:$B$56,2,FALSE),0)</f>
        <v>0</v>
      </c>
      <c r="EW171" s="11">
        <f>IF(EW$2=$A171,0,IF(HLOOKUP(EW$2,Recipes!$H:$GI,'Production Calculator'!$A171+2,FALSE)=0,0,HLOOKUP(EW$2,Recipes!$H:$GI,'Production Calculator'!$A171+2,FALSE)*$AK171))+IF($AO171=EW$3,$AM171/VLOOKUP($AO171,Data!$A$50:$B$56,2,FALSE),0)</f>
        <v>0</v>
      </c>
      <c r="EX171" s="11">
        <f>IF(EX$2=$A171,0,IF(HLOOKUP(EX$2,Recipes!$H:$GI,'Production Calculator'!$A171+2,FALSE)=0,0,HLOOKUP(EX$2,Recipes!$H:$GI,'Production Calculator'!$A171+2,FALSE)*$AK171))+IF($AO171=EX$3,$AM171/VLOOKUP($AO171,Data!$A$50:$B$56,2,FALSE),0)</f>
        <v>0</v>
      </c>
      <c r="EY171" s="11">
        <f>IF(EY$2=$A171,0,IF(HLOOKUP(EY$2,Recipes!$H:$GI,'Production Calculator'!$A171+2,FALSE)=0,0,HLOOKUP(EY$2,Recipes!$H:$GI,'Production Calculator'!$A171+2,FALSE)*$AK171))+IF($AO171=EY$3,$AM171/VLOOKUP($AO171,Data!$A$50:$B$56,2,FALSE),0)</f>
        <v>0</v>
      </c>
      <c r="EZ171" s="11">
        <f>IF(EZ$2=$A171,0,IF(HLOOKUP(EZ$2,Recipes!$H:$GI,'Production Calculator'!$A171+2,FALSE)=0,0,HLOOKUP(EZ$2,Recipes!$H:$GI,'Production Calculator'!$A171+2,FALSE)*$AK171))+IF($AO171=EZ$3,$AM171/VLOOKUP($AO171,Data!$A$50:$B$56,2,FALSE),0)</f>
        <v>0</v>
      </c>
      <c r="FA171" s="11">
        <f>IF(FA$2=$A171,0,IF(HLOOKUP(FA$2,Recipes!$H:$GI,'Production Calculator'!$A171+2,FALSE)=0,0,HLOOKUP(FA$2,Recipes!$H:$GI,'Production Calculator'!$A171+2,FALSE)*$AK171))+IF($AO171=FA$3,$AM171/VLOOKUP($AO171,Data!$A$50:$B$56,2,FALSE),0)</f>
        <v>0</v>
      </c>
      <c r="FB171" s="11">
        <f>IF(FB$2=$A171,0,IF(HLOOKUP(FB$2,Recipes!$H:$GI,'Production Calculator'!$A171+2,FALSE)=0,0,HLOOKUP(FB$2,Recipes!$H:$GI,'Production Calculator'!$A171+2,FALSE)*$AK171))+IF($AO171=FB$3,$AM171/VLOOKUP($AO171,Data!$A$50:$B$56,2,FALSE),0)</f>
        <v>0</v>
      </c>
      <c r="FC171" s="11">
        <f>IF(FC$2=$A171,0,IF(HLOOKUP(FC$2,Recipes!$H:$GI,'Production Calculator'!$A171+2,FALSE)=0,0,HLOOKUP(FC$2,Recipes!$H:$GI,'Production Calculator'!$A171+2,FALSE)*$AK171))+IF($AO171=FC$3,$AM171/VLOOKUP($AO171,Data!$A$50:$B$56,2,FALSE),0)</f>
        <v>0</v>
      </c>
      <c r="FD171" s="11">
        <f>IF(FD$2=$A171,0,IF(HLOOKUP(FD$2,Recipes!$H:$GI,'Production Calculator'!$A171+2,FALSE)=0,0,HLOOKUP(FD$2,Recipes!$H:$GI,'Production Calculator'!$A171+2,FALSE)*$AK171))+IF($AO171=FD$3,$AM171/VLOOKUP($AO171,Data!$A$50:$B$56,2,FALSE),0)</f>
        <v>0</v>
      </c>
      <c r="FE171" s="11">
        <f>IF(FE$2=$A171,0,IF(HLOOKUP(FE$2,Recipes!$H:$GI,'Production Calculator'!$A171+2,FALSE)=0,0,HLOOKUP(FE$2,Recipes!$H:$GI,'Production Calculator'!$A171+2,FALSE)*$AK171))+IF($AO171=FE$3,$AM171/VLOOKUP($AO171,Data!$A$50:$B$56,2,FALSE),0)</f>
        <v>0</v>
      </c>
      <c r="FF171" s="11">
        <f>IF(FF$2=$A171,0,IF(HLOOKUP(FF$2,Recipes!$H:$GI,'Production Calculator'!$A171+2,FALSE)=0,0,HLOOKUP(FF$2,Recipes!$H:$GI,'Production Calculator'!$A171+2,FALSE)*$AK171))+IF($AO171=FF$3,$AM171/VLOOKUP($AO171,Data!$A$50:$B$56,2,FALSE),0)</f>
        <v>0</v>
      </c>
      <c r="FG171" s="11">
        <f>IF(FG$2=$A171,0,IF(HLOOKUP(FG$2,Recipes!$H:$GI,'Production Calculator'!$A171+2,FALSE)=0,0,HLOOKUP(FG$2,Recipes!$H:$GI,'Production Calculator'!$A171+2,FALSE)*$AK171))+IF($AO171=FG$3,$AM171/VLOOKUP($AO171,Data!$A$50:$B$56,2,FALSE),0)</f>
        <v>0</v>
      </c>
      <c r="FH171" s="11">
        <f>IF(FH$2=$A171,0,IF(HLOOKUP(FH$2,Recipes!$H:$GI,'Production Calculator'!$A171+2,FALSE)=0,0,HLOOKUP(FH$2,Recipes!$H:$GI,'Production Calculator'!$A171+2,FALSE)*$AK171))+IF($AO171=FH$3,$AM171/VLOOKUP($AO171,Data!$A$50:$B$56,2,FALSE),0)</f>
        <v>0</v>
      </c>
      <c r="FI171" s="11">
        <f>IF(FI$2=$A171,0,IF(HLOOKUP(FI$2,Recipes!$H:$GI,'Production Calculator'!$A171+2,FALSE)=0,0,HLOOKUP(FI$2,Recipes!$H:$GI,'Production Calculator'!$A171+2,FALSE)*$AK171))+IF($AO171=FI$3,$AM171/VLOOKUP($AO171,Data!$A$50:$B$56,2,FALSE),0)</f>
        <v>0</v>
      </c>
      <c r="FJ171" s="11">
        <f>IF(FJ$2=$A171,0,IF(HLOOKUP(FJ$2,Recipes!$H:$GI,'Production Calculator'!$A171+2,FALSE)=0,0,HLOOKUP(FJ$2,Recipes!$H:$GI,'Production Calculator'!$A171+2,FALSE)*$AK171))+IF($AO171=FJ$3,$AM171/VLOOKUP($AO171,Data!$A$50:$B$56,2,FALSE),0)</f>
        <v>0</v>
      </c>
      <c r="FK171" s="11">
        <f>IF(FK$2=$A171,0,IF(HLOOKUP(FK$2,Recipes!$H:$GI,'Production Calculator'!$A171+2,FALSE)=0,0,HLOOKUP(FK$2,Recipes!$H:$GI,'Production Calculator'!$A171+2,FALSE)*$AK171))+IF($AO171=FK$3,$AM171/VLOOKUP($AO171,Data!$A$50:$B$56,2,FALSE),0)</f>
        <v>0</v>
      </c>
      <c r="FL171" s="11">
        <f>IF(FL$2=$A171,0,IF(HLOOKUP(FL$2,Recipes!$H:$GI,'Production Calculator'!$A171+2,FALSE)=0,0,HLOOKUP(FL$2,Recipes!$H:$GI,'Production Calculator'!$A171+2,FALSE)*$AK171))+IF($AO171=FL$3,$AM171/VLOOKUP($AO171,Data!$A$50:$B$56,2,FALSE),0)</f>
        <v>0</v>
      </c>
      <c r="FM171" s="11">
        <f>IF(FM$2=$A171,0,IF(HLOOKUP(FM$2,Recipes!$H:$GI,'Production Calculator'!$A171+2,FALSE)=0,0,HLOOKUP(FM$2,Recipes!$H:$GI,'Production Calculator'!$A171+2,FALSE)*$AK171))+IF($AO171=FM$3,$AM171/VLOOKUP($AO171,Data!$A$50:$B$56,2,FALSE),0)</f>
        <v>0</v>
      </c>
      <c r="FN171" s="11">
        <f>IF(FN$2=$A171,0,IF(HLOOKUP(FN$2,Recipes!$H:$GI,'Production Calculator'!$A171+2,FALSE)=0,0,HLOOKUP(FN$2,Recipes!$H:$GI,'Production Calculator'!$A171+2,FALSE)*$AK171))+IF($AO171=FN$3,$AM171/VLOOKUP($AO171,Data!$A$50:$B$56,2,FALSE),0)</f>
        <v>0</v>
      </c>
      <c r="FO171" s="11">
        <f>IF(FO$2=$A171,0,IF(HLOOKUP(FO$2,Recipes!$H:$GI,'Production Calculator'!$A171+2,FALSE)=0,0,HLOOKUP(FO$2,Recipes!$H:$GI,'Production Calculator'!$A171+2,FALSE)*$AK171))+IF($AO171=FO$3,$AM171/VLOOKUP($AO171,Data!$A$50:$B$56,2,FALSE),0)</f>
        <v>0</v>
      </c>
      <c r="FP171" s="11">
        <f>IF(FP$2=$A171,0,IF(HLOOKUP(FP$2,Recipes!$H:$GI,'Production Calculator'!$A171+2,FALSE)=0,0,HLOOKUP(FP$2,Recipes!$H:$GI,'Production Calculator'!$A171+2,FALSE)*$AK171))+IF($AO171=FP$3,$AM171/VLOOKUP($AO171,Data!$A$50:$B$56,2,FALSE),0)</f>
        <v>0</v>
      </c>
      <c r="FQ171" s="11">
        <f>IF(FQ$2=$A171,0,IF(HLOOKUP(FQ$2,Recipes!$H:$GI,'Production Calculator'!$A171+2,FALSE)=0,0,HLOOKUP(FQ$2,Recipes!$H:$GI,'Production Calculator'!$A171+2,FALSE)*$AK171))+IF($AO171=FQ$3,$AM171/VLOOKUP($AO171,Data!$A$50:$B$56,2,FALSE),0)</f>
        <v>0</v>
      </c>
      <c r="FR171" s="11">
        <f>IF(FR$2=$A171,0,IF(HLOOKUP(FR$2,Recipes!$H:$GI,'Production Calculator'!$A171+2,FALSE)=0,0,HLOOKUP(FR$2,Recipes!$H:$GI,'Production Calculator'!$A171+2,FALSE)*$AK171))+IF($AO171=FR$3,$AM171/VLOOKUP($AO171,Data!$A$50:$B$56,2,FALSE),0)</f>
        <v>0</v>
      </c>
      <c r="FS171" s="11">
        <f>IF(FS$2=$A171,0,IF(HLOOKUP(FS$2,Recipes!$H:$GI,'Production Calculator'!$A171+2,FALSE)=0,0,HLOOKUP(FS$2,Recipes!$H:$GI,'Production Calculator'!$A171+2,FALSE)*$AK171))+IF($AO171=FS$3,$AM171/VLOOKUP($AO171,Data!$A$50:$B$56,2,FALSE),0)</f>
        <v>0</v>
      </c>
      <c r="FT171" s="11">
        <f>IF(FT$2=$A171,0,IF(HLOOKUP(FT$2,Recipes!$H:$GI,'Production Calculator'!$A171+2,FALSE)=0,0,HLOOKUP(FT$2,Recipes!$H:$GI,'Production Calculator'!$A171+2,FALSE)*$AK171))+IF($AO171=FT$3,$AM171/VLOOKUP($AO171,Data!$A$50:$B$56,2,FALSE),0)</f>
        <v>0</v>
      </c>
      <c r="FU171" s="11">
        <f>IF(FU$2=$A171,0,IF(HLOOKUP(FU$2,Recipes!$H:$GI,'Production Calculator'!$A171+2,FALSE)=0,0,HLOOKUP(FU$2,Recipes!$H:$GI,'Production Calculator'!$A171+2,FALSE)*$AK171))+IF($AO171=FU$3,$AM171/VLOOKUP($AO171,Data!$A$50:$B$56,2,FALSE),0)</f>
        <v>0</v>
      </c>
      <c r="FV171" s="11">
        <f>IF(FV$2=$A171,0,IF(HLOOKUP(FV$2,Recipes!$H:$GI,'Production Calculator'!$A171+2,FALSE)=0,0,HLOOKUP(FV$2,Recipes!$H:$GI,'Production Calculator'!$A171+2,FALSE)*$AK171))+IF($AO171=FV$3,$AM171/VLOOKUP($AO171,Data!$A$50:$B$56,2,FALSE),0)</f>
        <v>0</v>
      </c>
      <c r="FW171" s="11">
        <f>IF(FW$2=$A171,0,IF(HLOOKUP(FW$2,Recipes!$H:$GI,'Production Calculator'!$A171+2,FALSE)=0,0,HLOOKUP(FW$2,Recipes!$H:$GI,'Production Calculator'!$A171+2,FALSE)*$AK171))+IF($AO171=FW$3,$AM171/VLOOKUP($AO171,Data!$A$50:$B$56,2,FALSE),0)</f>
        <v>0</v>
      </c>
      <c r="FX171" s="11">
        <f>IF(FX$2=$A171,0,IF(HLOOKUP(FX$2,Recipes!$H:$GI,'Production Calculator'!$A171+2,FALSE)=0,0,HLOOKUP(FX$2,Recipes!$H:$GI,'Production Calculator'!$A171+2,FALSE)*$AK171))+IF($AO171=FX$3,$AM171/VLOOKUP($AO171,Data!$A$50:$B$56,2,FALSE),0)</f>
        <v>0</v>
      </c>
      <c r="FY171" s="11">
        <f>IF(FY$2=$A171,0,IF(HLOOKUP(FY$2,Recipes!$H:$GI,'Production Calculator'!$A171+2,FALSE)=0,0,HLOOKUP(FY$2,Recipes!$H:$GI,'Production Calculator'!$A171+2,FALSE)*$AK171))+IF($AO171=FY$3,$AM171/VLOOKUP($AO171,Data!$A$50:$B$56,2,FALSE),0)</f>
        <v>0</v>
      </c>
      <c r="FZ171" s="11">
        <f>IF(FZ$2=$A171,0,IF(HLOOKUP(FZ$2,Recipes!$H:$GI,'Production Calculator'!$A171+2,FALSE)=0,0,HLOOKUP(FZ$2,Recipes!$H:$GI,'Production Calculator'!$A171+2,FALSE)*$AK171))+IF($AO171=FZ$3,$AM171/VLOOKUP($AO171,Data!$A$50:$B$56,2,FALSE),0)</f>
        <v>0</v>
      </c>
      <c r="GA171" s="11">
        <f>IF(GA$2=$A171,0,IF(HLOOKUP(GA$2,Recipes!$H:$GI,'Production Calculator'!$A171+2,FALSE)=0,0,HLOOKUP(GA$2,Recipes!$H:$GI,'Production Calculator'!$A171+2,FALSE)*$AK171))+IF($AO171=GA$3,$AM171/VLOOKUP($AO171,Data!$A$50:$B$56,2,FALSE),0)</f>
        <v>0</v>
      </c>
      <c r="GB171" s="11">
        <f>IF(GB$2=$A171,0,IF(HLOOKUP(GB$2,Recipes!$H:$GI,'Production Calculator'!$A171+2,FALSE)=0,0,HLOOKUP(GB$2,Recipes!$H:$GI,'Production Calculator'!$A171+2,FALSE)*$AK171))+IF($AO171=GB$3,$AM171/VLOOKUP($AO171,Data!$A$50:$B$56,2,FALSE),0)</f>
        <v>0</v>
      </c>
      <c r="GC171" s="11">
        <f>IF(GC$2=$A171,0,IF(HLOOKUP(GC$2,Recipes!$H:$GI,'Production Calculator'!$A171+2,FALSE)=0,0,HLOOKUP(GC$2,Recipes!$H:$GI,'Production Calculator'!$A171+2,FALSE)*$AK171))+IF($AO171=GC$3,$AM171/VLOOKUP($AO171,Data!$A$50:$B$56,2,FALSE),0)</f>
        <v>0</v>
      </c>
      <c r="GD171" s="11">
        <f>IF(GD$2=$A171,0,IF(HLOOKUP(GD$2,Recipes!$H:$GI,'Production Calculator'!$A171+2,FALSE)=0,0,HLOOKUP(GD$2,Recipes!$H:$GI,'Production Calculator'!$A171+2,FALSE)*$AK171))+IF($AO171=GD$3,$AM171/VLOOKUP($AO171,Data!$A$50:$B$56,2,FALSE),0)</f>
        <v>0</v>
      </c>
      <c r="GE171" s="11">
        <f>IF(GE$2=$A171,0,IF(HLOOKUP(GE$2,Recipes!$H:$GI,'Production Calculator'!$A171+2,FALSE)=0,0,HLOOKUP(GE$2,Recipes!$H:$GI,'Production Calculator'!$A171+2,FALSE)*$AK171))+IF($AO171=GE$3,$AM171/VLOOKUP($AO171,Data!$A$50:$B$56,2,FALSE),0)</f>
        <v>0</v>
      </c>
      <c r="GF171" s="11">
        <f>IF(GF$2=$A171,0,IF(HLOOKUP(GF$2,Recipes!$H:$GI,'Production Calculator'!$A171+2,FALSE)=0,0,HLOOKUP(GF$2,Recipes!$H:$GI,'Production Calculator'!$A171+2,FALSE)*$AK171))+IF($AO171=GF$3,$AM171/VLOOKUP($AO171,Data!$A$50:$B$56,2,FALSE),0)</f>
        <v>0</v>
      </c>
      <c r="GG171" s="11">
        <f>IF(GG$2=$A171,0,IF(HLOOKUP(GG$2,Recipes!$H:$GI,'Production Calculator'!$A171+2,FALSE)=0,0,HLOOKUP(GG$2,Recipes!$H:$GI,'Production Calculator'!$A171+2,FALSE)*$AK171))+IF($AO171=GG$3,$AM171/VLOOKUP($AO171,Data!$A$50:$B$56,2,FALSE),0)</f>
        <v>0</v>
      </c>
      <c r="GH171" s="11">
        <f>IF(GH$2=$A171,0,IF(HLOOKUP(GH$2,Recipes!$H:$GI,'Production Calculator'!$A171+2,FALSE)=0,0,HLOOKUP(GH$2,Recipes!$H:$GI,'Production Calculator'!$A171+2,FALSE)*$AK171))+IF($AO171=GH$3,$AM171/VLOOKUP($AO171,Data!$A$50:$B$56,2,FALSE),0)</f>
        <v>0</v>
      </c>
      <c r="GI171" s="11">
        <f>IF(GI$2=$A171,0,IF(HLOOKUP(GI$2,Recipes!$H:$GI,'Production Calculator'!$A171+2,FALSE)=0,0,HLOOKUP(GI$2,Recipes!$H:$GI,'Production Calculator'!$A171+2,FALSE)*$AK171))+IF($AO171=GI$3,$AM171/VLOOKUP($AO171,Data!$A$50:$B$56,2,FALSE),0)</f>
        <v>0</v>
      </c>
      <c r="GJ171" s="11">
        <f>IF(GJ$2=$A171,0,IF(HLOOKUP(GJ$2,Recipes!$H:$GI,'Production Calculator'!$A171+2,FALSE)=0,0,HLOOKUP(GJ$2,Recipes!$H:$GI,'Production Calculator'!$A171+2,FALSE)*$AK171))+IF($AO171=GJ$3,$AM171/VLOOKUP($AO171,Data!$A$50:$B$56,2,FALSE),0)</f>
        <v>0</v>
      </c>
      <c r="GK171" s="11">
        <f>IF(GK$2=$A171,0,IF(HLOOKUP(GK$2,Recipes!$H:$GI,'Production Calculator'!$A171+2,FALSE)=0,0,HLOOKUP(GK$2,Recipes!$H:$GI,'Production Calculator'!$A171+2,FALSE)*$AK171))+IF($AO171=GK$3,$AM171/VLOOKUP($AO171,Data!$A$50:$B$56,2,FALSE),0)</f>
        <v>0</v>
      </c>
      <c r="GL171" s="11">
        <f>IF(GL$2=$A171,0,IF(HLOOKUP(GL$2,Recipes!$H:$GI,'Production Calculator'!$A171+2,FALSE)=0,0,HLOOKUP(GL$2,Recipes!$H:$GI,'Production Calculator'!$A171+2,FALSE)*$AK171))+IF($AO171=GL$3,$AM171/VLOOKUP($AO171,Data!$A$50:$B$56,2,FALSE),0)</f>
        <v>0</v>
      </c>
      <c r="GM171" s="11">
        <f>IF(GM$2=$A171,0,IF(HLOOKUP(GM$2,Recipes!$H:$GI,'Production Calculator'!$A171+2,FALSE)=0,0,HLOOKUP(GM$2,Recipes!$H:$GI,'Production Calculator'!$A171+2,FALSE)*$AK171))+IF($AO171=GM$3,$AM171/VLOOKUP($AO171,Data!$A$50:$B$56,2,FALSE),0)</f>
        <v>0</v>
      </c>
      <c r="GN171" s="11">
        <f>IF(GN$2=$A171,0,IF(HLOOKUP(GN$2,Recipes!$H:$GI,'Production Calculator'!$A171+2,FALSE)=0,0,HLOOKUP(GN$2,Recipes!$H:$GI,'Production Calculator'!$A171+2,FALSE)*$AK171))+IF($AO171=GN$3,$AM171/VLOOKUP($AO171,Data!$A$50:$B$56,2,FALSE),0)</f>
        <v>0</v>
      </c>
      <c r="GO171" s="11">
        <f>IF(GO$2=$A171,0,IF(HLOOKUP(GO$2,Recipes!$H:$GI,'Production Calculator'!$A171+2,FALSE)=0,0,HLOOKUP(GO$2,Recipes!$H:$GI,'Production Calculator'!$A171+2,FALSE)*$AK171))+IF($AO171=GO$3,$AM171/VLOOKUP($AO171,Data!$A$50:$B$56,2,FALSE),0)</f>
        <v>0</v>
      </c>
      <c r="GP171" s="11">
        <f>IF(GP$2=$A171,0,IF(HLOOKUP(GP$2,Recipes!$H:$GI,'Production Calculator'!$A171+2,FALSE)=0,0,HLOOKUP(GP$2,Recipes!$H:$GI,'Production Calculator'!$A171+2,FALSE)*$AK171))+IF($AO171=GP$3,$AM171/VLOOKUP($AO171,Data!$A$50:$B$56,2,FALSE),0)</f>
        <v>0</v>
      </c>
      <c r="GQ171" s="11">
        <f>IF(GQ$2=$A171,0,IF(HLOOKUP(GQ$2,Recipes!$H:$GI,'Production Calculator'!$A171+2,FALSE)=0,0,HLOOKUP(GQ$2,Recipes!$H:$GI,'Production Calculator'!$A171+2,FALSE)*$AK171))+IF($AO171=GQ$3,$AM171/VLOOKUP($AO171,Data!$A$50:$B$56,2,FALSE),0)</f>
        <v>0</v>
      </c>
      <c r="GR171" s="11">
        <f>IF(GR$2=$A171,0,IF(HLOOKUP(GR$2,Recipes!$H:$GI,'Production Calculator'!$A171+2,FALSE)=0,0,HLOOKUP(GR$2,Recipes!$H:$GI,'Production Calculator'!$A171+2,FALSE)*$AK171))+IF($AO171=GR$3,$AM171/VLOOKUP($AO171,Data!$A$50:$B$56,2,FALSE),0)</f>
        <v>0</v>
      </c>
      <c r="GS171" s="11">
        <f>IF(GS$2=$A171,0,IF(HLOOKUP(GS$2,Recipes!$H:$GI,'Production Calculator'!$A171+2,FALSE)=0,0,HLOOKUP(GS$2,Recipes!$H:$GI,'Production Calculator'!$A171+2,FALSE)*$AK171))+IF($AO171=GS$3,$AM171/VLOOKUP($AO171,Data!$A$50:$B$56,2,FALSE),0)</f>
        <v>0</v>
      </c>
      <c r="GT171" s="11">
        <f>IF(GT$2=$A171,0,IF(HLOOKUP(GT$2,Recipes!$H:$GI,'Production Calculator'!$A171+2,FALSE)=0,0,HLOOKUP(GT$2,Recipes!$H:$GI,'Production Calculator'!$A171+2,FALSE)*$AK171))+IF($AO171=GT$3,$AM171/VLOOKUP($AO171,Data!$A$50:$B$56,2,FALSE),0)</f>
        <v>0</v>
      </c>
      <c r="GU171" s="11">
        <f>IF(GU$2=$A171,0,IF(HLOOKUP(GU$2,Recipes!$H:$GI,'Production Calculator'!$A171+2,FALSE)=0,0,HLOOKUP(GU$2,Recipes!$H:$GI,'Production Calculator'!$A171+2,FALSE)*$AK171))+IF($AO171=GU$3,$AM171/VLOOKUP($AO171,Data!$A$50:$B$56,2,FALSE),0)</f>
        <v>0</v>
      </c>
      <c r="GV171" s="11">
        <f>IF(GV$2=$A171,0,IF(HLOOKUP(GV$2,Recipes!$H:$GI,'Production Calculator'!$A171+2,FALSE)=0,0,HLOOKUP(GV$2,Recipes!$H:$GI,'Production Calculator'!$A171+2,FALSE)*$AK171))+IF($AO171=GV$3,$AM171/VLOOKUP($AO171,Data!$A$50:$B$56,2,FALSE),0)</f>
        <v>0</v>
      </c>
      <c r="GW171" s="11">
        <f>IF(GW$2=$A171,0,IF(HLOOKUP(GW$2,Recipes!$H:$GI,'Production Calculator'!$A171+2,FALSE)=0,0,HLOOKUP(GW$2,Recipes!$H:$GI,'Production Calculator'!$A171+2,FALSE)*$AK171))+IF($AO171=GW$3,$AM171/VLOOKUP($AO171,Data!$A$50:$B$56,2,FALSE),0)</f>
        <v>0</v>
      </c>
      <c r="GX171" s="11">
        <f>IF(GX$2=$A171,0,IF(HLOOKUP(GX$2,Recipes!$H:$GI,'Production Calculator'!$A171+2,FALSE)=0,0,HLOOKUP(GX$2,Recipes!$H:$GI,'Production Calculator'!$A171+2,FALSE)*$AK171))+IF($AO171=GX$3,$AM171/VLOOKUP($AO171,Data!$A$50:$B$56,2,FALSE),0)</f>
        <v>0</v>
      </c>
      <c r="GY171" s="11">
        <f>IF(GY$2=$A171,0,IF(HLOOKUP(GY$2,Recipes!$H:$GI,'Production Calculator'!$A171+2,FALSE)=0,0,HLOOKUP(GY$2,Recipes!$H:$GI,'Production Calculator'!$A171+2,FALSE)*$AK171))+IF($AO171=GY$3,$AM171/VLOOKUP($AO171,Data!$A$50:$B$56,2,FALSE),0)</f>
        <v>0</v>
      </c>
      <c r="GZ171" s="11">
        <f>IF(GZ$2=$A171,0,IF(HLOOKUP(GZ$2,Recipes!$H:$GI,'Production Calculator'!$A171+2,FALSE)=0,0,HLOOKUP(GZ$2,Recipes!$H:$GI,'Production Calculator'!$A171+2,FALSE)*$AK171))+IF($AO171=GZ$3,$AM171/VLOOKUP($AO171,Data!$A$50:$B$56,2,FALSE),0)</f>
        <v>0</v>
      </c>
      <c r="HA171" s="11">
        <f>IF(HA$2=$A171,0,IF(HLOOKUP(HA$2,Recipes!$H:$GI,'Production Calculator'!$A171+2,FALSE)=0,0,HLOOKUP(HA$2,Recipes!$H:$GI,'Production Calculator'!$A171+2,FALSE)*$AK171))+IF($AO171=HA$3,$AM171/VLOOKUP($AO171,Data!$A$50:$B$56,2,FALSE),0)</f>
        <v>0</v>
      </c>
      <c r="HB171" s="11">
        <f>IF(HB$2=$A171,0,IF(HLOOKUP(HB$2,Recipes!$H:$GI,'Production Calculator'!$A171+2,FALSE)=0,0,HLOOKUP(HB$2,Recipes!$H:$GI,'Production Calculator'!$A171+2,FALSE)*$AK171))+IF($AO171=HB$3,$AM171/VLOOKUP($AO171,Data!$A$50:$B$56,2,FALSE),0)</f>
        <v>0</v>
      </c>
      <c r="HC171" s="11">
        <f>IF(HC$2=$A171,0,IF(HLOOKUP(HC$2,Recipes!$H:$GI,'Production Calculator'!$A171+2,FALSE)=0,0,HLOOKUP(HC$2,Recipes!$H:$GI,'Production Calculator'!$A171+2,FALSE)*$AK171))+IF($AO171=HC$3,$AM171/VLOOKUP($AO171,Data!$A$50:$B$56,2,FALSE),0)</f>
        <v>0</v>
      </c>
      <c r="HD171" s="11">
        <f>IF(HD$2=$A171,0,IF(HLOOKUP(HD$2,Recipes!$H:$GI,'Production Calculator'!$A171+2,FALSE)=0,0,HLOOKUP(HD$2,Recipes!$H:$GI,'Production Calculator'!$A171+2,FALSE)*$AK171))+IF($AO171=HD$3,$AM171/VLOOKUP($AO171,Data!$A$50:$B$56,2,FALSE),0)</f>
        <v>0</v>
      </c>
      <c r="HE171" s="11">
        <f>IF(HE$2=$A171,0,IF(HLOOKUP(HE$2,Recipes!$H:$GI,'Production Calculator'!$A171+2,FALSE)=0,0,HLOOKUP(HE$2,Recipes!$H:$GI,'Production Calculator'!$A171+2,FALSE)*$AK171))+IF($AO171=HE$3,$AM171/VLOOKUP($AO171,Data!$A$50:$B$56,2,FALSE),0)</f>
        <v>0</v>
      </c>
      <c r="HF171" s="11">
        <f>IF(HF$2=$A171,0,IF(HLOOKUP(HF$2,Recipes!$H:$GI,'Production Calculator'!$A171+2,FALSE)=0,0,HLOOKUP(HF$2,Recipes!$H:$GI,'Production Calculator'!$A171+2,FALSE)*$AK171))+IF($AO171=HF$3,$AM171/VLOOKUP($AO171,Data!$A$50:$B$56,2,FALSE),0)</f>
        <v>0</v>
      </c>
      <c r="HG171" s="11">
        <f>IF(HG$2=$A171,0,IF(HLOOKUP(HG$2,Recipes!$H:$GI,'Production Calculator'!$A171+2,FALSE)=0,0,HLOOKUP(HG$2,Recipes!$H:$GI,'Production Calculator'!$A171+2,FALSE)*$AK171))+IF($AO171=HG$3,$AM171/VLOOKUP($AO171,Data!$A$50:$B$56,2,FALSE),0)</f>
        <v>0</v>
      </c>
      <c r="HH171" s="11">
        <f>IF(HH$2=$A171,0,IF(HLOOKUP(HH$2,Recipes!$H:$GI,'Production Calculator'!$A171+2,FALSE)=0,0,HLOOKUP(HH$2,Recipes!$H:$GI,'Production Calculator'!$A171+2,FALSE)*$AK171))+IF($AO171=HH$3,$AM171/VLOOKUP($AO171,Data!$A$50:$B$56,2,FALSE),0)</f>
        <v>0</v>
      </c>
      <c r="HI171" s="11">
        <f>IF(HI$2=$A171,0,IF(HLOOKUP(HI$2,Recipes!$H:$GI,'Production Calculator'!$A171+2,FALSE)=0,0,HLOOKUP(HI$2,Recipes!$H:$GI,'Production Calculator'!$A171+2,FALSE)*$AK171))+IF($AO171=HI$3,$AM171/VLOOKUP($AO171,Data!$A$50:$B$56,2,FALSE),0)</f>
        <v>0</v>
      </c>
      <c r="HJ171" s="11">
        <f>IF(HJ$2=$A171,0,IF(HLOOKUP(HJ$2,Recipes!$H:$GI,'Production Calculator'!$A171+2,FALSE)=0,0,HLOOKUP(HJ$2,Recipes!$H:$GI,'Production Calculator'!$A171+2,FALSE)*$AK171))+IF($AO171=HJ$3,$AM171/VLOOKUP($AO171,Data!$A$50:$B$56,2,FALSE),0)</f>
        <v>0</v>
      </c>
      <c r="HK171" s="11">
        <f>IF(HK$2=$A171,0,IF(HLOOKUP(HK$2,Recipes!$H:$GI,'Production Calculator'!$A171+2,FALSE)=0,0,HLOOKUP(HK$2,Recipes!$H:$GI,'Production Calculator'!$A171+2,FALSE)*$AK171))+IF($AO171=HK$3,$AM171/VLOOKUP($AO171,Data!$A$50:$B$56,2,FALSE),0)</f>
        <v>0</v>
      </c>
      <c r="HL171" s="11">
        <f>IF(HL$2=$A171,0,IF(HLOOKUP(HL$2,Recipes!$H:$GI,'Production Calculator'!$A171+2,FALSE)=0,0,HLOOKUP(HL$2,Recipes!$H:$GI,'Production Calculator'!$A171+2,FALSE)*$AK171))+IF($AO171=HL$3,$AM171/VLOOKUP($AO171,Data!$A$50:$B$56,2,FALSE),0)</f>
        <v>0</v>
      </c>
      <c r="HM171" s="11">
        <f>IF(HM$2=$A171,0,IF(HLOOKUP(HM$2,Recipes!$H:$GI,'Production Calculator'!$A171+2,FALSE)=0,0,HLOOKUP(HM$2,Recipes!$H:$GI,'Production Calculator'!$A171+2,FALSE)*$AK171))+IF($AO171=HM$3,$AM171/VLOOKUP($AO171,Data!$A$50:$B$56,2,FALSE),0)</f>
        <v>0</v>
      </c>
      <c r="HN171" s="11">
        <f>IF(HN$2=$A171,0,IF(HLOOKUP(HN$2,Recipes!$H:$GI,'Production Calculator'!$A171+2,FALSE)=0,0,HLOOKUP(HN$2,Recipes!$H:$GI,'Production Calculator'!$A171+2,FALSE)*$AK171))+IF($AO171=HN$3,$AM171/VLOOKUP($AO171,Data!$A$50:$B$56,2,FALSE),0)</f>
        <v>0</v>
      </c>
      <c r="HO171" s="11">
        <f>IF(HO$2=$A171,0,IF(HLOOKUP(HO$2,Recipes!$H:$GI,'Production Calculator'!$A171+2,FALSE)=0,0,HLOOKUP(HO$2,Recipes!$H:$GI,'Production Calculator'!$A171+2,FALSE)*$AK171))+IF($AO171=HO$3,$AM171/VLOOKUP($AO171,Data!$A$50:$B$56,2,FALSE),0)</f>
        <v>0</v>
      </c>
      <c r="HP171" s="11">
        <f>IF(HP$2=$A171,0,IF(HLOOKUP(HP$2,Recipes!$H:$GI,'Production Calculator'!$A171+2,FALSE)=0,0,HLOOKUP(HP$2,Recipes!$H:$GI,'Production Calculator'!$A171+2,FALSE)*$AK171))+IF($AO171=HP$3,$AM171/VLOOKUP($AO171,Data!$A$50:$B$56,2,FALSE),0)</f>
        <v>0</v>
      </c>
      <c r="HQ171" s="11">
        <f>IF(HQ$2=$A171,0,IF(HLOOKUP(HQ$2,Recipes!$H:$GI,'Production Calculator'!$A171+2,FALSE)=0,0,HLOOKUP(HQ$2,Recipes!$H:$GI,'Production Calculator'!$A171+2,FALSE)*$AK171))+IF($AO171=HQ$3,$AM171/VLOOKUP($AO171,Data!$A$50:$B$56,2,FALSE),0)</f>
        <v>0</v>
      </c>
      <c r="HR171" s="11">
        <f>IF(HR$2=$A171,0,IF(HLOOKUP(HR$2,Recipes!$H:$GI,'Production Calculator'!$A171+2,FALSE)=0,0,HLOOKUP(HR$2,Recipes!$H:$GI,'Production Calculator'!$A171+2,FALSE)*$AK171))+IF($AO171=HR$3,$AM171/VLOOKUP($AO171,Data!$A$50:$B$56,2,FALSE),0)</f>
        <v>0</v>
      </c>
      <c r="HS171" s="121"/>
    </row>
    <row r="172" spans="1:227" x14ac:dyDescent="0.45">
      <c r="A172" s="63"/>
      <c r="B172" s="139" t="s">
        <v>5</v>
      </c>
      <c r="C172" s="140"/>
      <c r="D172" s="140"/>
      <c r="E172" s="140"/>
      <c r="F172" s="140"/>
      <c r="G172" s="140"/>
      <c r="H172" s="140"/>
      <c r="I172" s="140"/>
      <c r="J172" s="140"/>
      <c r="K172" s="140"/>
      <c r="L172" s="140"/>
      <c r="M172" s="140"/>
      <c r="N172" s="140"/>
      <c r="O172" s="140"/>
      <c r="P172" s="140"/>
      <c r="Q172" s="140"/>
      <c r="R172" s="140"/>
      <c r="S172" s="140"/>
      <c r="T172" s="140"/>
      <c r="U172" s="140"/>
      <c r="V172" s="140"/>
      <c r="W172" s="140"/>
      <c r="X172" s="140"/>
      <c r="Y172" s="140"/>
      <c r="Z172" s="140"/>
      <c r="AA172" s="140"/>
      <c r="AB172" s="140"/>
      <c r="AC172" s="140"/>
      <c r="AD172" s="140"/>
      <c r="AE172" s="140"/>
      <c r="AF172" s="140"/>
      <c r="AG172" s="140"/>
      <c r="AH172" s="140"/>
      <c r="AI172" s="140"/>
      <c r="AJ172" s="140"/>
      <c r="AK172" s="140"/>
      <c r="AL172" s="140"/>
      <c r="AM172" s="140"/>
      <c r="AN172" s="140"/>
      <c r="AO172" s="195"/>
      <c r="AP172" s="65"/>
      <c r="AQ172" s="64"/>
      <c r="AR172" s="64"/>
      <c r="AS172" s="64"/>
      <c r="AT172" s="64"/>
      <c r="AU172" s="64"/>
      <c r="AV172" s="64"/>
      <c r="AW172" s="64"/>
      <c r="AX172" s="64"/>
      <c r="AY172" s="64"/>
      <c r="AZ172" s="64"/>
      <c r="BA172" s="64"/>
      <c r="BB172" s="64"/>
      <c r="BC172" s="64"/>
      <c r="BD172" s="64"/>
      <c r="BE172" s="64"/>
      <c r="BF172" s="64"/>
      <c r="BG172" s="64"/>
      <c r="BH172" s="64"/>
      <c r="BI172" s="64"/>
      <c r="BJ172" s="64"/>
      <c r="BK172" s="64"/>
      <c r="BL172" s="64"/>
      <c r="BM172" s="64"/>
      <c r="BN172" s="64"/>
      <c r="BO172" s="64"/>
      <c r="BP172" s="64"/>
      <c r="BQ172" s="64"/>
      <c r="BR172" s="64"/>
      <c r="BS172" s="64"/>
      <c r="BT172" s="64"/>
      <c r="BU172" s="64"/>
      <c r="BV172" s="64"/>
      <c r="BW172" s="64"/>
      <c r="BX172" s="64"/>
      <c r="BY172" s="64"/>
      <c r="BZ172" s="64"/>
      <c r="CA172" s="64"/>
      <c r="CB172" s="64"/>
      <c r="CC172" s="64"/>
      <c r="CD172" s="64"/>
      <c r="CE172" s="64"/>
      <c r="CF172" s="64"/>
      <c r="CG172" s="64"/>
      <c r="CH172" s="64"/>
      <c r="CI172" s="64"/>
      <c r="CJ172" s="64"/>
      <c r="CK172" s="64"/>
      <c r="CL172" s="64"/>
      <c r="CM172" s="64"/>
      <c r="CN172" s="64"/>
      <c r="CO172" s="64"/>
      <c r="CP172" s="64"/>
      <c r="CQ172" s="64"/>
      <c r="CR172" s="64"/>
      <c r="CS172" s="64"/>
      <c r="CT172" s="64"/>
      <c r="CU172" s="64"/>
      <c r="CV172" s="64"/>
      <c r="CW172" s="64"/>
      <c r="CX172" s="64"/>
      <c r="CY172" s="64"/>
      <c r="CZ172" s="64"/>
      <c r="DA172" s="64"/>
      <c r="DB172" s="64"/>
      <c r="DC172" s="64"/>
      <c r="DD172" s="64"/>
      <c r="DE172" s="64"/>
      <c r="DF172" s="64"/>
      <c r="DG172" s="64"/>
      <c r="DH172" s="64"/>
      <c r="DI172" s="64"/>
      <c r="DJ172" s="64"/>
      <c r="DK172" s="64"/>
      <c r="DL172" s="64"/>
      <c r="DM172" s="64"/>
      <c r="DN172" s="64"/>
      <c r="DO172" s="64"/>
      <c r="DP172" s="64"/>
      <c r="DQ172" s="64"/>
      <c r="DR172" s="64"/>
      <c r="DS172" s="64"/>
      <c r="DT172" s="64"/>
      <c r="DU172" s="64"/>
      <c r="DV172" s="64"/>
      <c r="DW172" s="64"/>
      <c r="DX172" s="64"/>
      <c r="DY172" s="64"/>
      <c r="DZ172" s="64"/>
      <c r="EA172" s="64"/>
      <c r="EB172" s="64"/>
      <c r="EC172" s="64"/>
      <c r="ED172" s="64"/>
      <c r="EE172" s="64"/>
      <c r="EF172" s="64"/>
      <c r="EG172" s="64"/>
      <c r="EH172" s="64"/>
      <c r="EI172" s="64"/>
      <c r="EJ172" s="64"/>
      <c r="EK172" s="64"/>
      <c r="EL172" s="64"/>
      <c r="EM172" s="64"/>
      <c r="EN172" s="64"/>
      <c r="EO172" s="64"/>
      <c r="EP172" s="64"/>
      <c r="EQ172" s="64"/>
      <c r="ER172" s="64"/>
      <c r="ES172" s="64"/>
      <c r="ET172" s="64"/>
      <c r="EU172" s="64"/>
      <c r="EV172" s="64"/>
      <c r="EW172" s="64"/>
      <c r="EX172" s="64"/>
      <c r="EY172" s="64"/>
      <c r="EZ172" s="64"/>
      <c r="FA172" s="64"/>
      <c r="FB172" s="64"/>
      <c r="FC172" s="64"/>
      <c r="FD172" s="64"/>
      <c r="FE172" s="64"/>
      <c r="FF172" s="64"/>
      <c r="FG172" s="64"/>
      <c r="FH172" s="64"/>
      <c r="FI172" s="64"/>
      <c r="FJ172" s="64"/>
      <c r="FK172" s="64"/>
      <c r="FL172" s="64"/>
      <c r="FM172" s="64"/>
      <c r="FN172" s="64"/>
      <c r="FO172" s="64"/>
      <c r="FP172" s="64"/>
      <c r="FQ172" s="64"/>
      <c r="FR172" s="64"/>
      <c r="FS172" s="64"/>
      <c r="FT172" s="64"/>
      <c r="FU172" s="64"/>
      <c r="FV172" s="64"/>
      <c r="FW172" s="64"/>
      <c r="FX172" s="64"/>
      <c r="FY172" s="64"/>
      <c r="FZ172" s="64"/>
      <c r="GA172" s="64"/>
      <c r="GB172" s="64"/>
      <c r="GC172" s="64"/>
      <c r="GD172" s="64"/>
      <c r="GE172" s="64"/>
      <c r="GF172" s="64"/>
      <c r="GG172" s="64"/>
      <c r="GH172" s="64"/>
      <c r="GI172" s="64"/>
      <c r="GJ172" s="64"/>
      <c r="GK172" s="64"/>
      <c r="GL172" s="64"/>
      <c r="GM172" s="64"/>
      <c r="GN172" s="64"/>
      <c r="GO172" s="64"/>
      <c r="GP172" s="64"/>
      <c r="GQ172" s="64"/>
      <c r="GR172" s="64"/>
      <c r="GS172" s="64"/>
      <c r="GT172" s="64"/>
      <c r="GU172" s="64"/>
      <c r="GV172" s="64"/>
      <c r="GW172" s="64"/>
      <c r="GX172" s="64"/>
      <c r="GY172" s="64"/>
      <c r="GZ172" s="64"/>
      <c r="HA172" s="64"/>
      <c r="HB172" s="64"/>
      <c r="HC172" s="64"/>
      <c r="HD172" s="64"/>
      <c r="HE172" s="64"/>
      <c r="HF172" s="64"/>
      <c r="HG172" s="64"/>
      <c r="HH172" s="64"/>
      <c r="HI172" s="64"/>
      <c r="HJ172" s="64"/>
      <c r="HK172" s="64"/>
      <c r="HL172" s="64"/>
      <c r="HM172" s="64"/>
      <c r="HN172" s="64"/>
      <c r="HO172" s="64"/>
      <c r="HP172" s="64"/>
      <c r="HQ172" s="64"/>
      <c r="HR172" s="64"/>
      <c r="HS172" s="121"/>
    </row>
    <row r="173" spans="1:227" x14ac:dyDescent="0.45">
      <c r="A173">
        <v>145</v>
      </c>
      <c r="B173" s="107" t="str">
        <f>VLOOKUP(A173,Recipes!A:B,2)</f>
        <v>Assembling machine 1</v>
      </c>
      <c r="C173" s="134">
        <v>0</v>
      </c>
      <c r="D173" s="108">
        <f t="shared" ref="D173:D184" si="267">HLOOKUP(A173,$AQ$2:$HR$202,$A$202-1,FALSE)+C173</f>
        <v>0</v>
      </c>
      <c r="E173" s="135" t="s">
        <v>1</v>
      </c>
      <c r="F173" s="109">
        <f>VLOOKUP(A173,Recipes!$A$3:$G$186,6,FALSE)</f>
        <v>3</v>
      </c>
      <c r="G173" s="109">
        <f>VLOOKUP(A173,Recipes!$A$3:$G$186,7,FALSE)</f>
        <v>0</v>
      </c>
      <c r="H173" s="110">
        <f t="shared" ref="H173:H184" si="268">ROUNDUP(D173/AL173,0)</f>
        <v>0</v>
      </c>
      <c r="I173" s="109">
        <f>VLOOKUP(E173,Data!$A$2:$C$26,3, FALSE)</f>
        <v>4</v>
      </c>
      <c r="J173" s="108">
        <v>0</v>
      </c>
      <c r="K173" s="108">
        <v>0</v>
      </c>
      <c r="L173" s="108">
        <v>0</v>
      </c>
      <c r="M173" s="150">
        <v>0</v>
      </c>
      <c r="N173" s="150">
        <v>0</v>
      </c>
      <c r="O173" s="150">
        <v>0</v>
      </c>
      <c r="P173" s="151">
        <v>0</v>
      </c>
      <c r="Q173" s="151">
        <v>0</v>
      </c>
      <c r="R173" s="151">
        <v>0</v>
      </c>
      <c r="S173">
        <f t="shared" ref="S173" si="269">J173*$H173</f>
        <v>0</v>
      </c>
      <c r="T173">
        <f t="shared" ref="T173" si="270">K173*$H173</f>
        <v>0</v>
      </c>
      <c r="U173">
        <f t="shared" ref="U173" si="271">L173*$H173</f>
        <v>0</v>
      </c>
      <c r="V173">
        <f t="shared" ref="V173" si="272">M173*$H173</f>
        <v>0</v>
      </c>
      <c r="W173">
        <f t="shared" ref="W173" si="273">N173*$H173</f>
        <v>0</v>
      </c>
      <c r="X173">
        <f t="shared" ref="X173" si="274">O173*$H173</f>
        <v>0</v>
      </c>
      <c r="Y173">
        <f t="shared" ref="Y173" si="275">P173*$H173</f>
        <v>0</v>
      </c>
      <c r="Z173">
        <f t="shared" ref="Z173" si="276">Q173*$H173</f>
        <v>0</v>
      </c>
      <c r="AA173">
        <f t="shared" ref="AA173" si="277">R173*$H173</f>
        <v>0</v>
      </c>
      <c r="AB173" s="111">
        <f>VLOOKUP($A173,Recipes!$A:$G,4)</f>
        <v>0.5</v>
      </c>
      <c r="AC173" s="111">
        <f>VLOOKUP($A173,Recipes!$A:$G,5)</f>
        <v>1</v>
      </c>
      <c r="AD173" s="111">
        <f t="shared" ref="AD173:AD184" si="278">AC173/AB173</f>
        <v>2</v>
      </c>
      <c r="AE173" s="111">
        <f>VLOOKUP(E173,Data!$A$2:$F$26,5,FALSE)</f>
        <v>0</v>
      </c>
      <c r="AF173" s="111">
        <f>VLOOKUP(E173,Data!$A$2:$F$26,4,FALSE)</f>
        <v>210</v>
      </c>
      <c r="AG173" s="111">
        <f>VLOOKUP(E173,Data!$A$2:$B$26,2, FALSE)</f>
        <v>1.25</v>
      </c>
      <c r="AH173" s="111">
        <f>1+VLOOKUP($J$3,Data!$A$40:$D$48,2,FALSE)*$J173+VLOOKUP($K$3,Data!$A$40:$D$48,2,FALSE)*$K173+VLOOKUP($L$3,Data!$A$40:$D$48,2,FALSE)*$L173+VLOOKUP($M$3,Data!$A$40:$D$48,2,FALSE)*$M173+VLOOKUP($N$3,Data!$A$40:$D$48,2,FALSE)*$N173+VLOOKUP($O$3,Data!$A$40:$D$48,2,FALSE)*$O173+VLOOKUP($P$3,Data!$A$40:$D$48,2,FALSE)*$P173+VLOOKUP($Q$3,Data!$A$40:$D$48,2,FALSE)*$Q173+VLOOKUP($R$3,Data!$A$40:$D$48,2,FALSE)*$R173</f>
        <v>1</v>
      </c>
      <c r="AI173" s="111">
        <f>MAX(1+VLOOKUP($J$3,Data!$A$40:$D$48,3,FALSE)*$J173+VLOOKUP($K$3,Data!$A$40:$D$48,3,FALSE)*$K173+VLOOKUP($L$3,Data!$A$40:$D$48,3,FALSE)*$L173+VLOOKUP($M$3,Data!$A$40:$D$48,3,FALSE)*$M173+VLOOKUP($N$3,Data!$A$40:$D$48,3,FALSE)*$N173+VLOOKUP($O$3,Data!$A$40:$D$48,3,FALSE)*$O173+VLOOKUP($P$3,Data!$A$40:$D$48,3,FALSE)*$P173+VLOOKUP($Q$3,Data!$A$40:$D$48,3,FALSE)*$Q173+VLOOKUP($R$3,Data!$A$40:$D$48,3,FALSE)*$R173,0)</f>
        <v>1</v>
      </c>
      <c r="AJ173" s="111">
        <f>MAX(1-(VLOOKUP($J$3,Data!$A$40:$D$48,4,FALSE)*$J173+VLOOKUP($K$3,Data!$A$40:$D$48,4,FALSE)*$K173+VLOOKUP($L$3,Data!$A$40:$D$48,4,FALSE)*$L173+VLOOKUP($M$3,Data!$A$40:$D$48,4,FALSE)*$M173+VLOOKUP($N$3,Data!$A$40:$D$48,4,FALSE)*$N173+VLOOKUP($O$3,Data!$A$40:$D$48,4,FALSE)*$O173+VLOOKUP($P$3,Data!$A$40:$D$48,4,FALSE)*$P173+VLOOKUP($Q$3,Data!$A$40:$D$48,4,FALSE)*$Q173+VLOOKUP($R$3,Data!$A$40:$D$48,4,FALSE)*$R173),0.2)</f>
        <v>1</v>
      </c>
      <c r="AK173" s="112">
        <f t="shared" ref="AK173:AK184" si="279">D173/(AC173*AH173)</f>
        <v>0</v>
      </c>
      <c r="AL173" s="111">
        <f t="shared" ref="AL173:AL184" si="280">AD173*AG173*AH173*AI173</f>
        <v>2.5</v>
      </c>
      <c r="AM173" s="111">
        <f t="shared" ref="AM173:AM184" si="281">AE173*H173*AJ173</f>
        <v>0</v>
      </c>
      <c r="AN173" s="111">
        <f t="shared" ref="AN173:AN184" si="282">AF173*H173*AJ173</f>
        <v>0</v>
      </c>
      <c r="AO173" s="131" t="s">
        <v>298</v>
      </c>
      <c r="AP173" s="11"/>
      <c r="AQ173" s="11">
        <f>IF(AQ$2=$A173,0,IF(HLOOKUP(AQ$2,Recipes!$H:$GI,'Production Calculator'!$A173+2,FALSE)=0,0,HLOOKUP(AQ$2,Recipes!$H:$GI,'Production Calculator'!$A173+2,FALSE)*$AK173))+IF($AO173=AQ$3,$AM173/VLOOKUP($AO173,Data!$A$50:$B$56,2,FALSE),0)</f>
        <v>0</v>
      </c>
      <c r="AR173" s="11">
        <f>IF(AR$2=$A173,0,IF(HLOOKUP(AR$2,Recipes!$H:$GI,'Production Calculator'!$A173+2,FALSE)=0,0,HLOOKUP(AR$2,Recipes!$H:$GI,'Production Calculator'!$A173+2,FALSE)*$AK173))+IF($AO173=AR$3,$AM173/VLOOKUP($AO173,Data!$A$50:$B$56,2,FALSE),0)</f>
        <v>0</v>
      </c>
      <c r="AS173" s="11">
        <f>IF(AS$2=$A173,0,IF(HLOOKUP(AS$2,Recipes!$H:$GI,'Production Calculator'!$A173+2,FALSE)=0,0,HLOOKUP(AS$2,Recipes!$H:$GI,'Production Calculator'!$A173+2,FALSE)*$AK173))+IF($AO173=AS$3,$AM173/VLOOKUP($AO173,Data!$A$50:$B$56,2,FALSE),0)</f>
        <v>0</v>
      </c>
      <c r="AT173" s="11">
        <f>IF(AT$2=$A173,0,IF(HLOOKUP(AT$2,Recipes!$H:$GI,'Production Calculator'!$A173+2,FALSE)=0,0,HLOOKUP(AT$2,Recipes!$H:$GI,'Production Calculator'!$A173+2,FALSE)*$AK173))+IF($AO173=AT$3,$AM173/VLOOKUP($AO173,Data!$A$50:$B$56,2,FALSE),0)</f>
        <v>0</v>
      </c>
      <c r="AU173" s="11">
        <f>IF(AU$2=$A173,0,IF(HLOOKUP(AU$2,Recipes!$H:$GI,'Production Calculator'!$A173+2,FALSE)=0,0,HLOOKUP(AU$2,Recipes!$H:$GI,'Production Calculator'!$A173+2,FALSE)*$AK173))+IF($AO173=AU$3,$AM173/VLOOKUP($AO173,Data!$A$50:$B$56,2,FALSE),0)</f>
        <v>0</v>
      </c>
      <c r="AV173" s="11">
        <f>IF(AV$2=$A173,0,IF(HLOOKUP(AV$2,Recipes!$H:$GI,'Production Calculator'!$A173+2,FALSE)=0,0,HLOOKUP(AV$2,Recipes!$H:$GI,'Production Calculator'!$A173+2,FALSE)*$AK173))+IF($AO173=AV$3,$AM173/VLOOKUP($AO173,Data!$A$50:$B$56,2,FALSE),0)</f>
        <v>0</v>
      </c>
      <c r="AW173" s="11">
        <f>IF(AW$2=$A173,0,IF(HLOOKUP(AW$2,Recipes!$H:$GI,'Production Calculator'!$A173+2,FALSE)=0,0,HLOOKUP(AW$2,Recipes!$H:$GI,'Production Calculator'!$A173+2,FALSE)*$AK173))+IF($AO173=AW$3,$AM173/VLOOKUP($AO173,Data!$A$50:$B$56,2,FALSE),0)</f>
        <v>0</v>
      </c>
      <c r="AX173" s="11">
        <f>IF(AX$2=$A173,0,IF(HLOOKUP(AX$2,Recipes!$H:$GI,'Production Calculator'!$A173+2,FALSE)=0,0,HLOOKUP(AX$2,Recipes!$H:$GI,'Production Calculator'!$A173+2,FALSE)*$AK173))+IF($AO173=AX$3,$AM173/VLOOKUP($AO173,Data!$A$50:$B$56,2,FALSE),0)</f>
        <v>0</v>
      </c>
      <c r="AY173" s="11">
        <f>IF(AY$2=$A173,0,IF(HLOOKUP(AY$2,Recipes!$H:$GI,'Production Calculator'!$A173+2,FALSE)=0,0,HLOOKUP(AY$2,Recipes!$H:$GI,'Production Calculator'!$A173+2,FALSE)*$AK173))+IF($AO173=AY$3,$AM173/VLOOKUP($AO173,Data!$A$50:$B$56,2,FALSE),0)</f>
        <v>0</v>
      </c>
      <c r="AZ173" s="11">
        <f>IF(AZ$2=$A173,0,IF(HLOOKUP(AZ$2,Recipes!$H:$GI,'Production Calculator'!$A173+2,FALSE)=0,0,HLOOKUP(AZ$2,Recipes!$H:$GI,'Production Calculator'!$A173+2,FALSE)*$AK173))+IF($AO173=AZ$3,$AM173/VLOOKUP($AO173,Data!$A$50:$B$56,2,FALSE),0)</f>
        <v>0</v>
      </c>
      <c r="BA173" s="11">
        <f>IF(BA$2=$A173,0,IF(HLOOKUP(BA$2,Recipes!$H:$GI,'Production Calculator'!$A173+2,FALSE)=0,0,HLOOKUP(BA$2,Recipes!$H:$GI,'Production Calculator'!$A173+2,FALSE)*$AK173))+IF($AO173=BA$3,$AM173/VLOOKUP($AO173,Data!$A$50:$B$56,2,FALSE),0)</f>
        <v>0</v>
      </c>
      <c r="BB173" s="11">
        <f>IF(BB$2=$A173,0,IF(HLOOKUP(BB$2,Recipes!$H:$GI,'Production Calculator'!$A173+2,FALSE)=0,0,HLOOKUP(BB$2,Recipes!$H:$GI,'Production Calculator'!$A173+2,FALSE)*$AK173))+IF($AO173=BB$3,$AM173/VLOOKUP($AO173,Data!$A$50:$B$56,2,FALSE),0)</f>
        <v>0</v>
      </c>
      <c r="BC173" s="11">
        <f>IF(BC$2=$A173,0,IF(HLOOKUP(BC$2,Recipes!$H:$GI,'Production Calculator'!$A173+2,FALSE)=0,0,HLOOKUP(BC$2,Recipes!$H:$GI,'Production Calculator'!$A173+2,FALSE)*$AK173))+IF($AO173=BC$3,$AM173/VLOOKUP($AO173,Data!$A$50:$B$56,2,FALSE),0)</f>
        <v>0</v>
      </c>
      <c r="BD173" s="11">
        <f>IF(BD$2=$A173,0,IF(HLOOKUP(BD$2,Recipes!$H:$GI,'Production Calculator'!$A173+2,FALSE)=0,0,HLOOKUP(BD$2,Recipes!$H:$GI,'Production Calculator'!$A173+2,FALSE)*$AK173))+IF($AO173=BD$3,$AM173/VLOOKUP($AO173,Data!$A$50:$B$56,2,FALSE),0)</f>
        <v>0</v>
      </c>
      <c r="BE173" s="11">
        <f>IF(BE$2=$A173,0,IF(HLOOKUP(BE$2,Recipes!$H:$GI,'Production Calculator'!$A173+2,FALSE)=0,0,HLOOKUP(BE$2,Recipes!$H:$GI,'Production Calculator'!$A173+2,FALSE)*$AK173))+IF($AO173=BE$3,$AM173/VLOOKUP($AO173,Data!$A$50:$B$56,2,FALSE),0)</f>
        <v>0</v>
      </c>
      <c r="BF173" s="11">
        <f>IF(BF$2=$A173,0,IF(HLOOKUP(BF$2,Recipes!$H:$GI,'Production Calculator'!$A173+2,FALSE)=0,0,HLOOKUP(BF$2,Recipes!$H:$GI,'Production Calculator'!$A173+2,FALSE)*$AK173))+IF($AO173=BF$3,$AM173/VLOOKUP($AO173,Data!$A$50:$B$56,2,FALSE),0)</f>
        <v>0</v>
      </c>
      <c r="BG173" s="11">
        <f>IF(BG$2=$A173,0,IF(HLOOKUP(BG$2,Recipes!$H:$GI,'Production Calculator'!$A173+2,FALSE)=0,0,HLOOKUP(BG$2,Recipes!$H:$GI,'Production Calculator'!$A173+2,FALSE)*$AK173))+IF($AO173=BG$3,$AM173/VLOOKUP($AO173,Data!$A$50:$B$56,2,FALSE),0)</f>
        <v>0</v>
      </c>
      <c r="BH173" s="11">
        <f>IF(BH$2=$A173,0,IF(HLOOKUP(BH$2,Recipes!$H:$GI,'Production Calculator'!$A173+2,FALSE)=0,0,HLOOKUP(BH$2,Recipes!$H:$GI,'Production Calculator'!$A173+2,FALSE)*$AK173))+IF($AO173=BH$3,$AM173/VLOOKUP($AO173,Data!$A$50:$B$56,2,FALSE),0)</f>
        <v>0</v>
      </c>
      <c r="BI173" s="11">
        <f>IF(BI$2=$A173,0,IF(HLOOKUP(BI$2,Recipes!$H:$GI,'Production Calculator'!$A173+2,FALSE)=0,0,HLOOKUP(BI$2,Recipes!$H:$GI,'Production Calculator'!$A173+2,FALSE)*$AK173))+IF($AO173=BI$3,$AM173/VLOOKUP($AO173,Data!$A$50:$B$56,2,FALSE),0)</f>
        <v>0</v>
      </c>
      <c r="BJ173" s="11">
        <f>IF(BJ$2=$A173,0,IF(HLOOKUP(BJ$2,Recipes!$H:$GI,'Production Calculator'!$A173+2,FALSE)=0,0,HLOOKUP(BJ$2,Recipes!$H:$GI,'Production Calculator'!$A173+2,FALSE)*$AK173))+IF($AO173=BJ$3,$AM173/VLOOKUP($AO173,Data!$A$50:$B$56,2,FALSE),0)</f>
        <v>0</v>
      </c>
      <c r="BK173" s="11">
        <f>IF(BK$2=$A173,0,IF(HLOOKUP(BK$2,Recipes!$H:$GI,'Production Calculator'!$A173+2,FALSE)=0,0,HLOOKUP(BK$2,Recipes!$H:$GI,'Production Calculator'!$A173+2,FALSE)*$AK173))+IF($AO173=BK$3,$AM173/VLOOKUP($AO173,Data!$A$50:$B$56,2,FALSE),0)</f>
        <v>0</v>
      </c>
      <c r="BL173" s="11">
        <f>IF(BL$2=$A173,0,IF(HLOOKUP(BL$2,Recipes!$H:$GI,'Production Calculator'!$A173+2,FALSE)=0,0,HLOOKUP(BL$2,Recipes!$H:$GI,'Production Calculator'!$A173+2,FALSE)*$AK173))+IF($AO173=BL$3,$AM173/VLOOKUP($AO173,Data!$A$50:$B$56,2,FALSE),0)</f>
        <v>0</v>
      </c>
      <c r="BM173" s="11">
        <f>IF(BM$2=$A173,0,IF(HLOOKUP(BM$2,Recipes!$H:$GI,'Production Calculator'!$A173+2,FALSE)=0,0,HLOOKUP(BM$2,Recipes!$H:$GI,'Production Calculator'!$A173+2,FALSE)*$AK173))+IF($AO173=BM$3,$AM173/VLOOKUP($AO173,Data!$A$50:$B$56,2,FALSE),0)</f>
        <v>0</v>
      </c>
      <c r="BN173" s="11">
        <f>IF(BN$2=$A173,0,IF(HLOOKUP(BN$2,Recipes!$H:$GI,'Production Calculator'!$A173+2,FALSE)=0,0,HLOOKUP(BN$2,Recipes!$H:$GI,'Production Calculator'!$A173+2,FALSE)*$AK173))+IF($AO173=BN$3,$AM173/VLOOKUP($AO173,Data!$A$50:$B$56,2,FALSE),0)</f>
        <v>0</v>
      </c>
      <c r="BO173" s="11">
        <f>IF(BO$2=$A173,0,IF(HLOOKUP(BO$2,Recipes!$H:$GI,'Production Calculator'!$A173+2,FALSE)=0,0,HLOOKUP(BO$2,Recipes!$H:$GI,'Production Calculator'!$A173+2,FALSE)*$AK173))+IF($AO173=BO$3,$AM173/VLOOKUP($AO173,Data!$A$50:$B$56,2,FALSE),0)</f>
        <v>0</v>
      </c>
      <c r="BP173" s="11">
        <f>IF(BP$2=$A173,0,IF(HLOOKUP(BP$2,Recipes!$H:$GI,'Production Calculator'!$A173+2,FALSE)=0,0,HLOOKUP(BP$2,Recipes!$H:$GI,'Production Calculator'!$A173+2,FALSE)*$AK173))+IF($AO173=BP$3,$AM173/VLOOKUP($AO173,Data!$A$50:$B$56,2,FALSE),0)</f>
        <v>0</v>
      </c>
      <c r="BQ173" s="11">
        <f>IF(BQ$2=$A173,0,IF(HLOOKUP(BQ$2,Recipes!$H:$GI,'Production Calculator'!$A173+2,FALSE)=0,0,HLOOKUP(BQ$2,Recipes!$H:$GI,'Production Calculator'!$A173+2,FALSE)*$AK173))+IF($AO173=BQ$3,$AM173/VLOOKUP($AO173,Data!$A$50:$B$56,2,FALSE),0)</f>
        <v>0</v>
      </c>
      <c r="BR173" s="11">
        <f>IF(BR$2=$A173,0,IF(HLOOKUP(BR$2,Recipes!$H:$GI,'Production Calculator'!$A173+2,FALSE)=0,0,HLOOKUP(BR$2,Recipes!$H:$GI,'Production Calculator'!$A173+2,FALSE)*$AK173))+IF($AO173=BR$3,$AM173/VLOOKUP($AO173,Data!$A$50:$B$56,2,FALSE),0)</f>
        <v>0</v>
      </c>
      <c r="BS173" s="11">
        <f>IF(BS$2=$A173,0,IF(HLOOKUP(BS$2,Recipes!$H:$GI,'Production Calculator'!$A173+2,FALSE)=0,0,HLOOKUP(BS$2,Recipes!$H:$GI,'Production Calculator'!$A173+2,FALSE)*$AK173))+IF($AO173=BS$3,$AM173/VLOOKUP($AO173,Data!$A$50:$B$56,2,FALSE),0)</f>
        <v>0</v>
      </c>
      <c r="BT173" s="11">
        <f>IF(BT$2=$A173,0,IF(HLOOKUP(BT$2,Recipes!$H:$GI,'Production Calculator'!$A173+2,FALSE)=0,0,HLOOKUP(BT$2,Recipes!$H:$GI,'Production Calculator'!$A173+2,FALSE)*$AK173))+IF($AO173=BT$3,$AM173/VLOOKUP($AO173,Data!$A$50:$B$56,2,FALSE),0)</f>
        <v>0</v>
      </c>
      <c r="BU173" s="11">
        <f>IF(BU$2=$A173,0,IF(HLOOKUP(BU$2,Recipes!$H:$GI,'Production Calculator'!$A173+2,FALSE)=0,0,HLOOKUP(BU$2,Recipes!$H:$GI,'Production Calculator'!$A173+2,FALSE)*$AK173))+IF($AO173=BU$3,$AM173/VLOOKUP($AO173,Data!$A$50:$B$56,2,FALSE),0)</f>
        <v>0</v>
      </c>
      <c r="BV173" s="11">
        <f>IF(BV$2=$A173,0,IF(HLOOKUP(BV$2,Recipes!$H:$GI,'Production Calculator'!$A173+2,FALSE)=0,0,HLOOKUP(BV$2,Recipes!$H:$GI,'Production Calculator'!$A173+2,FALSE)*$AK173))+IF($AO173=BV$3,$AM173/VLOOKUP($AO173,Data!$A$50:$B$56,2,FALSE),0)</f>
        <v>0</v>
      </c>
      <c r="BW173" s="11">
        <f>IF(BW$2=$A173,0,IF(HLOOKUP(BW$2,Recipes!$H:$GI,'Production Calculator'!$A173+2,FALSE)=0,0,HLOOKUP(BW$2,Recipes!$H:$GI,'Production Calculator'!$A173+2,FALSE)*$AK173))+IF($AO173=BW$3,$AM173/VLOOKUP($AO173,Data!$A$50:$B$56,2,FALSE),0)</f>
        <v>0</v>
      </c>
      <c r="BX173" s="11">
        <f>IF(BX$2=$A173,0,IF(HLOOKUP(BX$2,Recipes!$H:$GI,'Production Calculator'!$A173+2,FALSE)=0,0,HLOOKUP(BX$2,Recipes!$H:$GI,'Production Calculator'!$A173+2,FALSE)*$AK173))+IF($AO173=BX$3,$AM173/VLOOKUP($AO173,Data!$A$50:$B$56,2,FALSE),0)</f>
        <v>0</v>
      </c>
      <c r="BY173" s="11">
        <f>IF(BY$2=$A173,0,IF(HLOOKUP(BY$2,Recipes!$H:$GI,'Production Calculator'!$A173+2,FALSE)=0,0,HLOOKUP(BY$2,Recipes!$H:$GI,'Production Calculator'!$A173+2,FALSE)*$AK173))+IF($AO173=BY$3,$AM173/VLOOKUP($AO173,Data!$A$50:$B$56,2,FALSE),0)</f>
        <v>0</v>
      </c>
      <c r="BZ173" s="11">
        <f>IF(BZ$2=$A173,0,IF(HLOOKUP(BZ$2,Recipes!$H:$GI,'Production Calculator'!$A173+2,FALSE)=0,0,HLOOKUP(BZ$2,Recipes!$H:$GI,'Production Calculator'!$A173+2,FALSE)*$AK173))+IF($AO173=BZ$3,$AM173/VLOOKUP($AO173,Data!$A$50:$B$56,2,FALSE),0)</f>
        <v>0</v>
      </c>
      <c r="CA173" s="11">
        <f>IF(CA$2=$A173,0,IF(HLOOKUP(CA$2,Recipes!$H:$GI,'Production Calculator'!$A173+2,FALSE)=0,0,HLOOKUP(CA$2,Recipes!$H:$GI,'Production Calculator'!$A173+2,FALSE)*$AK173))+IF($AO173=CA$3,$AM173/VLOOKUP($AO173,Data!$A$50:$B$56,2,FALSE),0)</f>
        <v>0</v>
      </c>
      <c r="CB173" s="11">
        <f>IF(CB$2=$A173,0,IF(HLOOKUP(CB$2,Recipes!$H:$GI,'Production Calculator'!$A173+2,FALSE)=0,0,HLOOKUP(CB$2,Recipes!$H:$GI,'Production Calculator'!$A173+2,FALSE)*$AK173))+IF($AO173=CB$3,$AM173/VLOOKUP($AO173,Data!$A$50:$B$56,2,FALSE),0)</f>
        <v>0</v>
      </c>
      <c r="CC173" s="11">
        <f>IF(CC$2=$A173,0,IF(HLOOKUP(CC$2,Recipes!$H:$GI,'Production Calculator'!$A173+2,FALSE)=0,0,HLOOKUP(CC$2,Recipes!$H:$GI,'Production Calculator'!$A173+2,FALSE)*$AK173))+IF($AO173=CC$3,$AM173/VLOOKUP($AO173,Data!$A$50:$B$56,2,FALSE),0)</f>
        <v>0</v>
      </c>
      <c r="CD173" s="11">
        <f>IF(CD$2=$A173,0,IF(HLOOKUP(CD$2,Recipes!$H:$GI,'Production Calculator'!$A173+2,FALSE)=0,0,HLOOKUP(CD$2,Recipes!$H:$GI,'Production Calculator'!$A173+2,FALSE)*$AK173))+IF($AO173=CD$3,$AM173/VLOOKUP($AO173,Data!$A$50:$B$56,2,FALSE),0)</f>
        <v>0</v>
      </c>
      <c r="CE173" s="11">
        <f>IF(CE$2=$A173,0,IF(HLOOKUP(CE$2,Recipes!$H:$GI,'Production Calculator'!$A173+2,FALSE)=0,0,HLOOKUP(CE$2,Recipes!$H:$GI,'Production Calculator'!$A173+2,FALSE)*$AK173))+IF($AO173=CE$3,$AM173/VLOOKUP($AO173,Data!$A$50:$B$56,2,FALSE),0)</f>
        <v>0</v>
      </c>
      <c r="CF173" s="11">
        <f>IF(CF$2=$A173,0,IF(HLOOKUP(CF$2,Recipes!$H:$GI,'Production Calculator'!$A173+2,FALSE)=0,0,HLOOKUP(CF$2,Recipes!$H:$GI,'Production Calculator'!$A173+2,FALSE)*$AK173))+IF($AO173=CF$3,$AM173/VLOOKUP($AO173,Data!$A$50:$B$56,2,FALSE),0)</f>
        <v>0</v>
      </c>
      <c r="CG173" s="11">
        <f>IF(CG$2=$A173,0,IF(HLOOKUP(CG$2,Recipes!$H:$GI,'Production Calculator'!$A173+2,FALSE)=0,0,HLOOKUP(CG$2,Recipes!$H:$GI,'Production Calculator'!$A173+2,FALSE)*$AK173))+IF($AO173=CG$3,$AM173/VLOOKUP($AO173,Data!$A$50:$B$56,2,FALSE),0)</f>
        <v>0</v>
      </c>
      <c r="CH173" s="11">
        <f>IF(CH$2=$A173,0,IF(HLOOKUP(CH$2,Recipes!$H:$GI,'Production Calculator'!$A173+2,FALSE)=0,0,HLOOKUP(CH$2,Recipes!$H:$GI,'Production Calculator'!$A173+2,FALSE)*$AK173))+IF($AO173=CH$3,$AM173/VLOOKUP($AO173,Data!$A$50:$B$56,2,FALSE),0)</f>
        <v>0</v>
      </c>
      <c r="CI173" s="11">
        <f>IF(CI$2=$A173,0,IF(HLOOKUP(CI$2,Recipes!$H:$GI,'Production Calculator'!$A173+2,FALSE)=0,0,HLOOKUP(CI$2,Recipes!$H:$GI,'Production Calculator'!$A173+2,FALSE)*$AK173))+IF($AO173=CI$3,$AM173/VLOOKUP($AO173,Data!$A$50:$B$56,2,FALSE),0)</f>
        <v>0</v>
      </c>
      <c r="CJ173" s="11">
        <f>IF(CJ$2=$A173,0,IF(HLOOKUP(CJ$2,Recipes!$H:$GI,'Production Calculator'!$A173+2,FALSE)=0,0,HLOOKUP(CJ$2,Recipes!$H:$GI,'Production Calculator'!$A173+2,FALSE)*$AK173))+IF($AO173=CJ$3,$AM173/VLOOKUP($AO173,Data!$A$50:$B$56,2,FALSE),0)</f>
        <v>0</v>
      </c>
      <c r="CK173" s="11">
        <f>IF(CK$2=$A173,0,IF(HLOOKUP(CK$2,Recipes!$H:$GI,'Production Calculator'!$A173+2,FALSE)=0,0,HLOOKUP(CK$2,Recipes!$H:$GI,'Production Calculator'!$A173+2,FALSE)*$AK173))+IF($AO173=CK$3,$AM173/VLOOKUP($AO173,Data!$A$50:$B$56,2,FALSE),0)</f>
        <v>0</v>
      </c>
      <c r="CL173" s="11">
        <f>IF(CL$2=$A173,0,IF(HLOOKUP(CL$2,Recipes!$H:$GI,'Production Calculator'!$A173+2,FALSE)=0,0,HLOOKUP(CL$2,Recipes!$H:$GI,'Production Calculator'!$A173+2,FALSE)*$AK173))+IF($AO173=CL$3,$AM173/VLOOKUP($AO173,Data!$A$50:$B$56,2,FALSE),0)</f>
        <v>0</v>
      </c>
      <c r="CM173" s="11">
        <f>IF(CM$2=$A173,0,IF(HLOOKUP(CM$2,Recipes!$H:$GI,'Production Calculator'!$A173+2,FALSE)=0,0,HLOOKUP(CM$2,Recipes!$H:$GI,'Production Calculator'!$A173+2,FALSE)*$AK173))+IF($AO173=CM$3,$AM173/VLOOKUP($AO173,Data!$A$50:$B$56,2,FALSE),0)</f>
        <v>0</v>
      </c>
      <c r="CN173" s="11">
        <f>IF(CN$2=$A173,0,IF(HLOOKUP(CN$2,Recipes!$H:$GI,'Production Calculator'!$A173+2,FALSE)=0,0,HLOOKUP(CN$2,Recipes!$H:$GI,'Production Calculator'!$A173+2,FALSE)*$AK173))+IF($AO173=CN$3,$AM173/VLOOKUP($AO173,Data!$A$50:$B$56,2,FALSE),0)</f>
        <v>0</v>
      </c>
      <c r="CO173" s="11">
        <f>IF(CO$2=$A173,0,IF(HLOOKUP(CO$2,Recipes!$H:$GI,'Production Calculator'!$A173+2,FALSE)=0,0,HLOOKUP(CO$2,Recipes!$H:$GI,'Production Calculator'!$A173+2,FALSE)*$AK173))+IF($AO173=CO$3,$AM173/VLOOKUP($AO173,Data!$A$50:$B$56,2,FALSE),0)</f>
        <v>0</v>
      </c>
      <c r="CP173" s="11">
        <f>IF(CP$2=$A173,0,IF(HLOOKUP(CP$2,Recipes!$H:$GI,'Production Calculator'!$A173+2,FALSE)=0,0,HLOOKUP(CP$2,Recipes!$H:$GI,'Production Calculator'!$A173+2,FALSE)*$AK173))+IF($AO173=CP$3,$AM173/VLOOKUP($AO173,Data!$A$50:$B$56,2,FALSE),0)</f>
        <v>0</v>
      </c>
      <c r="CQ173" s="11">
        <f>IF(CQ$2=$A173,0,IF(HLOOKUP(CQ$2,Recipes!$H:$GI,'Production Calculator'!$A173+2,FALSE)=0,0,HLOOKUP(CQ$2,Recipes!$H:$GI,'Production Calculator'!$A173+2,FALSE)*$AK173))+IF($AO173=CQ$3,$AM173/VLOOKUP($AO173,Data!$A$50:$B$56,2,FALSE),0)</f>
        <v>0</v>
      </c>
      <c r="CR173" s="11">
        <f>IF(CR$2=$A173,0,IF(HLOOKUP(CR$2,Recipes!$H:$GI,'Production Calculator'!$A173+2,FALSE)=0,0,HLOOKUP(CR$2,Recipes!$H:$GI,'Production Calculator'!$A173+2,FALSE)*$AK173))+IF($AO173=CR$3,$AM173/VLOOKUP($AO173,Data!$A$50:$B$56,2,FALSE),0)</f>
        <v>0</v>
      </c>
      <c r="CS173" s="11">
        <f>IF(CS$2=$A173,0,IF(HLOOKUP(CS$2,Recipes!$H:$GI,'Production Calculator'!$A173+2,FALSE)=0,0,HLOOKUP(CS$2,Recipes!$H:$GI,'Production Calculator'!$A173+2,FALSE)*$AK173))+IF($AO173=CS$3,$AM173/VLOOKUP($AO173,Data!$A$50:$B$56,2,FALSE),0)</f>
        <v>0</v>
      </c>
      <c r="CT173" s="11">
        <f>IF(CT$2=$A173,0,IF(HLOOKUP(CT$2,Recipes!$H:$GI,'Production Calculator'!$A173+2,FALSE)=0,0,HLOOKUP(CT$2,Recipes!$H:$GI,'Production Calculator'!$A173+2,FALSE)*$AK173))+IF($AO173=CT$3,$AM173/VLOOKUP($AO173,Data!$A$50:$B$56,2,FALSE),0)</f>
        <v>0</v>
      </c>
      <c r="CU173" s="11">
        <f>IF(CU$2=$A173,0,IF(HLOOKUP(CU$2,Recipes!$H:$GI,'Production Calculator'!$A173+2,FALSE)=0,0,HLOOKUP(CU$2,Recipes!$H:$GI,'Production Calculator'!$A173+2,FALSE)*$AK173))+IF($AO173=CU$3,$AM173/VLOOKUP($AO173,Data!$A$50:$B$56,2,FALSE),0)</f>
        <v>0</v>
      </c>
      <c r="CV173" s="11">
        <f>IF(CV$2=$A173,0,IF(HLOOKUP(CV$2,Recipes!$H:$GI,'Production Calculator'!$A173+2,FALSE)=0,0,HLOOKUP(CV$2,Recipes!$H:$GI,'Production Calculator'!$A173+2,FALSE)*$AK173))+IF($AO173=CV$3,$AM173/VLOOKUP($AO173,Data!$A$50:$B$56,2,FALSE),0)</f>
        <v>0</v>
      </c>
      <c r="CW173" s="11">
        <f>IF(CW$2=$A173,0,IF(HLOOKUP(CW$2,Recipes!$H:$GI,'Production Calculator'!$A173+2,FALSE)=0,0,HLOOKUP(CW$2,Recipes!$H:$GI,'Production Calculator'!$A173+2,FALSE)*$AK173))+IF($AO173=CW$3,$AM173/VLOOKUP($AO173,Data!$A$50:$B$56,2,FALSE),0)</f>
        <v>0</v>
      </c>
      <c r="CX173" s="11">
        <f>IF(CX$2=$A173,0,IF(HLOOKUP(CX$2,Recipes!$H:$GI,'Production Calculator'!$A173+2,FALSE)=0,0,HLOOKUP(CX$2,Recipes!$H:$GI,'Production Calculator'!$A173+2,FALSE)*$AK173))+IF($AO173=CX$3,$AM173/VLOOKUP($AO173,Data!$A$50:$B$56,2,FALSE),0)</f>
        <v>0</v>
      </c>
      <c r="CY173" s="11">
        <f>IF(CY$2=$A173,0,IF(HLOOKUP(CY$2,Recipes!$H:$GI,'Production Calculator'!$A173+2,FALSE)=0,0,HLOOKUP(CY$2,Recipes!$H:$GI,'Production Calculator'!$A173+2,FALSE)*$AK173))+IF($AO173=CY$3,$AM173/VLOOKUP($AO173,Data!$A$50:$B$56,2,FALSE),0)</f>
        <v>0</v>
      </c>
      <c r="CZ173" s="11">
        <f>IF(CZ$2=$A173,0,IF(HLOOKUP(CZ$2,Recipes!$H:$GI,'Production Calculator'!$A173+2,FALSE)=0,0,HLOOKUP(CZ$2,Recipes!$H:$GI,'Production Calculator'!$A173+2,FALSE)*$AK173))+IF($AO173=CZ$3,$AM173/VLOOKUP($AO173,Data!$A$50:$B$56,2,FALSE),0)</f>
        <v>0</v>
      </c>
      <c r="DA173" s="11">
        <f>IF(DA$2=$A173,0,IF(HLOOKUP(DA$2,Recipes!$H:$GI,'Production Calculator'!$A173+2,FALSE)=0,0,HLOOKUP(DA$2,Recipes!$H:$GI,'Production Calculator'!$A173+2,FALSE)*$AK173))+IF($AO173=DA$3,$AM173/VLOOKUP($AO173,Data!$A$50:$B$56,2,FALSE),0)</f>
        <v>0</v>
      </c>
      <c r="DB173" s="11">
        <f>IF(DB$2=$A173,0,IF(HLOOKUP(DB$2,Recipes!$H:$GI,'Production Calculator'!$A173+2,FALSE)=0,0,HLOOKUP(DB$2,Recipes!$H:$GI,'Production Calculator'!$A173+2,FALSE)*$AK173))+IF($AO173=DB$3,$AM173/VLOOKUP($AO173,Data!$A$50:$B$56,2,FALSE),0)</f>
        <v>0</v>
      </c>
      <c r="DC173" s="11">
        <f>IF(DC$2=$A173,0,IF(HLOOKUP(DC$2,Recipes!$H:$GI,'Production Calculator'!$A173+2,FALSE)=0,0,HLOOKUP(DC$2,Recipes!$H:$GI,'Production Calculator'!$A173+2,FALSE)*$AK173))+IF($AO173=DC$3,$AM173/VLOOKUP($AO173,Data!$A$50:$B$56,2,FALSE),0)</f>
        <v>0</v>
      </c>
      <c r="DD173" s="11">
        <f>IF(DD$2=$A173,0,IF(HLOOKUP(DD$2,Recipes!$H:$GI,'Production Calculator'!$A173+2,FALSE)=0,0,HLOOKUP(DD$2,Recipes!$H:$GI,'Production Calculator'!$A173+2,FALSE)*$AK173))+IF($AO173=DD$3,$AM173/VLOOKUP($AO173,Data!$A$50:$B$56,2,FALSE),0)</f>
        <v>0</v>
      </c>
      <c r="DE173" s="11">
        <f>IF(DE$2=$A173,0,IF(HLOOKUP(DE$2,Recipes!$H:$GI,'Production Calculator'!$A173+2,FALSE)=0,0,HLOOKUP(DE$2,Recipes!$H:$GI,'Production Calculator'!$A173+2,FALSE)*$AK173))+IF($AO173=DE$3,$AM173/VLOOKUP($AO173,Data!$A$50:$B$56,2,FALSE),0)</f>
        <v>0</v>
      </c>
      <c r="DF173" s="11">
        <f>IF(DF$2=$A173,0,IF(HLOOKUP(DF$2,Recipes!$H:$GI,'Production Calculator'!$A173+2,FALSE)=0,0,HLOOKUP(DF$2,Recipes!$H:$GI,'Production Calculator'!$A173+2,FALSE)*$AK173))+IF($AO173=DF$3,$AM173/VLOOKUP($AO173,Data!$A$50:$B$56,2,FALSE),0)</f>
        <v>0</v>
      </c>
      <c r="DG173" s="11">
        <f>IF(DG$2=$A173,0,IF(HLOOKUP(DG$2,Recipes!$H:$GI,'Production Calculator'!$A173+2,FALSE)=0,0,HLOOKUP(DG$2,Recipes!$H:$GI,'Production Calculator'!$A173+2,FALSE)*$AK173))+IF($AO173=DG$3,$AM173/VLOOKUP($AO173,Data!$A$50:$B$56,2,FALSE),0)</f>
        <v>0</v>
      </c>
      <c r="DH173" s="11">
        <f>IF(DH$2=$A173,0,IF(HLOOKUP(DH$2,Recipes!$H:$GI,'Production Calculator'!$A173+2,FALSE)=0,0,HLOOKUP(DH$2,Recipes!$H:$GI,'Production Calculator'!$A173+2,FALSE)*$AK173))+IF($AO173=DH$3,$AM173/VLOOKUP($AO173,Data!$A$50:$B$56,2,FALSE),0)</f>
        <v>0</v>
      </c>
      <c r="DI173" s="11">
        <f>IF(DI$2=$A173,0,IF(HLOOKUP(DI$2,Recipes!$H:$GI,'Production Calculator'!$A173+2,FALSE)=0,0,HLOOKUP(DI$2,Recipes!$H:$GI,'Production Calculator'!$A173+2,FALSE)*$AK173))+IF($AO173=DI$3,$AM173/VLOOKUP($AO173,Data!$A$50:$B$56,2,FALSE),0)</f>
        <v>0</v>
      </c>
      <c r="DJ173" s="11">
        <f>IF(DJ$2=$A173,0,IF(HLOOKUP(DJ$2,Recipes!$H:$GI,'Production Calculator'!$A173+2,FALSE)=0,0,HLOOKUP(DJ$2,Recipes!$H:$GI,'Production Calculator'!$A173+2,FALSE)*$AK173))+IF($AO173=DJ$3,$AM173/VLOOKUP($AO173,Data!$A$50:$B$56,2,FALSE),0)</f>
        <v>0</v>
      </c>
      <c r="DK173" s="11">
        <f>IF(DK$2=$A173,0,IF(HLOOKUP(DK$2,Recipes!$H:$GI,'Production Calculator'!$A173+2,FALSE)=0,0,HLOOKUP(DK$2,Recipes!$H:$GI,'Production Calculator'!$A173+2,FALSE)*$AK173))+IF($AO173=DK$3,$AM173/VLOOKUP($AO173,Data!$A$50:$B$56,2,FALSE),0)</f>
        <v>0</v>
      </c>
      <c r="DL173" s="11">
        <f>IF(DL$2=$A173,0,IF(HLOOKUP(DL$2,Recipes!$H:$GI,'Production Calculator'!$A173+2,FALSE)=0,0,HLOOKUP(DL$2,Recipes!$H:$GI,'Production Calculator'!$A173+2,FALSE)*$AK173))+IF($AO173=DL$3,$AM173/VLOOKUP($AO173,Data!$A$50:$B$56,2,FALSE),0)</f>
        <v>0</v>
      </c>
      <c r="DM173" s="11">
        <f>IF(DM$2=$A173,0,IF(HLOOKUP(DM$2,Recipes!$H:$GI,'Production Calculator'!$A173+2,FALSE)=0,0,HLOOKUP(DM$2,Recipes!$H:$GI,'Production Calculator'!$A173+2,FALSE)*$AK173))+IF($AO173=DM$3,$AM173/VLOOKUP($AO173,Data!$A$50:$B$56,2,FALSE),0)</f>
        <v>0</v>
      </c>
      <c r="DN173" s="11">
        <f>IF(DN$2=$A173,0,IF(HLOOKUP(DN$2,Recipes!$H:$GI,'Production Calculator'!$A173+2,FALSE)=0,0,HLOOKUP(DN$2,Recipes!$H:$GI,'Production Calculator'!$A173+2,FALSE)*$AK173))+IF($AO173=DN$3,$AM173/VLOOKUP($AO173,Data!$A$50:$B$56,2,FALSE),0)</f>
        <v>0</v>
      </c>
      <c r="DO173" s="11">
        <f>IF(DO$2=$A173,0,IF(HLOOKUP(DO$2,Recipes!$H:$GI,'Production Calculator'!$A173+2,FALSE)=0,0,HLOOKUP(DO$2,Recipes!$H:$GI,'Production Calculator'!$A173+2,FALSE)*$AK173))+IF($AO173=DO$3,$AM173/VLOOKUP($AO173,Data!$A$50:$B$56,2,FALSE),0)</f>
        <v>0</v>
      </c>
      <c r="DP173" s="11">
        <f>IF(DP$2=$A173,0,IF(HLOOKUP(DP$2,Recipes!$H:$GI,'Production Calculator'!$A173+2,FALSE)=0,0,HLOOKUP(DP$2,Recipes!$H:$GI,'Production Calculator'!$A173+2,FALSE)*$AK173))+IF($AO173=DP$3,$AM173/VLOOKUP($AO173,Data!$A$50:$B$56,2,FALSE),0)</f>
        <v>0</v>
      </c>
      <c r="DQ173" s="11">
        <f>IF(DQ$2=$A173,0,IF(HLOOKUP(DQ$2,Recipes!$H:$GI,'Production Calculator'!$A173+2,FALSE)=0,0,HLOOKUP(DQ$2,Recipes!$H:$GI,'Production Calculator'!$A173+2,FALSE)*$AK173))+IF($AO173=DQ$3,$AM173/VLOOKUP($AO173,Data!$A$50:$B$56,2,FALSE),0)</f>
        <v>0</v>
      </c>
      <c r="DR173" s="11">
        <f>IF(DR$2=$A173,0,IF(HLOOKUP(DR$2,Recipes!$H:$GI,'Production Calculator'!$A173+2,FALSE)=0,0,HLOOKUP(DR$2,Recipes!$H:$GI,'Production Calculator'!$A173+2,FALSE)*$AK173))+IF($AO173=DR$3,$AM173/VLOOKUP($AO173,Data!$A$50:$B$56,2,FALSE),0)</f>
        <v>0</v>
      </c>
      <c r="DS173" s="11">
        <f>IF(DS$2=$A173,0,IF(HLOOKUP(DS$2,Recipes!$H:$GI,'Production Calculator'!$A173+2,FALSE)=0,0,HLOOKUP(DS$2,Recipes!$H:$GI,'Production Calculator'!$A173+2,FALSE)*$AK173))+IF($AO173=DS$3,$AM173/VLOOKUP($AO173,Data!$A$50:$B$56,2,FALSE),0)</f>
        <v>0</v>
      </c>
      <c r="DT173" s="11">
        <f>IF(DT$2=$A173,0,IF(HLOOKUP(DT$2,Recipes!$H:$GI,'Production Calculator'!$A173+2,FALSE)=0,0,HLOOKUP(DT$2,Recipes!$H:$GI,'Production Calculator'!$A173+2,FALSE)*$AK173))+IF($AO173=DT$3,$AM173/VLOOKUP($AO173,Data!$A$50:$B$56,2,FALSE),0)</f>
        <v>0</v>
      </c>
      <c r="DU173" s="11">
        <f>IF(DU$2=$A173,0,IF(HLOOKUP(DU$2,Recipes!$H:$GI,'Production Calculator'!$A173+2,FALSE)=0,0,HLOOKUP(DU$2,Recipes!$H:$GI,'Production Calculator'!$A173+2,FALSE)*$AK173))+IF($AO173=DU$3,$AM173/VLOOKUP($AO173,Data!$A$50:$B$56,2,FALSE),0)</f>
        <v>0</v>
      </c>
      <c r="DV173" s="11">
        <f>IF(DV$2=$A173,0,IF(HLOOKUP(DV$2,Recipes!$H:$GI,'Production Calculator'!$A173+2,FALSE)=0,0,HLOOKUP(DV$2,Recipes!$H:$GI,'Production Calculator'!$A173+2,FALSE)*$AK173))+IF($AO173=DV$3,$AM173/VLOOKUP($AO173,Data!$A$50:$B$56,2,FALSE),0)</f>
        <v>0</v>
      </c>
      <c r="DW173" s="11">
        <f>IF(DW$2=$A173,0,IF(HLOOKUP(DW$2,Recipes!$H:$GI,'Production Calculator'!$A173+2,FALSE)=0,0,HLOOKUP(DW$2,Recipes!$H:$GI,'Production Calculator'!$A173+2,FALSE)*$AK173))+IF($AO173=DW$3,$AM173/VLOOKUP($AO173,Data!$A$50:$B$56,2,FALSE),0)</f>
        <v>0</v>
      </c>
      <c r="DX173" s="11">
        <f>IF(DX$2=$A173,0,IF(HLOOKUP(DX$2,Recipes!$H:$GI,'Production Calculator'!$A173+2,FALSE)=0,0,HLOOKUP(DX$2,Recipes!$H:$GI,'Production Calculator'!$A173+2,FALSE)*$AK173))+IF($AO173=DX$3,$AM173/VLOOKUP($AO173,Data!$A$50:$B$56,2,FALSE),0)</f>
        <v>0</v>
      </c>
      <c r="DY173" s="11">
        <f>IF(DY$2=$A173,0,IF(HLOOKUP(DY$2,Recipes!$H:$GI,'Production Calculator'!$A173+2,FALSE)=0,0,HLOOKUP(DY$2,Recipes!$H:$GI,'Production Calculator'!$A173+2,FALSE)*$AK173))+IF($AO173=DY$3,$AM173/VLOOKUP($AO173,Data!$A$50:$B$56,2,FALSE),0)</f>
        <v>0</v>
      </c>
      <c r="DZ173" s="11">
        <f>IF(DZ$2=$A173,0,IF(HLOOKUP(DZ$2,Recipes!$H:$GI,'Production Calculator'!$A173+2,FALSE)=0,0,HLOOKUP(DZ$2,Recipes!$H:$GI,'Production Calculator'!$A173+2,FALSE)*$AK173))+IF($AO173=DZ$3,$AM173/VLOOKUP($AO173,Data!$A$50:$B$56,2,FALSE),0)</f>
        <v>0</v>
      </c>
      <c r="EA173" s="11">
        <f>IF(EA$2=$A173,0,IF(HLOOKUP(EA$2,Recipes!$H:$GI,'Production Calculator'!$A173+2,FALSE)=0,0,HLOOKUP(EA$2,Recipes!$H:$GI,'Production Calculator'!$A173+2,FALSE)*$AK173))+IF($AO173=EA$3,$AM173/VLOOKUP($AO173,Data!$A$50:$B$56,2,FALSE),0)</f>
        <v>0</v>
      </c>
      <c r="EB173" s="11">
        <f>IF(EB$2=$A173,0,IF(HLOOKUP(EB$2,Recipes!$H:$GI,'Production Calculator'!$A173+2,FALSE)=0,0,HLOOKUP(EB$2,Recipes!$H:$GI,'Production Calculator'!$A173+2,FALSE)*$AK173))+IF($AO173=EB$3,$AM173/VLOOKUP($AO173,Data!$A$50:$B$56,2,FALSE),0)</f>
        <v>0</v>
      </c>
      <c r="EC173" s="11">
        <f>IF(EC$2=$A173,0,IF(HLOOKUP(EC$2,Recipes!$H:$GI,'Production Calculator'!$A173+2,FALSE)=0,0,HLOOKUP(EC$2,Recipes!$H:$GI,'Production Calculator'!$A173+2,FALSE)*$AK173))+IF($AO173=EC$3,$AM173/VLOOKUP($AO173,Data!$A$50:$B$56,2,FALSE),0)</f>
        <v>0</v>
      </c>
      <c r="ED173" s="11">
        <f>IF(ED$2=$A173,0,IF(HLOOKUP(ED$2,Recipes!$H:$GI,'Production Calculator'!$A173+2,FALSE)=0,0,HLOOKUP(ED$2,Recipes!$H:$GI,'Production Calculator'!$A173+2,FALSE)*$AK173))+IF($AO173=ED$3,$AM173/VLOOKUP($AO173,Data!$A$50:$B$56,2,FALSE),0)</f>
        <v>0</v>
      </c>
      <c r="EE173" s="11">
        <f>IF(EE$2=$A173,0,IF(HLOOKUP(EE$2,Recipes!$H:$GI,'Production Calculator'!$A173+2,FALSE)=0,0,HLOOKUP(EE$2,Recipes!$H:$GI,'Production Calculator'!$A173+2,FALSE)*$AK173))+IF($AO173=EE$3,$AM173/VLOOKUP($AO173,Data!$A$50:$B$56,2,FALSE),0)</f>
        <v>0</v>
      </c>
      <c r="EF173" s="11">
        <f>IF(EF$2=$A173,0,IF(HLOOKUP(EF$2,Recipes!$H:$GI,'Production Calculator'!$A173+2,FALSE)=0,0,HLOOKUP(EF$2,Recipes!$H:$GI,'Production Calculator'!$A173+2,FALSE)*$AK173))+IF($AO173=EF$3,$AM173/VLOOKUP($AO173,Data!$A$50:$B$56,2,FALSE),0)</f>
        <v>0</v>
      </c>
      <c r="EG173" s="11">
        <f>IF(EG$2=$A173,0,IF(HLOOKUP(EG$2,Recipes!$H:$GI,'Production Calculator'!$A173+2,FALSE)=0,0,HLOOKUP(EG$2,Recipes!$H:$GI,'Production Calculator'!$A173+2,FALSE)*$AK173))+IF($AO173=EG$3,$AM173/VLOOKUP($AO173,Data!$A$50:$B$56,2,FALSE),0)</f>
        <v>0</v>
      </c>
      <c r="EH173" s="11">
        <f>IF(EH$2=$A173,0,IF(HLOOKUP(EH$2,Recipes!$H:$GI,'Production Calculator'!$A173+2,FALSE)=0,0,HLOOKUP(EH$2,Recipes!$H:$GI,'Production Calculator'!$A173+2,FALSE)*$AK173))+IF($AO173=EH$3,$AM173/VLOOKUP($AO173,Data!$A$50:$B$56,2,FALSE),0)</f>
        <v>0</v>
      </c>
      <c r="EI173" s="11">
        <f>IF(EI$2=$A173,0,IF(HLOOKUP(EI$2,Recipes!$H:$GI,'Production Calculator'!$A173+2,FALSE)=0,0,HLOOKUP(EI$2,Recipes!$H:$GI,'Production Calculator'!$A173+2,FALSE)*$AK173))+IF($AO173=EI$3,$AM173/VLOOKUP($AO173,Data!$A$50:$B$56,2,FALSE),0)</f>
        <v>0</v>
      </c>
      <c r="EJ173" s="11">
        <f>IF(EJ$2=$A173,0,IF(HLOOKUP(EJ$2,Recipes!$H:$GI,'Production Calculator'!$A173+2,FALSE)=0,0,HLOOKUP(EJ$2,Recipes!$H:$GI,'Production Calculator'!$A173+2,FALSE)*$AK173))+IF($AO173=EJ$3,$AM173/VLOOKUP($AO173,Data!$A$50:$B$56,2,FALSE),0)</f>
        <v>0</v>
      </c>
      <c r="EK173" s="11">
        <f>IF(EK$2=$A173,0,IF(HLOOKUP(EK$2,Recipes!$H:$GI,'Production Calculator'!$A173+2,FALSE)=0,0,HLOOKUP(EK$2,Recipes!$H:$GI,'Production Calculator'!$A173+2,FALSE)*$AK173))+IF($AO173=EK$3,$AM173/VLOOKUP($AO173,Data!$A$50:$B$56,2,FALSE),0)</f>
        <v>0</v>
      </c>
      <c r="EL173" s="11">
        <f>IF(EL$2=$A173,0,IF(HLOOKUP(EL$2,Recipes!$H:$GI,'Production Calculator'!$A173+2,FALSE)=0,0,HLOOKUP(EL$2,Recipes!$H:$GI,'Production Calculator'!$A173+2,FALSE)*$AK173))+IF($AO173=EL$3,$AM173/VLOOKUP($AO173,Data!$A$50:$B$56,2,FALSE),0)</f>
        <v>0</v>
      </c>
      <c r="EM173" s="11">
        <f>IF(EM$2=$A173,0,IF(HLOOKUP(EM$2,Recipes!$H:$GI,'Production Calculator'!$A173+2,FALSE)=0,0,HLOOKUP(EM$2,Recipes!$H:$GI,'Production Calculator'!$A173+2,FALSE)*$AK173))+IF($AO173=EM$3,$AM173/VLOOKUP($AO173,Data!$A$50:$B$56,2,FALSE),0)</f>
        <v>0</v>
      </c>
      <c r="EN173" s="11">
        <f>IF(EN$2=$A173,0,IF(HLOOKUP(EN$2,Recipes!$H:$GI,'Production Calculator'!$A173+2,FALSE)=0,0,HLOOKUP(EN$2,Recipes!$H:$GI,'Production Calculator'!$A173+2,FALSE)*$AK173))+IF($AO173=EN$3,$AM173/VLOOKUP($AO173,Data!$A$50:$B$56,2,FALSE),0)</f>
        <v>0</v>
      </c>
      <c r="EO173" s="11">
        <f>IF(EO$2=$A173,0,IF(HLOOKUP(EO$2,Recipes!$H:$GI,'Production Calculator'!$A173+2,FALSE)=0,0,HLOOKUP(EO$2,Recipes!$H:$GI,'Production Calculator'!$A173+2,FALSE)*$AK173))+IF($AO173=EO$3,$AM173/VLOOKUP($AO173,Data!$A$50:$B$56,2,FALSE),0)</f>
        <v>0</v>
      </c>
      <c r="EP173" s="11">
        <f>IF(EP$2=$A173,0,IF(HLOOKUP(EP$2,Recipes!$H:$GI,'Production Calculator'!$A173+2,FALSE)=0,0,HLOOKUP(EP$2,Recipes!$H:$GI,'Production Calculator'!$A173+2,FALSE)*$AK173))+IF($AO173=EP$3,$AM173/VLOOKUP($AO173,Data!$A$50:$B$56,2,FALSE),0)</f>
        <v>0</v>
      </c>
      <c r="EQ173" s="11">
        <f>IF(EQ$2=$A173,0,IF(HLOOKUP(EQ$2,Recipes!$H:$GI,'Production Calculator'!$A173+2,FALSE)=0,0,HLOOKUP(EQ$2,Recipes!$H:$GI,'Production Calculator'!$A173+2,FALSE)*$AK173))+IF($AO173=EQ$3,$AM173/VLOOKUP($AO173,Data!$A$50:$B$56,2,FALSE),0)</f>
        <v>0</v>
      </c>
      <c r="ER173" s="11">
        <f>IF(ER$2=$A173,0,IF(HLOOKUP(ER$2,Recipes!$H:$GI,'Production Calculator'!$A173+2,FALSE)=0,0,HLOOKUP(ER$2,Recipes!$H:$GI,'Production Calculator'!$A173+2,FALSE)*$AK173))+IF($AO173=ER$3,$AM173/VLOOKUP($AO173,Data!$A$50:$B$56,2,FALSE),0)</f>
        <v>0</v>
      </c>
      <c r="ES173" s="11">
        <f>IF(ES$2=$A173,0,IF(HLOOKUP(ES$2,Recipes!$H:$GI,'Production Calculator'!$A173+2,FALSE)=0,0,HLOOKUP(ES$2,Recipes!$H:$GI,'Production Calculator'!$A173+2,FALSE)*$AK173))+IF($AO173=ES$3,$AM173/VLOOKUP($AO173,Data!$A$50:$B$56,2,FALSE),0)</f>
        <v>0</v>
      </c>
      <c r="ET173" s="11">
        <f>IF(ET$2=$A173,0,IF(HLOOKUP(ET$2,Recipes!$H:$GI,'Production Calculator'!$A173+2,FALSE)=0,0,HLOOKUP(ET$2,Recipes!$H:$GI,'Production Calculator'!$A173+2,FALSE)*$AK173))+IF($AO173=ET$3,$AM173/VLOOKUP($AO173,Data!$A$50:$B$56,2,FALSE),0)</f>
        <v>0</v>
      </c>
      <c r="EU173" s="11">
        <f>IF(EU$2=$A173,0,IF(HLOOKUP(EU$2,Recipes!$H:$GI,'Production Calculator'!$A173+2,FALSE)=0,0,HLOOKUP(EU$2,Recipes!$H:$GI,'Production Calculator'!$A173+2,FALSE)*$AK173))+IF($AO173=EU$3,$AM173/VLOOKUP($AO173,Data!$A$50:$B$56,2,FALSE),0)</f>
        <v>0</v>
      </c>
      <c r="EV173" s="11">
        <f>IF(EV$2=$A173,0,IF(HLOOKUP(EV$2,Recipes!$H:$GI,'Production Calculator'!$A173+2,FALSE)=0,0,HLOOKUP(EV$2,Recipes!$H:$GI,'Production Calculator'!$A173+2,FALSE)*$AK173))+IF($AO173=EV$3,$AM173/VLOOKUP($AO173,Data!$A$50:$B$56,2,FALSE),0)</f>
        <v>0</v>
      </c>
      <c r="EW173" s="11">
        <f>IF(EW$2=$A173,0,IF(HLOOKUP(EW$2,Recipes!$H:$GI,'Production Calculator'!$A173+2,FALSE)=0,0,HLOOKUP(EW$2,Recipes!$H:$GI,'Production Calculator'!$A173+2,FALSE)*$AK173))+IF($AO173=EW$3,$AM173/VLOOKUP($AO173,Data!$A$50:$B$56,2,FALSE),0)</f>
        <v>0</v>
      </c>
      <c r="EX173" s="11">
        <f>IF(EX$2=$A173,0,IF(HLOOKUP(EX$2,Recipes!$H:$GI,'Production Calculator'!$A173+2,FALSE)=0,0,HLOOKUP(EX$2,Recipes!$H:$GI,'Production Calculator'!$A173+2,FALSE)*$AK173))+IF($AO173=EX$3,$AM173/VLOOKUP($AO173,Data!$A$50:$B$56,2,FALSE),0)</f>
        <v>0</v>
      </c>
      <c r="EY173" s="11">
        <f>IF(EY$2=$A173,0,IF(HLOOKUP(EY$2,Recipes!$H:$GI,'Production Calculator'!$A173+2,FALSE)=0,0,HLOOKUP(EY$2,Recipes!$H:$GI,'Production Calculator'!$A173+2,FALSE)*$AK173))+IF($AO173=EY$3,$AM173/VLOOKUP($AO173,Data!$A$50:$B$56,2,FALSE),0)</f>
        <v>0</v>
      </c>
      <c r="EZ173" s="11">
        <f>IF(EZ$2=$A173,0,IF(HLOOKUP(EZ$2,Recipes!$H:$GI,'Production Calculator'!$A173+2,FALSE)=0,0,HLOOKUP(EZ$2,Recipes!$H:$GI,'Production Calculator'!$A173+2,FALSE)*$AK173))+IF($AO173=EZ$3,$AM173/VLOOKUP($AO173,Data!$A$50:$B$56,2,FALSE),0)</f>
        <v>0</v>
      </c>
      <c r="FA173" s="11">
        <f>IF(FA$2=$A173,0,IF(HLOOKUP(FA$2,Recipes!$H:$GI,'Production Calculator'!$A173+2,FALSE)=0,0,HLOOKUP(FA$2,Recipes!$H:$GI,'Production Calculator'!$A173+2,FALSE)*$AK173))+IF($AO173=FA$3,$AM173/VLOOKUP($AO173,Data!$A$50:$B$56,2,FALSE),0)</f>
        <v>0</v>
      </c>
      <c r="FB173" s="11">
        <f>IF(FB$2=$A173,0,IF(HLOOKUP(FB$2,Recipes!$H:$GI,'Production Calculator'!$A173+2,FALSE)=0,0,HLOOKUP(FB$2,Recipes!$H:$GI,'Production Calculator'!$A173+2,FALSE)*$AK173))+IF($AO173=FB$3,$AM173/VLOOKUP($AO173,Data!$A$50:$B$56,2,FALSE),0)</f>
        <v>0</v>
      </c>
      <c r="FC173" s="11">
        <f>IF(FC$2=$A173,0,IF(HLOOKUP(FC$2,Recipes!$H:$GI,'Production Calculator'!$A173+2,FALSE)=0,0,HLOOKUP(FC$2,Recipes!$H:$GI,'Production Calculator'!$A173+2,FALSE)*$AK173))+IF($AO173=FC$3,$AM173/VLOOKUP($AO173,Data!$A$50:$B$56,2,FALSE),0)</f>
        <v>0</v>
      </c>
      <c r="FD173" s="11">
        <f>IF(FD$2=$A173,0,IF(HLOOKUP(FD$2,Recipes!$H:$GI,'Production Calculator'!$A173+2,FALSE)=0,0,HLOOKUP(FD$2,Recipes!$H:$GI,'Production Calculator'!$A173+2,FALSE)*$AK173))+IF($AO173=FD$3,$AM173/VLOOKUP($AO173,Data!$A$50:$B$56,2,FALSE),0)</f>
        <v>0</v>
      </c>
      <c r="FE173" s="11">
        <f>IF(FE$2=$A173,0,IF(HLOOKUP(FE$2,Recipes!$H:$GI,'Production Calculator'!$A173+2,FALSE)=0,0,HLOOKUP(FE$2,Recipes!$H:$GI,'Production Calculator'!$A173+2,FALSE)*$AK173))+IF($AO173=FE$3,$AM173/VLOOKUP($AO173,Data!$A$50:$B$56,2,FALSE),0)</f>
        <v>0</v>
      </c>
      <c r="FF173" s="11">
        <f>IF(FF$2=$A173,0,IF(HLOOKUP(FF$2,Recipes!$H:$GI,'Production Calculator'!$A173+2,FALSE)=0,0,HLOOKUP(FF$2,Recipes!$H:$GI,'Production Calculator'!$A173+2,FALSE)*$AK173))+IF($AO173=FF$3,$AM173/VLOOKUP($AO173,Data!$A$50:$B$56,2,FALSE),0)</f>
        <v>0</v>
      </c>
      <c r="FG173" s="11">
        <f>IF(FG$2=$A173,0,IF(HLOOKUP(FG$2,Recipes!$H:$GI,'Production Calculator'!$A173+2,FALSE)=0,0,HLOOKUP(FG$2,Recipes!$H:$GI,'Production Calculator'!$A173+2,FALSE)*$AK173))+IF($AO173=FG$3,$AM173/VLOOKUP($AO173,Data!$A$50:$B$56,2,FALSE),0)</f>
        <v>0</v>
      </c>
      <c r="FH173" s="11">
        <f>IF(FH$2=$A173,0,IF(HLOOKUP(FH$2,Recipes!$H:$GI,'Production Calculator'!$A173+2,FALSE)=0,0,HLOOKUP(FH$2,Recipes!$H:$GI,'Production Calculator'!$A173+2,FALSE)*$AK173))+IF($AO173=FH$3,$AM173/VLOOKUP($AO173,Data!$A$50:$B$56,2,FALSE),0)</f>
        <v>0</v>
      </c>
      <c r="FI173" s="11">
        <f>IF(FI$2=$A173,0,IF(HLOOKUP(FI$2,Recipes!$H:$GI,'Production Calculator'!$A173+2,FALSE)=0,0,HLOOKUP(FI$2,Recipes!$H:$GI,'Production Calculator'!$A173+2,FALSE)*$AK173))+IF($AO173=FI$3,$AM173/VLOOKUP($AO173,Data!$A$50:$B$56,2,FALSE),0)</f>
        <v>0</v>
      </c>
      <c r="FJ173" s="11">
        <f>IF(FJ$2=$A173,0,IF(HLOOKUP(FJ$2,Recipes!$H:$GI,'Production Calculator'!$A173+2,FALSE)=0,0,HLOOKUP(FJ$2,Recipes!$H:$GI,'Production Calculator'!$A173+2,FALSE)*$AK173))+IF($AO173=FJ$3,$AM173/VLOOKUP($AO173,Data!$A$50:$B$56,2,FALSE),0)</f>
        <v>0</v>
      </c>
      <c r="FK173" s="11">
        <f>IF(FK$2=$A173,0,IF(HLOOKUP(FK$2,Recipes!$H:$GI,'Production Calculator'!$A173+2,FALSE)=0,0,HLOOKUP(FK$2,Recipes!$H:$GI,'Production Calculator'!$A173+2,FALSE)*$AK173))+IF($AO173=FK$3,$AM173/VLOOKUP($AO173,Data!$A$50:$B$56,2,FALSE),0)</f>
        <v>0</v>
      </c>
      <c r="FL173" s="11">
        <f>IF(FL$2=$A173,0,IF(HLOOKUP(FL$2,Recipes!$H:$GI,'Production Calculator'!$A173+2,FALSE)=0,0,HLOOKUP(FL$2,Recipes!$H:$GI,'Production Calculator'!$A173+2,FALSE)*$AK173))+IF($AO173=FL$3,$AM173/VLOOKUP($AO173,Data!$A$50:$B$56,2,FALSE),0)</f>
        <v>0</v>
      </c>
      <c r="FM173" s="11">
        <f>IF(FM$2=$A173,0,IF(HLOOKUP(FM$2,Recipes!$H:$GI,'Production Calculator'!$A173+2,FALSE)=0,0,HLOOKUP(FM$2,Recipes!$H:$GI,'Production Calculator'!$A173+2,FALSE)*$AK173))+IF($AO173=FM$3,$AM173/VLOOKUP($AO173,Data!$A$50:$B$56,2,FALSE),0)</f>
        <v>0</v>
      </c>
      <c r="FN173" s="11">
        <f>IF(FN$2=$A173,0,IF(HLOOKUP(FN$2,Recipes!$H:$GI,'Production Calculator'!$A173+2,FALSE)=0,0,HLOOKUP(FN$2,Recipes!$H:$GI,'Production Calculator'!$A173+2,FALSE)*$AK173))+IF($AO173=FN$3,$AM173/VLOOKUP($AO173,Data!$A$50:$B$56,2,FALSE),0)</f>
        <v>0</v>
      </c>
      <c r="FO173" s="11">
        <f>IF(FO$2=$A173,0,IF(HLOOKUP(FO$2,Recipes!$H:$GI,'Production Calculator'!$A173+2,FALSE)=0,0,HLOOKUP(FO$2,Recipes!$H:$GI,'Production Calculator'!$A173+2,FALSE)*$AK173))+IF($AO173=FO$3,$AM173/VLOOKUP($AO173,Data!$A$50:$B$56,2,FALSE),0)</f>
        <v>0</v>
      </c>
      <c r="FP173" s="11">
        <f>IF(FP$2=$A173,0,IF(HLOOKUP(FP$2,Recipes!$H:$GI,'Production Calculator'!$A173+2,FALSE)=0,0,HLOOKUP(FP$2,Recipes!$H:$GI,'Production Calculator'!$A173+2,FALSE)*$AK173))+IF($AO173=FP$3,$AM173/VLOOKUP($AO173,Data!$A$50:$B$56,2,FALSE),0)</f>
        <v>0</v>
      </c>
      <c r="FQ173" s="11">
        <f>IF(FQ$2=$A173,0,IF(HLOOKUP(FQ$2,Recipes!$H:$GI,'Production Calculator'!$A173+2,FALSE)=0,0,HLOOKUP(FQ$2,Recipes!$H:$GI,'Production Calculator'!$A173+2,FALSE)*$AK173))+IF($AO173=FQ$3,$AM173/VLOOKUP($AO173,Data!$A$50:$B$56,2,FALSE),0)</f>
        <v>0</v>
      </c>
      <c r="FR173" s="11">
        <f>IF(FR$2=$A173,0,IF(HLOOKUP(FR$2,Recipes!$H:$GI,'Production Calculator'!$A173+2,FALSE)=0,0,HLOOKUP(FR$2,Recipes!$H:$GI,'Production Calculator'!$A173+2,FALSE)*$AK173))+IF($AO173=FR$3,$AM173/VLOOKUP($AO173,Data!$A$50:$B$56,2,FALSE),0)</f>
        <v>0</v>
      </c>
      <c r="FS173" s="11">
        <f>IF(FS$2=$A173,0,IF(HLOOKUP(FS$2,Recipes!$H:$GI,'Production Calculator'!$A173+2,FALSE)=0,0,HLOOKUP(FS$2,Recipes!$H:$GI,'Production Calculator'!$A173+2,FALSE)*$AK173))+IF($AO173=FS$3,$AM173/VLOOKUP($AO173,Data!$A$50:$B$56,2,FALSE),0)</f>
        <v>0</v>
      </c>
      <c r="FT173" s="11">
        <f>IF(FT$2=$A173,0,IF(HLOOKUP(FT$2,Recipes!$H:$GI,'Production Calculator'!$A173+2,FALSE)=0,0,HLOOKUP(FT$2,Recipes!$H:$GI,'Production Calculator'!$A173+2,FALSE)*$AK173))+IF($AO173=FT$3,$AM173/VLOOKUP($AO173,Data!$A$50:$B$56,2,FALSE),0)</f>
        <v>0</v>
      </c>
      <c r="FU173" s="11">
        <f>IF(FU$2=$A173,0,IF(HLOOKUP(FU$2,Recipes!$H:$GI,'Production Calculator'!$A173+2,FALSE)=0,0,HLOOKUP(FU$2,Recipes!$H:$GI,'Production Calculator'!$A173+2,FALSE)*$AK173))+IF($AO173=FU$3,$AM173/VLOOKUP($AO173,Data!$A$50:$B$56,2,FALSE),0)</f>
        <v>0</v>
      </c>
      <c r="FV173" s="11">
        <f>IF(FV$2=$A173,0,IF(HLOOKUP(FV$2,Recipes!$H:$GI,'Production Calculator'!$A173+2,FALSE)=0,0,HLOOKUP(FV$2,Recipes!$H:$GI,'Production Calculator'!$A173+2,FALSE)*$AK173))+IF($AO173=FV$3,$AM173/VLOOKUP($AO173,Data!$A$50:$B$56,2,FALSE),0)</f>
        <v>0</v>
      </c>
      <c r="FW173" s="11">
        <f>IF(FW$2=$A173,0,IF(HLOOKUP(FW$2,Recipes!$H:$GI,'Production Calculator'!$A173+2,FALSE)=0,0,HLOOKUP(FW$2,Recipes!$H:$GI,'Production Calculator'!$A173+2,FALSE)*$AK173))+IF($AO173=FW$3,$AM173/VLOOKUP($AO173,Data!$A$50:$B$56,2,FALSE),0)</f>
        <v>0</v>
      </c>
      <c r="FX173" s="11">
        <f>IF(FX$2=$A173,0,IF(HLOOKUP(FX$2,Recipes!$H:$GI,'Production Calculator'!$A173+2,FALSE)=0,0,HLOOKUP(FX$2,Recipes!$H:$GI,'Production Calculator'!$A173+2,FALSE)*$AK173))+IF($AO173=FX$3,$AM173/VLOOKUP($AO173,Data!$A$50:$B$56,2,FALSE),0)</f>
        <v>0</v>
      </c>
      <c r="FY173" s="11">
        <f>IF(FY$2=$A173,0,IF(HLOOKUP(FY$2,Recipes!$H:$GI,'Production Calculator'!$A173+2,FALSE)=0,0,HLOOKUP(FY$2,Recipes!$H:$GI,'Production Calculator'!$A173+2,FALSE)*$AK173))+IF($AO173=FY$3,$AM173/VLOOKUP($AO173,Data!$A$50:$B$56,2,FALSE),0)</f>
        <v>0</v>
      </c>
      <c r="FZ173" s="11">
        <f>IF(FZ$2=$A173,0,IF(HLOOKUP(FZ$2,Recipes!$H:$GI,'Production Calculator'!$A173+2,FALSE)=0,0,HLOOKUP(FZ$2,Recipes!$H:$GI,'Production Calculator'!$A173+2,FALSE)*$AK173))+IF($AO173=FZ$3,$AM173/VLOOKUP($AO173,Data!$A$50:$B$56,2,FALSE),0)</f>
        <v>0</v>
      </c>
      <c r="GA173" s="11">
        <f>IF(GA$2=$A173,0,IF(HLOOKUP(GA$2,Recipes!$H:$GI,'Production Calculator'!$A173+2,FALSE)=0,0,HLOOKUP(GA$2,Recipes!$H:$GI,'Production Calculator'!$A173+2,FALSE)*$AK173))+IF($AO173=GA$3,$AM173/VLOOKUP($AO173,Data!$A$50:$B$56,2,FALSE),0)</f>
        <v>0</v>
      </c>
      <c r="GB173" s="11">
        <f>IF(GB$2=$A173,0,IF(HLOOKUP(GB$2,Recipes!$H:$GI,'Production Calculator'!$A173+2,FALSE)=0,0,HLOOKUP(GB$2,Recipes!$H:$GI,'Production Calculator'!$A173+2,FALSE)*$AK173))+IF($AO173=GB$3,$AM173/VLOOKUP($AO173,Data!$A$50:$B$56,2,FALSE),0)</f>
        <v>0</v>
      </c>
      <c r="GC173" s="11">
        <f>IF(GC$2=$A173,0,IF(HLOOKUP(GC$2,Recipes!$H:$GI,'Production Calculator'!$A173+2,FALSE)=0,0,HLOOKUP(GC$2,Recipes!$H:$GI,'Production Calculator'!$A173+2,FALSE)*$AK173))+IF($AO173=GC$3,$AM173/VLOOKUP($AO173,Data!$A$50:$B$56,2,FALSE),0)</f>
        <v>0</v>
      </c>
      <c r="GD173" s="11">
        <f>IF(GD$2=$A173,0,IF(HLOOKUP(GD$2,Recipes!$H:$GI,'Production Calculator'!$A173+2,FALSE)=0,0,HLOOKUP(GD$2,Recipes!$H:$GI,'Production Calculator'!$A173+2,FALSE)*$AK173))+IF($AO173=GD$3,$AM173/VLOOKUP($AO173,Data!$A$50:$B$56,2,FALSE),0)</f>
        <v>0</v>
      </c>
      <c r="GE173" s="11">
        <f>IF(GE$2=$A173,0,IF(HLOOKUP(GE$2,Recipes!$H:$GI,'Production Calculator'!$A173+2,FALSE)=0,0,HLOOKUP(GE$2,Recipes!$H:$GI,'Production Calculator'!$A173+2,FALSE)*$AK173))+IF($AO173=GE$3,$AM173/VLOOKUP($AO173,Data!$A$50:$B$56,2,FALSE),0)</f>
        <v>0</v>
      </c>
      <c r="GF173" s="11">
        <f>IF(GF$2=$A173,0,IF(HLOOKUP(GF$2,Recipes!$H:$GI,'Production Calculator'!$A173+2,FALSE)=0,0,HLOOKUP(GF$2,Recipes!$H:$GI,'Production Calculator'!$A173+2,FALSE)*$AK173))+IF($AO173=GF$3,$AM173/VLOOKUP($AO173,Data!$A$50:$B$56,2,FALSE),0)</f>
        <v>0</v>
      </c>
      <c r="GG173" s="11">
        <f>IF(GG$2=$A173,0,IF(HLOOKUP(GG$2,Recipes!$H:$GI,'Production Calculator'!$A173+2,FALSE)=0,0,HLOOKUP(GG$2,Recipes!$H:$GI,'Production Calculator'!$A173+2,FALSE)*$AK173))+IF($AO173=GG$3,$AM173/VLOOKUP($AO173,Data!$A$50:$B$56,2,FALSE),0)</f>
        <v>0</v>
      </c>
      <c r="GH173" s="11">
        <f>IF(GH$2=$A173,0,IF(HLOOKUP(GH$2,Recipes!$H:$GI,'Production Calculator'!$A173+2,FALSE)=0,0,HLOOKUP(GH$2,Recipes!$H:$GI,'Production Calculator'!$A173+2,FALSE)*$AK173))+IF($AO173=GH$3,$AM173/VLOOKUP($AO173,Data!$A$50:$B$56,2,FALSE),0)</f>
        <v>0</v>
      </c>
      <c r="GI173" s="11">
        <f>IF(GI$2=$A173,0,IF(HLOOKUP(GI$2,Recipes!$H:$GI,'Production Calculator'!$A173+2,FALSE)=0,0,HLOOKUP(GI$2,Recipes!$H:$GI,'Production Calculator'!$A173+2,FALSE)*$AK173))+IF($AO173=GI$3,$AM173/VLOOKUP($AO173,Data!$A$50:$B$56,2,FALSE),0)</f>
        <v>0</v>
      </c>
      <c r="GJ173" s="11">
        <f>IF(GJ$2=$A173,0,IF(HLOOKUP(GJ$2,Recipes!$H:$GI,'Production Calculator'!$A173+2,FALSE)=0,0,HLOOKUP(GJ$2,Recipes!$H:$GI,'Production Calculator'!$A173+2,FALSE)*$AK173))+IF($AO173=GJ$3,$AM173/VLOOKUP($AO173,Data!$A$50:$B$56,2,FALSE),0)</f>
        <v>0</v>
      </c>
      <c r="GK173" s="11">
        <f>IF(GK$2=$A173,0,IF(HLOOKUP(GK$2,Recipes!$H:$GI,'Production Calculator'!$A173+2,FALSE)=0,0,HLOOKUP(GK$2,Recipes!$H:$GI,'Production Calculator'!$A173+2,FALSE)*$AK173))+IF($AO173=GK$3,$AM173/VLOOKUP($AO173,Data!$A$50:$B$56,2,FALSE),0)</f>
        <v>0</v>
      </c>
      <c r="GL173" s="11">
        <f>IF(GL$2=$A173,0,IF(HLOOKUP(GL$2,Recipes!$H:$GI,'Production Calculator'!$A173+2,FALSE)=0,0,HLOOKUP(GL$2,Recipes!$H:$GI,'Production Calculator'!$A173+2,FALSE)*$AK173))+IF($AO173=GL$3,$AM173/VLOOKUP($AO173,Data!$A$50:$B$56,2,FALSE),0)</f>
        <v>0</v>
      </c>
      <c r="GM173" s="11">
        <f>IF(GM$2=$A173,0,IF(HLOOKUP(GM$2,Recipes!$H:$GI,'Production Calculator'!$A173+2,FALSE)=0,0,HLOOKUP(GM$2,Recipes!$H:$GI,'Production Calculator'!$A173+2,FALSE)*$AK173))+IF($AO173=GM$3,$AM173/VLOOKUP($AO173,Data!$A$50:$B$56,2,FALSE),0)</f>
        <v>0</v>
      </c>
      <c r="GN173" s="11">
        <f>IF(GN$2=$A173,0,IF(HLOOKUP(GN$2,Recipes!$H:$GI,'Production Calculator'!$A173+2,FALSE)=0,0,HLOOKUP(GN$2,Recipes!$H:$GI,'Production Calculator'!$A173+2,FALSE)*$AK173))+IF($AO173=GN$3,$AM173/VLOOKUP($AO173,Data!$A$50:$B$56,2,FALSE),0)</f>
        <v>0</v>
      </c>
      <c r="GO173" s="11">
        <f>IF(GO$2=$A173,0,IF(HLOOKUP(GO$2,Recipes!$H:$GI,'Production Calculator'!$A173+2,FALSE)=0,0,HLOOKUP(GO$2,Recipes!$H:$GI,'Production Calculator'!$A173+2,FALSE)*$AK173))+IF($AO173=GO$3,$AM173/VLOOKUP($AO173,Data!$A$50:$B$56,2,FALSE),0)</f>
        <v>0</v>
      </c>
      <c r="GP173" s="11">
        <f>IF(GP$2=$A173,0,IF(HLOOKUP(GP$2,Recipes!$H:$GI,'Production Calculator'!$A173+2,FALSE)=0,0,HLOOKUP(GP$2,Recipes!$H:$GI,'Production Calculator'!$A173+2,FALSE)*$AK173))+IF($AO173=GP$3,$AM173/VLOOKUP($AO173,Data!$A$50:$B$56,2,FALSE),0)</f>
        <v>0</v>
      </c>
      <c r="GQ173" s="11">
        <f>IF(GQ$2=$A173,0,IF(HLOOKUP(GQ$2,Recipes!$H:$GI,'Production Calculator'!$A173+2,FALSE)=0,0,HLOOKUP(GQ$2,Recipes!$H:$GI,'Production Calculator'!$A173+2,FALSE)*$AK173))+IF($AO173=GQ$3,$AM173/VLOOKUP($AO173,Data!$A$50:$B$56,2,FALSE),0)</f>
        <v>0</v>
      </c>
      <c r="GR173" s="11">
        <f>IF(GR$2=$A173,0,IF(HLOOKUP(GR$2,Recipes!$H:$GI,'Production Calculator'!$A173+2,FALSE)=0,0,HLOOKUP(GR$2,Recipes!$H:$GI,'Production Calculator'!$A173+2,FALSE)*$AK173))+IF($AO173=GR$3,$AM173/VLOOKUP($AO173,Data!$A$50:$B$56,2,FALSE),0)</f>
        <v>0</v>
      </c>
      <c r="GS173" s="11">
        <f>IF(GS$2=$A173,0,IF(HLOOKUP(GS$2,Recipes!$H:$GI,'Production Calculator'!$A173+2,FALSE)=0,0,HLOOKUP(GS$2,Recipes!$H:$GI,'Production Calculator'!$A173+2,FALSE)*$AK173))+IF($AO173=GS$3,$AM173/VLOOKUP($AO173,Data!$A$50:$B$56,2,FALSE),0)</f>
        <v>0</v>
      </c>
      <c r="GT173" s="11">
        <f>IF(GT$2=$A173,0,IF(HLOOKUP(GT$2,Recipes!$H:$GI,'Production Calculator'!$A173+2,FALSE)=0,0,HLOOKUP(GT$2,Recipes!$H:$GI,'Production Calculator'!$A173+2,FALSE)*$AK173))+IF($AO173=GT$3,$AM173/VLOOKUP($AO173,Data!$A$50:$B$56,2,FALSE),0)</f>
        <v>0</v>
      </c>
      <c r="GU173" s="11">
        <f>IF(GU$2=$A173,0,IF(HLOOKUP(GU$2,Recipes!$H:$GI,'Production Calculator'!$A173+2,FALSE)=0,0,HLOOKUP(GU$2,Recipes!$H:$GI,'Production Calculator'!$A173+2,FALSE)*$AK173))+IF($AO173=GU$3,$AM173/VLOOKUP($AO173,Data!$A$50:$B$56,2,FALSE),0)</f>
        <v>0</v>
      </c>
      <c r="GV173" s="11">
        <f>IF(GV$2=$A173,0,IF(HLOOKUP(GV$2,Recipes!$H:$GI,'Production Calculator'!$A173+2,FALSE)=0,0,HLOOKUP(GV$2,Recipes!$H:$GI,'Production Calculator'!$A173+2,FALSE)*$AK173))+IF($AO173=GV$3,$AM173/VLOOKUP($AO173,Data!$A$50:$B$56,2,FALSE),0)</f>
        <v>0</v>
      </c>
      <c r="GW173" s="11">
        <f>IF(GW$2=$A173,0,IF(HLOOKUP(GW$2,Recipes!$H:$GI,'Production Calculator'!$A173+2,FALSE)=0,0,HLOOKUP(GW$2,Recipes!$H:$GI,'Production Calculator'!$A173+2,FALSE)*$AK173))+IF($AO173=GW$3,$AM173/VLOOKUP($AO173,Data!$A$50:$B$56,2,FALSE),0)</f>
        <v>0</v>
      </c>
      <c r="GX173" s="11">
        <f>IF(GX$2=$A173,0,IF(HLOOKUP(GX$2,Recipes!$H:$GI,'Production Calculator'!$A173+2,FALSE)=0,0,HLOOKUP(GX$2,Recipes!$H:$GI,'Production Calculator'!$A173+2,FALSE)*$AK173))+IF($AO173=GX$3,$AM173/VLOOKUP($AO173,Data!$A$50:$B$56,2,FALSE),0)</f>
        <v>0</v>
      </c>
      <c r="GY173" s="11">
        <f>IF(GY$2=$A173,0,IF(HLOOKUP(GY$2,Recipes!$H:$GI,'Production Calculator'!$A173+2,FALSE)=0,0,HLOOKUP(GY$2,Recipes!$H:$GI,'Production Calculator'!$A173+2,FALSE)*$AK173))+IF($AO173=GY$3,$AM173/VLOOKUP($AO173,Data!$A$50:$B$56,2,FALSE),0)</f>
        <v>0</v>
      </c>
      <c r="GZ173" s="11">
        <f>IF(GZ$2=$A173,0,IF(HLOOKUP(GZ$2,Recipes!$H:$GI,'Production Calculator'!$A173+2,FALSE)=0,0,HLOOKUP(GZ$2,Recipes!$H:$GI,'Production Calculator'!$A173+2,FALSE)*$AK173))+IF($AO173=GZ$3,$AM173/VLOOKUP($AO173,Data!$A$50:$B$56,2,FALSE),0)</f>
        <v>0</v>
      </c>
      <c r="HA173" s="11">
        <f>IF(HA$2=$A173,0,IF(HLOOKUP(HA$2,Recipes!$H:$GI,'Production Calculator'!$A173+2,FALSE)=0,0,HLOOKUP(HA$2,Recipes!$H:$GI,'Production Calculator'!$A173+2,FALSE)*$AK173))+IF($AO173=HA$3,$AM173/VLOOKUP($AO173,Data!$A$50:$B$56,2,FALSE),0)</f>
        <v>0</v>
      </c>
      <c r="HB173" s="11">
        <f>IF(HB$2=$A173,0,IF(HLOOKUP(HB$2,Recipes!$H:$GI,'Production Calculator'!$A173+2,FALSE)=0,0,HLOOKUP(HB$2,Recipes!$H:$GI,'Production Calculator'!$A173+2,FALSE)*$AK173))+IF($AO173=HB$3,$AM173/VLOOKUP($AO173,Data!$A$50:$B$56,2,FALSE),0)</f>
        <v>0</v>
      </c>
      <c r="HC173" s="11">
        <f>IF(HC$2=$A173,0,IF(HLOOKUP(HC$2,Recipes!$H:$GI,'Production Calculator'!$A173+2,FALSE)=0,0,HLOOKUP(HC$2,Recipes!$H:$GI,'Production Calculator'!$A173+2,FALSE)*$AK173))+IF($AO173=HC$3,$AM173/VLOOKUP($AO173,Data!$A$50:$B$56,2,FALSE),0)</f>
        <v>0</v>
      </c>
      <c r="HD173" s="11">
        <f>IF(HD$2=$A173,0,IF(HLOOKUP(HD$2,Recipes!$H:$GI,'Production Calculator'!$A173+2,FALSE)=0,0,HLOOKUP(HD$2,Recipes!$H:$GI,'Production Calculator'!$A173+2,FALSE)*$AK173))+IF($AO173=HD$3,$AM173/VLOOKUP($AO173,Data!$A$50:$B$56,2,FALSE),0)</f>
        <v>0</v>
      </c>
      <c r="HE173" s="11">
        <f>IF(HE$2=$A173,0,IF(HLOOKUP(HE$2,Recipes!$H:$GI,'Production Calculator'!$A173+2,FALSE)=0,0,HLOOKUP(HE$2,Recipes!$H:$GI,'Production Calculator'!$A173+2,FALSE)*$AK173))+IF($AO173=HE$3,$AM173/VLOOKUP($AO173,Data!$A$50:$B$56,2,FALSE),0)</f>
        <v>0</v>
      </c>
      <c r="HF173" s="11">
        <f>IF(HF$2=$A173,0,IF(HLOOKUP(HF$2,Recipes!$H:$GI,'Production Calculator'!$A173+2,FALSE)=0,0,HLOOKUP(HF$2,Recipes!$H:$GI,'Production Calculator'!$A173+2,FALSE)*$AK173))+IF($AO173=HF$3,$AM173/VLOOKUP($AO173,Data!$A$50:$B$56,2,FALSE),0)</f>
        <v>0</v>
      </c>
      <c r="HG173" s="11">
        <f>IF(HG$2=$A173,0,IF(HLOOKUP(HG$2,Recipes!$H:$GI,'Production Calculator'!$A173+2,FALSE)=0,0,HLOOKUP(HG$2,Recipes!$H:$GI,'Production Calculator'!$A173+2,FALSE)*$AK173))+IF($AO173=HG$3,$AM173/VLOOKUP($AO173,Data!$A$50:$B$56,2,FALSE),0)</f>
        <v>0</v>
      </c>
      <c r="HH173" s="11">
        <f>IF(HH$2=$A173,0,IF(HLOOKUP(HH$2,Recipes!$H:$GI,'Production Calculator'!$A173+2,FALSE)=0,0,HLOOKUP(HH$2,Recipes!$H:$GI,'Production Calculator'!$A173+2,FALSE)*$AK173))+IF($AO173=HH$3,$AM173/VLOOKUP($AO173,Data!$A$50:$B$56,2,FALSE),0)</f>
        <v>0</v>
      </c>
      <c r="HI173" s="11">
        <f>IF(HI$2=$A173,0,IF(HLOOKUP(HI$2,Recipes!$H:$GI,'Production Calculator'!$A173+2,FALSE)=0,0,HLOOKUP(HI$2,Recipes!$H:$GI,'Production Calculator'!$A173+2,FALSE)*$AK173))+IF($AO173=HI$3,$AM173/VLOOKUP($AO173,Data!$A$50:$B$56,2,FALSE),0)</f>
        <v>0</v>
      </c>
      <c r="HJ173" s="11">
        <f>IF(HJ$2=$A173,0,IF(HLOOKUP(HJ$2,Recipes!$H:$GI,'Production Calculator'!$A173+2,FALSE)=0,0,HLOOKUP(HJ$2,Recipes!$H:$GI,'Production Calculator'!$A173+2,FALSE)*$AK173))+IF($AO173=HJ$3,$AM173/VLOOKUP($AO173,Data!$A$50:$B$56,2,FALSE),0)</f>
        <v>0</v>
      </c>
      <c r="HK173" s="11">
        <f>IF(HK$2=$A173,0,IF(HLOOKUP(HK$2,Recipes!$H:$GI,'Production Calculator'!$A173+2,FALSE)=0,0,HLOOKUP(HK$2,Recipes!$H:$GI,'Production Calculator'!$A173+2,FALSE)*$AK173))+IF($AO173=HK$3,$AM173/VLOOKUP($AO173,Data!$A$50:$B$56,2,FALSE),0)</f>
        <v>0</v>
      </c>
      <c r="HL173" s="11">
        <f>IF(HL$2=$A173,0,IF(HLOOKUP(HL$2,Recipes!$H:$GI,'Production Calculator'!$A173+2,FALSE)=0,0,HLOOKUP(HL$2,Recipes!$H:$GI,'Production Calculator'!$A173+2,FALSE)*$AK173))+IF($AO173=HL$3,$AM173/VLOOKUP($AO173,Data!$A$50:$B$56,2,FALSE),0)</f>
        <v>0</v>
      </c>
      <c r="HM173" s="11">
        <f>IF(HM$2=$A173,0,IF(HLOOKUP(HM$2,Recipes!$H:$GI,'Production Calculator'!$A173+2,FALSE)=0,0,HLOOKUP(HM$2,Recipes!$H:$GI,'Production Calculator'!$A173+2,FALSE)*$AK173))+IF($AO173=HM$3,$AM173/VLOOKUP($AO173,Data!$A$50:$B$56,2,FALSE),0)</f>
        <v>0</v>
      </c>
      <c r="HN173" s="11">
        <f>IF(HN$2=$A173,0,IF(HLOOKUP(HN$2,Recipes!$H:$GI,'Production Calculator'!$A173+2,FALSE)=0,0,HLOOKUP(HN$2,Recipes!$H:$GI,'Production Calculator'!$A173+2,FALSE)*$AK173))+IF($AO173=HN$3,$AM173/VLOOKUP($AO173,Data!$A$50:$B$56,2,FALSE),0)</f>
        <v>0</v>
      </c>
      <c r="HO173" s="11">
        <f>IF(HO$2=$A173,0,IF(HLOOKUP(HO$2,Recipes!$H:$GI,'Production Calculator'!$A173+2,FALSE)=0,0,HLOOKUP(HO$2,Recipes!$H:$GI,'Production Calculator'!$A173+2,FALSE)*$AK173))+IF($AO173=HO$3,$AM173/VLOOKUP($AO173,Data!$A$50:$B$56,2,FALSE),0)</f>
        <v>0</v>
      </c>
      <c r="HP173" s="11">
        <f>IF(HP$2=$A173,0,IF(HLOOKUP(HP$2,Recipes!$H:$GI,'Production Calculator'!$A173+2,FALSE)=0,0,HLOOKUP(HP$2,Recipes!$H:$GI,'Production Calculator'!$A173+2,FALSE)*$AK173))+IF($AO173=HP$3,$AM173/VLOOKUP($AO173,Data!$A$50:$B$56,2,FALSE),0)</f>
        <v>0</v>
      </c>
      <c r="HQ173" s="11">
        <f>IF(HQ$2=$A173,0,IF(HLOOKUP(HQ$2,Recipes!$H:$GI,'Production Calculator'!$A173+2,FALSE)=0,0,HLOOKUP(HQ$2,Recipes!$H:$GI,'Production Calculator'!$A173+2,FALSE)*$AK173))+IF($AO173=HQ$3,$AM173/VLOOKUP($AO173,Data!$A$50:$B$56,2,FALSE),0)</f>
        <v>0</v>
      </c>
      <c r="HR173" s="11">
        <f>IF(HR$2=$A173,0,IF(HLOOKUP(HR$2,Recipes!$H:$GI,'Production Calculator'!$A173+2,FALSE)=0,0,HLOOKUP(HR$2,Recipes!$H:$GI,'Production Calculator'!$A173+2,FALSE)*$AK173))+IF($AO173=HR$3,$AM173/VLOOKUP($AO173,Data!$A$50:$B$56,2,FALSE),0)</f>
        <v>0</v>
      </c>
      <c r="HS173" s="121"/>
    </row>
    <row r="174" spans="1:227" x14ac:dyDescent="0.45">
      <c r="A174">
        <v>146</v>
      </c>
      <c r="B174" s="107" t="str">
        <f>VLOOKUP(A174,Recipes!A:B,2)</f>
        <v>Assembling machine 2</v>
      </c>
      <c r="C174" s="128">
        <v>0</v>
      </c>
      <c r="D174" s="108">
        <f t="shared" si="267"/>
        <v>0</v>
      </c>
      <c r="E174" s="127" t="s">
        <v>1</v>
      </c>
      <c r="F174" s="109">
        <f>VLOOKUP(A174,Recipes!$A$3:$G$186,6,FALSE)</f>
        <v>4</v>
      </c>
      <c r="G174" s="109">
        <f>VLOOKUP(A174,Recipes!$A$3:$G$186,7,FALSE)</f>
        <v>0</v>
      </c>
      <c r="H174" s="110">
        <f t="shared" si="268"/>
        <v>0</v>
      </c>
      <c r="I174" s="109">
        <f>VLOOKUP(E174,Data!$A$2:$C$26,3, FALSE)</f>
        <v>4</v>
      </c>
      <c r="J174" s="108">
        <v>0</v>
      </c>
      <c r="K174" s="108">
        <v>0</v>
      </c>
      <c r="L174" s="108">
        <v>0</v>
      </c>
      <c r="M174" s="150">
        <v>0</v>
      </c>
      <c r="N174" s="150">
        <v>0</v>
      </c>
      <c r="O174" s="150">
        <v>0</v>
      </c>
      <c r="P174" s="151">
        <v>0</v>
      </c>
      <c r="Q174" s="151">
        <v>0</v>
      </c>
      <c r="R174" s="151">
        <v>0</v>
      </c>
      <c r="S174">
        <f t="shared" ref="S174:S184" si="283">J174*$H174</f>
        <v>0</v>
      </c>
      <c r="T174">
        <f t="shared" ref="T174:T184" si="284">K174*$H174</f>
        <v>0</v>
      </c>
      <c r="U174">
        <f t="shared" ref="U174:U184" si="285">L174*$H174</f>
        <v>0</v>
      </c>
      <c r="V174">
        <f t="shared" ref="V174:V184" si="286">M174*$H174</f>
        <v>0</v>
      </c>
      <c r="W174">
        <f t="shared" ref="W174:W184" si="287">N174*$H174</f>
        <v>0</v>
      </c>
      <c r="X174">
        <f t="shared" ref="X174:X184" si="288">O174*$H174</f>
        <v>0</v>
      </c>
      <c r="Y174">
        <f t="shared" ref="Y174:Y184" si="289">P174*$H174</f>
        <v>0</v>
      </c>
      <c r="Z174">
        <f t="shared" ref="Z174:Z184" si="290">Q174*$H174</f>
        <v>0</v>
      </c>
      <c r="AA174">
        <f t="shared" ref="AA174:AA184" si="291">R174*$H174</f>
        <v>0</v>
      </c>
      <c r="AB174" s="111">
        <f>VLOOKUP($A174,Recipes!$A:$G,4)</f>
        <v>0.5</v>
      </c>
      <c r="AC174" s="111">
        <f>VLOOKUP($A174,Recipes!$A:$G,5)</f>
        <v>1</v>
      </c>
      <c r="AD174" s="111">
        <f t="shared" si="278"/>
        <v>2</v>
      </c>
      <c r="AE174" s="111">
        <f>VLOOKUP(E174,Data!$A$2:$F$26,5,FALSE)</f>
        <v>0</v>
      </c>
      <c r="AF174" s="111">
        <f>VLOOKUP(E174,Data!$A$2:$F$26,4,FALSE)</f>
        <v>210</v>
      </c>
      <c r="AG174" s="111">
        <f>VLOOKUP(E174,Data!$A$2:$B$26,2, FALSE)</f>
        <v>1.25</v>
      </c>
      <c r="AH174" s="111">
        <f>1+VLOOKUP($J$3,Data!$A$40:$D$48,2,FALSE)*$J174+VLOOKUP($K$3,Data!$A$40:$D$48,2,FALSE)*$K174+VLOOKUP($L$3,Data!$A$40:$D$48,2,FALSE)*$L174+VLOOKUP($M$3,Data!$A$40:$D$48,2,FALSE)*$M174+VLOOKUP($N$3,Data!$A$40:$D$48,2,FALSE)*$N174+VLOOKUP($O$3,Data!$A$40:$D$48,2,FALSE)*$O174+VLOOKUP($P$3,Data!$A$40:$D$48,2,FALSE)*$P174+VLOOKUP($Q$3,Data!$A$40:$D$48,2,FALSE)*$Q174+VLOOKUP($R$3,Data!$A$40:$D$48,2,FALSE)*$R174</f>
        <v>1</v>
      </c>
      <c r="AI174" s="111">
        <f>MAX(1+VLOOKUP($J$3,Data!$A$40:$D$48,3,FALSE)*$J174+VLOOKUP($K$3,Data!$A$40:$D$48,3,FALSE)*$K174+VLOOKUP($L$3,Data!$A$40:$D$48,3,FALSE)*$L174+VLOOKUP($M$3,Data!$A$40:$D$48,3,FALSE)*$M174+VLOOKUP($N$3,Data!$A$40:$D$48,3,FALSE)*$N174+VLOOKUP($O$3,Data!$A$40:$D$48,3,FALSE)*$O174+VLOOKUP($P$3,Data!$A$40:$D$48,3,FALSE)*$P174+VLOOKUP($Q$3,Data!$A$40:$D$48,3,FALSE)*$Q174+VLOOKUP($R$3,Data!$A$40:$D$48,3,FALSE)*$R174,0)</f>
        <v>1</v>
      </c>
      <c r="AJ174" s="111">
        <f>MAX(1-(VLOOKUP($J$3,Data!$A$40:$D$48,4,FALSE)*$J174+VLOOKUP($K$3,Data!$A$40:$D$48,4,FALSE)*$K174+VLOOKUP($L$3,Data!$A$40:$D$48,4,FALSE)*$L174+VLOOKUP($M$3,Data!$A$40:$D$48,4,FALSE)*$M174+VLOOKUP($N$3,Data!$A$40:$D$48,4,FALSE)*$N174+VLOOKUP($O$3,Data!$A$40:$D$48,4,FALSE)*$O174+VLOOKUP($P$3,Data!$A$40:$D$48,4,FALSE)*$P174+VLOOKUP($Q$3,Data!$A$40:$D$48,4,FALSE)*$Q174+VLOOKUP($R$3,Data!$A$40:$D$48,4,FALSE)*$R174),0.2)</f>
        <v>1</v>
      </c>
      <c r="AK174" s="112">
        <f t="shared" si="279"/>
        <v>0</v>
      </c>
      <c r="AL174" s="111">
        <f t="shared" si="280"/>
        <v>2.5</v>
      </c>
      <c r="AM174" s="111">
        <f t="shared" si="281"/>
        <v>0</v>
      </c>
      <c r="AN174" s="111">
        <f t="shared" si="282"/>
        <v>0</v>
      </c>
      <c r="AO174" s="131" t="s">
        <v>298</v>
      </c>
      <c r="AP174" s="11"/>
      <c r="AQ174" s="11">
        <f>IF(AQ$2=$A174,0,IF(HLOOKUP(AQ$2,Recipes!$H:$GI,'Production Calculator'!$A174+2,FALSE)=0,0,HLOOKUP(AQ$2,Recipes!$H:$GI,'Production Calculator'!$A174+2,FALSE)*$AK174))+IF($AO174=AQ$3,$AM174/VLOOKUP($AO174,Data!$A$50:$B$56,2,FALSE),0)</f>
        <v>0</v>
      </c>
      <c r="AR174" s="11">
        <f>IF(AR$2=$A174,0,IF(HLOOKUP(AR$2,Recipes!$H:$GI,'Production Calculator'!$A174+2,FALSE)=0,0,HLOOKUP(AR$2,Recipes!$H:$GI,'Production Calculator'!$A174+2,FALSE)*$AK174))+IF($AO174=AR$3,$AM174/VLOOKUP($AO174,Data!$A$50:$B$56,2,FALSE),0)</f>
        <v>0</v>
      </c>
      <c r="AS174" s="11">
        <f>IF(AS$2=$A174,0,IF(HLOOKUP(AS$2,Recipes!$H:$GI,'Production Calculator'!$A174+2,FALSE)=0,0,HLOOKUP(AS$2,Recipes!$H:$GI,'Production Calculator'!$A174+2,FALSE)*$AK174))+IF($AO174=AS$3,$AM174/VLOOKUP($AO174,Data!$A$50:$B$56,2,FALSE),0)</f>
        <v>0</v>
      </c>
      <c r="AT174" s="11">
        <f>IF(AT$2=$A174,0,IF(HLOOKUP(AT$2,Recipes!$H:$GI,'Production Calculator'!$A174+2,FALSE)=0,0,HLOOKUP(AT$2,Recipes!$H:$GI,'Production Calculator'!$A174+2,FALSE)*$AK174))+IF($AO174=AT$3,$AM174/VLOOKUP($AO174,Data!$A$50:$B$56,2,FALSE),0)</f>
        <v>0</v>
      </c>
      <c r="AU174" s="11">
        <f>IF(AU$2=$A174,0,IF(HLOOKUP(AU$2,Recipes!$H:$GI,'Production Calculator'!$A174+2,FALSE)=0,0,HLOOKUP(AU$2,Recipes!$H:$GI,'Production Calculator'!$A174+2,FALSE)*$AK174))+IF($AO174=AU$3,$AM174/VLOOKUP($AO174,Data!$A$50:$B$56,2,FALSE),0)</f>
        <v>0</v>
      </c>
      <c r="AV174" s="11">
        <f>IF(AV$2=$A174,0,IF(HLOOKUP(AV$2,Recipes!$H:$GI,'Production Calculator'!$A174+2,FALSE)=0,0,HLOOKUP(AV$2,Recipes!$H:$GI,'Production Calculator'!$A174+2,FALSE)*$AK174))+IF($AO174=AV$3,$AM174/VLOOKUP($AO174,Data!$A$50:$B$56,2,FALSE),0)</f>
        <v>0</v>
      </c>
      <c r="AW174" s="11">
        <f>IF(AW$2=$A174,0,IF(HLOOKUP(AW$2,Recipes!$H:$GI,'Production Calculator'!$A174+2,FALSE)=0,0,HLOOKUP(AW$2,Recipes!$H:$GI,'Production Calculator'!$A174+2,FALSE)*$AK174))+IF($AO174=AW$3,$AM174/VLOOKUP($AO174,Data!$A$50:$B$56,2,FALSE),0)</f>
        <v>0</v>
      </c>
      <c r="AX174" s="11">
        <f>IF(AX$2=$A174,0,IF(HLOOKUP(AX$2,Recipes!$H:$GI,'Production Calculator'!$A174+2,FALSE)=0,0,HLOOKUP(AX$2,Recipes!$H:$GI,'Production Calculator'!$A174+2,FALSE)*$AK174))+IF($AO174=AX$3,$AM174/VLOOKUP($AO174,Data!$A$50:$B$56,2,FALSE),0)</f>
        <v>0</v>
      </c>
      <c r="AY174" s="11">
        <f>IF(AY$2=$A174,0,IF(HLOOKUP(AY$2,Recipes!$H:$GI,'Production Calculator'!$A174+2,FALSE)=0,0,HLOOKUP(AY$2,Recipes!$H:$GI,'Production Calculator'!$A174+2,FALSE)*$AK174))+IF($AO174=AY$3,$AM174/VLOOKUP($AO174,Data!$A$50:$B$56,2,FALSE),0)</f>
        <v>0</v>
      </c>
      <c r="AZ174" s="11">
        <f>IF(AZ$2=$A174,0,IF(HLOOKUP(AZ$2,Recipes!$H:$GI,'Production Calculator'!$A174+2,FALSE)=0,0,HLOOKUP(AZ$2,Recipes!$H:$GI,'Production Calculator'!$A174+2,FALSE)*$AK174))+IF($AO174=AZ$3,$AM174/VLOOKUP($AO174,Data!$A$50:$B$56,2,FALSE),0)</f>
        <v>0</v>
      </c>
      <c r="BA174" s="11">
        <f>IF(BA$2=$A174,0,IF(HLOOKUP(BA$2,Recipes!$H:$GI,'Production Calculator'!$A174+2,FALSE)=0,0,HLOOKUP(BA$2,Recipes!$H:$GI,'Production Calculator'!$A174+2,FALSE)*$AK174))+IF($AO174=BA$3,$AM174/VLOOKUP($AO174,Data!$A$50:$B$56,2,FALSE),0)</f>
        <v>0</v>
      </c>
      <c r="BB174" s="11">
        <f>IF(BB$2=$A174,0,IF(HLOOKUP(BB$2,Recipes!$H:$GI,'Production Calculator'!$A174+2,FALSE)=0,0,HLOOKUP(BB$2,Recipes!$H:$GI,'Production Calculator'!$A174+2,FALSE)*$AK174))+IF($AO174=BB$3,$AM174/VLOOKUP($AO174,Data!$A$50:$B$56,2,FALSE),0)</f>
        <v>0</v>
      </c>
      <c r="BC174" s="11">
        <f>IF(BC$2=$A174,0,IF(HLOOKUP(BC$2,Recipes!$H:$GI,'Production Calculator'!$A174+2,FALSE)=0,0,HLOOKUP(BC$2,Recipes!$H:$GI,'Production Calculator'!$A174+2,FALSE)*$AK174))+IF($AO174=BC$3,$AM174/VLOOKUP($AO174,Data!$A$50:$B$56,2,FALSE),0)</f>
        <v>0</v>
      </c>
      <c r="BD174" s="11">
        <f>IF(BD$2=$A174,0,IF(HLOOKUP(BD$2,Recipes!$H:$GI,'Production Calculator'!$A174+2,FALSE)=0,0,HLOOKUP(BD$2,Recipes!$H:$GI,'Production Calculator'!$A174+2,FALSE)*$AK174))+IF($AO174=BD$3,$AM174/VLOOKUP($AO174,Data!$A$50:$B$56,2,FALSE),0)</f>
        <v>0</v>
      </c>
      <c r="BE174" s="11">
        <f>IF(BE$2=$A174,0,IF(HLOOKUP(BE$2,Recipes!$H:$GI,'Production Calculator'!$A174+2,FALSE)=0,0,HLOOKUP(BE$2,Recipes!$H:$GI,'Production Calculator'!$A174+2,FALSE)*$AK174))+IF($AO174=BE$3,$AM174/VLOOKUP($AO174,Data!$A$50:$B$56,2,FALSE),0)</f>
        <v>0</v>
      </c>
      <c r="BF174" s="11">
        <f>IF(BF$2=$A174,0,IF(HLOOKUP(BF$2,Recipes!$H:$GI,'Production Calculator'!$A174+2,FALSE)=0,0,HLOOKUP(BF$2,Recipes!$H:$GI,'Production Calculator'!$A174+2,FALSE)*$AK174))+IF($AO174=BF$3,$AM174/VLOOKUP($AO174,Data!$A$50:$B$56,2,FALSE),0)</f>
        <v>0</v>
      </c>
      <c r="BG174" s="11">
        <f>IF(BG$2=$A174,0,IF(HLOOKUP(BG$2,Recipes!$H:$GI,'Production Calculator'!$A174+2,FALSE)=0,0,HLOOKUP(BG$2,Recipes!$H:$GI,'Production Calculator'!$A174+2,FALSE)*$AK174))+IF($AO174=BG$3,$AM174/VLOOKUP($AO174,Data!$A$50:$B$56,2,FALSE),0)</f>
        <v>0</v>
      </c>
      <c r="BH174" s="11">
        <f>IF(BH$2=$A174,0,IF(HLOOKUP(BH$2,Recipes!$H:$GI,'Production Calculator'!$A174+2,FALSE)=0,0,HLOOKUP(BH$2,Recipes!$H:$GI,'Production Calculator'!$A174+2,FALSE)*$AK174))+IF($AO174=BH$3,$AM174/VLOOKUP($AO174,Data!$A$50:$B$56,2,FALSE),0)</f>
        <v>0</v>
      </c>
      <c r="BI174" s="11">
        <f>IF(BI$2=$A174,0,IF(HLOOKUP(BI$2,Recipes!$H:$GI,'Production Calculator'!$A174+2,FALSE)=0,0,HLOOKUP(BI$2,Recipes!$H:$GI,'Production Calculator'!$A174+2,FALSE)*$AK174))+IF($AO174=BI$3,$AM174/VLOOKUP($AO174,Data!$A$50:$B$56,2,FALSE),0)</f>
        <v>0</v>
      </c>
      <c r="BJ174" s="11">
        <f>IF(BJ$2=$A174,0,IF(HLOOKUP(BJ$2,Recipes!$H:$GI,'Production Calculator'!$A174+2,FALSE)=0,0,HLOOKUP(BJ$2,Recipes!$H:$GI,'Production Calculator'!$A174+2,FALSE)*$AK174))+IF($AO174=BJ$3,$AM174/VLOOKUP($AO174,Data!$A$50:$B$56,2,FALSE),0)</f>
        <v>0</v>
      </c>
      <c r="BK174" s="11">
        <f>IF(BK$2=$A174,0,IF(HLOOKUP(BK$2,Recipes!$H:$GI,'Production Calculator'!$A174+2,FALSE)=0,0,HLOOKUP(BK$2,Recipes!$H:$GI,'Production Calculator'!$A174+2,FALSE)*$AK174))+IF($AO174=BK$3,$AM174/VLOOKUP($AO174,Data!$A$50:$B$56,2,FALSE),0)</f>
        <v>0</v>
      </c>
      <c r="BL174" s="11">
        <f>IF(BL$2=$A174,0,IF(HLOOKUP(BL$2,Recipes!$H:$GI,'Production Calculator'!$A174+2,FALSE)=0,0,HLOOKUP(BL$2,Recipes!$H:$GI,'Production Calculator'!$A174+2,FALSE)*$AK174))+IF($AO174=BL$3,$AM174/VLOOKUP($AO174,Data!$A$50:$B$56,2,FALSE),0)</f>
        <v>0</v>
      </c>
      <c r="BM174" s="11">
        <f>IF(BM$2=$A174,0,IF(HLOOKUP(BM$2,Recipes!$H:$GI,'Production Calculator'!$A174+2,FALSE)=0,0,HLOOKUP(BM$2,Recipes!$H:$GI,'Production Calculator'!$A174+2,FALSE)*$AK174))+IF($AO174=BM$3,$AM174/VLOOKUP($AO174,Data!$A$50:$B$56,2,FALSE),0)</f>
        <v>0</v>
      </c>
      <c r="BN174" s="11">
        <f>IF(BN$2=$A174,0,IF(HLOOKUP(BN$2,Recipes!$H:$GI,'Production Calculator'!$A174+2,FALSE)=0,0,HLOOKUP(BN$2,Recipes!$H:$GI,'Production Calculator'!$A174+2,FALSE)*$AK174))+IF($AO174=BN$3,$AM174/VLOOKUP($AO174,Data!$A$50:$B$56,2,FALSE),0)</f>
        <v>0</v>
      </c>
      <c r="BO174" s="11">
        <f>IF(BO$2=$A174,0,IF(HLOOKUP(BO$2,Recipes!$H:$GI,'Production Calculator'!$A174+2,FALSE)=0,0,HLOOKUP(BO$2,Recipes!$H:$GI,'Production Calculator'!$A174+2,FALSE)*$AK174))+IF($AO174=BO$3,$AM174/VLOOKUP($AO174,Data!$A$50:$B$56,2,FALSE),0)</f>
        <v>0</v>
      </c>
      <c r="BP174" s="11">
        <f>IF(BP$2=$A174,0,IF(HLOOKUP(BP$2,Recipes!$H:$GI,'Production Calculator'!$A174+2,FALSE)=0,0,HLOOKUP(BP$2,Recipes!$H:$GI,'Production Calculator'!$A174+2,FALSE)*$AK174))+IF($AO174=BP$3,$AM174/VLOOKUP($AO174,Data!$A$50:$B$56,2,FALSE),0)</f>
        <v>0</v>
      </c>
      <c r="BQ174" s="11">
        <f>IF(BQ$2=$A174,0,IF(HLOOKUP(BQ$2,Recipes!$H:$GI,'Production Calculator'!$A174+2,FALSE)=0,0,HLOOKUP(BQ$2,Recipes!$H:$GI,'Production Calculator'!$A174+2,FALSE)*$AK174))+IF($AO174=BQ$3,$AM174/VLOOKUP($AO174,Data!$A$50:$B$56,2,FALSE),0)</f>
        <v>0</v>
      </c>
      <c r="BR174" s="11">
        <f>IF(BR$2=$A174,0,IF(HLOOKUP(BR$2,Recipes!$H:$GI,'Production Calculator'!$A174+2,FALSE)=0,0,HLOOKUP(BR$2,Recipes!$H:$GI,'Production Calculator'!$A174+2,FALSE)*$AK174))+IF($AO174=BR$3,$AM174/VLOOKUP($AO174,Data!$A$50:$B$56,2,FALSE),0)</f>
        <v>0</v>
      </c>
      <c r="BS174" s="11">
        <f>IF(BS$2=$A174,0,IF(HLOOKUP(BS$2,Recipes!$H:$GI,'Production Calculator'!$A174+2,FALSE)=0,0,HLOOKUP(BS$2,Recipes!$H:$GI,'Production Calculator'!$A174+2,FALSE)*$AK174))+IF($AO174=BS$3,$AM174/VLOOKUP($AO174,Data!$A$50:$B$56,2,FALSE),0)</f>
        <v>0</v>
      </c>
      <c r="BT174" s="11">
        <f>IF(BT$2=$A174,0,IF(HLOOKUP(BT$2,Recipes!$H:$GI,'Production Calculator'!$A174+2,FALSE)=0,0,HLOOKUP(BT$2,Recipes!$H:$GI,'Production Calculator'!$A174+2,FALSE)*$AK174))+IF($AO174=BT$3,$AM174/VLOOKUP($AO174,Data!$A$50:$B$56,2,FALSE),0)</f>
        <v>0</v>
      </c>
      <c r="BU174" s="11">
        <f>IF(BU$2=$A174,0,IF(HLOOKUP(BU$2,Recipes!$H:$GI,'Production Calculator'!$A174+2,FALSE)=0,0,HLOOKUP(BU$2,Recipes!$H:$GI,'Production Calculator'!$A174+2,FALSE)*$AK174))+IF($AO174=BU$3,$AM174/VLOOKUP($AO174,Data!$A$50:$B$56,2,FALSE),0)</f>
        <v>0</v>
      </c>
      <c r="BV174" s="11">
        <f>IF(BV$2=$A174,0,IF(HLOOKUP(BV$2,Recipes!$H:$GI,'Production Calculator'!$A174+2,FALSE)=0,0,HLOOKUP(BV$2,Recipes!$H:$GI,'Production Calculator'!$A174+2,FALSE)*$AK174))+IF($AO174=BV$3,$AM174/VLOOKUP($AO174,Data!$A$50:$B$56,2,FALSE),0)</f>
        <v>0</v>
      </c>
      <c r="BW174" s="11">
        <f>IF(BW$2=$A174,0,IF(HLOOKUP(BW$2,Recipes!$H:$GI,'Production Calculator'!$A174+2,FALSE)=0,0,HLOOKUP(BW$2,Recipes!$H:$GI,'Production Calculator'!$A174+2,FALSE)*$AK174))+IF($AO174=BW$3,$AM174/VLOOKUP($AO174,Data!$A$50:$B$56,2,FALSE),0)</f>
        <v>0</v>
      </c>
      <c r="BX174" s="11">
        <f>IF(BX$2=$A174,0,IF(HLOOKUP(BX$2,Recipes!$H:$GI,'Production Calculator'!$A174+2,FALSE)=0,0,HLOOKUP(BX$2,Recipes!$H:$GI,'Production Calculator'!$A174+2,FALSE)*$AK174))+IF($AO174=BX$3,$AM174/VLOOKUP($AO174,Data!$A$50:$B$56,2,FALSE),0)</f>
        <v>0</v>
      </c>
      <c r="BY174" s="11">
        <f>IF(BY$2=$A174,0,IF(HLOOKUP(BY$2,Recipes!$H:$GI,'Production Calculator'!$A174+2,FALSE)=0,0,HLOOKUP(BY$2,Recipes!$H:$GI,'Production Calculator'!$A174+2,FALSE)*$AK174))+IF($AO174=BY$3,$AM174/VLOOKUP($AO174,Data!$A$50:$B$56,2,FALSE),0)</f>
        <v>0</v>
      </c>
      <c r="BZ174" s="11">
        <f>IF(BZ$2=$A174,0,IF(HLOOKUP(BZ$2,Recipes!$H:$GI,'Production Calculator'!$A174+2,FALSE)=0,0,HLOOKUP(BZ$2,Recipes!$H:$GI,'Production Calculator'!$A174+2,FALSE)*$AK174))+IF($AO174=BZ$3,$AM174/VLOOKUP($AO174,Data!$A$50:$B$56,2,FALSE),0)</f>
        <v>0</v>
      </c>
      <c r="CA174" s="11">
        <f>IF(CA$2=$A174,0,IF(HLOOKUP(CA$2,Recipes!$H:$GI,'Production Calculator'!$A174+2,FALSE)=0,0,HLOOKUP(CA$2,Recipes!$H:$GI,'Production Calculator'!$A174+2,FALSE)*$AK174))+IF($AO174=CA$3,$AM174/VLOOKUP($AO174,Data!$A$50:$B$56,2,FALSE),0)</f>
        <v>0</v>
      </c>
      <c r="CB174" s="11">
        <f>IF(CB$2=$A174,0,IF(HLOOKUP(CB$2,Recipes!$H:$GI,'Production Calculator'!$A174+2,FALSE)=0,0,HLOOKUP(CB$2,Recipes!$H:$GI,'Production Calculator'!$A174+2,FALSE)*$AK174))+IF($AO174=CB$3,$AM174/VLOOKUP($AO174,Data!$A$50:$B$56,2,FALSE),0)</f>
        <v>0</v>
      </c>
      <c r="CC174" s="11">
        <f>IF(CC$2=$A174,0,IF(HLOOKUP(CC$2,Recipes!$H:$GI,'Production Calculator'!$A174+2,FALSE)=0,0,HLOOKUP(CC$2,Recipes!$H:$GI,'Production Calculator'!$A174+2,FALSE)*$AK174))+IF($AO174=CC$3,$AM174/VLOOKUP($AO174,Data!$A$50:$B$56,2,FALSE),0)</f>
        <v>0</v>
      </c>
      <c r="CD174" s="11">
        <f>IF(CD$2=$A174,0,IF(HLOOKUP(CD$2,Recipes!$H:$GI,'Production Calculator'!$A174+2,FALSE)=0,0,HLOOKUP(CD$2,Recipes!$H:$GI,'Production Calculator'!$A174+2,FALSE)*$AK174))+IF($AO174=CD$3,$AM174/VLOOKUP($AO174,Data!$A$50:$B$56,2,FALSE),0)</f>
        <v>0</v>
      </c>
      <c r="CE174" s="11">
        <f>IF(CE$2=$A174,0,IF(HLOOKUP(CE$2,Recipes!$H:$GI,'Production Calculator'!$A174+2,FALSE)=0,0,HLOOKUP(CE$2,Recipes!$H:$GI,'Production Calculator'!$A174+2,FALSE)*$AK174))+IF($AO174=CE$3,$AM174/VLOOKUP($AO174,Data!$A$50:$B$56,2,FALSE),0)</f>
        <v>0</v>
      </c>
      <c r="CF174" s="11">
        <f>IF(CF$2=$A174,0,IF(HLOOKUP(CF$2,Recipes!$H:$GI,'Production Calculator'!$A174+2,FALSE)=0,0,HLOOKUP(CF$2,Recipes!$H:$GI,'Production Calculator'!$A174+2,FALSE)*$AK174))+IF($AO174=CF$3,$AM174/VLOOKUP($AO174,Data!$A$50:$B$56,2,FALSE),0)</f>
        <v>0</v>
      </c>
      <c r="CG174" s="11">
        <f>IF(CG$2=$A174,0,IF(HLOOKUP(CG$2,Recipes!$H:$GI,'Production Calculator'!$A174+2,FALSE)=0,0,HLOOKUP(CG$2,Recipes!$H:$GI,'Production Calculator'!$A174+2,FALSE)*$AK174))+IF($AO174=CG$3,$AM174/VLOOKUP($AO174,Data!$A$50:$B$56,2,FALSE),0)</f>
        <v>0</v>
      </c>
      <c r="CH174" s="11">
        <f>IF(CH$2=$A174,0,IF(HLOOKUP(CH$2,Recipes!$H:$GI,'Production Calculator'!$A174+2,FALSE)=0,0,HLOOKUP(CH$2,Recipes!$H:$GI,'Production Calculator'!$A174+2,FALSE)*$AK174))+IF($AO174=CH$3,$AM174/VLOOKUP($AO174,Data!$A$50:$B$56,2,FALSE),0)</f>
        <v>0</v>
      </c>
      <c r="CI174" s="11">
        <f>IF(CI$2=$A174,0,IF(HLOOKUP(CI$2,Recipes!$H:$GI,'Production Calculator'!$A174+2,FALSE)=0,0,HLOOKUP(CI$2,Recipes!$H:$GI,'Production Calculator'!$A174+2,FALSE)*$AK174))+IF($AO174=CI$3,$AM174/VLOOKUP($AO174,Data!$A$50:$B$56,2,FALSE),0)</f>
        <v>0</v>
      </c>
      <c r="CJ174" s="11">
        <f>IF(CJ$2=$A174,0,IF(HLOOKUP(CJ$2,Recipes!$H:$GI,'Production Calculator'!$A174+2,FALSE)=0,0,HLOOKUP(CJ$2,Recipes!$H:$GI,'Production Calculator'!$A174+2,FALSE)*$AK174))+IF($AO174=CJ$3,$AM174/VLOOKUP($AO174,Data!$A$50:$B$56,2,FALSE),0)</f>
        <v>0</v>
      </c>
      <c r="CK174" s="11">
        <f>IF(CK$2=$A174,0,IF(HLOOKUP(CK$2,Recipes!$H:$GI,'Production Calculator'!$A174+2,FALSE)=0,0,HLOOKUP(CK$2,Recipes!$H:$GI,'Production Calculator'!$A174+2,FALSE)*$AK174))+IF($AO174=CK$3,$AM174/VLOOKUP($AO174,Data!$A$50:$B$56,2,FALSE),0)</f>
        <v>0</v>
      </c>
      <c r="CL174" s="11">
        <f>IF(CL$2=$A174,0,IF(HLOOKUP(CL$2,Recipes!$H:$GI,'Production Calculator'!$A174+2,FALSE)=0,0,HLOOKUP(CL$2,Recipes!$H:$GI,'Production Calculator'!$A174+2,FALSE)*$AK174))+IF($AO174=CL$3,$AM174/VLOOKUP($AO174,Data!$A$50:$B$56,2,FALSE),0)</f>
        <v>0</v>
      </c>
      <c r="CM174" s="11">
        <f>IF(CM$2=$A174,0,IF(HLOOKUP(CM$2,Recipes!$H:$GI,'Production Calculator'!$A174+2,FALSE)=0,0,HLOOKUP(CM$2,Recipes!$H:$GI,'Production Calculator'!$A174+2,FALSE)*$AK174))+IF($AO174=CM$3,$AM174/VLOOKUP($AO174,Data!$A$50:$B$56,2,FALSE),0)</f>
        <v>0</v>
      </c>
      <c r="CN174" s="11">
        <f>IF(CN$2=$A174,0,IF(HLOOKUP(CN$2,Recipes!$H:$GI,'Production Calculator'!$A174+2,FALSE)=0,0,HLOOKUP(CN$2,Recipes!$H:$GI,'Production Calculator'!$A174+2,FALSE)*$AK174))+IF($AO174=CN$3,$AM174/VLOOKUP($AO174,Data!$A$50:$B$56,2,FALSE),0)</f>
        <v>0</v>
      </c>
      <c r="CO174" s="11">
        <f>IF(CO$2=$A174,0,IF(HLOOKUP(CO$2,Recipes!$H:$GI,'Production Calculator'!$A174+2,FALSE)=0,0,HLOOKUP(CO$2,Recipes!$H:$GI,'Production Calculator'!$A174+2,FALSE)*$AK174))+IF($AO174=CO$3,$AM174/VLOOKUP($AO174,Data!$A$50:$B$56,2,FALSE),0)</f>
        <v>0</v>
      </c>
      <c r="CP174" s="11">
        <f>IF(CP$2=$A174,0,IF(HLOOKUP(CP$2,Recipes!$H:$GI,'Production Calculator'!$A174+2,FALSE)=0,0,HLOOKUP(CP$2,Recipes!$H:$GI,'Production Calculator'!$A174+2,FALSE)*$AK174))+IF($AO174=CP$3,$AM174/VLOOKUP($AO174,Data!$A$50:$B$56,2,FALSE),0)</f>
        <v>0</v>
      </c>
      <c r="CQ174" s="11">
        <f>IF(CQ$2=$A174,0,IF(HLOOKUP(CQ$2,Recipes!$H:$GI,'Production Calculator'!$A174+2,FALSE)=0,0,HLOOKUP(CQ$2,Recipes!$H:$GI,'Production Calculator'!$A174+2,FALSE)*$AK174))+IF($AO174=CQ$3,$AM174/VLOOKUP($AO174,Data!$A$50:$B$56,2,FALSE),0)</f>
        <v>0</v>
      </c>
      <c r="CR174" s="11">
        <f>IF(CR$2=$A174,0,IF(HLOOKUP(CR$2,Recipes!$H:$GI,'Production Calculator'!$A174+2,FALSE)=0,0,HLOOKUP(CR$2,Recipes!$H:$GI,'Production Calculator'!$A174+2,FALSE)*$AK174))+IF($AO174=CR$3,$AM174/VLOOKUP($AO174,Data!$A$50:$B$56,2,FALSE),0)</f>
        <v>0</v>
      </c>
      <c r="CS174" s="11">
        <f>IF(CS$2=$A174,0,IF(HLOOKUP(CS$2,Recipes!$H:$GI,'Production Calculator'!$A174+2,FALSE)=0,0,HLOOKUP(CS$2,Recipes!$H:$GI,'Production Calculator'!$A174+2,FALSE)*$AK174))+IF($AO174=CS$3,$AM174/VLOOKUP($AO174,Data!$A$50:$B$56,2,FALSE),0)</f>
        <v>0</v>
      </c>
      <c r="CT174" s="11">
        <f>IF(CT$2=$A174,0,IF(HLOOKUP(CT$2,Recipes!$H:$GI,'Production Calculator'!$A174+2,FALSE)=0,0,HLOOKUP(CT$2,Recipes!$H:$GI,'Production Calculator'!$A174+2,FALSE)*$AK174))+IF($AO174=CT$3,$AM174/VLOOKUP($AO174,Data!$A$50:$B$56,2,FALSE),0)</f>
        <v>0</v>
      </c>
      <c r="CU174" s="11">
        <f>IF(CU$2=$A174,0,IF(HLOOKUP(CU$2,Recipes!$H:$GI,'Production Calculator'!$A174+2,FALSE)=0,0,HLOOKUP(CU$2,Recipes!$H:$GI,'Production Calculator'!$A174+2,FALSE)*$AK174))+IF($AO174=CU$3,$AM174/VLOOKUP($AO174,Data!$A$50:$B$56,2,FALSE),0)</f>
        <v>0</v>
      </c>
      <c r="CV174" s="11">
        <f>IF(CV$2=$A174,0,IF(HLOOKUP(CV$2,Recipes!$H:$GI,'Production Calculator'!$A174+2,FALSE)=0,0,HLOOKUP(CV$2,Recipes!$H:$GI,'Production Calculator'!$A174+2,FALSE)*$AK174))+IF($AO174=CV$3,$AM174/VLOOKUP($AO174,Data!$A$50:$B$56,2,FALSE),0)</f>
        <v>0</v>
      </c>
      <c r="CW174" s="11">
        <f>IF(CW$2=$A174,0,IF(HLOOKUP(CW$2,Recipes!$H:$GI,'Production Calculator'!$A174+2,FALSE)=0,0,HLOOKUP(CW$2,Recipes!$H:$GI,'Production Calculator'!$A174+2,FALSE)*$AK174))+IF($AO174=CW$3,$AM174/VLOOKUP($AO174,Data!$A$50:$B$56,2,FALSE),0)</f>
        <v>0</v>
      </c>
      <c r="CX174" s="11">
        <f>IF(CX$2=$A174,0,IF(HLOOKUP(CX$2,Recipes!$H:$GI,'Production Calculator'!$A174+2,FALSE)=0,0,HLOOKUP(CX$2,Recipes!$H:$GI,'Production Calculator'!$A174+2,FALSE)*$AK174))+IF($AO174=CX$3,$AM174/VLOOKUP($AO174,Data!$A$50:$B$56,2,FALSE),0)</f>
        <v>0</v>
      </c>
      <c r="CY174" s="11">
        <f>IF(CY$2=$A174,0,IF(HLOOKUP(CY$2,Recipes!$H:$GI,'Production Calculator'!$A174+2,FALSE)=0,0,HLOOKUP(CY$2,Recipes!$H:$GI,'Production Calculator'!$A174+2,FALSE)*$AK174))+IF($AO174=CY$3,$AM174/VLOOKUP($AO174,Data!$A$50:$B$56,2,FALSE),0)</f>
        <v>0</v>
      </c>
      <c r="CZ174" s="11">
        <f>IF(CZ$2=$A174,0,IF(HLOOKUP(CZ$2,Recipes!$H:$GI,'Production Calculator'!$A174+2,FALSE)=0,0,HLOOKUP(CZ$2,Recipes!$H:$GI,'Production Calculator'!$A174+2,FALSE)*$AK174))+IF($AO174=CZ$3,$AM174/VLOOKUP($AO174,Data!$A$50:$B$56,2,FALSE),0)</f>
        <v>0</v>
      </c>
      <c r="DA174" s="11">
        <f>IF(DA$2=$A174,0,IF(HLOOKUP(DA$2,Recipes!$H:$GI,'Production Calculator'!$A174+2,FALSE)=0,0,HLOOKUP(DA$2,Recipes!$H:$GI,'Production Calculator'!$A174+2,FALSE)*$AK174))+IF($AO174=DA$3,$AM174/VLOOKUP($AO174,Data!$A$50:$B$56,2,FALSE),0)</f>
        <v>0</v>
      </c>
      <c r="DB174" s="11">
        <f>IF(DB$2=$A174,0,IF(HLOOKUP(DB$2,Recipes!$H:$GI,'Production Calculator'!$A174+2,FALSE)=0,0,HLOOKUP(DB$2,Recipes!$H:$GI,'Production Calculator'!$A174+2,FALSE)*$AK174))+IF($AO174=DB$3,$AM174/VLOOKUP($AO174,Data!$A$50:$B$56,2,FALSE),0)</f>
        <v>0</v>
      </c>
      <c r="DC174" s="11">
        <f>IF(DC$2=$A174,0,IF(HLOOKUP(DC$2,Recipes!$H:$GI,'Production Calculator'!$A174+2,FALSE)=0,0,HLOOKUP(DC$2,Recipes!$H:$GI,'Production Calculator'!$A174+2,FALSE)*$AK174))+IF($AO174=DC$3,$AM174/VLOOKUP($AO174,Data!$A$50:$B$56,2,FALSE),0)</f>
        <v>0</v>
      </c>
      <c r="DD174" s="11">
        <f>IF(DD$2=$A174,0,IF(HLOOKUP(DD$2,Recipes!$H:$GI,'Production Calculator'!$A174+2,FALSE)=0,0,HLOOKUP(DD$2,Recipes!$H:$GI,'Production Calculator'!$A174+2,FALSE)*$AK174))+IF($AO174=DD$3,$AM174/VLOOKUP($AO174,Data!$A$50:$B$56,2,FALSE),0)</f>
        <v>0</v>
      </c>
      <c r="DE174" s="11">
        <f>IF(DE$2=$A174,0,IF(HLOOKUP(DE$2,Recipes!$H:$GI,'Production Calculator'!$A174+2,FALSE)=0,0,HLOOKUP(DE$2,Recipes!$H:$GI,'Production Calculator'!$A174+2,FALSE)*$AK174))+IF($AO174=DE$3,$AM174/VLOOKUP($AO174,Data!$A$50:$B$56,2,FALSE),0)</f>
        <v>0</v>
      </c>
      <c r="DF174" s="11">
        <f>IF(DF$2=$A174,0,IF(HLOOKUP(DF$2,Recipes!$H:$GI,'Production Calculator'!$A174+2,FALSE)=0,0,HLOOKUP(DF$2,Recipes!$H:$GI,'Production Calculator'!$A174+2,FALSE)*$AK174))+IF($AO174=DF$3,$AM174/VLOOKUP($AO174,Data!$A$50:$B$56,2,FALSE),0)</f>
        <v>0</v>
      </c>
      <c r="DG174" s="11">
        <f>IF(DG$2=$A174,0,IF(HLOOKUP(DG$2,Recipes!$H:$GI,'Production Calculator'!$A174+2,FALSE)=0,0,HLOOKUP(DG$2,Recipes!$H:$GI,'Production Calculator'!$A174+2,FALSE)*$AK174))+IF($AO174=DG$3,$AM174/VLOOKUP($AO174,Data!$A$50:$B$56,2,FALSE),0)</f>
        <v>0</v>
      </c>
      <c r="DH174" s="11">
        <f>IF(DH$2=$A174,0,IF(HLOOKUP(DH$2,Recipes!$H:$GI,'Production Calculator'!$A174+2,FALSE)=0,0,HLOOKUP(DH$2,Recipes!$H:$GI,'Production Calculator'!$A174+2,FALSE)*$AK174))+IF($AO174=DH$3,$AM174/VLOOKUP($AO174,Data!$A$50:$B$56,2,FALSE),0)</f>
        <v>0</v>
      </c>
      <c r="DI174" s="11">
        <f>IF(DI$2=$A174,0,IF(HLOOKUP(DI$2,Recipes!$H:$GI,'Production Calculator'!$A174+2,FALSE)=0,0,HLOOKUP(DI$2,Recipes!$H:$GI,'Production Calculator'!$A174+2,FALSE)*$AK174))+IF($AO174=DI$3,$AM174/VLOOKUP($AO174,Data!$A$50:$B$56,2,FALSE),0)</f>
        <v>0</v>
      </c>
      <c r="DJ174" s="11">
        <f>IF(DJ$2=$A174,0,IF(HLOOKUP(DJ$2,Recipes!$H:$GI,'Production Calculator'!$A174+2,FALSE)=0,0,HLOOKUP(DJ$2,Recipes!$H:$GI,'Production Calculator'!$A174+2,FALSE)*$AK174))+IF($AO174=DJ$3,$AM174/VLOOKUP($AO174,Data!$A$50:$B$56,2,FALSE),0)</f>
        <v>0</v>
      </c>
      <c r="DK174" s="11">
        <f>IF(DK$2=$A174,0,IF(HLOOKUP(DK$2,Recipes!$H:$GI,'Production Calculator'!$A174+2,FALSE)=0,0,HLOOKUP(DK$2,Recipes!$H:$GI,'Production Calculator'!$A174+2,FALSE)*$AK174))+IF($AO174=DK$3,$AM174/VLOOKUP($AO174,Data!$A$50:$B$56,2,FALSE),0)</f>
        <v>0</v>
      </c>
      <c r="DL174" s="11">
        <f>IF(DL$2=$A174,0,IF(HLOOKUP(DL$2,Recipes!$H:$GI,'Production Calculator'!$A174+2,FALSE)=0,0,HLOOKUP(DL$2,Recipes!$H:$GI,'Production Calculator'!$A174+2,FALSE)*$AK174))+IF($AO174=DL$3,$AM174/VLOOKUP($AO174,Data!$A$50:$B$56,2,FALSE),0)</f>
        <v>0</v>
      </c>
      <c r="DM174" s="11">
        <f>IF(DM$2=$A174,0,IF(HLOOKUP(DM$2,Recipes!$H:$GI,'Production Calculator'!$A174+2,FALSE)=0,0,HLOOKUP(DM$2,Recipes!$H:$GI,'Production Calculator'!$A174+2,FALSE)*$AK174))+IF($AO174=DM$3,$AM174/VLOOKUP($AO174,Data!$A$50:$B$56,2,FALSE),0)</f>
        <v>0</v>
      </c>
      <c r="DN174" s="11">
        <f>IF(DN$2=$A174,0,IF(HLOOKUP(DN$2,Recipes!$H:$GI,'Production Calculator'!$A174+2,FALSE)=0,0,HLOOKUP(DN$2,Recipes!$H:$GI,'Production Calculator'!$A174+2,FALSE)*$AK174))+IF($AO174=DN$3,$AM174/VLOOKUP($AO174,Data!$A$50:$B$56,2,FALSE),0)</f>
        <v>0</v>
      </c>
      <c r="DO174" s="11">
        <f>IF(DO$2=$A174,0,IF(HLOOKUP(DO$2,Recipes!$H:$GI,'Production Calculator'!$A174+2,FALSE)=0,0,HLOOKUP(DO$2,Recipes!$H:$GI,'Production Calculator'!$A174+2,FALSE)*$AK174))+IF($AO174=DO$3,$AM174/VLOOKUP($AO174,Data!$A$50:$B$56,2,FALSE),0)</f>
        <v>0</v>
      </c>
      <c r="DP174" s="11">
        <f>IF(DP$2=$A174,0,IF(HLOOKUP(DP$2,Recipes!$H:$GI,'Production Calculator'!$A174+2,FALSE)=0,0,HLOOKUP(DP$2,Recipes!$H:$GI,'Production Calculator'!$A174+2,FALSE)*$AK174))+IF($AO174=DP$3,$AM174/VLOOKUP($AO174,Data!$A$50:$B$56,2,FALSE),0)</f>
        <v>0</v>
      </c>
      <c r="DQ174" s="11">
        <f>IF(DQ$2=$A174,0,IF(HLOOKUP(DQ$2,Recipes!$H:$GI,'Production Calculator'!$A174+2,FALSE)=0,0,HLOOKUP(DQ$2,Recipes!$H:$GI,'Production Calculator'!$A174+2,FALSE)*$AK174))+IF($AO174=DQ$3,$AM174/VLOOKUP($AO174,Data!$A$50:$B$56,2,FALSE),0)</f>
        <v>0</v>
      </c>
      <c r="DR174" s="11">
        <f>IF(DR$2=$A174,0,IF(HLOOKUP(DR$2,Recipes!$H:$GI,'Production Calculator'!$A174+2,FALSE)=0,0,HLOOKUP(DR$2,Recipes!$H:$GI,'Production Calculator'!$A174+2,FALSE)*$AK174))+IF($AO174=DR$3,$AM174/VLOOKUP($AO174,Data!$A$50:$B$56,2,FALSE),0)</f>
        <v>0</v>
      </c>
      <c r="DS174" s="11">
        <f>IF(DS$2=$A174,0,IF(HLOOKUP(DS$2,Recipes!$H:$GI,'Production Calculator'!$A174+2,FALSE)=0,0,HLOOKUP(DS$2,Recipes!$H:$GI,'Production Calculator'!$A174+2,FALSE)*$AK174))+IF($AO174=DS$3,$AM174/VLOOKUP($AO174,Data!$A$50:$B$56,2,FALSE),0)</f>
        <v>0</v>
      </c>
      <c r="DT174" s="11">
        <f>IF(DT$2=$A174,0,IF(HLOOKUP(DT$2,Recipes!$H:$GI,'Production Calculator'!$A174+2,FALSE)=0,0,HLOOKUP(DT$2,Recipes!$H:$GI,'Production Calculator'!$A174+2,FALSE)*$AK174))+IF($AO174=DT$3,$AM174/VLOOKUP($AO174,Data!$A$50:$B$56,2,FALSE),0)</f>
        <v>0</v>
      </c>
      <c r="DU174" s="11">
        <f>IF(DU$2=$A174,0,IF(HLOOKUP(DU$2,Recipes!$H:$GI,'Production Calculator'!$A174+2,FALSE)=0,0,HLOOKUP(DU$2,Recipes!$H:$GI,'Production Calculator'!$A174+2,FALSE)*$AK174))+IF($AO174=DU$3,$AM174/VLOOKUP($AO174,Data!$A$50:$B$56,2,FALSE),0)</f>
        <v>0</v>
      </c>
      <c r="DV174" s="11">
        <f>IF(DV$2=$A174,0,IF(HLOOKUP(DV$2,Recipes!$H:$GI,'Production Calculator'!$A174+2,FALSE)=0,0,HLOOKUP(DV$2,Recipes!$H:$GI,'Production Calculator'!$A174+2,FALSE)*$AK174))+IF($AO174=DV$3,$AM174/VLOOKUP($AO174,Data!$A$50:$B$56,2,FALSE),0)</f>
        <v>0</v>
      </c>
      <c r="DW174" s="11">
        <f>IF(DW$2=$A174,0,IF(HLOOKUP(DW$2,Recipes!$H:$GI,'Production Calculator'!$A174+2,FALSE)=0,0,HLOOKUP(DW$2,Recipes!$H:$GI,'Production Calculator'!$A174+2,FALSE)*$AK174))+IF($AO174=DW$3,$AM174/VLOOKUP($AO174,Data!$A$50:$B$56,2,FALSE),0)</f>
        <v>0</v>
      </c>
      <c r="DX174" s="11">
        <f>IF(DX$2=$A174,0,IF(HLOOKUP(DX$2,Recipes!$H:$GI,'Production Calculator'!$A174+2,FALSE)=0,0,HLOOKUP(DX$2,Recipes!$H:$GI,'Production Calculator'!$A174+2,FALSE)*$AK174))+IF($AO174=DX$3,$AM174/VLOOKUP($AO174,Data!$A$50:$B$56,2,FALSE),0)</f>
        <v>0</v>
      </c>
      <c r="DY174" s="11">
        <f>IF(DY$2=$A174,0,IF(HLOOKUP(DY$2,Recipes!$H:$GI,'Production Calculator'!$A174+2,FALSE)=0,0,HLOOKUP(DY$2,Recipes!$H:$GI,'Production Calculator'!$A174+2,FALSE)*$AK174))+IF($AO174=DY$3,$AM174/VLOOKUP($AO174,Data!$A$50:$B$56,2,FALSE),0)</f>
        <v>0</v>
      </c>
      <c r="DZ174" s="11">
        <f>IF(DZ$2=$A174,0,IF(HLOOKUP(DZ$2,Recipes!$H:$GI,'Production Calculator'!$A174+2,FALSE)=0,0,HLOOKUP(DZ$2,Recipes!$H:$GI,'Production Calculator'!$A174+2,FALSE)*$AK174))+IF($AO174=DZ$3,$AM174/VLOOKUP($AO174,Data!$A$50:$B$56,2,FALSE),0)</f>
        <v>0</v>
      </c>
      <c r="EA174" s="11">
        <f>IF(EA$2=$A174,0,IF(HLOOKUP(EA$2,Recipes!$H:$GI,'Production Calculator'!$A174+2,FALSE)=0,0,HLOOKUP(EA$2,Recipes!$H:$GI,'Production Calculator'!$A174+2,FALSE)*$AK174))+IF($AO174=EA$3,$AM174/VLOOKUP($AO174,Data!$A$50:$B$56,2,FALSE),0)</f>
        <v>0</v>
      </c>
      <c r="EB174" s="11">
        <f>IF(EB$2=$A174,0,IF(HLOOKUP(EB$2,Recipes!$H:$GI,'Production Calculator'!$A174+2,FALSE)=0,0,HLOOKUP(EB$2,Recipes!$H:$GI,'Production Calculator'!$A174+2,FALSE)*$AK174))+IF($AO174=EB$3,$AM174/VLOOKUP($AO174,Data!$A$50:$B$56,2,FALSE),0)</f>
        <v>0</v>
      </c>
      <c r="EC174" s="11">
        <f>IF(EC$2=$A174,0,IF(HLOOKUP(EC$2,Recipes!$H:$GI,'Production Calculator'!$A174+2,FALSE)=0,0,HLOOKUP(EC$2,Recipes!$H:$GI,'Production Calculator'!$A174+2,FALSE)*$AK174))+IF($AO174=EC$3,$AM174/VLOOKUP($AO174,Data!$A$50:$B$56,2,FALSE),0)</f>
        <v>0</v>
      </c>
      <c r="ED174" s="11">
        <f>IF(ED$2=$A174,0,IF(HLOOKUP(ED$2,Recipes!$H:$GI,'Production Calculator'!$A174+2,FALSE)=0,0,HLOOKUP(ED$2,Recipes!$H:$GI,'Production Calculator'!$A174+2,FALSE)*$AK174))+IF($AO174=ED$3,$AM174/VLOOKUP($AO174,Data!$A$50:$B$56,2,FALSE),0)</f>
        <v>0</v>
      </c>
      <c r="EE174" s="11">
        <f>IF(EE$2=$A174,0,IF(HLOOKUP(EE$2,Recipes!$H:$GI,'Production Calculator'!$A174+2,FALSE)=0,0,HLOOKUP(EE$2,Recipes!$H:$GI,'Production Calculator'!$A174+2,FALSE)*$AK174))+IF($AO174=EE$3,$AM174/VLOOKUP($AO174,Data!$A$50:$B$56,2,FALSE),0)</f>
        <v>0</v>
      </c>
      <c r="EF174" s="11">
        <f>IF(EF$2=$A174,0,IF(HLOOKUP(EF$2,Recipes!$H:$GI,'Production Calculator'!$A174+2,FALSE)=0,0,HLOOKUP(EF$2,Recipes!$H:$GI,'Production Calculator'!$A174+2,FALSE)*$AK174))+IF($AO174=EF$3,$AM174/VLOOKUP($AO174,Data!$A$50:$B$56,2,FALSE),0)</f>
        <v>0</v>
      </c>
      <c r="EG174" s="11">
        <f>IF(EG$2=$A174,0,IF(HLOOKUP(EG$2,Recipes!$H:$GI,'Production Calculator'!$A174+2,FALSE)=0,0,HLOOKUP(EG$2,Recipes!$H:$GI,'Production Calculator'!$A174+2,FALSE)*$AK174))+IF($AO174=EG$3,$AM174/VLOOKUP($AO174,Data!$A$50:$B$56,2,FALSE),0)</f>
        <v>0</v>
      </c>
      <c r="EH174" s="11">
        <f>IF(EH$2=$A174,0,IF(HLOOKUP(EH$2,Recipes!$H:$GI,'Production Calculator'!$A174+2,FALSE)=0,0,HLOOKUP(EH$2,Recipes!$H:$GI,'Production Calculator'!$A174+2,FALSE)*$AK174))+IF($AO174=EH$3,$AM174/VLOOKUP($AO174,Data!$A$50:$B$56,2,FALSE),0)</f>
        <v>0</v>
      </c>
      <c r="EI174" s="11">
        <f>IF(EI$2=$A174,0,IF(HLOOKUP(EI$2,Recipes!$H:$GI,'Production Calculator'!$A174+2,FALSE)=0,0,HLOOKUP(EI$2,Recipes!$H:$GI,'Production Calculator'!$A174+2,FALSE)*$AK174))+IF($AO174=EI$3,$AM174/VLOOKUP($AO174,Data!$A$50:$B$56,2,FALSE),0)</f>
        <v>0</v>
      </c>
      <c r="EJ174" s="11">
        <f>IF(EJ$2=$A174,0,IF(HLOOKUP(EJ$2,Recipes!$H:$GI,'Production Calculator'!$A174+2,FALSE)=0,0,HLOOKUP(EJ$2,Recipes!$H:$GI,'Production Calculator'!$A174+2,FALSE)*$AK174))+IF($AO174=EJ$3,$AM174/VLOOKUP($AO174,Data!$A$50:$B$56,2,FALSE),0)</f>
        <v>0</v>
      </c>
      <c r="EK174" s="11">
        <f>IF(EK$2=$A174,0,IF(HLOOKUP(EK$2,Recipes!$H:$GI,'Production Calculator'!$A174+2,FALSE)=0,0,HLOOKUP(EK$2,Recipes!$H:$GI,'Production Calculator'!$A174+2,FALSE)*$AK174))+IF($AO174=EK$3,$AM174/VLOOKUP($AO174,Data!$A$50:$B$56,2,FALSE),0)</f>
        <v>0</v>
      </c>
      <c r="EL174" s="11">
        <f>IF(EL$2=$A174,0,IF(HLOOKUP(EL$2,Recipes!$H:$GI,'Production Calculator'!$A174+2,FALSE)=0,0,HLOOKUP(EL$2,Recipes!$H:$GI,'Production Calculator'!$A174+2,FALSE)*$AK174))+IF($AO174=EL$3,$AM174/VLOOKUP($AO174,Data!$A$50:$B$56,2,FALSE),0)</f>
        <v>0</v>
      </c>
      <c r="EM174" s="11">
        <f>IF(EM$2=$A174,0,IF(HLOOKUP(EM$2,Recipes!$H:$GI,'Production Calculator'!$A174+2,FALSE)=0,0,HLOOKUP(EM$2,Recipes!$H:$GI,'Production Calculator'!$A174+2,FALSE)*$AK174))+IF($AO174=EM$3,$AM174/VLOOKUP($AO174,Data!$A$50:$B$56,2,FALSE),0)</f>
        <v>0</v>
      </c>
      <c r="EN174" s="11">
        <f>IF(EN$2=$A174,0,IF(HLOOKUP(EN$2,Recipes!$H:$GI,'Production Calculator'!$A174+2,FALSE)=0,0,HLOOKUP(EN$2,Recipes!$H:$GI,'Production Calculator'!$A174+2,FALSE)*$AK174))+IF($AO174=EN$3,$AM174/VLOOKUP($AO174,Data!$A$50:$B$56,2,FALSE),0)</f>
        <v>0</v>
      </c>
      <c r="EO174" s="11">
        <f>IF(EO$2=$A174,0,IF(HLOOKUP(EO$2,Recipes!$H:$GI,'Production Calculator'!$A174+2,FALSE)=0,0,HLOOKUP(EO$2,Recipes!$H:$GI,'Production Calculator'!$A174+2,FALSE)*$AK174))+IF($AO174=EO$3,$AM174/VLOOKUP($AO174,Data!$A$50:$B$56,2,FALSE),0)</f>
        <v>0</v>
      </c>
      <c r="EP174" s="11">
        <f>IF(EP$2=$A174,0,IF(HLOOKUP(EP$2,Recipes!$H:$GI,'Production Calculator'!$A174+2,FALSE)=0,0,HLOOKUP(EP$2,Recipes!$H:$GI,'Production Calculator'!$A174+2,FALSE)*$AK174))+IF($AO174=EP$3,$AM174/VLOOKUP($AO174,Data!$A$50:$B$56,2,FALSE),0)</f>
        <v>0</v>
      </c>
      <c r="EQ174" s="11">
        <f>IF(EQ$2=$A174,0,IF(HLOOKUP(EQ$2,Recipes!$H:$GI,'Production Calculator'!$A174+2,FALSE)=0,0,HLOOKUP(EQ$2,Recipes!$H:$GI,'Production Calculator'!$A174+2,FALSE)*$AK174))+IF($AO174=EQ$3,$AM174/VLOOKUP($AO174,Data!$A$50:$B$56,2,FALSE),0)</f>
        <v>0</v>
      </c>
      <c r="ER174" s="11">
        <f>IF(ER$2=$A174,0,IF(HLOOKUP(ER$2,Recipes!$H:$GI,'Production Calculator'!$A174+2,FALSE)=0,0,HLOOKUP(ER$2,Recipes!$H:$GI,'Production Calculator'!$A174+2,FALSE)*$AK174))+IF($AO174=ER$3,$AM174/VLOOKUP($AO174,Data!$A$50:$B$56,2,FALSE),0)</f>
        <v>0</v>
      </c>
      <c r="ES174" s="11">
        <f>IF(ES$2=$A174,0,IF(HLOOKUP(ES$2,Recipes!$H:$GI,'Production Calculator'!$A174+2,FALSE)=0,0,HLOOKUP(ES$2,Recipes!$H:$GI,'Production Calculator'!$A174+2,FALSE)*$AK174))+IF($AO174=ES$3,$AM174/VLOOKUP($AO174,Data!$A$50:$B$56,2,FALSE),0)</f>
        <v>0</v>
      </c>
      <c r="ET174" s="11">
        <f>IF(ET$2=$A174,0,IF(HLOOKUP(ET$2,Recipes!$H:$GI,'Production Calculator'!$A174+2,FALSE)=0,0,HLOOKUP(ET$2,Recipes!$H:$GI,'Production Calculator'!$A174+2,FALSE)*$AK174))+IF($AO174=ET$3,$AM174/VLOOKUP($AO174,Data!$A$50:$B$56,2,FALSE),0)</f>
        <v>0</v>
      </c>
      <c r="EU174" s="11">
        <f>IF(EU$2=$A174,0,IF(HLOOKUP(EU$2,Recipes!$H:$GI,'Production Calculator'!$A174+2,FALSE)=0,0,HLOOKUP(EU$2,Recipes!$H:$GI,'Production Calculator'!$A174+2,FALSE)*$AK174))+IF($AO174=EU$3,$AM174/VLOOKUP($AO174,Data!$A$50:$B$56,2,FALSE),0)</f>
        <v>0</v>
      </c>
      <c r="EV174" s="11">
        <f>IF(EV$2=$A174,0,IF(HLOOKUP(EV$2,Recipes!$H:$GI,'Production Calculator'!$A174+2,FALSE)=0,0,HLOOKUP(EV$2,Recipes!$H:$GI,'Production Calculator'!$A174+2,FALSE)*$AK174))+IF($AO174=EV$3,$AM174/VLOOKUP($AO174,Data!$A$50:$B$56,2,FALSE),0)</f>
        <v>0</v>
      </c>
      <c r="EW174" s="11">
        <f>IF(EW$2=$A174,0,IF(HLOOKUP(EW$2,Recipes!$H:$GI,'Production Calculator'!$A174+2,FALSE)=0,0,HLOOKUP(EW$2,Recipes!$H:$GI,'Production Calculator'!$A174+2,FALSE)*$AK174))+IF($AO174=EW$3,$AM174/VLOOKUP($AO174,Data!$A$50:$B$56,2,FALSE),0)</f>
        <v>0</v>
      </c>
      <c r="EX174" s="11">
        <f>IF(EX$2=$A174,0,IF(HLOOKUP(EX$2,Recipes!$H:$GI,'Production Calculator'!$A174+2,FALSE)=0,0,HLOOKUP(EX$2,Recipes!$H:$GI,'Production Calculator'!$A174+2,FALSE)*$AK174))+IF($AO174=EX$3,$AM174/VLOOKUP($AO174,Data!$A$50:$B$56,2,FALSE),0)</f>
        <v>0</v>
      </c>
      <c r="EY174" s="11">
        <f>IF(EY$2=$A174,0,IF(HLOOKUP(EY$2,Recipes!$H:$GI,'Production Calculator'!$A174+2,FALSE)=0,0,HLOOKUP(EY$2,Recipes!$H:$GI,'Production Calculator'!$A174+2,FALSE)*$AK174))+IF($AO174=EY$3,$AM174/VLOOKUP($AO174,Data!$A$50:$B$56,2,FALSE),0)</f>
        <v>0</v>
      </c>
      <c r="EZ174" s="11">
        <f>IF(EZ$2=$A174,0,IF(HLOOKUP(EZ$2,Recipes!$H:$GI,'Production Calculator'!$A174+2,FALSE)=0,0,HLOOKUP(EZ$2,Recipes!$H:$GI,'Production Calculator'!$A174+2,FALSE)*$AK174))+IF($AO174=EZ$3,$AM174/VLOOKUP($AO174,Data!$A$50:$B$56,2,FALSE),0)</f>
        <v>0</v>
      </c>
      <c r="FA174" s="11">
        <f>IF(FA$2=$A174,0,IF(HLOOKUP(FA$2,Recipes!$H:$GI,'Production Calculator'!$A174+2,FALSE)=0,0,HLOOKUP(FA$2,Recipes!$H:$GI,'Production Calculator'!$A174+2,FALSE)*$AK174))+IF($AO174=FA$3,$AM174/VLOOKUP($AO174,Data!$A$50:$B$56,2,FALSE),0)</f>
        <v>0</v>
      </c>
      <c r="FB174" s="11">
        <f>IF(FB$2=$A174,0,IF(HLOOKUP(FB$2,Recipes!$H:$GI,'Production Calculator'!$A174+2,FALSE)=0,0,HLOOKUP(FB$2,Recipes!$H:$GI,'Production Calculator'!$A174+2,FALSE)*$AK174))+IF($AO174=FB$3,$AM174/VLOOKUP($AO174,Data!$A$50:$B$56,2,FALSE),0)</f>
        <v>0</v>
      </c>
      <c r="FC174" s="11">
        <f>IF(FC$2=$A174,0,IF(HLOOKUP(FC$2,Recipes!$H:$GI,'Production Calculator'!$A174+2,FALSE)=0,0,HLOOKUP(FC$2,Recipes!$H:$GI,'Production Calculator'!$A174+2,FALSE)*$AK174))+IF($AO174=FC$3,$AM174/VLOOKUP($AO174,Data!$A$50:$B$56,2,FALSE),0)</f>
        <v>0</v>
      </c>
      <c r="FD174" s="11">
        <f>IF(FD$2=$A174,0,IF(HLOOKUP(FD$2,Recipes!$H:$GI,'Production Calculator'!$A174+2,FALSE)=0,0,HLOOKUP(FD$2,Recipes!$H:$GI,'Production Calculator'!$A174+2,FALSE)*$AK174))+IF($AO174=FD$3,$AM174/VLOOKUP($AO174,Data!$A$50:$B$56,2,FALSE),0)</f>
        <v>0</v>
      </c>
      <c r="FE174" s="11">
        <f>IF(FE$2=$A174,0,IF(HLOOKUP(FE$2,Recipes!$H:$GI,'Production Calculator'!$A174+2,FALSE)=0,0,HLOOKUP(FE$2,Recipes!$H:$GI,'Production Calculator'!$A174+2,FALSE)*$AK174))+IF($AO174=FE$3,$AM174/VLOOKUP($AO174,Data!$A$50:$B$56,2,FALSE),0)</f>
        <v>0</v>
      </c>
      <c r="FF174" s="11">
        <f>IF(FF$2=$A174,0,IF(HLOOKUP(FF$2,Recipes!$H:$GI,'Production Calculator'!$A174+2,FALSE)=0,0,HLOOKUP(FF$2,Recipes!$H:$GI,'Production Calculator'!$A174+2,FALSE)*$AK174))+IF($AO174=FF$3,$AM174/VLOOKUP($AO174,Data!$A$50:$B$56,2,FALSE),0)</f>
        <v>0</v>
      </c>
      <c r="FG174" s="11">
        <f>IF(FG$2=$A174,0,IF(HLOOKUP(FG$2,Recipes!$H:$GI,'Production Calculator'!$A174+2,FALSE)=0,0,HLOOKUP(FG$2,Recipes!$H:$GI,'Production Calculator'!$A174+2,FALSE)*$AK174))+IF($AO174=FG$3,$AM174/VLOOKUP($AO174,Data!$A$50:$B$56,2,FALSE),0)</f>
        <v>0</v>
      </c>
      <c r="FH174" s="11">
        <f>IF(FH$2=$A174,0,IF(HLOOKUP(FH$2,Recipes!$H:$GI,'Production Calculator'!$A174+2,FALSE)=0,0,HLOOKUP(FH$2,Recipes!$H:$GI,'Production Calculator'!$A174+2,FALSE)*$AK174))+IF($AO174=FH$3,$AM174/VLOOKUP($AO174,Data!$A$50:$B$56,2,FALSE),0)</f>
        <v>0</v>
      </c>
      <c r="FI174" s="11">
        <f>IF(FI$2=$A174,0,IF(HLOOKUP(FI$2,Recipes!$H:$GI,'Production Calculator'!$A174+2,FALSE)=0,0,HLOOKUP(FI$2,Recipes!$H:$GI,'Production Calculator'!$A174+2,FALSE)*$AK174))+IF($AO174=FI$3,$AM174/VLOOKUP($AO174,Data!$A$50:$B$56,2,FALSE),0)</f>
        <v>0</v>
      </c>
      <c r="FJ174" s="11">
        <f>IF(FJ$2=$A174,0,IF(HLOOKUP(FJ$2,Recipes!$H:$GI,'Production Calculator'!$A174+2,FALSE)=0,0,HLOOKUP(FJ$2,Recipes!$H:$GI,'Production Calculator'!$A174+2,FALSE)*$AK174))+IF($AO174=FJ$3,$AM174/VLOOKUP($AO174,Data!$A$50:$B$56,2,FALSE),0)</f>
        <v>0</v>
      </c>
      <c r="FK174" s="11">
        <f>IF(FK$2=$A174,0,IF(HLOOKUP(FK$2,Recipes!$H:$GI,'Production Calculator'!$A174+2,FALSE)=0,0,HLOOKUP(FK$2,Recipes!$H:$GI,'Production Calculator'!$A174+2,FALSE)*$AK174))+IF($AO174=FK$3,$AM174/VLOOKUP($AO174,Data!$A$50:$B$56,2,FALSE),0)</f>
        <v>0</v>
      </c>
      <c r="FL174" s="11">
        <f>IF(FL$2=$A174,0,IF(HLOOKUP(FL$2,Recipes!$H:$GI,'Production Calculator'!$A174+2,FALSE)=0,0,HLOOKUP(FL$2,Recipes!$H:$GI,'Production Calculator'!$A174+2,FALSE)*$AK174))+IF($AO174=FL$3,$AM174/VLOOKUP($AO174,Data!$A$50:$B$56,2,FALSE),0)</f>
        <v>0</v>
      </c>
      <c r="FM174" s="11">
        <f>IF(FM$2=$A174,0,IF(HLOOKUP(FM$2,Recipes!$H:$GI,'Production Calculator'!$A174+2,FALSE)=0,0,HLOOKUP(FM$2,Recipes!$H:$GI,'Production Calculator'!$A174+2,FALSE)*$AK174))+IF($AO174=FM$3,$AM174/VLOOKUP($AO174,Data!$A$50:$B$56,2,FALSE),0)</f>
        <v>0</v>
      </c>
      <c r="FN174" s="11">
        <f>IF(FN$2=$A174,0,IF(HLOOKUP(FN$2,Recipes!$H:$GI,'Production Calculator'!$A174+2,FALSE)=0,0,HLOOKUP(FN$2,Recipes!$H:$GI,'Production Calculator'!$A174+2,FALSE)*$AK174))+IF($AO174=FN$3,$AM174/VLOOKUP($AO174,Data!$A$50:$B$56,2,FALSE),0)</f>
        <v>0</v>
      </c>
      <c r="FO174" s="11">
        <f>IF(FO$2=$A174,0,IF(HLOOKUP(FO$2,Recipes!$H:$GI,'Production Calculator'!$A174+2,FALSE)=0,0,HLOOKUP(FO$2,Recipes!$H:$GI,'Production Calculator'!$A174+2,FALSE)*$AK174))+IF($AO174=FO$3,$AM174/VLOOKUP($AO174,Data!$A$50:$B$56,2,FALSE),0)</f>
        <v>0</v>
      </c>
      <c r="FP174" s="11">
        <f>IF(FP$2=$A174,0,IF(HLOOKUP(FP$2,Recipes!$H:$GI,'Production Calculator'!$A174+2,FALSE)=0,0,HLOOKUP(FP$2,Recipes!$H:$GI,'Production Calculator'!$A174+2,FALSE)*$AK174))+IF($AO174=FP$3,$AM174/VLOOKUP($AO174,Data!$A$50:$B$56,2,FALSE),0)</f>
        <v>0</v>
      </c>
      <c r="FQ174" s="11">
        <f>IF(FQ$2=$A174,0,IF(HLOOKUP(FQ$2,Recipes!$H:$GI,'Production Calculator'!$A174+2,FALSE)=0,0,HLOOKUP(FQ$2,Recipes!$H:$GI,'Production Calculator'!$A174+2,FALSE)*$AK174))+IF($AO174=FQ$3,$AM174/VLOOKUP($AO174,Data!$A$50:$B$56,2,FALSE),0)</f>
        <v>0</v>
      </c>
      <c r="FR174" s="11">
        <f>IF(FR$2=$A174,0,IF(HLOOKUP(FR$2,Recipes!$H:$GI,'Production Calculator'!$A174+2,FALSE)=0,0,HLOOKUP(FR$2,Recipes!$H:$GI,'Production Calculator'!$A174+2,FALSE)*$AK174))+IF($AO174=FR$3,$AM174/VLOOKUP($AO174,Data!$A$50:$B$56,2,FALSE),0)</f>
        <v>0</v>
      </c>
      <c r="FS174" s="11">
        <f>IF(FS$2=$A174,0,IF(HLOOKUP(FS$2,Recipes!$H:$GI,'Production Calculator'!$A174+2,FALSE)=0,0,HLOOKUP(FS$2,Recipes!$H:$GI,'Production Calculator'!$A174+2,FALSE)*$AK174))+IF($AO174=FS$3,$AM174/VLOOKUP($AO174,Data!$A$50:$B$56,2,FALSE),0)</f>
        <v>0</v>
      </c>
      <c r="FT174" s="11">
        <f>IF(FT$2=$A174,0,IF(HLOOKUP(FT$2,Recipes!$H:$GI,'Production Calculator'!$A174+2,FALSE)=0,0,HLOOKUP(FT$2,Recipes!$H:$GI,'Production Calculator'!$A174+2,FALSE)*$AK174))+IF($AO174=FT$3,$AM174/VLOOKUP($AO174,Data!$A$50:$B$56,2,FALSE),0)</f>
        <v>0</v>
      </c>
      <c r="FU174" s="11">
        <f>IF(FU$2=$A174,0,IF(HLOOKUP(FU$2,Recipes!$H:$GI,'Production Calculator'!$A174+2,FALSE)=0,0,HLOOKUP(FU$2,Recipes!$H:$GI,'Production Calculator'!$A174+2,FALSE)*$AK174))+IF($AO174=FU$3,$AM174/VLOOKUP($AO174,Data!$A$50:$B$56,2,FALSE),0)</f>
        <v>0</v>
      </c>
      <c r="FV174" s="11">
        <f>IF(FV$2=$A174,0,IF(HLOOKUP(FV$2,Recipes!$H:$GI,'Production Calculator'!$A174+2,FALSE)=0,0,HLOOKUP(FV$2,Recipes!$H:$GI,'Production Calculator'!$A174+2,FALSE)*$AK174))+IF($AO174=FV$3,$AM174/VLOOKUP($AO174,Data!$A$50:$B$56,2,FALSE),0)</f>
        <v>0</v>
      </c>
      <c r="FW174" s="11">
        <f>IF(FW$2=$A174,0,IF(HLOOKUP(FW$2,Recipes!$H:$GI,'Production Calculator'!$A174+2,FALSE)=0,0,HLOOKUP(FW$2,Recipes!$H:$GI,'Production Calculator'!$A174+2,FALSE)*$AK174))+IF($AO174=FW$3,$AM174/VLOOKUP($AO174,Data!$A$50:$B$56,2,FALSE),0)</f>
        <v>0</v>
      </c>
      <c r="FX174" s="11">
        <f>IF(FX$2=$A174,0,IF(HLOOKUP(FX$2,Recipes!$H:$GI,'Production Calculator'!$A174+2,FALSE)=0,0,HLOOKUP(FX$2,Recipes!$H:$GI,'Production Calculator'!$A174+2,FALSE)*$AK174))+IF($AO174=FX$3,$AM174/VLOOKUP($AO174,Data!$A$50:$B$56,2,FALSE),0)</f>
        <v>0</v>
      </c>
      <c r="FY174" s="11">
        <f>IF(FY$2=$A174,0,IF(HLOOKUP(FY$2,Recipes!$H:$GI,'Production Calculator'!$A174+2,FALSE)=0,0,HLOOKUP(FY$2,Recipes!$H:$GI,'Production Calculator'!$A174+2,FALSE)*$AK174))+IF($AO174=FY$3,$AM174/VLOOKUP($AO174,Data!$A$50:$B$56,2,FALSE),0)</f>
        <v>0</v>
      </c>
      <c r="FZ174" s="11">
        <f>IF(FZ$2=$A174,0,IF(HLOOKUP(FZ$2,Recipes!$H:$GI,'Production Calculator'!$A174+2,FALSE)=0,0,HLOOKUP(FZ$2,Recipes!$H:$GI,'Production Calculator'!$A174+2,FALSE)*$AK174))+IF($AO174=FZ$3,$AM174/VLOOKUP($AO174,Data!$A$50:$B$56,2,FALSE),0)</f>
        <v>0</v>
      </c>
      <c r="GA174" s="11">
        <f>IF(GA$2=$A174,0,IF(HLOOKUP(GA$2,Recipes!$H:$GI,'Production Calculator'!$A174+2,FALSE)=0,0,HLOOKUP(GA$2,Recipes!$H:$GI,'Production Calculator'!$A174+2,FALSE)*$AK174))+IF($AO174=GA$3,$AM174/VLOOKUP($AO174,Data!$A$50:$B$56,2,FALSE),0)</f>
        <v>0</v>
      </c>
      <c r="GB174" s="11">
        <f>IF(GB$2=$A174,0,IF(HLOOKUP(GB$2,Recipes!$H:$GI,'Production Calculator'!$A174+2,FALSE)=0,0,HLOOKUP(GB$2,Recipes!$H:$GI,'Production Calculator'!$A174+2,FALSE)*$AK174))+IF($AO174=GB$3,$AM174/VLOOKUP($AO174,Data!$A$50:$B$56,2,FALSE),0)</f>
        <v>0</v>
      </c>
      <c r="GC174" s="11">
        <f>IF(GC$2=$A174,0,IF(HLOOKUP(GC$2,Recipes!$H:$GI,'Production Calculator'!$A174+2,FALSE)=0,0,HLOOKUP(GC$2,Recipes!$H:$GI,'Production Calculator'!$A174+2,FALSE)*$AK174))+IF($AO174=GC$3,$AM174/VLOOKUP($AO174,Data!$A$50:$B$56,2,FALSE),0)</f>
        <v>0</v>
      </c>
      <c r="GD174" s="11">
        <f>IF(GD$2=$A174,0,IF(HLOOKUP(GD$2,Recipes!$H:$GI,'Production Calculator'!$A174+2,FALSE)=0,0,HLOOKUP(GD$2,Recipes!$H:$GI,'Production Calculator'!$A174+2,FALSE)*$AK174))+IF($AO174=GD$3,$AM174/VLOOKUP($AO174,Data!$A$50:$B$56,2,FALSE),0)</f>
        <v>0</v>
      </c>
      <c r="GE174" s="11">
        <f>IF(GE$2=$A174,0,IF(HLOOKUP(GE$2,Recipes!$H:$GI,'Production Calculator'!$A174+2,FALSE)=0,0,HLOOKUP(GE$2,Recipes!$H:$GI,'Production Calculator'!$A174+2,FALSE)*$AK174))+IF($AO174=GE$3,$AM174/VLOOKUP($AO174,Data!$A$50:$B$56,2,FALSE),0)</f>
        <v>0</v>
      </c>
      <c r="GF174" s="11">
        <f>IF(GF$2=$A174,0,IF(HLOOKUP(GF$2,Recipes!$H:$GI,'Production Calculator'!$A174+2,FALSE)=0,0,HLOOKUP(GF$2,Recipes!$H:$GI,'Production Calculator'!$A174+2,FALSE)*$AK174))+IF($AO174=GF$3,$AM174/VLOOKUP($AO174,Data!$A$50:$B$56,2,FALSE),0)</f>
        <v>0</v>
      </c>
      <c r="GG174" s="11">
        <f>IF(GG$2=$A174,0,IF(HLOOKUP(GG$2,Recipes!$H:$GI,'Production Calculator'!$A174+2,FALSE)=0,0,HLOOKUP(GG$2,Recipes!$H:$GI,'Production Calculator'!$A174+2,FALSE)*$AK174))+IF($AO174=GG$3,$AM174/VLOOKUP($AO174,Data!$A$50:$B$56,2,FALSE),0)</f>
        <v>0</v>
      </c>
      <c r="GH174" s="11">
        <f>IF(GH$2=$A174,0,IF(HLOOKUP(GH$2,Recipes!$H:$GI,'Production Calculator'!$A174+2,FALSE)=0,0,HLOOKUP(GH$2,Recipes!$H:$GI,'Production Calculator'!$A174+2,FALSE)*$AK174))+IF($AO174=GH$3,$AM174/VLOOKUP($AO174,Data!$A$50:$B$56,2,FALSE),0)</f>
        <v>0</v>
      </c>
      <c r="GI174" s="11">
        <f>IF(GI$2=$A174,0,IF(HLOOKUP(GI$2,Recipes!$H:$GI,'Production Calculator'!$A174+2,FALSE)=0,0,HLOOKUP(GI$2,Recipes!$H:$GI,'Production Calculator'!$A174+2,FALSE)*$AK174))+IF($AO174=GI$3,$AM174/VLOOKUP($AO174,Data!$A$50:$B$56,2,FALSE),0)</f>
        <v>0</v>
      </c>
      <c r="GJ174" s="11">
        <f>IF(GJ$2=$A174,0,IF(HLOOKUP(GJ$2,Recipes!$H:$GI,'Production Calculator'!$A174+2,FALSE)=0,0,HLOOKUP(GJ$2,Recipes!$H:$GI,'Production Calculator'!$A174+2,FALSE)*$AK174))+IF($AO174=GJ$3,$AM174/VLOOKUP($AO174,Data!$A$50:$B$56,2,FALSE),0)</f>
        <v>0</v>
      </c>
      <c r="GK174" s="11">
        <f>IF(GK$2=$A174,0,IF(HLOOKUP(GK$2,Recipes!$H:$GI,'Production Calculator'!$A174+2,FALSE)=0,0,HLOOKUP(GK$2,Recipes!$H:$GI,'Production Calculator'!$A174+2,FALSE)*$AK174))+IF($AO174=GK$3,$AM174/VLOOKUP($AO174,Data!$A$50:$B$56,2,FALSE),0)</f>
        <v>0</v>
      </c>
      <c r="GL174" s="11">
        <f>IF(GL$2=$A174,0,IF(HLOOKUP(GL$2,Recipes!$H:$GI,'Production Calculator'!$A174+2,FALSE)=0,0,HLOOKUP(GL$2,Recipes!$H:$GI,'Production Calculator'!$A174+2,FALSE)*$AK174))+IF($AO174=GL$3,$AM174/VLOOKUP($AO174,Data!$A$50:$B$56,2,FALSE),0)</f>
        <v>0</v>
      </c>
      <c r="GM174" s="11">
        <f>IF(GM$2=$A174,0,IF(HLOOKUP(GM$2,Recipes!$H:$GI,'Production Calculator'!$A174+2,FALSE)=0,0,HLOOKUP(GM$2,Recipes!$H:$GI,'Production Calculator'!$A174+2,FALSE)*$AK174))+IF($AO174=GM$3,$AM174/VLOOKUP($AO174,Data!$A$50:$B$56,2,FALSE),0)</f>
        <v>0</v>
      </c>
      <c r="GN174" s="11">
        <f>IF(GN$2=$A174,0,IF(HLOOKUP(GN$2,Recipes!$H:$GI,'Production Calculator'!$A174+2,FALSE)=0,0,HLOOKUP(GN$2,Recipes!$H:$GI,'Production Calculator'!$A174+2,FALSE)*$AK174))+IF($AO174=GN$3,$AM174/VLOOKUP($AO174,Data!$A$50:$B$56,2,FALSE),0)</f>
        <v>0</v>
      </c>
      <c r="GO174" s="11">
        <f>IF(GO$2=$A174,0,IF(HLOOKUP(GO$2,Recipes!$H:$GI,'Production Calculator'!$A174+2,FALSE)=0,0,HLOOKUP(GO$2,Recipes!$H:$GI,'Production Calculator'!$A174+2,FALSE)*$AK174))+IF($AO174=GO$3,$AM174/VLOOKUP($AO174,Data!$A$50:$B$56,2,FALSE),0)</f>
        <v>0</v>
      </c>
      <c r="GP174" s="11">
        <f>IF(GP$2=$A174,0,IF(HLOOKUP(GP$2,Recipes!$H:$GI,'Production Calculator'!$A174+2,FALSE)=0,0,HLOOKUP(GP$2,Recipes!$H:$GI,'Production Calculator'!$A174+2,FALSE)*$AK174))+IF($AO174=GP$3,$AM174/VLOOKUP($AO174,Data!$A$50:$B$56,2,FALSE),0)</f>
        <v>0</v>
      </c>
      <c r="GQ174" s="11">
        <f>IF(GQ$2=$A174,0,IF(HLOOKUP(GQ$2,Recipes!$H:$GI,'Production Calculator'!$A174+2,FALSE)=0,0,HLOOKUP(GQ$2,Recipes!$H:$GI,'Production Calculator'!$A174+2,FALSE)*$AK174))+IF($AO174=GQ$3,$AM174/VLOOKUP($AO174,Data!$A$50:$B$56,2,FALSE),0)</f>
        <v>0</v>
      </c>
      <c r="GR174" s="11">
        <f>IF(GR$2=$A174,0,IF(HLOOKUP(GR$2,Recipes!$H:$GI,'Production Calculator'!$A174+2,FALSE)=0,0,HLOOKUP(GR$2,Recipes!$H:$GI,'Production Calculator'!$A174+2,FALSE)*$AK174))+IF($AO174=GR$3,$AM174/VLOOKUP($AO174,Data!$A$50:$B$56,2,FALSE),0)</f>
        <v>0</v>
      </c>
      <c r="GS174" s="11">
        <f>IF(GS$2=$A174,0,IF(HLOOKUP(GS$2,Recipes!$H:$GI,'Production Calculator'!$A174+2,FALSE)=0,0,HLOOKUP(GS$2,Recipes!$H:$GI,'Production Calculator'!$A174+2,FALSE)*$AK174))+IF($AO174=GS$3,$AM174/VLOOKUP($AO174,Data!$A$50:$B$56,2,FALSE),0)</f>
        <v>0</v>
      </c>
      <c r="GT174" s="11">
        <f>IF(GT$2=$A174,0,IF(HLOOKUP(GT$2,Recipes!$H:$GI,'Production Calculator'!$A174+2,FALSE)=0,0,HLOOKUP(GT$2,Recipes!$H:$GI,'Production Calculator'!$A174+2,FALSE)*$AK174))+IF($AO174=GT$3,$AM174/VLOOKUP($AO174,Data!$A$50:$B$56,2,FALSE),0)</f>
        <v>0</v>
      </c>
      <c r="GU174" s="11">
        <f>IF(GU$2=$A174,0,IF(HLOOKUP(GU$2,Recipes!$H:$GI,'Production Calculator'!$A174+2,FALSE)=0,0,HLOOKUP(GU$2,Recipes!$H:$GI,'Production Calculator'!$A174+2,FALSE)*$AK174))+IF($AO174=GU$3,$AM174/VLOOKUP($AO174,Data!$A$50:$B$56,2,FALSE),0)</f>
        <v>0</v>
      </c>
      <c r="GV174" s="11">
        <f>IF(GV$2=$A174,0,IF(HLOOKUP(GV$2,Recipes!$H:$GI,'Production Calculator'!$A174+2,FALSE)=0,0,HLOOKUP(GV$2,Recipes!$H:$GI,'Production Calculator'!$A174+2,FALSE)*$AK174))+IF($AO174=GV$3,$AM174/VLOOKUP($AO174,Data!$A$50:$B$56,2,FALSE),0)</f>
        <v>0</v>
      </c>
      <c r="GW174" s="11">
        <f>IF(GW$2=$A174,0,IF(HLOOKUP(GW$2,Recipes!$H:$GI,'Production Calculator'!$A174+2,FALSE)=0,0,HLOOKUP(GW$2,Recipes!$H:$GI,'Production Calculator'!$A174+2,FALSE)*$AK174))+IF($AO174=GW$3,$AM174/VLOOKUP($AO174,Data!$A$50:$B$56,2,FALSE),0)</f>
        <v>0</v>
      </c>
      <c r="GX174" s="11">
        <f>IF(GX$2=$A174,0,IF(HLOOKUP(GX$2,Recipes!$H:$GI,'Production Calculator'!$A174+2,FALSE)=0,0,HLOOKUP(GX$2,Recipes!$H:$GI,'Production Calculator'!$A174+2,FALSE)*$AK174))+IF($AO174=GX$3,$AM174/VLOOKUP($AO174,Data!$A$50:$B$56,2,FALSE),0)</f>
        <v>0</v>
      </c>
      <c r="GY174" s="11">
        <f>IF(GY$2=$A174,0,IF(HLOOKUP(GY$2,Recipes!$H:$GI,'Production Calculator'!$A174+2,FALSE)=0,0,HLOOKUP(GY$2,Recipes!$H:$GI,'Production Calculator'!$A174+2,FALSE)*$AK174))+IF($AO174=GY$3,$AM174/VLOOKUP($AO174,Data!$A$50:$B$56,2,FALSE),0)</f>
        <v>0</v>
      </c>
      <c r="GZ174" s="11">
        <f>IF(GZ$2=$A174,0,IF(HLOOKUP(GZ$2,Recipes!$H:$GI,'Production Calculator'!$A174+2,FALSE)=0,0,HLOOKUP(GZ$2,Recipes!$H:$GI,'Production Calculator'!$A174+2,FALSE)*$AK174))+IF($AO174=GZ$3,$AM174/VLOOKUP($AO174,Data!$A$50:$B$56,2,FALSE),0)</f>
        <v>0</v>
      </c>
      <c r="HA174" s="11">
        <f>IF(HA$2=$A174,0,IF(HLOOKUP(HA$2,Recipes!$H:$GI,'Production Calculator'!$A174+2,FALSE)=0,0,HLOOKUP(HA$2,Recipes!$H:$GI,'Production Calculator'!$A174+2,FALSE)*$AK174))+IF($AO174=HA$3,$AM174/VLOOKUP($AO174,Data!$A$50:$B$56,2,FALSE),0)</f>
        <v>0</v>
      </c>
      <c r="HB174" s="11">
        <f>IF(HB$2=$A174,0,IF(HLOOKUP(HB$2,Recipes!$H:$GI,'Production Calculator'!$A174+2,FALSE)=0,0,HLOOKUP(HB$2,Recipes!$H:$GI,'Production Calculator'!$A174+2,FALSE)*$AK174))+IF($AO174=HB$3,$AM174/VLOOKUP($AO174,Data!$A$50:$B$56,2,FALSE),0)</f>
        <v>0</v>
      </c>
      <c r="HC174" s="11">
        <f>IF(HC$2=$A174,0,IF(HLOOKUP(HC$2,Recipes!$H:$GI,'Production Calculator'!$A174+2,FALSE)=0,0,HLOOKUP(HC$2,Recipes!$H:$GI,'Production Calculator'!$A174+2,FALSE)*$AK174))+IF($AO174=HC$3,$AM174/VLOOKUP($AO174,Data!$A$50:$B$56,2,FALSE),0)</f>
        <v>0</v>
      </c>
      <c r="HD174" s="11">
        <f>IF(HD$2=$A174,0,IF(HLOOKUP(HD$2,Recipes!$H:$GI,'Production Calculator'!$A174+2,FALSE)=0,0,HLOOKUP(HD$2,Recipes!$H:$GI,'Production Calculator'!$A174+2,FALSE)*$AK174))+IF($AO174=HD$3,$AM174/VLOOKUP($AO174,Data!$A$50:$B$56,2,FALSE),0)</f>
        <v>0</v>
      </c>
      <c r="HE174" s="11">
        <f>IF(HE$2=$A174,0,IF(HLOOKUP(HE$2,Recipes!$H:$GI,'Production Calculator'!$A174+2,FALSE)=0,0,HLOOKUP(HE$2,Recipes!$H:$GI,'Production Calculator'!$A174+2,FALSE)*$AK174))+IF($AO174=HE$3,$AM174/VLOOKUP($AO174,Data!$A$50:$B$56,2,FALSE),0)</f>
        <v>0</v>
      </c>
      <c r="HF174" s="11">
        <f>IF(HF$2=$A174,0,IF(HLOOKUP(HF$2,Recipes!$H:$GI,'Production Calculator'!$A174+2,FALSE)=0,0,HLOOKUP(HF$2,Recipes!$H:$GI,'Production Calculator'!$A174+2,FALSE)*$AK174))+IF($AO174=HF$3,$AM174/VLOOKUP($AO174,Data!$A$50:$B$56,2,FALSE),0)</f>
        <v>0</v>
      </c>
      <c r="HG174" s="11">
        <f>IF(HG$2=$A174,0,IF(HLOOKUP(HG$2,Recipes!$H:$GI,'Production Calculator'!$A174+2,FALSE)=0,0,HLOOKUP(HG$2,Recipes!$H:$GI,'Production Calculator'!$A174+2,FALSE)*$AK174))+IF($AO174=HG$3,$AM174/VLOOKUP($AO174,Data!$A$50:$B$56,2,FALSE),0)</f>
        <v>0</v>
      </c>
      <c r="HH174" s="11">
        <f>IF(HH$2=$A174,0,IF(HLOOKUP(HH$2,Recipes!$H:$GI,'Production Calculator'!$A174+2,FALSE)=0,0,HLOOKUP(HH$2,Recipes!$H:$GI,'Production Calculator'!$A174+2,FALSE)*$AK174))+IF($AO174=HH$3,$AM174/VLOOKUP($AO174,Data!$A$50:$B$56,2,FALSE),0)</f>
        <v>0</v>
      </c>
      <c r="HI174" s="11">
        <f>IF(HI$2=$A174,0,IF(HLOOKUP(HI$2,Recipes!$H:$GI,'Production Calculator'!$A174+2,FALSE)=0,0,HLOOKUP(HI$2,Recipes!$H:$GI,'Production Calculator'!$A174+2,FALSE)*$AK174))+IF($AO174=HI$3,$AM174/VLOOKUP($AO174,Data!$A$50:$B$56,2,FALSE),0)</f>
        <v>0</v>
      </c>
      <c r="HJ174" s="11">
        <f>IF(HJ$2=$A174,0,IF(HLOOKUP(HJ$2,Recipes!$H:$GI,'Production Calculator'!$A174+2,FALSE)=0,0,HLOOKUP(HJ$2,Recipes!$H:$GI,'Production Calculator'!$A174+2,FALSE)*$AK174))+IF($AO174=HJ$3,$AM174/VLOOKUP($AO174,Data!$A$50:$B$56,2,FALSE),0)</f>
        <v>0</v>
      </c>
      <c r="HK174" s="11">
        <f>IF(HK$2=$A174,0,IF(HLOOKUP(HK$2,Recipes!$H:$GI,'Production Calculator'!$A174+2,FALSE)=0,0,HLOOKUP(HK$2,Recipes!$H:$GI,'Production Calculator'!$A174+2,FALSE)*$AK174))+IF($AO174=HK$3,$AM174/VLOOKUP($AO174,Data!$A$50:$B$56,2,FALSE),0)</f>
        <v>0</v>
      </c>
      <c r="HL174" s="11">
        <f>IF(HL$2=$A174,0,IF(HLOOKUP(HL$2,Recipes!$H:$GI,'Production Calculator'!$A174+2,FALSE)=0,0,HLOOKUP(HL$2,Recipes!$H:$GI,'Production Calculator'!$A174+2,FALSE)*$AK174))+IF($AO174=HL$3,$AM174/VLOOKUP($AO174,Data!$A$50:$B$56,2,FALSE),0)</f>
        <v>0</v>
      </c>
      <c r="HM174" s="11">
        <f>IF(HM$2=$A174,0,IF(HLOOKUP(HM$2,Recipes!$H:$GI,'Production Calculator'!$A174+2,FALSE)=0,0,HLOOKUP(HM$2,Recipes!$H:$GI,'Production Calculator'!$A174+2,FALSE)*$AK174))+IF($AO174=HM$3,$AM174/VLOOKUP($AO174,Data!$A$50:$B$56,2,FALSE),0)</f>
        <v>0</v>
      </c>
      <c r="HN174" s="11">
        <f>IF(HN$2=$A174,0,IF(HLOOKUP(HN$2,Recipes!$H:$GI,'Production Calculator'!$A174+2,FALSE)=0,0,HLOOKUP(HN$2,Recipes!$H:$GI,'Production Calculator'!$A174+2,FALSE)*$AK174))+IF($AO174=HN$3,$AM174/VLOOKUP($AO174,Data!$A$50:$B$56,2,FALSE),0)</f>
        <v>0</v>
      </c>
      <c r="HO174" s="11">
        <f>IF(HO$2=$A174,0,IF(HLOOKUP(HO$2,Recipes!$H:$GI,'Production Calculator'!$A174+2,FALSE)=0,0,HLOOKUP(HO$2,Recipes!$H:$GI,'Production Calculator'!$A174+2,FALSE)*$AK174))+IF($AO174=HO$3,$AM174/VLOOKUP($AO174,Data!$A$50:$B$56,2,FALSE),0)</f>
        <v>0</v>
      </c>
      <c r="HP174" s="11">
        <f>IF(HP$2=$A174,0,IF(HLOOKUP(HP$2,Recipes!$H:$GI,'Production Calculator'!$A174+2,FALSE)=0,0,HLOOKUP(HP$2,Recipes!$H:$GI,'Production Calculator'!$A174+2,FALSE)*$AK174))+IF($AO174=HP$3,$AM174/VLOOKUP($AO174,Data!$A$50:$B$56,2,FALSE),0)</f>
        <v>0</v>
      </c>
      <c r="HQ174" s="11">
        <f>IF(HQ$2=$A174,0,IF(HLOOKUP(HQ$2,Recipes!$H:$GI,'Production Calculator'!$A174+2,FALSE)=0,0,HLOOKUP(HQ$2,Recipes!$H:$GI,'Production Calculator'!$A174+2,FALSE)*$AK174))+IF($AO174=HQ$3,$AM174/VLOOKUP($AO174,Data!$A$50:$B$56,2,FALSE),0)</f>
        <v>0</v>
      </c>
      <c r="HR174" s="11">
        <f>IF(HR$2=$A174,0,IF(HLOOKUP(HR$2,Recipes!$H:$GI,'Production Calculator'!$A174+2,FALSE)=0,0,HLOOKUP(HR$2,Recipes!$H:$GI,'Production Calculator'!$A174+2,FALSE)*$AK174))+IF($AO174=HR$3,$AM174/VLOOKUP($AO174,Data!$A$50:$B$56,2,FALSE),0)</f>
        <v>0</v>
      </c>
      <c r="HS174" s="121"/>
    </row>
    <row r="175" spans="1:227" x14ac:dyDescent="0.45">
      <c r="A175">
        <v>147</v>
      </c>
      <c r="B175" s="107" t="str">
        <f>VLOOKUP(A175,Recipes!A:B,2)</f>
        <v>Assembling machine 3</v>
      </c>
      <c r="C175" s="128">
        <v>0</v>
      </c>
      <c r="D175" s="108">
        <f t="shared" si="267"/>
        <v>0</v>
      </c>
      <c r="E175" s="127" t="s">
        <v>1</v>
      </c>
      <c r="F175" s="109">
        <f>VLOOKUP(A175,Recipes!$A$3:$G$186,6,FALSE)</f>
        <v>2</v>
      </c>
      <c r="G175" s="109">
        <f>VLOOKUP(A175,Recipes!$A$3:$G$186,7,FALSE)</f>
        <v>0</v>
      </c>
      <c r="H175" s="110">
        <f t="shared" si="268"/>
        <v>0</v>
      </c>
      <c r="I175" s="109">
        <f>VLOOKUP(E175,Data!$A$2:$C$26,3, FALSE)</f>
        <v>4</v>
      </c>
      <c r="J175" s="108">
        <v>0</v>
      </c>
      <c r="K175" s="108">
        <v>0</v>
      </c>
      <c r="L175" s="108">
        <v>0</v>
      </c>
      <c r="M175" s="150">
        <v>0</v>
      </c>
      <c r="N175" s="150">
        <v>0</v>
      </c>
      <c r="O175" s="150">
        <v>0</v>
      </c>
      <c r="P175" s="151">
        <v>0</v>
      </c>
      <c r="Q175" s="151">
        <v>0</v>
      </c>
      <c r="R175" s="151">
        <v>0</v>
      </c>
      <c r="S175">
        <f t="shared" si="283"/>
        <v>0</v>
      </c>
      <c r="T175">
        <f t="shared" si="284"/>
        <v>0</v>
      </c>
      <c r="U175">
        <f t="shared" si="285"/>
        <v>0</v>
      </c>
      <c r="V175">
        <f t="shared" si="286"/>
        <v>0</v>
      </c>
      <c r="W175">
        <f t="shared" si="287"/>
        <v>0</v>
      </c>
      <c r="X175">
        <f t="shared" si="288"/>
        <v>0</v>
      </c>
      <c r="Y175">
        <f t="shared" si="289"/>
        <v>0</v>
      </c>
      <c r="Z175">
        <f t="shared" si="290"/>
        <v>0</v>
      </c>
      <c r="AA175">
        <f t="shared" si="291"/>
        <v>0</v>
      </c>
      <c r="AB175" s="111">
        <f>VLOOKUP($A175,Recipes!$A:$G,4)</f>
        <v>0.5</v>
      </c>
      <c r="AC175" s="111">
        <f>VLOOKUP($A175,Recipes!$A:$G,5)</f>
        <v>1</v>
      </c>
      <c r="AD175" s="111">
        <f t="shared" si="278"/>
        <v>2</v>
      </c>
      <c r="AE175" s="111">
        <f>VLOOKUP(E175,Data!$A$2:$F$26,5,FALSE)</f>
        <v>0</v>
      </c>
      <c r="AF175" s="111">
        <f>VLOOKUP(E175,Data!$A$2:$F$26,4,FALSE)</f>
        <v>210</v>
      </c>
      <c r="AG175" s="111">
        <f>VLOOKUP(E175,Data!$A$2:$B$26,2, FALSE)</f>
        <v>1.25</v>
      </c>
      <c r="AH175" s="111">
        <f>1+VLOOKUP($J$3,Data!$A$40:$D$48,2,FALSE)*$J175+VLOOKUP($K$3,Data!$A$40:$D$48,2,FALSE)*$K175+VLOOKUP($L$3,Data!$A$40:$D$48,2,FALSE)*$L175+VLOOKUP($M$3,Data!$A$40:$D$48,2,FALSE)*$M175+VLOOKUP($N$3,Data!$A$40:$D$48,2,FALSE)*$N175+VLOOKUP($O$3,Data!$A$40:$D$48,2,FALSE)*$O175+VLOOKUP($P$3,Data!$A$40:$D$48,2,FALSE)*$P175+VLOOKUP($Q$3,Data!$A$40:$D$48,2,FALSE)*$Q175+VLOOKUP($R$3,Data!$A$40:$D$48,2,FALSE)*$R175</f>
        <v>1</v>
      </c>
      <c r="AI175" s="111">
        <f>MAX(1+VLOOKUP($J$3,Data!$A$40:$D$48,3,FALSE)*$J175+VLOOKUP($K$3,Data!$A$40:$D$48,3,FALSE)*$K175+VLOOKUP($L$3,Data!$A$40:$D$48,3,FALSE)*$L175+VLOOKUP($M$3,Data!$A$40:$D$48,3,FALSE)*$M175+VLOOKUP($N$3,Data!$A$40:$D$48,3,FALSE)*$N175+VLOOKUP($O$3,Data!$A$40:$D$48,3,FALSE)*$O175+VLOOKUP($P$3,Data!$A$40:$D$48,3,FALSE)*$P175+VLOOKUP($Q$3,Data!$A$40:$D$48,3,FALSE)*$Q175+VLOOKUP($R$3,Data!$A$40:$D$48,3,FALSE)*$R175,0)</f>
        <v>1</v>
      </c>
      <c r="AJ175" s="111">
        <f>MAX(1-(VLOOKUP($J$3,Data!$A$40:$D$48,4,FALSE)*$J175+VLOOKUP($K$3,Data!$A$40:$D$48,4,FALSE)*$K175+VLOOKUP($L$3,Data!$A$40:$D$48,4,FALSE)*$L175+VLOOKUP($M$3,Data!$A$40:$D$48,4,FALSE)*$M175+VLOOKUP($N$3,Data!$A$40:$D$48,4,FALSE)*$N175+VLOOKUP($O$3,Data!$A$40:$D$48,4,FALSE)*$O175+VLOOKUP($P$3,Data!$A$40:$D$48,4,FALSE)*$P175+VLOOKUP($Q$3,Data!$A$40:$D$48,4,FALSE)*$Q175+VLOOKUP($R$3,Data!$A$40:$D$48,4,FALSE)*$R175),0.2)</f>
        <v>1</v>
      </c>
      <c r="AK175" s="112">
        <f t="shared" si="279"/>
        <v>0</v>
      </c>
      <c r="AL175" s="111">
        <f t="shared" si="280"/>
        <v>2.5</v>
      </c>
      <c r="AM175" s="111">
        <f t="shared" si="281"/>
        <v>0</v>
      </c>
      <c r="AN175" s="111">
        <f t="shared" si="282"/>
        <v>0</v>
      </c>
      <c r="AO175" s="131" t="s">
        <v>298</v>
      </c>
      <c r="AP175" s="11"/>
      <c r="AQ175" s="11">
        <f>IF(AQ$2=$A175,0,IF(HLOOKUP(AQ$2,Recipes!$H:$GI,'Production Calculator'!$A175+2,FALSE)=0,0,HLOOKUP(AQ$2,Recipes!$H:$GI,'Production Calculator'!$A175+2,FALSE)*$AK175))+IF($AO175=AQ$3,$AM175/VLOOKUP($AO175,Data!$A$50:$B$56,2,FALSE),0)</f>
        <v>0</v>
      </c>
      <c r="AR175" s="11">
        <f>IF(AR$2=$A175,0,IF(HLOOKUP(AR$2,Recipes!$H:$GI,'Production Calculator'!$A175+2,FALSE)=0,0,HLOOKUP(AR$2,Recipes!$H:$GI,'Production Calculator'!$A175+2,FALSE)*$AK175))+IF($AO175=AR$3,$AM175/VLOOKUP($AO175,Data!$A$50:$B$56,2,FALSE),0)</f>
        <v>0</v>
      </c>
      <c r="AS175" s="11">
        <f>IF(AS$2=$A175,0,IF(HLOOKUP(AS$2,Recipes!$H:$GI,'Production Calculator'!$A175+2,FALSE)=0,0,HLOOKUP(AS$2,Recipes!$H:$GI,'Production Calculator'!$A175+2,FALSE)*$AK175))+IF($AO175=AS$3,$AM175/VLOOKUP($AO175,Data!$A$50:$B$56,2,FALSE),0)</f>
        <v>0</v>
      </c>
      <c r="AT175" s="11">
        <f>IF(AT$2=$A175,0,IF(HLOOKUP(AT$2,Recipes!$H:$GI,'Production Calculator'!$A175+2,FALSE)=0,0,HLOOKUP(AT$2,Recipes!$H:$GI,'Production Calculator'!$A175+2,FALSE)*$AK175))+IF($AO175=AT$3,$AM175/VLOOKUP($AO175,Data!$A$50:$B$56,2,FALSE),0)</f>
        <v>0</v>
      </c>
      <c r="AU175" s="11">
        <f>IF(AU$2=$A175,0,IF(HLOOKUP(AU$2,Recipes!$H:$GI,'Production Calculator'!$A175+2,FALSE)=0,0,HLOOKUP(AU$2,Recipes!$H:$GI,'Production Calculator'!$A175+2,FALSE)*$AK175))+IF($AO175=AU$3,$AM175/VLOOKUP($AO175,Data!$A$50:$B$56,2,FALSE),0)</f>
        <v>0</v>
      </c>
      <c r="AV175" s="11">
        <f>IF(AV$2=$A175,0,IF(HLOOKUP(AV$2,Recipes!$H:$GI,'Production Calculator'!$A175+2,FALSE)=0,0,HLOOKUP(AV$2,Recipes!$H:$GI,'Production Calculator'!$A175+2,FALSE)*$AK175))+IF($AO175=AV$3,$AM175/VLOOKUP($AO175,Data!$A$50:$B$56,2,FALSE),0)</f>
        <v>0</v>
      </c>
      <c r="AW175" s="11">
        <f>IF(AW$2=$A175,0,IF(HLOOKUP(AW$2,Recipes!$H:$GI,'Production Calculator'!$A175+2,FALSE)=0,0,HLOOKUP(AW$2,Recipes!$H:$GI,'Production Calculator'!$A175+2,FALSE)*$AK175))+IF($AO175=AW$3,$AM175/VLOOKUP($AO175,Data!$A$50:$B$56,2,FALSE),0)</f>
        <v>0</v>
      </c>
      <c r="AX175" s="11">
        <f>IF(AX$2=$A175,0,IF(HLOOKUP(AX$2,Recipes!$H:$GI,'Production Calculator'!$A175+2,FALSE)=0,0,HLOOKUP(AX$2,Recipes!$H:$GI,'Production Calculator'!$A175+2,FALSE)*$AK175))+IF($AO175=AX$3,$AM175/VLOOKUP($AO175,Data!$A$50:$B$56,2,FALSE),0)</f>
        <v>0</v>
      </c>
      <c r="AY175" s="11">
        <f>IF(AY$2=$A175,0,IF(HLOOKUP(AY$2,Recipes!$H:$GI,'Production Calculator'!$A175+2,FALSE)=0,0,HLOOKUP(AY$2,Recipes!$H:$GI,'Production Calculator'!$A175+2,FALSE)*$AK175))+IF($AO175=AY$3,$AM175/VLOOKUP($AO175,Data!$A$50:$B$56,2,FALSE),0)</f>
        <v>0</v>
      </c>
      <c r="AZ175" s="11">
        <f>IF(AZ$2=$A175,0,IF(HLOOKUP(AZ$2,Recipes!$H:$GI,'Production Calculator'!$A175+2,FALSE)=0,0,HLOOKUP(AZ$2,Recipes!$H:$GI,'Production Calculator'!$A175+2,FALSE)*$AK175))+IF($AO175=AZ$3,$AM175/VLOOKUP($AO175,Data!$A$50:$B$56,2,FALSE),0)</f>
        <v>0</v>
      </c>
      <c r="BA175" s="11">
        <f>IF(BA$2=$A175,0,IF(HLOOKUP(BA$2,Recipes!$H:$GI,'Production Calculator'!$A175+2,FALSE)=0,0,HLOOKUP(BA$2,Recipes!$H:$GI,'Production Calculator'!$A175+2,FALSE)*$AK175))+IF($AO175=BA$3,$AM175/VLOOKUP($AO175,Data!$A$50:$B$56,2,FALSE),0)</f>
        <v>0</v>
      </c>
      <c r="BB175" s="11">
        <f>IF(BB$2=$A175,0,IF(HLOOKUP(BB$2,Recipes!$H:$GI,'Production Calculator'!$A175+2,FALSE)=0,0,HLOOKUP(BB$2,Recipes!$H:$GI,'Production Calculator'!$A175+2,FALSE)*$AK175))+IF($AO175=BB$3,$AM175/VLOOKUP($AO175,Data!$A$50:$B$56,2,FALSE),0)</f>
        <v>0</v>
      </c>
      <c r="BC175" s="11">
        <f>IF(BC$2=$A175,0,IF(HLOOKUP(BC$2,Recipes!$H:$GI,'Production Calculator'!$A175+2,FALSE)=0,0,HLOOKUP(BC$2,Recipes!$H:$GI,'Production Calculator'!$A175+2,FALSE)*$AK175))+IF($AO175=BC$3,$AM175/VLOOKUP($AO175,Data!$A$50:$B$56,2,FALSE),0)</f>
        <v>0</v>
      </c>
      <c r="BD175" s="11">
        <f>IF(BD$2=$A175,0,IF(HLOOKUP(BD$2,Recipes!$H:$GI,'Production Calculator'!$A175+2,FALSE)=0,0,HLOOKUP(BD$2,Recipes!$H:$GI,'Production Calculator'!$A175+2,FALSE)*$AK175))+IF($AO175=BD$3,$AM175/VLOOKUP($AO175,Data!$A$50:$B$56,2,FALSE),0)</f>
        <v>0</v>
      </c>
      <c r="BE175" s="11">
        <f>IF(BE$2=$A175,0,IF(HLOOKUP(BE$2,Recipes!$H:$GI,'Production Calculator'!$A175+2,FALSE)=0,0,HLOOKUP(BE$2,Recipes!$H:$GI,'Production Calculator'!$A175+2,FALSE)*$AK175))+IF($AO175=BE$3,$AM175/VLOOKUP($AO175,Data!$A$50:$B$56,2,FALSE),0)</f>
        <v>0</v>
      </c>
      <c r="BF175" s="11">
        <f>IF(BF$2=$A175,0,IF(HLOOKUP(BF$2,Recipes!$H:$GI,'Production Calculator'!$A175+2,FALSE)=0,0,HLOOKUP(BF$2,Recipes!$H:$GI,'Production Calculator'!$A175+2,FALSE)*$AK175))+IF($AO175=BF$3,$AM175/VLOOKUP($AO175,Data!$A$50:$B$56,2,FALSE),0)</f>
        <v>0</v>
      </c>
      <c r="BG175" s="11">
        <f>IF(BG$2=$A175,0,IF(HLOOKUP(BG$2,Recipes!$H:$GI,'Production Calculator'!$A175+2,FALSE)=0,0,HLOOKUP(BG$2,Recipes!$H:$GI,'Production Calculator'!$A175+2,FALSE)*$AK175))+IF($AO175=BG$3,$AM175/VLOOKUP($AO175,Data!$A$50:$B$56,2,FALSE),0)</f>
        <v>0</v>
      </c>
      <c r="BH175" s="11">
        <f>IF(BH$2=$A175,0,IF(HLOOKUP(BH$2,Recipes!$H:$GI,'Production Calculator'!$A175+2,FALSE)=0,0,HLOOKUP(BH$2,Recipes!$H:$GI,'Production Calculator'!$A175+2,FALSE)*$AK175))+IF($AO175=BH$3,$AM175/VLOOKUP($AO175,Data!$A$50:$B$56,2,FALSE),0)</f>
        <v>0</v>
      </c>
      <c r="BI175" s="11">
        <f>IF(BI$2=$A175,0,IF(HLOOKUP(BI$2,Recipes!$H:$GI,'Production Calculator'!$A175+2,FALSE)=0,0,HLOOKUP(BI$2,Recipes!$H:$GI,'Production Calculator'!$A175+2,FALSE)*$AK175))+IF($AO175=BI$3,$AM175/VLOOKUP($AO175,Data!$A$50:$B$56,2,FALSE),0)</f>
        <v>0</v>
      </c>
      <c r="BJ175" s="11">
        <f>IF(BJ$2=$A175,0,IF(HLOOKUP(BJ$2,Recipes!$H:$GI,'Production Calculator'!$A175+2,FALSE)=0,0,HLOOKUP(BJ$2,Recipes!$H:$GI,'Production Calculator'!$A175+2,FALSE)*$AK175))+IF($AO175=BJ$3,$AM175/VLOOKUP($AO175,Data!$A$50:$B$56,2,FALSE),0)</f>
        <v>0</v>
      </c>
      <c r="BK175" s="11">
        <f>IF(BK$2=$A175,0,IF(HLOOKUP(BK$2,Recipes!$H:$GI,'Production Calculator'!$A175+2,FALSE)=0,0,HLOOKUP(BK$2,Recipes!$H:$GI,'Production Calculator'!$A175+2,FALSE)*$AK175))+IF($AO175=BK$3,$AM175/VLOOKUP($AO175,Data!$A$50:$B$56,2,FALSE),0)</f>
        <v>0</v>
      </c>
      <c r="BL175" s="11">
        <f>IF(BL$2=$A175,0,IF(HLOOKUP(BL$2,Recipes!$H:$GI,'Production Calculator'!$A175+2,FALSE)=0,0,HLOOKUP(BL$2,Recipes!$H:$GI,'Production Calculator'!$A175+2,FALSE)*$AK175))+IF($AO175=BL$3,$AM175/VLOOKUP($AO175,Data!$A$50:$B$56,2,FALSE),0)</f>
        <v>0</v>
      </c>
      <c r="BM175" s="11">
        <f>IF(BM$2=$A175,0,IF(HLOOKUP(BM$2,Recipes!$H:$GI,'Production Calculator'!$A175+2,FALSE)=0,0,HLOOKUP(BM$2,Recipes!$H:$GI,'Production Calculator'!$A175+2,FALSE)*$AK175))+IF($AO175=BM$3,$AM175/VLOOKUP($AO175,Data!$A$50:$B$56,2,FALSE),0)</f>
        <v>0</v>
      </c>
      <c r="BN175" s="11">
        <f>IF(BN$2=$A175,0,IF(HLOOKUP(BN$2,Recipes!$H:$GI,'Production Calculator'!$A175+2,FALSE)=0,0,HLOOKUP(BN$2,Recipes!$H:$GI,'Production Calculator'!$A175+2,FALSE)*$AK175))+IF($AO175=BN$3,$AM175/VLOOKUP($AO175,Data!$A$50:$B$56,2,FALSE),0)</f>
        <v>0</v>
      </c>
      <c r="BO175" s="11">
        <f>IF(BO$2=$A175,0,IF(HLOOKUP(BO$2,Recipes!$H:$GI,'Production Calculator'!$A175+2,FALSE)=0,0,HLOOKUP(BO$2,Recipes!$H:$GI,'Production Calculator'!$A175+2,FALSE)*$AK175))+IF($AO175=BO$3,$AM175/VLOOKUP($AO175,Data!$A$50:$B$56,2,FALSE),0)</f>
        <v>0</v>
      </c>
      <c r="BP175" s="11">
        <f>IF(BP$2=$A175,0,IF(HLOOKUP(BP$2,Recipes!$H:$GI,'Production Calculator'!$A175+2,FALSE)=0,0,HLOOKUP(BP$2,Recipes!$H:$GI,'Production Calculator'!$A175+2,FALSE)*$AK175))+IF($AO175=BP$3,$AM175/VLOOKUP($AO175,Data!$A$50:$B$56,2,FALSE),0)</f>
        <v>0</v>
      </c>
      <c r="BQ175" s="11">
        <f>IF(BQ$2=$A175,0,IF(HLOOKUP(BQ$2,Recipes!$H:$GI,'Production Calculator'!$A175+2,FALSE)=0,0,HLOOKUP(BQ$2,Recipes!$H:$GI,'Production Calculator'!$A175+2,FALSE)*$AK175))+IF($AO175=BQ$3,$AM175/VLOOKUP($AO175,Data!$A$50:$B$56,2,FALSE),0)</f>
        <v>0</v>
      </c>
      <c r="BR175" s="11">
        <f>IF(BR$2=$A175,0,IF(HLOOKUP(BR$2,Recipes!$H:$GI,'Production Calculator'!$A175+2,FALSE)=0,0,HLOOKUP(BR$2,Recipes!$H:$GI,'Production Calculator'!$A175+2,FALSE)*$AK175))+IF($AO175=BR$3,$AM175/VLOOKUP($AO175,Data!$A$50:$B$56,2,FALSE),0)</f>
        <v>0</v>
      </c>
      <c r="BS175" s="11">
        <f>IF(BS$2=$A175,0,IF(HLOOKUP(BS$2,Recipes!$H:$GI,'Production Calculator'!$A175+2,FALSE)=0,0,HLOOKUP(BS$2,Recipes!$H:$GI,'Production Calculator'!$A175+2,FALSE)*$AK175))+IF($AO175=BS$3,$AM175/VLOOKUP($AO175,Data!$A$50:$B$56,2,FALSE),0)</f>
        <v>0</v>
      </c>
      <c r="BT175" s="11">
        <f>IF(BT$2=$A175,0,IF(HLOOKUP(BT$2,Recipes!$H:$GI,'Production Calculator'!$A175+2,FALSE)=0,0,HLOOKUP(BT$2,Recipes!$H:$GI,'Production Calculator'!$A175+2,FALSE)*$AK175))+IF($AO175=BT$3,$AM175/VLOOKUP($AO175,Data!$A$50:$B$56,2,FALSE),0)</f>
        <v>0</v>
      </c>
      <c r="BU175" s="11">
        <f>IF(BU$2=$A175,0,IF(HLOOKUP(BU$2,Recipes!$H:$GI,'Production Calculator'!$A175+2,FALSE)=0,0,HLOOKUP(BU$2,Recipes!$H:$GI,'Production Calculator'!$A175+2,FALSE)*$AK175))+IF($AO175=BU$3,$AM175/VLOOKUP($AO175,Data!$A$50:$B$56,2,FALSE),0)</f>
        <v>0</v>
      </c>
      <c r="BV175" s="11">
        <f>IF(BV$2=$A175,0,IF(HLOOKUP(BV$2,Recipes!$H:$GI,'Production Calculator'!$A175+2,FALSE)=0,0,HLOOKUP(BV$2,Recipes!$H:$GI,'Production Calculator'!$A175+2,FALSE)*$AK175))+IF($AO175=BV$3,$AM175/VLOOKUP($AO175,Data!$A$50:$B$56,2,FALSE),0)</f>
        <v>0</v>
      </c>
      <c r="BW175" s="11">
        <f>IF(BW$2=$A175,0,IF(HLOOKUP(BW$2,Recipes!$H:$GI,'Production Calculator'!$A175+2,FALSE)=0,0,HLOOKUP(BW$2,Recipes!$H:$GI,'Production Calculator'!$A175+2,FALSE)*$AK175))+IF($AO175=BW$3,$AM175/VLOOKUP($AO175,Data!$A$50:$B$56,2,FALSE),0)</f>
        <v>0</v>
      </c>
      <c r="BX175" s="11">
        <f>IF(BX$2=$A175,0,IF(HLOOKUP(BX$2,Recipes!$H:$GI,'Production Calculator'!$A175+2,FALSE)=0,0,HLOOKUP(BX$2,Recipes!$H:$GI,'Production Calculator'!$A175+2,FALSE)*$AK175))+IF($AO175=BX$3,$AM175/VLOOKUP($AO175,Data!$A$50:$B$56,2,FALSE),0)</f>
        <v>0</v>
      </c>
      <c r="BY175" s="11">
        <f>IF(BY$2=$A175,0,IF(HLOOKUP(BY$2,Recipes!$H:$GI,'Production Calculator'!$A175+2,FALSE)=0,0,HLOOKUP(BY$2,Recipes!$H:$GI,'Production Calculator'!$A175+2,FALSE)*$AK175))+IF($AO175=BY$3,$AM175/VLOOKUP($AO175,Data!$A$50:$B$56,2,FALSE),0)</f>
        <v>0</v>
      </c>
      <c r="BZ175" s="11">
        <f>IF(BZ$2=$A175,0,IF(HLOOKUP(BZ$2,Recipes!$H:$GI,'Production Calculator'!$A175+2,FALSE)=0,0,HLOOKUP(BZ$2,Recipes!$H:$GI,'Production Calculator'!$A175+2,FALSE)*$AK175))+IF($AO175=BZ$3,$AM175/VLOOKUP($AO175,Data!$A$50:$B$56,2,FALSE),0)</f>
        <v>0</v>
      </c>
      <c r="CA175" s="11">
        <f>IF(CA$2=$A175,0,IF(HLOOKUP(CA$2,Recipes!$H:$GI,'Production Calculator'!$A175+2,FALSE)=0,0,HLOOKUP(CA$2,Recipes!$H:$GI,'Production Calculator'!$A175+2,FALSE)*$AK175))+IF($AO175=CA$3,$AM175/VLOOKUP($AO175,Data!$A$50:$B$56,2,FALSE),0)</f>
        <v>0</v>
      </c>
      <c r="CB175" s="11">
        <f>IF(CB$2=$A175,0,IF(HLOOKUP(CB$2,Recipes!$H:$GI,'Production Calculator'!$A175+2,FALSE)=0,0,HLOOKUP(CB$2,Recipes!$H:$GI,'Production Calculator'!$A175+2,FALSE)*$AK175))+IF($AO175=CB$3,$AM175/VLOOKUP($AO175,Data!$A$50:$B$56,2,FALSE),0)</f>
        <v>0</v>
      </c>
      <c r="CC175" s="11">
        <f>IF(CC$2=$A175,0,IF(HLOOKUP(CC$2,Recipes!$H:$GI,'Production Calculator'!$A175+2,FALSE)=0,0,HLOOKUP(CC$2,Recipes!$H:$GI,'Production Calculator'!$A175+2,FALSE)*$AK175))+IF($AO175=CC$3,$AM175/VLOOKUP($AO175,Data!$A$50:$B$56,2,FALSE),0)</f>
        <v>0</v>
      </c>
      <c r="CD175" s="11">
        <f>IF(CD$2=$A175,0,IF(HLOOKUP(CD$2,Recipes!$H:$GI,'Production Calculator'!$A175+2,FALSE)=0,0,HLOOKUP(CD$2,Recipes!$H:$GI,'Production Calculator'!$A175+2,FALSE)*$AK175))+IF($AO175=CD$3,$AM175/VLOOKUP($AO175,Data!$A$50:$B$56,2,FALSE),0)</f>
        <v>0</v>
      </c>
      <c r="CE175" s="11">
        <f>IF(CE$2=$A175,0,IF(HLOOKUP(CE$2,Recipes!$H:$GI,'Production Calculator'!$A175+2,FALSE)=0,0,HLOOKUP(CE$2,Recipes!$H:$GI,'Production Calculator'!$A175+2,FALSE)*$AK175))+IF($AO175=CE$3,$AM175/VLOOKUP($AO175,Data!$A$50:$B$56,2,FALSE),0)</f>
        <v>0</v>
      </c>
      <c r="CF175" s="11">
        <f>IF(CF$2=$A175,0,IF(HLOOKUP(CF$2,Recipes!$H:$GI,'Production Calculator'!$A175+2,FALSE)=0,0,HLOOKUP(CF$2,Recipes!$H:$GI,'Production Calculator'!$A175+2,FALSE)*$AK175))+IF($AO175=CF$3,$AM175/VLOOKUP($AO175,Data!$A$50:$B$56,2,FALSE),0)</f>
        <v>0</v>
      </c>
      <c r="CG175" s="11">
        <f>IF(CG$2=$A175,0,IF(HLOOKUP(CG$2,Recipes!$H:$GI,'Production Calculator'!$A175+2,FALSE)=0,0,HLOOKUP(CG$2,Recipes!$H:$GI,'Production Calculator'!$A175+2,FALSE)*$AK175))+IF($AO175=CG$3,$AM175/VLOOKUP($AO175,Data!$A$50:$B$56,2,FALSE),0)</f>
        <v>0</v>
      </c>
      <c r="CH175" s="11">
        <f>IF(CH$2=$A175,0,IF(HLOOKUP(CH$2,Recipes!$H:$GI,'Production Calculator'!$A175+2,FALSE)=0,0,HLOOKUP(CH$2,Recipes!$H:$GI,'Production Calculator'!$A175+2,FALSE)*$AK175))+IF($AO175=CH$3,$AM175/VLOOKUP($AO175,Data!$A$50:$B$56,2,FALSE),0)</f>
        <v>0</v>
      </c>
      <c r="CI175" s="11">
        <f>IF(CI$2=$A175,0,IF(HLOOKUP(CI$2,Recipes!$H:$GI,'Production Calculator'!$A175+2,FALSE)=0,0,HLOOKUP(CI$2,Recipes!$H:$GI,'Production Calculator'!$A175+2,FALSE)*$AK175))+IF($AO175=CI$3,$AM175/VLOOKUP($AO175,Data!$A$50:$B$56,2,FALSE),0)</f>
        <v>0</v>
      </c>
      <c r="CJ175" s="11">
        <f>IF(CJ$2=$A175,0,IF(HLOOKUP(CJ$2,Recipes!$H:$GI,'Production Calculator'!$A175+2,FALSE)=0,0,HLOOKUP(CJ$2,Recipes!$H:$GI,'Production Calculator'!$A175+2,FALSE)*$AK175))+IF($AO175=CJ$3,$AM175/VLOOKUP($AO175,Data!$A$50:$B$56,2,FALSE),0)</f>
        <v>0</v>
      </c>
      <c r="CK175" s="11">
        <f>IF(CK$2=$A175,0,IF(HLOOKUP(CK$2,Recipes!$H:$GI,'Production Calculator'!$A175+2,FALSE)=0,0,HLOOKUP(CK$2,Recipes!$H:$GI,'Production Calculator'!$A175+2,FALSE)*$AK175))+IF($AO175=CK$3,$AM175/VLOOKUP($AO175,Data!$A$50:$B$56,2,FALSE),0)</f>
        <v>0</v>
      </c>
      <c r="CL175" s="11">
        <f>IF(CL$2=$A175,0,IF(HLOOKUP(CL$2,Recipes!$H:$GI,'Production Calculator'!$A175+2,FALSE)=0,0,HLOOKUP(CL$2,Recipes!$H:$GI,'Production Calculator'!$A175+2,FALSE)*$AK175))+IF($AO175=CL$3,$AM175/VLOOKUP($AO175,Data!$A$50:$B$56,2,FALSE),0)</f>
        <v>0</v>
      </c>
      <c r="CM175" s="11">
        <f>IF(CM$2=$A175,0,IF(HLOOKUP(CM$2,Recipes!$H:$GI,'Production Calculator'!$A175+2,FALSE)=0,0,HLOOKUP(CM$2,Recipes!$H:$GI,'Production Calculator'!$A175+2,FALSE)*$AK175))+IF($AO175=CM$3,$AM175/VLOOKUP($AO175,Data!$A$50:$B$56,2,FALSE),0)</f>
        <v>0</v>
      </c>
      <c r="CN175" s="11">
        <f>IF(CN$2=$A175,0,IF(HLOOKUP(CN$2,Recipes!$H:$GI,'Production Calculator'!$A175+2,FALSE)=0,0,HLOOKUP(CN$2,Recipes!$H:$GI,'Production Calculator'!$A175+2,FALSE)*$AK175))+IF($AO175=CN$3,$AM175/VLOOKUP($AO175,Data!$A$50:$B$56,2,FALSE),0)</f>
        <v>0</v>
      </c>
      <c r="CO175" s="11">
        <f>IF(CO$2=$A175,0,IF(HLOOKUP(CO$2,Recipes!$H:$GI,'Production Calculator'!$A175+2,FALSE)=0,0,HLOOKUP(CO$2,Recipes!$H:$GI,'Production Calculator'!$A175+2,FALSE)*$AK175))+IF($AO175=CO$3,$AM175/VLOOKUP($AO175,Data!$A$50:$B$56,2,FALSE),0)</f>
        <v>0</v>
      </c>
      <c r="CP175" s="11">
        <f>IF(CP$2=$A175,0,IF(HLOOKUP(CP$2,Recipes!$H:$GI,'Production Calculator'!$A175+2,FALSE)=0,0,HLOOKUP(CP$2,Recipes!$H:$GI,'Production Calculator'!$A175+2,FALSE)*$AK175))+IF($AO175=CP$3,$AM175/VLOOKUP($AO175,Data!$A$50:$B$56,2,FALSE),0)</f>
        <v>0</v>
      </c>
      <c r="CQ175" s="11">
        <f>IF(CQ$2=$A175,0,IF(HLOOKUP(CQ$2,Recipes!$H:$GI,'Production Calculator'!$A175+2,FALSE)=0,0,HLOOKUP(CQ$2,Recipes!$H:$GI,'Production Calculator'!$A175+2,FALSE)*$AK175))+IF($AO175=CQ$3,$AM175/VLOOKUP($AO175,Data!$A$50:$B$56,2,FALSE),0)</f>
        <v>0</v>
      </c>
      <c r="CR175" s="11">
        <f>IF(CR$2=$A175,0,IF(HLOOKUP(CR$2,Recipes!$H:$GI,'Production Calculator'!$A175+2,FALSE)=0,0,HLOOKUP(CR$2,Recipes!$H:$GI,'Production Calculator'!$A175+2,FALSE)*$AK175))+IF($AO175=CR$3,$AM175/VLOOKUP($AO175,Data!$A$50:$B$56,2,FALSE),0)</f>
        <v>0</v>
      </c>
      <c r="CS175" s="11">
        <f>IF(CS$2=$A175,0,IF(HLOOKUP(CS$2,Recipes!$H:$GI,'Production Calculator'!$A175+2,FALSE)=0,0,HLOOKUP(CS$2,Recipes!$H:$GI,'Production Calculator'!$A175+2,FALSE)*$AK175))+IF($AO175=CS$3,$AM175/VLOOKUP($AO175,Data!$A$50:$B$56,2,FALSE),0)</f>
        <v>0</v>
      </c>
      <c r="CT175" s="11">
        <f>IF(CT$2=$A175,0,IF(HLOOKUP(CT$2,Recipes!$H:$GI,'Production Calculator'!$A175+2,FALSE)=0,0,HLOOKUP(CT$2,Recipes!$H:$GI,'Production Calculator'!$A175+2,FALSE)*$AK175))+IF($AO175=CT$3,$AM175/VLOOKUP($AO175,Data!$A$50:$B$56,2,FALSE),0)</f>
        <v>0</v>
      </c>
      <c r="CU175" s="11">
        <f>IF(CU$2=$A175,0,IF(HLOOKUP(CU$2,Recipes!$H:$GI,'Production Calculator'!$A175+2,FALSE)=0,0,HLOOKUP(CU$2,Recipes!$H:$GI,'Production Calculator'!$A175+2,FALSE)*$AK175))+IF($AO175=CU$3,$AM175/VLOOKUP($AO175,Data!$A$50:$B$56,2,FALSE),0)</f>
        <v>0</v>
      </c>
      <c r="CV175" s="11">
        <f>IF(CV$2=$A175,0,IF(HLOOKUP(CV$2,Recipes!$H:$GI,'Production Calculator'!$A175+2,FALSE)=0,0,HLOOKUP(CV$2,Recipes!$H:$GI,'Production Calculator'!$A175+2,FALSE)*$AK175))+IF($AO175=CV$3,$AM175/VLOOKUP($AO175,Data!$A$50:$B$56,2,FALSE),0)</f>
        <v>0</v>
      </c>
      <c r="CW175" s="11">
        <f>IF(CW$2=$A175,0,IF(HLOOKUP(CW$2,Recipes!$H:$GI,'Production Calculator'!$A175+2,FALSE)=0,0,HLOOKUP(CW$2,Recipes!$H:$GI,'Production Calculator'!$A175+2,FALSE)*$AK175))+IF($AO175=CW$3,$AM175/VLOOKUP($AO175,Data!$A$50:$B$56,2,FALSE),0)</f>
        <v>0</v>
      </c>
      <c r="CX175" s="11">
        <f>IF(CX$2=$A175,0,IF(HLOOKUP(CX$2,Recipes!$H:$GI,'Production Calculator'!$A175+2,FALSE)=0,0,HLOOKUP(CX$2,Recipes!$H:$GI,'Production Calculator'!$A175+2,FALSE)*$AK175))+IF($AO175=CX$3,$AM175/VLOOKUP($AO175,Data!$A$50:$B$56,2,FALSE),0)</f>
        <v>0</v>
      </c>
      <c r="CY175" s="11">
        <f>IF(CY$2=$A175,0,IF(HLOOKUP(CY$2,Recipes!$H:$GI,'Production Calculator'!$A175+2,FALSE)=0,0,HLOOKUP(CY$2,Recipes!$H:$GI,'Production Calculator'!$A175+2,FALSE)*$AK175))+IF($AO175=CY$3,$AM175/VLOOKUP($AO175,Data!$A$50:$B$56,2,FALSE),0)</f>
        <v>0</v>
      </c>
      <c r="CZ175" s="11">
        <f>IF(CZ$2=$A175,0,IF(HLOOKUP(CZ$2,Recipes!$H:$GI,'Production Calculator'!$A175+2,FALSE)=0,0,HLOOKUP(CZ$2,Recipes!$H:$GI,'Production Calculator'!$A175+2,FALSE)*$AK175))+IF($AO175=CZ$3,$AM175/VLOOKUP($AO175,Data!$A$50:$B$56,2,FALSE),0)</f>
        <v>0</v>
      </c>
      <c r="DA175" s="11">
        <f>IF(DA$2=$A175,0,IF(HLOOKUP(DA$2,Recipes!$H:$GI,'Production Calculator'!$A175+2,FALSE)=0,0,HLOOKUP(DA$2,Recipes!$H:$GI,'Production Calculator'!$A175+2,FALSE)*$AK175))+IF($AO175=DA$3,$AM175/VLOOKUP($AO175,Data!$A$50:$B$56,2,FALSE),0)</f>
        <v>0</v>
      </c>
      <c r="DB175" s="11">
        <f>IF(DB$2=$A175,0,IF(HLOOKUP(DB$2,Recipes!$H:$GI,'Production Calculator'!$A175+2,FALSE)=0,0,HLOOKUP(DB$2,Recipes!$H:$GI,'Production Calculator'!$A175+2,FALSE)*$AK175))+IF($AO175=DB$3,$AM175/VLOOKUP($AO175,Data!$A$50:$B$56,2,FALSE),0)</f>
        <v>0</v>
      </c>
      <c r="DC175" s="11">
        <f>IF(DC$2=$A175,0,IF(HLOOKUP(DC$2,Recipes!$H:$GI,'Production Calculator'!$A175+2,FALSE)=0,0,HLOOKUP(DC$2,Recipes!$H:$GI,'Production Calculator'!$A175+2,FALSE)*$AK175))+IF($AO175=DC$3,$AM175/VLOOKUP($AO175,Data!$A$50:$B$56,2,FALSE),0)</f>
        <v>0</v>
      </c>
      <c r="DD175" s="11">
        <f>IF(DD$2=$A175,0,IF(HLOOKUP(DD$2,Recipes!$H:$GI,'Production Calculator'!$A175+2,FALSE)=0,0,HLOOKUP(DD$2,Recipes!$H:$GI,'Production Calculator'!$A175+2,FALSE)*$AK175))+IF($AO175=DD$3,$AM175/VLOOKUP($AO175,Data!$A$50:$B$56,2,FALSE),0)</f>
        <v>0</v>
      </c>
      <c r="DE175" s="11">
        <f>IF(DE$2=$A175,0,IF(HLOOKUP(DE$2,Recipes!$H:$GI,'Production Calculator'!$A175+2,FALSE)=0,0,HLOOKUP(DE$2,Recipes!$H:$GI,'Production Calculator'!$A175+2,FALSE)*$AK175))+IF($AO175=DE$3,$AM175/VLOOKUP($AO175,Data!$A$50:$B$56,2,FALSE),0)</f>
        <v>0</v>
      </c>
      <c r="DF175" s="11">
        <f>IF(DF$2=$A175,0,IF(HLOOKUP(DF$2,Recipes!$H:$GI,'Production Calculator'!$A175+2,FALSE)=0,0,HLOOKUP(DF$2,Recipes!$H:$GI,'Production Calculator'!$A175+2,FALSE)*$AK175))+IF($AO175=DF$3,$AM175/VLOOKUP($AO175,Data!$A$50:$B$56,2,FALSE),0)</f>
        <v>0</v>
      </c>
      <c r="DG175" s="11">
        <f>IF(DG$2=$A175,0,IF(HLOOKUP(DG$2,Recipes!$H:$GI,'Production Calculator'!$A175+2,FALSE)=0,0,HLOOKUP(DG$2,Recipes!$H:$GI,'Production Calculator'!$A175+2,FALSE)*$AK175))+IF($AO175=DG$3,$AM175/VLOOKUP($AO175,Data!$A$50:$B$56,2,FALSE),0)</f>
        <v>0</v>
      </c>
      <c r="DH175" s="11">
        <f>IF(DH$2=$A175,0,IF(HLOOKUP(DH$2,Recipes!$H:$GI,'Production Calculator'!$A175+2,FALSE)=0,0,HLOOKUP(DH$2,Recipes!$H:$GI,'Production Calculator'!$A175+2,FALSE)*$AK175))+IF($AO175=DH$3,$AM175/VLOOKUP($AO175,Data!$A$50:$B$56,2,FALSE),0)</f>
        <v>0</v>
      </c>
      <c r="DI175" s="11">
        <f>IF(DI$2=$A175,0,IF(HLOOKUP(DI$2,Recipes!$H:$GI,'Production Calculator'!$A175+2,FALSE)=0,0,HLOOKUP(DI$2,Recipes!$H:$GI,'Production Calculator'!$A175+2,FALSE)*$AK175))+IF($AO175=DI$3,$AM175/VLOOKUP($AO175,Data!$A$50:$B$56,2,FALSE),0)</f>
        <v>0</v>
      </c>
      <c r="DJ175" s="11">
        <f>IF(DJ$2=$A175,0,IF(HLOOKUP(DJ$2,Recipes!$H:$GI,'Production Calculator'!$A175+2,FALSE)=0,0,HLOOKUP(DJ$2,Recipes!$H:$GI,'Production Calculator'!$A175+2,FALSE)*$AK175))+IF($AO175=DJ$3,$AM175/VLOOKUP($AO175,Data!$A$50:$B$56,2,FALSE),0)</f>
        <v>0</v>
      </c>
      <c r="DK175" s="11">
        <f>IF(DK$2=$A175,0,IF(HLOOKUP(DK$2,Recipes!$H:$GI,'Production Calculator'!$A175+2,FALSE)=0,0,HLOOKUP(DK$2,Recipes!$H:$GI,'Production Calculator'!$A175+2,FALSE)*$AK175))+IF($AO175=DK$3,$AM175/VLOOKUP($AO175,Data!$A$50:$B$56,2,FALSE),0)</f>
        <v>0</v>
      </c>
      <c r="DL175" s="11">
        <f>IF(DL$2=$A175,0,IF(HLOOKUP(DL$2,Recipes!$H:$GI,'Production Calculator'!$A175+2,FALSE)=0,0,HLOOKUP(DL$2,Recipes!$H:$GI,'Production Calculator'!$A175+2,FALSE)*$AK175))+IF($AO175=DL$3,$AM175/VLOOKUP($AO175,Data!$A$50:$B$56,2,FALSE),0)</f>
        <v>0</v>
      </c>
      <c r="DM175" s="11">
        <f>IF(DM$2=$A175,0,IF(HLOOKUP(DM$2,Recipes!$H:$GI,'Production Calculator'!$A175+2,FALSE)=0,0,HLOOKUP(DM$2,Recipes!$H:$GI,'Production Calculator'!$A175+2,FALSE)*$AK175))+IF($AO175=DM$3,$AM175/VLOOKUP($AO175,Data!$A$50:$B$56,2,FALSE),0)</f>
        <v>0</v>
      </c>
      <c r="DN175" s="11">
        <f>IF(DN$2=$A175,0,IF(HLOOKUP(DN$2,Recipes!$H:$GI,'Production Calculator'!$A175+2,FALSE)=0,0,HLOOKUP(DN$2,Recipes!$H:$GI,'Production Calculator'!$A175+2,FALSE)*$AK175))+IF($AO175=DN$3,$AM175/VLOOKUP($AO175,Data!$A$50:$B$56,2,FALSE),0)</f>
        <v>0</v>
      </c>
      <c r="DO175" s="11">
        <f>IF(DO$2=$A175,0,IF(HLOOKUP(DO$2,Recipes!$H:$GI,'Production Calculator'!$A175+2,FALSE)=0,0,HLOOKUP(DO$2,Recipes!$H:$GI,'Production Calculator'!$A175+2,FALSE)*$AK175))+IF($AO175=DO$3,$AM175/VLOOKUP($AO175,Data!$A$50:$B$56,2,FALSE),0)</f>
        <v>0</v>
      </c>
      <c r="DP175" s="11">
        <f>IF(DP$2=$A175,0,IF(HLOOKUP(DP$2,Recipes!$H:$GI,'Production Calculator'!$A175+2,FALSE)=0,0,HLOOKUP(DP$2,Recipes!$H:$GI,'Production Calculator'!$A175+2,FALSE)*$AK175))+IF($AO175=DP$3,$AM175/VLOOKUP($AO175,Data!$A$50:$B$56,2,FALSE),0)</f>
        <v>0</v>
      </c>
      <c r="DQ175" s="11">
        <f>IF(DQ$2=$A175,0,IF(HLOOKUP(DQ$2,Recipes!$H:$GI,'Production Calculator'!$A175+2,FALSE)=0,0,HLOOKUP(DQ$2,Recipes!$H:$GI,'Production Calculator'!$A175+2,FALSE)*$AK175))+IF($AO175=DQ$3,$AM175/VLOOKUP($AO175,Data!$A$50:$B$56,2,FALSE),0)</f>
        <v>0</v>
      </c>
      <c r="DR175" s="11">
        <f>IF(DR$2=$A175,0,IF(HLOOKUP(DR$2,Recipes!$H:$GI,'Production Calculator'!$A175+2,FALSE)=0,0,HLOOKUP(DR$2,Recipes!$H:$GI,'Production Calculator'!$A175+2,FALSE)*$AK175))+IF($AO175=DR$3,$AM175/VLOOKUP($AO175,Data!$A$50:$B$56,2,FALSE),0)</f>
        <v>0</v>
      </c>
      <c r="DS175" s="11">
        <f>IF(DS$2=$A175,0,IF(HLOOKUP(DS$2,Recipes!$H:$GI,'Production Calculator'!$A175+2,FALSE)=0,0,HLOOKUP(DS$2,Recipes!$H:$GI,'Production Calculator'!$A175+2,FALSE)*$AK175))+IF($AO175=DS$3,$AM175/VLOOKUP($AO175,Data!$A$50:$B$56,2,FALSE),0)</f>
        <v>0</v>
      </c>
      <c r="DT175" s="11">
        <f>IF(DT$2=$A175,0,IF(HLOOKUP(DT$2,Recipes!$H:$GI,'Production Calculator'!$A175+2,FALSE)=0,0,HLOOKUP(DT$2,Recipes!$H:$GI,'Production Calculator'!$A175+2,FALSE)*$AK175))+IF($AO175=DT$3,$AM175/VLOOKUP($AO175,Data!$A$50:$B$56,2,FALSE),0)</f>
        <v>0</v>
      </c>
      <c r="DU175" s="11">
        <f>IF(DU$2=$A175,0,IF(HLOOKUP(DU$2,Recipes!$H:$GI,'Production Calculator'!$A175+2,FALSE)=0,0,HLOOKUP(DU$2,Recipes!$H:$GI,'Production Calculator'!$A175+2,FALSE)*$AK175))+IF($AO175=DU$3,$AM175/VLOOKUP($AO175,Data!$A$50:$B$56,2,FALSE),0)</f>
        <v>0</v>
      </c>
      <c r="DV175" s="11">
        <f>IF(DV$2=$A175,0,IF(HLOOKUP(DV$2,Recipes!$H:$GI,'Production Calculator'!$A175+2,FALSE)=0,0,HLOOKUP(DV$2,Recipes!$H:$GI,'Production Calculator'!$A175+2,FALSE)*$AK175))+IF($AO175=DV$3,$AM175/VLOOKUP($AO175,Data!$A$50:$B$56,2,FALSE),0)</f>
        <v>0</v>
      </c>
      <c r="DW175" s="11">
        <f>IF(DW$2=$A175,0,IF(HLOOKUP(DW$2,Recipes!$H:$GI,'Production Calculator'!$A175+2,FALSE)=0,0,HLOOKUP(DW$2,Recipes!$H:$GI,'Production Calculator'!$A175+2,FALSE)*$AK175))+IF($AO175=DW$3,$AM175/VLOOKUP($AO175,Data!$A$50:$B$56,2,FALSE),0)</f>
        <v>0</v>
      </c>
      <c r="DX175" s="11">
        <f>IF(DX$2=$A175,0,IF(HLOOKUP(DX$2,Recipes!$H:$GI,'Production Calculator'!$A175+2,FALSE)=0,0,HLOOKUP(DX$2,Recipes!$H:$GI,'Production Calculator'!$A175+2,FALSE)*$AK175))+IF($AO175=DX$3,$AM175/VLOOKUP($AO175,Data!$A$50:$B$56,2,FALSE),0)</f>
        <v>0</v>
      </c>
      <c r="DY175" s="11">
        <f>IF(DY$2=$A175,0,IF(HLOOKUP(DY$2,Recipes!$H:$GI,'Production Calculator'!$A175+2,FALSE)=0,0,HLOOKUP(DY$2,Recipes!$H:$GI,'Production Calculator'!$A175+2,FALSE)*$AK175))+IF($AO175=DY$3,$AM175/VLOOKUP($AO175,Data!$A$50:$B$56,2,FALSE),0)</f>
        <v>0</v>
      </c>
      <c r="DZ175" s="11">
        <f>IF(DZ$2=$A175,0,IF(HLOOKUP(DZ$2,Recipes!$H:$GI,'Production Calculator'!$A175+2,FALSE)=0,0,HLOOKUP(DZ$2,Recipes!$H:$GI,'Production Calculator'!$A175+2,FALSE)*$AK175))+IF($AO175=DZ$3,$AM175/VLOOKUP($AO175,Data!$A$50:$B$56,2,FALSE),0)</f>
        <v>0</v>
      </c>
      <c r="EA175" s="11">
        <f>IF(EA$2=$A175,0,IF(HLOOKUP(EA$2,Recipes!$H:$GI,'Production Calculator'!$A175+2,FALSE)=0,0,HLOOKUP(EA$2,Recipes!$H:$GI,'Production Calculator'!$A175+2,FALSE)*$AK175))+IF($AO175=EA$3,$AM175/VLOOKUP($AO175,Data!$A$50:$B$56,2,FALSE),0)</f>
        <v>0</v>
      </c>
      <c r="EB175" s="11">
        <f>IF(EB$2=$A175,0,IF(HLOOKUP(EB$2,Recipes!$H:$GI,'Production Calculator'!$A175+2,FALSE)=0,0,HLOOKUP(EB$2,Recipes!$H:$GI,'Production Calculator'!$A175+2,FALSE)*$AK175))+IF($AO175=EB$3,$AM175/VLOOKUP($AO175,Data!$A$50:$B$56,2,FALSE),0)</f>
        <v>0</v>
      </c>
      <c r="EC175" s="11">
        <f>IF(EC$2=$A175,0,IF(HLOOKUP(EC$2,Recipes!$H:$GI,'Production Calculator'!$A175+2,FALSE)=0,0,HLOOKUP(EC$2,Recipes!$H:$GI,'Production Calculator'!$A175+2,FALSE)*$AK175))+IF($AO175=EC$3,$AM175/VLOOKUP($AO175,Data!$A$50:$B$56,2,FALSE),0)</f>
        <v>0</v>
      </c>
      <c r="ED175" s="11">
        <f>IF(ED$2=$A175,0,IF(HLOOKUP(ED$2,Recipes!$H:$GI,'Production Calculator'!$A175+2,FALSE)=0,0,HLOOKUP(ED$2,Recipes!$H:$GI,'Production Calculator'!$A175+2,FALSE)*$AK175))+IF($AO175=ED$3,$AM175/VLOOKUP($AO175,Data!$A$50:$B$56,2,FALSE),0)</f>
        <v>0</v>
      </c>
      <c r="EE175" s="11">
        <f>IF(EE$2=$A175,0,IF(HLOOKUP(EE$2,Recipes!$H:$GI,'Production Calculator'!$A175+2,FALSE)=0,0,HLOOKUP(EE$2,Recipes!$H:$GI,'Production Calculator'!$A175+2,FALSE)*$AK175))+IF($AO175=EE$3,$AM175/VLOOKUP($AO175,Data!$A$50:$B$56,2,FALSE),0)</f>
        <v>0</v>
      </c>
      <c r="EF175" s="11">
        <f>IF(EF$2=$A175,0,IF(HLOOKUP(EF$2,Recipes!$H:$GI,'Production Calculator'!$A175+2,FALSE)=0,0,HLOOKUP(EF$2,Recipes!$H:$GI,'Production Calculator'!$A175+2,FALSE)*$AK175))+IF($AO175=EF$3,$AM175/VLOOKUP($AO175,Data!$A$50:$B$56,2,FALSE),0)</f>
        <v>0</v>
      </c>
      <c r="EG175" s="11">
        <f>IF(EG$2=$A175,0,IF(HLOOKUP(EG$2,Recipes!$H:$GI,'Production Calculator'!$A175+2,FALSE)=0,0,HLOOKUP(EG$2,Recipes!$H:$GI,'Production Calculator'!$A175+2,FALSE)*$AK175))+IF($AO175=EG$3,$AM175/VLOOKUP($AO175,Data!$A$50:$B$56,2,FALSE),0)</f>
        <v>0</v>
      </c>
      <c r="EH175" s="11">
        <f>IF(EH$2=$A175,0,IF(HLOOKUP(EH$2,Recipes!$H:$GI,'Production Calculator'!$A175+2,FALSE)=0,0,HLOOKUP(EH$2,Recipes!$H:$GI,'Production Calculator'!$A175+2,FALSE)*$AK175))+IF($AO175=EH$3,$AM175/VLOOKUP($AO175,Data!$A$50:$B$56,2,FALSE),0)</f>
        <v>0</v>
      </c>
      <c r="EI175" s="11">
        <f>IF(EI$2=$A175,0,IF(HLOOKUP(EI$2,Recipes!$H:$GI,'Production Calculator'!$A175+2,FALSE)=0,0,HLOOKUP(EI$2,Recipes!$H:$GI,'Production Calculator'!$A175+2,FALSE)*$AK175))+IF($AO175=EI$3,$AM175/VLOOKUP($AO175,Data!$A$50:$B$56,2,FALSE),0)</f>
        <v>0</v>
      </c>
      <c r="EJ175" s="11">
        <f>IF(EJ$2=$A175,0,IF(HLOOKUP(EJ$2,Recipes!$H:$GI,'Production Calculator'!$A175+2,FALSE)=0,0,HLOOKUP(EJ$2,Recipes!$H:$GI,'Production Calculator'!$A175+2,FALSE)*$AK175))+IF($AO175=EJ$3,$AM175/VLOOKUP($AO175,Data!$A$50:$B$56,2,FALSE),0)</f>
        <v>0</v>
      </c>
      <c r="EK175" s="11">
        <f>IF(EK$2=$A175,0,IF(HLOOKUP(EK$2,Recipes!$H:$GI,'Production Calculator'!$A175+2,FALSE)=0,0,HLOOKUP(EK$2,Recipes!$H:$GI,'Production Calculator'!$A175+2,FALSE)*$AK175))+IF($AO175=EK$3,$AM175/VLOOKUP($AO175,Data!$A$50:$B$56,2,FALSE),0)</f>
        <v>0</v>
      </c>
      <c r="EL175" s="11">
        <f>IF(EL$2=$A175,0,IF(HLOOKUP(EL$2,Recipes!$H:$GI,'Production Calculator'!$A175+2,FALSE)=0,0,HLOOKUP(EL$2,Recipes!$H:$GI,'Production Calculator'!$A175+2,FALSE)*$AK175))+IF($AO175=EL$3,$AM175/VLOOKUP($AO175,Data!$A$50:$B$56,2,FALSE),0)</f>
        <v>0</v>
      </c>
      <c r="EM175" s="11">
        <f>IF(EM$2=$A175,0,IF(HLOOKUP(EM$2,Recipes!$H:$GI,'Production Calculator'!$A175+2,FALSE)=0,0,HLOOKUP(EM$2,Recipes!$H:$GI,'Production Calculator'!$A175+2,FALSE)*$AK175))+IF($AO175=EM$3,$AM175/VLOOKUP($AO175,Data!$A$50:$B$56,2,FALSE),0)</f>
        <v>0</v>
      </c>
      <c r="EN175" s="11">
        <f>IF(EN$2=$A175,0,IF(HLOOKUP(EN$2,Recipes!$H:$GI,'Production Calculator'!$A175+2,FALSE)=0,0,HLOOKUP(EN$2,Recipes!$H:$GI,'Production Calculator'!$A175+2,FALSE)*$AK175))+IF($AO175=EN$3,$AM175/VLOOKUP($AO175,Data!$A$50:$B$56,2,FALSE),0)</f>
        <v>0</v>
      </c>
      <c r="EO175" s="11">
        <f>IF(EO$2=$A175,0,IF(HLOOKUP(EO$2,Recipes!$H:$GI,'Production Calculator'!$A175+2,FALSE)=0,0,HLOOKUP(EO$2,Recipes!$H:$GI,'Production Calculator'!$A175+2,FALSE)*$AK175))+IF($AO175=EO$3,$AM175/VLOOKUP($AO175,Data!$A$50:$B$56,2,FALSE),0)</f>
        <v>0</v>
      </c>
      <c r="EP175" s="11">
        <f>IF(EP$2=$A175,0,IF(HLOOKUP(EP$2,Recipes!$H:$GI,'Production Calculator'!$A175+2,FALSE)=0,0,HLOOKUP(EP$2,Recipes!$H:$GI,'Production Calculator'!$A175+2,FALSE)*$AK175))+IF($AO175=EP$3,$AM175/VLOOKUP($AO175,Data!$A$50:$B$56,2,FALSE),0)</f>
        <v>0</v>
      </c>
      <c r="EQ175" s="11">
        <f>IF(EQ$2=$A175,0,IF(HLOOKUP(EQ$2,Recipes!$H:$GI,'Production Calculator'!$A175+2,FALSE)=0,0,HLOOKUP(EQ$2,Recipes!$H:$GI,'Production Calculator'!$A175+2,FALSE)*$AK175))+IF($AO175=EQ$3,$AM175/VLOOKUP($AO175,Data!$A$50:$B$56,2,FALSE),0)</f>
        <v>0</v>
      </c>
      <c r="ER175" s="11">
        <f>IF(ER$2=$A175,0,IF(HLOOKUP(ER$2,Recipes!$H:$GI,'Production Calculator'!$A175+2,FALSE)=0,0,HLOOKUP(ER$2,Recipes!$H:$GI,'Production Calculator'!$A175+2,FALSE)*$AK175))+IF($AO175=ER$3,$AM175/VLOOKUP($AO175,Data!$A$50:$B$56,2,FALSE),0)</f>
        <v>0</v>
      </c>
      <c r="ES175" s="11">
        <f>IF(ES$2=$A175,0,IF(HLOOKUP(ES$2,Recipes!$H:$GI,'Production Calculator'!$A175+2,FALSE)=0,0,HLOOKUP(ES$2,Recipes!$H:$GI,'Production Calculator'!$A175+2,FALSE)*$AK175))+IF($AO175=ES$3,$AM175/VLOOKUP($AO175,Data!$A$50:$B$56,2,FALSE),0)</f>
        <v>0</v>
      </c>
      <c r="ET175" s="11">
        <f>IF(ET$2=$A175,0,IF(HLOOKUP(ET$2,Recipes!$H:$GI,'Production Calculator'!$A175+2,FALSE)=0,0,HLOOKUP(ET$2,Recipes!$H:$GI,'Production Calculator'!$A175+2,FALSE)*$AK175))+IF($AO175=ET$3,$AM175/VLOOKUP($AO175,Data!$A$50:$B$56,2,FALSE),0)</f>
        <v>0</v>
      </c>
      <c r="EU175" s="11">
        <f>IF(EU$2=$A175,0,IF(HLOOKUP(EU$2,Recipes!$H:$GI,'Production Calculator'!$A175+2,FALSE)=0,0,HLOOKUP(EU$2,Recipes!$H:$GI,'Production Calculator'!$A175+2,FALSE)*$AK175))+IF($AO175=EU$3,$AM175/VLOOKUP($AO175,Data!$A$50:$B$56,2,FALSE),0)</f>
        <v>0</v>
      </c>
      <c r="EV175" s="11">
        <f>IF(EV$2=$A175,0,IF(HLOOKUP(EV$2,Recipes!$H:$GI,'Production Calculator'!$A175+2,FALSE)=0,0,HLOOKUP(EV$2,Recipes!$H:$GI,'Production Calculator'!$A175+2,FALSE)*$AK175))+IF($AO175=EV$3,$AM175/VLOOKUP($AO175,Data!$A$50:$B$56,2,FALSE),0)</f>
        <v>0</v>
      </c>
      <c r="EW175" s="11">
        <f>IF(EW$2=$A175,0,IF(HLOOKUP(EW$2,Recipes!$H:$GI,'Production Calculator'!$A175+2,FALSE)=0,0,HLOOKUP(EW$2,Recipes!$H:$GI,'Production Calculator'!$A175+2,FALSE)*$AK175))+IF($AO175=EW$3,$AM175/VLOOKUP($AO175,Data!$A$50:$B$56,2,FALSE),0)</f>
        <v>0</v>
      </c>
      <c r="EX175" s="11">
        <f>IF(EX$2=$A175,0,IF(HLOOKUP(EX$2,Recipes!$H:$GI,'Production Calculator'!$A175+2,FALSE)=0,0,HLOOKUP(EX$2,Recipes!$H:$GI,'Production Calculator'!$A175+2,FALSE)*$AK175))+IF($AO175=EX$3,$AM175/VLOOKUP($AO175,Data!$A$50:$B$56,2,FALSE),0)</f>
        <v>0</v>
      </c>
      <c r="EY175" s="11">
        <f>IF(EY$2=$A175,0,IF(HLOOKUP(EY$2,Recipes!$H:$GI,'Production Calculator'!$A175+2,FALSE)=0,0,HLOOKUP(EY$2,Recipes!$H:$GI,'Production Calculator'!$A175+2,FALSE)*$AK175))+IF($AO175=EY$3,$AM175/VLOOKUP($AO175,Data!$A$50:$B$56,2,FALSE),0)</f>
        <v>0</v>
      </c>
      <c r="EZ175" s="11">
        <f>IF(EZ$2=$A175,0,IF(HLOOKUP(EZ$2,Recipes!$H:$GI,'Production Calculator'!$A175+2,FALSE)=0,0,HLOOKUP(EZ$2,Recipes!$H:$GI,'Production Calculator'!$A175+2,FALSE)*$AK175))+IF($AO175=EZ$3,$AM175/VLOOKUP($AO175,Data!$A$50:$B$56,2,FALSE),0)</f>
        <v>0</v>
      </c>
      <c r="FA175" s="11">
        <f>IF(FA$2=$A175,0,IF(HLOOKUP(FA$2,Recipes!$H:$GI,'Production Calculator'!$A175+2,FALSE)=0,0,HLOOKUP(FA$2,Recipes!$H:$GI,'Production Calculator'!$A175+2,FALSE)*$AK175))+IF($AO175=FA$3,$AM175/VLOOKUP($AO175,Data!$A$50:$B$56,2,FALSE),0)</f>
        <v>0</v>
      </c>
      <c r="FB175" s="11">
        <f>IF(FB$2=$A175,0,IF(HLOOKUP(FB$2,Recipes!$H:$GI,'Production Calculator'!$A175+2,FALSE)=0,0,HLOOKUP(FB$2,Recipes!$H:$GI,'Production Calculator'!$A175+2,FALSE)*$AK175))+IF($AO175=FB$3,$AM175/VLOOKUP($AO175,Data!$A$50:$B$56,2,FALSE),0)</f>
        <v>0</v>
      </c>
      <c r="FC175" s="11">
        <f>IF(FC$2=$A175,0,IF(HLOOKUP(FC$2,Recipes!$H:$GI,'Production Calculator'!$A175+2,FALSE)=0,0,HLOOKUP(FC$2,Recipes!$H:$GI,'Production Calculator'!$A175+2,FALSE)*$AK175))+IF($AO175=FC$3,$AM175/VLOOKUP($AO175,Data!$A$50:$B$56,2,FALSE),0)</f>
        <v>0</v>
      </c>
      <c r="FD175" s="11">
        <f>IF(FD$2=$A175,0,IF(HLOOKUP(FD$2,Recipes!$H:$GI,'Production Calculator'!$A175+2,FALSE)=0,0,HLOOKUP(FD$2,Recipes!$H:$GI,'Production Calculator'!$A175+2,FALSE)*$AK175))+IF($AO175=FD$3,$AM175/VLOOKUP($AO175,Data!$A$50:$B$56,2,FALSE),0)</f>
        <v>0</v>
      </c>
      <c r="FE175" s="11">
        <f>IF(FE$2=$A175,0,IF(HLOOKUP(FE$2,Recipes!$H:$GI,'Production Calculator'!$A175+2,FALSE)=0,0,HLOOKUP(FE$2,Recipes!$H:$GI,'Production Calculator'!$A175+2,FALSE)*$AK175))+IF($AO175=FE$3,$AM175/VLOOKUP($AO175,Data!$A$50:$B$56,2,FALSE),0)</f>
        <v>0</v>
      </c>
      <c r="FF175" s="11">
        <f>IF(FF$2=$A175,0,IF(HLOOKUP(FF$2,Recipes!$H:$GI,'Production Calculator'!$A175+2,FALSE)=0,0,HLOOKUP(FF$2,Recipes!$H:$GI,'Production Calculator'!$A175+2,FALSE)*$AK175))+IF($AO175=FF$3,$AM175/VLOOKUP($AO175,Data!$A$50:$B$56,2,FALSE),0)</f>
        <v>0</v>
      </c>
      <c r="FG175" s="11">
        <f>IF(FG$2=$A175,0,IF(HLOOKUP(FG$2,Recipes!$H:$GI,'Production Calculator'!$A175+2,FALSE)=0,0,HLOOKUP(FG$2,Recipes!$H:$GI,'Production Calculator'!$A175+2,FALSE)*$AK175))+IF($AO175=FG$3,$AM175/VLOOKUP($AO175,Data!$A$50:$B$56,2,FALSE),0)</f>
        <v>0</v>
      </c>
      <c r="FH175" s="11">
        <f>IF(FH$2=$A175,0,IF(HLOOKUP(FH$2,Recipes!$H:$GI,'Production Calculator'!$A175+2,FALSE)=0,0,HLOOKUP(FH$2,Recipes!$H:$GI,'Production Calculator'!$A175+2,FALSE)*$AK175))+IF($AO175=FH$3,$AM175/VLOOKUP($AO175,Data!$A$50:$B$56,2,FALSE),0)</f>
        <v>0</v>
      </c>
      <c r="FI175" s="11">
        <f>IF(FI$2=$A175,0,IF(HLOOKUP(FI$2,Recipes!$H:$GI,'Production Calculator'!$A175+2,FALSE)=0,0,HLOOKUP(FI$2,Recipes!$H:$GI,'Production Calculator'!$A175+2,FALSE)*$AK175))+IF($AO175=FI$3,$AM175/VLOOKUP($AO175,Data!$A$50:$B$56,2,FALSE),0)</f>
        <v>0</v>
      </c>
      <c r="FJ175" s="11">
        <f>IF(FJ$2=$A175,0,IF(HLOOKUP(FJ$2,Recipes!$H:$GI,'Production Calculator'!$A175+2,FALSE)=0,0,HLOOKUP(FJ$2,Recipes!$H:$GI,'Production Calculator'!$A175+2,FALSE)*$AK175))+IF($AO175=FJ$3,$AM175/VLOOKUP($AO175,Data!$A$50:$B$56,2,FALSE),0)</f>
        <v>0</v>
      </c>
      <c r="FK175" s="11">
        <f>IF(FK$2=$A175,0,IF(HLOOKUP(FK$2,Recipes!$H:$GI,'Production Calculator'!$A175+2,FALSE)=0,0,HLOOKUP(FK$2,Recipes!$H:$GI,'Production Calculator'!$A175+2,FALSE)*$AK175))+IF($AO175=FK$3,$AM175/VLOOKUP($AO175,Data!$A$50:$B$56,2,FALSE),0)</f>
        <v>0</v>
      </c>
      <c r="FL175" s="11">
        <f>IF(FL$2=$A175,0,IF(HLOOKUP(FL$2,Recipes!$H:$GI,'Production Calculator'!$A175+2,FALSE)=0,0,HLOOKUP(FL$2,Recipes!$H:$GI,'Production Calculator'!$A175+2,FALSE)*$AK175))+IF($AO175=FL$3,$AM175/VLOOKUP($AO175,Data!$A$50:$B$56,2,FALSE),0)</f>
        <v>0</v>
      </c>
      <c r="FM175" s="11">
        <f>IF(FM$2=$A175,0,IF(HLOOKUP(FM$2,Recipes!$H:$GI,'Production Calculator'!$A175+2,FALSE)=0,0,HLOOKUP(FM$2,Recipes!$H:$GI,'Production Calculator'!$A175+2,FALSE)*$AK175))+IF($AO175=FM$3,$AM175/VLOOKUP($AO175,Data!$A$50:$B$56,2,FALSE),0)</f>
        <v>0</v>
      </c>
      <c r="FN175" s="11">
        <f>IF(FN$2=$A175,0,IF(HLOOKUP(FN$2,Recipes!$H:$GI,'Production Calculator'!$A175+2,FALSE)=0,0,HLOOKUP(FN$2,Recipes!$H:$GI,'Production Calculator'!$A175+2,FALSE)*$AK175))+IF($AO175=FN$3,$AM175/VLOOKUP($AO175,Data!$A$50:$B$56,2,FALSE),0)</f>
        <v>0</v>
      </c>
      <c r="FO175" s="11">
        <f>IF(FO$2=$A175,0,IF(HLOOKUP(FO$2,Recipes!$H:$GI,'Production Calculator'!$A175+2,FALSE)=0,0,HLOOKUP(FO$2,Recipes!$H:$GI,'Production Calculator'!$A175+2,FALSE)*$AK175))+IF($AO175=FO$3,$AM175/VLOOKUP($AO175,Data!$A$50:$B$56,2,FALSE),0)</f>
        <v>0</v>
      </c>
      <c r="FP175" s="11">
        <f>IF(FP$2=$A175,0,IF(HLOOKUP(FP$2,Recipes!$H:$GI,'Production Calculator'!$A175+2,FALSE)=0,0,HLOOKUP(FP$2,Recipes!$H:$GI,'Production Calculator'!$A175+2,FALSE)*$AK175))+IF($AO175=FP$3,$AM175/VLOOKUP($AO175,Data!$A$50:$B$56,2,FALSE),0)</f>
        <v>0</v>
      </c>
      <c r="FQ175" s="11">
        <f>IF(FQ$2=$A175,0,IF(HLOOKUP(FQ$2,Recipes!$H:$GI,'Production Calculator'!$A175+2,FALSE)=0,0,HLOOKUP(FQ$2,Recipes!$H:$GI,'Production Calculator'!$A175+2,FALSE)*$AK175))+IF($AO175=FQ$3,$AM175/VLOOKUP($AO175,Data!$A$50:$B$56,2,FALSE),0)</f>
        <v>0</v>
      </c>
      <c r="FR175" s="11">
        <f>IF(FR$2=$A175,0,IF(HLOOKUP(FR$2,Recipes!$H:$GI,'Production Calculator'!$A175+2,FALSE)=0,0,HLOOKUP(FR$2,Recipes!$H:$GI,'Production Calculator'!$A175+2,FALSE)*$AK175))+IF($AO175=FR$3,$AM175/VLOOKUP($AO175,Data!$A$50:$B$56,2,FALSE),0)</f>
        <v>0</v>
      </c>
      <c r="FS175" s="11">
        <f>IF(FS$2=$A175,0,IF(HLOOKUP(FS$2,Recipes!$H:$GI,'Production Calculator'!$A175+2,FALSE)=0,0,HLOOKUP(FS$2,Recipes!$H:$GI,'Production Calculator'!$A175+2,FALSE)*$AK175))+IF($AO175=FS$3,$AM175/VLOOKUP($AO175,Data!$A$50:$B$56,2,FALSE),0)</f>
        <v>0</v>
      </c>
      <c r="FT175" s="11">
        <f>IF(FT$2=$A175,0,IF(HLOOKUP(FT$2,Recipes!$H:$GI,'Production Calculator'!$A175+2,FALSE)=0,0,HLOOKUP(FT$2,Recipes!$H:$GI,'Production Calculator'!$A175+2,FALSE)*$AK175))+IF($AO175=FT$3,$AM175/VLOOKUP($AO175,Data!$A$50:$B$56,2,FALSE),0)</f>
        <v>0</v>
      </c>
      <c r="FU175" s="11">
        <f>IF(FU$2=$A175,0,IF(HLOOKUP(FU$2,Recipes!$H:$GI,'Production Calculator'!$A175+2,FALSE)=0,0,HLOOKUP(FU$2,Recipes!$H:$GI,'Production Calculator'!$A175+2,FALSE)*$AK175))+IF($AO175=FU$3,$AM175/VLOOKUP($AO175,Data!$A$50:$B$56,2,FALSE),0)</f>
        <v>0</v>
      </c>
      <c r="FV175" s="11">
        <f>IF(FV$2=$A175,0,IF(HLOOKUP(FV$2,Recipes!$H:$GI,'Production Calculator'!$A175+2,FALSE)=0,0,HLOOKUP(FV$2,Recipes!$H:$GI,'Production Calculator'!$A175+2,FALSE)*$AK175))+IF($AO175=FV$3,$AM175/VLOOKUP($AO175,Data!$A$50:$B$56,2,FALSE),0)</f>
        <v>0</v>
      </c>
      <c r="FW175" s="11">
        <f>IF(FW$2=$A175,0,IF(HLOOKUP(FW$2,Recipes!$H:$GI,'Production Calculator'!$A175+2,FALSE)=0,0,HLOOKUP(FW$2,Recipes!$H:$GI,'Production Calculator'!$A175+2,FALSE)*$AK175))+IF($AO175=FW$3,$AM175/VLOOKUP($AO175,Data!$A$50:$B$56,2,FALSE),0)</f>
        <v>0</v>
      </c>
      <c r="FX175" s="11">
        <f>IF(FX$2=$A175,0,IF(HLOOKUP(FX$2,Recipes!$H:$GI,'Production Calculator'!$A175+2,FALSE)=0,0,HLOOKUP(FX$2,Recipes!$H:$GI,'Production Calculator'!$A175+2,FALSE)*$AK175))+IF($AO175=FX$3,$AM175/VLOOKUP($AO175,Data!$A$50:$B$56,2,FALSE),0)</f>
        <v>0</v>
      </c>
      <c r="FY175" s="11">
        <f>IF(FY$2=$A175,0,IF(HLOOKUP(FY$2,Recipes!$H:$GI,'Production Calculator'!$A175+2,FALSE)=0,0,HLOOKUP(FY$2,Recipes!$H:$GI,'Production Calculator'!$A175+2,FALSE)*$AK175))+IF($AO175=FY$3,$AM175/VLOOKUP($AO175,Data!$A$50:$B$56,2,FALSE),0)</f>
        <v>0</v>
      </c>
      <c r="FZ175" s="11">
        <f>IF(FZ$2=$A175,0,IF(HLOOKUP(FZ$2,Recipes!$H:$GI,'Production Calculator'!$A175+2,FALSE)=0,0,HLOOKUP(FZ$2,Recipes!$H:$GI,'Production Calculator'!$A175+2,FALSE)*$AK175))+IF($AO175=FZ$3,$AM175/VLOOKUP($AO175,Data!$A$50:$B$56,2,FALSE),0)</f>
        <v>0</v>
      </c>
      <c r="GA175" s="11">
        <f>IF(GA$2=$A175,0,IF(HLOOKUP(GA$2,Recipes!$H:$GI,'Production Calculator'!$A175+2,FALSE)=0,0,HLOOKUP(GA$2,Recipes!$H:$GI,'Production Calculator'!$A175+2,FALSE)*$AK175))+IF($AO175=GA$3,$AM175/VLOOKUP($AO175,Data!$A$50:$B$56,2,FALSE),0)</f>
        <v>0</v>
      </c>
      <c r="GB175" s="11">
        <f>IF(GB$2=$A175,0,IF(HLOOKUP(GB$2,Recipes!$H:$GI,'Production Calculator'!$A175+2,FALSE)=0,0,HLOOKUP(GB$2,Recipes!$H:$GI,'Production Calculator'!$A175+2,FALSE)*$AK175))+IF($AO175=GB$3,$AM175/VLOOKUP($AO175,Data!$A$50:$B$56,2,FALSE),0)</f>
        <v>0</v>
      </c>
      <c r="GC175" s="11">
        <f>IF(GC$2=$A175,0,IF(HLOOKUP(GC$2,Recipes!$H:$GI,'Production Calculator'!$A175+2,FALSE)=0,0,HLOOKUP(GC$2,Recipes!$H:$GI,'Production Calculator'!$A175+2,FALSE)*$AK175))+IF($AO175=GC$3,$AM175/VLOOKUP($AO175,Data!$A$50:$B$56,2,FALSE),0)</f>
        <v>0</v>
      </c>
      <c r="GD175" s="11">
        <f>IF(GD$2=$A175,0,IF(HLOOKUP(GD$2,Recipes!$H:$GI,'Production Calculator'!$A175+2,FALSE)=0,0,HLOOKUP(GD$2,Recipes!$H:$GI,'Production Calculator'!$A175+2,FALSE)*$AK175))+IF($AO175=GD$3,$AM175/VLOOKUP($AO175,Data!$A$50:$B$56,2,FALSE),0)</f>
        <v>0</v>
      </c>
      <c r="GE175" s="11">
        <f>IF(GE$2=$A175,0,IF(HLOOKUP(GE$2,Recipes!$H:$GI,'Production Calculator'!$A175+2,FALSE)=0,0,HLOOKUP(GE$2,Recipes!$H:$GI,'Production Calculator'!$A175+2,FALSE)*$AK175))+IF($AO175=GE$3,$AM175/VLOOKUP($AO175,Data!$A$50:$B$56,2,FALSE),0)</f>
        <v>0</v>
      </c>
      <c r="GF175" s="11">
        <f>IF(GF$2=$A175,0,IF(HLOOKUP(GF$2,Recipes!$H:$GI,'Production Calculator'!$A175+2,FALSE)=0,0,HLOOKUP(GF$2,Recipes!$H:$GI,'Production Calculator'!$A175+2,FALSE)*$AK175))+IF($AO175=GF$3,$AM175/VLOOKUP($AO175,Data!$A$50:$B$56,2,FALSE),0)</f>
        <v>0</v>
      </c>
      <c r="GG175" s="11">
        <f>IF(GG$2=$A175,0,IF(HLOOKUP(GG$2,Recipes!$H:$GI,'Production Calculator'!$A175+2,FALSE)=0,0,HLOOKUP(GG$2,Recipes!$H:$GI,'Production Calculator'!$A175+2,FALSE)*$AK175))+IF($AO175=GG$3,$AM175/VLOOKUP($AO175,Data!$A$50:$B$56,2,FALSE),0)</f>
        <v>0</v>
      </c>
      <c r="GH175" s="11">
        <f>IF(GH$2=$A175,0,IF(HLOOKUP(GH$2,Recipes!$H:$GI,'Production Calculator'!$A175+2,FALSE)=0,0,HLOOKUP(GH$2,Recipes!$H:$GI,'Production Calculator'!$A175+2,FALSE)*$AK175))+IF($AO175=GH$3,$AM175/VLOOKUP($AO175,Data!$A$50:$B$56,2,FALSE),0)</f>
        <v>0</v>
      </c>
      <c r="GI175" s="11">
        <f>IF(GI$2=$A175,0,IF(HLOOKUP(GI$2,Recipes!$H:$GI,'Production Calculator'!$A175+2,FALSE)=0,0,HLOOKUP(GI$2,Recipes!$H:$GI,'Production Calculator'!$A175+2,FALSE)*$AK175))+IF($AO175=GI$3,$AM175/VLOOKUP($AO175,Data!$A$50:$B$56,2,FALSE),0)</f>
        <v>0</v>
      </c>
      <c r="GJ175" s="11">
        <f>IF(GJ$2=$A175,0,IF(HLOOKUP(GJ$2,Recipes!$H:$GI,'Production Calculator'!$A175+2,FALSE)=0,0,HLOOKUP(GJ$2,Recipes!$H:$GI,'Production Calculator'!$A175+2,FALSE)*$AK175))+IF($AO175=GJ$3,$AM175/VLOOKUP($AO175,Data!$A$50:$B$56,2,FALSE),0)</f>
        <v>0</v>
      </c>
      <c r="GK175" s="11">
        <f>IF(GK$2=$A175,0,IF(HLOOKUP(GK$2,Recipes!$H:$GI,'Production Calculator'!$A175+2,FALSE)=0,0,HLOOKUP(GK$2,Recipes!$H:$GI,'Production Calculator'!$A175+2,FALSE)*$AK175))+IF($AO175=GK$3,$AM175/VLOOKUP($AO175,Data!$A$50:$B$56,2,FALSE),0)</f>
        <v>0</v>
      </c>
      <c r="GL175" s="11">
        <f>IF(GL$2=$A175,0,IF(HLOOKUP(GL$2,Recipes!$H:$GI,'Production Calculator'!$A175+2,FALSE)=0,0,HLOOKUP(GL$2,Recipes!$H:$GI,'Production Calculator'!$A175+2,FALSE)*$AK175))+IF($AO175=GL$3,$AM175/VLOOKUP($AO175,Data!$A$50:$B$56,2,FALSE),0)</f>
        <v>0</v>
      </c>
      <c r="GM175" s="11">
        <f>IF(GM$2=$A175,0,IF(HLOOKUP(GM$2,Recipes!$H:$GI,'Production Calculator'!$A175+2,FALSE)=0,0,HLOOKUP(GM$2,Recipes!$H:$GI,'Production Calculator'!$A175+2,FALSE)*$AK175))+IF($AO175=GM$3,$AM175/VLOOKUP($AO175,Data!$A$50:$B$56,2,FALSE),0)</f>
        <v>0</v>
      </c>
      <c r="GN175" s="11">
        <f>IF(GN$2=$A175,0,IF(HLOOKUP(GN$2,Recipes!$H:$GI,'Production Calculator'!$A175+2,FALSE)=0,0,HLOOKUP(GN$2,Recipes!$H:$GI,'Production Calculator'!$A175+2,FALSE)*$AK175))+IF($AO175=GN$3,$AM175/VLOOKUP($AO175,Data!$A$50:$B$56,2,FALSE),0)</f>
        <v>0</v>
      </c>
      <c r="GO175" s="11">
        <f>IF(GO$2=$A175,0,IF(HLOOKUP(GO$2,Recipes!$H:$GI,'Production Calculator'!$A175+2,FALSE)=0,0,HLOOKUP(GO$2,Recipes!$H:$GI,'Production Calculator'!$A175+2,FALSE)*$AK175))+IF($AO175=GO$3,$AM175/VLOOKUP($AO175,Data!$A$50:$B$56,2,FALSE),0)</f>
        <v>0</v>
      </c>
      <c r="GP175" s="11">
        <f>IF(GP$2=$A175,0,IF(HLOOKUP(GP$2,Recipes!$H:$GI,'Production Calculator'!$A175+2,FALSE)=0,0,HLOOKUP(GP$2,Recipes!$H:$GI,'Production Calculator'!$A175+2,FALSE)*$AK175))+IF($AO175=GP$3,$AM175/VLOOKUP($AO175,Data!$A$50:$B$56,2,FALSE),0)</f>
        <v>0</v>
      </c>
      <c r="GQ175" s="11">
        <f>IF(GQ$2=$A175,0,IF(HLOOKUP(GQ$2,Recipes!$H:$GI,'Production Calculator'!$A175+2,FALSE)=0,0,HLOOKUP(GQ$2,Recipes!$H:$GI,'Production Calculator'!$A175+2,FALSE)*$AK175))+IF($AO175=GQ$3,$AM175/VLOOKUP($AO175,Data!$A$50:$B$56,2,FALSE),0)</f>
        <v>0</v>
      </c>
      <c r="GR175" s="11">
        <f>IF(GR$2=$A175,0,IF(HLOOKUP(GR$2,Recipes!$H:$GI,'Production Calculator'!$A175+2,FALSE)=0,0,HLOOKUP(GR$2,Recipes!$H:$GI,'Production Calculator'!$A175+2,FALSE)*$AK175))+IF($AO175=GR$3,$AM175/VLOOKUP($AO175,Data!$A$50:$B$56,2,FALSE),0)</f>
        <v>0</v>
      </c>
      <c r="GS175" s="11">
        <f>IF(GS$2=$A175,0,IF(HLOOKUP(GS$2,Recipes!$H:$GI,'Production Calculator'!$A175+2,FALSE)=0,0,HLOOKUP(GS$2,Recipes!$H:$GI,'Production Calculator'!$A175+2,FALSE)*$AK175))+IF($AO175=GS$3,$AM175/VLOOKUP($AO175,Data!$A$50:$B$56,2,FALSE),0)</f>
        <v>0</v>
      </c>
      <c r="GT175" s="11">
        <f>IF(GT$2=$A175,0,IF(HLOOKUP(GT$2,Recipes!$H:$GI,'Production Calculator'!$A175+2,FALSE)=0,0,HLOOKUP(GT$2,Recipes!$H:$GI,'Production Calculator'!$A175+2,FALSE)*$AK175))+IF($AO175=GT$3,$AM175/VLOOKUP($AO175,Data!$A$50:$B$56,2,FALSE),0)</f>
        <v>0</v>
      </c>
      <c r="GU175" s="11">
        <f>IF(GU$2=$A175,0,IF(HLOOKUP(GU$2,Recipes!$H:$GI,'Production Calculator'!$A175+2,FALSE)=0,0,HLOOKUP(GU$2,Recipes!$H:$GI,'Production Calculator'!$A175+2,FALSE)*$AK175))+IF($AO175=GU$3,$AM175/VLOOKUP($AO175,Data!$A$50:$B$56,2,FALSE),0)</f>
        <v>0</v>
      </c>
      <c r="GV175" s="11">
        <f>IF(GV$2=$A175,0,IF(HLOOKUP(GV$2,Recipes!$H:$GI,'Production Calculator'!$A175+2,FALSE)=0,0,HLOOKUP(GV$2,Recipes!$H:$GI,'Production Calculator'!$A175+2,FALSE)*$AK175))+IF($AO175=GV$3,$AM175/VLOOKUP($AO175,Data!$A$50:$B$56,2,FALSE),0)</f>
        <v>0</v>
      </c>
      <c r="GW175" s="11">
        <f>IF(GW$2=$A175,0,IF(HLOOKUP(GW$2,Recipes!$H:$GI,'Production Calculator'!$A175+2,FALSE)=0,0,HLOOKUP(GW$2,Recipes!$H:$GI,'Production Calculator'!$A175+2,FALSE)*$AK175))+IF($AO175=GW$3,$AM175/VLOOKUP($AO175,Data!$A$50:$B$56,2,FALSE),0)</f>
        <v>0</v>
      </c>
      <c r="GX175" s="11">
        <f>IF(GX$2=$A175,0,IF(HLOOKUP(GX$2,Recipes!$H:$GI,'Production Calculator'!$A175+2,FALSE)=0,0,HLOOKUP(GX$2,Recipes!$H:$GI,'Production Calculator'!$A175+2,FALSE)*$AK175))+IF($AO175=GX$3,$AM175/VLOOKUP($AO175,Data!$A$50:$B$56,2,FALSE),0)</f>
        <v>0</v>
      </c>
      <c r="GY175" s="11">
        <f>IF(GY$2=$A175,0,IF(HLOOKUP(GY$2,Recipes!$H:$GI,'Production Calculator'!$A175+2,FALSE)=0,0,HLOOKUP(GY$2,Recipes!$H:$GI,'Production Calculator'!$A175+2,FALSE)*$AK175))+IF($AO175=GY$3,$AM175/VLOOKUP($AO175,Data!$A$50:$B$56,2,FALSE),0)</f>
        <v>0</v>
      </c>
      <c r="GZ175" s="11">
        <f>IF(GZ$2=$A175,0,IF(HLOOKUP(GZ$2,Recipes!$H:$GI,'Production Calculator'!$A175+2,FALSE)=0,0,HLOOKUP(GZ$2,Recipes!$H:$GI,'Production Calculator'!$A175+2,FALSE)*$AK175))+IF($AO175=GZ$3,$AM175/VLOOKUP($AO175,Data!$A$50:$B$56,2,FALSE),0)</f>
        <v>0</v>
      </c>
      <c r="HA175" s="11">
        <f>IF(HA$2=$A175,0,IF(HLOOKUP(HA$2,Recipes!$H:$GI,'Production Calculator'!$A175+2,FALSE)=0,0,HLOOKUP(HA$2,Recipes!$H:$GI,'Production Calculator'!$A175+2,FALSE)*$AK175))+IF($AO175=HA$3,$AM175/VLOOKUP($AO175,Data!$A$50:$B$56,2,FALSE),0)</f>
        <v>0</v>
      </c>
      <c r="HB175" s="11">
        <f>IF(HB$2=$A175,0,IF(HLOOKUP(HB$2,Recipes!$H:$GI,'Production Calculator'!$A175+2,FALSE)=0,0,HLOOKUP(HB$2,Recipes!$H:$GI,'Production Calculator'!$A175+2,FALSE)*$AK175))+IF($AO175=HB$3,$AM175/VLOOKUP($AO175,Data!$A$50:$B$56,2,FALSE),0)</f>
        <v>0</v>
      </c>
      <c r="HC175" s="11">
        <f>IF(HC$2=$A175,0,IF(HLOOKUP(HC$2,Recipes!$H:$GI,'Production Calculator'!$A175+2,FALSE)=0,0,HLOOKUP(HC$2,Recipes!$H:$GI,'Production Calculator'!$A175+2,FALSE)*$AK175))+IF($AO175=HC$3,$AM175/VLOOKUP($AO175,Data!$A$50:$B$56,2,FALSE),0)</f>
        <v>0</v>
      </c>
      <c r="HD175" s="11">
        <f>IF(HD$2=$A175,0,IF(HLOOKUP(HD$2,Recipes!$H:$GI,'Production Calculator'!$A175+2,FALSE)=0,0,HLOOKUP(HD$2,Recipes!$H:$GI,'Production Calculator'!$A175+2,FALSE)*$AK175))+IF($AO175=HD$3,$AM175/VLOOKUP($AO175,Data!$A$50:$B$56,2,FALSE),0)</f>
        <v>0</v>
      </c>
      <c r="HE175" s="11">
        <f>IF(HE$2=$A175,0,IF(HLOOKUP(HE$2,Recipes!$H:$GI,'Production Calculator'!$A175+2,FALSE)=0,0,HLOOKUP(HE$2,Recipes!$H:$GI,'Production Calculator'!$A175+2,FALSE)*$AK175))+IF($AO175=HE$3,$AM175/VLOOKUP($AO175,Data!$A$50:$B$56,2,FALSE),0)</f>
        <v>0</v>
      </c>
      <c r="HF175" s="11">
        <f>IF(HF$2=$A175,0,IF(HLOOKUP(HF$2,Recipes!$H:$GI,'Production Calculator'!$A175+2,FALSE)=0,0,HLOOKUP(HF$2,Recipes!$H:$GI,'Production Calculator'!$A175+2,FALSE)*$AK175))+IF($AO175=HF$3,$AM175/VLOOKUP($AO175,Data!$A$50:$B$56,2,FALSE),0)</f>
        <v>0</v>
      </c>
      <c r="HG175" s="11">
        <f>IF(HG$2=$A175,0,IF(HLOOKUP(HG$2,Recipes!$H:$GI,'Production Calculator'!$A175+2,FALSE)=0,0,HLOOKUP(HG$2,Recipes!$H:$GI,'Production Calculator'!$A175+2,FALSE)*$AK175))+IF($AO175=HG$3,$AM175/VLOOKUP($AO175,Data!$A$50:$B$56,2,FALSE),0)</f>
        <v>0</v>
      </c>
      <c r="HH175" s="11">
        <f>IF(HH$2=$A175,0,IF(HLOOKUP(HH$2,Recipes!$H:$GI,'Production Calculator'!$A175+2,FALSE)=0,0,HLOOKUP(HH$2,Recipes!$H:$GI,'Production Calculator'!$A175+2,FALSE)*$AK175))+IF($AO175=HH$3,$AM175/VLOOKUP($AO175,Data!$A$50:$B$56,2,FALSE),0)</f>
        <v>0</v>
      </c>
      <c r="HI175" s="11">
        <f>IF(HI$2=$A175,0,IF(HLOOKUP(HI$2,Recipes!$H:$GI,'Production Calculator'!$A175+2,FALSE)=0,0,HLOOKUP(HI$2,Recipes!$H:$GI,'Production Calculator'!$A175+2,FALSE)*$AK175))+IF($AO175=HI$3,$AM175/VLOOKUP($AO175,Data!$A$50:$B$56,2,FALSE),0)</f>
        <v>0</v>
      </c>
      <c r="HJ175" s="11">
        <f>IF(HJ$2=$A175,0,IF(HLOOKUP(HJ$2,Recipes!$H:$GI,'Production Calculator'!$A175+2,FALSE)=0,0,HLOOKUP(HJ$2,Recipes!$H:$GI,'Production Calculator'!$A175+2,FALSE)*$AK175))+IF($AO175=HJ$3,$AM175/VLOOKUP($AO175,Data!$A$50:$B$56,2,FALSE),0)</f>
        <v>0</v>
      </c>
      <c r="HK175" s="11">
        <f>IF(HK$2=$A175,0,IF(HLOOKUP(HK$2,Recipes!$H:$GI,'Production Calculator'!$A175+2,FALSE)=0,0,HLOOKUP(HK$2,Recipes!$H:$GI,'Production Calculator'!$A175+2,FALSE)*$AK175))+IF($AO175=HK$3,$AM175/VLOOKUP($AO175,Data!$A$50:$B$56,2,FALSE),0)</f>
        <v>0</v>
      </c>
      <c r="HL175" s="11">
        <f>IF(HL$2=$A175,0,IF(HLOOKUP(HL$2,Recipes!$H:$GI,'Production Calculator'!$A175+2,FALSE)=0,0,HLOOKUP(HL$2,Recipes!$H:$GI,'Production Calculator'!$A175+2,FALSE)*$AK175))+IF($AO175=HL$3,$AM175/VLOOKUP($AO175,Data!$A$50:$B$56,2,FALSE),0)</f>
        <v>0</v>
      </c>
      <c r="HM175" s="11">
        <f>IF(HM$2=$A175,0,IF(HLOOKUP(HM$2,Recipes!$H:$GI,'Production Calculator'!$A175+2,FALSE)=0,0,HLOOKUP(HM$2,Recipes!$H:$GI,'Production Calculator'!$A175+2,FALSE)*$AK175))+IF($AO175=HM$3,$AM175/VLOOKUP($AO175,Data!$A$50:$B$56,2,FALSE),0)</f>
        <v>0</v>
      </c>
      <c r="HN175" s="11">
        <f>IF(HN$2=$A175,0,IF(HLOOKUP(HN$2,Recipes!$H:$GI,'Production Calculator'!$A175+2,FALSE)=0,0,HLOOKUP(HN$2,Recipes!$H:$GI,'Production Calculator'!$A175+2,FALSE)*$AK175))+IF($AO175=HN$3,$AM175/VLOOKUP($AO175,Data!$A$50:$B$56,2,FALSE),0)</f>
        <v>0</v>
      </c>
      <c r="HO175" s="11">
        <f>IF(HO$2=$A175,0,IF(HLOOKUP(HO$2,Recipes!$H:$GI,'Production Calculator'!$A175+2,FALSE)=0,0,HLOOKUP(HO$2,Recipes!$H:$GI,'Production Calculator'!$A175+2,FALSE)*$AK175))+IF($AO175=HO$3,$AM175/VLOOKUP($AO175,Data!$A$50:$B$56,2,FALSE),0)</f>
        <v>0</v>
      </c>
      <c r="HP175" s="11">
        <f>IF(HP$2=$A175,0,IF(HLOOKUP(HP$2,Recipes!$H:$GI,'Production Calculator'!$A175+2,FALSE)=0,0,HLOOKUP(HP$2,Recipes!$H:$GI,'Production Calculator'!$A175+2,FALSE)*$AK175))+IF($AO175=HP$3,$AM175/VLOOKUP($AO175,Data!$A$50:$B$56,2,FALSE),0)</f>
        <v>0</v>
      </c>
      <c r="HQ175" s="11">
        <f>IF(HQ$2=$A175,0,IF(HLOOKUP(HQ$2,Recipes!$H:$GI,'Production Calculator'!$A175+2,FALSE)=0,0,HLOOKUP(HQ$2,Recipes!$H:$GI,'Production Calculator'!$A175+2,FALSE)*$AK175))+IF($AO175=HQ$3,$AM175/VLOOKUP($AO175,Data!$A$50:$B$56,2,FALSE),0)</f>
        <v>0</v>
      </c>
      <c r="HR175" s="11">
        <f>IF(HR$2=$A175,0,IF(HLOOKUP(HR$2,Recipes!$H:$GI,'Production Calculator'!$A175+2,FALSE)=0,0,HLOOKUP(HR$2,Recipes!$H:$GI,'Production Calculator'!$A175+2,FALSE)*$AK175))+IF($AO175=HR$3,$AM175/VLOOKUP($AO175,Data!$A$50:$B$56,2,FALSE),0)</f>
        <v>0</v>
      </c>
      <c r="HS175" s="121"/>
    </row>
    <row r="176" spans="1:227" x14ac:dyDescent="0.45">
      <c r="A176">
        <v>148</v>
      </c>
      <c r="B176" s="107" t="str">
        <f>VLOOKUP(A176,Recipes!A:B,2)</f>
        <v>Burner mining drill</v>
      </c>
      <c r="C176" s="128">
        <v>0</v>
      </c>
      <c r="D176" s="108">
        <f t="shared" si="267"/>
        <v>0</v>
      </c>
      <c r="E176" s="127" t="s">
        <v>1</v>
      </c>
      <c r="F176" s="109">
        <f>VLOOKUP(A176,Recipes!$A$3:$G$186,6,FALSE)</f>
        <v>3</v>
      </c>
      <c r="G176" s="109">
        <f>VLOOKUP(A176,Recipes!$A$3:$G$186,7,FALSE)</f>
        <v>0</v>
      </c>
      <c r="H176" s="110">
        <f t="shared" si="268"/>
        <v>0</v>
      </c>
      <c r="I176" s="109">
        <f>VLOOKUP(E176,Data!$A$2:$C$26,3, FALSE)</f>
        <v>4</v>
      </c>
      <c r="J176" s="108">
        <v>0</v>
      </c>
      <c r="K176" s="108">
        <v>0</v>
      </c>
      <c r="L176" s="108">
        <v>0</v>
      </c>
      <c r="M176" s="150">
        <v>0</v>
      </c>
      <c r="N176" s="150">
        <v>0</v>
      </c>
      <c r="O176" s="150">
        <v>0</v>
      </c>
      <c r="P176" s="151">
        <v>0</v>
      </c>
      <c r="Q176" s="151">
        <v>0</v>
      </c>
      <c r="R176" s="151">
        <v>0</v>
      </c>
      <c r="S176">
        <f t="shared" si="283"/>
        <v>0</v>
      </c>
      <c r="T176">
        <f t="shared" si="284"/>
        <v>0</v>
      </c>
      <c r="U176">
        <f t="shared" si="285"/>
        <v>0</v>
      </c>
      <c r="V176">
        <f t="shared" si="286"/>
        <v>0</v>
      </c>
      <c r="W176">
        <f t="shared" si="287"/>
        <v>0</v>
      </c>
      <c r="X176">
        <f t="shared" si="288"/>
        <v>0</v>
      </c>
      <c r="Y176">
        <f t="shared" si="289"/>
        <v>0</v>
      </c>
      <c r="Z176">
        <f t="shared" si="290"/>
        <v>0</v>
      </c>
      <c r="AA176">
        <f t="shared" si="291"/>
        <v>0</v>
      </c>
      <c r="AB176" s="111">
        <f>VLOOKUP($A176,Recipes!$A:$G,4)</f>
        <v>2</v>
      </c>
      <c r="AC176" s="111">
        <f>VLOOKUP($A176,Recipes!$A:$G,5)</f>
        <v>1</v>
      </c>
      <c r="AD176" s="111">
        <f t="shared" si="278"/>
        <v>0.5</v>
      </c>
      <c r="AE176" s="111">
        <f>VLOOKUP(E176,Data!$A$2:$F$26,5,FALSE)</f>
        <v>0</v>
      </c>
      <c r="AF176" s="111">
        <f>VLOOKUP(E176,Data!$A$2:$F$26,4,FALSE)</f>
        <v>210</v>
      </c>
      <c r="AG176" s="111">
        <f>VLOOKUP(E176,Data!$A$2:$B$26,2, FALSE)</f>
        <v>1.25</v>
      </c>
      <c r="AH176" s="111">
        <f>1+VLOOKUP($J$3,Data!$A$40:$D$48,2,FALSE)*$J176+VLOOKUP($K$3,Data!$A$40:$D$48,2,FALSE)*$K176+VLOOKUP($L$3,Data!$A$40:$D$48,2,FALSE)*$L176+VLOOKUP($M$3,Data!$A$40:$D$48,2,FALSE)*$M176+VLOOKUP($N$3,Data!$A$40:$D$48,2,FALSE)*$N176+VLOOKUP($O$3,Data!$A$40:$D$48,2,FALSE)*$O176+VLOOKUP($P$3,Data!$A$40:$D$48,2,FALSE)*$P176+VLOOKUP($Q$3,Data!$A$40:$D$48,2,FALSE)*$Q176+VLOOKUP($R$3,Data!$A$40:$D$48,2,FALSE)*$R176</f>
        <v>1</v>
      </c>
      <c r="AI176" s="111">
        <f>MAX(1+VLOOKUP($J$3,Data!$A$40:$D$48,3,FALSE)*$J176+VLOOKUP($K$3,Data!$A$40:$D$48,3,FALSE)*$K176+VLOOKUP($L$3,Data!$A$40:$D$48,3,FALSE)*$L176+VLOOKUP($M$3,Data!$A$40:$D$48,3,FALSE)*$M176+VLOOKUP($N$3,Data!$A$40:$D$48,3,FALSE)*$N176+VLOOKUP($O$3,Data!$A$40:$D$48,3,FALSE)*$O176+VLOOKUP($P$3,Data!$A$40:$D$48,3,FALSE)*$P176+VLOOKUP($Q$3,Data!$A$40:$D$48,3,FALSE)*$Q176+VLOOKUP($R$3,Data!$A$40:$D$48,3,FALSE)*$R176,0)</f>
        <v>1</v>
      </c>
      <c r="AJ176" s="111">
        <f>MAX(1-(VLOOKUP($J$3,Data!$A$40:$D$48,4,FALSE)*$J176+VLOOKUP($K$3,Data!$A$40:$D$48,4,FALSE)*$K176+VLOOKUP($L$3,Data!$A$40:$D$48,4,FALSE)*$L176+VLOOKUP($M$3,Data!$A$40:$D$48,4,FALSE)*$M176+VLOOKUP($N$3,Data!$A$40:$D$48,4,FALSE)*$N176+VLOOKUP($O$3,Data!$A$40:$D$48,4,FALSE)*$O176+VLOOKUP($P$3,Data!$A$40:$D$48,4,FALSE)*$P176+VLOOKUP($Q$3,Data!$A$40:$D$48,4,FALSE)*$Q176+VLOOKUP($R$3,Data!$A$40:$D$48,4,FALSE)*$R176),0.2)</f>
        <v>1</v>
      </c>
      <c r="AK176" s="112">
        <f t="shared" si="279"/>
        <v>0</v>
      </c>
      <c r="AL176" s="111">
        <f t="shared" si="280"/>
        <v>0.625</v>
      </c>
      <c r="AM176" s="111">
        <f t="shared" si="281"/>
        <v>0</v>
      </c>
      <c r="AN176" s="111">
        <f t="shared" si="282"/>
        <v>0</v>
      </c>
      <c r="AO176" s="131" t="s">
        <v>298</v>
      </c>
      <c r="AP176" s="11"/>
      <c r="AQ176" s="11">
        <f>IF(AQ$2=$A176,0,IF(HLOOKUP(AQ$2,Recipes!$H:$GI,'Production Calculator'!$A176+2,FALSE)=0,0,HLOOKUP(AQ$2,Recipes!$H:$GI,'Production Calculator'!$A176+2,FALSE)*$AK176))+IF($AO176=AQ$3,$AM176/VLOOKUP($AO176,Data!$A$50:$B$56,2,FALSE),0)</f>
        <v>0</v>
      </c>
      <c r="AR176" s="11">
        <f>IF(AR$2=$A176,0,IF(HLOOKUP(AR$2,Recipes!$H:$GI,'Production Calculator'!$A176+2,FALSE)=0,0,HLOOKUP(AR$2,Recipes!$H:$GI,'Production Calculator'!$A176+2,FALSE)*$AK176))+IF($AO176=AR$3,$AM176/VLOOKUP($AO176,Data!$A$50:$B$56,2,FALSE),0)</f>
        <v>0</v>
      </c>
      <c r="AS176" s="11">
        <f>IF(AS$2=$A176,0,IF(HLOOKUP(AS$2,Recipes!$H:$GI,'Production Calculator'!$A176+2,FALSE)=0,0,HLOOKUP(AS$2,Recipes!$H:$GI,'Production Calculator'!$A176+2,FALSE)*$AK176))+IF($AO176=AS$3,$AM176/VLOOKUP($AO176,Data!$A$50:$B$56,2,FALSE),0)</f>
        <v>0</v>
      </c>
      <c r="AT176" s="11">
        <f>IF(AT$2=$A176,0,IF(HLOOKUP(AT$2,Recipes!$H:$GI,'Production Calculator'!$A176+2,FALSE)=0,0,HLOOKUP(AT$2,Recipes!$H:$GI,'Production Calculator'!$A176+2,FALSE)*$AK176))+IF($AO176=AT$3,$AM176/VLOOKUP($AO176,Data!$A$50:$B$56,2,FALSE),0)</f>
        <v>0</v>
      </c>
      <c r="AU176" s="11">
        <f>IF(AU$2=$A176,0,IF(HLOOKUP(AU$2,Recipes!$H:$GI,'Production Calculator'!$A176+2,FALSE)=0,0,HLOOKUP(AU$2,Recipes!$H:$GI,'Production Calculator'!$A176+2,FALSE)*$AK176))+IF($AO176=AU$3,$AM176/VLOOKUP($AO176,Data!$A$50:$B$56,2,FALSE),0)</f>
        <v>0</v>
      </c>
      <c r="AV176" s="11">
        <f>IF(AV$2=$A176,0,IF(HLOOKUP(AV$2,Recipes!$H:$GI,'Production Calculator'!$A176+2,FALSE)=0,0,HLOOKUP(AV$2,Recipes!$H:$GI,'Production Calculator'!$A176+2,FALSE)*$AK176))+IF($AO176=AV$3,$AM176/VLOOKUP($AO176,Data!$A$50:$B$56,2,FALSE),0)</f>
        <v>0</v>
      </c>
      <c r="AW176" s="11">
        <f>IF(AW$2=$A176,0,IF(HLOOKUP(AW$2,Recipes!$H:$GI,'Production Calculator'!$A176+2,FALSE)=0,0,HLOOKUP(AW$2,Recipes!$H:$GI,'Production Calculator'!$A176+2,FALSE)*$AK176))+IF($AO176=AW$3,$AM176/VLOOKUP($AO176,Data!$A$50:$B$56,2,FALSE),0)</f>
        <v>0</v>
      </c>
      <c r="AX176" s="11">
        <f>IF(AX$2=$A176,0,IF(HLOOKUP(AX$2,Recipes!$H:$GI,'Production Calculator'!$A176+2,FALSE)=0,0,HLOOKUP(AX$2,Recipes!$H:$GI,'Production Calculator'!$A176+2,FALSE)*$AK176))+IF($AO176=AX$3,$AM176/VLOOKUP($AO176,Data!$A$50:$B$56,2,FALSE),0)</f>
        <v>0</v>
      </c>
      <c r="AY176" s="11">
        <f>IF(AY$2=$A176,0,IF(HLOOKUP(AY$2,Recipes!$H:$GI,'Production Calculator'!$A176+2,FALSE)=0,0,HLOOKUP(AY$2,Recipes!$H:$GI,'Production Calculator'!$A176+2,FALSE)*$AK176))+IF($AO176=AY$3,$AM176/VLOOKUP($AO176,Data!$A$50:$B$56,2,FALSE),0)</f>
        <v>0</v>
      </c>
      <c r="AZ176" s="11">
        <f>IF(AZ$2=$A176,0,IF(HLOOKUP(AZ$2,Recipes!$H:$GI,'Production Calculator'!$A176+2,FALSE)=0,0,HLOOKUP(AZ$2,Recipes!$H:$GI,'Production Calculator'!$A176+2,FALSE)*$AK176))+IF($AO176=AZ$3,$AM176/VLOOKUP($AO176,Data!$A$50:$B$56,2,FALSE),0)</f>
        <v>0</v>
      </c>
      <c r="BA176" s="11">
        <f>IF(BA$2=$A176,0,IF(HLOOKUP(BA$2,Recipes!$H:$GI,'Production Calculator'!$A176+2,FALSE)=0,0,HLOOKUP(BA$2,Recipes!$H:$GI,'Production Calculator'!$A176+2,FALSE)*$AK176))+IF($AO176=BA$3,$AM176/VLOOKUP($AO176,Data!$A$50:$B$56,2,FALSE),0)</f>
        <v>0</v>
      </c>
      <c r="BB176" s="11">
        <f>IF(BB$2=$A176,0,IF(HLOOKUP(BB$2,Recipes!$H:$GI,'Production Calculator'!$A176+2,FALSE)=0,0,HLOOKUP(BB$2,Recipes!$H:$GI,'Production Calculator'!$A176+2,FALSE)*$AK176))+IF($AO176=BB$3,$AM176/VLOOKUP($AO176,Data!$A$50:$B$56,2,FALSE),0)</f>
        <v>0</v>
      </c>
      <c r="BC176" s="11">
        <f>IF(BC$2=$A176,0,IF(HLOOKUP(BC$2,Recipes!$H:$GI,'Production Calculator'!$A176+2,FALSE)=0,0,HLOOKUP(BC$2,Recipes!$H:$GI,'Production Calculator'!$A176+2,FALSE)*$AK176))+IF($AO176=BC$3,$AM176/VLOOKUP($AO176,Data!$A$50:$B$56,2,FALSE),0)</f>
        <v>0</v>
      </c>
      <c r="BD176" s="11">
        <f>IF(BD$2=$A176,0,IF(HLOOKUP(BD$2,Recipes!$H:$GI,'Production Calculator'!$A176+2,FALSE)=0,0,HLOOKUP(BD$2,Recipes!$H:$GI,'Production Calculator'!$A176+2,FALSE)*$AK176))+IF($AO176=BD$3,$AM176/VLOOKUP($AO176,Data!$A$50:$B$56,2,FALSE),0)</f>
        <v>0</v>
      </c>
      <c r="BE176" s="11">
        <f>IF(BE$2=$A176,0,IF(HLOOKUP(BE$2,Recipes!$H:$GI,'Production Calculator'!$A176+2,FALSE)=0,0,HLOOKUP(BE$2,Recipes!$H:$GI,'Production Calculator'!$A176+2,FALSE)*$AK176))+IF($AO176=BE$3,$AM176/VLOOKUP($AO176,Data!$A$50:$B$56,2,FALSE),0)</f>
        <v>0</v>
      </c>
      <c r="BF176" s="11">
        <f>IF(BF$2=$A176,0,IF(HLOOKUP(BF$2,Recipes!$H:$GI,'Production Calculator'!$A176+2,FALSE)=0,0,HLOOKUP(BF$2,Recipes!$H:$GI,'Production Calculator'!$A176+2,FALSE)*$AK176))+IF($AO176=BF$3,$AM176/VLOOKUP($AO176,Data!$A$50:$B$56,2,FALSE),0)</f>
        <v>0</v>
      </c>
      <c r="BG176" s="11">
        <f>IF(BG$2=$A176,0,IF(HLOOKUP(BG$2,Recipes!$H:$GI,'Production Calculator'!$A176+2,FALSE)=0,0,HLOOKUP(BG$2,Recipes!$H:$GI,'Production Calculator'!$A176+2,FALSE)*$AK176))+IF($AO176=BG$3,$AM176/VLOOKUP($AO176,Data!$A$50:$B$56,2,FALSE),0)</f>
        <v>0</v>
      </c>
      <c r="BH176" s="11">
        <f>IF(BH$2=$A176,0,IF(HLOOKUP(BH$2,Recipes!$H:$GI,'Production Calculator'!$A176+2,FALSE)=0,0,HLOOKUP(BH$2,Recipes!$H:$GI,'Production Calculator'!$A176+2,FALSE)*$AK176))+IF($AO176=BH$3,$AM176/VLOOKUP($AO176,Data!$A$50:$B$56,2,FALSE),0)</f>
        <v>0</v>
      </c>
      <c r="BI176" s="11">
        <f>IF(BI$2=$A176,0,IF(HLOOKUP(BI$2,Recipes!$H:$GI,'Production Calculator'!$A176+2,FALSE)=0,0,HLOOKUP(BI$2,Recipes!$H:$GI,'Production Calculator'!$A176+2,FALSE)*$AK176))+IF($AO176=BI$3,$AM176/VLOOKUP($AO176,Data!$A$50:$B$56,2,FALSE),0)</f>
        <v>0</v>
      </c>
      <c r="BJ176" s="11">
        <f>IF(BJ$2=$A176,0,IF(HLOOKUP(BJ$2,Recipes!$H:$GI,'Production Calculator'!$A176+2,FALSE)=0,0,HLOOKUP(BJ$2,Recipes!$H:$GI,'Production Calculator'!$A176+2,FALSE)*$AK176))+IF($AO176=BJ$3,$AM176/VLOOKUP($AO176,Data!$A$50:$B$56,2,FALSE),0)</f>
        <v>0</v>
      </c>
      <c r="BK176" s="11">
        <f>IF(BK$2=$A176,0,IF(HLOOKUP(BK$2,Recipes!$H:$GI,'Production Calculator'!$A176+2,FALSE)=0,0,HLOOKUP(BK$2,Recipes!$H:$GI,'Production Calculator'!$A176+2,FALSE)*$AK176))+IF($AO176=BK$3,$AM176/VLOOKUP($AO176,Data!$A$50:$B$56,2,FALSE),0)</f>
        <v>0</v>
      </c>
      <c r="BL176" s="11">
        <f>IF(BL$2=$A176,0,IF(HLOOKUP(BL$2,Recipes!$H:$GI,'Production Calculator'!$A176+2,FALSE)=0,0,HLOOKUP(BL$2,Recipes!$H:$GI,'Production Calculator'!$A176+2,FALSE)*$AK176))+IF($AO176=BL$3,$AM176/VLOOKUP($AO176,Data!$A$50:$B$56,2,FALSE),0)</f>
        <v>0</v>
      </c>
      <c r="BM176" s="11">
        <f>IF(BM$2=$A176,0,IF(HLOOKUP(BM$2,Recipes!$H:$GI,'Production Calculator'!$A176+2,FALSE)=0,0,HLOOKUP(BM$2,Recipes!$H:$GI,'Production Calculator'!$A176+2,FALSE)*$AK176))+IF($AO176=BM$3,$AM176/VLOOKUP($AO176,Data!$A$50:$B$56,2,FALSE),0)</f>
        <v>0</v>
      </c>
      <c r="BN176" s="11">
        <f>IF(BN$2=$A176,0,IF(HLOOKUP(BN$2,Recipes!$H:$GI,'Production Calculator'!$A176+2,FALSE)=0,0,HLOOKUP(BN$2,Recipes!$H:$GI,'Production Calculator'!$A176+2,FALSE)*$AK176))+IF($AO176=BN$3,$AM176/VLOOKUP($AO176,Data!$A$50:$B$56,2,FALSE),0)</f>
        <v>0</v>
      </c>
      <c r="BO176" s="11">
        <f>IF(BO$2=$A176,0,IF(HLOOKUP(BO$2,Recipes!$H:$GI,'Production Calculator'!$A176+2,FALSE)=0,0,HLOOKUP(BO$2,Recipes!$H:$GI,'Production Calculator'!$A176+2,FALSE)*$AK176))+IF($AO176=BO$3,$AM176/VLOOKUP($AO176,Data!$A$50:$B$56,2,FALSE),0)</f>
        <v>0</v>
      </c>
      <c r="BP176" s="11">
        <f>IF(BP$2=$A176,0,IF(HLOOKUP(BP$2,Recipes!$H:$GI,'Production Calculator'!$A176+2,FALSE)=0,0,HLOOKUP(BP$2,Recipes!$H:$GI,'Production Calculator'!$A176+2,FALSE)*$AK176))+IF($AO176=BP$3,$AM176/VLOOKUP($AO176,Data!$A$50:$B$56,2,FALSE),0)</f>
        <v>0</v>
      </c>
      <c r="BQ176" s="11">
        <f>IF(BQ$2=$A176,0,IF(HLOOKUP(BQ$2,Recipes!$H:$GI,'Production Calculator'!$A176+2,FALSE)=0,0,HLOOKUP(BQ$2,Recipes!$H:$GI,'Production Calculator'!$A176+2,FALSE)*$AK176))+IF($AO176=BQ$3,$AM176/VLOOKUP($AO176,Data!$A$50:$B$56,2,FALSE),0)</f>
        <v>0</v>
      </c>
      <c r="BR176" s="11">
        <f>IF(BR$2=$A176,0,IF(HLOOKUP(BR$2,Recipes!$H:$GI,'Production Calculator'!$A176+2,FALSE)=0,0,HLOOKUP(BR$2,Recipes!$H:$GI,'Production Calculator'!$A176+2,FALSE)*$AK176))+IF($AO176=BR$3,$AM176/VLOOKUP($AO176,Data!$A$50:$B$56,2,FALSE),0)</f>
        <v>0</v>
      </c>
      <c r="BS176" s="11">
        <f>IF(BS$2=$A176,0,IF(HLOOKUP(BS$2,Recipes!$H:$GI,'Production Calculator'!$A176+2,FALSE)=0,0,HLOOKUP(BS$2,Recipes!$H:$GI,'Production Calculator'!$A176+2,FALSE)*$AK176))+IF($AO176=BS$3,$AM176/VLOOKUP($AO176,Data!$A$50:$B$56,2,FALSE),0)</f>
        <v>0</v>
      </c>
      <c r="BT176" s="11">
        <f>IF(BT$2=$A176,0,IF(HLOOKUP(BT$2,Recipes!$H:$GI,'Production Calculator'!$A176+2,FALSE)=0,0,HLOOKUP(BT$2,Recipes!$H:$GI,'Production Calculator'!$A176+2,FALSE)*$AK176))+IF($AO176=BT$3,$AM176/VLOOKUP($AO176,Data!$A$50:$B$56,2,FALSE),0)</f>
        <v>0</v>
      </c>
      <c r="BU176" s="11">
        <f>IF(BU$2=$A176,0,IF(HLOOKUP(BU$2,Recipes!$H:$GI,'Production Calculator'!$A176+2,FALSE)=0,0,HLOOKUP(BU$2,Recipes!$H:$GI,'Production Calculator'!$A176+2,FALSE)*$AK176))+IF($AO176=BU$3,$AM176/VLOOKUP($AO176,Data!$A$50:$B$56,2,FALSE),0)</f>
        <v>0</v>
      </c>
      <c r="BV176" s="11">
        <f>IF(BV$2=$A176,0,IF(HLOOKUP(BV$2,Recipes!$H:$GI,'Production Calculator'!$A176+2,FALSE)=0,0,HLOOKUP(BV$2,Recipes!$H:$GI,'Production Calculator'!$A176+2,FALSE)*$AK176))+IF($AO176=BV$3,$AM176/VLOOKUP($AO176,Data!$A$50:$B$56,2,FALSE),0)</f>
        <v>0</v>
      </c>
      <c r="BW176" s="11">
        <f>IF(BW$2=$A176,0,IF(HLOOKUP(BW$2,Recipes!$H:$GI,'Production Calculator'!$A176+2,FALSE)=0,0,HLOOKUP(BW$2,Recipes!$H:$GI,'Production Calculator'!$A176+2,FALSE)*$AK176))+IF($AO176=BW$3,$AM176/VLOOKUP($AO176,Data!$A$50:$B$56,2,FALSE),0)</f>
        <v>0</v>
      </c>
      <c r="BX176" s="11">
        <f>IF(BX$2=$A176,0,IF(HLOOKUP(BX$2,Recipes!$H:$GI,'Production Calculator'!$A176+2,FALSE)=0,0,HLOOKUP(BX$2,Recipes!$H:$GI,'Production Calculator'!$A176+2,FALSE)*$AK176))+IF($AO176=BX$3,$AM176/VLOOKUP($AO176,Data!$A$50:$B$56,2,FALSE),0)</f>
        <v>0</v>
      </c>
      <c r="BY176" s="11">
        <f>IF(BY$2=$A176,0,IF(HLOOKUP(BY$2,Recipes!$H:$GI,'Production Calculator'!$A176+2,FALSE)=0,0,HLOOKUP(BY$2,Recipes!$H:$GI,'Production Calculator'!$A176+2,FALSE)*$AK176))+IF($AO176=BY$3,$AM176/VLOOKUP($AO176,Data!$A$50:$B$56,2,FALSE),0)</f>
        <v>0</v>
      </c>
      <c r="BZ176" s="11">
        <f>IF(BZ$2=$A176,0,IF(HLOOKUP(BZ$2,Recipes!$H:$GI,'Production Calculator'!$A176+2,FALSE)=0,0,HLOOKUP(BZ$2,Recipes!$H:$GI,'Production Calculator'!$A176+2,FALSE)*$AK176))+IF($AO176=BZ$3,$AM176/VLOOKUP($AO176,Data!$A$50:$B$56,2,FALSE),0)</f>
        <v>0</v>
      </c>
      <c r="CA176" s="11">
        <f>IF(CA$2=$A176,0,IF(HLOOKUP(CA$2,Recipes!$H:$GI,'Production Calculator'!$A176+2,FALSE)=0,0,HLOOKUP(CA$2,Recipes!$H:$GI,'Production Calculator'!$A176+2,FALSE)*$AK176))+IF($AO176=CA$3,$AM176/VLOOKUP($AO176,Data!$A$50:$B$56,2,FALSE),0)</f>
        <v>0</v>
      </c>
      <c r="CB176" s="11">
        <f>IF(CB$2=$A176,0,IF(HLOOKUP(CB$2,Recipes!$H:$GI,'Production Calculator'!$A176+2,FALSE)=0,0,HLOOKUP(CB$2,Recipes!$H:$GI,'Production Calculator'!$A176+2,FALSE)*$AK176))+IF($AO176=CB$3,$AM176/VLOOKUP($AO176,Data!$A$50:$B$56,2,FALSE),0)</f>
        <v>0</v>
      </c>
      <c r="CC176" s="11">
        <f>IF(CC$2=$A176,0,IF(HLOOKUP(CC$2,Recipes!$H:$GI,'Production Calculator'!$A176+2,FALSE)=0,0,HLOOKUP(CC$2,Recipes!$H:$GI,'Production Calculator'!$A176+2,FALSE)*$AK176))+IF($AO176=CC$3,$AM176/VLOOKUP($AO176,Data!$A$50:$B$56,2,FALSE),0)</f>
        <v>0</v>
      </c>
      <c r="CD176" s="11">
        <f>IF(CD$2=$A176,0,IF(HLOOKUP(CD$2,Recipes!$H:$GI,'Production Calculator'!$A176+2,FALSE)=0,0,HLOOKUP(CD$2,Recipes!$H:$GI,'Production Calculator'!$A176+2,FALSE)*$AK176))+IF($AO176=CD$3,$AM176/VLOOKUP($AO176,Data!$A$50:$B$56,2,FALSE),0)</f>
        <v>0</v>
      </c>
      <c r="CE176" s="11">
        <f>IF(CE$2=$A176,0,IF(HLOOKUP(CE$2,Recipes!$H:$GI,'Production Calculator'!$A176+2,FALSE)=0,0,HLOOKUP(CE$2,Recipes!$H:$GI,'Production Calculator'!$A176+2,FALSE)*$AK176))+IF($AO176=CE$3,$AM176/VLOOKUP($AO176,Data!$A$50:$B$56,2,FALSE),0)</f>
        <v>0</v>
      </c>
      <c r="CF176" s="11">
        <f>IF(CF$2=$A176,0,IF(HLOOKUP(CF$2,Recipes!$H:$GI,'Production Calculator'!$A176+2,FALSE)=0,0,HLOOKUP(CF$2,Recipes!$H:$GI,'Production Calculator'!$A176+2,FALSE)*$AK176))+IF($AO176=CF$3,$AM176/VLOOKUP($AO176,Data!$A$50:$B$56,2,FALSE),0)</f>
        <v>0</v>
      </c>
      <c r="CG176" s="11">
        <f>IF(CG$2=$A176,0,IF(HLOOKUP(CG$2,Recipes!$H:$GI,'Production Calculator'!$A176+2,FALSE)=0,0,HLOOKUP(CG$2,Recipes!$H:$GI,'Production Calculator'!$A176+2,FALSE)*$AK176))+IF($AO176=CG$3,$AM176/VLOOKUP($AO176,Data!$A$50:$B$56,2,FALSE),0)</f>
        <v>0</v>
      </c>
      <c r="CH176" s="11">
        <f>IF(CH$2=$A176,0,IF(HLOOKUP(CH$2,Recipes!$H:$GI,'Production Calculator'!$A176+2,FALSE)=0,0,HLOOKUP(CH$2,Recipes!$H:$GI,'Production Calculator'!$A176+2,FALSE)*$AK176))+IF($AO176=CH$3,$AM176/VLOOKUP($AO176,Data!$A$50:$B$56,2,FALSE),0)</f>
        <v>0</v>
      </c>
      <c r="CI176" s="11">
        <f>IF(CI$2=$A176,0,IF(HLOOKUP(CI$2,Recipes!$H:$GI,'Production Calculator'!$A176+2,FALSE)=0,0,HLOOKUP(CI$2,Recipes!$H:$GI,'Production Calculator'!$A176+2,FALSE)*$AK176))+IF($AO176=CI$3,$AM176/VLOOKUP($AO176,Data!$A$50:$B$56,2,FALSE),0)</f>
        <v>0</v>
      </c>
      <c r="CJ176" s="11">
        <f>IF(CJ$2=$A176,0,IF(HLOOKUP(CJ$2,Recipes!$H:$GI,'Production Calculator'!$A176+2,FALSE)=0,0,HLOOKUP(CJ$2,Recipes!$H:$GI,'Production Calculator'!$A176+2,FALSE)*$AK176))+IF($AO176=CJ$3,$AM176/VLOOKUP($AO176,Data!$A$50:$B$56,2,FALSE),0)</f>
        <v>0</v>
      </c>
      <c r="CK176" s="11">
        <f>IF(CK$2=$A176,0,IF(HLOOKUP(CK$2,Recipes!$H:$GI,'Production Calculator'!$A176+2,FALSE)=0,0,HLOOKUP(CK$2,Recipes!$H:$GI,'Production Calculator'!$A176+2,FALSE)*$AK176))+IF($AO176=CK$3,$AM176/VLOOKUP($AO176,Data!$A$50:$B$56,2,FALSE),0)</f>
        <v>0</v>
      </c>
      <c r="CL176" s="11">
        <f>IF(CL$2=$A176,0,IF(HLOOKUP(CL$2,Recipes!$H:$GI,'Production Calculator'!$A176+2,FALSE)=0,0,HLOOKUP(CL$2,Recipes!$H:$GI,'Production Calculator'!$A176+2,FALSE)*$AK176))+IF($AO176=CL$3,$AM176/VLOOKUP($AO176,Data!$A$50:$B$56,2,FALSE),0)</f>
        <v>0</v>
      </c>
      <c r="CM176" s="11">
        <f>IF(CM$2=$A176,0,IF(HLOOKUP(CM$2,Recipes!$H:$GI,'Production Calculator'!$A176+2,FALSE)=0,0,HLOOKUP(CM$2,Recipes!$H:$GI,'Production Calculator'!$A176+2,FALSE)*$AK176))+IF($AO176=CM$3,$AM176/VLOOKUP($AO176,Data!$A$50:$B$56,2,FALSE),0)</f>
        <v>0</v>
      </c>
      <c r="CN176" s="11">
        <f>IF(CN$2=$A176,0,IF(HLOOKUP(CN$2,Recipes!$H:$GI,'Production Calculator'!$A176+2,FALSE)=0,0,HLOOKUP(CN$2,Recipes!$H:$GI,'Production Calculator'!$A176+2,FALSE)*$AK176))+IF($AO176=CN$3,$AM176/VLOOKUP($AO176,Data!$A$50:$B$56,2,FALSE),0)</f>
        <v>0</v>
      </c>
      <c r="CO176" s="11">
        <f>IF(CO$2=$A176,0,IF(HLOOKUP(CO$2,Recipes!$H:$GI,'Production Calculator'!$A176+2,FALSE)=0,0,HLOOKUP(CO$2,Recipes!$H:$GI,'Production Calculator'!$A176+2,FALSE)*$AK176))+IF($AO176=CO$3,$AM176/VLOOKUP($AO176,Data!$A$50:$B$56,2,FALSE),0)</f>
        <v>0</v>
      </c>
      <c r="CP176" s="11">
        <f>IF(CP$2=$A176,0,IF(HLOOKUP(CP$2,Recipes!$H:$GI,'Production Calculator'!$A176+2,FALSE)=0,0,HLOOKUP(CP$2,Recipes!$H:$GI,'Production Calculator'!$A176+2,FALSE)*$AK176))+IF($AO176=CP$3,$AM176/VLOOKUP($AO176,Data!$A$50:$B$56,2,FALSE),0)</f>
        <v>0</v>
      </c>
      <c r="CQ176" s="11">
        <f>IF(CQ$2=$A176,0,IF(HLOOKUP(CQ$2,Recipes!$H:$GI,'Production Calculator'!$A176+2,FALSE)=0,0,HLOOKUP(CQ$2,Recipes!$H:$GI,'Production Calculator'!$A176+2,FALSE)*$AK176))+IF($AO176=CQ$3,$AM176/VLOOKUP($AO176,Data!$A$50:$B$56,2,FALSE),0)</f>
        <v>0</v>
      </c>
      <c r="CR176" s="11">
        <f>IF(CR$2=$A176,0,IF(HLOOKUP(CR$2,Recipes!$H:$GI,'Production Calculator'!$A176+2,FALSE)=0,0,HLOOKUP(CR$2,Recipes!$H:$GI,'Production Calculator'!$A176+2,FALSE)*$AK176))+IF($AO176=CR$3,$AM176/VLOOKUP($AO176,Data!$A$50:$B$56,2,FALSE),0)</f>
        <v>0</v>
      </c>
      <c r="CS176" s="11">
        <f>IF(CS$2=$A176,0,IF(HLOOKUP(CS$2,Recipes!$H:$GI,'Production Calculator'!$A176+2,FALSE)=0,0,HLOOKUP(CS$2,Recipes!$H:$GI,'Production Calculator'!$A176+2,FALSE)*$AK176))+IF($AO176=CS$3,$AM176/VLOOKUP($AO176,Data!$A$50:$B$56,2,FALSE),0)</f>
        <v>0</v>
      </c>
      <c r="CT176" s="11">
        <f>IF(CT$2=$A176,0,IF(HLOOKUP(CT$2,Recipes!$H:$GI,'Production Calculator'!$A176+2,FALSE)=0,0,HLOOKUP(CT$2,Recipes!$H:$GI,'Production Calculator'!$A176+2,FALSE)*$AK176))+IF($AO176=CT$3,$AM176/VLOOKUP($AO176,Data!$A$50:$B$56,2,FALSE),0)</f>
        <v>0</v>
      </c>
      <c r="CU176" s="11">
        <f>IF(CU$2=$A176,0,IF(HLOOKUP(CU$2,Recipes!$H:$GI,'Production Calculator'!$A176+2,FALSE)=0,0,HLOOKUP(CU$2,Recipes!$H:$GI,'Production Calculator'!$A176+2,FALSE)*$AK176))+IF($AO176=CU$3,$AM176/VLOOKUP($AO176,Data!$A$50:$B$56,2,FALSE),0)</f>
        <v>0</v>
      </c>
      <c r="CV176" s="11">
        <f>IF(CV$2=$A176,0,IF(HLOOKUP(CV$2,Recipes!$H:$GI,'Production Calculator'!$A176+2,FALSE)=0,0,HLOOKUP(CV$2,Recipes!$H:$GI,'Production Calculator'!$A176+2,FALSE)*$AK176))+IF($AO176=CV$3,$AM176/VLOOKUP($AO176,Data!$A$50:$B$56,2,FALSE),0)</f>
        <v>0</v>
      </c>
      <c r="CW176" s="11">
        <f>IF(CW$2=$A176,0,IF(HLOOKUP(CW$2,Recipes!$H:$GI,'Production Calculator'!$A176+2,FALSE)=0,0,HLOOKUP(CW$2,Recipes!$H:$GI,'Production Calculator'!$A176+2,FALSE)*$AK176))+IF($AO176=CW$3,$AM176/VLOOKUP($AO176,Data!$A$50:$B$56,2,FALSE),0)</f>
        <v>0</v>
      </c>
      <c r="CX176" s="11">
        <f>IF(CX$2=$A176,0,IF(HLOOKUP(CX$2,Recipes!$H:$GI,'Production Calculator'!$A176+2,FALSE)=0,0,HLOOKUP(CX$2,Recipes!$H:$GI,'Production Calculator'!$A176+2,FALSE)*$AK176))+IF($AO176=CX$3,$AM176/VLOOKUP($AO176,Data!$A$50:$B$56,2,FALSE),0)</f>
        <v>0</v>
      </c>
      <c r="CY176" s="11">
        <f>IF(CY$2=$A176,0,IF(HLOOKUP(CY$2,Recipes!$H:$GI,'Production Calculator'!$A176+2,FALSE)=0,0,HLOOKUP(CY$2,Recipes!$H:$GI,'Production Calculator'!$A176+2,FALSE)*$AK176))+IF($AO176=CY$3,$AM176/VLOOKUP($AO176,Data!$A$50:$B$56,2,FALSE),0)</f>
        <v>0</v>
      </c>
      <c r="CZ176" s="11">
        <f>IF(CZ$2=$A176,0,IF(HLOOKUP(CZ$2,Recipes!$H:$GI,'Production Calculator'!$A176+2,FALSE)=0,0,HLOOKUP(CZ$2,Recipes!$H:$GI,'Production Calculator'!$A176+2,FALSE)*$AK176))+IF($AO176=CZ$3,$AM176/VLOOKUP($AO176,Data!$A$50:$B$56,2,FALSE),0)</f>
        <v>0</v>
      </c>
      <c r="DA176" s="11">
        <f>IF(DA$2=$A176,0,IF(HLOOKUP(DA$2,Recipes!$H:$GI,'Production Calculator'!$A176+2,FALSE)=0,0,HLOOKUP(DA$2,Recipes!$H:$GI,'Production Calculator'!$A176+2,FALSE)*$AK176))+IF($AO176=DA$3,$AM176/VLOOKUP($AO176,Data!$A$50:$B$56,2,FALSE),0)</f>
        <v>0</v>
      </c>
      <c r="DB176" s="11">
        <f>IF(DB$2=$A176,0,IF(HLOOKUP(DB$2,Recipes!$H:$GI,'Production Calculator'!$A176+2,FALSE)=0,0,HLOOKUP(DB$2,Recipes!$H:$GI,'Production Calculator'!$A176+2,FALSE)*$AK176))+IF($AO176=DB$3,$AM176/VLOOKUP($AO176,Data!$A$50:$B$56,2,FALSE),0)</f>
        <v>0</v>
      </c>
      <c r="DC176" s="11">
        <f>IF(DC$2=$A176,0,IF(HLOOKUP(DC$2,Recipes!$H:$GI,'Production Calculator'!$A176+2,FALSE)=0,0,HLOOKUP(DC$2,Recipes!$H:$GI,'Production Calculator'!$A176+2,FALSE)*$AK176))+IF($AO176=DC$3,$AM176/VLOOKUP($AO176,Data!$A$50:$B$56,2,FALSE),0)</f>
        <v>0</v>
      </c>
      <c r="DD176" s="11">
        <f>IF(DD$2=$A176,0,IF(HLOOKUP(DD$2,Recipes!$H:$GI,'Production Calculator'!$A176+2,FALSE)=0,0,HLOOKUP(DD$2,Recipes!$H:$GI,'Production Calculator'!$A176+2,FALSE)*$AK176))+IF($AO176=DD$3,$AM176/VLOOKUP($AO176,Data!$A$50:$B$56,2,FALSE),0)</f>
        <v>0</v>
      </c>
      <c r="DE176" s="11">
        <f>IF(DE$2=$A176,0,IF(HLOOKUP(DE$2,Recipes!$H:$GI,'Production Calculator'!$A176+2,FALSE)=0,0,HLOOKUP(DE$2,Recipes!$H:$GI,'Production Calculator'!$A176+2,FALSE)*$AK176))+IF($AO176=DE$3,$AM176/VLOOKUP($AO176,Data!$A$50:$B$56,2,FALSE),0)</f>
        <v>0</v>
      </c>
      <c r="DF176" s="11">
        <f>IF(DF$2=$A176,0,IF(HLOOKUP(DF$2,Recipes!$H:$GI,'Production Calculator'!$A176+2,FALSE)=0,0,HLOOKUP(DF$2,Recipes!$H:$GI,'Production Calculator'!$A176+2,FALSE)*$AK176))+IF($AO176=DF$3,$AM176/VLOOKUP($AO176,Data!$A$50:$B$56,2,FALSE),0)</f>
        <v>0</v>
      </c>
      <c r="DG176" s="11">
        <f>IF(DG$2=$A176,0,IF(HLOOKUP(DG$2,Recipes!$H:$GI,'Production Calculator'!$A176+2,FALSE)=0,0,HLOOKUP(DG$2,Recipes!$H:$GI,'Production Calculator'!$A176+2,FALSE)*$AK176))+IF($AO176=DG$3,$AM176/VLOOKUP($AO176,Data!$A$50:$B$56,2,FALSE),0)</f>
        <v>0</v>
      </c>
      <c r="DH176" s="11">
        <f>IF(DH$2=$A176,0,IF(HLOOKUP(DH$2,Recipes!$H:$GI,'Production Calculator'!$A176+2,FALSE)=0,0,HLOOKUP(DH$2,Recipes!$H:$GI,'Production Calculator'!$A176+2,FALSE)*$AK176))+IF($AO176=DH$3,$AM176/VLOOKUP($AO176,Data!$A$50:$B$56,2,FALSE),0)</f>
        <v>0</v>
      </c>
      <c r="DI176" s="11">
        <f>IF(DI$2=$A176,0,IF(HLOOKUP(DI$2,Recipes!$H:$GI,'Production Calculator'!$A176+2,FALSE)=0,0,HLOOKUP(DI$2,Recipes!$H:$GI,'Production Calculator'!$A176+2,FALSE)*$AK176))+IF($AO176=DI$3,$AM176/VLOOKUP($AO176,Data!$A$50:$B$56,2,FALSE),0)</f>
        <v>0</v>
      </c>
      <c r="DJ176" s="11">
        <f>IF(DJ$2=$A176,0,IF(HLOOKUP(DJ$2,Recipes!$H:$GI,'Production Calculator'!$A176+2,FALSE)=0,0,HLOOKUP(DJ$2,Recipes!$H:$GI,'Production Calculator'!$A176+2,FALSE)*$AK176))+IF($AO176=DJ$3,$AM176/VLOOKUP($AO176,Data!$A$50:$B$56,2,FALSE),0)</f>
        <v>0</v>
      </c>
      <c r="DK176" s="11">
        <f>IF(DK$2=$A176,0,IF(HLOOKUP(DK$2,Recipes!$H:$GI,'Production Calculator'!$A176+2,FALSE)=0,0,HLOOKUP(DK$2,Recipes!$H:$GI,'Production Calculator'!$A176+2,FALSE)*$AK176))+IF($AO176=DK$3,$AM176/VLOOKUP($AO176,Data!$A$50:$B$56,2,FALSE),0)</f>
        <v>0</v>
      </c>
      <c r="DL176" s="11">
        <f>IF(DL$2=$A176,0,IF(HLOOKUP(DL$2,Recipes!$H:$GI,'Production Calculator'!$A176+2,FALSE)=0,0,HLOOKUP(DL$2,Recipes!$H:$GI,'Production Calculator'!$A176+2,FALSE)*$AK176))+IF($AO176=DL$3,$AM176/VLOOKUP($AO176,Data!$A$50:$B$56,2,FALSE),0)</f>
        <v>0</v>
      </c>
      <c r="DM176" s="11">
        <f>IF(DM$2=$A176,0,IF(HLOOKUP(DM$2,Recipes!$H:$GI,'Production Calculator'!$A176+2,FALSE)=0,0,HLOOKUP(DM$2,Recipes!$H:$GI,'Production Calculator'!$A176+2,FALSE)*$AK176))+IF($AO176=DM$3,$AM176/VLOOKUP($AO176,Data!$A$50:$B$56,2,FALSE),0)</f>
        <v>0</v>
      </c>
      <c r="DN176" s="11">
        <f>IF(DN$2=$A176,0,IF(HLOOKUP(DN$2,Recipes!$H:$GI,'Production Calculator'!$A176+2,FALSE)=0,0,HLOOKUP(DN$2,Recipes!$H:$GI,'Production Calculator'!$A176+2,FALSE)*$AK176))+IF($AO176=DN$3,$AM176/VLOOKUP($AO176,Data!$A$50:$B$56,2,FALSE),0)</f>
        <v>0</v>
      </c>
      <c r="DO176" s="11">
        <f>IF(DO$2=$A176,0,IF(HLOOKUP(DO$2,Recipes!$H:$GI,'Production Calculator'!$A176+2,FALSE)=0,0,HLOOKUP(DO$2,Recipes!$H:$GI,'Production Calculator'!$A176+2,FALSE)*$AK176))+IF($AO176=DO$3,$AM176/VLOOKUP($AO176,Data!$A$50:$B$56,2,FALSE),0)</f>
        <v>0</v>
      </c>
      <c r="DP176" s="11">
        <f>IF(DP$2=$A176,0,IF(HLOOKUP(DP$2,Recipes!$H:$GI,'Production Calculator'!$A176+2,FALSE)=0,0,HLOOKUP(DP$2,Recipes!$H:$GI,'Production Calculator'!$A176+2,FALSE)*$AK176))+IF($AO176=DP$3,$AM176/VLOOKUP($AO176,Data!$A$50:$B$56,2,FALSE),0)</f>
        <v>0</v>
      </c>
      <c r="DQ176" s="11">
        <f>IF(DQ$2=$A176,0,IF(HLOOKUP(DQ$2,Recipes!$H:$GI,'Production Calculator'!$A176+2,FALSE)=0,0,HLOOKUP(DQ$2,Recipes!$H:$GI,'Production Calculator'!$A176+2,FALSE)*$AK176))+IF($AO176=DQ$3,$AM176/VLOOKUP($AO176,Data!$A$50:$B$56,2,FALSE),0)</f>
        <v>0</v>
      </c>
      <c r="DR176" s="11">
        <f>IF(DR$2=$A176,0,IF(HLOOKUP(DR$2,Recipes!$H:$GI,'Production Calculator'!$A176+2,FALSE)=0,0,HLOOKUP(DR$2,Recipes!$H:$GI,'Production Calculator'!$A176+2,FALSE)*$AK176))+IF($AO176=DR$3,$AM176/VLOOKUP($AO176,Data!$A$50:$B$56,2,FALSE),0)</f>
        <v>0</v>
      </c>
      <c r="DS176" s="11">
        <f>IF(DS$2=$A176,0,IF(HLOOKUP(DS$2,Recipes!$H:$GI,'Production Calculator'!$A176+2,FALSE)=0,0,HLOOKUP(DS$2,Recipes!$H:$GI,'Production Calculator'!$A176+2,FALSE)*$AK176))+IF($AO176=DS$3,$AM176/VLOOKUP($AO176,Data!$A$50:$B$56,2,FALSE),0)</f>
        <v>0</v>
      </c>
      <c r="DT176" s="11">
        <f>IF(DT$2=$A176,0,IF(HLOOKUP(DT$2,Recipes!$H:$GI,'Production Calculator'!$A176+2,FALSE)=0,0,HLOOKUP(DT$2,Recipes!$H:$GI,'Production Calculator'!$A176+2,FALSE)*$AK176))+IF($AO176=DT$3,$AM176/VLOOKUP($AO176,Data!$A$50:$B$56,2,FALSE),0)</f>
        <v>0</v>
      </c>
      <c r="DU176" s="11">
        <f>IF(DU$2=$A176,0,IF(HLOOKUP(DU$2,Recipes!$H:$GI,'Production Calculator'!$A176+2,FALSE)=0,0,HLOOKUP(DU$2,Recipes!$H:$GI,'Production Calculator'!$A176+2,FALSE)*$AK176))+IF($AO176=DU$3,$AM176/VLOOKUP($AO176,Data!$A$50:$B$56,2,FALSE),0)</f>
        <v>0</v>
      </c>
      <c r="DV176" s="11">
        <f>IF(DV$2=$A176,0,IF(HLOOKUP(DV$2,Recipes!$H:$GI,'Production Calculator'!$A176+2,FALSE)=0,0,HLOOKUP(DV$2,Recipes!$H:$GI,'Production Calculator'!$A176+2,FALSE)*$AK176))+IF($AO176=DV$3,$AM176/VLOOKUP($AO176,Data!$A$50:$B$56,2,FALSE),0)</f>
        <v>0</v>
      </c>
      <c r="DW176" s="11">
        <f>IF(DW$2=$A176,0,IF(HLOOKUP(DW$2,Recipes!$H:$GI,'Production Calculator'!$A176+2,FALSE)=0,0,HLOOKUP(DW$2,Recipes!$H:$GI,'Production Calculator'!$A176+2,FALSE)*$AK176))+IF($AO176=DW$3,$AM176/VLOOKUP($AO176,Data!$A$50:$B$56,2,FALSE),0)</f>
        <v>0</v>
      </c>
      <c r="DX176" s="11">
        <f>IF(DX$2=$A176,0,IF(HLOOKUP(DX$2,Recipes!$H:$GI,'Production Calculator'!$A176+2,FALSE)=0,0,HLOOKUP(DX$2,Recipes!$H:$GI,'Production Calculator'!$A176+2,FALSE)*$AK176))+IF($AO176=DX$3,$AM176/VLOOKUP($AO176,Data!$A$50:$B$56,2,FALSE),0)</f>
        <v>0</v>
      </c>
      <c r="DY176" s="11">
        <f>IF(DY$2=$A176,0,IF(HLOOKUP(DY$2,Recipes!$H:$GI,'Production Calculator'!$A176+2,FALSE)=0,0,HLOOKUP(DY$2,Recipes!$H:$GI,'Production Calculator'!$A176+2,FALSE)*$AK176))+IF($AO176=DY$3,$AM176/VLOOKUP($AO176,Data!$A$50:$B$56,2,FALSE),0)</f>
        <v>0</v>
      </c>
      <c r="DZ176" s="11">
        <f>IF(DZ$2=$A176,0,IF(HLOOKUP(DZ$2,Recipes!$H:$GI,'Production Calculator'!$A176+2,FALSE)=0,0,HLOOKUP(DZ$2,Recipes!$H:$GI,'Production Calculator'!$A176+2,FALSE)*$AK176))+IF($AO176=DZ$3,$AM176/VLOOKUP($AO176,Data!$A$50:$B$56,2,FALSE),0)</f>
        <v>0</v>
      </c>
      <c r="EA176" s="11">
        <f>IF(EA$2=$A176,0,IF(HLOOKUP(EA$2,Recipes!$H:$GI,'Production Calculator'!$A176+2,FALSE)=0,0,HLOOKUP(EA$2,Recipes!$H:$GI,'Production Calculator'!$A176+2,FALSE)*$AK176))+IF($AO176=EA$3,$AM176/VLOOKUP($AO176,Data!$A$50:$B$56,2,FALSE),0)</f>
        <v>0</v>
      </c>
      <c r="EB176" s="11">
        <f>IF(EB$2=$A176,0,IF(HLOOKUP(EB$2,Recipes!$H:$GI,'Production Calculator'!$A176+2,FALSE)=0,0,HLOOKUP(EB$2,Recipes!$H:$GI,'Production Calculator'!$A176+2,FALSE)*$AK176))+IF($AO176=EB$3,$AM176/VLOOKUP($AO176,Data!$A$50:$B$56,2,FALSE),0)</f>
        <v>0</v>
      </c>
      <c r="EC176" s="11">
        <f>IF(EC$2=$A176,0,IF(HLOOKUP(EC$2,Recipes!$H:$GI,'Production Calculator'!$A176+2,FALSE)=0,0,HLOOKUP(EC$2,Recipes!$H:$GI,'Production Calculator'!$A176+2,FALSE)*$AK176))+IF($AO176=EC$3,$AM176/VLOOKUP($AO176,Data!$A$50:$B$56,2,FALSE),0)</f>
        <v>0</v>
      </c>
      <c r="ED176" s="11">
        <f>IF(ED$2=$A176,0,IF(HLOOKUP(ED$2,Recipes!$H:$GI,'Production Calculator'!$A176+2,FALSE)=0,0,HLOOKUP(ED$2,Recipes!$H:$GI,'Production Calculator'!$A176+2,FALSE)*$AK176))+IF($AO176=ED$3,$AM176/VLOOKUP($AO176,Data!$A$50:$B$56,2,FALSE),0)</f>
        <v>0</v>
      </c>
      <c r="EE176" s="11">
        <f>IF(EE$2=$A176,0,IF(HLOOKUP(EE$2,Recipes!$H:$GI,'Production Calculator'!$A176+2,FALSE)=0,0,HLOOKUP(EE$2,Recipes!$H:$GI,'Production Calculator'!$A176+2,FALSE)*$AK176))+IF($AO176=EE$3,$AM176/VLOOKUP($AO176,Data!$A$50:$B$56,2,FALSE),0)</f>
        <v>0</v>
      </c>
      <c r="EF176" s="11">
        <f>IF(EF$2=$A176,0,IF(HLOOKUP(EF$2,Recipes!$H:$GI,'Production Calculator'!$A176+2,FALSE)=0,0,HLOOKUP(EF$2,Recipes!$H:$GI,'Production Calculator'!$A176+2,FALSE)*$AK176))+IF($AO176=EF$3,$AM176/VLOOKUP($AO176,Data!$A$50:$B$56,2,FALSE),0)</f>
        <v>0</v>
      </c>
      <c r="EG176" s="11">
        <f>IF(EG$2=$A176,0,IF(HLOOKUP(EG$2,Recipes!$H:$GI,'Production Calculator'!$A176+2,FALSE)=0,0,HLOOKUP(EG$2,Recipes!$H:$GI,'Production Calculator'!$A176+2,FALSE)*$AK176))+IF($AO176=EG$3,$AM176/VLOOKUP($AO176,Data!$A$50:$B$56,2,FALSE),0)</f>
        <v>0</v>
      </c>
      <c r="EH176" s="11">
        <f>IF(EH$2=$A176,0,IF(HLOOKUP(EH$2,Recipes!$H:$GI,'Production Calculator'!$A176+2,FALSE)=0,0,HLOOKUP(EH$2,Recipes!$H:$GI,'Production Calculator'!$A176+2,FALSE)*$AK176))+IF($AO176=EH$3,$AM176/VLOOKUP($AO176,Data!$A$50:$B$56,2,FALSE),0)</f>
        <v>0</v>
      </c>
      <c r="EI176" s="11">
        <f>IF(EI$2=$A176,0,IF(HLOOKUP(EI$2,Recipes!$H:$GI,'Production Calculator'!$A176+2,FALSE)=0,0,HLOOKUP(EI$2,Recipes!$H:$GI,'Production Calculator'!$A176+2,FALSE)*$AK176))+IF($AO176=EI$3,$AM176/VLOOKUP($AO176,Data!$A$50:$B$56,2,FALSE),0)</f>
        <v>0</v>
      </c>
      <c r="EJ176" s="11">
        <f>IF(EJ$2=$A176,0,IF(HLOOKUP(EJ$2,Recipes!$H:$GI,'Production Calculator'!$A176+2,FALSE)=0,0,HLOOKUP(EJ$2,Recipes!$H:$GI,'Production Calculator'!$A176+2,FALSE)*$AK176))+IF($AO176=EJ$3,$AM176/VLOOKUP($AO176,Data!$A$50:$B$56,2,FALSE),0)</f>
        <v>0</v>
      </c>
      <c r="EK176" s="11">
        <f>IF(EK$2=$A176,0,IF(HLOOKUP(EK$2,Recipes!$H:$GI,'Production Calculator'!$A176+2,FALSE)=0,0,HLOOKUP(EK$2,Recipes!$H:$GI,'Production Calculator'!$A176+2,FALSE)*$AK176))+IF($AO176=EK$3,$AM176/VLOOKUP($AO176,Data!$A$50:$B$56,2,FALSE),0)</f>
        <v>0</v>
      </c>
      <c r="EL176" s="11">
        <f>IF(EL$2=$A176,0,IF(HLOOKUP(EL$2,Recipes!$H:$GI,'Production Calculator'!$A176+2,FALSE)=0,0,HLOOKUP(EL$2,Recipes!$H:$GI,'Production Calculator'!$A176+2,FALSE)*$AK176))+IF($AO176=EL$3,$AM176/VLOOKUP($AO176,Data!$A$50:$B$56,2,FALSE),0)</f>
        <v>0</v>
      </c>
      <c r="EM176" s="11">
        <f>IF(EM$2=$A176,0,IF(HLOOKUP(EM$2,Recipes!$H:$GI,'Production Calculator'!$A176+2,FALSE)=0,0,HLOOKUP(EM$2,Recipes!$H:$GI,'Production Calculator'!$A176+2,FALSE)*$AK176))+IF($AO176=EM$3,$AM176/VLOOKUP($AO176,Data!$A$50:$B$56,2,FALSE),0)</f>
        <v>0</v>
      </c>
      <c r="EN176" s="11">
        <f>IF(EN$2=$A176,0,IF(HLOOKUP(EN$2,Recipes!$H:$GI,'Production Calculator'!$A176+2,FALSE)=0,0,HLOOKUP(EN$2,Recipes!$H:$GI,'Production Calculator'!$A176+2,FALSE)*$AK176))+IF($AO176=EN$3,$AM176/VLOOKUP($AO176,Data!$A$50:$B$56,2,FALSE),0)</f>
        <v>0</v>
      </c>
      <c r="EO176" s="11">
        <f>IF(EO$2=$A176,0,IF(HLOOKUP(EO$2,Recipes!$H:$GI,'Production Calculator'!$A176+2,FALSE)=0,0,HLOOKUP(EO$2,Recipes!$H:$GI,'Production Calculator'!$A176+2,FALSE)*$AK176))+IF($AO176=EO$3,$AM176/VLOOKUP($AO176,Data!$A$50:$B$56,2,FALSE),0)</f>
        <v>0</v>
      </c>
      <c r="EP176" s="11">
        <f>IF(EP$2=$A176,0,IF(HLOOKUP(EP$2,Recipes!$H:$GI,'Production Calculator'!$A176+2,FALSE)=0,0,HLOOKUP(EP$2,Recipes!$H:$GI,'Production Calculator'!$A176+2,FALSE)*$AK176))+IF($AO176=EP$3,$AM176/VLOOKUP($AO176,Data!$A$50:$B$56,2,FALSE),0)</f>
        <v>0</v>
      </c>
      <c r="EQ176" s="11">
        <f>IF(EQ$2=$A176,0,IF(HLOOKUP(EQ$2,Recipes!$H:$GI,'Production Calculator'!$A176+2,FALSE)=0,0,HLOOKUP(EQ$2,Recipes!$H:$GI,'Production Calculator'!$A176+2,FALSE)*$AK176))+IF($AO176=EQ$3,$AM176/VLOOKUP($AO176,Data!$A$50:$B$56,2,FALSE),0)</f>
        <v>0</v>
      </c>
      <c r="ER176" s="11">
        <f>IF(ER$2=$A176,0,IF(HLOOKUP(ER$2,Recipes!$H:$GI,'Production Calculator'!$A176+2,FALSE)=0,0,HLOOKUP(ER$2,Recipes!$H:$GI,'Production Calculator'!$A176+2,FALSE)*$AK176))+IF($AO176=ER$3,$AM176/VLOOKUP($AO176,Data!$A$50:$B$56,2,FALSE),0)</f>
        <v>0</v>
      </c>
      <c r="ES176" s="11">
        <f>IF(ES$2=$A176,0,IF(HLOOKUP(ES$2,Recipes!$H:$GI,'Production Calculator'!$A176+2,FALSE)=0,0,HLOOKUP(ES$2,Recipes!$H:$GI,'Production Calculator'!$A176+2,FALSE)*$AK176))+IF($AO176=ES$3,$AM176/VLOOKUP($AO176,Data!$A$50:$B$56,2,FALSE),0)</f>
        <v>0</v>
      </c>
      <c r="ET176" s="11">
        <f>IF(ET$2=$A176,0,IF(HLOOKUP(ET$2,Recipes!$H:$GI,'Production Calculator'!$A176+2,FALSE)=0,0,HLOOKUP(ET$2,Recipes!$H:$GI,'Production Calculator'!$A176+2,FALSE)*$AK176))+IF($AO176=ET$3,$AM176/VLOOKUP($AO176,Data!$A$50:$B$56,2,FALSE),0)</f>
        <v>0</v>
      </c>
      <c r="EU176" s="11">
        <f>IF(EU$2=$A176,0,IF(HLOOKUP(EU$2,Recipes!$H:$GI,'Production Calculator'!$A176+2,FALSE)=0,0,HLOOKUP(EU$2,Recipes!$H:$GI,'Production Calculator'!$A176+2,FALSE)*$AK176))+IF($AO176=EU$3,$AM176/VLOOKUP($AO176,Data!$A$50:$B$56,2,FALSE),0)</f>
        <v>0</v>
      </c>
      <c r="EV176" s="11">
        <f>IF(EV$2=$A176,0,IF(HLOOKUP(EV$2,Recipes!$H:$GI,'Production Calculator'!$A176+2,FALSE)=0,0,HLOOKUP(EV$2,Recipes!$H:$GI,'Production Calculator'!$A176+2,FALSE)*$AK176))+IF($AO176=EV$3,$AM176/VLOOKUP($AO176,Data!$A$50:$B$56,2,FALSE),0)</f>
        <v>0</v>
      </c>
      <c r="EW176" s="11">
        <f>IF(EW$2=$A176,0,IF(HLOOKUP(EW$2,Recipes!$H:$GI,'Production Calculator'!$A176+2,FALSE)=0,0,HLOOKUP(EW$2,Recipes!$H:$GI,'Production Calculator'!$A176+2,FALSE)*$AK176))+IF($AO176=EW$3,$AM176/VLOOKUP($AO176,Data!$A$50:$B$56,2,FALSE),0)</f>
        <v>0</v>
      </c>
      <c r="EX176" s="11">
        <f>IF(EX$2=$A176,0,IF(HLOOKUP(EX$2,Recipes!$H:$GI,'Production Calculator'!$A176+2,FALSE)=0,0,HLOOKUP(EX$2,Recipes!$H:$GI,'Production Calculator'!$A176+2,FALSE)*$AK176))+IF($AO176=EX$3,$AM176/VLOOKUP($AO176,Data!$A$50:$B$56,2,FALSE),0)</f>
        <v>0</v>
      </c>
      <c r="EY176" s="11">
        <f>IF(EY$2=$A176,0,IF(HLOOKUP(EY$2,Recipes!$H:$GI,'Production Calculator'!$A176+2,FALSE)=0,0,HLOOKUP(EY$2,Recipes!$H:$GI,'Production Calculator'!$A176+2,FALSE)*$AK176))+IF($AO176=EY$3,$AM176/VLOOKUP($AO176,Data!$A$50:$B$56,2,FALSE),0)</f>
        <v>0</v>
      </c>
      <c r="EZ176" s="11">
        <f>IF(EZ$2=$A176,0,IF(HLOOKUP(EZ$2,Recipes!$H:$GI,'Production Calculator'!$A176+2,FALSE)=0,0,HLOOKUP(EZ$2,Recipes!$H:$GI,'Production Calculator'!$A176+2,FALSE)*$AK176))+IF($AO176=EZ$3,$AM176/VLOOKUP($AO176,Data!$A$50:$B$56,2,FALSE),0)</f>
        <v>0</v>
      </c>
      <c r="FA176" s="11">
        <f>IF(FA$2=$A176,0,IF(HLOOKUP(FA$2,Recipes!$H:$GI,'Production Calculator'!$A176+2,FALSE)=0,0,HLOOKUP(FA$2,Recipes!$H:$GI,'Production Calculator'!$A176+2,FALSE)*$AK176))+IF($AO176=FA$3,$AM176/VLOOKUP($AO176,Data!$A$50:$B$56,2,FALSE),0)</f>
        <v>0</v>
      </c>
      <c r="FB176" s="11">
        <f>IF(FB$2=$A176,0,IF(HLOOKUP(FB$2,Recipes!$H:$GI,'Production Calculator'!$A176+2,FALSE)=0,0,HLOOKUP(FB$2,Recipes!$H:$GI,'Production Calculator'!$A176+2,FALSE)*$AK176))+IF($AO176=FB$3,$AM176/VLOOKUP($AO176,Data!$A$50:$B$56,2,FALSE),0)</f>
        <v>0</v>
      </c>
      <c r="FC176" s="11">
        <f>IF(FC$2=$A176,0,IF(HLOOKUP(FC$2,Recipes!$H:$GI,'Production Calculator'!$A176+2,FALSE)=0,0,HLOOKUP(FC$2,Recipes!$H:$GI,'Production Calculator'!$A176+2,FALSE)*$AK176))+IF($AO176=FC$3,$AM176/VLOOKUP($AO176,Data!$A$50:$B$56,2,FALSE),0)</f>
        <v>0</v>
      </c>
      <c r="FD176" s="11">
        <f>IF(FD$2=$A176,0,IF(HLOOKUP(FD$2,Recipes!$H:$GI,'Production Calculator'!$A176+2,FALSE)=0,0,HLOOKUP(FD$2,Recipes!$H:$GI,'Production Calculator'!$A176+2,FALSE)*$AK176))+IF($AO176=FD$3,$AM176/VLOOKUP($AO176,Data!$A$50:$B$56,2,FALSE),0)</f>
        <v>0</v>
      </c>
      <c r="FE176" s="11">
        <f>IF(FE$2=$A176,0,IF(HLOOKUP(FE$2,Recipes!$H:$GI,'Production Calculator'!$A176+2,FALSE)=0,0,HLOOKUP(FE$2,Recipes!$H:$GI,'Production Calculator'!$A176+2,FALSE)*$AK176))+IF($AO176=FE$3,$AM176/VLOOKUP($AO176,Data!$A$50:$B$56,2,FALSE),0)</f>
        <v>0</v>
      </c>
      <c r="FF176" s="11">
        <f>IF(FF$2=$A176,0,IF(HLOOKUP(FF$2,Recipes!$H:$GI,'Production Calculator'!$A176+2,FALSE)=0,0,HLOOKUP(FF$2,Recipes!$H:$GI,'Production Calculator'!$A176+2,FALSE)*$AK176))+IF($AO176=FF$3,$AM176/VLOOKUP($AO176,Data!$A$50:$B$56,2,FALSE),0)</f>
        <v>0</v>
      </c>
      <c r="FG176" s="11">
        <f>IF(FG$2=$A176,0,IF(HLOOKUP(FG$2,Recipes!$H:$GI,'Production Calculator'!$A176+2,FALSE)=0,0,HLOOKUP(FG$2,Recipes!$H:$GI,'Production Calculator'!$A176+2,FALSE)*$AK176))+IF($AO176=FG$3,$AM176/VLOOKUP($AO176,Data!$A$50:$B$56,2,FALSE),0)</f>
        <v>0</v>
      </c>
      <c r="FH176" s="11">
        <f>IF(FH$2=$A176,0,IF(HLOOKUP(FH$2,Recipes!$H:$GI,'Production Calculator'!$A176+2,FALSE)=0,0,HLOOKUP(FH$2,Recipes!$H:$GI,'Production Calculator'!$A176+2,FALSE)*$AK176))+IF($AO176=FH$3,$AM176/VLOOKUP($AO176,Data!$A$50:$B$56,2,FALSE),0)</f>
        <v>0</v>
      </c>
      <c r="FI176" s="11">
        <f>IF(FI$2=$A176,0,IF(HLOOKUP(FI$2,Recipes!$H:$GI,'Production Calculator'!$A176+2,FALSE)=0,0,HLOOKUP(FI$2,Recipes!$H:$GI,'Production Calculator'!$A176+2,FALSE)*$AK176))+IF($AO176=FI$3,$AM176/VLOOKUP($AO176,Data!$A$50:$B$56,2,FALSE),0)</f>
        <v>0</v>
      </c>
      <c r="FJ176" s="11">
        <f>IF(FJ$2=$A176,0,IF(HLOOKUP(FJ$2,Recipes!$H:$GI,'Production Calculator'!$A176+2,FALSE)=0,0,HLOOKUP(FJ$2,Recipes!$H:$GI,'Production Calculator'!$A176+2,FALSE)*$AK176))+IF($AO176=FJ$3,$AM176/VLOOKUP($AO176,Data!$A$50:$B$56,2,FALSE),0)</f>
        <v>0</v>
      </c>
      <c r="FK176" s="11">
        <f>IF(FK$2=$A176,0,IF(HLOOKUP(FK$2,Recipes!$H:$GI,'Production Calculator'!$A176+2,FALSE)=0,0,HLOOKUP(FK$2,Recipes!$H:$GI,'Production Calculator'!$A176+2,FALSE)*$AK176))+IF($AO176=FK$3,$AM176/VLOOKUP($AO176,Data!$A$50:$B$56,2,FALSE),0)</f>
        <v>0</v>
      </c>
      <c r="FL176" s="11">
        <f>IF(FL$2=$A176,0,IF(HLOOKUP(FL$2,Recipes!$H:$GI,'Production Calculator'!$A176+2,FALSE)=0,0,HLOOKUP(FL$2,Recipes!$H:$GI,'Production Calculator'!$A176+2,FALSE)*$AK176))+IF($AO176=FL$3,$AM176/VLOOKUP($AO176,Data!$A$50:$B$56,2,FALSE),0)</f>
        <v>0</v>
      </c>
      <c r="FM176" s="11">
        <f>IF(FM$2=$A176,0,IF(HLOOKUP(FM$2,Recipes!$H:$GI,'Production Calculator'!$A176+2,FALSE)=0,0,HLOOKUP(FM$2,Recipes!$H:$GI,'Production Calculator'!$A176+2,FALSE)*$AK176))+IF($AO176=FM$3,$AM176/VLOOKUP($AO176,Data!$A$50:$B$56,2,FALSE),0)</f>
        <v>0</v>
      </c>
      <c r="FN176" s="11">
        <f>IF(FN$2=$A176,0,IF(HLOOKUP(FN$2,Recipes!$H:$GI,'Production Calculator'!$A176+2,FALSE)=0,0,HLOOKUP(FN$2,Recipes!$H:$GI,'Production Calculator'!$A176+2,FALSE)*$AK176))+IF($AO176=FN$3,$AM176/VLOOKUP($AO176,Data!$A$50:$B$56,2,FALSE),0)</f>
        <v>0</v>
      </c>
      <c r="FO176" s="11">
        <f>IF(FO$2=$A176,0,IF(HLOOKUP(FO$2,Recipes!$H:$GI,'Production Calculator'!$A176+2,FALSE)=0,0,HLOOKUP(FO$2,Recipes!$H:$GI,'Production Calculator'!$A176+2,FALSE)*$AK176))+IF($AO176=FO$3,$AM176/VLOOKUP($AO176,Data!$A$50:$B$56,2,FALSE),0)</f>
        <v>0</v>
      </c>
      <c r="FP176" s="11">
        <f>IF(FP$2=$A176,0,IF(HLOOKUP(FP$2,Recipes!$H:$GI,'Production Calculator'!$A176+2,FALSE)=0,0,HLOOKUP(FP$2,Recipes!$H:$GI,'Production Calculator'!$A176+2,FALSE)*$AK176))+IF($AO176=FP$3,$AM176/VLOOKUP($AO176,Data!$A$50:$B$56,2,FALSE),0)</f>
        <v>0</v>
      </c>
      <c r="FQ176" s="11">
        <f>IF(FQ$2=$A176,0,IF(HLOOKUP(FQ$2,Recipes!$H:$GI,'Production Calculator'!$A176+2,FALSE)=0,0,HLOOKUP(FQ$2,Recipes!$H:$GI,'Production Calculator'!$A176+2,FALSE)*$AK176))+IF($AO176=FQ$3,$AM176/VLOOKUP($AO176,Data!$A$50:$B$56,2,FALSE),0)</f>
        <v>0</v>
      </c>
      <c r="FR176" s="11">
        <f>IF(FR$2=$A176,0,IF(HLOOKUP(FR$2,Recipes!$H:$GI,'Production Calculator'!$A176+2,FALSE)=0,0,HLOOKUP(FR$2,Recipes!$H:$GI,'Production Calculator'!$A176+2,FALSE)*$AK176))+IF($AO176=FR$3,$AM176/VLOOKUP($AO176,Data!$A$50:$B$56,2,FALSE),0)</f>
        <v>0</v>
      </c>
      <c r="FS176" s="11">
        <f>IF(FS$2=$A176,0,IF(HLOOKUP(FS$2,Recipes!$H:$GI,'Production Calculator'!$A176+2,FALSE)=0,0,HLOOKUP(FS$2,Recipes!$H:$GI,'Production Calculator'!$A176+2,FALSE)*$AK176))+IF($AO176=FS$3,$AM176/VLOOKUP($AO176,Data!$A$50:$B$56,2,FALSE),0)</f>
        <v>0</v>
      </c>
      <c r="FT176" s="11">
        <f>IF(FT$2=$A176,0,IF(HLOOKUP(FT$2,Recipes!$H:$GI,'Production Calculator'!$A176+2,FALSE)=0,0,HLOOKUP(FT$2,Recipes!$H:$GI,'Production Calculator'!$A176+2,FALSE)*$AK176))+IF($AO176=FT$3,$AM176/VLOOKUP($AO176,Data!$A$50:$B$56,2,FALSE),0)</f>
        <v>0</v>
      </c>
      <c r="FU176" s="11">
        <f>IF(FU$2=$A176,0,IF(HLOOKUP(FU$2,Recipes!$H:$GI,'Production Calculator'!$A176+2,FALSE)=0,0,HLOOKUP(FU$2,Recipes!$H:$GI,'Production Calculator'!$A176+2,FALSE)*$AK176))+IF($AO176=FU$3,$AM176/VLOOKUP($AO176,Data!$A$50:$B$56,2,FALSE),0)</f>
        <v>0</v>
      </c>
      <c r="FV176" s="11">
        <f>IF(FV$2=$A176,0,IF(HLOOKUP(FV$2,Recipes!$H:$GI,'Production Calculator'!$A176+2,FALSE)=0,0,HLOOKUP(FV$2,Recipes!$H:$GI,'Production Calculator'!$A176+2,FALSE)*$AK176))+IF($AO176=FV$3,$AM176/VLOOKUP($AO176,Data!$A$50:$B$56,2,FALSE),0)</f>
        <v>0</v>
      </c>
      <c r="FW176" s="11">
        <f>IF(FW$2=$A176,0,IF(HLOOKUP(FW$2,Recipes!$H:$GI,'Production Calculator'!$A176+2,FALSE)=0,0,HLOOKUP(FW$2,Recipes!$H:$GI,'Production Calculator'!$A176+2,FALSE)*$AK176))+IF($AO176=FW$3,$AM176/VLOOKUP($AO176,Data!$A$50:$B$56,2,FALSE),0)</f>
        <v>0</v>
      </c>
      <c r="FX176" s="11">
        <f>IF(FX$2=$A176,0,IF(HLOOKUP(FX$2,Recipes!$H:$GI,'Production Calculator'!$A176+2,FALSE)=0,0,HLOOKUP(FX$2,Recipes!$H:$GI,'Production Calculator'!$A176+2,FALSE)*$AK176))+IF($AO176=FX$3,$AM176/VLOOKUP($AO176,Data!$A$50:$B$56,2,FALSE),0)</f>
        <v>0</v>
      </c>
      <c r="FY176" s="11">
        <f>IF(FY$2=$A176,0,IF(HLOOKUP(FY$2,Recipes!$H:$GI,'Production Calculator'!$A176+2,FALSE)=0,0,HLOOKUP(FY$2,Recipes!$H:$GI,'Production Calculator'!$A176+2,FALSE)*$AK176))+IF($AO176=FY$3,$AM176/VLOOKUP($AO176,Data!$A$50:$B$56,2,FALSE),0)</f>
        <v>0</v>
      </c>
      <c r="FZ176" s="11">
        <f>IF(FZ$2=$A176,0,IF(HLOOKUP(FZ$2,Recipes!$H:$GI,'Production Calculator'!$A176+2,FALSE)=0,0,HLOOKUP(FZ$2,Recipes!$H:$GI,'Production Calculator'!$A176+2,FALSE)*$AK176))+IF($AO176=FZ$3,$AM176/VLOOKUP($AO176,Data!$A$50:$B$56,2,FALSE),0)</f>
        <v>0</v>
      </c>
      <c r="GA176" s="11">
        <f>IF(GA$2=$A176,0,IF(HLOOKUP(GA$2,Recipes!$H:$GI,'Production Calculator'!$A176+2,FALSE)=0,0,HLOOKUP(GA$2,Recipes!$H:$GI,'Production Calculator'!$A176+2,FALSE)*$AK176))+IF($AO176=GA$3,$AM176/VLOOKUP($AO176,Data!$A$50:$B$56,2,FALSE),0)</f>
        <v>0</v>
      </c>
      <c r="GB176" s="11">
        <f>IF(GB$2=$A176,0,IF(HLOOKUP(GB$2,Recipes!$H:$GI,'Production Calculator'!$A176+2,FALSE)=0,0,HLOOKUP(GB$2,Recipes!$H:$GI,'Production Calculator'!$A176+2,FALSE)*$AK176))+IF($AO176=GB$3,$AM176/VLOOKUP($AO176,Data!$A$50:$B$56,2,FALSE),0)</f>
        <v>0</v>
      </c>
      <c r="GC176" s="11">
        <f>IF(GC$2=$A176,0,IF(HLOOKUP(GC$2,Recipes!$H:$GI,'Production Calculator'!$A176+2,FALSE)=0,0,HLOOKUP(GC$2,Recipes!$H:$GI,'Production Calculator'!$A176+2,FALSE)*$AK176))+IF($AO176=GC$3,$AM176/VLOOKUP($AO176,Data!$A$50:$B$56,2,FALSE),0)</f>
        <v>0</v>
      </c>
      <c r="GD176" s="11">
        <f>IF(GD$2=$A176,0,IF(HLOOKUP(GD$2,Recipes!$H:$GI,'Production Calculator'!$A176+2,FALSE)=0,0,HLOOKUP(GD$2,Recipes!$H:$GI,'Production Calculator'!$A176+2,FALSE)*$AK176))+IF($AO176=GD$3,$AM176/VLOOKUP($AO176,Data!$A$50:$B$56,2,FALSE),0)</f>
        <v>0</v>
      </c>
      <c r="GE176" s="11">
        <f>IF(GE$2=$A176,0,IF(HLOOKUP(GE$2,Recipes!$H:$GI,'Production Calculator'!$A176+2,FALSE)=0,0,HLOOKUP(GE$2,Recipes!$H:$GI,'Production Calculator'!$A176+2,FALSE)*$AK176))+IF($AO176=GE$3,$AM176/VLOOKUP($AO176,Data!$A$50:$B$56,2,FALSE),0)</f>
        <v>0</v>
      </c>
      <c r="GF176" s="11">
        <f>IF(GF$2=$A176,0,IF(HLOOKUP(GF$2,Recipes!$H:$GI,'Production Calculator'!$A176+2,FALSE)=0,0,HLOOKUP(GF$2,Recipes!$H:$GI,'Production Calculator'!$A176+2,FALSE)*$AK176))+IF($AO176=GF$3,$AM176/VLOOKUP($AO176,Data!$A$50:$B$56,2,FALSE),0)</f>
        <v>0</v>
      </c>
      <c r="GG176" s="11">
        <f>IF(GG$2=$A176,0,IF(HLOOKUP(GG$2,Recipes!$H:$GI,'Production Calculator'!$A176+2,FALSE)=0,0,HLOOKUP(GG$2,Recipes!$H:$GI,'Production Calculator'!$A176+2,FALSE)*$AK176))+IF($AO176=GG$3,$AM176/VLOOKUP($AO176,Data!$A$50:$B$56,2,FALSE),0)</f>
        <v>0</v>
      </c>
      <c r="GH176" s="11">
        <f>IF(GH$2=$A176,0,IF(HLOOKUP(GH$2,Recipes!$H:$GI,'Production Calculator'!$A176+2,FALSE)=0,0,HLOOKUP(GH$2,Recipes!$H:$GI,'Production Calculator'!$A176+2,FALSE)*$AK176))+IF($AO176=GH$3,$AM176/VLOOKUP($AO176,Data!$A$50:$B$56,2,FALSE),0)</f>
        <v>0</v>
      </c>
      <c r="GI176" s="11">
        <f>IF(GI$2=$A176,0,IF(HLOOKUP(GI$2,Recipes!$H:$GI,'Production Calculator'!$A176+2,FALSE)=0,0,HLOOKUP(GI$2,Recipes!$H:$GI,'Production Calculator'!$A176+2,FALSE)*$AK176))+IF($AO176=GI$3,$AM176/VLOOKUP($AO176,Data!$A$50:$B$56,2,FALSE),0)</f>
        <v>0</v>
      </c>
      <c r="GJ176" s="11">
        <f>IF(GJ$2=$A176,0,IF(HLOOKUP(GJ$2,Recipes!$H:$GI,'Production Calculator'!$A176+2,FALSE)=0,0,HLOOKUP(GJ$2,Recipes!$H:$GI,'Production Calculator'!$A176+2,FALSE)*$AK176))+IF($AO176=GJ$3,$AM176/VLOOKUP($AO176,Data!$A$50:$B$56,2,FALSE),0)</f>
        <v>0</v>
      </c>
      <c r="GK176" s="11">
        <f>IF(GK$2=$A176,0,IF(HLOOKUP(GK$2,Recipes!$H:$GI,'Production Calculator'!$A176+2,FALSE)=0,0,HLOOKUP(GK$2,Recipes!$H:$GI,'Production Calculator'!$A176+2,FALSE)*$AK176))+IF($AO176=GK$3,$AM176/VLOOKUP($AO176,Data!$A$50:$B$56,2,FALSE),0)</f>
        <v>0</v>
      </c>
      <c r="GL176" s="11">
        <f>IF(GL$2=$A176,0,IF(HLOOKUP(GL$2,Recipes!$H:$GI,'Production Calculator'!$A176+2,FALSE)=0,0,HLOOKUP(GL$2,Recipes!$H:$GI,'Production Calculator'!$A176+2,FALSE)*$AK176))+IF($AO176=GL$3,$AM176/VLOOKUP($AO176,Data!$A$50:$B$56,2,FALSE),0)</f>
        <v>0</v>
      </c>
      <c r="GM176" s="11">
        <f>IF(GM$2=$A176,0,IF(HLOOKUP(GM$2,Recipes!$H:$GI,'Production Calculator'!$A176+2,FALSE)=0,0,HLOOKUP(GM$2,Recipes!$H:$GI,'Production Calculator'!$A176+2,FALSE)*$AK176))+IF($AO176=GM$3,$AM176/VLOOKUP($AO176,Data!$A$50:$B$56,2,FALSE),0)</f>
        <v>0</v>
      </c>
      <c r="GN176" s="11">
        <f>IF(GN$2=$A176,0,IF(HLOOKUP(GN$2,Recipes!$H:$GI,'Production Calculator'!$A176+2,FALSE)=0,0,HLOOKUP(GN$2,Recipes!$H:$GI,'Production Calculator'!$A176+2,FALSE)*$AK176))+IF($AO176=GN$3,$AM176/VLOOKUP($AO176,Data!$A$50:$B$56,2,FALSE),0)</f>
        <v>0</v>
      </c>
      <c r="GO176" s="11">
        <f>IF(GO$2=$A176,0,IF(HLOOKUP(GO$2,Recipes!$H:$GI,'Production Calculator'!$A176+2,FALSE)=0,0,HLOOKUP(GO$2,Recipes!$H:$GI,'Production Calculator'!$A176+2,FALSE)*$AK176))+IF($AO176=GO$3,$AM176/VLOOKUP($AO176,Data!$A$50:$B$56,2,FALSE),0)</f>
        <v>0</v>
      </c>
      <c r="GP176" s="11">
        <f>IF(GP$2=$A176,0,IF(HLOOKUP(GP$2,Recipes!$H:$GI,'Production Calculator'!$A176+2,FALSE)=0,0,HLOOKUP(GP$2,Recipes!$H:$GI,'Production Calculator'!$A176+2,FALSE)*$AK176))+IF($AO176=GP$3,$AM176/VLOOKUP($AO176,Data!$A$50:$B$56,2,FALSE),0)</f>
        <v>0</v>
      </c>
      <c r="GQ176" s="11">
        <f>IF(GQ$2=$A176,0,IF(HLOOKUP(GQ$2,Recipes!$H:$GI,'Production Calculator'!$A176+2,FALSE)=0,0,HLOOKUP(GQ$2,Recipes!$H:$GI,'Production Calculator'!$A176+2,FALSE)*$AK176))+IF($AO176=GQ$3,$AM176/VLOOKUP($AO176,Data!$A$50:$B$56,2,FALSE),0)</f>
        <v>0</v>
      </c>
      <c r="GR176" s="11">
        <f>IF(GR$2=$A176,0,IF(HLOOKUP(GR$2,Recipes!$H:$GI,'Production Calculator'!$A176+2,FALSE)=0,0,HLOOKUP(GR$2,Recipes!$H:$GI,'Production Calculator'!$A176+2,FALSE)*$AK176))+IF($AO176=GR$3,$AM176/VLOOKUP($AO176,Data!$A$50:$B$56,2,FALSE),0)</f>
        <v>0</v>
      </c>
      <c r="GS176" s="11">
        <f>IF(GS$2=$A176,0,IF(HLOOKUP(GS$2,Recipes!$H:$GI,'Production Calculator'!$A176+2,FALSE)=0,0,HLOOKUP(GS$2,Recipes!$H:$GI,'Production Calculator'!$A176+2,FALSE)*$AK176))+IF($AO176=GS$3,$AM176/VLOOKUP($AO176,Data!$A$50:$B$56,2,FALSE),0)</f>
        <v>0</v>
      </c>
      <c r="GT176" s="11">
        <f>IF(GT$2=$A176,0,IF(HLOOKUP(GT$2,Recipes!$H:$GI,'Production Calculator'!$A176+2,FALSE)=0,0,HLOOKUP(GT$2,Recipes!$H:$GI,'Production Calculator'!$A176+2,FALSE)*$AK176))+IF($AO176=GT$3,$AM176/VLOOKUP($AO176,Data!$A$50:$B$56,2,FALSE),0)</f>
        <v>0</v>
      </c>
      <c r="GU176" s="11">
        <f>IF(GU$2=$A176,0,IF(HLOOKUP(GU$2,Recipes!$H:$GI,'Production Calculator'!$A176+2,FALSE)=0,0,HLOOKUP(GU$2,Recipes!$H:$GI,'Production Calculator'!$A176+2,FALSE)*$AK176))+IF($AO176=GU$3,$AM176/VLOOKUP($AO176,Data!$A$50:$B$56,2,FALSE),0)</f>
        <v>0</v>
      </c>
      <c r="GV176" s="11">
        <f>IF(GV$2=$A176,0,IF(HLOOKUP(GV$2,Recipes!$H:$GI,'Production Calculator'!$A176+2,FALSE)=0,0,HLOOKUP(GV$2,Recipes!$H:$GI,'Production Calculator'!$A176+2,FALSE)*$AK176))+IF($AO176=GV$3,$AM176/VLOOKUP($AO176,Data!$A$50:$B$56,2,FALSE),0)</f>
        <v>0</v>
      </c>
      <c r="GW176" s="11">
        <f>IF(GW$2=$A176,0,IF(HLOOKUP(GW$2,Recipes!$H:$GI,'Production Calculator'!$A176+2,FALSE)=0,0,HLOOKUP(GW$2,Recipes!$H:$GI,'Production Calculator'!$A176+2,FALSE)*$AK176))+IF($AO176=GW$3,$AM176/VLOOKUP($AO176,Data!$A$50:$B$56,2,FALSE),0)</f>
        <v>0</v>
      </c>
      <c r="GX176" s="11">
        <f>IF(GX$2=$A176,0,IF(HLOOKUP(GX$2,Recipes!$H:$GI,'Production Calculator'!$A176+2,FALSE)=0,0,HLOOKUP(GX$2,Recipes!$H:$GI,'Production Calculator'!$A176+2,FALSE)*$AK176))+IF($AO176=GX$3,$AM176/VLOOKUP($AO176,Data!$A$50:$B$56,2,FALSE),0)</f>
        <v>0</v>
      </c>
      <c r="GY176" s="11">
        <f>IF(GY$2=$A176,0,IF(HLOOKUP(GY$2,Recipes!$H:$GI,'Production Calculator'!$A176+2,FALSE)=0,0,HLOOKUP(GY$2,Recipes!$H:$GI,'Production Calculator'!$A176+2,FALSE)*$AK176))+IF($AO176=GY$3,$AM176/VLOOKUP($AO176,Data!$A$50:$B$56,2,FALSE),0)</f>
        <v>0</v>
      </c>
      <c r="GZ176" s="11">
        <f>IF(GZ$2=$A176,0,IF(HLOOKUP(GZ$2,Recipes!$H:$GI,'Production Calculator'!$A176+2,FALSE)=0,0,HLOOKUP(GZ$2,Recipes!$H:$GI,'Production Calculator'!$A176+2,FALSE)*$AK176))+IF($AO176=GZ$3,$AM176/VLOOKUP($AO176,Data!$A$50:$B$56,2,FALSE),0)</f>
        <v>0</v>
      </c>
      <c r="HA176" s="11">
        <f>IF(HA$2=$A176,0,IF(HLOOKUP(HA$2,Recipes!$H:$GI,'Production Calculator'!$A176+2,FALSE)=0,0,HLOOKUP(HA$2,Recipes!$H:$GI,'Production Calculator'!$A176+2,FALSE)*$AK176))+IF($AO176=HA$3,$AM176/VLOOKUP($AO176,Data!$A$50:$B$56,2,FALSE),0)</f>
        <v>0</v>
      </c>
      <c r="HB176" s="11">
        <f>IF(HB$2=$A176,0,IF(HLOOKUP(HB$2,Recipes!$H:$GI,'Production Calculator'!$A176+2,FALSE)=0,0,HLOOKUP(HB$2,Recipes!$H:$GI,'Production Calculator'!$A176+2,FALSE)*$AK176))+IF($AO176=HB$3,$AM176/VLOOKUP($AO176,Data!$A$50:$B$56,2,FALSE),0)</f>
        <v>0</v>
      </c>
      <c r="HC176" s="11">
        <f>IF(HC$2=$A176,0,IF(HLOOKUP(HC$2,Recipes!$H:$GI,'Production Calculator'!$A176+2,FALSE)=0,0,HLOOKUP(HC$2,Recipes!$H:$GI,'Production Calculator'!$A176+2,FALSE)*$AK176))+IF($AO176=HC$3,$AM176/VLOOKUP($AO176,Data!$A$50:$B$56,2,FALSE),0)</f>
        <v>0</v>
      </c>
      <c r="HD176" s="11">
        <f>IF(HD$2=$A176,0,IF(HLOOKUP(HD$2,Recipes!$H:$GI,'Production Calculator'!$A176+2,FALSE)=0,0,HLOOKUP(HD$2,Recipes!$H:$GI,'Production Calculator'!$A176+2,FALSE)*$AK176))+IF($AO176=HD$3,$AM176/VLOOKUP($AO176,Data!$A$50:$B$56,2,FALSE),0)</f>
        <v>0</v>
      </c>
      <c r="HE176" s="11">
        <f>IF(HE$2=$A176,0,IF(HLOOKUP(HE$2,Recipes!$H:$GI,'Production Calculator'!$A176+2,FALSE)=0,0,HLOOKUP(HE$2,Recipes!$H:$GI,'Production Calculator'!$A176+2,FALSE)*$AK176))+IF($AO176=HE$3,$AM176/VLOOKUP($AO176,Data!$A$50:$B$56,2,FALSE),0)</f>
        <v>0</v>
      </c>
      <c r="HF176" s="11">
        <f>IF(HF$2=$A176,0,IF(HLOOKUP(HF$2,Recipes!$H:$GI,'Production Calculator'!$A176+2,FALSE)=0,0,HLOOKUP(HF$2,Recipes!$H:$GI,'Production Calculator'!$A176+2,FALSE)*$AK176))+IF($AO176=HF$3,$AM176/VLOOKUP($AO176,Data!$A$50:$B$56,2,FALSE),0)</f>
        <v>0</v>
      </c>
      <c r="HG176" s="11">
        <f>IF(HG$2=$A176,0,IF(HLOOKUP(HG$2,Recipes!$H:$GI,'Production Calculator'!$A176+2,FALSE)=0,0,HLOOKUP(HG$2,Recipes!$H:$GI,'Production Calculator'!$A176+2,FALSE)*$AK176))+IF($AO176=HG$3,$AM176/VLOOKUP($AO176,Data!$A$50:$B$56,2,FALSE),0)</f>
        <v>0</v>
      </c>
      <c r="HH176" s="11">
        <f>IF(HH$2=$A176,0,IF(HLOOKUP(HH$2,Recipes!$H:$GI,'Production Calculator'!$A176+2,FALSE)=0,0,HLOOKUP(HH$2,Recipes!$H:$GI,'Production Calculator'!$A176+2,FALSE)*$AK176))+IF($AO176=HH$3,$AM176/VLOOKUP($AO176,Data!$A$50:$B$56,2,FALSE),0)</f>
        <v>0</v>
      </c>
      <c r="HI176" s="11">
        <f>IF(HI$2=$A176,0,IF(HLOOKUP(HI$2,Recipes!$H:$GI,'Production Calculator'!$A176+2,FALSE)=0,0,HLOOKUP(HI$2,Recipes!$H:$GI,'Production Calculator'!$A176+2,FALSE)*$AK176))+IF($AO176=HI$3,$AM176/VLOOKUP($AO176,Data!$A$50:$B$56,2,FALSE),0)</f>
        <v>0</v>
      </c>
      <c r="HJ176" s="11">
        <f>IF(HJ$2=$A176,0,IF(HLOOKUP(HJ$2,Recipes!$H:$GI,'Production Calculator'!$A176+2,FALSE)=0,0,HLOOKUP(HJ$2,Recipes!$H:$GI,'Production Calculator'!$A176+2,FALSE)*$AK176))+IF($AO176=HJ$3,$AM176/VLOOKUP($AO176,Data!$A$50:$B$56,2,FALSE),0)</f>
        <v>0</v>
      </c>
      <c r="HK176" s="11">
        <f>IF(HK$2=$A176,0,IF(HLOOKUP(HK$2,Recipes!$H:$GI,'Production Calculator'!$A176+2,FALSE)=0,0,HLOOKUP(HK$2,Recipes!$H:$GI,'Production Calculator'!$A176+2,FALSE)*$AK176))+IF($AO176=HK$3,$AM176/VLOOKUP($AO176,Data!$A$50:$B$56,2,FALSE),0)</f>
        <v>0</v>
      </c>
      <c r="HL176" s="11">
        <f>IF(HL$2=$A176,0,IF(HLOOKUP(HL$2,Recipes!$H:$GI,'Production Calculator'!$A176+2,FALSE)=0,0,HLOOKUP(HL$2,Recipes!$H:$GI,'Production Calculator'!$A176+2,FALSE)*$AK176))+IF($AO176=HL$3,$AM176/VLOOKUP($AO176,Data!$A$50:$B$56,2,FALSE),0)</f>
        <v>0</v>
      </c>
      <c r="HM176" s="11">
        <f>IF(HM$2=$A176,0,IF(HLOOKUP(HM$2,Recipes!$H:$GI,'Production Calculator'!$A176+2,FALSE)=0,0,HLOOKUP(HM$2,Recipes!$H:$GI,'Production Calculator'!$A176+2,FALSE)*$AK176))+IF($AO176=HM$3,$AM176/VLOOKUP($AO176,Data!$A$50:$B$56,2,FALSE),0)</f>
        <v>0</v>
      </c>
      <c r="HN176" s="11">
        <f>IF(HN$2=$A176,0,IF(HLOOKUP(HN$2,Recipes!$H:$GI,'Production Calculator'!$A176+2,FALSE)=0,0,HLOOKUP(HN$2,Recipes!$H:$GI,'Production Calculator'!$A176+2,FALSE)*$AK176))+IF($AO176=HN$3,$AM176/VLOOKUP($AO176,Data!$A$50:$B$56,2,FALSE),0)</f>
        <v>0</v>
      </c>
      <c r="HO176" s="11">
        <f>IF(HO$2=$A176,0,IF(HLOOKUP(HO$2,Recipes!$H:$GI,'Production Calculator'!$A176+2,FALSE)=0,0,HLOOKUP(HO$2,Recipes!$H:$GI,'Production Calculator'!$A176+2,FALSE)*$AK176))+IF($AO176=HO$3,$AM176/VLOOKUP($AO176,Data!$A$50:$B$56,2,FALSE),0)</f>
        <v>0</v>
      </c>
      <c r="HP176" s="11">
        <f>IF(HP$2=$A176,0,IF(HLOOKUP(HP$2,Recipes!$H:$GI,'Production Calculator'!$A176+2,FALSE)=0,0,HLOOKUP(HP$2,Recipes!$H:$GI,'Production Calculator'!$A176+2,FALSE)*$AK176))+IF($AO176=HP$3,$AM176/VLOOKUP($AO176,Data!$A$50:$B$56,2,FALSE),0)</f>
        <v>0</v>
      </c>
      <c r="HQ176" s="11">
        <f>IF(HQ$2=$A176,0,IF(HLOOKUP(HQ$2,Recipes!$H:$GI,'Production Calculator'!$A176+2,FALSE)=0,0,HLOOKUP(HQ$2,Recipes!$H:$GI,'Production Calculator'!$A176+2,FALSE)*$AK176))+IF($AO176=HQ$3,$AM176/VLOOKUP($AO176,Data!$A$50:$B$56,2,FALSE),0)</f>
        <v>0</v>
      </c>
      <c r="HR176" s="11">
        <f>IF(HR$2=$A176,0,IF(HLOOKUP(HR$2,Recipes!$H:$GI,'Production Calculator'!$A176+2,FALSE)=0,0,HLOOKUP(HR$2,Recipes!$H:$GI,'Production Calculator'!$A176+2,FALSE)*$AK176))+IF($AO176=HR$3,$AM176/VLOOKUP($AO176,Data!$A$50:$B$56,2,FALSE),0)</f>
        <v>0</v>
      </c>
      <c r="HS176" s="121"/>
    </row>
    <row r="177" spans="1:227" x14ac:dyDescent="0.45">
      <c r="A177">
        <v>149</v>
      </c>
      <c r="B177" s="107" t="str">
        <f>VLOOKUP(A177,Recipes!A:B,2)</f>
        <v>Chemical plant</v>
      </c>
      <c r="C177" s="128">
        <v>0</v>
      </c>
      <c r="D177" s="108">
        <f t="shared" si="267"/>
        <v>0</v>
      </c>
      <c r="E177" s="127" t="s">
        <v>1</v>
      </c>
      <c r="F177" s="109">
        <f>VLOOKUP(A177,Recipes!$A$3:$G$186,6,FALSE)</f>
        <v>4</v>
      </c>
      <c r="G177" s="109">
        <f>VLOOKUP(A177,Recipes!$A$3:$G$186,7,FALSE)</f>
        <v>0</v>
      </c>
      <c r="H177" s="110">
        <f t="shared" si="268"/>
        <v>0</v>
      </c>
      <c r="I177" s="109">
        <f>VLOOKUP(E177,Data!$A$2:$C$26,3, FALSE)</f>
        <v>4</v>
      </c>
      <c r="J177" s="108">
        <v>0</v>
      </c>
      <c r="K177" s="108">
        <v>0</v>
      </c>
      <c r="L177" s="108">
        <v>0</v>
      </c>
      <c r="M177" s="150">
        <v>0</v>
      </c>
      <c r="N177" s="150">
        <v>0</v>
      </c>
      <c r="O177" s="150">
        <v>0</v>
      </c>
      <c r="P177" s="151">
        <v>0</v>
      </c>
      <c r="Q177" s="151">
        <v>0</v>
      </c>
      <c r="R177" s="151">
        <v>0</v>
      </c>
      <c r="S177">
        <f t="shared" si="283"/>
        <v>0</v>
      </c>
      <c r="T177">
        <f t="shared" si="284"/>
        <v>0</v>
      </c>
      <c r="U177">
        <f t="shared" si="285"/>
        <v>0</v>
      </c>
      <c r="V177">
        <f t="shared" si="286"/>
        <v>0</v>
      </c>
      <c r="W177">
        <f t="shared" si="287"/>
        <v>0</v>
      </c>
      <c r="X177">
        <f t="shared" si="288"/>
        <v>0</v>
      </c>
      <c r="Y177">
        <f t="shared" si="289"/>
        <v>0</v>
      </c>
      <c r="Z177">
        <f t="shared" si="290"/>
        <v>0</v>
      </c>
      <c r="AA177">
        <f t="shared" si="291"/>
        <v>0</v>
      </c>
      <c r="AB177" s="111">
        <f>VLOOKUP($A177,Recipes!$A:$G,4)</f>
        <v>10</v>
      </c>
      <c r="AC177" s="111">
        <f>VLOOKUP($A177,Recipes!$A:$G,5)</f>
        <v>1</v>
      </c>
      <c r="AD177" s="111">
        <f t="shared" si="278"/>
        <v>0.1</v>
      </c>
      <c r="AE177" s="111">
        <f>VLOOKUP(E177,Data!$A$2:$F$26,5,FALSE)</f>
        <v>0</v>
      </c>
      <c r="AF177" s="111">
        <f>VLOOKUP(E177,Data!$A$2:$F$26,4,FALSE)</f>
        <v>210</v>
      </c>
      <c r="AG177" s="111">
        <f>VLOOKUP(E177,Data!$A$2:$B$26,2, FALSE)</f>
        <v>1.25</v>
      </c>
      <c r="AH177" s="111">
        <f>1+VLOOKUP($J$3,Data!$A$40:$D$48,2,FALSE)*$J177+VLOOKUP($K$3,Data!$A$40:$D$48,2,FALSE)*$K177+VLOOKUP($L$3,Data!$A$40:$D$48,2,FALSE)*$L177+VLOOKUP($M$3,Data!$A$40:$D$48,2,FALSE)*$M177+VLOOKUP($N$3,Data!$A$40:$D$48,2,FALSE)*$N177+VLOOKUP($O$3,Data!$A$40:$D$48,2,FALSE)*$O177+VLOOKUP($P$3,Data!$A$40:$D$48,2,FALSE)*$P177+VLOOKUP($Q$3,Data!$A$40:$D$48,2,FALSE)*$Q177+VLOOKUP($R$3,Data!$A$40:$D$48,2,FALSE)*$R177</f>
        <v>1</v>
      </c>
      <c r="AI177" s="111">
        <f>MAX(1+VLOOKUP($J$3,Data!$A$40:$D$48,3,FALSE)*$J177+VLOOKUP($K$3,Data!$A$40:$D$48,3,FALSE)*$K177+VLOOKUP($L$3,Data!$A$40:$D$48,3,FALSE)*$L177+VLOOKUP($M$3,Data!$A$40:$D$48,3,FALSE)*$M177+VLOOKUP($N$3,Data!$A$40:$D$48,3,FALSE)*$N177+VLOOKUP($O$3,Data!$A$40:$D$48,3,FALSE)*$O177+VLOOKUP($P$3,Data!$A$40:$D$48,3,FALSE)*$P177+VLOOKUP($Q$3,Data!$A$40:$D$48,3,FALSE)*$Q177+VLOOKUP($R$3,Data!$A$40:$D$48,3,FALSE)*$R177,0)</f>
        <v>1</v>
      </c>
      <c r="AJ177" s="111">
        <f>MAX(1-(VLOOKUP($J$3,Data!$A$40:$D$48,4,FALSE)*$J177+VLOOKUP($K$3,Data!$A$40:$D$48,4,FALSE)*$K177+VLOOKUP($L$3,Data!$A$40:$D$48,4,FALSE)*$L177+VLOOKUP($M$3,Data!$A$40:$D$48,4,FALSE)*$M177+VLOOKUP($N$3,Data!$A$40:$D$48,4,FALSE)*$N177+VLOOKUP($O$3,Data!$A$40:$D$48,4,FALSE)*$O177+VLOOKUP($P$3,Data!$A$40:$D$48,4,FALSE)*$P177+VLOOKUP($Q$3,Data!$A$40:$D$48,4,FALSE)*$Q177+VLOOKUP($R$3,Data!$A$40:$D$48,4,FALSE)*$R177),0.2)</f>
        <v>1</v>
      </c>
      <c r="AK177" s="112">
        <f t="shared" si="279"/>
        <v>0</v>
      </c>
      <c r="AL177" s="111">
        <f t="shared" si="280"/>
        <v>0.125</v>
      </c>
      <c r="AM177" s="111">
        <f t="shared" si="281"/>
        <v>0</v>
      </c>
      <c r="AN177" s="111">
        <f t="shared" si="282"/>
        <v>0</v>
      </c>
      <c r="AO177" s="131" t="s">
        <v>298</v>
      </c>
      <c r="AP177" s="11"/>
      <c r="AQ177" s="11">
        <f>IF(AQ$2=$A177,0,IF(HLOOKUP(AQ$2,Recipes!$H:$GI,'Production Calculator'!$A177+2,FALSE)=0,0,HLOOKUP(AQ$2,Recipes!$H:$GI,'Production Calculator'!$A177+2,FALSE)*$AK177))+IF($AO177=AQ$3,$AM177/VLOOKUP($AO177,Data!$A$50:$B$56,2,FALSE),0)</f>
        <v>0</v>
      </c>
      <c r="AR177" s="11">
        <f>IF(AR$2=$A177,0,IF(HLOOKUP(AR$2,Recipes!$H:$GI,'Production Calculator'!$A177+2,FALSE)=0,0,HLOOKUP(AR$2,Recipes!$H:$GI,'Production Calculator'!$A177+2,FALSE)*$AK177))+IF($AO177=AR$3,$AM177/VLOOKUP($AO177,Data!$A$50:$B$56,2,FALSE),0)</f>
        <v>0</v>
      </c>
      <c r="AS177" s="11">
        <f>IF(AS$2=$A177,0,IF(HLOOKUP(AS$2,Recipes!$H:$GI,'Production Calculator'!$A177+2,FALSE)=0,0,HLOOKUP(AS$2,Recipes!$H:$GI,'Production Calculator'!$A177+2,FALSE)*$AK177))+IF($AO177=AS$3,$AM177/VLOOKUP($AO177,Data!$A$50:$B$56,2,FALSE),0)</f>
        <v>0</v>
      </c>
      <c r="AT177" s="11">
        <f>IF(AT$2=$A177,0,IF(HLOOKUP(AT$2,Recipes!$H:$GI,'Production Calculator'!$A177+2,FALSE)=0,0,HLOOKUP(AT$2,Recipes!$H:$GI,'Production Calculator'!$A177+2,FALSE)*$AK177))+IF($AO177=AT$3,$AM177/VLOOKUP($AO177,Data!$A$50:$B$56,2,FALSE),0)</f>
        <v>0</v>
      </c>
      <c r="AU177" s="11">
        <f>IF(AU$2=$A177,0,IF(HLOOKUP(AU$2,Recipes!$H:$GI,'Production Calculator'!$A177+2,FALSE)=0,0,HLOOKUP(AU$2,Recipes!$H:$GI,'Production Calculator'!$A177+2,FALSE)*$AK177))+IF($AO177=AU$3,$AM177/VLOOKUP($AO177,Data!$A$50:$B$56,2,FALSE),0)</f>
        <v>0</v>
      </c>
      <c r="AV177" s="11">
        <f>IF(AV$2=$A177,0,IF(HLOOKUP(AV$2,Recipes!$H:$GI,'Production Calculator'!$A177+2,FALSE)=0,0,HLOOKUP(AV$2,Recipes!$H:$GI,'Production Calculator'!$A177+2,FALSE)*$AK177))+IF($AO177=AV$3,$AM177/VLOOKUP($AO177,Data!$A$50:$B$56,2,FALSE),0)</f>
        <v>0</v>
      </c>
      <c r="AW177" s="11">
        <f>IF(AW$2=$A177,0,IF(HLOOKUP(AW$2,Recipes!$H:$GI,'Production Calculator'!$A177+2,FALSE)=0,0,HLOOKUP(AW$2,Recipes!$H:$GI,'Production Calculator'!$A177+2,FALSE)*$AK177))+IF($AO177=AW$3,$AM177/VLOOKUP($AO177,Data!$A$50:$B$56,2,FALSE),0)</f>
        <v>0</v>
      </c>
      <c r="AX177" s="11">
        <f>IF(AX$2=$A177,0,IF(HLOOKUP(AX$2,Recipes!$H:$GI,'Production Calculator'!$A177+2,FALSE)=0,0,HLOOKUP(AX$2,Recipes!$H:$GI,'Production Calculator'!$A177+2,FALSE)*$AK177))+IF($AO177=AX$3,$AM177/VLOOKUP($AO177,Data!$A$50:$B$56,2,FALSE),0)</f>
        <v>0</v>
      </c>
      <c r="AY177" s="11">
        <f>IF(AY$2=$A177,0,IF(HLOOKUP(AY$2,Recipes!$H:$GI,'Production Calculator'!$A177+2,FALSE)=0,0,HLOOKUP(AY$2,Recipes!$H:$GI,'Production Calculator'!$A177+2,FALSE)*$AK177))+IF($AO177=AY$3,$AM177/VLOOKUP($AO177,Data!$A$50:$B$56,2,FALSE),0)</f>
        <v>0</v>
      </c>
      <c r="AZ177" s="11">
        <f>IF(AZ$2=$A177,0,IF(HLOOKUP(AZ$2,Recipes!$H:$GI,'Production Calculator'!$A177+2,FALSE)=0,0,HLOOKUP(AZ$2,Recipes!$H:$GI,'Production Calculator'!$A177+2,FALSE)*$AK177))+IF($AO177=AZ$3,$AM177/VLOOKUP($AO177,Data!$A$50:$B$56,2,FALSE),0)</f>
        <v>0</v>
      </c>
      <c r="BA177" s="11">
        <f>IF(BA$2=$A177,0,IF(HLOOKUP(BA$2,Recipes!$H:$GI,'Production Calculator'!$A177+2,FALSE)=0,0,HLOOKUP(BA$2,Recipes!$H:$GI,'Production Calculator'!$A177+2,FALSE)*$AK177))+IF($AO177=BA$3,$AM177/VLOOKUP($AO177,Data!$A$50:$B$56,2,FALSE),0)</f>
        <v>0</v>
      </c>
      <c r="BB177" s="11">
        <f>IF(BB$2=$A177,0,IF(HLOOKUP(BB$2,Recipes!$H:$GI,'Production Calculator'!$A177+2,FALSE)=0,0,HLOOKUP(BB$2,Recipes!$H:$GI,'Production Calculator'!$A177+2,FALSE)*$AK177))+IF($AO177=BB$3,$AM177/VLOOKUP($AO177,Data!$A$50:$B$56,2,FALSE),0)</f>
        <v>0</v>
      </c>
      <c r="BC177" s="11">
        <f>IF(BC$2=$A177,0,IF(HLOOKUP(BC$2,Recipes!$H:$GI,'Production Calculator'!$A177+2,FALSE)=0,0,HLOOKUP(BC$2,Recipes!$H:$GI,'Production Calculator'!$A177+2,FALSE)*$AK177))+IF($AO177=BC$3,$AM177/VLOOKUP($AO177,Data!$A$50:$B$56,2,FALSE),0)</f>
        <v>0</v>
      </c>
      <c r="BD177" s="11">
        <f>IF(BD$2=$A177,0,IF(HLOOKUP(BD$2,Recipes!$H:$GI,'Production Calculator'!$A177+2,FALSE)=0,0,HLOOKUP(BD$2,Recipes!$H:$GI,'Production Calculator'!$A177+2,FALSE)*$AK177))+IF($AO177=BD$3,$AM177/VLOOKUP($AO177,Data!$A$50:$B$56,2,FALSE),0)</f>
        <v>0</v>
      </c>
      <c r="BE177" s="11">
        <f>IF(BE$2=$A177,0,IF(HLOOKUP(BE$2,Recipes!$H:$GI,'Production Calculator'!$A177+2,FALSE)=0,0,HLOOKUP(BE$2,Recipes!$H:$GI,'Production Calculator'!$A177+2,FALSE)*$AK177))+IF($AO177=BE$3,$AM177/VLOOKUP($AO177,Data!$A$50:$B$56,2,FALSE),0)</f>
        <v>0</v>
      </c>
      <c r="BF177" s="11">
        <f>IF(BF$2=$A177,0,IF(HLOOKUP(BF$2,Recipes!$H:$GI,'Production Calculator'!$A177+2,FALSE)=0,0,HLOOKUP(BF$2,Recipes!$H:$GI,'Production Calculator'!$A177+2,FALSE)*$AK177))+IF($AO177=BF$3,$AM177/VLOOKUP($AO177,Data!$A$50:$B$56,2,FALSE),0)</f>
        <v>0</v>
      </c>
      <c r="BG177" s="11">
        <f>IF(BG$2=$A177,0,IF(HLOOKUP(BG$2,Recipes!$H:$GI,'Production Calculator'!$A177+2,FALSE)=0,0,HLOOKUP(BG$2,Recipes!$H:$GI,'Production Calculator'!$A177+2,FALSE)*$AK177))+IF($AO177=BG$3,$AM177/VLOOKUP($AO177,Data!$A$50:$B$56,2,FALSE),0)</f>
        <v>0</v>
      </c>
      <c r="BH177" s="11">
        <f>IF(BH$2=$A177,0,IF(HLOOKUP(BH$2,Recipes!$H:$GI,'Production Calculator'!$A177+2,FALSE)=0,0,HLOOKUP(BH$2,Recipes!$H:$GI,'Production Calculator'!$A177+2,FALSE)*$AK177))+IF($AO177=BH$3,$AM177/VLOOKUP($AO177,Data!$A$50:$B$56,2,FALSE),0)</f>
        <v>0</v>
      </c>
      <c r="BI177" s="11">
        <f>IF(BI$2=$A177,0,IF(HLOOKUP(BI$2,Recipes!$H:$GI,'Production Calculator'!$A177+2,FALSE)=0,0,HLOOKUP(BI$2,Recipes!$H:$GI,'Production Calculator'!$A177+2,FALSE)*$AK177))+IF($AO177=BI$3,$AM177/VLOOKUP($AO177,Data!$A$50:$B$56,2,FALSE),0)</f>
        <v>0</v>
      </c>
      <c r="BJ177" s="11">
        <f>IF(BJ$2=$A177,0,IF(HLOOKUP(BJ$2,Recipes!$H:$GI,'Production Calculator'!$A177+2,FALSE)=0,0,HLOOKUP(BJ$2,Recipes!$H:$GI,'Production Calculator'!$A177+2,FALSE)*$AK177))+IF($AO177=BJ$3,$AM177/VLOOKUP($AO177,Data!$A$50:$B$56,2,FALSE),0)</f>
        <v>0</v>
      </c>
      <c r="BK177" s="11">
        <f>IF(BK$2=$A177,0,IF(HLOOKUP(BK$2,Recipes!$H:$GI,'Production Calculator'!$A177+2,FALSE)=0,0,HLOOKUP(BK$2,Recipes!$H:$GI,'Production Calculator'!$A177+2,FALSE)*$AK177))+IF($AO177=BK$3,$AM177/VLOOKUP($AO177,Data!$A$50:$B$56,2,FALSE),0)</f>
        <v>0</v>
      </c>
      <c r="BL177" s="11">
        <f>IF(BL$2=$A177,0,IF(HLOOKUP(BL$2,Recipes!$H:$GI,'Production Calculator'!$A177+2,FALSE)=0,0,HLOOKUP(BL$2,Recipes!$H:$GI,'Production Calculator'!$A177+2,FALSE)*$AK177))+IF($AO177=BL$3,$AM177/VLOOKUP($AO177,Data!$A$50:$B$56,2,FALSE),0)</f>
        <v>0</v>
      </c>
      <c r="BM177" s="11">
        <f>IF(BM$2=$A177,0,IF(HLOOKUP(BM$2,Recipes!$H:$GI,'Production Calculator'!$A177+2,FALSE)=0,0,HLOOKUP(BM$2,Recipes!$H:$GI,'Production Calculator'!$A177+2,FALSE)*$AK177))+IF($AO177=BM$3,$AM177/VLOOKUP($AO177,Data!$A$50:$B$56,2,FALSE),0)</f>
        <v>0</v>
      </c>
      <c r="BN177" s="11">
        <f>IF(BN$2=$A177,0,IF(HLOOKUP(BN$2,Recipes!$H:$GI,'Production Calculator'!$A177+2,FALSE)=0,0,HLOOKUP(BN$2,Recipes!$H:$GI,'Production Calculator'!$A177+2,FALSE)*$AK177))+IF($AO177=BN$3,$AM177/VLOOKUP($AO177,Data!$A$50:$B$56,2,FALSE),0)</f>
        <v>0</v>
      </c>
      <c r="BO177" s="11">
        <f>IF(BO$2=$A177,0,IF(HLOOKUP(BO$2,Recipes!$H:$GI,'Production Calculator'!$A177+2,FALSE)=0,0,HLOOKUP(BO$2,Recipes!$H:$GI,'Production Calculator'!$A177+2,FALSE)*$AK177))+IF($AO177=BO$3,$AM177/VLOOKUP($AO177,Data!$A$50:$B$56,2,FALSE),0)</f>
        <v>0</v>
      </c>
      <c r="BP177" s="11">
        <f>IF(BP$2=$A177,0,IF(HLOOKUP(BP$2,Recipes!$H:$GI,'Production Calculator'!$A177+2,FALSE)=0,0,HLOOKUP(BP$2,Recipes!$H:$GI,'Production Calculator'!$A177+2,FALSE)*$AK177))+IF($AO177=BP$3,$AM177/VLOOKUP($AO177,Data!$A$50:$B$56,2,FALSE),0)</f>
        <v>0</v>
      </c>
      <c r="BQ177" s="11">
        <f>IF(BQ$2=$A177,0,IF(HLOOKUP(BQ$2,Recipes!$H:$GI,'Production Calculator'!$A177+2,FALSE)=0,0,HLOOKUP(BQ$2,Recipes!$H:$GI,'Production Calculator'!$A177+2,FALSE)*$AK177))+IF($AO177=BQ$3,$AM177/VLOOKUP($AO177,Data!$A$50:$B$56,2,FALSE),0)</f>
        <v>0</v>
      </c>
      <c r="BR177" s="11">
        <f>IF(BR$2=$A177,0,IF(HLOOKUP(BR$2,Recipes!$H:$GI,'Production Calculator'!$A177+2,FALSE)=0,0,HLOOKUP(BR$2,Recipes!$H:$GI,'Production Calculator'!$A177+2,FALSE)*$AK177))+IF($AO177=BR$3,$AM177/VLOOKUP($AO177,Data!$A$50:$B$56,2,FALSE),0)</f>
        <v>0</v>
      </c>
      <c r="BS177" s="11">
        <f>IF(BS$2=$A177,0,IF(HLOOKUP(BS$2,Recipes!$H:$GI,'Production Calculator'!$A177+2,FALSE)=0,0,HLOOKUP(BS$2,Recipes!$H:$GI,'Production Calculator'!$A177+2,FALSE)*$AK177))+IF($AO177=BS$3,$AM177/VLOOKUP($AO177,Data!$A$50:$B$56,2,FALSE),0)</f>
        <v>0</v>
      </c>
      <c r="BT177" s="11">
        <f>IF(BT$2=$A177,0,IF(HLOOKUP(BT$2,Recipes!$H:$GI,'Production Calculator'!$A177+2,FALSE)=0,0,HLOOKUP(BT$2,Recipes!$H:$GI,'Production Calculator'!$A177+2,FALSE)*$AK177))+IF($AO177=BT$3,$AM177/VLOOKUP($AO177,Data!$A$50:$B$56,2,FALSE),0)</f>
        <v>0</v>
      </c>
      <c r="BU177" s="11">
        <f>IF(BU$2=$A177,0,IF(HLOOKUP(BU$2,Recipes!$H:$GI,'Production Calculator'!$A177+2,FALSE)=0,0,HLOOKUP(BU$2,Recipes!$H:$GI,'Production Calculator'!$A177+2,FALSE)*$AK177))+IF($AO177=BU$3,$AM177/VLOOKUP($AO177,Data!$A$50:$B$56,2,FALSE),0)</f>
        <v>0</v>
      </c>
      <c r="BV177" s="11">
        <f>IF(BV$2=$A177,0,IF(HLOOKUP(BV$2,Recipes!$H:$GI,'Production Calculator'!$A177+2,FALSE)=0,0,HLOOKUP(BV$2,Recipes!$H:$GI,'Production Calculator'!$A177+2,FALSE)*$AK177))+IF($AO177=BV$3,$AM177/VLOOKUP($AO177,Data!$A$50:$B$56,2,FALSE),0)</f>
        <v>0</v>
      </c>
      <c r="BW177" s="11">
        <f>IF(BW$2=$A177,0,IF(HLOOKUP(BW$2,Recipes!$H:$GI,'Production Calculator'!$A177+2,FALSE)=0,0,HLOOKUP(BW$2,Recipes!$H:$GI,'Production Calculator'!$A177+2,FALSE)*$AK177))+IF($AO177=BW$3,$AM177/VLOOKUP($AO177,Data!$A$50:$B$56,2,FALSE),0)</f>
        <v>0</v>
      </c>
      <c r="BX177" s="11">
        <f>IF(BX$2=$A177,0,IF(HLOOKUP(BX$2,Recipes!$H:$GI,'Production Calculator'!$A177+2,FALSE)=0,0,HLOOKUP(BX$2,Recipes!$H:$GI,'Production Calculator'!$A177+2,FALSE)*$AK177))+IF($AO177=BX$3,$AM177/VLOOKUP($AO177,Data!$A$50:$B$56,2,FALSE),0)</f>
        <v>0</v>
      </c>
      <c r="BY177" s="11">
        <f>IF(BY$2=$A177,0,IF(HLOOKUP(BY$2,Recipes!$H:$GI,'Production Calculator'!$A177+2,FALSE)=0,0,HLOOKUP(BY$2,Recipes!$H:$GI,'Production Calculator'!$A177+2,FALSE)*$AK177))+IF($AO177=BY$3,$AM177/VLOOKUP($AO177,Data!$A$50:$B$56,2,FALSE),0)</f>
        <v>0</v>
      </c>
      <c r="BZ177" s="11">
        <f>IF(BZ$2=$A177,0,IF(HLOOKUP(BZ$2,Recipes!$H:$GI,'Production Calculator'!$A177+2,FALSE)=0,0,HLOOKUP(BZ$2,Recipes!$H:$GI,'Production Calculator'!$A177+2,FALSE)*$AK177))+IF($AO177=BZ$3,$AM177/VLOOKUP($AO177,Data!$A$50:$B$56,2,FALSE),0)</f>
        <v>0</v>
      </c>
      <c r="CA177" s="11">
        <f>IF(CA$2=$A177,0,IF(HLOOKUP(CA$2,Recipes!$H:$GI,'Production Calculator'!$A177+2,FALSE)=0,0,HLOOKUP(CA$2,Recipes!$H:$GI,'Production Calculator'!$A177+2,FALSE)*$AK177))+IF($AO177=CA$3,$AM177/VLOOKUP($AO177,Data!$A$50:$B$56,2,FALSE),0)</f>
        <v>0</v>
      </c>
      <c r="CB177" s="11">
        <f>IF(CB$2=$A177,0,IF(HLOOKUP(CB$2,Recipes!$H:$GI,'Production Calculator'!$A177+2,FALSE)=0,0,HLOOKUP(CB$2,Recipes!$H:$GI,'Production Calculator'!$A177+2,FALSE)*$AK177))+IF($AO177=CB$3,$AM177/VLOOKUP($AO177,Data!$A$50:$B$56,2,FALSE),0)</f>
        <v>0</v>
      </c>
      <c r="CC177" s="11">
        <f>IF(CC$2=$A177,0,IF(HLOOKUP(CC$2,Recipes!$H:$GI,'Production Calculator'!$A177+2,FALSE)=0,0,HLOOKUP(CC$2,Recipes!$H:$GI,'Production Calculator'!$A177+2,FALSE)*$AK177))+IF($AO177=CC$3,$AM177/VLOOKUP($AO177,Data!$A$50:$B$56,2,FALSE),0)</f>
        <v>0</v>
      </c>
      <c r="CD177" s="11">
        <f>IF(CD$2=$A177,0,IF(HLOOKUP(CD$2,Recipes!$H:$GI,'Production Calculator'!$A177+2,FALSE)=0,0,HLOOKUP(CD$2,Recipes!$H:$GI,'Production Calculator'!$A177+2,FALSE)*$AK177))+IF($AO177=CD$3,$AM177/VLOOKUP($AO177,Data!$A$50:$B$56,2,FALSE),0)</f>
        <v>0</v>
      </c>
      <c r="CE177" s="11">
        <f>IF(CE$2=$A177,0,IF(HLOOKUP(CE$2,Recipes!$H:$GI,'Production Calculator'!$A177+2,FALSE)=0,0,HLOOKUP(CE$2,Recipes!$H:$GI,'Production Calculator'!$A177+2,FALSE)*$AK177))+IF($AO177=CE$3,$AM177/VLOOKUP($AO177,Data!$A$50:$B$56,2,FALSE),0)</f>
        <v>0</v>
      </c>
      <c r="CF177" s="11">
        <f>IF(CF$2=$A177,0,IF(HLOOKUP(CF$2,Recipes!$H:$GI,'Production Calculator'!$A177+2,FALSE)=0,0,HLOOKUP(CF$2,Recipes!$H:$GI,'Production Calculator'!$A177+2,FALSE)*$AK177))+IF($AO177=CF$3,$AM177/VLOOKUP($AO177,Data!$A$50:$B$56,2,FALSE),0)</f>
        <v>0</v>
      </c>
      <c r="CG177" s="11">
        <f>IF(CG$2=$A177,0,IF(HLOOKUP(CG$2,Recipes!$H:$GI,'Production Calculator'!$A177+2,FALSE)=0,0,HLOOKUP(CG$2,Recipes!$H:$GI,'Production Calculator'!$A177+2,FALSE)*$AK177))+IF($AO177=CG$3,$AM177/VLOOKUP($AO177,Data!$A$50:$B$56,2,FALSE),0)</f>
        <v>0</v>
      </c>
      <c r="CH177" s="11">
        <f>IF(CH$2=$A177,0,IF(HLOOKUP(CH$2,Recipes!$H:$GI,'Production Calculator'!$A177+2,FALSE)=0,0,HLOOKUP(CH$2,Recipes!$H:$GI,'Production Calculator'!$A177+2,FALSE)*$AK177))+IF($AO177=CH$3,$AM177/VLOOKUP($AO177,Data!$A$50:$B$56,2,FALSE),0)</f>
        <v>0</v>
      </c>
      <c r="CI177" s="11">
        <f>IF(CI$2=$A177,0,IF(HLOOKUP(CI$2,Recipes!$H:$GI,'Production Calculator'!$A177+2,FALSE)=0,0,HLOOKUP(CI$2,Recipes!$H:$GI,'Production Calculator'!$A177+2,FALSE)*$AK177))+IF($AO177=CI$3,$AM177/VLOOKUP($AO177,Data!$A$50:$B$56,2,FALSE),0)</f>
        <v>0</v>
      </c>
      <c r="CJ177" s="11">
        <f>IF(CJ$2=$A177,0,IF(HLOOKUP(CJ$2,Recipes!$H:$GI,'Production Calculator'!$A177+2,FALSE)=0,0,HLOOKUP(CJ$2,Recipes!$H:$GI,'Production Calculator'!$A177+2,FALSE)*$AK177))+IF($AO177=CJ$3,$AM177/VLOOKUP($AO177,Data!$A$50:$B$56,2,FALSE),0)</f>
        <v>0</v>
      </c>
      <c r="CK177" s="11">
        <f>IF(CK$2=$A177,0,IF(HLOOKUP(CK$2,Recipes!$H:$GI,'Production Calculator'!$A177+2,FALSE)=0,0,HLOOKUP(CK$2,Recipes!$H:$GI,'Production Calculator'!$A177+2,FALSE)*$AK177))+IF($AO177=CK$3,$AM177/VLOOKUP($AO177,Data!$A$50:$B$56,2,FALSE),0)</f>
        <v>0</v>
      </c>
      <c r="CL177" s="11">
        <f>IF(CL$2=$A177,0,IF(HLOOKUP(CL$2,Recipes!$H:$GI,'Production Calculator'!$A177+2,FALSE)=0,0,HLOOKUP(CL$2,Recipes!$H:$GI,'Production Calculator'!$A177+2,FALSE)*$AK177))+IF($AO177=CL$3,$AM177/VLOOKUP($AO177,Data!$A$50:$B$56,2,FALSE),0)</f>
        <v>0</v>
      </c>
      <c r="CM177" s="11">
        <f>IF(CM$2=$A177,0,IF(HLOOKUP(CM$2,Recipes!$H:$GI,'Production Calculator'!$A177+2,FALSE)=0,0,HLOOKUP(CM$2,Recipes!$H:$GI,'Production Calculator'!$A177+2,FALSE)*$AK177))+IF($AO177=CM$3,$AM177/VLOOKUP($AO177,Data!$A$50:$B$56,2,FALSE),0)</f>
        <v>0</v>
      </c>
      <c r="CN177" s="11">
        <f>IF(CN$2=$A177,0,IF(HLOOKUP(CN$2,Recipes!$H:$GI,'Production Calculator'!$A177+2,FALSE)=0,0,HLOOKUP(CN$2,Recipes!$H:$GI,'Production Calculator'!$A177+2,FALSE)*$AK177))+IF($AO177=CN$3,$AM177/VLOOKUP($AO177,Data!$A$50:$B$56,2,FALSE),0)</f>
        <v>0</v>
      </c>
      <c r="CO177" s="11">
        <f>IF(CO$2=$A177,0,IF(HLOOKUP(CO$2,Recipes!$H:$GI,'Production Calculator'!$A177+2,FALSE)=0,0,HLOOKUP(CO$2,Recipes!$H:$GI,'Production Calculator'!$A177+2,FALSE)*$AK177))+IF($AO177=CO$3,$AM177/VLOOKUP($AO177,Data!$A$50:$B$56,2,FALSE),0)</f>
        <v>0</v>
      </c>
      <c r="CP177" s="11">
        <f>IF(CP$2=$A177,0,IF(HLOOKUP(CP$2,Recipes!$H:$GI,'Production Calculator'!$A177+2,FALSE)=0,0,HLOOKUP(CP$2,Recipes!$H:$GI,'Production Calculator'!$A177+2,FALSE)*$AK177))+IF($AO177=CP$3,$AM177/VLOOKUP($AO177,Data!$A$50:$B$56,2,FALSE),0)</f>
        <v>0</v>
      </c>
      <c r="CQ177" s="11">
        <f>IF(CQ$2=$A177,0,IF(HLOOKUP(CQ$2,Recipes!$H:$GI,'Production Calculator'!$A177+2,FALSE)=0,0,HLOOKUP(CQ$2,Recipes!$H:$GI,'Production Calculator'!$A177+2,FALSE)*$AK177))+IF($AO177=CQ$3,$AM177/VLOOKUP($AO177,Data!$A$50:$B$56,2,FALSE),0)</f>
        <v>0</v>
      </c>
      <c r="CR177" s="11">
        <f>IF(CR$2=$A177,0,IF(HLOOKUP(CR$2,Recipes!$H:$GI,'Production Calculator'!$A177+2,FALSE)=0,0,HLOOKUP(CR$2,Recipes!$H:$GI,'Production Calculator'!$A177+2,FALSE)*$AK177))+IF($AO177=CR$3,$AM177/VLOOKUP($AO177,Data!$A$50:$B$56,2,FALSE),0)</f>
        <v>0</v>
      </c>
      <c r="CS177" s="11">
        <f>IF(CS$2=$A177,0,IF(HLOOKUP(CS$2,Recipes!$H:$GI,'Production Calculator'!$A177+2,FALSE)=0,0,HLOOKUP(CS$2,Recipes!$H:$GI,'Production Calculator'!$A177+2,FALSE)*$AK177))+IF($AO177=CS$3,$AM177/VLOOKUP($AO177,Data!$A$50:$B$56,2,FALSE),0)</f>
        <v>0</v>
      </c>
      <c r="CT177" s="11">
        <f>IF(CT$2=$A177,0,IF(HLOOKUP(CT$2,Recipes!$H:$GI,'Production Calculator'!$A177+2,FALSE)=0,0,HLOOKUP(CT$2,Recipes!$H:$GI,'Production Calculator'!$A177+2,FALSE)*$AK177))+IF($AO177=CT$3,$AM177/VLOOKUP($AO177,Data!$A$50:$B$56,2,FALSE),0)</f>
        <v>0</v>
      </c>
      <c r="CU177" s="11">
        <f>IF(CU$2=$A177,0,IF(HLOOKUP(CU$2,Recipes!$H:$GI,'Production Calculator'!$A177+2,FALSE)=0,0,HLOOKUP(CU$2,Recipes!$H:$GI,'Production Calculator'!$A177+2,FALSE)*$AK177))+IF($AO177=CU$3,$AM177/VLOOKUP($AO177,Data!$A$50:$B$56,2,FALSE),0)</f>
        <v>0</v>
      </c>
      <c r="CV177" s="11">
        <f>IF(CV$2=$A177,0,IF(HLOOKUP(CV$2,Recipes!$H:$GI,'Production Calculator'!$A177+2,FALSE)=0,0,HLOOKUP(CV$2,Recipes!$H:$GI,'Production Calculator'!$A177+2,FALSE)*$AK177))+IF($AO177=CV$3,$AM177/VLOOKUP($AO177,Data!$A$50:$B$56,2,FALSE),0)</f>
        <v>0</v>
      </c>
      <c r="CW177" s="11">
        <f>IF(CW$2=$A177,0,IF(HLOOKUP(CW$2,Recipes!$H:$GI,'Production Calculator'!$A177+2,FALSE)=0,0,HLOOKUP(CW$2,Recipes!$H:$GI,'Production Calculator'!$A177+2,FALSE)*$AK177))+IF($AO177=CW$3,$AM177/VLOOKUP($AO177,Data!$A$50:$B$56,2,FALSE),0)</f>
        <v>0</v>
      </c>
      <c r="CX177" s="11">
        <f>IF(CX$2=$A177,0,IF(HLOOKUP(CX$2,Recipes!$H:$GI,'Production Calculator'!$A177+2,FALSE)=0,0,HLOOKUP(CX$2,Recipes!$H:$GI,'Production Calculator'!$A177+2,FALSE)*$AK177))+IF($AO177=CX$3,$AM177/VLOOKUP($AO177,Data!$A$50:$B$56,2,FALSE),0)</f>
        <v>0</v>
      </c>
      <c r="CY177" s="11">
        <f>IF(CY$2=$A177,0,IF(HLOOKUP(CY$2,Recipes!$H:$GI,'Production Calculator'!$A177+2,FALSE)=0,0,HLOOKUP(CY$2,Recipes!$H:$GI,'Production Calculator'!$A177+2,FALSE)*$AK177))+IF($AO177=CY$3,$AM177/VLOOKUP($AO177,Data!$A$50:$B$56,2,FALSE),0)</f>
        <v>0</v>
      </c>
      <c r="CZ177" s="11">
        <f>IF(CZ$2=$A177,0,IF(HLOOKUP(CZ$2,Recipes!$H:$GI,'Production Calculator'!$A177+2,FALSE)=0,0,HLOOKUP(CZ$2,Recipes!$H:$GI,'Production Calculator'!$A177+2,FALSE)*$AK177))+IF($AO177=CZ$3,$AM177/VLOOKUP($AO177,Data!$A$50:$B$56,2,FALSE),0)</f>
        <v>0</v>
      </c>
      <c r="DA177" s="11">
        <f>IF(DA$2=$A177,0,IF(HLOOKUP(DA$2,Recipes!$H:$GI,'Production Calculator'!$A177+2,FALSE)=0,0,HLOOKUP(DA$2,Recipes!$H:$GI,'Production Calculator'!$A177+2,FALSE)*$AK177))+IF($AO177=DA$3,$AM177/VLOOKUP($AO177,Data!$A$50:$B$56,2,FALSE),0)</f>
        <v>0</v>
      </c>
      <c r="DB177" s="11">
        <f>IF(DB$2=$A177,0,IF(HLOOKUP(DB$2,Recipes!$H:$GI,'Production Calculator'!$A177+2,FALSE)=0,0,HLOOKUP(DB$2,Recipes!$H:$GI,'Production Calculator'!$A177+2,FALSE)*$AK177))+IF($AO177=DB$3,$AM177/VLOOKUP($AO177,Data!$A$50:$B$56,2,FALSE),0)</f>
        <v>0</v>
      </c>
      <c r="DC177" s="11">
        <f>IF(DC$2=$A177,0,IF(HLOOKUP(DC$2,Recipes!$H:$GI,'Production Calculator'!$A177+2,FALSE)=0,0,HLOOKUP(DC$2,Recipes!$H:$GI,'Production Calculator'!$A177+2,FALSE)*$AK177))+IF($AO177=DC$3,$AM177/VLOOKUP($AO177,Data!$A$50:$B$56,2,FALSE),0)</f>
        <v>0</v>
      </c>
      <c r="DD177" s="11">
        <f>IF(DD$2=$A177,0,IF(HLOOKUP(DD$2,Recipes!$H:$GI,'Production Calculator'!$A177+2,FALSE)=0,0,HLOOKUP(DD$2,Recipes!$H:$GI,'Production Calculator'!$A177+2,FALSE)*$AK177))+IF($AO177=DD$3,$AM177/VLOOKUP($AO177,Data!$A$50:$B$56,2,FALSE),0)</f>
        <v>0</v>
      </c>
      <c r="DE177" s="11">
        <f>IF(DE$2=$A177,0,IF(HLOOKUP(DE$2,Recipes!$H:$GI,'Production Calculator'!$A177+2,FALSE)=0,0,HLOOKUP(DE$2,Recipes!$H:$GI,'Production Calculator'!$A177+2,FALSE)*$AK177))+IF($AO177=DE$3,$AM177/VLOOKUP($AO177,Data!$A$50:$B$56,2,FALSE),0)</f>
        <v>0</v>
      </c>
      <c r="DF177" s="11">
        <f>IF(DF$2=$A177,0,IF(HLOOKUP(DF$2,Recipes!$H:$GI,'Production Calculator'!$A177+2,FALSE)=0,0,HLOOKUP(DF$2,Recipes!$H:$GI,'Production Calculator'!$A177+2,FALSE)*$AK177))+IF($AO177=DF$3,$AM177/VLOOKUP($AO177,Data!$A$50:$B$56,2,FALSE),0)</f>
        <v>0</v>
      </c>
      <c r="DG177" s="11">
        <f>IF(DG$2=$A177,0,IF(HLOOKUP(DG$2,Recipes!$H:$GI,'Production Calculator'!$A177+2,FALSE)=0,0,HLOOKUP(DG$2,Recipes!$H:$GI,'Production Calculator'!$A177+2,FALSE)*$AK177))+IF($AO177=DG$3,$AM177/VLOOKUP($AO177,Data!$A$50:$B$56,2,FALSE),0)</f>
        <v>0</v>
      </c>
      <c r="DH177" s="11">
        <f>IF(DH$2=$A177,0,IF(HLOOKUP(DH$2,Recipes!$H:$GI,'Production Calculator'!$A177+2,FALSE)=0,0,HLOOKUP(DH$2,Recipes!$H:$GI,'Production Calculator'!$A177+2,FALSE)*$AK177))+IF($AO177=DH$3,$AM177/VLOOKUP($AO177,Data!$A$50:$B$56,2,FALSE),0)</f>
        <v>0</v>
      </c>
      <c r="DI177" s="11">
        <f>IF(DI$2=$A177,0,IF(HLOOKUP(DI$2,Recipes!$H:$GI,'Production Calculator'!$A177+2,FALSE)=0,0,HLOOKUP(DI$2,Recipes!$H:$GI,'Production Calculator'!$A177+2,FALSE)*$AK177))+IF($AO177=DI$3,$AM177/VLOOKUP($AO177,Data!$A$50:$B$56,2,FALSE),0)</f>
        <v>0</v>
      </c>
      <c r="DJ177" s="11">
        <f>IF(DJ$2=$A177,0,IF(HLOOKUP(DJ$2,Recipes!$H:$GI,'Production Calculator'!$A177+2,FALSE)=0,0,HLOOKUP(DJ$2,Recipes!$H:$GI,'Production Calculator'!$A177+2,FALSE)*$AK177))+IF($AO177=DJ$3,$AM177/VLOOKUP($AO177,Data!$A$50:$B$56,2,FALSE),0)</f>
        <v>0</v>
      </c>
      <c r="DK177" s="11">
        <f>IF(DK$2=$A177,0,IF(HLOOKUP(DK$2,Recipes!$H:$GI,'Production Calculator'!$A177+2,FALSE)=0,0,HLOOKUP(DK$2,Recipes!$H:$GI,'Production Calculator'!$A177+2,FALSE)*$AK177))+IF($AO177=DK$3,$AM177/VLOOKUP($AO177,Data!$A$50:$B$56,2,FALSE),0)</f>
        <v>0</v>
      </c>
      <c r="DL177" s="11">
        <f>IF(DL$2=$A177,0,IF(HLOOKUP(DL$2,Recipes!$H:$GI,'Production Calculator'!$A177+2,FALSE)=0,0,HLOOKUP(DL$2,Recipes!$H:$GI,'Production Calculator'!$A177+2,FALSE)*$AK177))+IF($AO177=DL$3,$AM177/VLOOKUP($AO177,Data!$A$50:$B$56,2,FALSE),0)</f>
        <v>0</v>
      </c>
      <c r="DM177" s="11">
        <f>IF(DM$2=$A177,0,IF(HLOOKUP(DM$2,Recipes!$H:$GI,'Production Calculator'!$A177+2,FALSE)=0,0,HLOOKUP(DM$2,Recipes!$H:$GI,'Production Calculator'!$A177+2,FALSE)*$AK177))+IF($AO177=DM$3,$AM177/VLOOKUP($AO177,Data!$A$50:$B$56,2,FALSE),0)</f>
        <v>0</v>
      </c>
      <c r="DN177" s="11">
        <f>IF(DN$2=$A177,0,IF(HLOOKUP(DN$2,Recipes!$H:$GI,'Production Calculator'!$A177+2,FALSE)=0,0,HLOOKUP(DN$2,Recipes!$H:$GI,'Production Calculator'!$A177+2,FALSE)*$AK177))+IF($AO177=DN$3,$AM177/VLOOKUP($AO177,Data!$A$50:$B$56,2,FALSE),0)</f>
        <v>0</v>
      </c>
      <c r="DO177" s="11">
        <f>IF(DO$2=$A177,0,IF(HLOOKUP(DO$2,Recipes!$H:$GI,'Production Calculator'!$A177+2,FALSE)=0,0,HLOOKUP(DO$2,Recipes!$H:$GI,'Production Calculator'!$A177+2,FALSE)*$AK177))+IF($AO177=DO$3,$AM177/VLOOKUP($AO177,Data!$A$50:$B$56,2,FALSE),0)</f>
        <v>0</v>
      </c>
      <c r="DP177" s="11">
        <f>IF(DP$2=$A177,0,IF(HLOOKUP(DP$2,Recipes!$H:$GI,'Production Calculator'!$A177+2,FALSE)=0,0,HLOOKUP(DP$2,Recipes!$H:$GI,'Production Calculator'!$A177+2,FALSE)*$AK177))+IF($AO177=DP$3,$AM177/VLOOKUP($AO177,Data!$A$50:$B$56,2,FALSE),0)</f>
        <v>0</v>
      </c>
      <c r="DQ177" s="11">
        <f>IF(DQ$2=$A177,0,IF(HLOOKUP(DQ$2,Recipes!$H:$GI,'Production Calculator'!$A177+2,FALSE)=0,0,HLOOKUP(DQ$2,Recipes!$H:$GI,'Production Calculator'!$A177+2,FALSE)*$AK177))+IF($AO177=DQ$3,$AM177/VLOOKUP($AO177,Data!$A$50:$B$56,2,FALSE),0)</f>
        <v>0</v>
      </c>
      <c r="DR177" s="11">
        <f>IF(DR$2=$A177,0,IF(HLOOKUP(DR$2,Recipes!$H:$GI,'Production Calculator'!$A177+2,FALSE)=0,0,HLOOKUP(DR$2,Recipes!$H:$GI,'Production Calculator'!$A177+2,FALSE)*$AK177))+IF($AO177=DR$3,$AM177/VLOOKUP($AO177,Data!$A$50:$B$56,2,FALSE),0)</f>
        <v>0</v>
      </c>
      <c r="DS177" s="11">
        <f>IF(DS$2=$A177,0,IF(HLOOKUP(DS$2,Recipes!$H:$GI,'Production Calculator'!$A177+2,FALSE)=0,0,HLOOKUP(DS$2,Recipes!$H:$GI,'Production Calculator'!$A177+2,FALSE)*$AK177))+IF($AO177=DS$3,$AM177/VLOOKUP($AO177,Data!$A$50:$B$56,2,FALSE),0)</f>
        <v>0</v>
      </c>
      <c r="DT177" s="11">
        <f>IF(DT$2=$A177,0,IF(HLOOKUP(DT$2,Recipes!$H:$GI,'Production Calculator'!$A177+2,FALSE)=0,0,HLOOKUP(DT$2,Recipes!$H:$GI,'Production Calculator'!$A177+2,FALSE)*$AK177))+IF($AO177=DT$3,$AM177/VLOOKUP($AO177,Data!$A$50:$B$56,2,FALSE),0)</f>
        <v>0</v>
      </c>
      <c r="DU177" s="11">
        <f>IF(DU$2=$A177,0,IF(HLOOKUP(DU$2,Recipes!$H:$GI,'Production Calculator'!$A177+2,FALSE)=0,0,HLOOKUP(DU$2,Recipes!$H:$GI,'Production Calculator'!$A177+2,FALSE)*$AK177))+IF($AO177=DU$3,$AM177/VLOOKUP($AO177,Data!$A$50:$B$56,2,FALSE),0)</f>
        <v>0</v>
      </c>
      <c r="DV177" s="11">
        <f>IF(DV$2=$A177,0,IF(HLOOKUP(DV$2,Recipes!$H:$GI,'Production Calculator'!$A177+2,FALSE)=0,0,HLOOKUP(DV$2,Recipes!$H:$GI,'Production Calculator'!$A177+2,FALSE)*$AK177))+IF($AO177=DV$3,$AM177/VLOOKUP($AO177,Data!$A$50:$B$56,2,FALSE),0)</f>
        <v>0</v>
      </c>
      <c r="DW177" s="11">
        <f>IF(DW$2=$A177,0,IF(HLOOKUP(DW$2,Recipes!$H:$GI,'Production Calculator'!$A177+2,FALSE)=0,0,HLOOKUP(DW$2,Recipes!$H:$GI,'Production Calculator'!$A177+2,FALSE)*$AK177))+IF($AO177=DW$3,$AM177/VLOOKUP($AO177,Data!$A$50:$B$56,2,FALSE),0)</f>
        <v>0</v>
      </c>
      <c r="DX177" s="11">
        <f>IF(DX$2=$A177,0,IF(HLOOKUP(DX$2,Recipes!$H:$GI,'Production Calculator'!$A177+2,FALSE)=0,0,HLOOKUP(DX$2,Recipes!$H:$GI,'Production Calculator'!$A177+2,FALSE)*$AK177))+IF($AO177=DX$3,$AM177/VLOOKUP($AO177,Data!$A$50:$B$56,2,FALSE),0)</f>
        <v>0</v>
      </c>
      <c r="DY177" s="11">
        <f>IF(DY$2=$A177,0,IF(HLOOKUP(DY$2,Recipes!$H:$GI,'Production Calculator'!$A177+2,FALSE)=0,0,HLOOKUP(DY$2,Recipes!$H:$GI,'Production Calculator'!$A177+2,FALSE)*$AK177))+IF($AO177=DY$3,$AM177/VLOOKUP($AO177,Data!$A$50:$B$56,2,FALSE),0)</f>
        <v>0</v>
      </c>
      <c r="DZ177" s="11">
        <f>IF(DZ$2=$A177,0,IF(HLOOKUP(DZ$2,Recipes!$H:$GI,'Production Calculator'!$A177+2,FALSE)=0,0,HLOOKUP(DZ$2,Recipes!$H:$GI,'Production Calculator'!$A177+2,FALSE)*$AK177))+IF($AO177=DZ$3,$AM177/VLOOKUP($AO177,Data!$A$50:$B$56,2,FALSE),0)</f>
        <v>0</v>
      </c>
      <c r="EA177" s="11">
        <f>IF(EA$2=$A177,0,IF(HLOOKUP(EA$2,Recipes!$H:$GI,'Production Calculator'!$A177+2,FALSE)=0,0,HLOOKUP(EA$2,Recipes!$H:$GI,'Production Calculator'!$A177+2,FALSE)*$AK177))+IF($AO177=EA$3,$AM177/VLOOKUP($AO177,Data!$A$50:$B$56,2,FALSE),0)</f>
        <v>0</v>
      </c>
      <c r="EB177" s="11">
        <f>IF(EB$2=$A177,0,IF(HLOOKUP(EB$2,Recipes!$H:$GI,'Production Calculator'!$A177+2,FALSE)=0,0,HLOOKUP(EB$2,Recipes!$H:$GI,'Production Calculator'!$A177+2,FALSE)*$AK177))+IF($AO177=EB$3,$AM177/VLOOKUP($AO177,Data!$A$50:$B$56,2,FALSE),0)</f>
        <v>0</v>
      </c>
      <c r="EC177" s="11">
        <f>IF(EC$2=$A177,0,IF(HLOOKUP(EC$2,Recipes!$H:$GI,'Production Calculator'!$A177+2,FALSE)=0,0,HLOOKUP(EC$2,Recipes!$H:$GI,'Production Calculator'!$A177+2,FALSE)*$AK177))+IF($AO177=EC$3,$AM177/VLOOKUP($AO177,Data!$A$50:$B$56,2,FALSE),0)</f>
        <v>0</v>
      </c>
      <c r="ED177" s="11">
        <f>IF(ED$2=$A177,0,IF(HLOOKUP(ED$2,Recipes!$H:$GI,'Production Calculator'!$A177+2,FALSE)=0,0,HLOOKUP(ED$2,Recipes!$H:$GI,'Production Calculator'!$A177+2,FALSE)*$AK177))+IF($AO177=ED$3,$AM177/VLOOKUP($AO177,Data!$A$50:$B$56,2,FALSE),0)</f>
        <v>0</v>
      </c>
      <c r="EE177" s="11">
        <f>IF(EE$2=$A177,0,IF(HLOOKUP(EE$2,Recipes!$H:$GI,'Production Calculator'!$A177+2,FALSE)=0,0,HLOOKUP(EE$2,Recipes!$H:$GI,'Production Calculator'!$A177+2,FALSE)*$AK177))+IF($AO177=EE$3,$AM177/VLOOKUP($AO177,Data!$A$50:$B$56,2,FALSE),0)</f>
        <v>0</v>
      </c>
      <c r="EF177" s="11">
        <f>IF(EF$2=$A177,0,IF(HLOOKUP(EF$2,Recipes!$H:$GI,'Production Calculator'!$A177+2,FALSE)=0,0,HLOOKUP(EF$2,Recipes!$H:$GI,'Production Calculator'!$A177+2,FALSE)*$AK177))+IF($AO177=EF$3,$AM177/VLOOKUP($AO177,Data!$A$50:$B$56,2,FALSE),0)</f>
        <v>0</v>
      </c>
      <c r="EG177" s="11">
        <f>IF(EG$2=$A177,0,IF(HLOOKUP(EG$2,Recipes!$H:$GI,'Production Calculator'!$A177+2,FALSE)=0,0,HLOOKUP(EG$2,Recipes!$H:$GI,'Production Calculator'!$A177+2,FALSE)*$AK177))+IF($AO177=EG$3,$AM177/VLOOKUP($AO177,Data!$A$50:$B$56,2,FALSE),0)</f>
        <v>0</v>
      </c>
      <c r="EH177" s="11">
        <f>IF(EH$2=$A177,0,IF(HLOOKUP(EH$2,Recipes!$H:$GI,'Production Calculator'!$A177+2,FALSE)=0,0,HLOOKUP(EH$2,Recipes!$H:$GI,'Production Calculator'!$A177+2,FALSE)*$AK177))+IF($AO177=EH$3,$AM177/VLOOKUP($AO177,Data!$A$50:$B$56,2,FALSE),0)</f>
        <v>0</v>
      </c>
      <c r="EI177" s="11">
        <f>IF(EI$2=$A177,0,IF(HLOOKUP(EI$2,Recipes!$H:$GI,'Production Calculator'!$A177+2,FALSE)=0,0,HLOOKUP(EI$2,Recipes!$H:$GI,'Production Calculator'!$A177+2,FALSE)*$AK177))+IF($AO177=EI$3,$AM177/VLOOKUP($AO177,Data!$A$50:$B$56,2,FALSE),0)</f>
        <v>0</v>
      </c>
      <c r="EJ177" s="11">
        <f>IF(EJ$2=$A177,0,IF(HLOOKUP(EJ$2,Recipes!$H:$GI,'Production Calculator'!$A177+2,FALSE)=0,0,HLOOKUP(EJ$2,Recipes!$H:$GI,'Production Calculator'!$A177+2,FALSE)*$AK177))+IF($AO177=EJ$3,$AM177/VLOOKUP($AO177,Data!$A$50:$B$56,2,FALSE),0)</f>
        <v>0</v>
      </c>
      <c r="EK177" s="11">
        <f>IF(EK$2=$A177,0,IF(HLOOKUP(EK$2,Recipes!$H:$GI,'Production Calculator'!$A177+2,FALSE)=0,0,HLOOKUP(EK$2,Recipes!$H:$GI,'Production Calculator'!$A177+2,FALSE)*$AK177))+IF($AO177=EK$3,$AM177/VLOOKUP($AO177,Data!$A$50:$B$56,2,FALSE),0)</f>
        <v>0</v>
      </c>
      <c r="EL177" s="11">
        <f>IF(EL$2=$A177,0,IF(HLOOKUP(EL$2,Recipes!$H:$GI,'Production Calculator'!$A177+2,FALSE)=0,0,HLOOKUP(EL$2,Recipes!$H:$GI,'Production Calculator'!$A177+2,FALSE)*$AK177))+IF($AO177=EL$3,$AM177/VLOOKUP($AO177,Data!$A$50:$B$56,2,FALSE),0)</f>
        <v>0</v>
      </c>
      <c r="EM177" s="11">
        <f>IF(EM$2=$A177,0,IF(HLOOKUP(EM$2,Recipes!$H:$GI,'Production Calculator'!$A177+2,FALSE)=0,0,HLOOKUP(EM$2,Recipes!$H:$GI,'Production Calculator'!$A177+2,FALSE)*$AK177))+IF($AO177=EM$3,$AM177/VLOOKUP($AO177,Data!$A$50:$B$56,2,FALSE),0)</f>
        <v>0</v>
      </c>
      <c r="EN177" s="11">
        <f>IF(EN$2=$A177,0,IF(HLOOKUP(EN$2,Recipes!$H:$GI,'Production Calculator'!$A177+2,FALSE)=0,0,HLOOKUP(EN$2,Recipes!$H:$GI,'Production Calculator'!$A177+2,FALSE)*$AK177))+IF($AO177=EN$3,$AM177/VLOOKUP($AO177,Data!$A$50:$B$56,2,FALSE),0)</f>
        <v>0</v>
      </c>
      <c r="EO177" s="11">
        <f>IF(EO$2=$A177,0,IF(HLOOKUP(EO$2,Recipes!$H:$GI,'Production Calculator'!$A177+2,FALSE)=0,0,HLOOKUP(EO$2,Recipes!$H:$GI,'Production Calculator'!$A177+2,FALSE)*$AK177))+IF($AO177=EO$3,$AM177/VLOOKUP($AO177,Data!$A$50:$B$56,2,FALSE),0)</f>
        <v>0</v>
      </c>
      <c r="EP177" s="11">
        <f>IF(EP$2=$A177,0,IF(HLOOKUP(EP$2,Recipes!$H:$GI,'Production Calculator'!$A177+2,FALSE)=0,0,HLOOKUP(EP$2,Recipes!$H:$GI,'Production Calculator'!$A177+2,FALSE)*$AK177))+IF($AO177=EP$3,$AM177/VLOOKUP($AO177,Data!$A$50:$B$56,2,FALSE),0)</f>
        <v>0</v>
      </c>
      <c r="EQ177" s="11">
        <f>IF(EQ$2=$A177,0,IF(HLOOKUP(EQ$2,Recipes!$H:$GI,'Production Calculator'!$A177+2,FALSE)=0,0,HLOOKUP(EQ$2,Recipes!$H:$GI,'Production Calculator'!$A177+2,FALSE)*$AK177))+IF($AO177=EQ$3,$AM177/VLOOKUP($AO177,Data!$A$50:$B$56,2,FALSE),0)</f>
        <v>0</v>
      </c>
      <c r="ER177" s="11">
        <f>IF(ER$2=$A177,0,IF(HLOOKUP(ER$2,Recipes!$H:$GI,'Production Calculator'!$A177+2,FALSE)=0,0,HLOOKUP(ER$2,Recipes!$H:$GI,'Production Calculator'!$A177+2,FALSE)*$AK177))+IF($AO177=ER$3,$AM177/VLOOKUP($AO177,Data!$A$50:$B$56,2,FALSE),0)</f>
        <v>0</v>
      </c>
      <c r="ES177" s="11">
        <f>IF(ES$2=$A177,0,IF(HLOOKUP(ES$2,Recipes!$H:$GI,'Production Calculator'!$A177+2,FALSE)=0,0,HLOOKUP(ES$2,Recipes!$H:$GI,'Production Calculator'!$A177+2,FALSE)*$AK177))+IF($AO177=ES$3,$AM177/VLOOKUP($AO177,Data!$A$50:$B$56,2,FALSE),0)</f>
        <v>0</v>
      </c>
      <c r="ET177" s="11">
        <f>IF(ET$2=$A177,0,IF(HLOOKUP(ET$2,Recipes!$H:$GI,'Production Calculator'!$A177+2,FALSE)=0,0,HLOOKUP(ET$2,Recipes!$H:$GI,'Production Calculator'!$A177+2,FALSE)*$AK177))+IF($AO177=ET$3,$AM177/VLOOKUP($AO177,Data!$A$50:$B$56,2,FALSE),0)</f>
        <v>0</v>
      </c>
      <c r="EU177" s="11">
        <f>IF(EU$2=$A177,0,IF(HLOOKUP(EU$2,Recipes!$H:$GI,'Production Calculator'!$A177+2,FALSE)=0,0,HLOOKUP(EU$2,Recipes!$H:$GI,'Production Calculator'!$A177+2,FALSE)*$AK177))+IF($AO177=EU$3,$AM177/VLOOKUP($AO177,Data!$A$50:$B$56,2,FALSE),0)</f>
        <v>0</v>
      </c>
      <c r="EV177" s="11">
        <f>IF(EV$2=$A177,0,IF(HLOOKUP(EV$2,Recipes!$H:$GI,'Production Calculator'!$A177+2,FALSE)=0,0,HLOOKUP(EV$2,Recipes!$H:$GI,'Production Calculator'!$A177+2,FALSE)*$AK177))+IF($AO177=EV$3,$AM177/VLOOKUP($AO177,Data!$A$50:$B$56,2,FALSE),0)</f>
        <v>0</v>
      </c>
      <c r="EW177" s="11">
        <f>IF(EW$2=$A177,0,IF(HLOOKUP(EW$2,Recipes!$H:$GI,'Production Calculator'!$A177+2,FALSE)=0,0,HLOOKUP(EW$2,Recipes!$H:$GI,'Production Calculator'!$A177+2,FALSE)*$AK177))+IF($AO177=EW$3,$AM177/VLOOKUP($AO177,Data!$A$50:$B$56,2,FALSE),0)</f>
        <v>0</v>
      </c>
      <c r="EX177" s="11">
        <f>IF(EX$2=$A177,0,IF(HLOOKUP(EX$2,Recipes!$H:$GI,'Production Calculator'!$A177+2,FALSE)=0,0,HLOOKUP(EX$2,Recipes!$H:$GI,'Production Calculator'!$A177+2,FALSE)*$AK177))+IF($AO177=EX$3,$AM177/VLOOKUP($AO177,Data!$A$50:$B$56,2,FALSE),0)</f>
        <v>0</v>
      </c>
      <c r="EY177" s="11">
        <f>IF(EY$2=$A177,0,IF(HLOOKUP(EY$2,Recipes!$H:$GI,'Production Calculator'!$A177+2,FALSE)=0,0,HLOOKUP(EY$2,Recipes!$H:$GI,'Production Calculator'!$A177+2,FALSE)*$AK177))+IF($AO177=EY$3,$AM177/VLOOKUP($AO177,Data!$A$50:$B$56,2,FALSE),0)</f>
        <v>0</v>
      </c>
      <c r="EZ177" s="11">
        <f>IF(EZ$2=$A177,0,IF(HLOOKUP(EZ$2,Recipes!$H:$GI,'Production Calculator'!$A177+2,FALSE)=0,0,HLOOKUP(EZ$2,Recipes!$H:$GI,'Production Calculator'!$A177+2,FALSE)*$AK177))+IF($AO177=EZ$3,$AM177/VLOOKUP($AO177,Data!$A$50:$B$56,2,FALSE),0)</f>
        <v>0</v>
      </c>
      <c r="FA177" s="11">
        <f>IF(FA$2=$A177,0,IF(HLOOKUP(FA$2,Recipes!$H:$GI,'Production Calculator'!$A177+2,FALSE)=0,0,HLOOKUP(FA$2,Recipes!$H:$GI,'Production Calculator'!$A177+2,FALSE)*$AK177))+IF($AO177=FA$3,$AM177/VLOOKUP($AO177,Data!$A$50:$B$56,2,FALSE),0)</f>
        <v>0</v>
      </c>
      <c r="FB177" s="11">
        <f>IF(FB$2=$A177,0,IF(HLOOKUP(FB$2,Recipes!$H:$GI,'Production Calculator'!$A177+2,FALSE)=0,0,HLOOKUP(FB$2,Recipes!$H:$GI,'Production Calculator'!$A177+2,FALSE)*$AK177))+IF($AO177=FB$3,$AM177/VLOOKUP($AO177,Data!$A$50:$B$56,2,FALSE),0)</f>
        <v>0</v>
      </c>
      <c r="FC177" s="11">
        <f>IF(FC$2=$A177,0,IF(HLOOKUP(FC$2,Recipes!$H:$GI,'Production Calculator'!$A177+2,FALSE)=0,0,HLOOKUP(FC$2,Recipes!$H:$GI,'Production Calculator'!$A177+2,FALSE)*$AK177))+IF($AO177=FC$3,$AM177/VLOOKUP($AO177,Data!$A$50:$B$56,2,FALSE),0)</f>
        <v>0</v>
      </c>
      <c r="FD177" s="11">
        <f>IF(FD$2=$A177,0,IF(HLOOKUP(FD$2,Recipes!$H:$GI,'Production Calculator'!$A177+2,FALSE)=0,0,HLOOKUP(FD$2,Recipes!$H:$GI,'Production Calculator'!$A177+2,FALSE)*$AK177))+IF($AO177=FD$3,$AM177/VLOOKUP($AO177,Data!$A$50:$B$56,2,FALSE),0)</f>
        <v>0</v>
      </c>
      <c r="FE177" s="11">
        <f>IF(FE$2=$A177,0,IF(HLOOKUP(FE$2,Recipes!$H:$GI,'Production Calculator'!$A177+2,FALSE)=0,0,HLOOKUP(FE$2,Recipes!$H:$GI,'Production Calculator'!$A177+2,FALSE)*$AK177))+IF($AO177=FE$3,$AM177/VLOOKUP($AO177,Data!$A$50:$B$56,2,FALSE),0)</f>
        <v>0</v>
      </c>
      <c r="FF177" s="11">
        <f>IF(FF$2=$A177,0,IF(HLOOKUP(FF$2,Recipes!$H:$GI,'Production Calculator'!$A177+2,FALSE)=0,0,HLOOKUP(FF$2,Recipes!$H:$GI,'Production Calculator'!$A177+2,FALSE)*$AK177))+IF($AO177=FF$3,$AM177/VLOOKUP($AO177,Data!$A$50:$B$56,2,FALSE),0)</f>
        <v>0</v>
      </c>
      <c r="FG177" s="11">
        <f>IF(FG$2=$A177,0,IF(HLOOKUP(FG$2,Recipes!$H:$GI,'Production Calculator'!$A177+2,FALSE)=0,0,HLOOKUP(FG$2,Recipes!$H:$GI,'Production Calculator'!$A177+2,FALSE)*$AK177))+IF($AO177=FG$3,$AM177/VLOOKUP($AO177,Data!$A$50:$B$56,2,FALSE),0)</f>
        <v>0</v>
      </c>
      <c r="FH177" s="11">
        <f>IF(FH$2=$A177,0,IF(HLOOKUP(FH$2,Recipes!$H:$GI,'Production Calculator'!$A177+2,FALSE)=0,0,HLOOKUP(FH$2,Recipes!$H:$GI,'Production Calculator'!$A177+2,FALSE)*$AK177))+IF($AO177=FH$3,$AM177/VLOOKUP($AO177,Data!$A$50:$B$56,2,FALSE),0)</f>
        <v>0</v>
      </c>
      <c r="FI177" s="11">
        <f>IF(FI$2=$A177,0,IF(HLOOKUP(FI$2,Recipes!$H:$GI,'Production Calculator'!$A177+2,FALSE)=0,0,HLOOKUP(FI$2,Recipes!$H:$GI,'Production Calculator'!$A177+2,FALSE)*$AK177))+IF($AO177=FI$3,$AM177/VLOOKUP($AO177,Data!$A$50:$B$56,2,FALSE),0)</f>
        <v>0</v>
      </c>
      <c r="FJ177" s="11">
        <f>IF(FJ$2=$A177,0,IF(HLOOKUP(FJ$2,Recipes!$H:$GI,'Production Calculator'!$A177+2,FALSE)=0,0,HLOOKUP(FJ$2,Recipes!$H:$GI,'Production Calculator'!$A177+2,FALSE)*$AK177))+IF($AO177=FJ$3,$AM177/VLOOKUP($AO177,Data!$A$50:$B$56,2,FALSE),0)</f>
        <v>0</v>
      </c>
      <c r="FK177" s="11">
        <f>IF(FK$2=$A177,0,IF(HLOOKUP(FK$2,Recipes!$H:$GI,'Production Calculator'!$A177+2,FALSE)=0,0,HLOOKUP(FK$2,Recipes!$H:$GI,'Production Calculator'!$A177+2,FALSE)*$AK177))+IF($AO177=FK$3,$AM177/VLOOKUP($AO177,Data!$A$50:$B$56,2,FALSE),0)</f>
        <v>0</v>
      </c>
      <c r="FL177" s="11">
        <f>IF(FL$2=$A177,0,IF(HLOOKUP(FL$2,Recipes!$H:$GI,'Production Calculator'!$A177+2,FALSE)=0,0,HLOOKUP(FL$2,Recipes!$H:$GI,'Production Calculator'!$A177+2,FALSE)*$AK177))+IF($AO177=FL$3,$AM177/VLOOKUP($AO177,Data!$A$50:$B$56,2,FALSE),0)</f>
        <v>0</v>
      </c>
      <c r="FM177" s="11">
        <f>IF(FM$2=$A177,0,IF(HLOOKUP(FM$2,Recipes!$H:$GI,'Production Calculator'!$A177+2,FALSE)=0,0,HLOOKUP(FM$2,Recipes!$H:$GI,'Production Calculator'!$A177+2,FALSE)*$AK177))+IF($AO177=FM$3,$AM177/VLOOKUP($AO177,Data!$A$50:$B$56,2,FALSE),0)</f>
        <v>0</v>
      </c>
      <c r="FN177" s="11">
        <f>IF(FN$2=$A177,0,IF(HLOOKUP(FN$2,Recipes!$H:$GI,'Production Calculator'!$A177+2,FALSE)=0,0,HLOOKUP(FN$2,Recipes!$H:$GI,'Production Calculator'!$A177+2,FALSE)*$AK177))+IF($AO177=FN$3,$AM177/VLOOKUP($AO177,Data!$A$50:$B$56,2,FALSE),0)</f>
        <v>0</v>
      </c>
      <c r="FO177" s="11">
        <f>IF(FO$2=$A177,0,IF(HLOOKUP(FO$2,Recipes!$H:$GI,'Production Calculator'!$A177+2,FALSE)=0,0,HLOOKUP(FO$2,Recipes!$H:$GI,'Production Calculator'!$A177+2,FALSE)*$AK177))+IF($AO177=FO$3,$AM177/VLOOKUP($AO177,Data!$A$50:$B$56,2,FALSE),0)</f>
        <v>0</v>
      </c>
      <c r="FP177" s="11">
        <f>IF(FP$2=$A177,0,IF(HLOOKUP(FP$2,Recipes!$H:$GI,'Production Calculator'!$A177+2,FALSE)=0,0,HLOOKUP(FP$2,Recipes!$H:$GI,'Production Calculator'!$A177+2,FALSE)*$AK177))+IF($AO177=FP$3,$AM177/VLOOKUP($AO177,Data!$A$50:$B$56,2,FALSE),0)</f>
        <v>0</v>
      </c>
      <c r="FQ177" s="11">
        <f>IF(FQ$2=$A177,0,IF(HLOOKUP(FQ$2,Recipes!$H:$GI,'Production Calculator'!$A177+2,FALSE)=0,0,HLOOKUP(FQ$2,Recipes!$H:$GI,'Production Calculator'!$A177+2,FALSE)*$AK177))+IF($AO177=FQ$3,$AM177/VLOOKUP($AO177,Data!$A$50:$B$56,2,FALSE),0)</f>
        <v>0</v>
      </c>
      <c r="FR177" s="11">
        <f>IF(FR$2=$A177,0,IF(HLOOKUP(FR$2,Recipes!$H:$GI,'Production Calculator'!$A177+2,FALSE)=0,0,HLOOKUP(FR$2,Recipes!$H:$GI,'Production Calculator'!$A177+2,FALSE)*$AK177))+IF($AO177=FR$3,$AM177/VLOOKUP($AO177,Data!$A$50:$B$56,2,FALSE),0)</f>
        <v>0</v>
      </c>
      <c r="FS177" s="11">
        <f>IF(FS$2=$A177,0,IF(HLOOKUP(FS$2,Recipes!$H:$GI,'Production Calculator'!$A177+2,FALSE)=0,0,HLOOKUP(FS$2,Recipes!$H:$GI,'Production Calculator'!$A177+2,FALSE)*$AK177))+IF($AO177=FS$3,$AM177/VLOOKUP($AO177,Data!$A$50:$B$56,2,FALSE),0)</f>
        <v>0</v>
      </c>
      <c r="FT177" s="11">
        <f>IF(FT$2=$A177,0,IF(HLOOKUP(FT$2,Recipes!$H:$GI,'Production Calculator'!$A177+2,FALSE)=0,0,HLOOKUP(FT$2,Recipes!$H:$GI,'Production Calculator'!$A177+2,FALSE)*$AK177))+IF($AO177=FT$3,$AM177/VLOOKUP($AO177,Data!$A$50:$B$56,2,FALSE),0)</f>
        <v>0</v>
      </c>
      <c r="FU177" s="11">
        <f>IF(FU$2=$A177,0,IF(HLOOKUP(FU$2,Recipes!$H:$GI,'Production Calculator'!$A177+2,FALSE)=0,0,HLOOKUP(FU$2,Recipes!$H:$GI,'Production Calculator'!$A177+2,FALSE)*$AK177))+IF($AO177=FU$3,$AM177/VLOOKUP($AO177,Data!$A$50:$B$56,2,FALSE),0)</f>
        <v>0</v>
      </c>
      <c r="FV177" s="11">
        <f>IF(FV$2=$A177,0,IF(HLOOKUP(FV$2,Recipes!$H:$GI,'Production Calculator'!$A177+2,FALSE)=0,0,HLOOKUP(FV$2,Recipes!$H:$GI,'Production Calculator'!$A177+2,FALSE)*$AK177))+IF($AO177=FV$3,$AM177/VLOOKUP($AO177,Data!$A$50:$B$56,2,FALSE),0)</f>
        <v>0</v>
      </c>
      <c r="FW177" s="11">
        <f>IF(FW$2=$A177,0,IF(HLOOKUP(FW$2,Recipes!$H:$GI,'Production Calculator'!$A177+2,FALSE)=0,0,HLOOKUP(FW$2,Recipes!$H:$GI,'Production Calculator'!$A177+2,FALSE)*$AK177))+IF($AO177=FW$3,$AM177/VLOOKUP($AO177,Data!$A$50:$B$56,2,FALSE),0)</f>
        <v>0</v>
      </c>
      <c r="FX177" s="11">
        <f>IF(FX$2=$A177,0,IF(HLOOKUP(FX$2,Recipes!$H:$GI,'Production Calculator'!$A177+2,FALSE)=0,0,HLOOKUP(FX$2,Recipes!$H:$GI,'Production Calculator'!$A177+2,FALSE)*$AK177))+IF($AO177=FX$3,$AM177/VLOOKUP($AO177,Data!$A$50:$B$56,2,FALSE),0)</f>
        <v>0</v>
      </c>
      <c r="FY177" s="11">
        <f>IF(FY$2=$A177,0,IF(HLOOKUP(FY$2,Recipes!$H:$GI,'Production Calculator'!$A177+2,FALSE)=0,0,HLOOKUP(FY$2,Recipes!$H:$GI,'Production Calculator'!$A177+2,FALSE)*$AK177))+IF($AO177=FY$3,$AM177/VLOOKUP($AO177,Data!$A$50:$B$56,2,FALSE),0)</f>
        <v>0</v>
      </c>
      <c r="FZ177" s="11">
        <f>IF(FZ$2=$A177,0,IF(HLOOKUP(FZ$2,Recipes!$H:$GI,'Production Calculator'!$A177+2,FALSE)=0,0,HLOOKUP(FZ$2,Recipes!$H:$GI,'Production Calculator'!$A177+2,FALSE)*$AK177))+IF($AO177=FZ$3,$AM177/VLOOKUP($AO177,Data!$A$50:$B$56,2,FALSE),0)</f>
        <v>0</v>
      </c>
      <c r="GA177" s="11">
        <f>IF(GA$2=$A177,0,IF(HLOOKUP(GA$2,Recipes!$H:$GI,'Production Calculator'!$A177+2,FALSE)=0,0,HLOOKUP(GA$2,Recipes!$H:$GI,'Production Calculator'!$A177+2,FALSE)*$AK177))+IF($AO177=GA$3,$AM177/VLOOKUP($AO177,Data!$A$50:$B$56,2,FALSE),0)</f>
        <v>0</v>
      </c>
      <c r="GB177" s="11">
        <f>IF(GB$2=$A177,0,IF(HLOOKUP(GB$2,Recipes!$H:$GI,'Production Calculator'!$A177+2,FALSE)=0,0,HLOOKUP(GB$2,Recipes!$H:$GI,'Production Calculator'!$A177+2,FALSE)*$AK177))+IF($AO177=GB$3,$AM177/VLOOKUP($AO177,Data!$A$50:$B$56,2,FALSE),0)</f>
        <v>0</v>
      </c>
      <c r="GC177" s="11">
        <f>IF(GC$2=$A177,0,IF(HLOOKUP(GC$2,Recipes!$H:$GI,'Production Calculator'!$A177+2,FALSE)=0,0,HLOOKUP(GC$2,Recipes!$H:$GI,'Production Calculator'!$A177+2,FALSE)*$AK177))+IF($AO177=GC$3,$AM177/VLOOKUP($AO177,Data!$A$50:$B$56,2,FALSE),0)</f>
        <v>0</v>
      </c>
      <c r="GD177" s="11">
        <f>IF(GD$2=$A177,0,IF(HLOOKUP(GD$2,Recipes!$H:$GI,'Production Calculator'!$A177+2,FALSE)=0,0,HLOOKUP(GD$2,Recipes!$H:$GI,'Production Calculator'!$A177+2,FALSE)*$AK177))+IF($AO177=GD$3,$AM177/VLOOKUP($AO177,Data!$A$50:$B$56,2,FALSE),0)</f>
        <v>0</v>
      </c>
      <c r="GE177" s="11">
        <f>IF(GE$2=$A177,0,IF(HLOOKUP(GE$2,Recipes!$H:$GI,'Production Calculator'!$A177+2,FALSE)=0,0,HLOOKUP(GE$2,Recipes!$H:$GI,'Production Calculator'!$A177+2,FALSE)*$AK177))+IF($AO177=GE$3,$AM177/VLOOKUP($AO177,Data!$A$50:$B$56,2,FALSE),0)</f>
        <v>0</v>
      </c>
      <c r="GF177" s="11">
        <f>IF(GF$2=$A177,0,IF(HLOOKUP(GF$2,Recipes!$H:$GI,'Production Calculator'!$A177+2,FALSE)=0,0,HLOOKUP(GF$2,Recipes!$H:$GI,'Production Calculator'!$A177+2,FALSE)*$AK177))+IF($AO177=GF$3,$AM177/VLOOKUP($AO177,Data!$A$50:$B$56,2,FALSE),0)</f>
        <v>0</v>
      </c>
      <c r="GG177" s="11">
        <f>IF(GG$2=$A177,0,IF(HLOOKUP(GG$2,Recipes!$H:$GI,'Production Calculator'!$A177+2,FALSE)=0,0,HLOOKUP(GG$2,Recipes!$H:$GI,'Production Calculator'!$A177+2,FALSE)*$AK177))+IF($AO177=GG$3,$AM177/VLOOKUP($AO177,Data!$A$50:$B$56,2,FALSE),0)</f>
        <v>0</v>
      </c>
      <c r="GH177" s="11">
        <f>IF(GH$2=$A177,0,IF(HLOOKUP(GH$2,Recipes!$H:$GI,'Production Calculator'!$A177+2,FALSE)=0,0,HLOOKUP(GH$2,Recipes!$H:$GI,'Production Calculator'!$A177+2,FALSE)*$AK177))+IF($AO177=GH$3,$AM177/VLOOKUP($AO177,Data!$A$50:$B$56,2,FALSE),0)</f>
        <v>0</v>
      </c>
      <c r="GI177" s="11">
        <f>IF(GI$2=$A177,0,IF(HLOOKUP(GI$2,Recipes!$H:$GI,'Production Calculator'!$A177+2,FALSE)=0,0,HLOOKUP(GI$2,Recipes!$H:$GI,'Production Calculator'!$A177+2,FALSE)*$AK177))+IF($AO177=GI$3,$AM177/VLOOKUP($AO177,Data!$A$50:$B$56,2,FALSE),0)</f>
        <v>0</v>
      </c>
      <c r="GJ177" s="11">
        <f>IF(GJ$2=$A177,0,IF(HLOOKUP(GJ$2,Recipes!$H:$GI,'Production Calculator'!$A177+2,FALSE)=0,0,HLOOKUP(GJ$2,Recipes!$H:$GI,'Production Calculator'!$A177+2,FALSE)*$AK177))+IF($AO177=GJ$3,$AM177/VLOOKUP($AO177,Data!$A$50:$B$56,2,FALSE),0)</f>
        <v>0</v>
      </c>
      <c r="GK177" s="11">
        <f>IF(GK$2=$A177,0,IF(HLOOKUP(GK$2,Recipes!$H:$GI,'Production Calculator'!$A177+2,FALSE)=0,0,HLOOKUP(GK$2,Recipes!$H:$GI,'Production Calculator'!$A177+2,FALSE)*$AK177))+IF($AO177=GK$3,$AM177/VLOOKUP($AO177,Data!$A$50:$B$56,2,FALSE),0)</f>
        <v>0</v>
      </c>
      <c r="GL177" s="11">
        <f>IF(GL$2=$A177,0,IF(HLOOKUP(GL$2,Recipes!$H:$GI,'Production Calculator'!$A177+2,FALSE)=0,0,HLOOKUP(GL$2,Recipes!$H:$GI,'Production Calculator'!$A177+2,FALSE)*$AK177))+IF($AO177=GL$3,$AM177/VLOOKUP($AO177,Data!$A$50:$B$56,2,FALSE),0)</f>
        <v>0</v>
      </c>
      <c r="GM177" s="11">
        <f>IF(GM$2=$A177,0,IF(HLOOKUP(GM$2,Recipes!$H:$GI,'Production Calculator'!$A177+2,FALSE)=0,0,HLOOKUP(GM$2,Recipes!$H:$GI,'Production Calculator'!$A177+2,FALSE)*$AK177))+IF($AO177=GM$3,$AM177/VLOOKUP($AO177,Data!$A$50:$B$56,2,FALSE),0)</f>
        <v>0</v>
      </c>
      <c r="GN177" s="11">
        <f>IF(GN$2=$A177,0,IF(HLOOKUP(GN$2,Recipes!$H:$GI,'Production Calculator'!$A177+2,FALSE)=0,0,HLOOKUP(GN$2,Recipes!$H:$GI,'Production Calculator'!$A177+2,FALSE)*$AK177))+IF($AO177=GN$3,$AM177/VLOOKUP($AO177,Data!$A$50:$B$56,2,FALSE),0)</f>
        <v>0</v>
      </c>
      <c r="GO177" s="11">
        <f>IF(GO$2=$A177,0,IF(HLOOKUP(GO$2,Recipes!$H:$GI,'Production Calculator'!$A177+2,FALSE)=0,0,HLOOKUP(GO$2,Recipes!$H:$GI,'Production Calculator'!$A177+2,FALSE)*$AK177))+IF($AO177=GO$3,$AM177/VLOOKUP($AO177,Data!$A$50:$B$56,2,FALSE),0)</f>
        <v>0</v>
      </c>
      <c r="GP177" s="11">
        <f>IF(GP$2=$A177,0,IF(HLOOKUP(GP$2,Recipes!$H:$GI,'Production Calculator'!$A177+2,FALSE)=0,0,HLOOKUP(GP$2,Recipes!$H:$GI,'Production Calculator'!$A177+2,FALSE)*$AK177))+IF($AO177=GP$3,$AM177/VLOOKUP($AO177,Data!$A$50:$B$56,2,FALSE),0)</f>
        <v>0</v>
      </c>
      <c r="GQ177" s="11">
        <f>IF(GQ$2=$A177,0,IF(HLOOKUP(GQ$2,Recipes!$H:$GI,'Production Calculator'!$A177+2,FALSE)=0,0,HLOOKUP(GQ$2,Recipes!$H:$GI,'Production Calculator'!$A177+2,FALSE)*$AK177))+IF($AO177=GQ$3,$AM177/VLOOKUP($AO177,Data!$A$50:$B$56,2,FALSE),0)</f>
        <v>0</v>
      </c>
      <c r="GR177" s="11">
        <f>IF(GR$2=$A177,0,IF(HLOOKUP(GR$2,Recipes!$H:$GI,'Production Calculator'!$A177+2,FALSE)=0,0,HLOOKUP(GR$2,Recipes!$H:$GI,'Production Calculator'!$A177+2,FALSE)*$AK177))+IF($AO177=GR$3,$AM177/VLOOKUP($AO177,Data!$A$50:$B$56,2,FALSE),0)</f>
        <v>0</v>
      </c>
      <c r="GS177" s="11">
        <f>IF(GS$2=$A177,0,IF(HLOOKUP(GS$2,Recipes!$H:$GI,'Production Calculator'!$A177+2,FALSE)=0,0,HLOOKUP(GS$2,Recipes!$H:$GI,'Production Calculator'!$A177+2,FALSE)*$AK177))+IF($AO177=GS$3,$AM177/VLOOKUP($AO177,Data!$A$50:$B$56,2,FALSE),0)</f>
        <v>0</v>
      </c>
      <c r="GT177" s="11">
        <f>IF(GT$2=$A177,0,IF(HLOOKUP(GT$2,Recipes!$H:$GI,'Production Calculator'!$A177+2,FALSE)=0,0,HLOOKUP(GT$2,Recipes!$H:$GI,'Production Calculator'!$A177+2,FALSE)*$AK177))+IF($AO177=GT$3,$AM177/VLOOKUP($AO177,Data!$A$50:$B$56,2,FALSE),0)</f>
        <v>0</v>
      </c>
      <c r="GU177" s="11">
        <f>IF(GU$2=$A177,0,IF(HLOOKUP(GU$2,Recipes!$H:$GI,'Production Calculator'!$A177+2,FALSE)=0,0,HLOOKUP(GU$2,Recipes!$H:$GI,'Production Calculator'!$A177+2,FALSE)*$AK177))+IF($AO177=GU$3,$AM177/VLOOKUP($AO177,Data!$A$50:$B$56,2,FALSE),0)</f>
        <v>0</v>
      </c>
      <c r="GV177" s="11">
        <f>IF(GV$2=$A177,0,IF(HLOOKUP(GV$2,Recipes!$H:$GI,'Production Calculator'!$A177+2,FALSE)=0,0,HLOOKUP(GV$2,Recipes!$H:$GI,'Production Calculator'!$A177+2,FALSE)*$AK177))+IF($AO177=GV$3,$AM177/VLOOKUP($AO177,Data!$A$50:$B$56,2,FALSE),0)</f>
        <v>0</v>
      </c>
      <c r="GW177" s="11">
        <f>IF(GW$2=$A177,0,IF(HLOOKUP(GW$2,Recipes!$H:$GI,'Production Calculator'!$A177+2,FALSE)=0,0,HLOOKUP(GW$2,Recipes!$H:$GI,'Production Calculator'!$A177+2,FALSE)*$AK177))+IF($AO177=GW$3,$AM177/VLOOKUP($AO177,Data!$A$50:$B$56,2,FALSE),0)</f>
        <v>0</v>
      </c>
      <c r="GX177" s="11">
        <f>IF(GX$2=$A177,0,IF(HLOOKUP(GX$2,Recipes!$H:$GI,'Production Calculator'!$A177+2,FALSE)=0,0,HLOOKUP(GX$2,Recipes!$H:$GI,'Production Calculator'!$A177+2,FALSE)*$AK177))+IF($AO177=GX$3,$AM177/VLOOKUP($AO177,Data!$A$50:$B$56,2,FALSE),0)</f>
        <v>0</v>
      </c>
      <c r="GY177" s="11">
        <f>IF(GY$2=$A177,0,IF(HLOOKUP(GY$2,Recipes!$H:$GI,'Production Calculator'!$A177+2,FALSE)=0,0,HLOOKUP(GY$2,Recipes!$H:$GI,'Production Calculator'!$A177+2,FALSE)*$AK177))+IF($AO177=GY$3,$AM177/VLOOKUP($AO177,Data!$A$50:$B$56,2,FALSE),0)</f>
        <v>0</v>
      </c>
      <c r="GZ177" s="11">
        <f>IF(GZ$2=$A177,0,IF(HLOOKUP(GZ$2,Recipes!$H:$GI,'Production Calculator'!$A177+2,FALSE)=0,0,HLOOKUP(GZ$2,Recipes!$H:$GI,'Production Calculator'!$A177+2,FALSE)*$AK177))+IF($AO177=GZ$3,$AM177/VLOOKUP($AO177,Data!$A$50:$B$56,2,FALSE),0)</f>
        <v>0</v>
      </c>
      <c r="HA177" s="11">
        <f>IF(HA$2=$A177,0,IF(HLOOKUP(HA$2,Recipes!$H:$GI,'Production Calculator'!$A177+2,FALSE)=0,0,HLOOKUP(HA$2,Recipes!$H:$GI,'Production Calculator'!$A177+2,FALSE)*$AK177))+IF($AO177=HA$3,$AM177/VLOOKUP($AO177,Data!$A$50:$B$56,2,FALSE),0)</f>
        <v>0</v>
      </c>
      <c r="HB177" s="11">
        <f>IF(HB$2=$A177,0,IF(HLOOKUP(HB$2,Recipes!$H:$GI,'Production Calculator'!$A177+2,FALSE)=0,0,HLOOKUP(HB$2,Recipes!$H:$GI,'Production Calculator'!$A177+2,FALSE)*$AK177))+IF($AO177=HB$3,$AM177/VLOOKUP($AO177,Data!$A$50:$B$56,2,FALSE),0)</f>
        <v>0</v>
      </c>
      <c r="HC177" s="11">
        <f>IF(HC$2=$A177,0,IF(HLOOKUP(HC$2,Recipes!$H:$GI,'Production Calculator'!$A177+2,FALSE)=0,0,HLOOKUP(HC$2,Recipes!$H:$GI,'Production Calculator'!$A177+2,FALSE)*$AK177))+IF($AO177=HC$3,$AM177/VLOOKUP($AO177,Data!$A$50:$B$56,2,FALSE),0)</f>
        <v>0</v>
      </c>
      <c r="HD177" s="11">
        <f>IF(HD$2=$A177,0,IF(HLOOKUP(HD$2,Recipes!$H:$GI,'Production Calculator'!$A177+2,FALSE)=0,0,HLOOKUP(HD$2,Recipes!$H:$GI,'Production Calculator'!$A177+2,FALSE)*$AK177))+IF($AO177=HD$3,$AM177/VLOOKUP($AO177,Data!$A$50:$B$56,2,FALSE),0)</f>
        <v>0</v>
      </c>
      <c r="HE177" s="11">
        <f>IF(HE$2=$A177,0,IF(HLOOKUP(HE$2,Recipes!$H:$GI,'Production Calculator'!$A177+2,FALSE)=0,0,HLOOKUP(HE$2,Recipes!$H:$GI,'Production Calculator'!$A177+2,FALSE)*$AK177))+IF($AO177=HE$3,$AM177/VLOOKUP($AO177,Data!$A$50:$B$56,2,FALSE),0)</f>
        <v>0</v>
      </c>
      <c r="HF177" s="11">
        <f>IF(HF$2=$A177,0,IF(HLOOKUP(HF$2,Recipes!$H:$GI,'Production Calculator'!$A177+2,FALSE)=0,0,HLOOKUP(HF$2,Recipes!$H:$GI,'Production Calculator'!$A177+2,FALSE)*$AK177))+IF($AO177=HF$3,$AM177/VLOOKUP($AO177,Data!$A$50:$B$56,2,FALSE),0)</f>
        <v>0</v>
      </c>
      <c r="HG177" s="11">
        <f>IF(HG$2=$A177,0,IF(HLOOKUP(HG$2,Recipes!$H:$GI,'Production Calculator'!$A177+2,FALSE)=0,0,HLOOKUP(HG$2,Recipes!$H:$GI,'Production Calculator'!$A177+2,FALSE)*$AK177))+IF($AO177=HG$3,$AM177/VLOOKUP($AO177,Data!$A$50:$B$56,2,FALSE),0)</f>
        <v>0</v>
      </c>
      <c r="HH177" s="11">
        <f>IF(HH$2=$A177,0,IF(HLOOKUP(HH$2,Recipes!$H:$GI,'Production Calculator'!$A177+2,FALSE)=0,0,HLOOKUP(HH$2,Recipes!$H:$GI,'Production Calculator'!$A177+2,FALSE)*$AK177))+IF($AO177=HH$3,$AM177/VLOOKUP($AO177,Data!$A$50:$B$56,2,FALSE),0)</f>
        <v>0</v>
      </c>
      <c r="HI177" s="11">
        <f>IF(HI$2=$A177,0,IF(HLOOKUP(HI$2,Recipes!$H:$GI,'Production Calculator'!$A177+2,FALSE)=0,0,HLOOKUP(HI$2,Recipes!$H:$GI,'Production Calculator'!$A177+2,FALSE)*$AK177))+IF($AO177=HI$3,$AM177/VLOOKUP($AO177,Data!$A$50:$B$56,2,FALSE),0)</f>
        <v>0</v>
      </c>
      <c r="HJ177" s="11">
        <f>IF(HJ$2=$A177,0,IF(HLOOKUP(HJ$2,Recipes!$H:$GI,'Production Calculator'!$A177+2,FALSE)=0,0,HLOOKUP(HJ$2,Recipes!$H:$GI,'Production Calculator'!$A177+2,FALSE)*$AK177))+IF($AO177=HJ$3,$AM177/VLOOKUP($AO177,Data!$A$50:$B$56,2,FALSE),0)</f>
        <v>0</v>
      </c>
      <c r="HK177" s="11">
        <f>IF(HK$2=$A177,0,IF(HLOOKUP(HK$2,Recipes!$H:$GI,'Production Calculator'!$A177+2,FALSE)=0,0,HLOOKUP(HK$2,Recipes!$H:$GI,'Production Calculator'!$A177+2,FALSE)*$AK177))+IF($AO177=HK$3,$AM177/VLOOKUP($AO177,Data!$A$50:$B$56,2,FALSE),0)</f>
        <v>0</v>
      </c>
      <c r="HL177" s="11">
        <f>IF(HL$2=$A177,0,IF(HLOOKUP(HL$2,Recipes!$H:$GI,'Production Calculator'!$A177+2,FALSE)=0,0,HLOOKUP(HL$2,Recipes!$H:$GI,'Production Calculator'!$A177+2,FALSE)*$AK177))+IF($AO177=HL$3,$AM177/VLOOKUP($AO177,Data!$A$50:$B$56,2,FALSE),0)</f>
        <v>0</v>
      </c>
      <c r="HM177" s="11">
        <f>IF(HM$2=$A177,0,IF(HLOOKUP(HM$2,Recipes!$H:$GI,'Production Calculator'!$A177+2,FALSE)=0,0,HLOOKUP(HM$2,Recipes!$H:$GI,'Production Calculator'!$A177+2,FALSE)*$AK177))+IF($AO177=HM$3,$AM177/VLOOKUP($AO177,Data!$A$50:$B$56,2,FALSE),0)</f>
        <v>0</v>
      </c>
      <c r="HN177" s="11">
        <f>IF(HN$2=$A177,0,IF(HLOOKUP(HN$2,Recipes!$H:$GI,'Production Calculator'!$A177+2,FALSE)=0,0,HLOOKUP(HN$2,Recipes!$H:$GI,'Production Calculator'!$A177+2,FALSE)*$AK177))+IF($AO177=HN$3,$AM177/VLOOKUP($AO177,Data!$A$50:$B$56,2,FALSE),0)</f>
        <v>0</v>
      </c>
      <c r="HO177" s="11">
        <f>IF(HO$2=$A177,0,IF(HLOOKUP(HO$2,Recipes!$H:$GI,'Production Calculator'!$A177+2,FALSE)=0,0,HLOOKUP(HO$2,Recipes!$H:$GI,'Production Calculator'!$A177+2,FALSE)*$AK177))+IF($AO177=HO$3,$AM177/VLOOKUP($AO177,Data!$A$50:$B$56,2,FALSE),0)</f>
        <v>0</v>
      </c>
      <c r="HP177" s="11">
        <f>IF(HP$2=$A177,0,IF(HLOOKUP(HP$2,Recipes!$H:$GI,'Production Calculator'!$A177+2,FALSE)=0,0,HLOOKUP(HP$2,Recipes!$H:$GI,'Production Calculator'!$A177+2,FALSE)*$AK177))+IF($AO177=HP$3,$AM177/VLOOKUP($AO177,Data!$A$50:$B$56,2,FALSE),0)</f>
        <v>0</v>
      </c>
      <c r="HQ177" s="11">
        <f>IF(HQ$2=$A177,0,IF(HLOOKUP(HQ$2,Recipes!$H:$GI,'Production Calculator'!$A177+2,FALSE)=0,0,HLOOKUP(HQ$2,Recipes!$H:$GI,'Production Calculator'!$A177+2,FALSE)*$AK177))+IF($AO177=HQ$3,$AM177/VLOOKUP($AO177,Data!$A$50:$B$56,2,FALSE),0)</f>
        <v>0</v>
      </c>
      <c r="HR177" s="11">
        <f>IF(HR$2=$A177,0,IF(HLOOKUP(HR$2,Recipes!$H:$GI,'Production Calculator'!$A177+2,FALSE)=0,0,HLOOKUP(HR$2,Recipes!$H:$GI,'Production Calculator'!$A177+2,FALSE)*$AK177))+IF($AO177=HR$3,$AM177/VLOOKUP($AO177,Data!$A$50:$B$56,2,FALSE),0)</f>
        <v>0</v>
      </c>
      <c r="HS177" s="121"/>
    </row>
    <row r="178" spans="1:227" x14ac:dyDescent="0.45">
      <c r="A178">
        <v>150</v>
      </c>
      <c r="B178" s="107" t="str">
        <f>VLOOKUP(A178,Recipes!A:B,2)</f>
        <v>Electric furnace</v>
      </c>
      <c r="C178" s="128">
        <v>0</v>
      </c>
      <c r="D178" s="108">
        <f t="shared" si="267"/>
        <v>0</v>
      </c>
      <c r="E178" s="127" t="s">
        <v>1</v>
      </c>
      <c r="F178" s="109">
        <f>VLOOKUP(A178,Recipes!$A$3:$G$186,6,FALSE)</f>
        <v>3</v>
      </c>
      <c r="G178" s="109">
        <f>VLOOKUP(A178,Recipes!$A$3:$G$186,7,FALSE)</f>
        <v>0</v>
      </c>
      <c r="H178" s="110">
        <f t="shared" si="268"/>
        <v>0</v>
      </c>
      <c r="I178" s="109">
        <f>VLOOKUP(E178,Data!$A$2:$C$26,3, FALSE)</f>
        <v>4</v>
      </c>
      <c r="J178" s="108">
        <v>0</v>
      </c>
      <c r="K178" s="108">
        <v>0</v>
      </c>
      <c r="L178" s="108">
        <v>0</v>
      </c>
      <c r="M178" s="150">
        <v>0</v>
      </c>
      <c r="N178" s="150">
        <v>0</v>
      </c>
      <c r="O178" s="150">
        <v>0</v>
      </c>
      <c r="P178" s="151">
        <v>0</v>
      </c>
      <c r="Q178" s="151">
        <v>0</v>
      </c>
      <c r="R178" s="151">
        <v>0</v>
      </c>
      <c r="S178">
        <f t="shared" si="283"/>
        <v>0</v>
      </c>
      <c r="T178">
        <f t="shared" si="284"/>
        <v>0</v>
      </c>
      <c r="U178">
        <f t="shared" si="285"/>
        <v>0</v>
      </c>
      <c r="V178">
        <f t="shared" si="286"/>
        <v>0</v>
      </c>
      <c r="W178">
        <f t="shared" si="287"/>
        <v>0</v>
      </c>
      <c r="X178">
        <f t="shared" si="288"/>
        <v>0</v>
      </c>
      <c r="Y178">
        <f t="shared" si="289"/>
        <v>0</v>
      </c>
      <c r="Z178">
        <f t="shared" si="290"/>
        <v>0</v>
      </c>
      <c r="AA178">
        <f t="shared" si="291"/>
        <v>0</v>
      </c>
      <c r="AB178" s="111">
        <f>VLOOKUP($A178,Recipes!$A:$G,4)</f>
        <v>5</v>
      </c>
      <c r="AC178" s="111">
        <f>VLOOKUP($A178,Recipes!$A:$G,5)</f>
        <v>1</v>
      </c>
      <c r="AD178" s="111">
        <f t="shared" si="278"/>
        <v>0.2</v>
      </c>
      <c r="AE178" s="111">
        <f>VLOOKUP(E178,Data!$A$2:$F$26,5,FALSE)</f>
        <v>0</v>
      </c>
      <c r="AF178" s="111">
        <f>VLOOKUP(E178,Data!$A$2:$F$26,4,FALSE)</f>
        <v>210</v>
      </c>
      <c r="AG178" s="111">
        <f>VLOOKUP(E178,Data!$A$2:$B$26,2, FALSE)</f>
        <v>1.25</v>
      </c>
      <c r="AH178" s="111">
        <f>1+VLOOKUP($J$3,Data!$A$40:$D$48,2,FALSE)*$J178+VLOOKUP($K$3,Data!$A$40:$D$48,2,FALSE)*$K178+VLOOKUP($L$3,Data!$A$40:$D$48,2,FALSE)*$L178+VLOOKUP($M$3,Data!$A$40:$D$48,2,FALSE)*$M178+VLOOKUP($N$3,Data!$A$40:$D$48,2,FALSE)*$N178+VLOOKUP($O$3,Data!$A$40:$D$48,2,FALSE)*$O178+VLOOKUP($P$3,Data!$A$40:$D$48,2,FALSE)*$P178+VLOOKUP($Q$3,Data!$A$40:$D$48,2,FALSE)*$Q178+VLOOKUP($R$3,Data!$A$40:$D$48,2,FALSE)*$R178</f>
        <v>1</v>
      </c>
      <c r="AI178" s="111">
        <f>MAX(1+VLOOKUP($J$3,Data!$A$40:$D$48,3,FALSE)*$J178+VLOOKUP($K$3,Data!$A$40:$D$48,3,FALSE)*$K178+VLOOKUP($L$3,Data!$A$40:$D$48,3,FALSE)*$L178+VLOOKUP($M$3,Data!$A$40:$D$48,3,FALSE)*$M178+VLOOKUP($N$3,Data!$A$40:$D$48,3,FALSE)*$N178+VLOOKUP($O$3,Data!$A$40:$D$48,3,FALSE)*$O178+VLOOKUP($P$3,Data!$A$40:$D$48,3,FALSE)*$P178+VLOOKUP($Q$3,Data!$A$40:$D$48,3,FALSE)*$Q178+VLOOKUP($R$3,Data!$A$40:$D$48,3,FALSE)*$R178,0)</f>
        <v>1</v>
      </c>
      <c r="AJ178" s="111">
        <f>MAX(1-(VLOOKUP($J$3,Data!$A$40:$D$48,4,FALSE)*$J178+VLOOKUP($K$3,Data!$A$40:$D$48,4,FALSE)*$K178+VLOOKUP($L$3,Data!$A$40:$D$48,4,FALSE)*$L178+VLOOKUP($M$3,Data!$A$40:$D$48,4,FALSE)*$M178+VLOOKUP($N$3,Data!$A$40:$D$48,4,FALSE)*$N178+VLOOKUP($O$3,Data!$A$40:$D$48,4,FALSE)*$O178+VLOOKUP($P$3,Data!$A$40:$D$48,4,FALSE)*$P178+VLOOKUP($Q$3,Data!$A$40:$D$48,4,FALSE)*$Q178+VLOOKUP($R$3,Data!$A$40:$D$48,4,FALSE)*$R178),0.2)</f>
        <v>1</v>
      </c>
      <c r="AK178" s="112">
        <f t="shared" si="279"/>
        <v>0</v>
      </c>
      <c r="AL178" s="111">
        <f t="shared" si="280"/>
        <v>0.25</v>
      </c>
      <c r="AM178" s="111">
        <f t="shared" si="281"/>
        <v>0</v>
      </c>
      <c r="AN178" s="111">
        <f t="shared" si="282"/>
        <v>0</v>
      </c>
      <c r="AO178" s="131" t="s">
        <v>298</v>
      </c>
      <c r="AP178" s="11"/>
      <c r="AQ178" s="11">
        <f>IF(AQ$2=$A178,0,IF(HLOOKUP(AQ$2,Recipes!$H:$GI,'Production Calculator'!$A178+2,FALSE)=0,0,HLOOKUP(AQ$2,Recipes!$H:$GI,'Production Calculator'!$A178+2,FALSE)*$AK178))+IF($AO178=AQ$3,$AM178/VLOOKUP($AO178,Data!$A$50:$B$56,2,FALSE),0)</f>
        <v>0</v>
      </c>
      <c r="AR178" s="11">
        <f>IF(AR$2=$A178,0,IF(HLOOKUP(AR$2,Recipes!$H:$GI,'Production Calculator'!$A178+2,FALSE)=0,0,HLOOKUP(AR$2,Recipes!$H:$GI,'Production Calculator'!$A178+2,FALSE)*$AK178))+IF($AO178=AR$3,$AM178/VLOOKUP($AO178,Data!$A$50:$B$56,2,FALSE),0)</f>
        <v>0</v>
      </c>
      <c r="AS178" s="11">
        <f>IF(AS$2=$A178,0,IF(HLOOKUP(AS$2,Recipes!$H:$GI,'Production Calculator'!$A178+2,FALSE)=0,0,HLOOKUP(AS$2,Recipes!$H:$GI,'Production Calculator'!$A178+2,FALSE)*$AK178))+IF($AO178=AS$3,$AM178/VLOOKUP($AO178,Data!$A$50:$B$56,2,FALSE),0)</f>
        <v>0</v>
      </c>
      <c r="AT178" s="11">
        <f>IF(AT$2=$A178,0,IF(HLOOKUP(AT$2,Recipes!$H:$GI,'Production Calculator'!$A178+2,FALSE)=0,0,HLOOKUP(AT$2,Recipes!$H:$GI,'Production Calculator'!$A178+2,FALSE)*$AK178))+IF($AO178=AT$3,$AM178/VLOOKUP($AO178,Data!$A$50:$B$56,2,FALSE),0)</f>
        <v>0</v>
      </c>
      <c r="AU178" s="11">
        <f>IF(AU$2=$A178,0,IF(HLOOKUP(AU$2,Recipes!$H:$GI,'Production Calculator'!$A178+2,FALSE)=0,0,HLOOKUP(AU$2,Recipes!$H:$GI,'Production Calculator'!$A178+2,FALSE)*$AK178))+IF($AO178=AU$3,$AM178/VLOOKUP($AO178,Data!$A$50:$B$56,2,FALSE),0)</f>
        <v>0</v>
      </c>
      <c r="AV178" s="11">
        <f>IF(AV$2=$A178,0,IF(HLOOKUP(AV$2,Recipes!$H:$GI,'Production Calculator'!$A178+2,FALSE)=0,0,HLOOKUP(AV$2,Recipes!$H:$GI,'Production Calculator'!$A178+2,FALSE)*$AK178))+IF($AO178=AV$3,$AM178/VLOOKUP($AO178,Data!$A$50:$B$56,2,FALSE),0)</f>
        <v>0</v>
      </c>
      <c r="AW178" s="11">
        <f>IF(AW$2=$A178,0,IF(HLOOKUP(AW$2,Recipes!$H:$GI,'Production Calculator'!$A178+2,FALSE)=0,0,HLOOKUP(AW$2,Recipes!$H:$GI,'Production Calculator'!$A178+2,FALSE)*$AK178))+IF($AO178=AW$3,$AM178/VLOOKUP($AO178,Data!$A$50:$B$56,2,FALSE),0)</f>
        <v>0</v>
      </c>
      <c r="AX178" s="11">
        <f>IF(AX$2=$A178,0,IF(HLOOKUP(AX$2,Recipes!$H:$GI,'Production Calculator'!$A178+2,FALSE)=0,0,HLOOKUP(AX$2,Recipes!$H:$GI,'Production Calculator'!$A178+2,FALSE)*$AK178))+IF($AO178=AX$3,$AM178/VLOOKUP($AO178,Data!$A$50:$B$56,2,FALSE),0)</f>
        <v>0</v>
      </c>
      <c r="AY178" s="11">
        <f>IF(AY$2=$A178,0,IF(HLOOKUP(AY$2,Recipes!$H:$GI,'Production Calculator'!$A178+2,FALSE)=0,0,HLOOKUP(AY$2,Recipes!$H:$GI,'Production Calculator'!$A178+2,FALSE)*$AK178))+IF($AO178=AY$3,$AM178/VLOOKUP($AO178,Data!$A$50:$B$56,2,FALSE),0)</f>
        <v>0</v>
      </c>
      <c r="AZ178" s="11">
        <f>IF(AZ$2=$A178,0,IF(HLOOKUP(AZ$2,Recipes!$H:$GI,'Production Calculator'!$A178+2,FALSE)=0,0,HLOOKUP(AZ$2,Recipes!$H:$GI,'Production Calculator'!$A178+2,FALSE)*$AK178))+IF($AO178=AZ$3,$AM178/VLOOKUP($AO178,Data!$A$50:$B$56,2,FALSE),0)</f>
        <v>0</v>
      </c>
      <c r="BA178" s="11">
        <f>IF(BA$2=$A178,0,IF(HLOOKUP(BA$2,Recipes!$H:$GI,'Production Calculator'!$A178+2,FALSE)=0,0,HLOOKUP(BA$2,Recipes!$H:$GI,'Production Calculator'!$A178+2,FALSE)*$AK178))+IF($AO178=BA$3,$AM178/VLOOKUP($AO178,Data!$A$50:$B$56,2,FALSE),0)</f>
        <v>0</v>
      </c>
      <c r="BB178" s="11">
        <f>IF(BB$2=$A178,0,IF(HLOOKUP(BB$2,Recipes!$H:$GI,'Production Calculator'!$A178+2,FALSE)=0,0,HLOOKUP(BB$2,Recipes!$H:$GI,'Production Calculator'!$A178+2,FALSE)*$AK178))+IF($AO178=BB$3,$AM178/VLOOKUP($AO178,Data!$A$50:$B$56,2,FALSE),0)</f>
        <v>0</v>
      </c>
      <c r="BC178" s="11">
        <f>IF(BC$2=$A178,0,IF(HLOOKUP(BC$2,Recipes!$H:$GI,'Production Calculator'!$A178+2,FALSE)=0,0,HLOOKUP(BC$2,Recipes!$H:$GI,'Production Calculator'!$A178+2,FALSE)*$AK178))+IF($AO178=BC$3,$AM178/VLOOKUP($AO178,Data!$A$50:$B$56,2,FALSE),0)</f>
        <v>0</v>
      </c>
      <c r="BD178" s="11">
        <f>IF(BD$2=$A178,0,IF(HLOOKUP(BD$2,Recipes!$H:$GI,'Production Calculator'!$A178+2,FALSE)=0,0,HLOOKUP(BD$2,Recipes!$H:$GI,'Production Calculator'!$A178+2,FALSE)*$AK178))+IF($AO178=BD$3,$AM178/VLOOKUP($AO178,Data!$A$50:$B$56,2,FALSE),0)</f>
        <v>0</v>
      </c>
      <c r="BE178" s="11">
        <f>IF(BE$2=$A178,0,IF(HLOOKUP(BE$2,Recipes!$H:$GI,'Production Calculator'!$A178+2,FALSE)=0,0,HLOOKUP(BE$2,Recipes!$H:$GI,'Production Calculator'!$A178+2,FALSE)*$AK178))+IF($AO178=BE$3,$AM178/VLOOKUP($AO178,Data!$A$50:$B$56,2,FALSE),0)</f>
        <v>0</v>
      </c>
      <c r="BF178" s="11">
        <f>IF(BF$2=$A178,0,IF(HLOOKUP(BF$2,Recipes!$H:$GI,'Production Calculator'!$A178+2,FALSE)=0,0,HLOOKUP(BF$2,Recipes!$H:$GI,'Production Calculator'!$A178+2,FALSE)*$AK178))+IF($AO178=BF$3,$AM178/VLOOKUP($AO178,Data!$A$50:$B$56,2,FALSE),0)</f>
        <v>0</v>
      </c>
      <c r="BG178" s="11">
        <f>IF(BG$2=$A178,0,IF(HLOOKUP(BG$2,Recipes!$H:$GI,'Production Calculator'!$A178+2,FALSE)=0,0,HLOOKUP(BG$2,Recipes!$H:$GI,'Production Calculator'!$A178+2,FALSE)*$AK178))+IF($AO178=BG$3,$AM178/VLOOKUP($AO178,Data!$A$50:$B$56,2,FALSE),0)</f>
        <v>0</v>
      </c>
      <c r="BH178" s="11">
        <f>IF(BH$2=$A178,0,IF(HLOOKUP(BH$2,Recipes!$H:$GI,'Production Calculator'!$A178+2,FALSE)=0,0,HLOOKUP(BH$2,Recipes!$H:$GI,'Production Calculator'!$A178+2,FALSE)*$AK178))+IF($AO178=BH$3,$AM178/VLOOKUP($AO178,Data!$A$50:$B$56,2,FALSE),0)</f>
        <v>0</v>
      </c>
      <c r="BI178" s="11">
        <f>IF(BI$2=$A178,0,IF(HLOOKUP(BI$2,Recipes!$H:$GI,'Production Calculator'!$A178+2,FALSE)=0,0,HLOOKUP(BI$2,Recipes!$H:$GI,'Production Calculator'!$A178+2,FALSE)*$AK178))+IF($AO178=BI$3,$AM178/VLOOKUP($AO178,Data!$A$50:$B$56,2,FALSE),0)</f>
        <v>0</v>
      </c>
      <c r="BJ178" s="11">
        <f>IF(BJ$2=$A178,0,IF(HLOOKUP(BJ$2,Recipes!$H:$GI,'Production Calculator'!$A178+2,FALSE)=0,0,HLOOKUP(BJ$2,Recipes!$H:$GI,'Production Calculator'!$A178+2,FALSE)*$AK178))+IF($AO178=BJ$3,$AM178/VLOOKUP($AO178,Data!$A$50:$B$56,2,FALSE),0)</f>
        <v>0</v>
      </c>
      <c r="BK178" s="11">
        <f>IF(BK$2=$A178,0,IF(HLOOKUP(BK$2,Recipes!$H:$GI,'Production Calculator'!$A178+2,FALSE)=0,0,HLOOKUP(BK$2,Recipes!$H:$GI,'Production Calculator'!$A178+2,FALSE)*$AK178))+IF($AO178=BK$3,$AM178/VLOOKUP($AO178,Data!$A$50:$B$56,2,FALSE),0)</f>
        <v>0</v>
      </c>
      <c r="BL178" s="11">
        <f>IF(BL$2=$A178,0,IF(HLOOKUP(BL$2,Recipes!$H:$GI,'Production Calculator'!$A178+2,FALSE)=0,0,HLOOKUP(BL$2,Recipes!$H:$GI,'Production Calculator'!$A178+2,FALSE)*$AK178))+IF($AO178=BL$3,$AM178/VLOOKUP($AO178,Data!$A$50:$B$56,2,FALSE),0)</f>
        <v>0</v>
      </c>
      <c r="BM178" s="11">
        <f>IF(BM$2=$A178,0,IF(HLOOKUP(BM$2,Recipes!$H:$GI,'Production Calculator'!$A178+2,FALSE)=0,0,HLOOKUP(BM$2,Recipes!$H:$GI,'Production Calculator'!$A178+2,FALSE)*$AK178))+IF($AO178=BM$3,$AM178/VLOOKUP($AO178,Data!$A$50:$B$56,2,FALSE),0)</f>
        <v>0</v>
      </c>
      <c r="BN178" s="11">
        <f>IF(BN$2=$A178,0,IF(HLOOKUP(BN$2,Recipes!$H:$GI,'Production Calculator'!$A178+2,FALSE)=0,0,HLOOKUP(BN$2,Recipes!$H:$GI,'Production Calculator'!$A178+2,FALSE)*$AK178))+IF($AO178=BN$3,$AM178/VLOOKUP($AO178,Data!$A$50:$B$56,2,FALSE),0)</f>
        <v>0</v>
      </c>
      <c r="BO178" s="11">
        <f>IF(BO$2=$A178,0,IF(HLOOKUP(BO$2,Recipes!$H:$GI,'Production Calculator'!$A178+2,FALSE)=0,0,HLOOKUP(BO$2,Recipes!$H:$GI,'Production Calculator'!$A178+2,FALSE)*$AK178))+IF($AO178=BO$3,$AM178/VLOOKUP($AO178,Data!$A$50:$B$56,2,FALSE),0)</f>
        <v>0</v>
      </c>
      <c r="BP178" s="11">
        <f>IF(BP$2=$A178,0,IF(HLOOKUP(BP$2,Recipes!$H:$GI,'Production Calculator'!$A178+2,FALSE)=0,0,HLOOKUP(BP$2,Recipes!$H:$GI,'Production Calculator'!$A178+2,FALSE)*$AK178))+IF($AO178=BP$3,$AM178/VLOOKUP($AO178,Data!$A$50:$B$56,2,FALSE),0)</f>
        <v>0</v>
      </c>
      <c r="BQ178" s="11">
        <f>IF(BQ$2=$A178,0,IF(HLOOKUP(BQ$2,Recipes!$H:$GI,'Production Calculator'!$A178+2,FALSE)=0,0,HLOOKUP(BQ$2,Recipes!$H:$GI,'Production Calculator'!$A178+2,FALSE)*$AK178))+IF($AO178=BQ$3,$AM178/VLOOKUP($AO178,Data!$A$50:$B$56,2,FALSE),0)</f>
        <v>0</v>
      </c>
      <c r="BR178" s="11">
        <f>IF(BR$2=$A178,0,IF(HLOOKUP(BR$2,Recipes!$H:$GI,'Production Calculator'!$A178+2,FALSE)=0,0,HLOOKUP(BR$2,Recipes!$H:$GI,'Production Calculator'!$A178+2,FALSE)*$AK178))+IF($AO178=BR$3,$AM178/VLOOKUP($AO178,Data!$A$50:$B$56,2,FALSE),0)</f>
        <v>0</v>
      </c>
      <c r="BS178" s="11">
        <f>IF(BS$2=$A178,0,IF(HLOOKUP(BS$2,Recipes!$H:$GI,'Production Calculator'!$A178+2,FALSE)=0,0,HLOOKUP(BS$2,Recipes!$H:$GI,'Production Calculator'!$A178+2,FALSE)*$AK178))+IF($AO178=BS$3,$AM178/VLOOKUP($AO178,Data!$A$50:$B$56,2,FALSE),0)</f>
        <v>0</v>
      </c>
      <c r="BT178" s="11">
        <f>IF(BT$2=$A178,0,IF(HLOOKUP(BT$2,Recipes!$H:$GI,'Production Calculator'!$A178+2,FALSE)=0,0,HLOOKUP(BT$2,Recipes!$H:$GI,'Production Calculator'!$A178+2,FALSE)*$AK178))+IF($AO178=BT$3,$AM178/VLOOKUP($AO178,Data!$A$50:$B$56,2,FALSE),0)</f>
        <v>0</v>
      </c>
      <c r="BU178" s="11">
        <f>IF(BU$2=$A178,0,IF(HLOOKUP(BU$2,Recipes!$H:$GI,'Production Calculator'!$A178+2,FALSE)=0,0,HLOOKUP(BU$2,Recipes!$H:$GI,'Production Calculator'!$A178+2,FALSE)*$AK178))+IF($AO178=BU$3,$AM178/VLOOKUP($AO178,Data!$A$50:$B$56,2,FALSE),0)</f>
        <v>0</v>
      </c>
      <c r="BV178" s="11">
        <f>IF(BV$2=$A178,0,IF(HLOOKUP(BV$2,Recipes!$H:$GI,'Production Calculator'!$A178+2,FALSE)=0,0,HLOOKUP(BV$2,Recipes!$H:$GI,'Production Calculator'!$A178+2,FALSE)*$AK178))+IF($AO178=BV$3,$AM178/VLOOKUP($AO178,Data!$A$50:$B$56,2,FALSE),0)</f>
        <v>0</v>
      </c>
      <c r="BW178" s="11">
        <f>IF(BW$2=$A178,0,IF(HLOOKUP(BW$2,Recipes!$H:$GI,'Production Calculator'!$A178+2,FALSE)=0,0,HLOOKUP(BW$2,Recipes!$H:$GI,'Production Calculator'!$A178+2,FALSE)*$AK178))+IF($AO178=BW$3,$AM178/VLOOKUP($AO178,Data!$A$50:$B$56,2,FALSE),0)</f>
        <v>0</v>
      </c>
      <c r="BX178" s="11">
        <f>IF(BX$2=$A178,0,IF(HLOOKUP(BX$2,Recipes!$H:$GI,'Production Calculator'!$A178+2,FALSE)=0,0,HLOOKUP(BX$2,Recipes!$H:$GI,'Production Calculator'!$A178+2,FALSE)*$AK178))+IF($AO178=BX$3,$AM178/VLOOKUP($AO178,Data!$A$50:$B$56,2,FALSE),0)</f>
        <v>0</v>
      </c>
      <c r="BY178" s="11">
        <f>IF(BY$2=$A178,0,IF(HLOOKUP(BY$2,Recipes!$H:$GI,'Production Calculator'!$A178+2,FALSE)=0,0,HLOOKUP(BY$2,Recipes!$H:$GI,'Production Calculator'!$A178+2,FALSE)*$AK178))+IF($AO178=BY$3,$AM178/VLOOKUP($AO178,Data!$A$50:$B$56,2,FALSE),0)</f>
        <v>0</v>
      </c>
      <c r="BZ178" s="11">
        <f>IF(BZ$2=$A178,0,IF(HLOOKUP(BZ$2,Recipes!$H:$GI,'Production Calculator'!$A178+2,FALSE)=0,0,HLOOKUP(BZ$2,Recipes!$H:$GI,'Production Calculator'!$A178+2,FALSE)*$AK178))+IF($AO178=BZ$3,$AM178/VLOOKUP($AO178,Data!$A$50:$B$56,2,FALSE),0)</f>
        <v>0</v>
      </c>
      <c r="CA178" s="11">
        <f>IF(CA$2=$A178,0,IF(HLOOKUP(CA$2,Recipes!$H:$GI,'Production Calculator'!$A178+2,FALSE)=0,0,HLOOKUP(CA$2,Recipes!$H:$GI,'Production Calculator'!$A178+2,FALSE)*$AK178))+IF($AO178=CA$3,$AM178/VLOOKUP($AO178,Data!$A$50:$B$56,2,FALSE),0)</f>
        <v>0</v>
      </c>
      <c r="CB178" s="11">
        <f>IF(CB$2=$A178,0,IF(HLOOKUP(CB$2,Recipes!$H:$GI,'Production Calculator'!$A178+2,FALSE)=0,0,HLOOKUP(CB$2,Recipes!$H:$GI,'Production Calculator'!$A178+2,FALSE)*$AK178))+IF($AO178=CB$3,$AM178/VLOOKUP($AO178,Data!$A$50:$B$56,2,FALSE),0)</f>
        <v>0</v>
      </c>
      <c r="CC178" s="11">
        <f>IF(CC$2=$A178,0,IF(HLOOKUP(CC$2,Recipes!$H:$GI,'Production Calculator'!$A178+2,FALSE)=0,0,HLOOKUP(CC$2,Recipes!$H:$GI,'Production Calculator'!$A178+2,FALSE)*$AK178))+IF($AO178=CC$3,$AM178/VLOOKUP($AO178,Data!$A$50:$B$56,2,FALSE),0)</f>
        <v>0</v>
      </c>
      <c r="CD178" s="11">
        <f>IF(CD$2=$A178,0,IF(HLOOKUP(CD$2,Recipes!$H:$GI,'Production Calculator'!$A178+2,FALSE)=0,0,HLOOKUP(CD$2,Recipes!$H:$GI,'Production Calculator'!$A178+2,FALSE)*$AK178))+IF($AO178=CD$3,$AM178/VLOOKUP($AO178,Data!$A$50:$B$56,2,FALSE),0)</f>
        <v>0</v>
      </c>
      <c r="CE178" s="11">
        <f>IF(CE$2=$A178,0,IF(HLOOKUP(CE$2,Recipes!$H:$GI,'Production Calculator'!$A178+2,FALSE)=0,0,HLOOKUP(CE$2,Recipes!$H:$GI,'Production Calculator'!$A178+2,FALSE)*$AK178))+IF($AO178=CE$3,$AM178/VLOOKUP($AO178,Data!$A$50:$B$56,2,FALSE),0)</f>
        <v>0</v>
      </c>
      <c r="CF178" s="11">
        <f>IF(CF$2=$A178,0,IF(HLOOKUP(CF$2,Recipes!$H:$GI,'Production Calculator'!$A178+2,FALSE)=0,0,HLOOKUP(CF$2,Recipes!$H:$GI,'Production Calculator'!$A178+2,FALSE)*$AK178))+IF($AO178=CF$3,$AM178/VLOOKUP($AO178,Data!$A$50:$B$56,2,FALSE),0)</f>
        <v>0</v>
      </c>
      <c r="CG178" s="11">
        <f>IF(CG$2=$A178,0,IF(HLOOKUP(CG$2,Recipes!$H:$GI,'Production Calculator'!$A178+2,FALSE)=0,0,HLOOKUP(CG$2,Recipes!$H:$GI,'Production Calculator'!$A178+2,FALSE)*$AK178))+IF($AO178=CG$3,$AM178/VLOOKUP($AO178,Data!$A$50:$B$56,2,FALSE),0)</f>
        <v>0</v>
      </c>
      <c r="CH178" s="11">
        <f>IF(CH$2=$A178,0,IF(HLOOKUP(CH$2,Recipes!$H:$GI,'Production Calculator'!$A178+2,FALSE)=0,0,HLOOKUP(CH$2,Recipes!$H:$GI,'Production Calculator'!$A178+2,FALSE)*$AK178))+IF($AO178=CH$3,$AM178/VLOOKUP($AO178,Data!$A$50:$B$56,2,FALSE),0)</f>
        <v>0</v>
      </c>
      <c r="CI178" s="11">
        <f>IF(CI$2=$A178,0,IF(HLOOKUP(CI$2,Recipes!$H:$GI,'Production Calculator'!$A178+2,FALSE)=0,0,HLOOKUP(CI$2,Recipes!$H:$GI,'Production Calculator'!$A178+2,FALSE)*$AK178))+IF($AO178=CI$3,$AM178/VLOOKUP($AO178,Data!$A$50:$B$56,2,FALSE),0)</f>
        <v>0</v>
      </c>
      <c r="CJ178" s="11">
        <f>IF(CJ$2=$A178,0,IF(HLOOKUP(CJ$2,Recipes!$H:$GI,'Production Calculator'!$A178+2,FALSE)=0,0,HLOOKUP(CJ$2,Recipes!$H:$GI,'Production Calculator'!$A178+2,FALSE)*$AK178))+IF($AO178=CJ$3,$AM178/VLOOKUP($AO178,Data!$A$50:$B$56,2,FALSE),0)</f>
        <v>0</v>
      </c>
      <c r="CK178" s="11">
        <f>IF(CK$2=$A178,0,IF(HLOOKUP(CK$2,Recipes!$H:$GI,'Production Calculator'!$A178+2,FALSE)=0,0,HLOOKUP(CK$2,Recipes!$H:$GI,'Production Calculator'!$A178+2,FALSE)*$AK178))+IF($AO178=CK$3,$AM178/VLOOKUP($AO178,Data!$A$50:$B$56,2,FALSE),0)</f>
        <v>0</v>
      </c>
      <c r="CL178" s="11">
        <f>IF(CL$2=$A178,0,IF(HLOOKUP(CL$2,Recipes!$H:$GI,'Production Calculator'!$A178+2,FALSE)=0,0,HLOOKUP(CL$2,Recipes!$H:$GI,'Production Calculator'!$A178+2,FALSE)*$AK178))+IF($AO178=CL$3,$AM178/VLOOKUP($AO178,Data!$A$50:$B$56,2,FALSE),0)</f>
        <v>0</v>
      </c>
      <c r="CM178" s="11">
        <f>IF(CM$2=$A178,0,IF(HLOOKUP(CM$2,Recipes!$H:$GI,'Production Calculator'!$A178+2,FALSE)=0,0,HLOOKUP(CM$2,Recipes!$H:$GI,'Production Calculator'!$A178+2,FALSE)*$AK178))+IF($AO178=CM$3,$AM178/VLOOKUP($AO178,Data!$A$50:$B$56,2,FALSE),0)</f>
        <v>0</v>
      </c>
      <c r="CN178" s="11">
        <f>IF(CN$2=$A178,0,IF(HLOOKUP(CN$2,Recipes!$H:$GI,'Production Calculator'!$A178+2,FALSE)=0,0,HLOOKUP(CN$2,Recipes!$H:$GI,'Production Calculator'!$A178+2,FALSE)*$AK178))+IF($AO178=CN$3,$AM178/VLOOKUP($AO178,Data!$A$50:$B$56,2,FALSE),0)</f>
        <v>0</v>
      </c>
      <c r="CO178" s="11">
        <f>IF(CO$2=$A178,0,IF(HLOOKUP(CO$2,Recipes!$H:$GI,'Production Calculator'!$A178+2,FALSE)=0,0,HLOOKUP(CO$2,Recipes!$H:$GI,'Production Calculator'!$A178+2,FALSE)*$AK178))+IF($AO178=CO$3,$AM178/VLOOKUP($AO178,Data!$A$50:$B$56,2,FALSE),0)</f>
        <v>0</v>
      </c>
      <c r="CP178" s="11">
        <f>IF(CP$2=$A178,0,IF(HLOOKUP(CP$2,Recipes!$H:$GI,'Production Calculator'!$A178+2,FALSE)=0,0,HLOOKUP(CP$2,Recipes!$H:$GI,'Production Calculator'!$A178+2,FALSE)*$AK178))+IF($AO178=CP$3,$AM178/VLOOKUP($AO178,Data!$A$50:$B$56,2,FALSE),0)</f>
        <v>0</v>
      </c>
      <c r="CQ178" s="11">
        <f>IF(CQ$2=$A178,0,IF(HLOOKUP(CQ$2,Recipes!$H:$GI,'Production Calculator'!$A178+2,FALSE)=0,0,HLOOKUP(CQ$2,Recipes!$H:$GI,'Production Calculator'!$A178+2,FALSE)*$AK178))+IF($AO178=CQ$3,$AM178/VLOOKUP($AO178,Data!$A$50:$B$56,2,FALSE),0)</f>
        <v>0</v>
      </c>
      <c r="CR178" s="11">
        <f>IF(CR$2=$A178,0,IF(HLOOKUP(CR$2,Recipes!$H:$GI,'Production Calculator'!$A178+2,FALSE)=0,0,HLOOKUP(CR$2,Recipes!$H:$GI,'Production Calculator'!$A178+2,FALSE)*$AK178))+IF($AO178=CR$3,$AM178/VLOOKUP($AO178,Data!$A$50:$B$56,2,FALSE),0)</f>
        <v>0</v>
      </c>
      <c r="CS178" s="11">
        <f>IF(CS$2=$A178,0,IF(HLOOKUP(CS$2,Recipes!$H:$GI,'Production Calculator'!$A178+2,FALSE)=0,0,HLOOKUP(CS$2,Recipes!$H:$GI,'Production Calculator'!$A178+2,FALSE)*$AK178))+IF($AO178=CS$3,$AM178/VLOOKUP($AO178,Data!$A$50:$B$56,2,FALSE),0)</f>
        <v>0</v>
      </c>
      <c r="CT178" s="11">
        <f>IF(CT$2=$A178,0,IF(HLOOKUP(CT$2,Recipes!$H:$GI,'Production Calculator'!$A178+2,FALSE)=0,0,HLOOKUP(CT$2,Recipes!$H:$GI,'Production Calculator'!$A178+2,FALSE)*$AK178))+IF($AO178=CT$3,$AM178/VLOOKUP($AO178,Data!$A$50:$B$56,2,FALSE),0)</f>
        <v>0</v>
      </c>
      <c r="CU178" s="11">
        <f>IF(CU$2=$A178,0,IF(HLOOKUP(CU$2,Recipes!$H:$GI,'Production Calculator'!$A178+2,FALSE)=0,0,HLOOKUP(CU$2,Recipes!$H:$GI,'Production Calculator'!$A178+2,FALSE)*$AK178))+IF($AO178=CU$3,$AM178/VLOOKUP($AO178,Data!$A$50:$B$56,2,FALSE),0)</f>
        <v>0</v>
      </c>
      <c r="CV178" s="11">
        <f>IF(CV$2=$A178,0,IF(HLOOKUP(CV$2,Recipes!$H:$GI,'Production Calculator'!$A178+2,FALSE)=0,0,HLOOKUP(CV$2,Recipes!$H:$GI,'Production Calculator'!$A178+2,FALSE)*$AK178))+IF($AO178=CV$3,$AM178/VLOOKUP($AO178,Data!$A$50:$B$56,2,FALSE),0)</f>
        <v>0</v>
      </c>
      <c r="CW178" s="11">
        <f>IF(CW$2=$A178,0,IF(HLOOKUP(CW$2,Recipes!$H:$GI,'Production Calculator'!$A178+2,FALSE)=0,0,HLOOKUP(CW$2,Recipes!$H:$GI,'Production Calculator'!$A178+2,FALSE)*$AK178))+IF($AO178=CW$3,$AM178/VLOOKUP($AO178,Data!$A$50:$B$56,2,FALSE),0)</f>
        <v>0</v>
      </c>
      <c r="CX178" s="11">
        <f>IF(CX$2=$A178,0,IF(HLOOKUP(CX$2,Recipes!$H:$GI,'Production Calculator'!$A178+2,FALSE)=0,0,HLOOKUP(CX$2,Recipes!$H:$GI,'Production Calculator'!$A178+2,FALSE)*$AK178))+IF($AO178=CX$3,$AM178/VLOOKUP($AO178,Data!$A$50:$B$56,2,FALSE),0)</f>
        <v>0</v>
      </c>
      <c r="CY178" s="11">
        <f>IF(CY$2=$A178,0,IF(HLOOKUP(CY$2,Recipes!$H:$GI,'Production Calculator'!$A178+2,FALSE)=0,0,HLOOKUP(CY$2,Recipes!$H:$GI,'Production Calculator'!$A178+2,FALSE)*$AK178))+IF($AO178=CY$3,$AM178/VLOOKUP($AO178,Data!$A$50:$B$56,2,FALSE),0)</f>
        <v>0</v>
      </c>
      <c r="CZ178" s="11">
        <f>IF(CZ$2=$A178,0,IF(HLOOKUP(CZ$2,Recipes!$H:$GI,'Production Calculator'!$A178+2,FALSE)=0,0,HLOOKUP(CZ$2,Recipes!$H:$GI,'Production Calculator'!$A178+2,FALSE)*$AK178))+IF($AO178=CZ$3,$AM178/VLOOKUP($AO178,Data!$A$50:$B$56,2,FALSE),0)</f>
        <v>0</v>
      </c>
      <c r="DA178" s="11">
        <f>IF(DA$2=$A178,0,IF(HLOOKUP(DA$2,Recipes!$H:$GI,'Production Calculator'!$A178+2,FALSE)=0,0,HLOOKUP(DA$2,Recipes!$H:$GI,'Production Calculator'!$A178+2,FALSE)*$AK178))+IF($AO178=DA$3,$AM178/VLOOKUP($AO178,Data!$A$50:$B$56,2,FALSE),0)</f>
        <v>0</v>
      </c>
      <c r="DB178" s="11">
        <f>IF(DB$2=$A178,0,IF(HLOOKUP(DB$2,Recipes!$H:$GI,'Production Calculator'!$A178+2,FALSE)=0,0,HLOOKUP(DB$2,Recipes!$H:$GI,'Production Calculator'!$A178+2,FALSE)*$AK178))+IF($AO178=DB$3,$AM178/VLOOKUP($AO178,Data!$A$50:$B$56,2,FALSE),0)</f>
        <v>0</v>
      </c>
      <c r="DC178" s="11">
        <f>IF(DC$2=$A178,0,IF(HLOOKUP(DC$2,Recipes!$H:$GI,'Production Calculator'!$A178+2,FALSE)=0,0,HLOOKUP(DC$2,Recipes!$H:$GI,'Production Calculator'!$A178+2,FALSE)*$AK178))+IF($AO178=DC$3,$AM178/VLOOKUP($AO178,Data!$A$50:$B$56,2,FALSE),0)</f>
        <v>0</v>
      </c>
      <c r="DD178" s="11">
        <f>IF(DD$2=$A178,0,IF(HLOOKUP(DD$2,Recipes!$H:$GI,'Production Calculator'!$A178+2,FALSE)=0,0,HLOOKUP(DD$2,Recipes!$H:$GI,'Production Calculator'!$A178+2,FALSE)*$AK178))+IF($AO178=DD$3,$AM178/VLOOKUP($AO178,Data!$A$50:$B$56,2,FALSE),0)</f>
        <v>0</v>
      </c>
      <c r="DE178" s="11">
        <f>IF(DE$2=$A178,0,IF(HLOOKUP(DE$2,Recipes!$H:$GI,'Production Calculator'!$A178+2,FALSE)=0,0,HLOOKUP(DE$2,Recipes!$H:$GI,'Production Calculator'!$A178+2,FALSE)*$AK178))+IF($AO178=DE$3,$AM178/VLOOKUP($AO178,Data!$A$50:$B$56,2,FALSE),0)</f>
        <v>0</v>
      </c>
      <c r="DF178" s="11">
        <f>IF(DF$2=$A178,0,IF(HLOOKUP(DF$2,Recipes!$H:$GI,'Production Calculator'!$A178+2,FALSE)=0,0,HLOOKUP(DF$2,Recipes!$H:$GI,'Production Calculator'!$A178+2,FALSE)*$AK178))+IF($AO178=DF$3,$AM178/VLOOKUP($AO178,Data!$A$50:$B$56,2,FALSE),0)</f>
        <v>0</v>
      </c>
      <c r="DG178" s="11">
        <f>IF(DG$2=$A178,0,IF(HLOOKUP(DG$2,Recipes!$H:$GI,'Production Calculator'!$A178+2,FALSE)=0,0,HLOOKUP(DG$2,Recipes!$H:$GI,'Production Calculator'!$A178+2,FALSE)*$AK178))+IF($AO178=DG$3,$AM178/VLOOKUP($AO178,Data!$A$50:$B$56,2,FALSE),0)</f>
        <v>0</v>
      </c>
      <c r="DH178" s="11">
        <f>IF(DH$2=$A178,0,IF(HLOOKUP(DH$2,Recipes!$H:$GI,'Production Calculator'!$A178+2,FALSE)=0,0,HLOOKUP(DH$2,Recipes!$H:$GI,'Production Calculator'!$A178+2,FALSE)*$AK178))+IF($AO178=DH$3,$AM178/VLOOKUP($AO178,Data!$A$50:$B$56,2,FALSE),0)</f>
        <v>0</v>
      </c>
      <c r="DI178" s="11">
        <f>IF(DI$2=$A178,0,IF(HLOOKUP(DI$2,Recipes!$H:$GI,'Production Calculator'!$A178+2,FALSE)=0,0,HLOOKUP(DI$2,Recipes!$H:$GI,'Production Calculator'!$A178+2,FALSE)*$AK178))+IF($AO178=DI$3,$AM178/VLOOKUP($AO178,Data!$A$50:$B$56,2,FALSE),0)</f>
        <v>0</v>
      </c>
      <c r="DJ178" s="11">
        <f>IF(DJ$2=$A178,0,IF(HLOOKUP(DJ$2,Recipes!$H:$GI,'Production Calculator'!$A178+2,FALSE)=0,0,HLOOKUP(DJ$2,Recipes!$H:$GI,'Production Calculator'!$A178+2,FALSE)*$AK178))+IF($AO178=DJ$3,$AM178/VLOOKUP($AO178,Data!$A$50:$B$56,2,FALSE),0)</f>
        <v>0</v>
      </c>
      <c r="DK178" s="11">
        <f>IF(DK$2=$A178,0,IF(HLOOKUP(DK$2,Recipes!$H:$GI,'Production Calculator'!$A178+2,FALSE)=0,0,HLOOKUP(DK$2,Recipes!$H:$GI,'Production Calculator'!$A178+2,FALSE)*$AK178))+IF($AO178=DK$3,$AM178/VLOOKUP($AO178,Data!$A$50:$B$56,2,FALSE),0)</f>
        <v>0</v>
      </c>
      <c r="DL178" s="11">
        <f>IF(DL$2=$A178,0,IF(HLOOKUP(DL$2,Recipes!$H:$GI,'Production Calculator'!$A178+2,FALSE)=0,0,HLOOKUP(DL$2,Recipes!$H:$GI,'Production Calculator'!$A178+2,FALSE)*$AK178))+IF($AO178=DL$3,$AM178/VLOOKUP($AO178,Data!$A$50:$B$56,2,FALSE),0)</f>
        <v>0</v>
      </c>
      <c r="DM178" s="11">
        <f>IF(DM$2=$A178,0,IF(HLOOKUP(DM$2,Recipes!$H:$GI,'Production Calculator'!$A178+2,FALSE)=0,0,HLOOKUP(DM$2,Recipes!$H:$GI,'Production Calculator'!$A178+2,FALSE)*$AK178))+IF($AO178=DM$3,$AM178/VLOOKUP($AO178,Data!$A$50:$B$56,2,FALSE),0)</f>
        <v>0</v>
      </c>
      <c r="DN178" s="11">
        <f>IF(DN$2=$A178,0,IF(HLOOKUP(DN$2,Recipes!$H:$GI,'Production Calculator'!$A178+2,FALSE)=0,0,HLOOKUP(DN$2,Recipes!$H:$GI,'Production Calculator'!$A178+2,FALSE)*$AK178))+IF($AO178=DN$3,$AM178/VLOOKUP($AO178,Data!$A$50:$B$56,2,FALSE),0)</f>
        <v>0</v>
      </c>
      <c r="DO178" s="11">
        <f>IF(DO$2=$A178,0,IF(HLOOKUP(DO$2,Recipes!$H:$GI,'Production Calculator'!$A178+2,FALSE)=0,0,HLOOKUP(DO$2,Recipes!$H:$GI,'Production Calculator'!$A178+2,FALSE)*$AK178))+IF($AO178=DO$3,$AM178/VLOOKUP($AO178,Data!$A$50:$B$56,2,FALSE),0)</f>
        <v>0</v>
      </c>
      <c r="DP178" s="11">
        <f>IF(DP$2=$A178,0,IF(HLOOKUP(DP$2,Recipes!$H:$GI,'Production Calculator'!$A178+2,FALSE)=0,0,HLOOKUP(DP$2,Recipes!$H:$GI,'Production Calculator'!$A178+2,FALSE)*$AK178))+IF($AO178=DP$3,$AM178/VLOOKUP($AO178,Data!$A$50:$B$56,2,FALSE),0)</f>
        <v>0</v>
      </c>
      <c r="DQ178" s="11">
        <f>IF(DQ$2=$A178,0,IF(HLOOKUP(DQ$2,Recipes!$H:$GI,'Production Calculator'!$A178+2,FALSE)=0,0,HLOOKUP(DQ$2,Recipes!$H:$GI,'Production Calculator'!$A178+2,FALSE)*$AK178))+IF($AO178=DQ$3,$AM178/VLOOKUP($AO178,Data!$A$50:$B$56,2,FALSE),0)</f>
        <v>0</v>
      </c>
      <c r="DR178" s="11">
        <f>IF(DR$2=$A178,0,IF(HLOOKUP(DR$2,Recipes!$H:$GI,'Production Calculator'!$A178+2,FALSE)=0,0,HLOOKUP(DR$2,Recipes!$H:$GI,'Production Calculator'!$A178+2,FALSE)*$AK178))+IF($AO178=DR$3,$AM178/VLOOKUP($AO178,Data!$A$50:$B$56,2,FALSE),0)</f>
        <v>0</v>
      </c>
      <c r="DS178" s="11">
        <f>IF(DS$2=$A178,0,IF(HLOOKUP(DS$2,Recipes!$H:$GI,'Production Calculator'!$A178+2,FALSE)=0,0,HLOOKUP(DS$2,Recipes!$H:$GI,'Production Calculator'!$A178+2,FALSE)*$AK178))+IF($AO178=DS$3,$AM178/VLOOKUP($AO178,Data!$A$50:$B$56,2,FALSE),0)</f>
        <v>0</v>
      </c>
      <c r="DT178" s="11">
        <f>IF(DT$2=$A178,0,IF(HLOOKUP(DT$2,Recipes!$H:$GI,'Production Calculator'!$A178+2,FALSE)=0,0,HLOOKUP(DT$2,Recipes!$H:$GI,'Production Calculator'!$A178+2,FALSE)*$AK178))+IF($AO178=DT$3,$AM178/VLOOKUP($AO178,Data!$A$50:$B$56,2,FALSE),0)</f>
        <v>0</v>
      </c>
      <c r="DU178" s="11">
        <f>IF(DU$2=$A178,0,IF(HLOOKUP(DU$2,Recipes!$H:$GI,'Production Calculator'!$A178+2,FALSE)=0,0,HLOOKUP(DU$2,Recipes!$H:$GI,'Production Calculator'!$A178+2,FALSE)*$AK178))+IF($AO178=DU$3,$AM178/VLOOKUP($AO178,Data!$A$50:$B$56,2,FALSE),0)</f>
        <v>0</v>
      </c>
      <c r="DV178" s="11">
        <f>IF(DV$2=$A178,0,IF(HLOOKUP(DV$2,Recipes!$H:$GI,'Production Calculator'!$A178+2,FALSE)=0,0,HLOOKUP(DV$2,Recipes!$H:$GI,'Production Calculator'!$A178+2,FALSE)*$AK178))+IF($AO178=DV$3,$AM178/VLOOKUP($AO178,Data!$A$50:$B$56,2,FALSE),0)</f>
        <v>0</v>
      </c>
      <c r="DW178" s="11">
        <f>IF(DW$2=$A178,0,IF(HLOOKUP(DW$2,Recipes!$H:$GI,'Production Calculator'!$A178+2,FALSE)=0,0,HLOOKUP(DW$2,Recipes!$H:$GI,'Production Calculator'!$A178+2,FALSE)*$AK178))+IF($AO178=DW$3,$AM178/VLOOKUP($AO178,Data!$A$50:$B$56,2,FALSE),0)</f>
        <v>0</v>
      </c>
      <c r="DX178" s="11">
        <f>IF(DX$2=$A178,0,IF(HLOOKUP(DX$2,Recipes!$H:$GI,'Production Calculator'!$A178+2,FALSE)=0,0,HLOOKUP(DX$2,Recipes!$H:$GI,'Production Calculator'!$A178+2,FALSE)*$AK178))+IF($AO178=DX$3,$AM178/VLOOKUP($AO178,Data!$A$50:$B$56,2,FALSE),0)</f>
        <v>0</v>
      </c>
      <c r="DY178" s="11">
        <f>IF(DY$2=$A178,0,IF(HLOOKUP(DY$2,Recipes!$H:$GI,'Production Calculator'!$A178+2,FALSE)=0,0,HLOOKUP(DY$2,Recipes!$H:$GI,'Production Calculator'!$A178+2,FALSE)*$AK178))+IF($AO178=DY$3,$AM178/VLOOKUP($AO178,Data!$A$50:$B$56,2,FALSE),0)</f>
        <v>0</v>
      </c>
      <c r="DZ178" s="11">
        <f>IF(DZ$2=$A178,0,IF(HLOOKUP(DZ$2,Recipes!$H:$GI,'Production Calculator'!$A178+2,FALSE)=0,0,HLOOKUP(DZ$2,Recipes!$H:$GI,'Production Calculator'!$A178+2,FALSE)*$AK178))+IF($AO178=DZ$3,$AM178/VLOOKUP($AO178,Data!$A$50:$B$56,2,FALSE),0)</f>
        <v>0</v>
      </c>
      <c r="EA178" s="11">
        <f>IF(EA$2=$A178,0,IF(HLOOKUP(EA$2,Recipes!$H:$GI,'Production Calculator'!$A178+2,FALSE)=0,0,HLOOKUP(EA$2,Recipes!$H:$GI,'Production Calculator'!$A178+2,FALSE)*$AK178))+IF($AO178=EA$3,$AM178/VLOOKUP($AO178,Data!$A$50:$B$56,2,FALSE),0)</f>
        <v>0</v>
      </c>
      <c r="EB178" s="11">
        <f>IF(EB$2=$A178,0,IF(HLOOKUP(EB$2,Recipes!$H:$GI,'Production Calculator'!$A178+2,FALSE)=0,0,HLOOKUP(EB$2,Recipes!$H:$GI,'Production Calculator'!$A178+2,FALSE)*$AK178))+IF($AO178=EB$3,$AM178/VLOOKUP($AO178,Data!$A$50:$B$56,2,FALSE),0)</f>
        <v>0</v>
      </c>
      <c r="EC178" s="11">
        <f>IF(EC$2=$A178,0,IF(HLOOKUP(EC$2,Recipes!$H:$GI,'Production Calculator'!$A178+2,FALSE)=0,0,HLOOKUP(EC$2,Recipes!$H:$GI,'Production Calculator'!$A178+2,FALSE)*$AK178))+IF($AO178=EC$3,$AM178/VLOOKUP($AO178,Data!$A$50:$B$56,2,FALSE),0)</f>
        <v>0</v>
      </c>
      <c r="ED178" s="11">
        <f>IF(ED$2=$A178,0,IF(HLOOKUP(ED$2,Recipes!$H:$GI,'Production Calculator'!$A178+2,FALSE)=0,0,HLOOKUP(ED$2,Recipes!$H:$GI,'Production Calculator'!$A178+2,FALSE)*$AK178))+IF($AO178=ED$3,$AM178/VLOOKUP($AO178,Data!$A$50:$B$56,2,FALSE),0)</f>
        <v>0</v>
      </c>
      <c r="EE178" s="11">
        <f>IF(EE$2=$A178,0,IF(HLOOKUP(EE$2,Recipes!$H:$GI,'Production Calculator'!$A178+2,FALSE)=0,0,HLOOKUP(EE$2,Recipes!$H:$GI,'Production Calculator'!$A178+2,FALSE)*$AK178))+IF($AO178=EE$3,$AM178/VLOOKUP($AO178,Data!$A$50:$B$56,2,FALSE),0)</f>
        <v>0</v>
      </c>
      <c r="EF178" s="11">
        <f>IF(EF$2=$A178,0,IF(HLOOKUP(EF$2,Recipes!$H:$GI,'Production Calculator'!$A178+2,FALSE)=0,0,HLOOKUP(EF$2,Recipes!$H:$GI,'Production Calculator'!$A178+2,FALSE)*$AK178))+IF($AO178=EF$3,$AM178/VLOOKUP($AO178,Data!$A$50:$B$56,2,FALSE),0)</f>
        <v>0</v>
      </c>
      <c r="EG178" s="11">
        <f>IF(EG$2=$A178,0,IF(HLOOKUP(EG$2,Recipes!$H:$GI,'Production Calculator'!$A178+2,FALSE)=0,0,HLOOKUP(EG$2,Recipes!$H:$GI,'Production Calculator'!$A178+2,FALSE)*$AK178))+IF($AO178=EG$3,$AM178/VLOOKUP($AO178,Data!$A$50:$B$56,2,FALSE),0)</f>
        <v>0</v>
      </c>
      <c r="EH178" s="11">
        <f>IF(EH$2=$A178,0,IF(HLOOKUP(EH$2,Recipes!$H:$GI,'Production Calculator'!$A178+2,FALSE)=0,0,HLOOKUP(EH$2,Recipes!$H:$GI,'Production Calculator'!$A178+2,FALSE)*$AK178))+IF($AO178=EH$3,$AM178/VLOOKUP($AO178,Data!$A$50:$B$56,2,FALSE),0)</f>
        <v>0</v>
      </c>
      <c r="EI178" s="11">
        <f>IF(EI$2=$A178,0,IF(HLOOKUP(EI$2,Recipes!$H:$GI,'Production Calculator'!$A178+2,FALSE)=0,0,HLOOKUP(EI$2,Recipes!$H:$GI,'Production Calculator'!$A178+2,FALSE)*$AK178))+IF($AO178=EI$3,$AM178/VLOOKUP($AO178,Data!$A$50:$B$56,2,FALSE),0)</f>
        <v>0</v>
      </c>
      <c r="EJ178" s="11">
        <f>IF(EJ$2=$A178,0,IF(HLOOKUP(EJ$2,Recipes!$H:$GI,'Production Calculator'!$A178+2,FALSE)=0,0,HLOOKUP(EJ$2,Recipes!$H:$GI,'Production Calculator'!$A178+2,FALSE)*$AK178))+IF($AO178=EJ$3,$AM178/VLOOKUP($AO178,Data!$A$50:$B$56,2,FALSE),0)</f>
        <v>0</v>
      </c>
      <c r="EK178" s="11">
        <f>IF(EK$2=$A178,0,IF(HLOOKUP(EK$2,Recipes!$H:$GI,'Production Calculator'!$A178+2,FALSE)=0,0,HLOOKUP(EK$2,Recipes!$H:$GI,'Production Calculator'!$A178+2,FALSE)*$AK178))+IF($AO178=EK$3,$AM178/VLOOKUP($AO178,Data!$A$50:$B$56,2,FALSE),0)</f>
        <v>0</v>
      </c>
      <c r="EL178" s="11">
        <f>IF(EL$2=$A178,0,IF(HLOOKUP(EL$2,Recipes!$H:$GI,'Production Calculator'!$A178+2,FALSE)=0,0,HLOOKUP(EL$2,Recipes!$H:$GI,'Production Calculator'!$A178+2,FALSE)*$AK178))+IF($AO178=EL$3,$AM178/VLOOKUP($AO178,Data!$A$50:$B$56,2,FALSE),0)</f>
        <v>0</v>
      </c>
      <c r="EM178" s="11">
        <f>IF(EM$2=$A178,0,IF(HLOOKUP(EM$2,Recipes!$H:$GI,'Production Calculator'!$A178+2,FALSE)=0,0,HLOOKUP(EM$2,Recipes!$H:$GI,'Production Calculator'!$A178+2,FALSE)*$AK178))+IF($AO178=EM$3,$AM178/VLOOKUP($AO178,Data!$A$50:$B$56,2,FALSE),0)</f>
        <v>0</v>
      </c>
      <c r="EN178" s="11">
        <f>IF(EN$2=$A178,0,IF(HLOOKUP(EN$2,Recipes!$H:$GI,'Production Calculator'!$A178+2,FALSE)=0,0,HLOOKUP(EN$2,Recipes!$H:$GI,'Production Calculator'!$A178+2,FALSE)*$AK178))+IF($AO178=EN$3,$AM178/VLOOKUP($AO178,Data!$A$50:$B$56,2,FALSE),0)</f>
        <v>0</v>
      </c>
      <c r="EO178" s="11">
        <f>IF(EO$2=$A178,0,IF(HLOOKUP(EO$2,Recipes!$H:$GI,'Production Calculator'!$A178+2,FALSE)=0,0,HLOOKUP(EO$2,Recipes!$H:$GI,'Production Calculator'!$A178+2,FALSE)*$AK178))+IF($AO178=EO$3,$AM178/VLOOKUP($AO178,Data!$A$50:$B$56,2,FALSE),0)</f>
        <v>0</v>
      </c>
      <c r="EP178" s="11">
        <f>IF(EP$2=$A178,0,IF(HLOOKUP(EP$2,Recipes!$H:$GI,'Production Calculator'!$A178+2,FALSE)=0,0,HLOOKUP(EP$2,Recipes!$H:$GI,'Production Calculator'!$A178+2,FALSE)*$AK178))+IF($AO178=EP$3,$AM178/VLOOKUP($AO178,Data!$A$50:$B$56,2,FALSE),0)</f>
        <v>0</v>
      </c>
      <c r="EQ178" s="11">
        <f>IF(EQ$2=$A178,0,IF(HLOOKUP(EQ$2,Recipes!$H:$GI,'Production Calculator'!$A178+2,FALSE)=0,0,HLOOKUP(EQ$2,Recipes!$H:$GI,'Production Calculator'!$A178+2,FALSE)*$AK178))+IF($AO178=EQ$3,$AM178/VLOOKUP($AO178,Data!$A$50:$B$56,2,FALSE),0)</f>
        <v>0</v>
      </c>
      <c r="ER178" s="11">
        <f>IF(ER$2=$A178,0,IF(HLOOKUP(ER$2,Recipes!$H:$GI,'Production Calculator'!$A178+2,FALSE)=0,0,HLOOKUP(ER$2,Recipes!$H:$GI,'Production Calculator'!$A178+2,FALSE)*$AK178))+IF($AO178=ER$3,$AM178/VLOOKUP($AO178,Data!$A$50:$B$56,2,FALSE),0)</f>
        <v>0</v>
      </c>
      <c r="ES178" s="11">
        <f>IF(ES$2=$A178,0,IF(HLOOKUP(ES$2,Recipes!$H:$GI,'Production Calculator'!$A178+2,FALSE)=0,0,HLOOKUP(ES$2,Recipes!$H:$GI,'Production Calculator'!$A178+2,FALSE)*$AK178))+IF($AO178=ES$3,$AM178/VLOOKUP($AO178,Data!$A$50:$B$56,2,FALSE),0)</f>
        <v>0</v>
      </c>
      <c r="ET178" s="11">
        <f>IF(ET$2=$A178,0,IF(HLOOKUP(ET$2,Recipes!$H:$GI,'Production Calculator'!$A178+2,FALSE)=0,0,HLOOKUP(ET$2,Recipes!$H:$GI,'Production Calculator'!$A178+2,FALSE)*$AK178))+IF($AO178=ET$3,$AM178/VLOOKUP($AO178,Data!$A$50:$B$56,2,FALSE),0)</f>
        <v>0</v>
      </c>
      <c r="EU178" s="11">
        <f>IF(EU$2=$A178,0,IF(HLOOKUP(EU$2,Recipes!$H:$GI,'Production Calculator'!$A178+2,FALSE)=0,0,HLOOKUP(EU$2,Recipes!$H:$GI,'Production Calculator'!$A178+2,FALSE)*$AK178))+IF($AO178=EU$3,$AM178/VLOOKUP($AO178,Data!$A$50:$B$56,2,FALSE),0)</f>
        <v>0</v>
      </c>
      <c r="EV178" s="11">
        <f>IF(EV$2=$A178,0,IF(HLOOKUP(EV$2,Recipes!$H:$GI,'Production Calculator'!$A178+2,FALSE)=0,0,HLOOKUP(EV$2,Recipes!$H:$GI,'Production Calculator'!$A178+2,FALSE)*$AK178))+IF($AO178=EV$3,$AM178/VLOOKUP($AO178,Data!$A$50:$B$56,2,FALSE),0)</f>
        <v>0</v>
      </c>
      <c r="EW178" s="11">
        <f>IF(EW$2=$A178,0,IF(HLOOKUP(EW$2,Recipes!$H:$GI,'Production Calculator'!$A178+2,FALSE)=0,0,HLOOKUP(EW$2,Recipes!$H:$GI,'Production Calculator'!$A178+2,FALSE)*$AK178))+IF($AO178=EW$3,$AM178/VLOOKUP($AO178,Data!$A$50:$B$56,2,FALSE),0)</f>
        <v>0</v>
      </c>
      <c r="EX178" s="11">
        <f>IF(EX$2=$A178,0,IF(HLOOKUP(EX$2,Recipes!$H:$GI,'Production Calculator'!$A178+2,FALSE)=0,0,HLOOKUP(EX$2,Recipes!$H:$GI,'Production Calculator'!$A178+2,FALSE)*$AK178))+IF($AO178=EX$3,$AM178/VLOOKUP($AO178,Data!$A$50:$B$56,2,FALSE),0)</f>
        <v>0</v>
      </c>
      <c r="EY178" s="11">
        <f>IF(EY$2=$A178,0,IF(HLOOKUP(EY$2,Recipes!$H:$GI,'Production Calculator'!$A178+2,FALSE)=0,0,HLOOKUP(EY$2,Recipes!$H:$GI,'Production Calculator'!$A178+2,FALSE)*$AK178))+IF($AO178=EY$3,$AM178/VLOOKUP($AO178,Data!$A$50:$B$56,2,FALSE),0)</f>
        <v>0</v>
      </c>
      <c r="EZ178" s="11">
        <f>IF(EZ$2=$A178,0,IF(HLOOKUP(EZ$2,Recipes!$H:$GI,'Production Calculator'!$A178+2,FALSE)=0,0,HLOOKUP(EZ$2,Recipes!$H:$GI,'Production Calculator'!$A178+2,FALSE)*$AK178))+IF($AO178=EZ$3,$AM178/VLOOKUP($AO178,Data!$A$50:$B$56,2,FALSE),0)</f>
        <v>0</v>
      </c>
      <c r="FA178" s="11">
        <f>IF(FA$2=$A178,0,IF(HLOOKUP(FA$2,Recipes!$H:$GI,'Production Calculator'!$A178+2,FALSE)=0,0,HLOOKUP(FA$2,Recipes!$H:$GI,'Production Calculator'!$A178+2,FALSE)*$AK178))+IF($AO178=FA$3,$AM178/VLOOKUP($AO178,Data!$A$50:$B$56,2,FALSE),0)</f>
        <v>0</v>
      </c>
      <c r="FB178" s="11">
        <f>IF(FB$2=$A178,0,IF(HLOOKUP(FB$2,Recipes!$H:$GI,'Production Calculator'!$A178+2,FALSE)=0,0,HLOOKUP(FB$2,Recipes!$H:$GI,'Production Calculator'!$A178+2,FALSE)*$AK178))+IF($AO178=FB$3,$AM178/VLOOKUP($AO178,Data!$A$50:$B$56,2,FALSE),0)</f>
        <v>0</v>
      </c>
      <c r="FC178" s="11">
        <f>IF(FC$2=$A178,0,IF(HLOOKUP(FC$2,Recipes!$H:$GI,'Production Calculator'!$A178+2,FALSE)=0,0,HLOOKUP(FC$2,Recipes!$H:$GI,'Production Calculator'!$A178+2,FALSE)*$AK178))+IF($AO178=FC$3,$AM178/VLOOKUP($AO178,Data!$A$50:$B$56,2,FALSE),0)</f>
        <v>0</v>
      </c>
      <c r="FD178" s="11">
        <f>IF(FD$2=$A178,0,IF(HLOOKUP(FD$2,Recipes!$H:$GI,'Production Calculator'!$A178+2,FALSE)=0,0,HLOOKUP(FD$2,Recipes!$H:$GI,'Production Calculator'!$A178+2,FALSE)*$AK178))+IF($AO178=FD$3,$AM178/VLOOKUP($AO178,Data!$A$50:$B$56,2,FALSE),0)</f>
        <v>0</v>
      </c>
      <c r="FE178" s="11">
        <f>IF(FE$2=$A178,0,IF(HLOOKUP(FE$2,Recipes!$H:$GI,'Production Calculator'!$A178+2,FALSE)=0,0,HLOOKUP(FE$2,Recipes!$H:$GI,'Production Calculator'!$A178+2,FALSE)*$AK178))+IF($AO178=FE$3,$AM178/VLOOKUP($AO178,Data!$A$50:$B$56,2,FALSE),0)</f>
        <v>0</v>
      </c>
      <c r="FF178" s="11">
        <f>IF(FF$2=$A178,0,IF(HLOOKUP(FF$2,Recipes!$H:$GI,'Production Calculator'!$A178+2,FALSE)=0,0,HLOOKUP(FF$2,Recipes!$H:$GI,'Production Calculator'!$A178+2,FALSE)*$AK178))+IF($AO178=FF$3,$AM178/VLOOKUP($AO178,Data!$A$50:$B$56,2,FALSE),0)</f>
        <v>0</v>
      </c>
      <c r="FG178" s="11">
        <f>IF(FG$2=$A178,0,IF(HLOOKUP(FG$2,Recipes!$H:$GI,'Production Calculator'!$A178+2,FALSE)=0,0,HLOOKUP(FG$2,Recipes!$H:$GI,'Production Calculator'!$A178+2,FALSE)*$AK178))+IF($AO178=FG$3,$AM178/VLOOKUP($AO178,Data!$A$50:$B$56,2,FALSE),0)</f>
        <v>0</v>
      </c>
      <c r="FH178" s="11">
        <f>IF(FH$2=$A178,0,IF(HLOOKUP(FH$2,Recipes!$H:$GI,'Production Calculator'!$A178+2,FALSE)=0,0,HLOOKUP(FH$2,Recipes!$H:$GI,'Production Calculator'!$A178+2,FALSE)*$AK178))+IF($AO178=FH$3,$AM178/VLOOKUP($AO178,Data!$A$50:$B$56,2,FALSE),0)</f>
        <v>0</v>
      </c>
      <c r="FI178" s="11">
        <f>IF(FI$2=$A178,0,IF(HLOOKUP(FI$2,Recipes!$H:$GI,'Production Calculator'!$A178+2,FALSE)=0,0,HLOOKUP(FI$2,Recipes!$H:$GI,'Production Calculator'!$A178+2,FALSE)*$AK178))+IF($AO178=FI$3,$AM178/VLOOKUP($AO178,Data!$A$50:$B$56,2,FALSE),0)</f>
        <v>0</v>
      </c>
      <c r="FJ178" s="11">
        <f>IF(FJ$2=$A178,0,IF(HLOOKUP(FJ$2,Recipes!$H:$GI,'Production Calculator'!$A178+2,FALSE)=0,0,HLOOKUP(FJ$2,Recipes!$H:$GI,'Production Calculator'!$A178+2,FALSE)*$AK178))+IF($AO178=FJ$3,$AM178/VLOOKUP($AO178,Data!$A$50:$B$56,2,FALSE),0)</f>
        <v>0</v>
      </c>
      <c r="FK178" s="11">
        <f>IF(FK$2=$A178,0,IF(HLOOKUP(FK$2,Recipes!$H:$GI,'Production Calculator'!$A178+2,FALSE)=0,0,HLOOKUP(FK$2,Recipes!$H:$GI,'Production Calculator'!$A178+2,FALSE)*$AK178))+IF($AO178=FK$3,$AM178/VLOOKUP($AO178,Data!$A$50:$B$56,2,FALSE),0)</f>
        <v>0</v>
      </c>
      <c r="FL178" s="11">
        <f>IF(FL$2=$A178,0,IF(HLOOKUP(FL$2,Recipes!$H:$GI,'Production Calculator'!$A178+2,FALSE)=0,0,HLOOKUP(FL$2,Recipes!$H:$GI,'Production Calculator'!$A178+2,FALSE)*$AK178))+IF($AO178=FL$3,$AM178/VLOOKUP($AO178,Data!$A$50:$B$56,2,FALSE),0)</f>
        <v>0</v>
      </c>
      <c r="FM178" s="11">
        <f>IF(FM$2=$A178,0,IF(HLOOKUP(FM$2,Recipes!$H:$GI,'Production Calculator'!$A178+2,FALSE)=0,0,HLOOKUP(FM$2,Recipes!$H:$GI,'Production Calculator'!$A178+2,FALSE)*$AK178))+IF($AO178=FM$3,$AM178/VLOOKUP($AO178,Data!$A$50:$B$56,2,FALSE),0)</f>
        <v>0</v>
      </c>
      <c r="FN178" s="11">
        <f>IF(FN$2=$A178,0,IF(HLOOKUP(FN$2,Recipes!$H:$GI,'Production Calculator'!$A178+2,FALSE)=0,0,HLOOKUP(FN$2,Recipes!$H:$GI,'Production Calculator'!$A178+2,FALSE)*$AK178))+IF($AO178=FN$3,$AM178/VLOOKUP($AO178,Data!$A$50:$B$56,2,FALSE),0)</f>
        <v>0</v>
      </c>
      <c r="FO178" s="11">
        <f>IF(FO$2=$A178,0,IF(HLOOKUP(FO$2,Recipes!$H:$GI,'Production Calculator'!$A178+2,FALSE)=0,0,HLOOKUP(FO$2,Recipes!$H:$GI,'Production Calculator'!$A178+2,FALSE)*$AK178))+IF($AO178=FO$3,$AM178/VLOOKUP($AO178,Data!$A$50:$B$56,2,FALSE),0)</f>
        <v>0</v>
      </c>
      <c r="FP178" s="11">
        <f>IF(FP$2=$A178,0,IF(HLOOKUP(FP$2,Recipes!$H:$GI,'Production Calculator'!$A178+2,FALSE)=0,0,HLOOKUP(FP$2,Recipes!$H:$GI,'Production Calculator'!$A178+2,FALSE)*$AK178))+IF($AO178=FP$3,$AM178/VLOOKUP($AO178,Data!$A$50:$B$56,2,FALSE),0)</f>
        <v>0</v>
      </c>
      <c r="FQ178" s="11">
        <f>IF(FQ$2=$A178,0,IF(HLOOKUP(FQ$2,Recipes!$H:$GI,'Production Calculator'!$A178+2,FALSE)=0,0,HLOOKUP(FQ$2,Recipes!$H:$GI,'Production Calculator'!$A178+2,FALSE)*$AK178))+IF($AO178=FQ$3,$AM178/VLOOKUP($AO178,Data!$A$50:$B$56,2,FALSE),0)</f>
        <v>0</v>
      </c>
      <c r="FR178" s="11">
        <f>IF(FR$2=$A178,0,IF(HLOOKUP(FR$2,Recipes!$H:$GI,'Production Calculator'!$A178+2,FALSE)=0,0,HLOOKUP(FR$2,Recipes!$H:$GI,'Production Calculator'!$A178+2,FALSE)*$AK178))+IF($AO178=FR$3,$AM178/VLOOKUP($AO178,Data!$A$50:$B$56,2,FALSE),0)</f>
        <v>0</v>
      </c>
      <c r="FS178" s="11">
        <f>IF(FS$2=$A178,0,IF(HLOOKUP(FS$2,Recipes!$H:$GI,'Production Calculator'!$A178+2,FALSE)=0,0,HLOOKUP(FS$2,Recipes!$H:$GI,'Production Calculator'!$A178+2,FALSE)*$AK178))+IF($AO178=FS$3,$AM178/VLOOKUP($AO178,Data!$A$50:$B$56,2,FALSE),0)</f>
        <v>0</v>
      </c>
      <c r="FT178" s="11">
        <f>IF(FT$2=$A178,0,IF(HLOOKUP(FT$2,Recipes!$H:$GI,'Production Calculator'!$A178+2,FALSE)=0,0,HLOOKUP(FT$2,Recipes!$H:$GI,'Production Calculator'!$A178+2,FALSE)*$AK178))+IF($AO178=FT$3,$AM178/VLOOKUP($AO178,Data!$A$50:$B$56,2,FALSE),0)</f>
        <v>0</v>
      </c>
      <c r="FU178" s="11">
        <f>IF(FU$2=$A178,0,IF(HLOOKUP(FU$2,Recipes!$H:$GI,'Production Calculator'!$A178+2,FALSE)=0,0,HLOOKUP(FU$2,Recipes!$H:$GI,'Production Calculator'!$A178+2,FALSE)*$AK178))+IF($AO178=FU$3,$AM178/VLOOKUP($AO178,Data!$A$50:$B$56,2,FALSE),0)</f>
        <v>0</v>
      </c>
      <c r="FV178" s="11">
        <f>IF(FV$2=$A178,0,IF(HLOOKUP(FV$2,Recipes!$H:$GI,'Production Calculator'!$A178+2,FALSE)=0,0,HLOOKUP(FV$2,Recipes!$H:$GI,'Production Calculator'!$A178+2,FALSE)*$AK178))+IF($AO178=FV$3,$AM178/VLOOKUP($AO178,Data!$A$50:$B$56,2,FALSE),0)</f>
        <v>0</v>
      </c>
      <c r="FW178" s="11">
        <f>IF(FW$2=$A178,0,IF(HLOOKUP(FW$2,Recipes!$H:$GI,'Production Calculator'!$A178+2,FALSE)=0,0,HLOOKUP(FW$2,Recipes!$H:$GI,'Production Calculator'!$A178+2,FALSE)*$AK178))+IF($AO178=FW$3,$AM178/VLOOKUP($AO178,Data!$A$50:$B$56,2,FALSE),0)</f>
        <v>0</v>
      </c>
      <c r="FX178" s="11">
        <f>IF(FX$2=$A178,0,IF(HLOOKUP(FX$2,Recipes!$H:$GI,'Production Calculator'!$A178+2,FALSE)=0,0,HLOOKUP(FX$2,Recipes!$H:$GI,'Production Calculator'!$A178+2,FALSE)*$AK178))+IF($AO178=FX$3,$AM178/VLOOKUP($AO178,Data!$A$50:$B$56,2,FALSE),0)</f>
        <v>0</v>
      </c>
      <c r="FY178" s="11">
        <f>IF(FY$2=$A178,0,IF(HLOOKUP(FY$2,Recipes!$H:$GI,'Production Calculator'!$A178+2,FALSE)=0,0,HLOOKUP(FY$2,Recipes!$H:$GI,'Production Calculator'!$A178+2,FALSE)*$AK178))+IF($AO178=FY$3,$AM178/VLOOKUP($AO178,Data!$A$50:$B$56,2,FALSE),0)</f>
        <v>0</v>
      </c>
      <c r="FZ178" s="11">
        <f>IF(FZ$2=$A178,0,IF(HLOOKUP(FZ$2,Recipes!$H:$GI,'Production Calculator'!$A178+2,FALSE)=0,0,HLOOKUP(FZ$2,Recipes!$H:$GI,'Production Calculator'!$A178+2,FALSE)*$AK178))+IF($AO178=FZ$3,$AM178/VLOOKUP($AO178,Data!$A$50:$B$56,2,FALSE),0)</f>
        <v>0</v>
      </c>
      <c r="GA178" s="11">
        <f>IF(GA$2=$A178,0,IF(HLOOKUP(GA$2,Recipes!$H:$GI,'Production Calculator'!$A178+2,FALSE)=0,0,HLOOKUP(GA$2,Recipes!$H:$GI,'Production Calculator'!$A178+2,FALSE)*$AK178))+IF($AO178=GA$3,$AM178/VLOOKUP($AO178,Data!$A$50:$B$56,2,FALSE),0)</f>
        <v>0</v>
      </c>
      <c r="GB178" s="11">
        <f>IF(GB$2=$A178,0,IF(HLOOKUP(GB$2,Recipes!$H:$GI,'Production Calculator'!$A178+2,FALSE)=0,0,HLOOKUP(GB$2,Recipes!$H:$GI,'Production Calculator'!$A178+2,FALSE)*$AK178))+IF($AO178=GB$3,$AM178/VLOOKUP($AO178,Data!$A$50:$B$56,2,FALSE),0)</f>
        <v>0</v>
      </c>
      <c r="GC178" s="11">
        <f>IF(GC$2=$A178,0,IF(HLOOKUP(GC$2,Recipes!$H:$GI,'Production Calculator'!$A178+2,FALSE)=0,0,HLOOKUP(GC$2,Recipes!$H:$GI,'Production Calculator'!$A178+2,FALSE)*$AK178))+IF($AO178=GC$3,$AM178/VLOOKUP($AO178,Data!$A$50:$B$56,2,FALSE),0)</f>
        <v>0</v>
      </c>
      <c r="GD178" s="11">
        <f>IF(GD$2=$A178,0,IF(HLOOKUP(GD$2,Recipes!$H:$GI,'Production Calculator'!$A178+2,FALSE)=0,0,HLOOKUP(GD$2,Recipes!$H:$GI,'Production Calculator'!$A178+2,FALSE)*$AK178))+IF($AO178=GD$3,$AM178/VLOOKUP($AO178,Data!$A$50:$B$56,2,FALSE),0)</f>
        <v>0</v>
      </c>
      <c r="GE178" s="11">
        <f>IF(GE$2=$A178,0,IF(HLOOKUP(GE$2,Recipes!$H:$GI,'Production Calculator'!$A178+2,FALSE)=0,0,HLOOKUP(GE$2,Recipes!$H:$GI,'Production Calculator'!$A178+2,FALSE)*$AK178))+IF($AO178=GE$3,$AM178/VLOOKUP($AO178,Data!$A$50:$B$56,2,FALSE),0)</f>
        <v>0</v>
      </c>
      <c r="GF178" s="11">
        <f>IF(GF$2=$A178,0,IF(HLOOKUP(GF$2,Recipes!$H:$GI,'Production Calculator'!$A178+2,FALSE)=0,0,HLOOKUP(GF$2,Recipes!$H:$GI,'Production Calculator'!$A178+2,FALSE)*$AK178))+IF($AO178=GF$3,$AM178/VLOOKUP($AO178,Data!$A$50:$B$56,2,FALSE),0)</f>
        <v>0</v>
      </c>
      <c r="GG178" s="11">
        <f>IF(GG$2=$A178,0,IF(HLOOKUP(GG$2,Recipes!$H:$GI,'Production Calculator'!$A178+2,FALSE)=0,0,HLOOKUP(GG$2,Recipes!$H:$GI,'Production Calculator'!$A178+2,FALSE)*$AK178))+IF($AO178=GG$3,$AM178/VLOOKUP($AO178,Data!$A$50:$B$56,2,FALSE),0)</f>
        <v>0</v>
      </c>
      <c r="GH178" s="11">
        <f>IF(GH$2=$A178,0,IF(HLOOKUP(GH$2,Recipes!$H:$GI,'Production Calculator'!$A178+2,FALSE)=0,0,HLOOKUP(GH$2,Recipes!$H:$GI,'Production Calculator'!$A178+2,FALSE)*$AK178))+IF($AO178=GH$3,$AM178/VLOOKUP($AO178,Data!$A$50:$B$56,2,FALSE),0)</f>
        <v>0</v>
      </c>
      <c r="GI178" s="11">
        <f>IF(GI$2=$A178,0,IF(HLOOKUP(GI$2,Recipes!$H:$GI,'Production Calculator'!$A178+2,FALSE)=0,0,HLOOKUP(GI$2,Recipes!$H:$GI,'Production Calculator'!$A178+2,FALSE)*$AK178))+IF($AO178=GI$3,$AM178/VLOOKUP($AO178,Data!$A$50:$B$56,2,FALSE),0)</f>
        <v>0</v>
      </c>
      <c r="GJ178" s="11">
        <f>IF(GJ$2=$A178,0,IF(HLOOKUP(GJ$2,Recipes!$H:$GI,'Production Calculator'!$A178+2,FALSE)=0,0,HLOOKUP(GJ$2,Recipes!$H:$GI,'Production Calculator'!$A178+2,FALSE)*$AK178))+IF($AO178=GJ$3,$AM178/VLOOKUP($AO178,Data!$A$50:$B$56,2,FALSE),0)</f>
        <v>0</v>
      </c>
      <c r="GK178" s="11">
        <f>IF(GK$2=$A178,0,IF(HLOOKUP(GK$2,Recipes!$H:$GI,'Production Calculator'!$A178+2,FALSE)=0,0,HLOOKUP(GK$2,Recipes!$H:$GI,'Production Calculator'!$A178+2,FALSE)*$AK178))+IF($AO178=GK$3,$AM178/VLOOKUP($AO178,Data!$A$50:$B$56,2,FALSE),0)</f>
        <v>0</v>
      </c>
      <c r="GL178" s="11">
        <f>IF(GL$2=$A178,0,IF(HLOOKUP(GL$2,Recipes!$H:$GI,'Production Calculator'!$A178+2,FALSE)=0,0,HLOOKUP(GL$2,Recipes!$H:$GI,'Production Calculator'!$A178+2,FALSE)*$AK178))+IF($AO178=GL$3,$AM178/VLOOKUP($AO178,Data!$A$50:$B$56,2,FALSE),0)</f>
        <v>0</v>
      </c>
      <c r="GM178" s="11">
        <f>IF(GM$2=$A178,0,IF(HLOOKUP(GM$2,Recipes!$H:$GI,'Production Calculator'!$A178+2,FALSE)=0,0,HLOOKUP(GM$2,Recipes!$H:$GI,'Production Calculator'!$A178+2,FALSE)*$AK178))+IF($AO178=GM$3,$AM178/VLOOKUP($AO178,Data!$A$50:$B$56,2,FALSE),0)</f>
        <v>0</v>
      </c>
      <c r="GN178" s="11">
        <f>IF(GN$2=$A178,0,IF(HLOOKUP(GN$2,Recipes!$H:$GI,'Production Calculator'!$A178+2,FALSE)=0,0,HLOOKUP(GN$2,Recipes!$H:$GI,'Production Calculator'!$A178+2,FALSE)*$AK178))+IF($AO178=GN$3,$AM178/VLOOKUP($AO178,Data!$A$50:$B$56,2,FALSE),0)</f>
        <v>0</v>
      </c>
      <c r="GO178" s="11">
        <f>IF(GO$2=$A178,0,IF(HLOOKUP(GO$2,Recipes!$H:$GI,'Production Calculator'!$A178+2,FALSE)=0,0,HLOOKUP(GO$2,Recipes!$H:$GI,'Production Calculator'!$A178+2,FALSE)*$AK178))+IF($AO178=GO$3,$AM178/VLOOKUP($AO178,Data!$A$50:$B$56,2,FALSE),0)</f>
        <v>0</v>
      </c>
      <c r="GP178" s="11">
        <f>IF(GP$2=$A178,0,IF(HLOOKUP(GP$2,Recipes!$H:$GI,'Production Calculator'!$A178+2,FALSE)=0,0,HLOOKUP(GP$2,Recipes!$H:$GI,'Production Calculator'!$A178+2,FALSE)*$AK178))+IF($AO178=GP$3,$AM178/VLOOKUP($AO178,Data!$A$50:$B$56,2,FALSE),0)</f>
        <v>0</v>
      </c>
      <c r="GQ178" s="11">
        <f>IF(GQ$2=$A178,0,IF(HLOOKUP(GQ$2,Recipes!$H:$GI,'Production Calculator'!$A178+2,FALSE)=0,0,HLOOKUP(GQ$2,Recipes!$H:$GI,'Production Calculator'!$A178+2,FALSE)*$AK178))+IF($AO178=GQ$3,$AM178/VLOOKUP($AO178,Data!$A$50:$B$56,2,FALSE),0)</f>
        <v>0</v>
      </c>
      <c r="GR178" s="11">
        <f>IF(GR$2=$A178,0,IF(HLOOKUP(GR$2,Recipes!$H:$GI,'Production Calculator'!$A178+2,FALSE)=0,0,HLOOKUP(GR$2,Recipes!$H:$GI,'Production Calculator'!$A178+2,FALSE)*$AK178))+IF($AO178=GR$3,$AM178/VLOOKUP($AO178,Data!$A$50:$B$56,2,FALSE),0)</f>
        <v>0</v>
      </c>
      <c r="GS178" s="11">
        <f>IF(GS$2=$A178,0,IF(HLOOKUP(GS$2,Recipes!$H:$GI,'Production Calculator'!$A178+2,FALSE)=0,0,HLOOKUP(GS$2,Recipes!$H:$GI,'Production Calculator'!$A178+2,FALSE)*$AK178))+IF($AO178=GS$3,$AM178/VLOOKUP($AO178,Data!$A$50:$B$56,2,FALSE),0)</f>
        <v>0</v>
      </c>
      <c r="GT178" s="11">
        <f>IF(GT$2=$A178,0,IF(HLOOKUP(GT$2,Recipes!$H:$GI,'Production Calculator'!$A178+2,FALSE)=0,0,HLOOKUP(GT$2,Recipes!$H:$GI,'Production Calculator'!$A178+2,FALSE)*$AK178))+IF($AO178=GT$3,$AM178/VLOOKUP($AO178,Data!$A$50:$B$56,2,FALSE),0)</f>
        <v>0</v>
      </c>
      <c r="GU178" s="11">
        <f>IF(GU$2=$A178,0,IF(HLOOKUP(GU$2,Recipes!$H:$GI,'Production Calculator'!$A178+2,FALSE)=0,0,HLOOKUP(GU$2,Recipes!$H:$GI,'Production Calculator'!$A178+2,FALSE)*$AK178))+IF($AO178=GU$3,$AM178/VLOOKUP($AO178,Data!$A$50:$B$56,2,FALSE),0)</f>
        <v>0</v>
      </c>
      <c r="GV178" s="11">
        <f>IF(GV$2=$A178,0,IF(HLOOKUP(GV$2,Recipes!$H:$GI,'Production Calculator'!$A178+2,FALSE)=0,0,HLOOKUP(GV$2,Recipes!$H:$GI,'Production Calculator'!$A178+2,FALSE)*$AK178))+IF($AO178=GV$3,$AM178/VLOOKUP($AO178,Data!$A$50:$B$56,2,FALSE),0)</f>
        <v>0</v>
      </c>
      <c r="GW178" s="11">
        <f>IF(GW$2=$A178,0,IF(HLOOKUP(GW$2,Recipes!$H:$GI,'Production Calculator'!$A178+2,FALSE)=0,0,HLOOKUP(GW$2,Recipes!$H:$GI,'Production Calculator'!$A178+2,FALSE)*$AK178))+IF($AO178=GW$3,$AM178/VLOOKUP($AO178,Data!$A$50:$B$56,2,FALSE),0)</f>
        <v>0</v>
      </c>
      <c r="GX178" s="11">
        <f>IF(GX$2=$A178,0,IF(HLOOKUP(GX$2,Recipes!$H:$GI,'Production Calculator'!$A178+2,FALSE)=0,0,HLOOKUP(GX$2,Recipes!$H:$GI,'Production Calculator'!$A178+2,FALSE)*$AK178))+IF($AO178=GX$3,$AM178/VLOOKUP($AO178,Data!$A$50:$B$56,2,FALSE),0)</f>
        <v>0</v>
      </c>
      <c r="GY178" s="11">
        <f>IF(GY$2=$A178,0,IF(HLOOKUP(GY$2,Recipes!$H:$GI,'Production Calculator'!$A178+2,FALSE)=0,0,HLOOKUP(GY$2,Recipes!$H:$GI,'Production Calculator'!$A178+2,FALSE)*$AK178))+IF($AO178=GY$3,$AM178/VLOOKUP($AO178,Data!$A$50:$B$56,2,FALSE),0)</f>
        <v>0</v>
      </c>
      <c r="GZ178" s="11">
        <f>IF(GZ$2=$A178,0,IF(HLOOKUP(GZ$2,Recipes!$H:$GI,'Production Calculator'!$A178+2,FALSE)=0,0,HLOOKUP(GZ$2,Recipes!$H:$GI,'Production Calculator'!$A178+2,FALSE)*$AK178))+IF($AO178=GZ$3,$AM178/VLOOKUP($AO178,Data!$A$50:$B$56,2,FALSE),0)</f>
        <v>0</v>
      </c>
      <c r="HA178" s="11">
        <f>IF(HA$2=$A178,0,IF(HLOOKUP(HA$2,Recipes!$H:$GI,'Production Calculator'!$A178+2,FALSE)=0,0,HLOOKUP(HA$2,Recipes!$H:$GI,'Production Calculator'!$A178+2,FALSE)*$AK178))+IF($AO178=HA$3,$AM178/VLOOKUP($AO178,Data!$A$50:$B$56,2,FALSE),0)</f>
        <v>0</v>
      </c>
      <c r="HB178" s="11">
        <f>IF(HB$2=$A178,0,IF(HLOOKUP(HB$2,Recipes!$H:$GI,'Production Calculator'!$A178+2,FALSE)=0,0,HLOOKUP(HB$2,Recipes!$H:$GI,'Production Calculator'!$A178+2,FALSE)*$AK178))+IF($AO178=HB$3,$AM178/VLOOKUP($AO178,Data!$A$50:$B$56,2,FALSE),0)</f>
        <v>0</v>
      </c>
      <c r="HC178" s="11">
        <f>IF(HC$2=$A178,0,IF(HLOOKUP(HC$2,Recipes!$H:$GI,'Production Calculator'!$A178+2,FALSE)=0,0,HLOOKUP(HC$2,Recipes!$H:$GI,'Production Calculator'!$A178+2,FALSE)*$AK178))+IF($AO178=HC$3,$AM178/VLOOKUP($AO178,Data!$A$50:$B$56,2,FALSE),0)</f>
        <v>0</v>
      </c>
      <c r="HD178" s="11">
        <f>IF(HD$2=$A178,0,IF(HLOOKUP(HD$2,Recipes!$H:$GI,'Production Calculator'!$A178+2,FALSE)=0,0,HLOOKUP(HD$2,Recipes!$H:$GI,'Production Calculator'!$A178+2,FALSE)*$AK178))+IF($AO178=HD$3,$AM178/VLOOKUP($AO178,Data!$A$50:$B$56,2,FALSE),0)</f>
        <v>0</v>
      </c>
      <c r="HE178" s="11">
        <f>IF(HE$2=$A178,0,IF(HLOOKUP(HE$2,Recipes!$H:$GI,'Production Calculator'!$A178+2,FALSE)=0,0,HLOOKUP(HE$2,Recipes!$H:$GI,'Production Calculator'!$A178+2,FALSE)*$AK178))+IF($AO178=HE$3,$AM178/VLOOKUP($AO178,Data!$A$50:$B$56,2,FALSE),0)</f>
        <v>0</v>
      </c>
      <c r="HF178" s="11">
        <f>IF(HF$2=$A178,0,IF(HLOOKUP(HF$2,Recipes!$H:$GI,'Production Calculator'!$A178+2,FALSE)=0,0,HLOOKUP(HF$2,Recipes!$H:$GI,'Production Calculator'!$A178+2,FALSE)*$AK178))+IF($AO178=HF$3,$AM178/VLOOKUP($AO178,Data!$A$50:$B$56,2,FALSE),0)</f>
        <v>0</v>
      </c>
      <c r="HG178" s="11">
        <f>IF(HG$2=$A178,0,IF(HLOOKUP(HG$2,Recipes!$H:$GI,'Production Calculator'!$A178+2,FALSE)=0,0,HLOOKUP(HG$2,Recipes!$H:$GI,'Production Calculator'!$A178+2,FALSE)*$AK178))+IF($AO178=HG$3,$AM178/VLOOKUP($AO178,Data!$A$50:$B$56,2,FALSE),0)</f>
        <v>0</v>
      </c>
      <c r="HH178" s="11">
        <f>IF(HH$2=$A178,0,IF(HLOOKUP(HH$2,Recipes!$H:$GI,'Production Calculator'!$A178+2,FALSE)=0,0,HLOOKUP(HH$2,Recipes!$H:$GI,'Production Calculator'!$A178+2,FALSE)*$AK178))+IF($AO178=HH$3,$AM178/VLOOKUP($AO178,Data!$A$50:$B$56,2,FALSE),0)</f>
        <v>0</v>
      </c>
      <c r="HI178" s="11">
        <f>IF(HI$2=$A178,0,IF(HLOOKUP(HI$2,Recipes!$H:$GI,'Production Calculator'!$A178+2,FALSE)=0,0,HLOOKUP(HI$2,Recipes!$H:$GI,'Production Calculator'!$A178+2,FALSE)*$AK178))+IF($AO178=HI$3,$AM178/VLOOKUP($AO178,Data!$A$50:$B$56,2,FALSE),0)</f>
        <v>0</v>
      </c>
      <c r="HJ178" s="11">
        <f>IF(HJ$2=$A178,0,IF(HLOOKUP(HJ$2,Recipes!$H:$GI,'Production Calculator'!$A178+2,FALSE)=0,0,HLOOKUP(HJ$2,Recipes!$H:$GI,'Production Calculator'!$A178+2,FALSE)*$AK178))+IF($AO178=HJ$3,$AM178/VLOOKUP($AO178,Data!$A$50:$B$56,2,FALSE),0)</f>
        <v>0</v>
      </c>
      <c r="HK178" s="11">
        <f>IF(HK$2=$A178,0,IF(HLOOKUP(HK$2,Recipes!$H:$GI,'Production Calculator'!$A178+2,FALSE)=0,0,HLOOKUP(HK$2,Recipes!$H:$GI,'Production Calculator'!$A178+2,FALSE)*$AK178))+IF($AO178=HK$3,$AM178/VLOOKUP($AO178,Data!$A$50:$B$56,2,FALSE),0)</f>
        <v>0</v>
      </c>
      <c r="HL178" s="11">
        <f>IF(HL$2=$A178,0,IF(HLOOKUP(HL$2,Recipes!$H:$GI,'Production Calculator'!$A178+2,FALSE)=0,0,HLOOKUP(HL$2,Recipes!$H:$GI,'Production Calculator'!$A178+2,FALSE)*$AK178))+IF($AO178=HL$3,$AM178/VLOOKUP($AO178,Data!$A$50:$B$56,2,FALSE),0)</f>
        <v>0</v>
      </c>
      <c r="HM178" s="11">
        <f>IF(HM$2=$A178,0,IF(HLOOKUP(HM$2,Recipes!$H:$GI,'Production Calculator'!$A178+2,FALSE)=0,0,HLOOKUP(HM$2,Recipes!$H:$GI,'Production Calculator'!$A178+2,FALSE)*$AK178))+IF($AO178=HM$3,$AM178/VLOOKUP($AO178,Data!$A$50:$B$56,2,FALSE),0)</f>
        <v>0</v>
      </c>
      <c r="HN178" s="11">
        <f>IF(HN$2=$A178,0,IF(HLOOKUP(HN$2,Recipes!$H:$GI,'Production Calculator'!$A178+2,FALSE)=0,0,HLOOKUP(HN$2,Recipes!$H:$GI,'Production Calculator'!$A178+2,FALSE)*$AK178))+IF($AO178=HN$3,$AM178/VLOOKUP($AO178,Data!$A$50:$B$56,2,FALSE),0)</f>
        <v>0</v>
      </c>
      <c r="HO178" s="11">
        <f>IF(HO$2=$A178,0,IF(HLOOKUP(HO$2,Recipes!$H:$GI,'Production Calculator'!$A178+2,FALSE)=0,0,HLOOKUP(HO$2,Recipes!$H:$GI,'Production Calculator'!$A178+2,FALSE)*$AK178))+IF($AO178=HO$3,$AM178/VLOOKUP($AO178,Data!$A$50:$B$56,2,FALSE),0)</f>
        <v>0</v>
      </c>
      <c r="HP178" s="11">
        <f>IF(HP$2=$A178,0,IF(HLOOKUP(HP$2,Recipes!$H:$GI,'Production Calculator'!$A178+2,FALSE)=0,0,HLOOKUP(HP$2,Recipes!$H:$GI,'Production Calculator'!$A178+2,FALSE)*$AK178))+IF($AO178=HP$3,$AM178/VLOOKUP($AO178,Data!$A$50:$B$56,2,FALSE),0)</f>
        <v>0</v>
      </c>
      <c r="HQ178" s="11">
        <f>IF(HQ$2=$A178,0,IF(HLOOKUP(HQ$2,Recipes!$H:$GI,'Production Calculator'!$A178+2,FALSE)=0,0,HLOOKUP(HQ$2,Recipes!$H:$GI,'Production Calculator'!$A178+2,FALSE)*$AK178))+IF($AO178=HQ$3,$AM178/VLOOKUP($AO178,Data!$A$50:$B$56,2,FALSE),0)</f>
        <v>0</v>
      </c>
      <c r="HR178" s="11">
        <f>IF(HR$2=$A178,0,IF(HLOOKUP(HR$2,Recipes!$H:$GI,'Production Calculator'!$A178+2,FALSE)=0,0,HLOOKUP(HR$2,Recipes!$H:$GI,'Production Calculator'!$A178+2,FALSE)*$AK178))+IF($AO178=HR$3,$AM178/VLOOKUP($AO178,Data!$A$50:$B$56,2,FALSE),0)</f>
        <v>0</v>
      </c>
      <c r="HS178" s="121"/>
    </row>
    <row r="179" spans="1:227" x14ac:dyDescent="0.45">
      <c r="A179">
        <v>151</v>
      </c>
      <c r="B179" s="107" t="str">
        <f>VLOOKUP(A179,Recipes!A:B,2)</f>
        <v>Electric mining drill</v>
      </c>
      <c r="C179" s="128">
        <v>0</v>
      </c>
      <c r="D179" s="108">
        <f t="shared" si="267"/>
        <v>0</v>
      </c>
      <c r="E179" s="127" t="s">
        <v>1</v>
      </c>
      <c r="F179" s="109">
        <f>VLOOKUP(A179,Recipes!$A$3:$G$186,6,FALSE)</f>
        <v>3</v>
      </c>
      <c r="G179" s="109">
        <f>VLOOKUP(A179,Recipes!$A$3:$G$186,7,FALSE)</f>
        <v>0</v>
      </c>
      <c r="H179" s="110">
        <f t="shared" si="268"/>
        <v>0</v>
      </c>
      <c r="I179" s="109">
        <f>VLOOKUP(E179,Data!$A$2:$C$26,3, FALSE)</f>
        <v>4</v>
      </c>
      <c r="J179" s="108">
        <v>0</v>
      </c>
      <c r="K179" s="108">
        <v>0</v>
      </c>
      <c r="L179" s="108">
        <v>0</v>
      </c>
      <c r="M179" s="150">
        <v>0</v>
      </c>
      <c r="N179" s="150">
        <v>0</v>
      </c>
      <c r="O179" s="150">
        <v>0</v>
      </c>
      <c r="P179" s="151">
        <v>0</v>
      </c>
      <c r="Q179" s="151">
        <v>0</v>
      </c>
      <c r="R179" s="151">
        <v>0</v>
      </c>
      <c r="S179">
        <f t="shared" si="283"/>
        <v>0</v>
      </c>
      <c r="T179">
        <f t="shared" si="284"/>
        <v>0</v>
      </c>
      <c r="U179">
        <f t="shared" si="285"/>
        <v>0</v>
      </c>
      <c r="V179">
        <f t="shared" si="286"/>
        <v>0</v>
      </c>
      <c r="W179">
        <f t="shared" si="287"/>
        <v>0</v>
      </c>
      <c r="X179">
        <f t="shared" si="288"/>
        <v>0</v>
      </c>
      <c r="Y179">
        <f t="shared" si="289"/>
        <v>0</v>
      </c>
      <c r="Z179">
        <f t="shared" si="290"/>
        <v>0</v>
      </c>
      <c r="AA179">
        <f t="shared" si="291"/>
        <v>0</v>
      </c>
      <c r="AB179" s="111">
        <f>VLOOKUP($A179,Recipes!$A:$G,4)</f>
        <v>2</v>
      </c>
      <c r="AC179" s="111">
        <f>VLOOKUP($A179,Recipes!$A:$G,5)</f>
        <v>1</v>
      </c>
      <c r="AD179" s="111">
        <f t="shared" si="278"/>
        <v>0.5</v>
      </c>
      <c r="AE179" s="111">
        <f>VLOOKUP(E179,Data!$A$2:$F$26,5,FALSE)</f>
        <v>0</v>
      </c>
      <c r="AF179" s="111">
        <f>VLOOKUP(E179,Data!$A$2:$F$26,4,FALSE)</f>
        <v>210</v>
      </c>
      <c r="AG179" s="111">
        <f>VLOOKUP(E179,Data!$A$2:$B$26,2, FALSE)</f>
        <v>1.25</v>
      </c>
      <c r="AH179" s="111">
        <f>1+VLOOKUP($J$3,Data!$A$40:$D$48,2,FALSE)*$J179+VLOOKUP($K$3,Data!$A$40:$D$48,2,FALSE)*$K179+VLOOKUP($L$3,Data!$A$40:$D$48,2,FALSE)*$L179+VLOOKUP($M$3,Data!$A$40:$D$48,2,FALSE)*$M179+VLOOKUP($N$3,Data!$A$40:$D$48,2,FALSE)*$N179+VLOOKUP($O$3,Data!$A$40:$D$48,2,FALSE)*$O179+VLOOKUP($P$3,Data!$A$40:$D$48,2,FALSE)*$P179+VLOOKUP($Q$3,Data!$A$40:$D$48,2,FALSE)*$Q179+VLOOKUP($R$3,Data!$A$40:$D$48,2,FALSE)*$R179</f>
        <v>1</v>
      </c>
      <c r="AI179" s="111">
        <f>MAX(1+VLOOKUP($J$3,Data!$A$40:$D$48,3,FALSE)*$J179+VLOOKUP($K$3,Data!$A$40:$D$48,3,FALSE)*$K179+VLOOKUP($L$3,Data!$A$40:$D$48,3,FALSE)*$L179+VLOOKUP($M$3,Data!$A$40:$D$48,3,FALSE)*$M179+VLOOKUP($N$3,Data!$A$40:$D$48,3,FALSE)*$N179+VLOOKUP($O$3,Data!$A$40:$D$48,3,FALSE)*$O179+VLOOKUP($P$3,Data!$A$40:$D$48,3,FALSE)*$P179+VLOOKUP($Q$3,Data!$A$40:$D$48,3,FALSE)*$Q179+VLOOKUP($R$3,Data!$A$40:$D$48,3,FALSE)*$R179,0)</f>
        <v>1</v>
      </c>
      <c r="AJ179" s="111">
        <f>MAX(1-(VLOOKUP($J$3,Data!$A$40:$D$48,4,FALSE)*$J179+VLOOKUP($K$3,Data!$A$40:$D$48,4,FALSE)*$K179+VLOOKUP($L$3,Data!$A$40:$D$48,4,FALSE)*$L179+VLOOKUP($M$3,Data!$A$40:$D$48,4,FALSE)*$M179+VLOOKUP($N$3,Data!$A$40:$D$48,4,FALSE)*$N179+VLOOKUP($O$3,Data!$A$40:$D$48,4,FALSE)*$O179+VLOOKUP($P$3,Data!$A$40:$D$48,4,FALSE)*$P179+VLOOKUP($Q$3,Data!$A$40:$D$48,4,FALSE)*$Q179+VLOOKUP($R$3,Data!$A$40:$D$48,4,FALSE)*$R179),0.2)</f>
        <v>1</v>
      </c>
      <c r="AK179" s="112">
        <f t="shared" si="279"/>
        <v>0</v>
      </c>
      <c r="AL179" s="111">
        <f t="shared" si="280"/>
        <v>0.625</v>
      </c>
      <c r="AM179" s="111">
        <f t="shared" si="281"/>
        <v>0</v>
      </c>
      <c r="AN179" s="111">
        <f t="shared" si="282"/>
        <v>0</v>
      </c>
      <c r="AO179" s="131" t="s">
        <v>298</v>
      </c>
      <c r="AP179" s="11"/>
      <c r="AQ179" s="11">
        <f>IF(AQ$2=$A179,0,IF(HLOOKUP(AQ$2,Recipes!$H:$GI,'Production Calculator'!$A179+2,FALSE)=0,0,HLOOKUP(AQ$2,Recipes!$H:$GI,'Production Calculator'!$A179+2,FALSE)*$AK179))+IF($AO179=AQ$3,$AM179/VLOOKUP($AO179,Data!$A$50:$B$56,2,FALSE),0)</f>
        <v>0</v>
      </c>
      <c r="AR179" s="11">
        <f>IF(AR$2=$A179,0,IF(HLOOKUP(AR$2,Recipes!$H:$GI,'Production Calculator'!$A179+2,FALSE)=0,0,HLOOKUP(AR$2,Recipes!$H:$GI,'Production Calculator'!$A179+2,FALSE)*$AK179))+IF($AO179=AR$3,$AM179/VLOOKUP($AO179,Data!$A$50:$B$56,2,FALSE),0)</f>
        <v>0</v>
      </c>
      <c r="AS179" s="11">
        <f>IF(AS$2=$A179,0,IF(HLOOKUP(AS$2,Recipes!$H:$GI,'Production Calculator'!$A179+2,FALSE)=0,0,HLOOKUP(AS$2,Recipes!$H:$GI,'Production Calculator'!$A179+2,FALSE)*$AK179))+IF($AO179=AS$3,$AM179/VLOOKUP($AO179,Data!$A$50:$B$56,2,FALSE),0)</f>
        <v>0</v>
      </c>
      <c r="AT179" s="11">
        <f>IF(AT$2=$A179,0,IF(HLOOKUP(AT$2,Recipes!$H:$GI,'Production Calculator'!$A179+2,FALSE)=0,0,HLOOKUP(AT$2,Recipes!$H:$GI,'Production Calculator'!$A179+2,FALSE)*$AK179))+IF($AO179=AT$3,$AM179/VLOOKUP($AO179,Data!$A$50:$B$56,2,FALSE),0)</f>
        <v>0</v>
      </c>
      <c r="AU179" s="11">
        <f>IF(AU$2=$A179,0,IF(HLOOKUP(AU$2,Recipes!$H:$GI,'Production Calculator'!$A179+2,FALSE)=0,0,HLOOKUP(AU$2,Recipes!$H:$GI,'Production Calculator'!$A179+2,FALSE)*$AK179))+IF($AO179=AU$3,$AM179/VLOOKUP($AO179,Data!$A$50:$B$56,2,FALSE),0)</f>
        <v>0</v>
      </c>
      <c r="AV179" s="11">
        <f>IF(AV$2=$A179,0,IF(HLOOKUP(AV$2,Recipes!$H:$GI,'Production Calculator'!$A179+2,FALSE)=0,0,HLOOKUP(AV$2,Recipes!$H:$GI,'Production Calculator'!$A179+2,FALSE)*$AK179))+IF($AO179=AV$3,$AM179/VLOOKUP($AO179,Data!$A$50:$B$56,2,FALSE),0)</f>
        <v>0</v>
      </c>
      <c r="AW179" s="11">
        <f>IF(AW$2=$A179,0,IF(HLOOKUP(AW$2,Recipes!$H:$GI,'Production Calculator'!$A179+2,FALSE)=0,0,HLOOKUP(AW$2,Recipes!$H:$GI,'Production Calculator'!$A179+2,FALSE)*$AK179))+IF($AO179=AW$3,$AM179/VLOOKUP($AO179,Data!$A$50:$B$56,2,FALSE),0)</f>
        <v>0</v>
      </c>
      <c r="AX179" s="11">
        <f>IF(AX$2=$A179,0,IF(HLOOKUP(AX$2,Recipes!$H:$GI,'Production Calculator'!$A179+2,FALSE)=0,0,HLOOKUP(AX$2,Recipes!$H:$GI,'Production Calculator'!$A179+2,FALSE)*$AK179))+IF($AO179=AX$3,$AM179/VLOOKUP($AO179,Data!$A$50:$B$56,2,FALSE),0)</f>
        <v>0</v>
      </c>
      <c r="AY179" s="11">
        <f>IF(AY$2=$A179,0,IF(HLOOKUP(AY$2,Recipes!$H:$GI,'Production Calculator'!$A179+2,FALSE)=0,0,HLOOKUP(AY$2,Recipes!$H:$GI,'Production Calculator'!$A179+2,FALSE)*$AK179))+IF($AO179=AY$3,$AM179/VLOOKUP($AO179,Data!$A$50:$B$56,2,FALSE),0)</f>
        <v>0</v>
      </c>
      <c r="AZ179" s="11">
        <f>IF(AZ$2=$A179,0,IF(HLOOKUP(AZ$2,Recipes!$H:$GI,'Production Calculator'!$A179+2,FALSE)=0,0,HLOOKUP(AZ$2,Recipes!$H:$GI,'Production Calculator'!$A179+2,FALSE)*$AK179))+IF($AO179=AZ$3,$AM179/VLOOKUP($AO179,Data!$A$50:$B$56,2,FALSE),0)</f>
        <v>0</v>
      </c>
      <c r="BA179" s="11">
        <f>IF(BA$2=$A179,0,IF(HLOOKUP(BA$2,Recipes!$H:$GI,'Production Calculator'!$A179+2,FALSE)=0,0,HLOOKUP(BA$2,Recipes!$H:$GI,'Production Calculator'!$A179+2,FALSE)*$AK179))+IF($AO179=BA$3,$AM179/VLOOKUP($AO179,Data!$A$50:$B$56,2,FALSE),0)</f>
        <v>0</v>
      </c>
      <c r="BB179" s="11">
        <f>IF(BB$2=$A179,0,IF(HLOOKUP(BB$2,Recipes!$H:$GI,'Production Calculator'!$A179+2,FALSE)=0,0,HLOOKUP(BB$2,Recipes!$H:$GI,'Production Calculator'!$A179+2,FALSE)*$AK179))+IF($AO179=BB$3,$AM179/VLOOKUP($AO179,Data!$A$50:$B$56,2,FALSE),0)</f>
        <v>0</v>
      </c>
      <c r="BC179" s="11">
        <f>IF(BC$2=$A179,0,IF(HLOOKUP(BC$2,Recipes!$H:$GI,'Production Calculator'!$A179+2,FALSE)=0,0,HLOOKUP(BC$2,Recipes!$H:$GI,'Production Calculator'!$A179+2,FALSE)*$AK179))+IF($AO179=BC$3,$AM179/VLOOKUP($AO179,Data!$A$50:$B$56,2,FALSE),0)</f>
        <v>0</v>
      </c>
      <c r="BD179" s="11">
        <f>IF(BD$2=$A179,0,IF(HLOOKUP(BD$2,Recipes!$H:$GI,'Production Calculator'!$A179+2,FALSE)=0,0,HLOOKUP(BD$2,Recipes!$H:$GI,'Production Calculator'!$A179+2,FALSE)*$AK179))+IF($AO179=BD$3,$AM179/VLOOKUP($AO179,Data!$A$50:$B$56,2,FALSE),0)</f>
        <v>0</v>
      </c>
      <c r="BE179" s="11">
        <f>IF(BE$2=$A179,0,IF(HLOOKUP(BE$2,Recipes!$H:$GI,'Production Calculator'!$A179+2,FALSE)=0,0,HLOOKUP(BE$2,Recipes!$H:$GI,'Production Calculator'!$A179+2,FALSE)*$AK179))+IF($AO179=BE$3,$AM179/VLOOKUP($AO179,Data!$A$50:$B$56,2,FALSE),0)</f>
        <v>0</v>
      </c>
      <c r="BF179" s="11">
        <f>IF(BF$2=$A179,0,IF(HLOOKUP(BF$2,Recipes!$H:$GI,'Production Calculator'!$A179+2,FALSE)=0,0,HLOOKUP(BF$2,Recipes!$H:$GI,'Production Calculator'!$A179+2,FALSE)*$AK179))+IF($AO179=BF$3,$AM179/VLOOKUP($AO179,Data!$A$50:$B$56,2,FALSE),0)</f>
        <v>0</v>
      </c>
      <c r="BG179" s="11">
        <f>IF(BG$2=$A179,0,IF(HLOOKUP(BG$2,Recipes!$H:$GI,'Production Calculator'!$A179+2,FALSE)=0,0,HLOOKUP(BG$2,Recipes!$H:$GI,'Production Calculator'!$A179+2,FALSE)*$AK179))+IF($AO179=BG$3,$AM179/VLOOKUP($AO179,Data!$A$50:$B$56,2,FALSE),0)</f>
        <v>0</v>
      </c>
      <c r="BH179" s="11">
        <f>IF(BH$2=$A179,0,IF(HLOOKUP(BH$2,Recipes!$H:$GI,'Production Calculator'!$A179+2,FALSE)=0,0,HLOOKUP(BH$2,Recipes!$H:$GI,'Production Calculator'!$A179+2,FALSE)*$AK179))+IF($AO179=BH$3,$AM179/VLOOKUP($AO179,Data!$A$50:$B$56,2,FALSE),0)</f>
        <v>0</v>
      </c>
      <c r="BI179" s="11">
        <f>IF(BI$2=$A179,0,IF(HLOOKUP(BI$2,Recipes!$H:$GI,'Production Calculator'!$A179+2,FALSE)=0,0,HLOOKUP(BI$2,Recipes!$H:$GI,'Production Calculator'!$A179+2,FALSE)*$AK179))+IF($AO179=BI$3,$AM179/VLOOKUP($AO179,Data!$A$50:$B$56,2,FALSE),0)</f>
        <v>0</v>
      </c>
      <c r="BJ179" s="11">
        <f>IF(BJ$2=$A179,0,IF(HLOOKUP(BJ$2,Recipes!$H:$GI,'Production Calculator'!$A179+2,FALSE)=0,0,HLOOKUP(BJ$2,Recipes!$H:$GI,'Production Calculator'!$A179+2,FALSE)*$AK179))+IF($AO179=BJ$3,$AM179/VLOOKUP($AO179,Data!$A$50:$B$56,2,FALSE),0)</f>
        <v>0</v>
      </c>
      <c r="BK179" s="11">
        <f>IF(BK$2=$A179,0,IF(HLOOKUP(BK$2,Recipes!$H:$GI,'Production Calculator'!$A179+2,FALSE)=0,0,HLOOKUP(BK$2,Recipes!$H:$GI,'Production Calculator'!$A179+2,FALSE)*$AK179))+IF($AO179=BK$3,$AM179/VLOOKUP($AO179,Data!$A$50:$B$56,2,FALSE),0)</f>
        <v>0</v>
      </c>
      <c r="BL179" s="11">
        <f>IF(BL$2=$A179,0,IF(HLOOKUP(BL$2,Recipes!$H:$GI,'Production Calculator'!$A179+2,FALSE)=0,0,HLOOKUP(BL$2,Recipes!$H:$GI,'Production Calculator'!$A179+2,FALSE)*$AK179))+IF($AO179=BL$3,$AM179/VLOOKUP($AO179,Data!$A$50:$B$56,2,FALSE),0)</f>
        <v>0</v>
      </c>
      <c r="BM179" s="11">
        <f>IF(BM$2=$A179,0,IF(HLOOKUP(BM$2,Recipes!$H:$GI,'Production Calculator'!$A179+2,FALSE)=0,0,HLOOKUP(BM$2,Recipes!$H:$GI,'Production Calculator'!$A179+2,FALSE)*$AK179))+IF($AO179=BM$3,$AM179/VLOOKUP($AO179,Data!$A$50:$B$56,2,FALSE),0)</f>
        <v>0</v>
      </c>
      <c r="BN179" s="11">
        <f>IF(BN$2=$A179,0,IF(HLOOKUP(BN$2,Recipes!$H:$GI,'Production Calculator'!$A179+2,FALSE)=0,0,HLOOKUP(BN$2,Recipes!$H:$GI,'Production Calculator'!$A179+2,FALSE)*$AK179))+IF($AO179=BN$3,$AM179/VLOOKUP($AO179,Data!$A$50:$B$56,2,FALSE),0)</f>
        <v>0</v>
      </c>
      <c r="BO179" s="11">
        <f>IF(BO$2=$A179,0,IF(HLOOKUP(BO$2,Recipes!$H:$GI,'Production Calculator'!$A179+2,FALSE)=0,0,HLOOKUP(BO$2,Recipes!$H:$GI,'Production Calculator'!$A179+2,FALSE)*$AK179))+IF($AO179=BO$3,$AM179/VLOOKUP($AO179,Data!$A$50:$B$56,2,FALSE),0)</f>
        <v>0</v>
      </c>
      <c r="BP179" s="11">
        <f>IF(BP$2=$A179,0,IF(HLOOKUP(BP$2,Recipes!$H:$GI,'Production Calculator'!$A179+2,FALSE)=0,0,HLOOKUP(BP$2,Recipes!$H:$GI,'Production Calculator'!$A179+2,FALSE)*$AK179))+IF($AO179=BP$3,$AM179/VLOOKUP($AO179,Data!$A$50:$B$56,2,FALSE),0)</f>
        <v>0</v>
      </c>
      <c r="BQ179" s="11">
        <f>IF(BQ$2=$A179,0,IF(HLOOKUP(BQ$2,Recipes!$H:$GI,'Production Calculator'!$A179+2,FALSE)=0,0,HLOOKUP(BQ$2,Recipes!$H:$GI,'Production Calculator'!$A179+2,FALSE)*$AK179))+IF($AO179=BQ$3,$AM179/VLOOKUP($AO179,Data!$A$50:$B$56,2,FALSE),0)</f>
        <v>0</v>
      </c>
      <c r="BR179" s="11">
        <f>IF(BR$2=$A179,0,IF(HLOOKUP(BR$2,Recipes!$H:$GI,'Production Calculator'!$A179+2,FALSE)=0,0,HLOOKUP(BR$2,Recipes!$H:$GI,'Production Calculator'!$A179+2,FALSE)*$AK179))+IF($AO179=BR$3,$AM179/VLOOKUP($AO179,Data!$A$50:$B$56,2,FALSE),0)</f>
        <v>0</v>
      </c>
      <c r="BS179" s="11">
        <f>IF(BS$2=$A179,0,IF(HLOOKUP(BS$2,Recipes!$H:$GI,'Production Calculator'!$A179+2,FALSE)=0,0,HLOOKUP(BS$2,Recipes!$H:$GI,'Production Calculator'!$A179+2,FALSE)*$AK179))+IF($AO179=BS$3,$AM179/VLOOKUP($AO179,Data!$A$50:$B$56,2,FALSE),0)</f>
        <v>0</v>
      </c>
      <c r="BT179" s="11">
        <f>IF(BT$2=$A179,0,IF(HLOOKUP(BT$2,Recipes!$H:$GI,'Production Calculator'!$A179+2,FALSE)=0,0,HLOOKUP(BT$2,Recipes!$H:$GI,'Production Calculator'!$A179+2,FALSE)*$AK179))+IF($AO179=BT$3,$AM179/VLOOKUP($AO179,Data!$A$50:$B$56,2,FALSE),0)</f>
        <v>0</v>
      </c>
      <c r="BU179" s="11">
        <f>IF(BU$2=$A179,0,IF(HLOOKUP(BU$2,Recipes!$H:$GI,'Production Calculator'!$A179+2,FALSE)=0,0,HLOOKUP(BU$2,Recipes!$H:$GI,'Production Calculator'!$A179+2,FALSE)*$AK179))+IF($AO179=BU$3,$AM179/VLOOKUP($AO179,Data!$A$50:$B$56,2,FALSE),0)</f>
        <v>0</v>
      </c>
      <c r="BV179" s="11">
        <f>IF(BV$2=$A179,0,IF(HLOOKUP(BV$2,Recipes!$H:$GI,'Production Calculator'!$A179+2,FALSE)=0,0,HLOOKUP(BV$2,Recipes!$H:$GI,'Production Calculator'!$A179+2,FALSE)*$AK179))+IF($AO179=BV$3,$AM179/VLOOKUP($AO179,Data!$A$50:$B$56,2,FALSE),0)</f>
        <v>0</v>
      </c>
      <c r="BW179" s="11">
        <f>IF(BW$2=$A179,0,IF(HLOOKUP(BW$2,Recipes!$H:$GI,'Production Calculator'!$A179+2,FALSE)=0,0,HLOOKUP(BW$2,Recipes!$H:$GI,'Production Calculator'!$A179+2,FALSE)*$AK179))+IF($AO179=BW$3,$AM179/VLOOKUP($AO179,Data!$A$50:$B$56,2,FALSE),0)</f>
        <v>0</v>
      </c>
      <c r="BX179" s="11">
        <f>IF(BX$2=$A179,0,IF(HLOOKUP(BX$2,Recipes!$H:$GI,'Production Calculator'!$A179+2,FALSE)=0,0,HLOOKUP(BX$2,Recipes!$H:$GI,'Production Calculator'!$A179+2,FALSE)*$AK179))+IF($AO179=BX$3,$AM179/VLOOKUP($AO179,Data!$A$50:$B$56,2,FALSE),0)</f>
        <v>0</v>
      </c>
      <c r="BY179" s="11">
        <f>IF(BY$2=$A179,0,IF(HLOOKUP(BY$2,Recipes!$H:$GI,'Production Calculator'!$A179+2,FALSE)=0,0,HLOOKUP(BY$2,Recipes!$H:$GI,'Production Calculator'!$A179+2,FALSE)*$AK179))+IF($AO179=BY$3,$AM179/VLOOKUP($AO179,Data!$A$50:$B$56,2,FALSE),0)</f>
        <v>0</v>
      </c>
      <c r="BZ179" s="11">
        <f>IF(BZ$2=$A179,0,IF(HLOOKUP(BZ$2,Recipes!$H:$GI,'Production Calculator'!$A179+2,FALSE)=0,0,HLOOKUP(BZ$2,Recipes!$H:$GI,'Production Calculator'!$A179+2,FALSE)*$AK179))+IF($AO179=BZ$3,$AM179/VLOOKUP($AO179,Data!$A$50:$B$56,2,FALSE),0)</f>
        <v>0</v>
      </c>
      <c r="CA179" s="11">
        <f>IF(CA$2=$A179,0,IF(HLOOKUP(CA$2,Recipes!$H:$GI,'Production Calculator'!$A179+2,FALSE)=0,0,HLOOKUP(CA$2,Recipes!$H:$GI,'Production Calculator'!$A179+2,FALSE)*$AK179))+IF($AO179=CA$3,$AM179/VLOOKUP($AO179,Data!$A$50:$B$56,2,FALSE),0)</f>
        <v>0</v>
      </c>
      <c r="CB179" s="11">
        <f>IF(CB$2=$A179,0,IF(HLOOKUP(CB$2,Recipes!$H:$GI,'Production Calculator'!$A179+2,FALSE)=0,0,HLOOKUP(CB$2,Recipes!$H:$GI,'Production Calculator'!$A179+2,FALSE)*$AK179))+IF($AO179=CB$3,$AM179/VLOOKUP($AO179,Data!$A$50:$B$56,2,FALSE),0)</f>
        <v>0</v>
      </c>
      <c r="CC179" s="11">
        <f>IF(CC$2=$A179,0,IF(HLOOKUP(CC$2,Recipes!$H:$GI,'Production Calculator'!$A179+2,FALSE)=0,0,HLOOKUP(CC$2,Recipes!$H:$GI,'Production Calculator'!$A179+2,FALSE)*$AK179))+IF($AO179=CC$3,$AM179/VLOOKUP($AO179,Data!$A$50:$B$56,2,FALSE),0)</f>
        <v>0</v>
      </c>
      <c r="CD179" s="11">
        <f>IF(CD$2=$A179,0,IF(HLOOKUP(CD$2,Recipes!$H:$GI,'Production Calculator'!$A179+2,FALSE)=0,0,HLOOKUP(CD$2,Recipes!$H:$GI,'Production Calculator'!$A179+2,FALSE)*$AK179))+IF($AO179=CD$3,$AM179/VLOOKUP($AO179,Data!$A$50:$B$56,2,FALSE),0)</f>
        <v>0</v>
      </c>
      <c r="CE179" s="11">
        <f>IF(CE$2=$A179,0,IF(HLOOKUP(CE$2,Recipes!$H:$GI,'Production Calculator'!$A179+2,FALSE)=0,0,HLOOKUP(CE$2,Recipes!$H:$GI,'Production Calculator'!$A179+2,FALSE)*$AK179))+IF($AO179=CE$3,$AM179/VLOOKUP($AO179,Data!$A$50:$B$56,2,FALSE),0)</f>
        <v>0</v>
      </c>
      <c r="CF179" s="11">
        <f>IF(CF$2=$A179,0,IF(HLOOKUP(CF$2,Recipes!$H:$GI,'Production Calculator'!$A179+2,FALSE)=0,0,HLOOKUP(CF$2,Recipes!$H:$GI,'Production Calculator'!$A179+2,FALSE)*$AK179))+IF($AO179=CF$3,$AM179/VLOOKUP($AO179,Data!$A$50:$B$56,2,FALSE),0)</f>
        <v>0</v>
      </c>
      <c r="CG179" s="11">
        <f>IF(CG$2=$A179,0,IF(HLOOKUP(CG$2,Recipes!$H:$GI,'Production Calculator'!$A179+2,FALSE)=0,0,HLOOKUP(CG$2,Recipes!$H:$GI,'Production Calculator'!$A179+2,FALSE)*$AK179))+IF($AO179=CG$3,$AM179/VLOOKUP($AO179,Data!$A$50:$B$56,2,FALSE),0)</f>
        <v>0</v>
      </c>
      <c r="CH179" s="11">
        <f>IF(CH$2=$A179,0,IF(HLOOKUP(CH$2,Recipes!$H:$GI,'Production Calculator'!$A179+2,FALSE)=0,0,HLOOKUP(CH$2,Recipes!$H:$GI,'Production Calculator'!$A179+2,FALSE)*$AK179))+IF($AO179=CH$3,$AM179/VLOOKUP($AO179,Data!$A$50:$B$56,2,FALSE),0)</f>
        <v>0</v>
      </c>
      <c r="CI179" s="11">
        <f>IF(CI$2=$A179,0,IF(HLOOKUP(CI$2,Recipes!$H:$GI,'Production Calculator'!$A179+2,FALSE)=0,0,HLOOKUP(CI$2,Recipes!$H:$GI,'Production Calculator'!$A179+2,FALSE)*$AK179))+IF($AO179=CI$3,$AM179/VLOOKUP($AO179,Data!$A$50:$B$56,2,FALSE),0)</f>
        <v>0</v>
      </c>
      <c r="CJ179" s="11">
        <f>IF(CJ$2=$A179,0,IF(HLOOKUP(CJ$2,Recipes!$H:$GI,'Production Calculator'!$A179+2,FALSE)=0,0,HLOOKUP(CJ$2,Recipes!$H:$GI,'Production Calculator'!$A179+2,FALSE)*$AK179))+IF($AO179=CJ$3,$AM179/VLOOKUP($AO179,Data!$A$50:$B$56,2,FALSE),0)</f>
        <v>0</v>
      </c>
      <c r="CK179" s="11">
        <f>IF(CK$2=$A179,0,IF(HLOOKUP(CK$2,Recipes!$H:$GI,'Production Calculator'!$A179+2,FALSE)=0,0,HLOOKUP(CK$2,Recipes!$H:$GI,'Production Calculator'!$A179+2,FALSE)*$AK179))+IF($AO179=CK$3,$AM179/VLOOKUP($AO179,Data!$A$50:$B$56,2,FALSE),0)</f>
        <v>0</v>
      </c>
      <c r="CL179" s="11">
        <f>IF(CL$2=$A179,0,IF(HLOOKUP(CL$2,Recipes!$H:$GI,'Production Calculator'!$A179+2,FALSE)=0,0,HLOOKUP(CL$2,Recipes!$H:$GI,'Production Calculator'!$A179+2,FALSE)*$AK179))+IF($AO179=CL$3,$AM179/VLOOKUP($AO179,Data!$A$50:$B$56,2,FALSE),0)</f>
        <v>0</v>
      </c>
      <c r="CM179" s="11">
        <f>IF(CM$2=$A179,0,IF(HLOOKUP(CM$2,Recipes!$H:$GI,'Production Calculator'!$A179+2,FALSE)=0,0,HLOOKUP(CM$2,Recipes!$H:$GI,'Production Calculator'!$A179+2,FALSE)*$AK179))+IF($AO179=CM$3,$AM179/VLOOKUP($AO179,Data!$A$50:$B$56,2,FALSE),0)</f>
        <v>0</v>
      </c>
      <c r="CN179" s="11">
        <f>IF(CN$2=$A179,0,IF(HLOOKUP(CN$2,Recipes!$H:$GI,'Production Calculator'!$A179+2,FALSE)=0,0,HLOOKUP(CN$2,Recipes!$H:$GI,'Production Calculator'!$A179+2,FALSE)*$AK179))+IF($AO179=CN$3,$AM179/VLOOKUP($AO179,Data!$A$50:$B$56,2,FALSE),0)</f>
        <v>0</v>
      </c>
      <c r="CO179" s="11">
        <f>IF(CO$2=$A179,0,IF(HLOOKUP(CO$2,Recipes!$H:$GI,'Production Calculator'!$A179+2,FALSE)=0,0,HLOOKUP(CO$2,Recipes!$H:$GI,'Production Calculator'!$A179+2,FALSE)*$AK179))+IF($AO179=CO$3,$AM179/VLOOKUP($AO179,Data!$A$50:$B$56,2,FALSE),0)</f>
        <v>0</v>
      </c>
      <c r="CP179" s="11">
        <f>IF(CP$2=$A179,0,IF(HLOOKUP(CP$2,Recipes!$H:$GI,'Production Calculator'!$A179+2,FALSE)=0,0,HLOOKUP(CP$2,Recipes!$H:$GI,'Production Calculator'!$A179+2,FALSE)*$AK179))+IF($AO179=CP$3,$AM179/VLOOKUP($AO179,Data!$A$50:$B$56,2,FALSE),0)</f>
        <v>0</v>
      </c>
      <c r="CQ179" s="11">
        <f>IF(CQ$2=$A179,0,IF(HLOOKUP(CQ$2,Recipes!$H:$GI,'Production Calculator'!$A179+2,FALSE)=0,0,HLOOKUP(CQ$2,Recipes!$H:$GI,'Production Calculator'!$A179+2,FALSE)*$AK179))+IF($AO179=CQ$3,$AM179/VLOOKUP($AO179,Data!$A$50:$B$56,2,FALSE),0)</f>
        <v>0</v>
      </c>
      <c r="CR179" s="11">
        <f>IF(CR$2=$A179,0,IF(HLOOKUP(CR$2,Recipes!$H:$GI,'Production Calculator'!$A179+2,FALSE)=0,0,HLOOKUP(CR$2,Recipes!$H:$GI,'Production Calculator'!$A179+2,FALSE)*$AK179))+IF($AO179=CR$3,$AM179/VLOOKUP($AO179,Data!$A$50:$B$56,2,FALSE),0)</f>
        <v>0</v>
      </c>
      <c r="CS179" s="11">
        <f>IF(CS$2=$A179,0,IF(HLOOKUP(CS$2,Recipes!$H:$GI,'Production Calculator'!$A179+2,FALSE)=0,0,HLOOKUP(CS$2,Recipes!$H:$GI,'Production Calculator'!$A179+2,FALSE)*$AK179))+IF($AO179=CS$3,$AM179/VLOOKUP($AO179,Data!$A$50:$B$56,2,FALSE),0)</f>
        <v>0</v>
      </c>
      <c r="CT179" s="11">
        <f>IF(CT$2=$A179,0,IF(HLOOKUP(CT$2,Recipes!$H:$GI,'Production Calculator'!$A179+2,FALSE)=0,0,HLOOKUP(CT$2,Recipes!$H:$GI,'Production Calculator'!$A179+2,FALSE)*$AK179))+IF($AO179=CT$3,$AM179/VLOOKUP($AO179,Data!$A$50:$B$56,2,FALSE),0)</f>
        <v>0</v>
      </c>
      <c r="CU179" s="11">
        <f>IF(CU$2=$A179,0,IF(HLOOKUP(CU$2,Recipes!$H:$GI,'Production Calculator'!$A179+2,FALSE)=0,0,HLOOKUP(CU$2,Recipes!$H:$GI,'Production Calculator'!$A179+2,FALSE)*$AK179))+IF($AO179=CU$3,$AM179/VLOOKUP($AO179,Data!$A$50:$B$56,2,FALSE),0)</f>
        <v>0</v>
      </c>
      <c r="CV179" s="11">
        <f>IF(CV$2=$A179,0,IF(HLOOKUP(CV$2,Recipes!$H:$GI,'Production Calculator'!$A179+2,FALSE)=0,0,HLOOKUP(CV$2,Recipes!$H:$GI,'Production Calculator'!$A179+2,FALSE)*$AK179))+IF($AO179=CV$3,$AM179/VLOOKUP($AO179,Data!$A$50:$B$56,2,FALSE),0)</f>
        <v>0</v>
      </c>
      <c r="CW179" s="11">
        <f>IF(CW$2=$A179,0,IF(HLOOKUP(CW$2,Recipes!$H:$GI,'Production Calculator'!$A179+2,FALSE)=0,0,HLOOKUP(CW$2,Recipes!$H:$GI,'Production Calculator'!$A179+2,FALSE)*$AK179))+IF($AO179=CW$3,$AM179/VLOOKUP($AO179,Data!$A$50:$B$56,2,FALSE),0)</f>
        <v>0</v>
      </c>
      <c r="CX179" s="11">
        <f>IF(CX$2=$A179,0,IF(HLOOKUP(CX$2,Recipes!$H:$GI,'Production Calculator'!$A179+2,FALSE)=0,0,HLOOKUP(CX$2,Recipes!$H:$GI,'Production Calculator'!$A179+2,FALSE)*$AK179))+IF($AO179=CX$3,$AM179/VLOOKUP($AO179,Data!$A$50:$B$56,2,FALSE),0)</f>
        <v>0</v>
      </c>
      <c r="CY179" s="11">
        <f>IF(CY$2=$A179,0,IF(HLOOKUP(CY$2,Recipes!$H:$GI,'Production Calculator'!$A179+2,FALSE)=0,0,HLOOKUP(CY$2,Recipes!$H:$GI,'Production Calculator'!$A179+2,FALSE)*$AK179))+IF($AO179=CY$3,$AM179/VLOOKUP($AO179,Data!$A$50:$B$56,2,FALSE),0)</f>
        <v>0</v>
      </c>
      <c r="CZ179" s="11">
        <f>IF(CZ$2=$A179,0,IF(HLOOKUP(CZ$2,Recipes!$H:$GI,'Production Calculator'!$A179+2,FALSE)=0,0,HLOOKUP(CZ$2,Recipes!$H:$GI,'Production Calculator'!$A179+2,FALSE)*$AK179))+IF($AO179=CZ$3,$AM179/VLOOKUP($AO179,Data!$A$50:$B$56,2,FALSE),0)</f>
        <v>0</v>
      </c>
      <c r="DA179" s="11">
        <f>IF(DA$2=$A179,0,IF(HLOOKUP(DA$2,Recipes!$H:$GI,'Production Calculator'!$A179+2,FALSE)=0,0,HLOOKUP(DA$2,Recipes!$H:$GI,'Production Calculator'!$A179+2,FALSE)*$AK179))+IF($AO179=DA$3,$AM179/VLOOKUP($AO179,Data!$A$50:$B$56,2,FALSE),0)</f>
        <v>0</v>
      </c>
      <c r="DB179" s="11">
        <f>IF(DB$2=$A179,0,IF(HLOOKUP(DB$2,Recipes!$H:$GI,'Production Calculator'!$A179+2,FALSE)=0,0,HLOOKUP(DB$2,Recipes!$H:$GI,'Production Calculator'!$A179+2,FALSE)*$AK179))+IF($AO179=DB$3,$AM179/VLOOKUP($AO179,Data!$A$50:$B$56,2,FALSE),0)</f>
        <v>0</v>
      </c>
      <c r="DC179" s="11">
        <f>IF(DC$2=$A179,0,IF(HLOOKUP(DC$2,Recipes!$H:$GI,'Production Calculator'!$A179+2,FALSE)=0,0,HLOOKUP(DC$2,Recipes!$H:$GI,'Production Calculator'!$A179+2,FALSE)*$AK179))+IF($AO179=DC$3,$AM179/VLOOKUP($AO179,Data!$A$50:$B$56,2,FALSE),0)</f>
        <v>0</v>
      </c>
      <c r="DD179" s="11">
        <f>IF(DD$2=$A179,0,IF(HLOOKUP(DD$2,Recipes!$H:$GI,'Production Calculator'!$A179+2,FALSE)=0,0,HLOOKUP(DD$2,Recipes!$H:$GI,'Production Calculator'!$A179+2,FALSE)*$AK179))+IF($AO179=DD$3,$AM179/VLOOKUP($AO179,Data!$A$50:$B$56,2,FALSE),0)</f>
        <v>0</v>
      </c>
      <c r="DE179" s="11">
        <f>IF(DE$2=$A179,0,IF(HLOOKUP(DE$2,Recipes!$H:$GI,'Production Calculator'!$A179+2,FALSE)=0,0,HLOOKUP(DE$2,Recipes!$H:$GI,'Production Calculator'!$A179+2,FALSE)*$AK179))+IF($AO179=DE$3,$AM179/VLOOKUP($AO179,Data!$A$50:$B$56,2,FALSE),0)</f>
        <v>0</v>
      </c>
      <c r="DF179" s="11">
        <f>IF(DF$2=$A179,0,IF(HLOOKUP(DF$2,Recipes!$H:$GI,'Production Calculator'!$A179+2,FALSE)=0,0,HLOOKUP(DF$2,Recipes!$H:$GI,'Production Calculator'!$A179+2,FALSE)*$AK179))+IF($AO179=DF$3,$AM179/VLOOKUP($AO179,Data!$A$50:$B$56,2,FALSE),0)</f>
        <v>0</v>
      </c>
      <c r="DG179" s="11">
        <f>IF(DG$2=$A179,0,IF(HLOOKUP(DG$2,Recipes!$H:$GI,'Production Calculator'!$A179+2,FALSE)=0,0,HLOOKUP(DG$2,Recipes!$H:$GI,'Production Calculator'!$A179+2,FALSE)*$AK179))+IF($AO179=DG$3,$AM179/VLOOKUP($AO179,Data!$A$50:$B$56,2,FALSE),0)</f>
        <v>0</v>
      </c>
      <c r="DH179" s="11">
        <f>IF(DH$2=$A179,0,IF(HLOOKUP(DH$2,Recipes!$H:$GI,'Production Calculator'!$A179+2,FALSE)=0,0,HLOOKUP(DH$2,Recipes!$H:$GI,'Production Calculator'!$A179+2,FALSE)*$AK179))+IF($AO179=DH$3,$AM179/VLOOKUP($AO179,Data!$A$50:$B$56,2,FALSE),0)</f>
        <v>0</v>
      </c>
      <c r="DI179" s="11">
        <f>IF(DI$2=$A179,0,IF(HLOOKUP(DI$2,Recipes!$H:$GI,'Production Calculator'!$A179+2,FALSE)=0,0,HLOOKUP(DI$2,Recipes!$H:$GI,'Production Calculator'!$A179+2,FALSE)*$AK179))+IF($AO179=DI$3,$AM179/VLOOKUP($AO179,Data!$A$50:$B$56,2,FALSE),0)</f>
        <v>0</v>
      </c>
      <c r="DJ179" s="11">
        <f>IF(DJ$2=$A179,0,IF(HLOOKUP(DJ$2,Recipes!$H:$GI,'Production Calculator'!$A179+2,FALSE)=0,0,HLOOKUP(DJ$2,Recipes!$H:$GI,'Production Calculator'!$A179+2,FALSE)*$AK179))+IF($AO179=DJ$3,$AM179/VLOOKUP($AO179,Data!$A$50:$B$56,2,FALSE),0)</f>
        <v>0</v>
      </c>
      <c r="DK179" s="11">
        <f>IF(DK$2=$A179,0,IF(HLOOKUP(DK$2,Recipes!$H:$GI,'Production Calculator'!$A179+2,FALSE)=0,0,HLOOKUP(DK$2,Recipes!$H:$GI,'Production Calculator'!$A179+2,FALSE)*$AK179))+IF($AO179=DK$3,$AM179/VLOOKUP($AO179,Data!$A$50:$B$56,2,FALSE),0)</f>
        <v>0</v>
      </c>
      <c r="DL179" s="11">
        <f>IF(DL$2=$A179,0,IF(HLOOKUP(DL$2,Recipes!$H:$GI,'Production Calculator'!$A179+2,FALSE)=0,0,HLOOKUP(DL$2,Recipes!$H:$GI,'Production Calculator'!$A179+2,FALSE)*$AK179))+IF($AO179=DL$3,$AM179/VLOOKUP($AO179,Data!$A$50:$B$56,2,FALSE),0)</f>
        <v>0</v>
      </c>
      <c r="DM179" s="11">
        <f>IF(DM$2=$A179,0,IF(HLOOKUP(DM$2,Recipes!$H:$GI,'Production Calculator'!$A179+2,FALSE)=0,0,HLOOKUP(DM$2,Recipes!$H:$GI,'Production Calculator'!$A179+2,FALSE)*$AK179))+IF($AO179=DM$3,$AM179/VLOOKUP($AO179,Data!$A$50:$B$56,2,FALSE),0)</f>
        <v>0</v>
      </c>
      <c r="DN179" s="11">
        <f>IF(DN$2=$A179,0,IF(HLOOKUP(DN$2,Recipes!$H:$GI,'Production Calculator'!$A179+2,FALSE)=0,0,HLOOKUP(DN$2,Recipes!$H:$GI,'Production Calculator'!$A179+2,FALSE)*$AK179))+IF($AO179=DN$3,$AM179/VLOOKUP($AO179,Data!$A$50:$B$56,2,FALSE),0)</f>
        <v>0</v>
      </c>
      <c r="DO179" s="11">
        <f>IF(DO$2=$A179,0,IF(HLOOKUP(DO$2,Recipes!$H:$GI,'Production Calculator'!$A179+2,FALSE)=0,0,HLOOKUP(DO$2,Recipes!$H:$GI,'Production Calculator'!$A179+2,FALSE)*$AK179))+IF($AO179=DO$3,$AM179/VLOOKUP($AO179,Data!$A$50:$B$56,2,FALSE),0)</f>
        <v>0</v>
      </c>
      <c r="DP179" s="11">
        <f>IF(DP$2=$A179,0,IF(HLOOKUP(DP$2,Recipes!$H:$GI,'Production Calculator'!$A179+2,FALSE)=0,0,HLOOKUP(DP$2,Recipes!$H:$GI,'Production Calculator'!$A179+2,FALSE)*$AK179))+IF($AO179=DP$3,$AM179/VLOOKUP($AO179,Data!$A$50:$B$56,2,FALSE),0)</f>
        <v>0</v>
      </c>
      <c r="DQ179" s="11">
        <f>IF(DQ$2=$A179,0,IF(HLOOKUP(DQ$2,Recipes!$H:$GI,'Production Calculator'!$A179+2,FALSE)=0,0,HLOOKUP(DQ$2,Recipes!$H:$GI,'Production Calculator'!$A179+2,FALSE)*$AK179))+IF($AO179=DQ$3,$AM179/VLOOKUP($AO179,Data!$A$50:$B$56,2,FALSE),0)</f>
        <v>0</v>
      </c>
      <c r="DR179" s="11">
        <f>IF(DR$2=$A179,0,IF(HLOOKUP(DR$2,Recipes!$H:$GI,'Production Calculator'!$A179+2,FALSE)=0,0,HLOOKUP(DR$2,Recipes!$H:$GI,'Production Calculator'!$A179+2,FALSE)*$AK179))+IF($AO179=DR$3,$AM179/VLOOKUP($AO179,Data!$A$50:$B$56,2,FALSE),0)</f>
        <v>0</v>
      </c>
      <c r="DS179" s="11">
        <f>IF(DS$2=$A179,0,IF(HLOOKUP(DS$2,Recipes!$H:$GI,'Production Calculator'!$A179+2,FALSE)=0,0,HLOOKUP(DS$2,Recipes!$H:$GI,'Production Calculator'!$A179+2,FALSE)*$AK179))+IF($AO179=DS$3,$AM179/VLOOKUP($AO179,Data!$A$50:$B$56,2,FALSE),0)</f>
        <v>0</v>
      </c>
      <c r="DT179" s="11">
        <f>IF(DT$2=$A179,0,IF(HLOOKUP(DT$2,Recipes!$H:$GI,'Production Calculator'!$A179+2,FALSE)=0,0,HLOOKUP(DT$2,Recipes!$H:$GI,'Production Calculator'!$A179+2,FALSE)*$AK179))+IF($AO179=DT$3,$AM179/VLOOKUP($AO179,Data!$A$50:$B$56,2,FALSE),0)</f>
        <v>0</v>
      </c>
      <c r="DU179" s="11">
        <f>IF(DU$2=$A179,0,IF(HLOOKUP(DU$2,Recipes!$H:$GI,'Production Calculator'!$A179+2,FALSE)=0,0,HLOOKUP(DU$2,Recipes!$H:$GI,'Production Calculator'!$A179+2,FALSE)*$AK179))+IF($AO179=DU$3,$AM179/VLOOKUP($AO179,Data!$A$50:$B$56,2,FALSE),0)</f>
        <v>0</v>
      </c>
      <c r="DV179" s="11">
        <f>IF(DV$2=$A179,0,IF(HLOOKUP(DV$2,Recipes!$H:$GI,'Production Calculator'!$A179+2,FALSE)=0,0,HLOOKUP(DV$2,Recipes!$H:$GI,'Production Calculator'!$A179+2,FALSE)*$AK179))+IF($AO179=DV$3,$AM179/VLOOKUP($AO179,Data!$A$50:$B$56,2,FALSE),0)</f>
        <v>0</v>
      </c>
      <c r="DW179" s="11">
        <f>IF(DW$2=$A179,0,IF(HLOOKUP(DW$2,Recipes!$H:$GI,'Production Calculator'!$A179+2,FALSE)=0,0,HLOOKUP(DW$2,Recipes!$H:$GI,'Production Calculator'!$A179+2,FALSE)*$AK179))+IF($AO179=DW$3,$AM179/VLOOKUP($AO179,Data!$A$50:$B$56,2,FALSE),0)</f>
        <v>0</v>
      </c>
      <c r="DX179" s="11">
        <f>IF(DX$2=$A179,0,IF(HLOOKUP(DX$2,Recipes!$H:$GI,'Production Calculator'!$A179+2,FALSE)=0,0,HLOOKUP(DX$2,Recipes!$H:$GI,'Production Calculator'!$A179+2,FALSE)*$AK179))+IF($AO179=DX$3,$AM179/VLOOKUP($AO179,Data!$A$50:$B$56,2,FALSE),0)</f>
        <v>0</v>
      </c>
      <c r="DY179" s="11">
        <f>IF(DY$2=$A179,0,IF(HLOOKUP(DY$2,Recipes!$H:$GI,'Production Calculator'!$A179+2,FALSE)=0,0,HLOOKUP(DY$2,Recipes!$H:$GI,'Production Calculator'!$A179+2,FALSE)*$AK179))+IF($AO179=DY$3,$AM179/VLOOKUP($AO179,Data!$A$50:$B$56,2,FALSE),0)</f>
        <v>0</v>
      </c>
      <c r="DZ179" s="11">
        <f>IF(DZ$2=$A179,0,IF(HLOOKUP(DZ$2,Recipes!$H:$GI,'Production Calculator'!$A179+2,FALSE)=0,0,HLOOKUP(DZ$2,Recipes!$H:$GI,'Production Calculator'!$A179+2,FALSE)*$AK179))+IF($AO179=DZ$3,$AM179/VLOOKUP($AO179,Data!$A$50:$B$56,2,FALSE),0)</f>
        <v>0</v>
      </c>
      <c r="EA179" s="11">
        <f>IF(EA$2=$A179,0,IF(HLOOKUP(EA$2,Recipes!$H:$GI,'Production Calculator'!$A179+2,FALSE)=0,0,HLOOKUP(EA$2,Recipes!$H:$GI,'Production Calculator'!$A179+2,FALSE)*$AK179))+IF($AO179=EA$3,$AM179/VLOOKUP($AO179,Data!$A$50:$B$56,2,FALSE),0)</f>
        <v>0</v>
      </c>
      <c r="EB179" s="11">
        <f>IF(EB$2=$A179,0,IF(HLOOKUP(EB$2,Recipes!$H:$GI,'Production Calculator'!$A179+2,FALSE)=0,0,HLOOKUP(EB$2,Recipes!$H:$GI,'Production Calculator'!$A179+2,FALSE)*$AK179))+IF($AO179=EB$3,$AM179/VLOOKUP($AO179,Data!$A$50:$B$56,2,FALSE),0)</f>
        <v>0</v>
      </c>
      <c r="EC179" s="11">
        <f>IF(EC$2=$A179,0,IF(HLOOKUP(EC$2,Recipes!$H:$GI,'Production Calculator'!$A179+2,FALSE)=0,0,HLOOKUP(EC$2,Recipes!$H:$GI,'Production Calculator'!$A179+2,FALSE)*$AK179))+IF($AO179=EC$3,$AM179/VLOOKUP($AO179,Data!$A$50:$B$56,2,FALSE),0)</f>
        <v>0</v>
      </c>
      <c r="ED179" s="11">
        <f>IF(ED$2=$A179,0,IF(HLOOKUP(ED$2,Recipes!$H:$GI,'Production Calculator'!$A179+2,FALSE)=0,0,HLOOKUP(ED$2,Recipes!$H:$GI,'Production Calculator'!$A179+2,FALSE)*$AK179))+IF($AO179=ED$3,$AM179/VLOOKUP($AO179,Data!$A$50:$B$56,2,FALSE),0)</f>
        <v>0</v>
      </c>
      <c r="EE179" s="11">
        <f>IF(EE$2=$A179,0,IF(HLOOKUP(EE$2,Recipes!$H:$GI,'Production Calculator'!$A179+2,FALSE)=0,0,HLOOKUP(EE$2,Recipes!$H:$GI,'Production Calculator'!$A179+2,FALSE)*$AK179))+IF($AO179=EE$3,$AM179/VLOOKUP($AO179,Data!$A$50:$B$56,2,FALSE),0)</f>
        <v>0</v>
      </c>
      <c r="EF179" s="11">
        <f>IF(EF$2=$A179,0,IF(HLOOKUP(EF$2,Recipes!$H:$GI,'Production Calculator'!$A179+2,FALSE)=0,0,HLOOKUP(EF$2,Recipes!$H:$GI,'Production Calculator'!$A179+2,FALSE)*$AK179))+IF($AO179=EF$3,$AM179/VLOOKUP($AO179,Data!$A$50:$B$56,2,FALSE),0)</f>
        <v>0</v>
      </c>
      <c r="EG179" s="11">
        <f>IF(EG$2=$A179,0,IF(HLOOKUP(EG$2,Recipes!$H:$GI,'Production Calculator'!$A179+2,FALSE)=0,0,HLOOKUP(EG$2,Recipes!$H:$GI,'Production Calculator'!$A179+2,FALSE)*$AK179))+IF($AO179=EG$3,$AM179/VLOOKUP($AO179,Data!$A$50:$B$56,2,FALSE),0)</f>
        <v>0</v>
      </c>
      <c r="EH179" s="11">
        <f>IF(EH$2=$A179,0,IF(HLOOKUP(EH$2,Recipes!$H:$GI,'Production Calculator'!$A179+2,FALSE)=0,0,HLOOKUP(EH$2,Recipes!$H:$GI,'Production Calculator'!$A179+2,FALSE)*$AK179))+IF($AO179=EH$3,$AM179/VLOOKUP($AO179,Data!$A$50:$B$56,2,FALSE),0)</f>
        <v>0</v>
      </c>
      <c r="EI179" s="11">
        <f>IF(EI$2=$A179,0,IF(HLOOKUP(EI$2,Recipes!$H:$GI,'Production Calculator'!$A179+2,FALSE)=0,0,HLOOKUP(EI$2,Recipes!$H:$GI,'Production Calculator'!$A179+2,FALSE)*$AK179))+IF($AO179=EI$3,$AM179/VLOOKUP($AO179,Data!$A$50:$B$56,2,FALSE),0)</f>
        <v>0</v>
      </c>
      <c r="EJ179" s="11">
        <f>IF(EJ$2=$A179,0,IF(HLOOKUP(EJ$2,Recipes!$H:$GI,'Production Calculator'!$A179+2,FALSE)=0,0,HLOOKUP(EJ$2,Recipes!$H:$GI,'Production Calculator'!$A179+2,FALSE)*$AK179))+IF($AO179=EJ$3,$AM179/VLOOKUP($AO179,Data!$A$50:$B$56,2,FALSE),0)</f>
        <v>0</v>
      </c>
      <c r="EK179" s="11">
        <f>IF(EK$2=$A179,0,IF(HLOOKUP(EK$2,Recipes!$H:$GI,'Production Calculator'!$A179+2,FALSE)=0,0,HLOOKUP(EK$2,Recipes!$H:$GI,'Production Calculator'!$A179+2,FALSE)*$AK179))+IF($AO179=EK$3,$AM179/VLOOKUP($AO179,Data!$A$50:$B$56,2,FALSE),0)</f>
        <v>0</v>
      </c>
      <c r="EL179" s="11">
        <f>IF(EL$2=$A179,0,IF(HLOOKUP(EL$2,Recipes!$H:$GI,'Production Calculator'!$A179+2,FALSE)=0,0,HLOOKUP(EL$2,Recipes!$H:$GI,'Production Calculator'!$A179+2,FALSE)*$AK179))+IF($AO179=EL$3,$AM179/VLOOKUP($AO179,Data!$A$50:$B$56,2,FALSE),0)</f>
        <v>0</v>
      </c>
      <c r="EM179" s="11">
        <f>IF(EM$2=$A179,0,IF(HLOOKUP(EM$2,Recipes!$H:$GI,'Production Calculator'!$A179+2,FALSE)=0,0,HLOOKUP(EM$2,Recipes!$H:$GI,'Production Calculator'!$A179+2,FALSE)*$AK179))+IF($AO179=EM$3,$AM179/VLOOKUP($AO179,Data!$A$50:$B$56,2,FALSE),0)</f>
        <v>0</v>
      </c>
      <c r="EN179" s="11">
        <f>IF(EN$2=$A179,0,IF(HLOOKUP(EN$2,Recipes!$H:$GI,'Production Calculator'!$A179+2,FALSE)=0,0,HLOOKUP(EN$2,Recipes!$H:$GI,'Production Calculator'!$A179+2,FALSE)*$AK179))+IF($AO179=EN$3,$AM179/VLOOKUP($AO179,Data!$A$50:$B$56,2,FALSE),0)</f>
        <v>0</v>
      </c>
      <c r="EO179" s="11">
        <f>IF(EO$2=$A179,0,IF(HLOOKUP(EO$2,Recipes!$H:$GI,'Production Calculator'!$A179+2,FALSE)=0,0,HLOOKUP(EO$2,Recipes!$H:$GI,'Production Calculator'!$A179+2,FALSE)*$AK179))+IF($AO179=EO$3,$AM179/VLOOKUP($AO179,Data!$A$50:$B$56,2,FALSE),0)</f>
        <v>0</v>
      </c>
      <c r="EP179" s="11">
        <f>IF(EP$2=$A179,0,IF(HLOOKUP(EP$2,Recipes!$H:$GI,'Production Calculator'!$A179+2,FALSE)=0,0,HLOOKUP(EP$2,Recipes!$H:$GI,'Production Calculator'!$A179+2,FALSE)*$AK179))+IF($AO179=EP$3,$AM179/VLOOKUP($AO179,Data!$A$50:$B$56,2,FALSE),0)</f>
        <v>0</v>
      </c>
      <c r="EQ179" s="11">
        <f>IF(EQ$2=$A179,0,IF(HLOOKUP(EQ$2,Recipes!$H:$GI,'Production Calculator'!$A179+2,FALSE)=0,0,HLOOKUP(EQ$2,Recipes!$H:$GI,'Production Calculator'!$A179+2,FALSE)*$AK179))+IF($AO179=EQ$3,$AM179/VLOOKUP($AO179,Data!$A$50:$B$56,2,FALSE),0)</f>
        <v>0</v>
      </c>
      <c r="ER179" s="11">
        <f>IF(ER$2=$A179,0,IF(HLOOKUP(ER$2,Recipes!$H:$GI,'Production Calculator'!$A179+2,FALSE)=0,0,HLOOKUP(ER$2,Recipes!$H:$GI,'Production Calculator'!$A179+2,FALSE)*$AK179))+IF($AO179=ER$3,$AM179/VLOOKUP($AO179,Data!$A$50:$B$56,2,FALSE),0)</f>
        <v>0</v>
      </c>
      <c r="ES179" s="11">
        <f>IF(ES$2=$A179,0,IF(HLOOKUP(ES$2,Recipes!$H:$GI,'Production Calculator'!$A179+2,FALSE)=0,0,HLOOKUP(ES$2,Recipes!$H:$GI,'Production Calculator'!$A179+2,FALSE)*$AK179))+IF($AO179=ES$3,$AM179/VLOOKUP($AO179,Data!$A$50:$B$56,2,FALSE),0)</f>
        <v>0</v>
      </c>
      <c r="ET179" s="11">
        <f>IF(ET$2=$A179,0,IF(HLOOKUP(ET$2,Recipes!$H:$GI,'Production Calculator'!$A179+2,FALSE)=0,0,HLOOKUP(ET$2,Recipes!$H:$GI,'Production Calculator'!$A179+2,FALSE)*$AK179))+IF($AO179=ET$3,$AM179/VLOOKUP($AO179,Data!$A$50:$B$56,2,FALSE),0)</f>
        <v>0</v>
      </c>
      <c r="EU179" s="11">
        <f>IF(EU$2=$A179,0,IF(HLOOKUP(EU$2,Recipes!$H:$GI,'Production Calculator'!$A179+2,FALSE)=0,0,HLOOKUP(EU$2,Recipes!$H:$GI,'Production Calculator'!$A179+2,FALSE)*$AK179))+IF($AO179=EU$3,$AM179/VLOOKUP($AO179,Data!$A$50:$B$56,2,FALSE),0)</f>
        <v>0</v>
      </c>
      <c r="EV179" s="11">
        <f>IF(EV$2=$A179,0,IF(HLOOKUP(EV$2,Recipes!$H:$GI,'Production Calculator'!$A179+2,FALSE)=0,0,HLOOKUP(EV$2,Recipes!$H:$GI,'Production Calculator'!$A179+2,FALSE)*$AK179))+IF($AO179=EV$3,$AM179/VLOOKUP($AO179,Data!$A$50:$B$56,2,FALSE),0)</f>
        <v>0</v>
      </c>
      <c r="EW179" s="11">
        <f>IF(EW$2=$A179,0,IF(HLOOKUP(EW$2,Recipes!$H:$GI,'Production Calculator'!$A179+2,FALSE)=0,0,HLOOKUP(EW$2,Recipes!$H:$GI,'Production Calculator'!$A179+2,FALSE)*$AK179))+IF($AO179=EW$3,$AM179/VLOOKUP($AO179,Data!$A$50:$B$56,2,FALSE),0)</f>
        <v>0</v>
      </c>
      <c r="EX179" s="11">
        <f>IF(EX$2=$A179,0,IF(HLOOKUP(EX$2,Recipes!$H:$GI,'Production Calculator'!$A179+2,FALSE)=0,0,HLOOKUP(EX$2,Recipes!$H:$GI,'Production Calculator'!$A179+2,FALSE)*$AK179))+IF($AO179=EX$3,$AM179/VLOOKUP($AO179,Data!$A$50:$B$56,2,FALSE),0)</f>
        <v>0</v>
      </c>
      <c r="EY179" s="11">
        <f>IF(EY$2=$A179,0,IF(HLOOKUP(EY$2,Recipes!$H:$GI,'Production Calculator'!$A179+2,FALSE)=0,0,HLOOKUP(EY$2,Recipes!$H:$GI,'Production Calculator'!$A179+2,FALSE)*$AK179))+IF($AO179=EY$3,$AM179/VLOOKUP($AO179,Data!$A$50:$B$56,2,FALSE),0)</f>
        <v>0</v>
      </c>
      <c r="EZ179" s="11">
        <f>IF(EZ$2=$A179,0,IF(HLOOKUP(EZ$2,Recipes!$H:$GI,'Production Calculator'!$A179+2,FALSE)=0,0,HLOOKUP(EZ$2,Recipes!$H:$GI,'Production Calculator'!$A179+2,FALSE)*$AK179))+IF($AO179=EZ$3,$AM179/VLOOKUP($AO179,Data!$A$50:$B$56,2,FALSE),0)</f>
        <v>0</v>
      </c>
      <c r="FA179" s="11">
        <f>IF(FA$2=$A179,0,IF(HLOOKUP(FA$2,Recipes!$H:$GI,'Production Calculator'!$A179+2,FALSE)=0,0,HLOOKUP(FA$2,Recipes!$H:$GI,'Production Calculator'!$A179+2,FALSE)*$AK179))+IF($AO179=FA$3,$AM179/VLOOKUP($AO179,Data!$A$50:$B$56,2,FALSE),0)</f>
        <v>0</v>
      </c>
      <c r="FB179" s="11">
        <f>IF(FB$2=$A179,0,IF(HLOOKUP(FB$2,Recipes!$H:$GI,'Production Calculator'!$A179+2,FALSE)=0,0,HLOOKUP(FB$2,Recipes!$H:$GI,'Production Calculator'!$A179+2,FALSE)*$AK179))+IF($AO179=FB$3,$AM179/VLOOKUP($AO179,Data!$A$50:$B$56,2,FALSE),0)</f>
        <v>0</v>
      </c>
      <c r="FC179" s="11">
        <f>IF(FC$2=$A179,0,IF(HLOOKUP(FC$2,Recipes!$H:$GI,'Production Calculator'!$A179+2,FALSE)=0,0,HLOOKUP(FC$2,Recipes!$H:$GI,'Production Calculator'!$A179+2,FALSE)*$AK179))+IF($AO179=FC$3,$AM179/VLOOKUP($AO179,Data!$A$50:$B$56,2,FALSE),0)</f>
        <v>0</v>
      </c>
      <c r="FD179" s="11">
        <f>IF(FD$2=$A179,0,IF(HLOOKUP(FD$2,Recipes!$H:$GI,'Production Calculator'!$A179+2,FALSE)=0,0,HLOOKUP(FD$2,Recipes!$H:$GI,'Production Calculator'!$A179+2,FALSE)*$AK179))+IF($AO179=FD$3,$AM179/VLOOKUP($AO179,Data!$A$50:$B$56,2,FALSE),0)</f>
        <v>0</v>
      </c>
      <c r="FE179" s="11">
        <f>IF(FE$2=$A179,0,IF(HLOOKUP(FE$2,Recipes!$H:$GI,'Production Calculator'!$A179+2,FALSE)=0,0,HLOOKUP(FE$2,Recipes!$H:$GI,'Production Calculator'!$A179+2,FALSE)*$AK179))+IF($AO179=FE$3,$AM179/VLOOKUP($AO179,Data!$A$50:$B$56,2,FALSE),0)</f>
        <v>0</v>
      </c>
      <c r="FF179" s="11">
        <f>IF(FF$2=$A179,0,IF(HLOOKUP(FF$2,Recipes!$H:$GI,'Production Calculator'!$A179+2,FALSE)=0,0,HLOOKUP(FF$2,Recipes!$H:$GI,'Production Calculator'!$A179+2,FALSE)*$AK179))+IF($AO179=FF$3,$AM179/VLOOKUP($AO179,Data!$A$50:$B$56,2,FALSE),0)</f>
        <v>0</v>
      </c>
      <c r="FG179" s="11">
        <f>IF(FG$2=$A179,0,IF(HLOOKUP(FG$2,Recipes!$H:$GI,'Production Calculator'!$A179+2,FALSE)=0,0,HLOOKUP(FG$2,Recipes!$H:$GI,'Production Calculator'!$A179+2,FALSE)*$AK179))+IF($AO179=FG$3,$AM179/VLOOKUP($AO179,Data!$A$50:$B$56,2,FALSE),0)</f>
        <v>0</v>
      </c>
      <c r="FH179" s="11">
        <f>IF(FH$2=$A179,0,IF(HLOOKUP(FH$2,Recipes!$H:$GI,'Production Calculator'!$A179+2,FALSE)=0,0,HLOOKUP(FH$2,Recipes!$H:$GI,'Production Calculator'!$A179+2,FALSE)*$AK179))+IF($AO179=FH$3,$AM179/VLOOKUP($AO179,Data!$A$50:$B$56,2,FALSE),0)</f>
        <v>0</v>
      </c>
      <c r="FI179" s="11">
        <f>IF(FI$2=$A179,0,IF(HLOOKUP(FI$2,Recipes!$H:$GI,'Production Calculator'!$A179+2,FALSE)=0,0,HLOOKUP(FI$2,Recipes!$H:$GI,'Production Calculator'!$A179+2,FALSE)*$AK179))+IF($AO179=FI$3,$AM179/VLOOKUP($AO179,Data!$A$50:$B$56,2,FALSE),0)</f>
        <v>0</v>
      </c>
      <c r="FJ179" s="11">
        <f>IF(FJ$2=$A179,0,IF(HLOOKUP(FJ$2,Recipes!$H:$GI,'Production Calculator'!$A179+2,FALSE)=0,0,HLOOKUP(FJ$2,Recipes!$H:$GI,'Production Calculator'!$A179+2,FALSE)*$AK179))+IF($AO179=FJ$3,$AM179/VLOOKUP($AO179,Data!$A$50:$B$56,2,FALSE),0)</f>
        <v>0</v>
      </c>
      <c r="FK179" s="11">
        <f>IF(FK$2=$A179,0,IF(HLOOKUP(FK$2,Recipes!$H:$GI,'Production Calculator'!$A179+2,FALSE)=0,0,HLOOKUP(FK$2,Recipes!$H:$GI,'Production Calculator'!$A179+2,FALSE)*$AK179))+IF($AO179=FK$3,$AM179/VLOOKUP($AO179,Data!$A$50:$B$56,2,FALSE),0)</f>
        <v>0</v>
      </c>
      <c r="FL179" s="11">
        <f>IF(FL$2=$A179,0,IF(HLOOKUP(FL$2,Recipes!$H:$GI,'Production Calculator'!$A179+2,FALSE)=0,0,HLOOKUP(FL$2,Recipes!$H:$GI,'Production Calculator'!$A179+2,FALSE)*$AK179))+IF($AO179=FL$3,$AM179/VLOOKUP($AO179,Data!$A$50:$B$56,2,FALSE),0)</f>
        <v>0</v>
      </c>
      <c r="FM179" s="11">
        <f>IF(FM$2=$A179,0,IF(HLOOKUP(FM$2,Recipes!$H:$GI,'Production Calculator'!$A179+2,FALSE)=0,0,HLOOKUP(FM$2,Recipes!$H:$GI,'Production Calculator'!$A179+2,FALSE)*$AK179))+IF($AO179=FM$3,$AM179/VLOOKUP($AO179,Data!$A$50:$B$56,2,FALSE),0)</f>
        <v>0</v>
      </c>
      <c r="FN179" s="11">
        <f>IF(FN$2=$A179,0,IF(HLOOKUP(FN$2,Recipes!$H:$GI,'Production Calculator'!$A179+2,FALSE)=0,0,HLOOKUP(FN$2,Recipes!$H:$GI,'Production Calculator'!$A179+2,FALSE)*$AK179))+IF($AO179=FN$3,$AM179/VLOOKUP($AO179,Data!$A$50:$B$56,2,FALSE),0)</f>
        <v>0</v>
      </c>
      <c r="FO179" s="11">
        <f>IF(FO$2=$A179,0,IF(HLOOKUP(FO$2,Recipes!$H:$GI,'Production Calculator'!$A179+2,FALSE)=0,0,HLOOKUP(FO$2,Recipes!$H:$GI,'Production Calculator'!$A179+2,FALSE)*$AK179))+IF($AO179=FO$3,$AM179/VLOOKUP($AO179,Data!$A$50:$B$56,2,FALSE),0)</f>
        <v>0</v>
      </c>
      <c r="FP179" s="11">
        <f>IF(FP$2=$A179,0,IF(HLOOKUP(FP$2,Recipes!$H:$GI,'Production Calculator'!$A179+2,FALSE)=0,0,HLOOKUP(FP$2,Recipes!$H:$GI,'Production Calculator'!$A179+2,FALSE)*$AK179))+IF($AO179=FP$3,$AM179/VLOOKUP($AO179,Data!$A$50:$B$56,2,FALSE),0)</f>
        <v>0</v>
      </c>
      <c r="FQ179" s="11">
        <f>IF(FQ$2=$A179,0,IF(HLOOKUP(FQ$2,Recipes!$H:$GI,'Production Calculator'!$A179+2,FALSE)=0,0,HLOOKUP(FQ$2,Recipes!$H:$GI,'Production Calculator'!$A179+2,FALSE)*$AK179))+IF($AO179=FQ$3,$AM179/VLOOKUP($AO179,Data!$A$50:$B$56,2,FALSE),0)</f>
        <v>0</v>
      </c>
      <c r="FR179" s="11">
        <f>IF(FR$2=$A179,0,IF(HLOOKUP(FR$2,Recipes!$H:$GI,'Production Calculator'!$A179+2,FALSE)=0,0,HLOOKUP(FR$2,Recipes!$H:$GI,'Production Calculator'!$A179+2,FALSE)*$AK179))+IF($AO179=FR$3,$AM179/VLOOKUP($AO179,Data!$A$50:$B$56,2,FALSE),0)</f>
        <v>0</v>
      </c>
      <c r="FS179" s="11">
        <f>IF(FS$2=$A179,0,IF(HLOOKUP(FS$2,Recipes!$H:$GI,'Production Calculator'!$A179+2,FALSE)=0,0,HLOOKUP(FS$2,Recipes!$H:$GI,'Production Calculator'!$A179+2,FALSE)*$AK179))+IF($AO179=FS$3,$AM179/VLOOKUP($AO179,Data!$A$50:$B$56,2,FALSE),0)</f>
        <v>0</v>
      </c>
      <c r="FT179" s="11">
        <f>IF(FT$2=$A179,0,IF(HLOOKUP(FT$2,Recipes!$H:$GI,'Production Calculator'!$A179+2,FALSE)=0,0,HLOOKUP(FT$2,Recipes!$H:$GI,'Production Calculator'!$A179+2,FALSE)*$AK179))+IF($AO179=FT$3,$AM179/VLOOKUP($AO179,Data!$A$50:$B$56,2,FALSE),0)</f>
        <v>0</v>
      </c>
      <c r="FU179" s="11">
        <f>IF(FU$2=$A179,0,IF(HLOOKUP(FU$2,Recipes!$H:$GI,'Production Calculator'!$A179+2,FALSE)=0,0,HLOOKUP(FU$2,Recipes!$H:$GI,'Production Calculator'!$A179+2,FALSE)*$AK179))+IF($AO179=FU$3,$AM179/VLOOKUP($AO179,Data!$A$50:$B$56,2,FALSE),0)</f>
        <v>0</v>
      </c>
      <c r="FV179" s="11">
        <f>IF(FV$2=$A179,0,IF(HLOOKUP(FV$2,Recipes!$H:$GI,'Production Calculator'!$A179+2,FALSE)=0,0,HLOOKUP(FV$2,Recipes!$H:$GI,'Production Calculator'!$A179+2,FALSE)*$AK179))+IF($AO179=FV$3,$AM179/VLOOKUP($AO179,Data!$A$50:$B$56,2,FALSE),0)</f>
        <v>0</v>
      </c>
      <c r="FW179" s="11">
        <f>IF(FW$2=$A179,0,IF(HLOOKUP(FW$2,Recipes!$H:$GI,'Production Calculator'!$A179+2,FALSE)=0,0,HLOOKUP(FW$2,Recipes!$H:$GI,'Production Calculator'!$A179+2,FALSE)*$AK179))+IF($AO179=FW$3,$AM179/VLOOKUP($AO179,Data!$A$50:$B$56,2,FALSE),0)</f>
        <v>0</v>
      </c>
      <c r="FX179" s="11">
        <f>IF(FX$2=$A179,0,IF(HLOOKUP(FX$2,Recipes!$H:$GI,'Production Calculator'!$A179+2,FALSE)=0,0,HLOOKUP(FX$2,Recipes!$H:$GI,'Production Calculator'!$A179+2,FALSE)*$AK179))+IF($AO179=FX$3,$AM179/VLOOKUP($AO179,Data!$A$50:$B$56,2,FALSE),0)</f>
        <v>0</v>
      </c>
      <c r="FY179" s="11">
        <f>IF(FY$2=$A179,0,IF(HLOOKUP(FY$2,Recipes!$H:$GI,'Production Calculator'!$A179+2,FALSE)=0,0,HLOOKUP(FY$2,Recipes!$H:$GI,'Production Calculator'!$A179+2,FALSE)*$AK179))+IF($AO179=FY$3,$AM179/VLOOKUP($AO179,Data!$A$50:$B$56,2,FALSE),0)</f>
        <v>0</v>
      </c>
      <c r="FZ179" s="11">
        <f>IF(FZ$2=$A179,0,IF(HLOOKUP(FZ$2,Recipes!$H:$GI,'Production Calculator'!$A179+2,FALSE)=0,0,HLOOKUP(FZ$2,Recipes!$H:$GI,'Production Calculator'!$A179+2,FALSE)*$AK179))+IF($AO179=FZ$3,$AM179/VLOOKUP($AO179,Data!$A$50:$B$56,2,FALSE),0)</f>
        <v>0</v>
      </c>
      <c r="GA179" s="11">
        <f>IF(GA$2=$A179,0,IF(HLOOKUP(GA$2,Recipes!$H:$GI,'Production Calculator'!$A179+2,FALSE)=0,0,HLOOKUP(GA$2,Recipes!$H:$GI,'Production Calculator'!$A179+2,FALSE)*$AK179))+IF($AO179=GA$3,$AM179/VLOOKUP($AO179,Data!$A$50:$B$56,2,FALSE),0)</f>
        <v>0</v>
      </c>
      <c r="GB179" s="11">
        <f>IF(GB$2=$A179,0,IF(HLOOKUP(GB$2,Recipes!$H:$GI,'Production Calculator'!$A179+2,FALSE)=0,0,HLOOKUP(GB$2,Recipes!$H:$GI,'Production Calculator'!$A179+2,FALSE)*$AK179))+IF($AO179=GB$3,$AM179/VLOOKUP($AO179,Data!$A$50:$B$56,2,FALSE),0)</f>
        <v>0</v>
      </c>
      <c r="GC179" s="11">
        <f>IF(GC$2=$A179,0,IF(HLOOKUP(GC$2,Recipes!$H:$GI,'Production Calculator'!$A179+2,FALSE)=0,0,HLOOKUP(GC$2,Recipes!$H:$GI,'Production Calculator'!$A179+2,FALSE)*$AK179))+IF($AO179=GC$3,$AM179/VLOOKUP($AO179,Data!$A$50:$B$56,2,FALSE),0)</f>
        <v>0</v>
      </c>
      <c r="GD179" s="11">
        <f>IF(GD$2=$A179,0,IF(HLOOKUP(GD$2,Recipes!$H:$GI,'Production Calculator'!$A179+2,FALSE)=0,0,HLOOKUP(GD$2,Recipes!$H:$GI,'Production Calculator'!$A179+2,FALSE)*$AK179))+IF($AO179=GD$3,$AM179/VLOOKUP($AO179,Data!$A$50:$B$56,2,FALSE),0)</f>
        <v>0</v>
      </c>
      <c r="GE179" s="11">
        <f>IF(GE$2=$A179,0,IF(HLOOKUP(GE$2,Recipes!$H:$GI,'Production Calculator'!$A179+2,FALSE)=0,0,HLOOKUP(GE$2,Recipes!$H:$GI,'Production Calculator'!$A179+2,FALSE)*$AK179))+IF($AO179=GE$3,$AM179/VLOOKUP($AO179,Data!$A$50:$B$56,2,FALSE),0)</f>
        <v>0</v>
      </c>
      <c r="GF179" s="11">
        <f>IF(GF$2=$A179,0,IF(HLOOKUP(GF$2,Recipes!$H:$GI,'Production Calculator'!$A179+2,FALSE)=0,0,HLOOKUP(GF$2,Recipes!$H:$GI,'Production Calculator'!$A179+2,FALSE)*$AK179))+IF($AO179=GF$3,$AM179/VLOOKUP($AO179,Data!$A$50:$B$56,2,FALSE),0)</f>
        <v>0</v>
      </c>
      <c r="GG179" s="11">
        <f>IF(GG$2=$A179,0,IF(HLOOKUP(GG$2,Recipes!$H:$GI,'Production Calculator'!$A179+2,FALSE)=0,0,HLOOKUP(GG$2,Recipes!$H:$GI,'Production Calculator'!$A179+2,FALSE)*$AK179))+IF($AO179=GG$3,$AM179/VLOOKUP($AO179,Data!$A$50:$B$56,2,FALSE),0)</f>
        <v>0</v>
      </c>
      <c r="GH179" s="11">
        <f>IF(GH$2=$A179,0,IF(HLOOKUP(GH$2,Recipes!$H:$GI,'Production Calculator'!$A179+2,FALSE)=0,0,HLOOKUP(GH$2,Recipes!$H:$GI,'Production Calculator'!$A179+2,FALSE)*$AK179))+IF($AO179=GH$3,$AM179/VLOOKUP($AO179,Data!$A$50:$B$56,2,FALSE),0)</f>
        <v>0</v>
      </c>
      <c r="GI179" s="11">
        <f>IF(GI$2=$A179,0,IF(HLOOKUP(GI$2,Recipes!$H:$GI,'Production Calculator'!$A179+2,FALSE)=0,0,HLOOKUP(GI$2,Recipes!$H:$GI,'Production Calculator'!$A179+2,FALSE)*$AK179))+IF($AO179=GI$3,$AM179/VLOOKUP($AO179,Data!$A$50:$B$56,2,FALSE),0)</f>
        <v>0</v>
      </c>
      <c r="GJ179" s="11">
        <f>IF(GJ$2=$A179,0,IF(HLOOKUP(GJ$2,Recipes!$H:$GI,'Production Calculator'!$A179+2,FALSE)=0,0,HLOOKUP(GJ$2,Recipes!$H:$GI,'Production Calculator'!$A179+2,FALSE)*$AK179))+IF($AO179=GJ$3,$AM179/VLOOKUP($AO179,Data!$A$50:$B$56,2,FALSE),0)</f>
        <v>0</v>
      </c>
      <c r="GK179" s="11">
        <f>IF(GK$2=$A179,0,IF(HLOOKUP(GK$2,Recipes!$H:$GI,'Production Calculator'!$A179+2,FALSE)=0,0,HLOOKUP(GK$2,Recipes!$H:$GI,'Production Calculator'!$A179+2,FALSE)*$AK179))+IF($AO179=GK$3,$AM179/VLOOKUP($AO179,Data!$A$50:$B$56,2,FALSE),0)</f>
        <v>0</v>
      </c>
      <c r="GL179" s="11">
        <f>IF(GL$2=$A179,0,IF(HLOOKUP(GL$2,Recipes!$H:$GI,'Production Calculator'!$A179+2,FALSE)=0,0,HLOOKUP(GL$2,Recipes!$H:$GI,'Production Calculator'!$A179+2,FALSE)*$AK179))+IF($AO179=GL$3,$AM179/VLOOKUP($AO179,Data!$A$50:$B$56,2,FALSE),0)</f>
        <v>0</v>
      </c>
      <c r="GM179" s="11">
        <f>IF(GM$2=$A179,0,IF(HLOOKUP(GM$2,Recipes!$H:$GI,'Production Calculator'!$A179+2,FALSE)=0,0,HLOOKUP(GM$2,Recipes!$H:$GI,'Production Calculator'!$A179+2,FALSE)*$AK179))+IF($AO179=GM$3,$AM179/VLOOKUP($AO179,Data!$A$50:$B$56,2,FALSE),0)</f>
        <v>0</v>
      </c>
      <c r="GN179" s="11">
        <f>IF(GN$2=$A179,0,IF(HLOOKUP(GN$2,Recipes!$H:$GI,'Production Calculator'!$A179+2,FALSE)=0,0,HLOOKUP(GN$2,Recipes!$H:$GI,'Production Calculator'!$A179+2,FALSE)*$AK179))+IF($AO179=GN$3,$AM179/VLOOKUP($AO179,Data!$A$50:$B$56,2,FALSE),0)</f>
        <v>0</v>
      </c>
      <c r="GO179" s="11">
        <f>IF(GO$2=$A179,0,IF(HLOOKUP(GO$2,Recipes!$H:$GI,'Production Calculator'!$A179+2,FALSE)=0,0,HLOOKUP(GO$2,Recipes!$H:$GI,'Production Calculator'!$A179+2,FALSE)*$AK179))+IF($AO179=GO$3,$AM179/VLOOKUP($AO179,Data!$A$50:$B$56,2,FALSE),0)</f>
        <v>0</v>
      </c>
      <c r="GP179" s="11">
        <f>IF(GP$2=$A179,0,IF(HLOOKUP(GP$2,Recipes!$H:$GI,'Production Calculator'!$A179+2,FALSE)=0,0,HLOOKUP(GP$2,Recipes!$H:$GI,'Production Calculator'!$A179+2,FALSE)*$AK179))+IF($AO179=GP$3,$AM179/VLOOKUP($AO179,Data!$A$50:$B$56,2,FALSE),0)</f>
        <v>0</v>
      </c>
      <c r="GQ179" s="11">
        <f>IF(GQ$2=$A179,0,IF(HLOOKUP(GQ$2,Recipes!$H:$GI,'Production Calculator'!$A179+2,FALSE)=0,0,HLOOKUP(GQ$2,Recipes!$H:$GI,'Production Calculator'!$A179+2,FALSE)*$AK179))+IF($AO179=GQ$3,$AM179/VLOOKUP($AO179,Data!$A$50:$B$56,2,FALSE),0)</f>
        <v>0</v>
      </c>
      <c r="GR179" s="11">
        <f>IF(GR$2=$A179,0,IF(HLOOKUP(GR$2,Recipes!$H:$GI,'Production Calculator'!$A179+2,FALSE)=0,0,HLOOKUP(GR$2,Recipes!$H:$GI,'Production Calculator'!$A179+2,FALSE)*$AK179))+IF($AO179=GR$3,$AM179/VLOOKUP($AO179,Data!$A$50:$B$56,2,FALSE),0)</f>
        <v>0</v>
      </c>
      <c r="GS179" s="11">
        <f>IF(GS$2=$A179,0,IF(HLOOKUP(GS$2,Recipes!$H:$GI,'Production Calculator'!$A179+2,FALSE)=0,0,HLOOKUP(GS$2,Recipes!$H:$GI,'Production Calculator'!$A179+2,FALSE)*$AK179))+IF($AO179=GS$3,$AM179/VLOOKUP($AO179,Data!$A$50:$B$56,2,FALSE),0)</f>
        <v>0</v>
      </c>
      <c r="GT179" s="11">
        <f>IF(GT$2=$A179,0,IF(HLOOKUP(GT$2,Recipes!$H:$GI,'Production Calculator'!$A179+2,FALSE)=0,0,HLOOKUP(GT$2,Recipes!$H:$GI,'Production Calculator'!$A179+2,FALSE)*$AK179))+IF($AO179=GT$3,$AM179/VLOOKUP($AO179,Data!$A$50:$B$56,2,FALSE),0)</f>
        <v>0</v>
      </c>
      <c r="GU179" s="11">
        <f>IF(GU$2=$A179,0,IF(HLOOKUP(GU$2,Recipes!$H:$GI,'Production Calculator'!$A179+2,FALSE)=0,0,HLOOKUP(GU$2,Recipes!$H:$GI,'Production Calculator'!$A179+2,FALSE)*$AK179))+IF($AO179=GU$3,$AM179/VLOOKUP($AO179,Data!$A$50:$B$56,2,FALSE),0)</f>
        <v>0</v>
      </c>
      <c r="GV179" s="11">
        <f>IF(GV$2=$A179,0,IF(HLOOKUP(GV$2,Recipes!$H:$GI,'Production Calculator'!$A179+2,FALSE)=0,0,HLOOKUP(GV$2,Recipes!$H:$GI,'Production Calculator'!$A179+2,FALSE)*$AK179))+IF($AO179=GV$3,$AM179/VLOOKUP($AO179,Data!$A$50:$B$56,2,FALSE),0)</f>
        <v>0</v>
      </c>
      <c r="GW179" s="11">
        <f>IF(GW$2=$A179,0,IF(HLOOKUP(GW$2,Recipes!$H:$GI,'Production Calculator'!$A179+2,FALSE)=0,0,HLOOKUP(GW$2,Recipes!$H:$GI,'Production Calculator'!$A179+2,FALSE)*$AK179))+IF($AO179=GW$3,$AM179/VLOOKUP($AO179,Data!$A$50:$B$56,2,FALSE),0)</f>
        <v>0</v>
      </c>
      <c r="GX179" s="11">
        <f>IF(GX$2=$A179,0,IF(HLOOKUP(GX$2,Recipes!$H:$GI,'Production Calculator'!$A179+2,FALSE)=0,0,HLOOKUP(GX$2,Recipes!$H:$GI,'Production Calculator'!$A179+2,FALSE)*$AK179))+IF($AO179=GX$3,$AM179/VLOOKUP($AO179,Data!$A$50:$B$56,2,FALSE),0)</f>
        <v>0</v>
      </c>
      <c r="GY179" s="11">
        <f>IF(GY$2=$A179,0,IF(HLOOKUP(GY$2,Recipes!$H:$GI,'Production Calculator'!$A179+2,FALSE)=0,0,HLOOKUP(GY$2,Recipes!$H:$GI,'Production Calculator'!$A179+2,FALSE)*$AK179))+IF($AO179=GY$3,$AM179/VLOOKUP($AO179,Data!$A$50:$B$56,2,FALSE),0)</f>
        <v>0</v>
      </c>
      <c r="GZ179" s="11">
        <f>IF(GZ$2=$A179,0,IF(HLOOKUP(GZ$2,Recipes!$H:$GI,'Production Calculator'!$A179+2,FALSE)=0,0,HLOOKUP(GZ$2,Recipes!$H:$GI,'Production Calculator'!$A179+2,FALSE)*$AK179))+IF($AO179=GZ$3,$AM179/VLOOKUP($AO179,Data!$A$50:$B$56,2,FALSE),0)</f>
        <v>0</v>
      </c>
      <c r="HA179" s="11">
        <f>IF(HA$2=$A179,0,IF(HLOOKUP(HA$2,Recipes!$H:$GI,'Production Calculator'!$A179+2,FALSE)=0,0,HLOOKUP(HA$2,Recipes!$H:$GI,'Production Calculator'!$A179+2,FALSE)*$AK179))+IF($AO179=HA$3,$AM179/VLOOKUP($AO179,Data!$A$50:$B$56,2,FALSE),0)</f>
        <v>0</v>
      </c>
      <c r="HB179" s="11">
        <f>IF(HB$2=$A179,0,IF(HLOOKUP(HB$2,Recipes!$H:$GI,'Production Calculator'!$A179+2,FALSE)=0,0,HLOOKUP(HB$2,Recipes!$H:$GI,'Production Calculator'!$A179+2,FALSE)*$AK179))+IF($AO179=HB$3,$AM179/VLOOKUP($AO179,Data!$A$50:$B$56,2,FALSE),0)</f>
        <v>0</v>
      </c>
      <c r="HC179" s="11">
        <f>IF(HC$2=$A179,0,IF(HLOOKUP(HC$2,Recipes!$H:$GI,'Production Calculator'!$A179+2,FALSE)=0,0,HLOOKUP(HC$2,Recipes!$H:$GI,'Production Calculator'!$A179+2,FALSE)*$AK179))+IF($AO179=HC$3,$AM179/VLOOKUP($AO179,Data!$A$50:$B$56,2,FALSE),0)</f>
        <v>0</v>
      </c>
      <c r="HD179" s="11">
        <f>IF(HD$2=$A179,0,IF(HLOOKUP(HD$2,Recipes!$H:$GI,'Production Calculator'!$A179+2,FALSE)=0,0,HLOOKUP(HD$2,Recipes!$H:$GI,'Production Calculator'!$A179+2,FALSE)*$AK179))+IF($AO179=HD$3,$AM179/VLOOKUP($AO179,Data!$A$50:$B$56,2,FALSE),0)</f>
        <v>0</v>
      </c>
      <c r="HE179" s="11">
        <f>IF(HE$2=$A179,0,IF(HLOOKUP(HE$2,Recipes!$H:$GI,'Production Calculator'!$A179+2,FALSE)=0,0,HLOOKUP(HE$2,Recipes!$H:$GI,'Production Calculator'!$A179+2,FALSE)*$AK179))+IF($AO179=HE$3,$AM179/VLOOKUP($AO179,Data!$A$50:$B$56,2,FALSE),0)</f>
        <v>0</v>
      </c>
      <c r="HF179" s="11">
        <f>IF(HF$2=$A179,0,IF(HLOOKUP(HF$2,Recipes!$H:$GI,'Production Calculator'!$A179+2,FALSE)=0,0,HLOOKUP(HF$2,Recipes!$H:$GI,'Production Calculator'!$A179+2,FALSE)*$AK179))+IF($AO179=HF$3,$AM179/VLOOKUP($AO179,Data!$A$50:$B$56,2,FALSE),0)</f>
        <v>0</v>
      </c>
      <c r="HG179" s="11">
        <f>IF(HG$2=$A179,0,IF(HLOOKUP(HG$2,Recipes!$H:$GI,'Production Calculator'!$A179+2,FALSE)=0,0,HLOOKUP(HG$2,Recipes!$H:$GI,'Production Calculator'!$A179+2,FALSE)*$AK179))+IF($AO179=HG$3,$AM179/VLOOKUP($AO179,Data!$A$50:$B$56,2,FALSE),0)</f>
        <v>0</v>
      </c>
      <c r="HH179" s="11">
        <f>IF(HH$2=$A179,0,IF(HLOOKUP(HH$2,Recipes!$H:$GI,'Production Calculator'!$A179+2,FALSE)=0,0,HLOOKUP(HH$2,Recipes!$H:$GI,'Production Calculator'!$A179+2,FALSE)*$AK179))+IF($AO179=HH$3,$AM179/VLOOKUP($AO179,Data!$A$50:$B$56,2,FALSE),0)</f>
        <v>0</v>
      </c>
      <c r="HI179" s="11">
        <f>IF(HI$2=$A179,0,IF(HLOOKUP(HI$2,Recipes!$H:$GI,'Production Calculator'!$A179+2,FALSE)=0,0,HLOOKUP(HI$2,Recipes!$H:$GI,'Production Calculator'!$A179+2,FALSE)*$AK179))+IF($AO179=HI$3,$AM179/VLOOKUP($AO179,Data!$A$50:$B$56,2,FALSE),0)</f>
        <v>0</v>
      </c>
      <c r="HJ179" s="11">
        <f>IF(HJ$2=$A179,0,IF(HLOOKUP(HJ$2,Recipes!$H:$GI,'Production Calculator'!$A179+2,FALSE)=0,0,HLOOKUP(HJ$2,Recipes!$H:$GI,'Production Calculator'!$A179+2,FALSE)*$AK179))+IF($AO179=HJ$3,$AM179/VLOOKUP($AO179,Data!$A$50:$B$56,2,FALSE),0)</f>
        <v>0</v>
      </c>
      <c r="HK179" s="11">
        <f>IF(HK$2=$A179,0,IF(HLOOKUP(HK$2,Recipes!$H:$GI,'Production Calculator'!$A179+2,FALSE)=0,0,HLOOKUP(HK$2,Recipes!$H:$GI,'Production Calculator'!$A179+2,FALSE)*$AK179))+IF($AO179=HK$3,$AM179/VLOOKUP($AO179,Data!$A$50:$B$56,2,FALSE),0)</f>
        <v>0</v>
      </c>
      <c r="HL179" s="11">
        <f>IF(HL$2=$A179,0,IF(HLOOKUP(HL$2,Recipes!$H:$GI,'Production Calculator'!$A179+2,FALSE)=0,0,HLOOKUP(HL$2,Recipes!$H:$GI,'Production Calculator'!$A179+2,FALSE)*$AK179))+IF($AO179=HL$3,$AM179/VLOOKUP($AO179,Data!$A$50:$B$56,2,FALSE),0)</f>
        <v>0</v>
      </c>
      <c r="HM179" s="11">
        <f>IF(HM$2=$A179,0,IF(HLOOKUP(HM$2,Recipes!$H:$GI,'Production Calculator'!$A179+2,FALSE)=0,0,HLOOKUP(HM$2,Recipes!$H:$GI,'Production Calculator'!$A179+2,FALSE)*$AK179))+IF($AO179=HM$3,$AM179/VLOOKUP($AO179,Data!$A$50:$B$56,2,FALSE),0)</f>
        <v>0</v>
      </c>
      <c r="HN179" s="11">
        <f>IF(HN$2=$A179,0,IF(HLOOKUP(HN$2,Recipes!$H:$GI,'Production Calculator'!$A179+2,FALSE)=0,0,HLOOKUP(HN$2,Recipes!$H:$GI,'Production Calculator'!$A179+2,FALSE)*$AK179))+IF($AO179=HN$3,$AM179/VLOOKUP($AO179,Data!$A$50:$B$56,2,FALSE),0)</f>
        <v>0</v>
      </c>
      <c r="HO179" s="11">
        <f>IF(HO$2=$A179,0,IF(HLOOKUP(HO$2,Recipes!$H:$GI,'Production Calculator'!$A179+2,FALSE)=0,0,HLOOKUP(HO$2,Recipes!$H:$GI,'Production Calculator'!$A179+2,FALSE)*$AK179))+IF($AO179=HO$3,$AM179/VLOOKUP($AO179,Data!$A$50:$B$56,2,FALSE),0)</f>
        <v>0</v>
      </c>
      <c r="HP179" s="11">
        <f>IF(HP$2=$A179,0,IF(HLOOKUP(HP$2,Recipes!$H:$GI,'Production Calculator'!$A179+2,FALSE)=0,0,HLOOKUP(HP$2,Recipes!$H:$GI,'Production Calculator'!$A179+2,FALSE)*$AK179))+IF($AO179=HP$3,$AM179/VLOOKUP($AO179,Data!$A$50:$B$56,2,FALSE),0)</f>
        <v>0</v>
      </c>
      <c r="HQ179" s="11">
        <f>IF(HQ$2=$A179,0,IF(HLOOKUP(HQ$2,Recipes!$H:$GI,'Production Calculator'!$A179+2,FALSE)=0,0,HLOOKUP(HQ$2,Recipes!$H:$GI,'Production Calculator'!$A179+2,FALSE)*$AK179))+IF($AO179=HQ$3,$AM179/VLOOKUP($AO179,Data!$A$50:$B$56,2,FALSE),0)</f>
        <v>0</v>
      </c>
      <c r="HR179" s="11">
        <f>IF(HR$2=$A179,0,IF(HLOOKUP(HR$2,Recipes!$H:$GI,'Production Calculator'!$A179+2,FALSE)=0,0,HLOOKUP(HR$2,Recipes!$H:$GI,'Production Calculator'!$A179+2,FALSE)*$AK179))+IF($AO179=HR$3,$AM179/VLOOKUP($AO179,Data!$A$50:$B$56,2,FALSE),0)</f>
        <v>0</v>
      </c>
      <c r="HS179" s="121"/>
    </row>
    <row r="180" spans="1:227" x14ac:dyDescent="0.45">
      <c r="A180">
        <v>152</v>
      </c>
      <c r="B180" s="107" t="str">
        <f>VLOOKUP(A180,Recipes!A:B,2)</f>
        <v>Offshore pump</v>
      </c>
      <c r="C180" s="128">
        <v>0</v>
      </c>
      <c r="D180" s="108">
        <f t="shared" si="267"/>
        <v>0</v>
      </c>
      <c r="E180" s="127" t="s">
        <v>1</v>
      </c>
      <c r="F180" s="109">
        <f>VLOOKUP(A180,Recipes!$A$3:$G$186,6,FALSE)</f>
        <v>3</v>
      </c>
      <c r="G180" s="109">
        <f>VLOOKUP(A180,Recipes!$A$3:$G$186,7,FALSE)</f>
        <v>0</v>
      </c>
      <c r="H180" s="110">
        <f t="shared" si="268"/>
        <v>0</v>
      </c>
      <c r="I180" s="109">
        <f>VLOOKUP(E180,Data!$A$2:$C$26,3, FALSE)</f>
        <v>4</v>
      </c>
      <c r="J180" s="108">
        <v>0</v>
      </c>
      <c r="K180" s="108">
        <v>0</v>
      </c>
      <c r="L180" s="108">
        <v>0</v>
      </c>
      <c r="M180" s="150">
        <v>0</v>
      </c>
      <c r="N180" s="150">
        <v>0</v>
      </c>
      <c r="O180" s="150">
        <v>0</v>
      </c>
      <c r="P180" s="151">
        <v>0</v>
      </c>
      <c r="Q180" s="151">
        <v>0</v>
      </c>
      <c r="R180" s="151">
        <v>0</v>
      </c>
      <c r="S180">
        <f t="shared" si="283"/>
        <v>0</v>
      </c>
      <c r="T180">
        <f t="shared" si="284"/>
        <v>0</v>
      </c>
      <c r="U180">
        <f t="shared" si="285"/>
        <v>0</v>
      </c>
      <c r="V180">
        <f t="shared" si="286"/>
        <v>0</v>
      </c>
      <c r="W180">
        <f t="shared" si="287"/>
        <v>0</v>
      </c>
      <c r="X180">
        <f t="shared" si="288"/>
        <v>0</v>
      </c>
      <c r="Y180">
        <f t="shared" si="289"/>
        <v>0</v>
      </c>
      <c r="Z180">
        <f t="shared" si="290"/>
        <v>0</v>
      </c>
      <c r="AA180">
        <f t="shared" si="291"/>
        <v>0</v>
      </c>
      <c r="AB180" s="111">
        <f>VLOOKUP($A180,Recipes!$A:$G,4)</f>
        <v>0.5</v>
      </c>
      <c r="AC180" s="111">
        <f>VLOOKUP($A180,Recipes!$A:$G,5)</f>
        <v>1</v>
      </c>
      <c r="AD180" s="111">
        <f t="shared" si="278"/>
        <v>2</v>
      </c>
      <c r="AE180" s="111">
        <f>VLOOKUP(E180,Data!$A$2:$F$26,5,FALSE)</f>
        <v>0</v>
      </c>
      <c r="AF180" s="111">
        <f>VLOOKUP(E180,Data!$A$2:$F$26,4,FALSE)</f>
        <v>210</v>
      </c>
      <c r="AG180" s="111">
        <f>VLOOKUP(E180,Data!$A$2:$B$26,2, FALSE)</f>
        <v>1.25</v>
      </c>
      <c r="AH180" s="111">
        <f>1+VLOOKUP($J$3,Data!$A$40:$D$48,2,FALSE)*$J180+VLOOKUP($K$3,Data!$A$40:$D$48,2,FALSE)*$K180+VLOOKUP($L$3,Data!$A$40:$D$48,2,FALSE)*$L180+VLOOKUP($M$3,Data!$A$40:$D$48,2,FALSE)*$M180+VLOOKUP($N$3,Data!$A$40:$D$48,2,FALSE)*$N180+VLOOKUP($O$3,Data!$A$40:$D$48,2,FALSE)*$O180+VLOOKUP($P$3,Data!$A$40:$D$48,2,FALSE)*$P180+VLOOKUP($Q$3,Data!$A$40:$D$48,2,FALSE)*$Q180+VLOOKUP($R$3,Data!$A$40:$D$48,2,FALSE)*$R180</f>
        <v>1</v>
      </c>
      <c r="AI180" s="111">
        <f>MAX(1+VLOOKUP($J$3,Data!$A$40:$D$48,3,FALSE)*$J180+VLOOKUP($K$3,Data!$A$40:$D$48,3,FALSE)*$K180+VLOOKUP($L$3,Data!$A$40:$D$48,3,FALSE)*$L180+VLOOKUP($M$3,Data!$A$40:$D$48,3,FALSE)*$M180+VLOOKUP($N$3,Data!$A$40:$D$48,3,FALSE)*$N180+VLOOKUP($O$3,Data!$A$40:$D$48,3,FALSE)*$O180+VLOOKUP($P$3,Data!$A$40:$D$48,3,FALSE)*$P180+VLOOKUP($Q$3,Data!$A$40:$D$48,3,FALSE)*$Q180+VLOOKUP($R$3,Data!$A$40:$D$48,3,FALSE)*$R180,0)</f>
        <v>1</v>
      </c>
      <c r="AJ180" s="111">
        <f>MAX(1-(VLOOKUP($J$3,Data!$A$40:$D$48,4,FALSE)*$J180+VLOOKUP($K$3,Data!$A$40:$D$48,4,FALSE)*$K180+VLOOKUP($L$3,Data!$A$40:$D$48,4,FALSE)*$L180+VLOOKUP($M$3,Data!$A$40:$D$48,4,FALSE)*$M180+VLOOKUP($N$3,Data!$A$40:$D$48,4,FALSE)*$N180+VLOOKUP($O$3,Data!$A$40:$D$48,4,FALSE)*$O180+VLOOKUP($P$3,Data!$A$40:$D$48,4,FALSE)*$P180+VLOOKUP($Q$3,Data!$A$40:$D$48,4,FALSE)*$Q180+VLOOKUP($R$3,Data!$A$40:$D$48,4,FALSE)*$R180),0.2)</f>
        <v>1</v>
      </c>
      <c r="AK180" s="112">
        <f t="shared" si="279"/>
        <v>0</v>
      </c>
      <c r="AL180" s="111">
        <f t="shared" si="280"/>
        <v>2.5</v>
      </c>
      <c r="AM180" s="111">
        <f t="shared" si="281"/>
        <v>0</v>
      </c>
      <c r="AN180" s="111">
        <f t="shared" si="282"/>
        <v>0</v>
      </c>
      <c r="AO180" s="131" t="s">
        <v>298</v>
      </c>
      <c r="AP180" s="11"/>
      <c r="AQ180" s="11">
        <f>IF(AQ$2=$A180,0,IF(HLOOKUP(AQ$2,Recipes!$H:$GI,'Production Calculator'!$A180+2,FALSE)=0,0,HLOOKUP(AQ$2,Recipes!$H:$GI,'Production Calculator'!$A180+2,FALSE)*$AK180))+IF($AO180=AQ$3,$AM180/VLOOKUP($AO180,Data!$A$50:$B$56,2,FALSE),0)</f>
        <v>0</v>
      </c>
      <c r="AR180" s="11">
        <f>IF(AR$2=$A180,0,IF(HLOOKUP(AR$2,Recipes!$H:$GI,'Production Calculator'!$A180+2,FALSE)=0,0,HLOOKUP(AR$2,Recipes!$H:$GI,'Production Calculator'!$A180+2,FALSE)*$AK180))+IF($AO180=AR$3,$AM180/VLOOKUP($AO180,Data!$A$50:$B$56,2,FALSE),0)</f>
        <v>0</v>
      </c>
      <c r="AS180" s="11">
        <f>IF(AS$2=$A180,0,IF(HLOOKUP(AS$2,Recipes!$H:$GI,'Production Calculator'!$A180+2,FALSE)=0,0,HLOOKUP(AS$2,Recipes!$H:$GI,'Production Calculator'!$A180+2,FALSE)*$AK180))+IF($AO180=AS$3,$AM180/VLOOKUP($AO180,Data!$A$50:$B$56,2,FALSE),0)</f>
        <v>0</v>
      </c>
      <c r="AT180" s="11">
        <f>IF(AT$2=$A180,0,IF(HLOOKUP(AT$2,Recipes!$H:$GI,'Production Calculator'!$A180+2,FALSE)=0,0,HLOOKUP(AT$2,Recipes!$H:$GI,'Production Calculator'!$A180+2,FALSE)*$AK180))+IF($AO180=AT$3,$AM180/VLOOKUP($AO180,Data!$A$50:$B$56,2,FALSE),0)</f>
        <v>0</v>
      </c>
      <c r="AU180" s="11">
        <f>IF(AU$2=$A180,0,IF(HLOOKUP(AU$2,Recipes!$H:$GI,'Production Calculator'!$A180+2,FALSE)=0,0,HLOOKUP(AU$2,Recipes!$H:$GI,'Production Calculator'!$A180+2,FALSE)*$AK180))+IF($AO180=AU$3,$AM180/VLOOKUP($AO180,Data!$A$50:$B$56,2,FALSE),0)</f>
        <v>0</v>
      </c>
      <c r="AV180" s="11">
        <f>IF(AV$2=$A180,0,IF(HLOOKUP(AV$2,Recipes!$H:$GI,'Production Calculator'!$A180+2,FALSE)=0,0,HLOOKUP(AV$2,Recipes!$H:$GI,'Production Calculator'!$A180+2,FALSE)*$AK180))+IF($AO180=AV$3,$AM180/VLOOKUP($AO180,Data!$A$50:$B$56,2,FALSE),0)</f>
        <v>0</v>
      </c>
      <c r="AW180" s="11">
        <f>IF(AW$2=$A180,0,IF(HLOOKUP(AW$2,Recipes!$H:$GI,'Production Calculator'!$A180+2,FALSE)=0,0,HLOOKUP(AW$2,Recipes!$H:$GI,'Production Calculator'!$A180+2,FALSE)*$AK180))+IF($AO180=AW$3,$AM180/VLOOKUP($AO180,Data!$A$50:$B$56,2,FALSE),0)</f>
        <v>0</v>
      </c>
      <c r="AX180" s="11">
        <f>IF(AX$2=$A180,0,IF(HLOOKUP(AX$2,Recipes!$H:$GI,'Production Calculator'!$A180+2,FALSE)=0,0,HLOOKUP(AX$2,Recipes!$H:$GI,'Production Calculator'!$A180+2,FALSE)*$AK180))+IF($AO180=AX$3,$AM180/VLOOKUP($AO180,Data!$A$50:$B$56,2,FALSE),0)</f>
        <v>0</v>
      </c>
      <c r="AY180" s="11">
        <f>IF(AY$2=$A180,0,IF(HLOOKUP(AY$2,Recipes!$H:$GI,'Production Calculator'!$A180+2,FALSE)=0,0,HLOOKUP(AY$2,Recipes!$H:$GI,'Production Calculator'!$A180+2,FALSE)*$AK180))+IF($AO180=AY$3,$AM180/VLOOKUP($AO180,Data!$A$50:$B$56,2,FALSE),0)</f>
        <v>0</v>
      </c>
      <c r="AZ180" s="11">
        <f>IF(AZ$2=$A180,0,IF(HLOOKUP(AZ$2,Recipes!$H:$GI,'Production Calculator'!$A180+2,FALSE)=0,0,HLOOKUP(AZ$2,Recipes!$H:$GI,'Production Calculator'!$A180+2,FALSE)*$AK180))+IF($AO180=AZ$3,$AM180/VLOOKUP($AO180,Data!$A$50:$B$56,2,FALSE),0)</f>
        <v>0</v>
      </c>
      <c r="BA180" s="11">
        <f>IF(BA$2=$A180,0,IF(HLOOKUP(BA$2,Recipes!$H:$GI,'Production Calculator'!$A180+2,FALSE)=0,0,HLOOKUP(BA$2,Recipes!$H:$GI,'Production Calculator'!$A180+2,FALSE)*$AK180))+IF($AO180=BA$3,$AM180/VLOOKUP($AO180,Data!$A$50:$B$56,2,FALSE),0)</f>
        <v>0</v>
      </c>
      <c r="BB180" s="11">
        <f>IF(BB$2=$A180,0,IF(HLOOKUP(BB$2,Recipes!$H:$GI,'Production Calculator'!$A180+2,FALSE)=0,0,HLOOKUP(BB$2,Recipes!$H:$GI,'Production Calculator'!$A180+2,FALSE)*$AK180))+IF($AO180=BB$3,$AM180/VLOOKUP($AO180,Data!$A$50:$B$56,2,FALSE),0)</f>
        <v>0</v>
      </c>
      <c r="BC180" s="11">
        <f>IF(BC$2=$A180,0,IF(HLOOKUP(BC$2,Recipes!$H:$GI,'Production Calculator'!$A180+2,FALSE)=0,0,HLOOKUP(BC$2,Recipes!$H:$GI,'Production Calculator'!$A180+2,FALSE)*$AK180))+IF($AO180=BC$3,$AM180/VLOOKUP($AO180,Data!$A$50:$B$56,2,FALSE),0)</f>
        <v>0</v>
      </c>
      <c r="BD180" s="11">
        <f>IF(BD$2=$A180,0,IF(HLOOKUP(BD$2,Recipes!$H:$GI,'Production Calculator'!$A180+2,FALSE)=0,0,HLOOKUP(BD$2,Recipes!$H:$GI,'Production Calculator'!$A180+2,FALSE)*$AK180))+IF($AO180=BD$3,$AM180/VLOOKUP($AO180,Data!$A$50:$B$56,2,FALSE),0)</f>
        <v>0</v>
      </c>
      <c r="BE180" s="11">
        <f>IF(BE$2=$A180,0,IF(HLOOKUP(BE$2,Recipes!$H:$GI,'Production Calculator'!$A180+2,FALSE)=0,0,HLOOKUP(BE$2,Recipes!$H:$GI,'Production Calculator'!$A180+2,FALSE)*$AK180))+IF($AO180=BE$3,$AM180/VLOOKUP($AO180,Data!$A$50:$B$56,2,FALSE),0)</f>
        <v>0</v>
      </c>
      <c r="BF180" s="11">
        <f>IF(BF$2=$A180,0,IF(HLOOKUP(BF$2,Recipes!$H:$GI,'Production Calculator'!$A180+2,FALSE)=0,0,HLOOKUP(BF$2,Recipes!$H:$GI,'Production Calculator'!$A180+2,FALSE)*$AK180))+IF($AO180=BF$3,$AM180/VLOOKUP($AO180,Data!$A$50:$B$56,2,FALSE),0)</f>
        <v>0</v>
      </c>
      <c r="BG180" s="11">
        <f>IF(BG$2=$A180,0,IF(HLOOKUP(BG$2,Recipes!$H:$GI,'Production Calculator'!$A180+2,FALSE)=0,0,HLOOKUP(BG$2,Recipes!$H:$GI,'Production Calculator'!$A180+2,FALSE)*$AK180))+IF($AO180=BG$3,$AM180/VLOOKUP($AO180,Data!$A$50:$B$56,2,FALSE),0)</f>
        <v>0</v>
      </c>
      <c r="BH180" s="11">
        <f>IF(BH$2=$A180,0,IF(HLOOKUP(BH$2,Recipes!$H:$GI,'Production Calculator'!$A180+2,FALSE)=0,0,HLOOKUP(BH$2,Recipes!$H:$GI,'Production Calculator'!$A180+2,FALSE)*$AK180))+IF($AO180=BH$3,$AM180/VLOOKUP($AO180,Data!$A$50:$B$56,2,FALSE),0)</f>
        <v>0</v>
      </c>
      <c r="BI180" s="11">
        <f>IF(BI$2=$A180,0,IF(HLOOKUP(BI$2,Recipes!$H:$GI,'Production Calculator'!$A180+2,FALSE)=0,0,HLOOKUP(BI$2,Recipes!$H:$GI,'Production Calculator'!$A180+2,FALSE)*$AK180))+IF($AO180=BI$3,$AM180/VLOOKUP($AO180,Data!$A$50:$B$56,2,FALSE),0)</f>
        <v>0</v>
      </c>
      <c r="BJ180" s="11">
        <f>IF(BJ$2=$A180,0,IF(HLOOKUP(BJ$2,Recipes!$H:$GI,'Production Calculator'!$A180+2,FALSE)=0,0,HLOOKUP(BJ$2,Recipes!$H:$GI,'Production Calculator'!$A180+2,FALSE)*$AK180))+IF($AO180=BJ$3,$AM180/VLOOKUP($AO180,Data!$A$50:$B$56,2,FALSE),0)</f>
        <v>0</v>
      </c>
      <c r="BK180" s="11">
        <f>IF(BK$2=$A180,0,IF(HLOOKUP(BK$2,Recipes!$H:$GI,'Production Calculator'!$A180+2,FALSE)=0,0,HLOOKUP(BK$2,Recipes!$H:$GI,'Production Calculator'!$A180+2,FALSE)*$AK180))+IF($AO180=BK$3,$AM180/VLOOKUP($AO180,Data!$A$50:$B$56,2,FALSE),0)</f>
        <v>0</v>
      </c>
      <c r="BL180" s="11">
        <f>IF(BL$2=$A180,0,IF(HLOOKUP(BL$2,Recipes!$H:$GI,'Production Calculator'!$A180+2,FALSE)=0,0,HLOOKUP(BL$2,Recipes!$H:$GI,'Production Calculator'!$A180+2,FALSE)*$AK180))+IF($AO180=BL$3,$AM180/VLOOKUP($AO180,Data!$A$50:$B$56,2,FALSE),0)</f>
        <v>0</v>
      </c>
      <c r="BM180" s="11">
        <f>IF(BM$2=$A180,0,IF(HLOOKUP(BM$2,Recipes!$H:$GI,'Production Calculator'!$A180+2,FALSE)=0,0,HLOOKUP(BM$2,Recipes!$H:$GI,'Production Calculator'!$A180+2,FALSE)*$AK180))+IF($AO180=BM$3,$AM180/VLOOKUP($AO180,Data!$A$50:$B$56,2,FALSE),0)</f>
        <v>0</v>
      </c>
      <c r="BN180" s="11">
        <f>IF(BN$2=$A180,0,IF(HLOOKUP(BN$2,Recipes!$H:$GI,'Production Calculator'!$A180+2,FALSE)=0,0,HLOOKUP(BN$2,Recipes!$H:$GI,'Production Calculator'!$A180+2,FALSE)*$AK180))+IF($AO180=BN$3,$AM180/VLOOKUP($AO180,Data!$A$50:$B$56,2,FALSE),0)</f>
        <v>0</v>
      </c>
      <c r="BO180" s="11">
        <f>IF(BO$2=$A180,0,IF(HLOOKUP(BO$2,Recipes!$H:$GI,'Production Calculator'!$A180+2,FALSE)=0,0,HLOOKUP(BO$2,Recipes!$H:$GI,'Production Calculator'!$A180+2,FALSE)*$AK180))+IF($AO180=BO$3,$AM180/VLOOKUP($AO180,Data!$A$50:$B$56,2,FALSE),0)</f>
        <v>0</v>
      </c>
      <c r="BP180" s="11">
        <f>IF(BP$2=$A180,0,IF(HLOOKUP(BP$2,Recipes!$H:$GI,'Production Calculator'!$A180+2,FALSE)=0,0,HLOOKUP(BP$2,Recipes!$H:$GI,'Production Calculator'!$A180+2,FALSE)*$AK180))+IF($AO180=BP$3,$AM180/VLOOKUP($AO180,Data!$A$50:$B$56,2,FALSE),0)</f>
        <v>0</v>
      </c>
      <c r="BQ180" s="11">
        <f>IF(BQ$2=$A180,0,IF(HLOOKUP(BQ$2,Recipes!$H:$GI,'Production Calculator'!$A180+2,FALSE)=0,0,HLOOKUP(BQ$2,Recipes!$H:$GI,'Production Calculator'!$A180+2,FALSE)*$AK180))+IF($AO180=BQ$3,$AM180/VLOOKUP($AO180,Data!$A$50:$B$56,2,FALSE),0)</f>
        <v>0</v>
      </c>
      <c r="BR180" s="11">
        <f>IF(BR$2=$A180,0,IF(HLOOKUP(BR$2,Recipes!$H:$GI,'Production Calculator'!$A180+2,FALSE)=0,0,HLOOKUP(BR$2,Recipes!$H:$GI,'Production Calculator'!$A180+2,FALSE)*$AK180))+IF($AO180=BR$3,$AM180/VLOOKUP($AO180,Data!$A$50:$B$56,2,FALSE),0)</f>
        <v>0</v>
      </c>
      <c r="BS180" s="11">
        <f>IF(BS$2=$A180,0,IF(HLOOKUP(BS$2,Recipes!$H:$GI,'Production Calculator'!$A180+2,FALSE)=0,0,HLOOKUP(BS$2,Recipes!$H:$GI,'Production Calculator'!$A180+2,FALSE)*$AK180))+IF($AO180=BS$3,$AM180/VLOOKUP($AO180,Data!$A$50:$B$56,2,FALSE),0)</f>
        <v>0</v>
      </c>
      <c r="BT180" s="11">
        <f>IF(BT$2=$A180,0,IF(HLOOKUP(BT$2,Recipes!$H:$GI,'Production Calculator'!$A180+2,FALSE)=0,0,HLOOKUP(BT$2,Recipes!$H:$GI,'Production Calculator'!$A180+2,FALSE)*$AK180))+IF($AO180=BT$3,$AM180/VLOOKUP($AO180,Data!$A$50:$B$56,2,FALSE),0)</f>
        <v>0</v>
      </c>
      <c r="BU180" s="11">
        <f>IF(BU$2=$A180,0,IF(HLOOKUP(BU$2,Recipes!$H:$GI,'Production Calculator'!$A180+2,FALSE)=0,0,HLOOKUP(BU$2,Recipes!$H:$GI,'Production Calculator'!$A180+2,FALSE)*$AK180))+IF($AO180=BU$3,$AM180/VLOOKUP($AO180,Data!$A$50:$B$56,2,FALSE),0)</f>
        <v>0</v>
      </c>
      <c r="BV180" s="11">
        <f>IF(BV$2=$A180,0,IF(HLOOKUP(BV$2,Recipes!$H:$GI,'Production Calculator'!$A180+2,FALSE)=0,0,HLOOKUP(BV$2,Recipes!$H:$GI,'Production Calculator'!$A180+2,FALSE)*$AK180))+IF($AO180=BV$3,$AM180/VLOOKUP($AO180,Data!$A$50:$B$56,2,FALSE),0)</f>
        <v>0</v>
      </c>
      <c r="BW180" s="11">
        <f>IF(BW$2=$A180,0,IF(HLOOKUP(BW$2,Recipes!$H:$GI,'Production Calculator'!$A180+2,FALSE)=0,0,HLOOKUP(BW$2,Recipes!$H:$GI,'Production Calculator'!$A180+2,FALSE)*$AK180))+IF($AO180=BW$3,$AM180/VLOOKUP($AO180,Data!$A$50:$B$56,2,FALSE),0)</f>
        <v>0</v>
      </c>
      <c r="BX180" s="11">
        <f>IF(BX$2=$A180,0,IF(HLOOKUP(BX$2,Recipes!$H:$GI,'Production Calculator'!$A180+2,FALSE)=0,0,HLOOKUP(BX$2,Recipes!$H:$GI,'Production Calculator'!$A180+2,FALSE)*$AK180))+IF($AO180=BX$3,$AM180/VLOOKUP($AO180,Data!$A$50:$B$56,2,FALSE),0)</f>
        <v>0</v>
      </c>
      <c r="BY180" s="11">
        <f>IF(BY$2=$A180,0,IF(HLOOKUP(BY$2,Recipes!$H:$GI,'Production Calculator'!$A180+2,FALSE)=0,0,HLOOKUP(BY$2,Recipes!$H:$GI,'Production Calculator'!$A180+2,FALSE)*$AK180))+IF($AO180=BY$3,$AM180/VLOOKUP($AO180,Data!$A$50:$B$56,2,FALSE),0)</f>
        <v>0</v>
      </c>
      <c r="BZ180" s="11">
        <f>IF(BZ$2=$A180,0,IF(HLOOKUP(BZ$2,Recipes!$H:$GI,'Production Calculator'!$A180+2,FALSE)=0,0,HLOOKUP(BZ$2,Recipes!$H:$GI,'Production Calculator'!$A180+2,FALSE)*$AK180))+IF($AO180=BZ$3,$AM180/VLOOKUP($AO180,Data!$A$50:$B$56,2,FALSE),0)</f>
        <v>0</v>
      </c>
      <c r="CA180" s="11">
        <f>IF(CA$2=$A180,0,IF(HLOOKUP(CA$2,Recipes!$H:$GI,'Production Calculator'!$A180+2,FALSE)=0,0,HLOOKUP(CA$2,Recipes!$H:$GI,'Production Calculator'!$A180+2,FALSE)*$AK180))+IF($AO180=CA$3,$AM180/VLOOKUP($AO180,Data!$A$50:$B$56,2,FALSE),0)</f>
        <v>0</v>
      </c>
      <c r="CB180" s="11">
        <f>IF(CB$2=$A180,0,IF(HLOOKUP(CB$2,Recipes!$H:$GI,'Production Calculator'!$A180+2,FALSE)=0,0,HLOOKUP(CB$2,Recipes!$H:$GI,'Production Calculator'!$A180+2,FALSE)*$AK180))+IF($AO180=CB$3,$AM180/VLOOKUP($AO180,Data!$A$50:$B$56,2,FALSE),0)</f>
        <v>0</v>
      </c>
      <c r="CC180" s="11">
        <f>IF(CC$2=$A180,0,IF(HLOOKUP(CC$2,Recipes!$H:$GI,'Production Calculator'!$A180+2,FALSE)=0,0,HLOOKUP(CC$2,Recipes!$H:$GI,'Production Calculator'!$A180+2,FALSE)*$AK180))+IF($AO180=CC$3,$AM180/VLOOKUP($AO180,Data!$A$50:$B$56,2,FALSE),0)</f>
        <v>0</v>
      </c>
      <c r="CD180" s="11">
        <f>IF(CD$2=$A180,0,IF(HLOOKUP(CD$2,Recipes!$H:$GI,'Production Calculator'!$A180+2,FALSE)=0,0,HLOOKUP(CD$2,Recipes!$H:$GI,'Production Calculator'!$A180+2,FALSE)*$AK180))+IF($AO180=CD$3,$AM180/VLOOKUP($AO180,Data!$A$50:$B$56,2,FALSE),0)</f>
        <v>0</v>
      </c>
      <c r="CE180" s="11">
        <f>IF(CE$2=$A180,0,IF(HLOOKUP(CE$2,Recipes!$H:$GI,'Production Calculator'!$A180+2,FALSE)=0,0,HLOOKUP(CE$2,Recipes!$H:$GI,'Production Calculator'!$A180+2,FALSE)*$AK180))+IF($AO180=CE$3,$AM180/VLOOKUP($AO180,Data!$A$50:$B$56,2,FALSE),0)</f>
        <v>0</v>
      </c>
      <c r="CF180" s="11">
        <f>IF(CF$2=$A180,0,IF(HLOOKUP(CF$2,Recipes!$H:$GI,'Production Calculator'!$A180+2,FALSE)=0,0,HLOOKUP(CF$2,Recipes!$H:$GI,'Production Calculator'!$A180+2,FALSE)*$AK180))+IF($AO180=CF$3,$AM180/VLOOKUP($AO180,Data!$A$50:$B$56,2,FALSE),0)</f>
        <v>0</v>
      </c>
      <c r="CG180" s="11">
        <f>IF(CG$2=$A180,0,IF(HLOOKUP(CG$2,Recipes!$H:$GI,'Production Calculator'!$A180+2,FALSE)=0,0,HLOOKUP(CG$2,Recipes!$H:$GI,'Production Calculator'!$A180+2,FALSE)*$AK180))+IF($AO180=CG$3,$AM180/VLOOKUP($AO180,Data!$A$50:$B$56,2,FALSE),0)</f>
        <v>0</v>
      </c>
      <c r="CH180" s="11">
        <f>IF(CH$2=$A180,0,IF(HLOOKUP(CH$2,Recipes!$H:$GI,'Production Calculator'!$A180+2,FALSE)=0,0,HLOOKUP(CH$2,Recipes!$H:$GI,'Production Calculator'!$A180+2,FALSE)*$AK180))+IF($AO180=CH$3,$AM180/VLOOKUP($AO180,Data!$A$50:$B$56,2,FALSE),0)</f>
        <v>0</v>
      </c>
      <c r="CI180" s="11">
        <f>IF(CI$2=$A180,0,IF(HLOOKUP(CI$2,Recipes!$H:$GI,'Production Calculator'!$A180+2,FALSE)=0,0,HLOOKUP(CI$2,Recipes!$H:$GI,'Production Calculator'!$A180+2,FALSE)*$AK180))+IF($AO180=CI$3,$AM180/VLOOKUP($AO180,Data!$A$50:$B$56,2,FALSE),0)</f>
        <v>0</v>
      </c>
      <c r="CJ180" s="11">
        <f>IF(CJ$2=$A180,0,IF(HLOOKUP(CJ$2,Recipes!$H:$GI,'Production Calculator'!$A180+2,FALSE)=0,0,HLOOKUP(CJ$2,Recipes!$H:$GI,'Production Calculator'!$A180+2,FALSE)*$AK180))+IF($AO180=CJ$3,$AM180/VLOOKUP($AO180,Data!$A$50:$B$56,2,FALSE),0)</f>
        <v>0</v>
      </c>
      <c r="CK180" s="11">
        <f>IF(CK$2=$A180,0,IF(HLOOKUP(CK$2,Recipes!$H:$GI,'Production Calculator'!$A180+2,FALSE)=0,0,HLOOKUP(CK$2,Recipes!$H:$GI,'Production Calculator'!$A180+2,FALSE)*$AK180))+IF($AO180=CK$3,$AM180/VLOOKUP($AO180,Data!$A$50:$B$56,2,FALSE),0)</f>
        <v>0</v>
      </c>
      <c r="CL180" s="11">
        <f>IF(CL$2=$A180,0,IF(HLOOKUP(CL$2,Recipes!$H:$GI,'Production Calculator'!$A180+2,FALSE)=0,0,HLOOKUP(CL$2,Recipes!$H:$GI,'Production Calculator'!$A180+2,FALSE)*$AK180))+IF($AO180=CL$3,$AM180/VLOOKUP($AO180,Data!$A$50:$B$56,2,FALSE),0)</f>
        <v>0</v>
      </c>
      <c r="CM180" s="11">
        <f>IF(CM$2=$A180,0,IF(HLOOKUP(CM$2,Recipes!$H:$GI,'Production Calculator'!$A180+2,FALSE)=0,0,HLOOKUP(CM$2,Recipes!$H:$GI,'Production Calculator'!$A180+2,FALSE)*$AK180))+IF($AO180=CM$3,$AM180/VLOOKUP($AO180,Data!$A$50:$B$56,2,FALSE),0)</f>
        <v>0</v>
      </c>
      <c r="CN180" s="11">
        <f>IF(CN$2=$A180,0,IF(HLOOKUP(CN$2,Recipes!$H:$GI,'Production Calculator'!$A180+2,FALSE)=0,0,HLOOKUP(CN$2,Recipes!$H:$GI,'Production Calculator'!$A180+2,FALSE)*$AK180))+IF($AO180=CN$3,$AM180/VLOOKUP($AO180,Data!$A$50:$B$56,2,FALSE),0)</f>
        <v>0</v>
      </c>
      <c r="CO180" s="11">
        <f>IF(CO$2=$A180,0,IF(HLOOKUP(CO$2,Recipes!$H:$GI,'Production Calculator'!$A180+2,FALSE)=0,0,HLOOKUP(CO$2,Recipes!$H:$GI,'Production Calculator'!$A180+2,FALSE)*$AK180))+IF($AO180=CO$3,$AM180/VLOOKUP($AO180,Data!$A$50:$B$56,2,FALSE),0)</f>
        <v>0</v>
      </c>
      <c r="CP180" s="11">
        <f>IF(CP$2=$A180,0,IF(HLOOKUP(CP$2,Recipes!$H:$GI,'Production Calculator'!$A180+2,FALSE)=0,0,HLOOKUP(CP$2,Recipes!$H:$GI,'Production Calculator'!$A180+2,FALSE)*$AK180))+IF($AO180=CP$3,$AM180/VLOOKUP($AO180,Data!$A$50:$B$56,2,FALSE),0)</f>
        <v>0</v>
      </c>
      <c r="CQ180" s="11">
        <f>IF(CQ$2=$A180,0,IF(HLOOKUP(CQ$2,Recipes!$H:$GI,'Production Calculator'!$A180+2,FALSE)=0,0,HLOOKUP(CQ$2,Recipes!$H:$GI,'Production Calculator'!$A180+2,FALSE)*$AK180))+IF($AO180=CQ$3,$AM180/VLOOKUP($AO180,Data!$A$50:$B$56,2,FALSE),0)</f>
        <v>0</v>
      </c>
      <c r="CR180" s="11">
        <f>IF(CR$2=$A180,0,IF(HLOOKUP(CR$2,Recipes!$H:$GI,'Production Calculator'!$A180+2,FALSE)=0,0,HLOOKUP(CR$2,Recipes!$H:$GI,'Production Calculator'!$A180+2,FALSE)*$AK180))+IF($AO180=CR$3,$AM180/VLOOKUP($AO180,Data!$A$50:$B$56,2,FALSE),0)</f>
        <v>0</v>
      </c>
      <c r="CS180" s="11">
        <f>IF(CS$2=$A180,0,IF(HLOOKUP(CS$2,Recipes!$H:$GI,'Production Calculator'!$A180+2,FALSE)=0,0,HLOOKUP(CS$2,Recipes!$H:$GI,'Production Calculator'!$A180+2,FALSE)*$AK180))+IF($AO180=CS$3,$AM180/VLOOKUP($AO180,Data!$A$50:$B$56,2,FALSE),0)</f>
        <v>0</v>
      </c>
      <c r="CT180" s="11">
        <f>IF(CT$2=$A180,0,IF(HLOOKUP(CT$2,Recipes!$H:$GI,'Production Calculator'!$A180+2,FALSE)=0,0,HLOOKUP(CT$2,Recipes!$H:$GI,'Production Calculator'!$A180+2,FALSE)*$AK180))+IF($AO180=CT$3,$AM180/VLOOKUP($AO180,Data!$A$50:$B$56,2,FALSE),0)</f>
        <v>0</v>
      </c>
      <c r="CU180" s="11">
        <f>IF(CU$2=$A180,0,IF(HLOOKUP(CU$2,Recipes!$H:$GI,'Production Calculator'!$A180+2,FALSE)=0,0,HLOOKUP(CU$2,Recipes!$H:$GI,'Production Calculator'!$A180+2,FALSE)*$AK180))+IF($AO180=CU$3,$AM180/VLOOKUP($AO180,Data!$A$50:$B$56,2,FALSE),0)</f>
        <v>0</v>
      </c>
      <c r="CV180" s="11">
        <f>IF(CV$2=$A180,0,IF(HLOOKUP(CV$2,Recipes!$H:$GI,'Production Calculator'!$A180+2,FALSE)=0,0,HLOOKUP(CV$2,Recipes!$H:$GI,'Production Calculator'!$A180+2,FALSE)*$AK180))+IF($AO180=CV$3,$AM180/VLOOKUP($AO180,Data!$A$50:$B$56,2,FALSE),0)</f>
        <v>0</v>
      </c>
      <c r="CW180" s="11">
        <f>IF(CW$2=$A180,0,IF(HLOOKUP(CW$2,Recipes!$H:$GI,'Production Calculator'!$A180+2,FALSE)=0,0,HLOOKUP(CW$2,Recipes!$H:$GI,'Production Calculator'!$A180+2,FALSE)*$AK180))+IF($AO180=CW$3,$AM180/VLOOKUP($AO180,Data!$A$50:$B$56,2,FALSE),0)</f>
        <v>0</v>
      </c>
      <c r="CX180" s="11">
        <f>IF(CX$2=$A180,0,IF(HLOOKUP(CX$2,Recipes!$H:$GI,'Production Calculator'!$A180+2,FALSE)=0,0,HLOOKUP(CX$2,Recipes!$H:$GI,'Production Calculator'!$A180+2,FALSE)*$AK180))+IF($AO180=CX$3,$AM180/VLOOKUP($AO180,Data!$A$50:$B$56,2,FALSE),0)</f>
        <v>0</v>
      </c>
      <c r="CY180" s="11">
        <f>IF(CY$2=$A180,0,IF(HLOOKUP(CY$2,Recipes!$H:$GI,'Production Calculator'!$A180+2,FALSE)=0,0,HLOOKUP(CY$2,Recipes!$H:$GI,'Production Calculator'!$A180+2,FALSE)*$AK180))+IF($AO180=CY$3,$AM180/VLOOKUP($AO180,Data!$A$50:$B$56,2,FALSE),0)</f>
        <v>0</v>
      </c>
      <c r="CZ180" s="11">
        <f>IF(CZ$2=$A180,0,IF(HLOOKUP(CZ$2,Recipes!$H:$GI,'Production Calculator'!$A180+2,FALSE)=0,0,HLOOKUP(CZ$2,Recipes!$H:$GI,'Production Calculator'!$A180+2,FALSE)*$AK180))+IF($AO180=CZ$3,$AM180/VLOOKUP($AO180,Data!$A$50:$B$56,2,FALSE),0)</f>
        <v>0</v>
      </c>
      <c r="DA180" s="11">
        <f>IF(DA$2=$A180,0,IF(HLOOKUP(DA$2,Recipes!$H:$GI,'Production Calculator'!$A180+2,FALSE)=0,0,HLOOKUP(DA$2,Recipes!$H:$GI,'Production Calculator'!$A180+2,FALSE)*$AK180))+IF($AO180=DA$3,$AM180/VLOOKUP($AO180,Data!$A$50:$B$56,2,FALSE),0)</f>
        <v>0</v>
      </c>
      <c r="DB180" s="11">
        <f>IF(DB$2=$A180,0,IF(HLOOKUP(DB$2,Recipes!$H:$GI,'Production Calculator'!$A180+2,FALSE)=0,0,HLOOKUP(DB$2,Recipes!$H:$GI,'Production Calculator'!$A180+2,FALSE)*$AK180))+IF($AO180=DB$3,$AM180/VLOOKUP($AO180,Data!$A$50:$B$56,2,FALSE),0)</f>
        <v>0</v>
      </c>
      <c r="DC180" s="11">
        <f>IF(DC$2=$A180,0,IF(HLOOKUP(DC$2,Recipes!$H:$GI,'Production Calculator'!$A180+2,FALSE)=0,0,HLOOKUP(DC$2,Recipes!$H:$GI,'Production Calculator'!$A180+2,FALSE)*$AK180))+IF($AO180=DC$3,$AM180/VLOOKUP($AO180,Data!$A$50:$B$56,2,FALSE),0)</f>
        <v>0</v>
      </c>
      <c r="DD180" s="11">
        <f>IF(DD$2=$A180,0,IF(HLOOKUP(DD$2,Recipes!$H:$GI,'Production Calculator'!$A180+2,FALSE)=0,0,HLOOKUP(DD$2,Recipes!$H:$GI,'Production Calculator'!$A180+2,FALSE)*$AK180))+IF($AO180=DD$3,$AM180/VLOOKUP($AO180,Data!$A$50:$B$56,2,FALSE),0)</f>
        <v>0</v>
      </c>
      <c r="DE180" s="11">
        <f>IF(DE$2=$A180,0,IF(HLOOKUP(DE$2,Recipes!$H:$GI,'Production Calculator'!$A180+2,FALSE)=0,0,HLOOKUP(DE$2,Recipes!$H:$GI,'Production Calculator'!$A180+2,FALSE)*$AK180))+IF($AO180=DE$3,$AM180/VLOOKUP($AO180,Data!$A$50:$B$56,2,FALSE),0)</f>
        <v>0</v>
      </c>
      <c r="DF180" s="11">
        <f>IF(DF$2=$A180,0,IF(HLOOKUP(DF$2,Recipes!$H:$GI,'Production Calculator'!$A180+2,FALSE)=0,0,HLOOKUP(DF$2,Recipes!$H:$GI,'Production Calculator'!$A180+2,FALSE)*$AK180))+IF($AO180=DF$3,$AM180/VLOOKUP($AO180,Data!$A$50:$B$56,2,FALSE),0)</f>
        <v>0</v>
      </c>
      <c r="DG180" s="11">
        <f>IF(DG$2=$A180,0,IF(HLOOKUP(DG$2,Recipes!$H:$GI,'Production Calculator'!$A180+2,FALSE)=0,0,HLOOKUP(DG$2,Recipes!$H:$GI,'Production Calculator'!$A180+2,FALSE)*$AK180))+IF($AO180=DG$3,$AM180/VLOOKUP($AO180,Data!$A$50:$B$56,2,FALSE),0)</f>
        <v>0</v>
      </c>
      <c r="DH180" s="11">
        <f>IF(DH$2=$A180,0,IF(HLOOKUP(DH$2,Recipes!$H:$GI,'Production Calculator'!$A180+2,FALSE)=0,0,HLOOKUP(DH$2,Recipes!$H:$GI,'Production Calculator'!$A180+2,FALSE)*$AK180))+IF($AO180=DH$3,$AM180/VLOOKUP($AO180,Data!$A$50:$B$56,2,FALSE),0)</f>
        <v>0</v>
      </c>
      <c r="DI180" s="11">
        <f>IF(DI$2=$A180,0,IF(HLOOKUP(DI$2,Recipes!$H:$GI,'Production Calculator'!$A180+2,FALSE)=0,0,HLOOKUP(DI$2,Recipes!$H:$GI,'Production Calculator'!$A180+2,FALSE)*$AK180))+IF($AO180=DI$3,$AM180/VLOOKUP($AO180,Data!$A$50:$B$56,2,FALSE),0)</f>
        <v>0</v>
      </c>
      <c r="DJ180" s="11">
        <f>IF(DJ$2=$A180,0,IF(HLOOKUP(DJ$2,Recipes!$H:$GI,'Production Calculator'!$A180+2,FALSE)=0,0,HLOOKUP(DJ$2,Recipes!$H:$GI,'Production Calculator'!$A180+2,FALSE)*$AK180))+IF($AO180=DJ$3,$AM180/VLOOKUP($AO180,Data!$A$50:$B$56,2,FALSE),0)</f>
        <v>0</v>
      </c>
      <c r="DK180" s="11">
        <f>IF(DK$2=$A180,0,IF(HLOOKUP(DK$2,Recipes!$H:$GI,'Production Calculator'!$A180+2,FALSE)=0,0,HLOOKUP(DK$2,Recipes!$H:$GI,'Production Calculator'!$A180+2,FALSE)*$AK180))+IF($AO180=DK$3,$AM180/VLOOKUP($AO180,Data!$A$50:$B$56,2,FALSE),0)</f>
        <v>0</v>
      </c>
      <c r="DL180" s="11">
        <f>IF(DL$2=$A180,0,IF(HLOOKUP(DL$2,Recipes!$H:$GI,'Production Calculator'!$A180+2,FALSE)=0,0,HLOOKUP(DL$2,Recipes!$H:$GI,'Production Calculator'!$A180+2,FALSE)*$AK180))+IF($AO180=DL$3,$AM180/VLOOKUP($AO180,Data!$A$50:$B$56,2,FALSE),0)</f>
        <v>0</v>
      </c>
      <c r="DM180" s="11">
        <f>IF(DM$2=$A180,0,IF(HLOOKUP(DM$2,Recipes!$H:$GI,'Production Calculator'!$A180+2,FALSE)=0,0,HLOOKUP(DM$2,Recipes!$H:$GI,'Production Calculator'!$A180+2,FALSE)*$AK180))+IF($AO180=DM$3,$AM180/VLOOKUP($AO180,Data!$A$50:$B$56,2,FALSE),0)</f>
        <v>0</v>
      </c>
      <c r="DN180" s="11">
        <f>IF(DN$2=$A180,0,IF(HLOOKUP(DN$2,Recipes!$H:$GI,'Production Calculator'!$A180+2,FALSE)=0,0,HLOOKUP(DN$2,Recipes!$H:$GI,'Production Calculator'!$A180+2,FALSE)*$AK180))+IF($AO180=DN$3,$AM180/VLOOKUP($AO180,Data!$A$50:$B$56,2,FALSE),0)</f>
        <v>0</v>
      </c>
      <c r="DO180" s="11">
        <f>IF(DO$2=$A180,0,IF(HLOOKUP(DO$2,Recipes!$H:$GI,'Production Calculator'!$A180+2,FALSE)=0,0,HLOOKUP(DO$2,Recipes!$H:$GI,'Production Calculator'!$A180+2,FALSE)*$AK180))+IF($AO180=DO$3,$AM180/VLOOKUP($AO180,Data!$A$50:$B$56,2,FALSE),0)</f>
        <v>0</v>
      </c>
      <c r="DP180" s="11">
        <f>IF(DP$2=$A180,0,IF(HLOOKUP(DP$2,Recipes!$H:$GI,'Production Calculator'!$A180+2,FALSE)=0,0,HLOOKUP(DP$2,Recipes!$H:$GI,'Production Calculator'!$A180+2,FALSE)*$AK180))+IF($AO180=DP$3,$AM180/VLOOKUP($AO180,Data!$A$50:$B$56,2,FALSE),0)</f>
        <v>0</v>
      </c>
      <c r="DQ180" s="11">
        <f>IF(DQ$2=$A180,0,IF(HLOOKUP(DQ$2,Recipes!$H:$GI,'Production Calculator'!$A180+2,FALSE)=0,0,HLOOKUP(DQ$2,Recipes!$H:$GI,'Production Calculator'!$A180+2,FALSE)*$AK180))+IF($AO180=DQ$3,$AM180/VLOOKUP($AO180,Data!$A$50:$B$56,2,FALSE),0)</f>
        <v>0</v>
      </c>
      <c r="DR180" s="11">
        <f>IF(DR$2=$A180,0,IF(HLOOKUP(DR$2,Recipes!$H:$GI,'Production Calculator'!$A180+2,FALSE)=0,0,HLOOKUP(DR$2,Recipes!$H:$GI,'Production Calculator'!$A180+2,FALSE)*$AK180))+IF($AO180=DR$3,$AM180/VLOOKUP($AO180,Data!$A$50:$B$56,2,FALSE),0)</f>
        <v>0</v>
      </c>
      <c r="DS180" s="11">
        <f>IF(DS$2=$A180,0,IF(HLOOKUP(DS$2,Recipes!$H:$GI,'Production Calculator'!$A180+2,FALSE)=0,0,HLOOKUP(DS$2,Recipes!$H:$GI,'Production Calculator'!$A180+2,FALSE)*$AK180))+IF($AO180=DS$3,$AM180/VLOOKUP($AO180,Data!$A$50:$B$56,2,FALSE),0)</f>
        <v>0</v>
      </c>
      <c r="DT180" s="11">
        <f>IF(DT$2=$A180,0,IF(HLOOKUP(DT$2,Recipes!$H:$GI,'Production Calculator'!$A180+2,FALSE)=0,0,HLOOKUP(DT$2,Recipes!$H:$GI,'Production Calculator'!$A180+2,FALSE)*$AK180))+IF($AO180=DT$3,$AM180/VLOOKUP($AO180,Data!$A$50:$B$56,2,FALSE),0)</f>
        <v>0</v>
      </c>
      <c r="DU180" s="11">
        <f>IF(DU$2=$A180,0,IF(HLOOKUP(DU$2,Recipes!$H:$GI,'Production Calculator'!$A180+2,FALSE)=0,0,HLOOKUP(DU$2,Recipes!$H:$GI,'Production Calculator'!$A180+2,FALSE)*$AK180))+IF($AO180=DU$3,$AM180/VLOOKUP($AO180,Data!$A$50:$B$56,2,FALSE),0)</f>
        <v>0</v>
      </c>
      <c r="DV180" s="11">
        <f>IF(DV$2=$A180,0,IF(HLOOKUP(DV$2,Recipes!$H:$GI,'Production Calculator'!$A180+2,FALSE)=0,0,HLOOKUP(DV$2,Recipes!$H:$GI,'Production Calculator'!$A180+2,FALSE)*$AK180))+IF($AO180=DV$3,$AM180/VLOOKUP($AO180,Data!$A$50:$B$56,2,FALSE),0)</f>
        <v>0</v>
      </c>
      <c r="DW180" s="11">
        <f>IF(DW$2=$A180,0,IF(HLOOKUP(DW$2,Recipes!$H:$GI,'Production Calculator'!$A180+2,FALSE)=0,0,HLOOKUP(DW$2,Recipes!$H:$GI,'Production Calculator'!$A180+2,FALSE)*$AK180))+IF($AO180=DW$3,$AM180/VLOOKUP($AO180,Data!$A$50:$B$56,2,FALSE),0)</f>
        <v>0</v>
      </c>
      <c r="DX180" s="11">
        <f>IF(DX$2=$A180,0,IF(HLOOKUP(DX$2,Recipes!$H:$GI,'Production Calculator'!$A180+2,FALSE)=0,0,HLOOKUP(DX$2,Recipes!$H:$GI,'Production Calculator'!$A180+2,FALSE)*$AK180))+IF($AO180=DX$3,$AM180/VLOOKUP($AO180,Data!$A$50:$B$56,2,FALSE),0)</f>
        <v>0</v>
      </c>
      <c r="DY180" s="11">
        <f>IF(DY$2=$A180,0,IF(HLOOKUP(DY$2,Recipes!$H:$GI,'Production Calculator'!$A180+2,FALSE)=0,0,HLOOKUP(DY$2,Recipes!$H:$GI,'Production Calculator'!$A180+2,FALSE)*$AK180))+IF($AO180=DY$3,$AM180/VLOOKUP($AO180,Data!$A$50:$B$56,2,FALSE),0)</f>
        <v>0</v>
      </c>
      <c r="DZ180" s="11">
        <f>IF(DZ$2=$A180,0,IF(HLOOKUP(DZ$2,Recipes!$H:$GI,'Production Calculator'!$A180+2,FALSE)=0,0,HLOOKUP(DZ$2,Recipes!$H:$GI,'Production Calculator'!$A180+2,FALSE)*$AK180))+IF($AO180=DZ$3,$AM180/VLOOKUP($AO180,Data!$A$50:$B$56,2,FALSE),0)</f>
        <v>0</v>
      </c>
      <c r="EA180" s="11">
        <f>IF(EA$2=$A180,0,IF(HLOOKUP(EA$2,Recipes!$H:$GI,'Production Calculator'!$A180+2,FALSE)=0,0,HLOOKUP(EA$2,Recipes!$H:$GI,'Production Calculator'!$A180+2,FALSE)*$AK180))+IF($AO180=EA$3,$AM180/VLOOKUP($AO180,Data!$A$50:$B$56,2,FALSE),0)</f>
        <v>0</v>
      </c>
      <c r="EB180" s="11">
        <f>IF(EB$2=$A180,0,IF(HLOOKUP(EB$2,Recipes!$H:$GI,'Production Calculator'!$A180+2,FALSE)=0,0,HLOOKUP(EB$2,Recipes!$H:$GI,'Production Calculator'!$A180+2,FALSE)*$AK180))+IF($AO180=EB$3,$AM180/VLOOKUP($AO180,Data!$A$50:$B$56,2,FALSE),0)</f>
        <v>0</v>
      </c>
      <c r="EC180" s="11">
        <f>IF(EC$2=$A180,0,IF(HLOOKUP(EC$2,Recipes!$H:$GI,'Production Calculator'!$A180+2,FALSE)=0,0,HLOOKUP(EC$2,Recipes!$H:$GI,'Production Calculator'!$A180+2,FALSE)*$AK180))+IF($AO180=EC$3,$AM180/VLOOKUP($AO180,Data!$A$50:$B$56,2,FALSE),0)</f>
        <v>0</v>
      </c>
      <c r="ED180" s="11">
        <f>IF(ED$2=$A180,0,IF(HLOOKUP(ED$2,Recipes!$H:$GI,'Production Calculator'!$A180+2,FALSE)=0,0,HLOOKUP(ED$2,Recipes!$H:$GI,'Production Calculator'!$A180+2,FALSE)*$AK180))+IF($AO180=ED$3,$AM180/VLOOKUP($AO180,Data!$A$50:$B$56,2,FALSE),0)</f>
        <v>0</v>
      </c>
      <c r="EE180" s="11">
        <f>IF(EE$2=$A180,0,IF(HLOOKUP(EE$2,Recipes!$H:$GI,'Production Calculator'!$A180+2,FALSE)=0,0,HLOOKUP(EE$2,Recipes!$H:$GI,'Production Calculator'!$A180+2,FALSE)*$AK180))+IF($AO180=EE$3,$AM180/VLOOKUP($AO180,Data!$A$50:$B$56,2,FALSE),0)</f>
        <v>0</v>
      </c>
      <c r="EF180" s="11">
        <f>IF(EF$2=$A180,0,IF(HLOOKUP(EF$2,Recipes!$H:$GI,'Production Calculator'!$A180+2,FALSE)=0,0,HLOOKUP(EF$2,Recipes!$H:$GI,'Production Calculator'!$A180+2,FALSE)*$AK180))+IF($AO180=EF$3,$AM180/VLOOKUP($AO180,Data!$A$50:$B$56,2,FALSE),0)</f>
        <v>0</v>
      </c>
      <c r="EG180" s="11">
        <f>IF(EG$2=$A180,0,IF(HLOOKUP(EG$2,Recipes!$H:$GI,'Production Calculator'!$A180+2,FALSE)=0,0,HLOOKUP(EG$2,Recipes!$H:$GI,'Production Calculator'!$A180+2,FALSE)*$AK180))+IF($AO180=EG$3,$AM180/VLOOKUP($AO180,Data!$A$50:$B$56,2,FALSE),0)</f>
        <v>0</v>
      </c>
      <c r="EH180" s="11">
        <f>IF(EH$2=$A180,0,IF(HLOOKUP(EH$2,Recipes!$H:$GI,'Production Calculator'!$A180+2,FALSE)=0,0,HLOOKUP(EH$2,Recipes!$H:$GI,'Production Calculator'!$A180+2,FALSE)*$AK180))+IF($AO180=EH$3,$AM180/VLOOKUP($AO180,Data!$A$50:$B$56,2,FALSE),0)</f>
        <v>0</v>
      </c>
      <c r="EI180" s="11">
        <f>IF(EI$2=$A180,0,IF(HLOOKUP(EI$2,Recipes!$H:$GI,'Production Calculator'!$A180+2,FALSE)=0,0,HLOOKUP(EI$2,Recipes!$H:$GI,'Production Calculator'!$A180+2,FALSE)*$AK180))+IF($AO180=EI$3,$AM180/VLOOKUP($AO180,Data!$A$50:$B$56,2,FALSE),0)</f>
        <v>0</v>
      </c>
      <c r="EJ180" s="11">
        <f>IF(EJ$2=$A180,0,IF(HLOOKUP(EJ$2,Recipes!$H:$GI,'Production Calculator'!$A180+2,FALSE)=0,0,HLOOKUP(EJ$2,Recipes!$H:$GI,'Production Calculator'!$A180+2,FALSE)*$AK180))+IF($AO180=EJ$3,$AM180/VLOOKUP($AO180,Data!$A$50:$B$56,2,FALSE),0)</f>
        <v>0</v>
      </c>
      <c r="EK180" s="11">
        <f>IF(EK$2=$A180,0,IF(HLOOKUP(EK$2,Recipes!$H:$GI,'Production Calculator'!$A180+2,FALSE)=0,0,HLOOKUP(EK$2,Recipes!$H:$GI,'Production Calculator'!$A180+2,FALSE)*$AK180))+IF($AO180=EK$3,$AM180/VLOOKUP($AO180,Data!$A$50:$B$56,2,FALSE),0)</f>
        <v>0</v>
      </c>
      <c r="EL180" s="11">
        <f>IF(EL$2=$A180,0,IF(HLOOKUP(EL$2,Recipes!$H:$GI,'Production Calculator'!$A180+2,FALSE)=0,0,HLOOKUP(EL$2,Recipes!$H:$GI,'Production Calculator'!$A180+2,FALSE)*$AK180))+IF($AO180=EL$3,$AM180/VLOOKUP($AO180,Data!$A$50:$B$56,2,FALSE),0)</f>
        <v>0</v>
      </c>
      <c r="EM180" s="11">
        <f>IF(EM$2=$A180,0,IF(HLOOKUP(EM$2,Recipes!$H:$GI,'Production Calculator'!$A180+2,FALSE)=0,0,HLOOKUP(EM$2,Recipes!$H:$GI,'Production Calculator'!$A180+2,FALSE)*$AK180))+IF($AO180=EM$3,$AM180/VLOOKUP($AO180,Data!$A$50:$B$56,2,FALSE),0)</f>
        <v>0</v>
      </c>
      <c r="EN180" s="11">
        <f>IF(EN$2=$A180,0,IF(HLOOKUP(EN$2,Recipes!$H:$GI,'Production Calculator'!$A180+2,FALSE)=0,0,HLOOKUP(EN$2,Recipes!$H:$GI,'Production Calculator'!$A180+2,FALSE)*$AK180))+IF($AO180=EN$3,$AM180/VLOOKUP($AO180,Data!$A$50:$B$56,2,FALSE),0)</f>
        <v>0</v>
      </c>
      <c r="EO180" s="11">
        <f>IF(EO$2=$A180,0,IF(HLOOKUP(EO$2,Recipes!$H:$GI,'Production Calculator'!$A180+2,FALSE)=0,0,HLOOKUP(EO$2,Recipes!$H:$GI,'Production Calculator'!$A180+2,FALSE)*$AK180))+IF($AO180=EO$3,$AM180/VLOOKUP($AO180,Data!$A$50:$B$56,2,FALSE),0)</f>
        <v>0</v>
      </c>
      <c r="EP180" s="11">
        <f>IF(EP$2=$A180,0,IF(HLOOKUP(EP$2,Recipes!$H:$GI,'Production Calculator'!$A180+2,FALSE)=0,0,HLOOKUP(EP$2,Recipes!$H:$GI,'Production Calculator'!$A180+2,FALSE)*$AK180))+IF($AO180=EP$3,$AM180/VLOOKUP($AO180,Data!$A$50:$B$56,2,FALSE),0)</f>
        <v>0</v>
      </c>
      <c r="EQ180" s="11">
        <f>IF(EQ$2=$A180,0,IF(HLOOKUP(EQ$2,Recipes!$H:$GI,'Production Calculator'!$A180+2,FALSE)=0,0,HLOOKUP(EQ$2,Recipes!$H:$GI,'Production Calculator'!$A180+2,FALSE)*$AK180))+IF($AO180=EQ$3,$AM180/VLOOKUP($AO180,Data!$A$50:$B$56,2,FALSE),0)</f>
        <v>0</v>
      </c>
      <c r="ER180" s="11">
        <f>IF(ER$2=$A180,0,IF(HLOOKUP(ER$2,Recipes!$H:$GI,'Production Calculator'!$A180+2,FALSE)=0,0,HLOOKUP(ER$2,Recipes!$H:$GI,'Production Calculator'!$A180+2,FALSE)*$AK180))+IF($AO180=ER$3,$AM180/VLOOKUP($AO180,Data!$A$50:$B$56,2,FALSE),0)</f>
        <v>0</v>
      </c>
      <c r="ES180" s="11">
        <f>IF(ES$2=$A180,0,IF(HLOOKUP(ES$2,Recipes!$H:$GI,'Production Calculator'!$A180+2,FALSE)=0,0,HLOOKUP(ES$2,Recipes!$H:$GI,'Production Calculator'!$A180+2,FALSE)*$AK180))+IF($AO180=ES$3,$AM180/VLOOKUP($AO180,Data!$A$50:$B$56,2,FALSE),0)</f>
        <v>0</v>
      </c>
      <c r="ET180" s="11">
        <f>IF(ET$2=$A180,0,IF(HLOOKUP(ET$2,Recipes!$H:$GI,'Production Calculator'!$A180+2,FALSE)=0,0,HLOOKUP(ET$2,Recipes!$H:$GI,'Production Calculator'!$A180+2,FALSE)*$AK180))+IF($AO180=ET$3,$AM180/VLOOKUP($AO180,Data!$A$50:$B$56,2,FALSE),0)</f>
        <v>0</v>
      </c>
      <c r="EU180" s="11">
        <f>IF(EU$2=$A180,0,IF(HLOOKUP(EU$2,Recipes!$H:$GI,'Production Calculator'!$A180+2,FALSE)=0,0,HLOOKUP(EU$2,Recipes!$H:$GI,'Production Calculator'!$A180+2,FALSE)*$AK180))+IF($AO180=EU$3,$AM180/VLOOKUP($AO180,Data!$A$50:$B$56,2,FALSE),0)</f>
        <v>0</v>
      </c>
      <c r="EV180" s="11">
        <f>IF(EV$2=$A180,0,IF(HLOOKUP(EV$2,Recipes!$H:$GI,'Production Calculator'!$A180+2,FALSE)=0,0,HLOOKUP(EV$2,Recipes!$H:$GI,'Production Calculator'!$A180+2,FALSE)*$AK180))+IF($AO180=EV$3,$AM180/VLOOKUP($AO180,Data!$A$50:$B$56,2,FALSE),0)</f>
        <v>0</v>
      </c>
      <c r="EW180" s="11">
        <f>IF(EW$2=$A180,0,IF(HLOOKUP(EW$2,Recipes!$H:$GI,'Production Calculator'!$A180+2,FALSE)=0,0,HLOOKUP(EW$2,Recipes!$H:$GI,'Production Calculator'!$A180+2,FALSE)*$AK180))+IF($AO180=EW$3,$AM180/VLOOKUP($AO180,Data!$A$50:$B$56,2,FALSE),0)</f>
        <v>0</v>
      </c>
      <c r="EX180" s="11">
        <f>IF(EX$2=$A180,0,IF(HLOOKUP(EX$2,Recipes!$H:$GI,'Production Calculator'!$A180+2,FALSE)=0,0,HLOOKUP(EX$2,Recipes!$H:$GI,'Production Calculator'!$A180+2,FALSE)*$AK180))+IF($AO180=EX$3,$AM180/VLOOKUP($AO180,Data!$A$50:$B$56,2,FALSE),0)</f>
        <v>0</v>
      </c>
      <c r="EY180" s="11">
        <f>IF(EY$2=$A180,0,IF(HLOOKUP(EY$2,Recipes!$H:$GI,'Production Calculator'!$A180+2,FALSE)=0,0,HLOOKUP(EY$2,Recipes!$H:$GI,'Production Calculator'!$A180+2,FALSE)*$AK180))+IF($AO180=EY$3,$AM180/VLOOKUP($AO180,Data!$A$50:$B$56,2,FALSE),0)</f>
        <v>0</v>
      </c>
      <c r="EZ180" s="11">
        <f>IF(EZ$2=$A180,0,IF(HLOOKUP(EZ$2,Recipes!$H:$GI,'Production Calculator'!$A180+2,FALSE)=0,0,HLOOKUP(EZ$2,Recipes!$H:$GI,'Production Calculator'!$A180+2,FALSE)*$AK180))+IF($AO180=EZ$3,$AM180/VLOOKUP($AO180,Data!$A$50:$B$56,2,FALSE),0)</f>
        <v>0</v>
      </c>
      <c r="FA180" s="11">
        <f>IF(FA$2=$A180,0,IF(HLOOKUP(FA$2,Recipes!$H:$GI,'Production Calculator'!$A180+2,FALSE)=0,0,HLOOKUP(FA$2,Recipes!$H:$GI,'Production Calculator'!$A180+2,FALSE)*$AK180))+IF($AO180=FA$3,$AM180/VLOOKUP($AO180,Data!$A$50:$B$56,2,FALSE),0)</f>
        <v>0</v>
      </c>
      <c r="FB180" s="11">
        <f>IF(FB$2=$A180,0,IF(HLOOKUP(FB$2,Recipes!$H:$GI,'Production Calculator'!$A180+2,FALSE)=0,0,HLOOKUP(FB$2,Recipes!$H:$GI,'Production Calculator'!$A180+2,FALSE)*$AK180))+IF($AO180=FB$3,$AM180/VLOOKUP($AO180,Data!$A$50:$B$56,2,FALSE),0)</f>
        <v>0</v>
      </c>
      <c r="FC180" s="11">
        <f>IF(FC$2=$A180,0,IF(HLOOKUP(FC$2,Recipes!$H:$GI,'Production Calculator'!$A180+2,FALSE)=0,0,HLOOKUP(FC$2,Recipes!$H:$GI,'Production Calculator'!$A180+2,FALSE)*$AK180))+IF($AO180=FC$3,$AM180/VLOOKUP($AO180,Data!$A$50:$B$56,2,FALSE),0)</f>
        <v>0</v>
      </c>
      <c r="FD180" s="11">
        <f>IF(FD$2=$A180,0,IF(HLOOKUP(FD$2,Recipes!$H:$GI,'Production Calculator'!$A180+2,FALSE)=0,0,HLOOKUP(FD$2,Recipes!$H:$GI,'Production Calculator'!$A180+2,FALSE)*$AK180))+IF($AO180=FD$3,$AM180/VLOOKUP($AO180,Data!$A$50:$B$56,2,FALSE),0)</f>
        <v>0</v>
      </c>
      <c r="FE180" s="11">
        <f>IF(FE$2=$A180,0,IF(HLOOKUP(FE$2,Recipes!$H:$GI,'Production Calculator'!$A180+2,FALSE)=0,0,HLOOKUP(FE$2,Recipes!$H:$GI,'Production Calculator'!$A180+2,FALSE)*$AK180))+IF($AO180=FE$3,$AM180/VLOOKUP($AO180,Data!$A$50:$B$56,2,FALSE),0)</f>
        <v>0</v>
      </c>
      <c r="FF180" s="11">
        <f>IF(FF$2=$A180,0,IF(HLOOKUP(FF$2,Recipes!$H:$GI,'Production Calculator'!$A180+2,FALSE)=0,0,HLOOKUP(FF$2,Recipes!$H:$GI,'Production Calculator'!$A180+2,FALSE)*$AK180))+IF($AO180=FF$3,$AM180/VLOOKUP($AO180,Data!$A$50:$B$56,2,FALSE),0)</f>
        <v>0</v>
      </c>
      <c r="FG180" s="11">
        <f>IF(FG$2=$A180,0,IF(HLOOKUP(FG$2,Recipes!$H:$GI,'Production Calculator'!$A180+2,FALSE)=0,0,HLOOKUP(FG$2,Recipes!$H:$GI,'Production Calculator'!$A180+2,FALSE)*$AK180))+IF($AO180=FG$3,$AM180/VLOOKUP($AO180,Data!$A$50:$B$56,2,FALSE),0)</f>
        <v>0</v>
      </c>
      <c r="FH180" s="11">
        <f>IF(FH$2=$A180,0,IF(HLOOKUP(FH$2,Recipes!$H:$GI,'Production Calculator'!$A180+2,FALSE)=0,0,HLOOKUP(FH$2,Recipes!$H:$GI,'Production Calculator'!$A180+2,FALSE)*$AK180))+IF($AO180=FH$3,$AM180/VLOOKUP($AO180,Data!$A$50:$B$56,2,FALSE),0)</f>
        <v>0</v>
      </c>
      <c r="FI180" s="11">
        <f>IF(FI$2=$A180,0,IF(HLOOKUP(FI$2,Recipes!$H:$GI,'Production Calculator'!$A180+2,FALSE)=0,0,HLOOKUP(FI$2,Recipes!$H:$GI,'Production Calculator'!$A180+2,FALSE)*$AK180))+IF($AO180=FI$3,$AM180/VLOOKUP($AO180,Data!$A$50:$B$56,2,FALSE),0)</f>
        <v>0</v>
      </c>
      <c r="FJ180" s="11">
        <f>IF(FJ$2=$A180,0,IF(HLOOKUP(FJ$2,Recipes!$H:$GI,'Production Calculator'!$A180+2,FALSE)=0,0,HLOOKUP(FJ$2,Recipes!$H:$GI,'Production Calculator'!$A180+2,FALSE)*$AK180))+IF($AO180=FJ$3,$AM180/VLOOKUP($AO180,Data!$A$50:$B$56,2,FALSE),0)</f>
        <v>0</v>
      </c>
      <c r="FK180" s="11">
        <f>IF(FK$2=$A180,0,IF(HLOOKUP(FK$2,Recipes!$H:$GI,'Production Calculator'!$A180+2,FALSE)=0,0,HLOOKUP(FK$2,Recipes!$H:$GI,'Production Calculator'!$A180+2,FALSE)*$AK180))+IF($AO180=FK$3,$AM180/VLOOKUP($AO180,Data!$A$50:$B$56,2,FALSE),0)</f>
        <v>0</v>
      </c>
      <c r="FL180" s="11">
        <f>IF(FL$2=$A180,0,IF(HLOOKUP(FL$2,Recipes!$H:$GI,'Production Calculator'!$A180+2,FALSE)=0,0,HLOOKUP(FL$2,Recipes!$H:$GI,'Production Calculator'!$A180+2,FALSE)*$AK180))+IF($AO180=FL$3,$AM180/VLOOKUP($AO180,Data!$A$50:$B$56,2,FALSE),0)</f>
        <v>0</v>
      </c>
      <c r="FM180" s="11">
        <f>IF(FM$2=$A180,0,IF(HLOOKUP(FM$2,Recipes!$H:$GI,'Production Calculator'!$A180+2,FALSE)=0,0,HLOOKUP(FM$2,Recipes!$H:$GI,'Production Calculator'!$A180+2,FALSE)*$AK180))+IF($AO180=FM$3,$AM180/VLOOKUP($AO180,Data!$A$50:$B$56,2,FALSE),0)</f>
        <v>0</v>
      </c>
      <c r="FN180" s="11">
        <f>IF(FN$2=$A180,0,IF(HLOOKUP(FN$2,Recipes!$H:$GI,'Production Calculator'!$A180+2,FALSE)=0,0,HLOOKUP(FN$2,Recipes!$H:$GI,'Production Calculator'!$A180+2,FALSE)*$AK180))+IF($AO180=FN$3,$AM180/VLOOKUP($AO180,Data!$A$50:$B$56,2,FALSE),0)</f>
        <v>0</v>
      </c>
      <c r="FO180" s="11">
        <f>IF(FO$2=$A180,0,IF(HLOOKUP(FO$2,Recipes!$H:$GI,'Production Calculator'!$A180+2,FALSE)=0,0,HLOOKUP(FO$2,Recipes!$H:$GI,'Production Calculator'!$A180+2,FALSE)*$AK180))+IF($AO180=FO$3,$AM180/VLOOKUP($AO180,Data!$A$50:$B$56,2,FALSE),0)</f>
        <v>0</v>
      </c>
      <c r="FP180" s="11">
        <f>IF(FP$2=$A180,0,IF(HLOOKUP(FP$2,Recipes!$H:$GI,'Production Calculator'!$A180+2,FALSE)=0,0,HLOOKUP(FP$2,Recipes!$H:$GI,'Production Calculator'!$A180+2,FALSE)*$AK180))+IF($AO180=FP$3,$AM180/VLOOKUP($AO180,Data!$A$50:$B$56,2,FALSE),0)</f>
        <v>0</v>
      </c>
      <c r="FQ180" s="11">
        <f>IF(FQ$2=$A180,0,IF(HLOOKUP(FQ$2,Recipes!$H:$GI,'Production Calculator'!$A180+2,FALSE)=0,0,HLOOKUP(FQ$2,Recipes!$H:$GI,'Production Calculator'!$A180+2,FALSE)*$AK180))+IF($AO180=FQ$3,$AM180/VLOOKUP($AO180,Data!$A$50:$B$56,2,FALSE),0)</f>
        <v>0</v>
      </c>
      <c r="FR180" s="11">
        <f>IF(FR$2=$A180,0,IF(HLOOKUP(FR$2,Recipes!$H:$GI,'Production Calculator'!$A180+2,FALSE)=0,0,HLOOKUP(FR$2,Recipes!$H:$GI,'Production Calculator'!$A180+2,FALSE)*$AK180))+IF($AO180=FR$3,$AM180/VLOOKUP($AO180,Data!$A$50:$B$56,2,FALSE),0)</f>
        <v>0</v>
      </c>
      <c r="FS180" s="11">
        <f>IF(FS$2=$A180,0,IF(HLOOKUP(FS$2,Recipes!$H:$GI,'Production Calculator'!$A180+2,FALSE)=0,0,HLOOKUP(FS$2,Recipes!$H:$GI,'Production Calculator'!$A180+2,FALSE)*$AK180))+IF($AO180=FS$3,$AM180/VLOOKUP($AO180,Data!$A$50:$B$56,2,FALSE),0)</f>
        <v>0</v>
      </c>
      <c r="FT180" s="11">
        <f>IF(FT$2=$A180,0,IF(HLOOKUP(FT$2,Recipes!$H:$GI,'Production Calculator'!$A180+2,FALSE)=0,0,HLOOKUP(FT$2,Recipes!$H:$GI,'Production Calculator'!$A180+2,FALSE)*$AK180))+IF($AO180=FT$3,$AM180/VLOOKUP($AO180,Data!$A$50:$B$56,2,FALSE),0)</f>
        <v>0</v>
      </c>
      <c r="FU180" s="11">
        <f>IF(FU$2=$A180,0,IF(HLOOKUP(FU$2,Recipes!$H:$GI,'Production Calculator'!$A180+2,FALSE)=0,0,HLOOKUP(FU$2,Recipes!$H:$GI,'Production Calculator'!$A180+2,FALSE)*$AK180))+IF($AO180=FU$3,$AM180/VLOOKUP($AO180,Data!$A$50:$B$56,2,FALSE),0)</f>
        <v>0</v>
      </c>
      <c r="FV180" s="11">
        <f>IF(FV$2=$A180,0,IF(HLOOKUP(FV$2,Recipes!$H:$GI,'Production Calculator'!$A180+2,FALSE)=0,0,HLOOKUP(FV$2,Recipes!$H:$GI,'Production Calculator'!$A180+2,FALSE)*$AK180))+IF($AO180=FV$3,$AM180/VLOOKUP($AO180,Data!$A$50:$B$56,2,FALSE),0)</f>
        <v>0</v>
      </c>
      <c r="FW180" s="11">
        <f>IF(FW$2=$A180,0,IF(HLOOKUP(FW$2,Recipes!$H:$GI,'Production Calculator'!$A180+2,FALSE)=0,0,HLOOKUP(FW$2,Recipes!$H:$GI,'Production Calculator'!$A180+2,FALSE)*$AK180))+IF($AO180=FW$3,$AM180/VLOOKUP($AO180,Data!$A$50:$B$56,2,FALSE),0)</f>
        <v>0</v>
      </c>
      <c r="FX180" s="11">
        <f>IF(FX$2=$A180,0,IF(HLOOKUP(FX$2,Recipes!$H:$GI,'Production Calculator'!$A180+2,FALSE)=0,0,HLOOKUP(FX$2,Recipes!$H:$GI,'Production Calculator'!$A180+2,FALSE)*$AK180))+IF($AO180=FX$3,$AM180/VLOOKUP($AO180,Data!$A$50:$B$56,2,FALSE),0)</f>
        <v>0</v>
      </c>
      <c r="FY180" s="11">
        <f>IF(FY$2=$A180,0,IF(HLOOKUP(FY$2,Recipes!$H:$GI,'Production Calculator'!$A180+2,FALSE)=0,0,HLOOKUP(FY$2,Recipes!$H:$GI,'Production Calculator'!$A180+2,FALSE)*$AK180))+IF($AO180=FY$3,$AM180/VLOOKUP($AO180,Data!$A$50:$B$56,2,FALSE),0)</f>
        <v>0</v>
      </c>
      <c r="FZ180" s="11">
        <f>IF(FZ$2=$A180,0,IF(HLOOKUP(FZ$2,Recipes!$H:$GI,'Production Calculator'!$A180+2,FALSE)=0,0,HLOOKUP(FZ$2,Recipes!$H:$GI,'Production Calculator'!$A180+2,FALSE)*$AK180))+IF($AO180=FZ$3,$AM180/VLOOKUP($AO180,Data!$A$50:$B$56,2,FALSE),0)</f>
        <v>0</v>
      </c>
      <c r="GA180" s="11">
        <f>IF(GA$2=$A180,0,IF(HLOOKUP(GA$2,Recipes!$H:$GI,'Production Calculator'!$A180+2,FALSE)=0,0,HLOOKUP(GA$2,Recipes!$H:$GI,'Production Calculator'!$A180+2,FALSE)*$AK180))+IF($AO180=GA$3,$AM180/VLOOKUP($AO180,Data!$A$50:$B$56,2,FALSE),0)</f>
        <v>0</v>
      </c>
      <c r="GB180" s="11">
        <f>IF(GB$2=$A180,0,IF(HLOOKUP(GB$2,Recipes!$H:$GI,'Production Calculator'!$A180+2,FALSE)=0,0,HLOOKUP(GB$2,Recipes!$H:$GI,'Production Calculator'!$A180+2,FALSE)*$AK180))+IF($AO180=GB$3,$AM180/VLOOKUP($AO180,Data!$A$50:$B$56,2,FALSE),0)</f>
        <v>0</v>
      </c>
      <c r="GC180" s="11">
        <f>IF(GC$2=$A180,0,IF(HLOOKUP(GC$2,Recipes!$H:$GI,'Production Calculator'!$A180+2,FALSE)=0,0,HLOOKUP(GC$2,Recipes!$H:$GI,'Production Calculator'!$A180+2,FALSE)*$AK180))+IF($AO180=GC$3,$AM180/VLOOKUP($AO180,Data!$A$50:$B$56,2,FALSE),0)</f>
        <v>0</v>
      </c>
      <c r="GD180" s="11">
        <f>IF(GD$2=$A180,0,IF(HLOOKUP(GD$2,Recipes!$H:$GI,'Production Calculator'!$A180+2,FALSE)=0,0,HLOOKUP(GD$2,Recipes!$H:$GI,'Production Calculator'!$A180+2,FALSE)*$AK180))+IF($AO180=GD$3,$AM180/VLOOKUP($AO180,Data!$A$50:$B$56,2,FALSE),0)</f>
        <v>0</v>
      </c>
      <c r="GE180" s="11">
        <f>IF(GE$2=$A180,0,IF(HLOOKUP(GE$2,Recipes!$H:$GI,'Production Calculator'!$A180+2,FALSE)=0,0,HLOOKUP(GE$2,Recipes!$H:$GI,'Production Calculator'!$A180+2,FALSE)*$AK180))+IF($AO180=GE$3,$AM180/VLOOKUP($AO180,Data!$A$50:$B$56,2,FALSE),0)</f>
        <v>0</v>
      </c>
      <c r="GF180" s="11">
        <f>IF(GF$2=$A180,0,IF(HLOOKUP(GF$2,Recipes!$H:$GI,'Production Calculator'!$A180+2,FALSE)=0,0,HLOOKUP(GF$2,Recipes!$H:$GI,'Production Calculator'!$A180+2,FALSE)*$AK180))+IF($AO180=GF$3,$AM180/VLOOKUP($AO180,Data!$A$50:$B$56,2,FALSE),0)</f>
        <v>0</v>
      </c>
      <c r="GG180" s="11">
        <f>IF(GG$2=$A180,0,IF(HLOOKUP(GG$2,Recipes!$H:$GI,'Production Calculator'!$A180+2,FALSE)=0,0,HLOOKUP(GG$2,Recipes!$H:$GI,'Production Calculator'!$A180+2,FALSE)*$AK180))+IF($AO180=GG$3,$AM180/VLOOKUP($AO180,Data!$A$50:$B$56,2,FALSE),0)</f>
        <v>0</v>
      </c>
      <c r="GH180" s="11">
        <f>IF(GH$2=$A180,0,IF(HLOOKUP(GH$2,Recipes!$H:$GI,'Production Calculator'!$A180+2,FALSE)=0,0,HLOOKUP(GH$2,Recipes!$H:$GI,'Production Calculator'!$A180+2,FALSE)*$AK180))+IF($AO180=GH$3,$AM180/VLOOKUP($AO180,Data!$A$50:$B$56,2,FALSE),0)</f>
        <v>0</v>
      </c>
      <c r="GI180" s="11">
        <f>IF(GI$2=$A180,0,IF(HLOOKUP(GI$2,Recipes!$H:$GI,'Production Calculator'!$A180+2,FALSE)=0,0,HLOOKUP(GI$2,Recipes!$H:$GI,'Production Calculator'!$A180+2,FALSE)*$AK180))+IF($AO180=GI$3,$AM180/VLOOKUP($AO180,Data!$A$50:$B$56,2,FALSE),0)</f>
        <v>0</v>
      </c>
      <c r="GJ180" s="11">
        <f>IF(GJ$2=$A180,0,IF(HLOOKUP(GJ$2,Recipes!$H:$GI,'Production Calculator'!$A180+2,FALSE)=0,0,HLOOKUP(GJ$2,Recipes!$H:$GI,'Production Calculator'!$A180+2,FALSE)*$AK180))+IF($AO180=GJ$3,$AM180/VLOOKUP($AO180,Data!$A$50:$B$56,2,FALSE),0)</f>
        <v>0</v>
      </c>
      <c r="GK180" s="11">
        <f>IF(GK$2=$A180,0,IF(HLOOKUP(GK$2,Recipes!$H:$GI,'Production Calculator'!$A180+2,FALSE)=0,0,HLOOKUP(GK$2,Recipes!$H:$GI,'Production Calculator'!$A180+2,FALSE)*$AK180))+IF($AO180=GK$3,$AM180/VLOOKUP($AO180,Data!$A$50:$B$56,2,FALSE),0)</f>
        <v>0</v>
      </c>
      <c r="GL180" s="11">
        <f>IF(GL$2=$A180,0,IF(HLOOKUP(GL$2,Recipes!$H:$GI,'Production Calculator'!$A180+2,FALSE)=0,0,HLOOKUP(GL$2,Recipes!$H:$GI,'Production Calculator'!$A180+2,FALSE)*$AK180))+IF($AO180=GL$3,$AM180/VLOOKUP($AO180,Data!$A$50:$B$56,2,FALSE),0)</f>
        <v>0</v>
      </c>
      <c r="GM180" s="11">
        <f>IF(GM$2=$A180,0,IF(HLOOKUP(GM$2,Recipes!$H:$GI,'Production Calculator'!$A180+2,FALSE)=0,0,HLOOKUP(GM$2,Recipes!$H:$GI,'Production Calculator'!$A180+2,FALSE)*$AK180))+IF($AO180=GM$3,$AM180/VLOOKUP($AO180,Data!$A$50:$B$56,2,FALSE),0)</f>
        <v>0</v>
      </c>
      <c r="GN180" s="11">
        <f>IF(GN$2=$A180,0,IF(HLOOKUP(GN$2,Recipes!$H:$GI,'Production Calculator'!$A180+2,FALSE)=0,0,HLOOKUP(GN$2,Recipes!$H:$GI,'Production Calculator'!$A180+2,FALSE)*$AK180))+IF($AO180=GN$3,$AM180/VLOOKUP($AO180,Data!$A$50:$B$56,2,FALSE),0)</f>
        <v>0</v>
      </c>
      <c r="GO180" s="11">
        <f>IF(GO$2=$A180,0,IF(HLOOKUP(GO$2,Recipes!$H:$GI,'Production Calculator'!$A180+2,FALSE)=0,0,HLOOKUP(GO$2,Recipes!$H:$GI,'Production Calculator'!$A180+2,FALSE)*$AK180))+IF($AO180=GO$3,$AM180/VLOOKUP($AO180,Data!$A$50:$B$56,2,FALSE),0)</f>
        <v>0</v>
      </c>
      <c r="GP180" s="11">
        <f>IF(GP$2=$A180,0,IF(HLOOKUP(GP$2,Recipes!$H:$GI,'Production Calculator'!$A180+2,FALSE)=0,0,HLOOKUP(GP$2,Recipes!$H:$GI,'Production Calculator'!$A180+2,FALSE)*$AK180))+IF($AO180=GP$3,$AM180/VLOOKUP($AO180,Data!$A$50:$B$56,2,FALSE),0)</f>
        <v>0</v>
      </c>
      <c r="GQ180" s="11">
        <f>IF(GQ$2=$A180,0,IF(HLOOKUP(GQ$2,Recipes!$H:$GI,'Production Calculator'!$A180+2,FALSE)=0,0,HLOOKUP(GQ$2,Recipes!$H:$GI,'Production Calculator'!$A180+2,FALSE)*$AK180))+IF($AO180=GQ$3,$AM180/VLOOKUP($AO180,Data!$A$50:$B$56,2,FALSE),0)</f>
        <v>0</v>
      </c>
      <c r="GR180" s="11">
        <f>IF(GR$2=$A180,0,IF(HLOOKUP(GR$2,Recipes!$H:$GI,'Production Calculator'!$A180+2,FALSE)=0,0,HLOOKUP(GR$2,Recipes!$H:$GI,'Production Calculator'!$A180+2,FALSE)*$AK180))+IF($AO180=GR$3,$AM180/VLOOKUP($AO180,Data!$A$50:$B$56,2,FALSE),0)</f>
        <v>0</v>
      </c>
      <c r="GS180" s="11">
        <f>IF(GS$2=$A180,0,IF(HLOOKUP(GS$2,Recipes!$H:$GI,'Production Calculator'!$A180+2,FALSE)=0,0,HLOOKUP(GS$2,Recipes!$H:$GI,'Production Calculator'!$A180+2,FALSE)*$AK180))+IF($AO180=GS$3,$AM180/VLOOKUP($AO180,Data!$A$50:$B$56,2,FALSE),0)</f>
        <v>0</v>
      </c>
      <c r="GT180" s="11">
        <f>IF(GT$2=$A180,0,IF(HLOOKUP(GT$2,Recipes!$H:$GI,'Production Calculator'!$A180+2,FALSE)=0,0,HLOOKUP(GT$2,Recipes!$H:$GI,'Production Calculator'!$A180+2,FALSE)*$AK180))+IF($AO180=GT$3,$AM180/VLOOKUP($AO180,Data!$A$50:$B$56,2,FALSE),0)</f>
        <v>0</v>
      </c>
      <c r="GU180" s="11">
        <f>IF(GU$2=$A180,0,IF(HLOOKUP(GU$2,Recipes!$H:$GI,'Production Calculator'!$A180+2,FALSE)=0,0,HLOOKUP(GU$2,Recipes!$H:$GI,'Production Calculator'!$A180+2,FALSE)*$AK180))+IF($AO180=GU$3,$AM180/VLOOKUP($AO180,Data!$A$50:$B$56,2,FALSE),0)</f>
        <v>0</v>
      </c>
      <c r="GV180" s="11">
        <f>IF(GV$2=$A180,0,IF(HLOOKUP(GV$2,Recipes!$H:$GI,'Production Calculator'!$A180+2,FALSE)=0,0,HLOOKUP(GV$2,Recipes!$H:$GI,'Production Calculator'!$A180+2,FALSE)*$AK180))+IF($AO180=GV$3,$AM180/VLOOKUP($AO180,Data!$A$50:$B$56,2,FALSE),0)</f>
        <v>0</v>
      </c>
      <c r="GW180" s="11">
        <f>IF(GW$2=$A180,0,IF(HLOOKUP(GW$2,Recipes!$H:$GI,'Production Calculator'!$A180+2,FALSE)=0,0,HLOOKUP(GW$2,Recipes!$H:$GI,'Production Calculator'!$A180+2,FALSE)*$AK180))+IF($AO180=GW$3,$AM180/VLOOKUP($AO180,Data!$A$50:$B$56,2,FALSE),0)</f>
        <v>0</v>
      </c>
      <c r="GX180" s="11">
        <f>IF(GX$2=$A180,0,IF(HLOOKUP(GX$2,Recipes!$H:$GI,'Production Calculator'!$A180+2,FALSE)=0,0,HLOOKUP(GX$2,Recipes!$H:$GI,'Production Calculator'!$A180+2,FALSE)*$AK180))+IF($AO180=GX$3,$AM180/VLOOKUP($AO180,Data!$A$50:$B$56,2,FALSE),0)</f>
        <v>0</v>
      </c>
      <c r="GY180" s="11">
        <f>IF(GY$2=$A180,0,IF(HLOOKUP(GY$2,Recipes!$H:$GI,'Production Calculator'!$A180+2,FALSE)=0,0,HLOOKUP(GY$2,Recipes!$H:$GI,'Production Calculator'!$A180+2,FALSE)*$AK180))+IF($AO180=GY$3,$AM180/VLOOKUP($AO180,Data!$A$50:$B$56,2,FALSE),0)</f>
        <v>0</v>
      </c>
      <c r="GZ180" s="11">
        <f>IF(GZ$2=$A180,0,IF(HLOOKUP(GZ$2,Recipes!$H:$GI,'Production Calculator'!$A180+2,FALSE)=0,0,HLOOKUP(GZ$2,Recipes!$H:$GI,'Production Calculator'!$A180+2,FALSE)*$AK180))+IF($AO180=GZ$3,$AM180/VLOOKUP($AO180,Data!$A$50:$B$56,2,FALSE),0)</f>
        <v>0</v>
      </c>
      <c r="HA180" s="11">
        <f>IF(HA$2=$A180,0,IF(HLOOKUP(HA$2,Recipes!$H:$GI,'Production Calculator'!$A180+2,FALSE)=0,0,HLOOKUP(HA$2,Recipes!$H:$GI,'Production Calculator'!$A180+2,FALSE)*$AK180))+IF($AO180=HA$3,$AM180/VLOOKUP($AO180,Data!$A$50:$B$56,2,FALSE),0)</f>
        <v>0</v>
      </c>
      <c r="HB180" s="11">
        <f>IF(HB$2=$A180,0,IF(HLOOKUP(HB$2,Recipes!$H:$GI,'Production Calculator'!$A180+2,FALSE)=0,0,HLOOKUP(HB$2,Recipes!$H:$GI,'Production Calculator'!$A180+2,FALSE)*$AK180))+IF($AO180=HB$3,$AM180/VLOOKUP($AO180,Data!$A$50:$B$56,2,FALSE),0)</f>
        <v>0</v>
      </c>
      <c r="HC180" s="11">
        <f>IF(HC$2=$A180,0,IF(HLOOKUP(HC$2,Recipes!$H:$GI,'Production Calculator'!$A180+2,FALSE)=0,0,HLOOKUP(HC$2,Recipes!$H:$GI,'Production Calculator'!$A180+2,FALSE)*$AK180))+IF($AO180=HC$3,$AM180/VLOOKUP($AO180,Data!$A$50:$B$56,2,FALSE),0)</f>
        <v>0</v>
      </c>
      <c r="HD180" s="11">
        <f>IF(HD$2=$A180,0,IF(HLOOKUP(HD$2,Recipes!$H:$GI,'Production Calculator'!$A180+2,FALSE)=0,0,HLOOKUP(HD$2,Recipes!$H:$GI,'Production Calculator'!$A180+2,FALSE)*$AK180))+IF($AO180=HD$3,$AM180/VLOOKUP($AO180,Data!$A$50:$B$56,2,FALSE),0)</f>
        <v>0</v>
      </c>
      <c r="HE180" s="11">
        <f>IF(HE$2=$A180,0,IF(HLOOKUP(HE$2,Recipes!$H:$GI,'Production Calculator'!$A180+2,FALSE)=0,0,HLOOKUP(HE$2,Recipes!$H:$GI,'Production Calculator'!$A180+2,FALSE)*$AK180))+IF($AO180=HE$3,$AM180/VLOOKUP($AO180,Data!$A$50:$B$56,2,FALSE),0)</f>
        <v>0</v>
      </c>
      <c r="HF180" s="11">
        <f>IF(HF$2=$A180,0,IF(HLOOKUP(HF$2,Recipes!$H:$GI,'Production Calculator'!$A180+2,FALSE)=0,0,HLOOKUP(HF$2,Recipes!$H:$GI,'Production Calculator'!$A180+2,FALSE)*$AK180))+IF($AO180=HF$3,$AM180/VLOOKUP($AO180,Data!$A$50:$B$56,2,FALSE),0)</f>
        <v>0</v>
      </c>
      <c r="HG180" s="11">
        <f>IF(HG$2=$A180,0,IF(HLOOKUP(HG$2,Recipes!$H:$GI,'Production Calculator'!$A180+2,FALSE)=0,0,HLOOKUP(HG$2,Recipes!$H:$GI,'Production Calculator'!$A180+2,FALSE)*$AK180))+IF($AO180=HG$3,$AM180/VLOOKUP($AO180,Data!$A$50:$B$56,2,FALSE),0)</f>
        <v>0</v>
      </c>
      <c r="HH180" s="11">
        <f>IF(HH$2=$A180,0,IF(HLOOKUP(HH$2,Recipes!$H:$GI,'Production Calculator'!$A180+2,FALSE)=0,0,HLOOKUP(HH$2,Recipes!$H:$GI,'Production Calculator'!$A180+2,FALSE)*$AK180))+IF($AO180=HH$3,$AM180/VLOOKUP($AO180,Data!$A$50:$B$56,2,FALSE),0)</f>
        <v>0</v>
      </c>
      <c r="HI180" s="11">
        <f>IF(HI$2=$A180,0,IF(HLOOKUP(HI$2,Recipes!$H:$GI,'Production Calculator'!$A180+2,FALSE)=0,0,HLOOKUP(HI$2,Recipes!$H:$GI,'Production Calculator'!$A180+2,FALSE)*$AK180))+IF($AO180=HI$3,$AM180/VLOOKUP($AO180,Data!$A$50:$B$56,2,FALSE),0)</f>
        <v>0</v>
      </c>
      <c r="HJ180" s="11">
        <f>IF(HJ$2=$A180,0,IF(HLOOKUP(HJ$2,Recipes!$H:$GI,'Production Calculator'!$A180+2,FALSE)=0,0,HLOOKUP(HJ$2,Recipes!$H:$GI,'Production Calculator'!$A180+2,FALSE)*$AK180))+IF($AO180=HJ$3,$AM180/VLOOKUP($AO180,Data!$A$50:$B$56,2,FALSE),0)</f>
        <v>0</v>
      </c>
      <c r="HK180" s="11">
        <f>IF(HK$2=$A180,0,IF(HLOOKUP(HK$2,Recipes!$H:$GI,'Production Calculator'!$A180+2,FALSE)=0,0,HLOOKUP(HK$2,Recipes!$H:$GI,'Production Calculator'!$A180+2,FALSE)*$AK180))+IF($AO180=HK$3,$AM180/VLOOKUP($AO180,Data!$A$50:$B$56,2,FALSE),0)</f>
        <v>0</v>
      </c>
      <c r="HL180" s="11">
        <f>IF(HL$2=$A180,0,IF(HLOOKUP(HL$2,Recipes!$H:$GI,'Production Calculator'!$A180+2,FALSE)=0,0,HLOOKUP(HL$2,Recipes!$H:$GI,'Production Calculator'!$A180+2,FALSE)*$AK180))+IF($AO180=HL$3,$AM180/VLOOKUP($AO180,Data!$A$50:$B$56,2,FALSE),0)</f>
        <v>0</v>
      </c>
      <c r="HM180" s="11">
        <f>IF(HM$2=$A180,0,IF(HLOOKUP(HM$2,Recipes!$H:$GI,'Production Calculator'!$A180+2,FALSE)=0,0,HLOOKUP(HM$2,Recipes!$H:$GI,'Production Calculator'!$A180+2,FALSE)*$AK180))+IF($AO180=HM$3,$AM180/VLOOKUP($AO180,Data!$A$50:$B$56,2,FALSE),0)</f>
        <v>0</v>
      </c>
      <c r="HN180" s="11">
        <f>IF(HN$2=$A180,0,IF(HLOOKUP(HN$2,Recipes!$H:$GI,'Production Calculator'!$A180+2,FALSE)=0,0,HLOOKUP(HN$2,Recipes!$H:$GI,'Production Calculator'!$A180+2,FALSE)*$AK180))+IF($AO180=HN$3,$AM180/VLOOKUP($AO180,Data!$A$50:$B$56,2,FALSE),0)</f>
        <v>0</v>
      </c>
      <c r="HO180" s="11">
        <f>IF(HO$2=$A180,0,IF(HLOOKUP(HO$2,Recipes!$H:$GI,'Production Calculator'!$A180+2,FALSE)=0,0,HLOOKUP(HO$2,Recipes!$H:$GI,'Production Calculator'!$A180+2,FALSE)*$AK180))+IF($AO180=HO$3,$AM180/VLOOKUP($AO180,Data!$A$50:$B$56,2,FALSE),0)</f>
        <v>0</v>
      </c>
      <c r="HP180" s="11">
        <f>IF(HP$2=$A180,0,IF(HLOOKUP(HP$2,Recipes!$H:$GI,'Production Calculator'!$A180+2,FALSE)=0,0,HLOOKUP(HP$2,Recipes!$H:$GI,'Production Calculator'!$A180+2,FALSE)*$AK180))+IF($AO180=HP$3,$AM180/VLOOKUP($AO180,Data!$A$50:$B$56,2,FALSE),0)</f>
        <v>0</v>
      </c>
      <c r="HQ180" s="11">
        <f>IF(HQ$2=$A180,0,IF(HLOOKUP(HQ$2,Recipes!$H:$GI,'Production Calculator'!$A180+2,FALSE)=0,0,HLOOKUP(HQ$2,Recipes!$H:$GI,'Production Calculator'!$A180+2,FALSE)*$AK180))+IF($AO180=HQ$3,$AM180/VLOOKUP($AO180,Data!$A$50:$B$56,2,FALSE),0)</f>
        <v>0</v>
      </c>
      <c r="HR180" s="11">
        <f>IF(HR$2=$A180,0,IF(HLOOKUP(HR$2,Recipes!$H:$GI,'Production Calculator'!$A180+2,FALSE)=0,0,HLOOKUP(HR$2,Recipes!$H:$GI,'Production Calculator'!$A180+2,FALSE)*$AK180))+IF($AO180=HR$3,$AM180/VLOOKUP($AO180,Data!$A$50:$B$56,2,FALSE),0)</f>
        <v>0</v>
      </c>
      <c r="HS180" s="121"/>
    </row>
    <row r="181" spans="1:227" x14ac:dyDescent="0.45">
      <c r="A181">
        <v>153</v>
      </c>
      <c r="B181" s="107" t="str">
        <f>VLOOKUP(A181,Recipes!A:B,2)</f>
        <v>Oil refinery</v>
      </c>
      <c r="C181" s="128">
        <v>0</v>
      </c>
      <c r="D181" s="108">
        <f t="shared" si="267"/>
        <v>0</v>
      </c>
      <c r="E181" s="127" t="s">
        <v>1</v>
      </c>
      <c r="F181" s="109">
        <f>VLOOKUP(A181,Recipes!$A$3:$G$186,6,FALSE)</f>
        <v>5</v>
      </c>
      <c r="G181" s="109">
        <f>VLOOKUP(A181,Recipes!$A$3:$G$186,7,FALSE)</f>
        <v>0</v>
      </c>
      <c r="H181" s="110">
        <f t="shared" si="268"/>
        <v>0</v>
      </c>
      <c r="I181" s="109">
        <f>VLOOKUP(E181,Data!$A$2:$C$26,3, FALSE)</f>
        <v>4</v>
      </c>
      <c r="J181" s="108">
        <v>0</v>
      </c>
      <c r="K181" s="108">
        <v>0</v>
      </c>
      <c r="L181" s="108">
        <v>0</v>
      </c>
      <c r="M181" s="150">
        <v>0</v>
      </c>
      <c r="N181" s="150">
        <v>0</v>
      </c>
      <c r="O181" s="150">
        <v>0</v>
      </c>
      <c r="P181" s="151">
        <v>0</v>
      </c>
      <c r="Q181" s="151">
        <v>0</v>
      </c>
      <c r="R181" s="151">
        <v>0</v>
      </c>
      <c r="S181">
        <f t="shared" si="283"/>
        <v>0</v>
      </c>
      <c r="T181">
        <f t="shared" si="284"/>
        <v>0</v>
      </c>
      <c r="U181">
        <f t="shared" si="285"/>
        <v>0</v>
      </c>
      <c r="V181">
        <f t="shared" si="286"/>
        <v>0</v>
      </c>
      <c r="W181">
        <f t="shared" si="287"/>
        <v>0</v>
      </c>
      <c r="X181">
        <f t="shared" si="288"/>
        <v>0</v>
      </c>
      <c r="Y181">
        <f t="shared" si="289"/>
        <v>0</v>
      </c>
      <c r="Z181">
        <f t="shared" si="290"/>
        <v>0</v>
      </c>
      <c r="AA181">
        <f t="shared" si="291"/>
        <v>0</v>
      </c>
      <c r="AB181" s="111">
        <f>VLOOKUP($A181,Recipes!$A:$G,4)</f>
        <v>20</v>
      </c>
      <c r="AC181" s="111">
        <f>VLOOKUP($A181,Recipes!$A:$G,5)</f>
        <v>1</v>
      </c>
      <c r="AD181" s="111">
        <f t="shared" si="278"/>
        <v>0.05</v>
      </c>
      <c r="AE181" s="111">
        <f>VLOOKUP(E181,Data!$A$2:$F$26,5,FALSE)</f>
        <v>0</v>
      </c>
      <c r="AF181" s="111">
        <f>VLOOKUP(E181,Data!$A$2:$F$26,4,FALSE)</f>
        <v>210</v>
      </c>
      <c r="AG181" s="111">
        <f>VLOOKUP(E181,Data!$A$2:$B$26,2, FALSE)</f>
        <v>1.25</v>
      </c>
      <c r="AH181" s="111">
        <f>1+VLOOKUP($J$3,Data!$A$40:$D$48,2,FALSE)*$J181+VLOOKUP($K$3,Data!$A$40:$D$48,2,FALSE)*$K181+VLOOKUP($L$3,Data!$A$40:$D$48,2,FALSE)*$L181+VLOOKUP($M$3,Data!$A$40:$D$48,2,FALSE)*$M181+VLOOKUP($N$3,Data!$A$40:$D$48,2,FALSE)*$N181+VLOOKUP($O$3,Data!$A$40:$D$48,2,FALSE)*$O181+VLOOKUP($P$3,Data!$A$40:$D$48,2,FALSE)*$P181+VLOOKUP($Q$3,Data!$A$40:$D$48,2,FALSE)*$Q181+VLOOKUP($R$3,Data!$A$40:$D$48,2,FALSE)*$R181</f>
        <v>1</v>
      </c>
      <c r="AI181" s="111">
        <f>MAX(1+VLOOKUP($J$3,Data!$A$40:$D$48,3,FALSE)*$J181+VLOOKUP($K$3,Data!$A$40:$D$48,3,FALSE)*$K181+VLOOKUP($L$3,Data!$A$40:$D$48,3,FALSE)*$L181+VLOOKUP($M$3,Data!$A$40:$D$48,3,FALSE)*$M181+VLOOKUP($N$3,Data!$A$40:$D$48,3,FALSE)*$N181+VLOOKUP($O$3,Data!$A$40:$D$48,3,FALSE)*$O181+VLOOKUP($P$3,Data!$A$40:$D$48,3,FALSE)*$P181+VLOOKUP($Q$3,Data!$A$40:$D$48,3,FALSE)*$Q181+VLOOKUP($R$3,Data!$A$40:$D$48,3,FALSE)*$R181,0)</f>
        <v>1</v>
      </c>
      <c r="AJ181" s="111">
        <f>MAX(1-(VLOOKUP($J$3,Data!$A$40:$D$48,4,FALSE)*$J181+VLOOKUP($K$3,Data!$A$40:$D$48,4,FALSE)*$K181+VLOOKUP($L$3,Data!$A$40:$D$48,4,FALSE)*$L181+VLOOKUP($M$3,Data!$A$40:$D$48,4,FALSE)*$M181+VLOOKUP($N$3,Data!$A$40:$D$48,4,FALSE)*$N181+VLOOKUP($O$3,Data!$A$40:$D$48,4,FALSE)*$O181+VLOOKUP($P$3,Data!$A$40:$D$48,4,FALSE)*$P181+VLOOKUP($Q$3,Data!$A$40:$D$48,4,FALSE)*$Q181+VLOOKUP($R$3,Data!$A$40:$D$48,4,FALSE)*$R181),0.2)</f>
        <v>1</v>
      </c>
      <c r="AK181" s="112">
        <f t="shared" si="279"/>
        <v>0</v>
      </c>
      <c r="AL181" s="111">
        <f t="shared" si="280"/>
        <v>6.25E-2</v>
      </c>
      <c r="AM181" s="111">
        <f t="shared" si="281"/>
        <v>0</v>
      </c>
      <c r="AN181" s="111">
        <f t="shared" si="282"/>
        <v>0</v>
      </c>
      <c r="AO181" s="131" t="s">
        <v>298</v>
      </c>
      <c r="AP181" s="11"/>
      <c r="AQ181" s="11">
        <f>IF(AQ$2=$A181,0,IF(HLOOKUP(AQ$2,Recipes!$H:$GI,'Production Calculator'!$A181+2,FALSE)=0,0,HLOOKUP(AQ$2,Recipes!$H:$GI,'Production Calculator'!$A181+2,FALSE)*$AK181))+IF($AO181=AQ$3,$AM181/VLOOKUP($AO181,Data!$A$50:$B$56,2,FALSE),0)</f>
        <v>0</v>
      </c>
      <c r="AR181" s="11">
        <f>IF(AR$2=$A181,0,IF(HLOOKUP(AR$2,Recipes!$H:$GI,'Production Calculator'!$A181+2,FALSE)=0,0,HLOOKUP(AR$2,Recipes!$H:$GI,'Production Calculator'!$A181+2,FALSE)*$AK181))+IF($AO181=AR$3,$AM181/VLOOKUP($AO181,Data!$A$50:$B$56,2,FALSE),0)</f>
        <v>0</v>
      </c>
      <c r="AS181" s="11">
        <f>IF(AS$2=$A181,0,IF(HLOOKUP(AS$2,Recipes!$H:$GI,'Production Calculator'!$A181+2,FALSE)=0,0,HLOOKUP(AS$2,Recipes!$H:$GI,'Production Calculator'!$A181+2,FALSE)*$AK181))+IF($AO181=AS$3,$AM181/VLOOKUP($AO181,Data!$A$50:$B$56,2,FALSE),0)</f>
        <v>0</v>
      </c>
      <c r="AT181" s="11">
        <f>IF(AT$2=$A181,0,IF(HLOOKUP(AT$2,Recipes!$H:$GI,'Production Calculator'!$A181+2,FALSE)=0,0,HLOOKUP(AT$2,Recipes!$H:$GI,'Production Calculator'!$A181+2,FALSE)*$AK181))+IF($AO181=AT$3,$AM181/VLOOKUP($AO181,Data!$A$50:$B$56,2,FALSE),0)</f>
        <v>0</v>
      </c>
      <c r="AU181" s="11">
        <f>IF(AU$2=$A181,0,IF(HLOOKUP(AU$2,Recipes!$H:$GI,'Production Calculator'!$A181+2,FALSE)=0,0,HLOOKUP(AU$2,Recipes!$H:$GI,'Production Calculator'!$A181+2,FALSE)*$AK181))+IF($AO181=AU$3,$AM181/VLOOKUP($AO181,Data!$A$50:$B$56,2,FALSE),0)</f>
        <v>0</v>
      </c>
      <c r="AV181" s="11">
        <f>IF(AV$2=$A181,0,IF(HLOOKUP(AV$2,Recipes!$H:$GI,'Production Calculator'!$A181+2,FALSE)=0,0,HLOOKUP(AV$2,Recipes!$H:$GI,'Production Calculator'!$A181+2,FALSE)*$AK181))+IF($AO181=AV$3,$AM181/VLOOKUP($AO181,Data!$A$50:$B$56,2,FALSE),0)</f>
        <v>0</v>
      </c>
      <c r="AW181" s="11">
        <f>IF(AW$2=$A181,0,IF(HLOOKUP(AW$2,Recipes!$H:$GI,'Production Calculator'!$A181+2,FALSE)=0,0,HLOOKUP(AW$2,Recipes!$H:$GI,'Production Calculator'!$A181+2,FALSE)*$AK181))+IF($AO181=AW$3,$AM181/VLOOKUP($AO181,Data!$A$50:$B$56,2,FALSE),0)</f>
        <v>0</v>
      </c>
      <c r="AX181" s="11">
        <f>IF(AX$2=$A181,0,IF(HLOOKUP(AX$2,Recipes!$H:$GI,'Production Calculator'!$A181+2,FALSE)=0,0,HLOOKUP(AX$2,Recipes!$H:$GI,'Production Calculator'!$A181+2,FALSE)*$AK181))+IF($AO181=AX$3,$AM181/VLOOKUP($AO181,Data!$A$50:$B$56,2,FALSE),0)</f>
        <v>0</v>
      </c>
      <c r="AY181" s="11">
        <f>IF(AY$2=$A181,0,IF(HLOOKUP(AY$2,Recipes!$H:$GI,'Production Calculator'!$A181+2,FALSE)=0,0,HLOOKUP(AY$2,Recipes!$H:$GI,'Production Calculator'!$A181+2,FALSE)*$AK181))+IF($AO181=AY$3,$AM181/VLOOKUP($AO181,Data!$A$50:$B$56,2,FALSE),0)</f>
        <v>0</v>
      </c>
      <c r="AZ181" s="11">
        <f>IF(AZ$2=$A181,0,IF(HLOOKUP(AZ$2,Recipes!$H:$GI,'Production Calculator'!$A181+2,FALSE)=0,0,HLOOKUP(AZ$2,Recipes!$H:$GI,'Production Calculator'!$A181+2,FALSE)*$AK181))+IF($AO181=AZ$3,$AM181/VLOOKUP($AO181,Data!$A$50:$B$56,2,FALSE),0)</f>
        <v>0</v>
      </c>
      <c r="BA181" s="11">
        <f>IF(BA$2=$A181,0,IF(HLOOKUP(BA$2,Recipes!$H:$GI,'Production Calculator'!$A181+2,FALSE)=0,0,HLOOKUP(BA$2,Recipes!$H:$GI,'Production Calculator'!$A181+2,FALSE)*$AK181))+IF($AO181=BA$3,$AM181/VLOOKUP($AO181,Data!$A$50:$B$56,2,FALSE),0)</f>
        <v>0</v>
      </c>
      <c r="BB181" s="11">
        <f>IF(BB$2=$A181,0,IF(HLOOKUP(BB$2,Recipes!$H:$GI,'Production Calculator'!$A181+2,FALSE)=0,0,HLOOKUP(BB$2,Recipes!$H:$GI,'Production Calculator'!$A181+2,FALSE)*$AK181))+IF($AO181=BB$3,$AM181/VLOOKUP($AO181,Data!$A$50:$B$56,2,FALSE),0)</f>
        <v>0</v>
      </c>
      <c r="BC181" s="11">
        <f>IF(BC$2=$A181,0,IF(HLOOKUP(BC$2,Recipes!$H:$GI,'Production Calculator'!$A181+2,FALSE)=0,0,HLOOKUP(BC$2,Recipes!$H:$GI,'Production Calculator'!$A181+2,FALSE)*$AK181))+IF($AO181=BC$3,$AM181/VLOOKUP($AO181,Data!$A$50:$B$56,2,FALSE),0)</f>
        <v>0</v>
      </c>
      <c r="BD181" s="11">
        <f>IF(BD$2=$A181,0,IF(HLOOKUP(BD$2,Recipes!$H:$GI,'Production Calculator'!$A181+2,FALSE)=0,0,HLOOKUP(BD$2,Recipes!$H:$GI,'Production Calculator'!$A181+2,FALSE)*$AK181))+IF($AO181=BD$3,$AM181/VLOOKUP($AO181,Data!$A$50:$B$56,2,FALSE),0)</f>
        <v>0</v>
      </c>
      <c r="BE181" s="11">
        <f>IF(BE$2=$A181,0,IF(HLOOKUP(BE$2,Recipes!$H:$GI,'Production Calculator'!$A181+2,FALSE)=0,0,HLOOKUP(BE$2,Recipes!$H:$GI,'Production Calculator'!$A181+2,FALSE)*$AK181))+IF($AO181=BE$3,$AM181/VLOOKUP($AO181,Data!$A$50:$B$56,2,FALSE),0)</f>
        <v>0</v>
      </c>
      <c r="BF181" s="11">
        <f>IF(BF$2=$A181,0,IF(HLOOKUP(BF$2,Recipes!$H:$GI,'Production Calculator'!$A181+2,FALSE)=0,0,HLOOKUP(BF$2,Recipes!$H:$GI,'Production Calculator'!$A181+2,FALSE)*$AK181))+IF($AO181=BF$3,$AM181/VLOOKUP($AO181,Data!$A$50:$B$56,2,FALSE),0)</f>
        <v>0</v>
      </c>
      <c r="BG181" s="11">
        <f>IF(BG$2=$A181,0,IF(HLOOKUP(BG$2,Recipes!$H:$GI,'Production Calculator'!$A181+2,FALSE)=0,0,HLOOKUP(BG$2,Recipes!$H:$GI,'Production Calculator'!$A181+2,FALSE)*$AK181))+IF($AO181=BG$3,$AM181/VLOOKUP($AO181,Data!$A$50:$B$56,2,FALSE),0)</f>
        <v>0</v>
      </c>
      <c r="BH181" s="11">
        <f>IF(BH$2=$A181,0,IF(HLOOKUP(BH$2,Recipes!$H:$GI,'Production Calculator'!$A181+2,FALSE)=0,0,HLOOKUP(BH$2,Recipes!$H:$GI,'Production Calculator'!$A181+2,FALSE)*$AK181))+IF($AO181=BH$3,$AM181/VLOOKUP($AO181,Data!$A$50:$B$56,2,FALSE),0)</f>
        <v>0</v>
      </c>
      <c r="BI181" s="11">
        <f>IF(BI$2=$A181,0,IF(HLOOKUP(BI$2,Recipes!$H:$GI,'Production Calculator'!$A181+2,FALSE)=0,0,HLOOKUP(BI$2,Recipes!$H:$GI,'Production Calculator'!$A181+2,FALSE)*$AK181))+IF($AO181=BI$3,$AM181/VLOOKUP($AO181,Data!$A$50:$B$56,2,FALSE),0)</f>
        <v>0</v>
      </c>
      <c r="BJ181" s="11">
        <f>IF(BJ$2=$A181,0,IF(HLOOKUP(BJ$2,Recipes!$H:$GI,'Production Calculator'!$A181+2,FALSE)=0,0,HLOOKUP(BJ$2,Recipes!$H:$GI,'Production Calculator'!$A181+2,FALSE)*$AK181))+IF($AO181=BJ$3,$AM181/VLOOKUP($AO181,Data!$A$50:$B$56,2,FALSE),0)</f>
        <v>0</v>
      </c>
      <c r="BK181" s="11">
        <f>IF(BK$2=$A181,0,IF(HLOOKUP(BK$2,Recipes!$H:$GI,'Production Calculator'!$A181+2,FALSE)=0,0,HLOOKUP(BK$2,Recipes!$H:$GI,'Production Calculator'!$A181+2,FALSE)*$AK181))+IF($AO181=BK$3,$AM181/VLOOKUP($AO181,Data!$A$50:$B$56,2,FALSE),0)</f>
        <v>0</v>
      </c>
      <c r="BL181" s="11">
        <f>IF(BL$2=$A181,0,IF(HLOOKUP(BL$2,Recipes!$H:$GI,'Production Calculator'!$A181+2,FALSE)=0,0,HLOOKUP(BL$2,Recipes!$H:$GI,'Production Calculator'!$A181+2,FALSE)*$AK181))+IF($AO181=BL$3,$AM181/VLOOKUP($AO181,Data!$A$50:$B$56,2,FALSE),0)</f>
        <v>0</v>
      </c>
      <c r="BM181" s="11">
        <f>IF(BM$2=$A181,0,IF(HLOOKUP(BM$2,Recipes!$H:$GI,'Production Calculator'!$A181+2,FALSE)=0,0,HLOOKUP(BM$2,Recipes!$H:$GI,'Production Calculator'!$A181+2,FALSE)*$AK181))+IF($AO181=BM$3,$AM181/VLOOKUP($AO181,Data!$A$50:$B$56,2,FALSE),0)</f>
        <v>0</v>
      </c>
      <c r="BN181" s="11">
        <f>IF(BN$2=$A181,0,IF(HLOOKUP(BN$2,Recipes!$H:$GI,'Production Calculator'!$A181+2,FALSE)=0,0,HLOOKUP(BN$2,Recipes!$H:$GI,'Production Calculator'!$A181+2,FALSE)*$AK181))+IF($AO181=BN$3,$AM181/VLOOKUP($AO181,Data!$A$50:$B$56,2,FALSE),0)</f>
        <v>0</v>
      </c>
      <c r="BO181" s="11">
        <f>IF(BO$2=$A181,0,IF(HLOOKUP(BO$2,Recipes!$H:$GI,'Production Calculator'!$A181+2,FALSE)=0,0,HLOOKUP(BO$2,Recipes!$H:$GI,'Production Calculator'!$A181+2,FALSE)*$AK181))+IF($AO181=BO$3,$AM181/VLOOKUP($AO181,Data!$A$50:$B$56,2,FALSE),0)</f>
        <v>0</v>
      </c>
      <c r="BP181" s="11">
        <f>IF(BP$2=$A181,0,IF(HLOOKUP(BP$2,Recipes!$H:$GI,'Production Calculator'!$A181+2,FALSE)=0,0,HLOOKUP(BP$2,Recipes!$H:$GI,'Production Calculator'!$A181+2,FALSE)*$AK181))+IF($AO181=BP$3,$AM181/VLOOKUP($AO181,Data!$A$50:$B$56,2,FALSE),0)</f>
        <v>0</v>
      </c>
      <c r="BQ181" s="11">
        <f>IF(BQ$2=$A181,0,IF(HLOOKUP(BQ$2,Recipes!$H:$GI,'Production Calculator'!$A181+2,FALSE)=0,0,HLOOKUP(BQ$2,Recipes!$H:$GI,'Production Calculator'!$A181+2,FALSE)*$AK181))+IF($AO181=BQ$3,$AM181/VLOOKUP($AO181,Data!$A$50:$B$56,2,FALSE),0)</f>
        <v>0</v>
      </c>
      <c r="BR181" s="11">
        <f>IF(BR$2=$A181,0,IF(HLOOKUP(BR$2,Recipes!$H:$GI,'Production Calculator'!$A181+2,FALSE)=0,0,HLOOKUP(BR$2,Recipes!$H:$GI,'Production Calculator'!$A181+2,FALSE)*$AK181))+IF($AO181=BR$3,$AM181/VLOOKUP($AO181,Data!$A$50:$B$56,2,FALSE),0)</f>
        <v>0</v>
      </c>
      <c r="BS181" s="11">
        <f>IF(BS$2=$A181,0,IF(HLOOKUP(BS$2,Recipes!$H:$GI,'Production Calculator'!$A181+2,FALSE)=0,0,HLOOKUP(BS$2,Recipes!$H:$GI,'Production Calculator'!$A181+2,FALSE)*$AK181))+IF($AO181=BS$3,$AM181/VLOOKUP($AO181,Data!$A$50:$B$56,2,FALSE),0)</f>
        <v>0</v>
      </c>
      <c r="BT181" s="11">
        <f>IF(BT$2=$A181,0,IF(HLOOKUP(BT$2,Recipes!$H:$GI,'Production Calculator'!$A181+2,FALSE)=0,0,HLOOKUP(BT$2,Recipes!$H:$GI,'Production Calculator'!$A181+2,FALSE)*$AK181))+IF($AO181=BT$3,$AM181/VLOOKUP($AO181,Data!$A$50:$B$56,2,FALSE),0)</f>
        <v>0</v>
      </c>
      <c r="BU181" s="11">
        <f>IF(BU$2=$A181,0,IF(HLOOKUP(BU$2,Recipes!$H:$GI,'Production Calculator'!$A181+2,FALSE)=0,0,HLOOKUP(BU$2,Recipes!$H:$GI,'Production Calculator'!$A181+2,FALSE)*$AK181))+IF($AO181=BU$3,$AM181/VLOOKUP($AO181,Data!$A$50:$B$56,2,FALSE),0)</f>
        <v>0</v>
      </c>
      <c r="BV181" s="11">
        <f>IF(BV$2=$A181,0,IF(HLOOKUP(BV$2,Recipes!$H:$GI,'Production Calculator'!$A181+2,FALSE)=0,0,HLOOKUP(BV$2,Recipes!$H:$GI,'Production Calculator'!$A181+2,FALSE)*$AK181))+IF($AO181=BV$3,$AM181/VLOOKUP($AO181,Data!$A$50:$B$56,2,FALSE),0)</f>
        <v>0</v>
      </c>
      <c r="BW181" s="11">
        <f>IF(BW$2=$A181,0,IF(HLOOKUP(BW$2,Recipes!$H:$GI,'Production Calculator'!$A181+2,FALSE)=0,0,HLOOKUP(BW$2,Recipes!$H:$GI,'Production Calculator'!$A181+2,FALSE)*$AK181))+IF($AO181=BW$3,$AM181/VLOOKUP($AO181,Data!$A$50:$B$56,2,FALSE),0)</f>
        <v>0</v>
      </c>
      <c r="BX181" s="11">
        <f>IF(BX$2=$A181,0,IF(HLOOKUP(BX$2,Recipes!$H:$GI,'Production Calculator'!$A181+2,FALSE)=0,0,HLOOKUP(BX$2,Recipes!$H:$GI,'Production Calculator'!$A181+2,FALSE)*$AK181))+IF($AO181=BX$3,$AM181/VLOOKUP($AO181,Data!$A$50:$B$56,2,FALSE),0)</f>
        <v>0</v>
      </c>
      <c r="BY181" s="11">
        <f>IF(BY$2=$A181,0,IF(HLOOKUP(BY$2,Recipes!$H:$GI,'Production Calculator'!$A181+2,FALSE)=0,0,HLOOKUP(BY$2,Recipes!$H:$GI,'Production Calculator'!$A181+2,FALSE)*$AK181))+IF($AO181=BY$3,$AM181/VLOOKUP($AO181,Data!$A$50:$B$56,2,FALSE),0)</f>
        <v>0</v>
      </c>
      <c r="BZ181" s="11">
        <f>IF(BZ$2=$A181,0,IF(HLOOKUP(BZ$2,Recipes!$H:$GI,'Production Calculator'!$A181+2,FALSE)=0,0,HLOOKUP(BZ$2,Recipes!$H:$GI,'Production Calculator'!$A181+2,FALSE)*$AK181))+IF($AO181=BZ$3,$AM181/VLOOKUP($AO181,Data!$A$50:$B$56,2,FALSE),0)</f>
        <v>0</v>
      </c>
      <c r="CA181" s="11">
        <f>IF(CA$2=$A181,0,IF(HLOOKUP(CA$2,Recipes!$H:$GI,'Production Calculator'!$A181+2,FALSE)=0,0,HLOOKUP(CA$2,Recipes!$H:$GI,'Production Calculator'!$A181+2,FALSE)*$AK181))+IF($AO181=CA$3,$AM181/VLOOKUP($AO181,Data!$A$50:$B$56,2,FALSE),0)</f>
        <v>0</v>
      </c>
      <c r="CB181" s="11">
        <f>IF(CB$2=$A181,0,IF(HLOOKUP(CB$2,Recipes!$H:$GI,'Production Calculator'!$A181+2,FALSE)=0,0,HLOOKUP(CB$2,Recipes!$H:$GI,'Production Calculator'!$A181+2,FALSE)*$AK181))+IF($AO181=CB$3,$AM181/VLOOKUP($AO181,Data!$A$50:$B$56,2,FALSE),0)</f>
        <v>0</v>
      </c>
      <c r="CC181" s="11">
        <f>IF(CC$2=$A181,0,IF(HLOOKUP(CC$2,Recipes!$H:$GI,'Production Calculator'!$A181+2,FALSE)=0,0,HLOOKUP(CC$2,Recipes!$H:$GI,'Production Calculator'!$A181+2,FALSE)*$AK181))+IF($AO181=CC$3,$AM181/VLOOKUP($AO181,Data!$A$50:$B$56,2,FALSE),0)</f>
        <v>0</v>
      </c>
      <c r="CD181" s="11">
        <f>IF(CD$2=$A181,0,IF(HLOOKUP(CD$2,Recipes!$H:$GI,'Production Calculator'!$A181+2,FALSE)=0,0,HLOOKUP(CD$2,Recipes!$H:$GI,'Production Calculator'!$A181+2,FALSE)*$AK181))+IF($AO181=CD$3,$AM181/VLOOKUP($AO181,Data!$A$50:$B$56,2,FALSE),0)</f>
        <v>0</v>
      </c>
      <c r="CE181" s="11">
        <f>IF(CE$2=$A181,0,IF(HLOOKUP(CE$2,Recipes!$H:$GI,'Production Calculator'!$A181+2,FALSE)=0,0,HLOOKUP(CE$2,Recipes!$H:$GI,'Production Calculator'!$A181+2,FALSE)*$AK181))+IF($AO181=CE$3,$AM181/VLOOKUP($AO181,Data!$A$50:$B$56,2,FALSE),0)</f>
        <v>0</v>
      </c>
      <c r="CF181" s="11">
        <f>IF(CF$2=$A181,0,IF(HLOOKUP(CF$2,Recipes!$H:$GI,'Production Calculator'!$A181+2,FALSE)=0,0,HLOOKUP(CF$2,Recipes!$H:$GI,'Production Calculator'!$A181+2,FALSE)*$AK181))+IF($AO181=CF$3,$AM181/VLOOKUP($AO181,Data!$A$50:$B$56,2,FALSE),0)</f>
        <v>0</v>
      </c>
      <c r="CG181" s="11">
        <f>IF(CG$2=$A181,0,IF(HLOOKUP(CG$2,Recipes!$H:$GI,'Production Calculator'!$A181+2,FALSE)=0,0,HLOOKUP(CG$2,Recipes!$H:$GI,'Production Calculator'!$A181+2,FALSE)*$AK181))+IF($AO181=CG$3,$AM181/VLOOKUP($AO181,Data!$A$50:$B$56,2,FALSE),0)</f>
        <v>0</v>
      </c>
      <c r="CH181" s="11">
        <f>IF(CH$2=$A181,0,IF(HLOOKUP(CH$2,Recipes!$H:$GI,'Production Calculator'!$A181+2,FALSE)=0,0,HLOOKUP(CH$2,Recipes!$H:$GI,'Production Calculator'!$A181+2,FALSE)*$AK181))+IF($AO181=CH$3,$AM181/VLOOKUP($AO181,Data!$A$50:$B$56,2,FALSE),0)</f>
        <v>0</v>
      </c>
      <c r="CI181" s="11">
        <f>IF(CI$2=$A181,0,IF(HLOOKUP(CI$2,Recipes!$H:$GI,'Production Calculator'!$A181+2,FALSE)=0,0,HLOOKUP(CI$2,Recipes!$H:$GI,'Production Calculator'!$A181+2,FALSE)*$AK181))+IF($AO181=CI$3,$AM181/VLOOKUP($AO181,Data!$A$50:$B$56,2,FALSE),0)</f>
        <v>0</v>
      </c>
      <c r="CJ181" s="11">
        <f>IF(CJ$2=$A181,0,IF(HLOOKUP(CJ$2,Recipes!$H:$GI,'Production Calculator'!$A181+2,FALSE)=0,0,HLOOKUP(CJ$2,Recipes!$H:$GI,'Production Calculator'!$A181+2,FALSE)*$AK181))+IF($AO181=CJ$3,$AM181/VLOOKUP($AO181,Data!$A$50:$B$56,2,FALSE),0)</f>
        <v>0</v>
      </c>
      <c r="CK181" s="11">
        <f>IF(CK$2=$A181,0,IF(HLOOKUP(CK$2,Recipes!$H:$GI,'Production Calculator'!$A181+2,FALSE)=0,0,HLOOKUP(CK$2,Recipes!$H:$GI,'Production Calculator'!$A181+2,FALSE)*$AK181))+IF($AO181=CK$3,$AM181/VLOOKUP($AO181,Data!$A$50:$B$56,2,FALSE),0)</f>
        <v>0</v>
      </c>
      <c r="CL181" s="11">
        <f>IF(CL$2=$A181,0,IF(HLOOKUP(CL$2,Recipes!$H:$GI,'Production Calculator'!$A181+2,FALSE)=0,0,HLOOKUP(CL$2,Recipes!$H:$GI,'Production Calculator'!$A181+2,FALSE)*$AK181))+IF($AO181=CL$3,$AM181/VLOOKUP($AO181,Data!$A$50:$B$56,2,FALSE),0)</f>
        <v>0</v>
      </c>
      <c r="CM181" s="11">
        <f>IF(CM$2=$A181,0,IF(HLOOKUP(CM$2,Recipes!$H:$GI,'Production Calculator'!$A181+2,FALSE)=0,0,HLOOKUP(CM$2,Recipes!$H:$GI,'Production Calculator'!$A181+2,FALSE)*$AK181))+IF($AO181=CM$3,$AM181/VLOOKUP($AO181,Data!$A$50:$B$56,2,FALSE),0)</f>
        <v>0</v>
      </c>
      <c r="CN181" s="11">
        <f>IF(CN$2=$A181,0,IF(HLOOKUP(CN$2,Recipes!$H:$GI,'Production Calculator'!$A181+2,FALSE)=0,0,HLOOKUP(CN$2,Recipes!$H:$GI,'Production Calculator'!$A181+2,FALSE)*$AK181))+IF($AO181=CN$3,$AM181/VLOOKUP($AO181,Data!$A$50:$B$56,2,FALSE),0)</f>
        <v>0</v>
      </c>
      <c r="CO181" s="11">
        <f>IF(CO$2=$A181,0,IF(HLOOKUP(CO$2,Recipes!$H:$GI,'Production Calculator'!$A181+2,FALSE)=0,0,HLOOKUP(CO$2,Recipes!$H:$GI,'Production Calculator'!$A181+2,FALSE)*$AK181))+IF($AO181=CO$3,$AM181/VLOOKUP($AO181,Data!$A$50:$B$56,2,FALSE),0)</f>
        <v>0</v>
      </c>
      <c r="CP181" s="11">
        <f>IF(CP$2=$A181,0,IF(HLOOKUP(CP$2,Recipes!$H:$GI,'Production Calculator'!$A181+2,FALSE)=0,0,HLOOKUP(CP$2,Recipes!$H:$GI,'Production Calculator'!$A181+2,FALSE)*$AK181))+IF($AO181=CP$3,$AM181/VLOOKUP($AO181,Data!$A$50:$B$56,2,FALSE),0)</f>
        <v>0</v>
      </c>
      <c r="CQ181" s="11">
        <f>IF(CQ$2=$A181,0,IF(HLOOKUP(CQ$2,Recipes!$H:$GI,'Production Calculator'!$A181+2,FALSE)=0,0,HLOOKUP(CQ$2,Recipes!$H:$GI,'Production Calculator'!$A181+2,FALSE)*$AK181))+IF($AO181=CQ$3,$AM181/VLOOKUP($AO181,Data!$A$50:$B$56,2,FALSE),0)</f>
        <v>0</v>
      </c>
      <c r="CR181" s="11">
        <f>IF(CR$2=$A181,0,IF(HLOOKUP(CR$2,Recipes!$H:$GI,'Production Calculator'!$A181+2,FALSE)=0,0,HLOOKUP(CR$2,Recipes!$H:$GI,'Production Calculator'!$A181+2,FALSE)*$AK181))+IF($AO181=CR$3,$AM181/VLOOKUP($AO181,Data!$A$50:$B$56,2,FALSE),0)</f>
        <v>0</v>
      </c>
      <c r="CS181" s="11">
        <f>IF(CS$2=$A181,0,IF(HLOOKUP(CS$2,Recipes!$H:$GI,'Production Calculator'!$A181+2,FALSE)=0,0,HLOOKUP(CS$2,Recipes!$H:$GI,'Production Calculator'!$A181+2,FALSE)*$AK181))+IF($AO181=CS$3,$AM181/VLOOKUP($AO181,Data!$A$50:$B$56,2,FALSE),0)</f>
        <v>0</v>
      </c>
      <c r="CT181" s="11">
        <f>IF(CT$2=$A181,0,IF(HLOOKUP(CT$2,Recipes!$H:$GI,'Production Calculator'!$A181+2,FALSE)=0,0,HLOOKUP(CT$2,Recipes!$H:$GI,'Production Calculator'!$A181+2,FALSE)*$AK181))+IF($AO181=CT$3,$AM181/VLOOKUP($AO181,Data!$A$50:$B$56,2,FALSE),0)</f>
        <v>0</v>
      </c>
      <c r="CU181" s="11">
        <f>IF(CU$2=$A181,0,IF(HLOOKUP(CU$2,Recipes!$H:$GI,'Production Calculator'!$A181+2,FALSE)=0,0,HLOOKUP(CU$2,Recipes!$H:$GI,'Production Calculator'!$A181+2,FALSE)*$AK181))+IF($AO181=CU$3,$AM181/VLOOKUP($AO181,Data!$A$50:$B$56,2,FALSE),0)</f>
        <v>0</v>
      </c>
      <c r="CV181" s="11">
        <f>IF(CV$2=$A181,0,IF(HLOOKUP(CV$2,Recipes!$H:$GI,'Production Calculator'!$A181+2,FALSE)=0,0,HLOOKUP(CV$2,Recipes!$H:$GI,'Production Calculator'!$A181+2,FALSE)*$AK181))+IF($AO181=CV$3,$AM181/VLOOKUP($AO181,Data!$A$50:$B$56,2,FALSE),0)</f>
        <v>0</v>
      </c>
      <c r="CW181" s="11">
        <f>IF(CW$2=$A181,0,IF(HLOOKUP(CW$2,Recipes!$H:$GI,'Production Calculator'!$A181+2,FALSE)=0,0,HLOOKUP(CW$2,Recipes!$H:$GI,'Production Calculator'!$A181+2,FALSE)*$AK181))+IF($AO181=CW$3,$AM181/VLOOKUP($AO181,Data!$A$50:$B$56,2,FALSE),0)</f>
        <v>0</v>
      </c>
      <c r="CX181" s="11">
        <f>IF(CX$2=$A181,0,IF(HLOOKUP(CX$2,Recipes!$H:$GI,'Production Calculator'!$A181+2,FALSE)=0,0,HLOOKUP(CX$2,Recipes!$H:$GI,'Production Calculator'!$A181+2,FALSE)*$AK181))+IF($AO181=CX$3,$AM181/VLOOKUP($AO181,Data!$A$50:$B$56,2,FALSE),0)</f>
        <v>0</v>
      </c>
      <c r="CY181" s="11">
        <f>IF(CY$2=$A181,0,IF(HLOOKUP(CY$2,Recipes!$H:$GI,'Production Calculator'!$A181+2,FALSE)=0,0,HLOOKUP(CY$2,Recipes!$H:$GI,'Production Calculator'!$A181+2,FALSE)*$AK181))+IF($AO181=CY$3,$AM181/VLOOKUP($AO181,Data!$A$50:$B$56,2,FALSE),0)</f>
        <v>0</v>
      </c>
      <c r="CZ181" s="11">
        <f>IF(CZ$2=$A181,0,IF(HLOOKUP(CZ$2,Recipes!$H:$GI,'Production Calculator'!$A181+2,FALSE)=0,0,HLOOKUP(CZ$2,Recipes!$H:$GI,'Production Calculator'!$A181+2,FALSE)*$AK181))+IF($AO181=CZ$3,$AM181/VLOOKUP($AO181,Data!$A$50:$B$56,2,FALSE),0)</f>
        <v>0</v>
      </c>
      <c r="DA181" s="11">
        <f>IF(DA$2=$A181,0,IF(HLOOKUP(DA$2,Recipes!$H:$GI,'Production Calculator'!$A181+2,FALSE)=0,0,HLOOKUP(DA$2,Recipes!$H:$GI,'Production Calculator'!$A181+2,FALSE)*$AK181))+IF($AO181=DA$3,$AM181/VLOOKUP($AO181,Data!$A$50:$B$56,2,FALSE),0)</f>
        <v>0</v>
      </c>
      <c r="DB181" s="11">
        <f>IF(DB$2=$A181,0,IF(HLOOKUP(DB$2,Recipes!$H:$GI,'Production Calculator'!$A181+2,FALSE)=0,0,HLOOKUP(DB$2,Recipes!$H:$GI,'Production Calculator'!$A181+2,FALSE)*$AK181))+IF($AO181=DB$3,$AM181/VLOOKUP($AO181,Data!$A$50:$B$56,2,FALSE),0)</f>
        <v>0</v>
      </c>
      <c r="DC181" s="11">
        <f>IF(DC$2=$A181,0,IF(HLOOKUP(DC$2,Recipes!$H:$GI,'Production Calculator'!$A181+2,FALSE)=0,0,HLOOKUP(DC$2,Recipes!$H:$GI,'Production Calculator'!$A181+2,FALSE)*$AK181))+IF($AO181=DC$3,$AM181/VLOOKUP($AO181,Data!$A$50:$B$56,2,FALSE),0)</f>
        <v>0</v>
      </c>
      <c r="DD181" s="11">
        <f>IF(DD$2=$A181,0,IF(HLOOKUP(DD$2,Recipes!$H:$GI,'Production Calculator'!$A181+2,FALSE)=0,0,HLOOKUP(DD$2,Recipes!$H:$GI,'Production Calculator'!$A181+2,FALSE)*$AK181))+IF($AO181=DD$3,$AM181/VLOOKUP($AO181,Data!$A$50:$B$56,2,FALSE),0)</f>
        <v>0</v>
      </c>
      <c r="DE181" s="11">
        <f>IF(DE$2=$A181,0,IF(HLOOKUP(DE$2,Recipes!$H:$GI,'Production Calculator'!$A181+2,FALSE)=0,0,HLOOKUP(DE$2,Recipes!$H:$GI,'Production Calculator'!$A181+2,FALSE)*$AK181))+IF($AO181=DE$3,$AM181/VLOOKUP($AO181,Data!$A$50:$B$56,2,FALSE),0)</f>
        <v>0</v>
      </c>
      <c r="DF181" s="11">
        <f>IF(DF$2=$A181,0,IF(HLOOKUP(DF$2,Recipes!$H:$GI,'Production Calculator'!$A181+2,FALSE)=0,0,HLOOKUP(DF$2,Recipes!$H:$GI,'Production Calculator'!$A181+2,FALSE)*$AK181))+IF($AO181=DF$3,$AM181/VLOOKUP($AO181,Data!$A$50:$B$56,2,FALSE),0)</f>
        <v>0</v>
      </c>
      <c r="DG181" s="11">
        <f>IF(DG$2=$A181,0,IF(HLOOKUP(DG$2,Recipes!$H:$GI,'Production Calculator'!$A181+2,FALSE)=0,0,HLOOKUP(DG$2,Recipes!$H:$GI,'Production Calculator'!$A181+2,FALSE)*$AK181))+IF($AO181=DG$3,$AM181/VLOOKUP($AO181,Data!$A$50:$B$56,2,FALSE),0)</f>
        <v>0</v>
      </c>
      <c r="DH181" s="11">
        <f>IF(DH$2=$A181,0,IF(HLOOKUP(DH$2,Recipes!$H:$GI,'Production Calculator'!$A181+2,FALSE)=0,0,HLOOKUP(DH$2,Recipes!$H:$GI,'Production Calculator'!$A181+2,FALSE)*$AK181))+IF($AO181=DH$3,$AM181/VLOOKUP($AO181,Data!$A$50:$B$56,2,FALSE),0)</f>
        <v>0</v>
      </c>
      <c r="DI181" s="11">
        <f>IF(DI$2=$A181,0,IF(HLOOKUP(DI$2,Recipes!$H:$GI,'Production Calculator'!$A181+2,FALSE)=0,0,HLOOKUP(DI$2,Recipes!$H:$GI,'Production Calculator'!$A181+2,FALSE)*$AK181))+IF($AO181=DI$3,$AM181/VLOOKUP($AO181,Data!$A$50:$B$56,2,FALSE),0)</f>
        <v>0</v>
      </c>
      <c r="DJ181" s="11">
        <f>IF(DJ$2=$A181,0,IF(HLOOKUP(DJ$2,Recipes!$H:$GI,'Production Calculator'!$A181+2,FALSE)=0,0,HLOOKUP(DJ$2,Recipes!$H:$GI,'Production Calculator'!$A181+2,FALSE)*$AK181))+IF($AO181=DJ$3,$AM181/VLOOKUP($AO181,Data!$A$50:$B$56,2,FALSE),0)</f>
        <v>0</v>
      </c>
      <c r="DK181" s="11">
        <f>IF(DK$2=$A181,0,IF(HLOOKUP(DK$2,Recipes!$H:$GI,'Production Calculator'!$A181+2,FALSE)=0,0,HLOOKUP(DK$2,Recipes!$H:$GI,'Production Calculator'!$A181+2,FALSE)*$AK181))+IF($AO181=DK$3,$AM181/VLOOKUP($AO181,Data!$A$50:$B$56,2,FALSE),0)</f>
        <v>0</v>
      </c>
      <c r="DL181" s="11">
        <f>IF(DL$2=$A181,0,IF(HLOOKUP(DL$2,Recipes!$H:$GI,'Production Calculator'!$A181+2,FALSE)=0,0,HLOOKUP(DL$2,Recipes!$H:$GI,'Production Calculator'!$A181+2,FALSE)*$AK181))+IF($AO181=DL$3,$AM181/VLOOKUP($AO181,Data!$A$50:$B$56,2,FALSE),0)</f>
        <v>0</v>
      </c>
      <c r="DM181" s="11">
        <f>IF(DM$2=$A181,0,IF(HLOOKUP(DM$2,Recipes!$H:$GI,'Production Calculator'!$A181+2,FALSE)=0,0,HLOOKUP(DM$2,Recipes!$H:$GI,'Production Calculator'!$A181+2,FALSE)*$AK181))+IF($AO181=DM$3,$AM181/VLOOKUP($AO181,Data!$A$50:$B$56,2,FALSE),0)</f>
        <v>0</v>
      </c>
      <c r="DN181" s="11">
        <f>IF(DN$2=$A181,0,IF(HLOOKUP(DN$2,Recipes!$H:$GI,'Production Calculator'!$A181+2,FALSE)=0,0,HLOOKUP(DN$2,Recipes!$H:$GI,'Production Calculator'!$A181+2,FALSE)*$AK181))+IF($AO181=DN$3,$AM181/VLOOKUP($AO181,Data!$A$50:$B$56,2,FALSE),0)</f>
        <v>0</v>
      </c>
      <c r="DO181" s="11">
        <f>IF(DO$2=$A181,0,IF(HLOOKUP(DO$2,Recipes!$H:$GI,'Production Calculator'!$A181+2,FALSE)=0,0,HLOOKUP(DO$2,Recipes!$H:$GI,'Production Calculator'!$A181+2,FALSE)*$AK181))+IF($AO181=DO$3,$AM181/VLOOKUP($AO181,Data!$A$50:$B$56,2,FALSE),0)</f>
        <v>0</v>
      </c>
      <c r="DP181" s="11">
        <f>IF(DP$2=$A181,0,IF(HLOOKUP(DP$2,Recipes!$H:$GI,'Production Calculator'!$A181+2,FALSE)=0,0,HLOOKUP(DP$2,Recipes!$H:$GI,'Production Calculator'!$A181+2,FALSE)*$AK181))+IF($AO181=DP$3,$AM181/VLOOKUP($AO181,Data!$A$50:$B$56,2,FALSE),0)</f>
        <v>0</v>
      </c>
      <c r="DQ181" s="11">
        <f>IF(DQ$2=$A181,0,IF(HLOOKUP(DQ$2,Recipes!$H:$GI,'Production Calculator'!$A181+2,FALSE)=0,0,HLOOKUP(DQ$2,Recipes!$H:$GI,'Production Calculator'!$A181+2,FALSE)*$AK181))+IF($AO181=DQ$3,$AM181/VLOOKUP($AO181,Data!$A$50:$B$56,2,FALSE),0)</f>
        <v>0</v>
      </c>
      <c r="DR181" s="11">
        <f>IF(DR$2=$A181,0,IF(HLOOKUP(DR$2,Recipes!$H:$GI,'Production Calculator'!$A181+2,FALSE)=0,0,HLOOKUP(DR$2,Recipes!$H:$GI,'Production Calculator'!$A181+2,FALSE)*$AK181))+IF($AO181=DR$3,$AM181/VLOOKUP($AO181,Data!$A$50:$B$56,2,FALSE),0)</f>
        <v>0</v>
      </c>
      <c r="DS181" s="11">
        <f>IF(DS$2=$A181,0,IF(HLOOKUP(DS$2,Recipes!$H:$GI,'Production Calculator'!$A181+2,FALSE)=0,0,HLOOKUP(DS$2,Recipes!$H:$GI,'Production Calculator'!$A181+2,FALSE)*$AK181))+IF($AO181=DS$3,$AM181/VLOOKUP($AO181,Data!$A$50:$B$56,2,FALSE),0)</f>
        <v>0</v>
      </c>
      <c r="DT181" s="11">
        <f>IF(DT$2=$A181,0,IF(HLOOKUP(DT$2,Recipes!$H:$GI,'Production Calculator'!$A181+2,FALSE)=0,0,HLOOKUP(DT$2,Recipes!$H:$GI,'Production Calculator'!$A181+2,FALSE)*$AK181))+IF($AO181=DT$3,$AM181/VLOOKUP($AO181,Data!$A$50:$B$56,2,FALSE),0)</f>
        <v>0</v>
      </c>
      <c r="DU181" s="11">
        <f>IF(DU$2=$A181,0,IF(HLOOKUP(DU$2,Recipes!$H:$GI,'Production Calculator'!$A181+2,FALSE)=0,0,HLOOKUP(DU$2,Recipes!$H:$GI,'Production Calculator'!$A181+2,FALSE)*$AK181))+IF($AO181=DU$3,$AM181/VLOOKUP($AO181,Data!$A$50:$B$56,2,FALSE),0)</f>
        <v>0</v>
      </c>
      <c r="DV181" s="11">
        <f>IF(DV$2=$A181,0,IF(HLOOKUP(DV$2,Recipes!$H:$GI,'Production Calculator'!$A181+2,FALSE)=0,0,HLOOKUP(DV$2,Recipes!$H:$GI,'Production Calculator'!$A181+2,FALSE)*$AK181))+IF($AO181=DV$3,$AM181/VLOOKUP($AO181,Data!$A$50:$B$56,2,FALSE),0)</f>
        <v>0</v>
      </c>
      <c r="DW181" s="11">
        <f>IF(DW$2=$A181,0,IF(HLOOKUP(DW$2,Recipes!$H:$GI,'Production Calculator'!$A181+2,FALSE)=0,0,HLOOKUP(DW$2,Recipes!$H:$GI,'Production Calculator'!$A181+2,FALSE)*$AK181))+IF($AO181=DW$3,$AM181/VLOOKUP($AO181,Data!$A$50:$B$56,2,FALSE),0)</f>
        <v>0</v>
      </c>
      <c r="DX181" s="11">
        <f>IF(DX$2=$A181,0,IF(HLOOKUP(DX$2,Recipes!$H:$GI,'Production Calculator'!$A181+2,FALSE)=0,0,HLOOKUP(DX$2,Recipes!$H:$GI,'Production Calculator'!$A181+2,FALSE)*$AK181))+IF($AO181=DX$3,$AM181/VLOOKUP($AO181,Data!$A$50:$B$56,2,FALSE),0)</f>
        <v>0</v>
      </c>
      <c r="DY181" s="11">
        <f>IF(DY$2=$A181,0,IF(HLOOKUP(DY$2,Recipes!$H:$GI,'Production Calculator'!$A181+2,FALSE)=0,0,HLOOKUP(DY$2,Recipes!$H:$GI,'Production Calculator'!$A181+2,FALSE)*$AK181))+IF($AO181=DY$3,$AM181/VLOOKUP($AO181,Data!$A$50:$B$56,2,FALSE),0)</f>
        <v>0</v>
      </c>
      <c r="DZ181" s="11">
        <f>IF(DZ$2=$A181,0,IF(HLOOKUP(DZ$2,Recipes!$H:$GI,'Production Calculator'!$A181+2,FALSE)=0,0,HLOOKUP(DZ$2,Recipes!$H:$GI,'Production Calculator'!$A181+2,FALSE)*$AK181))+IF($AO181=DZ$3,$AM181/VLOOKUP($AO181,Data!$A$50:$B$56,2,FALSE),0)</f>
        <v>0</v>
      </c>
      <c r="EA181" s="11">
        <f>IF(EA$2=$A181,0,IF(HLOOKUP(EA$2,Recipes!$H:$GI,'Production Calculator'!$A181+2,FALSE)=0,0,HLOOKUP(EA$2,Recipes!$H:$GI,'Production Calculator'!$A181+2,FALSE)*$AK181))+IF($AO181=EA$3,$AM181/VLOOKUP($AO181,Data!$A$50:$B$56,2,FALSE),0)</f>
        <v>0</v>
      </c>
      <c r="EB181" s="11">
        <f>IF(EB$2=$A181,0,IF(HLOOKUP(EB$2,Recipes!$H:$GI,'Production Calculator'!$A181+2,FALSE)=0,0,HLOOKUP(EB$2,Recipes!$H:$GI,'Production Calculator'!$A181+2,FALSE)*$AK181))+IF($AO181=EB$3,$AM181/VLOOKUP($AO181,Data!$A$50:$B$56,2,FALSE),0)</f>
        <v>0</v>
      </c>
      <c r="EC181" s="11">
        <f>IF(EC$2=$A181,0,IF(HLOOKUP(EC$2,Recipes!$H:$GI,'Production Calculator'!$A181+2,FALSE)=0,0,HLOOKUP(EC$2,Recipes!$H:$GI,'Production Calculator'!$A181+2,FALSE)*$AK181))+IF($AO181=EC$3,$AM181/VLOOKUP($AO181,Data!$A$50:$B$56,2,FALSE),0)</f>
        <v>0</v>
      </c>
      <c r="ED181" s="11">
        <f>IF(ED$2=$A181,0,IF(HLOOKUP(ED$2,Recipes!$H:$GI,'Production Calculator'!$A181+2,FALSE)=0,0,HLOOKUP(ED$2,Recipes!$H:$GI,'Production Calculator'!$A181+2,FALSE)*$AK181))+IF($AO181=ED$3,$AM181/VLOOKUP($AO181,Data!$A$50:$B$56,2,FALSE),0)</f>
        <v>0</v>
      </c>
      <c r="EE181" s="11">
        <f>IF(EE$2=$A181,0,IF(HLOOKUP(EE$2,Recipes!$H:$GI,'Production Calculator'!$A181+2,FALSE)=0,0,HLOOKUP(EE$2,Recipes!$H:$GI,'Production Calculator'!$A181+2,FALSE)*$AK181))+IF($AO181=EE$3,$AM181/VLOOKUP($AO181,Data!$A$50:$B$56,2,FALSE),0)</f>
        <v>0</v>
      </c>
      <c r="EF181" s="11">
        <f>IF(EF$2=$A181,0,IF(HLOOKUP(EF$2,Recipes!$H:$GI,'Production Calculator'!$A181+2,FALSE)=0,0,HLOOKUP(EF$2,Recipes!$H:$GI,'Production Calculator'!$A181+2,FALSE)*$AK181))+IF($AO181=EF$3,$AM181/VLOOKUP($AO181,Data!$A$50:$B$56,2,FALSE),0)</f>
        <v>0</v>
      </c>
      <c r="EG181" s="11">
        <f>IF(EG$2=$A181,0,IF(HLOOKUP(EG$2,Recipes!$H:$GI,'Production Calculator'!$A181+2,FALSE)=0,0,HLOOKUP(EG$2,Recipes!$H:$GI,'Production Calculator'!$A181+2,FALSE)*$AK181))+IF($AO181=EG$3,$AM181/VLOOKUP($AO181,Data!$A$50:$B$56,2,FALSE),0)</f>
        <v>0</v>
      </c>
      <c r="EH181" s="11">
        <f>IF(EH$2=$A181,0,IF(HLOOKUP(EH$2,Recipes!$H:$GI,'Production Calculator'!$A181+2,FALSE)=0,0,HLOOKUP(EH$2,Recipes!$H:$GI,'Production Calculator'!$A181+2,FALSE)*$AK181))+IF($AO181=EH$3,$AM181/VLOOKUP($AO181,Data!$A$50:$B$56,2,FALSE),0)</f>
        <v>0</v>
      </c>
      <c r="EI181" s="11">
        <f>IF(EI$2=$A181,0,IF(HLOOKUP(EI$2,Recipes!$H:$GI,'Production Calculator'!$A181+2,FALSE)=0,0,HLOOKUP(EI$2,Recipes!$H:$GI,'Production Calculator'!$A181+2,FALSE)*$AK181))+IF($AO181=EI$3,$AM181/VLOOKUP($AO181,Data!$A$50:$B$56,2,FALSE),0)</f>
        <v>0</v>
      </c>
      <c r="EJ181" s="11">
        <f>IF(EJ$2=$A181,0,IF(HLOOKUP(EJ$2,Recipes!$H:$GI,'Production Calculator'!$A181+2,FALSE)=0,0,HLOOKUP(EJ$2,Recipes!$H:$GI,'Production Calculator'!$A181+2,FALSE)*$AK181))+IF($AO181=EJ$3,$AM181/VLOOKUP($AO181,Data!$A$50:$B$56,2,FALSE),0)</f>
        <v>0</v>
      </c>
      <c r="EK181" s="11">
        <f>IF(EK$2=$A181,0,IF(HLOOKUP(EK$2,Recipes!$H:$GI,'Production Calculator'!$A181+2,FALSE)=0,0,HLOOKUP(EK$2,Recipes!$H:$GI,'Production Calculator'!$A181+2,FALSE)*$AK181))+IF($AO181=EK$3,$AM181/VLOOKUP($AO181,Data!$A$50:$B$56,2,FALSE),0)</f>
        <v>0</v>
      </c>
      <c r="EL181" s="11">
        <f>IF(EL$2=$A181,0,IF(HLOOKUP(EL$2,Recipes!$H:$GI,'Production Calculator'!$A181+2,FALSE)=0,0,HLOOKUP(EL$2,Recipes!$H:$GI,'Production Calculator'!$A181+2,FALSE)*$AK181))+IF($AO181=EL$3,$AM181/VLOOKUP($AO181,Data!$A$50:$B$56,2,FALSE),0)</f>
        <v>0</v>
      </c>
      <c r="EM181" s="11">
        <f>IF(EM$2=$A181,0,IF(HLOOKUP(EM$2,Recipes!$H:$GI,'Production Calculator'!$A181+2,FALSE)=0,0,HLOOKUP(EM$2,Recipes!$H:$GI,'Production Calculator'!$A181+2,FALSE)*$AK181))+IF($AO181=EM$3,$AM181/VLOOKUP($AO181,Data!$A$50:$B$56,2,FALSE),0)</f>
        <v>0</v>
      </c>
      <c r="EN181" s="11">
        <f>IF(EN$2=$A181,0,IF(HLOOKUP(EN$2,Recipes!$H:$GI,'Production Calculator'!$A181+2,FALSE)=0,0,HLOOKUP(EN$2,Recipes!$H:$GI,'Production Calculator'!$A181+2,FALSE)*$AK181))+IF($AO181=EN$3,$AM181/VLOOKUP($AO181,Data!$A$50:$B$56,2,FALSE),0)</f>
        <v>0</v>
      </c>
      <c r="EO181" s="11">
        <f>IF(EO$2=$A181,0,IF(HLOOKUP(EO$2,Recipes!$H:$GI,'Production Calculator'!$A181+2,FALSE)=0,0,HLOOKUP(EO$2,Recipes!$H:$GI,'Production Calculator'!$A181+2,FALSE)*$AK181))+IF($AO181=EO$3,$AM181/VLOOKUP($AO181,Data!$A$50:$B$56,2,FALSE),0)</f>
        <v>0</v>
      </c>
      <c r="EP181" s="11">
        <f>IF(EP$2=$A181,0,IF(HLOOKUP(EP$2,Recipes!$H:$GI,'Production Calculator'!$A181+2,FALSE)=0,0,HLOOKUP(EP$2,Recipes!$H:$GI,'Production Calculator'!$A181+2,FALSE)*$AK181))+IF($AO181=EP$3,$AM181/VLOOKUP($AO181,Data!$A$50:$B$56,2,FALSE),0)</f>
        <v>0</v>
      </c>
      <c r="EQ181" s="11">
        <f>IF(EQ$2=$A181,0,IF(HLOOKUP(EQ$2,Recipes!$H:$GI,'Production Calculator'!$A181+2,FALSE)=0,0,HLOOKUP(EQ$2,Recipes!$H:$GI,'Production Calculator'!$A181+2,FALSE)*$AK181))+IF($AO181=EQ$3,$AM181/VLOOKUP($AO181,Data!$A$50:$B$56,2,FALSE),0)</f>
        <v>0</v>
      </c>
      <c r="ER181" s="11">
        <f>IF(ER$2=$A181,0,IF(HLOOKUP(ER$2,Recipes!$H:$GI,'Production Calculator'!$A181+2,FALSE)=0,0,HLOOKUP(ER$2,Recipes!$H:$GI,'Production Calculator'!$A181+2,FALSE)*$AK181))+IF($AO181=ER$3,$AM181/VLOOKUP($AO181,Data!$A$50:$B$56,2,FALSE),0)</f>
        <v>0</v>
      </c>
      <c r="ES181" s="11">
        <f>IF(ES$2=$A181,0,IF(HLOOKUP(ES$2,Recipes!$H:$GI,'Production Calculator'!$A181+2,FALSE)=0,0,HLOOKUP(ES$2,Recipes!$H:$GI,'Production Calculator'!$A181+2,FALSE)*$AK181))+IF($AO181=ES$3,$AM181/VLOOKUP($AO181,Data!$A$50:$B$56,2,FALSE),0)</f>
        <v>0</v>
      </c>
      <c r="ET181" s="11">
        <f>IF(ET$2=$A181,0,IF(HLOOKUP(ET$2,Recipes!$H:$GI,'Production Calculator'!$A181+2,FALSE)=0,0,HLOOKUP(ET$2,Recipes!$H:$GI,'Production Calculator'!$A181+2,FALSE)*$AK181))+IF($AO181=ET$3,$AM181/VLOOKUP($AO181,Data!$A$50:$B$56,2,FALSE),0)</f>
        <v>0</v>
      </c>
      <c r="EU181" s="11">
        <f>IF(EU$2=$A181,0,IF(HLOOKUP(EU$2,Recipes!$H:$GI,'Production Calculator'!$A181+2,FALSE)=0,0,HLOOKUP(EU$2,Recipes!$H:$GI,'Production Calculator'!$A181+2,FALSE)*$AK181))+IF($AO181=EU$3,$AM181/VLOOKUP($AO181,Data!$A$50:$B$56,2,FALSE),0)</f>
        <v>0</v>
      </c>
      <c r="EV181" s="11">
        <f>IF(EV$2=$A181,0,IF(HLOOKUP(EV$2,Recipes!$H:$GI,'Production Calculator'!$A181+2,FALSE)=0,0,HLOOKUP(EV$2,Recipes!$H:$GI,'Production Calculator'!$A181+2,FALSE)*$AK181))+IF($AO181=EV$3,$AM181/VLOOKUP($AO181,Data!$A$50:$B$56,2,FALSE),0)</f>
        <v>0</v>
      </c>
      <c r="EW181" s="11">
        <f>IF(EW$2=$A181,0,IF(HLOOKUP(EW$2,Recipes!$H:$GI,'Production Calculator'!$A181+2,FALSE)=0,0,HLOOKUP(EW$2,Recipes!$H:$GI,'Production Calculator'!$A181+2,FALSE)*$AK181))+IF($AO181=EW$3,$AM181/VLOOKUP($AO181,Data!$A$50:$B$56,2,FALSE),0)</f>
        <v>0</v>
      </c>
      <c r="EX181" s="11">
        <f>IF(EX$2=$A181,0,IF(HLOOKUP(EX$2,Recipes!$H:$GI,'Production Calculator'!$A181+2,FALSE)=0,0,HLOOKUP(EX$2,Recipes!$H:$GI,'Production Calculator'!$A181+2,FALSE)*$AK181))+IF($AO181=EX$3,$AM181/VLOOKUP($AO181,Data!$A$50:$B$56,2,FALSE),0)</f>
        <v>0</v>
      </c>
      <c r="EY181" s="11">
        <f>IF(EY$2=$A181,0,IF(HLOOKUP(EY$2,Recipes!$H:$GI,'Production Calculator'!$A181+2,FALSE)=0,0,HLOOKUP(EY$2,Recipes!$H:$GI,'Production Calculator'!$A181+2,FALSE)*$AK181))+IF($AO181=EY$3,$AM181/VLOOKUP($AO181,Data!$A$50:$B$56,2,FALSE),0)</f>
        <v>0</v>
      </c>
      <c r="EZ181" s="11">
        <f>IF(EZ$2=$A181,0,IF(HLOOKUP(EZ$2,Recipes!$H:$GI,'Production Calculator'!$A181+2,FALSE)=0,0,HLOOKUP(EZ$2,Recipes!$H:$GI,'Production Calculator'!$A181+2,FALSE)*$AK181))+IF($AO181=EZ$3,$AM181/VLOOKUP($AO181,Data!$A$50:$B$56,2,FALSE),0)</f>
        <v>0</v>
      </c>
      <c r="FA181" s="11">
        <f>IF(FA$2=$A181,0,IF(HLOOKUP(FA$2,Recipes!$H:$GI,'Production Calculator'!$A181+2,FALSE)=0,0,HLOOKUP(FA$2,Recipes!$H:$GI,'Production Calculator'!$A181+2,FALSE)*$AK181))+IF($AO181=FA$3,$AM181/VLOOKUP($AO181,Data!$A$50:$B$56,2,FALSE),0)</f>
        <v>0</v>
      </c>
      <c r="FB181" s="11">
        <f>IF(FB$2=$A181,0,IF(HLOOKUP(FB$2,Recipes!$H:$GI,'Production Calculator'!$A181+2,FALSE)=0,0,HLOOKUP(FB$2,Recipes!$H:$GI,'Production Calculator'!$A181+2,FALSE)*$AK181))+IF($AO181=FB$3,$AM181/VLOOKUP($AO181,Data!$A$50:$B$56,2,FALSE),0)</f>
        <v>0</v>
      </c>
      <c r="FC181" s="11">
        <f>IF(FC$2=$A181,0,IF(HLOOKUP(FC$2,Recipes!$H:$GI,'Production Calculator'!$A181+2,FALSE)=0,0,HLOOKUP(FC$2,Recipes!$H:$GI,'Production Calculator'!$A181+2,FALSE)*$AK181))+IF($AO181=FC$3,$AM181/VLOOKUP($AO181,Data!$A$50:$B$56,2,FALSE),0)</f>
        <v>0</v>
      </c>
      <c r="FD181" s="11">
        <f>IF(FD$2=$A181,0,IF(HLOOKUP(FD$2,Recipes!$H:$GI,'Production Calculator'!$A181+2,FALSE)=0,0,HLOOKUP(FD$2,Recipes!$H:$GI,'Production Calculator'!$A181+2,FALSE)*$AK181))+IF($AO181=FD$3,$AM181/VLOOKUP($AO181,Data!$A$50:$B$56,2,FALSE),0)</f>
        <v>0</v>
      </c>
      <c r="FE181" s="11">
        <f>IF(FE$2=$A181,0,IF(HLOOKUP(FE$2,Recipes!$H:$GI,'Production Calculator'!$A181+2,FALSE)=0,0,HLOOKUP(FE$2,Recipes!$H:$GI,'Production Calculator'!$A181+2,FALSE)*$AK181))+IF($AO181=FE$3,$AM181/VLOOKUP($AO181,Data!$A$50:$B$56,2,FALSE),0)</f>
        <v>0</v>
      </c>
      <c r="FF181" s="11">
        <f>IF(FF$2=$A181,0,IF(HLOOKUP(FF$2,Recipes!$H:$GI,'Production Calculator'!$A181+2,FALSE)=0,0,HLOOKUP(FF$2,Recipes!$H:$GI,'Production Calculator'!$A181+2,FALSE)*$AK181))+IF($AO181=FF$3,$AM181/VLOOKUP($AO181,Data!$A$50:$B$56,2,FALSE),0)</f>
        <v>0</v>
      </c>
      <c r="FG181" s="11">
        <f>IF(FG$2=$A181,0,IF(HLOOKUP(FG$2,Recipes!$H:$GI,'Production Calculator'!$A181+2,FALSE)=0,0,HLOOKUP(FG$2,Recipes!$H:$GI,'Production Calculator'!$A181+2,FALSE)*$AK181))+IF($AO181=FG$3,$AM181/VLOOKUP($AO181,Data!$A$50:$B$56,2,FALSE),0)</f>
        <v>0</v>
      </c>
      <c r="FH181" s="11">
        <f>IF(FH$2=$A181,0,IF(HLOOKUP(FH$2,Recipes!$H:$GI,'Production Calculator'!$A181+2,FALSE)=0,0,HLOOKUP(FH$2,Recipes!$H:$GI,'Production Calculator'!$A181+2,FALSE)*$AK181))+IF($AO181=FH$3,$AM181/VLOOKUP($AO181,Data!$A$50:$B$56,2,FALSE),0)</f>
        <v>0</v>
      </c>
      <c r="FI181" s="11">
        <f>IF(FI$2=$A181,0,IF(HLOOKUP(FI$2,Recipes!$H:$GI,'Production Calculator'!$A181+2,FALSE)=0,0,HLOOKUP(FI$2,Recipes!$H:$GI,'Production Calculator'!$A181+2,FALSE)*$AK181))+IF($AO181=FI$3,$AM181/VLOOKUP($AO181,Data!$A$50:$B$56,2,FALSE),0)</f>
        <v>0</v>
      </c>
      <c r="FJ181" s="11">
        <f>IF(FJ$2=$A181,0,IF(HLOOKUP(FJ$2,Recipes!$H:$GI,'Production Calculator'!$A181+2,FALSE)=0,0,HLOOKUP(FJ$2,Recipes!$H:$GI,'Production Calculator'!$A181+2,FALSE)*$AK181))+IF($AO181=FJ$3,$AM181/VLOOKUP($AO181,Data!$A$50:$B$56,2,FALSE),0)</f>
        <v>0</v>
      </c>
      <c r="FK181" s="11">
        <f>IF(FK$2=$A181,0,IF(HLOOKUP(FK$2,Recipes!$H:$GI,'Production Calculator'!$A181+2,FALSE)=0,0,HLOOKUP(FK$2,Recipes!$H:$GI,'Production Calculator'!$A181+2,FALSE)*$AK181))+IF($AO181=FK$3,$AM181/VLOOKUP($AO181,Data!$A$50:$B$56,2,FALSE),0)</f>
        <v>0</v>
      </c>
      <c r="FL181" s="11">
        <f>IF(FL$2=$A181,0,IF(HLOOKUP(FL$2,Recipes!$H:$GI,'Production Calculator'!$A181+2,FALSE)=0,0,HLOOKUP(FL$2,Recipes!$H:$GI,'Production Calculator'!$A181+2,FALSE)*$AK181))+IF($AO181=FL$3,$AM181/VLOOKUP($AO181,Data!$A$50:$B$56,2,FALSE),0)</f>
        <v>0</v>
      </c>
      <c r="FM181" s="11">
        <f>IF(FM$2=$A181,0,IF(HLOOKUP(FM$2,Recipes!$H:$GI,'Production Calculator'!$A181+2,FALSE)=0,0,HLOOKUP(FM$2,Recipes!$H:$GI,'Production Calculator'!$A181+2,FALSE)*$AK181))+IF($AO181=FM$3,$AM181/VLOOKUP($AO181,Data!$A$50:$B$56,2,FALSE),0)</f>
        <v>0</v>
      </c>
      <c r="FN181" s="11">
        <f>IF(FN$2=$A181,0,IF(HLOOKUP(FN$2,Recipes!$H:$GI,'Production Calculator'!$A181+2,FALSE)=0,0,HLOOKUP(FN$2,Recipes!$H:$GI,'Production Calculator'!$A181+2,FALSE)*$AK181))+IF($AO181=FN$3,$AM181/VLOOKUP($AO181,Data!$A$50:$B$56,2,FALSE),0)</f>
        <v>0</v>
      </c>
      <c r="FO181" s="11">
        <f>IF(FO$2=$A181,0,IF(HLOOKUP(FO$2,Recipes!$H:$GI,'Production Calculator'!$A181+2,FALSE)=0,0,HLOOKUP(FO$2,Recipes!$H:$GI,'Production Calculator'!$A181+2,FALSE)*$AK181))+IF($AO181=FO$3,$AM181/VLOOKUP($AO181,Data!$A$50:$B$56,2,FALSE),0)</f>
        <v>0</v>
      </c>
      <c r="FP181" s="11">
        <f>IF(FP$2=$A181,0,IF(HLOOKUP(FP$2,Recipes!$H:$GI,'Production Calculator'!$A181+2,FALSE)=0,0,HLOOKUP(FP$2,Recipes!$H:$GI,'Production Calculator'!$A181+2,FALSE)*$AK181))+IF($AO181=FP$3,$AM181/VLOOKUP($AO181,Data!$A$50:$B$56,2,FALSE),0)</f>
        <v>0</v>
      </c>
      <c r="FQ181" s="11">
        <f>IF(FQ$2=$A181,0,IF(HLOOKUP(FQ$2,Recipes!$H:$GI,'Production Calculator'!$A181+2,FALSE)=0,0,HLOOKUP(FQ$2,Recipes!$H:$GI,'Production Calculator'!$A181+2,FALSE)*$AK181))+IF($AO181=FQ$3,$AM181/VLOOKUP($AO181,Data!$A$50:$B$56,2,FALSE),0)</f>
        <v>0</v>
      </c>
      <c r="FR181" s="11">
        <f>IF(FR$2=$A181,0,IF(HLOOKUP(FR$2,Recipes!$H:$GI,'Production Calculator'!$A181+2,FALSE)=0,0,HLOOKUP(FR$2,Recipes!$H:$GI,'Production Calculator'!$A181+2,FALSE)*$AK181))+IF($AO181=FR$3,$AM181/VLOOKUP($AO181,Data!$A$50:$B$56,2,FALSE),0)</f>
        <v>0</v>
      </c>
      <c r="FS181" s="11">
        <f>IF(FS$2=$A181,0,IF(HLOOKUP(FS$2,Recipes!$H:$GI,'Production Calculator'!$A181+2,FALSE)=0,0,HLOOKUP(FS$2,Recipes!$H:$GI,'Production Calculator'!$A181+2,FALSE)*$AK181))+IF($AO181=FS$3,$AM181/VLOOKUP($AO181,Data!$A$50:$B$56,2,FALSE),0)</f>
        <v>0</v>
      </c>
      <c r="FT181" s="11">
        <f>IF(FT$2=$A181,0,IF(HLOOKUP(FT$2,Recipes!$H:$GI,'Production Calculator'!$A181+2,FALSE)=0,0,HLOOKUP(FT$2,Recipes!$H:$GI,'Production Calculator'!$A181+2,FALSE)*$AK181))+IF($AO181=FT$3,$AM181/VLOOKUP($AO181,Data!$A$50:$B$56,2,FALSE),0)</f>
        <v>0</v>
      </c>
      <c r="FU181" s="11">
        <f>IF(FU$2=$A181,0,IF(HLOOKUP(FU$2,Recipes!$H:$GI,'Production Calculator'!$A181+2,FALSE)=0,0,HLOOKUP(FU$2,Recipes!$H:$GI,'Production Calculator'!$A181+2,FALSE)*$AK181))+IF($AO181=FU$3,$AM181/VLOOKUP($AO181,Data!$A$50:$B$56,2,FALSE),0)</f>
        <v>0</v>
      </c>
      <c r="FV181" s="11">
        <f>IF(FV$2=$A181,0,IF(HLOOKUP(FV$2,Recipes!$H:$GI,'Production Calculator'!$A181+2,FALSE)=0,0,HLOOKUP(FV$2,Recipes!$H:$GI,'Production Calculator'!$A181+2,FALSE)*$AK181))+IF($AO181=FV$3,$AM181/VLOOKUP($AO181,Data!$A$50:$B$56,2,FALSE),0)</f>
        <v>0</v>
      </c>
      <c r="FW181" s="11">
        <f>IF(FW$2=$A181,0,IF(HLOOKUP(FW$2,Recipes!$H:$GI,'Production Calculator'!$A181+2,FALSE)=0,0,HLOOKUP(FW$2,Recipes!$H:$GI,'Production Calculator'!$A181+2,FALSE)*$AK181))+IF($AO181=FW$3,$AM181/VLOOKUP($AO181,Data!$A$50:$B$56,2,FALSE),0)</f>
        <v>0</v>
      </c>
      <c r="FX181" s="11">
        <f>IF(FX$2=$A181,0,IF(HLOOKUP(FX$2,Recipes!$H:$GI,'Production Calculator'!$A181+2,FALSE)=0,0,HLOOKUP(FX$2,Recipes!$H:$GI,'Production Calculator'!$A181+2,FALSE)*$AK181))+IF($AO181=FX$3,$AM181/VLOOKUP($AO181,Data!$A$50:$B$56,2,FALSE),0)</f>
        <v>0</v>
      </c>
      <c r="FY181" s="11">
        <f>IF(FY$2=$A181,0,IF(HLOOKUP(FY$2,Recipes!$H:$GI,'Production Calculator'!$A181+2,FALSE)=0,0,HLOOKUP(FY$2,Recipes!$H:$GI,'Production Calculator'!$A181+2,FALSE)*$AK181))+IF($AO181=FY$3,$AM181/VLOOKUP($AO181,Data!$A$50:$B$56,2,FALSE),0)</f>
        <v>0</v>
      </c>
      <c r="FZ181" s="11">
        <f>IF(FZ$2=$A181,0,IF(HLOOKUP(FZ$2,Recipes!$H:$GI,'Production Calculator'!$A181+2,FALSE)=0,0,HLOOKUP(FZ$2,Recipes!$H:$GI,'Production Calculator'!$A181+2,FALSE)*$AK181))+IF($AO181=FZ$3,$AM181/VLOOKUP($AO181,Data!$A$50:$B$56,2,FALSE),0)</f>
        <v>0</v>
      </c>
      <c r="GA181" s="11">
        <f>IF(GA$2=$A181,0,IF(HLOOKUP(GA$2,Recipes!$H:$GI,'Production Calculator'!$A181+2,FALSE)=0,0,HLOOKUP(GA$2,Recipes!$H:$GI,'Production Calculator'!$A181+2,FALSE)*$AK181))+IF($AO181=GA$3,$AM181/VLOOKUP($AO181,Data!$A$50:$B$56,2,FALSE),0)</f>
        <v>0</v>
      </c>
      <c r="GB181" s="11">
        <f>IF(GB$2=$A181,0,IF(HLOOKUP(GB$2,Recipes!$H:$GI,'Production Calculator'!$A181+2,FALSE)=0,0,HLOOKUP(GB$2,Recipes!$H:$GI,'Production Calculator'!$A181+2,FALSE)*$AK181))+IF($AO181=GB$3,$AM181/VLOOKUP($AO181,Data!$A$50:$B$56,2,FALSE),0)</f>
        <v>0</v>
      </c>
      <c r="GC181" s="11">
        <f>IF(GC$2=$A181,0,IF(HLOOKUP(GC$2,Recipes!$H:$GI,'Production Calculator'!$A181+2,FALSE)=0,0,HLOOKUP(GC$2,Recipes!$H:$GI,'Production Calculator'!$A181+2,FALSE)*$AK181))+IF($AO181=GC$3,$AM181/VLOOKUP($AO181,Data!$A$50:$B$56,2,FALSE),0)</f>
        <v>0</v>
      </c>
      <c r="GD181" s="11">
        <f>IF(GD$2=$A181,0,IF(HLOOKUP(GD$2,Recipes!$H:$GI,'Production Calculator'!$A181+2,FALSE)=0,0,HLOOKUP(GD$2,Recipes!$H:$GI,'Production Calculator'!$A181+2,FALSE)*$AK181))+IF($AO181=GD$3,$AM181/VLOOKUP($AO181,Data!$A$50:$B$56,2,FALSE),0)</f>
        <v>0</v>
      </c>
      <c r="GE181" s="11">
        <f>IF(GE$2=$A181,0,IF(HLOOKUP(GE$2,Recipes!$H:$GI,'Production Calculator'!$A181+2,FALSE)=0,0,HLOOKUP(GE$2,Recipes!$H:$GI,'Production Calculator'!$A181+2,FALSE)*$AK181))+IF($AO181=GE$3,$AM181/VLOOKUP($AO181,Data!$A$50:$B$56,2,FALSE),0)</f>
        <v>0</v>
      </c>
      <c r="GF181" s="11">
        <f>IF(GF$2=$A181,0,IF(HLOOKUP(GF$2,Recipes!$H:$GI,'Production Calculator'!$A181+2,FALSE)=0,0,HLOOKUP(GF$2,Recipes!$H:$GI,'Production Calculator'!$A181+2,FALSE)*$AK181))+IF($AO181=GF$3,$AM181/VLOOKUP($AO181,Data!$A$50:$B$56,2,FALSE),0)</f>
        <v>0</v>
      </c>
      <c r="GG181" s="11">
        <f>IF(GG$2=$A181,0,IF(HLOOKUP(GG$2,Recipes!$H:$GI,'Production Calculator'!$A181+2,FALSE)=0,0,HLOOKUP(GG$2,Recipes!$H:$GI,'Production Calculator'!$A181+2,FALSE)*$AK181))+IF($AO181=GG$3,$AM181/VLOOKUP($AO181,Data!$A$50:$B$56,2,FALSE),0)</f>
        <v>0</v>
      </c>
      <c r="GH181" s="11">
        <f>IF(GH$2=$A181,0,IF(HLOOKUP(GH$2,Recipes!$H:$GI,'Production Calculator'!$A181+2,FALSE)=0,0,HLOOKUP(GH$2,Recipes!$H:$GI,'Production Calculator'!$A181+2,FALSE)*$AK181))+IF($AO181=GH$3,$AM181/VLOOKUP($AO181,Data!$A$50:$B$56,2,FALSE),0)</f>
        <v>0</v>
      </c>
      <c r="GI181" s="11">
        <f>IF(GI$2=$A181,0,IF(HLOOKUP(GI$2,Recipes!$H:$GI,'Production Calculator'!$A181+2,FALSE)=0,0,HLOOKUP(GI$2,Recipes!$H:$GI,'Production Calculator'!$A181+2,FALSE)*$AK181))+IF($AO181=GI$3,$AM181/VLOOKUP($AO181,Data!$A$50:$B$56,2,FALSE),0)</f>
        <v>0</v>
      </c>
      <c r="GJ181" s="11">
        <f>IF(GJ$2=$A181,0,IF(HLOOKUP(GJ$2,Recipes!$H:$GI,'Production Calculator'!$A181+2,FALSE)=0,0,HLOOKUP(GJ$2,Recipes!$H:$GI,'Production Calculator'!$A181+2,FALSE)*$AK181))+IF($AO181=GJ$3,$AM181/VLOOKUP($AO181,Data!$A$50:$B$56,2,FALSE),0)</f>
        <v>0</v>
      </c>
      <c r="GK181" s="11">
        <f>IF(GK$2=$A181,0,IF(HLOOKUP(GK$2,Recipes!$H:$GI,'Production Calculator'!$A181+2,FALSE)=0,0,HLOOKUP(GK$2,Recipes!$H:$GI,'Production Calculator'!$A181+2,FALSE)*$AK181))+IF($AO181=GK$3,$AM181/VLOOKUP($AO181,Data!$A$50:$B$56,2,FALSE),0)</f>
        <v>0</v>
      </c>
      <c r="GL181" s="11">
        <f>IF(GL$2=$A181,0,IF(HLOOKUP(GL$2,Recipes!$H:$GI,'Production Calculator'!$A181+2,FALSE)=0,0,HLOOKUP(GL$2,Recipes!$H:$GI,'Production Calculator'!$A181+2,FALSE)*$AK181))+IF($AO181=GL$3,$AM181/VLOOKUP($AO181,Data!$A$50:$B$56,2,FALSE),0)</f>
        <v>0</v>
      </c>
      <c r="GM181" s="11">
        <f>IF(GM$2=$A181,0,IF(HLOOKUP(GM$2,Recipes!$H:$GI,'Production Calculator'!$A181+2,FALSE)=0,0,HLOOKUP(GM$2,Recipes!$H:$GI,'Production Calculator'!$A181+2,FALSE)*$AK181))+IF($AO181=GM$3,$AM181/VLOOKUP($AO181,Data!$A$50:$B$56,2,FALSE),0)</f>
        <v>0</v>
      </c>
      <c r="GN181" s="11">
        <f>IF(GN$2=$A181,0,IF(HLOOKUP(GN$2,Recipes!$H:$GI,'Production Calculator'!$A181+2,FALSE)=0,0,HLOOKUP(GN$2,Recipes!$H:$GI,'Production Calculator'!$A181+2,FALSE)*$AK181))+IF($AO181=GN$3,$AM181/VLOOKUP($AO181,Data!$A$50:$B$56,2,FALSE),0)</f>
        <v>0</v>
      </c>
      <c r="GO181" s="11">
        <f>IF(GO$2=$A181,0,IF(HLOOKUP(GO$2,Recipes!$H:$GI,'Production Calculator'!$A181+2,FALSE)=0,0,HLOOKUP(GO$2,Recipes!$H:$GI,'Production Calculator'!$A181+2,FALSE)*$AK181))+IF($AO181=GO$3,$AM181/VLOOKUP($AO181,Data!$A$50:$B$56,2,FALSE),0)</f>
        <v>0</v>
      </c>
      <c r="GP181" s="11">
        <f>IF(GP$2=$A181,0,IF(HLOOKUP(GP$2,Recipes!$H:$GI,'Production Calculator'!$A181+2,FALSE)=0,0,HLOOKUP(GP$2,Recipes!$H:$GI,'Production Calculator'!$A181+2,FALSE)*$AK181))+IF($AO181=GP$3,$AM181/VLOOKUP($AO181,Data!$A$50:$B$56,2,FALSE),0)</f>
        <v>0</v>
      </c>
      <c r="GQ181" s="11">
        <f>IF(GQ$2=$A181,0,IF(HLOOKUP(GQ$2,Recipes!$H:$GI,'Production Calculator'!$A181+2,FALSE)=0,0,HLOOKUP(GQ$2,Recipes!$H:$GI,'Production Calculator'!$A181+2,FALSE)*$AK181))+IF($AO181=GQ$3,$AM181/VLOOKUP($AO181,Data!$A$50:$B$56,2,FALSE),0)</f>
        <v>0</v>
      </c>
      <c r="GR181" s="11">
        <f>IF(GR$2=$A181,0,IF(HLOOKUP(GR$2,Recipes!$H:$GI,'Production Calculator'!$A181+2,FALSE)=0,0,HLOOKUP(GR$2,Recipes!$H:$GI,'Production Calculator'!$A181+2,FALSE)*$AK181))+IF($AO181=GR$3,$AM181/VLOOKUP($AO181,Data!$A$50:$B$56,2,FALSE),0)</f>
        <v>0</v>
      </c>
      <c r="GS181" s="11">
        <f>IF(GS$2=$A181,0,IF(HLOOKUP(GS$2,Recipes!$H:$GI,'Production Calculator'!$A181+2,FALSE)=0,0,HLOOKUP(GS$2,Recipes!$H:$GI,'Production Calculator'!$A181+2,FALSE)*$AK181))+IF($AO181=GS$3,$AM181/VLOOKUP($AO181,Data!$A$50:$B$56,2,FALSE),0)</f>
        <v>0</v>
      </c>
      <c r="GT181" s="11">
        <f>IF(GT$2=$A181,0,IF(HLOOKUP(GT$2,Recipes!$H:$GI,'Production Calculator'!$A181+2,FALSE)=0,0,HLOOKUP(GT$2,Recipes!$H:$GI,'Production Calculator'!$A181+2,FALSE)*$AK181))+IF($AO181=GT$3,$AM181/VLOOKUP($AO181,Data!$A$50:$B$56,2,FALSE),0)</f>
        <v>0</v>
      </c>
      <c r="GU181" s="11">
        <f>IF(GU$2=$A181,0,IF(HLOOKUP(GU$2,Recipes!$H:$GI,'Production Calculator'!$A181+2,FALSE)=0,0,HLOOKUP(GU$2,Recipes!$H:$GI,'Production Calculator'!$A181+2,FALSE)*$AK181))+IF($AO181=GU$3,$AM181/VLOOKUP($AO181,Data!$A$50:$B$56,2,FALSE),0)</f>
        <v>0</v>
      </c>
      <c r="GV181" s="11">
        <f>IF(GV$2=$A181,0,IF(HLOOKUP(GV$2,Recipes!$H:$GI,'Production Calculator'!$A181+2,FALSE)=0,0,HLOOKUP(GV$2,Recipes!$H:$GI,'Production Calculator'!$A181+2,FALSE)*$AK181))+IF($AO181=GV$3,$AM181/VLOOKUP($AO181,Data!$A$50:$B$56,2,FALSE),0)</f>
        <v>0</v>
      </c>
      <c r="GW181" s="11">
        <f>IF(GW$2=$A181,0,IF(HLOOKUP(GW$2,Recipes!$H:$GI,'Production Calculator'!$A181+2,FALSE)=0,0,HLOOKUP(GW$2,Recipes!$H:$GI,'Production Calculator'!$A181+2,FALSE)*$AK181))+IF($AO181=GW$3,$AM181/VLOOKUP($AO181,Data!$A$50:$B$56,2,FALSE),0)</f>
        <v>0</v>
      </c>
      <c r="GX181" s="11">
        <f>IF(GX$2=$A181,0,IF(HLOOKUP(GX$2,Recipes!$H:$GI,'Production Calculator'!$A181+2,FALSE)=0,0,HLOOKUP(GX$2,Recipes!$H:$GI,'Production Calculator'!$A181+2,FALSE)*$AK181))+IF($AO181=GX$3,$AM181/VLOOKUP($AO181,Data!$A$50:$B$56,2,FALSE),0)</f>
        <v>0</v>
      </c>
      <c r="GY181" s="11">
        <f>IF(GY$2=$A181,0,IF(HLOOKUP(GY$2,Recipes!$H:$GI,'Production Calculator'!$A181+2,FALSE)=0,0,HLOOKUP(GY$2,Recipes!$H:$GI,'Production Calculator'!$A181+2,FALSE)*$AK181))+IF($AO181=GY$3,$AM181/VLOOKUP($AO181,Data!$A$50:$B$56,2,FALSE),0)</f>
        <v>0</v>
      </c>
      <c r="GZ181" s="11">
        <f>IF(GZ$2=$A181,0,IF(HLOOKUP(GZ$2,Recipes!$H:$GI,'Production Calculator'!$A181+2,FALSE)=0,0,HLOOKUP(GZ$2,Recipes!$H:$GI,'Production Calculator'!$A181+2,FALSE)*$AK181))+IF($AO181=GZ$3,$AM181/VLOOKUP($AO181,Data!$A$50:$B$56,2,FALSE),0)</f>
        <v>0</v>
      </c>
      <c r="HA181" s="11">
        <f>IF(HA$2=$A181,0,IF(HLOOKUP(HA$2,Recipes!$H:$GI,'Production Calculator'!$A181+2,FALSE)=0,0,HLOOKUP(HA$2,Recipes!$H:$GI,'Production Calculator'!$A181+2,FALSE)*$AK181))+IF($AO181=HA$3,$AM181/VLOOKUP($AO181,Data!$A$50:$B$56,2,FALSE),0)</f>
        <v>0</v>
      </c>
      <c r="HB181" s="11">
        <f>IF(HB$2=$A181,0,IF(HLOOKUP(HB$2,Recipes!$H:$GI,'Production Calculator'!$A181+2,FALSE)=0,0,HLOOKUP(HB$2,Recipes!$H:$GI,'Production Calculator'!$A181+2,FALSE)*$AK181))+IF($AO181=HB$3,$AM181/VLOOKUP($AO181,Data!$A$50:$B$56,2,FALSE),0)</f>
        <v>0</v>
      </c>
      <c r="HC181" s="11">
        <f>IF(HC$2=$A181,0,IF(HLOOKUP(HC$2,Recipes!$H:$GI,'Production Calculator'!$A181+2,FALSE)=0,0,HLOOKUP(HC$2,Recipes!$H:$GI,'Production Calculator'!$A181+2,FALSE)*$AK181))+IF($AO181=HC$3,$AM181/VLOOKUP($AO181,Data!$A$50:$B$56,2,FALSE),0)</f>
        <v>0</v>
      </c>
      <c r="HD181" s="11">
        <f>IF(HD$2=$A181,0,IF(HLOOKUP(HD$2,Recipes!$H:$GI,'Production Calculator'!$A181+2,FALSE)=0,0,HLOOKUP(HD$2,Recipes!$H:$GI,'Production Calculator'!$A181+2,FALSE)*$AK181))+IF($AO181=HD$3,$AM181/VLOOKUP($AO181,Data!$A$50:$B$56,2,FALSE),0)</f>
        <v>0</v>
      </c>
      <c r="HE181" s="11">
        <f>IF(HE$2=$A181,0,IF(HLOOKUP(HE$2,Recipes!$H:$GI,'Production Calculator'!$A181+2,FALSE)=0,0,HLOOKUP(HE$2,Recipes!$H:$GI,'Production Calculator'!$A181+2,FALSE)*$AK181))+IF($AO181=HE$3,$AM181/VLOOKUP($AO181,Data!$A$50:$B$56,2,FALSE),0)</f>
        <v>0</v>
      </c>
      <c r="HF181" s="11">
        <f>IF(HF$2=$A181,0,IF(HLOOKUP(HF$2,Recipes!$H:$GI,'Production Calculator'!$A181+2,FALSE)=0,0,HLOOKUP(HF$2,Recipes!$H:$GI,'Production Calculator'!$A181+2,FALSE)*$AK181))+IF($AO181=HF$3,$AM181/VLOOKUP($AO181,Data!$A$50:$B$56,2,FALSE),0)</f>
        <v>0</v>
      </c>
      <c r="HG181" s="11">
        <f>IF(HG$2=$A181,0,IF(HLOOKUP(HG$2,Recipes!$H:$GI,'Production Calculator'!$A181+2,FALSE)=0,0,HLOOKUP(HG$2,Recipes!$H:$GI,'Production Calculator'!$A181+2,FALSE)*$AK181))+IF($AO181=HG$3,$AM181/VLOOKUP($AO181,Data!$A$50:$B$56,2,FALSE),0)</f>
        <v>0</v>
      </c>
      <c r="HH181" s="11">
        <f>IF(HH$2=$A181,0,IF(HLOOKUP(HH$2,Recipes!$H:$GI,'Production Calculator'!$A181+2,FALSE)=0,0,HLOOKUP(HH$2,Recipes!$H:$GI,'Production Calculator'!$A181+2,FALSE)*$AK181))+IF($AO181=HH$3,$AM181/VLOOKUP($AO181,Data!$A$50:$B$56,2,FALSE),0)</f>
        <v>0</v>
      </c>
      <c r="HI181" s="11">
        <f>IF(HI$2=$A181,0,IF(HLOOKUP(HI$2,Recipes!$H:$GI,'Production Calculator'!$A181+2,FALSE)=0,0,HLOOKUP(HI$2,Recipes!$H:$GI,'Production Calculator'!$A181+2,FALSE)*$AK181))+IF($AO181=HI$3,$AM181/VLOOKUP($AO181,Data!$A$50:$B$56,2,FALSE),0)</f>
        <v>0</v>
      </c>
      <c r="HJ181" s="11">
        <f>IF(HJ$2=$A181,0,IF(HLOOKUP(HJ$2,Recipes!$H:$GI,'Production Calculator'!$A181+2,FALSE)=0,0,HLOOKUP(HJ$2,Recipes!$H:$GI,'Production Calculator'!$A181+2,FALSE)*$AK181))+IF($AO181=HJ$3,$AM181/VLOOKUP($AO181,Data!$A$50:$B$56,2,FALSE),0)</f>
        <v>0</v>
      </c>
      <c r="HK181" s="11">
        <f>IF(HK$2=$A181,0,IF(HLOOKUP(HK$2,Recipes!$H:$GI,'Production Calculator'!$A181+2,FALSE)=0,0,HLOOKUP(HK$2,Recipes!$H:$GI,'Production Calculator'!$A181+2,FALSE)*$AK181))+IF($AO181=HK$3,$AM181/VLOOKUP($AO181,Data!$A$50:$B$56,2,FALSE),0)</f>
        <v>0</v>
      </c>
      <c r="HL181" s="11">
        <f>IF(HL$2=$A181,0,IF(HLOOKUP(HL$2,Recipes!$H:$GI,'Production Calculator'!$A181+2,FALSE)=0,0,HLOOKUP(HL$2,Recipes!$H:$GI,'Production Calculator'!$A181+2,FALSE)*$AK181))+IF($AO181=HL$3,$AM181/VLOOKUP($AO181,Data!$A$50:$B$56,2,FALSE),0)</f>
        <v>0</v>
      </c>
      <c r="HM181" s="11">
        <f>IF(HM$2=$A181,0,IF(HLOOKUP(HM$2,Recipes!$H:$GI,'Production Calculator'!$A181+2,FALSE)=0,0,HLOOKUP(HM$2,Recipes!$H:$GI,'Production Calculator'!$A181+2,FALSE)*$AK181))+IF($AO181=HM$3,$AM181/VLOOKUP($AO181,Data!$A$50:$B$56,2,FALSE),0)</f>
        <v>0</v>
      </c>
      <c r="HN181" s="11">
        <f>IF(HN$2=$A181,0,IF(HLOOKUP(HN$2,Recipes!$H:$GI,'Production Calculator'!$A181+2,FALSE)=0,0,HLOOKUP(HN$2,Recipes!$H:$GI,'Production Calculator'!$A181+2,FALSE)*$AK181))+IF($AO181=HN$3,$AM181/VLOOKUP($AO181,Data!$A$50:$B$56,2,FALSE),0)</f>
        <v>0</v>
      </c>
      <c r="HO181" s="11">
        <f>IF(HO$2=$A181,0,IF(HLOOKUP(HO$2,Recipes!$H:$GI,'Production Calculator'!$A181+2,FALSE)=0,0,HLOOKUP(HO$2,Recipes!$H:$GI,'Production Calculator'!$A181+2,FALSE)*$AK181))+IF($AO181=HO$3,$AM181/VLOOKUP($AO181,Data!$A$50:$B$56,2,FALSE),0)</f>
        <v>0</v>
      </c>
      <c r="HP181" s="11">
        <f>IF(HP$2=$A181,0,IF(HLOOKUP(HP$2,Recipes!$H:$GI,'Production Calculator'!$A181+2,FALSE)=0,0,HLOOKUP(HP$2,Recipes!$H:$GI,'Production Calculator'!$A181+2,FALSE)*$AK181))+IF($AO181=HP$3,$AM181/VLOOKUP($AO181,Data!$A$50:$B$56,2,FALSE),0)</f>
        <v>0</v>
      </c>
      <c r="HQ181" s="11">
        <f>IF(HQ$2=$A181,0,IF(HLOOKUP(HQ$2,Recipes!$H:$GI,'Production Calculator'!$A181+2,FALSE)=0,0,HLOOKUP(HQ$2,Recipes!$H:$GI,'Production Calculator'!$A181+2,FALSE)*$AK181))+IF($AO181=HQ$3,$AM181/VLOOKUP($AO181,Data!$A$50:$B$56,2,FALSE),0)</f>
        <v>0</v>
      </c>
      <c r="HR181" s="11">
        <f>IF(HR$2=$A181,0,IF(HLOOKUP(HR$2,Recipes!$H:$GI,'Production Calculator'!$A181+2,FALSE)=0,0,HLOOKUP(HR$2,Recipes!$H:$GI,'Production Calculator'!$A181+2,FALSE)*$AK181))+IF($AO181=HR$3,$AM181/VLOOKUP($AO181,Data!$A$50:$B$56,2,FALSE),0)</f>
        <v>0</v>
      </c>
      <c r="HS181" s="121"/>
    </row>
    <row r="182" spans="1:227" x14ac:dyDescent="0.45">
      <c r="A182">
        <v>154</v>
      </c>
      <c r="B182" s="107" t="str">
        <f>VLOOKUP(A182,Recipes!A:B,2)</f>
        <v>Pumpjack</v>
      </c>
      <c r="C182" s="128">
        <v>0</v>
      </c>
      <c r="D182" s="108">
        <f t="shared" si="267"/>
        <v>0</v>
      </c>
      <c r="E182" s="127" t="s">
        <v>1</v>
      </c>
      <c r="F182" s="109">
        <f>VLOOKUP(A182,Recipes!$A$3:$G$186,6,FALSE)</f>
        <v>4</v>
      </c>
      <c r="G182" s="109">
        <f>VLOOKUP(A182,Recipes!$A$3:$G$186,7,FALSE)</f>
        <v>0</v>
      </c>
      <c r="H182" s="110">
        <f t="shared" si="268"/>
        <v>0</v>
      </c>
      <c r="I182" s="109">
        <f>VLOOKUP(E182,Data!$A$2:$C$26,3, FALSE)</f>
        <v>4</v>
      </c>
      <c r="J182" s="108">
        <v>0</v>
      </c>
      <c r="K182" s="108">
        <v>0</v>
      </c>
      <c r="L182" s="108">
        <v>0</v>
      </c>
      <c r="M182" s="150">
        <v>0</v>
      </c>
      <c r="N182" s="150">
        <v>0</v>
      </c>
      <c r="O182" s="150">
        <v>0</v>
      </c>
      <c r="P182" s="151">
        <v>0</v>
      </c>
      <c r="Q182" s="151">
        <v>0</v>
      </c>
      <c r="R182" s="151">
        <v>0</v>
      </c>
      <c r="S182">
        <f t="shared" si="283"/>
        <v>0</v>
      </c>
      <c r="T182">
        <f t="shared" si="284"/>
        <v>0</v>
      </c>
      <c r="U182">
        <f t="shared" si="285"/>
        <v>0</v>
      </c>
      <c r="V182">
        <f t="shared" si="286"/>
        <v>0</v>
      </c>
      <c r="W182">
        <f t="shared" si="287"/>
        <v>0</v>
      </c>
      <c r="X182">
        <f t="shared" si="288"/>
        <v>0</v>
      </c>
      <c r="Y182">
        <f t="shared" si="289"/>
        <v>0</v>
      </c>
      <c r="Z182">
        <f t="shared" si="290"/>
        <v>0</v>
      </c>
      <c r="AA182">
        <f t="shared" si="291"/>
        <v>0</v>
      </c>
      <c r="AB182" s="111">
        <f>VLOOKUP($A182,Recipes!$A:$G,4)</f>
        <v>20</v>
      </c>
      <c r="AC182" s="111">
        <f>VLOOKUP($A182,Recipes!$A:$G,5)</f>
        <v>1</v>
      </c>
      <c r="AD182" s="111">
        <f t="shared" si="278"/>
        <v>0.05</v>
      </c>
      <c r="AE182" s="111">
        <f>VLOOKUP(E182,Data!$A$2:$F$26,5,FALSE)</f>
        <v>0</v>
      </c>
      <c r="AF182" s="111">
        <f>VLOOKUP(E182,Data!$A$2:$F$26,4,FALSE)</f>
        <v>210</v>
      </c>
      <c r="AG182" s="111">
        <f>VLOOKUP(E182,Data!$A$2:$B$26,2, FALSE)</f>
        <v>1.25</v>
      </c>
      <c r="AH182" s="111">
        <f>1+VLOOKUP($J$3,Data!$A$40:$D$48,2,FALSE)*$J182+VLOOKUP($K$3,Data!$A$40:$D$48,2,FALSE)*$K182+VLOOKUP($L$3,Data!$A$40:$D$48,2,FALSE)*$L182+VLOOKUP($M$3,Data!$A$40:$D$48,2,FALSE)*$M182+VLOOKUP($N$3,Data!$A$40:$D$48,2,FALSE)*$N182+VLOOKUP($O$3,Data!$A$40:$D$48,2,FALSE)*$O182+VLOOKUP($P$3,Data!$A$40:$D$48,2,FALSE)*$P182+VLOOKUP($Q$3,Data!$A$40:$D$48,2,FALSE)*$Q182+VLOOKUP($R$3,Data!$A$40:$D$48,2,FALSE)*$R182</f>
        <v>1</v>
      </c>
      <c r="AI182" s="111">
        <f>MAX(1+VLOOKUP($J$3,Data!$A$40:$D$48,3,FALSE)*$J182+VLOOKUP($K$3,Data!$A$40:$D$48,3,FALSE)*$K182+VLOOKUP($L$3,Data!$A$40:$D$48,3,FALSE)*$L182+VLOOKUP($M$3,Data!$A$40:$D$48,3,FALSE)*$M182+VLOOKUP($N$3,Data!$A$40:$D$48,3,FALSE)*$N182+VLOOKUP($O$3,Data!$A$40:$D$48,3,FALSE)*$O182+VLOOKUP($P$3,Data!$A$40:$D$48,3,FALSE)*$P182+VLOOKUP($Q$3,Data!$A$40:$D$48,3,FALSE)*$Q182+VLOOKUP($R$3,Data!$A$40:$D$48,3,FALSE)*$R182,0)</f>
        <v>1</v>
      </c>
      <c r="AJ182" s="111">
        <f>MAX(1-(VLOOKUP($J$3,Data!$A$40:$D$48,4,FALSE)*$J182+VLOOKUP($K$3,Data!$A$40:$D$48,4,FALSE)*$K182+VLOOKUP($L$3,Data!$A$40:$D$48,4,FALSE)*$L182+VLOOKUP($M$3,Data!$A$40:$D$48,4,FALSE)*$M182+VLOOKUP($N$3,Data!$A$40:$D$48,4,FALSE)*$N182+VLOOKUP($O$3,Data!$A$40:$D$48,4,FALSE)*$O182+VLOOKUP($P$3,Data!$A$40:$D$48,4,FALSE)*$P182+VLOOKUP($Q$3,Data!$A$40:$D$48,4,FALSE)*$Q182+VLOOKUP($R$3,Data!$A$40:$D$48,4,FALSE)*$R182),0.2)</f>
        <v>1</v>
      </c>
      <c r="AK182" s="112">
        <f t="shared" si="279"/>
        <v>0</v>
      </c>
      <c r="AL182" s="111">
        <f t="shared" si="280"/>
        <v>6.25E-2</v>
      </c>
      <c r="AM182" s="111">
        <f t="shared" si="281"/>
        <v>0</v>
      </c>
      <c r="AN182" s="111">
        <f t="shared" si="282"/>
        <v>0</v>
      </c>
      <c r="AO182" s="131" t="s">
        <v>298</v>
      </c>
      <c r="AP182" s="11"/>
      <c r="AQ182" s="11">
        <f>IF(AQ$2=$A182,0,IF(HLOOKUP(AQ$2,Recipes!$H:$GI,'Production Calculator'!$A182+2,FALSE)=0,0,HLOOKUP(AQ$2,Recipes!$H:$GI,'Production Calculator'!$A182+2,FALSE)*$AK182))+IF($AO182=AQ$3,$AM182/VLOOKUP($AO182,Data!$A$50:$B$56,2,FALSE),0)</f>
        <v>0</v>
      </c>
      <c r="AR182" s="11">
        <f>IF(AR$2=$A182,0,IF(HLOOKUP(AR$2,Recipes!$H:$GI,'Production Calculator'!$A182+2,FALSE)=0,0,HLOOKUP(AR$2,Recipes!$H:$GI,'Production Calculator'!$A182+2,FALSE)*$AK182))+IF($AO182=AR$3,$AM182/VLOOKUP($AO182,Data!$A$50:$B$56,2,FALSE),0)</f>
        <v>0</v>
      </c>
      <c r="AS182" s="11">
        <f>IF(AS$2=$A182,0,IF(HLOOKUP(AS$2,Recipes!$H:$GI,'Production Calculator'!$A182+2,FALSE)=0,0,HLOOKUP(AS$2,Recipes!$H:$GI,'Production Calculator'!$A182+2,FALSE)*$AK182))+IF($AO182=AS$3,$AM182/VLOOKUP($AO182,Data!$A$50:$B$56,2,FALSE),0)</f>
        <v>0</v>
      </c>
      <c r="AT182" s="11">
        <f>IF(AT$2=$A182,0,IF(HLOOKUP(AT$2,Recipes!$H:$GI,'Production Calculator'!$A182+2,FALSE)=0,0,HLOOKUP(AT$2,Recipes!$H:$GI,'Production Calculator'!$A182+2,FALSE)*$AK182))+IF($AO182=AT$3,$AM182/VLOOKUP($AO182,Data!$A$50:$B$56,2,FALSE),0)</f>
        <v>0</v>
      </c>
      <c r="AU182" s="11">
        <f>IF(AU$2=$A182,0,IF(HLOOKUP(AU$2,Recipes!$H:$GI,'Production Calculator'!$A182+2,FALSE)=0,0,HLOOKUP(AU$2,Recipes!$H:$GI,'Production Calculator'!$A182+2,FALSE)*$AK182))+IF($AO182=AU$3,$AM182/VLOOKUP($AO182,Data!$A$50:$B$56,2,FALSE),0)</f>
        <v>0</v>
      </c>
      <c r="AV182" s="11">
        <f>IF(AV$2=$A182,0,IF(HLOOKUP(AV$2,Recipes!$H:$GI,'Production Calculator'!$A182+2,FALSE)=0,0,HLOOKUP(AV$2,Recipes!$H:$GI,'Production Calculator'!$A182+2,FALSE)*$AK182))+IF($AO182=AV$3,$AM182/VLOOKUP($AO182,Data!$A$50:$B$56,2,FALSE),0)</f>
        <v>0</v>
      </c>
      <c r="AW182" s="11">
        <f>IF(AW$2=$A182,0,IF(HLOOKUP(AW$2,Recipes!$H:$GI,'Production Calculator'!$A182+2,FALSE)=0,0,HLOOKUP(AW$2,Recipes!$H:$GI,'Production Calculator'!$A182+2,FALSE)*$AK182))+IF($AO182=AW$3,$AM182/VLOOKUP($AO182,Data!$A$50:$B$56,2,FALSE),0)</f>
        <v>0</v>
      </c>
      <c r="AX182" s="11">
        <f>IF(AX$2=$A182,0,IF(HLOOKUP(AX$2,Recipes!$H:$GI,'Production Calculator'!$A182+2,FALSE)=0,0,HLOOKUP(AX$2,Recipes!$H:$GI,'Production Calculator'!$A182+2,FALSE)*$AK182))+IF($AO182=AX$3,$AM182/VLOOKUP($AO182,Data!$A$50:$B$56,2,FALSE),0)</f>
        <v>0</v>
      </c>
      <c r="AY182" s="11">
        <f>IF(AY$2=$A182,0,IF(HLOOKUP(AY$2,Recipes!$H:$GI,'Production Calculator'!$A182+2,FALSE)=0,0,HLOOKUP(AY$2,Recipes!$H:$GI,'Production Calculator'!$A182+2,FALSE)*$AK182))+IF($AO182=AY$3,$AM182/VLOOKUP($AO182,Data!$A$50:$B$56,2,FALSE),0)</f>
        <v>0</v>
      </c>
      <c r="AZ182" s="11">
        <f>IF(AZ$2=$A182,0,IF(HLOOKUP(AZ$2,Recipes!$H:$GI,'Production Calculator'!$A182+2,FALSE)=0,0,HLOOKUP(AZ$2,Recipes!$H:$GI,'Production Calculator'!$A182+2,FALSE)*$AK182))+IF($AO182=AZ$3,$AM182/VLOOKUP($AO182,Data!$A$50:$B$56,2,FALSE),0)</f>
        <v>0</v>
      </c>
      <c r="BA182" s="11">
        <f>IF(BA$2=$A182,0,IF(HLOOKUP(BA$2,Recipes!$H:$GI,'Production Calculator'!$A182+2,FALSE)=0,0,HLOOKUP(BA$2,Recipes!$H:$GI,'Production Calculator'!$A182+2,FALSE)*$AK182))+IF($AO182=BA$3,$AM182/VLOOKUP($AO182,Data!$A$50:$B$56,2,FALSE),0)</f>
        <v>0</v>
      </c>
      <c r="BB182" s="11">
        <f>IF(BB$2=$A182,0,IF(HLOOKUP(BB$2,Recipes!$H:$GI,'Production Calculator'!$A182+2,FALSE)=0,0,HLOOKUP(BB$2,Recipes!$H:$GI,'Production Calculator'!$A182+2,FALSE)*$AK182))+IF($AO182=BB$3,$AM182/VLOOKUP($AO182,Data!$A$50:$B$56,2,FALSE),0)</f>
        <v>0</v>
      </c>
      <c r="BC182" s="11">
        <f>IF(BC$2=$A182,0,IF(HLOOKUP(BC$2,Recipes!$H:$GI,'Production Calculator'!$A182+2,FALSE)=0,0,HLOOKUP(BC$2,Recipes!$H:$GI,'Production Calculator'!$A182+2,FALSE)*$AK182))+IF($AO182=BC$3,$AM182/VLOOKUP($AO182,Data!$A$50:$B$56,2,FALSE),0)</f>
        <v>0</v>
      </c>
      <c r="BD182" s="11">
        <f>IF(BD$2=$A182,0,IF(HLOOKUP(BD$2,Recipes!$H:$GI,'Production Calculator'!$A182+2,FALSE)=0,0,HLOOKUP(BD$2,Recipes!$H:$GI,'Production Calculator'!$A182+2,FALSE)*$AK182))+IF($AO182=BD$3,$AM182/VLOOKUP($AO182,Data!$A$50:$B$56,2,FALSE),0)</f>
        <v>0</v>
      </c>
      <c r="BE182" s="11">
        <f>IF(BE$2=$A182,0,IF(HLOOKUP(BE$2,Recipes!$H:$GI,'Production Calculator'!$A182+2,FALSE)=0,0,HLOOKUP(BE$2,Recipes!$H:$GI,'Production Calculator'!$A182+2,FALSE)*$AK182))+IF($AO182=BE$3,$AM182/VLOOKUP($AO182,Data!$A$50:$B$56,2,FALSE),0)</f>
        <v>0</v>
      </c>
      <c r="BF182" s="11">
        <f>IF(BF$2=$A182,0,IF(HLOOKUP(BF$2,Recipes!$H:$GI,'Production Calculator'!$A182+2,FALSE)=0,0,HLOOKUP(BF$2,Recipes!$H:$GI,'Production Calculator'!$A182+2,FALSE)*$AK182))+IF($AO182=BF$3,$AM182/VLOOKUP($AO182,Data!$A$50:$B$56,2,FALSE),0)</f>
        <v>0</v>
      </c>
      <c r="BG182" s="11">
        <f>IF(BG$2=$A182,0,IF(HLOOKUP(BG$2,Recipes!$H:$GI,'Production Calculator'!$A182+2,FALSE)=0,0,HLOOKUP(BG$2,Recipes!$H:$GI,'Production Calculator'!$A182+2,FALSE)*$AK182))+IF($AO182=BG$3,$AM182/VLOOKUP($AO182,Data!$A$50:$B$56,2,FALSE),0)</f>
        <v>0</v>
      </c>
      <c r="BH182" s="11">
        <f>IF(BH$2=$A182,0,IF(HLOOKUP(BH$2,Recipes!$H:$GI,'Production Calculator'!$A182+2,FALSE)=0,0,HLOOKUP(BH$2,Recipes!$H:$GI,'Production Calculator'!$A182+2,FALSE)*$AK182))+IF($AO182=BH$3,$AM182/VLOOKUP($AO182,Data!$A$50:$B$56,2,FALSE),0)</f>
        <v>0</v>
      </c>
      <c r="BI182" s="11">
        <f>IF(BI$2=$A182,0,IF(HLOOKUP(BI$2,Recipes!$H:$GI,'Production Calculator'!$A182+2,FALSE)=0,0,HLOOKUP(BI$2,Recipes!$H:$GI,'Production Calculator'!$A182+2,FALSE)*$AK182))+IF($AO182=BI$3,$AM182/VLOOKUP($AO182,Data!$A$50:$B$56,2,FALSE),0)</f>
        <v>0</v>
      </c>
      <c r="BJ182" s="11">
        <f>IF(BJ$2=$A182,0,IF(HLOOKUP(BJ$2,Recipes!$H:$GI,'Production Calculator'!$A182+2,FALSE)=0,0,HLOOKUP(BJ$2,Recipes!$H:$GI,'Production Calculator'!$A182+2,FALSE)*$AK182))+IF($AO182=BJ$3,$AM182/VLOOKUP($AO182,Data!$A$50:$B$56,2,FALSE),0)</f>
        <v>0</v>
      </c>
      <c r="BK182" s="11">
        <f>IF(BK$2=$A182,0,IF(HLOOKUP(BK$2,Recipes!$H:$GI,'Production Calculator'!$A182+2,FALSE)=0,0,HLOOKUP(BK$2,Recipes!$H:$GI,'Production Calculator'!$A182+2,FALSE)*$AK182))+IF($AO182=BK$3,$AM182/VLOOKUP($AO182,Data!$A$50:$B$56,2,FALSE),0)</f>
        <v>0</v>
      </c>
      <c r="BL182" s="11">
        <f>IF(BL$2=$A182,0,IF(HLOOKUP(BL$2,Recipes!$H:$GI,'Production Calculator'!$A182+2,FALSE)=0,0,HLOOKUP(BL$2,Recipes!$H:$GI,'Production Calculator'!$A182+2,FALSE)*$AK182))+IF($AO182=BL$3,$AM182/VLOOKUP($AO182,Data!$A$50:$B$56,2,FALSE),0)</f>
        <v>0</v>
      </c>
      <c r="BM182" s="11">
        <f>IF(BM$2=$A182,0,IF(HLOOKUP(BM$2,Recipes!$H:$GI,'Production Calculator'!$A182+2,FALSE)=0,0,HLOOKUP(BM$2,Recipes!$H:$GI,'Production Calculator'!$A182+2,FALSE)*$AK182))+IF($AO182=BM$3,$AM182/VLOOKUP($AO182,Data!$A$50:$B$56,2,FALSE),0)</f>
        <v>0</v>
      </c>
      <c r="BN182" s="11">
        <f>IF(BN$2=$A182,0,IF(HLOOKUP(BN$2,Recipes!$H:$GI,'Production Calculator'!$A182+2,FALSE)=0,0,HLOOKUP(BN$2,Recipes!$H:$GI,'Production Calculator'!$A182+2,FALSE)*$AK182))+IF($AO182=BN$3,$AM182/VLOOKUP($AO182,Data!$A$50:$B$56,2,FALSE),0)</f>
        <v>0</v>
      </c>
      <c r="BO182" s="11">
        <f>IF(BO$2=$A182,0,IF(HLOOKUP(BO$2,Recipes!$H:$GI,'Production Calculator'!$A182+2,FALSE)=0,0,HLOOKUP(BO$2,Recipes!$H:$GI,'Production Calculator'!$A182+2,FALSE)*$AK182))+IF($AO182=BO$3,$AM182/VLOOKUP($AO182,Data!$A$50:$B$56,2,FALSE),0)</f>
        <v>0</v>
      </c>
      <c r="BP182" s="11">
        <f>IF(BP$2=$A182,0,IF(HLOOKUP(BP$2,Recipes!$H:$GI,'Production Calculator'!$A182+2,FALSE)=0,0,HLOOKUP(BP$2,Recipes!$H:$GI,'Production Calculator'!$A182+2,FALSE)*$AK182))+IF($AO182=BP$3,$AM182/VLOOKUP($AO182,Data!$A$50:$B$56,2,FALSE),0)</f>
        <v>0</v>
      </c>
      <c r="BQ182" s="11">
        <f>IF(BQ$2=$A182,0,IF(HLOOKUP(BQ$2,Recipes!$H:$GI,'Production Calculator'!$A182+2,FALSE)=0,0,HLOOKUP(BQ$2,Recipes!$H:$GI,'Production Calculator'!$A182+2,FALSE)*$AK182))+IF($AO182=BQ$3,$AM182/VLOOKUP($AO182,Data!$A$50:$B$56,2,FALSE),0)</f>
        <v>0</v>
      </c>
      <c r="BR182" s="11">
        <f>IF(BR$2=$A182,0,IF(HLOOKUP(BR$2,Recipes!$H:$GI,'Production Calculator'!$A182+2,FALSE)=0,0,HLOOKUP(BR$2,Recipes!$H:$GI,'Production Calculator'!$A182+2,FALSE)*$AK182))+IF($AO182=BR$3,$AM182/VLOOKUP($AO182,Data!$A$50:$B$56,2,FALSE),0)</f>
        <v>0</v>
      </c>
      <c r="BS182" s="11">
        <f>IF(BS$2=$A182,0,IF(HLOOKUP(BS$2,Recipes!$H:$GI,'Production Calculator'!$A182+2,FALSE)=0,0,HLOOKUP(BS$2,Recipes!$H:$GI,'Production Calculator'!$A182+2,FALSE)*$AK182))+IF($AO182=BS$3,$AM182/VLOOKUP($AO182,Data!$A$50:$B$56,2,FALSE),0)</f>
        <v>0</v>
      </c>
      <c r="BT182" s="11">
        <f>IF(BT$2=$A182,0,IF(HLOOKUP(BT$2,Recipes!$H:$GI,'Production Calculator'!$A182+2,FALSE)=0,0,HLOOKUP(BT$2,Recipes!$H:$GI,'Production Calculator'!$A182+2,FALSE)*$AK182))+IF($AO182=BT$3,$AM182/VLOOKUP($AO182,Data!$A$50:$B$56,2,FALSE),0)</f>
        <v>0</v>
      </c>
      <c r="BU182" s="11">
        <f>IF(BU$2=$A182,0,IF(HLOOKUP(BU$2,Recipes!$H:$GI,'Production Calculator'!$A182+2,FALSE)=0,0,HLOOKUP(BU$2,Recipes!$H:$GI,'Production Calculator'!$A182+2,FALSE)*$AK182))+IF($AO182=BU$3,$AM182/VLOOKUP($AO182,Data!$A$50:$B$56,2,FALSE),0)</f>
        <v>0</v>
      </c>
      <c r="BV182" s="11">
        <f>IF(BV$2=$A182,0,IF(HLOOKUP(BV$2,Recipes!$H:$GI,'Production Calculator'!$A182+2,FALSE)=0,0,HLOOKUP(BV$2,Recipes!$H:$GI,'Production Calculator'!$A182+2,FALSE)*$AK182))+IF($AO182=BV$3,$AM182/VLOOKUP($AO182,Data!$A$50:$B$56,2,FALSE),0)</f>
        <v>0</v>
      </c>
      <c r="BW182" s="11">
        <f>IF(BW$2=$A182,0,IF(HLOOKUP(BW$2,Recipes!$H:$GI,'Production Calculator'!$A182+2,FALSE)=0,0,HLOOKUP(BW$2,Recipes!$H:$GI,'Production Calculator'!$A182+2,FALSE)*$AK182))+IF($AO182=BW$3,$AM182/VLOOKUP($AO182,Data!$A$50:$B$56,2,FALSE),0)</f>
        <v>0</v>
      </c>
      <c r="BX182" s="11">
        <f>IF(BX$2=$A182,0,IF(HLOOKUP(BX$2,Recipes!$H:$GI,'Production Calculator'!$A182+2,FALSE)=0,0,HLOOKUP(BX$2,Recipes!$H:$GI,'Production Calculator'!$A182+2,FALSE)*$AK182))+IF($AO182=BX$3,$AM182/VLOOKUP($AO182,Data!$A$50:$B$56,2,FALSE),0)</f>
        <v>0</v>
      </c>
      <c r="BY182" s="11">
        <f>IF(BY$2=$A182,0,IF(HLOOKUP(BY$2,Recipes!$H:$GI,'Production Calculator'!$A182+2,FALSE)=0,0,HLOOKUP(BY$2,Recipes!$H:$GI,'Production Calculator'!$A182+2,FALSE)*$AK182))+IF($AO182=BY$3,$AM182/VLOOKUP($AO182,Data!$A$50:$B$56,2,FALSE),0)</f>
        <v>0</v>
      </c>
      <c r="BZ182" s="11">
        <f>IF(BZ$2=$A182,0,IF(HLOOKUP(BZ$2,Recipes!$H:$GI,'Production Calculator'!$A182+2,FALSE)=0,0,HLOOKUP(BZ$2,Recipes!$H:$GI,'Production Calculator'!$A182+2,FALSE)*$AK182))+IF($AO182=BZ$3,$AM182/VLOOKUP($AO182,Data!$A$50:$B$56,2,FALSE),0)</f>
        <v>0</v>
      </c>
      <c r="CA182" s="11">
        <f>IF(CA$2=$A182,0,IF(HLOOKUP(CA$2,Recipes!$H:$GI,'Production Calculator'!$A182+2,FALSE)=0,0,HLOOKUP(CA$2,Recipes!$H:$GI,'Production Calculator'!$A182+2,FALSE)*$AK182))+IF($AO182=CA$3,$AM182/VLOOKUP($AO182,Data!$A$50:$B$56,2,FALSE),0)</f>
        <v>0</v>
      </c>
      <c r="CB182" s="11">
        <f>IF(CB$2=$A182,0,IF(HLOOKUP(CB$2,Recipes!$H:$GI,'Production Calculator'!$A182+2,FALSE)=0,0,HLOOKUP(CB$2,Recipes!$H:$GI,'Production Calculator'!$A182+2,FALSE)*$AK182))+IF($AO182=CB$3,$AM182/VLOOKUP($AO182,Data!$A$50:$B$56,2,FALSE),0)</f>
        <v>0</v>
      </c>
      <c r="CC182" s="11">
        <f>IF(CC$2=$A182,0,IF(HLOOKUP(CC$2,Recipes!$H:$GI,'Production Calculator'!$A182+2,FALSE)=0,0,HLOOKUP(CC$2,Recipes!$H:$GI,'Production Calculator'!$A182+2,FALSE)*$AK182))+IF($AO182=CC$3,$AM182/VLOOKUP($AO182,Data!$A$50:$B$56,2,FALSE),0)</f>
        <v>0</v>
      </c>
      <c r="CD182" s="11">
        <f>IF(CD$2=$A182,0,IF(HLOOKUP(CD$2,Recipes!$H:$GI,'Production Calculator'!$A182+2,FALSE)=0,0,HLOOKUP(CD$2,Recipes!$H:$GI,'Production Calculator'!$A182+2,FALSE)*$AK182))+IF($AO182=CD$3,$AM182/VLOOKUP($AO182,Data!$A$50:$B$56,2,FALSE),0)</f>
        <v>0</v>
      </c>
      <c r="CE182" s="11">
        <f>IF(CE$2=$A182,0,IF(HLOOKUP(CE$2,Recipes!$H:$GI,'Production Calculator'!$A182+2,FALSE)=0,0,HLOOKUP(CE$2,Recipes!$H:$GI,'Production Calculator'!$A182+2,FALSE)*$AK182))+IF($AO182=CE$3,$AM182/VLOOKUP($AO182,Data!$A$50:$B$56,2,FALSE),0)</f>
        <v>0</v>
      </c>
      <c r="CF182" s="11">
        <f>IF(CF$2=$A182,0,IF(HLOOKUP(CF$2,Recipes!$H:$GI,'Production Calculator'!$A182+2,FALSE)=0,0,HLOOKUP(CF$2,Recipes!$H:$GI,'Production Calculator'!$A182+2,FALSE)*$AK182))+IF($AO182=CF$3,$AM182/VLOOKUP($AO182,Data!$A$50:$B$56,2,FALSE),0)</f>
        <v>0</v>
      </c>
      <c r="CG182" s="11">
        <f>IF(CG$2=$A182,0,IF(HLOOKUP(CG$2,Recipes!$H:$GI,'Production Calculator'!$A182+2,FALSE)=0,0,HLOOKUP(CG$2,Recipes!$H:$GI,'Production Calculator'!$A182+2,FALSE)*$AK182))+IF($AO182=CG$3,$AM182/VLOOKUP($AO182,Data!$A$50:$B$56,2,FALSE),0)</f>
        <v>0</v>
      </c>
      <c r="CH182" s="11">
        <f>IF(CH$2=$A182,0,IF(HLOOKUP(CH$2,Recipes!$H:$GI,'Production Calculator'!$A182+2,FALSE)=0,0,HLOOKUP(CH$2,Recipes!$H:$GI,'Production Calculator'!$A182+2,FALSE)*$AK182))+IF($AO182=CH$3,$AM182/VLOOKUP($AO182,Data!$A$50:$B$56,2,FALSE),0)</f>
        <v>0</v>
      </c>
      <c r="CI182" s="11">
        <f>IF(CI$2=$A182,0,IF(HLOOKUP(CI$2,Recipes!$H:$GI,'Production Calculator'!$A182+2,FALSE)=0,0,HLOOKUP(CI$2,Recipes!$H:$GI,'Production Calculator'!$A182+2,FALSE)*$AK182))+IF($AO182=CI$3,$AM182/VLOOKUP($AO182,Data!$A$50:$B$56,2,FALSE),0)</f>
        <v>0</v>
      </c>
      <c r="CJ182" s="11">
        <f>IF(CJ$2=$A182,0,IF(HLOOKUP(CJ$2,Recipes!$H:$GI,'Production Calculator'!$A182+2,FALSE)=0,0,HLOOKUP(CJ$2,Recipes!$H:$GI,'Production Calculator'!$A182+2,FALSE)*$AK182))+IF($AO182=CJ$3,$AM182/VLOOKUP($AO182,Data!$A$50:$B$56,2,FALSE),0)</f>
        <v>0</v>
      </c>
      <c r="CK182" s="11">
        <f>IF(CK$2=$A182,0,IF(HLOOKUP(CK$2,Recipes!$H:$GI,'Production Calculator'!$A182+2,FALSE)=0,0,HLOOKUP(CK$2,Recipes!$H:$GI,'Production Calculator'!$A182+2,FALSE)*$AK182))+IF($AO182=CK$3,$AM182/VLOOKUP($AO182,Data!$A$50:$B$56,2,FALSE),0)</f>
        <v>0</v>
      </c>
      <c r="CL182" s="11">
        <f>IF(CL$2=$A182,0,IF(HLOOKUP(CL$2,Recipes!$H:$GI,'Production Calculator'!$A182+2,FALSE)=0,0,HLOOKUP(CL$2,Recipes!$H:$GI,'Production Calculator'!$A182+2,FALSE)*$AK182))+IF($AO182=CL$3,$AM182/VLOOKUP($AO182,Data!$A$50:$B$56,2,FALSE),0)</f>
        <v>0</v>
      </c>
      <c r="CM182" s="11">
        <f>IF(CM$2=$A182,0,IF(HLOOKUP(CM$2,Recipes!$H:$GI,'Production Calculator'!$A182+2,FALSE)=0,0,HLOOKUP(CM$2,Recipes!$H:$GI,'Production Calculator'!$A182+2,FALSE)*$AK182))+IF($AO182=CM$3,$AM182/VLOOKUP($AO182,Data!$A$50:$B$56,2,FALSE),0)</f>
        <v>0</v>
      </c>
      <c r="CN182" s="11">
        <f>IF(CN$2=$A182,0,IF(HLOOKUP(CN$2,Recipes!$H:$GI,'Production Calculator'!$A182+2,FALSE)=0,0,HLOOKUP(CN$2,Recipes!$H:$GI,'Production Calculator'!$A182+2,FALSE)*$AK182))+IF($AO182=CN$3,$AM182/VLOOKUP($AO182,Data!$A$50:$B$56,2,FALSE),0)</f>
        <v>0</v>
      </c>
      <c r="CO182" s="11">
        <f>IF(CO$2=$A182,0,IF(HLOOKUP(CO$2,Recipes!$H:$GI,'Production Calculator'!$A182+2,FALSE)=0,0,HLOOKUP(CO$2,Recipes!$H:$GI,'Production Calculator'!$A182+2,FALSE)*$AK182))+IF($AO182=CO$3,$AM182/VLOOKUP($AO182,Data!$A$50:$B$56,2,FALSE),0)</f>
        <v>0</v>
      </c>
      <c r="CP182" s="11">
        <f>IF(CP$2=$A182,0,IF(HLOOKUP(CP$2,Recipes!$H:$GI,'Production Calculator'!$A182+2,FALSE)=0,0,HLOOKUP(CP$2,Recipes!$H:$GI,'Production Calculator'!$A182+2,FALSE)*$AK182))+IF($AO182=CP$3,$AM182/VLOOKUP($AO182,Data!$A$50:$B$56,2,FALSE),0)</f>
        <v>0</v>
      </c>
      <c r="CQ182" s="11">
        <f>IF(CQ$2=$A182,0,IF(HLOOKUP(CQ$2,Recipes!$H:$GI,'Production Calculator'!$A182+2,FALSE)=0,0,HLOOKUP(CQ$2,Recipes!$H:$GI,'Production Calculator'!$A182+2,FALSE)*$AK182))+IF($AO182=CQ$3,$AM182/VLOOKUP($AO182,Data!$A$50:$B$56,2,FALSE),0)</f>
        <v>0</v>
      </c>
      <c r="CR182" s="11">
        <f>IF(CR$2=$A182,0,IF(HLOOKUP(CR$2,Recipes!$H:$GI,'Production Calculator'!$A182+2,FALSE)=0,0,HLOOKUP(CR$2,Recipes!$H:$GI,'Production Calculator'!$A182+2,FALSE)*$AK182))+IF($AO182=CR$3,$AM182/VLOOKUP($AO182,Data!$A$50:$B$56,2,FALSE),0)</f>
        <v>0</v>
      </c>
      <c r="CS182" s="11">
        <f>IF(CS$2=$A182,0,IF(HLOOKUP(CS$2,Recipes!$H:$GI,'Production Calculator'!$A182+2,FALSE)=0,0,HLOOKUP(CS$2,Recipes!$H:$GI,'Production Calculator'!$A182+2,FALSE)*$AK182))+IF($AO182=CS$3,$AM182/VLOOKUP($AO182,Data!$A$50:$B$56,2,FALSE),0)</f>
        <v>0</v>
      </c>
      <c r="CT182" s="11">
        <f>IF(CT$2=$A182,0,IF(HLOOKUP(CT$2,Recipes!$H:$GI,'Production Calculator'!$A182+2,FALSE)=0,0,HLOOKUP(CT$2,Recipes!$H:$GI,'Production Calculator'!$A182+2,FALSE)*$AK182))+IF($AO182=CT$3,$AM182/VLOOKUP($AO182,Data!$A$50:$B$56,2,FALSE),0)</f>
        <v>0</v>
      </c>
      <c r="CU182" s="11">
        <f>IF(CU$2=$A182,0,IF(HLOOKUP(CU$2,Recipes!$H:$GI,'Production Calculator'!$A182+2,FALSE)=0,0,HLOOKUP(CU$2,Recipes!$H:$GI,'Production Calculator'!$A182+2,FALSE)*$AK182))+IF($AO182=CU$3,$AM182/VLOOKUP($AO182,Data!$A$50:$B$56,2,FALSE),0)</f>
        <v>0</v>
      </c>
      <c r="CV182" s="11">
        <f>IF(CV$2=$A182,0,IF(HLOOKUP(CV$2,Recipes!$H:$GI,'Production Calculator'!$A182+2,FALSE)=0,0,HLOOKUP(CV$2,Recipes!$H:$GI,'Production Calculator'!$A182+2,FALSE)*$AK182))+IF($AO182=CV$3,$AM182/VLOOKUP($AO182,Data!$A$50:$B$56,2,FALSE),0)</f>
        <v>0</v>
      </c>
      <c r="CW182" s="11">
        <f>IF(CW$2=$A182,0,IF(HLOOKUP(CW$2,Recipes!$H:$GI,'Production Calculator'!$A182+2,FALSE)=0,0,HLOOKUP(CW$2,Recipes!$H:$GI,'Production Calculator'!$A182+2,FALSE)*$AK182))+IF($AO182=CW$3,$AM182/VLOOKUP($AO182,Data!$A$50:$B$56,2,FALSE),0)</f>
        <v>0</v>
      </c>
      <c r="CX182" s="11">
        <f>IF(CX$2=$A182,0,IF(HLOOKUP(CX$2,Recipes!$H:$GI,'Production Calculator'!$A182+2,FALSE)=0,0,HLOOKUP(CX$2,Recipes!$H:$GI,'Production Calculator'!$A182+2,FALSE)*$AK182))+IF($AO182=CX$3,$AM182/VLOOKUP($AO182,Data!$A$50:$B$56,2,FALSE),0)</f>
        <v>0</v>
      </c>
      <c r="CY182" s="11">
        <f>IF(CY$2=$A182,0,IF(HLOOKUP(CY$2,Recipes!$H:$GI,'Production Calculator'!$A182+2,FALSE)=0,0,HLOOKUP(CY$2,Recipes!$H:$GI,'Production Calculator'!$A182+2,FALSE)*$AK182))+IF($AO182=CY$3,$AM182/VLOOKUP($AO182,Data!$A$50:$B$56,2,FALSE),0)</f>
        <v>0</v>
      </c>
      <c r="CZ182" s="11">
        <f>IF(CZ$2=$A182,0,IF(HLOOKUP(CZ$2,Recipes!$H:$GI,'Production Calculator'!$A182+2,FALSE)=0,0,HLOOKUP(CZ$2,Recipes!$H:$GI,'Production Calculator'!$A182+2,FALSE)*$AK182))+IF($AO182=CZ$3,$AM182/VLOOKUP($AO182,Data!$A$50:$B$56,2,FALSE),0)</f>
        <v>0</v>
      </c>
      <c r="DA182" s="11">
        <f>IF(DA$2=$A182,0,IF(HLOOKUP(DA$2,Recipes!$H:$GI,'Production Calculator'!$A182+2,FALSE)=0,0,HLOOKUP(DA$2,Recipes!$H:$GI,'Production Calculator'!$A182+2,FALSE)*$AK182))+IF($AO182=DA$3,$AM182/VLOOKUP($AO182,Data!$A$50:$B$56,2,FALSE),0)</f>
        <v>0</v>
      </c>
      <c r="DB182" s="11">
        <f>IF(DB$2=$A182,0,IF(HLOOKUP(DB$2,Recipes!$H:$GI,'Production Calculator'!$A182+2,FALSE)=0,0,HLOOKUP(DB$2,Recipes!$H:$GI,'Production Calculator'!$A182+2,FALSE)*$AK182))+IF($AO182=DB$3,$AM182/VLOOKUP($AO182,Data!$A$50:$B$56,2,FALSE),0)</f>
        <v>0</v>
      </c>
      <c r="DC182" s="11">
        <f>IF(DC$2=$A182,0,IF(HLOOKUP(DC$2,Recipes!$H:$GI,'Production Calculator'!$A182+2,FALSE)=0,0,HLOOKUP(DC$2,Recipes!$H:$GI,'Production Calculator'!$A182+2,FALSE)*$AK182))+IF($AO182=DC$3,$AM182/VLOOKUP($AO182,Data!$A$50:$B$56,2,FALSE),0)</f>
        <v>0</v>
      </c>
      <c r="DD182" s="11">
        <f>IF(DD$2=$A182,0,IF(HLOOKUP(DD$2,Recipes!$H:$GI,'Production Calculator'!$A182+2,FALSE)=0,0,HLOOKUP(DD$2,Recipes!$H:$GI,'Production Calculator'!$A182+2,FALSE)*$AK182))+IF($AO182=DD$3,$AM182/VLOOKUP($AO182,Data!$A$50:$B$56,2,FALSE),0)</f>
        <v>0</v>
      </c>
      <c r="DE182" s="11">
        <f>IF(DE$2=$A182,0,IF(HLOOKUP(DE$2,Recipes!$H:$GI,'Production Calculator'!$A182+2,FALSE)=0,0,HLOOKUP(DE$2,Recipes!$H:$GI,'Production Calculator'!$A182+2,FALSE)*$AK182))+IF($AO182=DE$3,$AM182/VLOOKUP($AO182,Data!$A$50:$B$56,2,FALSE),0)</f>
        <v>0</v>
      </c>
      <c r="DF182" s="11">
        <f>IF(DF$2=$A182,0,IF(HLOOKUP(DF$2,Recipes!$H:$GI,'Production Calculator'!$A182+2,FALSE)=0,0,HLOOKUP(DF$2,Recipes!$H:$GI,'Production Calculator'!$A182+2,FALSE)*$AK182))+IF($AO182=DF$3,$AM182/VLOOKUP($AO182,Data!$A$50:$B$56,2,FALSE),0)</f>
        <v>0</v>
      </c>
      <c r="DG182" s="11">
        <f>IF(DG$2=$A182,0,IF(HLOOKUP(DG$2,Recipes!$H:$GI,'Production Calculator'!$A182+2,FALSE)=0,0,HLOOKUP(DG$2,Recipes!$H:$GI,'Production Calculator'!$A182+2,FALSE)*$AK182))+IF($AO182=DG$3,$AM182/VLOOKUP($AO182,Data!$A$50:$B$56,2,FALSE),0)</f>
        <v>0</v>
      </c>
      <c r="DH182" s="11">
        <f>IF(DH$2=$A182,0,IF(HLOOKUP(DH$2,Recipes!$H:$GI,'Production Calculator'!$A182+2,FALSE)=0,0,HLOOKUP(DH$2,Recipes!$H:$GI,'Production Calculator'!$A182+2,FALSE)*$AK182))+IF($AO182=DH$3,$AM182/VLOOKUP($AO182,Data!$A$50:$B$56,2,FALSE),0)</f>
        <v>0</v>
      </c>
      <c r="DI182" s="11">
        <f>IF(DI$2=$A182,0,IF(HLOOKUP(DI$2,Recipes!$H:$GI,'Production Calculator'!$A182+2,FALSE)=0,0,HLOOKUP(DI$2,Recipes!$H:$GI,'Production Calculator'!$A182+2,FALSE)*$AK182))+IF($AO182=DI$3,$AM182/VLOOKUP($AO182,Data!$A$50:$B$56,2,FALSE),0)</f>
        <v>0</v>
      </c>
      <c r="DJ182" s="11">
        <f>IF(DJ$2=$A182,0,IF(HLOOKUP(DJ$2,Recipes!$H:$GI,'Production Calculator'!$A182+2,FALSE)=0,0,HLOOKUP(DJ$2,Recipes!$H:$GI,'Production Calculator'!$A182+2,FALSE)*$AK182))+IF($AO182=DJ$3,$AM182/VLOOKUP($AO182,Data!$A$50:$B$56,2,FALSE),0)</f>
        <v>0</v>
      </c>
      <c r="DK182" s="11">
        <f>IF(DK$2=$A182,0,IF(HLOOKUP(DK$2,Recipes!$H:$GI,'Production Calculator'!$A182+2,FALSE)=0,0,HLOOKUP(DK$2,Recipes!$H:$GI,'Production Calculator'!$A182+2,FALSE)*$AK182))+IF($AO182=DK$3,$AM182/VLOOKUP($AO182,Data!$A$50:$B$56,2,FALSE),0)</f>
        <v>0</v>
      </c>
      <c r="DL182" s="11">
        <f>IF(DL$2=$A182,0,IF(HLOOKUP(DL$2,Recipes!$H:$GI,'Production Calculator'!$A182+2,FALSE)=0,0,HLOOKUP(DL$2,Recipes!$H:$GI,'Production Calculator'!$A182+2,FALSE)*$AK182))+IF($AO182=DL$3,$AM182/VLOOKUP($AO182,Data!$A$50:$B$56,2,FALSE),0)</f>
        <v>0</v>
      </c>
      <c r="DM182" s="11">
        <f>IF(DM$2=$A182,0,IF(HLOOKUP(DM$2,Recipes!$H:$GI,'Production Calculator'!$A182+2,FALSE)=0,0,HLOOKUP(DM$2,Recipes!$H:$GI,'Production Calculator'!$A182+2,FALSE)*$AK182))+IF($AO182=DM$3,$AM182/VLOOKUP($AO182,Data!$A$50:$B$56,2,FALSE),0)</f>
        <v>0</v>
      </c>
      <c r="DN182" s="11">
        <f>IF(DN$2=$A182,0,IF(HLOOKUP(DN$2,Recipes!$H:$GI,'Production Calculator'!$A182+2,FALSE)=0,0,HLOOKUP(DN$2,Recipes!$H:$GI,'Production Calculator'!$A182+2,FALSE)*$AK182))+IF($AO182=DN$3,$AM182/VLOOKUP($AO182,Data!$A$50:$B$56,2,FALSE),0)</f>
        <v>0</v>
      </c>
      <c r="DO182" s="11">
        <f>IF(DO$2=$A182,0,IF(HLOOKUP(DO$2,Recipes!$H:$GI,'Production Calculator'!$A182+2,FALSE)=0,0,HLOOKUP(DO$2,Recipes!$H:$GI,'Production Calculator'!$A182+2,FALSE)*$AK182))+IF($AO182=DO$3,$AM182/VLOOKUP($AO182,Data!$A$50:$B$56,2,FALSE),0)</f>
        <v>0</v>
      </c>
      <c r="DP182" s="11">
        <f>IF(DP$2=$A182,0,IF(HLOOKUP(DP$2,Recipes!$H:$GI,'Production Calculator'!$A182+2,FALSE)=0,0,HLOOKUP(DP$2,Recipes!$H:$GI,'Production Calculator'!$A182+2,FALSE)*$AK182))+IF($AO182=DP$3,$AM182/VLOOKUP($AO182,Data!$A$50:$B$56,2,FALSE),0)</f>
        <v>0</v>
      </c>
      <c r="DQ182" s="11">
        <f>IF(DQ$2=$A182,0,IF(HLOOKUP(DQ$2,Recipes!$H:$GI,'Production Calculator'!$A182+2,FALSE)=0,0,HLOOKUP(DQ$2,Recipes!$H:$GI,'Production Calculator'!$A182+2,FALSE)*$AK182))+IF($AO182=DQ$3,$AM182/VLOOKUP($AO182,Data!$A$50:$B$56,2,FALSE),0)</f>
        <v>0</v>
      </c>
      <c r="DR182" s="11">
        <f>IF(DR$2=$A182,0,IF(HLOOKUP(DR$2,Recipes!$H:$GI,'Production Calculator'!$A182+2,FALSE)=0,0,HLOOKUP(DR$2,Recipes!$H:$GI,'Production Calculator'!$A182+2,FALSE)*$AK182))+IF($AO182=DR$3,$AM182/VLOOKUP($AO182,Data!$A$50:$B$56,2,FALSE),0)</f>
        <v>0</v>
      </c>
      <c r="DS182" s="11">
        <f>IF(DS$2=$A182,0,IF(HLOOKUP(DS$2,Recipes!$H:$GI,'Production Calculator'!$A182+2,FALSE)=0,0,HLOOKUP(DS$2,Recipes!$H:$GI,'Production Calculator'!$A182+2,FALSE)*$AK182))+IF($AO182=DS$3,$AM182/VLOOKUP($AO182,Data!$A$50:$B$56,2,FALSE),0)</f>
        <v>0</v>
      </c>
      <c r="DT182" s="11">
        <f>IF(DT$2=$A182,0,IF(HLOOKUP(DT$2,Recipes!$H:$GI,'Production Calculator'!$A182+2,FALSE)=0,0,HLOOKUP(DT$2,Recipes!$H:$GI,'Production Calculator'!$A182+2,FALSE)*$AK182))+IF($AO182=DT$3,$AM182/VLOOKUP($AO182,Data!$A$50:$B$56,2,FALSE),0)</f>
        <v>0</v>
      </c>
      <c r="DU182" s="11">
        <f>IF(DU$2=$A182,0,IF(HLOOKUP(DU$2,Recipes!$H:$GI,'Production Calculator'!$A182+2,FALSE)=0,0,HLOOKUP(DU$2,Recipes!$H:$GI,'Production Calculator'!$A182+2,FALSE)*$AK182))+IF($AO182=DU$3,$AM182/VLOOKUP($AO182,Data!$A$50:$B$56,2,FALSE),0)</f>
        <v>0</v>
      </c>
      <c r="DV182" s="11">
        <f>IF(DV$2=$A182,0,IF(HLOOKUP(DV$2,Recipes!$H:$GI,'Production Calculator'!$A182+2,FALSE)=0,0,HLOOKUP(DV$2,Recipes!$H:$GI,'Production Calculator'!$A182+2,FALSE)*$AK182))+IF($AO182=DV$3,$AM182/VLOOKUP($AO182,Data!$A$50:$B$56,2,FALSE),0)</f>
        <v>0</v>
      </c>
      <c r="DW182" s="11">
        <f>IF(DW$2=$A182,0,IF(HLOOKUP(DW$2,Recipes!$H:$GI,'Production Calculator'!$A182+2,FALSE)=0,0,HLOOKUP(DW$2,Recipes!$H:$GI,'Production Calculator'!$A182+2,FALSE)*$AK182))+IF($AO182=DW$3,$AM182/VLOOKUP($AO182,Data!$A$50:$B$56,2,FALSE),0)</f>
        <v>0</v>
      </c>
      <c r="DX182" s="11">
        <f>IF(DX$2=$A182,0,IF(HLOOKUP(DX$2,Recipes!$H:$GI,'Production Calculator'!$A182+2,FALSE)=0,0,HLOOKUP(DX$2,Recipes!$H:$GI,'Production Calculator'!$A182+2,FALSE)*$AK182))+IF($AO182=DX$3,$AM182/VLOOKUP($AO182,Data!$A$50:$B$56,2,FALSE),0)</f>
        <v>0</v>
      </c>
      <c r="DY182" s="11">
        <f>IF(DY$2=$A182,0,IF(HLOOKUP(DY$2,Recipes!$H:$GI,'Production Calculator'!$A182+2,FALSE)=0,0,HLOOKUP(DY$2,Recipes!$H:$GI,'Production Calculator'!$A182+2,FALSE)*$AK182))+IF($AO182=DY$3,$AM182/VLOOKUP($AO182,Data!$A$50:$B$56,2,FALSE),0)</f>
        <v>0</v>
      </c>
      <c r="DZ182" s="11">
        <f>IF(DZ$2=$A182,0,IF(HLOOKUP(DZ$2,Recipes!$H:$GI,'Production Calculator'!$A182+2,FALSE)=0,0,HLOOKUP(DZ$2,Recipes!$H:$GI,'Production Calculator'!$A182+2,FALSE)*$AK182))+IF($AO182=DZ$3,$AM182/VLOOKUP($AO182,Data!$A$50:$B$56,2,FALSE),0)</f>
        <v>0</v>
      </c>
      <c r="EA182" s="11">
        <f>IF(EA$2=$A182,0,IF(HLOOKUP(EA$2,Recipes!$H:$GI,'Production Calculator'!$A182+2,FALSE)=0,0,HLOOKUP(EA$2,Recipes!$H:$GI,'Production Calculator'!$A182+2,FALSE)*$AK182))+IF($AO182=EA$3,$AM182/VLOOKUP($AO182,Data!$A$50:$B$56,2,FALSE),0)</f>
        <v>0</v>
      </c>
      <c r="EB182" s="11">
        <f>IF(EB$2=$A182,0,IF(HLOOKUP(EB$2,Recipes!$H:$GI,'Production Calculator'!$A182+2,FALSE)=0,0,HLOOKUP(EB$2,Recipes!$H:$GI,'Production Calculator'!$A182+2,FALSE)*$AK182))+IF($AO182=EB$3,$AM182/VLOOKUP($AO182,Data!$A$50:$B$56,2,FALSE),0)</f>
        <v>0</v>
      </c>
      <c r="EC182" s="11">
        <f>IF(EC$2=$A182,0,IF(HLOOKUP(EC$2,Recipes!$H:$GI,'Production Calculator'!$A182+2,FALSE)=0,0,HLOOKUP(EC$2,Recipes!$H:$GI,'Production Calculator'!$A182+2,FALSE)*$AK182))+IF($AO182=EC$3,$AM182/VLOOKUP($AO182,Data!$A$50:$B$56,2,FALSE),0)</f>
        <v>0</v>
      </c>
      <c r="ED182" s="11">
        <f>IF(ED$2=$A182,0,IF(HLOOKUP(ED$2,Recipes!$H:$GI,'Production Calculator'!$A182+2,FALSE)=0,0,HLOOKUP(ED$2,Recipes!$H:$GI,'Production Calculator'!$A182+2,FALSE)*$AK182))+IF($AO182=ED$3,$AM182/VLOOKUP($AO182,Data!$A$50:$B$56,2,FALSE),0)</f>
        <v>0</v>
      </c>
      <c r="EE182" s="11">
        <f>IF(EE$2=$A182,0,IF(HLOOKUP(EE$2,Recipes!$H:$GI,'Production Calculator'!$A182+2,FALSE)=0,0,HLOOKUP(EE$2,Recipes!$H:$GI,'Production Calculator'!$A182+2,FALSE)*$AK182))+IF($AO182=EE$3,$AM182/VLOOKUP($AO182,Data!$A$50:$B$56,2,FALSE),0)</f>
        <v>0</v>
      </c>
      <c r="EF182" s="11">
        <f>IF(EF$2=$A182,0,IF(HLOOKUP(EF$2,Recipes!$H:$GI,'Production Calculator'!$A182+2,FALSE)=0,0,HLOOKUP(EF$2,Recipes!$H:$GI,'Production Calculator'!$A182+2,FALSE)*$AK182))+IF($AO182=EF$3,$AM182/VLOOKUP($AO182,Data!$A$50:$B$56,2,FALSE),0)</f>
        <v>0</v>
      </c>
      <c r="EG182" s="11">
        <f>IF(EG$2=$A182,0,IF(HLOOKUP(EG$2,Recipes!$H:$GI,'Production Calculator'!$A182+2,FALSE)=0,0,HLOOKUP(EG$2,Recipes!$H:$GI,'Production Calculator'!$A182+2,FALSE)*$AK182))+IF($AO182=EG$3,$AM182/VLOOKUP($AO182,Data!$A$50:$B$56,2,FALSE),0)</f>
        <v>0</v>
      </c>
      <c r="EH182" s="11">
        <f>IF(EH$2=$A182,0,IF(HLOOKUP(EH$2,Recipes!$H:$GI,'Production Calculator'!$A182+2,FALSE)=0,0,HLOOKUP(EH$2,Recipes!$H:$GI,'Production Calculator'!$A182+2,FALSE)*$AK182))+IF($AO182=EH$3,$AM182/VLOOKUP($AO182,Data!$A$50:$B$56,2,FALSE),0)</f>
        <v>0</v>
      </c>
      <c r="EI182" s="11">
        <f>IF(EI$2=$A182,0,IF(HLOOKUP(EI$2,Recipes!$H:$GI,'Production Calculator'!$A182+2,FALSE)=0,0,HLOOKUP(EI$2,Recipes!$H:$GI,'Production Calculator'!$A182+2,FALSE)*$AK182))+IF($AO182=EI$3,$AM182/VLOOKUP($AO182,Data!$A$50:$B$56,2,FALSE),0)</f>
        <v>0</v>
      </c>
      <c r="EJ182" s="11">
        <f>IF(EJ$2=$A182,0,IF(HLOOKUP(EJ$2,Recipes!$H:$GI,'Production Calculator'!$A182+2,FALSE)=0,0,HLOOKUP(EJ$2,Recipes!$H:$GI,'Production Calculator'!$A182+2,FALSE)*$AK182))+IF($AO182=EJ$3,$AM182/VLOOKUP($AO182,Data!$A$50:$B$56,2,FALSE),0)</f>
        <v>0</v>
      </c>
      <c r="EK182" s="11">
        <f>IF(EK$2=$A182,0,IF(HLOOKUP(EK$2,Recipes!$H:$GI,'Production Calculator'!$A182+2,FALSE)=0,0,HLOOKUP(EK$2,Recipes!$H:$GI,'Production Calculator'!$A182+2,FALSE)*$AK182))+IF($AO182=EK$3,$AM182/VLOOKUP($AO182,Data!$A$50:$B$56,2,FALSE),0)</f>
        <v>0</v>
      </c>
      <c r="EL182" s="11">
        <f>IF(EL$2=$A182,0,IF(HLOOKUP(EL$2,Recipes!$H:$GI,'Production Calculator'!$A182+2,FALSE)=0,0,HLOOKUP(EL$2,Recipes!$H:$GI,'Production Calculator'!$A182+2,FALSE)*$AK182))+IF($AO182=EL$3,$AM182/VLOOKUP($AO182,Data!$A$50:$B$56,2,FALSE),0)</f>
        <v>0</v>
      </c>
      <c r="EM182" s="11">
        <f>IF(EM$2=$A182,0,IF(HLOOKUP(EM$2,Recipes!$H:$GI,'Production Calculator'!$A182+2,FALSE)=0,0,HLOOKUP(EM$2,Recipes!$H:$GI,'Production Calculator'!$A182+2,FALSE)*$AK182))+IF($AO182=EM$3,$AM182/VLOOKUP($AO182,Data!$A$50:$B$56,2,FALSE),0)</f>
        <v>0</v>
      </c>
      <c r="EN182" s="11">
        <f>IF(EN$2=$A182,0,IF(HLOOKUP(EN$2,Recipes!$H:$GI,'Production Calculator'!$A182+2,FALSE)=0,0,HLOOKUP(EN$2,Recipes!$H:$GI,'Production Calculator'!$A182+2,FALSE)*$AK182))+IF($AO182=EN$3,$AM182/VLOOKUP($AO182,Data!$A$50:$B$56,2,FALSE),0)</f>
        <v>0</v>
      </c>
      <c r="EO182" s="11">
        <f>IF(EO$2=$A182,0,IF(HLOOKUP(EO$2,Recipes!$H:$GI,'Production Calculator'!$A182+2,FALSE)=0,0,HLOOKUP(EO$2,Recipes!$H:$GI,'Production Calculator'!$A182+2,FALSE)*$AK182))+IF($AO182=EO$3,$AM182/VLOOKUP($AO182,Data!$A$50:$B$56,2,FALSE),0)</f>
        <v>0</v>
      </c>
      <c r="EP182" s="11">
        <f>IF(EP$2=$A182,0,IF(HLOOKUP(EP$2,Recipes!$H:$GI,'Production Calculator'!$A182+2,FALSE)=0,0,HLOOKUP(EP$2,Recipes!$H:$GI,'Production Calculator'!$A182+2,FALSE)*$AK182))+IF($AO182=EP$3,$AM182/VLOOKUP($AO182,Data!$A$50:$B$56,2,FALSE),0)</f>
        <v>0</v>
      </c>
      <c r="EQ182" s="11">
        <f>IF(EQ$2=$A182,0,IF(HLOOKUP(EQ$2,Recipes!$H:$GI,'Production Calculator'!$A182+2,FALSE)=0,0,HLOOKUP(EQ$2,Recipes!$H:$GI,'Production Calculator'!$A182+2,FALSE)*$AK182))+IF($AO182=EQ$3,$AM182/VLOOKUP($AO182,Data!$A$50:$B$56,2,FALSE),0)</f>
        <v>0</v>
      </c>
      <c r="ER182" s="11">
        <f>IF(ER$2=$A182,0,IF(HLOOKUP(ER$2,Recipes!$H:$GI,'Production Calculator'!$A182+2,FALSE)=0,0,HLOOKUP(ER$2,Recipes!$H:$GI,'Production Calculator'!$A182+2,FALSE)*$AK182))+IF($AO182=ER$3,$AM182/VLOOKUP($AO182,Data!$A$50:$B$56,2,FALSE),0)</f>
        <v>0</v>
      </c>
      <c r="ES182" s="11">
        <f>IF(ES$2=$A182,0,IF(HLOOKUP(ES$2,Recipes!$H:$GI,'Production Calculator'!$A182+2,FALSE)=0,0,HLOOKUP(ES$2,Recipes!$H:$GI,'Production Calculator'!$A182+2,FALSE)*$AK182))+IF($AO182=ES$3,$AM182/VLOOKUP($AO182,Data!$A$50:$B$56,2,FALSE),0)</f>
        <v>0</v>
      </c>
      <c r="ET182" s="11">
        <f>IF(ET$2=$A182,0,IF(HLOOKUP(ET$2,Recipes!$H:$GI,'Production Calculator'!$A182+2,FALSE)=0,0,HLOOKUP(ET$2,Recipes!$H:$GI,'Production Calculator'!$A182+2,FALSE)*$AK182))+IF($AO182=ET$3,$AM182/VLOOKUP($AO182,Data!$A$50:$B$56,2,FALSE),0)</f>
        <v>0</v>
      </c>
      <c r="EU182" s="11">
        <f>IF(EU$2=$A182,0,IF(HLOOKUP(EU$2,Recipes!$H:$GI,'Production Calculator'!$A182+2,FALSE)=0,0,HLOOKUP(EU$2,Recipes!$H:$GI,'Production Calculator'!$A182+2,FALSE)*$AK182))+IF($AO182=EU$3,$AM182/VLOOKUP($AO182,Data!$A$50:$B$56,2,FALSE),0)</f>
        <v>0</v>
      </c>
      <c r="EV182" s="11">
        <f>IF(EV$2=$A182,0,IF(HLOOKUP(EV$2,Recipes!$H:$GI,'Production Calculator'!$A182+2,FALSE)=0,0,HLOOKUP(EV$2,Recipes!$H:$GI,'Production Calculator'!$A182+2,FALSE)*$AK182))+IF($AO182=EV$3,$AM182/VLOOKUP($AO182,Data!$A$50:$B$56,2,FALSE),0)</f>
        <v>0</v>
      </c>
      <c r="EW182" s="11">
        <f>IF(EW$2=$A182,0,IF(HLOOKUP(EW$2,Recipes!$H:$GI,'Production Calculator'!$A182+2,FALSE)=0,0,HLOOKUP(EW$2,Recipes!$H:$GI,'Production Calculator'!$A182+2,FALSE)*$AK182))+IF($AO182=EW$3,$AM182/VLOOKUP($AO182,Data!$A$50:$B$56,2,FALSE),0)</f>
        <v>0</v>
      </c>
      <c r="EX182" s="11">
        <f>IF(EX$2=$A182,0,IF(HLOOKUP(EX$2,Recipes!$H:$GI,'Production Calculator'!$A182+2,FALSE)=0,0,HLOOKUP(EX$2,Recipes!$H:$GI,'Production Calculator'!$A182+2,FALSE)*$AK182))+IF($AO182=EX$3,$AM182/VLOOKUP($AO182,Data!$A$50:$B$56,2,FALSE),0)</f>
        <v>0</v>
      </c>
      <c r="EY182" s="11">
        <f>IF(EY$2=$A182,0,IF(HLOOKUP(EY$2,Recipes!$H:$GI,'Production Calculator'!$A182+2,FALSE)=0,0,HLOOKUP(EY$2,Recipes!$H:$GI,'Production Calculator'!$A182+2,FALSE)*$AK182))+IF($AO182=EY$3,$AM182/VLOOKUP($AO182,Data!$A$50:$B$56,2,FALSE),0)</f>
        <v>0</v>
      </c>
      <c r="EZ182" s="11">
        <f>IF(EZ$2=$A182,0,IF(HLOOKUP(EZ$2,Recipes!$H:$GI,'Production Calculator'!$A182+2,FALSE)=0,0,HLOOKUP(EZ$2,Recipes!$H:$GI,'Production Calculator'!$A182+2,FALSE)*$AK182))+IF($AO182=EZ$3,$AM182/VLOOKUP($AO182,Data!$A$50:$B$56,2,FALSE),0)</f>
        <v>0</v>
      </c>
      <c r="FA182" s="11">
        <f>IF(FA$2=$A182,0,IF(HLOOKUP(FA$2,Recipes!$H:$GI,'Production Calculator'!$A182+2,FALSE)=0,0,HLOOKUP(FA$2,Recipes!$H:$GI,'Production Calculator'!$A182+2,FALSE)*$AK182))+IF($AO182=FA$3,$AM182/VLOOKUP($AO182,Data!$A$50:$B$56,2,FALSE),0)</f>
        <v>0</v>
      </c>
      <c r="FB182" s="11">
        <f>IF(FB$2=$A182,0,IF(HLOOKUP(FB$2,Recipes!$H:$GI,'Production Calculator'!$A182+2,FALSE)=0,0,HLOOKUP(FB$2,Recipes!$H:$GI,'Production Calculator'!$A182+2,FALSE)*$AK182))+IF($AO182=FB$3,$AM182/VLOOKUP($AO182,Data!$A$50:$B$56,2,FALSE),0)</f>
        <v>0</v>
      </c>
      <c r="FC182" s="11">
        <f>IF(FC$2=$A182,0,IF(HLOOKUP(FC$2,Recipes!$H:$GI,'Production Calculator'!$A182+2,FALSE)=0,0,HLOOKUP(FC$2,Recipes!$H:$GI,'Production Calculator'!$A182+2,FALSE)*$AK182))+IF($AO182=FC$3,$AM182/VLOOKUP($AO182,Data!$A$50:$B$56,2,FALSE),0)</f>
        <v>0</v>
      </c>
      <c r="FD182" s="11">
        <f>IF(FD$2=$A182,0,IF(HLOOKUP(FD$2,Recipes!$H:$GI,'Production Calculator'!$A182+2,FALSE)=0,0,HLOOKUP(FD$2,Recipes!$H:$GI,'Production Calculator'!$A182+2,FALSE)*$AK182))+IF($AO182=FD$3,$AM182/VLOOKUP($AO182,Data!$A$50:$B$56,2,FALSE),0)</f>
        <v>0</v>
      </c>
      <c r="FE182" s="11">
        <f>IF(FE$2=$A182,0,IF(HLOOKUP(FE$2,Recipes!$H:$GI,'Production Calculator'!$A182+2,FALSE)=0,0,HLOOKUP(FE$2,Recipes!$H:$GI,'Production Calculator'!$A182+2,FALSE)*$AK182))+IF($AO182=FE$3,$AM182/VLOOKUP($AO182,Data!$A$50:$B$56,2,FALSE),0)</f>
        <v>0</v>
      </c>
      <c r="FF182" s="11">
        <f>IF(FF$2=$A182,0,IF(HLOOKUP(FF$2,Recipes!$H:$GI,'Production Calculator'!$A182+2,FALSE)=0,0,HLOOKUP(FF$2,Recipes!$H:$GI,'Production Calculator'!$A182+2,FALSE)*$AK182))+IF($AO182=FF$3,$AM182/VLOOKUP($AO182,Data!$A$50:$B$56,2,FALSE),0)</f>
        <v>0</v>
      </c>
      <c r="FG182" s="11">
        <f>IF(FG$2=$A182,0,IF(HLOOKUP(FG$2,Recipes!$H:$GI,'Production Calculator'!$A182+2,FALSE)=0,0,HLOOKUP(FG$2,Recipes!$H:$GI,'Production Calculator'!$A182+2,FALSE)*$AK182))+IF($AO182=FG$3,$AM182/VLOOKUP($AO182,Data!$A$50:$B$56,2,FALSE),0)</f>
        <v>0</v>
      </c>
      <c r="FH182" s="11">
        <f>IF(FH$2=$A182,0,IF(HLOOKUP(FH$2,Recipes!$H:$GI,'Production Calculator'!$A182+2,FALSE)=0,0,HLOOKUP(FH$2,Recipes!$H:$GI,'Production Calculator'!$A182+2,FALSE)*$AK182))+IF($AO182=FH$3,$AM182/VLOOKUP($AO182,Data!$A$50:$B$56,2,FALSE),0)</f>
        <v>0</v>
      </c>
      <c r="FI182" s="11">
        <f>IF(FI$2=$A182,0,IF(HLOOKUP(FI$2,Recipes!$H:$GI,'Production Calculator'!$A182+2,FALSE)=0,0,HLOOKUP(FI$2,Recipes!$H:$GI,'Production Calculator'!$A182+2,FALSE)*$AK182))+IF($AO182=FI$3,$AM182/VLOOKUP($AO182,Data!$A$50:$B$56,2,FALSE),0)</f>
        <v>0</v>
      </c>
      <c r="FJ182" s="11">
        <f>IF(FJ$2=$A182,0,IF(HLOOKUP(FJ$2,Recipes!$H:$GI,'Production Calculator'!$A182+2,FALSE)=0,0,HLOOKUP(FJ$2,Recipes!$H:$GI,'Production Calculator'!$A182+2,FALSE)*$AK182))+IF($AO182=FJ$3,$AM182/VLOOKUP($AO182,Data!$A$50:$B$56,2,FALSE),0)</f>
        <v>0</v>
      </c>
      <c r="FK182" s="11">
        <f>IF(FK$2=$A182,0,IF(HLOOKUP(FK$2,Recipes!$H:$GI,'Production Calculator'!$A182+2,FALSE)=0,0,HLOOKUP(FK$2,Recipes!$H:$GI,'Production Calculator'!$A182+2,FALSE)*$AK182))+IF($AO182=FK$3,$AM182/VLOOKUP($AO182,Data!$A$50:$B$56,2,FALSE),0)</f>
        <v>0</v>
      </c>
      <c r="FL182" s="11">
        <f>IF(FL$2=$A182,0,IF(HLOOKUP(FL$2,Recipes!$H:$GI,'Production Calculator'!$A182+2,FALSE)=0,0,HLOOKUP(FL$2,Recipes!$H:$GI,'Production Calculator'!$A182+2,FALSE)*$AK182))+IF($AO182=FL$3,$AM182/VLOOKUP($AO182,Data!$A$50:$B$56,2,FALSE),0)</f>
        <v>0</v>
      </c>
      <c r="FM182" s="11">
        <f>IF(FM$2=$A182,0,IF(HLOOKUP(FM$2,Recipes!$H:$GI,'Production Calculator'!$A182+2,FALSE)=0,0,HLOOKUP(FM$2,Recipes!$H:$GI,'Production Calculator'!$A182+2,FALSE)*$AK182))+IF($AO182=FM$3,$AM182/VLOOKUP($AO182,Data!$A$50:$B$56,2,FALSE),0)</f>
        <v>0</v>
      </c>
      <c r="FN182" s="11">
        <f>IF(FN$2=$A182,0,IF(HLOOKUP(FN$2,Recipes!$H:$GI,'Production Calculator'!$A182+2,FALSE)=0,0,HLOOKUP(FN$2,Recipes!$H:$GI,'Production Calculator'!$A182+2,FALSE)*$AK182))+IF($AO182=FN$3,$AM182/VLOOKUP($AO182,Data!$A$50:$B$56,2,FALSE),0)</f>
        <v>0</v>
      </c>
      <c r="FO182" s="11">
        <f>IF(FO$2=$A182,0,IF(HLOOKUP(FO$2,Recipes!$H:$GI,'Production Calculator'!$A182+2,FALSE)=0,0,HLOOKUP(FO$2,Recipes!$H:$GI,'Production Calculator'!$A182+2,FALSE)*$AK182))+IF($AO182=FO$3,$AM182/VLOOKUP($AO182,Data!$A$50:$B$56,2,FALSE),0)</f>
        <v>0</v>
      </c>
      <c r="FP182" s="11">
        <f>IF(FP$2=$A182,0,IF(HLOOKUP(FP$2,Recipes!$H:$GI,'Production Calculator'!$A182+2,FALSE)=0,0,HLOOKUP(FP$2,Recipes!$H:$GI,'Production Calculator'!$A182+2,FALSE)*$AK182))+IF($AO182=FP$3,$AM182/VLOOKUP($AO182,Data!$A$50:$B$56,2,FALSE),0)</f>
        <v>0</v>
      </c>
      <c r="FQ182" s="11">
        <f>IF(FQ$2=$A182,0,IF(HLOOKUP(FQ$2,Recipes!$H:$GI,'Production Calculator'!$A182+2,FALSE)=0,0,HLOOKUP(FQ$2,Recipes!$H:$GI,'Production Calculator'!$A182+2,FALSE)*$AK182))+IF($AO182=FQ$3,$AM182/VLOOKUP($AO182,Data!$A$50:$B$56,2,FALSE),0)</f>
        <v>0</v>
      </c>
      <c r="FR182" s="11">
        <f>IF(FR$2=$A182,0,IF(HLOOKUP(FR$2,Recipes!$H:$GI,'Production Calculator'!$A182+2,FALSE)=0,0,HLOOKUP(FR$2,Recipes!$H:$GI,'Production Calculator'!$A182+2,FALSE)*$AK182))+IF($AO182=FR$3,$AM182/VLOOKUP($AO182,Data!$A$50:$B$56,2,FALSE),0)</f>
        <v>0</v>
      </c>
      <c r="FS182" s="11">
        <f>IF(FS$2=$A182,0,IF(HLOOKUP(FS$2,Recipes!$H:$GI,'Production Calculator'!$A182+2,FALSE)=0,0,HLOOKUP(FS$2,Recipes!$H:$GI,'Production Calculator'!$A182+2,FALSE)*$AK182))+IF($AO182=FS$3,$AM182/VLOOKUP($AO182,Data!$A$50:$B$56,2,FALSE),0)</f>
        <v>0</v>
      </c>
      <c r="FT182" s="11">
        <f>IF(FT$2=$A182,0,IF(HLOOKUP(FT$2,Recipes!$H:$GI,'Production Calculator'!$A182+2,FALSE)=0,0,HLOOKUP(FT$2,Recipes!$H:$GI,'Production Calculator'!$A182+2,FALSE)*$AK182))+IF($AO182=FT$3,$AM182/VLOOKUP($AO182,Data!$A$50:$B$56,2,FALSE),0)</f>
        <v>0</v>
      </c>
      <c r="FU182" s="11">
        <f>IF(FU$2=$A182,0,IF(HLOOKUP(FU$2,Recipes!$H:$GI,'Production Calculator'!$A182+2,FALSE)=0,0,HLOOKUP(FU$2,Recipes!$H:$GI,'Production Calculator'!$A182+2,FALSE)*$AK182))+IF($AO182=FU$3,$AM182/VLOOKUP($AO182,Data!$A$50:$B$56,2,FALSE),0)</f>
        <v>0</v>
      </c>
      <c r="FV182" s="11">
        <f>IF(FV$2=$A182,0,IF(HLOOKUP(FV$2,Recipes!$H:$GI,'Production Calculator'!$A182+2,FALSE)=0,0,HLOOKUP(FV$2,Recipes!$H:$GI,'Production Calculator'!$A182+2,FALSE)*$AK182))+IF($AO182=FV$3,$AM182/VLOOKUP($AO182,Data!$A$50:$B$56,2,FALSE),0)</f>
        <v>0</v>
      </c>
      <c r="FW182" s="11">
        <f>IF(FW$2=$A182,0,IF(HLOOKUP(FW$2,Recipes!$H:$GI,'Production Calculator'!$A182+2,FALSE)=0,0,HLOOKUP(FW$2,Recipes!$H:$GI,'Production Calculator'!$A182+2,FALSE)*$AK182))+IF($AO182=FW$3,$AM182/VLOOKUP($AO182,Data!$A$50:$B$56,2,FALSE),0)</f>
        <v>0</v>
      </c>
      <c r="FX182" s="11">
        <f>IF(FX$2=$A182,0,IF(HLOOKUP(FX$2,Recipes!$H:$GI,'Production Calculator'!$A182+2,FALSE)=0,0,HLOOKUP(FX$2,Recipes!$H:$GI,'Production Calculator'!$A182+2,FALSE)*$AK182))+IF($AO182=FX$3,$AM182/VLOOKUP($AO182,Data!$A$50:$B$56,2,FALSE),0)</f>
        <v>0</v>
      </c>
      <c r="FY182" s="11">
        <f>IF(FY$2=$A182,0,IF(HLOOKUP(FY$2,Recipes!$H:$GI,'Production Calculator'!$A182+2,FALSE)=0,0,HLOOKUP(FY$2,Recipes!$H:$GI,'Production Calculator'!$A182+2,FALSE)*$AK182))+IF($AO182=FY$3,$AM182/VLOOKUP($AO182,Data!$A$50:$B$56,2,FALSE),0)</f>
        <v>0</v>
      </c>
      <c r="FZ182" s="11">
        <f>IF(FZ$2=$A182,0,IF(HLOOKUP(FZ$2,Recipes!$H:$GI,'Production Calculator'!$A182+2,FALSE)=0,0,HLOOKUP(FZ$2,Recipes!$H:$GI,'Production Calculator'!$A182+2,FALSE)*$AK182))+IF($AO182=FZ$3,$AM182/VLOOKUP($AO182,Data!$A$50:$B$56,2,FALSE),0)</f>
        <v>0</v>
      </c>
      <c r="GA182" s="11">
        <f>IF(GA$2=$A182,0,IF(HLOOKUP(GA$2,Recipes!$H:$GI,'Production Calculator'!$A182+2,FALSE)=0,0,HLOOKUP(GA$2,Recipes!$H:$GI,'Production Calculator'!$A182+2,FALSE)*$AK182))+IF($AO182=GA$3,$AM182/VLOOKUP($AO182,Data!$A$50:$B$56,2,FALSE),0)</f>
        <v>0</v>
      </c>
      <c r="GB182" s="11">
        <f>IF(GB$2=$A182,0,IF(HLOOKUP(GB$2,Recipes!$H:$GI,'Production Calculator'!$A182+2,FALSE)=0,0,HLOOKUP(GB$2,Recipes!$H:$GI,'Production Calculator'!$A182+2,FALSE)*$AK182))+IF($AO182=GB$3,$AM182/VLOOKUP($AO182,Data!$A$50:$B$56,2,FALSE),0)</f>
        <v>0</v>
      </c>
      <c r="GC182" s="11">
        <f>IF(GC$2=$A182,0,IF(HLOOKUP(GC$2,Recipes!$H:$GI,'Production Calculator'!$A182+2,FALSE)=0,0,HLOOKUP(GC$2,Recipes!$H:$GI,'Production Calculator'!$A182+2,FALSE)*$AK182))+IF($AO182=GC$3,$AM182/VLOOKUP($AO182,Data!$A$50:$B$56,2,FALSE),0)</f>
        <v>0</v>
      </c>
      <c r="GD182" s="11">
        <f>IF(GD$2=$A182,0,IF(HLOOKUP(GD$2,Recipes!$H:$GI,'Production Calculator'!$A182+2,FALSE)=0,0,HLOOKUP(GD$2,Recipes!$H:$GI,'Production Calculator'!$A182+2,FALSE)*$AK182))+IF($AO182=GD$3,$AM182/VLOOKUP($AO182,Data!$A$50:$B$56,2,FALSE),0)</f>
        <v>0</v>
      </c>
      <c r="GE182" s="11">
        <f>IF(GE$2=$A182,0,IF(HLOOKUP(GE$2,Recipes!$H:$GI,'Production Calculator'!$A182+2,FALSE)=0,0,HLOOKUP(GE$2,Recipes!$H:$GI,'Production Calculator'!$A182+2,FALSE)*$AK182))+IF($AO182=GE$3,$AM182/VLOOKUP($AO182,Data!$A$50:$B$56,2,FALSE),0)</f>
        <v>0</v>
      </c>
      <c r="GF182" s="11">
        <f>IF(GF$2=$A182,0,IF(HLOOKUP(GF$2,Recipes!$H:$GI,'Production Calculator'!$A182+2,FALSE)=0,0,HLOOKUP(GF$2,Recipes!$H:$GI,'Production Calculator'!$A182+2,FALSE)*$AK182))+IF($AO182=GF$3,$AM182/VLOOKUP($AO182,Data!$A$50:$B$56,2,FALSE),0)</f>
        <v>0</v>
      </c>
      <c r="GG182" s="11">
        <f>IF(GG$2=$A182,0,IF(HLOOKUP(GG$2,Recipes!$H:$GI,'Production Calculator'!$A182+2,FALSE)=0,0,HLOOKUP(GG$2,Recipes!$H:$GI,'Production Calculator'!$A182+2,FALSE)*$AK182))+IF($AO182=GG$3,$AM182/VLOOKUP($AO182,Data!$A$50:$B$56,2,FALSE),0)</f>
        <v>0</v>
      </c>
      <c r="GH182" s="11">
        <f>IF(GH$2=$A182,0,IF(HLOOKUP(GH$2,Recipes!$H:$GI,'Production Calculator'!$A182+2,FALSE)=0,0,HLOOKUP(GH$2,Recipes!$H:$GI,'Production Calculator'!$A182+2,FALSE)*$AK182))+IF($AO182=GH$3,$AM182/VLOOKUP($AO182,Data!$A$50:$B$56,2,FALSE),0)</f>
        <v>0</v>
      </c>
      <c r="GI182" s="11">
        <f>IF(GI$2=$A182,0,IF(HLOOKUP(GI$2,Recipes!$H:$GI,'Production Calculator'!$A182+2,FALSE)=0,0,HLOOKUP(GI$2,Recipes!$H:$GI,'Production Calculator'!$A182+2,FALSE)*$AK182))+IF($AO182=GI$3,$AM182/VLOOKUP($AO182,Data!$A$50:$B$56,2,FALSE),0)</f>
        <v>0</v>
      </c>
      <c r="GJ182" s="11">
        <f>IF(GJ$2=$A182,0,IF(HLOOKUP(GJ$2,Recipes!$H:$GI,'Production Calculator'!$A182+2,FALSE)=0,0,HLOOKUP(GJ$2,Recipes!$H:$GI,'Production Calculator'!$A182+2,FALSE)*$AK182))+IF($AO182=GJ$3,$AM182/VLOOKUP($AO182,Data!$A$50:$B$56,2,FALSE),0)</f>
        <v>0</v>
      </c>
      <c r="GK182" s="11">
        <f>IF(GK$2=$A182,0,IF(HLOOKUP(GK$2,Recipes!$H:$GI,'Production Calculator'!$A182+2,FALSE)=0,0,HLOOKUP(GK$2,Recipes!$H:$GI,'Production Calculator'!$A182+2,FALSE)*$AK182))+IF($AO182=GK$3,$AM182/VLOOKUP($AO182,Data!$A$50:$B$56,2,FALSE),0)</f>
        <v>0</v>
      </c>
      <c r="GL182" s="11">
        <f>IF(GL$2=$A182,0,IF(HLOOKUP(GL$2,Recipes!$H:$GI,'Production Calculator'!$A182+2,FALSE)=0,0,HLOOKUP(GL$2,Recipes!$H:$GI,'Production Calculator'!$A182+2,FALSE)*$AK182))+IF($AO182=GL$3,$AM182/VLOOKUP($AO182,Data!$A$50:$B$56,2,FALSE),0)</f>
        <v>0</v>
      </c>
      <c r="GM182" s="11">
        <f>IF(GM$2=$A182,0,IF(HLOOKUP(GM$2,Recipes!$H:$GI,'Production Calculator'!$A182+2,FALSE)=0,0,HLOOKUP(GM$2,Recipes!$H:$GI,'Production Calculator'!$A182+2,FALSE)*$AK182))+IF($AO182=GM$3,$AM182/VLOOKUP($AO182,Data!$A$50:$B$56,2,FALSE),0)</f>
        <v>0</v>
      </c>
      <c r="GN182" s="11">
        <f>IF(GN$2=$A182,0,IF(HLOOKUP(GN$2,Recipes!$H:$GI,'Production Calculator'!$A182+2,FALSE)=0,0,HLOOKUP(GN$2,Recipes!$H:$GI,'Production Calculator'!$A182+2,FALSE)*$AK182))+IF($AO182=GN$3,$AM182/VLOOKUP($AO182,Data!$A$50:$B$56,2,FALSE),0)</f>
        <v>0</v>
      </c>
      <c r="GO182" s="11">
        <f>IF(GO$2=$A182,0,IF(HLOOKUP(GO$2,Recipes!$H:$GI,'Production Calculator'!$A182+2,FALSE)=0,0,HLOOKUP(GO$2,Recipes!$H:$GI,'Production Calculator'!$A182+2,FALSE)*$AK182))+IF($AO182=GO$3,$AM182/VLOOKUP($AO182,Data!$A$50:$B$56,2,FALSE),0)</f>
        <v>0</v>
      </c>
      <c r="GP182" s="11">
        <f>IF(GP$2=$A182,0,IF(HLOOKUP(GP$2,Recipes!$H:$GI,'Production Calculator'!$A182+2,FALSE)=0,0,HLOOKUP(GP$2,Recipes!$H:$GI,'Production Calculator'!$A182+2,FALSE)*$AK182))+IF($AO182=GP$3,$AM182/VLOOKUP($AO182,Data!$A$50:$B$56,2,FALSE),0)</f>
        <v>0</v>
      </c>
      <c r="GQ182" s="11">
        <f>IF(GQ$2=$A182,0,IF(HLOOKUP(GQ$2,Recipes!$H:$GI,'Production Calculator'!$A182+2,FALSE)=0,0,HLOOKUP(GQ$2,Recipes!$H:$GI,'Production Calculator'!$A182+2,FALSE)*$AK182))+IF($AO182=GQ$3,$AM182/VLOOKUP($AO182,Data!$A$50:$B$56,2,FALSE),0)</f>
        <v>0</v>
      </c>
      <c r="GR182" s="11">
        <f>IF(GR$2=$A182,0,IF(HLOOKUP(GR$2,Recipes!$H:$GI,'Production Calculator'!$A182+2,FALSE)=0,0,HLOOKUP(GR$2,Recipes!$H:$GI,'Production Calculator'!$A182+2,FALSE)*$AK182))+IF($AO182=GR$3,$AM182/VLOOKUP($AO182,Data!$A$50:$B$56,2,FALSE),0)</f>
        <v>0</v>
      </c>
      <c r="GS182" s="11">
        <f>IF(GS$2=$A182,0,IF(HLOOKUP(GS$2,Recipes!$H:$GI,'Production Calculator'!$A182+2,FALSE)=0,0,HLOOKUP(GS$2,Recipes!$H:$GI,'Production Calculator'!$A182+2,FALSE)*$AK182))+IF($AO182=GS$3,$AM182/VLOOKUP($AO182,Data!$A$50:$B$56,2,FALSE),0)</f>
        <v>0</v>
      </c>
      <c r="GT182" s="11">
        <f>IF(GT$2=$A182,0,IF(HLOOKUP(GT$2,Recipes!$H:$GI,'Production Calculator'!$A182+2,FALSE)=0,0,HLOOKUP(GT$2,Recipes!$H:$GI,'Production Calculator'!$A182+2,FALSE)*$AK182))+IF($AO182=GT$3,$AM182/VLOOKUP($AO182,Data!$A$50:$B$56,2,FALSE),0)</f>
        <v>0</v>
      </c>
      <c r="GU182" s="11">
        <f>IF(GU$2=$A182,0,IF(HLOOKUP(GU$2,Recipes!$H:$GI,'Production Calculator'!$A182+2,FALSE)=0,0,HLOOKUP(GU$2,Recipes!$H:$GI,'Production Calculator'!$A182+2,FALSE)*$AK182))+IF($AO182=GU$3,$AM182/VLOOKUP($AO182,Data!$A$50:$B$56,2,FALSE),0)</f>
        <v>0</v>
      </c>
      <c r="GV182" s="11">
        <f>IF(GV$2=$A182,0,IF(HLOOKUP(GV$2,Recipes!$H:$GI,'Production Calculator'!$A182+2,FALSE)=0,0,HLOOKUP(GV$2,Recipes!$H:$GI,'Production Calculator'!$A182+2,FALSE)*$AK182))+IF($AO182=GV$3,$AM182/VLOOKUP($AO182,Data!$A$50:$B$56,2,FALSE),0)</f>
        <v>0</v>
      </c>
      <c r="GW182" s="11">
        <f>IF(GW$2=$A182,0,IF(HLOOKUP(GW$2,Recipes!$H:$GI,'Production Calculator'!$A182+2,FALSE)=0,0,HLOOKUP(GW$2,Recipes!$H:$GI,'Production Calculator'!$A182+2,FALSE)*$AK182))+IF($AO182=GW$3,$AM182/VLOOKUP($AO182,Data!$A$50:$B$56,2,FALSE),0)</f>
        <v>0</v>
      </c>
      <c r="GX182" s="11">
        <f>IF(GX$2=$A182,0,IF(HLOOKUP(GX$2,Recipes!$H:$GI,'Production Calculator'!$A182+2,FALSE)=0,0,HLOOKUP(GX$2,Recipes!$H:$GI,'Production Calculator'!$A182+2,FALSE)*$AK182))+IF($AO182=GX$3,$AM182/VLOOKUP($AO182,Data!$A$50:$B$56,2,FALSE),0)</f>
        <v>0</v>
      </c>
      <c r="GY182" s="11">
        <f>IF(GY$2=$A182,0,IF(HLOOKUP(GY$2,Recipes!$H:$GI,'Production Calculator'!$A182+2,FALSE)=0,0,HLOOKUP(GY$2,Recipes!$H:$GI,'Production Calculator'!$A182+2,FALSE)*$AK182))+IF($AO182=GY$3,$AM182/VLOOKUP($AO182,Data!$A$50:$B$56,2,FALSE),0)</f>
        <v>0</v>
      </c>
      <c r="GZ182" s="11">
        <f>IF(GZ$2=$A182,0,IF(HLOOKUP(GZ$2,Recipes!$H:$GI,'Production Calculator'!$A182+2,FALSE)=0,0,HLOOKUP(GZ$2,Recipes!$H:$GI,'Production Calculator'!$A182+2,FALSE)*$AK182))+IF($AO182=GZ$3,$AM182/VLOOKUP($AO182,Data!$A$50:$B$56,2,FALSE),0)</f>
        <v>0</v>
      </c>
      <c r="HA182" s="11">
        <f>IF(HA$2=$A182,0,IF(HLOOKUP(HA$2,Recipes!$H:$GI,'Production Calculator'!$A182+2,FALSE)=0,0,HLOOKUP(HA$2,Recipes!$H:$GI,'Production Calculator'!$A182+2,FALSE)*$AK182))+IF($AO182=HA$3,$AM182/VLOOKUP($AO182,Data!$A$50:$B$56,2,FALSE),0)</f>
        <v>0</v>
      </c>
      <c r="HB182" s="11">
        <f>IF(HB$2=$A182,0,IF(HLOOKUP(HB$2,Recipes!$H:$GI,'Production Calculator'!$A182+2,FALSE)=0,0,HLOOKUP(HB$2,Recipes!$H:$GI,'Production Calculator'!$A182+2,FALSE)*$AK182))+IF($AO182=HB$3,$AM182/VLOOKUP($AO182,Data!$A$50:$B$56,2,FALSE),0)</f>
        <v>0</v>
      </c>
      <c r="HC182" s="11">
        <f>IF(HC$2=$A182,0,IF(HLOOKUP(HC$2,Recipes!$H:$GI,'Production Calculator'!$A182+2,FALSE)=0,0,HLOOKUP(HC$2,Recipes!$H:$GI,'Production Calculator'!$A182+2,FALSE)*$AK182))+IF($AO182=HC$3,$AM182/VLOOKUP($AO182,Data!$A$50:$B$56,2,FALSE),0)</f>
        <v>0</v>
      </c>
      <c r="HD182" s="11">
        <f>IF(HD$2=$A182,0,IF(HLOOKUP(HD$2,Recipes!$H:$GI,'Production Calculator'!$A182+2,FALSE)=0,0,HLOOKUP(HD$2,Recipes!$H:$GI,'Production Calculator'!$A182+2,FALSE)*$AK182))+IF($AO182=HD$3,$AM182/VLOOKUP($AO182,Data!$A$50:$B$56,2,FALSE),0)</f>
        <v>0</v>
      </c>
      <c r="HE182" s="11">
        <f>IF(HE$2=$A182,0,IF(HLOOKUP(HE$2,Recipes!$H:$GI,'Production Calculator'!$A182+2,FALSE)=0,0,HLOOKUP(HE$2,Recipes!$H:$GI,'Production Calculator'!$A182+2,FALSE)*$AK182))+IF($AO182=HE$3,$AM182/VLOOKUP($AO182,Data!$A$50:$B$56,2,FALSE),0)</f>
        <v>0</v>
      </c>
      <c r="HF182" s="11">
        <f>IF(HF$2=$A182,0,IF(HLOOKUP(HF$2,Recipes!$H:$GI,'Production Calculator'!$A182+2,FALSE)=0,0,HLOOKUP(HF$2,Recipes!$H:$GI,'Production Calculator'!$A182+2,FALSE)*$AK182))+IF($AO182=HF$3,$AM182/VLOOKUP($AO182,Data!$A$50:$B$56,2,FALSE),0)</f>
        <v>0</v>
      </c>
      <c r="HG182" s="11">
        <f>IF(HG$2=$A182,0,IF(HLOOKUP(HG$2,Recipes!$H:$GI,'Production Calculator'!$A182+2,FALSE)=0,0,HLOOKUP(HG$2,Recipes!$H:$GI,'Production Calculator'!$A182+2,FALSE)*$AK182))+IF($AO182=HG$3,$AM182/VLOOKUP($AO182,Data!$A$50:$B$56,2,FALSE),0)</f>
        <v>0</v>
      </c>
      <c r="HH182" s="11">
        <f>IF(HH$2=$A182,0,IF(HLOOKUP(HH$2,Recipes!$H:$GI,'Production Calculator'!$A182+2,FALSE)=0,0,HLOOKUP(HH$2,Recipes!$H:$GI,'Production Calculator'!$A182+2,FALSE)*$AK182))+IF($AO182=HH$3,$AM182/VLOOKUP($AO182,Data!$A$50:$B$56,2,FALSE),0)</f>
        <v>0</v>
      </c>
      <c r="HI182" s="11">
        <f>IF(HI$2=$A182,0,IF(HLOOKUP(HI$2,Recipes!$H:$GI,'Production Calculator'!$A182+2,FALSE)=0,0,HLOOKUP(HI$2,Recipes!$H:$GI,'Production Calculator'!$A182+2,FALSE)*$AK182))+IF($AO182=HI$3,$AM182/VLOOKUP($AO182,Data!$A$50:$B$56,2,FALSE),0)</f>
        <v>0</v>
      </c>
      <c r="HJ182" s="11">
        <f>IF(HJ$2=$A182,0,IF(HLOOKUP(HJ$2,Recipes!$H:$GI,'Production Calculator'!$A182+2,FALSE)=0,0,HLOOKUP(HJ$2,Recipes!$H:$GI,'Production Calculator'!$A182+2,FALSE)*$AK182))+IF($AO182=HJ$3,$AM182/VLOOKUP($AO182,Data!$A$50:$B$56,2,FALSE),0)</f>
        <v>0</v>
      </c>
      <c r="HK182" s="11">
        <f>IF(HK$2=$A182,0,IF(HLOOKUP(HK$2,Recipes!$H:$GI,'Production Calculator'!$A182+2,FALSE)=0,0,HLOOKUP(HK$2,Recipes!$H:$GI,'Production Calculator'!$A182+2,FALSE)*$AK182))+IF($AO182=HK$3,$AM182/VLOOKUP($AO182,Data!$A$50:$B$56,2,FALSE),0)</f>
        <v>0</v>
      </c>
      <c r="HL182" s="11">
        <f>IF(HL$2=$A182,0,IF(HLOOKUP(HL$2,Recipes!$H:$GI,'Production Calculator'!$A182+2,FALSE)=0,0,HLOOKUP(HL$2,Recipes!$H:$GI,'Production Calculator'!$A182+2,FALSE)*$AK182))+IF($AO182=HL$3,$AM182/VLOOKUP($AO182,Data!$A$50:$B$56,2,FALSE),0)</f>
        <v>0</v>
      </c>
      <c r="HM182" s="11">
        <f>IF(HM$2=$A182,0,IF(HLOOKUP(HM$2,Recipes!$H:$GI,'Production Calculator'!$A182+2,FALSE)=0,0,HLOOKUP(HM$2,Recipes!$H:$GI,'Production Calculator'!$A182+2,FALSE)*$AK182))+IF($AO182=HM$3,$AM182/VLOOKUP($AO182,Data!$A$50:$B$56,2,FALSE),0)</f>
        <v>0</v>
      </c>
      <c r="HN182" s="11">
        <f>IF(HN$2=$A182,0,IF(HLOOKUP(HN$2,Recipes!$H:$GI,'Production Calculator'!$A182+2,FALSE)=0,0,HLOOKUP(HN$2,Recipes!$H:$GI,'Production Calculator'!$A182+2,FALSE)*$AK182))+IF($AO182=HN$3,$AM182/VLOOKUP($AO182,Data!$A$50:$B$56,2,FALSE),0)</f>
        <v>0</v>
      </c>
      <c r="HO182" s="11">
        <f>IF(HO$2=$A182,0,IF(HLOOKUP(HO$2,Recipes!$H:$GI,'Production Calculator'!$A182+2,FALSE)=0,0,HLOOKUP(HO$2,Recipes!$H:$GI,'Production Calculator'!$A182+2,FALSE)*$AK182))+IF($AO182=HO$3,$AM182/VLOOKUP($AO182,Data!$A$50:$B$56,2,FALSE),0)</f>
        <v>0</v>
      </c>
      <c r="HP182" s="11">
        <f>IF(HP$2=$A182,0,IF(HLOOKUP(HP$2,Recipes!$H:$GI,'Production Calculator'!$A182+2,FALSE)=0,0,HLOOKUP(HP$2,Recipes!$H:$GI,'Production Calculator'!$A182+2,FALSE)*$AK182))+IF($AO182=HP$3,$AM182/VLOOKUP($AO182,Data!$A$50:$B$56,2,FALSE),0)</f>
        <v>0</v>
      </c>
      <c r="HQ182" s="11">
        <f>IF(HQ$2=$A182,0,IF(HLOOKUP(HQ$2,Recipes!$H:$GI,'Production Calculator'!$A182+2,FALSE)=0,0,HLOOKUP(HQ$2,Recipes!$H:$GI,'Production Calculator'!$A182+2,FALSE)*$AK182))+IF($AO182=HQ$3,$AM182/VLOOKUP($AO182,Data!$A$50:$B$56,2,FALSE),0)</f>
        <v>0</v>
      </c>
      <c r="HR182" s="11">
        <f>IF(HR$2=$A182,0,IF(HLOOKUP(HR$2,Recipes!$H:$GI,'Production Calculator'!$A182+2,FALSE)=0,0,HLOOKUP(HR$2,Recipes!$H:$GI,'Production Calculator'!$A182+2,FALSE)*$AK182))+IF($AO182=HR$3,$AM182/VLOOKUP($AO182,Data!$A$50:$B$56,2,FALSE),0)</f>
        <v>0</v>
      </c>
      <c r="HS182" s="121"/>
    </row>
    <row r="183" spans="1:227" x14ac:dyDescent="0.45">
      <c r="A183">
        <v>155</v>
      </c>
      <c r="B183" s="107" t="str">
        <f>VLOOKUP(A183,Recipes!A:B,2)</f>
        <v>Steel furnace</v>
      </c>
      <c r="C183" s="128">
        <v>0</v>
      </c>
      <c r="D183" s="108">
        <f t="shared" si="267"/>
        <v>0</v>
      </c>
      <c r="E183" s="127" t="s">
        <v>1</v>
      </c>
      <c r="F183" s="109">
        <f>VLOOKUP(A183,Recipes!$A$3:$G$186,6,FALSE)</f>
        <v>2</v>
      </c>
      <c r="G183" s="109">
        <f>VLOOKUP(A183,Recipes!$A$3:$G$186,7,FALSE)</f>
        <v>0</v>
      </c>
      <c r="H183" s="110">
        <f t="shared" si="268"/>
        <v>0</v>
      </c>
      <c r="I183" s="109">
        <f>VLOOKUP(E183,Data!$A$2:$C$26,3, FALSE)</f>
        <v>4</v>
      </c>
      <c r="J183" s="108">
        <v>0</v>
      </c>
      <c r="K183" s="108">
        <v>0</v>
      </c>
      <c r="L183" s="108">
        <v>0</v>
      </c>
      <c r="M183" s="150">
        <v>0</v>
      </c>
      <c r="N183" s="150">
        <v>0</v>
      </c>
      <c r="O183" s="150">
        <v>0</v>
      </c>
      <c r="P183" s="151">
        <v>0</v>
      </c>
      <c r="Q183" s="151">
        <v>0</v>
      </c>
      <c r="R183" s="151">
        <v>0</v>
      </c>
      <c r="S183">
        <f t="shared" si="283"/>
        <v>0</v>
      </c>
      <c r="T183">
        <f t="shared" si="284"/>
        <v>0</v>
      </c>
      <c r="U183">
        <f t="shared" si="285"/>
        <v>0</v>
      </c>
      <c r="V183">
        <f t="shared" si="286"/>
        <v>0</v>
      </c>
      <c r="W183">
        <f t="shared" si="287"/>
        <v>0</v>
      </c>
      <c r="X183">
        <f t="shared" si="288"/>
        <v>0</v>
      </c>
      <c r="Y183">
        <f t="shared" si="289"/>
        <v>0</v>
      </c>
      <c r="Z183">
        <f t="shared" si="290"/>
        <v>0</v>
      </c>
      <c r="AA183">
        <f t="shared" si="291"/>
        <v>0</v>
      </c>
      <c r="AB183" s="111">
        <f>VLOOKUP($A183,Recipes!$A:$G,4)</f>
        <v>3</v>
      </c>
      <c r="AC183" s="111">
        <f>VLOOKUP($A183,Recipes!$A:$G,5)</f>
        <v>1</v>
      </c>
      <c r="AD183" s="111">
        <f t="shared" si="278"/>
        <v>0.33333333333333331</v>
      </c>
      <c r="AE183" s="111">
        <f>VLOOKUP(E183,Data!$A$2:$F$26,5,FALSE)</f>
        <v>0</v>
      </c>
      <c r="AF183" s="111">
        <f>VLOOKUP(E183,Data!$A$2:$F$26,4,FALSE)</f>
        <v>210</v>
      </c>
      <c r="AG183" s="111">
        <f>VLOOKUP(E183,Data!$A$2:$B$26,2, FALSE)</f>
        <v>1.25</v>
      </c>
      <c r="AH183" s="111">
        <f>1+VLOOKUP($J$3,Data!$A$40:$D$48,2,FALSE)*$J183+VLOOKUP($K$3,Data!$A$40:$D$48,2,FALSE)*$K183+VLOOKUP($L$3,Data!$A$40:$D$48,2,FALSE)*$L183+VLOOKUP($M$3,Data!$A$40:$D$48,2,FALSE)*$M183+VLOOKUP($N$3,Data!$A$40:$D$48,2,FALSE)*$N183+VLOOKUP($O$3,Data!$A$40:$D$48,2,FALSE)*$O183+VLOOKUP($P$3,Data!$A$40:$D$48,2,FALSE)*$P183+VLOOKUP($Q$3,Data!$A$40:$D$48,2,FALSE)*$Q183+VLOOKUP($R$3,Data!$A$40:$D$48,2,FALSE)*$R183</f>
        <v>1</v>
      </c>
      <c r="AI183" s="111">
        <f>MAX(1+VLOOKUP($J$3,Data!$A$40:$D$48,3,FALSE)*$J183+VLOOKUP($K$3,Data!$A$40:$D$48,3,FALSE)*$K183+VLOOKUP($L$3,Data!$A$40:$D$48,3,FALSE)*$L183+VLOOKUP($M$3,Data!$A$40:$D$48,3,FALSE)*$M183+VLOOKUP($N$3,Data!$A$40:$D$48,3,FALSE)*$N183+VLOOKUP($O$3,Data!$A$40:$D$48,3,FALSE)*$O183+VLOOKUP($P$3,Data!$A$40:$D$48,3,FALSE)*$P183+VLOOKUP($Q$3,Data!$A$40:$D$48,3,FALSE)*$Q183+VLOOKUP($R$3,Data!$A$40:$D$48,3,FALSE)*$R183,0)</f>
        <v>1</v>
      </c>
      <c r="AJ183" s="111">
        <f>MAX(1-(VLOOKUP($J$3,Data!$A$40:$D$48,4,FALSE)*$J183+VLOOKUP($K$3,Data!$A$40:$D$48,4,FALSE)*$K183+VLOOKUP($L$3,Data!$A$40:$D$48,4,FALSE)*$L183+VLOOKUP($M$3,Data!$A$40:$D$48,4,FALSE)*$M183+VLOOKUP($N$3,Data!$A$40:$D$48,4,FALSE)*$N183+VLOOKUP($O$3,Data!$A$40:$D$48,4,FALSE)*$O183+VLOOKUP($P$3,Data!$A$40:$D$48,4,FALSE)*$P183+VLOOKUP($Q$3,Data!$A$40:$D$48,4,FALSE)*$Q183+VLOOKUP($R$3,Data!$A$40:$D$48,4,FALSE)*$R183),0.2)</f>
        <v>1</v>
      </c>
      <c r="AK183" s="112">
        <f t="shared" si="279"/>
        <v>0</v>
      </c>
      <c r="AL183" s="111">
        <f t="shared" si="280"/>
        <v>0.41666666666666663</v>
      </c>
      <c r="AM183" s="111">
        <f t="shared" si="281"/>
        <v>0</v>
      </c>
      <c r="AN183" s="111">
        <f t="shared" si="282"/>
        <v>0</v>
      </c>
      <c r="AO183" s="131" t="s">
        <v>298</v>
      </c>
      <c r="AP183" s="11"/>
      <c r="AQ183" s="11">
        <f>IF(AQ$2=$A183,0,IF(HLOOKUP(AQ$2,Recipes!$H:$GI,'Production Calculator'!$A183+2,FALSE)=0,0,HLOOKUP(AQ$2,Recipes!$H:$GI,'Production Calculator'!$A183+2,FALSE)*$AK183))+IF($AO183=AQ$3,$AM183/VLOOKUP($AO183,Data!$A$50:$B$56,2,FALSE),0)</f>
        <v>0</v>
      </c>
      <c r="AR183" s="11">
        <f>IF(AR$2=$A183,0,IF(HLOOKUP(AR$2,Recipes!$H:$GI,'Production Calculator'!$A183+2,FALSE)=0,0,HLOOKUP(AR$2,Recipes!$H:$GI,'Production Calculator'!$A183+2,FALSE)*$AK183))+IF($AO183=AR$3,$AM183/VLOOKUP($AO183,Data!$A$50:$B$56,2,FALSE),0)</f>
        <v>0</v>
      </c>
      <c r="AS183" s="11">
        <f>IF(AS$2=$A183,0,IF(HLOOKUP(AS$2,Recipes!$H:$GI,'Production Calculator'!$A183+2,FALSE)=0,0,HLOOKUP(AS$2,Recipes!$H:$GI,'Production Calculator'!$A183+2,FALSE)*$AK183))+IF($AO183=AS$3,$AM183/VLOOKUP($AO183,Data!$A$50:$B$56,2,FALSE),0)</f>
        <v>0</v>
      </c>
      <c r="AT183" s="11">
        <f>IF(AT$2=$A183,0,IF(HLOOKUP(AT$2,Recipes!$H:$GI,'Production Calculator'!$A183+2,FALSE)=0,0,HLOOKUP(AT$2,Recipes!$H:$GI,'Production Calculator'!$A183+2,FALSE)*$AK183))+IF($AO183=AT$3,$AM183/VLOOKUP($AO183,Data!$A$50:$B$56,2,FALSE),0)</f>
        <v>0</v>
      </c>
      <c r="AU183" s="11">
        <f>IF(AU$2=$A183,0,IF(HLOOKUP(AU$2,Recipes!$H:$GI,'Production Calculator'!$A183+2,FALSE)=0,0,HLOOKUP(AU$2,Recipes!$H:$GI,'Production Calculator'!$A183+2,FALSE)*$AK183))+IF($AO183=AU$3,$AM183/VLOOKUP($AO183,Data!$A$50:$B$56,2,FALSE),0)</f>
        <v>0</v>
      </c>
      <c r="AV183" s="11">
        <f>IF(AV$2=$A183,0,IF(HLOOKUP(AV$2,Recipes!$H:$GI,'Production Calculator'!$A183+2,FALSE)=0,0,HLOOKUP(AV$2,Recipes!$H:$GI,'Production Calculator'!$A183+2,FALSE)*$AK183))+IF($AO183=AV$3,$AM183/VLOOKUP($AO183,Data!$A$50:$B$56,2,FALSE),0)</f>
        <v>0</v>
      </c>
      <c r="AW183" s="11">
        <f>IF(AW$2=$A183,0,IF(HLOOKUP(AW$2,Recipes!$H:$GI,'Production Calculator'!$A183+2,FALSE)=0,0,HLOOKUP(AW$2,Recipes!$H:$GI,'Production Calculator'!$A183+2,FALSE)*$AK183))+IF($AO183=AW$3,$AM183/VLOOKUP($AO183,Data!$A$50:$B$56,2,FALSE),0)</f>
        <v>0</v>
      </c>
      <c r="AX183" s="11">
        <f>IF(AX$2=$A183,0,IF(HLOOKUP(AX$2,Recipes!$H:$GI,'Production Calculator'!$A183+2,FALSE)=0,0,HLOOKUP(AX$2,Recipes!$H:$GI,'Production Calculator'!$A183+2,FALSE)*$AK183))+IF($AO183=AX$3,$AM183/VLOOKUP($AO183,Data!$A$50:$B$56,2,FALSE),0)</f>
        <v>0</v>
      </c>
      <c r="AY183" s="11">
        <f>IF(AY$2=$A183,0,IF(HLOOKUP(AY$2,Recipes!$H:$GI,'Production Calculator'!$A183+2,FALSE)=0,0,HLOOKUP(AY$2,Recipes!$H:$GI,'Production Calculator'!$A183+2,FALSE)*$AK183))+IF($AO183=AY$3,$AM183/VLOOKUP($AO183,Data!$A$50:$B$56,2,FALSE),0)</f>
        <v>0</v>
      </c>
      <c r="AZ183" s="11">
        <f>IF(AZ$2=$A183,0,IF(HLOOKUP(AZ$2,Recipes!$H:$GI,'Production Calculator'!$A183+2,FALSE)=0,0,HLOOKUP(AZ$2,Recipes!$H:$GI,'Production Calculator'!$A183+2,FALSE)*$AK183))+IF($AO183=AZ$3,$AM183/VLOOKUP($AO183,Data!$A$50:$B$56,2,FALSE),0)</f>
        <v>0</v>
      </c>
      <c r="BA183" s="11">
        <f>IF(BA$2=$A183,0,IF(HLOOKUP(BA$2,Recipes!$H:$GI,'Production Calculator'!$A183+2,FALSE)=0,0,HLOOKUP(BA$2,Recipes!$H:$GI,'Production Calculator'!$A183+2,FALSE)*$AK183))+IF($AO183=BA$3,$AM183/VLOOKUP($AO183,Data!$A$50:$B$56,2,FALSE),0)</f>
        <v>0</v>
      </c>
      <c r="BB183" s="11">
        <f>IF(BB$2=$A183,0,IF(HLOOKUP(BB$2,Recipes!$H:$GI,'Production Calculator'!$A183+2,FALSE)=0,0,HLOOKUP(BB$2,Recipes!$H:$GI,'Production Calculator'!$A183+2,FALSE)*$AK183))+IF($AO183=BB$3,$AM183/VLOOKUP($AO183,Data!$A$50:$B$56,2,FALSE),0)</f>
        <v>0</v>
      </c>
      <c r="BC183" s="11">
        <f>IF(BC$2=$A183,0,IF(HLOOKUP(BC$2,Recipes!$H:$GI,'Production Calculator'!$A183+2,FALSE)=0,0,HLOOKUP(BC$2,Recipes!$H:$GI,'Production Calculator'!$A183+2,FALSE)*$AK183))+IF($AO183=BC$3,$AM183/VLOOKUP($AO183,Data!$A$50:$B$56,2,FALSE),0)</f>
        <v>0</v>
      </c>
      <c r="BD183" s="11">
        <f>IF(BD$2=$A183,0,IF(HLOOKUP(BD$2,Recipes!$H:$GI,'Production Calculator'!$A183+2,FALSE)=0,0,HLOOKUP(BD$2,Recipes!$H:$GI,'Production Calculator'!$A183+2,FALSE)*$AK183))+IF($AO183=BD$3,$AM183/VLOOKUP($AO183,Data!$A$50:$B$56,2,FALSE),0)</f>
        <v>0</v>
      </c>
      <c r="BE183" s="11">
        <f>IF(BE$2=$A183,0,IF(HLOOKUP(BE$2,Recipes!$H:$GI,'Production Calculator'!$A183+2,FALSE)=0,0,HLOOKUP(BE$2,Recipes!$H:$GI,'Production Calculator'!$A183+2,FALSE)*$AK183))+IF($AO183=BE$3,$AM183/VLOOKUP($AO183,Data!$A$50:$B$56,2,FALSE),0)</f>
        <v>0</v>
      </c>
      <c r="BF183" s="11">
        <f>IF(BF$2=$A183,0,IF(HLOOKUP(BF$2,Recipes!$H:$GI,'Production Calculator'!$A183+2,FALSE)=0,0,HLOOKUP(BF$2,Recipes!$H:$GI,'Production Calculator'!$A183+2,FALSE)*$AK183))+IF($AO183=BF$3,$AM183/VLOOKUP($AO183,Data!$A$50:$B$56,2,FALSE),0)</f>
        <v>0</v>
      </c>
      <c r="BG183" s="11">
        <f>IF(BG$2=$A183,0,IF(HLOOKUP(BG$2,Recipes!$H:$GI,'Production Calculator'!$A183+2,FALSE)=0,0,HLOOKUP(BG$2,Recipes!$H:$GI,'Production Calculator'!$A183+2,FALSE)*$AK183))+IF($AO183=BG$3,$AM183/VLOOKUP($AO183,Data!$A$50:$B$56,2,FALSE),0)</f>
        <v>0</v>
      </c>
      <c r="BH183" s="11">
        <f>IF(BH$2=$A183,0,IF(HLOOKUP(BH$2,Recipes!$H:$GI,'Production Calculator'!$A183+2,FALSE)=0,0,HLOOKUP(BH$2,Recipes!$H:$GI,'Production Calculator'!$A183+2,FALSE)*$AK183))+IF($AO183=BH$3,$AM183/VLOOKUP($AO183,Data!$A$50:$B$56,2,FALSE),0)</f>
        <v>0</v>
      </c>
      <c r="BI183" s="11">
        <f>IF(BI$2=$A183,0,IF(HLOOKUP(BI$2,Recipes!$H:$GI,'Production Calculator'!$A183+2,FALSE)=0,0,HLOOKUP(BI$2,Recipes!$H:$GI,'Production Calculator'!$A183+2,FALSE)*$AK183))+IF($AO183=BI$3,$AM183/VLOOKUP($AO183,Data!$A$50:$B$56,2,FALSE),0)</f>
        <v>0</v>
      </c>
      <c r="BJ183" s="11">
        <f>IF(BJ$2=$A183,0,IF(HLOOKUP(BJ$2,Recipes!$H:$GI,'Production Calculator'!$A183+2,FALSE)=0,0,HLOOKUP(BJ$2,Recipes!$H:$GI,'Production Calculator'!$A183+2,FALSE)*$AK183))+IF($AO183=BJ$3,$AM183/VLOOKUP($AO183,Data!$A$50:$B$56,2,FALSE),0)</f>
        <v>0</v>
      </c>
      <c r="BK183" s="11">
        <f>IF(BK$2=$A183,0,IF(HLOOKUP(BK$2,Recipes!$H:$GI,'Production Calculator'!$A183+2,FALSE)=0,0,HLOOKUP(BK$2,Recipes!$H:$GI,'Production Calculator'!$A183+2,FALSE)*$AK183))+IF($AO183=BK$3,$AM183/VLOOKUP($AO183,Data!$A$50:$B$56,2,FALSE),0)</f>
        <v>0</v>
      </c>
      <c r="BL183" s="11">
        <f>IF(BL$2=$A183,0,IF(HLOOKUP(BL$2,Recipes!$H:$GI,'Production Calculator'!$A183+2,FALSE)=0,0,HLOOKUP(BL$2,Recipes!$H:$GI,'Production Calculator'!$A183+2,FALSE)*$AK183))+IF($AO183=BL$3,$AM183/VLOOKUP($AO183,Data!$A$50:$B$56,2,FALSE),0)</f>
        <v>0</v>
      </c>
      <c r="BM183" s="11">
        <f>IF(BM$2=$A183,0,IF(HLOOKUP(BM$2,Recipes!$H:$GI,'Production Calculator'!$A183+2,FALSE)=0,0,HLOOKUP(BM$2,Recipes!$H:$GI,'Production Calculator'!$A183+2,FALSE)*$AK183))+IF($AO183=BM$3,$AM183/VLOOKUP($AO183,Data!$A$50:$B$56,2,FALSE),0)</f>
        <v>0</v>
      </c>
      <c r="BN183" s="11">
        <f>IF(BN$2=$A183,0,IF(HLOOKUP(BN$2,Recipes!$H:$GI,'Production Calculator'!$A183+2,FALSE)=0,0,HLOOKUP(BN$2,Recipes!$H:$GI,'Production Calculator'!$A183+2,FALSE)*$AK183))+IF($AO183=BN$3,$AM183/VLOOKUP($AO183,Data!$A$50:$B$56,2,FALSE),0)</f>
        <v>0</v>
      </c>
      <c r="BO183" s="11">
        <f>IF(BO$2=$A183,0,IF(HLOOKUP(BO$2,Recipes!$H:$GI,'Production Calculator'!$A183+2,FALSE)=0,0,HLOOKUP(BO$2,Recipes!$H:$GI,'Production Calculator'!$A183+2,FALSE)*$AK183))+IF($AO183=BO$3,$AM183/VLOOKUP($AO183,Data!$A$50:$B$56,2,FALSE),0)</f>
        <v>0</v>
      </c>
      <c r="BP183" s="11">
        <f>IF(BP$2=$A183,0,IF(HLOOKUP(BP$2,Recipes!$H:$GI,'Production Calculator'!$A183+2,FALSE)=0,0,HLOOKUP(BP$2,Recipes!$H:$GI,'Production Calculator'!$A183+2,FALSE)*$AK183))+IF($AO183=BP$3,$AM183/VLOOKUP($AO183,Data!$A$50:$B$56,2,FALSE),0)</f>
        <v>0</v>
      </c>
      <c r="BQ183" s="11">
        <f>IF(BQ$2=$A183,0,IF(HLOOKUP(BQ$2,Recipes!$H:$GI,'Production Calculator'!$A183+2,FALSE)=0,0,HLOOKUP(BQ$2,Recipes!$H:$GI,'Production Calculator'!$A183+2,FALSE)*$AK183))+IF($AO183=BQ$3,$AM183/VLOOKUP($AO183,Data!$A$50:$B$56,2,FALSE),0)</f>
        <v>0</v>
      </c>
      <c r="BR183" s="11">
        <f>IF(BR$2=$A183,0,IF(HLOOKUP(BR$2,Recipes!$H:$GI,'Production Calculator'!$A183+2,FALSE)=0,0,HLOOKUP(BR$2,Recipes!$H:$GI,'Production Calculator'!$A183+2,FALSE)*$AK183))+IF($AO183=BR$3,$AM183/VLOOKUP($AO183,Data!$A$50:$B$56,2,FALSE),0)</f>
        <v>0</v>
      </c>
      <c r="BS183" s="11">
        <f>IF(BS$2=$A183,0,IF(HLOOKUP(BS$2,Recipes!$H:$GI,'Production Calculator'!$A183+2,FALSE)=0,0,HLOOKUP(BS$2,Recipes!$H:$GI,'Production Calculator'!$A183+2,FALSE)*$AK183))+IF($AO183=BS$3,$AM183/VLOOKUP($AO183,Data!$A$50:$B$56,2,FALSE),0)</f>
        <v>0</v>
      </c>
      <c r="BT183" s="11">
        <f>IF(BT$2=$A183,0,IF(HLOOKUP(BT$2,Recipes!$H:$GI,'Production Calculator'!$A183+2,FALSE)=0,0,HLOOKUP(BT$2,Recipes!$H:$GI,'Production Calculator'!$A183+2,FALSE)*$AK183))+IF($AO183=BT$3,$AM183/VLOOKUP($AO183,Data!$A$50:$B$56,2,FALSE),0)</f>
        <v>0</v>
      </c>
      <c r="BU183" s="11">
        <f>IF(BU$2=$A183,0,IF(HLOOKUP(BU$2,Recipes!$H:$GI,'Production Calculator'!$A183+2,FALSE)=0,0,HLOOKUP(BU$2,Recipes!$H:$GI,'Production Calculator'!$A183+2,FALSE)*$AK183))+IF($AO183=BU$3,$AM183/VLOOKUP($AO183,Data!$A$50:$B$56,2,FALSE),0)</f>
        <v>0</v>
      </c>
      <c r="BV183" s="11">
        <f>IF(BV$2=$A183,0,IF(HLOOKUP(BV$2,Recipes!$H:$GI,'Production Calculator'!$A183+2,FALSE)=0,0,HLOOKUP(BV$2,Recipes!$H:$GI,'Production Calculator'!$A183+2,FALSE)*$AK183))+IF($AO183=BV$3,$AM183/VLOOKUP($AO183,Data!$A$50:$B$56,2,FALSE),0)</f>
        <v>0</v>
      </c>
      <c r="BW183" s="11">
        <f>IF(BW$2=$A183,0,IF(HLOOKUP(BW$2,Recipes!$H:$GI,'Production Calculator'!$A183+2,FALSE)=0,0,HLOOKUP(BW$2,Recipes!$H:$GI,'Production Calculator'!$A183+2,FALSE)*$AK183))+IF($AO183=BW$3,$AM183/VLOOKUP($AO183,Data!$A$50:$B$56,2,FALSE),0)</f>
        <v>0</v>
      </c>
      <c r="BX183" s="11">
        <f>IF(BX$2=$A183,0,IF(HLOOKUP(BX$2,Recipes!$H:$GI,'Production Calculator'!$A183+2,FALSE)=0,0,HLOOKUP(BX$2,Recipes!$H:$GI,'Production Calculator'!$A183+2,FALSE)*$AK183))+IF($AO183=BX$3,$AM183/VLOOKUP($AO183,Data!$A$50:$B$56,2,FALSE),0)</f>
        <v>0</v>
      </c>
      <c r="BY183" s="11">
        <f>IF(BY$2=$A183,0,IF(HLOOKUP(BY$2,Recipes!$H:$GI,'Production Calculator'!$A183+2,FALSE)=0,0,HLOOKUP(BY$2,Recipes!$H:$GI,'Production Calculator'!$A183+2,FALSE)*$AK183))+IF($AO183=BY$3,$AM183/VLOOKUP($AO183,Data!$A$50:$B$56,2,FALSE),0)</f>
        <v>0</v>
      </c>
      <c r="BZ183" s="11">
        <f>IF(BZ$2=$A183,0,IF(HLOOKUP(BZ$2,Recipes!$H:$GI,'Production Calculator'!$A183+2,FALSE)=0,0,HLOOKUP(BZ$2,Recipes!$H:$GI,'Production Calculator'!$A183+2,FALSE)*$AK183))+IF($AO183=BZ$3,$AM183/VLOOKUP($AO183,Data!$A$50:$B$56,2,FALSE),0)</f>
        <v>0</v>
      </c>
      <c r="CA183" s="11">
        <f>IF(CA$2=$A183,0,IF(HLOOKUP(CA$2,Recipes!$H:$GI,'Production Calculator'!$A183+2,FALSE)=0,0,HLOOKUP(CA$2,Recipes!$H:$GI,'Production Calculator'!$A183+2,FALSE)*$AK183))+IF($AO183=CA$3,$AM183/VLOOKUP($AO183,Data!$A$50:$B$56,2,FALSE),0)</f>
        <v>0</v>
      </c>
      <c r="CB183" s="11">
        <f>IF(CB$2=$A183,0,IF(HLOOKUP(CB$2,Recipes!$H:$GI,'Production Calculator'!$A183+2,FALSE)=0,0,HLOOKUP(CB$2,Recipes!$H:$GI,'Production Calculator'!$A183+2,FALSE)*$AK183))+IF($AO183=CB$3,$AM183/VLOOKUP($AO183,Data!$A$50:$B$56,2,FALSE),0)</f>
        <v>0</v>
      </c>
      <c r="CC183" s="11">
        <f>IF(CC$2=$A183,0,IF(HLOOKUP(CC$2,Recipes!$H:$GI,'Production Calculator'!$A183+2,FALSE)=0,0,HLOOKUP(CC$2,Recipes!$H:$GI,'Production Calculator'!$A183+2,FALSE)*$AK183))+IF($AO183=CC$3,$AM183/VLOOKUP($AO183,Data!$A$50:$B$56,2,FALSE),0)</f>
        <v>0</v>
      </c>
      <c r="CD183" s="11">
        <f>IF(CD$2=$A183,0,IF(HLOOKUP(CD$2,Recipes!$H:$GI,'Production Calculator'!$A183+2,FALSE)=0,0,HLOOKUP(CD$2,Recipes!$H:$GI,'Production Calculator'!$A183+2,FALSE)*$AK183))+IF($AO183=CD$3,$AM183/VLOOKUP($AO183,Data!$A$50:$B$56,2,FALSE),0)</f>
        <v>0</v>
      </c>
      <c r="CE183" s="11">
        <f>IF(CE$2=$A183,0,IF(HLOOKUP(CE$2,Recipes!$H:$GI,'Production Calculator'!$A183+2,FALSE)=0,0,HLOOKUP(CE$2,Recipes!$H:$GI,'Production Calculator'!$A183+2,FALSE)*$AK183))+IF($AO183=CE$3,$AM183/VLOOKUP($AO183,Data!$A$50:$B$56,2,FALSE),0)</f>
        <v>0</v>
      </c>
      <c r="CF183" s="11">
        <f>IF(CF$2=$A183,0,IF(HLOOKUP(CF$2,Recipes!$H:$GI,'Production Calculator'!$A183+2,FALSE)=0,0,HLOOKUP(CF$2,Recipes!$H:$GI,'Production Calculator'!$A183+2,FALSE)*$AK183))+IF($AO183=CF$3,$AM183/VLOOKUP($AO183,Data!$A$50:$B$56,2,FALSE),0)</f>
        <v>0</v>
      </c>
      <c r="CG183" s="11">
        <f>IF(CG$2=$A183,0,IF(HLOOKUP(CG$2,Recipes!$H:$GI,'Production Calculator'!$A183+2,FALSE)=0,0,HLOOKUP(CG$2,Recipes!$H:$GI,'Production Calculator'!$A183+2,FALSE)*$AK183))+IF($AO183=CG$3,$AM183/VLOOKUP($AO183,Data!$A$50:$B$56,2,FALSE),0)</f>
        <v>0</v>
      </c>
      <c r="CH183" s="11">
        <f>IF(CH$2=$A183,0,IF(HLOOKUP(CH$2,Recipes!$H:$GI,'Production Calculator'!$A183+2,FALSE)=0,0,HLOOKUP(CH$2,Recipes!$H:$GI,'Production Calculator'!$A183+2,FALSE)*$AK183))+IF($AO183=CH$3,$AM183/VLOOKUP($AO183,Data!$A$50:$B$56,2,FALSE),0)</f>
        <v>0</v>
      </c>
      <c r="CI183" s="11">
        <f>IF(CI$2=$A183,0,IF(HLOOKUP(CI$2,Recipes!$H:$GI,'Production Calculator'!$A183+2,FALSE)=0,0,HLOOKUP(CI$2,Recipes!$H:$GI,'Production Calculator'!$A183+2,FALSE)*$AK183))+IF($AO183=CI$3,$AM183/VLOOKUP($AO183,Data!$A$50:$B$56,2,FALSE),0)</f>
        <v>0</v>
      </c>
      <c r="CJ183" s="11">
        <f>IF(CJ$2=$A183,0,IF(HLOOKUP(CJ$2,Recipes!$H:$GI,'Production Calculator'!$A183+2,FALSE)=0,0,HLOOKUP(CJ$2,Recipes!$H:$GI,'Production Calculator'!$A183+2,FALSE)*$AK183))+IF($AO183=CJ$3,$AM183/VLOOKUP($AO183,Data!$A$50:$B$56,2,FALSE),0)</f>
        <v>0</v>
      </c>
      <c r="CK183" s="11">
        <f>IF(CK$2=$A183,0,IF(HLOOKUP(CK$2,Recipes!$H:$GI,'Production Calculator'!$A183+2,FALSE)=0,0,HLOOKUP(CK$2,Recipes!$H:$GI,'Production Calculator'!$A183+2,FALSE)*$AK183))+IF($AO183=CK$3,$AM183/VLOOKUP($AO183,Data!$A$50:$B$56,2,FALSE),0)</f>
        <v>0</v>
      </c>
      <c r="CL183" s="11">
        <f>IF(CL$2=$A183,0,IF(HLOOKUP(CL$2,Recipes!$H:$GI,'Production Calculator'!$A183+2,FALSE)=0,0,HLOOKUP(CL$2,Recipes!$H:$GI,'Production Calculator'!$A183+2,FALSE)*$AK183))+IF($AO183=CL$3,$AM183/VLOOKUP($AO183,Data!$A$50:$B$56,2,FALSE),0)</f>
        <v>0</v>
      </c>
      <c r="CM183" s="11">
        <f>IF(CM$2=$A183,0,IF(HLOOKUP(CM$2,Recipes!$H:$GI,'Production Calculator'!$A183+2,FALSE)=0,0,HLOOKUP(CM$2,Recipes!$H:$GI,'Production Calculator'!$A183+2,FALSE)*$AK183))+IF($AO183=CM$3,$AM183/VLOOKUP($AO183,Data!$A$50:$B$56,2,FALSE),0)</f>
        <v>0</v>
      </c>
      <c r="CN183" s="11">
        <f>IF(CN$2=$A183,0,IF(HLOOKUP(CN$2,Recipes!$H:$GI,'Production Calculator'!$A183+2,FALSE)=0,0,HLOOKUP(CN$2,Recipes!$H:$GI,'Production Calculator'!$A183+2,FALSE)*$AK183))+IF($AO183=CN$3,$AM183/VLOOKUP($AO183,Data!$A$50:$B$56,2,FALSE),0)</f>
        <v>0</v>
      </c>
      <c r="CO183" s="11">
        <f>IF(CO$2=$A183,0,IF(HLOOKUP(CO$2,Recipes!$H:$GI,'Production Calculator'!$A183+2,FALSE)=0,0,HLOOKUP(CO$2,Recipes!$H:$GI,'Production Calculator'!$A183+2,FALSE)*$AK183))+IF($AO183=CO$3,$AM183/VLOOKUP($AO183,Data!$A$50:$B$56,2,FALSE),0)</f>
        <v>0</v>
      </c>
      <c r="CP183" s="11">
        <f>IF(CP$2=$A183,0,IF(HLOOKUP(CP$2,Recipes!$H:$GI,'Production Calculator'!$A183+2,FALSE)=0,0,HLOOKUP(CP$2,Recipes!$H:$GI,'Production Calculator'!$A183+2,FALSE)*$AK183))+IF($AO183=CP$3,$AM183/VLOOKUP($AO183,Data!$A$50:$B$56,2,FALSE),0)</f>
        <v>0</v>
      </c>
      <c r="CQ183" s="11">
        <f>IF(CQ$2=$A183,0,IF(HLOOKUP(CQ$2,Recipes!$H:$GI,'Production Calculator'!$A183+2,FALSE)=0,0,HLOOKUP(CQ$2,Recipes!$H:$GI,'Production Calculator'!$A183+2,FALSE)*$AK183))+IF($AO183=CQ$3,$AM183/VLOOKUP($AO183,Data!$A$50:$B$56,2,FALSE),0)</f>
        <v>0</v>
      </c>
      <c r="CR183" s="11">
        <f>IF(CR$2=$A183,0,IF(HLOOKUP(CR$2,Recipes!$H:$GI,'Production Calculator'!$A183+2,FALSE)=0,0,HLOOKUP(CR$2,Recipes!$H:$GI,'Production Calculator'!$A183+2,FALSE)*$AK183))+IF($AO183=CR$3,$AM183/VLOOKUP($AO183,Data!$A$50:$B$56,2,FALSE),0)</f>
        <v>0</v>
      </c>
      <c r="CS183" s="11">
        <f>IF(CS$2=$A183,0,IF(HLOOKUP(CS$2,Recipes!$H:$GI,'Production Calculator'!$A183+2,FALSE)=0,0,HLOOKUP(CS$2,Recipes!$H:$GI,'Production Calculator'!$A183+2,FALSE)*$AK183))+IF($AO183=CS$3,$AM183/VLOOKUP($AO183,Data!$A$50:$B$56,2,FALSE),0)</f>
        <v>0</v>
      </c>
      <c r="CT183" s="11">
        <f>IF(CT$2=$A183,0,IF(HLOOKUP(CT$2,Recipes!$H:$GI,'Production Calculator'!$A183+2,FALSE)=0,0,HLOOKUP(CT$2,Recipes!$H:$GI,'Production Calculator'!$A183+2,FALSE)*$AK183))+IF($AO183=CT$3,$AM183/VLOOKUP($AO183,Data!$A$50:$B$56,2,FALSE),0)</f>
        <v>0</v>
      </c>
      <c r="CU183" s="11">
        <f>IF(CU$2=$A183,0,IF(HLOOKUP(CU$2,Recipes!$H:$GI,'Production Calculator'!$A183+2,FALSE)=0,0,HLOOKUP(CU$2,Recipes!$H:$GI,'Production Calculator'!$A183+2,FALSE)*$AK183))+IF($AO183=CU$3,$AM183/VLOOKUP($AO183,Data!$A$50:$B$56,2,FALSE),0)</f>
        <v>0</v>
      </c>
      <c r="CV183" s="11">
        <f>IF(CV$2=$A183,0,IF(HLOOKUP(CV$2,Recipes!$H:$GI,'Production Calculator'!$A183+2,FALSE)=0,0,HLOOKUP(CV$2,Recipes!$H:$GI,'Production Calculator'!$A183+2,FALSE)*$AK183))+IF($AO183=CV$3,$AM183/VLOOKUP($AO183,Data!$A$50:$B$56,2,FALSE),0)</f>
        <v>0</v>
      </c>
      <c r="CW183" s="11">
        <f>IF(CW$2=$A183,0,IF(HLOOKUP(CW$2,Recipes!$H:$GI,'Production Calculator'!$A183+2,FALSE)=0,0,HLOOKUP(CW$2,Recipes!$H:$GI,'Production Calculator'!$A183+2,FALSE)*$AK183))+IF($AO183=CW$3,$AM183/VLOOKUP($AO183,Data!$A$50:$B$56,2,FALSE),0)</f>
        <v>0</v>
      </c>
      <c r="CX183" s="11">
        <f>IF(CX$2=$A183,0,IF(HLOOKUP(CX$2,Recipes!$H:$GI,'Production Calculator'!$A183+2,FALSE)=0,0,HLOOKUP(CX$2,Recipes!$H:$GI,'Production Calculator'!$A183+2,FALSE)*$AK183))+IF($AO183=CX$3,$AM183/VLOOKUP($AO183,Data!$A$50:$B$56,2,FALSE),0)</f>
        <v>0</v>
      </c>
      <c r="CY183" s="11">
        <f>IF(CY$2=$A183,0,IF(HLOOKUP(CY$2,Recipes!$H:$GI,'Production Calculator'!$A183+2,FALSE)=0,0,HLOOKUP(CY$2,Recipes!$H:$GI,'Production Calculator'!$A183+2,FALSE)*$AK183))+IF($AO183=CY$3,$AM183/VLOOKUP($AO183,Data!$A$50:$B$56,2,FALSE),0)</f>
        <v>0</v>
      </c>
      <c r="CZ183" s="11">
        <f>IF(CZ$2=$A183,0,IF(HLOOKUP(CZ$2,Recipes!$H:$GI,'Production Calculator'!$A183+2,FALSE)=0,0,HLOOKUP(CZ$2,Recipes!$H:$GI,'Production Calculator'!$A183+2,FALSE)*$AK183))+IF($AO183=CZ$3,$AM183/VLOOKUP($AO183,Data!$A$50:$B$56,2,FALSE),0)</f>
        <v>0</v>
      </c>
      <c r="DA183" s="11">
        <f>IF(DA$2=$A183,0,IF(HLOOKUP(DA$2,Recipes!$H:$GI,'Production Calculator'!$A183+2,FALSE)=0,0,HLOOKUP(DA$2,Recipes!$H:$GI,'Production Calculator'!$A183+2,FALSE)*$AK183))+IF($AO183=DA$3,$AM183/VLOOKUP($AO183,Data!$A$50:$B$56,2,FALSE),0)</f>
        <v>0</v>
      </c>
      <c r="DB183" s="11">
        <f>IF(DB$2=$A183,0,IF(HLOOKUP(DB$2,Recipes!$H:$GI,'Production Calculator'!$A183+2,FALSE)=0,0,HLOOKUP(DB$2,Recipes!$H:$GI,'Production Calculator'!$A183+2,FALSE)*$AK183))+IF($AO183=DB$3,$AM183/VLOOKUP($AO183,Data!$A$50:$B$56,2,FALSE),0)</f>
        <v>0</v>
      </c>
      <c r="DC183" s="11">
        <f>IF(DC$2=$A183,0,IF(HLOOKUP(DC$2,Recipes!$H:$GI,'Production Calculator'!$A183+2,FALSE)=0,0,HLOOKUP(DC$2,Recipes!$H:$GI,'Production Calculator'!$A183+2,FALSE)*$AK183))+IF($AO183=DC$3,$AM183/VLOOKUP($AO183,Data!$A$50:$B$56,2,FALSE),0)</f>
        <v>0</v>
      </c>
      <c r="DD183" s="11">
        <f>IF(DD$2=$A183,0,IF(HLOOKUP(DD$2,Recipes!$H:$GI,'Production Calculator'!$A183+2,FALSE)=0,0,HLOOKUP(DD$2,Recipes!$H:$GI,'Production Calculator'!$A183+2,FALSE)*$AK183))+IF($AO183=DD$3,$AM183/VLOOKUP($AO183,Data!$A$50:$B$56,2,FALSE),0)</f>
        <v>0</v>
      </c>
      <c r="DE183" s="11">
        <f>IF(DE$2=$A183,0,IF(HLOOKUP(DE$2,Recipes!$H:$GI,'Production Calculator'!$A183+2,FALSE)=0,0,HLOOKUP(DE$2,Recipes!$H:$GI,'Production Calculator'!$A183+2,FALSE)*$AK183))+IF($AO183=DE$3,$AM183/VLOOKUP($AO183,Data!$A$50:$B$56,2,FALSE),0)</f>
        <v>0</v>
      </c>
      <c r="DF183" s="11">
        <f>IF(DF$2=$A183,0,IF(HLOOKUP(DF$2,Recipes!$H:$GI,'Production Calculator'!$A183+2,FALSE)=0,0,HLOOKUP(DF$2,Recipes!$H:$GI,'Production Calculator'!$A183+2,FALSE)*$AK183))+IF($AO183=DF$3,$AM183/VLOOKUP($AO183,Data!$A$50:$B$56,2,FALSE),0)</f>
        <v>0</v>
      </c>
      <c r="DG183" s="11">
        <f>IF(DG$2=$A183,0,IF(HLOOKUP(DG$2,Recipes!$H:$GI,'Production Calculator'!$A183+2,FALSE)=0,0,HLOOKUP(DG$2,Recipes!$H:$GI,'Production Calculator'!$A183+2,FALSE)*$AK183))+IF($AO183=DG$3,$AM183/VLOOKUP($AO183,Data!$A$50:$B$56,2,FALSE),0)</f>
        <v>0</v>
      </c>
      <c r="DH183" s="11">
        <f>IF(DH$2=$A183,0,IF(HLOOKUP(DH$2,Recipes!$H:$GI,'Production Calculator'!$A183+2,FALSE)=0,0,HLOOKUP(DH$2,Recipes!$H:$GI,'Production Calculator'!$A183+2,FALSE)*$AK183))+IF($AO183=DH$3,$AM183/VLOOKUP($AO183,Data!$A$50:$B$56,2,FALSE),0)</f>
        <v>0</v>
      </c>
      <c r="DI183" s="11">
        <f>IF(DI$2=$A183,0,IF(HLOOKUP(DI$2,Recipes!$H:$GI,'Production Calculator'!$A183+2,FALSE)=0,0,HLOOKUP(DI$2,Recipes!$H:$GI,'Production Calculator'!$A183+2,FALSE)*$AK183))+IF($AO183=DI$3,$AM183/VLOOKUP($AO183,Data!$A$50:$B$56,2,FALSE),0)</f>
        <v>0</v>
      </c>
      <c r="DJ183" s="11">
        <f>IF(DJ$2=$A183,0,IF(HLOOKUP(DJ$2,Recipes!$H:$GI,'Production Calculator'!$A183+2,FALSE)=0,0,HLOOKUP(DJ$2,Recipes!$H:$GI,'Production Calculator'!$A183+2,FALSE)*$AK183))+IF($AO183=DJ$3,$AM183/VLOOKUP($AO183,Data!$A$50:$B$56,2,FALSE),0)</f>
        <v>0</v>
      </c>
      <c r="DK183" s="11">
        <f>IF(DK$2=$A183,0,IF(HLOOKUP(DK$2,Recipes!$H:$GI,'Production Calculator'!$A183+2,FALSE)=0,0,HLOOKUP(DK$2,Recipes!$H:$GI,'Production Calculator'!$A183+2,FALSE)*$AK183))+IF($AO183=DK$3,$AM183/VLOOKUP($AO183,Data!$A$50:$B$56,2,FALSE),0)</f>
        <v>0</v>
      </c>
      <c r="DL183" s="11">
        <f>IF(DL$2=$A183,0,IF(HLOOKUP(DL$2,Recipes!$H:$GI,'Production Calculator'!$A183+2,FALSE)=0,0,HLOOKUP(DL$2,Recipes!$H:$GI,'Production Calculator'!$A183+2,FALSE)*$AK183))+IF($AO183=DL$3,$AM183/VLOOKUP($AO183,Data!$A$50:$B$56,2,FALSE),0)</f>
        <v>0</v>
      </c>
      <c r="DM183" s="11">
        <f>IF(DM$2=$A183,0,IF(HLOOKUP(DM$2,Recipes!$H:$GI,'Production Calculator'!$A183+2,FALSE)=0,0,HLOOKUP(DM$2,Recipes!$H:$GI,'Production Calculator'!$A183+2,FALSE)*$AK183))+IF($AO183=DM$3,$AM183/VLOOKUP($AO183,Data!$A$50:$B$56,2,FALSE),0)</f>
        <v>0</v>
      </c>
      <c r="DN183" s="11">
        <f>IF(DN$2=$A183,0,IF(HLOOKUP(DN$2,Recipes!$H:$GI,'Production Calculator'!$A183+2,FALSE)=0,0,HLOOKUP(DN$2,Recipes!$H:$GI,'Production Calculator'!$A183+2,FALSE)*$AK183))+IF($AO183=DN$3,$AM183/VLOOKUP($AO183,Data!$A$50:$B$56,2,FALSE),0)</f>
        <v>0</v>
      </c>
      <c r="DO183" s="11">
        <f>IF(DO$2=$A183,0,IF(HLOOKUP(DO$2,Recipes!$H:$GI,'Production Calculator'!$A183+2,FALSE)=0,0,HLOOKUP(DO$2,Recipes!$H:$GI,'Production Calculator'!$A183+2,FALSE)*$AK183))+IF($AO183=DO$3,$AM183/VLOOKUP($AO183,Data!$A$50:$B$56,2,FALSE),0)</f>
        <v>0</v>
      </c>
      <c r="DP183" s="11">
        <f>IF(DP$2=$A183,0,IF(HLOOKUP(DP$2,Recipes!$H:$GI,'Production Calculator'!$A183+2,FALSE)=0,0,HLOOKUP(DP$2,Recipes!$H:$GI,'Production Calculator'!$A183+2,FALSE)*$AK183))+IF($AO183=DP$3,$AM183/VLOOKUP($AO183,Data!$A$50:$B$56,2,FALSE),0)</f>
        <v>0</v>
      </c>
      <c r="DQ183" s="11">
        <f>IF(DQ$2=$A183,0,IF(HLOOKUP(DQ$2,Recipes!$H:$GI,'Production Calculator'!$A183+2,FALSE)=0,0,HLOOKUP(DQ$2,Recipes!$H:$GI,'Production Calculator'!$A183+2,FALSE)*$AK183))+IF($AO183=DQ$3,$AM183/VLOOKUP($AO183,Data!$A$50:$B$56,2,FALSE),0)</f>
        <v>0</v>
      </c>
      <c r="DR183" s="11">
        <f>IF(DR$2=$A183,0,IF(HLOOKUP(DR$2,Recipes!$H:$GI,'Production Calculator'!$A183+2,FALSE)=0,0,HLOOKUP(DR$2,Recipes!$H:$GI,'Production Calculator'!$A183+2,FALSE)*$AK183))+IF($AO183=DR$3,$AM183/VLOOKUP($AO183,Data!$A$50:$B$56,2,FALSE),0)</f>
        <v>0</v>
      </c>
      <c r="DS183" s="11">
        <f>IF(DS$2=$A183,0,IF(HLOOKUP(DS$2,Recipes!$H:$GI,'Production Calculator'!$A183+2,FALSE)=0,0,HLOOKUP(DS$2,Recipes!$H:$GI,'Production Calculator'!$A183+2,FALSE)*$AK183))+IF($AO183=DS$3,$AM183/VLOOKUP($AO183,Data!$A$50:$B$56,2,FALSE),0)</f>
        <v>0</v>
      </c>
      <c r="DT183" s="11">
        <f>IF(DT$2=$A183,0,IF(HLOOKUP(DT$2,Recipes!$H:$GI,'Production Calculator'!$A183+2,FALSE)=0,0,HLOOKUP(DT$2,Recipes!$H:$GI,'Production Calculator'!$A183+2,FALSE)*$AK183))+IF($AO183=DT$3,$AM183/VLOOKUP($AO183,Data!$A$50:$B$56,2,FALSE),0)</f>
        <v>0</v>
      </c>
      <c r="DU183" s="11">
        <f>IF(DU$2=$A183,0,IF(HLOOKUP(DU$2,Recipes!$H:$GI,'Production Calculator'!$A183+2,FALSE)=0,0,HLOOKUP(DU$2,Recipes!$H:$GI,'Production Calculator'!$A183+2,FALSE)*$AK183))+IF($AO183=DU$3,$AM183/VLOOKUP($AO183,Data!$A$50:$B$56,2,FALSE),0)</f>
        <v>0</v>
      </c>
      <c r="DV183" s="11">
        <f>IF(DV$2=$A183,0,IF(HLOOKUP(DV$2,Recipes!$H:$GI,'Production Calculator'!$A183+2,FALSE)=0,0,HLOOKUP(DV$2,Recipes!$H:$GI,'Production Calculator'!$A183+2,FALSE)*$AK183))+IF($AO183=DV$3,$AM183/VLOOKUP($AO183,Data!$A$50:$B$56,2,FALSE),0)</f>
        <v>0</v>
      </c>
      <c r="DW183" s="11">
        <f>IF(DW$2=$A183,0,IF(HLOOKUP(DW$2,Recipes!$H:$GI,'Production Calculator'!$A183+2,FALSE)=0,0,HLOOKUP(DW$2,Recipes!$H:$GI,'Production Calculator'!$A183+2,FALSE)*$AK183))+IF($AO183=DW$3,$AM183/VLOOKUP($AO183,Data!$A$50:$B$56,2,FALSE),0)</f>
        <v>0</v>
      </c>
      <c r="DX183" s="11">
        <f>IF(DX$2=$A183,0,IF(HLOOKUP(DX$2,Recipes!$H:$GI,'Production Calculator'!$A183+2,FALSE)=0,0,HLOOKUP(DX$2,Recipes!$H:$GI,'Production Calculator'!$A183+2,FALSE)*$AK183))+IF($AO183=DX$3,$AM183/VLOOKUP($AO183,Data!$A$50:$B$56,2,FALSE),0)</f>
        <v>0</v>
      </c>
      <c r="DY183" s="11">
        <f>IF(DY$2=$A183,0,IF(HLOOKUP(DY$2,Recipes!$H:$GI,'Production Calculator'!$A183+2,FALSE)=0,0,HLOOKUP(DY$2,Recipes!$H:$GI,'Production Calculator'!$A183+2,FALSE)*$AK183))+IF($AO183=DY$3,$AM183/VLOOKUP($AO183,Data!$A$50:$B$56,2,FALSE),0)</f>
        <v>0</v>
      </c>
      <c r="DZ183" s="11">
        <f>IF(DZ$2=$A183,0,IF(HLOOKUP(DZ$2,Recipes!$H:$GI,'Production Calculator'!$A183+2,FALSE)=0,0,HLOOKUP(DZ$2,Recipes!$H:$GI,'Production Calculator'!$A183+2,FALSE)*$AK183))+IF($AO183=DZ$3,$AM183/VLOOKUP($AO183,Data!$A$50:$B$56,2,FALSE),0)</f>
        <v>0</v>
      </c>
      <c r="EA183" s="11">
        <f>IF(EA$2=$A183,0,IF(HLOOKUP(EA$2,Recipes!$H:$GI,'Production Calculator'!$A183+2,FALSE)=0,0,HLOOKUP(EA$2,Recipes!$H:$GI,'Production Calculator'!$A183+2,FALSE)*$AK183))+IF($AO183=EA$3,$AM183/VLOOKUP($AO183,Data!$A$50:$B$56,2,FALSE),0)</f>
        <v>0</v>
      </c>
      <c r="EB183" s="11">
        <f>IF(EB$2=$A183,0,IF(HLOOKUP(EB$2,Recipes!$H:$GI,'Production Calculator'!$A183+2,FALSE)=0,0,HLOOKUP(EB$2,Recipes!$H:$GI,'Production Calculator'!$A183+2,FALSE)*$AK183))+IF($AO183=EB$3,$AM183/VLOOKUP($AO183,Data!$A$50:$B$56,2,FALSE),0)</f>
        <v>0</v>
      </c>
      <c r="EC183" s="11">
        <f>IF(EC$2=$A183,0,IF(HLOOKUP(EC$2,Recipes!$H:$GI,'Production Calculator'!$A183+2,FALSE)=0,0,HLOOKUP(EC$2,Recipes!$H:$GI,'Production Calculator'!$A183+2,FALSE)*$AK183))+IF($AO183=EC$3,$AM183/VLOOKUP($AO183,Data!$A$50:$B$56,2,FALSE),0)</f>
        <v>0</v>
      </c>
      <c r="ED183" s="11">
        <f>IF(ED$2=$A183,0,IF(HLOOKUP(ED$2,Recipes!$H:$GI,'Production Calculator'!$A183+2,FALSE)=0,0,HLOOKUP(ED$2,Recipes!$H:$GI,'Production Calculator'!$A183+2,FALSE)*$AK183))+IF($AO183=ED$3,$AM183/VLOOKUP($AO183,Data!$A$50:$B$56,2,FALSE),0)</f>
        <v>0</v>
      </c>
      <c r="EE183" s="11">
        <f>IF(EE$2=$A183,0,IF(HLOOKUP(EE$2,Recipes!$H:$GI,'Production Calculator'!$A183+2,FALSE)=0,0,HLOOKUP(EE$2,Recipes!$H:$GI,'Production Calculator'!$A183+2,FALSE)*$AK183))+IF($AO183=EE$3,$AM183/VLOOKUP($AO183,Data!$A$50:$B$56,2,FALSE),0)</f>
        <v>0</v>
      </c>
      <c r="EF183" s="11">
        <f>IF(EF$2=$A183,0,IF(HLOOKUP(EF$2,Recipes!$H:$GI,'Production Calculator'!$A183+2,FALSE)=0,0,HLOOKUP(EF$2,Recipes!$H:$GI,'Production Calculator'!$A183+2,FALSE)*$AK183))+IF($AO183=EF$3,$AM183/VLOOKUP($AO183,Data!$A$50:$B$56,2,FALSE),0)</f>
        <v>0</v>
      </c>
      <c r="EG183" s="11">
        <f>IF(EG$2=$A183,0,IF(HLOOKUP(EG$2,Recipes!$H:$GI,'Production Calculator'!$A183+2,FALSE)=0,0,HLOOKUP(EG$2,Recipes!$H:$GI,'Production Calculator'!$A183+2,FALSE)*$AK183))+IF($AO183=EG$3,$AM183/VLOOKUP($AO183,Data!$A$50:$B$56,2,FALSE),0)</f>
        <v>0</v>
      </c>
      <c r="EH183" s="11">
        <f>IF(EH$2=$A183,0,IF(HLOOKUP(EH$2,Recipes!$H:$GI,'Production Calculator'!$A183+2,FALSE)=0,0,HLOOKUP(EH$2,Recipes!$H:$GI,'Production Calculator'!$A183+2,FALSE)*$AK183))+IF($AO183=EH$3,$AM183/VLOOKUP($AO183,Data!$A$50:$B$56,2,FALSE),0)</f>
        <v>0</v>
      </c>
      <c r="EI183" s="11">
        <f>IF(EI$2=$A183,0,IF(HLOOKUP(EI$2,Recipes!$H:$GI,'Production Calculator'!$A183+2,FALSE)=0,0,HLOOKUP(EI$2,Recipes!$H:$GI,'Production Calculator'!$A183+2,FALSE)*$AK183))+IF($AO183=EI$3,$AM183/VLOOKUP($AO183,Data!$A$50:$B$56,2,FALSE),0)</f>
        <v>0</v>
      </c>
      <c r="EJ183" s="11">
        <f>IF(EJ$2=$A183,0,IF(HLOOKUP(EJ$2,Recipes!$H:$GI,'Production Calculator'!$A183+2,FALSE)=0,0,HLOOKUP(EJ$2,Recipes!$H:$GI,'Production Calculator'!$A183+2,FALSE)*$AK183))+IF($AO183=EJ$3,$AM183/VLOOKUP($AO183,Data!$A$50:$B$56,2,FALSE),0)</f>
        <v>0</v>
      </c>
      <c r="EK183" s="11">
        <f>IF(EK$2=$A183,0,IF(HLOOKUP(EK$2,Recipes!$H:$GI,'Production Calculator'!$A183+2,FALSE)=0,0,HLOOKUP(EK$2,Recipes!$H:$GI,'Production Calculator'!$A183+2,FALSE)*$AK183))+IF($AO183=EK$3,$AM183/VLOOKUP($AO183,Data!$A$50:$B$56,2,FALSE),0)</f>
        <v>0</v>
      </c>
      <c r="EL183" s="11">
        <f>IF(EL$2=$A183,0,IF(HLOOKUP(EL$2,Recipes!$H:$GI,'Production Calculator'!$A183+2,FALSE)=0,0,HLOOKUP(EL$2,Recipes!$H:$GI,'Production Calculator'!$A183+2,FALSE)*$AK183))+IF($AO183=EL$3,$AM183/VLOOKUP($AO183,Data!$A$50:$B$56,2,FALSE),0)</f>
        <v>0</v>
      </c>
      <c r="EM183" s="11">
        <f>IF(EM$2=$A183,0,IF(HLOOKUP(EM$2,Recipes!$H:$GI,'Production Calculator'!$A183+2,FALSE)=0,0,HLOOKUP(EM$2,Recipes!$H:$GI,'Production Calculator'!$A183+2,FALSE)*$AK183))+IF($AO183=EM$3,$AM183/VLOOKUP($AO183,Data!$A$50:$B$56,2,FALSE),0)</f>
        <v>0</v>
      </c>
      <c r="EN183" s="11">
        <f>IF(EN$2=$A183,0,IF(HLOOKUP(EN$2,Recipes!$H:$GI,'Production Calculator'!$A183+2,FALSE)=0,0,HLOOKUP(EN$2,Recipes!$H:$GI,'Production Calculator'!$A183+2,FALSE)*$AK183))+IF($AO183=EN$3,$AM183/VLOOKUP($AO183,Data!$A$50:$B$56,2,FALSE),0)</f>
        <v>0</v>
      </c>
      <c r="EO183" s="11">
        <f>IF(EO$2=$A183,0,IF(HLOOKUP(EO$2,Recipes!$H:$GI,'Production Calculator'!$A183+2,FALSE)=0,0,HLOOKUP(EO$2,Recipes!$H:$GI,'Production Calculator'!$A183+2,FALSE)*$AK183))+IF($AO183=EO$3,$AM183/VLOOKUP($AO183,Data!$A$50:$B$56,2,FALSE),0)</f>
        <v>0</v>
      </c>
      <c r="EP183" s="11">
        <f>IF(EP$2=$A183,0,IF(HLOOKUP(EP$2,Recipes!$H:$GI,'Production Calculator'!$A183+2,FALSE)=0,0,HLOOKUP(EP$2,Recipes!$H:$GI,'Production Calculator'!$A183+2,FALSE)*$AK183))+IF($AO183=EP$3,$AM183/VLOOKUP($AO183,Data!$A$50:$B$56,2,FALSE),0)</f>
        <v>0</v>
      </c>
      <c r="EQ183" s="11">
        <f>IF(EQ$2=$A183,0,IF(HLOOKUP(EQ$2,Recipes!$H:$GI,'Production Calculator'!$A183+2,FALSE)=0,0,HLOOKUP(EQ$2,Recipes!$H:$GI,'Production Calculator'!$A183+2,FALSE)*$AK183))+IF($AO183=EQ$3,$AM183/VLOOKUP($AO183,Data!$A$50:$B$56,2,FALSE),0)</f>
        <v>0</v>
      </c>
      <c r="ER183" s="11">
        <f>IF(ER$2=$A183,0,IF(HLOOKUP(ER$2,Recipes!$H:$GI,'Production Calculator'!$A183+2,FALSE)=0,0,HLOOKUP(ER$2,Recipes!$H:$GI,'Production Calculator'!$A183+2,FALSE)*$AK183))+IF($AO183=ER$3,$AM183/VLOOKUP($AO183,Data!$A$50:$B$56,2,FALSE),0)</f>
        <v>0</v>
      </c>
      <c r="ES183" s="11">
        <f>IF(ES$2=$A183,0,IF(HLOOKUP(ES$2,Recipes!$H:$GI,'Production Calculator'!$A183+2,FALSE)=0,0,HLOOKUP(ES$2,Recipes!$H:$GI,'Production Calculator'!$A183+2,FALSE)*$AK183))+IF($AO183=ES$3,$AM183/VLOOKUP($AO183,Data!$A$50:$B$56,2,FALSE),0)</f>
        <v>0</v>
      </c>
      <c r="ET183" s="11">
        <f>IF(ET$2=$A183,0,IF(HLOOKUP(ET$2,Recipes!$H:$GI,'Production Calculator'!$A183+2,FALSE)=0,0,HLOOKUP(ET$2,Recipes!$H:$GI,'Production Calculator'!$A183+2,FALSE)*$AK183))+IF($AO183=ET$3,$AM183/VLOOKUP($AO183,Data!$A$50:$B$56,2,FALSE),0)</f>
        <v>0</v>
      </c>
      <c r="EU183" s="11">
        <f>IF(EU$2=$A183,0,IF(HLOOKUP(EU$2,Recipes!$H:$GI,'Production Calculator'!$A183+2,FALSE)=0,0,HLOOKUP(EU$2,Recipes!$H:$GI,'Production Calculator'!$A183+2,FALSE)*$AK183))+IF($AO183=EU$3,$AM183/VLOOKUP($AO183,Data!$A$50:$B$56,2,FALSE),0)</f>
        <v>0</v>
      </c>
      <c r="EV183" s="11">
        <f>IF(EV$2=$A183,0,IF(HLOOKUP(EV$2,Recipes!$H:$GI,'Production Calculator'!$A183+2,FALSE)=0,0,HLOOKUP(EV$2,Recipes!$H:$GI,'Production Calculator'!$A183+2,FALSE)*$AK183))+IF($AO183=EV$3,$AM183/VLOOKUP($AO183,Data!$A$50:$B$56,2,FALSE),0)</f>
        <v>0</v>
      </c>
      <c r="EW183" s="11">
        <f>IF(EW$2=$A183,0,IF(HLOOKUP(EW$2,Recipes!$H:$GI,'Production Calculator'!$A183+2,FALSE)=0,0,HLOOKUP(EW$2,Recipes!$H:$GI,'Production Calculator'!$A183+2,FALSE)*$AK183))+IF($AO183=EW$3,$AM183/VLOOKUP($AO183,Data!$A$50:$B$56,2,FALSE),0)</f>
        <v>0</v>
      </c>
      <c r="EX183" s="11">
        <f>IF(EX$2=$A183,0,IF(HLOOKUP(EX$2,Recipes!$H:$GI,'Production Calculator'!$A183+2,FALSE)=0,0,HLOOKUP(EX$2,Recipes!$H:$GI,'Production Calculator'!$A183+2,FALSE)*$AK183))+IF($AO183=EX$3,$AM183/VLOOKUP($AO183,Data!$A$50:$B$56,2,FALSE),0)</f>
        <v>0</v>
      </c>
      <c r="EY183" s="11">
        <f>IF(EY$2=$A183,0,IF(HLOOKUP(EY$2,Recipes!$H:$GI,'Production Calculator'!$A183+2,FALSE)=0,0,HLOOKUP(EY$2,Recipes!$H:$GI,'Production Calculator'!$A183+2,FALSE)*$AK183))+IF($AO183=EY$3,$AM183/VLOOKUP($AO183,Data!$A$50:$B$56,2,FALSE),0)</f>
        <v>0</v>
      </c>
      <c r="EZ183" s="11">
        <f>IF(EZ$2=$A183,0,IF(HLOOKUP(EZ$2,Recipes!$H:$GI,'Production Calculator'!$A183+2,FALSE)=0,0,HLOOKUP(EZ$2,Recipes!$H:$GI,'Production Calculator'!$A183+2,FALSE)*$AK183))+IF($AO183=EZ$3,$AM183/VLOOKUP($AO183,Data!$A$50:$B$56,2,FALSE),0)</f>
        <v>0</v>
      </c>
      <c r="FA183" s="11">
        <f>IF(FA$2=$A183,0,IF(HLOOKUP(FA$2,Recipes!$H:$GI,'Production Calculator'!$A183+2,FALSE)=0,0,HLOOKUP(FA$2,Recipes!$H:$GI,'Production Calculator'!$A183+2,FALSE)*$AK183))+IF($AO183=FA$3,$AM183/VLOOKUP($AO183,Data!$A$50:$B$56,2,FALSE),0)</f>
        <v>0</v>
      </c>
      <c r="FB183" s="11">
        <f>IF(FB$2=$A183,0,IF(HLOOKUP(FB$2,Recipes!$H:$GI,'Production Calculator'!$A183+2,FALSE)=0,0,HLOOKUP(FB$2,Recipes!$H:$GI,'Production Calculator'!$A183+2,FALSE)*$AK183))+IF($AO183=FB$3,$AM183/VLOOKUP($AO183,Data!$A$50:$B$56,2,FALSE),0)</f>
        <v>0</v>
      </c>
      <c r="FC183" s="11">
        <f>IF(FC$2=$A183,0,IF(HLOOKUP(FC$2,Recipes!$H:$GI,'Production Calculator'!$A183+2,FALSE)=0,0,HLOOKUP(FC$2,Recipes!$H:$GI,'Production Calculator'!$A183+2,FALSE)*$AK183))+IF($AO183=FC$3,$AM183/VLOOKUP($AO183,Data!$A$50:$B$56,2,FALSE),0)</f>
        <v>0</v>
      </c>
      <c r="FD183" s="11">
        <f>IF(FD$2=$A183,0,IF(HLOOKUP(FD$2,Recipes!$H:$GI,'Production Calculator'!$A183+2,FALSE)=0,0,HLOOKUP(FD$2,Recipes!$H:$GI,'Production Calculator'!$A183+2,FALSE)*$AK183))+IF($AO183=FD$3,$AM183/VLOOKUP($AO183,Data!$A$50:$B$56,2,FALSE),0)</f>
        <v>0</v>
      </c>
      <c r="FE183" s="11">
        <f>IF(FE$2=$A183,0,IF(HLOOKUP(FE$2,Recipes!$H:$GI,'Production Calculator'!$A183+2,FALSE)=0,0,HLOOKUP(FE$2,Recipes!$H:$GI,'Production Calculator'!$A183+2,FALSE)*$AK183))+IF($AO183=FE$3,$AM183/VLOOKUP($AO183,Data!$A$50:$B$56,2,FALSE),0)</f>
        <v>0</v>
      </c>
      <c r="FF183" s="11">
        <f>IF(FF$2=$A183,0,IF(HLOOKUP(FF$2,Recipes!$H:$GI,'Production Calculator'!$A183+2,FALSE)=0,0,HLOOKUP(FF$2,Recipes!$H:$GI,'Production Calculator'!$A183+2,FALSE)*$AK183))+IF($AO183=FF$3,$AM183/VLOOKUP($AO183,Data!$A$50:$B$56,2,FALSE),0)</f>
        <v>0</v>
      </c>
      <c r="FG183" s="11">
        <f>IF(FG$2=$A183,0,IF(HLOOKUP(FG$2,Recipes!$H:$GI,'Production Calculator'!$A183+2,FALSE)=0,0,HLOOKUP(FG$2,Recipes!$H:$GI,'Production Calculator'!$A183+2,FALSE)*$AK183))+IF($AO183=FG$3,$AM183/VLOOKUP($AO183,Data!$A$50:$B$56,2,FALSE),0)</f>
        <v>0</v>
      </c>
      <c r="FH183" s="11">
        <f>IF(FH$2=$A183,0,IF(HLOOKUP(FH$2,Recipes!$H:$GI,'Production Calculator'!$A183+2,FALSE)=0,0,HLOOKUP(FH$2,Recipes!$H:$GI,'Production Calculator'!$A183+2,FALSE)*$AK183))+IF($AO183=FH$3,$AM183/VLOOKUP($AO183,Data!$A$50:$B$56,2,FALSE),0)</f>
        <v>0</v>
      </c>
      <c r="FI183" s="11">
        <f>IF(FI$2=$A183,0,IF(HLOOKUP(FI$2,Recipes!$H:$GI,'Production Calculator'!$A183+2,FALSE)=0,0,HLOOKUP(FI$2,Recipes!$H:$GI,'Production Calculator'!$A183+2,FALSE)*$AK183))+IF($AO183=FI$3,$AM183/VLOOKUP($AO183,Data!$A$50:$B$56,2,FALSE),0)</f>
        <v>0</v>
      </c>
      <c r="FJ183" s="11">
        <f>IF(FJ$2=$A183,0,IF(HLOOKUP(FJ$2,Recipes!$H:$GI,'Production Calculator'!$A183+2,FALSE)=0,0,HLOOKUP(FJ$2,Recipes!$H:$GI,'Production Calculator'!$A183+2,FALSE)*$AK183))+IF($AO183=FJ$3,$AM183/VLOOKUP($AO183,Data!$A$50:$B$56,2,FALSE),0)</f>
        <v>0</v>
      </c>
      <c r="FK183" s="11">
        <f>IF(FK$2=$A183,0,IF(HLOOKUP(FK$2,Recipes!$H:$GI,'Production Calculator'!$A183+2,FALSE)=0,0,HLOOKUP(FK$2,Recipes!$H:$GI,'Production Calculator'!$A183+2,FALSE)*$AK183))+IF($AO183=FK$3,$AM183/VLOOKUP($AO183,Data!$A$50:$B$56,2,FALSE),0)</f>
        <v>0</v>
      </c>
      <c r="FL183" s="11">
        <f>IF(FL$2=$A183,0,IF(HLOOKUP(FL$2,Recipes!$H:$GI,'Production Calculator'!$A183+2,FALSE)=0,0,HLOOKUP(FL$2,Recipes!$H:$GI,'Production Calculator'!$A183+2,FALSE)*$AK183))+IF($AO183=FL$3,$AM183/VLOOKUP($AO183,Data!$A$50:$B$56,2,FALSE),0)</f>
        <v>0</v>
      </c>
      <c r="FM183" s="11">
        <f>IF(FM$2=$A183,0,IF(HLOOKUP(FM$2,Recipes!$H:$GI,'Production Calculator'!$A183+2,FALSE)=0,0,HLOOKUP(FM$2,Recipes!$H:$GI,'Production Calculator'!$A183+2,FALSE)*$AK183))+IF($AO183=FM$3,$AM183/VLOOKUP($AO183,Data!$A$50:$B$56,2,FALSE),0)</f>
        <v>0</v>
      </c>
      <c r="FN183" s="11">
        <f>IF(FN$2=$A183,0,IF(HLOOKUP(FN$2,Recipes!$H:$GI,'Production Calculator'!$A183+2,FALSE)=0,0,HLOOKUP(FN$2,Recipes!$H:$GI,'Production Calculator'!$A183+2,FALSE)*$AK183))+IF($AO183=FN$3,$AM183/VLOOKUP($AO183,Data!$A$50:$B$56,2,FALSE),0)</f>
        <v>0</v>
      </c>
      <c r="FO183" s="11">
        <f>IF(FO$2=$A183,0,IF(HLOOKUP(FO$2,Recipes!$H:$GI,'Production Calculator'!$A183+2,FALSE)=0,0,HLOOKUP(FO$2,Recipes!$H:$GI,'Production Calculator'!$A183+2,FALSE)*$AK183))+IF($AO183=FO$3,$AM183/VLOOKUP($AO183,Data!$A$50:$B$56,2,FALSE),0)</f>
        <v>0</v>
      </c>
      <c r="FP183" s="11">
        <f>IF(FP$2=$A183,0,IF(HLOOKUP(FP$2,Recipes!$H:$GI,'Production Calculator'!$A183+2,FALSE)=0,0,HLOOKUP(FP$2,Recipes!$H:$GI,'Production Calculator'!$A183+2,FALSE)*$AK183))+IF($AO183=FP$3,$AM183/VLOOKUP($AO183,Data!$A$50:$B$56,2,FALSE),0)</f>
        <v>0</v>
      </c>
      <c r="FQ183" s="11">
        <f>IF(FQ$2=$A183,0,IF(HLOOKUP(FQ$2,Recipes!$H:$GI,'Production Calculator'!$A183+2,FALSE)=0,0,HLOOKUP(FQ$2,Recipes!$H:$GI,'Production Calculator'!$A183+2,FALSE)*$AK183))+IF($AO183=FQ$3,$AM183/VLOOKUP($AO183,Data!$A$50:$B$56,2,FALSE),0)</f>
        <v>0</v>
      </c>
      <c r="FR183" s="11">
        <f>IF(FR$2=$A183,0,IF(HLOOKUP(FR$2,Recipes!$H:$GI,'Production Calculator'!$A183+2,FALSE)=0,0,HLOOKUP(FR$2,Recipes!$H:$GI,'Production Calculator'!$A183+2,FALSE)*$AK183))+IF($AO183=FR$3,$AM183/VLOOKUP($AO183,Data!$A$50:$B$56,2,FALSE),0)</f>
        <v>0</v>
      </c>
      <c r="FS183" s="11">
        <f>IF(FS$2=$A183,0,IF(HLOOKUP(FS$2,Recipes!$H:$GI,'Production Calculator'!$A183+2,FALSE)=0,0,HLOOKUP(FS$2,Recipes!$H:$GI,'Production Calculator'!$A183+2,FALSE)*$AK183))+IF($AO183=FS$3,$AM183/VLOOKUP($AO183,Data!$A$50:$B$56,2,FALSE),0)</f>
        <v>0</v>
      </c>
      <c r="FT183" s="11">
        <f>IF(FT$2=$A183,0,IF(HLOOKUP(FT$2,Recipes!$H:$GI,'Production Calculator'!$A183+2,FALSE)=0,0,HLOOKUP(FT$2,Recipes!$H:$GI,'Production Calculator'!$A183+2,FALSE)*$AK183))+IF($AO183=FT$3,$AM183/VLOOKUP($AO183,Data!$A$50:$B$56,2,FALSE),0)</f>
        <v>0</v>
      </c>
      <c r="FU183" s="11">
        <f>IF(FU$2=$A183,0,IF(HLOOKUP(FU$2,Recipes!$H:$GI,'Production Calculator'!$A183+2,FALSE)=0,0,HLOOKUP(FU$2,Recipes!$H:$GI,'Production Calculator'!$A183+2,FALSE)*$AK183))+IF($AO183=FU$3,$AM183/VLOOKUP($AO183,Data!$A$50:$B$56,2,FALSE),0)</f>
        <v>0</v>
      </c>
      <c r="FV183" s="11">
        <f>IF(FV$2=$A183,0,IF(HLOOKUP(FV$2,Recipes!$H:$GI,'Production Calculator'!$A183+2,FALSE)=0,0,HLOOKUP(FV$2,Recipes!$H:$GI,'Production Calculator'!$A183+2,FALSE)*$AK183))+IF($AO183=FV$3,$AM183/VLOOKUP($AO183,Data!$A$50:$B$56,2,FALSE),0)</f>
        <v>0</v>
      </c>
      <c r="FW183" s="11">
        <f>IF(FW$2=$A183,0,IF(HLOOKUP(FW$2,Recipes!$H:$GI,'Production Calculator'!$A183+2,FALSE)=0,0,HLOOKUP(FW$2,Recipes!$H:$GI,'Production Calculator'!$A183+2,FALSE)*$AK183))+IF($AO183=FW$3,$AM183/VLOOKUP($AO183,Data!$A$50:$B$56,2,FALSE),0)</f>
        <v>0</v>
      </c>
      <c r="FX183" s="11">
        <f>IF(FX$2=$A183,0,IF(HLOOKUP(FX$2,Recipes!$H:$GI,'Production Calculator'!$A183+2,FALSE)=0,0,HLOOKUP(FX$2,Recipes!$H:$GI,'Production Calculator'!$A183+2,FALSE)*$AK183))+IF($AO183=FX$3,$AM183/VLOOKUP($AO183,Data!$A$50:$B$56,2,FALSE),0)</f>
        <v>0</v>
      </c>
      <c r="FY183" s="11">
        <f>IF(FY$2=$A183,0,IF(HLOOKUP(FY$2,Recipes!$H:$GI,'Production Calculator'!$A183+2,FALSE)=0,0,HLOOKUP(FY$2,Recipes!$H:$GI,'Production Calculator'!$A183+2,FALSE)*$AK183))+IF($AO183=FY$3,$AM183/VLOOKUP($AO183,Data!$A$50:$B$56,2,FALSE),0)</f>
        <v>0</v>
      </c>
      <c r="FZ183" s="11">
        <f>IF(FZ$2=$A183,0,IF(HLOOKUP(FZ$2,Recipes!$H:$GI,'Production Calculator'!$A183+2,FALSE)=0,0,HLOOKUP(FZ$2,Recipes!$H:$GI,'Production Calculator'!$A183+2,FALSE)*$AK183))+IF($AO183=FZ$3,$AM183/VLOOKUP($AO183,Data!$A$50:$B$56,2,FALSE),0)</f>
        <v>0</v>
      </c>
      <c r="GA183" s="11">
        <f>IF(GA$2=$A183,0,IF(HLOOKUP(GA$2,Recipes!$H:$GI,'Production Calculator'!$A183+2,FALSE)=0,0,HLOOKUP(GA$2,Recipes!$H:$GI,'Production Calculator'!$A183+2,FALSE)*$AK183))+IF($AO183=GA$3,$AM183/VLOOKUP($AO183,Data!$A$50:$B$56,2,FALSE),0)</f>
        <v>0</v>
      </c>
      <c r="GB183" s="11">
        <f>IF(GB$2=$A183,0,IF(HLOOKUP(GB$2,Recipes!$H:$GI,'Production Calculator'!$A183+2,FALSE)=0,0,HLOOKUP(GB$2,Recipes!$H:$GI,'Production Calculator'!$A183+2,FALSE)*$AK183))+IF($AO183=GB$3,$AM183/VLOOKUP($AO183,Data!$A$50:$B$56,2,FALSE),0)</f>
        <v>0</v>
      </c>
      <c r="GC183" s="11">
        <f>IF(GC$2=$A183,0,IF(HLOOKUP(GC$2,Recipes!$H:$GI,'Production Calculator'!$A183+2,FALSE)=0,0,HLOOKUP(GC$2,Recipes!$H:$GI,'Production Calculator'!$A183+2,FALSE)*$AK183))+IF($AO183=GC$3,$AM183/VLOOKUP($AO183,Data!$A$50:$B$56,2,FALSE),0)</f>
        <v>0</v>
      </c>
      <c r="GD183" s="11">
        <f>IF(GD$2=$A183,0,IF(HLOOKUP(GD$2,Recipes!$H:$GI,'Production Calculator'!$A183+2,FALSE)=0,0,HLOOKUP(GD$2,Recipes!$H:$GI,'Production Calculator'!$A183+2,FALSE)*$AK183))+IF($AO183=GD$3,$AM183/VLOOKUP($AO183,Data!$A$50:$B$56,2,FALSE),0)</f>
        <v>0</v>
      </c>
      <c r="GE183" s="11">
        <f>IF(GE$2=$A183,0,IF(HLOOKUP(GE$2,Recipes!$H:$GI,'Production Calculator'!$A183+2,FALSE)=0,0,HLOOKUP(GE$2,Recipes!$H:$GI,'Production Calculator'!$A183+2,FALSE)*$AK183))+IF($AO183=GE$3,$AM183/VLOOKUP($AO183,Data!$A$50:$B$56,2,FALSE),0)</f>
        <v>0</v>
      </c>
      <c r="GF183" s="11">
        <f>IF(GF$2=$A183,0,IF(HLOOKUP(GF$2,Recipes!$H:$GI,'Production Calculator'!$A183+2,FALSE)=0,0,HLOOKUP(GF$2,Recipes!$H:$GI,'Production Calculator'!$A183+2,FALSE)*$AK183))+IF($AO183=GF$3,$AM183/VLOOKUP($AO183,Data!$A$50:$B$56,2,FALSE),0)</f>
        <v>0</v>
      </c>
      <c r="GG183" s="11">
        <f>IF(GG$2=$A183,0,IF(HLOOKUP(GG$2,Recipes!$H:$GI,'Production Calculator'!$A183+2,FALSE)=0,0,HLOOKUP(GG$2,Recipes!$H:$GI,'Production Calculator'!$A183+2,FALSE)*$AK183))+IF($AO183=GG$3,$AM183/VLOOKUP($AO183,Data!$A$50:$B$56,2,FALSE),0)</f>
        <v>0</v>
      </c>
      <c r="GH183" s="11">
        <f>IF(GH$2=$A183,0,IF(HLOOKUP(GH$2,Recipes!$H:$GI,'Production Calculator'!$A183+2,FALSE)=0,0,HLOOKUP(GH$2,Recipes!$H:$GI,'Production Calculator'!$A183+2,FALSE)*$AK183))+IF($AO183=GH$3,$AM183/VLOOKUP($AO183,Data!$A$50:$B$56,2,FALSE),0)</f>
        <v>0</v>
      </c>
      <c r="GI183" s="11">
        <f>IF(GI$2=$A183,0,IF(HLOOKUP(GI$2,Recipes!$H:$GI,'Production Calculator'!$A183+2,FALSE)=0,0,HLOOKUP(GI$2,Recipes!$H:$GI,'Production Calculator'!$A183+2,FALSE)*$AK183))+IF($AO183=GI$3,$AM183/VLOOKUP($AO183,Data!$A$50:$B$56,2,FALSE),0)</f>
        <v>0</v>
      </c>
      <c r="GJ183" s="11">
        <f>IF(GJ$2=$A183,0,IF(HLOOKUP(GJ$2,Recipes!$H:$GI,'Production Calculator'!$A183+2,FALSE)=0,0,HLOOKUP(GJ$2,Recipes!$H:$GI,'Production Calculator'!$A183+2,FALSE)*$AK183))+IF($AO183=GJ$3,$AM183/VLOOKUP($AO183,Data!$A$50:$B$56,2,FALSE),0)</f>
        <v>0</v>
      </c>
      <c r="GK183" s="11">
        <f>IF(GK$2=$A183,0,IF(HLOOKUP(GK$2,Recipes!$H:$GI,'Production Calculator'!$A183+2,FALSE)=0,0,HLOOKUP(GK$2,Recipes!$H:$GI,'Production Calculator'!$A183+2,FALSE)*$AK183))+IF($AO183=GK$3,$AM183/VLOOKUP($AO183,Data!$A$50:$B$56,2,FALSE),0)</f>
        <v>0</v>
      </c>
      <c r="GL183" s="11">
        <f>IF(GL$2=$A183,0,IF(HLOOKUP(GL$2,Recipes!$H:$GI,'Production Calculator'!$A183+2,FALSE)=0,0,HLOOKUP(GL$2,Recipes!$H:$GI,'Production Calculator'!$A183+2,FALSE)*$AK183))+IF($AO183=GL$3,$AM183/VLOOKUP($AO183,Data!$A$50:$B$56,2,FALSE),0)</f>
        <v>0</v>
      </c>
      <c r="GM183" s="11">
        <f>IF(GM$2=$A183,0,IF(HLOOKUP(GM$2,Recipes!$H:$GI,'Production Calculator'!$A183+2,FALSE)=0,0,HLOOKUP(GM$2,Recipes!$H:$GI,'Production Calculator'!$A183+2,FALSE)*$AK183))+IF($AO183=GM$3,$AM183/VLOOKUP($AO183,Data!$A$50:$B$56,2,FALSE),0)</f>
        <v>0</v>
      </c>
      <c r="GN183" s="11">
        <f>IF(GN$2=$A183,0,IF(HLOOKUP(GN$2,Recipes!$H:$GI,'Production Calculator'!$A183+2,FALSE)=0,0,HLOOKUP(GN$2,Recipes!$H:$GI,'Production Calculator'!$A183+2,FALSE)*$AK183))+IF($AO183=GN$3,$AM183/VLOOKUP($AO183,Data!$A$50:$B$56,2,FALSE),0)</f>
        <v>0</v>
      </c>
      <c r="GO183" s="11">
        <f>IF(GO$2=$A183,0,IF(HLOOKUP(GO$2,Recipes!$H:$GI,'Production Calculator'!$A183+2,FALSE)=0,0,HLOOKUP(GO$2,Recipes!$H:$GI,'Production Calculator'!$A183+2,FALSE)*$AK183))+IF($AO183=GO$3,$AM183/VLOOKUP($AO183,Data!$A$50:$B$56,2,FALSE),0)</f>
        <v>0</v>
      </c>
      <c r="GP183" s="11">
        <f>IF(GP$2=$A183,0,IF(HLOOKUP(GP$2,Recipes!$H:$GI,'Production Calculator'!$A183+2,FALSE)=0,0,HLOOKUP(GP$2,Recipes!$H:$GI,'Production Calculator'!$A183+2,FALSE)*$AK183))+IF($AO183=GP$3,$AM183/VLOOKUP($AO183,Data!$A$50:$B$56,2,FALSE),0)</f>
        <v>0</v>
      </c>
      <c r="GQ183" s="11">
        <f>IF(GQ$2=$A183,0,IF(HLOOKUP(GQ$2,Recipes!$H:$GI,'Production Calculator'!$A183+2,FALSE)=0,0,HLOOKUP(GQ$2,Recipes!$H:$GI,'Production Calculator'!$A183+2,FALSE)*$AK183))+IF($AO183=GQ$3,$AM183/VLOOKUP($AO183,Data!$A$50:$B$56,2,FALSE),0)</f>
        <v>0</v>
      </c>
      <c r="GR183" s="11">
        <f>IF(GR$2=$A183,0,IF(HLOOKUP(GR$2,Recipes!$H:$GI,'Production Calculator'!$A183+2,FALSE)=0,0,HLOOKUP(GR$2,Recipes!$H:$GI,'Production Calculator'!$A183+2,FALSE)*$AK183))+IF($AO183=GR$3,$AM183/VLOOKUP($AO183,Data!$A$50:$B$56,2,FALSE),0)</f>
        <v>0</v>
      </c>
      <c r="GS183" s="11">
        <f>IF(GS$2=$A183,0,IF(HLOOKUP(GS$2,Recipes!$H:$GI,'Production Calculator'!$A183+2,FALSE)=0,0,HLOOKUP(GS$2,Recipes!$H:$GI,'Production Calculator'!$A183+2,FALSE)*$AK183))+IF($AO183=GS$3,$AM183/VLOOKUP($AO183,Data!$A$50:$B$56,2,FALSE),0)</f>
        <v>0</v>
      </c>
      <c r="GT183" s="11">
        <f>IF(GT$2=$A183,0,IF(HLOOKUP(GT$2,Recipes!$H:$GI,'Production Calculator'!$A183+2,FALSE)=0,0,HLOOKUP(GT$2,Recipes!$H:$GI,'Production Calculator'!$A183+2,FALSE)*$AK183))+IF($AO183=GT$3,$AM183/VLOOKUP($AO183,Data!$A$50:$B$56,2,FALSE),0)</f>
        <v>0</v>
      </c>
      <c r="GU183" s="11">
        <f>IF(GU$2=$A183,0,IF(HLOOKUP(GU$2,Recipes!$H:$GI,'Production Calculator'!$A183+2,FALSE)=0,0,HLOOKUP(GU$2,Recipes!$H:$GI,'Production Calculator'!$A183+2,FALSE)*$AK183))+IF($AO183=GU$3,$AM183/VLOOKUP($AO183,Data!$A$50:$B$56,2,FALSE),0)</f>
        <v>0</v>
      </c>
      <c r="GV183" s="11">
        <f>IF(GV$2=$A183,0,IF(HLOOKUP(GV$2,Recipes!$H:$GI,'Production Calculator'!$A183+2,FALSE)=0,0,HLOOKUP(GV$2,Recipes!$H:$GI,'Production Calculator'!$A183+2,FALSE)*$AK183))+IF($AO183=GV$3,$AM183/VLOOKUP($AO183,Data!$A$50:$B$56,2,FALSE),0)</f>
        <v>0</v>
      </c>
      <c r="GW183" s="11">
        <f>IF(GW$2=$A183,0,IF(HLOOKUP(GW$2,Recipes!$H:$GI,'Production Calculator'!$A183+2,FALSE)=0,0,HLOOKUP(GW$2,Recipes!$H:$GI,'Production Calculator'!$A183+2,FALSE)*$AK183))+IF($AO183=GW$3,$AM183/VLOOKUP($AO183,Data!$A$50:$B$56,2,FALSE),0)</f>
        <v>0</v>
      </c>
      <c r="GX183" s="11">
        <f>IF(GX$2=$A183,0,IF(HLOOKUP(GX$2,Recipes!$H:$GI,'Production Calculator'!$A183+2,FALSE)=0,0,HLOOKUP(GX$2,Recipes!$H:$GI,'Production Calculator'!$A183+2,FALSE)*$AK183))+IF($AO183=GX$3,$AM183/VLOOKUP($AO183,Data!$A$50:$B$56,2,FALSE),0)</f>
        <v>0</v>
      </c>
      <c r="GY183" s="11">
        <f>IF(GY$2=$A183,0,IF(HLOOKUP(GY$2,Recipes!$H:$GI,'Production Calculator'!$A183+2,FALSE)=0,0,HLOOKUP(GY$2,Recipes!$H:$GI,'Production Calculator'!$A183+2,FALSE)*$AK183))+IF($AO183=GY$3,$AM183/VLOOKUP($AO183,Data!$A$50:$B$56,2,FALSE),0)</f>
        <v>0</v>
      </c>
      <c r="GZ183" s="11">
        <f>IF(GZ$2=$A183,0,IF(HLOOKUP(GZ$2,Recipes!$H:$GI,'Production Calculator'!$A183+2,FALSE)=0,0,HLOOKUP(GZ$2,Recipes!$H:$GI,'Production Calculator'!$A183+2,FALSE)*$AK183))+IF($AO183=GZ$3,$AM183/VLOOKUP($AO183,Data!$A$50:$B$56,2,FALSE),0)</f>
        <v>0</v>
      </c>
      <c r="HA183" s="11">
        <f>IF(HA$2=$A183,0,IF(HLOOKUP(HA$2,Recipes!$H:$GI,'Production Calculator'!$A183+2,FALSE)=0,0,HLOOKUP(HA$2,Recipes!$H:$GI,'Production Calculator'!$A183+2,FALSE)*$AK183))+IF($AO183=HA$3,$AM183/VLOOKUP($AO183,Data!$A$50:$B$56,2,FALSE),0)</f>
        <v>0</v>
      </c>
      <c r="HB183" s="11">
        <f>IF(HB$2=$A183,0,IF(HLOOKUP(HB$2,Recipes!$H:$GI,'Production Calculator'!$A183+2,FALSE)=0,0,HLOOKUP(HB$2,Recipes!$H:$GI,'Production Calculator'!$A183+2,FALSE)*$AK183))+IF($AO183=HB$3,$AM183/VLOOKUP($AO183,Data!$A$50:$B$56,2,FALSE),0)</f>
        <v>0</v>
      </c>
      <c r="HC183" s="11">
        <f>IF(HC$2=$A183,0,IF(HLOOKUP(HC$2,Recipes!$H:$GI,'Production Calculator'!$A183+2,FALSE)=0,0,HLOOKUP(HC$2,Recipes!$H:$GI,'Production Calculator'!$A183+2,FALSE)*$AK183))+IF($AO183=HC$3,$AM183/VLOOKUP($AO183,Data!$A$50:$B$56,2,FALSE),0)</f>
        <v>0</v>
      </c>
      <c r="HD183" s="11">
        <f>IF(HD$2=$A183,0,IF(HLOOKUP(HD$2,Recipes!$H:$GI,'Production Calculator'!$A183+2,FALSE)=0,0,HLOOKUP(HD$2,Recipes!$H:$GI,'Production Calculator'!$A183+2,FALSE)*$AK183))+IF($AO183=HD$3,$AM183/VLOOKUP($AO183,Data!$A$50:$B$56,2,FALSE),0)</f>
        <v>0</v>
      </c>
      <c r="HE183" s="11">
        <f>IF(HE$2=$A183,0,IF(HLOOKUP(HE$2,Recipes!$H:$GI,'Production Calculator'!$A183+2,FALSE)=0,0,HLOOKUP(HE$2,Recipes!$H:$GI,'Production Calculator'!$A183+2,FALSE)*$AK183))+IF($AO183=HE$3,$AM183/VLOOKUP($AO183,Data!$A$50:$B$56,2,FALSE),0)</f>
        <v>0</v>
      </c>
      <c r="HF183" s="11">
        <f>IF(HF$2=$A183,0,IF(HLOOKUP(HF$2,Recipes!$H:$GI,'Production Calculator'!$A183+2,FALSE)=0,0,HLOOKUP(HF$2,Recipes!$H:$GI,'Production Calculator'!$A183+2,FALSE)*$AK183))+IF($AO183=HF$3,$AM183/VLOOKUP($AO183,Data!$A$50:$B$56,2,FALSE),0)</f>
        <v>0</v>
      </c>
      <c r="HG183" s="11">
        <f>IF(HG$2=$A183,0,IF(HLOOKUP(HG$2,Recipes!$H:$GI,'Production Calculator'!$A183+2,FALSE)=0,0,HLOOKUP(HG$2,Recipes!$H:$GI,'Production Calculator'!$A183+2,FALSE)*$AK183))+IF($AO183=HG$3,$AM183/VLOOKUP($AO183,Data!$A$50:$B$56,2,FALSE),0)</f>
        <v>0</v>
      </c>
      <c r="HH183" s="11">
        <f>IF(HH$2=$A183,0,IF(HLOOKUP(HH$2,Recipes!$H:$GI,'Production Calculator'!$A183+2,FALSE)=0,0,HLOOKUP(HH$2,Recipes!$H:$GI,'Production Calculator'!$A183+2,FALSE)*$AK183))+IF($AO183=HH$3,$AM183/VLOOKUP($AO183,Data!$A$50:$B$56,2,FALSE),0)</f>
        <v>0</v>
      </c>
      <c r="HI183" s="11">
        <f>IF(HI$2=$A183,0,IF(HLOOKUP(HI$2,Recipes!$H:$GI,'Production Calculator'!$A183+2,FALSE)=0,0,HLOOKUP(HI$2,Recipes!$H:$GI,'Production Calculator'!$A183+2,FALSE)*$AK183))+IF($AO183=HI$3,$AM183/VLOOKUP($AO183,Data!$A$50:$B$56,2,FALSE),0)</f>
        <v>0</v>
      </c>
      <c r="HJ183" s="11">
        <f>IF(HJ$2=$A183,0,IF(HLOOKUP(HJ$2,Recipes!$H:$GI,'Production Calculator'!$A183+2,FALSE)=0,0,HLOOKUP(HJ$2,Recipes!$H:$GI,'Production Calculator'!$A183+2,FALSE)*$AK183))+IF($AO183=HJ$3,$AM183/VLOOKUP($AO183,Data!$A$50:$B$56,2,FALSE),0)</f>
        <v>0</v>
      </c>
      <c r="HK183" s="11">
        <f>IF(HK$2=$A183,0,IF(HLOOKUP(HK$2,Recipes!$H:$GI,'Production Calculator'!$A183+2,FALSE)=0,0,HLOOKUP(HK$2,Recipes!$H:$GI,'Production Calculator'!$A183+2,FALSE)*$AK183))+IF($AO183=HK$3,$AM183/VLOOKUP($AO183,Data!$A$50:$B$56,2,FALSE),0)</f>
        <v>0</v>
      </c>
      <c r="HL183" s="11">
        <f>IF(HL$2=$A183,0,IF(HLOOKUP(HL$2,Recipes!$H:$GI,'Production Calculator'!$A183+2,FALSE)=0,0,HLOOKUP(HL$2,Recipes!$H:$GI,'Production Calculator'!$A183+2,FALSE)*$AK183))+IF($AO183=HL$3,$AM183/VLOOKUP($AO183,Data!$A$50:$B$56,2,FALSE),0)</f>
        <v>0</v>
      </c>
      <c r="HM183" s="11">
        <f>IF(HM$2=$A183,0,IF(HLOOKUP(HM$2,Recipes!$H:$GI,'Production Calculator'!$A183+2,FALSE)=0,0,HLOOKUP(HM$2,Recipes!$H:$GI,'Production Calculator'!$A183+2,FALSE)*$AK183))+IF($AO183=HM$3,$AM183/VLOOKUP($AO183,Data!$A$50:$B$56,2,FALSE),0)</f>
        <v>0</v>
      </c>
      <c r="HN183" s="11">
        <f>IF(HN$2=$A183,0,IF(HLOOKUP(HN$2,Recipes!$H:$GI,'Production Calculator'!$A183+2,FALSE)=0,0,HLOOKUP(HN$2,Recipes!$H:$GI,'Production Calculator'!$A183+2,FALSE)*$AK183))+IF($AO183=HN$3,$AM183/VLOOKUP($AO183,Data!$A$50:$B$56,2,FALSE),0)</f>
        <v>0</v>
      </c>
      <c r="HO183" s="11">
        <f>IF(HO$2=$A183,0,IF(HLOOKUP(HO$2,Recipes!$H:$GI,'Production Calculator'!$A183+2,FALSE)=0,0,HLOOKUP(HO$2,Recipes!$H:$GI,'Production Calculator'!$A183+2,FALSE)*$AK183))+IF($AO183=HO$3,$AM183/VLOOKUP($AO183,Data!$A$50:$B$56,2,FALSE),0)</f>
        <v>0</v>
      </c>
      <c r="HP183" s="11">
        <f>IF(HP$2=$A183,0,IF(HLOOKUP(HP$2,Recipes!$H:$GI,'Production Calculator'!$A183+2,FALSE)=0,0,HLOOKUP(HP$2,Recipes!$H:$GI,'Production Calculator'!$A183+2,FALSE)*$AK183))+IF($AO183=HP$3,$AM183/VLOOKUP($AO183,Data!$A$50:$B$56,2,FALSE),0)</f>
        <v>0</v>
      </c>
      <c r="HQ183" s="11">
        <f>IF(HQ$2=$A183,0,IF(HLOOKUP(HQ$2,Recipes!$H:$GI,'Production Calculator'!$A183+2,FALSE)=0,0,HLOOKUP(HQ$2,Recipes!$H:$GI,'Production Calculator'!$A183+2,FALSE)*$AK183))+IF($AO183=HQ$3,$AM183/VLOOKUP($AO183,Data!$A$50:$B$56,2,FALSE),0)</f>
        <v>0</v>
      </c>
      <c r="HR183" s="11">
        <f>IF(HR$2=$A183,0,IF(HLOOKUP(HR$2,Recipes!$H:$GI,'Production Calculator'!$A183+2,FALSE)=0,0,HLOOKUP(HR$2,Recipes!$H:$GI,'Production Calculator'!$A183+2,FALSE)*$AK183))+IF($AO183=HR$3,$AM183/VLOOKUP($AO183,Data!$A$50:$B$56,2,FALSE),0)</f>
        <v>0</v>
      </c>
      <c r="HS183" s="121"/>
    </row>
    <row r="184" spans="1:227" x14ac:dyDescent="0.45">
      <c r="A184">
        <v>156</v>
      </c>
      <c r="B184" s="107" t="str">
        <f>VLOOKUP(A184,Recipes!A:B,2)</f>
        <v>Stone furnace</v>
      </c>
      <c r="C184" s="133">
        <v>0</v>
      </c>
      <c r="D184" s="108">
        <f t="shared" si="267"/>
        <v>0</v>
      </c>
      <c r="E184" s="148" t="s">
        <v>1</v>
      </c>
      <c r="F184" s="109">
        <f>VLOOKUP(A184,Recipes!$A$3:$G$186,6,FALSE)</f>
        <v>1</v>
      </c>
      <c r="G184" s="109">
        <f>VLOOKUP(A184,Recipes!$A$3:$G$186,7,FALSE)</f>
        <v>0</v>
      </c>
      <c r="H184" s="110">
        <f t="shared" si="268"/>
        <v>0</v>
      </c>
      <c r="I184" s="109">
        <f>VLOOKUP(E184,Data!$A$2:$C$26,3, FALSE)</f>
        <v>4</v>
      </c>
      <c r="J184" s="108">
        <v>0</v>
      </c>
      <c r="K184" s="108">
        <v>0</v>
      </c>
      <c r="L184" s="108">
        <v>0</v>
      </c>
      <c r="M184" s="150">
        <v>0</v>
      </c>
      <c r="N184" s="150">
        <v>0</v>
      </c>
      <c r="O184" s="150">
        <v>0</v>
      </c>
      <c r="P184" s="151">
        <v>0</v>
      </c>
      <c r="Q184" s="151">
        <v>0</v>
      </c>
      <c r="R184" s="151">
        <v>0</v>
      </c>
      <c r="S184">
        <f t="shared" si="283"/>
        <v>0</v>
      </c>
      <c r="T184">
        <f t="shared" si="284"/>
        <v>0</v>
      </c>
      <c r="U184">
        <f t="shared" si="285"/>
        <v>0</v>
      </c>
      <c r="V184">
        <f t="shared" si="286"/>
        <v>0</v>
      </c>
      <c r="W184">
        <f t="shared" si="287"/>
        <v>0</v>
      </c>
      <c r="X184">
        <f t="shared" si="288"/>
        <v>0</v>
      </c>
      <c r="Y184">
        <f t="shared" si="289"/>
        <v>0</v>
      </c>
      <c r="Z184">
        <f t="shared" si="290"/>
        <v>0</v>
      </c>
      <c r="AA184">
        <f t="shared" si="291"/>
        <v>0</v>
      </c>
      <c r="AB184" s="111">
        <f>VLOOKUP($A184,Recipes!$A:$G,4)</f>
        <v>0.5</v>
      </c>
      <c r="AC184" s="111">
        <f>VLOOKUP($A184,Recipes!$A:$G,5)</f>
        <v>1</v>
      </c>
      <c r="AD184" s="111">
        <f t="shared" si="278"/>
        <v>2</v>
      </c>
      <c r="AE184" s="111">
        <f>VLOOKUP(E184,Data!$A$2:$F$26,5,FALSE)</f>
        <v>0</v>
      </c>
      <c r="AF184" s="111">
        <f>VLOOKUP(E184,Data!$A$2:$F$26,4,FALSE)</f>
        <v>210</v>
      </c>
      <c r="AG184" s="111">
        <f>VLOOKUP(E184,Data!$A$2:$B$26,2, FALSE)</f>
        <v>1.25</v>
      </c>
      <c r="AH184" s="111">
        <f>1+VLOOKUP($J$3,Data!$A$40:$D$48,2,FALSE)*$J184+VLOOKUP($K$3,Data!$A$40:$D$48,2,FALSE)*$K184+VLOOKUP($L$3,Data!$A$40:$D$48,2,FALSE)*$L184+VLOOKUP($M$3,Data!$A$40:$D$48,2,FALSE)*$M184+VLOOKUP($N$3,Data!$A$40:$D$48,2,FALSE)*$N184+VLOOKUP($O$3,Data!$A$40:$D$48,2,FALSE)*$O184+VLOOKUP($P$3,Data!$A$40:$D$48,2,FALSE)*$P184+VLOOKUP($Q$3,Data!$A$40:$D$48,2,FALSE)*$Q184+VLOOKUP($R$3,Data!$A$40:$D$48,2,FALSE)*$R184</f>
        <v>1</v>
      </c>
      <c r="AI184" s="111">
        <f>MAX(1+VLOOKUP($J$3,Data!$A$40:$D$48,3,FALSE)*$J184+VLOOKUP($K$3,Data!$A$40:$D$48,3,FALSE)*$K184+VLOOKUP($L$3,Data!$A$40:$D$48,3,FALSE)*$L184+VLOOKUP($M$3,Data!$A$40:$D$48,3,FALSE)*$M184+VLOOKUP($N$3,Data!$A$40:$D$48,3,FALSE)*$N184+VLOOKUP($O$3,Data!$A$40:$D$48,3,FALSE)*$O184+VLOOKUP($P$3,Data!$A$40:$D$48,3,FALSE)*$P184+VLOOKUP($Q$3,Data!$A$40:$D$48,3,FALSE)*$Q184+VLOOKUP($R$3,Data!$A$40:$D$48,3,FALSE)*$R184,0)</f>
        <v>1</v>
      </c>
      <c r="AJ184" s="111">
        <f>MAX(1-(VLOOKUP($J$3,Data!$A$40:$D$48,4,FALSE)*$J184+VLOOKUP($K$3,Data!$A$40:$D$48,4,FALSE)*$K184+VLOOKUP($L$3,Data!$A$40:$D$48,4,FALSE)*$L184+VLOOKUP($M$3,Data!$A$40:$D$48,4,FALSE)*$M184+VLOOKUP($N$3,Data!$A$40:$D$48,4,FALSE)*$N184+VLOOKUP($O$3,Data!$A$40:$D$48,4,FALSE)*$O184+VLOOKUP($P$3,Data!$A$40:$D$48,4,FALSE)*$P184+VLOOKUP($Q$3,Data!$A$40:$D$48,4,FALSE)*$Q184+VLOOKUP($R$3,Data!$A$40:$D$48,4,FALSE)*$R184),0.2)</f>
        <v>1</v>
      </c>
      <c r="AK184" s="112">
        <f t="shared" si="279"/>
        <v>0</v>
      </c>
      <c r="AL184" s="111">
        <f t="shared" si="280"/>
        <v>2.5</v>
      </c>
      <c r="AM184" s="111">
        <f t="shared" si="281"/>
        <v>0</v>
      </c>
      <c r="AN184" s="111">
        <f t="shared" si="282"/>
        <v>0</v>
      </c>
      <c r="AO184" s="131" t="s">
        <v>298</v>
      </c>
      <c r="AP184" s="11"/>
      <c r="AQ184" s="11">
        <f>IF(AQ$2=$A184,0,IF(HLOOKUP(AQ$2,Recipes!$H:$GI,'Production Calculator'!$A184+2,FALSE)=0,0,HLOOKUP(AQ$2,Recipes!$H:$GI,'Production Calculator'!$A184+2,FALSE)*$AK184))+IF($AO184=AQ$3,$AM184/VLOOKUP($AO184,Data!$A$50:$B$56,2,FALSE),0)</f>
        <v>0</v>
      </c>
      <c r="AR184" s="11">
        <f>IF(AR$2=$A184,0,IF(HLOOKUP(AR$2,Recipes!$H:$GI,'Production Calculator'!$A184+2,FALSE)=0,0,HLOOKUP(AR$2,Recipes!$H:$GI,'Production Calculator'!$A184+2,FALSE)*$AK184))+IF($AO184=AR$3,$AM184/VLOOKUP($AO184,Data!$A$50:$B$56,2,FALSE),0)</f>
        <v>0</v>
      </c>
      <c r="AS184" s="11">
        <f>IF(AS$2=$A184,0,IF(HLOOKUP(AS$2,Recipes!$H:$GI,'Production Calculator'!$A184+2,FALSE)=0,0,HLOOKUP(AS$2,Recipes!$H:$GI,'Production Calculator'!$A184+2,FALSE)*$AK184))+IF($AO184=AS$3,$AM184/VLOOKUP($AO184,Data!$A$50:$B$56,2,FALSE),0)</f>
        <v>0</v>
      </c>
      <c r="AT184" s="11">
        <f>IF(AT$2=$A184,0,IF(HLOOKUP(AT$2,Recipes!$H:$GI,'Production Calculator'!$A184+2,FALSE)=0,0,HLOOKUP(AT$2,Recipes!$H:$GI,'Production Calculator'!$A184+2,FALSE)*$AK184))+IF($AO184=AT$3,$AM184/VLOOKUP($AO184,Data!$A$50:$B$56,2,FALSE),0)</f>
        <v>0</v>
      </c>
      <c r="AU184" s="11">
        <f>IF(AU$2=$A184,0,IF(HLOOKUP(AU$2,Recipes!$H:$GI,'Production Calculator'!$A184+2,FALSE)=0,0,HLOOKUP(AU$2,Recipes!$H:$GI,'Production Calculator'!$A184+2,FALSE)*$AK184))+IF($AO184=AU$3,$AM184/VLOOKUP($AO184,Data!$A$50:$B$56,2,FALSE),0)</f>
        <v>0</v>
      </c>
      <c r="AV184" s="11">
        <f>IF(AV$2=$A184,0,IF(HLOOKUP(AV$2,Recipes!$H:$GI,'Production Calculator'!$A184+2,FALSE)=0,0,HLOOKUP(AV$2,Recipes!$H:$GI,'Production Calculator'!$A184+2,FALSE)*$AK184))+IF($AO184=AV$3,$AM184/VLOOKUP($AO184,Data!$A$50:$B$56,2,FALSE),0)</f>
        <v>0</v>
      </c>
      <c r="AW184" s="11">
        <f>IF(AW$2=$A184,0,IF(HLOOKUP(AW$2,Recipes!$H:$GI,'Production Calculator'!$A184+2,FALSE)=0,0,HLOOKUP(AW$2,Recipes!$H:$GI,'Production Calculator'!$A184+2,FALSE)*$AK184))+IF($AO184=AW$3,$AM184/VLOOKUP($AO184,Data!$A$50:$B$56,2,FALSE),0)</f>
        <v>0</v>
      </c>
      <c r="AX184" s="11">
        <f>IF(AX$2=$A184,0,IF(HLOOKUP(AX$2,Recipes!$H:$GI,'Production Calculator'!$A184+2,FALSE)=0,0,HLOOKUP(AX$2,Recipes!$H:$GI,'Production Calculator'!$A184+2,FALSE)*$AK184))+IF($AO184=AX$3,$AM184/VLOOKUP($AO184,Data!$A$50:$B$56,2,FALSE),0)</f>
        <v>0</v>
      </c>
      <c r="AY184" s="11">
        <f>IF(AY$2=$A184,0,IF(HLOOKUP(AY$2,Recipes!$H:$GI,'Production Calculator'!$A184+2,FALSE)=0,0,HLOOKUP(AY$2,Recipes!$H:$GI,'Production Calculator'!$A184+2,FALSE)*$AK184))+IF($AO184=AY$3,$AM184/VLOOKUP($AO184,Data!$A$50:$B$56,2,FALSE),0)</f>
        <v>0</v>
      </c>
      <c r="AZ184" s="11">
        <f>IF(AZ$2=$A184,0,IF(HLOOKUP(AZ$2,Recipes!$H:$GI,'Production Calculator'!$A184+2,FALSE)=0,0,HLOOKUP(AZ$2,Recipes!$H:$GI,'Production Calculator'!$A184+2,FALSE)*$AK184))+IF($AO184=AZ$3,$AM184/VLOOKUP($AO184,Data!$A$50:$B$56,2,FALSE),0)</f>
        <v>0</v>
      </c>
      <c r="BA184" s="11">
        <f>IF(BA$2=$A184,0,IF(HLOOKUP(BA$2,Recipes!$H:$GI,'Production Calculator'!$A184+2,FALSE)=0,0,HLOOKUP(BA$2,Recipes!$H:$GI,'Production Calculator'!$A184+2,FALSE)*$AK184))+IF($AO184=BA$3,$AM184/VLOOKUP($AO184,Data!$A$50:$B$56,2,FALSE),0)</f>
        <v>0</v>
      </c>
      <c r="BB184" s="11">
        <f>IF(BB$2=$A184,0,IF(HLOOKUP(BB$2,Recipes!$H:$GI,'Production Calculator'!$A184+2,FALSE)=0,0,HLOOKUP(BB$2,Recipes!$H:$GI,'Production Calculator'!$A184+2,FALSE)*$AK184))+IF($AO184=BB$3,$AM184/VLOOKUP($AO184,Data!$A$50:$B$56,2,FALSE),0)</f>
        <v>0</v>
      </c>
      <c r="BC184" s="11">
        <f>IF(BC$2=$A184,0,IF(HLOOKUP(BC$2,Recipes!$H:$GI,'Production Calculator'!$A184+2,FALSE)=0,0,HLOOKUP(BC$2,Recipes!$H:$GI,'Production Calculator'!$A184+2,FALSE)*$AK184))+IF($AO184=BC$3,$AM184/VLOOKUP($AO184,Data!$A$50:$B$56,2,FALSE),0)</f>
        <v>0</v>
      </c>
      <c r="BD184" s="11">
        <f>IF(BD$2=$A184,0,IF(HLOOKUP(BD$2,Recipes!$H:$GI,'Production Calculator'!$A184+2,FALSE)=0,0,HLOOKUP(BD$2,Recipes!$H:$GI,'Production Calculator'!$A184+2,FALSE)*$AK184))+IF($AO184=BD$3,$AM184/VLOOKUP($AO184,Data!$A$50:$B$56,2,FALSE),0)</f>
        <v>0</v>
      </c>
      <c r="BE184" s="11">
        <f>IF(BE$2=$A184,0,IF(HLOOKUP(BE$2,Recipes!$H:$GI,'Production Calculator'!$A184+2,FALSE)=0,0,HLOOKUP(BE$2,Recipes!$H:$GI,'Production Calculator'!$A184+2,FALSE)*$AK184))+IF($AO184=BE$3,$AM184/VLOOKUP($AO184,Data!$A$50:$B$56,2,FALSE),0)</f>
        <v>0</v>
      </c>
      <c r="BF184" s="11">
        <f>IF(BF$2=$A184,0,IF(HLOOKUP(BF$2,Recipes!$H:$GI,'Production Calculator'!$A184+2,FALSE)=0,0,HLOOKUP(BF$2,Recipes!$H:$GI,'Production Calculator'!$A184+2,FALSE)*$AK184))+IF($AO184=BF$3,$AM184/VLOOKUP($AO184,Data!$A$50:$B$56,2,FALSE),0)</f>
        <v>0</v>
      </c>
      <c r="BG184" s="11">
        <f>IF(BG$2=$A184,0,IF(HLOOKUP(BG$2,Recipes!$H:$GI,'Production Calculator'!$A184+2,FALSE)=0,0,HLOOKUP(BG$2,Recipes!$H:$GI,'Production Calculator'!$A184+2,FALSE)*$AK184))+IF($AO184=BG$3,$AM184/VLOOKUP($AO184,Data!$A$50:$B$56,2,FALSE),0)</f>
        <v>0</v>
      </c>
      <c r="BH184" s="11">
        <f>IF(BH$2=$A184,0,IF(HLOOKUP(BH$2,Recipes!$H:$GI,'Production Calculator'!$A184+2,FALSE)=0,0,HLOOKUP(BH$2,Recipes!$H:$GI,'Production Calculator'!$A184+2,FALSE)*$AK184))+IF($AO184=BH$3,$AM184/VLOOKUP($AO184,Data!$A$50:$B$56,2,FALSE),0)</f>
        <v>0</v>
      </c>
      <c r="BI184" s="11">
        <f>IF(BI$2=$A184,0,IF(HLOOKUP(BI$2,Recipes!$H:$GI,'Production Calculator'!$A184+2,FALSE)=0,0,HLOOKUP(BI$2,Recipes!$H:$GI,'Production Calculator'!$A184+2,FALSE)*$AK184))+IF($AO184=BI$3,$AM184/VLOOKUP($AO184,Data!$A$50:$B$56,2,FALSE),0)</f>
        <v>0</v>
      </c>
      <c r="BJ184" s="11">
        <f>IF(BJ$2=$A184,0,IF(HLOOKUP(BJ$2,Recipes!$H:$GI,'Production Calculator'!$A184+2,FALSE)=0,0,HLOOKUP(BJ$2,Recipes!$H:$GI,'Production Calculator'!$A184+2,FALSE)*$AK184))+IF($AO184=BJ$3,$AM184/VLOOKUP($AO184,Data!$A$50:$B$56,2,FALSE),0)</f>
        <v>0</v>
      </c>
      <c r="BK184" s="11">
        <f>IF(BK$2=$A184,0,IF(HLOOKUP(BK$2,Recipes!$H:$GI,'Production Calculator'!$A184+2,FALSE)=0,0,HLOOKUP(BK$2,Recipes!$H:$GI,'Production Calculator'!$A184+2,FALSE)*$AK184))+IF($AO184=BK$3,$AM184/VLOOKUP($AO184,Data!$A$50:$B$56,2,FALSE),0)</f>
        <v>0</v>
      </c>
      <c r="BL184" s="11">
        <f>IF(BL$2=$A184,0,IF(HLOOKUP(BL$2,Recipes!$H:$GI,'Production Calculator'!$A184+2,FALSE)=0,0,HLOOKUP(BL$2,Recipes!$H:$GI,'Production Calculator'!$A184+2,FALSE)*$AK184))+IF($AO184=BL$3,$AM184/VLOOKUP($AO184,Data!$A$50:$B$56,2,FALSE),0)</f>
        <v>0</v>
      </c>
      <c r="BM184" s="11">
        <f>IF(BM$2=$A184,0,IF(HLOOKUP(BM$2,Recipes!$H:$GI,'Production Calculator'!$A184+2,FALSE)=0,0,HLOOKUP(BM$2,Recipes!$H:$GI,'Production Calculator'!$A184+2,FALSE)*$AK184))+IF($AO184=BM$3,$AM184/VLOOKUP($AO184,Data!$A$50:$B$56,2,FALSE),0)</f>
        <v>0</v>
      </c>
      <c r="BN184" s="11">
        <f>IF(BN$2=$A184,0,IF(HLOOKUP(BN$2,Recipes!$H:$GI,'Production Calculator'!$A184+2,FALSE)=0,0,HLOOKUP(BN$2,Recipes!$H:$GI,'Production Calculator'!$A184+2,FALSE)*$AK184))+IF($AO184=BN$3,$AM184/VLOOKUP($AO184,Data!$A$50:$B$56,2,FALSE),0)</f>
        <v>0</v>
      </c>
      <c r="BO184" s="11">
        <f>IF(BO$2=$A184,0,IF(HLOOKUP(BO$2,Recipes!$H:$GI,'Production Calculator'!$A184+2,FALSE)=0,0,HLOOKUP(BO$2,Recipes!$H:$GI,'Production Calculator'!$A184+2,FALSE)*$AK184))+IF($AO184=BO$3,$AM184/VLOOKUP($AO184,Data!$A$50:$B$56,2,FALSE),0)</f>
        <v>0</v>
      </c>
      <c r="BP184" s="11">
        <f>IF(BP$2=$A184,0,IF(HLOOKUP(BP$2,Recipes!$H:$GI,'Production Calculator'!$A184+2,FALSE)=0,0,HLOOKUP(BP$2,Recipes!$H:$GI,'Production Calculator'!$A184+2,FALSE)*$AK184))+IF($AO184=BP$3,$AM184/VLOOKUP($AO184,Data!$A$50:$B$56,2,FALSE),0)</f>
        <v>0</v>
      </c>
      <c r="BQ184" s="11">
        <f>IF(BQ$2=$A184,0,IF(HLOOKUP(BQ$2,Recipes!$H:$GI,'Production Calculator'!$A184+2,FALSE)=0,0,HLOOKUP(BQ$2,Recipes!$H:$GI,'Production Calculator'!$A184+2,FALSE)*$AK184))+IF($AO184=BQ$3,$AM184/VLOOKUP($AO184,Data!$A$50:$B$56,2,FALSE),0)</f>
        <v>0</v>
      </c>
      <c r="BR184" s="11">
        <f>IF(BR$2=$A184,0,IF(HLOOKUP(BR$2,Recipes!$H:$GI,'Production Calculator'!$A184+2,FALSE)=0,0,HLOOKUP(BR$2,Recipes!$H:$GI,'Production Calculator'!$A184+2,FALSE)*$AK184))+IF($AO184=BR$3,$AM184/VLOOKUP($AO184,Data!$A$50:$B$56,2,FALSE),0)</f>
        <v>0</v>
      </c>
      <c r="BS184" s="11">
        <f>IF(BS$2=$A184,0,IF(HLOOKUP(BS$2,Recipes!$H:$GI,'Production Calculator'!$A184+2,FALSE)=0,0,HLOOKUP(BS$2,Recipes!$H:$GI,'Production Calculator'!$A184+2,FALSE)*$AK184))+IF($AO184=BS$3,$AM184/VLOOKUP($AO184,Data!$A$50:$B$56,2,FALSE),0)</f>
        <v>0</v>
      </c>
      <c r="BT184" s="11">
        <f>IF(BT$2=$A184,0,IF(HLOOKUP(BT$2,Recipes!$H:$GI,'Production Calculator'!$A184+2,FALSE)=0,0,HLOOKUP(BT$2,Recipes!$H:$GI,'Production Calculator'!$A184+2,FALSE)*$AK184))+IF($AO184=BT$3,$AM184/VLOOKUP($AO184,Data!$A$50:$B$56,2,FALSE),0)</f>
        <v>0</v>
      </c>
      <c r="BU184" s="11">
        <f>IF(BU$2=$A184,0,IF(HLOOKUP(BU$2,Recipes!$H:$GI,'Production Calculator'!$A184+2,FALSE)=0,0,HLOOKUP(BU$2,Recipes!$H:$GI,'Production Calculator'!$A184+2,FALSE)*$AK184))+IF($AO184=BU$3,$AM184/VLOOKUP($AO184,Data!$A$50:$B$56,2,FALSE),0)</f>
        <v>0</v>
      </c>
      <c r="BV184" s="11">
        <f>IF(BV$2=$A184,0,IF(HLOOKUP(BV$2,Recipes!$H:$GI,'Production Calculator'!$A184+2,FALSE)=0,0,HLOOKUP(BV$2,Recipes!$H:$GI,'Production Calculator'!$A184+2,FALSE)*$AK184))+IF($AO184=BV$3,$AM184/VLOOKUP($AO184,Data!$A$50:$B$56,2,FALSE),0)</f>
        <v>0</v>
      </c>
      <c r="BW184" s="11">
        <f>IF(BW$2=$A184,0,IF(HLOOKUP(BW$2,Recipes!$H:$GI,'Production Calculator'!$A184+2,FALSE)=0,0,HLOOKUP(BW$2,Recipes!$H:$GI,'Production Calculator'!$A184+2,FALSE)*$AK184))+IF($AO184=BW$3,$AM184/VLOOKUP($AO184,Data!$A$50:$B$56,2,FALSE),0)</f>
        <v>0</v>
      </c>
      <c r="BX184" s="11">
        <f>IF(BX$2=$A184,0,IF(HLOOKUP(BX$2,Recipes!$H:$GI,'Production Calculator'!$A184+2,FALSE)=0,0,HLOOKUP(BX$2,Recipes!$H:$GI,'Production Calculator'!$A184+2,FALSE)*$AK184))+IF($AO184=BX$3,$AM184/VLOOKUP($AO184,Data!$A$50:$B$56,2,FALSE),0)</f>
        <v>0</v>
      </c>
      <c r="BY184" s="11">
        <f>IF(BY$2=$A184,0,IF(HLOOKUP(BY$2,Recipes!$H:$GI,'Production Calculator'!$A184+2,FALSE)=0,0,HLOOKUP(BY$2,Recipes!$H:$GI,'Production Calculator'!$A184+2,FALSE)*$AK184))+IF($AO184=BY$3,$AM184/VLOOKUP($AO184,Data!$A$50:$B$56,2,FALSE),0)</f>
        <v>0</v>
      </c>
      <c r="BZ184" s="11">
        <f>IF(BZ$2=$A184,0,IF(HLOOKUP(BZ$2,Recipes!$H:$GI,'Production Calculator'!$A184+2,FALSE)=0,0,HLOOKUP(BZ$2,Recipes!$H:$GI,'Production Calculator'!$A184+2,FALSE)*$AK184))+IF($AO184=BZ$3,$AM184/VLOOKUP($AO184,Data!$A$50:$B$56,2,FALSE),0)</f>
        <v>0</v>
      </c>
      <c r="CA184" s="11">
        <f>IF(CA$2=$A184,0,IF(HLOOKUP(CA$2,Recipes!$H:$GI,'Production Calculator'!$A184+2,FALSE)=0,0,HLOOKUP(CA$2,Recipes!$H:$GI,'Production Calculator'!$A184+2,FALSE)*$AK184))+IF($AO184=CA$3,$AM184/VLOOKUP($AO184,Data!$A$50:$B$56,2,FALSE),0)</f>
        <v>0</v>
      </c>
      <c r="CB184" s="11">
        <f>IF(CB$2=$A184,0,IF(HLOOKUP(CB$2,Recipes!$H:$GI,'Production Calculator'!$A184+2,FALSE)=0,0,HLOOKUP(CB$2,Recipes!$H:$GI,'Production Calculator'!$A184+2,FALSE)*$AK184))+IF($AO184=CB$3,$AM184/VLOOKUP($AO184,Data!$A$50:$B$56,2,FALSE),0)</f>
        <v>0</v>
      </c>
      <c r="CC184" s="11">
        <f>IF(CC$2=$A184,0,IF(HLOOKUP(CC$2,Recipes!$H:$GI,'Production Calculator'!$A184+2,FALSE)=0,0,HLOOKUP(CC$2,Recipes!$H:$GI,'Production Calculator'!$A184+2,FALSE)*$AK184))+IF($AO184=CC$3,$AM184/VLOOKUP($AO184,Data!$A$50:$B$56,2,FALSE),0)</f>
        <v>0</v>
      </c>
      <c r="CD184" s="11">
        <f>IF(CD$2=$A184,0,IF(HLOOKUP(CD$2,Recipes!$H:$GI,'Production Calculator'!$A184+2,FALSE)=0,0,HLOOKUP(CD$2,Recipes!$H:$GI,'Production Calculator'!$A184+2,FALSE)*$AK184))+IF($AO184=CD$3,$AM184/VLOOKUP($AO184,Data!$A$50:$B$56,2,FALSE),0)</f>
        <v>0</v>
      </c>
      <c r="CE184" s="11">
        <f>IF(CE$2=$A184,0,IF(HLOOKUP(CE$2,Recipes!$H:$GI,'Production Calculator'!$A184+2,FALSE)=0,0,HLOOKUP(CE$2,Recipes!$H:$GI,'Production Calculator'!$A184+2,FALSE)*$AK184))+IF($AO184=CE$3,$AM184/VLOOKUP($AO184,Data!$A$50:$B$56,2,FALSE),0)</f>
        <v>0</v>
      </c>
      <c r="CF184" s="11">
        <f>IF(CF$2=$A184,0,IF(HLOOKUP(CF$2,Recipes!$H:$GI,'Production Calculator'!$A184+2,FALSE)=0,0,HLOOKUP(CF$2,Recipes!$H:$GI,'Production Calculator'!$A184+2,FALSE)*$AK184))+IF($AO184=CF$3,$AM184/VLOOKUP($AO184,Data!$A$50:$B$56,2,FALSE),0)</f>
        <v>0</v>
      </c>
      <c r="CG184" s="11">
        <f>IF(CG$2=$A184,0,IF(HLOOKUP(CG$2,Recipes!$H:$GI,'Production Calculator'!$A184+2,FALSE)=0,0,HLOOKUP(CG$2,Recipes!$H:$GI,'Production Calculator'!$A184+2,FALSE)*$AK184))+IF($AO184=CG$3,$AM184/VLOOKUP($AO184,Data!$A$50:$B$56,2,FALSE),0)</f>
        <v>0</v>
      </c>
      <c r="CH184" s="11">
        <f>IF(CH$2=$A184,0,IF(HLOOKUP(CH$2,Recipes!$H:$GI,'Production Calculator'!$A184+2,FALSE)=0,0,HLOOKUP(CH$2,Recipes!$H:$GI,'Production Calculator'!$A184+2,FALSE)*$AK184))+IF($AO184=CH$3,$AM184/VLOOKUP($AO184,Data!$A$50:$B$56,2,FALSE),0)</f>
        <v>0</v>
      </c>
      <c r="CI184" s="11">
        <f>IF(CI$2=$A184,0,IF(HLOOKUP(CI$2,Recipes!$H:$GI,'Production Calculator'!$A184+2,FALSE)=0,0,HLOOKUP(CI$2,Recipes!$H:$GI,'Production Calculator'!$A184+2,FALSE)*$AK184))+IF($AO184=CI$3,$AM184/VLOOKUP($AO184,Data!$A$50:$B$56,2,FALSE),0)</f>
        <v>0</v>
      </c>
      <c r="CJ184" s="11">
        <f>IF(CJ$2=$A184,0,IF(HLOOKUP(CJ$2,Recipes!$H:$GI,'Production Calculator'!$A184+2,FALSE)=0,0,HLOOKUP(CJ$2,Recipes!$H:$GI,'Production Calculator'!$A184+2,FALSE)*$AK184))+IF($AO184=CJ$3,$AM184/VLOOKUP($AO184,Data!$A$50:$B$56,2,FALSE),0)</f>
        <v>0</v>
      </c>
      <c r="CK184" s="11">
        <f>IF(CK$2=$A184,0,IF(HLOOKUP(CK$2,Recipes!$H:$GI,'Production Calculator'!$A184+2,FALSE)=0,0,HLOOKUP(CK$2,Recipes!$H:$GI,'Production Calculator'!$A184+2,FALSE)*$AK184))+IF($AO184=CK$3,$AM184/VLOOKUP($AO184,Data!$A$50:$B$56,2,FALSE),0)</f>
        <v>0</v>
      </c>
      <c r="CL184" s="11">
        <f>IF(CL$2=$A184,0,IF(HLOOKUP(CL$2,Recipes!$H:$GI,'Production Calculator'!$A184+2,FALSE)=0,0,HLOOKUP(CL$2,Recipes!$H:$GI,'Production Calculator'!$A184+2,FALSE)*$AK184))+IF($AO184=CL$3,$AM184/VLOOKUP($AO184,Data!$A$50:$B$56,2,FALSE),0)</f>
        <v>0</v>
      </c>
      <c r="CM184" s="11">
        <f>IF(CM$2=$A184,0,IF(HLOOKUP(CM$2,Recipes!$H:$GI,'Production Calculator'!$A184+2,FALSE)=0,0,HLOOKUP(CM$2,Recipes!$H:$GI,'Production Calculator'!$A184+2,FALSE)*$AK184))+IF($AO184=CM$3,$AM184/VLOOKUP($AO184,Data!$A$50:$B$56,2,FALSE),0)</f>
        <v>0</v>
      </c>
      <c r="CN184" s="11">
        <f>IF(CN$2=$A184,0,IF(HLOOKUP(CN$2,Recipes!$H:$GI,'Production Calculator'!$A184+2,FALSE)=0,0,HLOOKUP(CN$2,Recipes!$H:$GI,'Production Calculator'!$A184+2,FALSE)*$AK184))+IF($AO184=CN$3,$AM184/VLOOKUP($AO184,Data!$A$50:$B$56,2,FALSE),0)</f>
        <v>0</v>
      </c>
      <c r="CO184" s="11">
        <f>IF(CO$2=$A184,0,IF(HLOOKUP(CO$2,Recipes!$H:$GI,'Production Calculator'!$A184+2,FALSE)=0,0,HLOOKUP(CO$2,Recipes!$H:$GI,'Production Calculator'!$A184+2,FALSE)*$AK184))+IF($AO184=CO$3,$AM184/VLOOKUP($AO184,Data!$A$50:$B$56,2,FALSE),0)</f>
        <v>0</v>
      </c>
      <c r="CP184" s="11">
        <f>IF(CP$2=$A184,0,IF(HLOOKUP(CP$2,Recipes!$H:$GI,'Production Calculator'!$A184+2,FALSE)=0,0,HLOOKUP(CP$2,Recipes!$H:$GI,'Production Calculator'!$A184+2,FALSE)*$AK184))+IF($AO184=CP$3,$AM184/VLOOKUP($AO184,Data!$A$50:$B$56,2,FALSE),0)</f>
        <v>0</v>
      </c>
      <c r="CQ184" s="11">
        <f>IF(CQ$2=$A184,0,IF(HLOOKUP(CQ$2,Recipes!$H:$GI,'Production Calculator'!$A184+2,FALSE)=0,0,HLOOKUP(CQ$2,Recipes!$H:$GI,'Production Calculator'!$A184+2,FALSE)*$AK184))+IF($AO184=CQ$3,$AM184/VLOOKUP($AO184,Data!$A$50:$B$56,2,FALSE),0)</f>
        <v>0</v>
      </c>
      <c r="CR184" s="11">
        <f>IF(CR$2=$A184,0,IF(HLOOKUP(CR$2,Recipes!$H:$GI,'Production Calculator'!$A184+2,FALSE)=0,0,HLOOKUP(CR$2,Recipes!$H:$GI,'Production Calculator'!$A184+2,FALSE)*$AK184))+IF($AO184=CR$3,$AM184/VLOOKUP($AO184,Data!$A$50:$B$56,2,FALSE),0)</f>
        <v>0</v>
      </c>
      <c r="CS184" s="11">
        <f>IF(CS$2=$A184,0,IF(HLOOKUP(CS$2,Recipes!$H:$GI,'Production Calculator'!$A184+2,FALSE)=0,0,HLOOKUP(CS$2,Recipes!$H:$GI,'Production Calculator'!$A184+2,FALSE)*$AK184))+IF($AO184=CS$3,$AM184/VLOOKUP($AO184,Data!$A$50:$B$56,2,FALSE),0)</f>
        <v>0</v>
      </c>
      <c r="CT184" s="11">
        <f>IF(CT$2=$A184,0,IF(HLOOKUP(CT$2,Recipes!$H:$GI,'Production Calculator'!$A184+2,FALSE)=0,0,HLOOKUP(CT$2,Recipes!$H:$GI,'Production Calculator'!$A184+2,FALSE)*$AK184))+IF($AO184=CT$3,$AM184/VLOOKUP($AO184,Data!$A$50:$B$56,2,FALSE),0)</f>
        <v>0</v>
      </c>
      <c r="CU184" s="11">
        <f>IF(CU$2=$A184,0,IF(HLOOKUP(CU$2,Recipes!$H:$GI,'Production Calculator'!$A184+2,FALSE)=0,0,HLOOKUP(CU$2,Recipes!$H:$GI,'Production Calculator'!$A184+2,FALSE)*$AK184))+IF($AO184=CU$3,$AM184/VLOOKUP($AO184,Data!$A$50:$B$56,2,FALSE),0)</f>
        <v>0</v>
      </c>
      <c r="CV184" s="11">
        <f>IF(CV$2=$A184,0,IF(HLOOKUP(CV$2,Recipes!$H:$GI,'Production Calculator'!$A184+2,FALSE)=0,0,HLOOKUP(CV$2,Recipes!$H:$GI,'Production Calculator'!$A184+2,FALSE)*$AK184))+IF($AO184=CV$3,$AM184/VLOOKUP($AO184,Data!$A$50:$B$56,2,FALSE),0)</f>
        <v>0</v>
      </c>
      <c r="CW184" s="11">
        <f>IF(CW$2=$A184,0,IF(HLOOKUP(CW$2,Recipes!$H:$GI,'Production Calculator'!$A184+2,FALSE)=0,0,HLOOKUP(CW$2,Recipes!$H:$GI,'Production Calculator'!$A184+2,FALSE)*$AK184))+IF($AO184=CW$3,$AM184/VLOOKUP($AO184,Data!$A$50:$B$56,2,FALSE),0)</f>
        <v>0</v>
      </c>
      <c r="CX184" s="11">
        <f>IF(CX$2=$A184,0,IF(HLOOKUP(CX$2,Recipes!$H:$GI,'Production Calculator'!$A184+2,FALSE)=0,0,HLOOKUP(CX$2,Recipes!$H:$GI,'Production Calculator'!$A184+2,FALSE)*$AK184))+IF($AO184=CX$3,$AM184/VLOOKUP($AO184,Data!$A$50:$B$56,2,FALSE),0)</f>
        <v>0</v>
      </c>
      <c r="CY184" s="11">
        <f>IF(CY$2=$A184,0,IF(HLOOKUP(CY$2,Recipes!$H:$GI,'Production Calculator'!$A184+2,FALSE)=0,0,HLOOKUP(CY$2,Recipes!$H:$GI,'Production Calculator'!$A184+2,FALSE)*$AK184))+IF($AO184=CY$3,$AM184/VLOOKUP($AO184,Data!$A$50:$B$56,2,FALSE),0)</f>
        <v>0</v>
      </c>
      <c r="CZ184" s="11">
        <f>IF(CZ$2=$A184,0,IF(HLOOKUP(CZ$2,Recipes!$H:$GI,'Production Calculator'!$A184+2,FALSE)=0,0,HLOOKUP(CZ$2,Recipes!$H:$GI,'Production Calculator'!$A184+2,FALSE)*$AK184))+IF($AO184=CZ$3,$AM184/VLOOKUP($AO184,Data!$A$50:$B$56,2,FALSE),0)</f>
        <v>0</v>
      </c>
      <c r="DA184" s="11">
        <f>IF(DA$2=$A184,0,IF(HLOOKUP(DA$2,Recipes!$H:$GI,'Production Calculator'!$A184+2,FALSE)=0,0,HLOOKUP(DA$2,Recipes!$H:$GI,'Production Calculator'!$A184+2,FALSE)*$AK184))+IF($AO184=DA$3,$AM184/VLOOKUP($AO184,Data!$A$50:$B$56,2,FALSE),0)</f>
        <v>0</v>
      </c>
      <c r="DB184" s="11">
        <f>IF(DB$2=$A184,0,IF(HLOOKUP(DB$2,Recipes!$H:$GI,'Production Calculator'!$A184+2,FALSE)=0,0,HLOOKUP(DB$2,Recipes!$H:$GI,'Production Calculator'!$A184+2,FALSE)*$AK184))+IF($AO184=DB$3,$AM184/VLOOKUP($AO184,Data!$A$50:$B$56,2,FALSE),0)</f>
        <v>0</v>
      </c>
      <c r="DC184" s="11">
        <f>IF(DC$2=$A184,0,IF(HLOOKUP(DC$2,Recipes!$H:$GI,'Production Calculator'!$A184+2,FALSE)=0,0,HLOOKUP(DC$2,Recipes!$H:$GI,'Production Calculator'!$A184+2,FALSE)*$AK184))+IF($AO184=DC$3,$AM184/VLOOKUP($AO184,Data!$A$50:$B$56,2,FALSE),0)</f>
        <v>0</v>
      </c>
      <c r="DD184" s="11">
        <f>IF(DD$2=$A184,0,IF(HLOOKUP(DD$2,Recipes!$H:$GI,'Production Calculator'!$A184+2,FALSE)=0,0,HLOOKUP(DD$2,Recipes!$H:$GI,'Production Calculator'!$A184+2,FALSE)*$AK184))+IF($AO184=DD$3,$AM184/VLOOKUP($AO184,Data!$A$50:$B$56,2,FALSE),0)</f>
        <v>0</v>
      </c>
      <c r="DE184" s="11">
        <f>IF(DE$2=$A184,0,IF(HLOOKUP(DE$2,Recipes!$H:$GI,'Production Calculator'!$A184+2,FALSE)=0,0,HLOOKUP(DE$2,Recipes!$H:$GI,'Production Calculator'!$A184+2,FALSE)*$AK184))+IF($AO184=DE$3,$AM184/VLOOKUP($AO184,Data!$A$50:$B$56,2,FALSE),0)</f>
        <v>0</v>
      </c>
      <c r="DF184" s="11">
        <f>IF(DF$2=$A184,0,IF(HLOOKUP(DF$2,Recipes!$H:$GI,'Production Calculator'!$A184+2,FALSE)=0,0,HLOOKUP(DF$2,Recipes!$H:$GI,'Production Calculator'!$A184+2,FALSE)*$AK184))+IF($AO184=DF$3,$AM184/VLOOKUP($AO184,Data!$A$50:$B$56,2,FALSE),0)</f>
        <v>0</v>
      </c>
      <c r="DG184" s="11">
        <f>IF(DG$2=$A184,0,IF(HLOOKUP(DG$2,Recipes!$H:$GI,'Production Calculator'!$A184+2,FALSE)=0,0,HLOOKUP(DG$2,Recipes!$H:$GI,'Production Calculator'!$A184+2,FALSE)*$AK184))+IF($AO184=DG$3,$AM184/VLOOKUP($AO184,Data!$A$50:$B$56,2,FALSE),0)</f>
        <v>0</v>
      </c>
      <c r="DH184" s="11">
        <f>IF(DH$2=$A184,0,IF(HLOOKUP(DH$2,Recipes!$H:$GI,'Production Calculator'!$A184+2,FALSE)=0,0,HLOOKUP(DH$2,Recipes!$H:$GI,'Production Calculator'!$A184+2,FALSE)*$AK184))+IF($AO184=DH$3,$AM184/VLOOKUP($AO184,Data!$A$50:$B$56,2,FALSE),0)</f>
        <v>0</v>
      </c>
      <c r="DI184" s="11">
        <f>IF(DI$2=$A184,0,IF(HLOOKUP(DI$2,Recipes!$H:$GI,'Production Calculator'!$A184+2,FALSE)=0,0,HLOOKUP(DI$2,Recipes!$H:$GI,'Production Calculator'!$A184+2,FALSE)*$AK184))+IF($AO184=DI$3,$AM184/VLOOKUP($AO184,Data!$A$50:$B$56,2,FALSE),0)</f>
        <v>0</v>
      </c>
      <c r="DJ184" s="11">
        <f>IF(DJ$2=$A184,0,IF(HLOOKUP(DJ$2,Recipes!$H:$GI,'Production Calculator'!$A184+2,FALSE)=0,0,HLOOKUP(DJ$2,Recipes!$H:$GI,'Production Calculator'!$A184+2,FALSE)*$AK184))+IF($AO184=DJ$3,$AM184/VLOOKUP($AO184,Data!$A$50:$B$56,2,FALSE),0)</f>
        <v>0</v>
      </c>
      <c r="DK184" s="11">
        <f>IF(DK$2=$A184,0,IF(HLOOKUP(DK$2,Recipes!$H:$GI,'Production Calculator'!$A184+2,FALSE)=0,0,HLOOKUP(DK$2,Recipes!$H:$GI,'Production Calculator'!$A184+2,FALSE)*$AK184))+IF($AO184=DK$3,$AM184/VLOOKUP($AO184,Data!$A$50:$B$56,2,FALSE),0)</f>
        <v>0</v>
      </c>
      <c r="DL184" s="11">
        <f>IF(DL$2=$A184,0,IF(HLOOKUP(DL$2,Recipes!$H:$GI,'Production Calculator'!$A184+2,FALSE)=0,0,HLOOKUP(DL$2,Recipes!$H:$GI,'Production Calculator'!$A184+2,FALSE)*$AK184))+IF($AO184=DL$3,$AM184/VLOOKUP($AO184,Data!$A$50:$B$56,2,FALSE),0)</f>
        <v>0</v>
      </c>
      <c r="DM184" s="11">
        <f>IF(DM$2=$A184,0,IF(HLOOKUP(DM$2,Recipes!$H:$GI,'Production Calculator'!$A184+2,FALSE)=0,0,HLOOKUP(DM$2,Recipes!$H:$GI,'Production Calculator'!$A184+2,FALSE)*$AK184))+IF($AO184=DM$3,$AM184/VLOOKUP($AO184,Data!$A$50:$B$56,2,FALSE),0)</f>
        <v>0</v>
      </c>
      <c r="DN184" s="11">
        <f>IF(DN$2=$A184,0,IF(HLOOKUP(DN$2,Recipes!$H:$GI,'Production Calculator'!$A184+2,FALSE)=0,0,HLOOKUP(DN$2,Recipes!$H:$GI,'Production Calculator'!$A184+2,FALSE)*$AK184))+IF($AO184=DN$3,$AM184/VLOOKUP($AO184,Data!$A$50:$B$56,2,FALSE),0)</f>
        <v>0</v>
      </c>
      <c r="DO184" s="11">
        <f>IF(DO$2=$A184,0,IF(HLOOKUP(DO$2,Recipes!$H:$GI,'Production Calculator'!$A184+2,FALSE)=0,0,HLOOKUP(DO$2,Recipes!$H:$GI,'Production Calculator'!$A184+2,FALSE)*$AK184))+IF($AO184=DO$3,$AM184/VLOOKUP($AO184,Data!$A$50:$B$56,2,FALSE),0)</f>
        <v>0</v>
      </c>
      <c r="DP184" s="11">
        <f>IF(DP$2=$A184,0,IF(HLOOKUP(DP$2,Recipes!$H:$GI,'Production Calculator'!$A184+2,FALSE)=0,0,HLOOKUP(DP$2,Recipes!$H:$GI,'Production Calculator'!$A184+2,FALSE)*$AK184))+IF($AO184=DP$3,$AM184/VLOOKUP($AO184,Data!$A$50:$B$56,2,FALSE),0)</f>
        <v>0</v>
      </c>
      <c r="DQ184" s="11">
        <f>IF(DQ$2=$A184,0,IF(HLOOKUP(DQ$2,Recipes!$H:$GI,'Production Calculator'!$A184+2,FALSE)=0,0,HLOOKUP(DQ$2,Recipes!$H:$GI,'Production Calculator'!$A184+2,FALSE)*$AK184))+IF($AO184=DQ$3,$AM184/VLOOKUP($AO184,Data!$A$50:$B$56,2,FALSE),0)</f>
        <v>0</v>
      </c>
      <c r="DR184" s="11">
        <f>IF(DR$2=$A184,0,IF(HLOOKUP(DR$2,Recipes!$H:$GI,'Production Calculator'!$A184+2,FALSE)=0,0,HLOOKUP(DR$2,Recipes!$H:$GI,'Production Calculator'!$A184+2,FALSE)*$AK184))+IF($AO184=DR$3,$AM184/VLOOKUP($AO184,Data!$A$50:$B$56,2,FALSE),0)</f>
        <v>0</v>
      </c>
      <c r="DS184" s="11">
        <f>IF(DS$2=$A184,0,IF(HLOOKUP(DS$2,Recipes!$H:$GI,'Production Calculator'!$A184+2,FALSE)=0,0,HLOOKUP(DS$2,Recipes!$H:$GI,'Production Calculator'!$A184+2,FALSE)*$AK184))+IF($AO184=DS$3,$AM184/VLOOKUP($AO184,Data!$A$50:$B$56,2,FALSE),0)</f>
        <v>0</v>
      </c>
      <c r="DT184" s="11">
        <f>IF(DT$2=$A184,0,IF(HLOOKUP(DT$2,Recipes!$H:$GI,'Production Calculator'!$A184+2,FALSE)=0,0,HLOOKUP(DT$2,Recipes!$H:$GI,'Production Calculator'!$A184+2,FALSE)*$AK184))+IF($AO184=DT$3,$AM184/VLOOKUP($AO184,Data!$A$50:$B$56,2,FALSE),0)</f>
        <v>0</v>
      </c>
      <c r="DU184" s="11">
        <f>IF(DU$2=$A184,0,IF(HLOOKUP(DU$2,Recipes!$H:$GI,'Production Calculator'!$A184+2,FALSE)=0,0,HLOOKUP(DU$2,Recipes!$H:$GI,'Production Calculator'!$A184+2,FALSE)*$AK184))+IF($AO184=DU$3,$AM184/VLOOKUP($AO184,Data!$A$50:$B$56,2,FALSE),0)</f>
        <v>0</v>
      </c>
      <c r="DV184" s="11">
        <f>IF(DV$2=$A184,0,IF(HLOOKUP(DV$2,Recipes!$H:$GI,'Production Calculator'!$A184+2,FALSE)=0,0,HLOOKUP(DV$2,Recipes!$H:$GI,'Production Calculator'!$A184+2,FALSE)*$AK184))+IF($AO184=DV$3,$AM184/VLOOKUP($AO184,Data!$A$50:$B$56,2,FALSE),0)</f>
        <v>0</v>
      </c>
      <c r="DW184" s="11">
        <f>IF(DW$2=$A184,0,IF(HLOOKUP(DW$2,Recipes!$H:$GI,'Production Calculator'!$A184+2,FALSE)=0,0,HLOOKUP(DW$2,Recipes!$H:$GI,'Production Calculator'!$A184+2,FALSE)*$AK184))+IF($AO184=DW$3,$AM184/VLOOKUP($AO184,Data!$A$50:$B$56,2,FALSE),0)</f>
        <v>0</v>
      </c>
      <c r="DX184" s="11">
        <f>IF(DX$2=$A184,0,IF(HLOOKUP(DX$2,Recipes!$H:$GI,'Production Calculator'!$A184+2,FALSE)=0,0,HLOOKUP(DX$2,Recipes!$H:$GI,'Production Calculator'!$A184+2,FALSE)*$AK184))+IF($AO184=DX$3,$AM184/VLOOKUP($AO184,Data!$A$50:$B$56,2,FALSE),0)</f>
        <v>0</v>
      </c>
      <c r="DY184" s="11">
        <f>IF(DY$2=$A184,0,IF(HLOOKUP(DY$2,Recipes!$H:$GI,'Production Calculator'!$A184+2,FALSE)=0,0,HLOOKUP(DY$2,Recipes!$H:$GI,'Production Calculator'!$A184+2,FALSE)*$AK184))+IF($AO184=DY$3,$AM184/VLOOKUP($AO184,Data!$A$50:$B$56,2,FALSE),0)</f>
        <v>0</v>
      </c>
      <c r="DZ184" s="11">
        <f>IF(DZ$2=$A184,0,IF(HLOOKUP(DZ$2,Recipes!$H:$GI,'Production Calculator'!$A184+2,FALSE)=0,0,HLOOKUP(DZ$2,Recipes!$H:$GI,'Production Calculator'!$A184+2,FALSE)*$AK184))+IF($AO184=DZ$3,$AM184/VLOOKUP($AO184,Data!$A$50:$B$56,2,FALSE),0)</f>
        <v>0</v>
      </c>
      <c r="EA184" s="11">
        <f>IF(EA$2=$A184,0,IF(HLOOKUP(EA$2,Recipes!$H:$GI,'Production Calculator'!$A184+2,FALSE)=0,0,HLOOKUP(EA$2,Recipes!$H:$GI,'Production Calculator'!$A184+2,FALSE)*$AK184))+IF($AO184=EA$3,$AM184/VLOOKUP($AO184,Data!$A$50:$B$56,2,FALSE),0)</f>
        <v>0</v>
      </c>
      <c r="EB184" s="11">
        <f>IF(EB$2=$A184,0,IF(HLOOKUP(EB$2,Recipes!$H:$GI,'Production Calculator'!$A184+2,FALSE)=0,0,HLOOKUP(EB$2,Recipes!$H:$GI,'Production Calculator'!$A184+2,FALSE)*$AK184))+IF($AO184=EB$3,$AM184/VLOOKUP($AO184,Data!$A$50:$B$56,2,FALSE),0)</f>
        <v>0</v>
      </c>
      <c r="EC184" s="11">
        <f>IF(EC$2=$A184,0,IF(HLOOKUP(EC$2,Recipes!$H:$GI,'Production Calculator'!$A184+2,FALSE)=0,0,HLOOKUP(EC$2,Recipes!$H:$GI,'Production Calculator'!$A184+2,FALSE)*$AK184))+IF($AO184=EC$3,$AM184/VLOOKUP($AO184,Data!$A$50:$B$56,2,FALSE),0)</f>
        <v>0</v>
      </c>
      <c r="ED184" s="11">
        <f>IF(ED$2=$A184,0,IF(HLOOKUP(ED$2,Recipes!$H:$GI,'Production Calculator'!$A184+2,FALSE)=0,0,HLOOKUP(ED$2,Recipes!$H:$GI,'Production Calculator'!$A184+2,FALSE)*$AK184))+IF($AO184=ED$3,$AM184/VLOOKUP($AO184,Data!$A$50:$B$56,2,FALSE),0)</f>
        <v>0</v>
      </c>
      <c r="EE184" s="11">
        <f>IF(EE$2=$A184,0,IF(HLOOKUP(EE$2,Recipes!$H:$GI,'Production Calculator'!$A184+2,FALSE)=0,0,HLOOKUP(EE$2,Recipes!$H:$GI,'Production Calculator'!$A184+2,FALSE)*$AK184))+IF($AO184=EE$3,$AM184/VLOOKUP($AO184,Data!$A$50:$B$56,2,FALSE),0)</f>
        <v>0</v>
      </c>
      <c r="EF184" s="11">
        <f>IF(EF$2=$A184,0,IF(HLOOKUP(EF$2,Recipes!$H:$GI,'Production Calculator'!$A184+2,FALSE)=0,0,HLOOKUP(EF$2,Recipes!$H:$GI,'Production Calculator'!$A184+2,FALSE)*$AK184))+IF($AO184=EF$3,$AM184/VLOOKUP($AO184,Data!$A$50:$B$56,2,FALSE),0)</f>
        <v>0</v>
      </c>
      <c r="EG184" s="11">
        <f>IF(EG$2=$A184,0,IF(HLOOKUP(EG$2,Recipes!$H:$GI,'Production Calculator'!$A184+2,FALSE)=0,0,HLOOKUP(EG$2,Recipes!$H:$GI,'Production Calculator'!$A184+2,FALSE)*$AK184))+IF($AO184=EG$3,$AM184/VLOOKUP($AO184,Data!$A$50:$B$56,2,FALSE),0)</f>
        <v>0</v>
      </c>
      <c r="EH184" s="11">
        <f>IF(EH$2=$A184,0,IF(HLOOKUP(EH$2,Recipes!$H:$GI,'Production Calculator'!$A184+2,FALSE)=0,0,HLOOKUP(EH$2,Recipes!$H:$GI,'Production Calculator'!$A184+2,FALSE)*$AK184))+IF($AO184=EH$3,$AM184/VLOOKUP($AO184,Data!$A$50:$B$56,2,FALSE),0)</f>
        <v>0</v>
      </c>
      <c r="EI184" s="11">
        <f>IF(EI$2=$A184,0,IF(HLOOKUP(EI$2,Recipes!$H:$GI,'Production Calculator'!$A184+2,FALSE)=0,0,HLOOKUP(EI$2,Recipes!$H:$GI,'Production Calculator'!$A184+2,FALSE)*$AK184))+IF($AO184=EI$3,$AM184/VLOOKUP($AO184,Data!$A$50:$B$56,2,FALSE),0)</f>
        <v>0</v>
      </c>
      <c r="EJ184" s="11">
        <f>IF(EJ$2=$A184,0,IF(HLOOKUP(EJ$2,Recipes!$H:$GI,'Production Calculator'!$A184+2,FALSE)=0,0,HLOOKUP(EJ$2,Recipes!$H:$GI,'Production Calculator'!$A184+2,FALSE)*$AK184))+IF($AO184=EJ$3,$AM184/VLOOKUP($AO184,Data!$A$50:$B$56,2,FALSE),0)</f>
        <v>0</v>
      </c>
      <c r="EK184" s="11">
        <f>IF(EK$2=$A184,0,IF(HLOOKUP(EK$2,Recipes!$H:$GI,'Production Calculator'!$A184+2,FALSE)=0,0,HLOOKUP(EK$2,Recipes!$H:$GI,'Production Calculator'!$A184+2,FALSE)*$AK184))+IF($AO184=EK$3,$AM184/VLOOKUP($AO184,Data!$A$50:$B$56,2,FALSE),0)</f>
        <v>0</v>
      </c>
      <c r="EL184" s="11">
        <f>IF(EL$2=$A184,0,IF(HLOOKUP(EL$2,Recipes!$H:$GI,'Production Calculator'!$A184+2,FALSE)=0,0,HLOOKUP(EL$2,Recipes!$H:$GI,'Production Calculator'!$A184+2,FALSE)*$AK184))+IF($AO184=EL$3,$AM184/VLOOKUP($AO184,Data!$A$50:$B$56,2,FALSE),0)</f>
        <v>0</v>
      </c>
      <c r="EM184" s="11">
        <f>IF(EM$2=$A184,0,IF(HLOOKUP(EM$2,Recipes!$H:$GI,'Production Calculator'!$A184+2,FALSE)=0,0,HLOOKUP(EM$2,Recipes!$H:$GI,'Production Calculator'!$A184+2,FALSE)*$AK184))+IF($AO184=EM$3,$AM184/VLOOKUP($AO184,Data!$A$50:$B$56,2,FALSE),0)</f>
        <v>0</v>
      </c>
      <c r="EN184" s="11">
        <f>IF(EN$2=$A184,0,IF(HLOOKUP(EN$2,Recipes!$H:$GI,'Production Calculator'!$A184+2,FALSE)=0,0,HLOOKUP(EN$2,Recipes!$H:$GI,'Production Calculator'!$A184+2,FALSE)*$AK184))+IF($AO184=EN$3,$AM184/VLOOKUP($AO184,Data!$A$50:$B$56,2,FALSE),0)</f>
        <v>0</v>
      </c>
      <c r="EO184" s="11">
        <f>IF(EO$2=$A184,0,IF(HLOOKUP(EO$2,Recipes!$H:$GI,'Production Calculator'!$A184+2,FALSE)=0,0,HLOOKUP(EO$2,Recipes!$H:$GI,'Production Calculator'!$A184+2,FALSE)*$AK184))+IF($AO184=EO$3,$AM184/VLOOKUP($AO184,Data!$A$50:$B$56,2,FALSE),0)</f>
        <v>0</v>
      </c>
      <c r="EP184" s="11">
        <f>IF(EP$2=$A184,0,IF(HLOOKUP(EP$2,Recipes!$H:$GI,'Production Calculator'!$A184+2,FALSE)=0,0,HLOOKUP(EP$2,Recipes!$H:$GI,'Production Calculator'!$A184+2,FALSE)*$AK184))+IF($AO184=EP$3,$AM184/VLOOKUP($AO184,Data!$A$50:$B$56,2,FALSE),0)</f>
        <v>0</v>
      </c>
      <c r="EQ184" s="11">
        <f>IF(EQ$2=$A184,0,IF(HLOOKUP(EQ$2,Recipes!$H:$GI,'Production Calculator'!$A184+2,FALSE)=0,0,HLOOKUP(EQ$2,Recipes!$H:$GI,'Production Calculator'!$A184+2,FALSE)*$AK184))+IF($AO184=EQ$3,$AM184/VLOOKUP($AO184,Data!$A$50:$B$56,2,FALSE),0)</f>
        <v>0</v>
      </c>
      <c r="ER184" s="11">
        <f>IF(ER$2=$A184,0,IF(HLOOKUP(ER$2,Recipes!$H:$GI,'Production Calculator'!$A184+2,FALSE)=0,0,HLOOKUP(ER$2,Recipes!$H:$GI,'Production Calculator'!$A184+2,FALSE)*$AK184))+IF($AO184=ER$3,$AM184/VLOOKUP($AO184,Data!$A$50:$B$56,2,FALSE),0)</f>
        <v>0</v>
      </c>
      <c r="ES184" s="11">
        <f>IF(ES$2=$A184,0,IF(HLOOKUP(ES$2,Recipes!$H:$GI,'Production Calculator'!$A184+2,FALSE)=0,0,HLOOKUP(ES$2,Recipes!$H:$GI,'Production Calculator'!$A184+2,FALSE)*$AK184))+IF($AO184=ES$3,$AM184/VLOOKUP($AO184,Data!$A$50:$B$56,2,FALSE),0)</f>
        <v>0</v>
      </c>
      <c r="ET184" s="11">
        <f>IF(ET$2=$A184,0,IF(HLOOKUP(ET$2,Recipes!$H:$GI,'Production Calculator'!$A184+2,FALSE)=0,0,HLOOKUP(ET$2,Recipes!$H:$GI,'Production Calculator'!$A184+2,FALSE)*$AK184))+IF($AO184=ET$3,$AM184/VLOOKUP($AO184,Data!$A$50:$B$56,2,FALSE),0)</f>
        <v>0</v>
      </c>
      <c r="EU184" s="11">
        <f>IF(EU$2=$A184,0,IF(HLOOKUP(EU$2,Recipes!$H:$GI,'Production Calculator'!$A184+2,FALSE)=0,0,HLOOKUP(EU$2,Recipes!$H:$GI,'Production Calculator'!$A184+2,FALSE)*$AK184))+IF($AO184=EU$3,$AM184/VLOOKUP($AO184,Data!$A$50:$B$56,2,FALSE),0)</f>
        <v>0</v>
      </c>
      <c r="EV184" s="11">
        <f>IF(EV$2=$A184,0,IF(HLOOKUP(EV$2,Recipes!$H:$GI,'Production Calculator'!$A184+2,FALSE)=0,0,HLOOKUP(EV$2,Recipes!$H:$GI,'Production Calculator'!$A184+2,FALSE)*$AK184))+IF($AO184=EV$3,$AM184/VLOOKUP($AO184,Data!$A$50:$B$56,2,FALSE),0)</f>
        <v>0</v>
      </c>
      <c r="EW184" s="11">
        <f>IF(EW$2=$A184,0,IF(HLOOKUP(EW$2,Recipes!$H:$GI,'Production Calculator'!$A184+2,FALSE)=0,0,HLOOKUP(EW$2,Recipes!$H:$GI,'Production Calculator'!$A184+2,FALSE)*$AK184))+IF($AO184=EW$3,$AM184/VLOOKUP($AO184,Data!$A$50:$B$56,2,FALSE),0)</f>
        <v>0</v>
      </c>
      <c r="EX184" s="11">
        <f>IF(EX$2=$A184,0,IF(HLOOKUP(EX$2,Recipes!$H:$GI,'Production Calculator'!$A184+2,FALSE)=0,0,HLOOKUP(EX$2,Recipes!$H:$GI,'Production Calculator'!$A184+2,FALSE)*$AK184))+IF($AO184=EX$3,$AM184/VLOOKUP($AO184,Data!$A$50:$B$56,2,FALSE),0)</f>
        <v>0</v>
      </c>
      <c r="EY184" s="11">
        <f>IF(EY$2=$A184,0,IF(HLOOKUP(EY$2,Recipes!$H:$GI,'Production Calculator'!$A184+2,FALSE)=0,0,HLOOKUP(EY$2,Recipes!$H:$GI,'Production Calculator'!$A184+2,FALSE)*$AK184))+IF($AO184=EY$3,$AM184/VLOOKUP($AO184,Data!$A$50:$B$56,2,FALSE),0)</f>
        <v>0</v>
      </c>
      <c r="EZ184" s="11">
        <f>IF(EZ$2=$A184,0,IF(HLOOKUP(EZ$2,Recipes!$H:$GI,'Production Calculator'!$A184+2,FALSE)=0,0,HLOOKUP(EZ$2,Recipes!$H:$GI,'Production Calculator'!$A184+2,FALSE)*$AK184))+IF($AO184=EZ$3,$AM184/VLOOKUP($AO184,Data!$A$50:$B$56,2,FALSE),0)</f>
        <v>0</v>
      </c>
      <c r="FA184" s="11">
        <f>IF(FA$2=$A184,0,IF(HLOOKUP(FA$2,Recipes!$H:$GI,'Production Calculator'!$A184+2,FALSE)=0,0,HLOOKUP(FA$2,Recipes!$H:$GI,'Production Calculator'!$A184+2,FALSE)*$AK184))+IF($AO184=FA$3,$AM184/VLOOKUP($AO184,Data!$A$50:$B$56,2,FALSE),0)</f>
        <v>0</v>
      </c>
      <c r="FB184" s="11">
        <f>IF(FB$2=$A184,0,IF(HLOOKUP(FB$2,Recipes!$H:$GI,'Production Calculator'!$A184+2,FALSE)=0,0,HLOOKUP(FB$2,Recipes!$H:$GI,'Production Calculator'!$A184+2,FALSE)*$AK184))+IF($AO184=FB$3,$AM184/VLOOKUP($AO184,Data!$A$50:$B$56,2,FALSE),0)</f>
        <v>0</v>
      </c>
      <c r="FC184" s="11">
        <f>IF(FC$2=$A184,0,IF(HLOOKUP(FC$2,Recipes!$H:$GI,'Production Calculator'!$A184+2,FALSE)=0,0,HLOOKUP(FC$2,Recipes!$H:$GI,'Production Calculator'!$A184+2,FALSE)*$AK184))+IF($AO184=FC$3,$AM184/VLOOKUP($AO184,Data!$A$50:$B$56,2,FALSE),0)</f>
        <v>0</v>
      </c>
      <c r="FD184" s="11">
        <f>IF(FD$2=$A184,0,IF(HLOOKUP(FD$2,Recipes!$H:$GI,'Production Calculator'!$A184+2,FALSE)=0,0,HLOOKUP(FD$2,Recipes!$H:$GI,'Production Calculator'!$A184+2,FALSE)*$AK184))+IF($AO184=FD$3,$AM184/VLOOKUP($AO184,Data!$A$50:$B$56,2,FALSE),0)</f>
        <v>0</v>
      </c>
      <c r="FE184" s="11">
        <f>IF(FE$2=$A184,0,IF(HLOOKUP(FE$2,Recipes!$H:$GI,'Production Calculator'!$A184+2,FALSE)=0,0,HLOOKUP(FE$2,Recipes!$H:$GI,'Production Calculator'!$A184+2,FALSE)*$AK184))+IF($AO184=FE$3,$AM184/VLOOKUP($AO184,Data!$A$50:$B$56,2,FALSE),0)</f>
        <v>0</v>
      </c>
      <c r="FF184" s="11">
        <f>IF(FF$2=$A184,0,IF(HLOOKUP(FF$2,Recipes!$H:$GI,'Production Calculator'!$A184+2,FALSE)=0,0,HLOOKUP(FF$2,Recipes!$H:$GI,'Production Calculator'!$A184+2,FALSE)*$AK184))+IF($AO184=FF$3,$AM184/VLOOKUP($AO184,Data!$A$50:$B$56,2,FALSE),0)</f>
        <v>0</v>
      </c>
      <c r="FG184" s="11">
        <f>IF(FG$2=$A184,0,IF(HLOOKUP(FG$2,Recipes!$H:$GI,'Production Calculator'!$A184+2,FALSE)=0,0,HLOOKUP(FG$2,Recipes!$H:$GI,'Production Calculator'!$A184+2,FALSE)*$AK184))+IF($AO184=FG$3,$AM184/VLOOKUP($AO184,Data!$A$50:$B$56,2,FALSE),0)</f>
        <v>0</v>
      </c>
      <c r="FH184" s="11">
        <f>IF(FH$2=$A184,0,IF(HLOOKUP(FH$2,Recipes!$H:$GI,'Production Calculator'!$A184+2,FALSE)=0,0,HLOOKUP(FH$2,Recipes!$H:$GI,'Production Calculator'!$A184+2,FALSE)*$AK184))+IF($AO184=FH$3,$AM184/VLOOKUP($AO184,Data!$A$50:$B$56,2,FALSE),0)</f>
        <v>0</v>
      </c>
      <c r="FI184" s="11">
        <f>IF(FI$2=$A184,0,IF(HLOOKUP(FI$2,Recipes!$H:$GI,'Production Calculator'!$A184+2,FALSE)=0,0,HLOOKUP(FI$2,Recipes!$H:$GI,'Production Calculator'!$A184+2,FALSE)*$AK184))+IF($AO184=FI$3,$AM184/VLOOKUP($AO184,Data!$A$50:$B$56,2,FALSE),0)</f>
        <v>0</v>
      </c>
      <c r="FJ184" s="11">
        <f>IF(FJ$2=$A184,0,IF(HLOOKUP(FJ$2,Recipes!$H:$GI,'Production Calculator'!$A184+2,FALSE)=0,0,HLOOKUP(FJ$2,Recipes!$H:$GI,'Production Calculator'!$A184+2,FALSE)*$AK184))+IF($AO184=FJ$3,$AM184/VLOOKUP($AO184,Data!$A$50:$B$56,2,FALSE),0)</f>
        <v>0</v>
      </c>
      <c r="FK184" s="11">
        <f>IF(FK$2=$A184,0,IF(HLOOKUP(FK$2,Recipes!$H:$GI,'Production Calculator'!$A184+2,FALSE)=0,0,HLOOKUP(FK$2,Recipes!$H:$GI,'Production Calculator'!$A184+2,FALSE)*$AK184))+IF($AO184=FK$3,$AM184/VLOOKUP($AO184,Data!$A$50:$B$56,2,FALSE),0)</f>
        <v>0</v>
      </c>
      <c r="FL184" s="11">
        <f>IF(FL$2=$A184,0,IF(HLOOKUP(FL$2,Recipes!$H:$GI,'Production Calculator'!$A184+2,FALSE)=0,0,HLOOKUP(FL$2,Recipes!$H:$GI,'Production Calculator'!$A184+2,FALSE)*$AK184))+IF($AO184=FL$3,$AM184/VLOOKUP($AO184,Data!$A$50:$B$56,2,FALSE),0)</f>
        <v>0</v>
      </c>
      <c r="FM184" s="11">
        <f>IF(FM$2=$A184,0,IF(HLOOKUP(FM$2,Recipes!$H:$GI,'Production Calculator'!$A184+2,FALSE)=0,0,HLOOKUP(FM$2,Recipes!$H:$GI,'Production Calculator'!$A184+2,FALSE)*$AK184))+IF($AO184=FM$3,$AM184/VLOOKUP($AO184,Data!$A$50:$B$56,2,FALSE),0)</f>
        <v>0</v>
      </c>
      <c r="FN184" s="11">
        <f>IF(FN$2=$A184,0,IF(HLOOKUP(FN$2,Recipes!$H:$GI,'Production Calculator'!$A184+2,FALSE)=0,0,HLOOKUP(FN$2,Recipes!$H:$GI,'Production Calculator'!$A184+2,FALSE)*$AK184))+IF($AO184=FN$3,$AM184/VLOOKUP($AO184,Data!$A$50:$B$56,2,FALSE),0)</f>
        <v>0</v>
      </c>
      <c r="FO184" s="11">
        <f>IF(FO$2=$A184,0,IF(HLOOKUP(FO$2,Recipes!$H:$GI,'Production Calculator'!$A184+2,FALSE)=0,0,HLOOKUP(FO$2,Recipes!$H:$GI,'Production Calculator'!$A184+2,FALSE)*$AK184))+IF($AO184=FO$3,$AM184/VLOOKUP($AO184,Data!$A$50:$B$56,2,FALSE),0)</f>
        <v>0</v>
      </c>
      <c r="FP184" s="11">
        <f>IF(FP$2=$A184,0,IF(HLOOKUP(FP$2,Recipes!$H:$GI,'Production Calculator'!$A184+2,FALSE)=0,0,HLOOKUP(FP$2,Recipes!$H:$GI,'Production Calculator'!$A184+2,FALSE)*$AK184))+IF($AO184=FP$3,$AM184/VLOOKUP($AO184,Data!$A$50:$B$56,2,FALSE),0)</f>
        <v>0</v>
      </c>
      <c r="FQ184" s="11">
        <f>IF(FQ$2=$A184,0,IF(HLOOKUP(FQ$2,Recipes!$H:$GI,'Production Calculator'!$A184+2,FALSE)=0,0,HLOOKUP(FQ$2,Recipes!$H:$GI,'Production Calculator'!$A184+2,FALSE)*$AK184))+IF($AO184=FQ$3,$AM184/VLOOKUP($AO184,Data!$A$50:$B$56,2,FALSE),0)</f>
        <v>0</v>
      </c>
      <c r="FR184" s="11">
        <f>IF(FR$2=$A184,0,IF(HLOOKUP(FR$2,Recipes!$H:$GI,'Production Calculator'!$A184+2,FALSE)=0,0,HLOOKUP(FR$2,Recipes!$H:$GI,'Production Calculator'!$A184+2,FALSE)*$AK184))+IF($AO184=FR$3,$AM184/VLOOKUP($AO184,Data!$A$50:$B$56,2,FALSE),0)</f>
        <v>0</v>
      </c>
      <c r="FS184" s="11">
        <f>IF(FS$2=$A184,0,IF(HLOOKUP(FS$2,Recipes!$H:$GI,'Production Calculator'!$A184+2,FALSE)=0,0,HLOOKUP(FS$2,Recipes!$H:$GI,'Production Calculator'!$A184+2,FALSE)*$AK184))+IF($AO184=FS$3,$AM184/VLOOKUP($AO184,Data!$A$50:$B$56,2,FALSE),0)</f>
        <v>0</v>
      </c>
      <c r="FT184" s="11">
        <f>IF(FT$2=$A184,0,IF(HLOOKUP(FT$2,Recipes!$H:$GI,'Production Calculator'!$A184+2,FALSE)=0,0,HLOOKUP(FT$2,Recipes!$H:$GI,'Production Calculator'!$A184+2,FALSE)*$AK184))+IF($AO184=FT$3,$AM184/VLOOKUP($AO184,Data!$A$50:$B$56,2,FALSE),0)</f>
        <v>0</v>
      </c>
      <c r="FU184" s="11">
        <f>IF(FU$2=$A184,0,IF(HLOOKUP(FU$2,Recipes!$H:$GI,'Production Calculator'!$A184+2,FALSE)=0,0,HLOOKUP(FU$2,Recipes!$H:$GI,'Production Calculator'!$A184+2,FALSE)*$AK184))+IF($AO184=FU$3,$AM184/VLOOKUP($AO184,Data!$A$50:$B$56,2,FALSE),0)</f>
        <v>0</v>
      </c>
      <c r="FV184" s="11">
        <f>IF(FV$2=$A184,0,IF(HLOOKUP(FV$2,Recipes!$H:$GI,'Production Calculator'!$A184+2,FALSE)=0,0,HLOOKUP(FV$2,Recipes!$H:$GI,'Production Calculator'!$A184+2,FALSE)*$AK184))+IF($AO184=FV$3,$AM184/VLOOKUP($AO184,Data!$A$50:$B$56,2,FALSE),0)</f>
        <v>0</v>
      </c>
      <c r="FW184" s="11">
        <f>IF(FW$2=$A184,0,IF(HLOOKUP(FW$2,Recipes!$H:$GI,'Production Calculator'!$A184+2,FALSE)=0,0,HLOOKUP(FW$2,Recipes!$H:$GI,'Production Calculator'!$A184+2,FALSE)*$AK184))+IF($AO184=FW$3,$AM184/VLOOKUP($AO184,Data!$A$50:$B$56,2,FALSE),0)</f>
        <v>0</v>
      </c>
      <c r="FX184" s="11">
        <f>IF(FX$2=$A184,0,IF(HLOOKUP(FX$2,Recipes!$H:$GI,'Production Calculator'!$A184+2,FALSE)=0,0,HLOOKUP(FX$2,Recipes!$H:$GI,'Production Calculator'!$A184+2,FALSE)*$AK184))+IF($AO184=FX$3,$AM184/VLOOKUP($AO184,Data!$A$50:$B$56,2,FALSE),0)</f>
        <v>0</v>
      </c>
      <c r="FY184" s="11">
        <f>IF(FY$2=$A184,0,IF(HLOOKUP(FY$2,Recipes!$H:$GI,'Production Calculator'!$A184+2,FALSE)=0,0,HLOOKUP(FY$2,Recipes!$H:$GI,'Production Calculator'!$A184+2,FALSE)*$AK184))+IF($AO184=FY$3,$AM184/VLOOKUP($AO184,Data!$A$50:$B$56,2,FALSE),0)</f>
        <v>0</v>
      </c>
      <c r="FZ184" s="11">
        <f>IF(FZ$2=$A184,0,IF(HLOOKUP(FZ$2,Recipes!$H:$GI,'Production Calculator'!$A184+2,FALSE)=0,0,HLOOKUP(FZ$2,Recipes!$H:$GI,'Production Calculator'!$A184+2,FALSE)*$AK184))+IF($AO184=FZ$3,$AM184/VLOOKUP($AO184,Data!$A$50:$B$56,2,FALSE),0)</f>
        <v>0</v>
      </c>
      <c r="GA184" s="11">
        <f>IF(GA$2=$A184,0,IF(HLOOKUP(GA$2,Recipes!$H:$GI,'Production Calculator'!$A184+2,FALSE)=0,0,HLOOKUP(GA$2,Recipes!$H:$GI,'Production Calculator'!$A184+2,FALSE)*$AK184))+IF($AO184=GA$3,$AM184/VLOOKUP($AO184,Data!$A$50:$B$56,2,FALSE),0)</f>
        <v>0</v>
      </c>
      <c r="GB184" s="11">
        <f>IF(GB$2=$A184,0,IF(HLOOKUP(GB$2,Recipes!$H:$GI,'Production Calculator'!$A184+2,FALSE)=0,0,HLOOKUP(GB$2,Recipes!$H:$GI,'Production Calculator'!$A184+2,FALSE)*$AK184))+IF($AO184=GB$3,$AM184/VLOOKUP($AO184,Data!$A$50:$B$56,2,FALSE),0)</f>
        <v>0</v>
      </c>
      <c r="GC184" s="11">
        <f>IF(GC$2=$A184,0,IF(HLOOKUP(GC$2,Recipes!$H:$GI,'Production Calculator'!$A184+2,FALSE)=0,0,HLOOKUP(GC$2,Recipes!$H:$GI,'Production Calculator'!$A184+2,FALSE)*$AK184))+IF($AO184=GC$3,$AM184/VLOOKUP($AO184,Data!$A$50:$B$56,2,FALSE),0)</f>
        <v>0</v>
      </c>
      <c r="GD184" s="11">
        <f>IF(GD$2=$A184,0,IF(HLOOKUP(GD$2,Recipes!$H:$GI,'Production Calculator'!$A184+2,FALSE)=0,0,HLOOKUP(GD$2,Recipes!$H:$GI,'Production Calculator'!$A184+2,FALSE)*$AK184))+IF($AO184=GD$3,$AM184/VLOOKUP($AO184,Data!$A$50:$B$56,2,FALSE),0)</f>
        <v>0</v>
      </c>
      <c r="GE184" s="11">
        <f>IF(GE$2=$A184,0,IF(HLOOKUP(GE$2,Recipes!$H:$GI,'Production Calculator'!$A184+2,FALSE)=0,0,HLOOKUP(GE$2,Recipes!$H:$GI,'Production Calculator'!$A184+2,FALSE)*$AK184))+IF($AO184=GE$3,$AM184/VLOOKUP($AO184,Data!$A$50:$B$56,2,FALSE),0)</f>
        <v>0</v>
      </c>
      <c r="GF184" s="11">
        <f>IF(GF$2=$A184,0,IF(HLOOKUP(GF$2,Recipes!$H:$GI,'Production Calculator'!$A184+2,FALSE)=0,0,HLOOKUP(GF$2,Recipes!$H:$GI,'Production Calculator'!$A184+2,FALSE)*$AK184))+IF($AO184=GF$3,$AM184/VLOOKUP($AO184,Data!$A$50:$B$56,2,FALSE),0)</f>
        <v>0</v>
      </c>
      <c r="GG184" s="11">
        <f>IF(GG$2=$A184,0,IF(HLOOKUP(GG$2,Recipes!$H:$GI,'Production Calculator'!$A184+2,FALSE)=0,0,HLOOKUP(GG$2,Recipes!$H:$GI,'Production Calculator'!$A184+2,FALSE)*$AK184))+IF($AO184=GG$3,$AM184/VLOOKUP($AO184,Data!$A$50:$B$56,2,FALSE),0)</f>
        <v>0</v>
      </c>
      <c r="GH184" s="11">
        <f>IF(GH$2=$A184,0,IF(HLOOKUP(GH$2,Recipes!$H:$GI,'Production Calculator'!$A184+2,FALSE)=0,0,HLOOKUP(GH$2,Recipes!$H:$GI,'Production Calculator'!$A184+2,FALSE)*$AK184))+IF($AO184=GH$3,$AM184/VLOOKUP($AO184,Data!$A$50:$B$56,2,FALSE),0)</f>
        <v>0</v>
      </c>
      <c r="GI184" s="11">
        <f>IF(GI$2=$A184,0,IF(HLOOKUP(GI$2,Recipes!$H:$GI,'Production Calculator'!$A184+2,FALSE)=0,0,HLOOKUP(GI$2,Recipes!$H:$GI,'Production Calculator'!$A184+2,FALSE)*$AK184))+IF($AO184=GI$3,$AM184/VLOOKUP($AO184,Data!$A$50:$B$56,2,FALSE),0)</f>
        <v>0</v>
      </c>
      <c r="GJ184" s="11">
        <f>IF(GJ$2=$A184,0,IF(HLOOKUP(GJ$2,Recipes!$H:$GI,'Production Calculator'!$A184+2,FALSE)=0,0,HLOOKUP(GJ$2,Recipes!$H:$GI,'Production Calculator'!$A184+2,FALSE)*$AK184))+IF($AO184=GJ$3,$AM184/VLOOKUP($AO184,Data!$A$50:$B$56,2,FALSE),0)</f>
        <v>0</v>
      </c>
      <c r="GK184" s="11">
        <f>IF(GK$2=$A184,0,IF(HLOOKUP(GK$2,Recipes!$H:$GI,'Production Calculator'!$A184+2,FALSE)=0,0,HLOOKUP(GK$2,Recipes!$H:$GI,'Production Calculator'!$A184+2,FALSE)*$AK184))+IF($AO184=GK$3,$AM184/VLOOKUP($AO184,Data!$A$50:$B$56,2,FALSE),0)</f>
        <v>0</v>
      </c>
      <c r="GL184" s="11">
        <f>IF(GL$2=$A184,0,IF(HLOOKUP(GL$2,Recipes!$H:$GI,'Production Calculator'!$A184+2,FALSE)=0,0,HLOOKUP(GL$2,Recipes!$H:$GI,'Production Calculator'!$A184+2,FALSE)*$AK184))+IF($AO184=GL$3,$AM184/VLOOKUP($AO184,Data!$A$50:$B$56,2,FALSE),0)</f>
        <v>0</v>
      </c>
      <c r="GM184" s="11">
        <f>IF(GM$2=$A184,0,IF(HLOOKUP(GM$2,Recipes!$H:$GI,'Production Calculator'!$A184+2,FALSE)=0,0,HLOOKUP(GM$2,Recipes!$H:$GI,'Production Calculator'!$A184+2,FALSE)*$AK184))+IF($AO184=GM$3,$AM184/VLOOKUP($AO184,Data!$A$50:$B$56,2,FALSE),0)</f>
        <v>0</v>
      </c>
      <c r="GN184" s="11">
        <f>IF(GN$2=$A184,0,IF(HLOOKUP(GN$2,Recipes!$H:$GI,'Production Calculator'!$A184+2,FALSE)=0,0,HLOOKUP(GN$2,Recipes!$H:$GI,'Production Calculator'!$A184+2,FALSE)*$AK184))+IF($AO184=GN$3,$AM184/VLOOKUP($AO184,Data!$A$50:$B$56,2,FALSE),0)</f>
        <v>0</v>
      </c>
      <c r="GO184" s="11">
        <f>IF(GO$2=$A184,0,IF(HLOOKUP(GO$2,Recipes!$H:$GI,'Production Calculator'!$A184+2,FALSE)=0,0,HLOOKUP(GO$2,Recipes!$H:$GI,'Production Calculator'!$A184+2,FALSE)*$AK184))+IF($AO184=GO$3,$AM184/VLOOKUP($AO184,Data!$A$50:$B$56,2,FALSE),0)</f>
        <v>0</v>
      </c>
      <c r="GP184" s="11">
        <f>IF(GP$2=$A184,0,IF(HLOOKUP(GP$2,Recipes!$H:$GI,'Production Calculator'!$A184+2,FALSE)=0,0,HLOOKUP(GP$2,Recipes!$H:$GI,'Production Calculator'!$A184+2,FALSE)*$AK184))+IF($AO184=GP$3,$AM184/VLOOKUP($AO184,Data!$A$50:$B$56,2,FALSE),0)</f>
        <v>0</v>
      </c>
      <c r="GQ184" s="11">
        <f>IF(GQ$2=$A184,0,IF(HLOOKUP(GQ$2,Recipes!$H:$GI,'Production Calculator'!$A184+2,FALSE)=0,0,HLOOKUP(GQ$2,Recipes!$H:$GI,'Production Calculator'!$A184+2,FALSE)*$AK184))+IF($AO184=GQ$3,$AM184/VLOOKUP($AO184,Data!$A$50:$B$56,2,FALSE),0)</f>
        <v>0</v>
      </c>
      <c r="GR184" s="11">
        <f>IF(GR$2=$A184,0,IF(HLOOKUP(GR$2,Recipes!$H:$GI,'Production Calculator'!$A184+2,FALSE)=0,0,HLOOKUP(GR$2,Recipes!$H:$GI,'Production Calculator'!$A184+2,FALSE)*$AK184))+IF($AO184=GR$3,$AM184/VLOOKUP($AO184,Data!$A$50:$B$56,2,FALSE),0)</f>
        <v>0</v>
      </c>
      <c r="GS184" s="11">
        <f>IF(GS$2=$A184,0,IF(HLOOKUP(GS$2,Recipes!$H:$GI,'Production Calculator'!$A184+2,FALSE)=0,0,HLOOKUP(GS$2,Recipes!$H:$GI,'Production Calculator'!$A184+2,FALSE)*$AK184))+IF($AO184=GS$3,$AM184/VLOOKUP($AO184,Data!$A$50:$B$56,2,FALSE),0)</f>
        <v>0</v>
      </c>
      <c r="GT184" s="11">
        <f>IF(GT$2=$A184,0,IF(HLOOKUP(GT$2,Recipes!$H:$GI,'Production Calculator'!$A184+2,FALSE)=0,0,HLOOKUP(GT$2,Recipes!$H:$GI,'Production Calculator'!$A184+2,FALSE)*$AK184))+IF($AO184=GT$3,$AM184/VLOOKUP($AO184,Data!$A$50:$B$56,2,FALSE),0)</f>
        <v>0</v>
      </c>
      <c r="GU184" s="11">
        <f>IF(GU$2=$A184,0,IF(HLOOKUP(GU$2,Recipes!$H:$GI,'Production Calculator'!$A184+2,FALSE)=0,0,HLOOKUP(GU$2,Recipes!$H:$GI,'Production Calculator'!$A184+2,FALSE)*$AK184))+IF($AO184=GU$3,$AM184/VLOOKUP($AO184,Data!$A$50:$B$56,2,FALSE),0)</f>
        <v>0</v>
      </c>
      <c r="GV184" s="11">
        <f>IF(GV$2=$A184,0,IF(HLOOKUP(GV$2,Recipes!$H:$GI,'Production Calculator'!$A184+2,FALSE)=0,0,HLOOKUP(GV$2,Recipes!$H:$GI,'Production Calculator'!$A184+2,FALSE)*$AK184))+IF($AO184=GV$3,$AM184/VLOOKUP($AO184,Data!$A$50:$B$56,2,FALSE),0)</f>
        <v>0</v>
      </c>
      <c r="GW184" s="11">
        <f>IF(GW$2=$A184,0,IF(HLOOKUP(GW$2,Recipes!$H:$GI,'Production Calculator'!$A184+2,FALSE)=0,0,HLOOKUP(GW$2,Recipes!$H:$GI,'Production Calculator'!$A184+2,FALSE)*$AK184))+IF($AO184=GW$3,$AM184/VLOOKUP($AO184,Data!$A$50:$B$56,2,FALSE),0)</f>
        <v>0</v>
      </c>
      <c r="GX184" s="11">
        <f>IF(GX$2=$A184,0,IF(HLOOKUP(GX$2,Recipes!$H:$GI,'Production Calculator'!$A184+2,FALSE)=0,0,HLOOKUP(GX$2,Recipes!$H:$GI,'Production Calculator'!$A184+2,FALSE)*$AK184))+IF($AO184=GX$3,$AM184/VLOOKUP($AO184,Data!$A$50:$B$56,2,FALSE),0)</f>
        <v>0</v>
      </c>
      <c r="GY184" s="11">
        <f>IF(GY$2=$A184,0,IF(HLOOKUP(GY$2,Recipes!$H:$GI,'Production Calculator'!$A184+2,FALSE)=0,0,HLOOKUP(GY$2,Recipes!$H:$GI,'Production Calculator'!$A184+2,FALSE)*$AK184))+IF($AO184=GY$3,$AM184/VLOOKUP($AO184,Data!$A$50:$B$56,2,FALSE),0)</f>
        <v>0</v>
      </c>
      <c r="GZ184" s="11">
        <f>IF(GZ$2=$A184,0,IF(HLOOKUP(GZ$2,Recipes!$H:$GI,'Production Calculator'!$A184+2,FALSE)=0,0,HLOOKUP(GZ$2,Recipes!$H:$GI,'Production Calculator'!$A184+2,FALSE)*$AK184))+IF($AO184=GZ$3,$AM184/VLOOKUP($AO184,Data!$A$50:$B$56,2,FALSE),0)</f>
        <v>0</v>
      </c>
      <c r="HA184" s="11">
        <f>IF(HA$2=$A184,0,IF(HLOOKUP(HA$2,Recipes!$H:$GI,'Production Calculator'!$A184+2,FALSE)=0,0,HLOOKUP(HA$2,Recipes!$H:$GI,'Production Calculator'!$A184+2,FALSE)*$AK184))+IF($AO184=HA$3,$AM184/VLOOKUP($AO184,Data!$A$50:$B$56,2,FALSE),0)</f>
        <v>0</v>
      </c>
      <c r="HB184" s="11">
        <f>IF(HB$2=$A184,0,IF(HLOOKUP(HB$2,Recipes!$H:$GI,'Production Calculator'!$A184+2,FALSE)=0,0,HLOOKUP(HB$2,Recipes!$H:$GI,'Production Calculator'!$A184+2,FALSE)*$AK184))+IF($AO184=HB$3,$AM184/VLOOKUP($AO184,Data!$A$50:$B$56,2,FALSE),0)</f>
        <v>0</v>
      </c>
      <c r="HC184" s="11">
        <f>IF(HC$2=$A184,0,IF(HLOOKUP(HC$2,Recipes!$H:$GI,'Production Calculator'!$A184+2,FALSE)=0,0,HLOOKUP(HC$2,Recipes!$H:$GI,'Production Calculator'!$A184+2,FALSE)*$AK184))+IF($AO184=HC$3,$AM184/VLOOKUP($AO184,Data!$A$50:$B$56,2,FALSE),0)</f>
        <v>0</v>
      </c>
      <c r="HD184" s="11">
        <f>IF(HD$2=$A184,0,IF(HLOOKUP(HD$2,Recipes!$H:$GI,'Production Calculator'!$A184+2,FALSE)=0,0,HLOOKUP(HD$2,Recipes!$H:$GI,'Production Calculator'!$A184+2,FALSE)*$AK184))+IF($AO184=HD$3,$AM184/VLOOKUP($AO184,Data!$A$50:$B$56,2,FALSE),0)</f>
        <v>0</v>
      </c>
      <c r="HE184" s="11">
        <f>IF(HE$2=$A184,0,IF(HLOOKUP(HE$2,Recipes!$H:$GI,'Production Calculator'!$A184+2,FALSE)=0,0,HLOOKUP(HE$2,Recipes!$H:$GI,'Production Calculator'!$A184+2,FALSE)*$AK184))+IF($AO184=HE$3,$AM184/VLOOKUP($AO184,Data!$A$50:$B$56,2,FALSE),0)</f>
        <v>0</v>
      </c>
      <c r="HF184" s="11">
        <f>IF(HF$2=$A184,0,IF(HLOOKUP(HF$2,Recipes!$H:$GI,'Production Calculator'!$A184+2,FALSE)=0,0,HLOOKUP(HF$2,Recipes!$H:$GI,'Production Calculator'!$A184+2,FALSE)*$AK184))+IF($AO184=HF$3,$AM184/VLOOKUP($AO184,Data!$A$50:$B$56,2,FALSE),0)</f>
        <v>0</v>
      </c>
      <c r="HG184" s="11">
        <f>IF(HG$2=$A184,0,IF(HLOOKUP(HG$2,Recipes!$H:$GI,'Production Calculator'!$A184+2,FALSE)=0,0,HLOOKUP(HG$2,Recipes!$H:$GI,'Production Calculator'!$A184+2,FALSE)*$AK184))+IF($AO184=HG$3,$AM184/VLOOKUP($AO184,Data!$A$50:$B$56,2,FALSE),0)</f>
        <v>0</v>
      </c>
      <c r="HH184" s="11">
        <f>IF(HH$2=$A184,0,IF(HLOOKUP(HH$2,Recipes!$H:$GI,'Production Calculator'!$A184+2,FALSE)=0,0,HLOOKUP(HH$2,Recipes!$H:$GI,'Production Calculator'!$A184+2,FALSE)*$AK184))+IF($AO184=HH$3,$AM184/VLOOKUP($AO184,Data!$A$50:$B$56,2,FALSE),0)</f>
        <v>0</v>
      </c>
      <c r="HI184" s="11">
        <f>IF(HI$2=$A184,0,IF(HLOOKUP(HI$2,Recipes!$H:$GI,'Production Calculator'!$A184+2,FALSE)=0,0,HLOOKUP(HI$2,Recipes!$H:$GI,'Production Calculator'!$A184+2,FALSE)*$AK184))+IF($AO184=HI$3,$AM184/VLOOKUP($AO184,Data!$A$50:$B$56,2,FALSE),0)</f>
        <v>0</v>
      </c>
      <c r="HJ184" s="11">
        <f>IF(HJ$2=$A184,0,IF(HLOOKUP(HJ$2,Recipes!$H:$GI,'Production Calculator'!$A184+2,FALSE)=0,0,HLOOKUP(HJ$2,Recipes!$H:$GI,'Production Calculator'!$A184+2,FALSE)*$AK184))+IF($AO184=HJ$3,$AM184/VLOOKUP($AO184,Data!$A$50:$B$56,2,FALSE),0)</f>
        <v>0</v>
      </c>
      <c r="HK184" s="11">
        <f>IF(HK$2=$A184,0,IF(HLOOKUP(HK$2,Recipes!$H:$GI,'Production Calculator'!$A184+2,FALSE)=0,0,HLOOKUP(HK$2,Recipes!$H:$GI,'Production Calculator'!$A184+2,FALSE)*$AK184))+IF($AO184=HK$3,$AM184/VLOOKUP($AO184,Data!$A$50:$B$56,2,FALSE),0)</f>
        <v>0</v>
      </c>
      <c r="HL184" s="11">
        <f>IF(HL$2=$A184,0,IF(HLOOKUP(HL$2,Recipes!$H:$GI,'Production Calculator'!$A184+2,FALSE)=0,0,HLOOKUP(HL$2,Recipes!$H:$GI,'Production Calculator'!$A184+2,FALSE)*$AK184))+IF($AO184=HL$3,$AM184/VLOOKUP($AO184,Data!$A$50:$B$56,2,FALSE),0)</f>
        <v>0</v>
      </c>
      <c r="HM184" s="11">
        <f>IF(HM$2=$A184,0,IF(HLOOKUP(HM$2,Recipes!$H:$GI,'Production Calculator'!$A184+2,FALSE)=0,0,HLOOKUP(HM$2,Recipes!$H:$GI,'Production Calculator'!$A184+2,FALSE)*$AK184))+IF($AO184=HM$3,$AM184/VLOOKUP($AO184,Data!$A$50:$B$56,2,FALSE),0)</f>
        <v>0</v>
      </c>
      <c r="HN184" s="11">
        <f>IF(HN$2=$A184,0,IF(HLOOKUP(HN$2,Recipes!$H:$GI,'Production Calculator'!$A184+2,FALSE)=0,0,HLOOKUP(HN$2,Recipes!$H:$GI,'Production Calculator'!$A184+2,FALSE)*$AK184))+IF($AO184=HN$3,$AM184/VLOOKUP($AO184,Data!$A$50:$B$56,2,FALSE),0)</f>
        <v>0</v>
      </c>
      <c r="HO184" s="11">
        <f>IF(HO$2=$A184,0,IF(HLOOKUP(HO$2,Recipes!$H:$GI,'Production Calculator'!$A184+2,FALSE)=0,0,HLOOKUP(HO$2,Recipes!$H:$GI,'Production Calculator'!$A184+2,FALSE)*$AK184))+IF($AO184=HO$3,$AM184/VLOOKUP($AO184,Data!$A$50:$B$56,2,FALSE),0)</f>
        <v>0</v>
      </c>
      <c r="HP184" s="11">
        <f>IF(HP$2=$A184,0,IF(HLOOKUP(HP$2,Recipes!$H:$GI,'Production Calculator'!$A184+2,FALSE)=0,0,HLOOKUP(HP$2,Recipes!$H:$GI,'Production Calculator'!$A184+2,FALSE)*$AK184))+IF($AO184=HP$3,$AM184/VLOOKUP($AO184,Data!$A$50:$B$56,2,FALSE),0)</f>
        <v>0</v>
      </c>
      <c r="HQ184" s="11">
        <f>IF(HQ$2=$A184,0,IF(HLOOKUP(HQ$2,Recipes!$H:$GI,'Production Calculator'!$A184+2,FALSE)=0,0,HLOOKUP(HQ$2,Recipes!$H:$GI,'Production Calculator'!$A184+2,FALSE)*$AK184))+IF($AO184=HQ$3,$AM184/VLOOKUP($AO184,Data!$A$50:$B$56,2,FALSE),0)</f>
        <v>0</v>
      </c>
      <c r="HR184" s="11">
        <f>IF(HR$2=$A184,0,IF(HLOOKUP(HR$2,Recipes!$H:$GI,'Production Calculator'!$A184+2,FALSE)=0,0,HLOOKUP(HR$2,Recipes!$H:$GI,'Production Calculator'!$A184+2,FALSE)*$AK184))+IF($AO184=HR$3,$AM184/VLOOKUP($AO184,Data!$A$50:$B$56,2,FALSE),0)</f>
        <v>0</v>
      </c>
      <c r="HS184" s="121"/>
    </row>
    <row r="185" spans="1:227" x14ac:dyDescent="0.45">
      <c r="A185" s="92"/>
      <c r="B185" s="196" t="s">
        <v>4</v>
      </c>
      <c r="C185" s="197"/>
      <c r="D185" s="197"/>
      <c r="E185" s="197"/>
      <c r="F185" s="197"/>
      <c r="G185" s="197"/>
      <c r="H185" s="197"/>
      <c r="I185" s="197"/>
      <c r="J185" s="197"/>
      <c r="K185" s="197"/>
      <c r="L185" s="197"/>
      <c r="M185" s="197"/>
      <c r="N185" s="197"/>
      <c r="O185" s="197"/>
      <c r="P185" s="197"/>
      <c r="Q185" s="197"/>
      <c r="R185" s="197"/>
      <c r="S185" s="197"/>
      <c r="T185" s="197"/>
      <c r="U185" s="197"/>
      <c r="V185" s="197"/>
      <c r="W185" s="197"/>
      <c r="X185" s="197"/>
      <c r="Y185" s="197"/>
      <c r="Z185" s="197"/>
      <c r="AA185" s="197"/>
      <c r="AB185" s="197"/>
      <c r="AC185" s="197"/>
      <c r="AD185" s="197"/>
      <c r="AE185" s="197"/>
      <c r="AF185" s="197"/>
      <c r="AG185" s="197"/>
      <c r="AH185" s="198"/>
      <c r="AI185" s="198"/>
      <c r="AJ185" s="198"/>
      <c r="AK185" s="199"/>
      <c r="AL185" s="199"/>
      <c r="AM185" s="199"/>
      <c r="AN185" s="200"/>
      <c r="AO185" s="201"/>
      <c r="AP185" s="94"/>
      <c r="AQ185" s="93"/>
      <c r="AR185" s="93"/>
      <c r="AS185" s="93"/>
      <c r="AT185" s="93"/>
      <c r="AU185" s="93"/>
      <c r="AV185" s="93"/>
      <c r="AW185" s="93"/>
      <c r="AX185" s="93"/>
      <c r="AY185" s="93"/>
      <c r="AZ185" s="93"/>
      <c r="BA185" s="93"/>
      <c r="BB185" s="93"/>
      <c r="BC185" s="93"/>
      <c r="BD185" s="93"/>
      <c r="BE185" s="93"/>
      <c r="BF185" s="93"/>
      <c r="BG185" s="93"/>
      <c r="BH185" s="93"/>
      <c r="BI185" s="93"/>
      <c r="BJ185" s="93"/>
      <c r="BK185" s="93"/>
      <c r="BL185" s="93"/>
      <c r="BM185" s="93"/>
      <c r="BN185" s="93"/>
      <c r="BO185" s="93"/>
      <c r="BP185" s="93"/>
      <c r="BQ185" s="93"/>
      <c r="BR185" s="93"/>
      <c r="BS185" s="93"/>
      <c r="BT185" s="93"/>
      <c r="BU185" s="93"/>
      <c r="BV185" s="93"/>
      <c r="BW185" s="93"/>
      <c r="BX185" s="93"/>
      <c r="BY185" s="93"/>
      <c r="BZ185" s="93"/>
      <c r="CA185" s="93"/>
      <c r="CB185" s="93"/>
      <c r="CC185" s="93"/>
      <c r="CD185" s="93"/>
      <c r="CE185" s="93"/>
      <c r="CF185" s="93"/>
      <c r="CG185" s="93"/>
      <c r="CH185" s="93"/>
      <c r="CI185" s="93"/>
      <c r="CJ185" s="93"/>
      <c r="CK185" s="93"/>
      <c r="CL185" s="93"/>
      <c r="CM185" s="93"/>
      <c r="CN185" s="93"/>
      <c r="CO185" s="93"/>
      <c r="CP185" s="93"/>
      <c r="CQ185" s="93"/>
      <c r="CR185" s="93"/>
      <c r="CS185" s="93"/>
      <c r="CT185" s="93"/>
      <c r="CU185" s="93"/>
      <c r="CV185" s="93"/>
      <c r="CW185" s="93"/>
      <c r="CX185" s="93"/>
      <c r="CY185" s="93"/>
      <c r="CZ185" s="93"/>
      <c r="DA185" s="93"/>
      <c r="DB185" s="93"/>
      <c r="DC185" s="93"/>
      <c r="DD185" s="93"/>
      <c r="DE185" s="93"/>
      <c r="DF185" s="93"/>
      <c r="DG185" s="93"/>
      <c r="DH185" s="93"/>
      <c r="DI185" s="93"/>
      <c r="DJ185" s="93"/>
      <c r="DK185" s="93"/>
      <c r="DL185" s="93"/>
      <c r="DM185" s="93"/>
      <c r="DN185" s="93"/>
      <c r="DO185" s="93"/>
      <c r="DP185" s="93"/>
      <c r="DQ185" s="93"/>
      <c r="DR185" s="93"/>
      <c r="DS185" s="93"/>
      <c r="DT185" s="93"/>
      <c r="DU185" s="93"/>
      <c r="DV185" s="93"/>
      <c r="DW185" s="93"/>
      <c r="DX185" s="93"/>
      <c r="DY185" s="93"/>
      <c r="DZ185" s="93"/>
      <c r="EA185" s="93"/>
      <c r="EB185" s="93"/>
      <c r="EC185" s="93"/>
      <c r="ED185" s="93"/>
      <c r="EE185" s="93"/>
      <c r="EF185" s="93"/>
      <c r="EG185" s="93"/>
      <c r="EH185" s="93"/>
      <c r="EI185" s="93"/>
      <c r="EJ185" s="93"/>
      <c r="EK185" s="93"/>
      <c r="EL185" s="93"/>
      <c r="EM185" s="93"/>
      <c r="EN185" s="93"/>
      <c r="EO185" s="93"/>
      <c r="EP185" s="93"/>
      <c r="EQ185" s="93"/>
      <c r="ER185" s="93"/>
      <c r="ES185" s="93"/>
      <c r="ET185" s="93"/>
      <c r="EU185" s="93"/>
      <c r="EV185" s="93"/>
      <c r="EW185" s="93"/>
      <c r="EX185" s="93"/>
      <c r="EY185" s="93"/>
      <c r="EZ185" s="93"/>
      <c r="FA185" s="93"/>
      <c r="FB185" s="93"/>
      <c r="FC185" s="93"/>
      <c r="FD185" s="93"/>
      <c r="FE185" s="93"/>
      <c r="FF185" s="93"/>
      <c r="FG185" s="93"/>
      <c r="FH185" s="93"/>
      <c r="FI185" s="93"/>
      <c r="FJ185" s="93"/>
      <c r="FK185" s="93"/>
      <c r="FL185" s="93"/>
      <c r="FM185" s="93"/>
      <c r="FN185" s="93"/>
      <c r="FO185" s="93"/>
      <c r="FP185" s="93"/>
      <c r="FQ185" s="93"/>
      <c r="FR185" s="93"/>
      <c r="FS185" s="93"/>
      <c r="FT185" s="93"/>
      <c r="FU185" s="93"/>
      <c r="FV185" s="93"/>
      <c r="FW185" s="93"/>
      <c r="FX185" s="93"/>
      <c r="FY185" s="93"/>
      <c r="FZ185" s="93"/>
      <c r="GA185" s="93"/>
      <c r="GB185" s="93"/>
      <c r="GC185" s="93"/>
      <c r="GD185" s="93"/>
      <c r="GE185" s="93"/>
      <c r="GF185" s="93"/>
      <c r="GG185" s="93"/>
      <c r="GH185" s="93"/>
      <c r="GI185" s="93"/>
      <c r="GJ185" s="93"/>
      <c r="GK185" s="93"/>
      <c r="GL185" s="93"/>
      <c r="GM185" s="93"/>
      <c r="GN185" s="93"/>
      <c r="GO185" s="93"/>
      <c r="GP185" s="93"/>
      <c r="GQ185" s="93"/>
      <c r="GR185" s="93"/>
      <c r="GS185" s="93"/>
      <c r="GT185" s="93"/>
      <c r="GU185" s="93"/>
      <c r="GV185" s="93"/>
      <c r="GW185" s="93"/>
      <c r="GX185" s="93"/>
      <c r="GY185" s="93"/>
      <c r="GZ185" s="93"/>
      <c r="HA185" s="93"/>
      <c r="HB185" s="93"/>
      <c r="HC185" s="93"/>
      <c r="HD185" s="93"/>
      <c r="HE185" s="93"/>
      <c r="HF185" s="93"/>
      <c r="HG185" s="93"/>
      <c r="HH185" s="93"/>
      <c r="HI185" s="93"/>
      <c r="HJ185" s="93"/>
      <c r="HK185" s="93"/>
      <c r="HL185" s="93"/>
      <c r="HM185" s="93"/>
      <c r="HN185" s="93"/>
      <c r="HO185" s="93"/>
      <c r="HP185" s="93"/>
      <c r="HQ185" s="93"/>
      <c r="HR185" s="93"/>
      <c r="HS185" s="121"/>
    </row>
    <row r="186" spans="1:227" x14ac:dyDescent="0.45">
      <c r="A186">
        <v>162</v>
      </c>
      <c r="B186" s="107" t="str">
        <f>VLOOKUP(A186,Recipes!A:B,2)</f>
        <v>Low density structure</v>
      </c>
      <c r="C186" s="134">
        <v>0</v>
      </c>
      <c r="D186" s="108">
        <f>HLOOKUP(A186,$AQ$2:$HR$202,$A$202-1,FALSE)+C186</f>
        <v>0</v>
      </c>
      <c r="E186" s="135" t="s">
        <v>1</v>
      </c>
      <c r="F186" s="109">
        <f>VLOOKUP(A186,Recipes!$A$3:$G$186,6,FALSE)</f>
        <v>3</v>
      </c>
      <c r="G186" s="109">
        <f>VLOOKUP(A186,Recipes!$A$3:$G$186,7,FALSE)</f>
        <v>0</v>
      </c>
      <c r="H186" s="110">
        <f>ROUNDUP(D186/AL186,0)</f>
        <v>0</v>
      </c>
      <c r="I186" s="109">
        <f>VLOOKUP(E186,Data!$A$2:$C$26,3, FALSE)</f>
        <v>4</v>
      </c>
      <c r="J186" s="149">
        <v>0</v>
      </c>
      <c r="K186" s="149">
        <v>0</v>
      </c>
      <c r="L186" s="149">
        <v>0</v>
      </c>
      <c r="M186" s="150">
        <v>0</v>
      </c>
      <c r="N186" s="150">
        <v>0</v>
      </c>
      <c r="O186" s="150">
        <v>0</v>
      </c>
      <c r="P186" s="151">
        <v>0</v>
      </c>
      <c r="Q186" s="151">
        <v>0</v>
      </c>
      <c r="R186" s="151">
        <v>0</v>
      </c>
      <c r="S186">
        <f t="shared" ref="S186" si="292">J186*$H186</f>
        <v>0</v>
      </c>
      <c r="T186">
        <f t="shared" ref="T186" si="293">K186*$H186</f>
        <v>0</v>
      </c>
      <c r="U186">
        <f t="shared" ref="U186" si="294">L186*$H186</f>
        <v>0</v>
      </c>
      <c r="V186">
        <f t="shared" ref="V186" si="295">M186*$H186</f>
        <v>0</v>
      </c>
      <c r="W186">
        <f t="shared" ref="W186" si="296">N186*$H186</f>
        <v>0</v>
      </c>
      <c r="X186">
        <f t="shared" ref="X186" si="297">O186*$H186</f>
        <v>0</v>
      </c>
      <c r="Y186">
        <f t="shared" ref="Y186" si="298">P186*$H186</f>
        <v>0</v>
      </c>
      <c r="Z186">
        <f t="shared" ref="Z186" si="299">Q186*$H186</f>
        <v>0</v>
      </c>
      <c r="AA186">
        <f t="shared" ref="AA186" si="300">R186*$H186</f>
        <v>0</v>
      </c>
      <c r="AB186" s="111">
        <f>VLOOKUP($A186,Recipes!$A:$G,4)</f>
        <v>30</v>
      </c>
      <c r="AC186" s="111">
        <f>VLOOKUP($A186,Recipes!$A:$G,5)</f>
        <v>1</v>
      </c>
      <c r="AD186" s="111">
        <f>AC186/AB186</f>
        <v>3.3333333333333333E-2</v>
      </c>
      <c r="AE186" s="111">
        <f>VLOOKUP(E186,Data!$A$2:$F$26,5,FALSE)</f>
        <v>0</v>
      </c>
      <c r="AF186" s="111">
        <f>VLOOKUP(E186,Data!$A$2:$F$26,4,FALSE)</f>
        <v>210</v>
      </c>
      <c r="AG186" s="111">
        <f>VLOOKUP(E186,Data!$A$2:$B$26,2, FALSE)</f>
        <v>1.25</v>
      </c>
      <c r="AH186" s="111">
        <f>1+VLOOKUP($J$3,Data!$A$40:$D$48,2,FALSE)*$J186+VLOOKUP($K$3,Data!$A$40:$D$48,2,FALSE)*$K186+VLOOKUP($L$3,Data!$A$40:$D$48,2,FALSE)*$L186+VLOOKUP($M$3,Data!$A$40:$D$48,2,FALSE)*$M186+VLOOKUP($N$3,Data!$A$40:$D$48,2,FALSE)*$N186+VLOOKUP($O$3,Data!$A$40:$D$48,2,FALSE)*$O186+VLOOKUP($P$3,Data!$A$40:$D$48,2,FALSE)*$P186+VLOOKUP($Q$3,Data!$A$40:$D$48,2,FALSE)*$Q186+VLOOKUP($R$3,Data!$A$40:$D$48,2,FALSE)*$R186</f>
        <v>1</v>
      </c>
      <c r="AI186" s="111">
        <f>MAX(1+VLOOKUP($J$3,Data!$A$40:$D$48,3,FALSE)*$J186+VLOOKUP($K$3,Data!$A$40:$D$48,3,FALSE)*$K186+VLOOKUP($L$3,Data!$A$40:$D$48,3,FALSE)*$L186+VLOOKUP($M$3,Data!$A$40:$D$48,3,FALSE)*$M186+VLOOKUP($N$3,Data!$A$40:$D$48,3,FALSE)*$N186+VLOOKUP($O$3,Data!$A$40:$D$48,3,FALSE)*$O186+VLOOKUP($P$3,Data!$A$40:$D$48,3,FALSE)*$P186+VLOOKUP($Q$3,Data!$A$40:$D$48,3,FALSE)*$Q186+VLOOKUP($R$3,Data!$A$40:$D$48,3,FALSE)*$R186,0)</f>
        <v>1</v>
      </c>
      <c r="AJ186" s="111">
        <f>MAX(1-(VLOOKUP($J$3,Data!$A$40:$D$48,4,FALSE)*$J186+VLOOKUP($K$3,Data!$A$40:$D$48,4,FALSE)*$K186+VLOOKUP($L$3,Data!$A$40:$D$48,4,FALSE)*$L186+VLOOKUP($M$3,Data!$A$40:$D$48,4,FALSE)*$M186+VLOOKUP($N$3,Data!$A$40:$D$48,4,FALSE)*$N186+VLOOKUP($O$3,Data!$A$40:$D$48,4,FALSE)*$O186+VLOOKUP($P$3,Data!$A$40:$D$48,4,FALSE)*$P186+VLOOKUP($Q$3,Data!$A$40:$D$48,4,FALSE)*$Q186+VLOOKUP($R$3,Data!$A$40:$D$48,4,FALSE)*$R186),0.2)</f>
        <v>1</v>
      </c>
      <c r="AK186" s="112">
        <f>D186/(AC186*AH186)</f>
        <v>0</v>
      </c>
      <c r="AL186" s="111">
        <f>AD186*AG186*AH186*AI186</f>
        <v>4.1666666666666664E-2</v>
      </c>
      <c r="AM186" s="111">
        <f>AE186*H186*AJ186</f>
        <v>0</v>
      </c>
      <c r="AN186" s="111">
        <f>AF186*H186*AJ186</f>
        <v>0</v>
      </c>
      <c r="AO186" s="131" t="s">
        <v>298</v>
      </c>
      <c r="AP186" s="11"/>
      <c r="AQ186" s="11">
        <f>IF(AQ$2=$A186,0,IF(HLOOKUP(AQ$2,Recipes!$H:$GI,'Production Calculator'!$A186+2,FALSE)=0,0,HLOOKUP(AQ$2,Recipes!$H:$GI,'Production Calculator'!$A186+2,FALSE)*$AK186))</f>
        <v>0</v>
      </c>
      <c r="AR186" s="11">
        <f>IF(AR$2=$A186,0,IF(HLOOKUP(AR$2,Recipes!$H:$GI,'Production Calculator'!$A186+2,FALSE)=0,0,HLOOKUP(AR$2,Recipes!$H:$GI,'Production Calculator'!$A186+2,FALSE)*$AK186))</f>
        <v>0</v>
      </c>
      <c r="AS186" s="11">
        <f>IF(AS$2=$A186,0,IF(HLOOKUP(AS$2,Recipes!$H:$GI,'Production Calculator'!$A186+2,FALSE)=0,0,HLOOKUP(AS$2,Recipes!$H:$GI,'Production Calculator'!$A186+2,FALSE)*$AK186))</f>
        <v>0</v>
      </c>
      <c r="AT186" s="11">
        <f>IF(AT$2=$A186,0,IF(HLOOKUP(AT$2,Recipes!$H:$GI,'Production Calculator'!$A186+2,FALSE)=0,0,HLOOKUP(AT$2,Recipes!$H:$GI,'Production Calculator'!$A186+2,FALSE)*$AK186))</f>
        <v>0</v>
      </c>
      <c r="AU186" s="11">
        <f>IF(AU$2=$A186,0,IF(HLOOKUP(AU$2,Recipes!$H:$GI,'Production Calculator'!$A186+2,FALSE)=0,0,HLOOKUP(AU$2,Recipes!$H:$GI,'Production Calculator'!$A186+2,FALSE)*$AK186))</f>
        <v>0</v>
      </c>
      <c r="AV186" s="11">
        <f>IF(AV$2=$A186,0,IF(HLOOKUP(AV$2,Recipes!$H:$GI,'Production Calculator'!$A186+2,FALSE)=0,0,HLOOKUP(AV$2,Recipes!$H:$GI,'Production Calculator'!$A186+2,FALSE)*$AK186))</f>
        <v>0</v>
      </c>
      <c r="AW186" s="11">
        <f>IF(AW$2=$A186,0,IF(HLOOKUP(AW$2,Recipes!$H:$GI,'Production Calculator'!$A186+2,FALSE)=0,0,HLOOKUP(AW$2,Recipes!$H:$GI,'Production Calculator'!$A186+2,FALSE)*$AK186))</f>
        <v>0</v>
      </c>
      <c r="AX186" s="11">
        <f>IF(AX$2=$A186,0,IF(HLOOKUP(AX$2,Recipes!$H:$GI,'Production Calculator'!$A186+2,FALSE)=0,0,HLOOKUP(AX$2,Recipes!$H:$GI,'Production Calculator'!$A186+2,FALSE)*$AK186))</f>
        <v>0</v>
      </c>
      <c r="AY186" s="11">
        <f>IF(AY$2=$A186,0,IF(HLOOKUP(AY$2,Recipes!$H:$GI,'Production Calculator'!$A186+2,FALSE)=0,0,HLOOKUP(AY$2,Recipes!$H:$GI,'Production Calculator'!$A186+2,FALSE)*$AK186))</f>
        <v>0</v>
      </c>
      <c r="AZ186" s="11">
        <f>IF(AZ$2=$A186,0,IF(HLOOKUP(AZ$2,Recipes!$H:$GI,'Production Calculator'!$A186+2,FALSE)=0,0,HLOOKUP(AZ$2,Recipes!$H:$GI,'Production Calculator'!$A186+2,FALSE)*$AK186))</f>
        <v>0</v>
      </c>
      <c r="BA186" s="11">
        <f>IF(BA$2=$A186,0,IF(HLOOKUP(BA$2,Recipes!$H:$GI,'Production Calculator'!$A186+2,FALSE)=0,0,HLOOKUP(BA$2,Recipes!$H:$GI,'Production Calculator'!$A186+2,FALSE)*$AK186))</f>
        <v>0</v>
      </c>
      <c r="BB186" s="11">
        <f>IF(BB$2=$A186,0,IF(HLOOKUP(BB$2,Recipes!$H:$GI,'Production Calculator'!$A186+2,FALSE)=0,0,HLOOKUP(BB$2,Recipes!$H:$GI,'Production Calculator'!$A186+2,FALSE)*$AK186))</f>
        <v>0</v>
      </c>
      <c r="BC186" s="11">
        <f>IF(BC$2=$A186,0,IF(HLOOKUP(BC$2,Recipes!$H:$GI,'Production Calculator'!$A186+2,FALSE)=0,0,HLOOKUP(BC$2,Recipes!$H:$GI,'Production Calculator'!$A186+2,FALSE)*$AK186))</f>
        <v>0</v>
      </c>
      <c r="BD186" s="11">
        <f>IF(BD$2=$A186,0,IF(HLOOKUP(BD$2,Recipes!$H:$GI,'Production Calculator'!$A186+2,FALSE)=0,0,HLOOKUP(BD$2,Recipes!$H:$GI,'Production Calculator'!$A186+2,FALSE)*$AK186))</f>
        <v>0</v>
      </c>
      <c r="BE186" s="11">
        <f>IF(BE$2=$A186,0,IF(HLOOKUP(BE$2,Recipes!$H:$GI,'Production Calculator'!$A186+2,FALSE)=0,0,HLOOKUP(BE$2,Recipes!$H:$GI,'Production Calculator'!$A186+2,FALSE)*$AK186))</f>
        <v>0</v>
      </c>
      <c r="BF186" s="11">
        <f>IF(BF$2=$A186,0,IF(HLOOKUP(BF$2,Recipes!$H:$GI,'Production Calculator'!$A186+2,FALSE)=0,0,HLOOKUP(BF$2,Recipes!$H:$GI,'Production Calculator'!$A186+2,FALSE)*$AK186))</f>
        <v>0</v>
      </c>
      <c r="BG186" s="11">
        <f>IF(BG$2=$A186,0,IF(HLOOKUP(BG$2,Recipes!$H:$GI,'Production Calculator'!$A186+2,FALSE)=0,0,HLOOKUP(BG$2,Recipes!$H:$GI,'Production Calculator'!$A186+2,FALSE)*$AK186))</f>
        <v>0</v>
      </c>
      <c r="BH186" s="11">
        <f>IF(BH$2=$A186,0,IF(HLOOKUP(BH$2,Recipes!$H:$GI,'Production Calculator'!$A186+2,FALSE)=0,0,HLOOKUP(BH$2,Recipes!$H:$GI,'Production Calculator'!$A186+2,FALSE)*$AK186))</f>
        <v>0</v>
      </c>
      <c r="BI186" s="11">
        <f>IF(BI$2=$A186,0,IF(HLOOKUP(BI$2,Recipes!$H:$GI,'Production Calculator'!$A186+2,FALSE)=0,0,HLOOKUP(BI$2,Recipes!$H:$GI,'Production Calculator'!$A186+2,FALSE)*$AK186))</f>
        <v>0</v>
      </c>
      <c r="BJ186" s="11">
        <f>IF(BJ$2=$A186,0,IF(HLOOKUP(BJ$2,Recipes!$H:$GI,'Production Calculator'!$A186+2,FALSE)=0,0,HLOOKUP(BJ$2,Recipes!$H:$GI,'Production Calculator'!$A186+2,FALSE)*$AK186))</f>
        <v>0</v>
      </c>
      <c r="BK186" s="11">
        <f>IF(BK$2=$A186,0,IF(HLOOKUP(BK$2,Recipes!$H:$GI,'Production Calculator'!$A186+2,FALSE)=0,0,HLOOKUP(BK$2,Recipes!$H:$GI,'Production Calculator'!$A186+2,FALSE)*$AK186))</f>
        <v>0</v>
      </c>
      <c r="BL186" s="11">
        <f>IF(BL$2=$A186,0,IF(HLOOKUP(BL$2,Recipes!$H:$GI,'Production Calculator'!$A186+2,FALSE)=0,0,HLOOKUP(BL$2,Recipes!$H:$GI,'Production Calculator'!$A186+2,FALSE)*$AK186))</f>
        <v>0</v>
      </c>
      <c r="BM186" s="11">
        <f>IF(BM$2=$A186,0,IF(HLOOKUP(BM$2,Recipes!$H:$GI,'Production Calculator'!$A186+2,FALSE)=0,0,HLOOKUP(BM$2,Recipes!$H:$GI,'Production Calculator'!$A186+2,FALSE)*$AK186))</f>
        <v>0</v>
      </c>
      <c r="BN186" s="11">
        <f>IF(BN$2=$A186,0,IF(HLOOKUP(BN$2,Recipes!$H:$GI,'Production Calculator'!$A186+2,FALSE)=0,0,HLOOKUP(BN$2,Recipes!$H:$GI,'Production Calculator'!$A186+2,FALSE)*$AK186))</f>
        <v>0</v>
      </c>
      <c r="BO186" s="11">
        <f>IF(BO$2=$A186,0,IF(HLOOKUP(BO$2,Recipes!$H:$GI,'Production Calculator'!$A186+2,FALSE)=0,0,HLOOKUP(BO$2,Recipes!$H:$GI,'Production Calculator'!$A186+2,FALSE)*$AK186))</f>
        <v>0</v>
      </c>
      <c r="BP186" s="11">
        <f>IF(BP$2=$A186,0,IF(HLOOKUP(BP$2,Recipes!$H:$GI,'Production Calculator'!$A186+2,FALSE)=0,0,HLOOKUP(BP$2,Recipes!$H:$GI,'Production Calculator'!$A186+2,FALSE)*$AK186))</f>
        <v>0</v>
      </c>
      <c r="BQ186" s="11">
        <f>IF(BQ$2=$A186,0,IF(HLOOKUP(BQ$2,Recipes!$H:$GI,'Production Calculator'!$A186+2,FALSE)=0,0,HLOOKUP(BQ$2,Recipes!$H:$GI,'Production Calculator'!$A186+2,FALSE)*$AK186))</f>
        <v>0</v>
      </c>
      <c r="BR186" s="11">
        <f>IF(BR$2=$A186,0,IF(HLOOKUP(BR$2,Recipes!$H:$GI,'Production Calculator'!$A186+2,FALSE)=0,0,HLOOKUP(BR$2,Recipes!$H:$GI,'Production Calculator'!$A186+2,FALSE)*$AK186))</f>
        <v>0</v>
      </c>
      <c r="BS186" s="11">
        <f>IF(BS$2=$A186,0,IF(HLOOKUP(BS$2,Recipes!$H:$GI,'Production Calculator'!$A186+2,FALSE)=0,0,HLOOKUP(BS$2,Recipes!$H:$GI,'Production Calculator'!$A186+2,FALSE)*$AK186))</f>
        <v>0</v>
      </c>
      <c r="BT186" s="11">
        <f>IF(BT$2=$A186,0,IF(HLOOKUP(BT$2,Recipes!$H:$GI,'Production Calculator'!$A186+2,FALSE)=0,0,HLOOKUP(BT$2,Recipes!$H:$GI,'Production Calculator'!$A186+2,FALSE)*$AK186))</f>
        <v>0</v>
      </c>
      <c r="BU186" s="11">
        <f>IF(BU$2=$A186,0,IF(HLOOKUP(BU$2,Recipes!$H:$GI,'Production Calculator'!$A186+2,FALSE)=0,0,HLOOKUP(BU$2,Recipes!$H:$GI,'Production Calculator'!$A186+2,FALSE)*$AK186))</f>
        <v>0</v>
      </c>
      <c r="BV186" s="11">
        <f>IF(BV$2=$A186,0,IF(HLOOKUP(BV$2,Recipes!$H:$GI,'Production Calculator'!$A186+2,FALSE)=0,0,HLOOKUP(BV$2,Recipes!$H:$GI,'Production Calculator'!$A186+2,FALSE)*$AK186))</f>
        <v>0</v>
      </c>
      <c r="BW186" s="11">
        <f>IF(BW$2=$A186,0,IF(HLOOKUP(BW$2,Recipes!$H:$GI,'Production Calculator'!$A186+2,FALSE)=0,0,HLOOKUP(BW$2,Recipes!$H:$GI,'Production Calculator'!$A186+2,FALSE)*$AK186))</f>
        <v>0</v>
      </c>
      <c r="BX186" s="11">
        <f>IF(BX$2=$A186,0,IF(HLOOKUP(BX$2,Recipes!$H:$GI,'Production Calculator'!$A186+2,FALSE)=0,0,HLOOKUP(BX$2,Recipes!$H:$GI,'Production Calculator'!$A186+2,FALSE)*$AK186))</f>
        <v>0</v>
      </c>
      <c r="BY186" s="11">
        <f>IF(BY$2=$A186,0,IF(HLOOKUP(BY$2,Recipes!$H:$GI,'Production Calculator'!$A186+2,FALSE)=0,0,HLOOKUP(BY$2,Recipes!$H:$GI,'Production Calculator'!$A186+2,FALSE)*$AK186))</f>
        <v>0</v>
      </c>
      <c r="BZ186" s="11">
        <f>IF(BZ$2=$A186,0,IF(HLOOKUP(BZ$2,Recipes!$H:$GI,'Production Calculator'!$A186+2,FALSE)=0,0,HLOOKUP(BZ$2,Recipes!$H:$GI,'Production Calculator'!$A186+2,FALSE)*$AK186))</f>
        <v>0</v>
      </c>
      <c r="CA186" s="11">
        <f>IF(CA$2=$A186,0,IF(HLOOKUP(CA$2,Recipes!$H:$GI,'Production Calculator'!$A186+2,FALSE)=0,0,HLOOKUP(CA$2,Recipes!$H:$GI,'Production Calculator'!$A186+2,FALSE)*$AK186))</f>
        <v>0</v>
      </c>
      <c r="CB186" s="11">
        <f>IF(CB$2=$A186,0,IF(HLOOKUP(CB$2,Recipes!$H:$GI,'Production Calculator'!$A186+2,FALSE)=0,0,HLOOKUP(CB$2,Recipes!$H:$GI,'Production Calculator'!$A186+2,FALSE)*$AK186))</f>
        <v>0</v>
      </c>
      <c r="CC186" s="11">
        <f>IF(CC$2=$A186,0,IF(HLOOKUP(CC$2,Recipes!$H:$GI,'Production Calculator'!$A186+2,FALSE)=0,0,HLOOKUP(CC$2,Recipes!$H:$GI,'Production Calculator'!$A186+2,FALSE)*$AK186))</f>
        <v>0</v>
      </c>
      <c r="CD186" s="11">
        <f>IF(CD$2=$A186,0,IF(HLOOKUP(CD$2,Recipes!$H:$GI,'Production Calculator'!$A186+2,FALSE)=0,0,HLOOKUP(CD$2,Recipes!$H:$GI,'Production Calculator'!$A186+2,FALSE)*$AK186))</f>
        <v>0</v>
      </c>
      <c r="CE186" s="11">
        <f>IF(CE$2=$A186,0,IF(HLOOKUP(CE$2,Recipes!$H:$GI,'Production Calculator'!$A186+2,FALSE)=0,0,HLOOKUP(CE$2,Recipes!$H:$GI,'Production Calculator'!$A186+2,FALSE)*$AK186))</f>
        <v>0</v>
      </c>
      <c r="CF186" s="11">
        <f>IF(CF$2=$A186,0,IF(HLOOKUP(CF$2,Recipes!$H:$GI,'Production Calculator'!$A186+2,FALSE)=0,0,HLOOKUP(CF$2,Recipes!$H:$GI,'Production Calculator'!$A186+2,FALSE)*$AK186))</f>
        <v>0</v>
      </c>
      <c r="CG186" s="11">
        <f>IF(CG$2=$A186,0,IF(HLOOKUP(CG$2,Recipes!$H:$GI,'Production Calculator'!$A186+2,FALSE)=0,0,HLOOKUP(CG$2,Recipes!$H:$GI,'Production Calculator'!$A186+2,FALSE)*$AK186))</f>
        <v>0</v>
      </c>
      <c r="CH186" s="11">
        <f>IF(CH$2=$A186,0,IF(HLOOKUP(CH$2,Recipes!$H:$GI,'Production Calculator'!$A186+2,FALSE)=0,0,HLOOKUP(CH$2,Recipes!$H:$GI,'Production Calculator'!$A186+2,FALSE)*$AK186))</f>
        <v>0</v>
      </c>
      <c r="CI186" s="11">
        <f>IF(CI$2=$A186,0,IF(HLOOKUP(CI$2,Recipes!$H:$GI,'Production Calculator'!$A186+2,FALSE)=0,0,HLOOKUP(CI$2,Recipes!$H:$GI,'Production Calculator'!$A186+2,FALSE)*$AK186))</f>
        <v>0</v>
      </c>
      <c r="CJ186" s="11">
        <f>IF(CJ$2=$A186,0,IF(HLOOKUP(CJ$2,Recipes!$H:$GI,'Production Calculator'!$A186+2,FALSE)=0,0,HLOOKUP(CJ$2,Recipes!$H:$GI,'Production Calculator'!$A186+2,FALSE)*$AK186))</f>
        <v>0</v>
      </c>
      <c r="CK186" s="11">
        <f>IF(CK$2=$A186,0,IF(HLOOKUP(CK$2,Recipes!$H:$GI,'Production Calculator'!$A186+2,FALSE)=0,0,HLOOKUP(CK$2,Recipes!$H:$GI,'Production Calculator'!$A186+2,FALSE)*$AK186))</f>
        <v>0</v>
      </c>
      <c r="CL186" s="11">
        <f>IF(CL$2=$A186,0,IF(HLOOKUP(CL$2,Recipes!$H:$GI,'Production Calculator'!$A186+2,FALSE)=0,0,HLOOKUP(CL$2,Recipes!$H:$GI,'Production Calculator'!$A186+2,FALSE)*$AK186))</f>
        <v>0</v>
      </c>
      <c r="CM186" s="11">
        <f>IF(CM$2=$A186,0,IF(HLOOKUP(CM$2,Recipes!$H:$GI,'Production Calculator'!$A186+2,FALSE)=0,0,HLOOKUP(CM$2,Recipes!$H:$GI,'Production Calculator'!$A186+2,FALSE)*$AK186))</f>
        <v>0</v>
      </c>
      <c r="CN186" s="11">
        <f>IF(CN$2=$A186,0,IF(HLOOKUP(CN$2,Recipes!$H:$GI,'Production Calculator'!$A186+2,FALSE)=0,0,HLOOKUP(CN$2,Recipes!$H:$GI,'Production Calculator'!$A186+2,FALSE)*$AK186))</f>
        <v>0</v>
      </c>
      <c r="CO186" s="11">
        <f>IF(CO$2=$A186,0,IF(HLOOKUP(CO$2,Recipes!$H:$GI,'Production Calculator'!$A186+2,FALSE)=0,0,HLOOKUP(CO$2,Recipes!$H:$GI,'Production Calculator'!$A186+2,FALSE)*$AK186))</f>
        <v>0</v>
      </c>
      <c r="CP186" s="11">
        <f>IF(CP$2=$A186,0,IF(HLOOKUP(CP$2,Recipes!$H:$GI,'Production Calculator'!$A186+2,FALSE)=0,0,HLOOKUP(CP$2,Recipes!$H:$GI,'Production Calculator'!$A186+2,FALSE)*$AK186))</f>
        <v>0</v>
      </c>
      <c r="CQ186" s="11">
        <f>IF(CQ$2=$A186,0,IF(HLOOKUP(CQ$2,Recipes!$H:$GI,'Production Calculator'!$A186+2,FALSE)=0,0,HLOOKUP(CQ$2,Recipes!$H:$GI,'Production Calculator'!$A186+2,FALSE)*$AK186))</f>
        <v>0</v>
      </c>
      <c r="CR186" s="11">
        <f>IF(CR$2=$A186,0,IF(HLOOKUP(CR$2,Recipes!$H:$GI,'Production Calculator'!$A186+2,FALSE)=0,0,HLOOKUP(CR$2,Recipes!$H:$GI,'Production Calculator'!$A186+2,FALSE)*$AK186))</f>
        <v>0</v>
      </c>
      <c r="CS186" s="11">
        <f>IF(CS$2=$A186,0,IF(HLOOKUP(CS$2,Recipes!$H:$GI,'Production Calculator'!$A186+2,FALSE)=0,0,HLOOKUP(CS$2,Recipes!$H:$GI,'Production Calculator'!$A186+2,FALSE)*$AK186))</f>
        <v>0</v>
      </c>
      <c r="CT186" s="11">
        <f>IF(CT$2=$A186,0,IF(HLOOKUP(CT$2,Recipes!$H:$GI,'Production Calculator'!$A186+2,FALSE)=0,0,HLOOKUP(CT$2,Recipes!$H:$GI,'Production Calculator'!$A186+2,FALSE)*$AK186))</f>
        <v>0</v>
      </c>
      <c r="CU186" s="11">
        <f>IF(CU$2=$A186,0,IF(HLOOKUP(CU$2,Recipes!$H:$GI,'Production Calculator'!$A186+2,FALSE)=0,0,HLOOKUP(CU$2,Recipes!$H:$GI,'Production Calculator'!$A186+2,FALSE)*$AK186))</f>
        <v>0</v>
      </c>
      <c r="CV186" s="11">
        <f>IF(CV$2=$A186,0,IF(HLOOKUP(CV$2,Recipes!$H:$GI,'Production Calculator'!$A186+2,FALSE)=0,0,HLOOKUP(CV$2,Recipes!$H:$GI,'Production Calculator'!$A186+2,FALSE)*$AK186))</f>
        <v>0</v>
      </c>
      <c r="CW186" s="11">
        <f>IF(CW$2=$A186,0,IF(HLOOKUP(CW$2,Recipes!$H:$GI,'Production Calculator'!$A186+2,FALSE)=0,0,HLOOKUP(CW$2,Recipes!$H:$GI,'Production Calculator'!$A186+2,FALSE)*$AK186))</f>
        <v>0</v>
      </c>
      <c r="CX186" s="11">
        <f>IF(CX$2=$A186,0,IF(HLOOKUP(CX$2,Recipes!$H:$GI,'Production Calculator'!$A186+2,FALSE)=0,0,HLOOKUP(CX$2,Recipes!$H:$GI,'Production Calculator'!$A186+2,FALSE)*$AK186))</f>
        <v>0</v>
      </c>
      <c r="CY186" s="11">
        <f>IF(CY$2=$A186,0,IF(HLOOKUP(CY$2,Recipes!$H:$GI,'Production Calculator'!$A186+2,FALSE)=0,0,HLOOKUP(CY$2,Recipes!$H:$GI,'Production Calculator'!$A186+2,FALSE)*$AK186))</f>
        <v>0</v>
      </c>
      <c r="CZ186" s="11">
        <f>IF(CZ$2=$A186,0,IF(HLOOKUP(CZ$2,Recipes!$H:$GI,'Production Calculator'!$A186+2,FALSE)=0,0,HLOOKUP(CZ$2,Recipes!$H:$GI,'Production Calculator'!$A186+2,FALSE)*$AK186))</f>
        <v>0</v>
      </c>
      <c r="DA186" s="11">
        <f>IF(DA$2=$A186,0,IF(HLOOKUP(DA$2,Recipes!$H:$GI,'Production Calculator'!$A186+2,FALSE)=0,0,HLOOKUP(DA$2,Recipes!$H:$GI,'Production Calculator'!$A186+2,FALSE)*$AK186))</f>
        <v>0</v>
      </c>
      <c r="DB186" s="11">
        <f>IF(DB$2=$A186,0,IF(HLOOKUP(DB$2,Recipes!$H:$GI,'Production Calculator'!$A186+2,FALSE)=0,0,HLOOKUP(DB$2,Recipes!$H:$GI,'Production Calculator'!$A186+2,FALSE)*$AK186))</f>
        <v>0</v>
      </c>
      <c r="DC186" s="11">
        <f>IF(DC$2=$A186,0,IF(HLOOKUP(DC$2,Recipes!$H:$GI,'Production Calculator'!$A186+2,FALSE)=0,0,HLOOKUP(DC$2,Recipes!$H:$GI,'Production Calculator'!$A186+2,FALSE)*$AK186))</f>
        <v>0</v>
      </c>
      <c r="DD186" s="11">
        <f>IF(DD$2=$A186,0,IF(HLOOKUP(DD$2,Recipes!$H:$GI,'Production Calculator'!$A186+2,FALSE)=0,0,HLOOKUP(DD$2,Recipes!$H:$GI,'Production Calculator'!$A186+2,FALSE)*$AK186))</f>
        <v>0</v>
      </c>
      <c r="DE186" s="11">
        <f>IF(DE$2=$A186,0,IF(HLOOKUP(DE$2,Recipes!$H:$GI,'Production Calculator'!$A186+2,FALSE)=0,0,HLOOKUP(DE$2,Recipes!$H:$GI,'Production Calculator'!$A186+2,FALSE)*$AK186))</f>
        <v>0</v>
      </c>
      <c r="DF186" s="11">
        <f>IF(DF$2=$A186,0,IF(HLOOKUP(DF$2,Recipes!$H:$GI,'Production Calculator'!$A186+2,FALSE)=0,0,HLOOKUP(DF$2,Recipes!$H:$GI,'Production Calculator'!$A186+2,FALSE)*$AK186))</f>
        <v>0</v>
      </c>
      <c r="DG186" s="11">
        <f>IF(DG$2=$A186,0,IF(HLOOKUP(DG$2,Recipes!$H:$GI,'Production Calculator'!$A186+2,FALSE)=0,0,HLOOKUP(DG$2,Recipes!$H:$GI,'Production Calculator'!$A186+2,FALSE)*$AK186))</f>
        <v>0</v>
      </c>
      <c r="DH186" s="11">
        <f>IF(DH$2=$A186,0,IF(HLOOKUP(DH$2,Recipes!$H:$GI,'Production Calculator'!$A186+2,FALSE)=0,0,HLOOKUP(DH$2,Recipes!$H:$GI,'Production Calculator'!$A186+2,FALSE)*$AK186))</f>
        <v>0</v>
      </c>
      <c r="DI186" s="11">
        <f>IF(DI$2=$A186,0,IF(HLOOKUP(DI$2,Recipes!$H:$GI,'Production Calculator'!$A186+2,FALSE)=0,0,HLOOKUP(DI$2,Recipes!$H:$GI,'Production Calculator'!$A186+2,FALSE)*$AK186))</f>
        <v>0</v>
      </c>
      <c r="DJ186" s="11">
        <f>IF(DJ$2=$A186,0,IF(HLOOKUP(DJ$2,Recipes!$H:$GI,'Production Calculator'!$A186+2,FALSE)=0,0,HLOOKUP(DJ$2,Recipes!$H:$GI,'Production Calculator'!$A186+2,FALSE)*$AK186))</f>
        <v>0</v>
      </c>
      <c r="DK186" s="11">
        <f>IF(DK$2=$A186,0,IF(HLOOKUP(DK$2,Recipes!$H:$GI,'Production Calculator'!$A186+2,FALSE)=0,0,HLOOKUP(DK$2,Recipes!$H:$GI,'Production Calculator'!$A186+2,FALSE)*$AK186))</f>
        <v>0</v>
      </c>
      <c r="DL186" s="11">
        <f>IF(DL$2=$A186,0,IF(HLOOKUP(DL$2,Recipes!$H:$GI,'Production Calculator'!$A186+2,FALSE)=0,0,HLOOKUP(DL$2,Recipes!$H:$GI,'Production Calculator'!$A186+2,FALSE)*$AK186))</f>
        <v>0</v>
      </c>
      <c r="DM186" s="11">
        <f>IF(DM$2=$A186,0,IF(HLOOKUP(DM$2,Recipes!$H:$GI,'Production Calculator'!$A186+2,FALSE)=0,0,HLOOKUP(DM$2,Recipes!$H:$GI,'Production Calculator'!$A186+2,FALSE)*$AK186))</f>
        <v>0</v>
      </c>
      <c r="DN186" s="11">
        <f>IF(DN$2=$A186,0,IF(HLOOKUP(DN$2,Recipes!$H:$GI,'Production Calculator'!$A186+2,FALSE)=0,0,HLOOKUP(DN$2,Recipes!$H:$GI,'Production Calculator'!$A186+2,FALSE)*$AK186))</f>
        <v>0</v>
      </c>
      <c r="DO186" s="11">
        <f>IF(DO$2=$A186,0,IF(HLOOKUP(DO$2,Recipes!$H:$GI,'Production Calculator'!$A186+2,FALSE)=0,0,HLOOKUP(DO$2,Recipes!$H:$GI,'Production Calculator'!$A186+2,FALSE)*$AK186))</f>
        <v>0</v>
      </c>
      <c r="DP186" s="11">
        <f>IF(DP$2=$A186,0,IF(HLOOKUP(DP$2,Recipes!$H:$GI,'Production Calculator'!$A186+2,FALSE)=0,0,HLOOKUP(DP$2,Recipes!$H:$GI,'Production Calculator'!$A186+2,FALSE)*$AK186))</f>
        <v>0</v>
      </c>
      <c r="DQ186" s="11">
        <f>IF(DQ$2=$A186,0,IF(HLOOKUP(DQ$2,Recipes!$H:$GI,'Production Calculator'!$A186+2,FALSE)=0,0,HLOOKUP(DQ$2,Recipes!$H:$GI,'Production Calculator'!$A186+2,FALSE)*$AK186))</f>
        <v>0</v>
      </c>
      <c r="DR186" s="11">
        <f>IF(DR$2=$A186,0,IF(HLOOKUP(DR$2,Recipes!$H:$GI,'Production Calculator'!$A186+2,FALSE)=0,0,HLOOKUP(DR$2,Recipes!$H:$GI,'Production Calculator'!$A186+2,FALSE)*$AK186))</f>
        <v>0</v>
      </c>
      <c r="DS186" s="11">
        <f>IF(DS$2=$A186,0,IF(HLOOKUP(DS$2,Recipes!$H:$GI,'Production Calculator'!$A186+2,FALSE)=0,0,HLOOKUP(DS$2,Recipes!$H:$GI,'Production Calculator'!$A186+2,FALSE)*$AK186))</f>
        <v>0</v>
      </c>
      <c r="DT186" s="11">
        <f>IF(DT$2=$A186,0,IF(HLOOKUP(DT$2,Recipes!$H:$GI,'Production Calculator'!$A186+2,FALSE)=0,0,HLOOKUP(DT$2,Recipes!$H:$GI,'Production Calculator'!$A186+2,FALSE)*$AK186))</f>
        <v>0</v>
      </c>
      <c r="DU186" s="11">
        <f>IF(DU$2=$A186,0,IF(HLOOKUP(DU$2,Recipes!$H:$GI,'Production Calculator'!$A186+2,FALSE)=0,0,HLOOKUP(DU$2,Recipes!$H:$GI,'Production Calculator'!$A186+2,FALSE)*$AK186))</f>
        <v>0</v>
      </c>
      <c r="DV186" s="11">
        <f>IF(DV$2=$A186,0,IF(HLOOKUP(DV$2,Recipes!$H:$GI,'Production Calculator'!$A186+2,FALSE)=0,0,HLOOKUP(DV$2,Recipes!$H:$GI,'Production Calculator'!$A186+2,FALSE)*$AK186))</f>
        <v>0</v>
      </c>
      <c r="DW186" s="11">
        <f>IF(DW$2=$A186,0,IF(HLOOKUP(DW$2,Recipes!$H:$GI,'Production Calculator'!$A186+2,FALSE)=0,0,HLOOKUP(DW$2,Recipes!$H:$GI,'Production Calculator'!$A186+2,FALSE)*$AK186))</f>
        <v>0</v>
      </c>
      <c r="DX186" s="11">
        <f>IF(DX$2=$A186,0,IF(HLOOKUP(DX$2,Recipes!$H:$GI,'Production Calculator'!$A186+2,FALSE)=0,0,HLOOKUP(DX$2,Recipes!$H:$GI,'Production Calculator'!$A186+2,FALSE)*$AK186))</f>
        <v>0</v>
      </c>
      <c r="DY186" s="11">
        <f>IF(DY$2=$A186,0,IF(HLOOKUP(DY$2,Recipes!$H:$GI,'Production Calculator'!$A186+2,FALSE)=0,0,HLOOKUP(DY$2,Recipes!$H:$GI,'Production Calculator'!$A186+2,FALSE)*$AK186))</f>
        <v>0</v>
      </c>
      <c r="DZ186" s="11">
        <f>IF(DZ$2=$A186,0,IF(HLOOKUP(DZ$2,Recipes!$H:$GI,'Production Calculator'!$A186+2,FALSE)=0,0,HLOOKUP(DZ$2,Recipes!$H:$GI,'Production Calculator'!$A186+2,FALSE)*$AK186))</f>
        <v>0</v>
      </c>
      <c r="EA186" s="11">
        <f>IF(EA$2=$A186,0,IF(HLOOKUP(EA$2,Recipes!$H:$GI,'Production Calculator'!$A186+2,FALSE)=0,0,HLOOKUP(EA$2,Recipes!$H:$GI,'Production Calculator'!$A186+2,FALSE)*$AK186))</f>
        <v>0</v>
      </c>
      <c r="EB186" s="11">
        <f>IF(EB$2=$A186,0,IF(HLOOKUP(EB$2,Recipes!$H:$GI,'Production Calculator'!$A186+2,FALSE)=0,0,HLOOKUP(EB$2,Recipes!$H:$GI,'Production Calculator'!$A186+2,FALSE)*$AK186))</f>
        <v>0</v>
      </c>
      <c r="EC186" s="11">
        <f>IF(EC$2=$A186,0,IF(HLOOKUP(EC$2,Recipes!$H:$GI,'Production Calculator'!$A186+2,FALSE)=0,0,HLOOKUP(EC$2,Recipes!$H:$GI,'Production Calculator'!$A186+2,FALSE)*$AK186))</f>
        <v>0</v>
      </c>
      <c r="ED186" s="11">
        <f>IF(ED$2=$A186,0,IF(HLOOKUP(ED$2,Recipes!$H:$GI,'Production Calculator'!$A186+2,FALSE)=0,0,HLOOKUP(ED$2,Recipes!$H:$GI,'Production Calculator'!$A186+2,FALSE)*$AK186))</f>
        <v>0</v>
      </c>
      <c r="EE186" s="11">
        <f>IF(EE$2=$A186,0,IF(HLOOKUP(EE$2,Recipes!$H:$GI,'Production Calculator'!$A186+2,FALSE)=0,0,HLOOKUP(EE$2,Recipes!$H:$GI,'Production Calculator'!$A186+2,FALSE)*$AK186))</f>
        <v>0</v>
      </c>
      <c r="EF186" s="11">
        <f>IF(EF$2=$A186,0,IF(HLOOKUP(EF$2,Recipes!$H:$GI,'Production Calculator'!$A186+2,FALSE)=0,0,HLOOKUP(EF$2,Recipes!$H:$GI,'Production Calculator'!$A186+2,FALSE)*$AK186))</f>
        <v>0</v>
      </c>
      <c r="EG186" s="11">
        <f>IF(EG$2=$A186,0,IF(HLOOKUP(EG$2,Recipes!$H:$GI,'Production Calculator'!$A186+2,FALSE)=0,0,HLOOKUP(EG$2,Recipes!$H:$GI,'Production Calculator'!$A186+2,FALSE)*$AK186))</f>
        <v>0</v>
      </c>
      <c r="EH186" s="11">
        <f>IF(EH$2=$A186,0,IF(HLOOKUP(EH$2,Recipes!$H:$GI,'Production Calculator'!$A186+2,FALSE)=0,0,HLOOKUP(EH$2,Recipes!$H:$GI,'Production Calculator'!$A186+2,FALSE)*$AK186))</f>
        <v>0</v>
      </c>
      <c r="EI186" s="11">
        <f>IF(EI$2=$A186,0,IF(HLOOKUP(EI$2,Recipes!$H:$GI,'Production Calculator'!$A186+2,FALSE)=0,0,HLOOKUP(EI$2,Recipes!$H:$GI,'Production Calculator'!$A186+2,FALSE)*$AK186))</f>
        <v>0</v>
      </c>
      <c r="EJ186" s="11">
        <f>IF(EJ$2=$A186,0,IF(HLOOKUP(EJ$2,Recipes!$H:$GI,'Production Calculator'!$A186+2,FALSE)=0,0,HLOOKUP(EJ$2,Recipes!$H:$GI,'Production Calculator'!$A186+2,FALSE)*$AK186))</f>
        <v>0</v>
      </c>
      <c r="EK186" s="11">
        <f>IF(EK$2=$A186,0,IF(HLOOKUP(EK$2,Recipes!$H:$GI,'Production Calculator'!$A186+2,FALSE)=0,0,HLOOKUP(EK$2,Recipes!$H:$GI,'Production Calculator'!$A186+2,FALSE)*$AK186))</f>
        <v>0</v>
      </c>
      <c r="EL186" s="11">
        <f>IF(EL$2=$A186,0,IF(HLOOKUP(EL$2,Recipes!$H:$GI,'Production Calculator'!$A186+2,FALSE)=0,0,HLOOKUP(EL$2,Recipes!$H:$GI,'Production Calculator'!$A186+2,FALSE)*$AK186))</f>
        <v>0</v>
      </c>
      <c r="EM186" s="11">
        <f>IF(EM$2=$A186,0,IF(HLOOKUP(EM$2,Recipes!$H:$GI,'Production Calculator'!$A186+2,FALSE)=0,0,HLOOKUP(EM$2,Recipes!$H:$GI,'Production Calculator'!$A186+2,FALSE)*$AK186))</f>
        <v>0</v>
      </c>
      <c r="EN186" s="11">
        <f>IF(EN$2=$A186,0,IF(HLOOKUP(EN$2,Recipes!$H:$GI,'Production Calculator'!$A186+2,FALSE)=0,0,HLOOKUP(EN$2,Recipes!$H:$GI,'Production Calculator'!$A186+2,FALSE)*$AK186))</f>
        <v>0</v>
      </c>
      <c r="EO186" s="11">
        <f>IF(EO$2=$A186,0,IF(HLOOKUP(EO$2,Recipes!$H:$GI,'Production Calculator'!$A186+2,FALSE)=0,0,HLOOKUP(EO$2,Recipes!$H:$GI,'Production Calculator'!$A186+2,FALSE)*$AK186))</f>
        <v>0</v>
      </c>
      <c r="EP186" s="11">
        <f>IF(EP$2=$A186,0,IF(HLOOKUP(EP$2,Recipes!$H:$GI,'Production Calculator'!$A186+2,FALSE)=0,0,HLOOKUP(EP$2,Recipes!$H:$GI,'Production Calculator'!$A186+2,FALSE)*$AK186))</f>
        <v>0</v>
      </c>
      <c r="EQ186" s="11">
        <f>IF(EQ$2=$A186,0,IF(HLOOKUP(EQ$2,Recipes!$H:$GI,'Production Calculator'!$A186+2,FALSE)=0,0,HLOOKUP(EQ$2,Recipes!$H:$GI,'Production Calculator'!$A186+2,FALSE)*$AK186))</f>
        <v>0</v>
      </c>
      <c r="ER186" s="11">
        <f>IF(ER$2=$A186,0,IF(HLOOKUP(ER$2,Recipes!$H:$GI,'Production Calculator'!$A186+2,FALSE)=0,0,HLOOKUP(ER$2,Recipes!$H:$GI,'Production Calculator'!$A186+2,FALSE)*$AK186))</f>
        <v>0</v>
      </c>
      <c r="ES186" s="11">
        <f>IF(ES$2=$A186,0,IF(HLOOKUP(ES$2,Recipes!$H:$GI,'Production Calculator'!$A186+2,FALSE)=0,0,HLOOKUP(ES$2,Recipes!$H:$GI,'Production Calculator'!$A186+2,FALSE)*$AK186))</f>
        <v>0</v>
      </c>
      <c r="ET186" s="11">
        <f>IF(ET$2=$A186,0,IF(HLOOKUP(ET$2,Recipes!$H:$GI,'Production Calculator'!$A186+2,FALSE)=0,0,HLOOKUP(ET$2,Recipes!$H:$GI,'Production Calculator'!$A186+2,FALSE)*$AK186))</f>
        <v>0</v>
      </c>
      <c r="EU186" s="11">
        <f>IF(EU$2=$A186,0,IF(HLOOKUP(EU$2,Recipes!$H:$GI,'Production Calculator'!$A186+2,FALSE)=0,0,HLOOKUP(EU$2,Recipes!$H:$GI,'Production Calculator'!$A186+2,FALSE)*$AK186))</f>
        <v>0</v>
      </c>
      <c r="EV186" s="11">
        <f>IF(EV$2=$A186,0,IF(HLOOKUP(EV$2,Recipes!$H:$GI,'Production Calculator'!$A186+2,FALSE)=0,0,HLOOKUP(EV$2,Recipes!$H:$GI,'Production Calculator'!$A186+2,FALSE)*$AK186))</f>
        <v>0</v>
      </c>
      <c r="EW186" s="11">
        <f>IF(EW$2=$A186,0,IF(HLOOKUP(EW$2,Recipes!$H:$GI,'Production Calculator'!$A186+2,FALSE)=0,0,HLOOKUP(EW$2,Recipes!$H:$GI,'Production Calculator'!$A186+2,FALSE)*$AK186))</f>
        <v>0</v>
      </c>
      <c r="EX186" s="11">
        <f>IF(EX$2=$A186,0,IF(HLOOKUP(EX$2,Recipes!$H:$GI,'Production Calculator'!$A186+2,FALSE)=0,0,HLOOKUP(EX$2,Recipes!$H:$GI,'Production Calculator'!$A186+2,FALSE)*$AK186))</f>
        <v>0</v>
      </c>
      <c r="EY186" s="11">
        <f>IF(EY$2=$A186,0,IF(HLOOKUP(EY$2,Recipes!$H:$GI,'Production Calculator'!$A186+2,FALSE)=0,0,HLOOKUP(EY$2,Recipes!$H:$GI,'Production Calculator'!$A186+2,FALSE)*$AK186))</f>
        <v>0</v>
      </c>
      <c r="EZ186" s="11">
        <f>IF(EZ$2=$A186,0,IF(HLOOKUP(EZ$2,Recipes!$H:$GI,'Production Calculator'!$A186+2,FALSE)=0,0,HLOOKUP(EZ$2,Recipes!$H:$GI,'Production Calculator'!$A186+2,FALSE)*$AK186))</f>
        <v>0</v>
      </c>
      <c r="FA186" s="11">
        <f>IF(FA$2=$A186,0,IF(HLOOKUP(FA$2,Recipes!$H:$GI,'Production Calculator'!$A186+2,FALSE)=0,0,HLOOKUP(FA$2,Recipes!$H:$GI,'Production Calculator'!$A186+2,FALSE)*$AK186))</f>
        <v>0</v>
      </c>
      <c r="FB186" s="11">
        <f>IF(FB$2=$A186,0,IF(HLOOKUP(FB$2,Recipes!$H:$GI,'Production Calculator'!$A186+2,FALSE)=0,0,HLOOKUP(FB$2,Recipes!$H:$GI,'Production Calculator'!$A186+2,FALSE)*$AK186))</f>
        <v>0</v>
      </c>
      <c r="FC186" s="11">
        <f>IF(FC$2=$A186,0,IF(HLOOKUP(FC$2,Recipes!$H:$GI,'Production Calculator'!$A186+2,FALSE)=0,0,HLOOKUP(FC$2,Recipes!$H:$GI,'Production Calculator'!$A186+2,FALSE)*$AK186))</f>
        <v>0</v>
      </c>
      <c r="FD186" s="11">
        <f>IF(FD$2=$A186,0,IF(HLOOKUP(FD$2,Recipes!$H:$GI,'Production Calculator'!$A186+2,FALSE)=0,0,HLOOKUP(FD$2,Recipes!$H:$GI,'Production Calculator'!$A186+2,FALSE)*$AK186))</f>
        <v>0</v>
      </c>
      <c r="FE186" s="11">
        <f>IF(FE$2=$A186,0,IF(HLOOKUP(FE$2,Recipes!$H:$GI,'Production Calculator'!$A186+2,FALSE)=0,0,HLOOKUP(FE$2,Recipes!$H:$GI,'Production Calculator'!$A186+2,FALSE)*$AK186))</f>
        <v>0</v>
      </c>
      <c r="FF186" s="11">
        <f>IF(FF$2=$A186,0,IF(HLOOKUP(FF$2,Recipes!$H:$GI,'Production Calculator'!$A186+2,FALSE)=0,0,HLOOKUP(FF$2,Recipes!$H:$GI,'Production Calculator'!$A186+2,FALSE)*$AK186))</f>
        <v>0</v>
      </c>
      <c r="FG186" s="11">
        <f>IF(FG$2=$A186,0,IF(HLOOKUP(FG$2,Recipes!$H:$GI,'Production Calculator'!$A186+2,FALSE)=0,0,HLOOKUP(FG$2,Recipes!$H:$GI,'Production Calculator'!$A186+2,FALSE)*$AK186))</f>
        <v>0</v>
      </c>
      <c r="FH186" s="11">
        <f>IF(FH$2=$A186,0,IF(HLOOKUP(FH$2,Recipes!$H:$GI,'Production Calculator'!$A186+2,FALSE)=0,0,HLOOKUP(FH$2,Recipes!$H:$GI,'Production Calculator'!$A186+2,FALSE)*$AK186))</f>
        <v>0</v>
      </c>
      <c r="FI186" s="11">
        <f>IF(FI$2=$A186,0,IF(HLOOKUP(FI$2,Recipes!$H:$GI,'Production Calculator'!$A186+2,FALSE)=0,0,HLOOKUP(FI$2,Recipes!$H:$GI,'Production Calculator'!$A186+2,FALSE)*$AK186))</f>
        <v>0</v>
      </c>
      <c r="FJ186" s="11">
        <f>IF(FJ$2=$A186,0,IF(HLOOKUP(FJ$2,Recipes!$H:$GI,'Production Calculator'!$A186+2,FALSE)=0,0,HLOOKUP(FJ$2,Recipes!$H:$GI,'Production Calculator'!$A186+2,FALSE)*$AK186))</f>
        <v>0</v>
      </c>
      <c r="FK186" s="11">
        <f>IF(FK$2=$A186,0,IF(HLOOKUP(FK$2,Recipes!$H:$GI,'Production Calculator'!$A186+2,FALSE)=0,0,HLOOKUP(FK$2,Recipes!$H:$GI,'Production Calculator'!$A186+2,FALSE)*$AK186))</f>
        <v>0</v>
      </c>
      <c r="FL186" s="11">
        <f>IF(FL$2=$A186,0,IF(HLOOKUP(FL$2,Recipes!$H:$GI,'Production Calculator'!$A186+2,FALSE)=0,0,HLOOKUP(FL$2,Recipes!$H:$GI,'Production Calculator'!$A186+2,FALSE)*$AK186))</f>
        <v>0</v>
      </c>
      <c r="FM186" s="11">
        <f>IF(FM$2=$A186,0,IF(HLOOKUP(FM$2,Recipes!$H:$GI,'Production Calculator'!$A186+2,FALSE)=0,0,HLOOKUP(FM$2,Recipes!$H:$GI,'Production Calculator'!$A186+2,FALSE)*$AK186))</f>
        <v>0</v>
      </c>
      <c r="FN186" s="11">
        <f>IF(FN$2=$A186,0,IF(HLOOKUP(FN$2,Recipes!$H:$GI,'Production Calculator'!$A186+2,FALSE)=0,0,HLOOKUP(FN$2,Recipes!$H:$GI,'Production Calculator'!$A186+2,FALSE)*$AK186))</f>
        <v>0</v>
      </c>
      <c r="FO186" s="11">
        <f>IF(FO$2=$A186,0,IF(HLOOKUP(FO$2,Recipes!$H:$GI,'Production Calculator'!$A186+2,FALSE)=0,0,HLOOKUP(FO$2,Recipes!$H:$GI,'Production Calculator'!$A186+2,FALSE)*$AK186))</f>
        <v>0</v>
      </c>
      <c r="FP186" s="11">
        <f>IF(FP$2=$A186,0,IF(HLOOKUP(FP$2,Recipes!$H:$GI,'Production Calculator'!$A186+2,FALSE)=0,0,HLOOKUP(FP$2,Recipes!$H:$GI,'Production Calculator'!$A186+2,FALSE)*$AK186))</f>
        <v>0</v>
      </c>
      <c r="FQ186" s="11">
        <f>IF(FQ$2=$A186,0,IF(HLOOKUP(FQ$2,Recipes!$H:$GI,'Production Calculator'!$A186+2,FALSE)=0,0,HLOOKUP(FQ$2,Recipes!$H:$GI,'Production Calculator'!$A186+2,FALSE)*$AK186))</f>
        <v>0</v>
      </c>
      <c r="FR186" s="11">
        <f>IF(FR$2=$A186,0,IF(HLOOKUP(FR$2,Recipes!$H:$GI,'Production Calculator'!$A186+2,FALSE)=0,0,HLOOKUP(FR$2,Recipes!$H:$GI,'Production Calculator'!$A186+2,FALSE)*$AK186))</f>
        <v>0</v>
      </c>
      <c r="FS186" s="11">
        <f>IF(FS$2=$A186,0,IF(HLOOKUP(FS$2,Recipes!$H:$GI,'Production Calculator'!$A186+2,FALSE)=0,0,HLOOKUP(FS$2,Recipes!$H:$GI,'Production Calculator'!$A186+2,FALSE)*$AK186))</f>
        <v>0</v>
      </c>
      <c r="FT186" s="11">
        <f>IF(FT$2=$A186,0,IF(HLOOKUP(FT$2,Recipes!$H:$GI,'Production Calculator'!$A186+2,FALSE)=0,0,HLOOKUP(FT$2,Recipes!$H:$GI,'Production Calculator'!$A186+2,FALSE)*$AK186))</f>
        <v>0</v>
      </c>
      <c r="FU186" s="11">
        <f>IF(FU$2=$A186,0,IF(HLOOKUP(FU$2,Recipes!$H:$GI,'Production Calculator'!$A186+2,FALSE)=0,0,HLOOKUP(FU$2,Recipes!$H:$GI,'Production Calculator'!$A186+2,FALSE)*$AK186))</f>
        <v>0</v>
      </c>
      <c r="FV186" s="11">
        <f>IF(FV$2=$A186,0,IF(HLOOKUP(FV$2,Recipes!$H:$GI,'Production Calculator'!$A186+2,FALSE)=0,0,HLOOKUP(FV$2,Recipes!$H:$GI,'Production Calculator'!$A186+2,FALSE)*$AK186))</f>
        <v>0</v>
      </c>
      <c r="FW186" s="11">
        <f>IF(FW$2=$A186,0,IF(HLOOKUP(FW$2,Recipes!$H:$GI,'Production Calculator'!$A186+2,FALSE)=0,0,HLOOKUP(FW$2,Recipes!$H:$GI,'Production Calculator'!$A186+2,FALSE)*$AK186))</f>
        <v>0</v>
      </c>
      <c r="FX186" s="11">
        <f>IF(FX$2=$A186,0,IF(HLOOKUP(FX$2,Recipes!$H:$GI,'Production Calculator'!$A186+2,FALSE)=0,0,HLOOKUP(FX$2,Recipes!$H:$GI,'Production Calculator'!$A186+2,FALSE)*$AK186))</f>
        <v>0</v>
      </c>
      <c r="FY186" s="11">
        <f>IF(FY$2=$A186,0,IF(HLOOKUP(FY$2,Recipes!$H:$GI,'Production Calculator'!$A186+2,FALSE)=0,0,HLOOKUP(FY$2,Recipes!$H:$GI,'Production Calculator'!$A186+2,FALSE)*$AK186))</f>
        <v>0</v>
      </c>
      <c r="FZ186" s="11">
        <f>IF(FZ$2=$A186,0,IF(HLOOKUP(FZ$2,Recipes!$H:$GI,'Production Calculator'!$A186+2,FALSE)=0,0,HLOOKUP(FZ$2,Recipes!$H:$GI,'Production Calculator'!$A186+2,FALSE)*$AK186))</f>
        <v>0</v>
      </c>
      <c r="GA186" s="11">
        <f>IF(GA$2=$A186,0,IF(HLOOKUP(GA$2,Recipes!$H:$GI,'Production Calculator'!$A186+2,FALSE)=0,0,HLOOKUP(GA$2,Recipes!$H:$GI,'Production Calculator'!$A186+2,FALSE)*$AK186))</f>
        <v>0</v>
      </c>
      <c r="GB186" s="11">
        <f>IF(GB$2=$A186,0,IF(HLOOKUP(GB$2,Recipes!$H:$GI,'Production Calculator'!$A186+2,FALSE)=0,0,HLOOKUP(GB$2,Recipes!$H:$GI,'Production Calculator'!$A186+2,FALSE)*$AK186))</f>
        <v>0</v>
      </c>
      <c r="GC186" s="11">
        <f>IF(GC$2=$A186,0,IF(HLOOKUP(GC$2,Recipes!$H:$GI,'Production Calculator'!$A186+2,FALSE)=0,0,HLOOKUP(GC$2,Recipes!$H:$GI,'Production Calculator'!$A186+2,FALSE)*$AK186))</f>
        <v>0</v>
      </c>
      <c r="GD186" s="11">
        <f>IF(GD$2=$A186,0,IF(HLOOKUP(GD$2,Recipes!$H:$GI,'Production Calculator'!$A186+2,FALSE)=0,0,HLOOKUP(GD$2,Recipes!$H:$GI,'Production Calculator'!$A186+2,FALSE)*$AK186))</f>
        <v>0</v>
      </c>
      <c r="GE186" s="11">
        <f>IF(GE$2=$A186,0,IF(HLOOKUP(GE$2,Recipes!$H:$GI,'Production Calculator'!$A186+2,FALSE)=0,0,HLOOKUP(GE$2,Recipes!$H:$GI,'Production Calculator'!$A186+2,FALSE)*$AK186))</f>
        <v>0</v>
      </c>
      <c r="GF186" s="11">
        <f>IF(GF$2=$A186,0,IF(HLOOKUP(GF$2,Recipes!$H:$GI,'Production Calculator'!$A186+2,FALSE)=0,0,HLOOKUP(GF$2,Recipes!$H:$GI,'Production Calculator'!$A186+2,FALSE)*$AK186))</f>
        <v>0</v>
      </c>
      <c r="GG186" s="11">
        <f>IF(GG$2=$A186,0,IF(HLOOKUP(GG$2,Recipes!$H:$GI,'Production Calculator'!$A186+2,FALSE)=0,0,HLOOKUP(GG$2,Recipes!$H:$GI,'Production Calculator'!$A186+2,FALSE)*$AK186))</f>
        <v>0</v>
      </c>
      <c r="GH186" s="11">
        <f>IF(GH$2=$A186,0,IF(HLOOKUP(GH$2,Recipes!$H:$GI,'Production Calculator'!$A186+2,FALSE)=0,0,HLOOKUP(GH$2,Recipes!$H:$GI,'Production Calculator'!$A186+2,FALSE)*$AK186))</f>
        <v>0</v>
      </c>
      <c r="GI186" s="11">
        <f>IF(GI$2=$A186,0,IF(HLOOKUP(GI$2,Recipes!$H:$GI,'Production Calculator'!$A186+2,FALSE)=0,0,HLOOKUP(GI$2,Recipes!$H:$GI,'Production Calculator'!$A186+2,FALSE)*$AK186))</f>
        <v>0</v>
      </c>
      <c r="GJ186" s="11">
        <f>IF(GJ$2=$A186,0,IF(HLOOKUP(GJ$2,Recipes!$H:$GI,'Production Calculator'!$A186+2,FALSE)=0,0,HLOOKUP(GJ$2,Recipes!$H:$GI,'Production Calculator'!$A186+2,FALSE)*$AK186))</f>
        <v>0</v>
      </c>
      <c r="GK186" s="11">
        <f>IF(GK$2=$A186,0,IF(HLOOKUP(GK$2,Recipes!$H:$GI,'Production Calculator'!$A186+2,FALSE)=0,0,HLOOKUP(GK$2,Recipes!$H:$GI,'Production Calculator'!$A186+2,FALSE)*$AK186))</f>
        <v>0</v>
      </c>
      <c r="GL186" s="11">
        <f>IF(GL$2=$A186,0,IF(HLOOKUP(GL$2,Recipes!$H:$GI,'Production Calculator'!$A186+2,FALSE)=0,0,HLOOKUP(GL$2,Recipes!$H:$GI,'Production Calculator'!$A186+2,FALSE)*$AK186))</f>
        <v>0</v>
      </c>
      <c r="GM186" s="11">
        <f>IF(GM$2=$A186,0,IF(HLOOKUP(GM$2,Recipes!$H:$GI,'Production Calculator'!$A186+2,FALSE)=0,0,HLOOKUP(GM$2,Recipes!$H:$GI,'Production Calculator'!$A186+2,FALSE)*$AK186))</f>
        <v>0</v>
      </c>
      <c r="GN186" s="11">
        <f>IF(GN$2=$A186,0,IF(HLOOKUP(GN$2,Recipes!$H:$GI,'Production Calculator'!$A186+2,FALSE)=0,0,HLOOKUP(GN$2,Recipes!$H:$GI,'Production Calculator'!$A186+2,FALSE)*$AK186))</f>
        <v>0</v>
      </c>
      <c r="GO186" s="11">
        <f>IF(GO$2=$A186,0,IF(HLOOKUP(GO$2,Recipes!$H:$GI,'Production Calculator'!$A186+2,FALSE)=0,0,HLOOKUP(GO$2,Recipes!$H:$GI,'Production Calculator'!$A186+2,FALSE)*$AK186))</f>
        <v>0</v>
      </c>
      <c r="GP186" s="11">
        <f>IF(GP$2=$A186,0,IF(HLOOKUP(GP$2,Recipes!$H:$GI,'Production Calculator'!$A186+2,FALSE)=0,0,HLOOKUP(GP$2,Recipes!$H:$GI,'Production Calculator'!$A186+2,FALSE)*$AK186))</f>
        <v>0</v>
      </c>
      <c r="GQ186" s="11">
        <f>IF(GQ$2=$A186,0,IF(HLOOKUP(GQ$2,Recipes!$H:$GI,'Production Calculator'!$A186+2,FALSE)=0,0,HLOOKUP(GQ$2,Recipes!$H:$GI,'Production Calculator'!$A186+2,FALSE)*$AK186))</f>
        <v>0</v>
      </c>
      <c r="GR186" s="11">
        <f>IF(GR$2=$A186,0,IF(HLOOKUP(GR$2,Recipes!$H:$GI,'Production Calculator'!$A186+2,FALSE)=0,0,HLOOKUP(GR$2,Recipes!$H:$GI,'Production Calculator'!$A186+2,FALSE)*$AK186))</f>
        <v>0</v>
      </c>
      <c r="GS186" s="11">
        <f>IF(GS$2=$A186,0,IF(HLOOKUP(GS$2,Recipes!$H:$GI,'Production Calculator'!$A186+2,FALSE)=0,0,HLOOKUP(GS$2,Recipes!$H:$GI,'Production Calculator'!$A186+2,FALSE)*$AK186))</f>
        <v>0</v>
      </c>
      <c r="GT186" s="11">
        <f>IF(GT$2=$A186,0,IF(HLOOKUP(GT$2,Recipes!$H:$GI,'Production Calculator'!$A186+2,FALSE)=0,0,HLOOKUP(GT$2,Recipes!$H:$GI,'Production Calculator'!$A186+2,FALSE)*$AK186))</f>
        <v>0</v>
      </c>
      <c r="GU186" s="11">
        <f>IF(GU$2=$A186,0,IF(HLOOKUP(GU$2,Recipes!$H:$GI,'Production Calculator'!$A186+2,FALSE)=0,0,HLOOKUP(GU$2,Recipes!$H:$GI,'Production Calculator'!$A186+2,FALSE)*$AK186))</f>
        <v>0</v>
      </c>
      <c r="GV186" s="11">
        <f>IF(GV$2=$A186,0,IF(HLOOKUP(GV$2,Recipes!$H:$GI,'Production Calculator'!$A186+2,FALSE)=0,0,HLOOKUP(GV$2,Recipes!$H:$GI,'Production Calculator'!$A186+2,FALSE)*$AK186))</f>
        <v>0</v>
      </c>
      <c r="GW186" s="11">
        <f>IF(GW$2=$A186,0,IF(HLOOKUP(GW$2,Recipes!$H:$GI,'Production Calculator'!$A186+2,FALSE)=0,0,HLOOKUP(GW$2,Recipes!$H:$GI,'Production Calculator'!$A186+2,FALSE)*$AK186))</f>
        <v>0</v>
      </c>
      <c r="GX186" s="11">
        <f>IF(GX$2=$A186,0,IF(HLOOKUP(GX$2,Recipes!$H:$GI,'Production Calculator'!$A186+2,FALSE)=0,0,HLOOKUP(GX$2,Recipes!$H:$GI,'Production Calculator'!$A186+2,FALSE)*$AK186))</f>
        <v>0</v>
      </c>
      <c r="GY186" s="11">
        <f>IF(GY$2=$A186,0,IF(HLOOKUP(GY$2,Recipes!$H:$GI,'Production Calculator'!$A186+2,FALSE)=0,0,HLOOKUP(GY$2,Recipes!$H:$GI,'Production Calculator'!$A186+2,FALSE)*$AK186))</f>
        <v>0</v>
      </c>
      <c r="GZ186" s="11">
        <f>IF(GZ$2=$A186,0,IF(HLOOKUP(GZ$2,Recipes!$H:$GI,'Production Calculator'!$A186+2,FALSE)=0,0,HLOOKUP(GZ$2,Recipes!$H:$GI,'Production Calculator'!$A186+2,FALSE)*$AK186))</f>
        <v>0</v>
      </c>
      <c r="HA186" s="11">
        <f>IF(HA$2=$A186,0,IF(HLOOKUP(HA$2,Recipes!$H:$GI,'Production Calculator'!$A186+2,FALSE)=0,0,HLOOKUP(HA$2,Recipes!$H:$GI,'Production Calculator'!$A186+2,FALSE)*$AK186))</f>
        <v>0</v>
      </c>
      <c r="HB186" s="11">
        <f>IF(HB$2=$A186,0,IF(HLOOKUP(HB$2,Recipes!$H:$GI,'Production Calculator'!$A186+2,FALSE)=0,0,HLOOKUP(HB$2,Recipes!$H:$GI,'Production Calculator'!$A186+2,FALSE)*$AK186))</f>
        <v>0</v>
      </c>
      <c r="HC186" s="11">
        <f>IF(HC$2=$A186,0,IF(HLOOKUP(HC$2,Recipes!$H:$GI,'Production Calculator'!$A186+2,FALSE)=0,0,HLOOKUP(HC$2,Recipes!$H:$GI,'Production Calculator'!$A186+2,FALSE)*$AK186))</f>
        <v>0</v>
      </c>
      <c r="HD186" s="11">
        <f>IF(HD$2=$A186,0,IF(HLOOKUP(HD$2,Recipes!$H:$GI,'Production Calculator'!$A186+2,FALSE)=0,0,HLOOKUP(HD$2,Recipes!$H:$GI,'Production Calculator'!$A186+2,FALSE)*$AK186))</f>
        <v>0</v>
      </c>
      <c r="HE186" s="11">
        <f>IF(HE$2=$A186,0,IF(HLOOKUP(HE$2,Recipes!$H:$GI,'Production Calculator'!$A186+2,FALSE)=0,0,HLOOKUP(HE$2,Recipes!$H:$GI,'Production Calculator'!$A186+2,FALSE)*$AK186))</f>
        <v>0</v>
      </c>
      <c r="HF186" s="11">
        <f>IF(HF$2=$A186,0,IF(HLOOKUP(HF$2,Recipes!$H:$GI,'Production Calculator'!$A186+2,FALSE)=0,0,HLOOKUP(HF$2,Recipes!$H:$GI,'Production Calculator'!$A186+2,FALSE)*$AK186))</f>
        <v>0</v>
      </c>
      <c r="HG186" s="11">
        <f>IF(HG$2=$A186,0,IF(HLOOKUP(HG$2,Recipes!$H:$GI,'Production Calculator'!$A186+2,FALSE)=0,0,HLOOKUP(HG$2,Recipes!$H:$GI,'Production Calculator'!$A186+2,FALSE)*$AK186))</f>
        <v>0</v>
      </c>
      <c r="HH186" s="11">
        <f>IF(HH$2=$A186,0,IF(HLOOKUP(HH$2,Recipes!$H:$GI,'Production Calculator'!$A186+2,FALSE)=0,0,HLOOKUP(HH$2,Recipes!$H:$GI,'Production Calculator'!$A186+2,FALSE)*$AK186))</f>
        <v>0</v>
      </c>
      <c r="HI186" s="11">
        <f>IF(HI$2=$A186,0,IF(HLOOKUP(HI$2,Recipes!$H:$GI,'Production Calculator'!$A186+2,FALSE)=0,0,HLOOKUP(HI$2,Recipes!$H:$GI,'Production Calculator'!$A186+2,FALSE)*$AK186))</f>
        <v>0</v>
      </c>
      <c r="HJ186" s="11">
        <f>IF(HJ$2=$A186,0,IF(HLOOKUP(HJ$2,Recipes!$H:$GI,'Production Calculator'!$A186+2,FALSE)=0,0,HLOOKUP(HJ$2,Recipes!$H:$GI,'Production Calculator'!$A186+2,FALSE)*$AK186))</f>
        <v>0</v>
      </c>
      <c r="HK186" s="11">
        <f>IF(HK$2=$A186,0,IF(HLOOKUP(HK$2,Recipes!$H:$GI,'Production Calculator'!$A186+2,FALSE)=0,0,HLOOKUP(HK$2,Recipes!$H:$GI,'Production Calculator'!$A186+2,FALSE)*$AK186))</f>
        <v>0</v>
      </c>
      <c r="HL186" s="11">
        <f>IF(HL$2=$A186,0,IF(HLOOKUP(HL$2,Recipes!$H:$GI,'Production Calculator'!$A186+2,FALSE)=0,0,HLOOKUP(HL$2,Recipes!$H:$GI,'Production Calculator'!$A186+2,FALSE)*$AK186))</f>
        <v>0</v>
      </c>
      <c r="HM186" s="11">
        <f>IF(HM$2=$A186,0,IF(HLOOKUP(HM$2,Recipes!$H:$GI,'Production Calculator'!$A186+2,FALSE)=0,0,HLOOKUP(HM$2,Recipes!$H:$GI,'Production Calculator'!$A186+2,FALSE)*$AK186))</f>
        <v>0</v>
      </c>
      <c r="HN186" s="11">
        <f>IF(HN$2=$A186,0,IF(HLOOKUP(HN$2,Recipes!$H:$GI,'Production Calculator'!$A186+2,FALSE)=0,0,HLOOKUP(HN$2,Recipes!$H:$GI,'Production Calculator'!$A186+2,FALSE)*$AK186))</f>
        <v>0</v>
      </c>
      <c r="HO186" s="11">
        <f>IF(HO$2=$A186,0,IF(HLOOKUP(HO$2,Recipes!$H:$GI,'Production Calculator'!$A186+2,FALSE)=0,0,HLOOKUP(HO$2,Recipes!$H:$GI,'Production Calculator'!$A186+2,FALSE)*$AK186))</f>
        <v>0</v>
      </c>
      <c r="HP186" s="11">
        <f>IF(HP$2=$A186,0,IF(HLOOKUP(HP$2,Recipes!$H:$GI,'Production Calculator'!$A186+2,FALSE)=0,0,HLOOKUP(HP$2,Recipes!$H:$GI,'Production Calculator'!$A186+2,FALSE)*$AK186))</f>
        <v>0</v>
      </c>
      <c r="HQ186" s="11">
        <f>IF(HQ$2=$A186,0,IF(HLOOKUP(HQ$2,Recipes!$H:$GI,'Production Calculator'!$A186+2,FALSE)=0,0,HLOOKUP(HQ$2,Recipes!$H:$GI,'Production Calculator'!$A186+2,FALSE)*$AK186))</f>
        <v>0</v>
      </c>
      <c r="HR186" s="11">
        <f>IF(HR$2=$A186,0,IF(HLOOKUP(HR$2,Recipes!$H:$GI,'Production Calculator'!$A186+2,FALSE)=0,0,HLOOKUP(HR$2,Recipes!$H:$GI,'Production Calculator'!$A186+2,FALSE)*$AK186))</f>
        <v>0</v>
      </c>
      <c r="HS186" s="121"/>
    </row>
    <row r="187" spans="1:227" x14ac:dyDescent="0.45">
      <c r="A187">
        <v>164</v>
      </c>
      <c r="B187" s="107" t="str">
        <f>VLOOKUP(A187,Recipes!A:B,2)</f>
        <v>Rocket control unit</v>
      </c>
      <c r="C187" s="128">
        <v>0</v>
      </c>
      <c r="D187" s="108">
        <f>HLOOKUP(A187,$AQ$2:$HR$202,$A$202-1,FALSE)+C187</f>
        <v>0</v>
      </c>
      <c r="E187" s="127" t="s">
        <v>1</v>
      </c>
      <c r="F187" s="109">
        <f>VLOOKUP(A187,Recipes!$A$3:$G$186,6,FALSE)</f>
        <v>2</v>
      </c>
      <c r="G187" s="109">
        <f>VLOOKUP(A187,Recipes!$A$3:$G$186,7,FALSE)</f>
        <v>0</v>
      </c>
      <c r="H187" s="110">
        <f>ROUNDUP(D187/AL187,0)</f>
        <v>0</v>
      </c>
      <c r="I187" s="109">
        <f>VLOOKUP(E187,Data!$A$2:$C$26,3, FALSE)</f>
        <v>4</v>
      </c>
      <c r="J187" s="276">
        <v>0</v>
      </c>
      <c r="K187" s="276">
        <v>0</v>
      </c>
      <c r="L187" s="276">
        <v>0</v>
      </c>
      <c r="M187" s="277">
        <v>0</v>
      </c>
      <c r="N187" s="277">
        <v>0</v>
      </c>
      <c r="O187" s="277">
        <v>0</v>
      </c>
      <c r="P187" s="278">
        <v>0</v>
      </c>
      <c r="Q187" s="278">
        <v>0</v>
      </c>
      <c r="R187" s="278">
        <v>0</v>
      </c>
      <c r="S187">
        <f t="shared" ref="S187:S190" si="301">J187*$H187</f>
        <v>0</v>
      </c>
      <c r="T187">
        <f t="shared" ref="T187:T190" si="302">K187*$H187</f>
        <v>0</v>
      </c>
      <c r="U187">
        <f t="shared" ref="U187:U190" si="303">L187*$H187</f>
        <v>0</v>
      </c>
      <c r="V187">
        <f t="shared" ref="V187:V190" si="304">M187*$H187</f>
        <v>0</v>
      </c>
      <c r="W187">
        <f t="shared" ref="W187:W190" si="305">N187*$H187</f>
        <v>0</v>
      </c>
      <c r="X187">
        <f t="shared" ref="X187:X190" si="306">O187*$H187</f>
        <v>0</v>
      </c>
      <c r="Y187">
        <f t="shared" ref="Y187:Y190" si="307">P187*$H187</f>
        <v>0</v>
      </c>
      <c r="Z187">
        <f t="shared" ref="Z187:Z190" si="308">Q187*$H187</f>
        <v>0</v>
      </c>
      <c r="AA187">
        <f t="shared" ref="AA187:AA190" si="309">R187*$H187</f>
        <v>0</v>
      </c>
      <c r="AB187" s="111">
        <f>VLOOKUP($A187,Recipes!$A:$G,4)</f>
        <v>30</v>
      </c>
      <c r="AC187" s="111">
        <f>VLOOKUP($A187,Recipes!$A:$G,5)</f>
        <v>1</v>
      </c>
      <c r="AD187" s="111">
        <f>AC187/AB187</f>
        <v>3.3333333333333333E-2</v>
      </c>
      <c r="AE187" s="111">
        <f>VLOOKUP(E187,Data!$A$2:$F$26,5,FALSE)</f>
        <v>0</v>
      </c>
      <c r="AF187" s="111">
        <f>VLOOKUP(E187,Data!$A$2:$F$26,4,FALSE)</f>
        <v>210</v>
      </c>
      <c r="AG187" s="111">
        <f>VLOOKUP(E187,Data!$A$2:$B$26,2, FALSE)</f>
        <v>1.25</v>
      </c>
      <c r="AH187" s="111">
        <f>1+VLOOKUP($J$3,Data!$A$40:$D$48,2,FALSE)*$J187+VLOOKUP($K$3,Data!$A$40:$D$48,2,FALSE)*$K187+VLOOKUP($L$3,Data!$A$40:$D$48,2,FALSE)*$L187+VLOOKUP($M$3,Data!$A$40:$D$48,2,FALSE)*$M187+VLOOKUP($N$3,Data!$A$40:$D$48,2,FALSE)*$N187+VLOOKUP($O$3,Data!$A$40:$D$48,2,FALSE)*$O187+VLOOKUP($P$3,Data!$A$40:$D$48,2,FALSE)*$P187+VLOOKUP($Q$3,Data!$A$40:$D$48,2,FALSE)*$Q187+VLOOKUP($R$3,Data!$A$40:$D$48,2,FALSE)*$R187</f>
        <v>1</v>
      </c>
      <c r="AI187" s="111">
        <f>MAX(1+VLOOKUP($J$3,Data!$A$40:$D$48,3,FALSE)*$J187+VLOOKUP($K$3,Data!$A$40:$D$48,3,FALSE)*$K187+VLOOKUP($L$3,Data!$A$40:$D$48,3,FALSE)*$L187+VLOOKUP($M$3,Data!$A$40:$D$48,3,FALSE)*$M187+VLOOKUP($N$3,Data!$A$40:$D$48,3,FALSE)*$N187+VLOOKUP($O$3,Data!$A$40:$D$48,3,FALSE)*$O187+VLOOKUP($P$3,Data!$A$40:$D$48,3,FALSE)*$P187+VLOOKUP($Q$3,Data!$A$40:$D$48,3,FALSE)*$Q187+VLOOKUP($R$3,Data!$A$40:$D$48,3,FALSE)*$R187,0)</f>
        <v>1</v>
      </c>
      <c r="AJ187" s="111">
        <f>MAX(1-(VLOOKUP($J$3,Data!$A$40:$D$48,4,FALSE)*$J187+VLOOKUP($K$3,Data!$A$40:$D$48,4,FALSE)*$K187+VLOOKUP($L$3,Data!$A$40:$D$48,4,FALSE)*$L187+VLOOKUP($M$3,Data!$A$40:$D$48,4,FALSE)*$M187+VLOOKUP($N$3,Data!$A$40:$D$48,4,FALSE)*$N187+VLOOKUP($O$3,Data!$A$40:$D$48,4,FALSE)*$O187+VLOOKUP($P$3,Data!$A$40:$D$48,4,FALSE)*$P187+VLOOKUP($Q$3,Data!$A$40:$D$48,4,FALSE)*$Q187+VLOOKUP($R$3,Data!$A$40:$D$48,4,FALSE)*$R187),0.2)</f>
        <v>1</v>
      </c>
      <c r="AK187" s="112">
        <f>D187/(AC187*AH187)</f>
        <v>0</v>
      </c>
      <c r="AL187" s="111">
        <f>AD187*AG187*AH187*AI187</f>
        <v>4.1666666666666664E-2</v>
      </c>
      <c r="AM187" s="111">
        <f>AE187*H187*AJ187</f>
        <v>0</v>
      </c>
      <c r="AN187" s="111">
        <f>AF187*H187*AJ187</f>
        <v>0</v>
      </c>
      <c r="AO187" s="131" t="s">
        <v>298</v>
      </c>
      <c r="AP187" s="11"/>
      <c r="AQ187" s="11">
        <f>IF(AQ$2=$A187,0,IF(HLOOKUP(AQ$2,Recipes!$H:$GI,'Production Calculator'!$A187+2,FALSE)=0,0,HLOOKUP(AQ$2,Recipes!$H:$GI,'Production Calculator'!$A187+2,FALSE)*$AK187))</f>
        <v>0</v>
      </c>
      <c r="AR187" s="11">
        <f>IF(AR$2=$A187,0,IF(HLOOKUP(AR$2,Recipes!$H:$GI,'Production Calculator'!$A187+2,FALSE)=0,0,HLOOKUP(AR$2,Recipes!$H:$GI,'Production Calculator'!$A187+2,FALSE)*$AK187))</f>
        <v>0</v>
      </c>
      <c r="AS187" s="11">
        <f>IF(AS$2=$A187,0,IF(HLOOKUP(AS$2,Recipes!$H:$GI,'Production Calculator'!$A187+2,FALSE)=0,0,HLOOKUP(AS$2,Recipes!$H:$GI,'Production Calculator'!$A187+2,FALSE)*$AK187))</f>
        <v>0</v>
      </c>
      <c r="AT187" s="11">
        <f>IF(AT$2=$A187,0,IF(HLOOKUP(AT$2,Recipes!$H:$GI,'Production Calculator'!$A187+2,FALSE)=0,0,HLOOKUP(AT$2,Recipes!$H:$GI,'Production Calculator'!$A187+2,FALSE)*$AK187))</f>
        <v>0</v>
      </c>
      <c r="AU187" s="11">
        <f>IF(AU$2=$A187,0,IF(HLOOKUP(AU$2,Recipes!$H:$GI,'Production Calculator'!$A187+2,FALSE)=0,0,HLOOKUP(AU$2,Recipes!$H:$GI,'Production Calculator'!$A187+2,FALSE)*$AK187))</f>
        <v>0</v>
      </c>
      <c r="AV187" s="11">
        <f>IF(AV$2=$A187,0,IF(HLOOKUP(AV$2,Recipes!$H:$GI,'Production Calculator'!$A187+2,FALSE)=0,0,HLOOKUP(AV$2,Recipes!$H:$GI,'Production Calculator'!$A187+2,FALSE)*$AK187))</f>
        <v>0</v>
      </c>
      <c r="AW187" s="11">
        <f>IF(AW$2=$A187,0,IF(HLOOKUP(AW$2,Recipes!$H:$GI,'Production Calculator'!$A187+2,FALSE)=0,0,HLOOKUP(AW$2,Recipes!$H:$GI,'Production Calculator'!$A187+2,FALSE)*$AK187))</f>
        <v>0</v>
      </c>
      <c r="AX187" s="11">
        <f>IF(AX$2=$A187,0,IF(HLOOKUP(AX$2,Recipes!$H:$GI,'Production Calculator'!$A187+2,FALSE)=0,0,HLOOKUP(AX$2,Recipes!$H:$GI,'Production Calculator'!$A187+2,FALSE)*$AK187))</f>
        <v>0</v>
      </c>
      <c r="AY187" s="11">
        <f>IF(AY$2=$A187,0,IF(HLOOKUP(AY$2,Recipes!$H:$GI,'Production Calculator'!$A187+2,FALSE)=0,0,HLOOKUP(AY$2,Recipes!$H:$GI,'Production Calculator'!$A187+2,FALSE)*$AK187))</f>
        <v>0</v>
      </c>
      <c r="AZ187" s="11">
        <f>IF(AZ$2=$A187,0,IF(HLOOKUP(AZ$2,Recipes!$H:$GI,'Production Calculator'!$A187+2,FALSE)=0,0,HLOOKUP(AZ$2,Recipes!$H:$GI,'Production Calculator'!$A187+2,FALSE)*$AK187))</f>
        <v>0</v>
      </c>
      <c r="BA187" s="11">
        <f>IF(BA$2=$A187,0,IF(HLOOKUP(BA$2,Recipes!$H:$GI,'Production Calculator'!$A187+2,FALSE)=0,0,HLOOKUP(BA$2,Recipes!$H:$GI,'Production Calculator'!$A187+2,FALSE)*$AK187))</f>
        <v>0</v>
      </c>
      <c r="BB187" s="11">
        <f>IF(BB$2=$A187,0,IF(HLOOKUP(BB$2,Recipes!$H:$GI,'Production Calculator'!$A187+2,FALSE)=0,0,HLOOKUP(BB$2,Recipes!$H:$GI,'Production Calculator'!$A187+2,FALSE)*$AK187))</f>
        <v>0</v>
      </c>
      <c r="BC187" s="11">
        <f>IF(BC$2=$A187,0,IF(HLOOKUP(BC$2,Recipes!$H:$GI,'Production Calculator'!$A187+2,FALSE)=0,0,HLOOKUP(BC$2,Recipes!$H:$GI,'Production Calculator'!$A187+2,FALSE)*$AK187))</f>
        <v>0</v>
      </c>
      <c r="BD187" s="11">
        <f>IF(BD$2=$A187,0,IF(HLOOKUP(BD$2,Recipes!$H:$GI,'Production Calculator'!$A187+2,FALSE)=0,0,HLOOKUP(BD$2,Recipes!$H:$GI,'Production Calculator'!$A187+2,FALSE)*$AK187))</f>
        <v>0</v>
      </c>
      <c r="BE187" s="11">
        <f>IF(BE$2=$A187,0,IF(HLOOKUP(BE$2,Recipes!$H:$GI,'Production Calculator'!$A187+2,FALSE)=0,0,HLOOKUP(BE$2,Recipes!$H:$GI,'Production Calculator'!$A187+2,FALSE)*$AK187))</f>
        <v>0</v>
      </c>
      <c r="BF187" s="11">
        <f>IF(BF$2=$A187,0,IF(HLOOKUP(BF$2,Recipes!$H:$GI,'Production Calculator'!$A187+2,FALSE)=0,0,HLOOKUP(BF$2,Recipes!$H:$GI,'Production Calculator'!$A187+2,FALSE)*$AK187))</f>
        <v>0</v>
      </c>
      <c r="BG187" s="11">
        <f>IF(BG$2=$A187,0,IF(HLOOKUP(BG$2,Recipes!$H:$GI,'Production Calculator'!$A187+2,FALSE)=0,0,HLOOKUP(BG$2,Recipes!$H:$GI,'Production Calculator'!$A187+2,FALSE)*$AK187))</f>
        <v>0</v>
      </c>
      <c r="BH187" s="11">
        <f>IF(BH$2=$A187,0,IF(HLOOKUP(BH$2,Recipes!$H:$GI,'Production Calculator'!$A187+2,FALSE)=0,0,HLOOKUP(BH$2,Recipes!$H:$GI,'Production Calculator'!$A187+2,FALSE)*$AK187))</f>
        <v>0</v>
      </c>
      <c r="BI187" s="11">
        <f>IF(BI$2=$A187,0,IF(HLOOKUP(BI$2,Recipes!$H:$GI,'Production Calculator'!$A187+2,FALSE)=0,0,HLOOKUP(BI$2,Recipes!$H:$GI,'Production Calculator'!$A187+2,FALSE)*$AK187))</f>
        <v>0</v>
      </c>
      <c r="BJ187" s="11">
        <f>IF(BJ$2=$A187,0,IF(HLOOKUP(BJ$2,Recipes!$H:$GI,'Production Calculator'!$A187+2,FALSE)=0,0,HLOOKUP(BJ$2,Recipes!$H:$GI,'Production Calculator'!$A187+2,FALSE)*$AK187))</f>
        <v>0</v>
      </c>
      <c r="BK187" s="11">
        <f>IF(BK$2=$A187,0,IF(HLOOKUP(BK$2,Recipes!$H:$GI,'Production Calculator'!$A187+2,FALSE)=0,0,HLOOKUP(BK$2,Recipes!$H:$GI,'Production Calculator'!$A187+2,FALSE)*$AK187))</f>
        <v>0</v>
      </c>
      <c r="BL187" s="11">
        <f>IF(BL$2=$A187,0,IF(HLOOKUP(BL$2,Recipes!$H:$GI,'Production Calculator'!$A187+2,FALSE)=0,0,HLOOKUP(BL$2,Recipes!$H:$GI,'Production Calculator'!$A187+2,FALSE)*$AK187))</f>
        <v>0</v>
      </c>
      <c r="BM187" s="11">
        <f>IF(BM$2=$A187,0,IF(HLOOKUP(BM$2,Recipes!$H:$GI,'Production Calculator'!$A187+2,FALSE)=0,0,HLOOKUP(BM$2,Recipes!$H:$GI,'Production Calculator'!$A187+2,FALSE)*$AK187))</f>
        <v>0</v>
      </c>
      <c r="BN187" s="11">
        <f>IF(BN$2=$A187,0,IF(HLOOKUP(BN$2,Recipes!$H:$GI,'Production Calculator'!$A187+2,FALSE)=0,0,HLOOKUP(BN$2,Recipes!$H:$GI,'Production Calculator'!$A187+2,FALSE)*$AK187))</f>
        <v>0</v>
      </c>
      <c r="BO187" s="11">
        <f>IF(BO$2=$A187,0,IF(HLOOKUP(BO$2,Recipes!$H:$GI,'Production Calculator'!$A187+2,FALSE)=0,0,HLOOKUP(BO$2,Recipes!$H:$GI,'Production Calculator'!$A187+2,FALSE)*$AK187))</f>
        <v>0</v>
      </c>
      <c r="BP187" s="11">
        <f>IF(BP$2=$A187,0,IF(HLOOKUP(BP$2,Recipes!$H:$GI,'Production Calculator'!$A187+2,FALSE)=0,0,HLOOKUP(BP$2,Recipes!$H:$GI,'Production Calculator'!$A187+2,FALSE)*$AK187))</f>
        <v>0</v>
      </c>
      <c r="BQ187" s="11">
        <f>IF(BQ$2=$A187,0,IF(HLOOKUP(BQ$2,Recipes!$H:$GI,'Production Calculator'!$A187+2,FALSE)=0,0,HLOOKUP(BQ$2,Recipes!$H:$GI,'Production Calculator'!$A187+2,FALSE)*$AK187))</f>
        <v>0</v>
      </c>
      <c r="BR187" s="11">
        <f>IF(BR$2=$A187,0,IF(HLOOKUP(BR$2,Recipes!$H:$GI,'Production Calculator'!$A187+2,FALSE)=0,0,HLOOKUP(BR$2,Recipes!$H:$GI,'Production Calculator'!$A187+2,FALSE)*$AK187))</f>
        <v>0</v>
      </c>
      <c r="BS187" s="11">
        <f>IF(BS$2=$A187,0,IF(HLOOKUP(BS$2,Recipes!$H:$GI,'Production Calculator'!$A187+2,FALSE)=0,0,HLOOKUP(BS$2,Recipes!$H:$GI,'Production Calculator'!$A187+2,FALSE)*$AK187))</f>
        <v>0</v>
      </c>
      <c r="BT187" s="11">
        <f>IF(BT$2=$A187,0,IF(HLOOKUP(BT$2,Recipes!$H:$GI,'Production Calculator'!$A187+2,FALSE)=0,0,HLOOKUP(BT$2,Recipes!$H:$GI,'Production Calculator'!$A187+2,FALSE)*$AK187))</f>
        <v>0</v>
      </c>
      <c r="BU187" s="11">
        <f>IF(BU$2=$A187,0,IF(HLOOKUP(BU$2,Recipes!$H:$GI,'Production Calculator'!$A187+2,FALSE)=0,0,HLOOKUP(BU$2,Recipes!$H:$GI,'Production Calculator'!$A187+2,FALSE)*$AK187))</f>
        <v>0</v>
      </c>
      <c r="BV187" s="11">
        <f>IF(BV$2=$A187,0,IF(HLOOKUP(BV$2,Recipes!$H:$GI,'Production Calculator'!$A187+2,FALSE)=0,0,HLOOKUP(BV$2,Recipes!$H:$GI,'Production Calculator'!$A187+2,FALSE)*$AK187))</f>
        <v>0</v>
      </c>
      <c r="BW187" s="11">
        <f>IF(BW$2=$A187,0,IF(HLOOKUP(BW$2,Recipes!$H:$GI,'Production Calculator'!$A187+2,FALSE)=0,0,HLOOKUP(BW$2,Recipes!$H:$GI,'Production Calculator'!$A187+2,FALSE)*$AK187))</f>
        <v>0</v>
      </c>
      <c r="BX187" s="11">
        <f>IF(BX$2=$A187,0,IF(HLOOKUP(BX$2,Recipes!$H:$GI,'Production Calculator'!$A187+2,FALSE)=0,0,HLOOKUP(BX$2,Recipes!$H:$GI,'Production Calculator'!$A187+2,FALSE)*$AK187))</f>
        <v>0</v>
      </c>
      <c r="BY187" s="11">
        <f>IF(BY$2=$A187,0,IF(HLOOKUP(BY$2,Recipes!$H:$GI,'Production Calculator'!$A187+2,FALSE)=0,0,HLOOKUP(BY$2,Recipes!$H:$GI,'Production Calculator'!$A187+2,FALSE)*$AK187))</f>
        <v>0</v>
      </c>
      <c r="BZ187" s="11">
        <f>IF(BZ$2=$A187,0,IF(HLOOKUP(BZ$2,Recipes!$H:$GI,'Production Calculator'!$A187+2,FALSE)=0,0,HLOOKUP(BZ$2,Recipes!$H:$GI,'Production Calculator'!$A187+2,FALSE)*$AK187))</f>
        <v>0</v>
      </c>
      <c r="CA187" s="11">
        <f>IF(CA$2=$A187,0,IF(HLOOKUP(CA$2,Recipes!$H:$GI,'Production Calculator'!$A187+2,FALSE)=0,0,HLOOKUP(CA$2,Recipes!$H:$GI,'Production Calculator'!$A187+2,FALSE)*$AK187))</f>
        <v>0</v>
      </c>
      <c r="CB187" s="11">
        <f>IF(CB$2=$A187,0,IF(HLOOKUP(CB$2,Recipes!$H:$GI,'Production Calculator'!$A187+2,FALSE)=0,0,HLOOKUP(CB$2,Recipes!$H:$GI,'Production Calculator'!$A187+2,FALSE)*$AK187))</f>
        <v>0</v>
      </c>
      <c r="CC187" s="11">
        <f>IF(CC$2=$A187,0,IF(HLOOKUP(CC$2,Recipes!$H:$GI,'Production Calculator'!$A187+2,FALSE)=0,0,HLOOKUP(CC$2,Recipes!$H:$GI,'Production Calculator'!$A187+2,FALSE)*$AK187))</f>
        <v>0</v>
      </c>
      <c r="CD187" s="11">
        <f>IF(CD$2=$A187,0,IF(HLOOKUP(CD$2,Recipes!$H:$GI,'Production Calculator'!$A187+2,FALSE)=0,0,HLOOKUP(CD$2,Recipes!$H:$GI,'Production Calculator'!$A187+2,FALSE)*$AK187))</f>
        <v>0</v>
      </c>
      <c r="CE187" s="11">
        <f>IF(CE$2=$A187,0,IF(HLOOKUP(CE$2,Recipes!$H:$GI,'Production Calculator'!$A187+2,FALSE)=0,0,HLOOKUP(CE$2,Recipes!$H:$GI,'Production Calculator'!$A187+2,FALSE)*$AK187))</f>
        <v>0</v>
      </c>
      <c r="CF187" s="11">
        <f>IF(CF$2=$A187,0,IF(HLOOKUP(CF$2,Recipes!$H:$GI,'Production Calculator'!$A187+2,FALSE)=0,0,HLOOKUP(CF$2,Recipes!$H:$GI,'Production Calculator'!$A187+2,FALSE)*$AK187))</f>
        <v>0</v>
      </c>
      <c r="CG187" s="11">
        <f>IF(CG$2=$A187,0,IF(HLOOKUP(CG$2,Recipes!$H:$GI,'Production Calculator'!$A187+2,FALSE)=0,0,HLOOKUP(CG$2,Recipes!$H:$GI,'Production Calculator'!$A187+2,FALSE)*$AK187))</f>
        <v>0</v>
      </c>
      <c r="CH187" s="11">
        <f>IF(CH$2=$A187,0,IF(HLOOKUP(CH$2,Recipes!$H:$GI,'Production Calculator'!$A187+2,FALSE)=0,0,HLOOKUP(CH$2,Recipes!$H:$GI,'Production Calculator'!$A187+2,FALSE)*$AK187))</f>
        <v>0</v>
      </c>
      <c r="CI187" s="11">
        <f>IF(CI$2=$A187,0,IF(HLOOKUP(CI$2,Recipes!$H:$GI,'Production Calculator'!$A187+2,FALSE)=0,0,HLOOKUP(CI$2,Recipes!$H:$GI,'Production Calculator'!$A187+2,FALSE)*$AK187))</f>
        <v>0</v>
      </c>
      <c r="CJ187" s="11">
        <f>IF(CJ$2=$A187,0,IF(HLOOKUP(CJ$2,Recipes!$H:$GI,'Production Calculator'!$A187+2,FALSE)=0,0,HLOOKUP(CJ$2,Recipes!$H:$GI,'Production Calculator'!$A187+2,FALSE)*$AK187))</f>
        <v>0</v>
      </c>
      <c r="CK187" s="11">
        <f>IF(CK$2=$A187,0,IF(HLOOKUP(CK$2,Recipes!$H:$GI,'Production Calculator'!$A187+2,FALSE)=0,0,HLOOKUP(CK$2,Recipes!$H:$GI,'Production Calculator'!$A187+2,FALSE)*$AK187))</f>
        <v>0</v>
      </c>
      <c r="CL187" s="11">
        <f>IF(CL$2=$A187,0,IF(HLOOKUP(CL$2,Recipes!$H:$GI,'Production Calculator'!$A187+2,FALSE)=0,0,HLOOKUP(CL$2,Recipes!$H:$GI,'Production Calculator'!$A187+2,FALSE)*$AK187))</f>
        <v>0</v>
      </c>
      <c r="CM187" s="11">
        <f>IF(CM$2=$A187,0,IF(HLOOKUP(CM$2,Recipes!$H:$GI,'Production Calculator'!$A187+2,FALSE)=0,0,HLOOKUP(CM$2,Recipes!$H:$GI,'Production Calculator'!$A187+2,FALSE)*$AK187))</f>
        <v>0</v>
      </c>
      <c r="CN187" s="11">
        <f>IF(CN$2=$A187,0,IF(HLOOKUP(CN$2,Recipes!$H:$GI,'Production Calculator'!$A187+2,FALSE)=0,0,HLOOKUP(CN$2,Recipes!$H:$GI,'Production Calculator'!$A187+2,FALSE)*$AK187))</f>
        <v>0</v>
      </c>
      <c r="CO187" s="11">
        <f>IF(CO$2=$A187,0,IF(HLOOKUP(CO$2,Recipes!$H:$GI,'Production Calculator'!$A187+2,FALSE)=0,0,HLOOKUP(CO$2,Recipes!$H:$GI,'Production Calculator'!$A187+2,FALSE)*$AK187))</f>
        <v>0</v>
      </c>
      <c r="CP187" s="11">
        <f>IF(CP$2=$A187,0,IF(HLOOKUP(CP$2,Recipes!$H:$GI,'Production Calculator'!$A187+2,FALSE)=0,0,HLOOKUP(CP$2,Recipes!$H:$GI,'Production Calculator'!$A187+2,FALSE)*$AK187))</f>
        <v>0</v>
      </c>
      <c r="CQ187" s="11">
        <f>IF(CQ$2=$A187,0,IF(HLOOKUP(CQ$2,Recipes!$H:$GI,'Production Calculator'!$A187+2,FALSE)=0,0,HLOOKUP(CQ$2,Recipes!$H:$GI,'Production Calculator'!$A187+2,FALSE)*$AK187))</f>
        <v>0</v>
      </c>
      <c r="CR187" s="11">
        <f>IF(CR$2=$A187,0,IF(HLOOKUP(CR$2,Recipes!$H:$GI,'Production Calculator'!$A187+2,FALSE)=0,0,HLOOKUP(CR$2,Recipes!$H:$GI,'Production Calculator'!$A187+2,FALSE)*$AK187))</f>
        <v>0</v>
      </c>
      <c r="CS187" s="11">
        <f>IF(CS$2=$A187,0,IF(HLOOKUP(CS$2,Recipes!$H:$GI,'Production Calculator'!$A187+2,FALSE)=0,0,HLOOKUP(CS$2,Recipes!$H:$GI,'Production Calculator'!$A187+2,FALSE)*$AK187))</f>
        <v>0</v>
      </c>
      <c r="CT187" s="11">
        <f>IF(CT$2=$A187,0,IF(HLOOKUP(CT$2,Recipes!$H:$GI,'Production Calculator'!$A187+2,FALSE)=0,0,HLOOKUP(CT$2,Recipes!$H:$GI,'Production Calculator'!$A187+2,FALSE)*$AK187))</f>
        <v>0</v>
      </c>
      <c r="CU187" s="11">
        <f>IF(CU$2=$A187,0,IF(HLOOKUP(CU$2,Recipes!$H:$GI,'Production Calculator'!$A187+2,FALSE)=0,0,HLOOKUP(CU$2,Recipes!$H:$GI,'Production Calculator'!$A187+2,FALSE)*$AK187))</f>
        <v>0</v>
      </c>
      <c r="CV187" s="11">
        <f>IF(CV$2=$A187,0,IF(HLOOKUP(CV$2,Recipes!$H:$GI,'Production Calculator'!$A187+2,FALSE)=0,0,HLOOKUP(CV$2,Recipes!$H:$GI,'Production Calculator'!$A187+2,FALSE)*$AK187))</f>
        <v>0</v>
      </c>
      <c r="CW187" s="11">
        <f>IF(CW$2=$A187,0,IF(HLOOKUP(CW$2,Recipes!$H:$GI,'Production Calculator'!$A187+2,FALSE)=0,0,HLOOKUP(CW$2,Recipes!$H:$GI,'Production Calculator'!$A187+2,FALSE)*$AK187))</f>
        <v>0</v>
      </c>
      <c r="CX187" s="11">
        <f>IF(CX$2=$A187,0,IF(HLOOKUP(CX$2,Recipes!$H:$GI,'Production Calculator'!$A187+2,FALSE)=0,0,HLOOKUP(CX$2,Recipes!$H:$GI,'Production Calculator'!$A187+2,FALSE)*$AK187))</f>
        <v>0</v>
      </c>
      <c r="CY187" s="11">
        <f>IF(CY$2=$A187,0,IF(HLOOKUP(CY$2,Recipes!$H:$GI,'Production Calculator'!$A187+2,FALSE)=0,0,HLOOKUP(CY$2,Recipes!$H:$GI,'Production Calculator'!$A187+2,FALSE)*$AK187))</f>
        <v>0</v>
      </c>
      <c r="CZ187" s="11">
        <f>IF(CZ$2=$A187,0,IF(HLOOKUP(CZ$2,Recipes!$H:$GI,'Production Calculator'!$A187+2,FALSE)=0,0,HLOOKUP(CZ$2,Recipes!$H:$GI,'Production Calculator'!$A187+2,FALSE)*$AK187))</f>
        <v>0</v>
      </c>
      <c r="DA187" s="11">
        <f>IF(DA$2=$A187,0,IF(HLOOKUP(DA$2,Recipes!$H:$GI,'Production Calculator'!$A187+2,FALSE)=0,0,HLOOKUP(DA$2,Recipes!$H:$GI,'Production Calculator'!$A187+2,FALSE)*$AK187))</f>
        <v>0</v>
      </c>
      <c r="DB187" s="11">
        <f>IF(DB$2=$A187,0,IF(HLOOKUP(DB$2,Recipes!$H:$GI,'Production Calculator'!$A187+2,FALSE)=0,0,HLOOKUP(DB$2,Recipes!$H:$GI,'Production Calculator'!$A187+2,FALSE)*$AK187))</f>
        <v>0</v>
      </c>
      <c r="DC187" s="11">
        <f>IF(DC$2=$A187,0,IF(HLOOKUP(DC$2,Recipes!$H:$GI,'Production Calculator'!$A187+2,FALSE)=0,0,HLOOKUP(DC$2,Recipes!$H:$GI,'Production Calculator'!$A187+2,FALSE)*$AK187))</f>
        <v>0</v>
      </c>
      <c r="DD187" s="11">
        <f>IF(DD$2=$A187,0,IF(HLOOKUP(DD$2,Recipes!$H:$GI,'Production Calculator'!$A187+2,FALSE)=0,0,HLOOKUP(DD$2,Recipes!$H:$GI,'Production Calculator'!$A187+2,FALSE)*$AK187))</f>
        <v>0</v>
      </c>
      <c r="DE187" s="11">
        <f>IF(DE$2=$A187,0,IF(HLOOKUP(DE$2,Recipes!$H:$GI,'Production Calculator'!$A187+2,FALSE)=0,0,HLOOKUP(DE$2,Recipes!$H:$GI,'Production Calculator'!$A187+2,FALSE)*$AK187))</f>
        <v>0</v>
      </c>
      <c r="DF187" s="11">
        <f>IF(DF$2=$A187,0,IF(HLOOKUP(DF$2,Recipes!$H:$GI,'Production Calculator'!$A187+2,FALSE)=0,0,HLOOKUP(DF$2,Recipes!$H:$GI,'Production Calculator'!$A187+2,FALSE)*$AK187))</f>
        <v>0</v>
      </c>
      <c r="DG187" s="11">
        <f>IF(DG$2=$A187,0,IF(HLOOKUP(DG$2,Recipes!$H:$GI,'Production Calculator'!$A187+2,FALSE)=0,0,HLOOKUP(DG$2,Recipes!$H:$GI,'Production Calculator'!$A187+2,FALSE)*$AK187))</f>
        <v>0</v>
      </c>
      <c r="DH187" s="11">
        <f>IF(DH$2=$A187,0,IF(HLOOKUP(DH$2,Recipes!$H:$GI,'Production Calculator'!$A187+2,FALSE)=0,0,HLOOKUP(DH$2,Recipes!$H:$GI,'Production Calculator'!$A187+2,FALSE)*$AK187))</f>
        <v>0</v>
      </c>
      <c r="DI187" s="11">
        <f>IF(DI$2=$A187,0,IF(HLOOKUP(DI$2,Recipes!$H:$GI,'Production Calculator'!$A187+2,FALSE)=0,0,HLOOKUP(DI$2,Recipes!$H:$GI,'Production Calculator'!$A187+2,FALSE)*$AK187))</f>
        <v>0</v>
      </c>
      <c r="DJ187" s="11">
        <f>IF(DJ$2=$A187,0,IF(HLOOKUP(DJ$2,Recipes!$H:$GI,'Production Calculator'!$A187+2,FALSE)=0,0,HLOOKUP(DJ$2,Recipes!$H:$GI,'Production Calculator'!$A187+2,FALSE)*$AK187))</f>
        <v>0</v>
      </c>
      <c r="DK187" s="11">
        <f>IF(DK$2=$A187,0,IF(HLOOKUP(DK$2,Recipes!$H:$GI,'Production Calculator'!$A187+2,FALSE)=0,0,HLOOKUP(DK$2,Recipes!$H:$GI,'Production Calculator'!$A187+2,FALSE)*$AK187))</f>
        <v>0</v>
      </c>
      <c r="DL187" s="11">
        <f>IF(DL$2=$A187,0,IF(HLOOKUP(DL$2,Recipes!$H:$GI,'Production Calculator'!$A187+2,FALSE)=0,0,HLOOKUP(DL$2,Recipes!$H:$GI,'Production Calculator'!$A187+2,FALSE)*$AK187))</f>
        <v>0</v>
      </c>
      <c r="DM187" s="11">
        <f>IF(DM$2=$A187,0,IF(HLOOKUP(DM$2,Recipes!$H:$GI,'Production Calculator'!$A187+2,FALSE)=0,0,HLOOKUP(DM$2,Recipes!$H:$GI,'Production Calculator'!$A187+2,FALSE)*$AK187))</f>
        <v>0</v>
      </c>
      <c r="DN187" s="11">
        <f>IF(DN$2=$A187,0,IF(HLOOKUP(DN$2,Recipes!$H:$GI,'Production Calculator'!$A187+2,FALSE)=0,0,HLOOKUP(DN$2,Recipes!$H:$GI,'Production Calculator'!$A187+2,FALSE)*$AK187))</f>
        <v>0</v>
      </c>
      <c r="DO187" s="11">
        <f>IF(DO$2=$A187,0,IF(HLOOKUP(DO$2,Recipes!$H:$GI,'Production Calculator'!$A187+2,FALSE)=0,0,HLOOKUP(DO$2,Recipes!$H:$GI,'Production Calculator'!$A187+2,FALSE)*$AK187))</f>
        <v>0</v>
      </c>
      <c r="DP187" s="11">
        <f>IF(DP$2=$A187,0,IF(HLOOKUP(DP$2,Recipes!$H:$GI,'Production Calculator'!$A187+2,FALSE)=0,0,HLOOKUP(DP$2,Recipes!$H:$GI,'Production Calculator'!$A187+2,FALSE)*$AK187))</f>
        <v>0</v>
      </c>
      <c r="DQ187" s="11">
        <f>IF(DQ$2=$A187,0,IF(HLOOKUP(DQ$2,Recipes!$H:$GI,'Production Calculator'!$A187+2,FALSE)=0,0,HLOOKUP(DQ$2,Recipes!$H:$GI,'Production Calculator'!$A187+2,FALSE)*$AK187))</f>
        <v>0</v>
      </c>
      <c r="DR187" s="11">
        <f>IF(DR$2=$A187,0,IF(HLOOKUP(DR$2,Recipes!$H:$GI,'Production Calculator'!$A187+2,FALSE)=0,0,HLOOKUP(DR$2,Recipes!$H:$GI,'Production Calculator'!$A187+2,FALSE)*$AK187))</f>
        <v>0</v>
      </c>
      <c r="DS187" s="11">
        <f>IF(DS$2=$A187,0,IF(HLOOKUP(DS$2,Recipes!$H:$GI,'Production Calculator'!$A187+2,FALSE)=0,0,HLOOKUP(DS$2,Recipes!$H:$GI,'Production Calculator'!$A187+2,FALSE)*$AK187))</f>
        <v>0</v>
      </c>
      <c r="DT187" s="11">
        <f>IF(DT$2=$A187,0,IF(HLOOKUP(DT$2,Recipes!$H:$GI,'Production Calculator'!$A187+2,FALSE)=0,0,HLOOKUP(DT$2,Recipes!$H:$GI,'Production Calculator'!$A187+2,FALSE)*$AK187))</f>
        <v>0</v>
      </c>
      <c r="DU187" s="11">
        <f>IF(DU$2=$A187,0,IF(HLOOKUP(DU$2,Recipes!$H:$GI,'Production Calculator'!$A187+2,FALSE)=0,0,HLOOKUP(DU$2,Recipes!$H:$GI,'Production Calculator'!$A187+2,FALSE)*$AK187))</f>
        <v>0</v>
      </c>
      <c r="DV187" s="11">
        <f>IF(DV$2=$A187,0,IF(HLOOKUP(DV$2,Recipes!$H:$GI,'Production Calculator'!$A187+2,FALSE)=0,0,HLOOKUP(DV$2,Recipes!$H:$GI,'Production Calculator'!$A187+2,FALSE)*$AK187))</f>
        <v>0</v>
      </c>
      <c r="DW187" s="11">
        <f>IF(DW$2=$A187,0,IF(HLOOKUP(DW$2,Recipes!$H:$GI,'Production Calculator'!$A187+2,FALSE)=0,0,HLOOKUP(DW$2,Recipes!$H:$GI,'Production Calculator'!$A187+2,FALSE)*$AK187))</f>
        <v>0</v>
      </c>
      <c r="DX187" s="11">
        <f>IF(DX$2=$A187,0,IF(HLOOKUP(DX$2,Recipes!$H:$GI,'Production Calculator'!$A187+2,FALSE)=0,0,HLOOKUP(DX$2,Recipes!$H:$GI,'Production Calculator'!$A187+2,FALSE)*$AK187))</f>
        <v>0</v>
      </c>
      <c r="DY187" s="11">
        <f>IF(DY$2=$A187,0,IF(HLOOKUP(DY$2,Recipes!$H:$GI,'Production Calculator'!$A187+2,FALSE)=0,0,HLOOKUP(DY$2,Recipes!$H:$GI,'Production Calculator'!$A187+2,FALSE)*$AK187))</f>
        <v>0</v>
      </c>
      <c r="DZ187" s="11">
        <f>IF(DZ$2=$A187,0,IF(HLOOKUP(DZ$2,Recipes!$H:$GI,'Production Calculator'!$A187+2,FALSE)=0,0,HLOOKUP(DZ$2,Recipes!$H:$GI,'Production Calculator'!$A187+2,FALSE)*$AK187))</f>
        <v>0</v>
      </c>
      <c r="EA187" s="11">
        <f>IF(EA$2=$A187,0,IF(HLOOKUP(EA$2,Recipes!$H:$GI,'Production Calculator'!$A187+2,FALSE)=0,0,HLOOKUP(EA$2,Recipes!$H:$GI,'Production Calculator'!$A187+2,FALSE)*$AK187))</f>
        <v>0</v>
      </c>
      <c r="EB187" s="11">
        <f>IF(EB$2=$A187,0,IF(HLOOKUP(EB$2,Recipes!$H:$GI,'Production Calculator'!$A187+2,FALSE)=0,0,HLOOKUP(EB$2,Recipes!$H:$GI,'Production Calculator'!$A187+2,FALSE)*$AK187))</f>
        <v>0</v>
      </c>
      <c r="EC187" s="11">
        <f>IF(EC$2=$A187,0,IF(HLOOKUP(EC$2,Recipes!$H:$GI,'Production Calculator'!$A187+2,FALSE)=0,0,HLOOKUP(EC$2,Recipes!$H:$GI,'Production Calculator'!$A187+2,FALSE)*$AK187))</f>
        <v>0</v>
      </c>
      <c r="ED187" s="11">
        <f>IF(ED$2=$A187,0,IF(HLOOKUP(ED$2,Recipes!$H:$GI,'Production Calculator'!$A187+2,FALSE)=0,0,HLOOKUP(ED$2,Recipes!$H:$GI,'Production Calculator'!$A187+2,FALSE)*$AK187))</f>
        <v>0</v>
      </c>
      <c r="EE187" s="11">
        <f>IF(EE$2=$A187,0,IF(HLOOKUP(EE$2,Recipes!$H:$GI,'Production Calculator'!$A187+2,FALSE)=0,0,HLOOKUP(EE$2,Recipes!$H:$GI,'Production Calculator'!$A187+2,FALSE)*$AK187))</f>
        <v>0</v>
      </c>
      <c r="EF187" s="11">
        <f>IF(EF$2=$A187,0,IF(HLOOKUP(EF$2,Recipes!$H:$GI,'Production Calculator'!$A187+2,FALSE)=0,0,HLOOKUP(EF$2,Recipes!$H:$GI,'Production Calculator'!$A187+2,FALSE)*$AK187))</f>
        <v>0</v>
      </c>
      <c r="EG187" s="11">
        <f>IF(EG$2=$A187,0,IF(HLOOKUP(EG$2,Recipes!$H:$GI,'Production Calculator'!$A187+2,FALSE)=0,0,HLOOKUP(EG$2,Recipes!$H:$GI,'Production Calculator'!$A187+2,FALSE)*$AK187))</f>
        <v>0</v>
      </c>
      <c r="EH187" s="11">
        <f>IF(EH$2=$A187,0,IF(HLOOKUP(EH$2,Recipes!$H:$GI,'Production Calculator'!$A187+2,FALSE)=0,0,HLOOKUP(EH$2,Recipes!$H:$GI,'Production Calculator'!$A187+2,FALSE)*$AK187))</f>
        <v>0</v>
      </c>
      <c r="EI187" s="11">
        <f>IF(EI$2=$A187,0,IF(HLOOKUP(EI$2,Recipes!$H:$GI,'Production Calculator'!$A187+2,FALSE)=0,0,HLOOKUP(EI$2,Recipes!$H:$GI,'Production Calculator'!$A187+2,FALSE)*$AK187))</f>
        <v>0</v>
      </c>
      <c r="EJ187" s="11">
        <f>IF(EJ$2=$A187,0,IF(HLOOKUP(EJ$2,Recipes!$H:$GI,'Production Calculator'!$A187+2,FALSE)=0,0,HLOOKUP(EJ$2,Recipes!$H:$GI,'Production Calculator'!$A187+2,FALSE)*$AK187))</f>
        <v>0</v>
      </c>
      <c r="EK187" s="11">
        <f>IF(EK$2=$A187,0,IF(HLOOKUP(EK$2,Recipes!$H:$GI,'Production Calculator'!$A187+2,FALSE)=0,0,HLOOKUP(EK$2,Recipes!$H:$GI,'Production Calculator'!$A187+2,FALSE)*$AK187))</f>
        <v>0</v>
      </c>
      <c r="EL187" s="11">
        <f>IF(EL$2=$A187,0,IF(HLOOKUP(EL$2,Recipes!$H:$GI,'Production Calculator'!$A187+2,FALSE)=0,0,HLOOKUP(EL$2,Recipes!$H:$GI,'Production Calculator'!$A187+2,FALSE)*$AK187))</f>
        <v>0</v>
      </c>
      <c r="EM187" s="11">
        <f>IF(EM$2=$A187,0,IF(HLOOKUP(EM$2,Recipes!$H:$GI,'Production Calculator'!$A187+2,FALSE)=0,0,HLOOKUP(EM$2,Recipes!$H:$GI,'Production Calculator'!$A187+2,FALSE)*$AK187))</f>
        <v>0</v>
      </c>
      <c r="EN187" s="11">
        <f>IF(EN$2=$A187,0,IF(HLOOKUP(EN$2,Recipes!$H:$GI,'Production Calculator'!$A187+2,FALSE)=0,0,HLOOKUP(EN$2,Recipes!$H:$GI,'Production Calculator'!$A187+2,FALSE)*$AK187))</f>
        <v>0</v>
      </c>
      <c r="EO187" s="11">
        <f>IF(EO$2=$A187,0,IF(HLOOKUP(EO$2,Recipes!$H:$GI,'Production Calculator'!$A187+2,FALSE)=0,0,HLOOKUP(EO$2,Recipes!$H:$GI,'Production Calculator'!$A187+2,FALSE)*$AK187))</f>
        <v>0</v>
      </c>
      <c r="EP187" s="11">
        <f>IF(EP$2=$A187,0,IF(HLOOKUP(EP$2,Recipes!$H:$GI,'Production Calculator'!$A187+2,FALSE)=0,0,HLOOKUP(EP$2,Recipes!$H:$GI,'Production Calculator'!$A187+2,FALSE)*$AK187))</f>
        <v>0</v>
      </c>
      <c r="EQ187" s="11">
        <f>IF(EQ$2=$A187,0,IF(HLOOKUP(EQ$2,Recipes!$H:$GI,'Production Calculator'!$A187+2,FALSE)=0,0,HLOOKUP(EQ$2,Recipes!$H:$GI,'Production Calculator'!$A187+2,FALSE)*$AK187))</f>
        <v>0</v>
      </c>
      <c r="ER187" s="11">
        <f>IF(ER$2=$A187,0,IF(HLOOKUP(ER$2,Recipes!$H:$GI,'Production Calculator'!$A187+2,FALSE)=0,0,HLOOKUP(ER$2,Recipes!$H:$GI,'Production Calculator'!$A187+2,FALSE)*$AK187))</f>
        <v>0</v>
      </c>
      <c r="ES187" s="11">
        <f>IF(ES$2=$A187,0,IF(HLOOKUP(ES$2,Recipes!$H:$GI,'Production Calculator'!$A187+2,FALSE)=0,0,HLOOKUP(ES$2,Recipes!$H:$GI,'Production Calculator'!$A187+2,FALSE)*$AK187))</f>
        <v>0</v>
      </c>
      <c r="ET187" s="11">
        <f>IF(ET$2=$A187,0,IF(HLOOKUP(ET$2,Recipes!$H:$GI,'Production Calculator'!$A187+2,FALSE)=0,0,HLOOKUP(ET$2,Recipes!$H:$GI,'Production Calculator'!$A187+2,FALSE)*$AK187))</f>
        <v>0</v>
      </c>
      <c r="EU187" s="11">
        <f>IF(EU$2=$A187,0,IF(HLOOKUP(EU$2,Recipes!$H:$GI,'Production Calculator'!$A187+2,FALSE)=0,0,HLOOKUP(EU$2,Recipes!$H:$GI,'Production Calculator'!$A187+2,FALSE)*$AK187))</f>
        <v>0</v>
      </c>
      <c r="EV187" s="11">
        <f>IF(EV$2=$A187,0,IF(HLOOKUP(EV$2,Recipes!$H:$GI,'Production Calculator'!$A187+2,FALSE)=0,0,HLOOKUP(EV$2,Recipes!$H:$GI,'Production Calculator'!$A187+2,FALSE)*$AK187))</f>
        <v>0</v>
      </c>
      <c r="EW187" s="11">
        <f>IF(EW$2=$A187,0,IF(HLOOKUP(EW$2,Recipes!$H:$GI,'Production Calculator'!$A187+2,FALSE)=0,0,HLOOKUP(EW$2,Recipes!$H:$GI,'Production Calculator'!$A187+2,FALSE)*$AK187))</f>
        <v>0</v>
      </c>
      <c r="EX187" s="11">
        <f>IF(EX$2=$A187,0,IF(HLOOKUP(EX$2,Recipes!$H:$GI,'Production Calculator'!$A187+2,FALSE)=0,0,HLOOKUP(EX$2,Recipes!$H:$GI,'Production Calculator'!$A187+2,FALSE)*$AK187))</f>
        <v>0</v>
      </c>
      <c r="EY187" s="11">
        <f>IF(EY$2=$A187,0,IF(HLOOKUP(EY$2,Recipes!$H:$GI,'Production Calculator'!$A187+2,FALSE)=0,0,HLOOKUP(EY$2,Recipes!$H:$GI,'Production Calculator'!$A187+2,FALSE)*$AK187))</f>
        <v>0</v>
      </c>
      <c r="EZ187" s="11">
        <f>IF(EZ$2=$A187,0,IF(HLOOKUP(EZ$2,Recipes!$H:$GI,'Production Calculator'!$A187+2,FALSE)=0,0,HLOOKUP(EZ$2,Recipes!$H:$GI,'Production Calculator'!$A187+2,FALSE)*$AK187))</f>
        <v>0</v>
      </c>
      <c r="FA187" s="11">
        <f>IF(FA$2=$A187,0,IF(HLOOKUP(FA$2,Recipes!$H:$GI,'Production Calculator'!$A187+2,FALSE)=0,0,HLOOKUP(FA$2,Recipes!$H:$GI,'Production Calculator'!$A187+2,FALSE)*$AK187))</f>
        <v>0</v>
      </c>
      <c r="FB187" s="11">
        <f>IF(FB$2=$A187,0,IF(HLOOKUP(FB$2,Recipes!$H:$GI,'Production Calculator'!$A187+2,FALSE)=0,0,HLOOKUP(FB$2,Recipes!$H:$GI,'Production Calculator'!$A187+2,FALSE)*$AK187))</f>
        <v>0</v>
      </c>
      <c r="FC187" s="11">
        <f>IF(FC$2=$A187,0,IF(HLOOKUP(FC$2,Recipes!$H:$GI,'Production Calculator'!$A187+2,FALSE)=0,0,HLOOKUP(FC$2,Recipes!$H:$GI,'Production Calculator'!$A187+2,FALSE)*$AK187))</f>
        <v>0</v>
      </c>
      <c r="FD187" s="11">
        <f>IF(FD$2=$A187,0,IF(HLOOKUP(FD$2,Recipes!$H:$GI,'Production Calculator'!$A187+2,FALSE)=0,0,HLOOKUP(FD$2,Recipes!$H:$GI,'Production Calculator'!$A187+2,FALSE)*$AK187))</f>
        <v>0</v>
      </c>
      <c r="FE187" s="11">
        <f>IF(FE$2=$A187,0,IF(HLOOKUP(FE$2,Recipes!$H:$GI,'Production Calculator'!$A187+2,FALSE)=0,0,HLOOKUP(FE$2,Recipes!$H:$GI,'Production Calculator'!$A187+2,FALSE)*$AK187))</f>
        <v>0</v>
      </c>
      <c r="FF187" s="11">
        <f>IF(FF$2=$A187,0,IF(HLOOKUP(FF$2,Recipes!$H:$GI,'Production Calculator'!$A187+2,FALSE)=0,0,HLOOKUP(FF$2,Recipes!$H:$GI,'Production Calculator'!$A187+2,FALSE)*$AK187))</f>
        <v>0</v>
      </c>
      <c r="FG187" s="11">
        <f>IF(FG$2=$A187,0,IF(HLOOKUP(FG$2,Recipes!$H:$GI,'Production Calculator'!$A187+2,FALSE)=0,0,HLOOKUP(FG$2,Recipes!$H:$GI,'Production Calculator'!$A187+2,FALSE)*$AK187))</f>
        <v>0</v>
      </c>
      <c r="FH187" s="11">
        <f>IF(FH$2=$A187,0,IF(HLOOKUP(FH$2,Recipes!$H:$GI,'Production Calculator'!$A187+2,FALSE)=0,0,HLOOKUP(FH$2,Recipes!$H:$GI,'Production Calculator'!$A187+2,FALSE)*$AK187))</f>
        <v>0</v>
      </c>
      <c r="FI187" s="11">
        <f>IF(FI$2=$A187,0,IF(HLOOKUP(FI$2,Recipes!$H:$GI,'Production Calculator'!$A187+2,FALSE)=0,0,HLOOKUP(FI$2,Recipes!$H:$GI,'Production Calculator'!$A187+2,FALSE)*$AK187))</f>
        <v>0</v>
      </c>
      <c r="FJ187" s="11">
        <f>IF(FJ$2=$A187,0,IF(HLOOKUP(FJ$2,Recipes!$H:$GI,'Production Calculator'!$A187+2,FALSE)=0,0,HLOOKUP(FJ$2,Recipes!$H:$GI,'Production Calculator'!$A187+2,FALSE)*$AK187))</f>
        <v>0</v>
      </c>
      <c r="FK187" s="11">
        <f>IF(FK$2=$A187,0,IF(HLOOKUP(FK$2,Recipes!$H:$GI,'Production Calculator'!$A187+2,FALSE)=0,0,HLOOKUP(FK$2,Recipes!$H:$GI,'Production Calculator'!$A187+2,FALSE)*$AK187))</f>
        <v>0</v>
      </c>
      <c r="FL187" s="11">
        <f>IF(FL$2=$A187,0,IF(HLOOKUP(FL$2,Recipes!$H:$GI,'Production Calculator'!$A187+2,FALSE)=0,0,HLOOKUP(FL$2,Recipes!$H:$GI,'Production Calculator'!$A187+2,FALSE)*$AK187))</f>
        <v>0</v>
      </c>
      <c r="FM187" s="11">
        <f>IF(FM$2=$A187,0,IF(HLOOKUP(FM$2,Recipes!$H:$GI,'Production Calculator'!$A187+2,FALSE)=0,0,HLOOKUP(FM$2,Recipes!$H:$GI,'Production Calculator'!$A187+2,FALSE)*$AK187))</f>
        <v>0</v>
      </c>
      <c r="FN187" s="11">
        <f>IF(FN$2=$A187,0,IF(HLOOKUP(FN$2,Recipes!$H:$GI,'Production Calculator'!$A187+2,FALSE)=0,0,HLOOKUP(FN$2,Recipes!$H:$GI,'Production Calculator'!$A187+2,FALSE)*$AK187))</f>
        <v>0</v>
      </c>
      <c r="FO187" s="11">
        <f>IF(FO$2=$A187,0,IF(HLOOKUP(FO$2,Recipes!$H:$GI,'Production Calculator'!$A187+2,FALSE)=0,0,HLOOKUP(FO$2,Recipes!$H:$GI,'Production Calculator'!$A187+2,FALSE)*$AK187))</f>
        <v>0</v>
      </c>
      <c r="FP187" s="11">
        <f>IF(FP$2=$A187,0,IF(HLOOKUP(FP$2,Recipes!$H:$GI,'Production Calculator'!$A187+2,FALSE)=0,0,HLOOKUP(FP$2,Recipes!$H:$GI,'Production Calculator'!$A187+2,FALSE)*$AK187))</f>
        <v>0</v>
      </c>
      <c r="FQ187" s="11">
        <f>IF(FQ$2=$A187,0,IF(HLOOKUP(FQ$2,Recipes!$H:$GI,'Production Calculator'!$A187+2,FALSE)=0,0,HLOOKUP(FQ$2,Recipes!$H:$GI,'Production Calculator'!$A187+2,FALSE)*$AK187))</f>
        <v>0</v>
      </c>
      <c r="FR187" s="11">
        <f>IF(FR$2=$A187,0,IF(HLOOKUP(FR$2,Recipes!$H:$GI,'Production Calculator'!$A187+2,FALSE)=0,0,HLOOKUP(FR$2,Recipes!$H:$GI,'Production Calculator'!$A187+2,FALSE)*$AK187))</f>
        <v>0</v>
      </c>
      <c r="FS187" s="11">
        <f>IF(FS$2=$A187,0,IF(HLOOKUP(FS$2,Recipes!$H:$GI,'Production Calculator'!$A187+2,FALSE)=0,0,HLOOKUP(FS$2,Recipes!$H:$GI,'Production Calculator'!$A187+2,FALSE)*$AK187))</f>
        <v>0</v>
      </c>
      <c r="FT187" s="11">
        <f>IF(FT$2=$A187,0,IF(HLOOKUP(FT$2,Recipes!$H:$GI,'Production Calculator'!$A187+2,FALSE)=0,0,HLOOKUP(FT$2,Recipes!$H:$GI,'Production Calculator'!$A187+2,FALSE)*$AK187))</f>
        <v>0</v>
      </c>
      <c r="FU187" s="11">
        <f>IF(FU$2=$A187,0,IF(HLOOKUP(FU$2,Recipes!$H:$GI,'Production Calculator'!$A187+2,FALSE)=0,0,HLOOKUP(FU$2,Recipes!$H:$GI,'Production Calculator'!$A187+2,FALSE)*$AK187))</f>
        <v>0</v>
      </c>
      <c r="FV187" s="11">
        <f>IF(FV$2=$A187,0,IF(HLOOKUP(FV$2,Recipes!$H:$GI,'Production Calculator'!$A187+2,FALSE)=0,0,HLOOKUP(FV$2,Recipes!$H:$GI,'Production Calculator'!$A187+2,FALSE)*$AK187))</f>
        <v>0</v>
      </c>
      <c r="FW187" s="11">
        <f>IF(FW$2=$A187,0,IF(HLOOKUP(FW$2,Recipes!$H:$GI,'Production Calculator'!$A187+2,FALSE)=0,0,HLOOKUP(FW$2,Recipes!$H:$GI,'Production Calculator'!$A187+2,FALSE)*$AK187))</f>
        <v>0</v>
      </c>
      <c r="FX187" s="11">
        <f>IF(FX$2=$A187,0,IF(HLOOKUP(FX$2,Recipes!$H:$GI,'Production Calculator'!$A187+2,FALSE)=0,0,HLOOKUP(FX$2,Recipes!$H:$GI,'Production Calculator'!$A187+2,FALSE)*$AK187))</f>
        <v>0</v>
      </c>
      <c r="FY187" s="11">
        <f>IF(FY$2=$A187,0,IF(HLOOKUP(FY$2,Recipes!$H:$GI,'Production Calculator'!$A187+2,FALSE)=0,0,HLOOKUP(FY$2,Recipes!$H:$GI,'Production Calculator'!$A187+2,FALSE)*$AK187))</f>
        <v>0</v>
      </c>
      <c r="FZ187" s="11">
        <f>IF(FZ$2=$A187,0,IF(HLOOKUP(FZ$2,Recipes!$H:$GI,'Production Calculator'!$A187+2,FALSE)=0,0,HLOOKUP(FZ$2,Recipes!$H:$GI,'Production Calculator'!$A187+2,FALSE)*$AK187))</f>
        <v>0</v>
      </c>
      <c r="GA187" s="11">
        <f>IF(GA$2=$A187,0,IF(HLOOKUP(GA$2,Recipes!$H:$GI,'Production Calculator'!$A187+2,FALSE)=0,0,HLOOKUP(GA$2,Recipes!$H:$GI,'Production Calculator'!$A187+2,FALSE)*$AK187))</f>
        <v>0</v>
      </c>
      <c r="GB187" s="11">
        <f>IF(GB$2=$A187,0,IF(HLOOKUP(GB$2,Recipes!$H:$GI,'Production Calculator'!$A187+2,FALSE)=0,0,HLOOKUP(GB$2,Recipes!$H:$GI,'Production Calculator'!$A187+2,FALSE)*$AK187))</f>
        <v>0</v>
      </c>
      <c r="GC187" s="11">
        <f>IF(GC$2=$A187,0,IF(HLOOKUP(GC$2,Recipes!$H:$GI,'Production Calculator'!$A187+2,FALSE)=0,0,HLOOKUP(GC$2,Recipes!$H:$GI,'Production Calculator'!$A187+2,FALSE)*$AK187))</f>
        <v>0</v>
      </c>
      <c r="GD187" s="11">
        <f>IF(GD$2=$A187,0,IF(HLOOKUP(GD$2,Recipes!$H:$GI,'Production Calculator'!$A187+2,FALSE)=0,0,HLOOKUP(GD$2,Recipes!$H:$GI,'Production Calculator'!$A187+2,FALSE)*$AK187))</f>
        <v>0</v>
      </c>
      <c r="GE187" s="11">
        <f>IF(GE$2=$A187,0,IF(HLOOKUP(GE$2,Recipes!$H:$GI,'Production Calculator'!$A187+2,FALSE)=0,0,HLOOKUP(GE$2,Recipes!$H:$GI,'Production Calculator'!$A187+2,FALSE)*$AK187))</f>
        <v>0</v>
      </c>
      <c r="GF187" s="11">
        <f>IF(GF$2=$A187,0,IF(HLOOKUP(GF$2,Recipes!$H:$GI,'Production Calculator'!$A187+2,FALSE)=0,0,HLOOKUP(GF$2,Recipes!$H:$GI,'Production Calculator'!$A187+2,FALSE)*$AK187))</f>
        <v>0</v>
      </c>
      <c r="GG187" s="11">
        <f>IF(GG$2=$A187,0,IF(HLOOKUP(GG$2,Recipes!$H:$GI,'Production Calculator'!$A187+2,FALSE)=0,0,HLOOKUP(GG$2,Recipes!$H:$GI,'Production Calculator'!$A187+2,FALSE)*$AK187))</f>
        <v>0</v>
      </c>
      <c r="GH187" s="11">
        <f>IF(GH$2=$A187,0,IF(HLOOKUP(GH$2,Recipes!$H:$GI,'Production Calculator'!$A187+2,FALSE)=0,0,HLOOKUP(GH$2,Recipes!$H:$GI,'Production Calculator'!$A187+2,FALSE)*$AK187))</f>
        <v>0</v>
      </c>
      <c r="GI187" s="11">
        <f>IF(GI$2=$A187,0,IF(HLOOKUP(GI$2,Recipes!$H:$GI,'Production Calculator'!$A187+2,FALSE)=0,0,HLOOKUP(GI$2,Recipes!$H:$GI,'Production Calculator'!$A187+2,FALSE)*$AK187))</f>
        <v>0</v>
      </c>
      <c r="GJ187" s="11">
        <f>IF(GJ$2=$A187,0,IF(HLOOKUP(GJ$2,Recipes!$H:$GI,'Production Calculator'!$A187+2,FALSE)=0,0,HLOOKUP(GJ$2,Recipes!$H:$GI,'Production Calculator'!$A187+2,FALSE)*$AK187))</f>
        <v>0</v>
      </c>
      <c r="GK187" s="11">
        <f>IF(GK$2=$A187,0,IF(HLOOKUP(GK$2,Recipes!$H:$GI,'Production Calculator'!$A187+2,FALSE)=0,0,HLOOKUP(GK$2,Recipes!$H:$GI,'Production Calculator'!$A187+2,FALSE)*$AK187))</f>
        <v>0</v>
      </c>
      <c r="GL187" s="11">
        <f>IF(GL$2=$A187,0,IF(HLOOKUP(GL$2,Recipes!$H:$GI,'Production Calculator'!$A187+2,FALSE)=0,0,HLOOKUP(GL$2,Recipes!$H:$GI,'Production Calculator'!$A187+2,FALSE)*$AK187))</f>
        <v>0</v>
      </c>
      <c r="GM187" s="11">
        <f>IF(GM$2=$A187,0,IF(HLOOKUP(GM$2,Recipes!$H:$GI,'Production Calculator'!$A187+2,FALSE)=0,0,HLOOKUP(GM$2,Recipes!$H:$GI,'Production Calculator'!$A187+2,FALSE)*$AK187))</f>
        <v>0</v>
      </c>
      <c r="GN187" s="11">
        <f>IF(GN$2=$A187,0,IF(HLOOKUP(GN$2,Recipes!$H:$GI,'Production Calculator'!$A187+2,FALSE)=0,0,HLOOKUP(GN$2,Recipes!$H:$GI,'Production Calculator'!$A187+2,FALSE)*$AK187))</f>
        <v>0</v>
      </c>
      <c r="GO187" s="11">
        <f>IF(GO$2=$A187,0,IF(HLOOKUP(GO$2,Recipes!$H:$GI,'Production Calculator'!$A187+2,FALSE)=0,0,HLOOKUP(GO$2,Recipes!$H:$GI,'Production Calculator'!$A187+2,FALSE)*$AK187))</f>
        <v>0</v>
      </c>
      <c r="GP187" s="11">
        <f>IF(GP$2=$A187,0,IF(HLOOKUP(GP$2,Recipes!$H:$GI,'Production Calculator'!$A187+2,FALSE)=0,0,HLOOKUP(GP$2,Recipes!$H:$GI,'Production Calculator'!$A187+2,FALSE)*$AK187))</f>
        <v>0</v>
      </c>
      <c r="GQ187" s="11">
        <f>IF(GQ$2=$A187,0,IF(HLOOKUP(GQ$2,Recipes!$H:$GI,'Production Calculator'!$A187+2,FALSE)=0,0,HLOOKUP(GQ$2,Recipes!$H:$GI,'Production Calculator'!$A187+2,FALSE)*$AK187))</f>
        <v>0</v>
      </c>
      <c r="GR187" s="11">
        <f>IF(GR$2=$A187,0,IF(HLOOKUP(GR$2,Recipes!$H:$GI,'Production Calculator'!$A187+2,FALSE)=0,0,HLOOKUP(GR$2,Recipes!$H:$GI,'Production Calculator'!$A187+2,FALSE)*$AK187))</f>
        <v>0</v>
      </c>
      <c r="GS187" s="11">
        <f>IF(GS$2=$A187,0,IF(HLOOKUP(GS$2,Recipes!$H:$GI,'Production Calculator'!$A187+2,FALSE)=0,0,HLOOKUP(GS$2,Recipes!$H:$GI,'Production Calculator'!$A187+2,FALSE)*$AK187))</f>
        <v>0</v>
      </c>
      <c r="GT187" s="11">
        <f>IF(GT$2=$A187,0,IF(HLOOKUP(GT$2,Recipes!$H:$GI,'Production Calculator'!$A187+2,FALSE)=0,0,HLOOKUP(GT$2,Recipes!$H:$GI,'Production Calculator'!$A187+2,FALSE)*$AK187))</f>
        <v>0</v>
      </c>
      <c r="GU187" s="11">
        <f>IF(GU$2=$A187,0,IF(HLOOKUP(GU$2,Recipes!$H:$GI,'Production Calculator'!$A187+2,FALSE)=0,0,HLOOKUP(GU$2,Recipes!$H:$GI,'Production Calculator'!$A187+2,FALSE)*$AK187))</f>
        <v>0</v>
      </c>
      <c r="GV187" s="11">
        <f>IF(GV$2=$A187,0,IF(HLOOKUP(GV$2,Recipes!$H:$GI,'Production Calculator'!$A187+2,FALSE)=0,0,HLOOKUP(GV$2,Recipes!$H:$GI,'Production Calculator'!$A187+2,FALSE)*$AK187))</f>
        <v>0</v>
      </c>
      <c r="GW187" s="11">
        <f>IF(GW$2=$A187,0,IF(HLOOKUP(GW$2,Recipes!$H:$GI,'Production Calculator'!$A187+2,FALSE)=0,0,HLOOKUP(GW$2,Recipes!$H:$GI,'Production Calculator'!$A187+2,FALSE)*$AK187))</f>
        <v>0</v>
      </c>
      <c r="GX187" s="11">
        <f>IF(GX$2=$A187,0,IF(HLOOKUP(GX$2,Recipes!$H:$GI,'Production Calculator'!$A187+2,FALSE)=0,0,HLOOKUP(GX$2,Recipes!$H:$GI,'Production Calculator'!$A187+2,FALSE)*$AK187))</f>
        <v>0</v>
      </c>
      <c r="GY187" s="11">
        <f>IF(GY$2=$A187,0,IF(HLOOKUP(GY$2,Recipes!$H:$GI,'Production Calculator'!$A187+2,FALSE)=0,0,HLOOKUP(GY$2,Recipes!$H:$GI,'Production Calculator'!$A187+2,FALSE)*$AK187))</f>
        <v>0</v>
      </c>
      <c r="GZ187" s="11">
        <f>IF(GZ$2=$A187,0,IF(HLOOKUP(GZ$2,Recipes!$H:$GI,'Production Calculator'!$A187+2,FALSE)=0,0,HLOOKUP(GZ$2,Recipes!$H:$GI,'Production Calculator'!$A187+2,FALSE)*$AK187))</f>
        <v>0</v>
      </c>
      <c r="HA187" s="11">
        <f>IF(HA$2=$A187,0,IF(HLOOKUP(HA$2,Recipes!$H:$GI,'Production Calculator'!$A187+2,FALSE)=0,0,HLOOKUP(HA$2,Recipes!$H:$GI,'Production Calculator'!$A187+2,FALSE)*$AK187))</f>
        <v>0</v>
      </c>
      <c r="HB187" s="11">
        <f>IF(HB$2=$A187,0,IF(HLOOKUP(HB$2,Recipes!$H:$GI,'Production Calculator'!$A187+2,FALSE)=0,0,HLOOKUP(HB$2,Recipes!$H:$GI,'Production Calculator'!$A187+2,FALSE)*$AK187))</f>
        <v>0</v>
      </c>
      <c r="HC187" s="11">
        <f>IF(HC$2=$A187,0,IF(HLOOKUP(HC$2,Recipes!$H:$GI,'Production Calculator'!$A187+2,FALSE)=0,0,HLOOKUP(HC$2,Recipes!$H:$GI,'Production Calculator'!$A187+2,FALSE)*$AK187))</f>
        <v>0</v>
      </c>
      <c r="HD187" s="11">
        <f>IF(HD$2=$A187,0,IF(HLOOKUP(HD$2,Recipes!$H:$GI,'Production Calculator'!$A187+2,FALSE)=0,0,HLOOKUP(HD$2,Recipes!$H:$GI,'Production Calculator'!$A187+2,FALSE)*$AK187))</f>
        <v>0</v>
      </c>
      <c r="HE187" s="11">
        <f>IF(HE$2=$A187,0,IF(HLOOKUP(HE$2,Recipes!$H:$GI,'Production Calculator'!$A187+2,FALSE)=0,0,HLOOKUP(HE$2,Recipes!$H:$GI,'Production Calculator'!$A187+2,FALSE)*$AK187))</f>
        <v>0</v>
      </c>
      <c r="HF187" s="11">
        <f>IF(HF$2=$A187,0,IF(HLOOKUP(HF$2,Recipes!$H:$GI,'Production Calculator'!$A187+2,FALSE)=0,0,HLOOKUP(HF$2,Recipes!$H:$GI,'Production Calculator'!$A187+2,FALSE)*$AK187))</f>
        <v>0</v>
      </c>
      <c r="HG187" s="11">
        <f>IF(HG$2=$A187,0,IF(HLOOKUP(HG$2,Recipes!$H:$GI,'Production Calculator'!$A187+2,FALSE)=0,0,HLOOKUP(HG$2,Recipes!$H:$GI,'Production Calculator'!$A187+2,FALSE)*$AK187))</f>
        <v>0</v>
      </c>
      <c r="HH187" s="11">
        <f>IF(HH$2=$A187,0,IF(HLOOKUP(HH$2,Recipes!$H:$GI,'Production Calculator'!$A187+2,FALSE)=0,0,HLOOKUP(HH$2,Recipes!$H:$GI,'Production Calculator'!$A187+2,FALSE)*$AK187))</f>
        <v>0</v>
      </c>
      <c r="HI187" s="11">
        <f>IF(HI$2=$A187,0,IF(HLOOKUP(HI$2,Recipes!$H:$GI,'Production Calculator'!$A187+2,FALSE)=0,0,HLOOKUP(HI$2,Recipes!$H:$GI,'Production Calculator'!$A187+2,FALSE)*$AK187))</f>
        <v>0</v>
      </c>
      <c r="HJ187" s="11">
        <f>IF(HJ$2=$A187,0,IF(HLOOKUP(HJ$2,Recipes!$H:$GI,'Production Calculator'!$A187+2,FALSE)=0,0,HLOOKUP(HJ$2,Recipes!$H:$GI,'Production Calculator'!$A187+2,FALSE)*$AK187))</f>
        <v>0</v>
      </c>
      <c r="HK187" s="11">
        <f>IF(HK$2=$A187,0,IF(HLOOKUP(HK$2,Recipes!$H:$GI,'Production Calculator'!$A187+2,FALSE)=0,0,HLOOKUP(HK$2,Recipes!$H:$GI,'Production Calculator'!$A187+2,FALSE)*$AK187))</f>
        <v>0</v>
      </c>
      <c r="HL187" s="11">
        <f>IF(HL$2=$A187,0,IF(HLOOKUP(HL$2,Recipes!$H:$GI,'Production Calculator'!$A187+2,FALSE)=0,0,HLOOKUP(HL$2,Recipes!$H:$GI,'Production Calculator'!$A187+2,FALSE)*$AK187))</f>
        <v>0</v>
      </c>
      <c r="HM187" s="11">
        <f>IF(HM$2=$A187,0,IF(HLOOKUP(HM$2,Recipes!$H:$GI,'Production Calculator'!$A187+2,FALSE)=0,0,HLOOKUP(HM$2,Recipes!$H:$GI,'Production Calculator'!$A187+2,FALSE)*$AK187))</f>
        <v>0</v>
      </c>
      <c r="HN187" s="11">
        <f>IF(HN$2=$A187,0,IF(HLOOKUP(HN$2,Recipes!$H:$GI,'Production Calculator'!$A187+2,FALSE)=0,0,HLOOKUP(HN$2,Recipes!$H:$GI,'Production Calculator'!$A187+2,FALSE)*$AK187))</f>
        <v>0</v>
      </c>
      <c r="HO187" s="11">
        <f>IF(HO$2=$A187,0,IF(HLOOKUP(HO$2,Recipes!$H:$GI,'Production Calculator'!$A187+2,FALSE)=0,0,HLOOKUP(HO$2,Recipes!$H:$GI,'Production Calculator'!$A187+2,FALSE)*$AK187))</f>
        <v>0</v>
      </c>
      <c r="HP187" s="11">
        <f>IF(HP$2=$A187,0,IF(HLOOKUP(HP$2,Recipes!$H:$GI,'Production Calculator'!$A187+2,FALSE)=0,0,HLOOKUP(HP$2,Recipes!$H:$GI,'Production Calculator'!$A187+2,FALSE)*$AK187))</f>
        <v>0</v>
      </c>
      <c r="HQ187" s="11">
        <f>IF(HQ$2=$A187,0,IF(HLOOKUP(HQ$2,Recipes!$H:$GI,'Production Calculator'!$A187+2,FALSE)=0,0,HLOOKUP(HQ$2,Recipes!$H:$GI,'Production Calculator'!$A187+2,FALSE)*$AK187))</f>
        <v>0</v>
      </c>
      <c r="HR187" s="11">
        <f>IF(HR$2=$A187,0,IF(HLOOKUP(HR$2,Recipes!$H:$GI,'Production Calculator'!$A187+2,FALSE)=0,0,HLOOKUP(HR$2,Recipes!$H:$GI,'Production Calculator'!$A187+2,FALSE)*$AK187))</f>
        <v>0</v>
      </c>
      <c r="HS187" s="121"/>
    </row>
    <row r="188" spans="1:227" x14ac:dyDescent="0.45">
      <c r="A188">
        <v>165</v>
      </c>
      <c r="B188" s="107" t="str">
        <f>VLOOKUP(A188,Recipes!A:B,2)</f>
        <v>Rocket part</v>
      </c>
      <c r="C188" s="128">
        <v>0</v>
      </c>
      <c r="D188" s="108">
        <f>HLOOKUP(A188,$AQ$2:$HR$202,$A$202-1,FALSE)+C188+IFERROR(100/Dashboard!C3,0)</f>
        <v>0</v>
      </c>
      <c r="E188" s="127" t="s">
        <v>328</v>
      </c>
      <c r="F188" s="109">
        <f>VLOOKUP(A188,Recipes!$A$3:$G$186,6,FALSE)</f>
        <v>3</v>
      </c>
      <c r="G188" s="109">
        <f>VLOOKUP(A188,Recipes!$A$3:$G$186,7,FALSE)</f>
        <v>0</v>
      </c>
      <c r="H188" s="110">
        <f>ROUNDUP(D188/AL188,0)</f>
        <v>0</v>
      </c>
      <c r="I188" s="109">
        <f>VLOOKUP(E188,Data!$A$2:$C$26,3, FALSE)</f>
        <v>4</v>
      </c>
      <c r="J188" s="110">
        <f>Dashboard!C5</f>
        <v>0</v>
      </c>
      <c r="K188" s="110">
        <f>Dashboard!C6</f>
        <v>0</v>
      </c>
      <c r="L188" s="110">
        <f>Dashboard!C7</f>
        <v>0</v>
      </c>
      <c r="M188" s="110">
        <f>Dashboard!C8</f>
        <v>0</v>
      </c>
      <c r="N188" s="110">
        <f>Dashboard!C9</f>
        <v>0</v>
      </c>
      <c r="O188" s="110">
        <f>Dashboard!C10</f>
        <v>0</v>
      </c>
      <c r="P188" s="110">
        <f>Dashboard!C11</f>
        <v>0</v>
      </c>
      <c r="Q188" s="110">
        <f>Dashboard!C12</f>
        <v>0</v>
      </c>
      <c r="R188" s="110">
        <f>Dashboard!C13</f>
        <v>0</v>
      </c>
      <c r="S188">
        <f t="shared" ref="S188" si="310">J188*$H188</f>
        <v>0</v>
      </c>
      <c r="T188">
        <f t="shared" ref="T188" si="311">K188*$H188</f>
        <v>0</v>
      </c>
      <c r="U188">
        <f t="shared" ref="U188" si="312">L188*$H188</f>
        <v>0</v>
      </c>
      <c r="V188">
        <f t="shared" ref="V188" si="313">M188*$H188</f>
        <v>0</v>
      </c>
      <c r="W188">
        <f t="shared" ref="W188" si="314">N188*$H188</f>
        <v>0</v>
      </c>
      <c r="X188">
        <f t="shared" ref="X188" si="315">O188*$H188</f>
        <v>0</v>
      </c>
      <c r="Y188">
        <f t="shared" ref="Y188" si="316">P188*$H188</f>
        <v>0</v>
      </c>
      <c r="Z188">
        <f t="shared" ref="Z188" si="317">Q188*$H188</f>
        <v>0</v>
      </c>
      <c r="AA188">
        <f t="shared" ref="AA188" si="318">R188*$H188</f>
        <v>0</v>
      </c>
      <c r="AB188" s="111">
        <f>VLOOKUP($A188,Recipes!$A:$G,4)</f>
        <v>3</v>
      </c>
      <c r="AC188" s="111">
        <f>VLOOKUP($A188,Recipes!$A:$G,5)</f>
        <v>1</v>
      </c>
      <c r="AD188" s="111">
        <f>AC188/AB188</f>
        <v>0.33333333333333331</v>
      </c>
      <c r="AE188" s="111">
        <f>VLOOKUP(E188,Data!$A$2:$F$26,5,FALSE)</f>
        <v>0</v>
      </c>
      <c r="AF188" s="111">
        <f>VLOOKUP(E188,Data!$A$2:$F$26,4,FALSE)</f>
        <v>4000</v>
      </c>
      <c r="AG188" s="111">
        <f>VLOOKUP(E188,Data!$A$2:$B$26,2, FALSE)</f>
        <v>1</v>
      </c>
      <c r="AH188" s="111">
        <f>1+VLOOKUP($J$3,Data!$A$40:$D$48,2,FALSE)*$J188+VLOOKUP($K$3,Data!$A$40:$D$48,2,FALSE)*$K188+VLOOKUP($L$3,Data!$A$40:$D$48,2,FALSE)*$L188+VLOOKUP($M$3,Data!$A$40:$D$48,2,FALSE)*$M188+VLOOKUP($N$3,Data!$A$40:$D$48,2,FALSE)*$N188+VLOOKUP($O$3,Data!$A$40:$D$48,2,FALSE)*$O188+VLOOKUP($P$3,Data!$A$40:$D$48,2,FALSE)*$P188+VLOOKUP($Q$3,Data!$A$40:$D$48,2,FALSE)*$Q188+VLOOKUP($R$3,Data!$A$40:$D$48,2,FALSE)*$R188</f>
        <v>1</v>
      </c>
      <c r="AI188" s="111">
        <f>MAX(1+VLOOKUP($J$3,Data!$A$40:$D$48,3,FALSE)*$J188+VLOOKUP($K$3,Data!$A$40:$D$48,3,FALSE)*$K188+VLOOKUP($L$3,Data!$A$40:$D$48,3,FALSE)*$L188+VLOOKUP($M$3,Data!$A$40:$D$48,3,FALSE)*$M188+VLOOKUP($N$3,Data!$A$40:$D$48,3,FALSE)*$N188+VLOOKUP($O$3,Data!$A$40:$D$48,3,FALSE)*$O188+VLOOKUP($P$3,Data!$A$40:$D$48,3,FALSE)*$P188+VLOOKUP($Q$3,Data!$A$40:$D$48,3,FALSE)*$Q188+VLOOKUP($R$3,Data!$A$40:$D$48,3,FALSE)*$R188,0)</f>
        <v>1</v>
      </c>
      <c r="AJ188" s="111">
        <f>MAX(1-(VLOOKUP($J$3,Data!$A$40:$D$48,4,FALSE)*$J188+VLOOKUP($K$3,Data!$A$40:$D$48,4,FALSE)*$K188+VLOOKUP($L$3,Data!$A$40:$D$48,4,FALSE)*$L188+VLOOKUP($M$3,Data!$A$40:$D$48,4,FALSE)*$M188+VLOOKUP($N$3,Data!$A$40:$D$48,4,FALSE)*$N188+VLOOKUP($O$3,Data!$A$40:$D$48,4,FALSE)*$O188+VLOOKUP($P$3,Data!$A$40:$D$48,4,FALSE)*$P188+VLOOKUP($Q$3,Data!$A$40:$D$48,4,FALSE)*$Q188+VLOOKUP($R$3,Data!$A$40:$D$48,4,FALSE)*$R188),0.2)</f>
        <v>1</v>
      </c>
      <c r="AK188" s="112">
        <f>D188/(AC188*AH188)</f>
        <v>0</v>
      </c>
      <c r="AL188" s="111">
        <f>AD188*AG188*AH188*AI188</f>
        <v>0.33333333333333331</v>
      </c>
      <c r="AM188" s="111">
        <f>AE188*H188*AJ188</f>
        <v>0</v>
      </c>
      <c r="AN188" s="111">
        <f>AF188*H188*AJ188</f>
        <v>0</v>
      </c>
      <c r="AO188" s="131" t="s">
        <v>298</v>
      </c>
      <c r="AP188" s="11"/>
      <c r="AQ188" s="11">
        <f>IF(AQ$2=$A188,0,IF(HLOOKUP(AQ$2,Recipes!$H:$GI,'Production Calculator'!$A188+2,FALSE)=0,0,HLOOKUP(AQ$2,Recipes!$H:$GI,'Production Calculator'!$A188+2,FALSE)*$AK188))</f>
        <v>0</v>
      </c>
      <c r="AR188" s="11">
        <f>IF(AR$2=$A188,0,IF(HLOOKUP(AR$2,Recipes!$H:$GI,'Production Calculator'!$A188+2,FALSE)=0,0,HLOOKUP(AR$2,Recipes!$H:$GI,'Production Calculator'!$A188+2,FALSE)*$AK188))</f>
        <v>0</v>
      </c>
      <c r="AS188" s="11">
        <f>IF(AS$2=$A188,0,IF(HLOOKUP(AS$2,Recipes!$H:$GI,'Production Calculator'!$A188+2,FALSE)=0,0,HLOOKUP(AS$2,Recipes!$H:$GI,'Production Calculator'!$A188+2,FALSE)*$AK188))</f>
        <v>0</v>
      </c>
      <c r="AT188" s="11">
        <f>IF(AT$2=$A188,0,IF(HLOOKUP(AT$2,Recipes!$H:$GI,'Production Calculator'!$A188+2,FALSE)=0,0,HLOOKUP(AT$2,Recipes!$H:$GI,'Production Calculator'!$A188+2,FALSE)*$AK188))</f>
        <v>0</v>
      </c>
      <c r="AU188" s="11">
        <f>IF(AU$2=$A188,0,IF(HLOOKUP(AU$2,Recipes!$H:$GI,'Production Calculator'!$A188+2,FALSE)=0,0,HLOOKUP(AU$2,Recipes!$H:$GI,'Production Calculator'!$A188+2,FALSE)*$AK188))</f>
        <v>0</v>
      </c>
      <c r="AV188" s="11">
        <f>IF(AV$2=$A188,0,IF(HLOOKUP(AV$2,Recipes!$H:$GI,'Production Calculator'!$A188+2,FALSE)=0,0,HLOOKUP(AV$2,Recipes!$H:$GI,'Production Calculator'!$A188+2,FALSE)*$AK188))</f>
        <v>0</v>
      </c>
      <c r="AW188" s="11">
        <f>IF(AW$2=$A188,0,IF(HLOOKUP(AW$2,Recipes!$H:$GI,'Production Calculator'!$A188+2,FALSE)=0,0,HLOOKUP(AW$2,Recipes!$H:$GI,'Production Calculator'!$A188+2,FALSE)*$AK188))</f>
        <v>0</v>
      </c>
      <c r="AX188" s="11">
        <f>IF(AX$2=$A188,0,IF(HLOOKUP(AX$2,Recipes!$H:$GI,'Production Calculator'!$A188+2,FALSE)=0,0,HLOOKUP(AX$2,Recipes!$H:$GI,'Production Calculator'!$A188+2,FALSE)*$AK188))</f>
        <v>0</v>
      </c>
      <c r="AY188" s="11">
        <f>IF(AY$2=$A188,0,IF(HLOOKUP(AY$2,Recipes!$H:$GI,'Production Calculator'!$A188+2,FALSE)=0,0,HLOOKUP(AY$2,Recipes!$H:$GI,'Production Calculator'!$A188+2,FALSE)*$AK188))</f>
        <v>0</v>
      </c>
      <c r="AZ188" s="11">
        <f>IF(AZ$2=$A188,0,IF(HLOOKUP(AZ$2,Recipes!$H:$GI,'Production Calculator'!$A188+2,FALSE)=0,0,HLOOKUP(AZ$2,Recipes!$H:$GI,'Production Calculator'!$A188+2,FALSE)*$AK188))</f>
        <v>0</v>
      </c>
      <c r="BA188" s="11">
        <f>IF(BA$2=$A188,0,IF(HLOOKUP(BA$2,Recipes!$H:$GI,'Production Calculator'!$A188+2,FALSE)=0,0,HLOOKUP(BA$2,Recipes!$H:$GI,'Production Calculator'!$A188+2,FALSE)*$AK188))</f>
        <v>0</v>
      </c>
      <c r="BB188" s="11">
        <f>IF(BB$2=$A188,0,IF(HLOOKUP(BB$2,Recipes!$H:$GI,'Production Calculator'!$A188+2,FALSE)=0,0,HLOOKUP(BB$2,Recipes!$H:$GI,'Production Calculator'!$A188+2,FALSE)*$AK188))</f>
        <v>0</v>
      </c>
      <c r="BC188" s="11">
        <f>IF(BC$2=$A188,0,IF(HLOOKUP(BC$2,Recipes!$H:$GI,'Production Calculator'!$A188+2,FALSE)=0,0,HLOOKUP(BC$2,Recipes!$H:$GI,'Production Calculator'!$A188+2,FALSE)*$AK188))</f>
        <v>0</v>
      </c>
      <c r="BD188" s="11">
        <f>IF(BD$2=$A188,0,IF(HLOOKUP(BD$2,Recipes!$H:$GI,'Production Calculator'!$A188+2,FALSE)=0,0,HLOOKUP(BD$2,Recipes!$H:$GI,'Production Calculator'!$A188+2,FALSE)*$AK188))</f>
        <v>0</v>
      </c>
      <c r="BE188" s="11">
        <f>IF(BE$2=$A188,0,IF(HLOOKUP(BE$2,Recipes!$H:$GI,'Production Calculator'!$A188+2,FALSE)=0,0,HLOOKUP(BE$2,Recipes!$H:$GI,'Production Calculator'!$A188+2,FALSE)*$AK188))</f>
        <v>0</v>
      </c>
      <c r="BF188" s="11">
        <f>IF(BF$2=$A188,0,IF(HLOOKUP(BF$2,Recipes!$H:$GI,'Production Calculator'!$A188+2,FALSE)=0,0,HLOOKUP(BF$2,Recipes!$H:$GI,'Production Calculator'!$A188+2,FALSE)*$AK188))</f>
        <v>0</v>
      </c>
      <c r="BG188" s="11">
        <f>IF(BG$2=$A188,0,IF(HLOOKUP(BG$2,Recipes!$H:$GI,'Production Calculator'!$A188+2,FALSE)=0,0,HLOOKUP(BG$2,Recipes!$H:$GI,'Production Calculator'!$A188+2,FALSE)*$AK188))</f>
        <v>0</v>
      </c>
      <c r="BH188" s="11">
        <f>IF(BH$2=$A188,0,IF(HLOOKUP(BH$2,Recipes!$H:$GI,'Production Calculator'!$A188+2,FALSE)=0,0,HLOOKUP(BH$2,Recipes!$H:$GI,'Production Calculator'!$A188+2,FALSE)*$AK188))</f>
        <v>0</v>
      </c>
      <c r="BI188" s="11">
        <f>IF(BI$2=$A188,0,IF(HLOOKUP(BI$2,Recipes!$H:$GI,'Production Calculator'!$A188+2,FALSE)=0,0,HLOOKUP(BI$2,Recipes!$H:$GI,'Production Calculator'!$A188+2,FALSE)*$AK188))</f>
        <v>0</v>
      </c>
      <c r="BJ188" s="11">
        <f>IF(BJ$2=$A188,0,IF(HLOOKUP(BJ$2,Recipes!$H:$GI,'Production Calculator'!$A188+2,FALSE)=0,0,HLOOKUP(BJ$2,Recipes!$H:$GI,'Production Calculator'!$A188+2,FALSE)*$AK188))</f>
        <v>0</v>
      </c>
      <c r="BK188" s="11">
        <f>IF(BK$2=$A188,0,IF(HLOOKUP(BK$2,Recipes!$H:$GI,'Production Calculator'!$A188+2,FALSE)=0,0,HLOOKUP(BK$2,Recipes!$H:$GI,'Production Calculator'!$A188+2,FALSE)*$AK188))</f>
        <v>0</v>
      </c>
      <c r="BL188" s="11">
        <f>IF(BL$2=$A188,0,IF(HLOOKUP(BL$2,Recipes!$H:$GI,'Production Calculator'!$A188+2,FALSE)=0,0,HLOOKUP(BL$2,Recipes!$H:$GI,'Production Calculator'!$A188+2,FALSE)*$AK188))</f>
        <v>0</v>
      </c>
      <c r="BM188" s="11">
        <f>IF(BM$2=$A188,0,IF(HLOOKUP(BM$2,Recipes!$H:$GI,'Production Calculator'!$A188+2,FALSE)=0,0,HLOOKUP(BM$2,Recipes!$H:$GI,'Production Calculator'!$A188+2,FALSE)*$AK188))</f>
        <v>0</v>
      </c>
      <c r="BN188" s="11">
        <f>IF(BN$2=$A188,0,IF(HLOOKUP(BN$2,Recipes!$H:$GI,'Production Calculator'!$A188+2,FALSE)=0,0,HLOOKUP(BN$2,Recipes!$H:$GI,'Production Calculator'!$A188+2,FALSE)*$AK188))</f>
        <v>0</v>
      </c>
      <c r="BO188" s="11">
        <f>IF(BO$2=$A188,0,IF(HLOOKUP(BO$2,Recipes!$H:$GI,'Production Calculator'!$A188+2,FALSE)=0,0,HLOOKUP(BO$2,Recipes!$H:$GI,'Production Calculator'!$A188+2,FALSE)*$AK188))</f>
        <v>0</v>
      </c>
      <c r="BP188" s="11">
        <f>IF(BP$2=$A188,0,IF(HLOOKUP(BP$2,Recipes!$H:$GI,'Production Calculator'!$A188+2,FALSE)=0,0,HLOOKUP(BP$2,Recipes!$H:$GI,'Production Calculator'!$A188+2,FALSE)*$AK188))</f>
        <v>0</v>
      </c>
      <c r="BQ188" s="11">
        <f>IF(BQ$2=$A188,0,IF(HLOOKUP(BQ$2,Recipes!$H:$GI,'Production Calculator'!$A188+2,FALSE)=0,0,HLOOKUP(BQ$2,Recipes!$H:$GI,'Production Calculator'!$A188+2,FALSE)*$AK188))</f>
        <v>0</v>
      </c>
      <c r="BR188" s="11">
        <f>IF(BR$2=$A188,0,IF(HLOOKUP(BR$2,Recipes!$H:$GI,'Production Calculator'!$A188+2,FALSE)=0,0,HLOOKUP(BR$2,Recipes!$H:$GI,'Production Calculator'!$A188+2,FALSE)*$AK188))</f>
        <v>0</v>
      </c>
      <c r="BS188" s="11">
        <f>IF(BS$2=$A188,0,IF(HLOOKUP(BS$2,Recipes!$H:$GI,'Production Calculator'!$A188+2,FALSE)=0,0,HLOOKUP(BS$2,Recipes!$H:$GI,'Production Calculator'!$A188+2,FALSE)*$AK188))</f>
        <v>0</v>
      </c>
      <c r="BT188" s="11">
        <f>IF(BT$2=$A188,0,IF(HLOOKUP(BT$2,Recipes!$H:$GI,'Production Calculator'!$A188+2,FALSE)=0,0,HLOOKUP(BT$2,Recipes!$H:$GI,'Production Calculator'!$A188+2,FALSE)*$AK188))</f>
        <v>0</v>
      </c>
      <c r="BU188" s="11">
        <f>IF(BU$2=$A188,0,IF(HLOOKUP(BU$2,Recipes!$H:$GI,'Production Calculator'!$A188+2,FALSE)=0,0,HLOOKUP(BU$2,Recipes!$H:$GI,'Production Calculator'!$A188+2,FALSE)*$AK188))</f>
        <v>0</v>
      </c>
      <c r="BV188" s="11">
        <f>IF(BV$2=$A188,0,IF(HLOOKUP(BV$2,Recipes!$H:$GI,'Production Calculator'!$A188+2,FALSE)=0,0,HLOOKUP(BV$2,Recipes!$H:$GI,'Production Calculator'!$A188+2,FALSE)*$AK188))</f>
        <v>0</v>
      </c>
      <c r="BW188" s="11">
        <f>IF(BW$2=$A188,0,IF(HLOOKUP(BW$2,Recipes!$H:$GI,'Production Calculator'!$A188+2,FALSE)=0,0,HLOOKUP(BW$2,Recipes!$H:$GI,'Production Calculator'!$A188+2,FALSE)*$AK188))</f>
        <v>0</v>
      </c>
      <c r="BX188" s="11">
        <f>IF(BX$2=$A188,0,IF(HLOOKUP(BX$2,Recipes!$H:$GI,'Production Calculator'!$A188+2,FALSE)=0,0,HLOOKUP(BX$2,Recipes!$H:$GI,'Production Calculator'!$A188+2,FALSE)*$AK188))</f>
        <v>0</v>
      </c>
      <c r="BY188" s="11">
        <f>IF(BY$2=$A188,0,IF(HLOOKUP(BY$2,Recipes!$H:$GI,'Production Calculator'!$A188+2,FALSE)=0,0,HLOOKUP(BY$2,Recipes!$H:$GI,'Production Calculator'!$A188+2,FALSE)*$AK188))</f>
        <v>0</v>
      </c>
      <c r="BZ188" s="11">
        <f>IF(BZ$2=$A188,0,IF(HLOOKUP(BZ$2,Recipes!$H:$GI,'Production Calculator'!$A188+2,FALSE)=0,0,HLOOKUP(BZ$2,Recipes!$H:$GI,'Production Calculator'!$A188+2,FALSE)*$AK188))</f>
        <v>0</v>
      </c>
      <c r="CA188" s="11">
        <f>IF(CA$2=$A188,0,IF(HLOOKUP(CA$2,Recipes!$H:$GI,'Production Calculator'!$A188+2,FALSE)=0,0,HLOOKUP(CA$2,Recipes!$H:$GI,'Production Calculator'!$A188+2,FALSE)*$AK188))</f>
        <v>0</v>
      </c>
      <c r="CB188" s="11">
        <f>IF(CB$2=$A188,0,IF(HLOOKUP(CB$2,Recipes!$H:$GI,'Production Calculator'!$A188+2,FALSE)=0,0,HLOOKUP(CB$2,Recipes!$H:$GI,'Production Calculator'!$A188+2,FALSE)*$AK188))</f>
        <v>0</v>
      </c>
      <c r="CC188" s="11">
        <f>IF(CC$2=$A188,0,IF(HLOOKUP(CC$2,Recipes!$H:$GI,'Production Calculator'!$A188+2,FALSE)=0,0,HLOOKUP(CC$2,Recipes!$H:$GI,'Production Calculator'!$A188+2,FALSE)*$AK188))</f>
        <v>0</v>
      </c>
      <c r="CD188" s="11">
        <f>IF(CD$2=$A188,0,IF(HLOOKUP(CD$2,Recipes!$H:$GI,'Production Calculator'!$A188+2,FALSE)=0,0,HLOOKUP(CD$2,Recipes!$H:$GI,'Production Calculator'!$A188+2,FALSE)*$AK188))</f>
        <v>0</v>
      </c>
      <c r="CE188" s="11">
        <f>IF(CE$2=$A188,0,IF(HLOOKUP(CE$2,Recipes!$H:$GI,'Production Calculator'!$A188+2,FALSE)=0,0,HLOOKUP(CE$2,Recipes!$H:$GI,'Production Calculator'!$A188+2,FALSE)*$AK188))</f>
        <v>0</v>
      </c>
      <c r="CF188" s="11">
        <f>IF(CF$2=$A188,0,IF(HLOOKUP(CF$2,Recipes!$H:$GI,'Production Calculator'!$A188+2,FALSE)=0,0,HLOOKUP(CF$2,Recipes!$H:$GI,'Production Calculator'!$A188+2,FALSE)*$AK188))</f>
        <v>0</v>
      </c>
      <c r="CG188" s="11">
        <f>IF(CG$2=$A188,0,IF(HLOOKUP(CG$2,Recipes!$H:$GI,'Production Calculator'!$A188+2,FALSE)=0,0,HLOOKUP(CG$2,Recipes!$H:$GI,'Production Calculator'!$A188+2,FALSE)*$AK188))</f>
        <v>0</v>
      </c>
      <c r="CH188" s="11">
        <f>IF(CH$2=$A188,0,IF(HLOOKUP(CH$2,Recipes!$H:$GI,'Production Calculator'!$A188+2,FALSE)=0,0,HLOOKUP(CH$2,Recipes!$H:$GI,'Production Calculator'!$A188+2,FALSE)*$AK188))</f>
        <v>0</v>
      </c>
      <c r="CI188" s="11">
        <f>IF(CI$2=$A188,0,IF(HLOOKUP(CI$2,Recipes!$H:$GI,'Production Calculator'!$A188+2,FALSE)=0,0,HLOOKUP(CI$2,Recipes!$H:$GI,'Production Calculator'!$A188+2,FALSE)*$AK188))</f>
        <v>0</v>
      </c>
      <c r="CJ188" s="11">
        <f>IF(CJ$2=$A188,0,IF(HLOOKUP(CJ$2,Recipes!$H:$GI,'Production Calculator'!$A188+2,FALSE)=0,0,HLOOKUP(CJ$2,Recipes!$H:$GI,'Production Calculator'!$A188+2,FALSE)*$AK188))</f>
        <v>0</v>
      </c>
      <c r="CK188" s="11">
        <f>IF(CK$2=$A188,0,IF(HLOOKUP(CK$2,Recipes!$H:$GI,'Production Calculator'!$A188+2,FALSE)=0,0,HLOOKUP(CK$2,Recipes!$H:$GI,'Production Calculator'!$A188+2,FALSE)*$AK188))</f>
        <v>0</v>
      </c>
      <c r="CL188" s="11">
        <f>IF(CL$2=$A188,0,IF(HLOOKUP(CL$2,Recipes!$H:$GI,'Production Calculator'!$A188+2,FALSE)=0,0,HLOOKUP(CL$2,Recipes!$H:$GI,'Production Calculator'!$A188+2,FALSE)*$AK188))</f>
        <v>0</v>
      </c>
      <c r="CM188" s="11">
        <f>IF(CM$2=$A188,0,IF(HLOOKUP(CM$2,Recipes!$H:$GI,'Production Calculator'!$A188+2,FALSE)=0,0,HLOOKUP(CM$2,Recipes!$H:$GI,'Production Calculator'!$A188+2,FALSE)*$AK188))</f>
        <v>0</v>
      </c>
      <c r="CN188" s="11">
        <f>IF(CN$2=$A188,0,IF(HLOOKUP(CN$2,Recipes!$H:$GI,'Production Calculator'!$A188+2,FALSE)=0,0,HLOOKUP(CN$2,Recipes!$H:$GI,'Production Calculator'!$A188+2,FALSE)*$AK188))</f>
        <v>0</v>
      </c>
      <c r="CO188" s="11">
        <f>IF(CO$2=$A188,0,IF(HLOOKUP(CO$2,Recipes!$H:$GI,'Production Calculator'!$A188+2,FALSE)=0,0,HLOOKUP(CO$2,Recipes!$H:$GI,'Production Calculator'!$A188+2,FALSE)*$AK188))</f>
        <v>0</v>
      </c>
      <c r="CP188" s="11">
        <f>IF(CP$2=$A188,0,IF(HLOOKUP(CP$2,Recipes!$H:$GI,'Production Calculator'!$A188+2,FALSE)=0,0,HLOOKUP(CP$2,Recipes!$H:$GI,'Production Calculator'!$A188+2,FALSE)*$AK188))</f>
        <v>0</v>
      </c>
      <c r="CQ188" s="11">
        <f>IF(CQ$2=$A188,0,IF(HLOOKUP(CQ$2,Recipes!$H:$GI,'Production Calculator'!$A188+2,FALSE)=0,0,HLOOKUP(CQ$2,Recipes!$H:$GI,'Production Calculator'!$A188+2,FALSE)*$AK188))</f>
        <v>0</v>
      </c>
      <c r="CR188" s="11">
        <f>IF(CR$2=$A188,0,IF(HLOOKUP(CR$2,Recipes!$H:$GI,'Production Calculator'!$A188+2,FALSE)=0,0,HLOOKUP(CR$2,Recipes!$H:$GI,'Production Calculator'!$A188+2,FALSE)*$AK188))</f>
        <v>0</v>
      </c>
      <c r="CS188" s="11">
        <f>IF(CS$2=$A188,0,IF(HLOOKUP(CS$2,Recipes!$H:$GI,'Production Calculator'!$A188+2,FALSE)=0,0,HLOOKUP(CS$2,Recipes!$H:$GI,'Production Calculator'!$A188+2,FALSE)*$AK188))</f>
        <v>0</v>
      </c>
      <c r="CT188" s="11">
        <f>IF(CT$2=$A188,0,IF(HLOOKUP(CT$2,Recipes!$H:$GI,'Production Calculator'!$A188+2,FALSE)=0,0,HLOOKUP(CT$2,Recipes!$H:$GI,'Production Calculator'!$A188+2,FALSE)*$AK188))</f>
        <v>0</v>
      </c>
      <c r="CU188" s="11">
        <f>IF(CU$2=$A188,0,IF(HLOOKUP(CU$2,Recipes!$H:$GI,'Production Calculator'!$A188+2,FALSE)=0,0,HLOOKUP(CU$2,Recipes!$H:$GI,'Production Calculator'!$A188+2,FALSE)*$AK188))</f>
        <v>0</v>
      </c>
      <c r="CV188" s="11">
        <f>IF(CV$2=$A188,0,IF(HLOOKUP(CV$2,Recipes!$H:$GI,'Production Calculator'!$A188+2,FALSE)=0,0,HLOOKUP(CV$2,Recipes!$H:$GI,'Production Calculator'!$A188+2,FALSE)*$AK188))</f>
        <v>0</v>
      </c>
      <c r="CW188" s="11">
        <f>IF(CW$2=$A188,0,IF(HLOOKUP(CW$2,Recipes!$H:$GI,'Production Calculator'!$A188+2,FALSE)=0,0,HLOOKUP(CW$2,Recipes!$H:$GI,'Production Calculator'!$A188+2,FALSE)*$AK188))</f>
        <v>0</v>
      </c>
      <c r="CX188" s="11">
        <f>IF(CX$2=$A188,0,IF(HLOOKUP(CX$2,Recipes!$H:$GI,'Production Calculator'!$A188+2,FALSE)=0,0,HLOOKUP(CX$2,Recipes!$H:$GI,'Production Calculator'!$A188+2,FALSE)*$AK188))</f>
        <v>0</v>
      </c>
      <c r="CY188" s="11">
        <f>IF(CY$2=$A188,0,IF(HLOOKUP(CY$2,Recipes!$H:$GI,'Production Calculator'!$A188+2,FALSE)=0,0,HLOOKUP(CY$2,Recipes!$H:$GI,'Production Calculator'!$A188+2,FALSE)*$AK188))</f>
        <v>0</v>
      </c>
      <c r="CZ188" s="11">
        <f>IF(CZ$2=$A188,0,IF(HLOOKUP(CZ$2,Recipes!$H:$GI,'Production Calculator'!$A188+2,FALSE)=0,0,HLOOKUP(CZ$2,Recipes!$H:$GI,'Production Calculator'!$A188+2,FALSE)*$AK188))</f>
        <v>0</v>
      </c>
      <c r="DA188" s="11">
        <f>IF(DA$2=$A188,0,IF(HLOOKUP(DA$2,Recipes!$H:$GI,'Production Calculator'!$A188+2,FALSE)=0,0,HLOOKUP(DA$2,Recipes!$H:$GI,'Production Calculator'!$A188+2,FALSE)*$AK188))</f>
        <v>0</v>
      </c>
      <c r="DB188" s="11">
        <f>IF(DB$2=$A188,0,IF(HLOOKUP(DB$2,Recipes!$H:$GI,'Production Calculator'!$A188+2,FALSE)=0,0,HLOOKUP(DB$2,Recipes!$H:$GI,'Production Calculator'!$A188+2,FALSE)*$AK188))</f>
        <v>0</v>
      </c>
      <c r="DC188" s="11">
        <f>IF(DC$2=$A188,0,IF(HLOOKUP(DC$2,Recipes!$H:$GI,'Production Calculator'!$A188+2,FALSE)=0,0,HLOOKUP(DC$2,Recipes!$H:$GI,'Production Calculator'!$A188+2,FALSE)*$AK188))</f>
        <v>0</v>
      </c>
      <c r="DD188" s="11">
        <f>IF(DD$2=$A188,0,IF(HLOOKUP(DD$2,Recipes!$H:$GI,'Production Calculator'!$A188+2,FALSE)=0,0,HLOOKUP(DD$2,Recipes!$H:$GI,'Production Calculator'!$A188+2,FALSE)*$AK188))</f>
        <v>0</v>
      </c>
      <c r="DE188" s="11">
        <f>IF(DE$2=$A188,0,IF(HLOOKUP(DE$2,Recipes!$H:$GI,'Production Calculator'!$A188+2,FALSE)=0,0,HLOOKUP(DE$2,Recipes!$H:$GI,'Production Calculator'!$A188+2,FALSE)*$AK188))</f>
        <v>0</v>
      </c>
      <c r="DF188" s="11">
        <f>IF(DF$2=$A188,0,IF(HLOOKUP(DF$2,Recipes!$H:$GI,'Production Calculator'!$A188+2,FALSE)=0,0,HLOOKUP(DF$2,Recipes!$H:$GI,'Production Calculator'!$A188+2,FALSE)*$AK188))</f>
        <v>0</v>
      </c>
      <c r="DG188" s="11">
        <f>IF(DG$2=$A188,0,IF(HLOOKUP(DG$2,Recipes!$H:$GI,'Production Calculator'!$A188+2,FALSE)=0,0,HLOOKUP(DG$2,Recipes!$H:$GI,'Production Calculator'!$A188+2,FALSE)*$AK188))</f>
        <v>0</v>
      </c>
      <c r="DH188" s="11">
        <f>IF(DH$2=$A188,0,IF(HLOOKUP(DH$2,Recipes!$H:$GI,'Production Calculator'!$A188+2,FALSE)=0,0,HLOOKUP(DH$2,Recipes!$H:$GI,'Production Calculator'!$A188+2,FALSE)*$AK188))</f>
        <v>0</v>
      </c>
      <c r="DI188" s="11">
        <f>IF(DI$2=$A188,0,IF(HLOOKUP(DI$2,Recipes!$H:$GI,'Production Calculator'!$A188+2,FALSE)=0,0,HLOOKUP(DI$2,Recipes!$H:$GI,'Production Calculator'!$A188+2,FALSE)*$AK188))</f>
        <v>0</v>
      </c>
      <c r="DJ188" s="11">
        <f>IF(DJ$2=$A188,0,IF(HLOOKUP(DJ$2,Recipes!$H:$GI,'Production Calculator'!$A188+2,FALSE)=0,0,HLOOKUP(DJ$2,Recipes!$H:$GI,'Production Calculator'!$A188+2,FALSE)*$AK188))</f>
        <v>0</v>
      </c>
      <c r="DK188" s="11">
        <f>IF(DK$2=$A188,0,IF(HLOOKUP(DK$2,Recipes!$H:$GI,'Production Calculator'!$A188+2,FALSE)=0,0,HLOOKUP(DK$2,Recipes!$H:$GI,'Production Calculator'!$A188+2,FALSE)*$AK188))</f>
        <v>0</v>
      </c>
      <c r="DL188" s="11">
        <f>IF(DL$2=$A188,0,IF(HLOOKUP(DL$2,Recipes!$H:$GI,'Production Calculator'!$A188+2,FALSE)=0,0,HLOOKUP(DL$2,Recipes!$H:$GI,'Production Calculator'!$A188+2,FALSE)*$AK188))</f>
        <v>0</v>
      </c>
      <c r="DM188" s="11">
        <f>IF(DM$2=$A188,0,IF(HLOOKUP(DM$2,Recipes!$H:$GI,'Production Calculator'!$A188+2,FALSE)=0,0,HLOOKUP(DM$2,Recipes!$H:$GI,'Production Calculator'!$A188+2,FALSE)*$AK188))</f>
        <v>0</v>
      </c>
      <c r="DN188" s="11">
        <f>IF(DN$2=$A188,0,IF(HLOOKUP(DN$2,Recipes!$H:$GI,'Production Calculator'!$A188+2,FALSE)=0,0,HLOOKUP(DN$2,Recipes!$H:$GI,'Production Calculator'!$A188+2,FALSE)*$AK188))</f>
        <v>0</v>
      </c>
      <c r="DO188" s="11">
        <f>IF(DO$2=$A188,0,IF(HLOOKUP(DO$2,Recipes!$H:$GI,'Production Calculator'!$A188+2,FALSE)=0,0,HLOOKUP(DO$2,Recipes!$H:$GI,'Production Calculator'!$A188+2,FALSE)*$AK188))</f>
        <v>0</v>
      </c>
      <c r="DP188" s="11">
        <f>IF(DP$2=$A188,0,IF(HLOOKUP(DP$2,Recipes!$H:$GI,'Production Calculator'!$A188+2,FALSE)=0,0,HLOOKUP(DP$2,Recipes!$H:$GI,'Production Calculator'!$A188+2,FALSE)*$AK188))</f>
        <v>0</v>
      </c>
      <c r="DQ188" s="11">
        <f>IF(DQ$2=$A188,0,IF(HLOOKUP(DQ$2,Recipes!$H:$GI,'Production Calculator'!$A188+2,FALSE)=0,0,HLOOKUP(DQ$2,Recipes!$H:$GI,'Production Calculator'!$A188+2,FALSE)*$AK188))</f>
        <v>0</v>
      </c>
      <c r="DR188" s="11">
        <f>IF(DR$2=$A188,0,IF(HLOOKUP(DR$2,Recipes!$H:$GI,'Production Calculator'!$A188+2,FALSE)=0,0,HLOOKUP(DR$2,Recipes!$H:$GI,'Production Calculator'!$A188+2,FALSE)*$AK188))</f>
        <v>0</v>
      </c>
      <c r="DS188" s="11">
        <f>IF(DS$2=$A188,0,IF(HLOOKUP(DS$2,Recipes!$H:$GI,'Production Calculator'!$A188+2,FALSE)=0,0,HLOOKUP(DS$2,Recipes!$H:$GI,'Production Calculator'!$A188+2,FALSE)*$AK188))</f>
        <v>0</v>
      </c>
      <c r="DT188" s="11">
        <f>IF(DT$2=$A188,0,IF(HLOOKUP(DT$2,Recipes!$H:$GI,'Production Calculator'!$A188+2,FALSE)=0,0,HLOOKUP(DT$2,Recipes!$H:$GI,'Production Calculator'!$A188+2,FALSE)*$AK188))</f>
        <v>0</v>
      </c>
      <c r="DU188" s="11">
        <f>IF(DU$2=$A188,0,IF(HLOOKUP(DU$2,Recipes!$H:$GI,'Production Calculator'!$A188+2,FALSE)=0,0,HLOOKUP(DU$2,Recipes!$H:$GI,'Production Calculator'!$A188+2,FALSE)*$AK188))</f>
        <v>0</v>
      </c>
      <c r="DV188" s="11">
        <f>IF(DV$2=$A188,0,IF(HLOOKUP(DV$2,Recipes!$H:$GI,'Production Calculator'!$A188+2,FALSE)=0,0,HLOOKUP(DV$2,Recipes!$H:$GI,'Production Calculator'!$A188+2,FALSE)*$AK188))</f>
        <v>0</v>
      </c>
      <c r="DW188" s="11">
        <f>IF(DW$2=$A188,0,IF(HLOOKUP(DW$2,Recipes!$H:$GI,'Production Calculator'!$A188+2,FALSE)=0,0,HLOOKUP(DW$2,Recipes!$H:$GI,'Production Calculator'!$A188+2,FALSE)*$AK188))</f>
        <v>0</v>
      </c>
      <c r="DX188" s="11">
        <f>IF(DX$2=$A188,0,IF(HLOOKUP(DX$2,Recipes!$H:$GI,'Production Calculator'!$A188+2,FALSE)=0,0,HLOOKUP(DX$2,Recipes!$H:$GI,'Production Calculator'!$A188+2,FALSE)*$AK188))</f>
        <v>0</v>
      </c>
      <c r="DY188" s="11">
        <f>IF(DY$2=$A188,0,IF(HLOOKUP(DY$2,Recipes!$H:$GI,'Production Calculator'!$A188+2,FALSE)=0,0,HLOOKUP(DY$2,Recipes!$H:$GI,'Production Calculator'!$A188+2,FALSE)*$AK188))</f>
        <v>0</v>
      </c>
      <c r="DZ188" s="11">
        <f>IF(DZ$2=$A188,0,IF(HLOOKUP(DZ$2,Recipes!$H:$GI,'Production Calculator'!$A188+2,FALSE)=0,0,HLOOKUP(DZ$2,Recipes!$H:$GI,'Production Calculator'!$A188+2,FALSE)*$AK188))</f>
        <v>0</v>
      </c>
      <c r="EA188" s="11">
        <f>IF(EA$2=$A188,0,IF(HLOOKUP(EA$2,Recipes!$H:$GI,'Production Calculator'!$A188+2,FALSE)=0,0,HLOOKUP(EA$2,Recipes!$H:$GI,'Production Calculator'!$A188+2,FALSE)*$AK188))</f>
        <v>0</v>
      </c>
      <c r="EB188" s="11">
        <f>IF(EB$2=$A188,0,IF(HLOOKUP(EB$2,Recipes!$H:$GI,'Production Calculator'!$A188+2,FALSE)=0,0,HLOOKUP(EB$2,Recipes!$H:$GI,'Production Calculator'!$A188+2,FALSE)*$AK188))</f>
        <v>0</v>
      </c>
      <c r="EC188" s="11">
        <f>IF(EC$2=$A188,0,IF(HLOOKUP(EC$2,Recipes!$H:$GI,'Production Calculator'!$A188+2,FALSE)=0,0,HLOOKUP(EC$2,Recipes!$H:$GI,'Production Calculator'!$A188+2,FALSE)*$AK188))</f>
        <v>0</v>
      </c>
      <c r="ED188" s="11">
        <f>IF(ED$2=$A188,0,IF(HLOOKUP(ED$2,Recipes!$H:$GI,'Production Calculator'!$A188+2,FALSE)=0,0,HLOOKUP(ED$2,Recipes!$H:$GI,'Production Calculator'!$A188+2,FALSE)*$AK188))</f>
        <v>0</v>
      </c>
      <c r="EE188" s="11">
        <f>IF(EE$2=$A188,0,IF(HLOOKUP(EE$2,Recipes!$H:$GI,'Production Calculator'!$A188+2,FALSE)=0,0,HLOOKUP(EE$2,Recipes!$H:$GI,'Production Calculator'!$A188+2,FALSE)*$AK188))</f>
        <v>0</v>
      </c>
      <c r="EF188" s="11">
        <f>IF(EF$2=$A188,0,IF(HLOOKUP(EF$2,Recipes!$H:$GI,'Production Calculator'!$A188+2,FALSE)=0,0,HLOOKUP(EF$2,Recipes!$H:$GI,'Production Calculator'!$A188+2,FALSE)*$AK188))</f>
        <v>0</v>
      </c>
      <c r="EG188" s="11">
        <f>IF(EG$2=$A188,0,IF(HLOOKUP(EG$2,Recipes!$H:$GI,'Production Calculator'!$A188+2,FALSE)=0,0,HLOOKUP(EG$2,Recipes!$H:$GI,'Production Calculator'!$A188+2,FALSE)*$AK188))</f>
        <v>0</v>
      </c>
      <c r="EH188" s="11">
        <f>IF(EH$2=$A188,0,IF(HLOOKUP(EH$2,Recipes!$H:$GI,'Production Calculator'!$A188+2,FALSE)=0,0,HLOOKUP(EH$2,Recipes!$H:$GI,'Production Calculator'!$A188+2,FALSE)*$AK188))</f>
        <v>0</v>
      </c>
      <c r="EI188" s="11">
        <f>IF(EI$2=$A188,0,IF(HLOOKUP(EI$2,Recipes!$H:$GI,'Production Calculator'!$A188+2,FALSE)=0,0,HLOOKUP(EI$2,Recipes!$H:$GI,'Production Calculator'!$A188+2,FALSE)*$AK188))</f>
        <v>0</v>
      </c>
      <c r="EJ188" s="11">
        <f>IF(EJ$2=$A188,0,IF(HLOOKUP(EJ$2,Recipes!$H:$GI,'Production Calculator'!$A188+2,FALSE)=0,0,HLOOKUP(EJ$2,Recipes!$H:$GI,'Production Calculator'!$A188+2,FALSE)*$AK188))</f>
        <v>0</v>
      </c>
      <c r="EK188" s="11">
        <f>IF(EK$2=$A188,0,IF(HLOOKUP(EK$2,Recipes!$H:$GI,'Production Calculator'!$A188+2,FALSE)=0,0,HLOOKUP(EK$2,Recipes!$H:$GI,'Production Calculator'!$A188+2,FALSE)*$AK188))</f>
        <v>0</v>
      </c>
      <c r="EL188" s="11">
        <f>IF(EL$2=$A188,0,IF(HLOOKUP(EL$2,Recipes!$H:$GI,'Production Calculator'!$A188+2,FALSE)=0,0,HLOOKUP(EL$2,Recipes!$H:$GI,'Production Calculator'!$A188+2,FALSE)*$AK188))</f>
        <v>0</v>
      </c>
      <c r="EM188" s="11">
        <f>IF(EM$2=$A188,0,IF(HLOOKUP(EM$2,Recipes!$H:$GI,'Production Calculator'!$A188+2,FALSE)=0,0,HLOOKUP(EM$2,Recipes!$H:$GI,'Production Calculator'!$A188+2,FALSE)*$AK188))</f>
        <v>0</v>
      </c>
      <c r="EN188" s="11">
        <f>IF(EN$2=$A188,0,IF(HLOOKUP(EN$2,Recipes!$H:$GI,'Production Calculator'!$A188+2,FALSE)=0,0,HLOOKUP(EN$2,Recipes!$H:$GI,'Production Calculator'!$A188+2,FALSE)*$AK188))</f>
        <v>0</v>
      </c>
      <c r="EO188" s="11">
        <f>IF(EO$2=$A188,0,IF(HLOOKUP(EO$2,Recipes!$H:$GI,'Production Calculator'!$A188+2,FALSE)=0,0,HLOOKUP(EO$2,Recipes!$H:$GI,'Production Calculator'!$A188+2,FALSE)*$AK188))</f>
        <v>0</v>
      </c>
      <c r="EP188" s="11">
        <f>IF(EP$2=$A188,0,IF(HLOOKUP(EP$2,Recipes!$H:$GI,'Production Calculator'!$A188+2,FALSE)=0,0,HLOOKUP(EP$2,Recipes!$H:$GI,'Production Calculator'!$A188+2,FALSE)*$AK188))</f>
        <v>0</v>
      </c>
      <c r="EQ188" s="11">
        <f>IF(EQ$2=$A188,0,IF(HLOOKUP(EQ$2,Recipes!$H:$GI,'Production Calculator'!$A188+2,FALSE)=0,0,HLOOKUP(EQ$2,Recipes!$H:$GI,'Production Calculator'!$A188+2,FALSE)*$AK188))</f>
        <v>0</v>
      </c>
      <c r="ER188" s="11">
        <f>IF(ER$2=$A188,0,IF(HLOOKUP(ER$2,Recipes!$H:$GI,'Production Calculator'!$A188+2,FALSE)=0,0,HLOOKUP(ER$2,Recipes!$H:$GI,'Production Calculator'!$A188+2,FALSE)*$AK188))</f>
        <v>0</v>
      </c>
      <c r="ES188" s="11">
        <f>IF(ES$2=$A188,0,IF(HLOOKUP(ES$2,Recipes!$H:$GI,'Production Calculator'!$A188+2,FALSE)=0,0,HLOOKUP(ES$2,Recipes!$H:$GI,'Production Calculator'!$A188+2,FALSE)*$AK188))</f>
        <v>0</v>
      </c>
      <c r="ET188" s="11">
        <f>IF(ET$2=$A188,0,IF(HLOOKUP(ET$2,Recipes!$H:$GI,'Production Calculator'!$A188+2,FALSE)=0,0,HLOOKUP(ET$2,Recipes!$H:$GI,'Production Calculator'!$A188+2,FALSE)*$AK188))</f>
        <v>0</v>
      </c>
      <c r="EU188" s="11">
        <f>IF(EU$2=$A188,0,IF(HLOOKUP(EU$2,Recipes!$H:$GI,'Production Calculator'!$A188+2,FALSE)=0,0,HLOOKUP(EU$2,Recipes!$H:$GI,'Production Calculator'!$A188+2,FALSE)*$AK188))</f>
        <v>0</v>
      </c>
      <c r="EV188" s="11">
        <f>IF(EV$2=$A188,0,IF(HLOOKUP(EV$2,Recipes!$H:$GI,'Production Calculator'!$A188+2,FALSE)=0,0,HLOOKUP(EV$2,Recipes!$H:$GI,'Production Calculator'!$A188+2,FALSE)*$AK188))</f>
        <v>0</v>
      </c>
      <c r="EW188" s="11">
        <f>IF(EW$2=$A188,0,IF(HLOOKUP(EW$2,Recipes!$H:$GI,'Production Calculator'!$A188+2,FALSE)=0,0,HLOOKUP(EW$2,Recipes!$H:$GI,'Production Calculator'!$A188+2,FALSE)*$AK188))</f>
        <v>0</v>
      </c>
      <c r="EX188" s="11">
        <f>IF(EX$2=$A188,0,IF(HLOOKUP(EX$2,Recipes!$H:$GI,'Production Calculator'!$A188+2,FALSE)=0,0,HLOOKUP(EX$2,Recipes!$H:$GI,'Production Calculator'!$A188+2,FALSE)*$AK188))</f>
        <v>0</v>
      </c>
      <c r="EY188" s="11">
        <f>IF(EY$2=$A188,0,IF(HLOOKUP(EY$2,Recipes!$H:$GI,'Production Calculator'!$A188+2,FALSE)=0,0,HLOOKUP(EY$2,Recipes!$H:$GI,'Production Calculator'!$A188+2,FALSE)*$AK188))</f>
        <v>0</v>
      </c>
      <c r="EZ188" s="11">
        <f>IF(EZ$2=$A188,0,IF(HLOOKUP(EZ$2,Recipes!$H:$GI,'Production Calculator'!$A188+2,FALSE)=0,0,HLOOKUP(EZ$2,Recipes!$H:$GI,'Production Calculator'!$A188+2,FALSE)*$AK188))</f>
        <v>0</v>
      </c>
      <c r="FA188" s="11">
        <f>IF(FA$2=$A188,0,IF(HLOOKUP(FA$2,Recipes!$H:$GI,'Production Calculator'!$A188+2,FALSE)=0,0,HLOOKUP(FA$2,Recipes!$H:$GI,'Production Calculator'!$A188+2,FALSE)*$AK188))</f>
        <v>0</v>
      </c>
      <c r="FB188" s="11">
        <f>IF(FB$2=$A188,0,IF(HLOOKUP(FB$2,Recipes!$H:$GI,'Production Calculator'!$A188+2,FALSE)=0,0,HLOOKUP(FB$2,Recipes!$H:$GI,'Production Calculator'!$A188+2,FALSE)*$AK188))</f>
        <v>0</v>
      </c>
      <c r="FC188" s="11">
        <f>IF(FC$2=$A188,0,IF(HLOOKUP(FC$2,Recipes!$H:$GI,'Production Calculator'!$A188+2,FALSE)=0,0,HLOOKUP(FC$2,Recipes!$H:$GI,'Production Calculator'!$A188+2,FALSE)*$AK188))</f>
        <v>0</v>
      </c>
      <c r="FD188" s="11">
        <f>IF(FD$2=$A188,0,IF(HLOOKUP(FD$2,Recipes!$H:$GI,'Production Calculator'!$A188+2,FALSE)=0,0,HLOOKUP(FD$2,Recipes!$H:$GI,'Production Calculator'!$A188+2,FALSE)*$AK188))</f>
        <v>0</v>
      </c>
      <c r="FE188" s="11">
        <f>IF(FE$2=$A188,0,IF(HLOOKUP(FE$2,Recipes!$H:$GI,'Production Calculator'!$A188+2,FALSE)=0,0,HLOOKUP(FE$2,Recipes!$H:$GI,'Production Calculator'!$A188+2,FALSE)*$AK188))</f>
        <v>0</v>
      </c>
      <c r="FF188" s="11">
        <f>IF(FF$2=$A188,0,IF(HLOOKUP(FF$2,Recipes!$H:$GI,'Production Calculator'!$A188+2,FALSE)=0,0,HLOOKUP(FF$2,Recipes!$H:$GI,'Production Calculator'!$A188+2,FALSE)*$AK188))</f>
        <v>0</v>
      </c>
      <c r="FG188" s="11">
        <f>IF(FG$2=$A188,0,IF(HLOOKUP(FG$2,Recipes!$H:$GI,'Production Calculator'!$A188+2,FALSE)=0,0,HLOOKUP(FG$2,Recipes!$H:$GI,'Production Calculator'!$A188+2,FALSE)*$AK188))</f>
        <v>0</v>
      </c>
      <c r="FH188" s="11">
        <f>IF(FH$2=$A188,0,IF(HLOOKUP(FH$2,Recipes!$H:$GI,'Production Calculator'!$A188+2,FALSE)=0,0,HLOOKUP(FH$2,Recipes!$H:$GI,'Production Calculator'!$A188+2,FALSE)*$AK188))</f>
        <v>0</v>
      </c>
      <c r="FI188" s="11">
        <f>IF(FI$2=$A188,0,IF(HLOOKUP(FI$2,Recipes!$H:$GI,'Production Calculator'!$A188+2,FALSE)=0,0,HLOOKUP(FI$2,Recipes!$H:$GI,'Production Calculator'!$A188+2,FALSE)*$AK188))</f>
        <v>0</v>
      </c>
      <c r="FJ188" s="11">
        <f>IF(FJ$2=$A188,0,IF(HLOOKUP(FJ$2,Recipes!$H:$GI,'Production Calculator'!$A188+2,FALSE)=0,0,HLOOKUP(FJ$2,Recipes!$H:$GI,'Production Calculator'!$A188+2,FALSE)*$AK188))</f>
        <v>0</v>
      </c>
      <c r="FK188" s="11">
        <f>IF(FK$2=$A188,0,IF(HLOOKUP(FK$2,Recipes!$H:$GI,'Production Calculator'!$A188+2,FALSE)=0,0,HLOOKUP(FK$2,Recipes!$H:$GI,'Production Calculator'!$A188+2,FALSE)*$AK188))</f>
        <v>0</v>
      </c>
      <c r="FL188" s="11">
        <f>IF(FL$2=$A188,0,IF(HLOOKUP(FL$2,Recipes!$H:$GI,'Production Calculator'!$A188+2,FALSE)=0,0,HLOOKUP(FL$2,Recipes!$H:$GI,'Production Calculator'!$A188+2,FALSE)*$AK188))</f>
        <v>0</v>
      </c>
      <c r="FM188" s="11">
        <f>IF(FM$2=$A188,0,IF(HLOOKUP(FM$2,Recipes!$H:$GI,'Production Calculator'!$A188+2,FALSE)=0,0,HLOOKUP(FM$2,Recipes!$H:$GI,'Production Calculator'!$A188+2,FALSE)*$AK188))</f>
        <v>0</v>
      </c>
      <c r="FN188" s="11">
        <f>IF(FN$2=$A188,0,IF(HLOOKUP(FN$2,Recipes!$H:$GI,'Production Calculator'!$A188+2,FALSE)=0,0,HLOOKUP(FN$2,Recipes!$H:$GI,'Production Calculator'!$A188+2,FALSE)*$AK188))</f>
        <v>0</v>
      </c>
      <c r="FO188" s="11">
        <f>IF(FO$2=$A188,0,IF(HLOOKUP(FO$2,Recipes!$H:$GI,'Production Calculator'!$A188+2,FALSE)=0,0,HLOOKUP(FO$2,Recipes!$H:$GI,'Production Calculator'!$A188+2,FALSE)*$AK188))</f>
        <v>0</v>
      </c>
      <c r="FP188" s="11">
        <f>IF(FP$2=$A188,0,IF(HLOOKUP(FP$2,Recipes!$H:$GI,'Production Calculator'!$A188+2,FALSE)=0,0,HLOOKUP(FP$2,Recipes!$H:$GI,'Production Calculator'!$A188+2,FALSE)*$AK188))</f>
        <v>0</v>
      </c>
      <c r="FQ188" s="11">
        <f>IF(FQ$2=$A188,0,IF(HLOOKUP(FQ$2,Recipes!$H:$GI,'Production Calculator'!$A188+2,FALSE)=0,0,HLOOKUP(FQ$2,Recipes!$H:$GI,'Production Calculator'!$A188+2,FALSE)*$AK188))</f>
        <v>0</v>
      </c>
      <c r="FR188" s="11">
        <f>IF(FR$2=$A188,0,IF(HLOOKUP(FR$2,Recipes!$H:$GI,'Production Calculator'!$A188+2,FALSE)=0,0,HLOOKUP(FR$2,Recipes!$H:$GI,'Production Calculator'!$A188+2,FALSE)*$AK188))</f>
        <v>0</v>
      </c>
      <c r="FS188" s="11">
        <f>IF(FS$2=$A188,0,IF(HLOOKUP(FS$2,Recipes!$H:$GI,'Production Calculator'!$A188+2,FALSE)=0,0,HLOOKUP(FS$2,Recipes!$H:$GI,'Production Calculator'!$A188+2,FALSE)*$AK188))</f>
        <v>0</v>
      </c>
      <c r="FT188" s="11">
        <f>IF(FT$2=$A188,0,IF(HLOOKUP(FT$2,Recipes!$H:$GI,'Production Calculator'!$A188+2,FALSE)=0,0,HLOOKUP(FT$2,Recipes!$H:$GI,'Production Calculator'!$A188+2,FALSE)*$AK188))</f>
        <v>0</v>
      </c>
      <c r="FU188" s="11">
        <f>IF(FU$2=$A188,0,IF(HLOOKUP(FU$2,Recipes!$H:$GI,'Production Calculator'!$A188+2,FALSE)=0,0,HLOOKUP(FU$2,Recipes!$H:$GI,'Production Calculator'!$A188+2,FALSE)*$AK188))</f>
        <v>0</v>
      </c>
      <c r="FV188" s="11">
        <f>IF(FV$2=$A188,0,IF(HLOOKUP(FV$2,Recipes!$H:$GI,'Production Calculator'!$A188+2,FALSE)=0,0,HLOOKUP(FV$2,Recipes!$H:$GI,'Production Calculator'!$A188+2,FALSE)*$AK188))</f>
        <v>0</v>
      </c>
      <c r="FW188" s="11">
        <f>IF(FW$2=$A188,0,IF(HLOOKUP(FW$2,Recipes!$H:$GI,'Production Calculator'!$A188+2,FALSE)=0,0,HLOOKUP(FW$2,Recipes!$H:$GI,'Production Calculator'!$A188+2,FALSE)*$AK188))</f>
        <v>0</v>
      </c>
      <c r="FX188" s="11">
        <f>IF(FX$2=$A188,0,IF(HLOOKUP(FX$2,Recipes!$H:$GI,'Production Calculator'!$A188+2,FALSE)=0,0,HLOOKUP(FX$2,Recipes!$H:$GI,'Production Calculator'!$A188+2,FALSE)*$AK188))</f>
        <v>0</v>
      </c>
      <c r="FY188" s="11">
        <f>IF(FY$2=$A188,0,IF(HLOOKUP(FY$2,Recipes!$H:$GI,'Production Calculator'!$A188+2,FALSE)=0,0,HLOOKUP(FY$2,Recipes!$H:$GI,'Production Calculator'!$A188+2,FALSE)*$AK188))</f>
        <v>0</v>
      </c>
      <c r="FZ188" s="11">
        <f>IF(FZ$2=$A188,0,IF(HLOOKUP(FZ$2,Recipes!$H:$GI,'Production Calculator'!$A188+2,FALSE)=0,0,HLOOKUP(FZ$2,Recipes!$H:$GI,'Production Calculator'!$A188+2,FALSE)*$AK188))</f>
        <v>0</v>
      </c>
      <c r="GA188" s="11">
        <f>IF(GA$2=$A188,0,IF(HLOOKUP(GA$2,Recipes!$H:$GI,'Production Calculator'!$A188+2,FALSE)=0,0,HLOOKUP(GA$2,Recipes!$H:$GI,'Production Calculator'!$A188+2,FALSE)*$AK188))</f>
        <v>0</v>
      </c>
      <c r="GB188" s="11">
        <f>IF(GB$2=$A188,0,IF(HLOOKUP(GB$2,Recipes!$H:$GI,'Production Calculator'!$A188+2,FALSE)=0,0,HLOOKUP(GB$2,Recipes!$H:$GI,'Production Calculator'!$A188+2,FALSE)*$AK188))</f>
        <v>0</v>
      </c>
      <c r="GC188" s="11">
        <f>IF(GC$2=$A188,0,IF(HLOOKUP(GC$2,Recipes!$H:$GI,'Production Calculator'!$A188+2,FALSE)=0,0,HLOOKUP(GC$2,Recipes!$H:$GI,'Production Calculator'!$A188+2,FALSE)*$AK188))</f>
        <v>0</v>
      </c>
      <c r="GD188" s="11">
        <f>IF(GD$2=$A188,0,IF(HLOOKUP(GD$2,Recipes!$H:$GI,'Production Calculator'!$A188+2,FALSE)=0,0,HLOOKUP(GD$2,Recipes!$H:$GI,'Production Calculator'!$A188+2,FALSE)*$AK188))</f>
        <v>0</v>
      </c>
      <c r="GE188" s="11">
        <f>IF(GE$2=$A188,0,IF(HLOOKUP(GE$2,Recipes!$H:$GI,'Production Calculator'!$A188+2,FALSE)=0,0,HLOOKUP(GE$2,Recipes!$H:$GI,'Production Calculator'!$A188+2,FALSE)*$AK188))</f>
        <v>0</v>
      </c>
      <c r="GF188" s="11">
        <f>IF(GF$2=$A188,0,IF(HLOOKUP(GF$2,Recipes!$H:$GI,'Production Calculator'!$A188+2,FALSE)=0,0,HLOOKUP(GF$2,Recipes!$H:$GI,'Production Calculator'!$A188+2,FALSE)*$AK188))</f>
        <v>0</v>
      </c>
      <c r="GG188" s="11">
        <f>IF(GG$2=$A188,0,IF(HLOOKUP(GG$2,Recipes!$H:$GI,'Production Calculator'!$A188+2,FALSE)=0,0,HLOOKUP(GG$2,Recipes!$H:$GI,'Production Calculator'!$A188+2,FALSE)*$AK188))</f>
        <v>0</v>
      </c>
      <c r="GH188" s="11">
        <f>IF(GH$2=$A188,0,IF(HLOOKUP(GH$2,Recipes!$H:$GI,'Production Calculator'!$A188+2,FALSE)=0,0,HLOOKUP(GH$2,Recipes!$H:$GI,'Production Calculator'!$A188+2,FALSE)*$AK188))</f>
        <v>0</v>
      </c>
      <c r="GI188" s="11">
        <f>IF(GI$2=$A188,0,IF(HLOOKUP(GI$2,Recipes!$H:$GI,'Production Calculator'!$A188+2,FALSE)=0,0,HLOOKUP(GI$2,Recipes!$H:$GI,'Production Calculator'!$A188+2,FALSE)*$AK188))</f>
        <v>0</v>
      </c>
      <c r="GJ188" s="11">
        <f>IF(GJ$2=$A188,0,IF(HLOOKUP(GJ$2,Recipes!$H:$GI,'Production Calculator'!$A188+2,FALSE)=0,0,HLOOKUP(GJ$2,Recipes!$H:$GI,'Production Calculator'!$A188+2,FALSE)*$AK188))</f>
        <v>0</v>
      </c>
      <c r="GK188" s="11">
        <f>IF(GK$2=$A188,0,IF(HLOOKUP(GK$2,Recipes!$H:$GI,'Production Calculator'!$A188+2,FALSE)=0,0,HLOOKUP(GK$2,Recipes!$H:$GI,'Production Calculator'!$A188+2,FALSE)*$AK188))</f>
        <v>0</v>
      </c>
      <c r="GL188" s="11">
        <f>IF(GL$2=$A188,0,IF(HLOOKUP(GL$2,Recipes!$H:$GI,'Production Calculator'!$A188+2,FALSE)=0,0,HLOOKUP(GL$2,Recipes!$H:$GI,'Production Calculator'!$A188+2,FALSE)*$AK188))</f>
        <v>0</v>
      </c>
      <c r="GM188" s="11">
        <f>IF(GM$2=$A188,0,IF(HLOOKUP(GM$2,Recipes!$H:$GI,'Production Calculator'!$A188+2,FALSE)=0,0,HLOOKUP(GM$2,Recipes!$H:$GI,'Production Calculator'!$A188+2,FALSE)*$AK188))</f>
        <v>0</v>
      </c>
      <c r="GN188" s="11">
        <f>IF(GN$2=$A188,0,IF(HLOOKUP(GN$2,Recipes!$H:$GI,'Production Calculator'!$A188+2,FALSE)=0,0,HLOOKUP(GN$2,Recipes!$H:$GI,'Production Calculator'!$A188+2,FALSE)*$AK188))</f>
        <v>0</v>
      </c>
      <c r="GO188" s="11">
        <f>IF(GO$2=$A188,0,IF(HLOOKUP(GO$2,Recipes!$H:$GI,'Production Calculator'!$A188+2,FALSE)=0,0,HLOOKUP(GO$2,Recipes!$H:$GI,'Production Calculator'!$A188+2,FALSE)*$AK188))</f>
        <v>0</v>
      </c>
      <c r="GP188" s="11">
        <f>IF(GP$2=$A188,0,IF(HLOOKUP(GP$2,Recipes!$H:$GI,'Production Calculator'!$A188+2,FALSE)=0,0,HLOOKUP(GP$2,Recipes!$H:$GI,'Production Calculator'!$A188+2,FALSE)*$AK188))</f>
        <v>0</v>
      </c>
      <c r="GQ188" s="11">
        <f>IF(GQ$2=$A188,0,IF(HLOOKUP(GQ$2,Recipes!$H:$GI,'Production Calculator'!$A188+2,FALSE)=0,0,HLOOKUP(GQ$2,Recipes!$H:$GI,'Production Calculator'!$A188+2,FALSE)*$AK188))</f>
        <v>0</v>
      </c>
      <c r="GR188" s="11">
        <f>IF(GR$2=$A188,0,IF(HLOOKUP(GR$2,Recipes!$H:$GI,'Production Calculator'!$A188+2,FALSE)=0,0,HLOOKUP(GR$2,Recipes!$H:$GI,'Production Calculator'!$A188+2,FALSE)*$AK188))</f>
        <v>0</v>
      </c>
      <c r="GS188" s="11">
        <f>IF(GS$2=$A188,0,IF(HLOOKUP(GS$2,Recipes!$H:$GI,'Production Calculator'!$A188+2,FALSE)=0,0,HLOOKUP(GS$2,Recipes!$H:$GI,'Production Calculator'!$A188+2,FALSE)*$AK188))</f>
        <v>0</v>
      </c>
      <c r="GT188" s="11">
        <f>IF(GT$2=$A188,0,IF(HLOOKUP(GT$2,Recipes!$H:$GI,'Production Calculator'!$A188+2,FALSE)=0,0,HLOOKUP(GT$2,Recipes!$H:$GI,'Production Calculator'!$A188+2,FALSE)*$AK188))</f>
        <v>0</v>
      </c>
      <c r="GU188" s="11">
        <f>IF(GU$2=$A188,0,IF(HLOOKUP(GU$2,Recipes!$H:$GI,'Production Calculator'!$A188+2,FALSE)=0,0,HLOOKUP(GU$2,Recipes!$H:$GI,'Production Calculator'!$A188+2,FALSE)*$AK188))</f>
        <v>0</v>
      </c>
      <c r="GV188" s="11">
        <f>IF(GV$2=$A188,0,IF(HLOOKUP(GV$2,Recipes!$H:$GI,'Production Calculator'!$A188+2,FALSE)=0,0,HLOOKUP(GV$2,Recipes!$H:$GI,'Production Calculator'!$A188+2,FALSE)*$AK188))</f>
        <v>0</v>
      </c>
      <c r="GW188" s="11">
        <f>IF(GW$2=$A188,0,IF(HLOOKUP(GW$2,Recipes!$H:$GI,'Production Calculator'!$A188+2,FALSE)=0,0,HLOOKUP(GW$2,Recipes!$H:$GI,'Production Calculator'!$A188+2,FALSE)*$AK188))</f>
        <v>0</v>
      </c>
      <c r="GX188" s="11">
        <f>IF(GX$2=$A188,0,IF(HLOOKUP(GX$2,Recipes!$H:$GI,'Production Calculator'!$A188+2,FALSE)=0,0,HLOOKUP(GX$2,Recipes!$H:$GI,'Production Calculator'!$A188+2,FALSE)*$AK188))</f>
        <v>0</v>
      </c>
      <c r="GY188" s="11">
        <f>IF(GY$2=$A188,0,IF(HLOOKUP(GY$2,Recipes!$H:$GI,'Production Calculator'!$A188+2,FALSE)=0,0,HLOOKUP(GY$2,Recipes!$H:$GI,'Production Calculator'!$A188+2,FALSE)*$AK188))</f>
        <v>0</v>
      </c>
      <c r="GZ188" s="11">
        <f>IF(GZ$2=$A188,0,IF(HLOOKUP(GZ$2,Recipes!$H:$GI,'Production Calculator'!$A188+2,FALSE)=0,0,HLOOKUP(GZ$2,Recipes!$H:$GI,'Production Calculator'!$A188+2,FALSE)*$AK188))</f>
        <v>0</v>
      </c>
      <c r="HA188" s="11">
        <f>IF(HA$2=$A188,0,IF(HLOOKUP(HA$2,Recipes!$H:$GI,'Production Calculator'!$A188+2,FALSE)=0,0,HLOOKUP(HA$2,Recipes!$H:$GI,'Production Calculator'!$A188+2,FALSE)*$AK188))</f>
        <v>0</v>
      </c>
      <c r="HB188" s="11">
        <f>IF(HB$2=$A188,0,IF(HLOOKUP(HB$2,Recipes!$H:$GI,'Production Calculator'!$A188+2,FALSE)=0,0,HLOOKUP(HB$2,Recipes!$H:$GI,'Production Calculator'!$A188+2,FALSE)*$AK188))</f>
        <v>0</v>
      </c>
      <c r="HC188" s="11">
        <f>IF(HC$2=$A188,0,IF(HLOOKUP(HC$2,Recipes!$H:$GI,'Production Calculator'!$A188+2,FALSE)=0,0,HLOOKUP(HC$2,Recipes!$H:$GI,'Production Calculator'!$A188+2,FALSE)*$AK188))</f>
        <v>0</v>
      </c>
      <c r="HD188" s="11">
        <f>IF(HD$2=$A188,0,IF(HLOOKUP(HD$2,Recipes!$H:$GI,'Production Calculator'!$A188+2,FALSE)=0,0,HLOOKUP(HD$2,Recipes!$H:$GI,'Production Calculator'!$A188+2,FALSE)*$AK188))</f>
        <v>0</v>
      </c>
      <c r="HE188" s="11">
        <f>IF(HE$2=$A188,0,IF(HLOOKUP(HE$2,Recipes!$H:$GI,'Production Calculator'!$A188+2,FALSE)=0,0,HLOOKUP(HE$2,Recipes!$H:$GI,'Production Calculator'!$A188+2,FALSE)*$AK188))</f>
        <v>0</v>
      </c>
      <c r="HF188" s="11">
        <f>IF(HF$2=$A188,0,IF(HLOOKUP(HF$2,Recipes!$H:$GI,'Production Calculator'!$A188+2,FALSE)=0,0,HLOOKUP(HF$2,Recipes!$H:$GI,'Production Calculator'!$A188+2,FALSE)*$AK188))</f>
        <v>0</v>
      </c>
      <c r="HG188" s="11">
        <f>IF(HG$2=$A188,0,IF(HLOOKUP(HG$2,Recipes!$H:$GI,'Production Calculator'!$A188+2,FALSE)=0,0,HLOOKUP(HG$2,Recipes!$H:$GI,'Production Calculator'!$A188+2,FALSE)*$AK188))</f>
        <v>0</v>
      </c>
      <c r="HH188" s="11">
        <f>IF(HH$2=$A188,0,IF(HLOOKUP(HH$2,Recipes!$H:$GI,'Production Calculator'!$A188+2,FALSE)=0,0,HLOOKUP(HH$2,Recipes!$H:$GI,'Production Calculator'!$A188+2,FALSE)*$AK188))</f>
        <v>0</v>
      </c>
      <c r="HI188" s="11">
        <f>IF(HI$2=$A188,0,IF(HLOOKUP(HI$2,Recipes!$H:$GI,'Production Calculator'!$A188+2,FALSE)=0,0,HLOOKUP(HI$2,Recipes!$H:$GI,'Production Calculator'!$A188+2,FALSE)*$AK188))</f>
        <v>0</v>
      </c>
      <c r="HJ188" s="11">
        <f>IF(HJ$2=$A188,0,IF(HLOOKUP(HJ$2,Recipes!$H:$GI,'Production Calculator'!$A188+2,FALSE)=0,0,HLOOKUP(HJ$2,Recipes!$H:$GI,'Production Calculator'!$A188+2,FALSE)*$AK188))</f>
        <v>0</v>
      </c>
      <c r="HK188" s="11">
        <f>IF(HK$2=$A188,0,IF(HLOOKUP(HK$2,Recipes!$H:$GI,'Production Calculator'!$A188+2,FALSE)=0,0,HLOOKUP(HK$2,Recipes!$H:$GI,'Production Calculator'!$A188+2,FALSE)*$AK188))</f>
        <v>0</v>
      </c>
      <c r="HL188" s="11">
        <f>IF(HL$2=$A188,0,IF(HLOOKUP(HL$2,Recipes!$H:$GI,'Production Calculator'!$A188+2,FALSE)=0,0,HLOOKUP(HL$2,Recipes!$H:$GI,'Production Calculator'!$A188+2,FALSE)*$AK188))</f>
        <v>0</v>
      </c>
      <c r="HM188" s="11">
        <f>IF(HM$2=$A188,0,IF(HLOOKUP(HM$2,Recipes!$H:$GI,'Production Calculator'!$A188+2,FALSE)=0,0,HLOOKUP(HM$2,Recipes!$H:$GI,'Production Calculator'!$A188+2,FALSE)*$AK188))</f>
        <v>0</v>
      </c>
      <c r="HN188" s="11">
        <f>IF(HN$2=$A188,0,IF(HLOOKUP(HN$2,Recipes!$H:$GI,'Production Calculator'!$A188+2,FALSE)=0,0,HLOOKUP(HN$2,Recipes!$H:$GI,'Production Calculator'!$A188+2,FALSE)*$AK188))</f>
        <v>0</v>
      </c>
      <c r="HO188" s="11">
        <f>IF(HO$2=$A188,0,IF(HLOOKUP(HO$2,Recipes!$H:$GI,'Production Calculator'!$A188+2,FALSE)=0,0,HLOOKUP(HO$2,Recipes!$H:$GI,'Production Calculator'!$A188+2,FALSE)*$AK188))</f>
        <v>0</v>
      </c>
      <c r="HP188" s="11">
        <f>IF(HP$2=$A188,0,IF(HLOOKUP(HP$2,Recipes!$H:$GI,'Production Calculator'!$A188+2,FALSE)=0,0,HLOOKUP(HP$2,Recipes!$H:$GI,'Production Calculator'!$A188+2,FALSE)*$AK188))</f>
        <v>0</v>
      </c>
      <c r="HQ188" s="11">
        <f>IF(HQ$2=$A188,0,IF(HLOOKUP(HQ$2,Recipes!$H:$GI,'Production Calculator'!$A188+2,FALSE)=0,0,HLOOKUP(HQ$2,Recipes!$H:$GI,'Production Calculator'!$A188+2,FALSE)*$AK188))</f>
        <v>0</v>
      </c>
      <c r="HR188" s="11">
        <f>IF(HR$2=$A188,0,IF(HLOOKUP(HR$2,Recipes!$H:$GI,'Production Calculator'!$A188+2,FALSE)=0,0,HLOOKUP(HR$2,Recipes!$H:$GI,'Production Calculator'!$A188+2,FALSE)*$AK188))</f>
        <v>0</v>
      </c>
      <c r="HS188" s="121"/>
    </row>
    <row r="189" spans="1:227" x14ac:dyDescent="0.45">
      <c r="A189">
        <v>166</v>
      </c>
      <c r="B189" s="107" t="str">
        <f>VLOOKUP(A189,Recipes!A:B,2)</f>
        <v>Rocket silo</v>
      </c>
      <c r="C189" s="128">
        <v>0</v>
      </c>
      <c r="D189" s="108">
        <f>HLOOKUP(A189,$AQ$2:$HR$202,$A$202-1,FALSE)+C189</f>
        <v>0</v>
      </c>
      <c r="E189" s="127" t="s">
        <v>1</v>
      </c>
      <c r="F189" s="109">
        <f>VLOOKUP(A189,Recipes!$A$3:$G$186,6,FALSE)</f>
        <v>5</v>
      </c>
      <c r="G189" s="109">
        <f>VLOOKUP(A189,Recipes!$A$3:$G$186,7,FALSE)</f>
        <v>0</v>
      </c>
      <c r="H189" s="110">
        <f>ROUNDUP(D189/AL189,0)</f>
        <v>0</v>
      </c>
      <c r="I189" s="109">
        <f>VLOOKUP(E189,Data!$A$2:$C$26,3, FALSE)</f>
        <v>4</v>
      </c>
      <c r="J189" s="149">
        <v>0</v>
      </c>
      <c r="K189" s="149">
        <v>0</v>
      </c>
      <c r="L189" s="149">
        <v>0</v>
      </c>
      <c r="M189" s="150">
        <v>0</v>
      </c>
      <c r="N189" s="150">
        <v>0</v>
      </c>
      <c r="O189" s="150">
        <v>0</v>
      </c>
      <c r="P189" s="151">
        <v>0</v>
      </c>
      <c r="Q189" s="151">
        <v>0</v>
      </c>
      <c r="R189" s="151">
        <v>0</v>
      </c>
      <c r="S189">
        <f t="shared" si="301"/>
        <v>0</v>
      </c>
      <c r="T189">
        <f t="shared" si="302"/>
        <v>0</v>
      </c>
      <c r="U189">
        <f t="shared" si="303"/>
        <v>0</v>
      </c>
      <c r="V189">
        <f t="shared" si="304"/>
        <v>0</v>
      </c>
      <c r="W189">
        <f t="shared" si="305"/>
        <v>0</v>
      </c>
      <c r="X189">
        <f t="shared" si="306"/>
        <v>0</v>
      </c>
      <c r="Y189">
        <f t="shared" si="307"/>
        <v>0</v>
      </c>
      <c r="Z189">
        <f t="shared" si="308"/>
        <v>0</v>
      </c>
      <c r="AA189">
        <f t="shared" si="309"/>
        <v>0</v>
      </c>
      <c r="AB189" s="111">
        <f>VLOOKUP($A189,Recipes!$A:$G,4)</f>
        <v>30</v>
      </c>
      <c r="AC189" s="111">
        <f>VLOOKUP($A189,Recipes!$A:$G,5)</f>
        <v>1</v>
      </c>
      <c r="AD189" s="111">
        <f>AC189/AB189</f>
        <v>3.3333333333333333E-2</v>
      </c>
      <c r="AE189" s="111">
        <f>VLOOKUP(E189,Data!$A$2:$F$26,5,FALSE)</f>
        <v>0</v>
      </c>
      <c r="AF189" s="111">
        <f>VLOOKUP(E189,Data!$A$2:$F$26,4,FALSE)</f>
        <v>210</v>
      </c>
      <c r="AG189" s="111">
        <f>VLOOKUP(E189,Data!$A$2:$B$26,2, FALSE)</f>
        <v>1.25</v>
      </c>
      <c r="AH189" s="111">
        <f>1+VLOOKUP($J$3,Data!$A$40:$D$48,2,FALSE)*$J189+VLOOKUP($K$3,Data!$A$40:$D$48,2,FALSE)*$K189+VLOOKUP($L$3,Data!$A$40:$D$48,2,FALSE)*$L189+VLOOKUP($M$3,Data!$A$40:$D$48,2,FALSE)*$M189+VLOOKUP($N$3,Data!$A$40:$D$48,2,FALSE)*$N189+VLOOKUP($O$3,Data!$A$40:$D$48,2,FALSE)*$O189+VLOOKUP($P$3,Data!$A$40:$D$48,2,FALSE)*$P189+VLOOKUP($Q$3,Data!$A$40:$D$48,2,FALSE)*$Q189+VLOOKUP($R$3,Data!$A$40:$D$48,2,FALSE)*$R189</f>
        <v>1</v>
      </c>
      <c r="AI189" s="111">
        <f>MAX(1+VLOOKUP($J$3,Data!$A$40:$D$48,3,FALSE)*$J189+VLOOKUP($K$3,Data!$A$40:$D$48,3,FALSE)*$K189+VLOOKUP($L$3,Data!$A$40:$D$48,3,FALSE)*$L189+VLOOKUP($M$3,Data!$A$40:$D$48,3,FALSE)*$M189+VLOOKUP($N$3,Data!$A$40:$D$48,3,FALSE)*$N189+VLOOKUP($O$3,Data!$A$40:$D$48,3,FALSE)*$O189+VLOOKUP($P$3,Data!$A$40:$D$48,3,FALSE)*$P189+VLOOKUP($Q$3,Data!$A$40:$D$48,3,FALSE)*$Q189+VLOOKUP($R$3,Data!$A$40:$D$48,3,FALSE)*$R189,0)</f>
        <v>1</v>
      </c>
      <c r="AJ189" s="111">
        <f>MAX(1-(VLOOKUP($J$3,Data!$A$40:$D$48,4,FALSE)*$J189+VLOOKUP($K$3,Data!$A$40:$D$48,4,FALSE)*$K189+VLOOKUP($L$3,Data!$A$40:$D$48,4,FALSE)*$L189+VLOOKUP($M$3,Data!$A$40:$D$48,4,FALSE)*$M189+VLOOKUP($N$3,Data!$A$40:$D$48,4,FALSE)*$N189+VLOOKUP($O$3,Data!$A$40:$D$48,4,FALSE)*$O189+VLOOKUP($P$3,Data!$A$40:$D$48,4,FALSE)*$P189+VLOOKUP($Q$3,Data!$A$40:$D$48,4,FALSE)*$Q189+VLOOKUP($R$3,Data!$A$40:$D$48,4,FALSE)*$R189),0.2)</f>
        <v>1</v>
      </c>
      <c r="AK189" s="112">
        <f>D189/(AC189*AH189)</f>
        <v>0</v>
      </c>
      <c r="AL189" s="111">
        <f>AD189*AG189*AH189*AI189</f>
        <v>4.1666666666666664E-2</v>
      </c>
      <c r="AM189" s="111">
        <f>AE189*H189*AJ189</f>
        <v>0</v>
      </c>
      <c r="AN189" s="111">
        <f>AF189*H189*AJ189</f>
        <v>0</v>
      </c>
      <c r="AO189" s="131" t="s">
        <v>298</v>
      </c>
      <c r="AP189" s="11"/>
      <c r="AQ189" s="11">
        <f>IF(AQ$2=$A189,0,IF(HLOOKUP(AQ$2,Recipes!$H:$GI,'Production Calculator'!$A189+2,FALSE)=0,0,HLOOKUP(AQ$2,Recipes!$H:$GI,'Production Calculator'!$A189+2,FALSE)*$AK189))</f>
        <v>0</v>
      </c>
      <c r="AR189" s="11">
        <f>IF(AR$2=$A189,0,IF(HLOOKUP(AR$2,Recipes!$H:$GI,'Production Calculator'!$A189+2,FALSE)=0,0,HLOOKUP(AR$2,Recipes!$H:$GI,'Production Calculator'!$A189+2,FALSE)*$AK189))</f>
        <v>0</v>
      </c>
      <c r="AS189" s="11">
        <f>IF(AS$2=$A189,0,IF(HLOOKUP(AS$2,Recipes!$H:$GI,'Production Calculator'!$A189+2,FALSE)=0,0,HLOOKUP(AS$2,Recipes!$H:$GI,'Production Calculator'!$A189+2,FALSE)*$AK189))</f>
        <v>0</v>
      </c>
      <c r="AT189" s="11">
        <f>IF(AT$2=$A189,0,IF(HLOOKUP(AT$2,Recipes!$H:$GI,'Production Calculator'!$A189+2,FALSE)=0,0,HLOOKUP(AT$2,Recipes!$H:$GI,'Production Calculator'!$A189+2,FALSE)*$AK189))</f>
        <v>0</v>
      </c>
      <c r="AU189" s="11">
        <f>IF(AU$2=$A189,0,IF(HLOOKUP(AU$2,Recipes!$H:$GI,'Production Calculator'!$A189+2,FALSE)=0,0,HLOOKUP(AU$2,Recipes!$H:$GI,'Production Calculator'!$A189+2,FALSE)*$AK189))</f>
        <v>0</v>
      </c>
      <c r="AV189" s="11">
        <f>IF(AV$2=$A189,0,IF(HLOOKUP(AV$2,Recipes!$H:$GI,'Production Calculator'!$A189+2,FALSE)=0,0,HLOOKUP(AV$2,Recipes!$H:$GI,'Production Calculator'!$A189+2,FALSE)*$AK189))</f>
        <v>0</v>
      </c>
      <c r="AW189" s="11">
        <f>IF(AW$2=$A189,0,IF(HLOOKUP(AW$2,Recipes!$H:$GI,'Production Calculator'!$A189+2,FALSE)=0,0,HLOOKUP(AW$2,Recipes!$H:$GI,'Production Calculator'!$A189+2,FALSE)*$AK189))</f>
        <v>0</v>
      </c>
      <c r="AX189" s="11">
        <f>IF(AX$2=$A189,0,IF(HLOOKUP(AX$2,Recipes!$H:$GI,'Production Calculator'!$A189+2,FALSE)=0,0,HLOOKUP(AX$2,Recipes!$H:$GI,'Production Calculator'!$A189+2,FALSE)*$AK189))</f>
        <v>0</v>
      </c>
      <c r="AY189" s="11">
        <f>IF(AY$2=$A189,0,IF(HLOOKUP(AY$2,Recipes!$H:$GI,'Production Calculator'!$A189+2,FALSE)=0,0,HLOOKUP(AY$2,Recipes!$H:$GI,'Production Calculator'!$A189+2,FALSE)*$AK189))</f>
        <v>0</v>
      </c>
      <c r="AZ189" s="11">
        <f>IF(AZ$2=$A189,0,IF(HLOOKUP(AZ$2,Recipes!$H:$GI,'Production Calculator'!$A189+2,FALSE)=0,0,HLOOKUP(AZ$2,Recipes!$H:$GI,'Production Calculator'!$A189+2,FALSE)*$AK189))</f>
        <v>0</v>
      </c>
      <c r="BA189" s="11">
        <f>IF(BA$2=$A189,0,IF(HLOOKUP(BA$2,Recipes!$H:$GI,'Production Calculator'!$A189+2,FALSE)=0,0,HLOOKUP(BA$2,Recipes!$H:$GI,'Production Calculator'!$A189+2,FALSE)*$AK189))</f>
        <v>0</v>
      </c>
      <c r="BB189" s="11">
        <f>IF(BB$2=$A189,0,IF(HLOOKUP(BB$2,Recipes!$H:$GI,'Production Calculator'!$A189+2,FALSE)=0,0,HLOOKUP(BB$2,Recipes!$H:$GI,'Production Calculator'!$A189+2,FALSE)*$AK189))</f>
        <v>0</v>
      </c>
      <c r="BC189" s="11">
        <f>IF(BC$2=$A189,0,IF(HLOOKUP(BC$2,Recipes!$H:$GI,'Production Calculator'!$A189+2,FALSE)=0,0,HLOOKUP(BC$2,Recipes!$H:$GI,'Production Calculator'!$A189+2,FALSE)*$AK189))</f>
        <v>0</v>
      </c>
      <c r="BD189" s="11">
        <f>IF(BD$2=$A189,0,IF(HLOOKUP(BD$2,Recipes!$H:$GI,'Production Calculator'!$A189+2,FALSE)=0,0,HLOOKUP(BD$2,Recipes!$H:$GI,'Production Calculator'!$A189+2,FALSE)*$AK189))</f>
        <v>0</v>
      </c>
      <c r="BE189" s="11">
        <f>IF(BE$2=$A189,0,IF(HLOOKUP(BE$2,Recipes!$H:$GI,'Production Calculator'!$A189+2,FALSE)=0,0,HLOOKUP(BE$2,Recipes!$H:$GI,'Production Calculator'!$A189+2,FALSE)*$AK189))</f>
        <v>0</v>
      </c>
      <c r="BF189" s="11">
        <f>IF(BF$2=$A189,0,IF(HLOOKUP(BF$2,Recipes!$H:$GI,'Production Calculator'!$A189+2,FALSE)=0,0,HLOOKUP(BF$2,Recipes!$H:$GI,'Production Calculator'!$A189+2,FALSE)*$AK189))</f>
        <v>0</v>
      </c>
      <c r="BG189" s="11">
        <f>IF(BG$2=$A189,0,IF(HLOOKUP(BG$2,Recipes!$H:$GI,'Production Calculator'!$A189+2,FALSE)=0,0,HLOOKUP(BG$2,Recipes!$H:$GI,'Production Calculator'!$A189+2,FALSE)*$AK189))</f>
        <v>0</v>
      </c>
      <c r="BH189" s="11">
        <f>IF(BH$2=$A189,0,IF(HLOOKUP(BH$2,Recipes!$H:$GI,'Production Calculator'!$A189+2,FALSE)=0,0,HLOOKUP(BH$2,Recipes!$H:$GI,'Production Calculator'!$A189+2,FALSE)*$AK189))</f>
        <v>0</v>
      </c>
      <c r="BI189" s="11">
        <f>IF(BI$2=$A189,0,IF(HLOOKUP(BI$2,Recipes!$H:$GI,'Production Calculator'!$A189+2,FALSE)=0,0,HLOOKUP(BI$2,Recipes!$H:$GI,'Production Calculator'!$A189+2,FALSE)*$AK189))</f>
        <v>0</v>
      </c>
      <c r="BJ189" s="11">
        <f>IF(BJ$2=$A189,0,IF(HLOOKUP(BJ$2,Recipes!$H:$GI,'Production Calculator'!$A189+2,FALSE)=0,0,HLOOKUP(BJ$2,Recipes!$H:$GI,'Production Calculator'!$A189+2,FALSE)*$AK189))</f>
        <v>0</v>
      </c>
      <c r="BK189" s="11">
        <f>IF(BK$2=$A189,0,IF(HLOOKUP(BK$2,Recipes!$H:$GI,'Production Calculator'!$A189+2,FALSE)=0,0,HLOOKUP(BK$2,Recipes!$H:$GI,'Production Calculator'!$A189+2,FALSE)*$AK189))</f>
        <v>0</v>
      </c>
      <c r="BL189" s="11">
        <f>IF(BL$2=$A189,0,IF(HLOOKUP(BL$2,Recipes!$H:$GI,'Production Calculator'!$A189+2,FALSE)=0,0,HLOOKUP(BL$2,Recipes!$H:$GI,'Production Calculator'!$A189+2,FALSE)*$AK189))</f>
        <v>0</v>
      </c>
      <c r="BM189" s="11">
        <f>IF(BM$2=$A189,0,IF(HLOOKUP(BM$2,Recipes!$H:$GI,'Production Calculator'!$A189+2,FALSE)=0,0,HLOOKUP(BM$2,Recipes!$H:$GI,'Production Calculator'!$A189+2,FALSE)*$AK189))</f>
        <v>0</v>
      </c>
      <c r="BN189" s="11">
        <f>IF(BN$2=$A189,0,IF(HLOOKUP(BN$2,Recipes!$H:$GI,'Production Calculator'!$A189+2,FALSE)=0,0,HLOOKUP(BN$2,Recipes!$H:$GI,'Production Calculator'!$A189+2,FALSE)*$AK189))</f>
        <v>0</v>
      </c>
      <c r="BO189" s="11">
        <f>IF(BO$2=$A189,0,IF(HLOOKUP(BO$2,Recipes!$H:$GI,'Production Calculator'!$A189+2,FALSE)=0,0,HLOOKUP(BO$2,Recipes!$H:$GI,'Production Calculator'!$A189+2,FALSE)*$AK189))</f>
        <v>0</v>
      </c>
      <c r="BP189" s="11">
        <f>IF(BP$2=$A189,0,IF(HLOOKUP(BP$2,Recipes!$H:$GI,'Production Calculator'!$A189+2,FALSE)=0,0,HLOOKUP(BP$2,Recipes!$H:$GI,'Production Calculator'!$A189+2,FALSE)*$AK189))</f>
        <v>0</v>
      </c>
      <c r="BQ189" s="11">
        <f>IF(BQ$2=$A189,0,IF(HLOOKUP(BQ$2,Recipes!$H:$GI,'Production Calculator'!$A189+2,FALSE)=0,0,HLOOKUP(BQ$2,Recipes!$H:$GI,'Production Calculator'!$A189+2,FALSE)*$AK189))</f>
        <v>0</v>
      </c>
      <c r="BR189" s="11">
        <f>IF(BR$2=$A189,0,IF(HLOOKUP(BR$2,Recipes!$H:$GI,'Production Calculator'!$A189+2,FALSE)=0,0,HLOOKUP(BR$2,Recipes!$H:$GI,'Production Calculator'!$A189+2,FALSE)*$AK189))</f>
        <v>0</v>
      </c>
      <c r="BS189" s="11">
        <f>IF(BS$2=$A189,0,IF(HLOOKUP(BS$2,Recipes!$H:$GI,'Production Calculator'!$A189+2,FALSE)=0,0,HLOOKUP(BS$2,Recipes!$H:$GI,'Production Calculator'!$A189+2,FALSE)*$AK189))</f>
        <v>0</v>
      </c>
      <c r="BT189" s="11">
        <f>IF(BT$2=$A189,0,IF(HLOOKUP(BT$2,Recipes!$H:$GI,'Production Calculator'!$A189+2,FALSE)=0,0,HLOOKUP(BT$2,Recipes!$H:$GI,'Production Calculator'!$A189+2,FALSE)*$AK189))</f>
        <v>0</v>
      </c>
      <c r="BU189" s="11">
        <f>IF(BU$2=$A189,0,IF(HLOOKUP(BU$2,Recipes!$H:$GI,'Production Calculator'!$A189+2,FALSE)=0,0,HLOOKUP(BU$2,Recipes!$H:$GI,'Production Calculator'!$A189+2,FALSE)*$AK189))</f>
        <v>0</v>
      </c>
      <c r="BV189" s="11">
        <f>IF(BV$2=$A189,0,IF(HLOOKUP(BV$2,Recipes!$H:$GI,'Production Calculator'!$A189+2,FALSE)=0,0,HLOOKUP(BV$2,Recipes!$H:$GI,'Production Calculator'!$A189+2,FALSE)*$AK189))</f>
        <v>0</v>
      </c>
      <c r="BW189" s="11">
        <f>IF(BW$2=$A189,0,IF(HLOOKUP(BW$2,Recipes!$H:$GI,'Production Calculator'!$A189+2,FALSE)=0,0,HLOOKUP(BW$2,Recipes!$H:$GI,'Production Calculator'!$A189+2,FALSE)*$AK189))</f>
        <v>0</v>
      </c>
      <c r="BX189" s="11">
        <f>IF(BX$2=$A189,0,IF(HLOOKUP(BX$2,Recipes!$H:$GI,'Production Calculator'!$A189+2,FALSE)=0,0,HLOOKUP(BX$2,Recipes!$H:$GI,'Production Calculator'!$A189+2,FALSE)*$AK189))</f>
        <v>0</v>
      </c>
      <c r="BY189" s="11">
        <f>IF(BY$2=$A189,0,IF(HLOOKUP(BY$2,Recipes!$H:$GI,'Production Calculator'!$A189+2,FALSE)=0,0,HLOOKUP(BY$2,Recipes!$H:$GI,'Production Calculator'!$A189+2,FALSE)*$AK189))</f>
        <v>0</v>
      </c>
      <c r="BZ189" s="11">
        <f>IF(BZ$2=$A189,0,IF(HLOOKUP(BZ$2,Recipes!$H:$GI,'Production Calculator'!$A189+2,FALSE)=0,0,HLOOKUP(BZ$2,Recipes!$H:$GI,'Production Calculator'!$A189+2,FALSE)*$AK189))</f>
        <v>0</v>
      </c>
      <c r="CA189" s="11">
        <f>IF(CA$2=$A189,0,IF(HLOOKUP(CA$2,Recipes!$H:$GI,'Production Calculator'!$A189+2,FALSE)=0,0,HLOOKUP(CA$2,Recipes!$H:$GI,'Production Calculator'!$A189+2,FALSE)*$AK189))</f>
        <v>0</v>
      </c>
      <c r="CB189" s="11">
        <f>IF(CB$2=$A189,0,IF(HLOOKUP(CB$2,Recipes!$H:$GI,'Production Calculator'!$A189+2,FALSE)=0,0,HLOOKUP(CB$2,Recipes!$H:$GI,'Production Calculator'!$A189+2,FALSE)*$AK189))</f>
        <v>0</v>
      </c>
      <c r="CC189" s="11">
        <f>IF(CC$2=$A189,0,IF(HLOOKUP(CC$2,Recipes!$H:$GI,'Production Calculator'!$A189+2,FALSE)=0,0,HLOOKUP(CC$2,Recipes!$H:$GI,'Production Calculator'!$A189+2,FALSE)*$AK189))</f>
        <v>0</v>
      </c>
      <c r="CD189" s="11">
        <f>IF(CD$2=$A189,0,IF(HLOOKUP(CD$2,Recipes!$H:$GI,'Production Calculator'!$A189+2,FALSE)=0,0,HLOOKUP(CD$2,Recipes!$H:$GI,'Production Calculator'!$A189+2,FALSE)*$AK189))</f>
        <v>0</v>
      </c>
      <c r="CE189" s="11">
        <f>IF(CE$2=$A189,0,IF(HLOOKUP(CE$2,Recipes!$H:$GI,'Production Calculator'!$A189+2,FALSE)=0,0,HLOOKUP(CE$2,Recipes!$H:$GI,'Production Calculator'!$A189+2,FALSE)*$AK189))</f>
        <v>0</v>
      </c>
      <c r="CF189" s="11">
        <f>IF(CF$2=$A189,0,IF(HLOOKUP(CF$2,Recipes!$H:$GI,'Production Calculator'!$A189+2,FALSE)=0,0,HLOOKUP(CF$2,Recipes!$H:$GI,'Production Calculator'!$A189+2,FALSE)*$AK189))</f>
        <v>0</v>
      </c>
      <c r="CG189" s="11">
        <f>IF(CG$2=$A189,0,IF(HLOOKUP(CG$2,Recipes!$H:$GI,'Production Calculator'!$A189+2,FALSE)=0,0,HLOOKUP(CG$2,Recipes!$H:$GI,'Production Calculator'!$A189+2,FALSE)*$AK189))</f>
        <v>0</v>
      </c>
      <c r="CH189" s="11">
        <f>IF(CH$2=$A189,0,IF(HLOOKUP(CH$2,Recipes!$H:$GI,'Production Calculator'!$A189+2,FALSE)=0,0,HLOOKUP(CH$2,Recipes!$H:$GI,'Production Calculator'!$A189+2,FALSE)*$AK189))</f>
        <v>0</v>
      </c>
      <c r="CI189" s="11">
        <f>IF(CI$2=$A189,0,IF(HLOOKUP(CI$2,Recipes!$H:$GI,'Production Calculator'!$A189+2,FALSE)=0,0,HLOOKUP(CI$2,Recipes!$H:$GI,'Production Calculator'!$A189+2,FALSE)*$AK189))</f>
        <v>0</v>
      </c>
      <c r="CJ189" s="11">
        <f>IF(CJ$2=$A189,0,IF(HLOOKUP(CJ$2,Recipes!$H:$GI,'Production Calculator'!$A189+2,FALSE)=0,0,HLOOKUP(CJ$2,Recipes!$H:$GI,'Production Calculator'!$A189+2,FALSE)*$AK189))</f>
        <v>0</v>
      </c>
      <c r="CK189" s="11">
        <f>IF(CK$2=$A189,0,IF(HLOOKUP(CK$2,Recipes!$H:$GI,'Production Calculator'!$A189+2,FALSE)=0,0,HLOOKUP(CK$2,Recipes!$H:$GI,'Production Calculator'!$A189+2,FALSE)*$AK189))</f>
        <v>0</v>
      </c>
      <c r="CL189" s="11">
        <f>IF(CL$2=$A189,0,IF(HLOOKUP(CL$2,Recipes!$H:$GI,'Production Calculator'!$A189+2,FALSE)=0,0,HLOOKUP(CL$2,Recipes!$H:$GI,'Production Calculator'!$A189+2,FALSE)*$AK189))</f>
        <v>0</v>
      </c>
      <c r="CM189" s="11">
        <f>IF(CM$2=$A189,0,IF(HLOOKUP(CM$2,Recipes!$H:$GI,'Production Calculator'!$A189+2,FALSE)=0,0,HLOOKUP(CM$2,Recipes!$H:$GI,'Production Calculator'!$A189+2,FALSE)*$AK189))</f>
        <v>0</v>
      </c>
      <c r="CN189" s="11">
        <f>IF(CN$2=$A189,0,IF(HLOOKUP(CN$2,Recipes!$H:$GI,'Production Calculator'!$A189+2,FALSE)=0,0,HLOOKUP(CN$2,Recipes!$H:$GI,'Production Calculator'!$A189+2,FALSE)*$AK189))</f>
        <v>0</v>
      </c>
      <c r="CO189" s="11">
        <f>IF(CO$2=$A189,0,IF(HLOOKUP(CO$2,Recipes!$H:$GI,'Production Calculator'!$A189+2,FALSE)=0,0,HLOOKUP(CO$2,Recipes!$H:$GI,'Production Calculator'!$A189+2,FALSE)*$AK189))</f>
        <v>0</v>
      </c>
      <c r="CP189" s="11">
        <f>IF(CP$2=$A189,0,IF(HLOOKUP(CP$2,Recipes!$H:$GI,'Production Calculator'!$A189+2,FALSE)=0,0,HLOOKUP(CP$2,Recipes!$H:$GI,'Production Calculator'!$A189+2,FALSE)*$AK189))</f>
        <v>0</v>
      </c>
      <c r="CQ189" s="11">
        <f>IF(CQ$2=$A189,0,IF(HLOOKUP(CQ$2,Recipes!$H:$GI,'Production Calculator'!$A189+2,FALSE)=0,0,HLOOKUP(CQ$2,Recipes!$H:$GI,'Production Calculator'!$A189+2,FALSE)*$AK189))</f>
        <v>0</v>
      </c>
      <c r="CR189" s="11">
        <f>IF(CR$2=$A189,0,IF(HLOOKUP(CR$2,Recipes!$H:$GI,'Production Calculator'!$A189+2,FALSE)=0,0,HLOOKUP(CR$2,Recipes!$H:$GI,'Production Calculator'!$A189+2,FALSE)*$AK189))</f>
        <v>0</v>
      </c>
      <c r="CS189" s="11">
        <f>IF(CS$2=$A189,0,IF(HLOOKUP(CS$2,Recipes!$H:$GI,'Production Calculator'!$A189+2,FALSE)=0,0,HLOOKUP(CS$2,Recipes!$H:$GI,'Production Calculator'!$A189+2,FALSE)*$AK189))</f>
        <v>0</v>
      </c>
      <c r="CT189" s="11">
        <f>IF(CT$2=$A189,0,IF(HLOOKUP(CT$2,Recipes!$H:$GI,'Production Calculator'!$A189+2,FALSE)=0,0,HLOOKUP(CT$2,Recipes!$H:$GI,'Production Calculator'!$A189+2,FALSE)*$AK189))</f>
        <v>0</v>
      </c>
      <c r="CU189" s="11">
        <f>IF(CU$2=$A189,0,IF(HLOOKUP(CU$2,Recipes!$H:$GI,'Production Calculator'!$A189+2,FALSE)=0,0,HLOOKUP(CU$2,Recipes!$H:$GI,'Production Calculator'!$A189+2,FALSE)*$AK189))</f>
        <v>0</v>
      </c>
      <c r="CV189" s="11">
        <f>IF(CV$2=$A189,0,IF(HLOOKUP(CV$2,Recipes!$H:$GI,'Production Calculator'!$A189+2,FALSE)=0,0,HLOOKUP(CV$2,Recipes!$H:$GI,'Production Calculator'!$A189+2,FALSE)*$AK189))</f>
        <v>0</v>
      </c>
      <c r="CW189" s="11">
        <f>IF(CW$2=$A189,0,IF(HLOOKUP(CW$2,Recipes!$H:$GI,'Production Calculator'!$A189+2,FALSE)=0,0,HLOOKUP(CW$2,Recipes!$H:$GI,'Production Calculator'!$A189+2,FALSE)*$AK189))</f>
        <v>0</v>
      </c>
      <c r="CX189" s="11">
        <f>IF(CX$2=$A189,0,IF(HLOOKUP(CX$2,Recipes!$H:$GI,'Production Calculator'!$A189+2,FALSE)=0,0,HLOOKUP(CX$2,Recipes!$H:$GI,'Production Calculator'!$A189+2,FALSE)*$AK189))</f>
        <v>0</v>
      </c>
      <c r="CY189" s="11">
        <f>IF(CY$2=$A189,0,IF(HLOOKUP(CY$2,Recipes!$H:$GI,'Production Calculator'!$A189+2,FALSE)=0,0,HLOOKUP(CY$2,Recipes!$H:$GI,'Production Calculator'!$A189+2,FALSE)*$AK189))</f>
        <v>0</v>
      </c>
      <c r="CZ189" s="11">
        <f>IF(CZ$2=$A189,0,IF(HLOOKUP(CZ$2,Recipes!$H:$GI,'Production Calculator'!$A189+2,FALSE)=0,0,HLOOKUP(CZ$2,Recipes!$H:$GI,'Production Calculator'!$A189+2,FALSE)*$AK189))</f>
        <v>0</v>
      </c>
      <c r="DA189" s="11">
        <f>IF(DA$2=$A189,0,IF(HLOOKUP(DA$2,Recipes!$H:$GI,'Production Calculator'!$A189+2,FALSE)=0,0,HLOOKUP(DA$2,Recipes!$H:$GI,'Production Calculator'!$A189+2,FALSE)*$AK189))</f>
        <v>0</v>
      </c>
      <c r="DB189" s="11">
        <f>IF(DB$2=$A189,0,IF(HLOOKUP(DB$2,Recipes!$H:$GI,'Production Calculator'!$A189+2,FALSE)=0,0,HLOOKUP(DB$2,Recipes!$H:$GI,'Production Calculator'!$A189+2,FALSE)*$AK189))</f>
        <v>0</v>
      </c>
      <c r="DC189" s="11">
        <f>IF(DC$2=$A189,0,IF(HLOOKUP(DC$2,Recipes!$H:$GI,'Production Calculator'!$A189+2,FALSE)=0,0,HLOOKUP(DC$2,Recipes!$H:$GI,'Production Calculator'!$A189+2,FALSE)*$AK189))</f>
        <v>0</v>
      </c>
      <c r="DD189" s="11">
        <f>IF(DD$2=$A189,0,IF(HLOOKUP(DD$2,Recipes!$H:$GI,'Production Calculator'!$A189+2,FALSE)=0,0,HLOOKUP(DD$2,Recipes!$H:$GI,'Production Calculator'!$A189+2,FALSE)*$AK189))</f>
        <v>0</v>
      </c>
      <c r="DE189" s="11">
        <f>IF(DE$2=$A189,0,IF(HLOOKUP(DE$2,Recipes!$H:$GI,'Production Calculator'!$A189+2,FALSE)=0,0,HLOOKUP(DE$2,Recipes!$H:$GI,'Production Calculator'!$A189+2,FALSE)*$AK189))</f>
        <v>0</v>
      </c>
      <c r="DF189" s="11">
        <f>IF(DF$2=$A189,0,IF(HLOOKUP(DF$2,Recipes!$H:$GI,'Production Calculator'!$A189+2,FALSE)=0,0,HLOOKUP(DF$2,Recipes!$H:$GI,'Production Calculator'!$A189+2,FALSE)*$AK189))</f>
        <v>0</v>
      </c>
      <c r="DG189" s="11">
        <f>IF(DG$2=$A189,0,IF(HLOOKUP(DG$2,Recipes!$H:$GI,'Production Calculator'!$A189+2,FALSE)=0,0,HLOOKUP(DG$2,Recipes!$H:$GI,'Production Calculator'!$A189+2,FALSE)*$AK189))</f>
        <v>0</v>
      </c>
      <c r="DH189" s="11">
        <f>IF(DH$2=$A189,0,IF(HLOOKUP(DH$2,Recipes!$H:$GI,'Production Calculator'!$A189+2,FALSE)=0,0,HLOOKUP(DH$2,Recipes!$H:$GI,'Production Calculator'!$A189+2,FALSE)*$AK189))</f>
        <v>0</v>
      </c>
      <c r="DI189" s="11">
        <f>IF(DI$2=$A189,0,IF(HLOOKUP(DI$2,Recipes!$H:$GI,'Production Calculator'!$A189+2,FALSE)=0,0,HLOOKUP(DI$2,Recipes!$H:$GI,'Production Calculator'!$A189+2,FALSE)*$AK189))</f>
        <v>0</v>
      </c>
      <c r="DJ189" s="11">
        <f>IF(DJ$2=$A189,0,IF(HLOOKUP(DJ$2,Recipes!$H:$GI,'Production Calculator'!$A189+2,FALSE)=0,0,HLOOKUP(DJ$2,Recipes!$H:$GI,'Production Calculator'!$A189+2,FALSE)*$AK189))</f>
        <v>0</v>
      </c>
      <c r="DK189" s="11">
        <f>IF(DK$2=$A189,0,IF(HLOOKUP(DK$2,Recipes!$H:$GI,'Production Calculator'!$A189+2,FALSE)=0,0,HLOOKUP(DK$2,Recipes!$H:$GI,'Production Calculator'!$A189+2,FALSE)*$AK189))</f>
        <v>0</v>
      </c>
      <c r="DL189" s="11">
        <f>IF(DL$2=$A189,0,IF(HLOOKUP(DL$2,Recipes!$H:$GI,'Production Calculator'!$A189+2,FALSE)=0,0,HLOOKUP(DL$2,Recipes!$H:$GI,'Production Calculator'!$A189+2,FALSE)*$AK189))</f>
        <v>0</v>
      </c>
      <c r="DM189" s="11">
        <f>IF(DM$2=$A189,0,IF(HLOOKUP(DM$2,Recipes!$H:$GI,'Production Calculator'!$A189+2,FALSE)=0,0,HLOOKUP(DM$2,Recipes!$H:$GI,'Production Calculator'!$A189+2,FALSE)*$AK189))</f>
        <v>0</v>
      </c>
      <c r="DN189" s="11">
        <f>IF(DN$2=$A189,0,IF(HLOOKUP(DN$2,Recipes!$H:$GI,'Production Calculator'!$A189+2,FALSE)=0,0,HLOOKUP(DN$2,Recipes!$H:$GI,'Production Calculator'!$A189+2,FALSE)*$AK189))</f>
        <v>0</v>
      </c>
      <c r="DO189" s="11">
        <f>IF(DO$2=$A189,0,IF(HLOOKUP(DO$2,Recipes!$H:$GI,'Production Calculator'!$A189+2,FALSE)=0,0,HLOOKUP(DO$2,Recipes!$H:$GI,'Production Calculator'!$A189+2,FALSE)*$AK189))</f>
        <v>0</v>
      </c>
      <c r="DP189" s="11">
        <f>IF(DP$2=$A189,0,IF(HLOOKUP(DP$2,Recipes!$H:$GI,'Production Calculator'!$A189+2,FALSE)=0,0,HLOOKUP(DP$2,Recipes!$H:$GI,'Production Calculator'!$A189+2,FALSE)*$AK189))</f>
        <v>0</v>
      </c>
      <c r="DQ189" s="11">
        <f>IF(DQ$2=$A189,0,IF(HLOOKUP(DQ$2,Recipes!$H:$GI,'Production Calculator'!$A189+2,FALSE)=0,0,HLOOKUP(DQ$2,Recipes!$H:$GI,'Production Calculator'!$A189+2,FALSE)*$AK189))</f>
        <v>0</v>
      </c>
      <c r="DR189" s="11">
        <f>IF(DR$2=$A189,0,IF(HLOOKUP(DR$2,Recipes!$H:$GI,'Production Calculator'!$A189+2,FALSE)=0,0,HLOOKUP(DR$2,Recipes!$H:$GI,'Production Calculator'!$A189+2,FALSE)*$AK189))</f>
        <v>0</v>
      </c>
      <c r="DS189" s="11">
        <f>IF(DS$2=$A189,0,IF(HLOOKUP(DS$2,Recipes!$H:$GI,'Production Calculator'!$A189+2,FALSE)=0,0,HLOOKUP(DS$2,Recipes!$H:$GI,'Production Calculator'!$A189+2,FALSE)*$AK189))</f>
        <v>0</v>
      </c>
      <c r="DT189" s="11">
        <f>IF(DT$2=$A189,0,IF(HLOOKUP(DT$2,Recipes!$H:$GI,'Production Calculator'!$A189+2,FALSE)=0,0,HLOOKUP(DT$2,Recipes!$H:$GI,'Production Calculator'!$A189+2,FALSE)*$AK189))</f>
        <v>0</v>
      </c>
      <c r="DU189" s="11">
        <f>IF(DU$2=$A189,0,IF(HLOOKUP(DU$2,Recipes!$H:$GI,'Production Calculator'!$A189+2,FALSE)=0,0,HLOOKUP(DU$2,Recipes!$H:$GI,'Production Calculator'!$A189+2,FALSE)*$AK189))</f>
        <v>0</v>
      </c>
      <c r="DV189" s="11">
        <f>IF(DV$2=$A189,0,IF(HLOOKUP(DV$2,Recipes!$H:$GI,'Production Calculator'!$A189+2,FALSE)=0,0,HLOOKUP(DV$2,Recipes!$H:$GI,'Production Calculator'!$A189+2,FALSE)*$AK189))</f>
        <v>0</v>
      </c>
      <c r="DW189" s="11">
        <f>IF(DW$2=$A189,0,IF(HLOOKUP(DW$2,Recipes!$H:$GI,'Production Calculator'!$A189+2,FALSE)=0,0,HLOOKUP(DW$2,Recipes!$H:$GI,'Production Calculator'!$A189+2,FALSE)*$AK189))</f>
        <v>0</v>
      </c>
      <c r="DX189" s="11">
        <f>IF(DX$2=$A189,0,IF(HLOOKUP(DX$2,Recipes!$H:$GI,'Production Calculator'!$A189+2,FALSE)=0,0,HLOOKUP(DX$2,Recipes!$H:$GI,'Production Calculator'!$A189+2,FALSE)*$AK189))</f>
        <v>0</v>
      </c>
      <c r="DY189" s="11">
        <f>IF(DY$2=$A189,0,IF(HLOOKUP(DY$2,Recipes!$H:$GI,'Production Calculator'!$A189+2,FALSE)=0,0,HLOOKUP(DY$2,Recipes!$H:$GI,'Production Calculator'!$A189+2,FALSE)*$AK189))</f>
        <v>0</v>
      </c>
      <c r="DZ189" s="11">
        <f>IF(DZ$2=$A189,0,IF(HLOOKUP(DZ$2,Recipes!$H:$GI,'Production Calculator'!$A189+2,FALSE)=0,0,HLOOKUP(DZ$2,Recipes!$H:$GI,'Production Calculator'!$A189+2,FALSE)*$AK189))</f>
        <v>0</v>
      </c>
      <c r="EA189" s="11">
        <f>IF(EA$2=$A189,0,IF(HLOOKUP(EA$2,Recipes!$H:$GI,'Production Calculator'!$A189+2,FALSE)=0,0,HLOOKUP(EA$2,Recipes!$H:$GI,'Production Calculator'!$A189+2,FALSE)*$AK189))</f>
        <v>0</v>
      </c>
      <c r="EB189" s="11">
        <f>IF(EB$2=$A189,0,IF(HLOOKUP(EB$2,Recipes!$H:$GI,'Production Calculator'!$A189+2,FALSE)=0,0,HLOOKUP(EB$2,Recipes!$H:$GI,'Production Calculator'!$A189+2,FALSE)*$AK189))</f>
        <v>0</v>
      </c>
      <c r="EC189" s="11">
        <f>IF(EC$2=$A189,0,IF(HLOOKUP(EC$2,Recipes!$H:$GI,'Production Calculator'!$A189+2,FALSE)=0,0,HLOOKUP(EC$2,Recipes!$H:$GI,'Production Calculator'!$A189+2,FALSE)*$AK189))</f>
        <v>0</v>
      </c>
      <c r="ED189" s="11">
        <f>IF(ED$2=$A189,0,IF(HLOOKUP(ED$2,Recipes!$H:$GI,'Production Calculator'!$A189+2,FALSE)=0,0,HLOOKUP(ED$2,Recipes!$H:$GI,'Production Calculator'!$A189+2,FALSE)*$AK189))</f>
        <v>0</v>
      </c>
      <c r="EE189" s="11">
        <f>IF(EE$2=$A189,0,IF(HLOOKUP(EE$2,Recipes!$H:$GI,'Production Calculator'!$A189+2,FALSE)=0,0,HLOOKUP(EE$2,Recipes!$H:$GI,'Production Calculator'!$A189+2,FALSE)*$AK189))</f>
        <v>0</v>
      </c>
      <c r="EF189" s="11">
        <f>IF(EF$2=$A189,0,IF(HLOOKUP(EF$2,Recipes!$H:$GI,'Production Calculator'!$A189+2,FALSE)=0,0,HLOOKUP(EF$2,Recipes!$H:$GI,'Production Calculator'!$A189+2,FALSE)*$AK189))</f>
        <v>0</v>
      </c>
      <c r="EG189" s="11">
        <f>IF(EG$2=$A189,0,IF(HLOOKUP(EG$2,Recipes!$H:$GI,'Production Calculator'!$A189+2,FALSE)=0,0,HLOOKUP(EG$2,Recipes!$H:$GI,'Production Calculator'!$A189+2,FALSE)*$AK189))</f>
        <v>0</v>
      </c>
      <c r="EH189" s="11">
        <f>IF(EH$2=$A189,0,IF(HLOOKUP(EH$2,Recipes!$H:$GI,'Production Calculator'!$A189+2,FALSE)=0,0,HLOOKUP(EH$2,Recipes!$H:$GI,'Production Calculator'!$A189+2,FALSE)*$AK189))</f>
        <v>0</v>
      </c>
      <c r="EI189" s="11">
        <f>IF(EI$2=$A189,0,IF(HLOOKUP(EI$2,Recipes!$H:$GI,'Production Calculator'!$A189+2,FALSE)=0,0,HLOOKUP(EI$2,Recipes!$H:$GI,'Production Calculator'!$A189+2,FALSE)*$AK189))</f>
        <v>0</v>
      </c>
      <c r="EJ189" s="11">
        <f>IF(EJ$2=$A189,0,IF(HLOOKUP(EJ$2,Recipes!$H:$GI,'Production Calculator'!$A189+2,FALSE)=0,0,HLOOKUP(EJ$2,Recipes!$H:$GI,'Production Calculator'!$A189+2,FALSE)*$AK189))</f>
        <v>0</v>
      </c>
      <c r="EK189" s="11">
        <f>IF(EK$2=$A189,0,IF(HLOOKUP(EK$2,Recipes!$H:$GI,'Production Calculator'!$A189+2,FALSE)=0,0,HLOOKUP(EK$2,Recipes!$H:$GI,'Production Calculator'!$A189+2,FALSE)*$AK189))</f>
        <v>0</v>
      </c>
      <c r="EL189" s="11">
        <f>IF(EL$2=$A189,0,IF(HLOOKUP(EL$2,Recipes!$H:$GI,'Production Calculator'!$A189+2,FALSE)=0,0,HLOOKUP(EL$2,Recipes!$H:$GI,'Production Calculator'!$A189+2,FALSE)*$AK189))</f>
        <v>0</v>
      </c>
      <c r="EM189" s="11">
        <f>IF(EM$2=$A189,0,IF(HLOOKUP(EM$2,Recipes!$H:$GI,'Production Calculator'!$A189+2,FALSE)=0,0,HLOOKUP(EM$2,Recipes!$H:$GI,'Production Calculator'!$A189+2,FALSE)*$AK189))</f>
        <v>0</v>
      </c>
      <c r="EN189" s="11">
        <f>IF(EN$2=$A189,0,IF(HLOOKUP(EN$2,Recipes!$H:$GI,'Production Calculator'!$A189+2,FALSE)=0,0,HLOOKUP(EN$2,Recipes!$H:$GI,'Production Calculator'!$A189+2,FALSE)*$AK189))</f>
        <v>0</v>
      </c>
      <c r="EO189" s="11">
        <f>IF(EO$2=$A189,0,IF(HLOOKUP(EO$2,Recipes!$H:$GI,'Production Calculator'!$A189+2,FALSE)=0,0,HLOOKUP(EO$2,Recipes!$H:$GI,'Production Calculator'!$A189+2,FALSE)*$AK189))</f>
        <v>0</v>
      </c>
      <c r="EP189" s="11">
        <f>IF(EP$2=$A189,0,IF(HLOOKUP(EP$2,Recipes!$H:$GI,'Production Calculator'!$A189+2,FALSE)=0,0,HLOOKUP(EP$2,Recipes!$H:$GI,'Production Calculator'!$A189+2,FALSE)*$AK189))</f>
        <v>0</v>
      </c>
      <c r="EQ189" s="11">
        <f>IF(EQ$2=$A189,0,IF(HLOOKUP(EQ$2,Recipes!$H:$GI,'Production Calculator'!$A189+2,FALSE)=0,0,HLOOKUP(EQ$2,Recipes!$H:$GI,'Production Calculator'!$A189+2,FALSE)*$AK189))</f>
        <v>0</v>
      </c>
      <c r="ER189" s="11">
        <f>IF(ER$2=$A189,0,IF(HLOOKUP(ER$2,Recipes!$H:$GI,'Production Calculator'!$A189+2,FALSE)=0,0,HLOOKUP(ER$2,Recipes!$H:$GI,'Production Calculator'!$A189+2,FALSE)*$AK189))</f>
        <v>0</v>
      </c>
      <c r="ES189" s="11">
        <f>IF(ES$2=$A189,0,IF(HLOOKUP(ES$2,Recipes!$H:$GI,'Production Calculator'!$A189+2,FALSE)=0,0,HLOOKUP(ES$2,Recipes!$H:$GI,'Production Calculator'!$A189+2,FALSE)*$AK189))</f>
        <v>0</v>
      </c>
      <c r="ET189" s="11">
        <f>IF(ET$2=$A189,0,IF(HLOOKUP(ET$2,Recipes!$H:$GI,'Production Calculator'!$A189+2,FALSE)=0,0,HLOOKUP(ET$2,Recipes!$H:$GI,'Production Calculator'!$A189+2,FALSE)*$AK189))</f>
        <v>0</v>
      </c>
      <c r="EU189" s="11">
        <f>IF(EU$2=$A189,0,IF(HLOOKUP(EU$2,Recipes!$H:$GI,'Production Calculator'!$A189+2,FALSE)=0,0,HLOOKUP(EU$2,Recipes!$H:$GI,'Production Calculator'!$A189+2,FALSE)*$AK189))</f>
        <v>0</v>
      </c>
      <c r="EV189" s="11">
        <f>IF(EV$2=$A189,0,IF(HLOOKUP(EV$2,Recipes!$H:$GI,'Production Calculator'!$A189+2,FALSE)=0,0,HLOOKUP(EV$2,Recipes!$H:$GI,'Production Calculator'!$A189+2,FALSE)*$AK189))</f>
        <v>0</v>
      </c>
      <c r="EW189" s="11">
        <f>IF(EW$2=$A189,0,IF(HLOOKUP(EW$2,Recipes!$H:$GI,'Production Calculator'!$A189+2,FALSE)=0,0,HLOOKUP(EW$2,Recipes!$H:$GI,'Production Calculator'!$A189+2,FALSE)*$AK189))</f>
        <v>0</v>
      </c>
      <c r="EX189" s="11">
        <f>IF(EX$2=$A189,0,IF(HLOOKUP(EX$2,Recipes!$H:$GI,'Production Calculator'!$A189+2,FALSE)=0,0,HLOOKUP(EX$2,Recipes!$H:$GI,'Production Calculator'!$A189+2,FALSE)*$AK189))</f>
        <v>0</v>
      </c>
      <c r="EY189" s="11">
        <f>IF(EY$2=$A189,0,IF(HLOOKUP(EY$2,Recipes!$H:$GI,'Production Calculator'!$A189+2,FALSE)=0,0,HLOOKUP(EY$2,Recipes!$H:$GI,'Production Calculator'!$A189+2,FALSE)*$AK189))</f>
        <v>0</v>
      </c>
      <c r="EZ189" s="11">
        <f>IF(EZ$2=$A189,0,IF(HLOOKUP(EZ$2,Recipes!$H:$GI,'Production Calculator'!$A189+2,FALSE)=0,0,HLOOKUP(EZ$2,Recipes!$H:$GI,'Production Calculator'!$A189+2,FALSE)*$AK189))</f>
        <v>0</v>
      </c>
      <c r="FA189" s="11">
        <f>IF(FA$2=$A189,0,IF(HLOOKUP(FA$2,Recipes!$H:$GI,'Production Calculator'!$A189+2,FALSE)=0,0,HLOOKUP(FA$2,Recipes!$H:$GI,'Production Calculator'!$A189+2,FALSE)*$AK189))</f>
        <v>0</v>
      </c>
      <c r="FB189" s="11">
        <f>IF(FB$2=$A189,0,IF(HLOOKUP(FB$2,Recipes!$H:$GI,'Production Calculator'!$A189+2,FALSE)=0,0,HLOOKUP(FB$2,Recipes!$H:$GI,'Production Calculator'!$A189+2,FALSE)*$AK189))</f>
        <v>0</v>
      </c>
      <c r="FC189" s="11">
        <f>IF(FC$2=$A189,0,IF(HLOOKUP(FC$2,Recipes!$H:$GI,'Production Calculator'!$A189+2,FALSE)=0,0,HLOOKUP(FC$2,Recipes!$H:$GI,'Production Calculator'!$A189+2,FALSE)*$AK189))</f>
        <v>0</v>
      </c>
      <c r="FD189" s="11">
        <f>IF(FD$2=$A189,0,IF(HLOOKUP(FD$2,Recipes!$H:$GI,'Production Calculator'!$A189+2,FALSE)=0,0,HLOOKUP(FD$2,Recipes!$H:$GI,'Production Calculator'!$A189+2,FALSE)*$AK189))</f>
        <v>0</v>
      </c>
      <c r="FE189" s="11">
        <f>IF(FE$2=$A189,0,IF(HLOOKUP(FE$2,Recipes!$H:$GI,'Production Calculator'!$A189+2,FALSE)=0,0,HLOOKUP(FE$2,Recipes!$H:$GI,'Production Calculator'!$A189+2,FALSE)*$AK189))</f>
        <v>0</v>
      </c>
      <c r="FF189" s="11">
        <f>IF(FF$2=$A189,0,IF(HLOOKUP(FF$2,Recipes!$H:$GI,'Production Calculator'!$A189+2,FALSE)=0,0,HLOOKUP(FF$2,Recipes!$H:$GI,'Production Calculator'!$A189+2,FALSE)*$AK189))</f>
        <v>0</v>
      </c>
      <c r="FG189" s="11">
        <f>IF(FG$2=$A189,0,IF(HLOOKUP(FG$2,Recipes!$H:$GI,'Production Calculator'!$A189+2,FALSE)=0,0,HLOOKUP(FG$2,Recipes!$H:$GI,'Production Calculator'!$A189+2,FALSE)*$AK189))</f>
        <v>0</v>
      </c>
      <c r="FH189" s="11">
        <f>IF(FH$2=$A189,0,IF(HLOOKUP(FH$2,Recipes!$H:$GI,'Production Calculator'!$A189+2,FALSE)=0,0,HLOOKUP(FH$2,Recipes!$H:$GI,'Production Calculator'!$A189+2,FALSE)*$AK189))</f>
        <v>0</v>
      </c>
      <c r="FI189" s="11">
        <f>IF(FI$2=$A189,0,IF(HLOOKUP(FI$2,Recipes!$H:$GI,'Production Calculator'!$A189+2,FALSE)=0,0,HLOOKUP(FI$2,Recipes!$H:$GI,'Production Calculator'!$A189+2,FALSE)*$AK189))</f>
        <v>0</v>
      </c>
      <c r="FJ189" s="11">
        <f>IF(FJ$2=$A189,0,IF(HLOOKUP(FJ$2,Recipes!$H:$GI,'Production Calculator'!$A189+2,FALSE)=0,0,HLOOKUP(FJ$2,Recipes!$H:$GI,'Production Calculator'!$A189+2,FALSE)*$AK189))</f>
        <v>0</v>
      </c>
      <c r="FK189" s="11">
        <f>IF(FK$2=$A189,0,IF(HLOOKUP(FK$2,Recipes!$H:$GI,'Production Calculator'!$A189+2,FALSE)=0,0,HLOOKUP(FK$2,Recipes!$H:$GI,'Production Calculator'!$A189+2,FALSE)*$AK189))</f>
        <v>0</v>
      </c>
      <c r="FL189" s="11">
        <f>IF(FL$2=$A189,0,IF(HLOOKUP(FL$2,Recipes!$H:$GI,'Production Calculator'!$A189+2,FALSE)=0,0,HLOOKUP(FL$2,Recipes!$H:$GI,'Production Calculator'!$A189+2,FALSE)*$AK189))</f>
        <v>0</v>
      </c>
      <c r="FM189" s="11">
        <f>IF(FM$2=$A189,0,IF(HLOOKUP(FM$2,Recipes!$H:$GI,'Production Calculator'!$A189+2,FALSE)=0,0,HLOOKUP(FM$2,Recipes!$H:$GI,'Production Calculator'!$A189+2,FALSE)*$AK189))</f>
        <v>0</v>
      </c>
      <c r="FN189" s="11">
        <f>IF(FN$2=$A189,0,IF(HLOOKUP(FN$2,Recipes!$H:$GI,'Production Calculator'!$A189+2,FALSE)=0,0,HLOOKUP(FN$2,Recipes!$H:$GI,'Production Calculator'!$A189+2,FALSE)*$AK189))</f>
        <v>0</v>
      </c>
      <c r="FO189" s="11">
        <f>IF(FO$2=$A189,0,IF(HLOOKUP(FO$2,Recipes!$H:$GI,'Production Calculator'!$A189+2,FALSE)=0,0,HLOOKUP(FO$2,Recipes!$H:$GI,'Production Calculator'!$A189+2,FALSE)*$AK189))</f>
        <v>0</v>
      </c>
      <c r="FP189" s="11">
        <f>IF(FP$2=$A189,0,IF(HLOOKUP(FP$2,Recipes!$H:$GI,'Production Calculator'!$A189+2,FALSE)=0,0,HLOOKUP(FP$2,Recipes!$H:$GI,'Production Calculator'!$A189+2,FALSE)*$AK189))</f>
        <v>0</v>
      </c>
      <c r="FQ189" s="11">
        <f>IF(FQ$2=$A189,0,IF(HLOOKUP(FQ$2,Recipes!$H:$GI,'Production Calculator'!$A189+2,FALSE)=0,0,HLOOKUP(FQ$2,Recipes!$H:$GI,'Production Calculator'!$A189+2,FALSE)*$AK189))</f>
        <v>0</v>
      </c>
      <c r="FR189" s="11">
        <f>IF(FR$2=$A189,0,IF(HLOOKUP(FR$2,Recipes!$H:$GI,'Production Calculator'!$A189+2,FALSE)=0,0,HLOOKUP(FR$2,Recipes!$H:$GI,'Production Calculator'!$A189+2,FALSE)*$AK189))</f>
        <v>0</v>
      </c>
      <c r="FS189" s="11">
        <f>IF(FS$2=$A189,0,IF(HLOOKUP(FS$2,Recipes!$H:$GI,'Production Calculator'!$A189+2,FALSE)=0,0,HLOOKUP(FS$2,Recipes!$H:$GI,'Production Calculator'!$A189+2,FALSE)*$AK189))</f>
        <v>0</v>
      </c>
      <c r="FT189" s="11">
        <f>IF(FT$2=$A189,0,IF(HLOOKUP(FT$2,Recipes!$H:$GI,'Production Calculator'!$A189+2,FALSE)=0,0,HLOOKUP(FT$2,Recipes!$H:$GI,'Production Calculator'!$A189+2,FALSE)*$AK189))</f>
        <v>0</v>
      </c>
      <c r="FU189" s="11">
        <f>IF(FU$2=$A189,0,IF(HLOOKUP(FU$2,Recipes!$H:$GI,'Production Calculator'!$A189+2,FALSE)=0,0,HLOOKUP(FU$2,Recipes!$H:$GI,'Production Calculator'!$A189+2,FALSE)*$AK189))</f>
        <v>0</v>
      </c>
      <c r="FV189" s="11">
        <f>IF(FV$2=$A189,0,IF(HLOOKUP(FV$2,Recipes!$H:$GI,'Production Calculator'!$A189+2,FALSE)=0,0,HLOOKUP(FV$2,Recipes!$H:$GI,'Production Calculator'!$A189+2,FALSE)*$AK189))</f>
        <v>0</v>
      </c>
      <c r="FW189" s="11">
        <f>IF(FW$2=$A189,0,IF(HLOOKUP(FW$2,Recipes!$H:$GI,'Production Calculator'!$A189+2,FALSE)=0,0,HLOOKUP(FW$2,Recipes!$H:$GI,'Production Calculator'!$A189+2,FALSE)*$AK189))</f>
        <v>0</v>
      </c>
      <c r="FX189" s="11">
        <f>IF(FX$2=$A189,0,IF(HLOOKUP(FX$2,Recipes!$H:$GI,'Production Calculator'!$A189+2,FALSE)=0,0,HLOOKUP(FX$2,Recipes!$H:$GI,'Production Calculator'!$A189+2,FALSE)*$AK189))</f>
        <v>0</v>
      </c>
      <c r="FY189" s="11">
        <f>IF(FY$2=$A189,0,IF(HLOOKUP(FY$2,Recipes!$H:$GI,'Production Calculator'!$A189+2,FALSE)=0,0,HLOOKUP(FY$2,Recipes!$H:$GI,'Production Calculator'!$A189+2,FALSE)*$AK189))</f>
        <v>0</v>
      </c>
      <c r="FZ189" s="11">
        <f>IF(FZ$2=$A189,0,IF(HLOOKUP(FZ$2,Recipes!$H:$GI,'Production Calculator'!$A189+2,FALSE)=0,0,HLOOKUP(FZ$2,Recipes!$H:$GI,'Production Calculator'!$A189+2,FALSE)*$AK189))</f>
        <v>0</v>
      </c>
      <c r="GA189" s="11">
        <f>IF(GA$2=$A189,0,IF(HLOOKUP(GA$2,Recipes!$H:$GI,'Production Calculator'!$A189+2,FALSE)=0,0,HLOOKUP(GA$2,Recipes!$H:$GI,'Production Calculator'!$A189+2,FALSE)*$AK189))</f>
        <v>0</v>
      </c>
      <c r="GB189" s="11">
        <f>IF(GB$2=$A189,0,IF(HLOOKUP(GB$2,Recipes!$H:$GI,'Production Calculator'!$A189+2,FALSE)=0,0,HLOOKUP(GB$2,Recipes!$H:$GI,'Production Calculator'!$A189+2,FALSE)*$AK189))</f>
        <v>0</v>
      </c>
      <c r="GC189" s="11">
        <f>IF(GC$2=$A189,0,IF(HLOOKUP(GC$2,Recipes!$H:$GI,'Production Calculator'!$A189+2,FALSE)=0,0,HLOOKUP(GC$2,Recipes!$H:$GI,'Production Calculator'!$A189+2,FALSE)*$AK189))</f>
        <v>0</v>
      </c>
      <c r="GD189" s="11">
        <f>IF(GD$2=$A189,0,IF(HLOOKUP(GD$2,Recipes!$H:$GI,'Production Calculator'!$A189+2,FALSE)=0,0,HLOOKUP(GD$2,Recipes!$H:$GI,'Production Calculator'!$A189+2,FALSE)*$AK189))</f>
        <v>0</v>
      </c>
      <c r="GE189" s="11">
        <f>IF(GE$2=$A189,0,IF(HLOOKUP(GE$2,Recipes!$H:$GI,'Production Calculator'!$A189+2,FALSE)=0,0,HLOOKUP(GE$2,Recipes!$H:$GI,'Production Calculator'!$A189+2,FALSE)*$AK189))</f>
        <v>0</v>
      </c>
      <c r="GF189" s="11">
        <f>IF(GF$2=$A189,0,IF(HLOOKUP(GF$2,Recipes!$H:$GI,'Production Calculator'!$A189+2,FALSE)=0,0,HLOOKUP(GF$2,Recipes!$H:$GI,'Production Calculator'!$A189+2,FALSE)*$AK189))</f>
        <v>0</v>
      </c>
      <c r="GG189" s="11">
        <f>IF(GG$2=$A189,0,IF(HLOOKUP(GG$2,Recipes!$H:$GI,'Production Calculator'!$A189+2,FALSE)=0,0,HLOOKUP(GG$2,Recipes!$H:$GI,'Production Calculator'!$A189+2,FALSE)*$AK189))</f>
        <v>0</v>
      </c>
      <c r="GH189" s="11">
        <f>IF(GH$2=$A189,0,IF(HLOOKUP(GH$2,Recipes!$H:$GI,'Production Calculator'!$A189+2,FALSE)=0,0,HLOOKUP(GH$2,Recipes!$H:$GI,'Production Calculator'!$A189+2,FALSE)*$AK189))</f>
        <v>0</v>
      </c>
      <c r="GI189" s="11">
        <f>IF(GI$2=$A189,0,IF(HLOOKUP(GI$2,Recipes!$H:$GI,'Production Calculator'!$A189+2,FALSE)=0,0,HLOOKUP(GI$2,Recipes!$H:$GI,'Production Calculator'!$A189+2,FALSE)*$AK189))</f>
        <v>0</v>
      </c>
      <c r="GJ189" s="11">
        <f>IF(GJ$2=$A189,0,IF(HLOOKUP(GJ$2,Recipes!$H:$GI,'Production Calculator'!$A189+2,FALSE)=0,0,HLOOKUP(GJ$2,Recipes!$H:$GI,'Production Calculator'!$A189+2,FALSE)*$AK189))</f>
        <v>0</v>
      </c>
      <c r="GK189" s="11">
        <f>IF(GK$2=$A189,0,IF(HLOOKUP(GK$2,Recipes!$H:$GI,'Production Calculator'!$A189+2,FALSE)=0,0,HLOOKUP(GK$2,Recipes!$H:$GI,'Production Calculator'!$A189+2,FALSE)*$AK189))</f>
        <v>0</v>
      </c>
      <c r="GL189" s="11">
        <f>IF(GL$2=$A189,0,IF(HLOOKUP(GL$2,Recipes!$H:$GI,'Production Calculator'!$A189+2,FALSE)=0,0,HLOOKUP(GL$2,Recipes!$H:$GI,'Production Calculator'!$A189+2,FALSE)*$AK189))</f>
        <v>0</v>
      </c>
      <c r="GM189" s="11">
        <f>IF(GM$2=$A189,0,IF(HLOOKUP(GM$2,Recipes!$H:$GI,'Production Calculator'!$A189+2,FALSE)=0,0,HLOOKUP(GM$2,Recipes!$H:$GI,'Production Calculator'!$A189+2,FALSE)*$AK189))</f>
        <v>0</v>
      </c>
      <c r="GN189" s="11">
        <f>IF(GN$2=$A189,0,IF(HLOOKUP(GN$2,Recipes!$H:$GI,'Production Calculator'!$A189+2,FALSE)=0,0,HLOOKUP(GN$2,Recipes!$H:$GI,'Production Calculator'!$A189+2,FALSE)*$AK189))</f>
        <v>0</v>
      </c>
      <c r="GO189" s="11">
        <f>IF(GO$2=$A189,0,IF(HLOOKUP(GO$2,Recipes!$H:$GI,'Production Calculator'!$A189+2,FALSE)=0,0,HLOOKUP(GO$2,Recipes!$H:$GI,'Production Calculator'!$A189+2,FALSE)*$AK189))</f>
        <v>0</v>
      </c>
      <c r="GP189" s="11">
        <f>IF(GP$2=$A189,0,IF(HLOOKUP(GP$2,Recipes!$H:$GI,'Production Calculator'!$A189+2,FALSE)=0,0,HLOOKUP(GP$2,Recipes!$H:$GI,'Production Calculator'!$A189+2,FALSE)*$AK189))</f>
        <v>0</v>
      </c>
      <c r="GQ189" s="11">
        <f>IF(GQ$2=$A189,0,IF(HLOOKUP(GQ$2,Recipes!$H:$GI,'Production Calculator'!$A189+2,FALSE)=0,0,HLOOKUP(GQ$2,Recipes!$H:$GI,'Production Calculator'!$A189+2,FALSE)*$AK189))</f>
        <v>0</v>
      </c>
      <c r="GR189" s="11">
        <f>IF(GR$2=$A189,0,IF(HLOOKUP(GR$2,Recipes!$H:$GI,'Production Calculator'!$A189+2,FALSE)=0,0,HLOOKUP(GR$2,Recipes!$H:$GI,'Production Calculator'!$A189+2,FALSE)*$AK189))</f>
        <v>0</v>
      </c>
      <c r="GS189" s="11">
        <f>IF(GS$2=$A189,0,IF(HLOOKUP(GS$2,Recipes!$H:$GI,'Production Calculator'!$A189+2,FALSE)=0,0,HLOOKUP(GS$2,Recipes!$H:$GI,'Production Calculator'!$A189+2,FALSE)*$AK189))</f>
        <v>0</v>
      </c>
      <c r="GT189" s="11">
        <f>IF(GT$2=$A189,0,IF(HLOOKUP(GT$2,Recipes!$H:$GI,'Production Calculator'!$A189+2,FALSE)=0,0,HLOOKUP(GT$2,Recipes!$H:$GI,'Production Calculator'!$A189+2,FALSE)*$AK189))</f>
        <v>0</v>
      </c>
      <c r="GU189" s="11">
        <f>IF(GU$2=$A189,0,IF(HLOOKUP(GU$2,Recipes!$H:$GI,'Production Calculator'!$A189+2,FALSE)=0,0,HLOOKUP(GU$2,Recipes!$H:$GI,'Production Calculator'!$A189+2,FALSE)*$AK189))</f>
        <v>0</v>
      </c>
      <c r="GV189" s="11">
        <f>IF(GV$2=$A189,0,IF(HLOOKUP(GV$2,Recipes!$H:$GI,'Production Calculator'!$A189+2,FALSE)=0,0,HLOOKUP(GV$2,Recipes!$H:$GI,'Production Calculator'!$A189+2,FALSE)*$AK189))</f>
        <v>0</v>
      </c>
      <c r="GW189" s="11">
        <f>IF(GW$2=$A189,0,IF(HLOOKUP(GW$2,Recipes!$H:$GI,'Production Calculator'!$A189+2,FALSE)=0,0,HLOOKUP(GW$2,Recipes!$H:$GI,'Production Calculator'!$A189+2,FALSE)*$AK189))</f>
        <v>0</v>
      </c>
      <c r="GX189" s="11">
        <f>IF(GX$2=$A189,0,IF(HLOOKUP(GX$2,Recipes!$H:$GI,'Production Calculator'!$A189+2,FALSE)=0,0,HLOOKUP(GX$2,Recipes!$H:$GI,'Production Calculator'!$A189+2,FALSE)*$AK189))</f>
        <v>0</v>
      </c>
      <c r="GY189" s="11">
        <f>IF(GY$2=$A189,0,IF(HLOOKUP(GY$2,Recipes!$H:$GI,'Production Calculator'!$A189+2,FALSE)=0,0,HLOOKUP(GY$2,Recipes!$H:$GI,'Production Calculator'!$A189+2,FALSE)*$AK189))</f>
        <v>0</v>
      </c>
      <c r="GZ189" s="11">
        <f>IF(GZ$2=$A189,0,IF(HLOOKUP(GZ$2,Recipes!$H:$GI,'Production Calculator'!$A189+2,FALSE)=0,0,HLOOKUP(GZ$2,Recipes!$H:$GI,'Production Calculator'!$A189+2,FALSE)*$AK189))</f>
        <v>0</v>
      </c>
      <c r="HA189" s="11">
        <f>IF(HA$2=$A189,0,IF(HLOOKUP(HA$2,Recipes!$H:$GI,'Production Calculator'!$A189+2,FALSE)=0,0,HLOOKUP(HA$2,Recipes!$H:$GI,'Production Calculator'!$A189+2,FALSE)*$AK189))</f>
        <v>0</v>
      </c>
      <c r="HB189" s="11">
        <f>IF(HB$2=$A189,0,IF(HLOOKUP(HB$2,Recipes!$H:$GI,'Production Calculator'!$A189+2,FALSE)=0,0,HLOOKUP(HB$2,Recipes!$H:$GI,'Production Calculator'!$A189+2,FALSE)*$AK189))</f>
        <v>0</v>
      </c>
      <c r="HC189" s="11">
        <f>IF(HC$2=$A189,0,IF(HLOOKUP(HC$2,Recipes!$H:$GI,'Production Calculator'!$A189+2,FALSE)=0,0,HLOOKUP(HC$2,Recipes!$H:$GI,'Production Calculator'!$A189+2,FALSE)*$AK189))</f>
        <v>0</v>
      </c>
      <c r="HD189" s="11">
        <f>IF(HD$2=$A189,0,IF(HLOOKUP(HD$2,Recipes!$H:$GI,'Production Calculator'!$A189+2,FALSE)=0,0,HLOOKUP(HD$2,Recipes!$H:$GI,'Production Calculator'!$A189+2,FALSE)*$AK189))</f>
        <v>0</v>
      </c>
      <c r="HE189" s="11">
        <f>IF(HE$2=$A189,0,IF(HLOOKUP(HE$2,Recipes!$H:$GI,'Production Calculator'!$A189+2,FALSE)=0,0,HLOOKUP(HE$2,Recipes!$H:$GI,'Production Calculator'!$A189+2,FALSE)*$AK189))</f>
        <v>0</v>
      </c>
      <c r="HF189" s="11">
        <f>IF(HF$2=$A189,0,IF(HLOOKUP(HF$2,Recipes!$H:$GI,'Production Calculator'!$A189+2,FALSE)=0,0,HLOOKUP(HF$2,Recipes!$H:$GI,'Production Calculator'!$A189+2,FALSE)*$AK189))</f>
        <v>0</v>
      </c>
      <c r="HG189" s="11">
        <f>IF(HG$2=$A189,0,IF(HLOOKUP(HG$2,Recipes!$H:$GI,'Production Calculator'!$A189+2,FALSE)=0,0,HLOOKUP(HG$2,Recipes!$H:$GI,'Production Calculator'!$A189+2,FALSE)*$AK189))</f>
        <v>0</v>
      </c>
      <c r="HH189" s="11">
        <f>IF(HH$2=$A189,0,IF(HLOOKUP(HH$2,Recipes!$H:$GI,'Production Calculator'!$A189+2,FALSE)=0,0,HLOOKUP(HH$2,Recipes!$H:$GI,'Production Calculator'!$A189+2,FALSE)*$AK189))</f>
        <v>0</v>
      </c>
      <c r="HI189" s="11">
        <f>IF(HI$2=$A189,0,IF(HLOOKUP(HI$2,Recipes!$H:$GI,'Production Calculator'!$A189+2,FALSE)=0,0,HLOOKUP(HI$2,Recipes!$H:$GI,'Production Calculator'!$A189+2,FALSE)*$AK189))</f>
        <v>0</v>
      </c>
      <c r="HJ189" s="11">
        <f>IF(HJ$2=$A189,0,IF(HLOOKUP(HJ$2,Recipes!$H:$GI,'Production Calculator'!$A189+2,FALSE)=0,0,HLOOKUP(HJ$2,Recipes!$H:$GI,'Production Calculator'!$A189+2,FALSE)*$AK189))</f>
        <v>0</v>
      </c>
      <c r="HK189" s="11">
        <f>IF(HK$2=$A189,0,IF(HLOOKUP(HK$2,Recipes!$H:$GI,'Production Calculator'!$A189+2,FALSE)=0,0,HLOOKUP(HK$2,Recipes!$H:$GI,'Production Calculator'!$A189+2,FALSE)*$AK189))</f>
        <v>0</v>
      </c>
      <c r="HL189" s="11">
        <f>IF(HL$2=$A189,0,IF(HLOOKUP(HL$2,Recipes!$H:$GI,'Production Calculator'!$A189+2,FALSE)=0,0,HLOOKUP(HL$2,Recipes!$H:$GI,'Production Calculator'!$A189+2,FALSE)*$AK189))</f>
        <v>0</v>
      </c>
      <c r="HM189" s="11">
        <f>IF(HM$2=$A189,0,IF(HLOOKUP(HM$2,Recipes!$H:$GI,'Production Calculator'!$A189+2,FALSE)=0,0,HLOOKUP(HM$2,Recipes!$H:$GI,'Production Calculator'!$A189+2,FALSE)*$AK189))</f>
        <v>0</v>
      </c>
      <c r="HN189" s="11">
        <f>IF(HN$2=$A189,0,IF(HLOOKUP(HN$2,Recipes!$H:$GI,'Production Calculator'!$A189+2,FALSE)=0,0,HLOOKUP(HN$2,Recipes!$H:$GI,'Production Calculator'!$A189+2,FALSE)*$AK189))</f>
        <v>0</v>
      </c>
      <c r="HO189" s="11">
        <f>IF(HO$2=$A189,0,IF(HLOOKUP(HO$2,Recipes!$H:$GI,'Production Calculator'!$A189+2,FALSE)=0,0,HLOOKUP(HO$2,Recipes!$H:$GI,'Production Calculator'!$A189+2,FALSE)*$AK189))</f>
        <v>0</v>
      </c>
      <c r="HP189" s="11">
        <f>IF(HP$2=$A189,0,IF(HLOOKUP(HP$2,Recipes!$H:$GI,'Production Calculator'!$A189+2,FALSE)=0,0,HLOOKUP(HP$2,Recipes!$H:$GI,'Production Calculator'!$A189+2,FALSE)*$AK189))</f>
        <v>0</v>
      </c>
      <c r="HQ189" s="11">
        <f>IF(HQ$2=$A189,0,IF(HLOOKUP(HQ$2,Recipes!$H:$GI,'Production Calculator'!$A189+2,FALSE)=0,0,HLOOKUP(HQ$2,Recipes!$H:$GI,'Production Calculator'!$A189+2,FALSE)*$AK189))</f>
        <v>0</v>
      </c>
      <c r="HR189" s="11">
        <f>IF(HR$2=$A189,0,IF(HLOOKUP(HR$2,Recipes!$H:$GI,'Production Calculator'!$A189+2,FALSE)=0,0,HLOOKUP(HR$2,Recipes!$H:$GI,'Production Calculator'!$A189+2,FALSE)*$AK189))</f>
        <v>0</v>
      </c>
      <c r="HS189" s="121"/>
    </row>
    <row r="190" spans="1:227" x14ac:dyDescent="0.45">
      <c r="A190">
        <v>167</v>
      </c>
      <c r="B190" s="107" t="str">
        <f>VLOOKUP(A190,Recipes!A:B,2)</f>
        <v>Satellite</v>
      </c>
      <c r="C190" s="133">
        <v>0</v>
      </c>
      <c r="D190" s="108">
        <f>HLOOKUP(A190,$AQ$2:$HR$202,$A$202-1,FALSE)+C190+IFERROR(1/Dashboard!C3,0)</f>
        <v>0</v>
      </c>
      <c r="E190" s="148" t="s">
        <v>1</v>
      </c>
      <c r="F190" s="109">
        <f>VLOOKUP(A190,Recipes!$A$3:$G$186,6,FALSE)</f>
        <v>6</v>
      </c>
      <c r="G190" s="109">
        <f>VLOOKUP(A190,Recipes!$A$3:$G$186,7,FALSE)</f>
        <v>0</v>
      </c>
      <c r="H190" s="110">
        <f>ROUNDUP(D190/AL190,0)</f>
        <v>0</v>
      </c>
      <c r="I190" s="109">
        <f>VLOOKUP(E190,Data!$A$2:$C$26,3, FALSE)</f>
        <v>4</v>
      </c>
      <c r="J190" s="149">
        <v>0</v>
      </c>
      <c r="K190" s="149">
        <v>0</v>
      </c>
      <c r="L190" s="149">
        <v>0</v>
      </c>
      <c r="M190" s="150">
        <v>0</v>
      </c>
      <c r="N190" s="150">
        <v>0</v>
      </c>
      <c r="O190" s="150">
        <v>0</v>
      </c>
      <c r="P190" s="151">
        <v>0</v>
      </c>
      <c r="Q190" s="151">
        <v>0</v>
      </c>
      <c r="R190" s="151">
        <v>0</v>
      </c>
      <c r="S190">
        <f t="shared" si="301"/>
        <v>0</v>
      </c>
      <c r="T190">
        <f t="shared" si="302"/>
        <v>0</v>
      </c>
      <c r="U190">
        <f t="shared" si="303"/>
        <v>0</v>
      </c>
      <c r="V190">
        <f t="shared" si="304"/>
        <v>0</v>
      </c>
      <c r="W190">
        <f t="shared" si="305"/>
        <v>0</v>
      </c>
      <c r="X190">
        <f t="shared" si="306"/>
        <v>0</v>
      </c>
      <c r="Y190">
        <f t="shared" si="307"/>
        <v>0</v>
      </c>
      <c r="Z190">
        <f t="shared" si="308"/>
        <v>0</v>
      </c>
      <c r="AA190">
        <f t="shared" si="309"/>
        <v>0</v>
      </c>
      <c r="AB190" s="111">
        <f>VLOOKUP($A190,Recipes!$A:$G,4)</f>
        <v>3</v>
      </c>
      <c r="AC190" s="111">
        <f>VLOOKUP($A190,Recipes!$A:$G,5)</f>
        <v>1</v>
      </c>
      <c r="AD190" s="111">
        <f>AC190/AB190</f>
        <v>0.33333333333333331</v>
      </c>
      <c r="AE190" s="111">
        <f>VLOOKUP(E190,Data!$A$2:$F$26,5,FALSE)</f>
        <v>0</v>
      </c>
      <c r="AF190" s="111">
        <f>VLOOKUP(E190,Data!$A$2:$F$26,4,FALSE)</f>
        <v>210</v>
      </c>
      <c r="AG190" s="111">
        <f>VLOOKUP(E190,Data!$A$2:$B$26,2, FALSE)</f>
        <v>1.25</v>
      </c>
      <c r="AH190" s="111">
        <f>1+VLOOKUP($J$3,Data!$A$40:$D$48,2,FALSE)*$J190+VLOOKUP($K$3,Data!$A$40:$D$48,2,FALSE)*$K190+VLOOKUP($L$3,Data!$A$40:$D$48,2,FALSE)*$L190+VLOOKUP($M$3,Data!$A$40:$D$48,2,FALSE)*$M190+VLOOKUP($N$3,Data!$A$40:$D$48,2,FALSE)*$N190+VLOOKUP($O$3,Data!$A$40:$D$48,2,FALSE)*$O190+VLOOKUP($P$3,Data!$A$40:$D$48,2,FALSE)*$P190+VLOOKUP($Q$3,Data!$A$40:$D$48,2,FALSE)*$Q190+VLOOKUP($R$3,Data!$A$40:$D$48,2,FALSE)*$R190</f>
        <v>1</v>
      </c>
      <c r="AI190" s="111">
        <f>MAX(1+VLOOKUP($J$3,Data!$A$40:$D$48,3,FALSE)*$J190+VLOOKUP($K$3,Data!$A$40:$D$48,3,FALSE)*$K190+VLOOKUP($L$3,Data!$A$40:$D$48,3,FALSE)*$L190+VLOOKUP($M$3,Data!$A$40:$D$48,3,FALSE)*$M190+VLOOKUP($N$3,Data!$A$40:$D$48,3,FALSE)*$N190+VLOOKUP($O$3,Data!$A$40:$D$48,3,FALSE)*$O190+VLOOKUP($P$3,Data!$A$40:$D$48,3,FALSE)*$P190+VLOOKUP($Q$3,Data!$A$40:$D$48,3,FALSE)*$Q190+VLOOKUP($R$3,Data!$A$40:$D$48,3,FALSE)*$R190,0)</f>
        <v>1</v>
      </c>
      <c r="AJ190" s="111">
        <f>MAX(1-(VLOOKUP($J$3,Data!$A$40:$D$48,4,FALSE)*$J190+VLOOKUP($K$3,Data!$A$40:$D$48,4,FALSE)*$K190+VLOOKUP($L$3,Data!$A$40:$D$48,4,FALSE)*$L190+VLOOKUP($M$3,Data!$A$40:$D$48,4,FALSE)*$M190+VLOOKUP($N$3,Data!$A$40:$D$48,4,FALSE)*$N190+VLOOKUP($O$3,Data!$A$40:$D$48,4,FALSE)*$O190+VLOOKUP($P$3,Data!$A$40:$D$48,4,FALSE)*$P190+VLOOKUP($Q$3,Data!$A$40:$D$48,4,FALSE)*$Q190+VLOOKUP($R$3,Data!$A$40:$D$48,4,FALSE)*$R190),0.2)</f>
        <v>1</v>
      </c>
      <c r="AK190" s="112">
        <f>D190/(AC190*AH190)</f>
        <v>0</v>
      </c>
      <c r="AL190" s="111">
        <f>AD190*AG190*AH190*AI190</f>
        <v>0.41666666666666663</v>
      </c>
      <c r="AM190" s="111">
        <f>AE190*H190*AJ190</f>
        <v>0</v>
      </c>
      <c r="AN190" s="111">
        <f>AF190*H190*AJ190</f>
        <v>0</v>
      </c>
      <c r="AO190" s="131" t="s">
        <v>298</v>
      </c>
      <c r="AP190" s="11"/>
      <c r="AQ190" s="11">
        <f>IF(AQ$2=$A190,0,IF(HLOOKUP(AQ$2,Recipes!$H:$GI,'Production Calculator'!$A190+2,FALSE)=0,0,HLOOKUP(AQ$2,Recipes!$H:$GI,'Production Calculator'!$A190+2,FALSE)*$AK190))</f>
        <v>0</v>
      </c>
      <c r="AR190" s="11">
        <f>IF(AR$2=$A190,0,IF(HLOOKUP(AR$2,Recipes!$H:$GI,'Production Calculator'!$A190+2,FALSE)=0,0,HLOOKUP(AR$2,Recipes!$H:$GI,'Production Calculator'!$A190+2,FALSE)*$AK190))</f>
        <v>0</v>
      </c>
      <c r="AS190" s="11">
        <f>IF(AS$2=$A190,0,IF(HLOOKUP(AS$2,Recipes!$H:$GI,'Production Calculator'!$A190+2,FALSE)=0,0,HLOOKUP(AS$2,Recipes!$H:$GI,'Production Calculator'!$A190+2,FALSE)*$AK190))</f>
        <v>0</v>
      </c>
      <c r="AT190" s="11">
        <f>IF(AT$2=$A190,0,IF(HLOOKUP(AT$2,Recipes!$H:$GI,'Production Calculator'!$A190+2,FALSE)=0,0,HLOOKUP(AT$2,Recipes!$H:$GI,'Production Calculator'!$A190+2,FALSE)*$AK190))</f>
        <v>0</v>
      </c>
      <c r="AU190" s="11">
        <f>IF(AU$2=$A190,0,IF(HLOOKUP(AU$2,Recipes!$H:$GI,'Production Calculator'!$A190+2,FALSE)=0,0,HLOOKUP(AU$2,Recipes!$H:$GI,'Production Calculator'!$A190+2,FALSE)*$AK190))</f>
        <v>0</v>
      </c>
      <c r="AV190" s="11">
        <f>IF(AV$2=$A190,0,IF(HLOOKUP(AV$2,Recipes!$H:$GI,'Production Calculator'!$A190+2,FALSE)=0,0,HLOOKUP(AV$2,Recipes!$H:$GI,'Production Calculator'!$A190+2,FALSE)*$AK190))</f>
        <v>0</v>
      </c>
      <c r="AW190" s="11">
        <f>IF(AW$2=$A190,0,IF(HLOOKUP(AW$2,Recipes!$H:$GI,'Production Calculator'!$A190+2,FALSE)=0,0,HLOOKUP(AW$2,Recipes!$H:$GI,'Production Calculator'!$A190+2,FALSE)*$AK190))</f>
        <v>0</v>
      </c>
      <c r="AX190" s="11">
        <f>IF(AX$2=$A190,0,IF(HLOOKUP(AX$2,Recipes!$H:$GI,'Production Calculator'!$A190+2,FALSE)=0,0,HLOOKUP(AX$2,Recipes!$H:$GI,'Production Calculator'!$A190+2,FALSE)*$AK190))</f>
        <v>0</v>
      </c>
      <c r="AY190" s="11">
        <f>IF(AY$2=$A190,0,IF(HLOOKUP(AY$2,Recipes!$H:$GI,'Production Calculator'!$A190+2,FALSE)=0,0,HLOOKUP(AY$2,Recipes!$H:$GI,'Production Calculator'!$A190+2,FALSE)*$AK190))</f>
        <v>0</v>
      </c>
      <c r="AZ190" s="11">
        <f>IF(AZ$2=$A190,0,IF(HLOOKUP(AZ$2,Recipes!$H:$GI,'Production Calculator'!$A190+2,FALSE)=0,0,HLOOKUP(AZ$2,Recipes!$H:$GI,'Production Calculator'!$A190+2,FALSE)*$AK190))</f>
        <v>0</v>
      </c>
      <c r="BA190" s="11">
        <f>IF(BA$2=$A190,0,IF(HLOOKUP(BA$2,Recipes!$H:$GI,'Production Calculator'!$A190+2,FALSE)=0,0,HLOOKUP(BA$2,Recipes!$H:$GI,'Production Calculator'!$A190+2,FALSE)*$AK190))</f>
        <v>0</v>
      </c>
      <c r="BB190" s="11">
        <f>IF(BB$2=$A190,0,IF(HLOOKUP(BB$2,Recipes!$H:$GI,'Production Calculator'!$A190+2,FALSE)=0,0,HLOOKUP(BB$2,Recipes!$H:$GI,'Production Calculator'!$A190+2,FALSE)*$AK190))</f>
        <v>0</v>
      </c>
      <c r="BC190" s="11">
        <f>IF(BC$2=$A190,0,IF(HLOOKUP(BC$2,Recipes!$H:$GI,'Production Calculator'!$A190+2,FALSE)=0,0,HLOOKUP(BC$2,Recipes!$H:$GI,'Production Calculator'!$A190+2,FALSE)*$AK190))</f>
        <v>0</v>
      </c>
      <c r="BD190" s="11">
        <f>IF(BD$2=$A190,0,IF(HLOOKUP(BD$2,Recipes!$H:$GI,'Production Calculator'!$A190+2,FALSE)=0,0,HLOOKUP(BD$2,Recipes!$H:$GI,'Production Calculator'!$A190+2,FALSE)*$AK190))</f>
        <v>0</v>
      </c>
      <c r="BE190" s="11">
        <f>IF(BE$2=$A190,0,IF(HLOOKUP(BE$2,Recipes!$H:$GI,'Production Calculator'!$A190+2,FALSE)=0,0,HLOOKUP(BE$2,Recipes!$H:$GI,'Production Calculator'!$A190+2,FALSE)*$AK190))</f>
        <v>0</v>
      </c>
      <c r="BF190" s="11">
        <f>IF(BF$2=$A190,0,IF(HLOOKUP(BF$2,Recipes!$H:$GI,'Production Calculator'!$A190+2,FALSE)=0,0,HLOOKUP(BF$2,Recipes!$H:$GI,'Production Calculator'!$A190+2,FALSE)*$AK190))</f>
        <v>0</v>
      </c>
      <c r="BG190" s="11">
        <f>IF(BG$2=$A190,0,IF(HLOOKUP(BG$2,Recipes!$H:$GI,'Production Calculator'!$A190+2,FALSE)=0,0,HLOOKUP(BG$2,Recipes!$H:$GI,'Production Calculator'!$A190+2,FALSE)*$AK190))</f>
        <v>0</v>
      </c>
      <c r="BH190" s="11">
        <f>IF(BH$2=$A190,0,IF(HLOOKUP(BH$2,Recipes!$H:$GI,'Production Calculator'!$A190+2,FALSE)=0,0,HLOOKUP(BH$2,Recipes!$H:$GI,'Production Calculator'!$A190+2,FALSE)*$AK190))</f>
        <v>0</v>
      </c>
      <c r="BI190" s="11">
        <f>IF(BI$2=$A190,0,IF(HLOOKUP(BI$2,Recipes!$H:$GI,'Production Calculator'!$A190+2,FALSE)=0,0,HLOOKUP(BI$2,Recipes!$H:$GI,'Production Calculator'!$A190+2,FALSE)*$AK190))</f>
        <v>0</v>
      </c>
      <c r="BJ190" s="11">
        <f>IF(BJ$2=$A190,0,IF(HLOOKUP(BJ$2,Recipes!$H:$GI,'Production Calculator'!$A190+2,FALSE)=0,0,HLOOKUP(BJ$2,Recipes!$H:$GI,'Production Calculator'!$A190+2,FALSE)*$AK190))</f>
        <v>0</v>
      </c>
      <c r="BK190" s="11">
        <f>IF(BK$2=$A190,0,IF(HLOOKUP(BK$2,Recipes!$H:$GI,'Production Calculator'!$A190+2,FALSE)=0,0,HLOOKUP(BK$2,Recipes!$H:$GI,'Production Calculator'!$A190+2,FALSE)*$AK190))</f>
        <v>0</v>
      </c>
      <c r="BL190" s="11">
        <f>IF(BL$2=$A190,0,IF(HLOOKUP(BL$2,Recipes!$H:$GI,'Production Calculator'!$A190+2,FALSE)=0,0,HLOOKUP(BL$2,Recipes!$H:$GI,'Production Calculator'!$A190+2,FALSE)*$AK190))</f>
        <v>0</v>
      </c>
      <c r="BM190" s="11">
        <f>IF(BM$2=$A190,0,IF(HLOOKUP(BM$2,Recipes!$H:$GI,'Production Calculator'!$A190+2,FALSE)=0,0,HLOOKUP(BM$2,Recipes!$H:$GI,'Production Calculator'!$A190+2,FALSE)*$AK190))</f>
        <v>0</v>
      </c>
      <c r="BN190" s="11">
        <f>IF(BN$2=$A190,0,IF(HLOOKUP(BN$2,Recipes!$H:$GI,'Production Calculator'!$A190+2,FALSE)=0,0,HLOOKUP(BN$2,Recipes!$H:$GI,'Production Calculator'!$A190+2,FALSE)*$AK190))</f>
        <v>0</v>
      </c>
      <c r="BO190" s="11">
        <f>IF(BO$2=$A190,0,IF(HLOOKUP(BO$2,Recipes!$H:$GI,'Production Calculator'!$A190+2,FALSE)=0,0,HLOOKUP(BO$2,Recipes!$H:$GI,'Production Calculator'!$A190+2,FALSE)*$AK190))</f>
        <v>0</v>
      </c>
      <c r="BP190" s="11">
        <f>IF(BP$2=$A190,0,IF(HLOOKUP(BP$2,Recipes!$H:$GI,'Production Calculator'!$A190+2,FALSE)=0,0,HLOOKUP(BP$2,Recipes!$H:$GI,'Production Calculator'!$A190+2,FALSE)*$AK190))</f>
        <v>0</v>
      </c>
      <c r="BQ190" s="11">
        <f>IF(BQ$2=$A190,0,IF(HLOOKUP(BQ$2,Recipes!$H:$GI,'Production Calculator'!$A190+2,FALSE)=0,0,HLOOKUP(BQ$2,Recipes!$H:$GI,'Production Calculator'!$A190+2,FALSE)*$AK190))</f>
        <v>0</v>
      </c>
      <c r="BR190" s="11">
        <f>IF(BR$2=$A190,0,IF(HLOOKUP(BR$2,Recipes!$H:$GI,'Production Calculator'!$A190+2,FALSE)=0,0,HLOOKUP(BR$2,Recipes!$H:$GI,'Production Calculator'!$A190+2,FALSE)*$AK190))</f>
        <v>0</v>
      </c>
      <c r="BS190" s="11">
        <f>IF(BS$2=$A190,0,IF(HLOOKUP(BS$2,Recipes!$H:$GI,'Production Calculator'!$A190+2,FALSE)=0,0,HLOOKUP(BS$2,Recipes!$H:$GI,'Production Calculator'!$A190+2,FALSE)*$AK190))</f>
        <v>0</v>
      </c>
      <c r="BT190" s="11">
        <f>IF(BT$2=$A190,0,IF(HLOOKUP(BT$2,Recipes!$H:$GI,'Production Calculator'!$A190+2,FALSE)=0,0,HLOOKUP(BT$2,Recipes!$H:$GI,'Production Calculator'!$A190+2,FALSE)*$AK190))</f>
        <v>0</v>
      </c>
      <c r="BU190" s="11">
        <f>IF(BU$2=$A190,0,IF(HLOOKUP(BU$2,Recipes!$H:$GI,'Production Calculator'!$A190+2,FALSE)=0,0,HLOOKUP(BU$2,Recipes!$H:$GI,'Production Calculator'!$A190+2,FALSE)*$AK190))</f>
        <v>0</v>
      </c>
      <c r="BV190" s="11">
        <f>IF(BV$2=$A190,0,IF(HLOOKUP(BV$2,Recipes!$H:$GI,'Production Calculator'!$A190+2,FALSE)=0,0,HLOOKUP(BV$2,Recipes!$H:$GI,'Production Calculator'!$A190+2,FALSE)*$AK190))</f>
        <v>0</v>
      </c>
      <c r="BW190" s="11">
        <f>IF(BW$2=$A190,0,IF(HLOOKUP(BW$2,Recipes!$H:$GI,'Production Calculator'!$A190+2,FALSE)=0,0,HLOOKUP(BW$2,Recipes!$H:$GI,'Production Calculator'!$A190+2,FALSE)*$AK190))</f>
        <v>0</v>
      </c>
      <c r="BX190" s="11">
        <f>IF(BX$2=$A190,0,IF(HLOOKUP(BX$2,Recipes!$H:$GI,'Production Calculator'!$A190+2,FALSE)=0,0,HLOOKUP(BX$2,Recipes!$H:$GI,'Production Calculator'!$A190+2,FALSE)*$AK190))</f>
        <v>0</v>
      </c>
      <c r="BY190" s="11">
        <f>IF(BY$2=$A190,0,IF(HLOOKUP(BY$2,Recipes!$H:$GI,'Production Calculator'!$A190+2,FALSE)=0,0,HLOOKUP(BY$2,Recipes!$H:$GI,'Production Calculator'!$A190+2,FALSE)*$AK190))</f>
        <v>0</v>
      </c>
      <c r="BZ190" s="11">
        <f>IF(BZ$2=$A190,0,IF(HLOOKUP(BZ$2,Recipes!$H:$GI,'Production Calculator'!$A190+2,FALSE)=0,0,HLOOKUP(BZ$2,Recipes!$H:$GI,'Production Calculator'!$A190+2,FALSE)*$AK190))</f>
        <v>0</v>
      </c>
      <c r="CA190" s="11">
        <f>IF(CA$2=$A190,0,IF(HLOOKUP(CA$2,Recipes!$H:$GI,'Production Calculator'!$A190+2,FALSE)=0,0,HLOOKUP(CA$2,Recipes!$H:$GI,'Production Calculator'!$A190+2,FALSE)*$AK190))</f>
        <v>0</v>
      </c>
      <c r="CB190" s="11">
        <f>IF(CB$2=$A190,0,IF(HLOOKUP(CB$2,Recipes!$H:$GI,'Production Calculator'!$A190+2,FALSE)=0,0,HLOOKUP(CB$2,Recipes!$H:$GI,'Production Calculator'!$A190+2,FALSE)*$AK190))</f>
        <v>0</v>
      </c>
      <c r="CC190" s="11">
        <f>IF(CC$2=$A190,0,IF(HLOOKUP(CC$2,Recipes!$H:$GI,'Production Calculator'!$A190+2,FALSE)=0,0,HLOOKUP(CC$2,Recipes!$H:$GI,'Production Calculator'!$A190+2,FALSE)*$AK190))</f>
        <v>0</v>
      </c>
      <c r="CD190" s="11">
        <f>IF(CD$2=$A190,0,IF(HLOOKUP(CD$2,Recipes!$H:$GI,'Production Calculator'!$A190+2,FALSE)=0,0,HLOOKUP(CD$2,Recipes!$H:$GI,'Production Calculator'!$A190+2,FALSE)*$AK190))</f>
        <v>0</v>
      </c>
      <c r="CE190" s="11">
        <f>IF(CE$2=$A190,0,IF(HLOOKUP(CE$2,Recipes!$H:$GI,'Production Calculator'!$A190+2,FALSE)=0,0,HLOOKUP(CE$2,Recipes!$H:$GI,'Production Calculator'!$A190+2,FALSE)*$AK190))</f>
        <v>0</v>
      </c>
      <c r="CF190" s="11">
        <f>IF(CF$2=$A190,0,IF(HLOOKUP(CF$2,Recipes!$H:$GI,'Production Calculator'!$A190+2,FALSE)=0,0,HLOOKUP(CF$2,Recipes!$H:$GI,'Production Calculator'!$A190+2,FALSE)*$AK190))</f>
        <v>0</v>
      </c>
      <c r="CG190" s="11">
        <f>IF(CG$2=$A190,0,IF(HLOOKUP(CG$2,Recipes!$H:$GI,'Production Calculator'!$A190+2,FALSE)=0,0,HLOOKUP(CG$2,Recipes!$H:$GI,'Production Calculator'!$A190+2,FALSE)*$AK190))</f>
        <v>0</v>
      </c>
      <c r="CH190" s="11">
        <f>IF(CH$2=$A190,0,IF(HLOOKUP(CH$2,Recipes!$H:$GI,'Production Calculator'!$A190+2,FALSE)=0,0,HLOOKUP(CH$2,Recipes!$H:$GI,'Production Calculator'!$A190+2,FALSE)*$AK190))</f>
        <v>0</v>
      </c>
      <c r="CI190" s="11">
        <f>IF(CI$2=$A190,0,IF(HLOOKUP(CI$2,Recipes!$H:$GI,'Production Calculator'!$A190+2,FALSE)=0,0,HLOOKUP(CI$2,Recipes!$H:$GI,'Production Calculator'!$A190+2,FALSE)*$AK190))</f>
        <v>0</v>
      </c>
      <c r="CJ190" s="11">
        <f>IF(CJ$2=$A190,0,IF(HLOOKUP(CJ$2,Recipes!$H:$GI,'Production Calculator'!$A190+2,FALSE)=0,0,HLOOKUP(CJ$2,Recipes!$H:$GI,'Production Calculator'!$A190+2,FALSE)*$AK190))</f>
        <v>0</v>
      </c>
      <c r="CK190" s="11">
        <f>IF(CK$2=$A190,0,IF(HLOOKUP(CK$2,Recipes!$H:$GI,'Production Calculator'!$A190+2,FALSE)=0,0,HLOOKUP(CK$2,Recipes!$H:$GI,'Production Calculator'!$A190+2,FALSE)*$AK190))</f>
        <v>0</v>
      </c>
      <c r="CL190" s="11">
        <f>IF(CL$2=$A190,0,IF(HLOOKUP(CL$2,Recipes!$H:$GI,'Production Calculator'!$A190+2,FALSE)=0,0,HLOOKUP(CL$2,Recipes!$H:$GI,'Production Calculator'!$A190+2,FALSE)*$AK190))</f>
        <v>0</v>
      </c>
      <c r="CM190" s="11">
        <f>IF(CM$2=$A190,0,IF(HLOOKUP(CM$2,Recipes!$H:$GI,'Production Calculator'!$A190+2,FALSE)=0,0,HLOOKUP(CM$2,Recipes!$H:$GI,'Production Calculator'!$A190+2,FALSE)*$AK190))</f>
        <v>0</v>
      </c>
      <c r="CN190" s="11">
        <f>IF(CN$2=$A190,0,IF(HLOOKUP(CN$2,Recipes!$H:$GI,'Production Calculator'!$A190+2,FALSE)=0,0,HLOOKUP(CN$2,Recipes!$H:$GI,'Production Calculator'!$A190+2,FALSE)*$AK190))</f>
        <v>0</v>
      </c>
      <c r="CO190" s="11">
        <f>IF(CO$2=$A190,0,IF(HLOOKUP(CO$2,Recipes!$H:$GI,'Production Calculator'!$A190+2,FALSE)=0,0,HLOOKUP(CO$2,Recipes!$H:$GI,'Production Calculator'!$A190+2,FALSE)*$AK190))</f>
        <v>0</v>
      </c>
      <c r="CP190" s="11">
        <f>IF(CP$2=$A190,0,IF(HLOOKUP(CP$2,Recipes!$H:$GI,'Production Calculator'!$A190+2,FALSE)=0,0,HLOOKUP(CP$2,Recipes!$H:$GI,'Production Calculator'!$A190+2,FALSE)*$AK190))</f>
        <v>0</v>
      </c>
      <c r="CQ190" s="11">
        <f>IF(CQ$2=$A190,0,IF(HLOOKUP(CQ$2,Recipes!$H:$GI,'Production Calculator'!$A190+2,FALSE)=0,0,HLOOKUP(CQ$2,Recipes!$H:$GI,'Production Calculator'!$A190+2,FALSE)*$AK190))</f>
        <v>0</v>
      </c>
      <c r="CR190" s="11">
        <f>IF(CR$2=$A190,0,IF(HLOOKUP(CR$2,Recipes!$H:$GI,'Production Calculator'!$A190+2,FALSE)=0,0,HLOOKUP(CR$2,Recipes!$H:$GI,'Production Calculator'!$A190+2,FALSE)*$AK190))</f>
        <v>0</v>
      </c>
      <c r="CS190" s="11">
        <f>IF(CS$2=$A190,0,IF(HLOOKUP(CS$2,Recipes!$H:$GI,'Production Calculator'!$A190+2,FALSE)=0,0,HLOOKUP(CS$2,Recipes!$H:$GI,'Production Calculator'!$A190+2,FALSE)*$AK190))</f>
        <v>0</v>
      </c>
      <c r="CT190" s="11">
        <f>IF(CT$2=$A190,0,IF(HLOOKUP(CT$2,Recipes!$H:$GI,'Production Calculator'!$A190+2,FALSE)=0,0,HLOOKUP(CT$2,Recipes!$H:$GI,'Production Calculator'!$A190+2,FALSE)*$AK190))</f>
        <v>0</v>
      </c>
      <c r="CU190" s="11">
        <f>IF(CU$2=$A190,0,IF(HLOOKUP(CU$2,Recipes!$H:$GI,'Production Calculator'!$A190+2,FALSE)=0,0,HLOOKUP(CU$2,Recipes!$H:$GI,'Production Calculator'!$A190+2,FALSE)*$AK190))</f>
        <v>0</v>
      </c>
      <c r="CV190" s="11">
        <f>IF(CV$2=$A190,0,IF(HLOOKUP(CV$2,Recipes!$H:$GI,'Production Calculator'!$A190+2,FALSE)=0,0,HLOOKUP(CV$2,Recipes!$H:$GI,'Production Calculator'!$A190+2,FALSE)*$AK190))</f>
        <v>0</v>
      </c>
      <c r="CW190" s="11">
        <f>IF(CW$2=$A190,0,IF(HLOOKUP(CW$2,Recipes!$H:$GI,'Production Calculator'!$A190+2,FALSE)=0,0,HLOOKUP(CW$2,Recipes!$H:$GI,'Production Calculator'!$A190+2,FALSE)*$AK190))</f>
        <v>0</v>
      </c>
      <c r="CX190" s="11">
        <f>IF(CX$2=$A190,0,IF(HLOOKUP(CX$2,Recipes!$H:$GI,'Production Calculator'!$A190+2,FALSE)=0,0,HLOOKUP(CX$2,Recipes!$H:$GI,'Production Calculator'!$A190+2,FALSE)*$AK190))</f>
        <v>0</v>
      </c>
      <c r="CY190" s="11">
        <f>IF(CY$2=$A190,0,IF(HLOOKUP(CY$2,Recipes!$H:$GI,'Production Calculator'!$A190+2,FALSE)=0,0,HLOOKUP(CY$2,Recipes!$H:$GI,'Production Calculator'!$A190+2,FALSE)*$AK190))</f>
        <v>0</v>
      </c>
      <c r="CZ190" s="11">
        <f>IF(CZ$2=$A190,0,IF(HLOOKUP(CZ$2,Recipes!$H:$GI,'Production Calculator'!$A190+2,FALSE)=0,0,HLOOKUP(CZ$2,Recipes!$H:$GI,'Production Calculator'!$A190+2,FALSE)*$AK190))</f>
        <v>0</v>
      </c>
      <c r="DA190" s="11">
        <f>IF(DA$2=$A190,0,IF(HLOOKUP(DA$2,Recipes!$H:$GI,'Production Calculator'!$A190+2,FALSE)=0,0,HLOOKUP(DA$2,Recipes!$H:$GI,'Production Calculator'!$A190+2,FALSE)*$AK190))</f>
        <v>0</v>
      </c>
      <c r="DB190" s="11">
        <f>IF(DB$2=$A190,0,IF(HLOOKUP(DB$2,Recipes!$H:$GI,'Production Calculator'!$A190+2,FALSE)=0,0,HLOOKUP(DB$2,Recipes!$H:$GI,'Production Calculator'!$A190+2,FALSE)*$AK190))</f>
        <v>0</v>
      </c>
      <c r="DC190" s="11">
        <f>IF(DC$2=$A190,0,IF(HLOOKUP(DC$2,Recipes!$H:$GI,'Production Calculator'!$A190+2,FALSE)=0,0,HLOOKUP(DC$2,Recipes!$H:$GI,'Production Calculator'!$A190+2,FALSE)*$AK190))</f>
        <v>0</v>
      </c>
      <c r="DD190" s="11">
        <f>IF(DD$2=$A190,0,IF(HLOOKUP(DD$2,Recipes!$H:$GI,'Production Calculator'!$A190+2,FALSE)=0,0,HLOOKUP(DD$2,Recipes!$H:$GI,'Production Calculator'!$A190+2,FALSE)*$AK190))</f>
        <v>0</v>
      </c>
      <c r="DE190" s="11">
        <f>IF(DE$2=$A190,0,IF(HLOOKUP(DE$2,Recipes!$H:$GI,'Production Calculator'!$A190+2,FALSE)=0,0,HLOOKUP(DE$2,Recipes!$H:$GI,'Production Calculator'!$A190+2,FALSE)*$AK190))</f>
        <v>0</v>
      </c>
      <c r="DF190" s="11">
        <f>IF(DF$2=$A190,0,IF(HLOOKUP(DF$2,Recipes!$H:$GI,'Production Calculator'!$A190+2,FALSE)=0,0,HLOOKUP(DF$2,Recipes!$H:$GI,'Production Calculator'!$A190+2,FALSE)*$AK190))</f>
        <v>0</v>
      </c>
      <c r="DG190" s="11">
        <f>IF(DG$2=$A190,0,IF(HLOOKUP(DG$2,Recipes!$H:$GI,'Production Calculator'!$A190+2,FALSE)=0,0,HLOOKUP(DG$2,Recipes!$H:$GI,'Production Calculator'!$A190+2,FALSE)*$AK190))</f>
        <v>0</v>
      </c>
      <c r="DH190" s="11">
        <f>IF(DH$2=$A190,0,IF(HLOOKUP(DH$2,Recipes!$H:$GI,'Production Calculator'!$A190+2,FALSE)=0,0,HLOOKUP(DH$2,Recipes!$H:$GI,'Production Calculator'!$A190+2,FALSE)*$AK190))</f>
        <v>0</v>
      </c>
      <c r="DI190" s="11">
        <f>IF(DI$2=$A190,0,IF(HLOOKUP(DI$2,Recipes!$H:$GI,'Production Calculator'!$A190+2,FALSE)=0,0,HLOOKUP(DI$2,Recipes!$H:$GI,'Production Calculator'!$A190+2,FALSE)*$AK190))</f>
        <v>0</v>
      </c>
      <c r="DJ190" s="11">
        <f>IF(DJ$2=$A190,0,IF(HLOOKUP(DJ$2,Recipes!$H:$GI,'Production Calculator'!$A190+2,FALSE)=0,0,HLOOKUP(DJ$2,Recipes!$H:$GI,'Production Calculator'!$A190+2,FALSE)*$AK190))</f>
        <v>0</v>
      </c>
      <c r="DK190" s="11">
        <f>IF(DK$2=$A190,0,IF(HLOOKUP(DK$2,Recipes!$H:$GI,'Production Calculator'!$A190+2,FALSE)=0,0,HLOOKUP(DK$2,Recipes!$H:$GI,'Production Calculator'!$A190+2,FALSE)*$AK190))</f>
        <v>0</v>
      </c>
      <c r="DL190" s="11">
        <f>IF(DL$2=$A190,0,IF(HLOOKUP(DL$2,Recipes!$H:$GI,'Production Calculator'!$A190+2,FALSE)=0,0,HLOOKUP(DL$2,Recipes!$H:$GI,'Production Calculator'!$A190+2,FALSE)*$AK190))</f>
        <v>0</v>
      </c>
      <c r="DM190" s="11">
        <f>IF(DM$2=$A190,0,IF(HLOOKUP(DM$2,Recipes!$H:$GI,'Production Calculator'!$A190+2,FALSE)=0,0,HLOOKUP(DM$2,Recipes!$H:$GI,'Production Calculator'!$A190+2,FALSE)*$AK190))</f>
        <v>0</v>
      </c>
      <c r="DN190" s="11">
        <f>IF(DN$2=$A190,0,IF(HLOOKUP(DN$2,Recipes!$H:$GI,'Production Calculator'!$A190+2,FALSE)=0,0,HLOOKUP(DN$2,Recipes!$H:$GI,'Production Calculator'!$A190+2,FALSE)*$AK190))</f>
        <v>0</v>
      </c>
      <c r="DO190" s="11">
        <f>IF(DO$2=$A190,0,IF(HLOOKUP(DO$2,Recipes!$H:$GI,'Production Calculator'!$A190+2,FALSE)=0,0,HLOOKUP(DO$2,Recipes!$H:$GI,'Production Calculator'!$A190+2,FALSE)*$AK190))</f>
        <v>0</v>
      </c>
      <c r="DP190" s="11">
        <f>IF(DP$2=$A190,0,IF(HLOOKUP(DP$2,Recipes!$H:$GI,'Production Calculator'!$A190+2,FALSE)=0,0,HLOOKUP(DP$2,Recipes!$H:$GI,'Production Calculator'!$A190+2,FALSE)*$AK190))</f>
        <v>0</v>
      </c>
      <c r="DQ190" s="11">
        <f>IF(DQ$2=$A190,0,IF(HLOOKUP(DQ$2,Recipes!$H:$GI,'Production Calculator'!$A190+2,FALSE)=0,0,HLOOKUP(DQ$2,Recipes!$H:$GI,'Production Calculator'!$A190+2,FALSE)*$AK190))</f>
        <v>0</v>
      </c>
      <c r="DR190" s="11">
        <f>IF(DR$2=$A190,0,IF(HLOOKUP(DR$2,Recipes!$H:$GI,'Production Calculator'!$A190+2,FALSE)=0,0,HLOOKUP(DR$2,Recipes!$H:$GI,'Production Calculator'!$A190+2,FALSE)*$AK190))</f>
        <v>0</v>
      </c>
      <c r="DS190" s="11">
        <f>IF(DS$2=$A190,0,IF(HLOOKUP(DS$2,Recipes!$H:$GI,'Production Calculator'!$A190+2,FALSE)=0,0,HLOOKUP(DS$2,Recipes!$H:$GI,'Production Calculator'!$A190+2,FALSE)*$AK190))</f>
        <v>0</v>
      </c>
      <c r="DT190" s="11">
        <f>IF(DT$2=$A190,0,IF(HLOOKUP(DT$2,Recipes!$H:$GI,'Production Calculator'!$A190+2,FALSE)=0,0,HLOOKUP(DT$2,Recipes!$H:$GI,'Production Calculator'!$A190+2,FALSE)*$AK190))</f>
        <v>0</v>
      </c>
      <c r="DU190" s="11">
        <f>IF(DU$2=$A190,0,IF(HLOOKUP(DU$2,Recipes!$H:$GI,'Production Calculator'!$A190+2,FALSE)=0,0,HLOOKUP(DU$2,Recipes!$H:$GI,'Production Calculator'!$A190+2,FALSE)*$AK190))</f>
        <v>0</v>
      </c>
      <c r="DV190" s="11">
        <f>IF(DV$2=$A190,0,IF(HLOOKUP(DV$2,Recipes!$H:$GI,'Production Calculator'!$A190+2,FALSE)=0,0,HLOOKUP(DV$2,Recipes!$H:$GI,'Production Calculator'!$A190+2,FALSE)*$AK190))</f>
        <v>0</v>
      </c>
      <c r="DW190" s="11">
        <f>IF(DW$2=$A190,0,IF(HLOOKUP(DW$2,Recipes!$H:$GI,'Production Calculator'!$A190+2,FALSE)=0,0,HLOOKUP(DW$2,Recipes!$H:$GI,'Production Calculator'!$A190+2,FALSE)*$AK190))</f>
        <v>0</v>
      </c>
      <c r="DX190" s="11">
        <f>IF(DX$2=$A190,0,IF(HLOOKUP(DX$2,Recipes!$H:$GI,'Production Calculator'!$A190+2,FALSE)=0,0,HLOOKUP(DX$2,Recipes!$H:$GI,'Production Calculator'!$A190+2,FALSE)*$AK190))</f>
        <v>0</v>
      </c>
      <c r="DY190" s="11">
        <f>IF(DY$2=$A190,0,IF(HLOOKUP(DY$2,Recipes!$H:$GI,'Production Calculator'!$A190+2,FALSE)=0,0,HLOOKUP(DY$2,Recipes!$H:$GI,'Production Calculator'!$A190+2,FALSE)*$AK190))</f>
        <v>0</v>
      </c>
      <c r="DZ190" s="11">
        <f>IF(DZ$2=$A190,0,IF(HLOOKUP(DZ$2,Recipes!$H:$GI,'Production Calculator'!$A190+2,FALSE)=0,0,HLOOKUP(DZ$2,Recipes!$H:$GI,'Production Calculator'!$A190+2,FALSE)*$AK190))</f>
        <v>0</v>
      </c>
      <c r="EA190" s="11">
        <f>IF(EA$2=$A190,0,IF(HLOOKUP(EA$2,Recipes!$H:$GI,'Production Calculator'!$A190+2,FALSE)=0,0,HLOOKUP(EA$2,Recipes!$H:$GI,'Production Calculator'!$A190+2,FALSE)*$AK190))</f>
        <v>0</v>
      </c>
      <c r="EB190" s="11">
        <f>IF(EB$2=$A190,0,IF(HLOOKUP(EB$2,Recipes!$H:$GI,'Production Calculator'!$A190+2,FALSE)=0,0,HLOOKUP(EB$2,Recipes!$H:$GI,'Production Calculator'!$A190+2,FALSE)*$AK190))</f>
        <v>0</v>
      </c>
      <c r="EC190" s="11">
        <f>IF(EC$2=$A190,0,IF(HLOOKUP(EC$2,Recipes!$H:$GI,'Production Calculator'!$A190+2,FALSE)=0,0,HLOOKUP(EC$2,Recipes!$H:$GI,'Production Calculator'!$A190+2,FALSE)*$AK190))</f>
        <v>0</v>
      </c>
      <c r="ED190" s="11">
        <f>IF(ED$2=$A190,0,IF(HLOOKUP(ED$2,Recipes!$H:$GI,'Production Calculator'!$A190+2,FALSE)=0,0,HLOOKUP(ED$2,Recipes!$H:$GI,'Production Calculator'!$A190+2,FALSE)*$AK190))</f>
        <v>0</v>
      </c>
      <c r="EE190" s="11">
        <f>IF(EE$2=$A190,0,IF(HLOOKUP(EE$2,Recipes!$H:$GI,'Production Calculator'!$A190+2,FALSE)=0,0,HLOOKUP(EE$2,Recipes!$H:$GI,'Production Calculator'!$A190+2,FALSE)*$AK190))</f>
        <v>0</v>
      </c>
      <c r="EF190" s="11">
        <f>IF(EF$2=$A190,0,IF(HLOOKUP(EF$2,Recipes!$H:$GI,'Production Calculator'!$A190+2,FALSE)=0,0,HLOOKUP(EF$2,Recipes!$H:$GI,'Production Calculator'!$A190+2,FALSE)*$AK190))</f>
        <v>0</v>
      </c>
      <c r="EG190" s="11">
        <f>IF(EG$2=$A190,0,IF(HLOOKUP(EG$2,Recipes!$H:$GI,'Production Calculator'!$A190+2,FALSE)=0,0,HLOOKUP(EG$2,Recipes!$H:$GI,'Production Calculator'!$A190+2,FALSE)*$AK190))</f>
        <v>0</v>
      </c>
      <c r="EH190" s="11">
        <f>IF(EH$2=$A190,0,IF(HLOOKUP(EH$2,Recipes!$H:$GI,'Production Calculator'!$A190+2,FALSE)=0,0,HLOOKUP(EH$2,Recipes!$H:$GI,'Production Calculator'!$A190+2,FALSE)*$AK190))</f>
        <v>0</v>
      </c>
      <c r="EI190" s="11">
        <f>IF(EI$2=$A190,0,IF(HLOOKUP(EI$2,Recipes!$H:$GI,'Production Calculator'!$A190+2,FALSE)=0,0,HLOOKUP(EI$2,Recipes!$H:$GI,'Production Calculator'!$A190+2,FALSE)*$AK190))</f>
        <v>0</v>
      </c>
      <c r="EJ190" s="11">
        <f>IF(EJ$2=$A190,0,IF(HLOOKUP(EJ$2,Recipes!$H:$GI,'Production Calculator'!$A190+2,FALSE)=0,0,HLOOKUP(EJ$2,Recipes!$H:$GI,'Production Calculator'!$A190+2,FALSE)*$AK190))</f>
        <v>0</v>
      </c>
      <c r="EK190" s="11">
        <f>IF(EK$2=$A190,0,IF(HLOOKUP(EK$2,Recipes!$H:$GI,'Production Calculator'!$A190+2,FALSE)=0,0,HLOOKUP(EK$2,Recipes!$H:$GI,'Production Calculator'!$A190+2,FALSE)*$AK190))</f>
        <v>0</v>
      </c>
      <c r="EL190" s="11">
        <f>IF(EL$2=$A190,0,IF(HLOOKUP(EL$2,Recipes!$H:$GI,'Production Calculator'!$A190+2,FALSE)=0,0,HLOOKUP(EL$2,Recipes!$H:$GI,'Production Calculator'!$A190+2,FALSE)*$AK190))</f>
        <v>0</v>
      </c>
      <c r="EM190" s="11">
        <f>IF(EM$2=$A190,0,IF(HLOOKUP(EM$2,Recipes!$H:$GI,'Production Calculator'!$A190+2,FALSE)=0,0,HLOOKUP(EM$2,Recipes!$H:$GI,'Production Calculator'!$A190+2,FALSE)*$AK190))</f>
        <v>0</v>
      </c>
      <c r="EN190" s="11">
        <f>IF(EN$2=$A190,0,IF(HLOOKUP(EN$2,Recipes!$H:$GI,'Production Calculator'!$A190+2,FALSE)=0,0,HLOOKUP(EN$2,Recipes!$H:$GI,'Production Calculator'!$A190+2,FALSE)*$AK190))</f>
        <v>0</v>
      </c>
      <c r="EO190" s="11">
        <f>IF(EO$2=$A190,0,IF(HLOOKUP(EO$2,Recipes!$H:$GI,'Production Calculator'!$A190+2,FALSE)=0,0,HLOOKUP(EO$2,Recipes!$H:$GI,'Production Calculator'!$A190+2,FALSE)*$AK190))</f>
        <v>0</v>
      </c>
      <c r="EP190" s="11">
        <f>IF(EP$2=$A190,0,IF(HLOOKUP(EP$2,Recipes!$H:$GI,'Production Calculator'!$A190+2,FALSE)=0,0,HLOOKUP(EP$2,Recipes!$H:$GI,'Production Calculator'!$A190+2,FALSE)*$AK190))</f>
        <v>0</v>
      </c>
      <c r="EQ190" s="11">
        <f>IF(EQ$2=$A190,0,IF(HLOOKUP(EQ$2,Recipes!$H:$GI,'Production Calculator'!$A190+2,FALSE)=0,0,HLOOKUP(EQ$2,Recipes!$H:$GI,'Production Calculator'!$A190+2,FALSE)*$AK190))</f>
        <v>0</v>
      </c>
      <c r="ER190" s="11">
        <f>IF(ER$2=$A190,0,IF(HLOOKUP(ER$2,Recipes!$H:$GI,'Production Calculator'!$A190+2,FALSE)=0,0,HLOOKUP(ER$2,Recipes!$H:$GI,'Production Calculator'!$A190+2,FALSE)*$AK190))</f>
        <v>0</v>
      </c>
      <c r="ES190" s="11">
        <f>IF(ES$2=$A190,0,IF(HLOOKUP(ES$2,Recipes!$H:$GI,'Production Calculator'!$A190+2,FALSE)=0,0,HLOOKUP(ES$2,Recipes!$H:$GI,'Production Calculator'!$A190+2,FALSE)*$AK190))</f>
        <v>0</v>
      </c>
      <c r="ET190" s="11">
        <f>IF(ET$2=$A190,0,IF(HLOOKUP(ET$2,Recipes!$H:$GI,'Production Calculator'!$A190+2,FALSE)=0,0,HLOOKUP(ET$2,Recipes!$H:$GI,'Production Calculator'!$A190+2,FALSE)*$AK190))</f>
        <v>0</v>
      </c>
      <c r="EU190" s="11">
        <f>IF(EU$2=$A190,0,IF(HLOOKUP(EU$2,Recipes!$H:$GI,'Production Calculator'!$A190+2,FALSE)=0,0,HLOOKUP(EU$2,Recipes!$H:$GI,'Production Calculator'!$A190+2,FALSE)*$AK190))</f>
        <v>0</v>
      </c>
      <c r="EV190" s="11">
        <f>IF(EV$2=$A190,0,IF(HLOOKUP(EV$2,Recipes!$H:$GI,'Production Calculator'!$A190+2,FALSE)=0,0,HLOOKUP(EV$2,Recipes!$H:$GI,'Production Calculator'!$A190+2,FALSE)*$AK190))</f>
        <v>0</v>
      </c>
      <c r="EW190" s="11">
        <f>IF(EW$2=$A190,0,IF(HLOOKUP(EW$2,Recipes!$H:$GI,'Production Calculator'!$A190+2,FALSE)=0,0,HLOOKUP(EW$2,Recipes!$H:$GI,'Production Calculator'!$A190+2,FALSE)*$AK190))</f>
        <v>0</v>
      </c>
      <c r="EX190" s="11">
        <f>IF(EX$2=$A190,0,IF(HLOOKUP(EX$2,Recipes!$H:$GI,'Production Calculator'!$A190+2,FALSE)=0,0,HLOOKUP(EX$2,Recipes!$H:$GI,'Production Calculator'!$A190+2,FALSE)*$AK190))</f>
        <v>0</v>
      </c>
      <c r="EY190" s="11">
        <f>IF(EY$2=$A190,0,IF(HLOOKUP(EY$2,Recipes!$H:$GI,'Production Calculator'!$A190+2,FALSE)=0,0,HLOOKUP(EY$2,Recipes!$H:$GI,'Production Calculator'!$A190+2,FALSE)*$AK190))</f>
        <v>0</v>
      </c>
      <c r="EZ190" s="11">
        <f>IF(EZ$2=$A190,0,IF(HLOOKUP(EZ$2,Recipes!$H:$GI,'Production Calculator'!$A190+2,FALSE)=0,0,HLOOKUP(EZ$2,Recipes!$H:$GI,'Production Calculator'!$A190+2,FALSE)*$AK190))</f>
        <v>0</v>
      </c>
      <c r="FA190" s="11">
        <f>IF(FA$2=$A190,0,IF(HLOOKUP(FA$2,Recipes!$H:$GI,'Production Calculator'!$A190+2,FALSE)=0,0,HLOOKUP(FA$2,Recipes!$H:$GI,'Production Calculator'!$A190+2,FALSE)*$AK190))</f>
        <v>0</v>
      </c>
      <c r="FB190" s="11">
        <f>IF(FB$2=$A190,0,IF(HLOOKUP(FB$2,Recipes!$H:$GI,'Production Calculator'!$A190+2,FALSE)=0,0,HLOOKUP(FB$2,Recipes!$H:$GI,'Production Calculator'!$A190+2,FALSE)*$AK190))</f>
        <v>0</v>
      </c>
      <c r="FC190" s="11">
        <f>IF(FC$2=$A190,0,IF(HLOOKUP(FC$2,Recipes!$H:$GI,'Production Calculator'!$A190+2,FALSE)=0,0,HLOOKUP(FC$2,Recipes!$H:$GI,'Production Calculator'!$A190+2,FALSE)*$AK190))</f>
        <v>0</v>
      </c>
      <c r="FD190" s="11">
        <f>IF(FD$2=$A190,0,IF(HLOOKUP(FD$2,Recipes!$H:$GI,'Production Calculator'!$A190+2,FALSE)=0,0,HLOOKUP(FD$2,Recipes!$H:$GI,'Production Calculator'!$A190+2,FALSE)*$AK190))</f>
        <v>0</v>
      </c>
      <c r="FE190" s="11">
        <f>IF(FE$2=$A190,0,IF(HLOOKUP(FE$2,Recipes!$H:$GI,'Production Calculator'!$A190+2,FALSE)=0,0,HLOOKUP(FE$2,Recipes!$H:$GI,'Production Calculator'!$A190+2,FALSE)*$AK190))</f>
        <v>0</v>
      </c>
      <c r="FF190" s="11">
        <f>IF(FF$2=$A190,0,IF(HLOOKUP(FF$2,Recipes!$H:$GI,'Production Calculator'!$A190+2,FALSE)=0,0,HLOOKUP(FF$2,Recipes!$H:$GI,'Production Calculator'!$A190+2,FALSE)*$AK190))</f>
        <v>0</v>
      </c>
      <c r="FG190" s="11">
        <f>IF(FG$2=$A190,0,IF(HLOOKUP(FG$2,Recipes!$H:$GI,'Production Calculator'!$A190+2,FALSE)=0,0,HLOOKUP(FG$2,Recipes!$H:$GI,'Production Calculator'!$A190+2,FALSE)*$AK190))</f>
        <v>0</v>
      </c>
      <c r="FH190" s="11">
        <f>IF(FH$2=$A190,0,IF(HLOOKUP(FH$2,Recipes!$H:$GI,'Production Calculator'!$A190+2,FALSE)=0,0,HLOOKUP(FH$2,Recipes!$H:$GI,'Production Calculator'!$A190+2,FALSE)*$AK190))</f>
        <v>0</v>
      </c>
      <c r="FI190" s="11">
        <f>IF(FI$2=$A190,0,IF(HLOOKUP(FI$2,Recipes!$H:$GI,'Production Calculator'!$A190+2,FALSE)=0,0,HLOOKUP(FI$2,Recipes!$H:$GI,'Production Calculator'!$A190+2,FALSE)*$AK190))</f>
        <v>0</v>
      </c>
      <c r="FJ190" s="11">
        <f>IF(FJ$2=$A190,0,IF(HLOOKUP(FJ$2,Recipes!$H:$GI,'Production Calculator'!$A190+2,FALSE)=0,0,HLOOKUP(FJ$2,Recipes!$H:$GI,'Production Calculator'!$A190+2,FALSE)*$AK190))</f>
        <v>0</v>
      </c>
      <c r="FK190" s="11">
        <f>IF(FK$2=$A190,0,IF(HLOOKUP(FK$2,Recipes!$H:$GI,'Production Calculator'!$A190+2,FALSE)=0,0,HLOOKUP(FK$2,Recipes!$H:$GI,'Production Calculator'!$A190+2,FALSE)*$AK190))</f>
        <v>0</v>
      </c>
      <c r="FL190" s="11">
        <f>IF(FL$2=$A190,0,IF(HLOOKUP(FL$2,Recipes!$H:$GI,'Production Calculator'!$A190+2,FALSE)=0,0,HLOOKUP(FL$2,Recipes!$H:$GI,'Production Calculator'!$A190+2,FALSE)*$AK190))</f>
        <v>0</v>
      </c>
      <c r="FM190" s="11">
        <f>IF(FM$2=$A190,0,IF(HLOOKUP(FM$2,Recipes!$H:$GI,'Production Calculator'!$A190+2,FALSE)=0,0,HLOOKUP(FM$2,Recipes!$H:$GI,'Production Calculator'!$A190+2,FALSE)*$AK190))</f>
        <v>0</v>
      </c>
      <c r="FN190" s="11">
        <f>IF(FN$2=$A190,0,IF(HLOOKUP(FN$2,Recipes!$H:$GI,'Production Calculator'!$A190+2,FALSE)=0,0,HLOOKUP(FN$2,Recipes!$H:$GI,'Production Calculator'!$A190+2,FALSE)*$AK190))</f>
        <v>0</v>
      </c>
      <c r="FO190" s="11">
        <f>IF(FO$2=$A190,0,IF(HLOOKUP(FO$2,Recipes!$H:$GI,'Production Calculator'!$A190+2,FALSE)=0,0,HLOOKUP(FO$2,Recipes!$H:$GI,'Production Calculator'!$A190+2,FALSE)*$AK190))</f>
        <v>0</v>
      </c>
      <c r="FP190" s="11">
        <f>IF(FP$2=$A190,0,IF(HLOOKUP(FP$2,Recipes!$H:$GI,'Production Calculator'!$A190+2,FALSE)=0,0,HLOOKUP(FP$2,Recipes!$H:$GI,'Production Calculator'!$A190+2,FALSE)*$AK190))</f>
        <v>0</v>
      </c>
      <c r="FQ190" s="11">
        <f>IF(FQ$2=$A190,0,IF(HLOOKUP(FQ$2,Recipes!$H:$GI,'Production Calculator'!$A190+2,FALSE)=0,0,HLOOKUP(FQ$2,Recipes!$H:$GI,'Production Calculator'!$A190+2,FALSE)*$AK190))</f>
        <v>0</v>
      </c>
      <c r="FR190" s="11">
        <f>IF(FR$2=$A190,0,IF(HLOOKUP(FR$2,Recipes!$H:$GI,'Production Calculator'!$A190+2,FALSE)=0,0,HLOOKUP(FR$2,Recipes!$H:$GI,'Production Calculator'!$A190+2,FALSE)*$AK190))</f>
        <v>0</v>
      </c>
      <c r="FS190" s="11">
        <f>IF(FS$2=$A190,0,IF(HLOOKUP(FS$2,Recipes!$H:$GI,'Production Calculator'!$A190+2,FALSE)=0,0,HLOOKUP(FS$2,Recipes!$H:$GI,'Production Calculator'!$A190+2,FALSE)*$AK190))</f>
        <v>0</v>
      </c>
      <c r="FT190" s="11">
        <f>IF(FT$2=$A190,0,IF(HLOOKUP(FT$2,Recipes!$H:$GI,'Production Calculator'!$A190+2,FALSE)=0,0,HLOOKUP(FT$2,Recipes!$H:$GI,'Production Calculator'!$A190+2,FALSE)*$AK190))</f>
        <v>0</v>
      </c>
      <c r="FU190" s="11">
        <f>IF(FU$2=$A190,0,IF(HLOOKUP(FU$2,Recipes!$H:$GI,'Production Calculator'!$A190+2,FALSE)=0,0,HLOOKUP(FU$2,Recipes!$H:$GI,'Production Calculator'!$A190+2,FALSE)*$AK190))</f>
        <v>0</v>
      </c>
      <c r="FV190" s="11">
        <f>IF(FV$2=$A190,0,IF(HLOOKUP(FV$2,Recipes!$H:$GI,'Production Calculator'!$A190+2,FALSE)=0,0,HLOOKUP(FV$2,Recipes!$H:$GI,'Production Calculator'!$A190+2,FALSE)*$AK190))</f>
        <v>0</v>
      </c>
      <c r="FW190" s="11">
        <f>IF(FW$2=$A190,0,IF(HLOOKUP(FW$2,Recipes!$H:$GI,'Production Calculator'!$A190+2,FALSE)=0,0,HLOOKUP(FW$2,Recipes!$H:$GI,'Production Calculator'!$A190+2,FALSE)*$AK190))</f>
        <v>0</v>
      </c>
      <c r="FX190" s="11">
        <f>IF(FX$2=$A190,0,IF(HLOOKUP(FX$2,Recipes!$H:$GI,'Production Calculator'!$A190+2,FALSE)=0,0,HLOOKUP(FX$2,Recipes!$H:$GI,'Production Calculator'!$A190+2,FALSE)*$AK190))</f>
        <v>0</v>
      </c>
      <c r="FY190" s="11">
        <f>IF(FY$2=$A190,0,IF(HLOOKUP(FY$2,Recipes!$H:$GI,'Production Calculator'!$A190+2,FALSE)=0,0,HLOOKUP(FY$2,Recipes!$H:$GI,'Production Calculator'!$A190+2,FALSE)*$AK190))</f>
        <v>0</v>
      </c>
      <c r="FZ190" s="11">
        <f>IF(FZ$2=$A190,0,IF(HLOOKUP(FZ$2,Recipes!$H:$GI,'Production Calculator'!$A190+2,FALSE)=0,0,HLOOKUP(FZ$2,Recipes!$H:$GI,'Production Calculator'!$A190+2,FALSE)*$AK190))</f>
        <v>0</v>
      </c>
      <c r="GA190" s="11">
        <f>IF(GA$2=$A190,0,IF(HLOOKUP(GA$2,Recipes!$H:$GI,'Production Calculator'!$A190+2,FALSE)=0,0,HLOOKUP(GA$2,Recipes!$H:$GI,'Production Calculator'!$A190+2,FALSE)*$AK190))</f>
        <v>0</v>
      </c>
      <c r="GB190" s="11">
        <f>IF(GB$2=$A190,0,IF(HLOOKUP(GB$2,Recipes!$H:$GI,'Production Calculator'!$A190+2,FALSE)=0,0,HLOOKUP(GB$2,Recipes!$H:$GI,'Production Calculator'!$A190+2,FALSE)*$AK190))</f>
        <v>0</v>
      </c>
      <c r="GC190" s="11">
        <f>IF(GC$2=$A190,0,IF(HLOOKUP(GC$2,Recipes!$H:$GI,'Production Calculator'!$A190+2,FALSE)=0,0,HLOOKUP(GC$2,Recipes!$H:$GI,'Production Calculator'!$A190+2,FALSE)*$AK190))</f>
        <v>0</v>
      </c>
      <c r="GD190" s="11">
        <f>IF(GD$2=$A190,0,IF(HLOOKUP(GD$2,Recipes!$H:$GI,'Production Calculator'!$A190+2,FALSE)=0,0,HLOOKUP(GD$2,Recipes!$H:$GI,'Production Calculator'!$A190+2,FALSE)*$AK190))</f>
        <v>0</v>
      </c>
      <c r="GE190" s="11">
        <f>IF(GE$2=$A190,0,IF(HLOOKUP(GE$2,Recipes!$H:$GI,'Production Calculator'!$A190+2,FALSE)=0,0,HLOOKUP(GE$2,Recipes!$H:$GI,'Production Calculator'!$A190+2,FALSE)*$AK190))</f>
        <v>0</v>
      </c>
      <c r="GF190" s="11">
        <f>IF(GF$2=$A190,0,IF(HLOOKUP(GF$2,Recipes!$H:$GI,'Production Calculator'!$A190+2,FALSE)=0,0,HLOOKUP(GF$2,Recipes!$H:$GI,'Production Calculator'!$A190+2,FALSE)*$AK190))</f>
        <v>0</v>
      </c>
      <c r="GG190" s="11">
        <f>IF(GG$2=$A190,0,IF(HLOOKUP(GG$2,Recipes!$H:$GI,'Production Calculator'!$A190+2,FALSE)=0,0,HLOOKUP(GG$2,Recipes!$H:$GI,'Production Calculator'!$A190+2,FALSE)*$AK190))</f>
        <v>0</v>
      </c>
      <c r="GH190" s="11">
        <f>IF(GH$2=$A190,0,IF(HLOOKUP(GH$2,Recipes!$H:$GI,'Production Calculator'!$A190+2,FALSE)=0,0,HLOOKUP(GH$2,Recipes!$H:$GI,'Production Calculator'!$A190+2,FALSE)*$AK190))</f>
        <v>0</v>
      </c>
      <c r="GI190" s="11">
        <f>IF(GI$2=$A190,0,IF(HLOOKUP(GI$2,Recipes!$H:$GI,'Production Calculator'!$A190+2,FALSE)=0,0,HLOOKUP(GI$2,Recipes!$H:$GI,'Production Calculator'!$A190+2,FALSE)*$AK190))</f>
        <v>0</v>
      </c>
      <c r="GJ190" s="11">
        <f>IF(GJ$2=$A190,0,IF(HLOOKUP(GJ$2,Recipes!$H:$GI,'Production Calculator'!$A190+2,FALSE)=0,0,HLOOKUP(GJ$2,Recipes!$H:$GI,'Production Calculator'!$A190+2,FALSE)*$AK190))</f>
        <v>0</v>
      </c>
      <c r="GK190" s="11">
        <f>IF(GK$2=$A190,0,IF(HLOOKUP(GK$2,Recipes!$H:$GI,'Production Calculator'!$A190+2,FALSE)=0,0,HLOOKUP(GK$2,Recipes!$H:$GI,'Production Calculator'!$A190+2,FALSE)*$AK190))</f>
        <v>0</v>
      </c>
      <c r="GL190" s="11">
        <f>IF(GL$2=$A190,0,IF(HLOOKUP(GL$2,Recipes!$H:$GI,'Production Calculator'!$A190+2,FALSE)=0,0,HLOOKUP(GL$2,Recipes!$H:$GI,'Production Calculator'!$A190+2,FALSE)*$AK190))</f>
        <v>0</v>
      </c>
      <c r="GM190" s="11">
        <f>IF(GM$2=$A190,0,IF(HLOOKUP(GM$2,Recipes!$H:$GI,'Production Calculator'!$A190+2,FALSE)=0,0,HLOOKUP(GM$2,Recipes!$H:$GI,'Production Calculator'!$A190+2,FALSE)*$AK190))</f>
        <v>0</v>
      </c>
      <c r="GN190" s="11">
        <f>IF(GN$2=$A190,0,IF(HLOOKUP(GN$2,Recipes!$H:$GI,'Production Calculator'!$A190+2,FALSE)=0,0,HLOOKUP(GN$2,Recipes!$H:$GI,'Production Calculator'!$A190+2,FALSE)*$AK190))</f>
        <v>0</v>
      </c>
      <c r="GO190" s="11">
        <f>IF(GO$2=$A190,0,IF(HLOOKUP(GO$2,Recipes!$H:$GI,'Production Calculator'!$A190+2,FALSE)=0,0,HLOOKUP(GO$2,Recipes!$H:$GI,'Production Calculator'!$A190+2,FALSE)*$AK190))</f>
        <v>0</v>
      </c>
      <c r="GP190" s="11">
        <f>IF(GP$2=$A190,0,IF(HLOOKUP(GP$2,Recipes!$H:$GI,'Production Calculator'!$A190+2,FALSE)=0,0,HLOOKUP(GP$2,Recipes!$H:$GI,'Production Calculator'!$A190+2,FALSE)*$AK190))</f>
        <v>0</v>
      </c>
      <c r="GQ190" s="11">
        <f>IF(GQ$2=$A190,0,IF(HLOOKUP(GQ$2,Recipes!$H:$GI,'Production Calculator'!$A190+2,FALSE)=0,0,HLOOKUP(GQ$2,Recipes!$H:$GI,'Production Calculator'!$A190+2,FALSE)*$AK190))</f>
        <v>0</v>
      </c>
      <c r="GR190" s="11">
        <f>IF(GR$2=$A190,0,IF(HLOOKUP(GR$2,Recipes!$H:$GI,'Production Calculator'!$A190+2,FALSE)=0,0,HLOOKUP(GR$2,Recipes!$H:$GI,'Production Calculator'!$A190+2,FALSE)*$AK190))</f>
        <v>0</v>
      </c>
      <c r="GS190" s="11">
        <f>IF(GS$2=$A190,0,IF(HLOOKUP(GS$2,Recipes!$H:$GI,'Production Calculator'!$A190+2,FALSE)=0,0,HLOOKUP(GS$2,Recipes!$H:$GI,'Production Calculator'!$A190+2,FALSE)*$AK190))</f>
        <v>0</v>
      </c>
      <c r="GT190" s="11">
        <f>IF(GT$2=$A190,0,IF(HLOOKUP(GT$2,Recipes!$H:$GI,'Production Calculator'!$A190+2,FALSE)=0,0,HLOOKUP(GT$2,Recipes!$H:$GI,'Production Calculator'!$A190+2,FALSE)*$AK190))</f>
        <v>0</v>
      </c>
      <c r="GU190" s="11">
        <f>IF(GU$2=$A190,0,IF(HLOOKUP(GU$2,Recipes!$H:$GI,'Production Calculator'!$A190+2,FALSE)=0,0,HLOOKUP(GU$2,Recipes!$H:$GI,'Production Calculator'!$A190+2,FALSE)*$AK190))</f>
        <v>0</v>
      </c>
      <c r="GV190" s="11">
        <f>IF(GV$2=$A190,0,IF(HLOOKUP(GV$2,Recipes!$H:$GI,'Production Calculator'!$A190+2,FALSE)=0,0,HLOOKUP(GV$2,Recipes!$H:$GI,'Production Calculator'!$A190+2,FALSE)*$AK190))</f>
        <v>0</v>
      </c>
      <c r="GW190" s="11">
        <f>IF(GW$2=$A190,0,IF(HLOOKUP(GW$2,Recipes!$H:$GI,'Production Calculator'!$A190+2,FALSE)=0,0,HLOOKUP(GW$2,Recipes!$H:$GI,'Production Calculator'!$A190+2,FALSE)*$AK190))</f>
        <v>0</v>
      </c>
      <c r="GX190" s="11">
        <f>IF(GX$2=$A190,0,IF(HLOOKUP(GX$2,Recipes!$H:$GI,'Production Calculator'!$A190+2,FALSE)=0,0,HLOOKUP(GX$2,Recipes!$H:$GI,'Production Calculator'!$A190+2,FALSE)*$AK190))</f>
        <v>0</v>
      </c>
      <c r="GY190" s="11">
        <f>IF(GY$2=$A190,0,IF(HLOOKUP(GY$2,Recipes!$H:$GI,'Production Calculator'!$A190+2,FALSE)=0,0,HLOOKUP(GY$2,Recipes!$H:$GI,'Production Calculator'!$A190+2,FALSE)*$AK190))</f>
        <v>0</v>
      </c>
      <c r="GZ190" s="11">
        <f>IF(GZ$2=$A190,0,IF(HLOOKUP(GZ$2,Recipes!$H:$GI,'Production Calculator'!$A190+2,FALSE)=0,0,HLOOKUP(GZ$2,Recipes!$H:$GI,'Production Calculator'!$A190+2,FALSE)*$AK190))</f>
        <v>0</v>
      </c>
      <c r="HA190" s="11">
        <f>IF(HA$2=$A190,0,IF(HLOOKUP(HA$2,Recipes!$H:$GI,'Production Calculator'!$A190+2,FALSE)=0,0,HLOOKUP(HA$2,Recipes!$H:$GI,'Production Calculator'!$A190+2,FALSE)*$AK190))</f>
        <v>0</v>
      </c>
      <c r="HB190" s="11">
        <f>IF(HB$2=$A190,0,IF(HLOOKUP(HB$2,Recipes!$H:$GI,'Production Calculator'!$A190+2,FALSE)=0,0,HLOOKUP(HB$2,Recipes!$H:$GI,'Production Calculator'!$A190+2,FALSE)*$AK190))</f>
        <v>0</v>
      </c>
      <c r="HC190" s="11">
        <f>IF(HC$2=$A190,0,IF(HLOOKUP(HC$2,Recipes!$H:$GI,'Production Calculator'!$A190+2,FALSE)=0,0,HLOOKUP(HC$2,Recipes!$H:$GI,'Production Calculator'!$A190+2,FALSE)*$AK190))</f>
        <v>0</v>
      </c>
      <c r="HD190" s="11">
        <f>IF(HD$2=$A190,0,IF(HLOOKUP(HD$2,Recipes!$H:$GI,'Production Calculator'!$A190+2,FALSE)=0,0,HLOOKUP(HD$2,Recipes!$H:$GI,'Production Calculator'!$A190+2,FALSE)*$AK190))</f>
        <v>0</v>
      </c>
      <c r="HE190" s="11">
        <f>IF(HE$2=$A190,0,IF(HLOOKUP(HE$2,Recipes!$H:$GI,'Production Calculator'!$A190+2,FALSE)=0,0,HLOOKUP(HE$2,Recipes!$H:$GI,'Production Calculator'!$A190+2,FALSE)*$AK190))</f>
        <v>0</v>
      </c>
      <c r="HF190" s="11">
        <f>IF(HF$2=$A190,0,IF(HLOOKUP(HF$2,Recipes!$H:$GI,'Production Calculator'!$A190+2,FALSE)=0,0,HLOOKUP(HF$2,Recipes!$H:$GI,'Production Calculator'!$A190+2,FALSE)*$AK190))</f>
        <v>0</v>
      </c>
      <c r="HG190" s="11">
        <f>IF(HG$2=$A190,0,IF(HLOOKUP(HG$2,Recipes!$H:$GI,'Production Calculator'!$A190+2,FALSE)=0,0,HLOOKUP(HG$2,Recipes!$H:$GI,'Production Calculator'!$A190+2,FALSE)*$AK190))</f>
        <v>0</v>
      </c>
      <c r="HH190" s="11">
        <f>IF(HH$2=$A190,0,IF(HLOOKUP(HH$2,Recipes!$H:$GI,'Production Calculator'!$A190+2,FALSE)=0,0,HLOOKUP(HH$2,Recipes!$H:$GI,'Production Calculator'!$A190+2,FALSE)*$AK190))</f>
        <v>0</v>
      </c>
      <c r="HI190" s="11">
        <f>IF(HI$2=$A190,0,IF(HLOOKUP(HI$2,Recipes!$H:$GI,'Production Calculator'!$A190+2,FALSE)=0,0,HLOOKUP(HI$2,Recipes!$H:$GI,'Production Calculator'!$A190+2,FALSE)*$AK190))</f>
        <v>0</v>
      </c>
      <c r="HJ190" s="11">
        <f>IF(HJ$2=$A190,0,IF(HLOOKUP(HJ$2,Recipes!$H:$GI,'Production Calculator'!$A190+2,FALSE)=0,0,HLOOKUP(HJ$2,Recipes!$H:$GI,'Production Calculator'!$A190+2,FALSE)*$AK190))</f>
        <v>0</v>
      </c>
      <c r="HK190" s="11">
        <f>IF(HK$2=$A190,0,IF(HLOOKUP(HK$2,Recipes!$H:$GI,'Production Calculator'!$A190+2,FALSE)=0,0,HLOOKUP(HK$2,Recipes!$H:$GI,'Production Calculator'!$A190+2,FALSE)*$AK190))</f>
        <v>0</v>
      </c>
      <c r="HL190" s="11">
        <f>IF(HL$2=$A190,0,IF(HLOOKUP(HL$2,Recipes!$H:$GI,'Production Calculator'!$A190+2,FALSE)=0,0,HLOOKUP(HL$2,Recipes!$H:$GI,'Production Calculator'!$A190+2,FALSE)*$AK190))</f>
        <v>0</v>
      </c>
      <c r="HM190" s="11">
        <f>IF(HM$2=$A190,0,IF(HLOOKUP(HM$2,Recipes!$H:$GI,'Production Calculator'!$A190+2,FALSE)=0,0,HLOOKUP(HM$2,Recipes!$H:$GI,'Production Calculator'!$A190+2,FALSE)*$AK190))</f>
        <v>0</v>
      </c>
      <c r="HN190" s="11">
        <f>IF(HN$2=$A190,0,IF(HLOOKUP(HN$2,Recipes!$H:$GI,'Production Calculator'!$A190+2,FALSE)=0,0,HLOOKUP(HN$2,Recipes!$H:$GI,'Production Calculator'!$A190+2,FALSE)*$AK190))</f>
        <v>0</v>
      </c>
      <c r="HO190" s="11">
        <f>IF(HO$2=$A190,0,IF(HLOOKUP(HO$2,Recipes!$H:$GI,'Production Calculator'!$A190+2,FALSE)=0,0,HLOOKUP(HO$2,Recipes!$H:$GI,'Production Calculator'!$A190+2,FALSE)*$AK190))</f>
        <v>0</v>
      </c>
      <c r="HP190" s="11">
        <f>IF(HP$2=$A190,0,IF(HLOOKUP(HP$2,Recipes!$H:$GI,'Production Calculator'!$A190+2,FALSE)=0,0,HLOOKUP(HP$2,Recipes!$H:$GI,'Production Calculator'!$A190+2,FALSE)*$AK190))</f>
        <v>0</v>
      </c>
      <c r="HQ190" s="11">
        <f>IF(HQ$2=$A190,0,IF(HLOOKUP(HQ$2,Recipes!$H:$GI,'Production Calculator'!$A190+2,FALSE)=0,0,HLOOKUP(HQ$2,Recipes!$H:$GI,'Production Calculator'!$A190+2,FALSE)*$AK190))</f>
        <v>0</v>
      </c>
      <c r="HR190" s="11">
        <f>IF(HR$2=$A190,0,IF(HLOOKUP(HR$2,Recipes!$H:$GI,'Production Calculator'!$A190+2,FALSE)=0,0,HLOOKUP(HR$2,Recipes!$H:$GI,'Production Calculator'!$A190+2,FALSE)*$AK190))</f>
        <v>0</v>
      </c>
      <c r="HS190" s="121"/>
    </row>
    <row r="191" spans="1:227" x14ac:dyDescent="0.45">
      <c r="A191" s="81"/>
      <c r="B191" s="192" t="s">
        <v>3</v>
      </c>
      <c r="C191" s="193"/>
      <c r="D191" s="193"/>
      <c r="E191" s="193"/>
      <c r="F191" s="193"/>
      <c r="G191" s="193"/>
      <c r="H191" s="193"/>
      <c r="I191" s="193"/>
      <c r="J191" s="193"/>
      <c r="K191" s="193"/>
      <c r="L191" s="193"/>
      <c r="M191" s="193"/>
      <c r="N191" s="193"/>
      <c r="O191" s="193"/>
      <c r="P191" s="193"/>
      <c r="Q191" s="193"/>
      <c r="R191" s="193"/>
      <c r="S191" s="193"/>
      <c r="T191" s="193"/>
      <c r="U191" s="193"/>
      <c r="V191" s="193"/>
      <c r="W191" s="193"/>
      <c r="X191" s="193"/>
      <c r="Y191" s="193"/>
      <c r="Z191" s="193"/>
      <c r="AA191" s="193"/>
      <c r="AB191" s="193"/>
      <c r="AC191" s="193"/>
      <c r="AD191" s="193"/>
      <c r="AE191" s="193"/>
      <c r="AF191" s="193"/>
      <c r="AG191" s="193"/>
      <c r="AH191" s="193"/>
      <c r="AI191" s="202"/>
      <c r="AJ191" s="202"/>
      <c r="AK191" s="203"/>
      <c r="AL191" s="203"/>
      <c r="AM191" s="203"/>
      <c r="AN191" s="204"/>
      <c r="AO191" s="205"/>
      <c r="AP191" s="83"/>
      <c r="AQ191" s="82"/>
      <c r="AR191" s="82"/>
      <c r="AS191" s="82"/>
      <c r="AT191" s="82"/>
      <c r="AU191" s="82"/>
      <c r="AV191" s="82"/>
      <c r="AW191" s="82"/>
      <c r="AX191" s="82"/>
      <c r="AY191" s="82"/>
      <c r="AZ191" s="82"/>
      <c r="BA191" s="82"/>
      <c r="BB191" s="82"/>
      <c r="BC191" s="82"/>
      <c r="BD191" s="82"/>
      <c r="BE191" s="82"/>
      <c r="BF191" s="82"/>
      <c r="BG191" s="82"/>
      <c r="BH191" s="82"/>
      <c r="BI191" s="82"/>
      <c r="BJ191" s="82"/>
      <c r="BK191" s="82"/>
      <c r="BL191" s="82"/>
      <c r="BM191" s="82"/>
      <c r="BN191" s="82"/>
      <c r="BO191" s="82"/>
      <c r="BP191" s="82"/>
      <c r="BQ191" s="82"/>
      <c r="BR191" s="82"/>
      <c r="BS191" s="82"/>
      <c r="BT191" s="82"/>
      <c r="BU191" s="82"/>
      <c r="BV191" s="82"/>
      <c r="BW191" s="82"/>
      <c r="BX191" s="82"/>
      <c r="BY191" s="82"/>
      <c r="BZ191" s="82"/>
      <c r="CA191" s="82"/>
      <c r="CB191" s="82"/>
      <c r="CC191" s="82"/>
      <c r="CD191" s="82"/>
      <c r="CE191" s="82"/>
      <c r="CF191" s="82"/>
      <c r="CG191" s="82"/>
      <c r="CH191" s="82"/>
      <c r="CI191" s="82"/>
      <c r="CJ191" s="82"/>
      <c r="CK191" s="82"/>
      <c r="CL191" s="82"/>
      <c r="CM191" s="82"/>
      <c r="CN191" s="82"/>
      <c r="CO191" s="82"/>
      <c r="CP191" s="82"/>
      <c r="CQ191" s="82"/>
      <c r="CR191" s="82"/>
      <c r="CS191" s="82"/>
      <c r="CT191" s="82"/>
      <c r="CU191" s="82"/>
      <c r="CV191" s="82"/>
      <c r="CW191" s="82"/>
      <c r="CX191" s="82"/>
      <c r="CY191" s="82"/>
      <c r="CZ191" s="82"/>
      <c r="DA191" s="82"/>
      <c r="DB191" s="82"/>
      <c r="DC191" s="82"/>
      <c r="DD191" s="82"/>
      <c r="DE191" s="82"/>
      <c r="DF191" s="82"/>
      <c r="DG191" s="82"/>
      <c r="DH191" s="82"/>
      <c r="DI191" s="82"/>
      <c r="DJ191" s="82"/>
      <c r="DK191" s="82"/>
      <c r="DL191" s="82"/>
      <c r="DM191" s="82"/>
      <c r="DN191" s="82"/>
      <c r="DO191" s="82"/>
      <c r="DP191" s="82"/>
      <c r="DQ191" s="82"/>
      <c r="DR191" s="82"/>
      <c r="DS191" s="82"/>
      <c r="DT191" s="82"/>
      <c r="DU191" s="82"/>
      <c r="DV191" s="82"/>
      <c r="DW191" s="82"/>
      <c r="DX191" s="82"/>
      <c r="DY191" s="82"/>
      <c r="DZ191" s="82"/>
      <c r="EA191" s="82"/>
      <c r="EB191" s="82"/>
      <c r="EC191" s="82"/>
      <c r="ED191" s="82"/>
      <c r="EE191" s="82"/>
      <c r="EF191" s="82"/>
      <c r="EG191" s="82"/>
      <c r="EH191" s="82"/>
      <c r="EI191" s="82"/>
      <c r="EJ191" s="82"/>
      <c r="EK191" s="82"/>
      <c r="EL191" s="82"/>
      <c r="EM191" s="82"/>
      <c r="EN191" s="82"/>
      <c r="EO191" s="82"/>
      <c r="EP191" s="82"/>
      <c r="EQ191" s="82"/>
      <c r="ER191" s="82"/>
      <c r="ES191" s="82"/>
      <c r="ET191" s="82"/>
      <c r="EU191" s="82"/>
      <c r="EV191" s="82"/>
      <c r="EW191" s="82"/>
      <c r="EX191" s="82"/>
      <c r="EY191" s="82"/>
      <c r="EZ191" s="82"/>
      <c r="FA191" s="82"/>
      <c r="FB191" s="82"/>
      <c r="FC191" s="82"/>
      <c r="FD191" s="82"/>
      <c r="FE191" s="82"/>
      <c r="FF191" s="82"/>
      <c r="FG191" s="82"/>
      <c r="FH191" s="82"/>
      <c r="FI191" s="82"/>
      <c r="FJ191" s="82"/>
      <c r="FK191" s="82"/>
      <c r="FL191" s="82"/>
      <c r="FM191" s="82"/>
      <c r="FN191" s="82"/>
      <c r="FO191" s="82"/>
      <c r="FP191" s="82"/>
      <c r="FQ191" s="82"/>
      <c r="FR191" s="82"/>
      <c r="FS191" s="82"/>
      <c r="FT191" s="82"/>
      <c r="FU191" s="82"/>
      <c r="FV191" s="82"/>
      <c r="FW191" s="82"/>
      <c r="FX191" s="82"/>
      <c r="FY191" s="82"/>
      <c r="FZ191" s="82"/>
      <c r="GA191" s="82"/>
      <c r="GB191" s="82"/>
      <c r="GC191" s="82"/>
      <c r="GD191" s="82"/>
      <c r="GE191" s="82"/>
      <c r="GF191" s="82"/>
      <c r="GG191" s="82"/>
      <c r="GH191" s="82"/>
      <c r="GI191" s="82"/>
      <c r="GJ191" s="82"/>
      <c r="GK191" s="82"/>
      <c r="GL191" s="82"/>
      <c r="GM191" s="82"/>
      <c r="GN191" s="82"/>
      <c r="GO191" s="82"/>
      <c r="GP191" s="82"/>
      <c r="GQ191" s="82"/>
      <c r="GR191" s="82"/>
      <c r="GS191" s="82"/>
      <c r="GT191" s="82"/>
      <c r="GU191" s="82"/>
      <c r="GV191" s="82"/>
      <c r="GW191" s="82"/>
      <c r="GX191" s="82"/>
      <c r="GY191" s="82"/>
      <c r="GZ191" s="82"/>
      <c r="HA191" s="82"/>
      <c r="HB191" s="82"/>
      <c r="HC191" s="82"/>
      <c r="HD191" s="82"/>
      <c r="HE191" s="82"/>
      <c r="HF191" s="82"/>
      <c r="HG191" s="82"/>
      <c r="HH191" s="82"/>
      <c r="HI191" s="82"/>
      <c r="HJ191" s="82"/>
      <c r="HK191" s="82"/>
      <c r="HL191" s="82"/>
      <c r="HM191" s="82"/>
      <c r="HN191" s="82"/>
      <c r="HO191" s="82"/>
      <c r="HP191" s="82"/>
      <c r="HQ191" s="82"/>
      <c r="HR191" s="82"/>
      <c r="HS191" s="121"/>
    </row>
    <row r="192" spans="1:227" x14ac:dyDescent="0.45">
      <c r="A192">
        <v>168</v>
      </c>
      <c r="B192" s="107" t="str">
        <f>VLOOKUP(A192,Recipes!A:B,2)</f>
        <v>Alien science pack</v>
      </c>
      <c r="C192" s="134">
        <v>0</v>
      </c>
      <c r="D192" s="108">
        <f>HLOOKUP(A192,$AQ$2:$HR$202,$A$202-1,FALSE)+C192</f>
        <v>0</v>
      </c>
      <c r="E192" s="135" t="s">
        <v>1</v>
      </c>
      <c r="F192" s="109">
        <f>VLOOKUP(A192,Recipes!$A$3:$G$186,6,FALSE)</f>
        <v>1</v>
      </c>
      <c r="G192" s="109">
        <f>VLOOKUP(A192,Recipes!$A$3:$G$186,7,FALSE)</f>
        <v>0</v>
      </c>
      <c r="H192" s="110">
        <f>ROUNDUP(D192/AL192,0)</f>
        <v>0</v>
      </c>
      <c r="I192" s="109">
        <f>VLOOKUP(E192,Data!$A$2:$C$26,3, FALSE)</f>
        <v>4</v>
      </c>
      <c r="J192" s="279">
        <v>0</v>
      </c>
      <c r="K192" s="279">
        <v>0</v>
      </c>
      <c r="L192" s="279">
        <v>0</v>
      </c>
      <c r="M192" s="150">
        <v>0</v>
      </c>
      <c r="N192" s="150">
        <v>0</v>
      </c>
      <c r="O192" s="150">
        <v>0</v>
      </c>
      <c r="P192" s="151">
        <v>0</v>
      </c>
      <c r="Q192" s="151">
        <v>0</v>
      </c>
      <c r="R192" s="151">
        <v>0</v>
      </c>
      <c r="S192">
        <f t="shared" ref="S192" si="319">J192*$H192</f>
        <v>0</v>
      </c>
      <c r="T192">
        <f t="shared" ref="T192" si="320">K192*$H192</f>
        <v>0</v>
      </c>
      <c r="U192">
        <f t="shared" ref="U192" si="321">L192*$H192</f>
        <v>0</v>
      </c>
      <c r="V192">
        <f t="shared" ref="V192" si="322">M192*$H192</f>
        <v>0</v>
      </c>
      <c r="W192">
        <f t="shared" ref="W192" si="323">N192*$H192</f>
        <v>0</v>
      </c>
      <c r="X192">
        <f t="shared" ref="X192" si="324">O192*$H192</f>
        <v>0</v>
      </c>
      <c r="Y192">
        <f t="shared" ref="Y192" si="325">P192*$H192</f>
        <v>0</v>
      </c>
      <c r="Z192">
        <f t="shared" ref="Z192" si="326">Q192*$H192</f>
        <v>0</v>
      </c>
      <c r="AA192">
        <f t="shared" ref="AA192" si="327">R192*$H192</f>
        <v>0</v>
      </c>
      <c r="AB192" s="111">
        <f>VLOOKUP($A192,Recipes!$A:$G,4)</f>
        <v>12</v>
      </c>
      <c r="AC192" s="111">
        <f>VLOOKUP($A192,Recipes!$A:$G,5)</f>
        <v>10</v>
      </c>
      <c r="AD192" s="111">
        <f>AC192/AB192</f>
        <v>0.83333333333333337</v>
      </c>
      <c r="AE192" s="111">
        <f>VLOOKUP(E192,Data!$A$2:$F$26,5,FALSE)</f>
        <v>0</v>
      </c>
      <c r="AF192" s="111">
        <f>VLOOKUP(E192,Data!$A$2:$F$26,4,FALSE)</f>
        <v>210</v>
      </c>
      <c r="AG192" s="111">
        <f>VLOOKUP(E192,Data!$A$2:$B$26,2, FALSE)</f>
        <v>1.25</v>
      </c>
      <c r="AH192" s="111">
        <f>1+VLOOKUP($J$3,Data!$A$40:$D$48,2,FALSE)*$J192+VLOOKUP($K$3,Data!$A$40:$D$48,2,FALSE)*$K192+VLOOKUP($L$3,Data!$A$40:$D$48,2,FALSE)*$L192+VLOOKUP($M$3,Data!$A$40:$D$48,2,FALSE)*$M192+VLOOKUP($N$3,Data!$A$40:$D$48,2,FALSE)*$N192+VLOOKUP($O$3,Data!$A$40:$D$48,2,FALSE)*$O192+VLOOKUP($P$3,Data!$A$40:$D$48,2,FALSE)*$P192+VLOOKUP($Q$3,Data!$A$40:$D$48,2,FALSE)*$Q192+VLOOKUP($R$3,Data!$A$40:$D$48,2,FALSE)*$R192</f>
        <v>1</v>
      </c>
      <c r="AI192" s="111">
        <f>MAX(1+VLOOKUP($J$3,Data!$A$40:$D$48,3,FALSE)*$J192+VLOOKUP($K$3,Data!$A$40:$D$48,3,FALSE)*$K192+VLOOKUP($L$3,Data!$A$40:$D$48,3,FALSE)*$L192+VLOOKUP($M$3,Data!$A$40:$D$48,3,FALSE)*$M192+VLOOKUP($N$3,Data!$A$40:$D$48,3,FALSE)*$N192+VLOOKUP($O$3,Data!$A$40:$D$48,3,FALSE)*$O192+VLOOKUP($P$3,Data!$A$40:$D$48,3,FALSE)*$P192+VLOOKUP($Q$3,Data!$A$40:$D$48,3,FALSE)*$Q192+VLOOKUP($R$3,Data!$A$40:$D$48,3,FALSE)*$R192,0)</f>
        <v>1</v>
      </c>
      <c r="AJ192" s="111">
        <f>MAX(1-(VLOOKUP($J$3,Data!$A$40:$D$48,4,FALSE)*$J192+VLOOKUP($K$3,Data!$A$40:$D$48,4,FALSE)*$K192+VLOOKUP($L$3,Data!$A$40:$D$48,4,FALSE)*$L192+VLOOKUP($M$3,Data!$A$40:$D$48,4,FALSE)*$M192+VLOOKUP($N$3,Data!$A$40:$D$48,4,FALSE)*$N192+VLOOKUP($O$3,Data!$A$40:$D$48,4,FALSE)*$O192+VLOOKUP($P$3,Data!$A$40:$D$48,4,FALSE)*$P192+VLOOKUP($Q$3,Data!$A$40:$D$48,4,FALSE)*$Q192+VLOOKUP($R$3,Data!$A$40:$D$48,4,FALSE)*$R192),0.2)</f>
        <v>1</v>
      </c>
      <c r="AK192" s="112">
        <f>D192/(AC192*AH192)</f>
        <v>0</v>
      </c>
      <c r="AL192" s="111">
        <f>AD192*AG192*AH192*AI192</f>
        <v>1.0416666666666667</v>
      </c>
      <c r="AM192" s="111">
        <f>AE192*H192*AJ192</f>
        <v>0</v>
      </c>
      <c r="AN192" s="111">
        <f>AF192*H192*AJ192</f>
        <v>0</v>
      </c>
      <c r="AO192" s="131" t="s">
        <v>298</v>
      </c>
      <c r="AP192" s="11"/>
      <c r="AQ192" s="11">
        <f>IF(AQ$2=$A192,0,IF(HLOOKUP(AQ$2,Recipes!$H:$GI,'Production Calculator'!$A192+2,FALSE)=0,0,HLOOKUP(AQ$2,Recipes!$H:$GI,'Production Calculator'!$A192+2,FALSE)*$AK192))</f>
        <v>0</v>
      </c>
      <c r="AR192" s="11">
        <f>IF(AR$2=$A192,0,IF(HLOOKUP(AR$2,Recipes!$H:$GI,'Production Calculator'!$A192+2,FALSE)=0,0,HLOOKUP(AR$2,Recipes!$H:$GI,'Production Calculator'!$A192+2,FALSE)*$AK192))</f>
        <v>0</v>
      </c>
      <c r="AS192" s="11">
        <f>IF(AS$2=$A192,0,IF(HLOOKUP(AS$2,Recipes!$H:$GI,'Production Calculator'!$A192+2,FALSE)=0,0,HLOOKUP(AS$2,Recipes!$H:$GI,'Production Calculator'!$A192+2,FALSE)*$AK192))</f>
        <v>0</v>
      </c>
      <c r="AT192" s="11">
        <f>IF(AT$2=$A192,0,IF(HLOOKUP(AT$2,Recipes!$H:$GI,'Production Calculator'!$A192+2,FALSE)=0,0,HLOOKUP(AT$2,Recipes!$H:$GI,'Production Calculator'!$A192+2,FALSE)*$AK192))</f>
        <v>0</v>
      </c>
      <c r="AU192" s="11">
        <f>IF(AU$2=$A192,0,IF(HLOOKUP(AU$2,Recipes!$H:$GI,'Production Calculator'!$A192+2,FALSE)=0,0,HLOOKUP(AU$2,Recipes!$H:$GI,'Production Calculator'!$A192+2,FALSE)*$AK192))</f>
        <v>0</v>
      </c>
      <c r="AV192" s="11">
        <f>IF(AV$2=$A192,0,IF(HLOOKUP(AV$2,Recipes!$H:$GI,'Production Calculator'!$A192+2,FALSE)=0,0,HLOOKUP(AV$2,Recipes!$H:$GI,'Production Calculator'!$A192+2,FALSE)*$AK192))</f>
        <v>0</v>
      </c>
      <c r="AW192" s="11">
        <f>IF(AW$2=$A192,0,IF(HLOOKUP(AW$2,Recipes!$H:$GI,'Production Calculator'!$A192+2,FALSE)=0,0,HLOOKUP(AW$2,Recipes!$H:$GI,'Production Calculator'!$A192+2,FALSE)*$AK192))</f>
        <v>0</v>
      </c>
      <c r="AX192" s="11">
        <f>IF(AX$2=$A192,0,IF(HLOOKUP(AX$2,Recipes!$H:$GI,'Production Calculator'!$A192+2,FALSE)=0,0,HLOOKUP(AX$2,Recipes!$H:$GI,'Production Calculator'!$A192+2,FALSE)*$AK192))</f>
        <v>0</v>
      </c>
      <c r="AY192" s="11">
        <f>IF(AY$2=$A192,0,IF(HLOOKUP(AY$2,Recipes!$H:$GI,'Production Calculator'!$A192+2,FALSE)=0,0,HLOOKUP(AY$2,Recipes!$H:$GI,'Production Calculator'!$A192+2,FALSE)*$AK192))</f>
        <v>0</v>
      </c>
      <c r="AZ192" s="11">
        <f>IF(AZ$2=$A192,0,IF(HLOOKUP(AZ$2,Recipes!$H:$GI,'Production Calculator'!$A192+2,FALSE)=0,0,HLOOKUP(AZ$2,Recipes!$H:$GI,'Production Calculator'!$A192+2,FALSE)*$AK192))</f>
        <v>0</v>
      </c>
      <c r="BA192" s="11">
        <f>IF(BA$2=$A192,0,IF(HLOOKUP(BA$2,Recipes!$H:$GI,'Production Calculator'!$A192+2,FALSE)=0,0,HLOOKUP(BA$2,Recipes!$H:$GI,'Production Calculator'!$A192+2,FALSE)*$AK192))</f>
        <v>0</v>
      </c>
      <c r="BB192" s="11">
        <f>IF(BB$2=$A192,0,IF(HLOOKUP(BB$2,Recipes!$H:$GI,'Production Calculator'!$A192+2,FALSE)=0,0,HLOOKUP(BB$2,Recipes!$H:$GI,'Production Calculator'!$A192+2,FALSE)*$AK192))</f>
        <v>0</v>
      </c>
      <c r="BC192" s="11">
        <f>IF(BC$2=$A192,0,IF(HLOOKUP(BC$2,Recipes!$H:$GI,'Production Calculator'!$A192+2,FALSE)=0,0,HLOOKUP(BC$2,Recipes!$H:$GI,'Production Calculator'!$A192+2,FALSE)*$AK192))</f>
        <v>0</v>
      </c>
      <c r="BD192" s="11">
        <f>IF(BD$2=$A192,0,IF(HLOOKUP(BD$2,Recipes!$H:$GI,'Production Calculator'!$A192+2,FALSE)=0,0,HLOOKUP(BD$2,Recipes!$H:$GI,'Production Calculator'!$A192+2,FALSE)*$AK192))</f>
        <v>0</v>
      </c>
      <c r="BE192" s="11">
        <f>IF(BE$2=$A192,0,IF(HLOOKUP(BE$2,Recipes!$H:$GI,'Production Calculator'!$A192+2,FALSE)=0,0,HLOOKUP(BE$2,Recipes!$H:$GI,'Production Calculator'!$A192+2,FALSE)*$AK192))</f>
        <v>0</v>
      </c>
      <c r="BF192" s="11">
        <f>IF(BF$2=$A192,0,IF(HLOOKUP(BF$2,Recipes!$H:$GI,'Production Calculator'!$A192+2,FALSE)=0,0,HLOOKUP(BF$2,Recipes!$H:$GI,'Production Calculator'!$A192+2,FALSE)*$AK192))</f>
        <v>0</v>
      </c>
      <c r="BG192" s="11">
        <f>IF(BG$2=$A192,0,IF(HLOOKUP(BG$2,Recipes!$H:$GI,'Production Calculator'!$A192+2,FALSE)=0,0,HLOOKUP(BG$2,Recipes!$H:$GI,'Production Calculator'!$A192+2,FALSE)*$AK192))</f>
        <v>0</v>
      </c>
      <c r="BH192" s="11">
        <f>IF(BH$2=$A192,0,IF(HLOOKUP(BH$2,Recipes!$H:$GI,'Production Calculator'!$A192+2,FALSE)=0,0,HLOOKUP(BH$2,Recipes!$H:$GI,'Production Calculator'!$A192+2,FALSE)*$AK192))</f>
        <v>0</v>
      </c>
      <c r="BI192" s="11">
        <f>IF(BI$2=$A192,0,IF(HLOOKUP(BI$2,Recipes!$H:$GI,'Production Calculator'!$A192+2,FALSE)=0,0,HLOOKUP(BI$2,Recipes!$H:$GI,'Production Calculator'!$A192+2,FALSE)*$AK192))</f>
        <v>0</v>
      </c>
      <c r="BJ192" s="11">
        <f>IF(BJ$2=$A192,0,IF(HLOOKUP(BJ$2,Recipes!$H:$GI,'Production Calculator'!$A192+2,FALSE)=0,0,HLOOKUP(BJ$2,Recipes!$H:$GI,'Production Calculator'!$A192+2,FALSE)*$AK192))</f>
        <v>0</v>
      </c>
      <c r="BK192" s="11">
        <f>IF(BK$2=$A192,0,IF(HLOOKUP(BK$2,Recipes!$H:$GI,'Production Calculator'!$A192+2,FALSE)=0,0,HLOOKUP(BK$2,Recipes!$H:$GI,'Production Calculator'!$A192+2,FALSE)*$AK192))</f>
        <v>0</v>
      </c>
      <c r="BL192" s="11">
        <f>IF(BL$2=$A192,0,IF(HLOOKUP(BL$2,Recipes!$H:$GI,'Production Calculator'!$A192+2,FALSE)=0,0,HLOOKUP(BL$2,Recipes!$H:$GI,'Production Calculator'!$A192+2,FALSE)*$AK192))</f>
        <v>0</v>
      </c>
      <c r="BM192" s="11">
        <f>IF(BM$2=$A192,0,IF(HLOOKUP(BM$2,Recipes!$H:$GI,'Production Calculator'!$A192+2,FALSE)=0,0,HLOOKUP(BM$2,Recipes!$H:$GI,'Production Calculator'!$A192+2,FALSE)*$AK192))</f>
        <v>0</v>
      </c>
      <c r="BN192" s="11">
        <f>IF(BN$2=$A192,0,IF(HLOOKUP(BN$2,Recipes!$H:$GI,'Production Calculator'!$A192+2,FALSE)=0,0,HLOOKUP(BN$2,Recipes!$H:$GI,'Production Calculator'!$A192+2,FALSE)*$AK192))</f>
        <v>0</v>
      </c>
      <c r="BO192" s="11">
        <f>IF(BO$2=$A192,0,IF(HLOOKUP(BO$2,Recipes!$H:$GI,'Production Calculator'!$A192+2,FALSE)=0,0,HLOOKUP(BO$2,Recipes!$H:$GI,'Production Calculator'!$A192+2,FALSE)*$AK192))</f>
        <v>0</v>
      </c>
      <c r="BP192" s="11">
        <f>IF(BP$2=$A192,0,IF(HLOOKUP(BP$2,Recipes!$H:$GI,'Production Calculator'!$A192+2,FALSE)=0,0,HLOOKUP(BP$2,Recipes!$H:$GI,'Production Calculator'!$A192+2,FALSE)*$AK192))</f>
        <v>0</v>
      </c>
      <c r="BQ192" s="11">
        <f>IF(BQ$2=$A192,0,IF(HLOOKUP(BQ$2,Recipes!$H:$GI,'Production Calculator'!$A192+2,FALSE)=0,0,HLOOKUP(BQ$2,Recipes!$H:$GI,'Production Calculator'!$A192+2,FALSE)*$AK192))</f>
        <v>0</v>
      </c>
      <c r="BR192" s="11">
        <f>IF(BR$2=$A192,0,IF(HLOOKUP(BR$2,Recipes!$H:$GI,'Production Calculator'!$A192+2,FALSE)=0,0,HLOOKUP(BR$2,Recipes!$H:$GI,'Production Calculator'!$A192+2,FALSE)*$AK192))</f>
        <v>0</v>
      </c>
      <c r="BS192" s="11">
        <f>IF(BS$2=$A192,0,IF(HLOOKUP(BS$2,Recipes!$H:$GI,'Production Calculator'!$A192+2,FALSE)=0,0,HLOOKUP(BS$2,Recipes!$H:$GI,'Production Calculator'!$A192+2,FALSE)*$AK192))</f>
        <v>0</v>
      </c>
      <c r="BT192" s="11">
        <f>IF(BT$2=$A192,0,IF(HLOOKUP(BT$2,Recipes!$H:$GI,'Production Calculator'!$A192+2,FALSE)=0,0,HLOOKUP(BT$2,Recipes!$H:$GI,'Production Calculator'!$A192+2,FALSE)*$AK192))</f>
        <v>0</v>
      </c>
      <c r="BU192" s="11">
        <f>IF(BU$2=$A192,0,IF(HLOOKUP(BU$2,Recipes!$H:$GI,'Production Calculator'!$A192+2,FALSE)=0,0,HLOOKUP(BU$2,Recipes!$H:$GI,'Production Calculator'!$A192+2,FALSE)*$AK192))</f>
        <v>0</v>
      </c>
      <c r="BV192" s="11">
        <f>IF(BV$2=$A192,0,IF(HLOOKUP(BV$2,Recipes!$H:$GI,'Production Calculator'!$A192+2,FALSE)=0,0,HLOOKUP(BV$2,Recipes!$H:$GI,'Production Calculator'!$A192+2,FALSE)*$AK192))</f>
        <v>0</v>
      </c>
      <c r="BW192" s="11">
        <f>IF(BW$2=$A192,0,IF(HLOOKUP(BW$2,Recipes!$H:$GI,'Production Calculator'!$A192+2,FALSE)=0,0,HLOOKUP(BW$2,Recipes!$H:$GI,'Production Calculator'!$A192+2,FALSE)*$AK192))</f>
        <v>0</v>
      </c>
      <c r="BX192" s="11">
        <f>IF(BX$2=$A192,0,IF(HLOOKUP(BX$2,Recipes!$H:$GI,'Production Calculator'!$A192+2,FALSE)=0,0,HLOOKUP(BX$2,Recipes!$H:$GI,'Production Calculator'!$A192+2,FALSE)*$AK192))</f>
        <v>0</v>
      </c>
      <c r="BY192" s="11">
        <f>IF(BY$2=$A192,0,IF(HLOOKUP(BY$2,Recipes!$H:$GI,'Production Calculator'!$A192+2,FALSE)=0,0,HLOOKUP(BY$2,Recipes!$H:$GI,'Production Calculator'!$A192+2,FALSE)*$AK192))</f>
        <v>0</v>
      </c>
      <c r="BZ192" s="11">
        <f>IF(BZ$2=$A192,0,IF(HLOOKUP(BZ$2,Recipes!$H:$GI,'Production Calculator'!$A192+2,FALSE)=0,0,HLOOKUP(BZ$2,Recipes!$H:$GI,'Production Calculator'!$A192+2,FALSE)*$AK192))</f>
        <v>0</v>
      </c>
      <c r="CA192" s="11">
        <f>IF(CA$2=$A192,0,IF(HLOOKUP(CA$2,Recipes!$H:$GI,'Production Calculator'!$A192+2,FALSE)=0,0,HLOOKUP(CA$2,Recipes!$H:$GI,'Production Calculator'!$A192+2,FALSE)*$AK192))</f>
        <v>0</v>
      </c>
      <c r="CB192" s="11">
        <f>IF(CB$2=$A192,0,IF(HLOOKUP(CB$2,Recipes!$H:$GI,'Production Calculator'!$A192+2,FALSE)=0,0,HLOOKUP(CB$2,Recipes!$H:$GI,'Production Calculator'!$A192+2,FALSE)*$AK192))</f>
        <v>0</v>
      </c>
      <c r="CC192" s="11">
        <f>IF(CC$2=$A192,0,IF(HLOOKUP(CC$2,Recipes!$H:$GI,'Production Calculator'!$A192+2,FALSE)=0,0,HLOOKUP(CC$2,Recipes!$H:$GI,'Production Calculator'!$A192+2,FALSE)*$AK192))</f>
        <v>0</v>
      </c>
      <c r="CD192" s="11">
        <f>IF(CD$2=$A192,0,IF(HLOOKUP(CD$2,Recipes!$H:$GI,'Production Calculator'!$A192+2,FALSE)=0,0,HLOOKUP(CD$2,Recipes!$H:$GI,'Production Calculator'!$A192+2,FALSE)*$AK192))</f>
        <v>0</v>
      </c>
      <c r="CE192" s="11">
        <f>IF(CE$2=$A192,0,IF(HLOOKUP(CE$2,Recipes!$H:$GI,'Production Calculator'!$A192+2,FALSE)=0,0,HLOOKUP(CE$2,Recipes!$H:$GI,'Production Calculator'!$A192+2,FALSE)*$AK192))</f>
        <v>0</v>
      </c>
      <c r="CF192" s="11">
        <f>IF(CF$2=$A192,0,IF(HLOOKUP(CF$2,Recipes!$H:$GI,'Production Calculator'!$A192+2,FALSE)=0,0,HLOOKUP(CF$2,Recipes!$H:$GI,'Production Calculator'!$A192+2,FALSE)*$AK192))</f>
        <v>0</v>
      </c>
      <c r="CG192" s="11">
        <f>IF(CG$2=$A192,0,IF(HLOOKUP(CG$2,Recipes!$H:$GI,'Production Calculator'!$A192+2,FALSE)=0,0,HLOOKUP(CG$2,Recipes!$H:$GI,'Production Calculator'!$A192+2,FALSE)*$AK192))</f>
        <v>0</v>
      </c>
      <c r="CH192" s="11">
        <f>IF(CH$2=$A192,0,IF(HLOOKUP(CH$2,Recipes!$H:$GI,'Production Calculator'!$A192+2,FALSE)=0,0,HLOOKUP(CH$2,Recipes!$H:$GI,'Production Calculator'!$A192+2,FALSE)*$AK192))</f>
        <v>0</v>
      </c>
      <c r="CI192" s="11">
        <f>IF(CI$2=$A192,0,IF(HLOOKUP(CI$2,Recipes!$H:$GI,'Production Calculator'!$A192+2,FALSE)=0,0,HLOOKUP(CI$2,Recipes!$H:$GI,'Production Calculator'!$A192+2,FALSE)*$AK192))</f>
        <v>0</v>
      </c>
      <c r="CJ192" s="11">
        <f>IF(CJ$2=$A192,0,IF(HLOOKUP(CJ$2,Recipes!$H:$GI,'Production Calculator'!$A192+2,FALSE)=0,0,HLOOKUP(CJ$2,Recipes!$H:$GI,'Production Calculator'!$A192+2,FALSE)*$AK192))</f>
        <v>0</v>
      </c>
      <c r="CK192" s="11">
        <f>IF(CK$2=$A192,0,IF(HLOOKUP(CK$2,Recipes!$H:$GI,'Production Calculator'!$A192+2,FALSE)=0,0,HLOOKUP(CK$2,Recipes!$H:$GI,'Production Calculator'!$A192+2,FALSE)*$AK192))</f>
        <v>0</v>
      </c>
      <c r="CL192" s="11">
        <f>IF(CL$2=$A192,0,IF(HLOOKUP(CL$2,Recipes!$H:$GI,'Production Calculator'!$A192+2,FALSE)=0,0,HLOOKUP(CL$2,Recipes!$H:$GI,'Production Calculator'!$A192+2,FALSE)*$AK192))</f>
        <v>0</v>
      </c>
      <c r="CM192" s="11">
        <f>IF(CM$2=$A192,0,IF(HLOOKUP(CM$2,Recipes!$H:$GI,'Production Calculator'!$A192+2,FALSE)=0,0,HLOOKUP(CM$2,Recipes!$H:$GI,'Production Calculator'!$A192+2,FALSE)*$AK192))</f>
        <v>0</v>
      </c>
      <c r="CN192" s="11">
        <f>IF(CN$2=$A192,0,IF(HLOOKUP(CN$2,Recipes!$H:$GI,'Production Calculator'!$A192+2,FALSE)=0,0,HLOOKUP(CN$2,Recipes!$H:$GI,'Production Calculator'!$A192+2,FALSE)*$AK192))</f>
        <v>0</v>
      </c>
      <c r="CO192" s="11">
        <f>IF(CO$2=$A192,0,IF(HLOOKUP(CO$2,Recipes!$H:$GI,'Production Calculator'!$A192+2,FALSE)=0,0,HLOOKUP(CO$2,Recipes!$H:$GI,'Production Calculator'!$A192+2,FALSE)*$AK192))</f>
        <v>0</v>
      </c>
      <c r="CP192" s="11">
        <f>IF(CP$2=$A192,0,IF(HLOOKUP(CP$2,Recipes!$H:$GI,'Production Calculator'!$A192+2,FALSE)=0,0,HLOOKUP(CP$2,Recipes!$H:$GI,'Production Calculator'!$A192+2,FALSE)*$AK192))</f>
        <v>0</v>
      </c>
      <c r="CQ192" s="11">
        <f>IF(CQ$2=$A192,0,IF(HLOOKUP(CQ$2,Recipes!$H:$GI,'Production Calculator'!$A192+2,FALSE)=0,0,HLOOKUP(CQ$2,Recipes!$H:$GI,'Production Calculator'!$A192+2,FALSE)*$AK192))</f>
        <v>0</v>
      </c>
      <c r="CR192" s="11">
        <f>IF(CR$2=$A192,0,IF(HLOOKUP(CR$2,Recipes!$H:$GI,'Production Calculator'!$A192+2,FALSE)=0,0,HLOOKUP(CR$2,Recipes!$H:$GI,'Production Calculator'!$A192+2,FALSE)*$AK192))</f>
        <v>0</v>
      </c>
      <c r="CS192" s="11">
        <f>IF(CS$2=$A192,0,IF(HLOOKUP(CS$2,Recipes!$H:$GI,'Production Calculator'!$A192+2,FALSE)=0,0,HLOOKUP(CS$2,Recipes!$H:$GI,'Production Calculator'!$A192+2,FALSE)*$AK192))</f>
        <v>0</v>
      </c>
      <c r="CT192" s="11">
        <f>IF(CT$2=$A192,0,IF(HLOOKUP(CT$2,Recipes!$H:$GI,'Production Calculator'!$A192+2,FALSE)=0,0,HLOOKUP(CT$2,Recipes!$H:$GI,'Production Calculator'!$A192+2,FALSE)*$AK192))</f>
        <v>0</v>
      </c>
      <c r="CU192" s="11">
        <f>IF(CU$2=$A192,0,IF(HLOOKUP(CU$2,Recipes!$H:$GI,'Production Calculator'!$A192+2,FALSE)=0,0,HLOOKUP(CU$2,Recipes!$H:$GI,'Production Calculator'!$A192+2,FALSE)*$AK192))</f>
        <v>0</v>
      </c>
      <c r="CV192" s="11">
        <f>IF(CV$2=$A192,0,IF(HLOOKUP(CV$2,Recipes!$H:$GI,'Production Calculator'!$A192+2,FALSE)=0,0,HLOOKUP(CV$2,Recipes!$H:$GI,'Production Calculator'!$A192+2,FALSE)*$AK192))</f>
        <v>0</v>
      </c>
      <c r="CW192" s="11">
        <f>IF(CW$2=$A192,0,IF(HLOOKUP(CW$2,Recipes!$H:$GI,'Production Calculator'!$A192+2,FALSE)=0,0,HLOOKUP(CW$2,Recipes!$H:$GI,'Production Calculator'!$A192+2,FALSE)*$AK192))</f>
        <v>0</v>
      </c>
      <c r="CX192" s="11">
        <f>IF(CX$2=$A192,0,IF(HLOOKUP(CX$2,Recipes!$H:$GI,'Production Calculator'!$A192+2,FALSE)=0,0,HLOOKUP(CX$2,Recipes!$H:$GI,'Production Calculator'!$A192+2,FALSE)*$AK192))</f>
        <v>0</v>
      </c>
      <c r="CY192" s="11">
        <f>IF(CY$2=$A192,0,IF(HLOOKUP(CY$2,Recipes!$H:$GI,'Production Calculator'!$A192+2,FALSE)=0,0,HLOOKUP(CY$2,Recipes!$H:$GI,'Production Calculator'!$A192+2,FALSE)*$AK192))</f>
        <v>0</v>
      </c>
      <c r="CZ192" s="11">
        <f>IF(CZ$2=$A192,0,IF(HLOOKUP(CZ$2,Recipes!$H:$GI,'Production Calculator'!$A192+2,FALSE)=0,0,HLOOKUP(CZ$2,Recipes!$H:$GI,'Production Calculator'!$A192+2,FALSE)*$AK192))</f>
        <v>0</v>
      </c>
      <c r="DA192" s="11">
        <f>IF(DA$2=$A192,0,IF(HLOOKUP(DA$2,Recipes!$H:$GI,'Production Calculator'!$A192+2,FALSE)=0,0,HLOOKUP(DA$2,Recipes!$H:$GI,'Production Calculator'!$A192+2,FALSE)*$AK192))</f>
        <v>0</v>
      </c>
      <c r="DB192" s="11">
        <f>IF(DB$2=$A192,0,IF(HLOOKUP(DB$2,Recipes!$H:$GI,'Production Calculator'!$A192+2,FALSE)=0,0,HLOOKUP(DB$2,Recipes!$H:$GI,'Production Calculator'!$A192+2,FALSE)*$AK192))</f>
        <v>0</v>
      </c>
      <c r="DC192" s="11">
        <f>IF(DC$2=$A192,0,IF(HLOOKUP(DC$2,Recipes!$H:$GI,'Production Calculator'!$A192+2,FALSE)=0,0,HLOOKUP(DC$2,Recipes!$H:$GI,'Production Calculator'!$A192+2,FALSE)*$AK192))</f>
        <v>0</v>
      </c>
      <c r="DD192" s="11">
        <f>IF(DD$2=$A192,0,IF(HLOOKUP(DD$2,Recipes!$H:$GI,'Production Calculator'!$A192+2,FALSE)=0,0,HLOOKUP(DD$2,Recipes!$H:$GI,'Production Calculator'!$A192+2,FALSE)*$AK192))</f>
        <v>0</v>
      </c>
      <c r="DE192" s="11">
        <f>IF(DE$2=$A192,0,IF(HLOOKUP(DE$2,Recipes!$H:$GI,'Production Calculator'!$A192+2,FALSE)=0,0,HLOOKUP(DE$2,Recipes!$H:$GI,'Production Calculator'!$A192+2,FALSE)*$AK192))</f>
        <v>0</v>
      </c>
      <c r="DF192" s="11">
        <f>IF(DF$2=$A192,0,IF(HLOOKUP(DF$2,Recipes!$H:$GI,'Production Calculator'!$A192+2,FALSE)=0,0,HLOOKUP(DF$2,Recipes!$H:$GI,'Production Calculator'!$A192+2,FALSE)*$AK192))</f>
        <v>0</v>
      </c>
      <c r="DG192" s="11">
        <f>IF(DG$2=$A192,0,IF(HLOOKUP(DG$2,Recipes!$H:$GI,'Production Calculator'!$A192+2,FALSE)=0,0,HLOOKUP(DG$2,Recipes!$H:$GI,'Production Calculator'!$A192+2,FALSE)*$AK192))</f>
        <v>0</v>
      </c>
      <c r="DH192" s="11">
        <f>IF(DH$2=$A192,0,IF(HLOOKUP(DH$2,Recipes!$H:$GI,'Production Calculator'!$A192+2,FALSE)=0,0,HLOOKUP(DH$2,Recipes!$H:$GI,'Production Calculator'!$A192+2,FALSE)*$AK192))</f>
        <v>0</v>
      </c>
      <c r="DI192" s="11">
        <f>IF(DI$2=$A192,0,IF(HLOOKUP(DI$2,Recipes!$H:$GI,'Production Calculator'!$A192+2,FALSE)=0,0,HLOOKUP(DI$2,Recipes!$H:$GI,'Production Calculator'!$A192+2,FALSE)*$AK192))</f>
        <v>0</v>
      </c>
      <c r="DJ192" s="11">
        <f>IF(DJ$2=$A192,0,IF(HLOOKUP(DJ$2,Recipes!$H:$GI,'Production Calculator'!$A192+2,FALSE)=0,0,HLOOKUP(DJ$2,Recipes!$H:$GI,'Production Calculator'!$A192+2,FALSE)*$AK192))</f>
        <v>0</v>
      </c>
      <c r="DK192" s="11">
        <f>IF(DK$2=$A192,0,IF(HLOOKUP(DK$2,Recipes!$H:$GI,'Production Calculator'!$A192+2,FALSE)=0,0,HLOOKUP(DK$2,Recipes!$H:$GI,'Production Calculator'!$A192+2,FALSE)*$AK192))</f>
        <v>0</v>
      </c>
      <c r="DL192" s="11">
        <f>IF(DL$2=$A192,0,IF(HLOOKUP(DL$2,Recipes!$H:$GI,'Production Calculator'!$A192+2,FALSE)=0,0,HLOOKUP(DL$2,Recipes!$H:$GI,'Production Calculator'!$A192+2,FALSE)*$AK192))</f>
        <v>0</v>
      </c>
      <c r="DM192" s="11">
        <f>IF(DM$2=$A192,0,IF(HLOOKUP(DM$2,Recipes!$H:$GI,'Production Calculator'!$A192+2,FALSE)=0,0,HLOOKUP(DM$2,Recipes!$H:$GI,'Production Calculator'!$A192+2,FALSE)*$AK192))</f>
        <v>0</v>
      </c>
      <c r="DN192" s="11">
        <f>IF(DN$2=$A192,0,IF(HLOOKUP(DN$2,Recipes!$H:$GI,'Production Calculator'!$A192+2,FALSE)=0,0,HLOOKUP(DN$2,Recipes!$H:$GI,'Production Calculator'!$A192+2,FALSE)*$AK192))</f>
        <v>0</v>
      </c>
      <c r="DO192" s="11">
        <f>IF(DO$2=$A192,0,IF(HLOOKUP(DO$2,Recipes!$H:$GI,'Production Calculator'!$A192+2,FALSE)=0,0,HLOOKUP(DO$2,Recipes!$H:$GI,'Production Calculator'!$A192+2,FALSE)*$AK192))</f>
        <v>0</v>
      </c>
      <c r="DP192" s="11">
        <f>IF(DP$2=$A192,0,IF(HLOOKUP(DP$2,Recipes!$H:$GI,'Production Calculator'!$A192+2,FALSE)=0,0,HLOOKUP(DP$2,Recipes!$H:$GI,'Production Calculator'!$A192+2,FALSE)*$AK192))</f>
        <v>0</v>
      </c>
      <c r="DQ192" s="11">
        <f>IF(DQ$2=$A192,0,IF(HLOOKUP(DQ$2,Recipes!$H:$GI,'Production Calculator'!$A192+2,FALSE)=0,0,HLOOKUP(DQ$2,Recipes!$H:$GI,'Production Calculator'!$A192+2,FALSE)*$AK192))</f>
        <v>0</v>
      </c>
      <c r="DR192" s="11">
        <f>IF(DR$2=$A192,0,IF(HLOOKUP(DR$2,Recipes!$H:$GI,'Production Calculator'!$A192+2,FALSE)=0,0,HLOOKUP(DR$2,Recipes!$H:$GI,'Production Calculator'!$A192+2,FALSE)*$AK192))</f>
        <v>0</v>
      </c>
      <c r="DS192" s="11">
        <f>IF(DS$2=$A192,0,IF(HLOOKUP(DS$2,Recipes!$H:$GI,'Production Calculator'!$A192+2,FALSE)=0,0,HLOOKUP(DS$2,Recipes!$H:$GI,'Production Calculator'!$A192+2,FALSE)*$AK192))</f>
        <v>0</v>
      </c>
      <c r="DT192" s="11">
        <f>IF(DT$2=$A192,0,IF(HLOOKUP(DT$2,Recipes!$H:$GI,'Production Calculator'!$A192+2,FALSE)=0,0,HLOOKUP(DT$2,Recipes!$H:$GI,'Production Calculator'!$A192+2,FALSE)*$AK192))</f>
        <v>0</v>
      </c>
      <c r="DU192" s="11">
        <f>IF(DU$2=$A192,0,IF(HLOOKUP(DU$2,Recipes!$H:$GI,'Production Calculator'!$A192+2,FALSE)=0,0,HLOOKUP(DU$2,Recipes!$H:$GI,'Production Calculator'!$A192+2,FALSE)*$AK192))</f>
        <v>0</v>
      </c>
      <c r="DV192" s="11">
        <f>IF(DV$2=$A192,0,IF(HLOOKUP(DV$2,Recipes!$H:$GI,'Production Calculator'!$A192+2,FALSE)=0,0,HLOOKUP(DV$2,Recipes!$H:$GI,'Production Calculator'!$A192+2,FALSE)*$AK192))</f>
        <v>0</v>
      </c>
      <c r="DW192" s="11">
        <f>IF(DW$2=$A192,0,IF(HLOOKUP(DW$2,Recipes!$H:$GI,'Production Calculator'!$A192+2,FALSE)=0,0,HLOOKUP(DW$2,Recipes!$H:$GI,'Production Calculator'!$A192+2,FALSE)*$AK192))</f>
        <v>0</v>
      </c>
      <c r="DX192" s="11">
        <f>IF(DX$2=$A192,0,IF(HLOOKUP(DX$2,Recipes!$H:$GI,'Production Calculator'!$A192+2,FALSE)=0,0,HLOOKUP(DX$2,Recipes!$H:$GI,'Production Calculator'!$A192+2,FALSE)*$AK192))</f>
        <v>0</v>
      </c>
      <c r="DY192" s="11">
        <f>IF(DY$2=$A192,0,IF(HLOOKUP(DY$2,Recipes!$H:$GI,'Production Calculator'!$A192+2,FALSE)=0,0,HLOOKUP(DY$2,Recipes!$H:$GI,'Production Calculator'!$A192+2,FALSE)*$AK192))</f>
        <v>0</v>
      </c>
      <c r="DZ192" s="11">
        <f>IF(DZ$2=$A192,0,IF(HLOOKUP(DZ$2,Recipes!$H:$GI,'Production Calculator'!$A192+2,FALSE)=0,0,HLOOKUP(DZ$2,Recipes!$H:$GI,'Production Calculator'!$A192+2,FALSE)*$AK192))</f>
        <v>0</v>
      </c>
      <c r="EA192" s="11">
        <f>IF(EA$2=$A192,0,IF(HLOOKUP(EA$2,Recipes!$H:$GI,'Production Calculator'!$A192+2,FALSE)=0,0,HLOOKUP(EA$2,Recipes!$H:$GI,'Production Calculator'!$A192+2,FALSE)*$AK192))</f>
        <v>0</v>
      </c>
      <c r="EB192" s="11">
        <f>IF(EB$2=$A192,0,IF(HLOOKUP(EB$2,Recipes!$H:$GI,'Production Calculator'!$A192+2,FALSE)=0,0,HLOOKUP(EB$2,Recipes!$H:$GI,'Production Calculator'!$A192+2,FALSE)*$AK192))</f>
        <v>0</v>
      </c>
      <c r="EC192" s="11">
        <f>IF(EC$2=$A192,0,IF(HLOOKUP(EC$2,Recipes!$H:$GI,'Production Calculator'!$A192+2,FALSE)=0,0,HLOOKUP(EC$2,Recipes!$H:$GI,'Production Calculator'!$A192+2,FALSE)*$AK192))</f>
        <v>0</v>
      </c>
      <c r="ED192" s="11">
        <f>IF(ED$2=$A192,0,IF(HLOOKUP(ED$2,Recipes!$H:$GI,'Production Calculator'!$A192+2,FALSE)=0,0,HLOOKUP(ED$2,Recipes!$H:$GI,'Production Calculator'!$A192+2,FALSE)*$AK192))</f>
        <v>0</v>
      </c>
      <c r="EE192" s="11">
        <f>IF(EE$2=$A192,0,IF(HLOOKUP(EE$2,Recipes!$H:$GI,'Production Calculator'!$A192+2,FALSE)=0,0,HLOOKUP(EE$2,Recipes!$H:$GI,'Production Calculator'!$A192+2,FALSE)*$AK192))</f>
        <v>0</v>
      </c>
      <c r="EF192" s="11">
        <f>IF(EF$2=$A192,0,IF(HLOOKUP(EF$2,Recipes!$H:$GI,'Production Calculator'!$A192+2,FALSE)=0,0,HLOOKUP(EF$2,Recipes!$H:$GI,'Production Calculator'!$A192+2,FALSE)*$AK192))</f>
        <v>0</v>
      </c>
      <c r="EG192" s="11">
        <f>IF(EG$2=$A192,0,IF(HLOOKUP(EG$2,Recipes!$H:$GI,'Production Calculator'!$A192+2,FALSE)=0,0,HLOOKUP(EG$2,Recipes!$H:$GI,'Production Calculator'!$A192+2,FALSE)*$AK192))</f>
        <v>0</v>
      </c>
      <c r="EH192" s="11">
        <f>IF(EH$2=$A192,0,IF(HLOOKUP(EH$2,Recipes!$H:$GI,'Production Calculator'!$A192+2,FALSE)=0,0,HLOOKUP(EH$2,Recipes!$H:$GI,'Production Calculator'!$A192+2,FALSE)*$AK192))</f>
        <v>0</v>
      </c>
      <c r="EI192" s="11">
        <f>IF(EI$2=$A192,0,IF(HLOOKUP(EI$2,Recipes!$H:$GI,'Production Calculator'!$A192+2,FALSE)=0,0,HLOOKUP(EI$2,Recipes!$H:$GI,'Production Calculator'!$A192+2,FALSE)*$AK192))</f>
        <v>0</v>
      </c>
      <c r="EJ192" s="11">
        <f>IF(EJ$2=$A192,0,IF(HLOOKUP(EJ$2,Recipes!$H:$GI,'Production Calculator'!$A192+2,FALSE)=0,0,HLOOKUP(EJ$2,Recipes!$H:$GI,'Production Calculator'!$A192+2,FALSE)*$AK192))</f>
        <v>0</v>
      </c>
      <c r="EK192" s="11">
        <f>IF(EK$2=$A192,0,IF(HLOOKUP(EK$2,Recipes!$H:$GI,'Production Calculator'!$A192+2,FALSE)=0,0,HLOOKUP(EK$2,Recipes!$H:$GI,'Production Calculator'!$A192+2,FALSE)*$AK192))</f>
        <v>0</v>
      </c>
      <c r="EL192" s="11">
        <f>IF(EL$2=$A192,0,IF(HLOOKUP(EL$2,Recipes!$H:$GI,'Production Calculator'!$A192+2,FALSE)=0,0,HLOOKUP(EL$2,Recipes!$H:$GI,'Production Calculator'!$A192+2,FALSE)*$AK192))</f>
        <v>0</v>
      </c>
      <c r="EM192" s="11">
        <f>IF(EM$2=$A192,0,IF(HLOOKUP(EM$2,Recipes!$H:$GI,'Production Calculator'!$A192+2,FALSE)=0,0,HLOOKUP(EM$2,Recipes!$H:$GI,'Production Calculator'!$A192+2,FALSE)*$AK192))</f>
        <v>0</v>
      </c>
      <c r="EN192" s="11">
        <f>IF(EN$2=$A192,0,IF(HLOOKUP(EN$2,Recipes!$H:$GI,'Production Calculator'!$A192+2,FALSE)=0,0,HLOOKUP(EN$2,Recipes!$H:$GI,'Production Calculator'!$A192+2,FALSE)*$AK192))</f>
        <v>0</v>
      </c>
      <c r="EO192" s="11">
        <f>IF(EO$2=$A192,0,IF(HLOOKUP(EO$2,Recipes!$H:$GI,'Production Calculator'!$A192+2,FALSE)=0,0,HLOOKUP(EO$2,Recipes!$H:$GI,'Production Calculator'!$A192+2,FALSE)*$AK192))</f>
        <v>0</v>
      </c>
      <c r="EP192" s="11">
        <f>IF(EP$2=$A192,0,IF(HLOOKUP(EP$2,Recipes!$H:$GI,'Production Calculator'!$A192+2,FALSE)=0,0,HLOOKUP(EP$2,Recipes!$H:$GI,'Production Calculator'!$A192+2,FALSE)*$AK192))</f>
        <v>0</v>
      </c>
      <c r="EQ192" s="11">
        <f>IF(EQ$2=$A192,0,IF(HLOOKUP(EQ$2,Recipes!$H:$GI,'Production Calculator'!$A192+2,FALSE)=0,0,HLOOKUP(EQ$2,Recipes!$H:$GI,'Production Calculator'!$A192+2,FALSE)*$AK192))</f>
        <v>0</v>
      </c>
      <c r="ER192" s="11">
        <f>IF(ER$2=$A192,0,IF(HLOOKUP(ER$2,Recipes!$H:$GI,'Production Calculator'!$A192+2,FALSE)=0,0,HLOOKUP(ER$2,Recipes!$H:$GI,'Production Calculator'!$A192+2,FALSE)*$AK192))</f>
        <v>0</v>
      </c>
      <c r="ES192" s="11">
        <f>IF(ES$2=$A192,0,IF(HLOOKUP(ES$2,Recipes!$H:$GI,'Production Calculator'!$A192+2,FALSE)=0,0,HLOOKUP(ES$2,Recipes!$H:$GI,'Production Calculator'!$A192+2,FALSE)*$AK192))</f>
        <v>0</v>
      </c>
      <c r="ET192" s="11">
        <f>IF(ET$2=$A192,0,IF(HLOOKUP(ET$2,Recipes!$H:$GI,'Production Calculator'!$A192+2,FALSE)=0,0,HLOOKUP(ET$2,Recipes!$H:$GI,'Production Calculator'!$A192+2,FALSE)*$AK192))</f>
        <v>0</v>
      </c>
      <c r="EU192" s="11">
        <f>IF(EU$2=$A192,0,IF(HLOOKUP(EU$2,Recipes!$H:$GI,'Production Calculator'!$A192+2,FALSE)=0,0,HLOOKUP(EU$2,Recipes!$H:$GI,'Production Calculator'!$A192+2,FALSE)*$AK192))</f>
        <v>0</v>
      </c>
      <c r="EV192" s="11">
        <f>IF(EV$2=$A192,0,IF(HLOOKUP(EV$2,Recipes!$H:$GI,'Production Calculator'!$A192+2,FALSE)=0,0,HLOOKUP(EV$2,Recipes!$H:$GI,'Production Calculator'!$A192+2,FALSE)*$AK192))</f>
        <v>0</v>
      </c>
      <c r="EW192" s="11">
        <f>IF(EW$2=$A192,0,IF(HLOOKUP(EW$2,Recipes!$H:$GI,'Production Calculator'!$A192+2,FALSE)=0,0,HLOOKUP(EW$2,Recipes!$H:$GI,'Production Calculator'!$A192+2,FALSE)*$AK192))</f>
        <v>0</v>
      </c>
      <c r="EX192" s="11">
        <f>IF(EX$2=$A192,0,IF(HLOOKUP(EX$2,Recipes!$H:$GI,'Production Calculator'!$A192+2,FALSE)=0,0,HLOOKUP(EX$2,Recipes!$H:$GI,'Production Calculator'!$A192+2,FALSE)*$AK192))</f>
        <v>0</v>
      </c>
      <c r="EY192" s="11">
        <f>IF(EY$2=$A192,0,IF(HLOOKUP(EY$2,Recipes!$H:$GI,'Production Calculator'!$A192+2,FALSE)=0,0,HLOOKUP(EY$2,Recipes!$H:$GI,'Production Calculator'!$A192+2,FALSE)*$AK192))</f>
        <v>0</v>
      </c>
      <c r="EZ192" s="11">
        <f>IF(EZ$2=$A192,0,IF(HLOOKUP(EZ$2,Recipes!$H:$GI,'Production Calculator'!$A192+2,FALSE)=0,0,HLOOKUP(EZ$2,Recipes!$H:$GI,'Production Calculator'!$A192+2,FALSE)*$AK192))</f>
        <v>0</v>
      </c>
      <c r="FA192" s="11">
        <f>IF(FA$2=$A192,0,IF(HLOOKUP(FA$2,Recipes!$H:$GI,'Production Calculator'!$A192+2,FALSE)=0,0,HLOOKUP(FA$2,Recipes!$H:$GI,'Production Calculator'!$A192+2,FALSE)*$AK192))</f>
        <v>0</v>
      </c>
      <c r="FB192" s="11">
        <f>IF(FB$2=$A192,0,IF(HLOOKUP(FB$2,Recipes!$H:$GI,'Production Calculator'!$A192+2,FALSE)=0,0,HLOOKUP(FB$2,Recipes!$H:$GI,'Production Calculator'!$A192+2,FALSE)*$AK192))</f>
        <v>0</v>
      </c>
      <c r="FC192" s="11">
        <f>IF(FC$2=$A192,0,IF(HLOOKUP(FC$2,Recipes!$H:$GI,'Production Calculator'!$A192+2,FALSE)=0,0,HLOOKUP(FC$2,Recipes!$H:$GI,'Production Calculator'!$A192+2,FALSE)*$AK192))</f>
        <v>0</v>
      </c>
      <c r="FD192" s="11">
        <f>IF(FD$2=$A192,0,IF(HLOOKUP(FD$2,Recipes!$H:$GI,'Production Calculator'!$A192+2,FALSE)=0,0,HLOOKUP(FD$2,Recipes!$H:$GI,'Production Calculator'!$A192+2,FALSE)*$AK192))</f>
        <v>0</v>
      </c>
      <c r="FE192" s="11">
        <f>IF(FE$2=$A192,0,IF(HLOOKUP(FE$2,Recipes!$H:$GI,'Production Calculator'!$A192+2,FALSE)=0,0,HLOOKUP(FE$2,Recipes!$H:$GI,'Production Calculator'!$A192+2,FALSE)*$AK192))</f>
        <v>0</v>
      </c>
      <c r="FF192" s="11">
        <f>IF(FF$2=$A192,0,IF(HLOOKUP(FF$2,Recipes!$H:$GI,'Production Calculator'!$A192+2,FALSE)=0,0,HLOOKUP(FF$2,Recipes!$H:$GI,'Production Calculator'!$A192+2,FALSE)*$AK192))</f>
        <v>0</v>
      </c>
      <c r="FG192" s="11">
        <f>IF(FG$2=$A192,0,IF(HLOOKUP(FG$2,Recipes!$H:$GI,'Production Calculator'!$A192+2,FALSE)=0,0,HLOOKUP(FG$2,Recipes!$H:$GI,'Production Calculator'!$A192+2,FALSE)*$AK192))</f>
        <v>0</v>
      </c>
      <c r="FH192" s="11">
        <f>IF(FH$2=$A192,0,IF(HLOOKUP(FH$2,Recipes!$H:$GI,'Production Calculator'!$A192+2,FALSE)=0,0,HLOOKUP(FH$2,Recipes!$H:$GI,'Production Calculator'!$A192+2,FALSE)*$AK192))</f>
        <v>0</v>
      </c>
      <c r="FI192" s="11">
        <f>IF(FI$2=$A192,0,IF(HLOOKUP(FI$2,Recipes!$H:$GI,'Production Calculator'!$A192+2,FALSE)=0,0,HLOOKUP(FI$2,Recipes!$H:$GI,'Production Calculator'!$A192+2,FALSE)*$AK192))</f>
        <v>0</v>
      </c>
      <c r="FJ192" s="11">
        <f>IF(FJ$2=$A192,0,IF(HLOOKUP(FJ$2,Recipes!$H:$GI,'Production Calculator'!$A192+2,FALSE)=0,0,HLOOKUP(FJ$2,Recipes!$H:$GI,'Production Calculator'!$A192+2,FALSE)*$AK192))</f>
        <v>0</v>
      </c>
      <c r="FK192" s="11">
        <f>IF(FK$2=$A192,0,IF(HLOOKUP(FK$2,Recipes!$H:$GI,'Production Calculator'!$A192+2,FALSE)=0,0,HLOOKUP(FK$2,Recipes!$H:$GI,'Production Calculator'!$A192+2,FALSE)*$AK192))</f>
        <v>0</v>
      </c>
      <c r="FL192" s="11">
        <f>IF(FL$2=$A192,0,IF(HLOOKUP(FL$2,Recipes!$H:$GI,'Production Calculator'!$A192+2,FALSE)=0,0,HLOOKUP(FL$2,Recipes!$H:$GI,'Production Calculator'!$A192+2,FALSE)*$AK192))</f>
        <v>0</v>
      </c>
      <c r="FM192" s="11">
        <f>IF(FM$2=$A192,0,IF(HLOOKUP(FM$2,Recipes!$H:$GI,'Production Calculator'!$A192+2,FALSE)=0,0,HLOOKUP(FM$2,Recipes!$H:$GI,'Production Calculator'!$A192+2,FALSE)*$AK192))</f>
        <v>0</v>
      </c>
      <c r="FN192" s="11">
        <f>IF(FN$2=$A192,0,IF(HLOOKUP(FN$2,Recipes!$H:$GI,'Production Calculator'!$A192+2,FALSE)=0,0,HLOOKUP(FN$2,Recipes!$H:$GI,'Production Calculator'!$A192+2,FALSE)*$AK192))</f>
        <v>0</v>
      </c>
      <c r="FO192" s="11">
        <f>IF(FO$2=$A192,0,IF(HLOOKUP(FO$2,Recipes!$H:$GI,'Production Calculator'!$A192+2,FALSE)=0,0,HLOOKUP(FO$2,Recipes!$H:$GI,'Production Calculator'!$A192+2,FALSE)*$AK192))</f>
        <v>0</v>
      </c>
      <c r="FP192" s="11">
        <f>IF(FP$2=$A192,0,IF(HLOOKUP(FP$2,Recipes!$H:$GI,'Production Calculator'!$A192+2,FALSE)=0,0,HLOOKUP(FP$2,Recipes!$H:$GI,'Production Calculator'!$A192+2,FALSE)*$AK192))</f>
        <v>0</v>
      </c>
      <c r="FQ192" s="11">
        <f>IF(FQ$2=$A192,0,IF(HLOOKUP(FQ$2,Recipes!$H:$GI,'Production Calculator'!$A192+2,FALSE)=0,0,HLOOKUP(FQ$2,Recipes!$H:$GI,'Production Calculator'!$A192+2,FALSE)*$AK192))</f>
        <v>0</v>
      </c>
      <c r="FR192" s="11">
        <f>IF(FR$2=$A192,0,IF(HLOOKUP(FR$2,Recipes!$H:$GI,'Production Calculator'!$A192+2,FALSE)=0,0,HLOOKUP(FR$2,Recipes!$H:$GI,'Production Calculator'!$A192+2,FALSE)*$AK192))</f>
        <v>0</v>
      </c>
      <c r="FS192" s="11">
        <f>IF(FS$2=$A192,0,IF(HLOOKUP(FS$2,Recipes!$H:$GI,'Production Calculator'!$A192+2,FALSE)=0,0,HLOOKUP(FS$2,Recipes!$H:$GI,'Production Calculator'!$A192+2,FALSE)*$AK192))</f>
        <v>0</v>
      </c>
      <c r="FT192" s="11">
        <f>IF(FT$2=$A192,0,IF(HLOOKUP(FT$2,Recipes!$H:$GI,'Production Calculator'!$A192+2,FALSE)=0,0,HLOOKUP(FT$2,Recipes!$H:$GI,'Production Calculator'!$A192+2,FALSE)*$AK192))</f>
        <v>0</v>
      </c>
      <c r="FU192" s="11">
        <f>IF(FU$2=$A192,0,IF(HLOOKUP(FU$2,Recipes!$H:$GI,'Production Calculator'!$A192+2,FALSE)=0,0,HLOOKUP(FU$2,Recipes!$H:$GI,'Production Calculator'!$A192+2,FALSE)*$AK192))</f>
        <v>0</v>
      </c>
      <c r="FV192" s="11">
        <f>IF(FV$2=$A192,0,IF(HLOOKUP(FV$2,Recipes!$H:$GI,'Production Calculator'!$A192+2,FALSE)=0,0,HLOOKUP(FV$2,Recipes!$H:$GI,'Production Calculator'!$A192+2,FALSE)*$AK192))</f>
        <v>0</v>
      </c>
      <c r="FW192" s="11">
        <f>IF(FW$2=$A192,0,IF(HLOOKUP(FW$2,Recipes!$H:$GI,'Production Calculator'!$A192+2,FALSE)=0,0,HLOOKUP(FW$2,Recipes!$H:$GI,'Production Calculator'!$A192+2,FALSE)*$AK192))</f>
        <v>0</v>
      </c>
      <c r="FX192" s="11">
        <f>IF(FX$2=$A192,0,IF(HLOOKUP(FX$2,Recipes!$H:$GI,'Production Calculator'!$A192+2,FALSE)=0,0,HLOOKUP(FX$2,Recipes!$H:$GI,'Production Calculator'!$A192+2,FALSE)*$AK192))</f>
        <v>0</v>
      </c>
      <c r="FY192" s="11">
        <f>IF(FY$2=$A192,0,IF(HLOOKUP(FY$2,Recipes!$H:$GI,'Production Calculator'!$A192+2,FALSE)=0,0,HLOOKUP(FY$2,Recipes!$H:$GI,'Production Calculator'!$A192+2,FALSE)*$AK192))</f>
        <v>0</v>
      </c>
      <c r="FZ192" s="11">
        <f>IF(FZ$2=$A192,0,IF(HLOOKUP(FZ$2,Recipes!$H:$GI,'Production Calculator'!$A192+2,FALSE)=0,0,HLOOKUP(FZ$2,Recipes!$H:$GI,'Production Calculator'!$A192+2,FALSE)*$AK192))</f>
        <v>0</v>
      </c>
      <c r="GA192" s="11">
        <f>IF(GA$2=$A192,0,IF(HLOOKUP(GA$2,Recipes!$H:$GI,'Production Calculator'!$A192+2,FALSE)=0,0,HLOOKUP(GA$2,Recipes!$H:$GI,'Production Calculator'!$A192+2,FALSE)*$AK192))</f>
        <v>0</v>
      </c>
      <c r="GB192" s="11">
        <f>IF(GB$2=$A192,0,IF(HLOOKUP(GB$2,Recipes!$H:$GI,'Production Calculator'!$A192+2,FALSE)=0,0,HLOOKUP(GB$2,Recipes!$H:$GI,'Production Calculator'!$A192+2,FALSE)*$AK192))</f>
        <v>0</v>
      </c>
      <c r="GC192" s="11">
        <f>IF(GC$2=$A192,0,IF(HLOOKUP(GC$2,Recipes!$H:$GI,'Production Calculator'!$A192+2,FALSE)=0,0,HLOOKUP(GC$2,Recipes!$H:$GI,'Production Calculator'!$A192+2,FALSE)*$AK192))</f>
        <v>0</v>
      </c>
      <c r="GD192" s="11">
        <f>IF(GD$2=$A192,0,IF(HLOOKUP(GD$2,Recipes!$H:$GI,'Production Calculator'!$A192+2,FALSE)=0,0,HLOOKUP(GD$2,Recipes!$H:$GI,'Production Calculator'!$A192+2,FALSE)*$AK192))</f>
        <v>0</v>
      </c>
      <c r="GE192" s="11">
        <f>IF(GE$2=$A192,0,IF(HLOOKUP(GE$2,Recipes!$H:$GI,'Production Calculator'!$A192+2,FALSE)=0,0,HLOOKUP(GE$2,Recipes!$H:$GI,'Production Calculator'!$A192+2,FALSE)*$AK192))</f>
        <v>0</v>
      </c>
      <c r="GF192" s="11">
        <f>IF(GF$2=$A192,0,IF(HLOOKUP(GF$2,Recipes!$H:$GI,'Production Calculator'!$A192+2,FALSE)=0,0,HLOOKUP(GF$2,Recipes!$H:$GI,'Production Calculator'!$A192+2,FALSE)*$AK192))</f>
        <v>0</v>
      </c>
      <c r="GG192" s="11">
        <f>IF(GG$2=$A192,0,IF(HLOOKUP(GG$2,Recipes!$H:$GI,'Production Calculator'!$A192+2,FALSE)=0,0,HLOOKUP(GG$2,Recipes!$H:$GI,'Production Calculator'!$A192+2,FALSE)*$AK192))</f>
        <v>0</v>
      </c>
      <c r="GH192" s="11">
        <f>IF(GH$2=$A192,0,IF(HLOOKUP(GH$2,Recipes!$H:$GI,'Production Calculator'!$A192+2,FALSE)=0,0,HLOOKUP(GH$2,Recipes!$H:$GI,'Production Calculator'!$A192+2,FALSE)*$AK192))</f>
        <v>0</v>
      </c>
      <c r="GI192" s="11">
        <f>IF(GI$2=$A192,0,IF(HLOOKUP(GI$2,Recipes!$H:$GI,'Production Calculator'!$A192+2,FALSE)=0,0,HLOOKUP(GI$2,Recipes!$H:$GI,'Production Calculator'!$A192+2,FALSE)*$AK192))</f>
        <v>0</v>
      </c>
      <c r="GJ192" s="11">
        <f>IF(GJ$2=$A192,0,IF(HLOOKUP(GJ$2,Recipes!$H:$GI,'Production Calculator'!$A192+2,FALSE)=0,0,HLOOKUP(GJ$2,Recipes!$H:$GI,'Production Calculator'!$A192+2,FALSE)*$AK192))</f>
        <v>0</v>
      </c>
      <c r="GK192" s="11">
        <f>IF(GK$2=$A192,0,IF(HLOOKUP(GK$2,Recipes!$H:$GI,'Production Calculator'!$A192+2,FALSE)=0,0,HLOOKUP(GK$2,Recipes!$H:$GI,'Production Calculator'!$A192+2,FALSE)*$AK192))</f>
        <v>0</v>
      </c>
      <c r="GL192" s="11">
        <f>IF(GL$2=$A192,0,IF(HLOOKUP(GL$2,Recipes!$H:$GI,'Production Calculator'!$A192+2,FALSE)=0,0,HLOOKUP(GL$2,Recipes!$H:$GI,'Production Calculator'!$A192+2,FALSE)*$AK192))</f>
        <v>0</v>
      </c>
      <c r="GM192" s="11">
        <f>IF(GM$2=$A192,0,IF(HLOOKUP(GM$2,Recipes!$H:$GI,'Production Calculator'!$A192+2,FALSE)=0,0,HLOOKUP(GM$2,Recipes!$H:$GI,'Production Calculator'!$A192+2,FALSE)*$AK192))</f>
        <v>0</v>
      </c>
      <c r="GN192" s="11">
        <f>IF(GN$2=$A192,0,IF(HLOOKUP(GN$2,Recipes!$H:$GI,'Production Calculator'!$A192+2,FALSE)=0,0,HLOOKUP(GN$2,Recipes!$H:$GI,'Production Calculator'!$A192+2,FALSE)*$AK192))</f>
        <v>0</v>
      </c>
      <c r="GO192" s="11">
        <f>IF(GO$2=$A192,0,IF(HLOOKUP(GO$2,Recipes!$H:$GI,'Production Calculator'!$A192+2,FALSE)=0,0,HLOOKUP(GO$2,Recipes!$H:$GI,'Production Calculator'!$A192+2,FALSE)*$AK192))</f>
        <v>0</v>
      </c>
      <c r="GP192" s="11">
        <f>IF(GP$2=$A192,0,IF(HLOOKUP(GP$2,Recipes!$H:$GI,'Production Calculator'!$A192+2,FALSE)=0,0,HLOOKUP(GP$2,Recipes!$H:$GI,'Production Calculator'!$A192+2,FALSE)*$AK192))</f>
        <v>0</v>
      </c>
      <c r="GQ192" s="11">
        <f>IF(GQ$2=$A192,0,IF(HLOOKUP(GQ$2,Recipes!$H:$GI,'Production Calculator'!$A192+2,FALSE)=0,0,HLOOKUP(GQ$2,Recipes!$H:$GI,'Production Calculator'!$A192+2,FALSE)*$AK192))</f>
        <v>0</v>
      </c>
      <c r="GR192" s="11">
        <f>IF(GR$2=$A192,0,IF(HLOOKUP(GR$2,Recipes!$H:$GI,'Production Calculator'!$A192+2,FALSE)=0,0,HLOOKUP(GR$2,Recipes!$H:$GI,'Production Calculator'!$A192+2,FALSE)*$AK192))</f>
        <v>0</v>
      </c>
      <c r="GS192" s="11">
        <f>IF(GS$2=$A192,0,IF(HLOOKUP(GS$2,Recipes!$H:$GI,'Production Calculator'!$A192+2,FALSE)=0,0,HLOOKUP(GS$2,Recipes!$H:$GI,'Production Calculator'!$A192+2,FALSE)*$AK192))</f>
        <v>0</v>
      </c>
      <c r="GT192" s="11">
        <f>IF(GT$2=$A192,0,IF(HLOOKUP(GT$2,Recipes!$H:$GI,'Production Calculator'!$A192+2,FALSE)=0,0,HLOOKUP(GT$2,Recipes!$H:$GI,'Production Calculator'!$A192+2,FALSE)*$AK192))</f>
        <v>0</v>
      </c>
      <c r="GU192" s="11">
        <f>IF(GU$2=$A192,0,IF(HLOOKUP(GU$2,Recipes!$H:$GI,'Production Calculator'!$A192+2,FALSE)=0,0,HLOOKUP(GU$2,Recipes!$H:$GI,'Production Calculator'!$A192+2,FALSE)*$AK192))</f>
        <v>0</v>
      </c>
      <c r="GV192" s="11">
        <f>IF(GV$2=$A192,0,IF(HLOOKUP(GV$2,Recipes!$H:$GI,'Production Calculator'!$A192+2,FALSE)=0,0,HLOOKUP(GV$2,Recipes!$H:$GI,'Production Calculator'!$A192+2,FALSE)*$AK192))</f>
        <v>0</v>
      </c>
      <c r="GW192" s="11">
        <f>IF(GW$2=$A192,0,IF(HLOOKUP(GW$2,Recipes!$H:$GI,'Production Calculator'!$A192+2,FALSE)=0,0,HLOOKUP(GW$2,Recipes!$H:$GI,'Production Calculator'!$A192+2,FALSE)*$AK192))</f>
        <v>0</v>
      </c>
      <c r="GX192" s="11">
        <f>IF(GX$2=$A192,0,IF(HLOOKUP(GX$2,Recipes!$H:$GI,'Production Calculator'!$A192+2,FALSE)=0,0,HLOOKUP(GX$2,Recipes!$H:$GI,'Production Calculator'!$A192+2,FALSE)*$AK192))</f>
        <v>0</v>
      </c>
      <c r="GY192" s="11">
        <f>IF(GY$2=$A192,0,IF(HLOOKUP(GY$2,Recipes!$H:$GI,'Production Calculator'!$A192+2,FALSE)=0,0,HLOOKUP(GY$2,Recipes!$H:$GI,'Production Calculator'!$A192+2,FALSE)*$AK192))</f>
        <v>0</v>
      </c>
      <c r="GZ192" s="11">
        <f>IF(GZ$2=$A192,0,IF(HLOOKUP(GZ$2,Recipes!$H:$GI,'Production Calculator'!$A192+2,FALSE)=0,0,HLOOKUP(GZ$2,Recipes!$H:$GI,'Production Calculator'!$A192+2,FALSE)*$AK192))</f>
        <v>0</v>
      </c>
      <c r="HA192" s="11">
        <f>IF(HA$2=$A192,0,IF(HLOOKUP(HA$2,Recipes!$H:$GI,'Production Calculator'!$A192+2,FALSE)=0,0,HLOOKUP(HA$2,Recipes!$H:$GI,'Production Calculator'!$A192+2,FALSE)*$AK192))</f>
        <v>0</v>
      </c>
      <c r="HB192" s="11">
        <f>IF(HB$2=$A192,0,IF(HLOOKUP(HB$2,Recipes!$H:$GI,'Production Calculator'!$A192+2,FALSE)=0,0,HLOOKUP(HB$2,Recipes!$H:$GI,'Production Calculator'!$A192+2,FALSE)*$AK192))</f>
        <v>0</v>
      </c>
      <c r="HC192" s="11">
        <f>IF(HC$2=$A192,0,IF(HLOOKUP(HC$2,Recipes!$H:$GI,'Production Calculator'!$A192+2,FALSE)=0,0,HLOOKUP(HC$2,Recipes!$H:$GI,'Production Calculator'!$A192+2,FALSE)*$AK192))</f>
        <v>0</v>
      </c>
      <c r="HD192" s="11">
        <f>IF(HD$2=$A192,0,IF(HLOOKUP(HD$2,Recipes!$H:$GI,'Production Calculator'!$A192+2,FALSE)=0,0,HLOOKUP(HD$2,Recipes!$H:$GI,'Production Calculator'!$A192+2,FALSE)*$AK192))</f>
        <v>0</v>
      </c>
      <c r="HE192" s="11">
        <f>IF(HE$2=$A192,0,IF(HLOOKUP(HE$2,Recipes!$H:$GI,'Production Calculator'!$A192+2,FALSE)=0,0,HLOOKUP(HE$2,Recipes!$H:$GI,'Production Calculator'!$A192+2,FALSE)*$AK192))</f>
        <v>0</v>
      </c>
      <c r="HF192" s="11">
        <f>IF(HF$2=$A192,0,IF(HLOOKUP(HF$2,Recipes!$H:$GI,'Production Calculator'!$A192+2,FALSE)=0,0,HLOOKUP(HF$2,Recipes!$H:$GI,'Production Calculator'!$A192+2,FALSE)*$AK192))</f>
        <v>0</v>
      </c>
      <c r="HG192" s="11">
        <f>IF(HG$2=$A192,0,IF(HLOOKUP(HG$2,Recipes!$H:$GI,'Production Calculator'!$A192+2,FALSE)=0,0,HLOOKUP(HG$2,Recipes!$H:$GI,'Production Calculator'!$A192+2,FALSE)*$AK192))</f>
        <v>0</v>
      </c>
      <c r="HH192" s="11">
        <f>IF(HH$2=$A192,0,IF(HLOOKUP(HH$2,Recipes!$H:$GI,'Production Calculator'!$A192+2,FALSE)=0,0,HLOOKUP(HH$2,Recipes!$H:$GI,'Production Calculator'!$A192+2,FALSE)*$AK192))</f>
        <v>0</v>
      </c>
      <c r="HI192" s="11">
        <f>IF(HI$2=$A192,0,IF(HLOOKUP(HI$2,Recipes!$H:$GI,'Production Calculator'!$A192+2,FALSE)=0,0,HLOOKUP(HI$2,Recipes!$H:$GI,'Production Calculator'!$A192+2,FALSE)*$AK192))</f>
        <v>0</v>
      </c>
      <c r="HJ192" s="11">
        <f>IF(HJ$2=$A192,0,IF(HLOOKUP(HJ$2,Recipes!$H:$GI,'Production Calculator'!$A192+2,FALSE)=0,0,HLOOKUP(HJ$2,Recipes!$H:$GI,'Production Calculator'!$A192+2,FALSE)*$AK192))</f>
        <v>0</v>
      </c>
      <c r="HK192" s="11">
        <f>IF(HK$2=$A192,0,IF(HLOOKUP(HK$2,Recipes!$H:$GI,'Production Calculator'!$A192+2,FALSE)=0,0,HLOOKUP(HK$2,Recipes!$H:$GI,'Production Calculator'!$A192+2,FALSE)*$AK192))</f>
        <v>0</v>
      </c>
      <c r="HL192" s="11">
        <f>IF(HL$2=$A192,0,IF(HLOOKUP(HL$2,Recipes!$H:$GI,'Production Calculator'!$A192+2,FALSE)=0,0,HLOOKUP(HL$2,Recipes!$H:$GI,'Production Calculator'!$A192+2,FALSE)*$AK192))</f>
        <v>0</v>
      </c>
      <c r="HM192" s="11">
        <f>IF(HM$2=$A192,0,IF(HLOOKUP(HM$2,Recipes!$H:$GI,'Production Calculator'!$A192+2,FALSE)=0,0,HLOOKUP(HM$2,Recipes!$H:$GI,'Production Calculator'!$A192+2,FALSE)*$AK192))</f>
        <v>0</v>
      </c>
      <c r="HN192" s="11">
        <f>IF(HN$2=$A192,0,IF(HLOOKUP(HN$2,Recipes!$H:$GI,'Production Calculator'!$A192+2,FALSE)=0,0,HLOOKUP(HN$2,Recipes!$H:$GI,'Production Calculator'!$A192+2,FALSE)*$AK192))</f>
        <v>0</v>
      </c>
      <c r="HO192" s="11">
        <f>IF(HO$2=$A192,0,IF(HLOOKUP(HO$2,Recipes!$H:$GI,'Production Calculator'!$A192+2,FALSE)=0,0,HLOOKUP(HO$2,Recipes!$H:$GI,'Production Calculator'!$A192+2,FALSE)*$AK192))</f>
        <v>0</v>
      </c>
      <c r="HP192" s="11">
        <f>IF(HP$2=$A192,0,IF(HLOOKUP(HP$2,Recipes!$H:$GI,'Production Calculator'!$A192+2,FALSE)=0,0,HLOOKUP(HP$2,Recipes!$H:$GI,'Production Calculator'!$A192+2,FALSE)*$AK192))</f>
        <v>0</v>
      </c>
      <c r="HQ192" s="11">
        <f>IF(HQ$2=$A192,0,IF(HLOOKUP(HQ$2,Recipes!$H:$GI,'Production Calculator'!$A192+2,FALSE)=0,0,HLOOKUP(HQ$2,Recipes!$H:$GI,'Production Calculator'!$A192+2,FALSE)*$AK192))</f>
        <v>0</v>
      </c>
      <c r="HR192" s="11">
        <f>IF(HR$2=$A192,0,IF(HLOOKUP(HR$2,Recipes!$H:$GI,'Production Calculator'!$A192+2,FALSE)=0,0,HLOOKUP(HR$2,Recipes!$H:$GI,'Production Calculator'!$A192+2,FALSE)*$AK192))</f>
        <v>0</v>
      </c>
      <c r="HS192" s="121"/>
    </row>
    <row r="193" spans="1:227" x14ac:dyDescent="0.45">
      <c r="A193">
        <v>169</v>
      </c>
      <c r="B193" s="107" t="str">
        <f>VLOOKUP(A193,Recipes!A:B,2)</f>
        <v>Lab</v>
      </c>
      <c r="C193" s="128">
        <v>0</v>
      </c>
      <c r="D193" s="108">
        <f>HLOOKUP(A193,$AQ$2:$HR$202,$A$202-1,FALSE)+C193</f>
        <v>0</v>
      </c>
      <c r="E193" s="127" t="s">
        <v>1</v>
      </c>
      <c r="F193" s="109">
        <f>VLOOKUP(A193,Recipes!$A$3:$G$186,6,FALSE)</f>
        <v>3</v>
      </c>
      <c r="G193" s="109">
        <f>VLOOKUP(A193,Recipes!$A$3:$G$186,7,FALSE)</f>
        <v>0</v>
      </c>
      <c r="H193" s="110">
        <f>ROUNDUP(D193/AL193,0)</f>
        <v>0</v>
      </c>
      <c r="I193" s="109">
        <f>VLOOKUP(E193,Data!$A$2:$C$26,3, FALSE)</f>
        <v>4</v>
      </c>
      <c r="J193" s="108">
        <v>0</v>
      </c>
      <c r="K193" s="108">
        <v>0</v>
      </c>
      <c r="L193" s="108">
        <v>0</v>
      </c>
      <c r="M193" s="150">
        <v>0</v>
      </c>
      <c r="N193" s="150">
        <v>0</v>
      </c>
      <c r="O193" s="150">
        <v>0</v>
      </c>
      <c r="P193" s="151">
        <v>0</v>
      </c>
      <c r="Q193" s="151">
        <v>0</v>
      </c>
      <c r="R193" s="151">
        <v>0</v>
      </c>
      <c r="S193">
        <f t="shared" ref="S193:S196" si="328">J193*$H193</f>
        <v>0</v>
      </c>
      <c r="T193">
        <f t="shared" ref="T193:T196" si="329">K193*$H193</f>
        <v>0</v>
      </c>
      <c r="U193">
        <f t="shared" ref="U193:U196" si="330">L193*$H193</f>
        <v>0</v>
      </c>
      <c r="V193">
        <f t="shared" ref="V193:V196" si="331">M193*$H193</f>
        <v>0</v>
      </c>
      <c r="W193">
        <f t="shared" ref="W193:W196" si="332">N193*$H193</f>
        <v>0</v>
      </c>
      <c r="X193">
        <f t="shared" ref="X193:X196" si="333">O193*$H193</f>
        <v>0</v>
      </c>
      <c r="Y193">
        <f t="shared" ref="Y193:Y196" si="334">P193*$H193</f>
        <v>0</v>
      </c>
      <c r="Z193">
        <f t="shared" ref="Z193:Z196" si="335">Q193*$H193</f>
        <v>0</v>
      </c>
      <c r="AA193">
        <f t="shared" ref="AA193:AA196" si="336">R193*$H193</f>
        <v>0</v>
      </c>
      <c r="AB193" s="111">
        <f>VLOOKUP($A193,Recipes!$A:$G,4)</f>
        <v>5</v>
      </c>
      <c r="AC193" s="111">
        <f>VLOOKUP($A193,Recipes!$A:$G,5)</f>
        <v>1</v>
      </c>
      <c r="AD193" s="111">
        <f>AC193/AB193</f>
        <v>0.2</v>
      </c>
      <c r="AE193" s="111">
        <f>VLOOKUP(E193,Data!$A$2:$F$26,5,FALSE)</f>
        <v>0</v>
      </c>
      <c r="AF193" s="111">
        <f>VLOOKUP(E193,Data!$A$2:$F$26,4,FALSE)</f>
        <v>210</v>
      </c>
      <c r="AG193" s="111">
        <f>VLOOKUP(E193,Data!$A$2:$B$26,2, FALSE)</f>
        <v>1.25</v>
      </c>
      <c r="AH193" s="111">
        <f>1+VLOOKUP($J$3,Data!$A$40:$D$48,2,FALSE)*$J193+VLOOKUP($K$3,Data!$A$40:$D$48,2,FALSE)*$K193+VLOOKUP($L$3,Data!$A$40:$D$48,2,FALSE)*$L193+VLOOKUP($M$3,Data!$A$40:$D$48,2,FALSE)*$M193+VLOOKUP($N$3,Data!$A$40:$D$48,2,FALSE)*$N193+VLOOKUP($O$3,Data!$A$40:$D$48,2,FALSE)*$O193+VLOOKUP($P$3,Data!$A$40:$D$48,2,FALSE)*$P193+VLOOKUP($Q$3,Data!$A$40:$D$48,2,FALSE)*$Q193+VLOOKUP($R$3,Data!$A$40:$D$48,2,FALSE)*$R193</f>
        <v>1</v>
      </c>
      <c r="AI193" s="111">
        <f>MAX(1+VLOOKUP($J$3,Data!$A$40:$D$48,3,FALSE)*$J193+VLOOKUP($K$3,Data!$A$40:$D$48,3,FALSE)*$K193+VLOOKUP($L$3,Data!$A$40:$D$48,3,FALSE)*$L193+VLOOKUP($M$3,Data!$A$40:$D$48,3,FALSE)*$M193+VLOOKUP($N$3,Data!$A$40:$D$48,3,FALSE)*$N193+VLOOKUP($O$3,Data!$A$40:$D$48,3,FALSE)*$O193+VLOOKUP($P$3,Data!$A$40:$D$48,3,FALSE)*$P193+VLOOKUP($Q$3,Data!$A$40:$D$48,3,FALSE)*$Q193+VLOOKUP($R$3,Data!$A$40:$D$48,3,FALSE)*$R193,0)</f>
        <v>1</v>
      </c>
      <c r="AJ193" s="111">
        <f>MAX(1-(VLOOKUP($J$3,Data!$A$40:$D$48,4,FALSE)*$J193+VLOOKUP($K$3,Data!$A$40:$D$48,4,FALSE)*$K193+VLOOKUP($L$3,Data!$A$40:$D$48,4,FALSE)*$L193+VLOOKUP($M$3,Data!$A$40:$D$48,4,FALSE)*$M193+VLOOKUP($N$3,Data!$A$40:$D$48,4,FALSE)*$N193+VLOOKUP($O$3,Data!$A$40:$D$48,4,FALSE)*$O193+VLOOKUP($P$3,Data!$A$40:$D$48,4,FALSE)*$P193+VLOOKUP($Q$3,Data!$A$40:$D$48,4,FALSE)*$Q193+VLOOKUP($R$3,Data!$A$40:$D$48,4,FALSE)*$R193),0.2)</f>
        <v>1</v>
      </c>
      <c r="AK193" s="112">
        <f>D193/(AC193*AH193)</f>
        <v>0</v>
      </c>
      <c r="AL193" s="111">
        <f>AD193*AG193*AH193*AI193</f>
        <v>0.25</v>
      </c>
      <c r="AM193" s="111">
        <f>AE193*H193*AJ193</f>
        <v>0</v>
      </c>
      <c r="AN193" s="111">
        <f>AF193*H193*AJ193</f>
        <v>0</v>
      </c>
      <c r="AO193" s="131" t="s">
        <v>298</v>
      </c>
      <c r="AP193" s="11"/>
      <c r="AQ193" s="11">
        <f>IF(AQ$2=$A193,0,IF(HLOOKUP(AQ$2,Recipes!$H:$GI,'Production Calculator'!$A193+2,FALSE)=0,0,HLOOKUP(AQ$2,Recipes!$H:$GI,'Production Calculator'!$A193+2,FALSE)*$AK193))</f>
        <v>0</v>
      </c>
      <c r="AR193" s="11">
        <f>IF(AR$2=$A193,0,IF(HLOOKUP(AR$2,Recipes!$H:$GI,'Production Calculator'!$A193+2,FALSE)=0,0,HLOOKUP(AR$2,Recipes!$H:$GI,'Production Calculator'!$A193+2,FALSE)*$AK193))</f>
        <v>0</v>
      </c>
      <c r="AS193" s="11">
        <f>IF(AS$2=$A193,0,IF(HLOOKUP(AS$2,Recipes!$H:$GI,'Production Calculator'!$A193+2,FALSE)=0,0,HLOOKUP(AS$2,Recipes!$H:$GI,'Production Calculator'!$A193+2,FALSE)*$AK193))</f>
        <v>0</v>
      </c>
      <c r="AT193" s="11">
        <f>IF(AT$2=$A193,0,IF(HLOOKUP(AT$2,Recipes!$H:$GI,'Production Calculator'!$A193+2,FALSE)=0,0,HLOOKUP(AT$2,Recipes!$H:$GI,'Production Calculator'!$A193+2,FALSE)*$AK193))</f>
        <v>0</v>
      </c>
      <c r="AU193" s="11">
        <f>IF(AU$2=$A193,0,IF(HLOOKUP(AU$2,Recipes!$H:$GI,'Production Calculator'!$A193+2,FALSE)=0,0,HLOOKUP(AU$2,Recipes!$H:$GI,'Production Calculator'!$A193+2,FALSE)*$AK193))</f>
        <v>0</v>
      </c>
      <c r="AV193" s="11">
        <f>IF(AV$2=$A193,0,IF(HLOOKUP(AV$2,Recipes!$H:$GI,'Production Calculator'!$A193+2,FALSE)=0,0,HLOOKUP(AV$2,Recipes!$H:$GI,'Production Calculator'!$A193+2,FALSE)*$AK193))</f>
        <v>0</v>
      </c>
      <c r="AW193" s="11">
        <f>IF(AW$2=$A193,0,IF(HLOOKUP(AW$2,Recipes!$H:$GI,'Production Calculator'!$A193+2,FALSE)=0,0,HLOOKUP(AW$2,Recipes!$H:$GI,'Production Calculator'!$A193+2,FALSE)*$AK193))</f>
        <v>0</v>
      </c>
      <c r="AX193" s="11">
        <f>IF(AX$2=$A193,0,IF(HLOOKUP(AX$2,Recipes!$H:$GI,'Production Calculator'!$A193+2,FALSE)=0,0,HLOOKUP(AX$2,Recipes!$H:$GI,'Production Calculator'!$A193+2,FALSE)*$AK193))</f>
        <v>0</v>
      </c>
      <c r="AY193" s="11">
        <f>IF(AY$2=$A193,0,IF(HLOOKUP(AY$2,Recipes!$H:$GI,'Production Calculator'!$A193+2,FALSE)=0,0,HLOOKUP(AY$2,Recipes!$H:$GI,'Production Calculator'!$A193+2,FALSE)*$AK193))</f>
        <v>0</v>
      </c>
      <c r="AZ193" s="11">
        <f>IF(AZ$2=$A193,0,IF(HLOOKUP(AZ$2,Recipes!$H:$GI,'Production Calculator'!$A193+2,FALSE)=0,0,HLOOKUP(AZ$2,Recipes!$H:$GI,'Production Calculator'!$A193+2,FALSE)*$AK193))</f>
        <v>0</v>
      </c>
      <c r="BA193" s="11">
        <f>IF(BA$2=$A193,0,IF(HLOOKUP(BA$2,Recipes!$H:$GI,'Production Calculator'!$A193+2,FALSE)=0,0,HLOOKUP(BA$2,Recipes!$H:$GI,'Production Calculator'!$A193+2,FALSE)*$AK193))</f>
        <v>0</v>
      </c>
      <c r="BB193" s="11">
        <f>IF(BB$2=$A193,0,IF(HLOOKUP(BB$2,Recipes!$H:$GI,'Production Calculator'!$A193+2,FALSE)=0,0,HLOOKUP(BB$2,Recipes!$H:$GI,'Production Calculator'!$A193+2,FALSE)*$AK193))</f>
        <v>0</v>
      </c>
      <c r="BC193" s="11">
        <f>IF(BC$2=$A193,0,IF(HLOOKUP(BC$2,Recipes!$H:$GI,'Production Calculator'!$A193+2,FALSE)=0,0,HLOOKUP(BC$2,Recipes!$H:$GI,'Production Calculator'!$A193+2,FALSE)*$AK193))</f>
        <v>0</v>
      </c>
      <c r="BD193" s="11">
        <f>IF(BD$2=$A193,0,IF(HLOOKUP(BD$2,Recipes!$H:$GI,'Production Calculator'!$A193+2,FALSE)=0,0,HLOOKUP(BD$2,Recipes!$H:$GI,'Production Calculator'!$A193+2,FALSE)*$AK193))</f>
        <v>0</v>
      </c>
      <c r="BE193" s="11">
        <f>IF(BE$2=$A193,0,IF(HLOOKUP(BE$2,Recipes!$H:$GI,'Production Calculator'!$A193+2,FALSE)=0,0,HLOOKUP(BE$2,Recipes!$H:$GI,'Production Calculator'!$A193+2,FALSE)*$AK193))</f>
        <v>0</v>
      </c>
      <c r="BF193" s="11">
        <f>IF(BF$2=$A193,0,IF(HLOOKUP(BF$2,Recipes!$H:$GI,'Production Calculator'!$A193+2,FALSE)=0,0,HLOOKUP(BF$2,Recipes!$H:$GI,'Production Calculator'!$A193+2,FALSE)*$AK193))</f>
        <v>0</v>
      </c>
      <c r="BG193" s="11">
        <f>IF(BG$2=$A193,0,IF(HLOOKUP(BG$2,Recipes!$H:$GI,'Production Calculator'!$A193+2,FALSE)=0,0,HLOOKUP(BG$2,Recipes!$H:$GI,'Production Calculator'!$A193+2,FALSE)*$AK193))</f>
        <v>0</v>
      </c>
      <c r="BH193" s="11">
        <f>IF(BH$2=$A193,0,IF(HLOOKUP(BH$2,Recipes!$H:$GI,'Production Calculator'!$A193+2,FALSE)=0,0,HLOOKUP(BH$2,Recipes!$H:$GI,'Production Calculator'!$A193+2,FALSE)*$AK193))</f>
        <v>0</v>
      </c>
      <c r="BI193" s="11">
        <f>IF(BI$2=$A193,0,IF(HLOOKUP(BI$2,Recipes!$H:$GI,'Production Calculator'!$A193+2,FALSE)=0,0,HLOOKUP(BI$2,Recipes!$H:$GI,'Production Calculator'!$A193+2,FALSE)*$AK193))</f>
        <v>0</v>
      </c>
      <c r="BJ193" s="11">
        <f>IF(BJ$2=$A193,0,IF(HLOOKUP(BJ$2,Recipes!$H:$GI,'Production Calculator'!$A193+2,FALSE)=0,0,HLOOKUP(BJ$2,Recipes!$H:$GI,'Production Calculator'!$A193+2,FALSE)*$AK193))</f>
        <v>0</v>
      </c>
      <c r="BK193" s="11">
        <f>IF(BK$2=$A193,0,IF(HLOOKUP(BK$2,Recipes!$H:$GI,'Production Calculator'!$A193+2,FALSE)=0,0,HLOOKUP(BK$2,Recipes!$H:$GI,'Production Calculator'!$A193+2,FALSE)*$AK193))</f>
        <v>0</v>
      </c>
      <c r="BL193" s="11">
        <f>IF(BL$2=$A193,0,IF(HLOOKUP(BL$2,Recipes!$H:$GI,'Production Calculator'!$A193+2,FALSE)=0,0,HLOOKUP(BL$2,Recipes!$H:$GI,'Production Calculator'!$A193+2,FALSE)*$AK193))</f>
        <v>0</v>
      </c>
      <c r="BM193" s="11">
        <f>IF(BM$2=$A193,0,IF(HLOOKUP(BM$2,Recipes!$H:$GI,'Production Calculator'!$A193+2,FALSE)=0,0,HLOOKUP(BM$2,Recipes!$H:$GI,'Production Calculator'!$A193+2,FALSE)*$AK193))</f>
        <v>0</v>
      </c>
      <c r="BN193" s="11">
        <f>IF(BN$2=$A193,0,IF(HLOOKUP(BN$2,Recipes!$H:$GI,'Production Calculator'!$A193+2,FALSE)=0,0,HLOOKUP(BN$2,Recipes!$H:$GI,'Production Calculator'!$A193+2,FALSE)*$AK193))</f>
        <v>0</v>
      </c>
      <c r="BO193" s="11">
        <f>IF(BO$2=$A193,0,IF(HLOOKUP(BO$2,Recipes!$H:$GI,'Production Calculator'!$A193+2,FALSE)=0,0,HLOOKUP(BO$2,Recipes!$H:$GI,'Production Calculator'!$A193+2,FALSE)*$AK193))</f>
        <v>0</v>
      </c>
      <c r="BP193" s="11">
        <f>IF(BP$2=$A193,0,IF(HLOOKUP(BP$2,Recipes!$H:$GI,'Production Calculator'!$A193+2,FALSE)=0,0,HLOOKUP(BP$2,Recipes!$H:$GI,'Production Calculator'!$A193+2,FALSE)*$AK193))</f>
        <v>0</v>
      </c>
      <c r="BQ193" s="11">
        <f>IF(BQ$2=$A193,0,IF(HLOOKUP(BQ$2,Recipes!$H:$GI,'Production Calculator'!$A193+2,FALSE)=0,0,HLOOKUP(BQ$2,Recipes!$H:$GI,'Production Calculator'!$A193+2,FALSE)*$AK193))</f>
        <v>0</v>
      </c>
      <c r="BR193" s="11">
        <f>IF(BR$2=$A193,0,IF(HLOOKUP(BR$2,Recipes!$H:$GI,'Production Calculator'!$A193+2,FALSE)=0,0,HLOOKUP(BR$2,Recipes!$H:$GI,'Production Calculator'!$A193+2,FALSE)*$AK193))</f>
        <v>0</v>
      </c>
      <c r="BS193" s="11">
        <f>IF(BS$2=$A193,0,IF(HLOOKUP(BS$2,Recipes!$H:$GI,'Production Calculator'!$A193+2,FALSE)=0,0,HLOOKUP(BS$2,Recipes!$H:$GI,'Production Calculator'!$A193+2,FALSE)*$AK193))</f>
        <v>0</v>
      </c>
      <c r="BT193" s="11">
        <f>IF(BT$2=$A193,0,IF(HLOOKUP(BT$2,Recipes!$H:$GI,'Production Calculator'!$A193+2,FALSE)=0,0,HLOOKUP(BT$2,Recipes!$H:$GI,'Production Calculator'!$A193+2,FALSE)*$AK193))</f>
        <v>0</v>
      </c>
      <c r="BU193" s="11">
        <f>IF(BU$2=$A193,0,IF(HLOOKUP(BU$2,Recipes!$H:$GI,'Production Calculator'!$A193+2,FALSE)=0,0,HLOOKUP(BU$2,Recipes!$H:$GI,'Production Calculator'!$A193+2,FALSE)*$AK193))</f>
        <v>0</v>
      </c>
      <c r="BV193" s="11">
        <f>IF(BV$2=$A193,0,IF(HLOOKUP(BV$2,Recipes!$H:$GI,'Production Calculator'!$A193+2,FALSE)=0,0,HLOOKUP(BV$2,Recipes!$H:$GI,'Production Calculator'!$A193+2,FALSE)*$AK193))</f>
        <v>0</v>
      </c>
      <c r="BW193" s="11">
        <f>IF(BW$2=$A193,0,IF(HLOOKUP(BW$2,Recipes!$H:$GI,'Production Calculator'!$A193+2,FALSE)=0,0,HLOOKUP(BW$2,Recipes!$H:$GI,'Production Calculator'!$A193+2,FALSE)*$AK193))</f>
        <v>0</v>
      </c>
      <c r="BX193" s="11">
        <f>IF(BX$2=$A193,0,IF(HLOOKUP(BX$2,Recipes!$H:$GI,'Production Calculator'!$A193+2,FALSE)=0,0,HLOOKUP(BX$2,Recipes!$H:$GI,'Production Calculator'!$A193+2,FALSE)*$AK193))</f>
        <v>0</v>
      </c>
      <c r="BY193" s="11">
        <f>IF(BY$2=$A193,0,IF(HLOOKUP(BY$2,Recipes!$H:$GI,'Production Calculator'!$A193+2,FALSE)=0,0,HLOOKUP(BY$2,Recipes!$H:$GI,'Production Calculator'!$A193+2,FALSE)*$AK193))</f>
        <v>0</v>
      </c>
      <c r="BZ193" s="11">
        <f>IF(BZ$2=$A193,0,IF(HLOOKUP(BZ$2,Recipes!$H:$GI,'Production Calculator'!$A193+2,FALSE)=0,0,HLOOKUP(BZ$2,Recipes!$H:$GI,'Production Calculator'!$A193+2,FALSE)*$AK193))</f>
        <v>0</v>
      </c>
      <c r="CA193" s="11">
        <f>IF(CA$2=$A193,0,IF(HLOOKUP(CA$2,Recipes!$H:$GI,'Production Calculator'!$A193+2,FALSE)=0,0,HLOOKUP(CA$2,Recipes!$H:$GI,'Production Calculator'!$A193+2,FALSE)*$AK193))</f>
        <v>0</v>
      </c>
      <c r="CB193" s="11">
        <f>IF(CB$2=$A193,0,IF(HLOOKUP(CB$2,Recipes!$H:$GI,'Production Calculator'!$A193+2,FALSE)=0,0,HLOOKUP(CB$2,Recipes!$H:$GI,'Production Calculator'!$A193+2,FALSE)*$AK193))</f>
        <v>0</v>
      </c>
      <c r="CC193" s="11">
        <f>IF(CC$2=$A193,0,IF(HLOOKUP(CC$2,Recipes!$H:$GI,'Production Calculator'!$A193+2,FALSE)=0,0,HLOOKUP(CC$2,Recipes!$H:$GI,'Production Calculator'!$A193+2,FALSE)*$AK193))</f>
        <v>0</v>
      </c>
      <c r="CD193" s="11">
        <f>IF(CD$2=$A193,0,IF(HLOOKUP(CD$2,Recipes!$H:$GI,'Production Calculator'!$A193+2,FALSE)=0,0,HLOOKUP(CD$2,Recipes!$H:$GI,'Production Calculator'!$A193+2,FALSE)*$AK193))</f>
        <v>0</v>
      </c>
      <c r="CE193" s="11">
        <f>IF(CE$2=$A193,0,IF(HLOOKUP(CE$2,Recipes!$H:$GI,'Production Calculator'!$A193+2,FALSE)=0,0,HLOOKUP(CE$2,Recipes!$H:$GI,'Production Calculator'!$A193+2,FALSE)*$AK193))</f>
        <v>0</v>
      </c>
      <c r="CF193" s="11">
        <f>IF(CF$2=$A193,0,IF(HLOOKUP(CF$2,Recipes!$H:$GI,'Production Calculator'!$A193+2,FALSE)=0,0,HLOOKUP(CF$2,Recipes!$H:$GI,'Production Calculator'!$A193+2,FALSE)*$AK193))</f>
        <v>0</v>
      </c>
      <c r="CG193" s="11">
        <f>IF(CG$2=$A193,0,IF(HLOOKUP(CG$2,Recipes!$H:$GI,'Production Calculator'!$A193+2,FALSE)=0,0,HLOOKUP(CG$2,Recipes!$H:$GI,'Production Calculator'!$A193+2,FALSE)*$AK193))</f>
        <v>0</v>
      </c>
      <c r="CH193" s="11">
        <f>IF(CH$2=$A193,0,IF(HLOOKUP(CH$2,Recipes!$H:$GI,'Production Calculator'!$A193+2,FALSE)=0,0,HLOOKUP(CH$2,Recipes!$H:$GI,'Production Calculator'!$A193+2,FALSE)*$AK193))</f>
        <v>0</v>
      </c>
      <c r="CI193" s="11">
        <f>IF(CI$2=$A193,0,IF(HLOOKUP(CI$2,Recipes!$H:$GI,'Production Calculator'!$A193+2,FALSE)=0,0,HLOOKUP(CI$2,Recipes!$H:$GI,'Production Calculator'!$A193+2,FALSE)*$AK193))</f>
        <v>0</v>
      </c>
      <c r="CJ193" s="11">
        <f>IF(CJ$2=$A193,0,IF(HLOOKUP(CJ$2,Recipes!$H:$GI,'Production Calculator'!$A193+2,FALSE)=0,0,HLOOKUP(CJ$2,Recipes!$H:$GI,'Production Calculator'!$A193+2,FALSE)*$AK193))</f>
        <v>0</v>
      </c>
      <c r="CK193" s="11">
        <f>IF(CK$2=$A193,0,IF(HLOOKUP(CK$2,Recipes!$H:$GI,'Production Calculator'!$A193+2,FALSE)=0,0,HLOOKUP(CK$2,Recipes!$H:$GI,'Production Calculator'!$A193+2,FALSE)*$AK193))</f>
        <v>0</v>
      </c>
      <c r="CL193" s="11">
        <f>IF(CL$2=$A193,0,IF(HLOOKUP(CL$2,Recipes!$H:$GI,'Production Calculator'!$A193+2,FALSE)=0,0,HLOOKUP(CL$2,Recipes!$H:$GI,'Production Calculator'!$A193+2,FALSE)*$AK193))</f>
        <v>0</v>
      </c>
      <c r="CM193" s="11">
        <f>IF(CM$2=$A193,0,IF(HLOOKUP(CM$2,Recipes!$H:$GI,'Production Calculator'!$A193+2,FALSE)=0,0,HLOOKUP(CM$2,Recipes!$H:$GI,'Production Calculator'!$A193+2,FALSE)*$AK193))</f>
        <v>0</v>
      </c>
      <c r="CN193" s="11">
        <f>IF(CN$2=$A193,0,IF(HLOOKUP(CN$2,Recipes!$H:$GI,'Production Calculator'!$A193+2,FALSE)=0,0,HLOOKUP(CN$2,Recipes!$H:$GI,'Production Calculator'!$A193+2,FALSE)*$AK193))</f>
        <v>0</v>
      </c>
      <c r="CO193" s="11">
        <f>IF(CO$2=$A193,0,IF(HLOOKUP(CO$2,Recipes!$H:$GI,'Production Calculator'!$A193+2,FALSE)=0,0,HLOOKUP(CO$2,Recipes!$H:$GI,'Production Calculator'!$A193+2,FALSE)*$AK193))</f>
        <v>0</v>
      </c>
      <c r="CP193" s="11">
        <f>IF(CP$2=$A193,0,IF(HLOOKUP(CP$2,Recipes!$H:$GI,'Production Calculator'!$A193+2,FALSE)=0,0,HLOOKUP(CP$2,Recipes!$H:$GI,'Production Calculator'!$A193+2,FALSE)*$AK193))</f>
        <v>0</v>
      </c>
      <c r="CQ193" s="11">
        <f>IF(CQ$2=$A193,0,IF(HLOOKUP(CQ$2,Recipes!$H:$GI,'Production Calculator'!$A193+2,FALSE)=0,0,HLOOKUP(CQ$2,Recipes!$H:$GI,'Production Calculator'!$A193+2,FALSE)*$AK193))</f>
        <v>0</v>
      </c>
      <c r="CR193" s="11">
        <f>IF(CR$2=$A193,0,IF(HLOOKUP(CR$2,Recipes!$H:$GI,'Production Calculator'!$A193+2,FALSE)=0,0,HLOOKUP(CR$2,Recipes!$H:$GI,'Production Calculator'!$A193+2,FALSE)*$AK193))</f>
        <v>0</v>
      </c>
      <c r="CS193" s="11">
        <f>IF(CS$2=$A193,0,IF(HLOOKUP(CS$2,Recipes!$H:$GI,'Production Calculator'!$A193+2,FALSE)=0,0,HLOOKUP(CS$2,Recipes!$H:$GI,'Production Calculator'!$A193+2,FALSE)*$AK193))</f>
        <v>0</v>
      </c>
      <c r="CT193" s="11">
        <f>IF(CT$2=$A193,0,IF(HLOOKUP(CT$2,Recipes!$H:$GI,'Production Calculator'!$A193+2,FALSE)=0,0,HLOOKUP(CT$2,Recipes!$H:$GI,'Production Calculator'!$A193+2,FALSE)*$AK193))</f>
        <v>0</v>
      </c>
      <c r="CU193" s="11">
        <f>IF(CU$2=$A193,0,IF(HLOOKUP(CU$2,Recipes!$H:$GI,'Production Calculator'!$A193+2,FALSE)=0,0,HLOOKUP(CU$2,Recipes!$H:$GI,'Production Calculator'!$A193+2,FALSE)*$AK193))</f>
        <v>0</v>
      </c>
      <c r="CV193" s="11">
        <f>IF(CV$2=$A193,0,IF(HLOOKUP(CV$2,Recipes!$H:$GI,'Production Calculator'!$A193+2,FALSE)=0,0,HLOOKUP(CV$2,Recipes!$H:$GI,'Production Calculator'!$A193+2,FALSE)*$AK193))</f>
        <v>0</v>
      </c>
      <c r="CW193" s="11">
        <f>IF(CW$2=$A193,0,IF(HLOOKUP(CW$2,Recipes!$H:$GI,'Production Calculator'!$A193+2,FALSE)=0,0,HLOOKUP(CW$2,Recipes!$H:$GI,'Production Calculator'!$A193+2,FALSE)*$AK193))</f>
        <v>0</v>
      </c>
      <c r="CX193" s="11">
        <f>IF(CX$2=$A193,0,IF(HLOOKUP(CX$2,Recipes!$H:$GI,'Production Calculator'!$A193+2,FALSE)=0,0,HLOOKUP(CX$2,Recipes!$H:$GI,'Production Calculator'!$A193+2,FALSE)*$AK193))</f>
        <v>0</v>
      </c>
      <c r="CY193" s="11">
        <f>IF(CY$2=$A193,0,IF(HLOOKUP(CY$2,Recipes!$H:$GI,'Production Calculator'!$A193+2,FALSE)=0,0,HLOOKUP(CY$2,Recipes!$H:$GI,'Production Calculator'!$A193+2,FALSE)*$AK193))</f>
        <v>0</v>
      </c>
      <c r="CZ193" s="11">
        <f>IF(CZ$2=$A193,0,IF(HLOOKUP(CZ$2,Recipes!$H:$GI,'Production Calculator'!$A193+2,FALSE)=0,0,HLOOKUP(CZ$2,Recipes!$H:$GI,'Production Calculator'!$A193+2,FALSE)*$AK193))</f>
        <v>0</v>
      </c>
      <c r="DA193" s="11">
        <f>IF(DA$2=$A193,0,IF(HLOOKUP(DA$2,Recipes!$H:$GI,'Production Calculator'!$A193+2,FALSE)=0,0,HLOOKUP(DA$2,Recipes!$H:$GI,'Production Calculator'!$A193+2,FALSE)*$AK193))</f>
        <v>0</v>
      </c>
      <c r="DB193" s="11">
        <f>IF(DB$2=$A193,0,IF(HLOOKUP(DB$2,Recipes!$H:$GI,'Production Calculator'!$A193+2,FALSE)=0,0,HLOOKUP(DB$2,Recipes!$H:$GI,'Production Calculator'!$A193+2,FALSE)*$AK193))</f>
        <v>0</v>
      </c>
      <c r="DC193" s="11">
        <f>IF(DC$2=$A193,0,IF(HLOOKUP(DC$2,Recipes!$H:$GI,'Production Calculator'!$A193+2,FALSE)=0,0,HLOOKUP(DC$2,Recipes!$H:$GI,'Production Calculator'!$A193+2,FALSE)*$AK193))</f>
        <v>0</v>
      </c>
      <c r="DD193" s="11">
        <f>IF(DD$2=$A193,0,IF(HLOOKUP(DD$2,Recipes!$H:$GI,'Production Calculator'!$A193+2,FALSE)=0,0,HLOOKUP(DD$2,Recipes!$H:$GI,'Production Calculator'!$A193+2,FALSE)*$AK193))</f>
        <v>0</v>
      </c>
      <c r="DE193" s="11">
        <f>IF(DE$2=$A193,0,IF(HLOOKUP(DE$2,Recipes!$H:$GI,'Production Calculator'!$A193+2,FALSE)=0,0,HLOOKUP(DE$2,Recipes!$H:$GI,'Production Calculator'!$A193+2,FALSE)*$AK193))</f>
        <v>0</v>
      </c>
      <c r="DF193" s="11">
        <f>IF(DF$2=$A193,0,IF(HLOOKUP(DF$2,Recipes!$H:$GI,'Production Calculator'!$A193+2,FALSE)=0,0,HLOOKUP(DF$2,Recipes!$H:$GI,'Production Calculator'!$A193+2,FALSE)*$AK193))</f>
        <v>0</v>
      </c>
      <c r="DG193" s="11">
        <f>IF(DG$2=$A193,0,IF(HLOOKUP(DG$2,Recipes!$H:$GI,'Production Calculator'!$A193+2,FALSE)=0,0,HLOOKUP(DG$2,Recipes!$H:$GI,'Production Calculator'!$A193+2,FALSE)*$AK193))</f>
        <v>0</v>
      </c>
      <c r="DH193" s="11">
        <f>IF(DH$2=$A193,0,IF(HLOOKUP(DH$2,Recipes!$H:$GI,'Production Calculator'!$A193+2,FALSE)=0,0,HLOOKUP(DH$2,Recipes!$H:$GI,'Production Calculator'!$A193+2,FALSE)*$AK193))</f>
        <v>0</v>
      </c>
      <c r="DI193" s="11">
        <f>IF(DI$2=$A193,0,IF(HLOOKUP(DI$2,Recipes!$H:$GI,'Production Calculator'!$A193+2,FALSE)=0,0,HLOOKUP(DI$2,Recipes!$H:$GI,'Production Calculator'!$A193+2,FALSE)*$AK193))</f>
        <v>0</v>
      </c>
      <c r="DJ193" s="11">
        <f>IF(DJ$2=$A193,0,IF(HLOOKUP(DJ$2,Recipes!$H:$GI,'Production Calculator'!$A193+2,FALSE)=0,0,HLOOKUP(DJ$2,Recipes!$H:$GI,'Production Calculator'!$A193+2,FALSE)*$AK193))</f>
        <v>0</v>
      </c>
      <c r="DK193" s="11">
        <f>IF(DK$2=$A193,0,IF(HLOOKUP(DK$2,Recipes!$H:$GI,'Production Calculator'!$A193+2,FALSE)=0,0,HLOOKUP(DK$2,Recipes!$H:$GI,'Production Calculator'!$A193+2,FALSE)*$AK193))</f>
        <v>0</v>
      </c>
      <c r="DL193" s="11">
        <f>IF(DL$2=$A193,0,IF(HLOOKUP(DL$2,Recipes!$H:$GI,'Production Calculator'!$A193+2,FALSE)=0,0,HLOOKUP(DL$2,Recipes!$H:$GI,'Production Calculator'!$A193+2,FALSE)*$AK193))</f>
        <v>0</v>
      </c>
      <c r="DM193" s="11">
        <f>IF(DM$2=$A193,0,IF(HLOOKUP(DM$2,Recipes!$H:$GI,'Production Calculator'!$A193+2,FALSE)=0,0,HLOOKUP(DM$2,Recipes!$H:$GI,'Production Calculator'!$A193+2,FALSE)*$AK193))</f>
        <v>0</v>
      </c>
      <c r="DN193" s="11">
        <f>IF(DN$2=$A193,0,IF(HLOOKUP(DN$2,Recipes!$H:$GI,'Production Calculator'!$A193+2,FALSE)=0,0,HLOOKUP(DN$2,Recipes!$H:$GI,'Production Calculator'!$A193+2,FALSE)*$AK193))</f>
        <v>0</v>
      </c>
      <c r="DO193" s="11">
        <f>IF(DO$2=$A193,0,IF(HLOOKUP(DO$2,Recipes!$H:$GI,'Production Calculator'!$A193+2,FALSE)=0,0,HLOOKUP(DO$2,Recipes!$H:$GI,'Production Calculator'!$A193+2,FALSE)*$AK193))</f>
        <v>0</v>
      </c>
      <c r="DP193" s="11">
        <f>IF(DP$2=$A193,0,IF(HLOOKUP(DP$2,Recipes!$H:$GI,'Production Calculator'!$A193+2,FALSE)=0,0,HLOOKUP(DP$2,Recipes!$H:$GI,'Production Calculator'!$A193+2,FALSE)*$AK193))</f>
        <v>0</v>
      </c>
      <c r="DQ193" s="11">
        <f>IF(DQ$2=$A193,0,IF(HLOOKUP(DQ$2,Recipes!$H:$GI,'Production Calculator'!$A193+2,FALSE)=0,0,HLOOKUP(DQ$2,Recipes!$H:$GI,'Production Calculator'!$A193+2,FALSE)*$AK193))</f>
        <v>0</v>
      </c>
      <c r="DR193" s="11">
        <f>IF(DR$2=$A193,0,IF(HLOOKUP(DR$2,Recipes!$H:$GI,'Production Calculator'!$A193+2,FALSE)=0,0,HLOOKUP(DR$2,Recipes!$H:$GI,'Production Calculator'!$A193+2,FALSE)*$AK193))</f>
        <v>0</v>
      </c>
      <c r="DS193" s="11">
        <f>IF(DS$2=$A193,0,IF(HLOOKUP(DS$2,Recipes!$H:$GI,'Production Calculator'!$A193+2,FALSE)=0,0,HLOOKUP(DS$2,Recipes!$H:$GI,'Production Calculator'!$A193+2,FALSE)*$AK193))</f>
        <v>0</v>
      </c>
      <c r="DT193" s="11">
        <f>IF(DT$2=$A193,0,IF(HLOOKUP(DT$2,Recipes!$H:$GI,'Production Calculator'!$A193+2,FALSE)=0,0,HLOOKUP(DT$2,Recipes!$H:$GI,'Production Calculator'!$A193+2,FALSE)*$AK193))</f>
        <v>0</v>
      </c>
      <c r="DU193" s="11">
        <f>IF(DU$2=$A193,0,IF(HLOOKUP(DU$2,Recipes!$H:$GI,'Production Calculator'!$A193+2,FALSE)=0,0,HLOOKUP(DU$2,Recipes!$H:$GI,'Production Calculator'!$A193+2,FALSE)*$AK193))</f>
        <v>0</v>
      </c>
      <c r="DV193" s="11">
        <f>IF(DV$2=$A193,0,IF(HLOOKUP(DV$2,Recipes!$H:$GI,'Production Calculator'!$A193+2,FALSE)=0,0,HLOOKUP(DV$2,Recipes!$H:$GI,'Production Calculator'!$A193+2,FALSE)*$AK193))</f>
        <v>0</v>
      </c>
      <c r="DW193" s="11">
        <f>IF(DW$2=$A193,0,IF(HLOOKUP(DW$2,Recipes!$H:$GI,'Production Calculator'!$A193+2,FALSE)=0,0,HLOOKUP(DW$2,Recipes!$H:$GI,'Production Calculator'!$A193+2,FALSE)*$AK193))</f>
        <v>0</v>
      </c>
      <c r="DX193" s="11">
        <f>IF(DX$2=$A193,0,IF(HLOOKUP(DX$2,Recipes!$H:$GI,'Production Calculator'!$A193+2,FALSE)=0,0,HLOOKUP(DX$2,Recipes!$H:$GI,'Production Calculator'!$A193+2,FALSE)*$AK193))</f>
        <v>0</v>
      </c>
      <c r="DY193" s="11">
        <f>IF(DY$2=$A193,0,IF(HLOOKUP(DY$2,Recipes!$H:$GI,'Production Calculator'!$A193+2,FALSE)=0,0,HLOOKUP(DY$2,Recipes!$H:$GI,'Production Calculator'!$A193+2,FALSE)*$AK193))</f>
        <v>0</v>
      </c>
      <c r="DZ193" s="11">
        <f>IF(DZ$2=$A193,0,IF(HLOOKUP(DZ$2,Recipes!$H:$GI,'Production Calculator'!$A193+2,FALSE)=0,0,HLOOKUP(DZ$2,Recipes!$H:$GI,'Production Calculator'!$A193+2,FALSE)*$AK193))</f>
        <v>0</v>
      </c>
      <c r="EA193" s="11">
        <f>IF(EA$2=$A193,0,IF(HLOOKUP(EA$2,Recipes!$H:$GI,'Production Calculator'!$A193+2,FALSE)=0,0,HLOOKUP(EA$2,Recipes!$H:$GI,'Production Calculator'!$A193+2,FALSE)*$AK193))</f>
        <v>0</v>
      </c>
      <c r="EB193" s="11">
        <f>IF(EB$2=$A193,0,IF(HLOOKUP(EB$2,Recipes!$H:$GI,'Production Calculator'!$A193+2,FALSE)=0,0,HLOOKUP(EB$2,Recipes!$H:$GI,'Production Calculator'!$A193+2,FALSE)*$AK193))</f>
        <v>0</v>
      </c>
      <c r="EC193" s="11">
        <f>IF(EC$2=$A193,0,IF(HLOOKUP(EC$2,Recipes!$H:$GI,'Production Calculator'!$A193+2,FALSE)=0,0,HLOOKUP(EC$2,Recipes!$H:$GI,'Production Calculator'!$A193+2,FALSE)*$AK193))</f>
        <v>0</v>
      </c>
      <c r="ED193" s="11">
        <f>IF(ED$2=$A193,0,IF(HLOOKUP(ED$2,Recipes!$H:$GI,'Production Calculator'!$A193+2,FALSE)=0,0,HLOOKUP(ED$2,Recipes!$H:$GI,'Production Calculator'!$A193+2,FALSE)*$AK193))</f>
        <v>0</v>
      </c>
      <c r="EE193" s="11">
        <f>IF(EE$2=$A193,0,IF(HLOOKUP(EE$2,Recipes!$H:$GI,'Production Calculator'!$A193+2,FALSE)=0,0,HLOOKUP(EE$2,Recipes!$H:$GI,'Production Calculator'!$A193+2,FALSE)*$AK193))</f>
        <v>0</v>
      </c>
      <c r="EF193" s="11">
        <f>IF(EF$2=$A193,0,IF(HLOOKUP(EF$2,Recipes!$H:$GI,'Production Calculator'!$A193+2,FALSE)=0,0,HLOOKUP(EF$2,Recipes!$H:$GI,'Production Calculator'!$A193+2,FALSE)*$AK193))</f>
        <v>0</v>
      </c>
      <c r="EG193" s="11">
        <f>IF(EG$2=$A193,0,IF(HLOOKUP(EG$2,Recipes!$H:$GI,'Production Calculator'!$A193+2,FALSE)=0,0,HLOOKUP(EG$2,Recipes!$H:$GI,'Production Calculator'!$A193+2,FALSE)*$AK193))</f>
        <v>0</v>
      </c>
      <c r="EH193" s="11">
        <f>IF(EH$2=$A193,0,IF(HLOOKUP(EH$2,Recipes!$H:$GI,'Production Calculator'!$A193+2,FALSE)=0,0,HLOOKUP(EH$2,Recipes!$H:$GI,'Production Calculator'!$A193+2,FALSE)*$AK193))</f>
        <v>0</v>
      </c>
      <c r="EI193" s="11">
        <f>IF(EI$2=$A193,0,IF(HLOOKUP(EI$2,Recipes!$H:$GI,'Production Calculator'!$A193+2,FALSE)=0,0,HLOOKUP(EI$2,Recipes!$H:$GI,'Production Calculator'!$A193+2,FALSE)*$AK193))</f>
        <v>0</v>
      </c>
      <c r="EJ193" s="11">
        <f>IF(EJ$2=$A193,0,IF(HLOOKUP(EJ$2,Recipes!$H:$GI,'Production Calculator'!$A193+2,FALSE)=0,0,HLOOKUP(EJ$2,Recipes!$H:$GI,'Production Calculator'!$A193+2,FALSE)*$AK193))</f>
        <v>0</v>
      </c>
      <c r="EK193" s="11">
        <f>IF(EK$2=$A193,0,IF(HLOOKUP(EK$2,Recipes!$H:$GI,'Production Calculator'!$A193+2,FALSE)=0,0,HLOOKUP(EK$2,Recipes!$H:$GI,'Production Calculator'!$A193+2,FALSE)*$AK193))</f>
        <v>0</v>
      </c>
      <c r="EL193" s="11">
        <f>IF(EL$2=$A193,0,IF(HLOOKUP(EL$2,Recipes!$H:$GI,'Production Calculator'!$A193+2,FALSE)=0,0,HLOOKUP(EL$2,Recipes!$H:$GI,'Production Calculator'!$A193+2,FALSE)*$AK193))</f>
        <v>0</v>
      </c>
      <c r="EM193" s="11">
        <f>IF(EM$2=$A193,0,IF(HLOOKUP(EM$2,Recipes!$H:$GI,'Production Calculator'!$A193+2,FALSE)=0,0,HLOOKUP(EM$2,Recipes!$H:$GI,'Production Calculator'!$A193+2,FALSE)*$AK193))</f>
        <v>0</v>
      </c>
      <c r="EN193" s="11">
        <f>IF(EN$2=$A193,0,IF(HLOOKUP(EN$2,Recipes!$H:$GI,'Production Calculator'!$A193+2,FALSE)=0,0,HLOOKUP(EN$2,Recipes!$H:$GI,'Production Calculator'!$A193+2,FALSE)*$AK193))</f>
        <v>0</v>
      </c>
      <c r="EO193" s="11">
        <f>IF(EO$2=$A193,0,IF(HLOOKUP(EO$2,Recipes!$H:$GI,'Production Calculator'!$A193+2,FALSE)=0,0,HLOOKUP(EO$2,Recipes!$H:$GI,'Production Calculator'!$A193+2,FALSE)*$AK193))</f>
        <v>0</v>
      </c>
      <c r="EP193" s="11">
        <f>IF(EP$2=$A193,0,IF(HLOOKUP(EP$2,Recipes!$H:$GI,'Production Calculator'!$A193+2,FALSE)=0,0,HLOOKUP(EP$2,Recipes!$H:$GI,'Production Calculator'!$A193+2,FALSE)*$AK193))</f>
        <v>0</v>
      </c>
      <c r="EQ193" s="11">
        <f>IF(EQ$2=$A193,0,IF(HLOOKUP(EQ$2,Recipes!$H:$GI,'Production Calculator'!$A193+2,FALSE)=0,0,HLOOKUP(EQ$2,Recipes!$H:$GI,'Production Calculator'!$A193+2,FALSE)*$AK193))</f>
        <v>0</v>
      </c>
      <c r="ER193" s="11">
        <f>IF(ER$2=$A193,0,IF(HLOOKUP(ER$2,Recipes!$H:$GI,'Production Calculator'!$A193+2,FALSE)=0,0,HLOOKUP(ER$2,Recipes!$H:$GI,'Production Calculator'!$A193+2,FALSE)*$AK193))</f>
        <v>0</v>
      </c>
      <c r="ES193" s="11">
        <f>IF(ES$2=$A193,0,IF(HLOOKUP(ES$2,Recipes!$H:$GI,'Production Calculator'!$A193+2,FALSE)=0,0,HLOOKUP(ES$2,Recipes!$H:$GI,'Production Calculator'!$A193+2,FALSE)*$AK193))</f>
        <v>0</v>
      </c>
      <c r="ET193" s="11">
        <f>IF(ET$2=$A193,0,IF(HLOOKUP(ET$2,Recipes!$H:$GI,'Production Calculator'!$A193+2,FALSE)=0,0,HLOOKUP(ET$2,Recipes!$H:$GI,'Production Calculator'!$A193+2,FALSE)*$AK193))</f>
        <v>0</v>
      </c>
      <c r="EU193" s="11">
        <f>IF(EU$2=$A193,0,IF(HLOOKUP(EU$2,Recipes!$H:$GI,'Production Calculator'!$A193+2,FALSE)=0,0,HLOOKUP(EU$2,Recipes!$H:$GI,'Production Calculator'!$A193+2,FALSE)*$AK193))</f>
        <v>0</v>
      </c>
      <c r="EV193" s="11">
        <f>IF(EV$2=$A193,0,IF(HLOOKUP(EV$2,Recipes!$H:$GI,'Production Calculator'!$A193+2,FALSE)=0,0,HLOOKUP(EV$2,Recipes!$H:$GI,'Production Calculator'!$A193+2,FALSE)*$AK193))</f>
        <v>0</v>
      </c>
      <c r="EW193" s="11">
        <f>IF(EW$2=$A193,0,IF(HLOOKUP(EW$2,Recipes!$H:$GI,'Production Calculator'!$A193+2,FALSE)=0,0,HLOOKUP(EW$2,Recipes!$H:$GI,'Production Calculator'!$A193+2,FALSE)*$AK193))</f>
        <v>0</v>
      </c>
      <c r="EX193" s="11">
        <f>IF(EX$2=$A193,0,IF(HLOOKUP(EX$2,Recipes!$H:$GI,'Production Calculator'!$A193+2,FALSE)=0,0,HLOOKUP(EX$2,Recipes!$H:$GI,'Production Calculator'!$A193+2,FALSE)*$AK193))</f>
        <v>0</v>
      </c>
      <c r="EY193" s="11">
        <f>IF(EY$2=$A193,0,IF(HLOOKUP(EY$2,Recipes!$H:$GI,'Production Calculator'!$A193+2,FALSE)=0,0,HLOOKUP(EY$2,Recipes!$H:$GI,'Production Calculator'!$A193+2,FALSE)*$AK193))</f>
        <v>0</v>
      </c>
      <c r="EZ193" s="11">
        <f>IF(EZ$2=$A193,0,IF(HLOOKUP(EZ$2,Recipes!$H:$GI,'Production Calculator'!$A193+2,FALSE)=0,0,HLOOKUP(EZ$2,Recipes!$H:$GI,'Production Calculator'!$A193+2,FALSE)*$AK193))</f>
        <v>0</v>
      </c>
      <c r="FA193" s="11">
        <f>IF(FA$2=$A193,0,IF(HLOOKUP(FA$2,Recipes!$H:$GI,'Production Calculator'!$A193+2,FALSE)=0,0,HLOOKUP(FA$2,Recipes!$H:$GI,'Production Calculator'!$A193+2,FALSE)*$AK193))</f>
        <v>0</v>
      </c>
      <c r="FB193" s="11">
        <f>IF(FB$2=$A193,0,IF(HLOOKUP(FB$2,Recipes!$H:$GI,'Production Calculator'!$A193+2,FALSE)=0,0,HLOOKUP(FB$2,Recipes!$H:$GI,'Production Calculator'!$A193+2,FALSE)*$AK193))</f>
        <v>0</v>
      </c>
      <c r="FC193" s="11">
        <f>IF(FC$2=$A193,0,IF(HLOOKUP(FC$2,Recipes!$H:$GI,'Production Calculator'!$A193+2,FALSE)=0,0,HLOOKUP(FC$2,Recipes!$H:$GI,'Production Calculator'!$A193+2,FALSE)*$AK193))</f>
        <v>0</v>
      </c>
      <c r="FD193" s="11">
        <f>IF(FD$2=$A193,0,IF(HLOOKUP(FD$2,Recipes!$H:$GI,'Production Calculator'!$A193+2,FALSE)=0,0,HLOOKUP(FD$2,Recipes!$H:$GI,'Production Calculator'!$A193+2,FALSE)*$AK193))</f>
        <v>0</v>
      </c>
      <c r="FE193" s="11">
        <f>IF(FE$2=$A193,0,IF(HLOOKUP(FE$2,Recipes!$H:$GI,'Production Calculator'!$A193+2,FALSE)=0,0,HLOOKUP(FE$2,Recipes!$H:$GI,'Production Calculator'!$A193+2,FALSE)*$AK193))</f>
        <v>0</v>
      </c>
      <c r="FF193" s="11">
        <f>IF(FF$2=$A193,0,IF(HLOOKUP(FF$2,Recipes!$H:$GI,'Production Calculator'!$A193+2,FALSE)=0,0,HLOOKUP(FF$2,Recipes!$H:$GI,'Production Calculator'!$A193+2,FALSE)*$AK193))</f>
        <v>0</v>
      </c>
      <c r="FG193" s="11">
        <f>IF(FG$2=$A193,0,IF(HLOOKUP(FG$2,Recipes!$H:$GI,'Production Calculator'!$A193+2,FALSE)=0,0,HLOOKUP(FG$2,Recipes!$H:$GI,'Production Calculator'!$A193+2,FALSE)*$AK193))</f>
        <v>0</v>
      </c>
      <c r="FH193" s="11">
        <f>IF(FH$2=$A193,0,IF(HLOOKUP(FH$2,Recipes!$H:$GI,'Production Calculator'!$A193+2,FALSE)=0,0,HLOOKUP(FH$2,Recipes!$H:$GI,'Production Calculator'!$A193+2,FALSE)*$AK193))</f>
        <v>0</v>
      </c>
      <c r="FI193" s="11">
        <f>IF(FI$2=$A193,0,IF(HLOOKUP(FI$2,Recipes!$H:$GI,'Production Calculator'!$A193+2,FALSE)=0,0,HLOOKUP(FI$2,Recipes!$H:$GI,'Production Calculator'!$A193+2,FALSE)*$AK193))</f>
        <v>0</v>
      </c>
      <c r="FJ193" s="11">
        <f>IF(FJ$2=$A193,0,IF(HLOOKUP(FJ$2,Recipes!$H:$GI,'Production Calculator'!$A193+2,FALSE)=0,0,HLOOKUP(FJ$2,Recipes!$H:$GI,'Production Calculator'!$A193+2,FALSE)*$AK193))</f>
        <v>0</v>
      </c>
      <c r="FK193" s="11">
        <f>IF(FK$2=$A193,0,IF(HLOOKUP(FK$2,Recipes!$H:$GI,'Production Calculator'!$A193+2,FALSE)=0,0,HLOOKUP(FK$2,Recipes!$H:$GI,'Production Calculator'!$A193+2,FALSE)*$AK193))</f>
        <v>0</v>
      </c>
      <c r="FL193" s="11">
        <f>IF(FL$2=$A193,0,IF(HLOOKUP(FL$2,Recipes!$H:$GI,'Production Calculator'!$A193+2,FALSE)=0,0,HLOOKUP(FL$2,Recipes!$H:$GI,'Production Calculator'!$A193+2,FALSE)*$AK193))</f>
        <v>0</v>
      </c>
      <c r="FM193" s="11">
        <f>IF(FM$2=$A193,0,IF(HLOOKUP(FM$2,Recipes!$H:$GI,'Production Calculator'!$A193+2,FALSE)=0,0,HLOOKUP(FM$2,Recipes!$H:$GI,'Production Calculator'!$A193+2,FALSE)*$AK193))</f>
        <v>0</v>
      </c>
      <c r="FN193" s="11">
        <f>IF(FN$2=$A193,0,IF(HLOOKUP(FN$2,Recipes!$H:$GI,'Production Calculator'!$A193+2,FALSE)=0,0,HLOOKUP(FN$2,Recipes!$H:$GI,'Production Calculator'!$A193+2,FALSE)*$AK193))</f>
        <v>0</v>
      </c>
      <c r="FO193" s="11">
        <f>IF(FO$2=$A193,0,IF(HLOOKUP(FO$2,Recipes!$H:$GI,'Production Calculator'!$A193+2,FALSE)=0,0,HLOOKUP(FO$2,Recipes!$H:$GI,'Production Calculator'!$A193+2,FALSE)*$AK193))</f>
        <v>0</v>
      </c>
      <c r="FP193" s="11">
        <f>IF(FP$2=$A193,0,IF(HLOOKUP(FP$2,Recipes!$H:$GI,'Production Calculator'!$A193+2,FALSE)=0,0,HLOOKUP(FP$2,Recipes!$H:$GI,'Production Calculator'!$A193+2,FALSE)*$AK193))</f>
        <v>0</v>
      </c>
      <c r="FQ193" s="11">
        <f>IF(FQ$2=$A193,0,IF(HLOOKUP(FQ$2,Recipes!$H:$GI,'Production Calculator'!$A193+2,FALSE)=0,0,HLOOKUP(FQ$2,Recipes!$H:$GI,'Production Calculator'!$A193+2,FALSE)*$AK193))</f>
        <v>0</v>
      </c>
      <c r="FR193" s="11">
        <f>IF(FR$2=$A193,0,IF(HLOOKUP(FR$2,Recipes!$H:$GI,'Production Calculator'!$A193+2,FALSE)=0,0,HLOOKUP(FR$2,Recipes!$H:$GI,'Production Calculator'!$A193+2,FALSE)*$AK193))</f>
        <v>0</v>
      </c>
      <c r="FS193" s="11">
        <f>IF(FS$2=$A193,0,IF(HLOOKUP(FS$2,Recipes!$H:$GI,'Production Calculator'!$A193+2,FALSE)=0,0,HLOOKUP(FS$2,Recipes!$H:$GI,'Production Calculator'!$A193+2,FALSE)*$AK193))</f>
        <v>0</v>
      </c>
      <c r="FT193" s="11">
        <f>IF(FT$2=$A193,0,IF(HLOOKUP(FT$2,Recipes!$H:$GI,'Production Calculator'!$A193+2,FALSE)=0,0,HLOOKUP(FT$2,Recipes!$H:$GI,'Production Calculator'!$A193+2,FALSE)*$AK193))</f>
        <v>0</v>
      </c>
      <c r="FU193" s="11">
        <f>IF(FU$2=$A193,0,IF(HLOOKUP(FU$2,Recipes!$H:$GI,'Production Calculator'!$A193+2,FALSE)=0,0,HLOOKUP(FU$2,Recipes!$H:$GI,'Production Calculator'!$A193+2,FALSE)*$AK193))</f>
        <v>0</v>
      </c>
      <c r="FV193" s="11">
        <f>IF(FV$2=$A193,0,IF(HLOOKUP(FV$2,Recipes!$H:$GI,'Production Calculator'!$A193+2,FALSE)=0,0,HLOOKUP(FV$2,Recipes!$H:$GI,'Production Calculator'!$A193+2,FALSE)*$AK193))</f>
        <v>0</v>
      </c>
      <c r="FW193" s="11">
        <f>IF(FW$2=$A193,0,IF(HLOOKUP(FW$2,Recipes!$H:$GI,'Production Calculator'!$A193+2,FALSE)=0,0,HLOOKUP(FW$2,Recipes!$H:$GI,'Production Calculator'!$A193+2,FALSE)*$AK193))</f>
        <v>0</v>
      </c>
      <c r="FX193" s="11">
        <f>IF(FX$2=$A193,0,IF(HLOOKUP(FX$2,Recipes!$H:$GI,'Production Calculator'!$A193+2,FALSE)=0,0,HLOOKUP(FX$2,Recipes!$H:$GI,'Production Calculator'!$A193+2,FALSE)*$AK193))</f>
        <v>0</v>
      </c>
      <c r="FY193" s="11">
        <f>IF(FY$2=$A193,0,IF(HLOOKUP(FY$2,Recipes!$H:$GI,'Production Calculator'!$A193+2,FALSE)=0,0,HLOOKUP(FY$2,Recipes!$H:$GI,'Production Calculator'!$A193+2,FALSE)*$AK193))</f>
        <v>0</v>
      </c>
      <c r="FZ193" s="11">
        <f>IF(FZ$2=$A193,0,IF(HLOOKUP(FZ$2,Recipes!$H:$GI,'Production Calculator'!$A193+2,FALSE)=0,0,HLOOKUP(FZ$2,Recipes!$H:$GI,'Production Calculator'!$A193+2,FALSE)*$AK193))</f>
        <v>0</v>
      </c>
      <c r="GA193" s="11">
        <f>IF(GA$2=$A193,0,IF(HLOOKUP(GA$2,Recipes!$H:$GI,'Production Calculator'!$A193+2,FALSE)=0,0,HLOOKUP(GA$2,Recipes!$H:$GI,'Production Calculator'!$A193+2,FALSE)*$AK193))</f>
        <v>0</v>
      </c>
      <c r="GB193" s="11">
        <f>IF(GB$2=$A193,0,IF(HLOOKUP(GB$2,Recipes!$H:$GI,'Production Calculator'!$A193+2,FALSE)=0,0,HLOOKUP(GB$2,Recipes!$H:$GI,'Production Calculator'!$A193+2,FALSE)*$AK193))</f>
        <v>0</v>
      </c>
      <c r="GC193" s="11">
        <f>IF(GC$2=$A193,0,IF(HLOOKUP(GC$2,Recipes!$H:$GI,'Production Calculator'!$A193+2,FALSE)=0,0,HLOOKUP(GC$2,Recipes!$H:$GI,'Production Calculator'!$A193+2,FALSE)*$AK193))</f>
        <v>0</v>
      </c>
      <c r="GD193" s="11">
        <f>IF(GD$2=$A193,0,IF(HLOOKUP(GD$2,Recipes!$H:$GI,'Production Calculator'!$A193+2,FALSE)=0,0,HLOOKUP(GD$2,Recipes!$H:$GI,'Production Calculator'!$A193+2,FALSE)*$AK193))</f>
        <v>0</v>
      </c>
      <c r="GE193" s="11">
        <f>IF(GE$2=$A193,0,IF(HLOOKUP(GE$2,Recipes!$H:$GI,'Production Calculator'!$A193+2,FALSE)=0,0,HLOOKUP(GE$2,Recipes!$H:$GI,'Production Calculator'!$A193+2,FALSE)*$AK193))</f>
        <v>0</v>
      </c>
      <c r="GF193" s="11">
        <f>IF(GF$2=$A193,0,IF(HLOOKUP(GF$2,Recipes!$H:$GI,'Production Calculator'!$A193+2,FALSE)=0,0,HLOOKUP(GF$2,Recipes!$H:$GI,'Production Calculator'!$A193+2,FALSE)*$AK193))</f>
        <v>0</v>
      </c>
      <c r="GG193" s="11">
        <f>IF(GG$2=$A193,0,IF(HLOOKUP(GG$2,Recipes!$H:$GI,'Production Calculator'!$A193+2,FALSE)=0,0,HLOOKUP(GG$2,Recipes!$H:$GI,'Production Calculator'!$A193+2,FALSE)*$AK193))</f>
        <v>0</v>
      </c>
      <c r="GH193" s="11">
        <f>IF(GH$2=$A193,0,IF(HLOOKUP(GH$2,Recipes!$H:$GI,'Production Calculator'!$A193+2,FALSE)=0,0,HLOOKUP(GH$2,Recipes!$H:$GI,'Production Calculator'!$A193+2,FALSE)*$AK193))</f>
        <v>0</v>
      </c>
      <c r="GI193" s="11">
        <f>IF(GI$2=$A193,0,IF(HLOOKUP(GI$2,Recipes!$H:$GI,'Production Calculator'!$A193+2,FALSE)=0,0,HLOOKUP(GI$2,Recipes!$H:$GI,'Production Calculator'!$A193+2,FALSE)*$AK193))</f>
        <v>0</v>
      </c>
      <c r="GJ193" s="11">
        <f>IF(GJ$2=$A193,0,IF(HLOOKUP(GJ$2,Recipes!$H:$GI,'Production Calculator'!$A193+2,FALSE)=0,0,HLOOKUP(GJ$2,Recipes!$H:$GI,'Production Calculator'!$A193+2,FALSE)*$AK193))</f>
        <v>0</v>
      </c>
      <c r="GK193" s="11">
        <f>IF(GK$2=$A193,0,IF(HLOOKUP(GK$2,Recipes!$H:$GI,'Production Calculator'!$A193+2,FALSE)=0,0,HLOOKUP(GK$2,Recipes!$H:$GI,'Production Calculator'!$A193+2,FALSE)*$AK193))</f>
        <v>0</v>
      </c>
      <c r="GL193" s="11">
        <f>IF(GL$2=$A193,0,IF(HLOOKUP(GL$2,Recipes!$H:$GI,'Production Calculator'!$A193+2,FALSE)=0,0,HLOOKUP(GL$2,Recipes!$H:$GI,'Production Calculator'!$A193+2,FALSE)*$AK193))</f>
        <v>0</v>
      </c>
      <c r="GM193" s="11">
        <f>IF(GM$2=$A193,0,IF(HLOOKUP(GM$2,Recipes!$H:$GI,'Production Calculator'!$A193+2,FALSE)=0,0,HLOOKUP(GM$2,Recipes!$H:$GI,'Production Calculator'!$A193+2,FALSE)*$AK193))</f>
        <v>0</v>
      </c>
      <c r="GN193" s="11">
        <f>IF(GN$2=$A193,0,IF(HLOOKUP(GN$2,Recipes!$H:$GI,'Production Calculator'!$A193+2,FALSE)=0,0,HLOOKUP(GN$2,Recipes!$H:$GI,'Production Calculator'!$A193+2,FALSE)*$AK193))</f>
        <v>0</v>
      </c>
      <c r="GO193" s="11">
        <f>IF(GO$2=$A193,0,IF(HLOOKUP(GO$2,Recipes!$H:$GI,'Production Calculator'!$A193+2,FALSE)=0,0,HLOOKUP(GO$2,Recipes!$H:$GI,'Production Calculator'!$A193+2,FALSE)*$AK193))</f>
        <v>0</v>
      </c>
      <c r="GP193" s="11">
        <f>IF(GP$2=$A193,0,IF(HLOOKUP(GP$2,Recipes!$H:$GI,'Production Calculator'!$A193+2,FALSE)=0,0,HLOOKUP(GP$2,Recipes!$H:$GI,'Production Calculator'!$A193+2,FALSE)*$AK193))</f>
        <v>0</v>
      </c>
      <c r="GQ193" s="11">
        <f>IF(GQ$2=$A193,0,IF(HLOOKUP(GQ$2,Recipes!$H:$GI,'Production Calculator'!$A193+2,FALSE)=0,0,HLOOKUP(GQ$2,Recipes!$H:$GI,'Production Calculator'!$A193+2,FALSE)*$AK193))</f>
        <v>0</v>
      </c>
      <c r="GR193" s="11">
        <f>IF(GR$2=$A193,0,IF(HLOOKUP(GR$2,Recipes!$H:$GI,'Production Calculator'!$A193+2,FALSE)=0,0,HLOOKUP(GR$2,Recipes!$H:$GI,'Production Calculator'!$A193+2,FALSE)*$AK193))</f>
        <v>0</v>
      </c>
      <c r="GS193" s="11">
        <f>IF(GS$2=$A193,0,IF(HLOOKUP(GS$2,Recipes!$H:$GI,'Production Calculator'!$A193+2,FALSE)=0,0,HLOOKUP(GS$2,Recipes!$H:$GI,'Production Calculator'!$A193+2,FALSE)*$AK193))</f>
        <v>0</v>
      </c>
      <c r="GT193" s="11">
        <f>IF(GT$2=$A193,0,IF(HLOOKUP(GT$2,Recipes!$H:$GI,'Production Calculator'!$A193+2,FALSE)=0,0,HLOOKUP(GT$2,Recipes!$H:$GI,'Production Calculator'!$A193+2,FALSE)*$AK193))</f>
        <v>0</v>
      </c>
      <c r="GU193" s="11">
        <f>IF(GU$2=$A193,0,IF(HLOOKUP(GU$2,Recipes!$H:$GI,'Production Calculator'!$A193+2,FALSE)=0,0,HLOOKUP(GU$2,Recipes!$H:$GI,'Production Calculator'!$A193+2,FALSE)*$AK193))</f>
        <v>0</v>
      </c>
      <c r="GV193" s="11">
        <f>IF(GV$2=$A193,0,IF(HLOOKUP(GV$2,Recipes!$H:$GI,'Production Calculator'!$A193+2,FALSE)=0,0,HLOOKUP(GV$2,Recipes!$H:$GI,'Production Calculator'!$A193+2,FALSE)*$AK193))</f>
        <v>0</v>
      </c>
      <c r="GW193" s="11">
        <f>IF(GW$2=$A193,0,IF(HLOOKUP(GW$2,Recipes!$H:$GI,'Production Calculator'!$A193+2,FALSE)=0,0,HLOOKUP(GW$2,Recipes!$H:$GI,'Production Calculator'!$A193+2,FALSE)*$AK193))</f>
        <v>0</v>
      </c>
      <c r="GX193" s="11">
        <f>IF(GX$2=$A193,0,IF(HLOOKUP(GX$2,Recipes!$H:$GI,'Production Calculator'!$A193+2,FALSE)=0,0,HLOOKUP(GX$2,Recipes!$H:$GI,'Production Calculator'!$A193+2,FALSE)*$AK193))</f>
        <v>0</v>
      </c>
      <c r="GY193" s="11">
        <f>IF(GY$2=$A193,0,IF(HLOOKUP(GY$2,Recipes!$H:$GI,'Production Calculator'!$A193+2,FALSE)=0,0,HLOOKUP(GY$2,Recipes!$H:$GI,'Production Calculator'!$A193+2,FALSE)*$AK193))</f>
        <v>0</v>
      </c>
      <c r="GZ193" s="11">
        <f>IF(GZ$2=$A193,0,IF(HLOOKUP(GZ$2,Recipes!$H:$GI,'Production Calculator'!$A193+2,FALSE)=0,0,HLOOKUP(GZ$2,Recipes!$H:$GI,'Production Calculator'!$A193+2,FALSE)*$AK193))</f>
        <v>0</v>
      </c>
      <c r="HA193" s="11">
        <f>IF(HA$2=$A193,0,IF(HLOOKUP(HA$2,Recipes!$H:$GI,'Production Calculator'!$A193+2,FALSE)=0,0,HLOOKUP(HA$2,Recipes!$H:$GI,'Production Calculator'!$A193+2,FALSE)*$AK193))</f>
        <v>0</v>
      </c>
      <c r="HB193" s="11">
        <f>IF(HB$2=$A193,0,IF(HLOOKUP(HB$2,Recipes!$H:$GI,'Production Calculator'!$A193+2,FALSE)=0,0,HLOOKUP(HB$2,Recipes!$H:$GI,'Production Calculator'!$A193+2,FALSE)*$AK193))</f>
        <v>0</v>
      </c>
      <c r="HC193" s="11">
        <f>IF(HC$2=$A193,0,IF(HLOOKUP(HC$2,Recipes!$H:$GI,'Production Calculator'!$A193+2,FALSE)=0,0,HLOOKUP(HC$2,Recipes!$H:$GI,'Production Calculator'!$A193+2,FALSE)*$AK193))</f>
        <v>0</v>
      </c>
      <c r="HD193" s="11">
        <f>IF(HD$2=$A193,0,IF(HLOOKUP(HD$2,Recipes!$H:$GI,'Production Calculator'!$A193+2,FALSE)=0,0,HLOOKUP(HD$2,Recipes!$H:$GI,'Production Calculator'!$A193+2,FALSE)*$AK193))</f>
        <v>0</v>
      </c>
      <c r="HE193" s="11">
        <f>IF(HE$2=$A193,0,IF(HLOOKUP(HE$2,Recipes!$H:$GI,'Production Calculator'!$A193+2,FALSE)=0,0,HLOOKUP(HE$2,Recipes!$H:$GI,'Production Calculator'!$A193+2,FALSE)*$AK193))</f>
        <v>0</v>
      </c>
      <c r="HF193" s="11">
        <f>IF(HF$2=$A193,0,IF(HLOOKUP(HF$2,Recipes!$H:$GI,'Production Calculator'!$A193+2,FALSE)=0,0,HLOOKUP(HF$2,Recipes!$H:$GI,'Production Calculator'!$A193+2,FALSE)*$AK193))</f>
        <v>0</v>
      </c>
      <c r="HG193" s="11">
        <f>IF(HG$2=$A193,0,IF(HLOOKUP(HG$2,Recipes!$H:$GI,'Production Calculator'!$A193+2,FALSE)=0,0,HLOOKUP(HG$2,Recipes!$H:$GI,'Production Calculator'!$A193+2,FALSE)*$AK193))</f>
        <v>0</v>
      </c>
      <c r="HH193" s="11">
        <f>IF(HH$2=$A193,0,IF(HLOOKUP(HH$2,Recipes!$H:$GI,'Production Calculator'!$A193+2,FALSE)=0,0,HLOOKUP(HH$2,Recipes!$H:$GI,'Production Calculator'!$A193+2,FALSE)*$AK193))</f>
        <v>0</v>
      </c>
      <c r="HI193" s="11">
        <f>IF(HI$2=$A193,0,IF(HLOOKUP(HI$2,Recipes!$H:$GI,'Production Calculator'!$A193+2,FALSE)=0,0,HLOOKUP(HI$2,Recipes!$H:$GI,'Production Calculator'!$A193+2,FALSE)*$AK193))</f>
        <v>0</v>
      </c>
      <c r="HJ193" s="11">
        <f>IF(HJ$2=$A193,0,IF(HLOOKUP(HJ$2,Recipes!$H:$GI,'Production Calculator'!$A193+2,FALSE)=0,0,HLOOKUP(HJ$2,Recipes!$H:$GI,'Production Calculator'!$A193+2,FALSE)*$AK193))</f>
        <v>0</v>
      </c>
      <c r="HK193" s="11">
        <f>IF(HK$2=$A193,0,IF(HLOOKUP(HK$2,Recipes!$H:$GI,'Production Calculator'!$A193+2,FALSE)=0,0,HLOOKUP(HK$2,Recipes!$H:$GI,'Production Calculator'!$A193+2,FALSE)*$AK193))</f>
        <v>0</v>
      </c>
      <c r="HL193" s="11">
        <f>IF(HL$2=$A193,0,IF(HLOOKUP(HL$2,Recipes!$H:$GI,'Production Calculator'!$A193+2,FALSE)=0,0,HLOOKUP(HL$2,Recipes!$H:$GI,'Production Calculator'!$A193+2,FALSE)*$AK193))</f>
        <v>0</v>
      </c>
      <c r="HM193" s="11">
        <f>IF(HM$2=$A193,0,IF(HLOOKUP(HM$2,Recipes!$H:$GI,'Production Calculator'!$A193+2,FALSE)=0,0,HLOOKUP(HM$2,Recipes!$H:$GI,'Production Calculator'!$A193+2,FALSE)*$AK193))</f>
        <v>0</v>
      </c>
      <c r="HN193" s="11">
        <f>IF(HN$2=$A193,0,IF(HLOOKUP(HN$2,Recipes!$H:$GI,'Production Calculator'!$A193+2,FALSE)=0,0,HLOOKUP(HN$2,Recipes!$H:$GI,'Production Calculator'!$A193+2,FALSE)*$AK193))</f>
        <v>0</v>
      </c>
      <c r="HO193" s="11">
        <f>IF(HO$2=$A193,0,IF(HLOOKUP(HO$2,Recipes!$H:$GI,'Production Calculator'!$A193+2,FALSE)=0,0,HLOOKUP(HO$2,Recipes!$H:$GI,'Production Calculator'!$A193+2,FALSE)*$AK193))</f>
        <v>0</v>
      </c>
      <c r="HP193" s="11">
        <f>IF(HP$2=$A193,0,IF(HLOOKUP(HP$2,Recipes!$H:$GI,'Production Calculator'!$A193+2,FALSE)=0,0,HLOOKUP(HP$2,Recipes!$H:$GI,'Production Calculator'!$A193+2,FALSE)*$AK193))</f>
        <v>0</v>
      </c>
      <c r="HQ193" s="11">
        <f>IF(HQ$2=$A193,0,IF(HLOOKUP(HQ$2,Recipes!$H:$GI,'Production Calculator'!$A193+2,FALSE)=0,0,HLOOKUP(HQ$2,Recipes!$H:$GI,'Production Calculator'!$A193+2,FALSE)*$AK193))</f>
        <v>0</v>
      </c>
      <c r="HR193" s="11">
        <f>IF(HR$2=$A193,0,IF(HLOOKUP(HR$2,Recipes!$H:$GI,'Production Calculator'!$A193+2,FALSE)=0,0,HLOOKUP(HR$2,Recipes!$H:$GI,'Production Calculator'!$A193+2,FALSE)*$AK193))</f>
        <v>0</v>
      </c>
      <c r="HS193" s="121"/>
    </row>
    <row r="194" spans="1:227" x14ac:dyDescent="0.45">
      <c r="A194">
        <v>170</v>
      </c>
      <c r="B194" s="107" t="str">
        <f>VLOOKUP(A194,Recipes!A:B,2)</f>
        <v>Science pack 1</v>
      </c>
      <c r="C194" s="128">
        <v>0</v>
      </c>
      <c r="D194" s="108">
        <f>HLOOKUP(A194,$AQ$2:$HR$202,$A$202-1,FALSE)+C194</f>
        <v>0</v>
      </c>
      <c r="E194" s="127" t="s">
        <v>1</v>
      </c>
      <c r="F194" s="109">
        <f>VLOOKUP(A194,Recipes!$A$3:$G$186,6,FALSE)</f>
        <v>2</v>
      </c>
      <c r="G194" s="109">
        <f>VLOOKUP(A194,Recipes!$A$3:$G$186,7,FALSE)</f>
        <v>0</v>
      </c>
      <c r="H194" s="110">
        <f>ROUNDUP(D194/AL194,0)</f>
        <v>0</v>
      </c>
      <c r="I194" s="109">
        <f>VLOOKUP(E194,Data!$A$2:$C$26,3, FALSE)</f>
        <v>4</v>
      </c>
      <c r="J194" s="149">
        <v>0</v>
      </c>
      <c r="K194" s="149">
        <v>0</v>
      </c>
      <c r="L194" s="149">
        <v>0</v>
      </c>
      <c r="M194" s="150">
        <v>0</v>
      </c>
      <c r="N194" s="150">
        <v>0</v>
      </c>
      <c r="O194" s="150">
        <v>0</v>
      </c>
      <c r="P194" s="151">
        <v>0</v>
      </c>
      <c r="Q194" s="151">
        <v>0</v>
      </c>
      <c r="R194" s="151">
        <v>0</v>
      </c>
      <c r="S194">
        <f t="shared" si="328"/>
        <v>0</v>
      </c>
      <c r="T194">
        <f t="shared" si="329"/>
        <v>0</v>
      </c>
      <c r="U194">
        <f t="shared" si="330"/>
        <v>0</v>
      </c>
      <c r="V194">
        <f t="shared" si="331"/>
        <v>0</v>
      </c>
      <c r="W194">
        <f t="shared" si="332"/>
        <v>0</v>
      </c>
      <c r="X194">
        <f t="shared" si="333"/>
        <v>0</v>
      </c>
      <c r="Y194">
        <f t="shared" si="334"/>
        <v>0</v>
      </c>
      <c r="Z194">
        <f t="shared" si="335"/>
        <v>0</v>
      </c>
      <c r="AA194">
        <f t="shared" si="336"/>
        <v>0</v>
      </c>
      <c r="AB194" s="111">
        <f>VLOOKUP($A194,Recipes!$A:$G,4)</f>
        <v>5</v>
      </c>
      <c r="AC194" s="111">
        <f>VLOOKUP($A194,Recipes!$A:$G,5)</f>
        <v>1</v>
      </c>
      <c r="AD194" s="111">
        <f>AC194/AB194</f>
        <v>0.2</v>
      </c>
      <c r="AE194" s="111">
        <f>VLOOKUP(E194,Data!$A$2:$F$26,5,FALSE)</f>
        <v>0</v>
      </c>
      <c r="AF194" s="111">
        <f>VLOOKUP(E194,Data!$A$2:$F$26,4,FALSE)</f>
        <v>210</v>
      </c>
      <c r="AG194" s="111">
        <f>VLOOKUP(E194,Data!$A$2:$B$26,2, FALSE)</f>
        <v>1.25</v>
      </c>
      <c r="AH194" s="111">
        <f>1+VLOOKUP($J$3,Data!$A$40:$D$48,2,FALSE)*$J194+VLOOKUP($K$3,Data!$A$40:$D$48,2,FALSE)*$K194+VLOOKUP($L$3,Data!$A$40:$D$48,2,FALSE)*$L194+VLOOKUP($M$3,Data!$A$40:$D$48,2,FALSE)*$M194+VLOOKUP($N$3,Data!$A$40:$D$48,2,FALSE)*$N194+VLOOKUP($O$3,Data!$A$40:$D$48,2,FALSE)*$O194+VLOOKUP($P$3,Data!$A$40:$D$48,2,FALSE)*$P194+VLOOKUP($Q$3,Data!$A$40:$D$48,2,FALSE)*$Q194+VLOOKUP($R$3,Data!$A$40:$D$48,2,FALSE)*$R194</f>
        <v>1</v>
      </c>
      <c r="AI194" s="111">
        <f>MAX(1+VLOOKUP($J$3,Data!$A$40:$D$48,3,FALSE)*$J194+VLOOKUP($K$3,Data!$A$40:$D$48,3,FALSE)*$K194+VLOOKUP($L$3,Data!$A$40:$D$48,3,FALSE)*$L194+VLOOKUP($M$3,Data!$A$40:$D$48,3,FALSE)*$M194+VLOOKUP($N$3,Data!$A$40:$D$48,3,FALSE)*$N194+VLOOKUP($O$3,Data!$A$40:$D$48,3,FALSE)*$O194+VLOOKUP($P$3,Data!$A$40:$D$48,3,FALSE)*$P194+VLOOKUP($Q$3,Data!$A$40:$D$48,3,FALSE)*$Q194+VLOOKUP($R$3,Data!$A$40:$D$48,3,FALSE)*$R194,0)</f>
        <v>1</v>
      </c>
      <c r="AJ194" s="111">
        <f>MAX(1-(VLOOKUP($J$3,Data!$A$40:$D$48,4,FALSE)*$J194+VLOOKUP($K$3,Data!$A$40:$D$48,4,FALSE)*$K194+VLOOKUP($L$3,Data!$A$40:$D$48,4,FALSE)*$L194+VLOOKUP($M$3,Data!$A$40:$D$48,4,FALSE)*$M194+VLOOKUP($N$3,Data!$A$40:$D$48,4,FALSE)*$N194+VLOOKUP($O$3,Data!$A$40:$D$48,4,FALSE)*$O194+VLOOKUP($P$3,Data!$A$40:$D$48,4,FALSE)*$P194+VLOOKUP($Q$3,Data!$A$40:$D$48,4,FALSE)*$Q194+VLOOKUP($R$3,Data!$A$40:$D$48,4,FALSE)*$R194),0.2)</f>
        <v>1</v>
      </c>
      <c r="AK194" s="112">
        <f>D194/(AC194*AH194)</f>
        <v>0</v>
      </c>
      <c r="AL194" s="111">
        <f>AD194*AG194*AH194*AI194</f>
        <v>0.25</v>
      </c>
      <c r="AM194" s="111">
        <f>AE194*H194*AJ194</f>
        <v>0</v>
      </c>
      <c r="AN194" s="111">
        <f>AF194*H194*AJ194</f>
        <v>0</v>
      </c>
      <c r="AO194" s="131" t="s">
        <v>298</v>
      </c>
      <c r="AP194" s="11"/>
      <c r="AQ194" s="11">
        <f>IF(AQ$2=$A194,0,IF(HLOOKUP(AQ$2,Recipes!$H:$GI,'Production Calculator'!$A194+2,FALSE)=0,0,HLOOKUP(AQ$2,Recipes!$H:$GI,'Production Calculator'!$A194+2,FALSE)*$AK194))</f>
        <v>0</v>
      </c>
      <c r="AR194" s="11">
        <f>IF(AR$2=$A194,0,IF(HLOOKUP(AR$2,Recipes!$H:$GI,'Production Calculator'!$A194+2,FALSE)=0,0,HLOOKUP(AR$2,Recipes!$H:$GI,'Production Calculator'!$A194+2,FALSE)*$AK194))</f>
        <v>0</v>
      </c>
      <c r="AS194" s="11">
        <f>IF(AS$2=$A194,0,IF(HLOOKUP(AS$2,Recipes!$H:$GI,'Production Calculator'!$A194+2,FALSE)=0,0,HLOOKUP(AS$2,Recipes!$H:$GI,'Production Calculator'!$A194+2,FALSE)*$AK194))</f>
        <v>0</v>
      </c>
      <c r="AT194" s="11">
        <f>IF(AT$2=$A194,0,IF(HLOOKUP(AT$2,Recipes!$H:$GI,'Production Calculator'!$A194+2,FALSE)=0,0,HLOOKUP(AT$2,Recipes!$H:$GI,'Production Calculator'!$A194+2,FALSE)*$AK194))</f>
        <v>0</v>
      </c>
      <c r="AU194" s="11">
        <f>IF(AU$2=$A194,0,IF(HLOOKUP(AU$2,Recipes!$H:$GI,'Production Calculator'!$A194+2,FALSE)=0,0,HLOOKUP(AU$2,Recipes!$H:$GI,'Production Calculator'!$A194+2,FALSE)*$AK194))</f>
        <v>0</v>
      </c>
      <c r="AV194" s="11">
        <f>IF(AV$2=$A194,0,IF(HLOOKUP(AV$2,Recipes!$H:$GI,'Production Calculator'!$A194+2,FALSE)=0,0,HLOOKUP(AV$2,Recipes!$H:$GI,'Production Calculator'!$A194+2,FALSE)*$AK194))</f>
        <v>0</v>
      </c>
      <c r="AW194" s="11">
        <f>IF(AW$2=$A194,0,IF(HLOOKUP(AW$2,Recipes!$H:$GI,'Production Calculator'!$A194+2,FALSE)=0,0,HLOOKUP(AW$2,Recipes!$H:$GI,'Production Calculator'!$A194+2,FALSE)*$AK194))</f>
        <v>0</v>
      </c>
      <c r="AX194" s="11">
        <f>IF(AX$2=$A194,0,IF(HLOOKUP(AX$2,Recipes!$H:$GI,'Production Calculator'!$A194+2,FALSE)=0,0,HLOOKUP(AX$2,Recipes!$H:$GI,'Production Calculator'!$A194+2,FALSE)*$AK194))</f>
        <v>0</v>
      </c>
      <c r="AY194" s="11">
        <f>IF(AY$2=$A194,0,IF(HLOOKUP(AY$2,Recipes!$H:$GI,'Production Calculator'!$A194+2,FALSE)=0,0,HLOOKUP(AY$2,Recipes!$H:$GI,'Production Calculator'!$A194+2,FALSE)*$AK194))</f>
        <v>0</v>
      </c>
      <c r="AZ194" s="11">
        <f>IF(AZ$2=$A194,0,IF(HLOOKUP(AZ$2,Recipes!$H:$GI,'Production Calculator'!$A194+2,FALSE)=0,0,HLOOKUP(AZ$2,Recipes!$H:$GI,'Production Calculator'!$A194+2,FALSE)*$AK194))</f>
        <v>0</v>
      </c>
      <c r="BA194" s="11">
        <f>IF(BA$2=$A194,0,IF(HLOOKUP(BA$2,Recipes!$H:$GI,'Production Calculator'!$A194+2,FALSE)=0,0,HLOOKUP(BA$2,Recipes!$H:$GI,'Production Calculator'!$A194+2,FALSE)*$AK194))</f>
        <v>0</v>
      </c>
      <c r="BB194" s="11">
        <f>IF(BB$2=$A194,0,IF(HLOOKUP(BB$2,Recipes!$H:$GI,'Production Calculator'!$A194+2,FALSE)=0,0,HLOOKUP(BB$2,Recipes!$H:$GI,'Production Calculator'!$A194+2,FALSE)*$AK194))</f>
        <v>0</v>
      </c>
      <c r="BC194" s="11">
        <f>IF(BC$2=$A194,0,IF(HLOOKUP(BC$2,Recipes!$H:$GI,'Production Calculator'!$A194+2,FALSE)=0,0,HLOOKUP(BC$2,Recipes!$H:$GI,'Production Calculator'!$A194+2,FALSE)*$AK194))</f>
        <v>0</v>
      </c>
      <c r="BD194" s="11">
        <f>IF(BD$2=$A194,0,IF(HLOOKUP(BD$2,Recipes!$H:$GI,'Production Calculator'!$A194+2,FALSE)=0,0,HLOOKUP(BD$2,Recipes!$H:$GI,'Production Calculator'!$A194+2,FALSE)*$AK194))</f>
        <v>0</v>
      </c>
      <c r="BE194" s="11">
        <f>IF(BE$2=$A194,0,IF(HLOOKUP(BE$2,Recipes!$H:$GI,'Production Calculator'!$A194+2,FALSE)=0,0,HLOOKUP(BE$2,Recipes!$H:$GI,'Production Calculator'!$A194+2,FALSE)*$AK194))</f>
        <v>0</v>
      </c>
      <c r="BF194" s="11">
        <f>IF(BF$2=$A194,0,IF(HLOOKUP(BF$2,Recipes!$H:$GI,'Production Calculator'!$A194+2,FALSE)=0,0,HLOOKUP(BF$2,Recipes!$H:$GI,'Production Calculator'!$A194+2,FALSE)*$AK194))</f>
        <v>0</v>
      </c>
      <c r="BG194" s="11">
        <f>IF(BG$2=$A194,0,IF(HLOOKUP(BG$2,Recipes!$H:$GI,'Production Calculator'!$A194+2,FALSE)=0,0,HLOOKUP(BG$2,Recipes!$H:$GI,'Production Calculator'!$A194+2,FALSE)*$AK194))</f>
        <v>0</v>
      </c>
      <c r="BH194" s="11">
        <f>IF(BH$2=$A194,0,IF(HLOOKUP(BH$2,Recipes!$H:$GI,'Production Calculator'!$A194+2,FALSE)=0,0,HLOOKUP(BH$2,Recipes!$H:$GI,'Production Calculator'!$A194+2,FALSE)*$AK194))</f>
        <v>0</v>
      </c>
      <c r="BI194" s="11">
        <f>IF(BI$2=$A194,0,IF(HLOOKUP(BI$2,Recipes!$H:$GI,'Production Calculator'!$A194+2,FALSE)=0,0,HLOOKUP(BI$2,Recipes!$H:$GI,'Production Calculator'!$A194+2,FALSE)*$AK194))</f>
        <v>0</v>
      </c>
      <c r="BJ194" s="11">
        <f>IF(BJ$2=$A194,0,IF(HLOOKUP(BJ$2,Recipes!$H:$GI,'Production Calculator'!$A194+2,FALSE)=0,0,HLOOKUP(BJ$2,Recipes!$H:$GI,'Production Calculator'!$A194+2,FALSE)*$AK194))</f>
        <v>0</v>
      </c>
      <c r="BK194" s="11">
        <f>IF(BK$2=$A194,0,IF(HLOOKUP(BK$2,Recipes!$H:$GI,'Production Calculator'!$A194+2,FALSE)=0,0,HLOOKUP(BK$2,Recipes!$H:$GI,'Production Calculator'!$A194+2,FALSE)*$AK194))</f>
        <v>0</v>
      </c>
      <c r="BL194" s="11">
        <f>IF(BL$2=$A194,0,IF(HLOOKUP(BL$2,Recipes!$H:$GI,'Production Calculator'!$A194+2,FALSE)=0,0,HLOOKUP(BL$2,Recipes!$H:$GI,'Production Calculator'!$A194+2,FALSE)*$AK194))</f>
        <v>0</v>
      </c>
      <c r="BM194" s="11">
        <f>IF(BM$2=$A194,0,IF(HLOOKUP(BM$2,Recipes!$H:$GI,'Production Calculator'!$A194+2,FALSE)=0,0,HLOOKUP(BM$2,Recipes!$H:$GI,'Production Calculator'!$A194+2,FALSE)*$AK194))</f>
        <v>0</v>
      </c>
      <c r="BN194" s="11">
        <f>IF(BN$2=$A194,0,IF(HLOOKUP(BN$2,Recipes!$H:$GI,'Production Calculator'!$A194+2,FALSE)=0,0,HLOOKUP(BN$2,Recipes!$H:$GI,'Production Calculator'!$A194+2,FALSE)*$AK194))</f>
        <v>0</v>
      </c>
      <c r="BO194" s="11">
        <f>IF(BO$2=$A194,0,IF(HLOOKUP(BO$2,Recipes!$H:$GI,'Production Calculator'!$A194+2,FALSE)=0,0,HLOOKUP(BO$2,Recipes!$H:$GI,'Production Calculator'!$A194+2,FALSE)*$AK194))</f>
        <v>0</v>
      </c>
      <c r="BP194" s="11">
        <f>IF(BP$2=$A194,0,IF(HLOOKUP(BP$2,Recipes!$H:$GI,'Production Calculator'!$A194+2,FALSE)=0,0,HLOOKUP(BP$2,Recipes!$H:$GI,'Production Calculator'!$A194+2,FALSE)*$AK194))</f>
        <v>0</v>
      </c>
      <c r="BQ194" s="11">
        <f>IF(BQ$2=$A194,0,IF(HLOOKUP(BQ$2,Recipes!$H:$GI,'Production Calculator'!$A194+2,FALSE)=0,0,HLOOKUP(BQ$2,Recipes!$H:$GI,'Production Calculator'!$A194+2,FALSE)*$AK194))</f>
        <v>0</v>
      </c>
      <c r="BR194" s="11">
        <f>IF(BR$2=$A194,0,IF(HLOOKUP(BR$2,Recipes!$H:$GI,'Production Calculator'!$A194+2,FALSE)=0,0,HLOOKUP(BR$2,Recipes!$H:$GI,'Production Calculator'!$A194+2,FALSE)*$AK194))</f>
        <v>0</v>
      </c>
      <c r="BS194" s="11">
        <f>IF(BS$2=$A194,0,IF(HLOOKUP(BS$2,Recipes!$H:$GI,'Production Calculator'!$A194+2,FALSE)=0,0,HLOOKUP(BS$2,Recipes!$H:$GI,'Production Calculator'!$A194+2,FALSE)*$AK194))</f>
        <v>0</v>
      </c>
      <c r="BT194" s="11">
        <f>IF(BT$2=$A194,0,IF(HLOOKUP(BT$2,Recipes!$H:$GI,'Production Calculator'!$A194+2,FALSE)=0,0,HLOOKUP(BT$2,Recipes!$H:$GI,'Production Calculator'!$A194+2,FALSE)*$AK194))</f>
        <v>0</v>
      </c>
      <c r="BU194" s="11">
        <f>IF(BU$2=$A194,0,IF(HLOOKUP(BU$2,Recipes!$H:$GI,'Production Calculator'!$A194+2,FALSE)=0,0,HLOOKUP(BU$2,Recipes!$H:$GI,'Production Calculator'!$A194+2,FALSE)*$AK194))</f>
        <v>0</v>
      </c>
      <c r="BV194" s="11">
        <f>IF(BV$2=$A194,0,IF(HLOOKUP(BV$2,Recipes!$H:$GI,'Production Calculator'!$A194+2,FALSE)=0,0,HLOOKUP(BV$2,Recipes!$H:$GI,'Production Calculator'!$A194+2,FALSE)*$AK194))</f>
        <v>0</v>
      </c>
      <c r="BW194" s="11">
        <f>IF(BW$2=$A194,0,IF(HLOOKUP(BW$2,Recipes!$H:$GI,'Production Calculator'!$A194+2,FALSE)=0,0,HLOOKUP(BW$2,Recipes!$H:$GI,'Production Calculator'!$A194+2,FALSE)*$AK194))</f>
        <v>0</v>
      </c>
      <c r="BX194" s="11">
        <f>IF(BX$2=$A194,0,IF(HLOOKUP(BX$2,Recipes!$H:$GI,'Production Calculator'!$A194+2,FALSE)=0,0,HLOOKUP(BX$2,Recipes!$H:$GI,'Production Calculator'!$A194+2,FALSE)*$AK194))</f>
        <v>0</v>
      </c>
      <c r="BY194" s="11">
        <f>IF(BY$2=$A194,0,IF(HLOOKUP(BY$2,Recipes!$H:$GI,'Production Calculator'!$A194+2,FALSE)=0,0,HLOOKUP(BY$2,Recipes!$H:$GI,'Production Calculator'!$A194+2,FALSE)*$AK194))</f>
        <v>0</v>
      </c>
      <c r="BZ194" s="11">
        <f>IF(BZ$2=$A194,0,IF(HLOOKUP(BZ$2,Recipes!$H:$GI,'Production Calculator'!$A194+2,FALSE)=0,0,HLOOKUP(BZ$2,Recipes!$H:$GI,'Production Calculator'!$A194+2,FALSE)*$AK194))</f>
        <v>0</v>
      </c>
      <c r="CA194" s="11">
        <f>IF(CA$2=$A194,0,IF(HLOOKUP(CA$2,Recipes!$H:$GI,'Production Calculator'!$A194+2,FALSE)=0,0,HLOOKUP(CA$2,Recipes!$H:$GI,'Production Calculator'!$A194+2,FALSE)*$AK194))</f>
        <v>0</v>
      </c>
      <c r="CB194" s="11">
        <f>IF(CB$2=$A194,0,IF(HLOOKUP(CB$2,Recipes!$H:$GI,'Production Calculator'!$A194+2,FALSE)=0,0,HLOOKUP(CB$2,Recipes!$H:$GI,'Production Calculator'!$A194+2,FALSE)*$AK194))</f>
        <v>0</v>
      </c>
      <c r="CC194" s="11">
        <f>IF(CC$2=$A194,0,IF(HLOOKUP(CC$2,Recipes!$H:$GI,'Production Calculator'!$A194+2,FALSE)=0,0,HLOOKUP(CC$2,Recipes!$H:$GI,'Production Calculator'!$A194+2,FALSE)*$AK194))</f>
        <v>0</v>
      </c>
      <c r="CD194" s="11">
        <f>IF(CD$2=$A194,0,IF(HLOOKUP(CD$2,Recipes!$H:$GI,'Production Calculator'!$A194+2,FALSE)=0,0,HLOOKUP(CD$2,Recipes!$H:$GI,'Production Calculator'!$A194+2,FALSE)*$AK194))</f>
        <v>0</v>
      </c>
      <c r="CE194" s="11">
        <f>IF(CE$2=$A194,0,IF(HLOOKUP(CE$2,Recipes!$H:$GI,'Production Calculator'!$A194+2,FALSE)=0,0,HLOOKUP(CE$2,Recipes!$H:$GI,'Production Calculator'!$A194+2,FALSE)*$AK194))</f>
        <v>0</v>
      </c>
      <c r="CF194" s="11">
        <f>IF(CF$2=$A194,0,IF(HLOOKUP(CF$2,Recipes!$H:$GI,'Production Calculator'!$A194+2,FALSE)=0,0,HLOOKUP(CF$2,Recipes!$H:$GI,'Production Calculator'!$A194+2,FALSE)*$AK194))</f>
        <v>0</v>
      </c>
      <c r="CG194" s="11">
        <f>IF(CG$2=$A194,0,IF(HLOOKUP(CG$2,Recipes!$H:$GI,'Production Calculator'!$A194+2,FALSE)=0,0,HLOOKUP(CG$2,Recipes!$H:$GI,'Production Calculator'!$A194+2,FALSE)*$AK194))</f>
        <v>0</v>
      </c>
      <c r="CH194" s="11">
        <f>IF(CH$2=$A194,0,IF(HLOOKUP(CH$2,Recipes!$H:$GI,'Production Calculator'!$A194+2,FALSE)=0,0,HLOOKUP(CH$2,Recipes!$H:$GI,'Production Calculator'!$A194+2,FALSE)*$AK194))</f>
        <v>0</v>
      </c>
      <c r="CI194" s="11">
        <f>IF(CI$2=$A194,0,IF(HLOOKUP(CI$2,Recipes!$H:$GI,'Production Calculator'!$A194+2,FALSE)=0,0,HLOOKUP(CI$2,Recipes!$H:$GI,'Production Calculator'!$A194+2,FALSE)*$AK194))</f>
        <v>0</v>
      </c>
      <c r="CJ194" s="11">
        <f>IF(CJ$2=$A194,0,IF(HLOOKUP(CJ$2,Recipes!$H:$GI,'Production Calculator'!$A194+2,FALSE)=0,0,HLOOKUP(CJ$2,Recipes!$H:$GI,'Production Calculator'!$A194+2,FALSE)*$AK194))</f>
        <v>0</v>
      </c>
      <c r="CK194" s="11">
        <f>IF(CK$2=$A194,0,IF(HLOOKUP(CK$2,Recipes!$H:$GI,'Production Calculator'!$A194+2,FALSE)=0,0,HLOOKUP(CK$2,Recipes!$H:$GI,'Production Calculator'!$A194+2,FALSE)*$AK194))</f>
        <v>0</v>
      </c>
      <c r="CL194" s="11">
        <f>IF(CL$2=$A194,0,IF(HLOOKUP(CL$2,Recipes!$H:$GI,'Production Calculator'!$A194+2,FALSE)=0,0,HLOOKUP(CL$2,Recipes!$H:$GI,'Production Calculator'!$A194+2,FALSE)*$AK194))</f>
        <v>0</v>
      </c>
      <c r="CM194" s="11">
        <f>IF(CM$2=$A194,0,IF(HLOOKUP(CM$2,Recipes!$H:$GI,'Production Calculator'!$A194+2,FALSE)=0,0,HLOOKUP(CM$2,Recipes!$H:$GI,'Production Calculator'!$A194+2,FALSE)*$AK194))</f>
        <v>0</v>
      </c>
      <c r="CN194" s="11">
        <f>IF(CN$2=$A194,0,IF(HLOOKUP(CN$2,Recipes!$H:$GI,'Production Calculator'!$A194+2,FALSE)=0,0,HLOOKUP(CN$2,Recipes!$H:$GI,'Production Calculator'!$A194+2,FALSE)*$AK194))</f>
        <v>0</v>
      </c>
      <c r="CO194" s="11">
        <f>IF(CO$2=$A194,0,IF(HLOOKUP(CO$2,Recipes!$H:$GI,'Production Calculator'!$A194+2,FALSE)=0,0,HLOOKUP(CO$2,Recipes!$H:$GI,'Production Calculator'!$A194+2,FALSE)*$AK194))</f>
        <v>0</v>
      </c>
      <c r="CP194" s="11">
        <f>IF(CP$2=$A194,0,IF(HLOOKUP(CP$2,Recipes!$H:$GI,'Production Calculator'!$A194+2,FALSE)=0,0,HLOOKUP(CP$2,Recipes!$H:$GI,'Production Calculator'!$A194+2,FALSE)*$AK194))</f>
        <v>0</v>
      </c>
      <c r="CQ194" s="11">
        <f>IF(CQ$2=$A194,0,IF(HLOOKUP(CQ$2,Recipes!$H:$GI,'Production Calculator'!$A194+2,FALSE)=0,0,HLOOKUP(CQ$2,Recipes!$H:$GI,'Production Calculator'!$A194+2,FALSE)*$AK194))</f>
        <v>0</v>
      </c>
      <c r="CR194" s="11">
        <f>IF(CR$2=$A194,0,IF(HLOOKUP(CR$2,Recipes!$H:$GI,'Production Calculator'!$A194+2,FALSE)=0,0,HLOOKUP(CR$2,Recipes!$H:$GI,'Production Calculator'!$A194+2,FALSE)*$AK194))</f>
        <v>0</v>
      </c>
      <c r="CS194" s="11">
        <f>IF(CS$2=$A194,0,IF(HLOOKUP(CS$2,Recipes!$H:$GI,'Production Calculator'!$A194+2,FALSE)=0,0,HLOOKUP(CS$2,Recipes!$H:$GI,'Production Calculator'!$A194+2,FALSE)*$AK194))</f>
        <v>0</v>
      </c>
      <c r="CT194" s="11">
        <f>IF(CT$2=$A194,0,IF(HLOOKUP(CT$2,Recipes!$H:$GI,'Production Calculator'!$A194+2,FALSE)=0,0,HLOOKUP(CT$2,Recipes!$H:$GI,'Production Calculator'!$A194+2,FALSE)*$AK194))</f>
        <v>0</v>
      </c>
      <c r="CU194" s="11">
        <f>IF(CU$2=$A194,0,IF(HLOOKUP(CU$2,Recipes!$H:$GI,'Production Calculator'!$A194+2,FALSE)=0,0,HLOOKUP(CU$2,Recipes!$H:$GI,'Production Calculator'!$A194+2,FALSE)*$AK194))</f>
        <v>0</v>
      </c>
      <c r="CV194" s="11">
        <f>IF(CV$2=$A194,0,IF(HLOOKUP(CV$2,Recipes!$H:$GI,'Production Calculator'!$A194+2,FALSE)=0,0,HLOOKUP(CV$2,Recipes!$H:$GI,'Production Calculator'!$A194+2,FALSE)*$AK194))</f>
        <v>0</v>
      </c>
      <c r="CW194" s="11">
        <f>IF(CW$2=$A194,0,IF(HLOOKUP(CW$2,Recipes!$H:$GI,'Production Calculator'!$A194+2,FALSE)=0,0,HLOOKUP(CW$2,Recipes!$H:$GI,'Production Calculator'!$A194+2,FALSE)*$AK194))</f>
        <v>0</v>
      </c>
      <c r="CX194" s="11">
        <f>IF(CX$2=$A194,0,IF(HLOOKUP(CX$2,Recipes!$H:$GI,'Production Calculator'!$A194+2,FALSE)=0,0,HLOOKUP(CX$2,Recipes!$H:$GI,'Production Calculator'!$A194+2,FALSE)*$AK194))</f>
        <v>0</v>
      </c>
      <c r="CY194" s="11">
        <f>IF(CY$2=$A194,0,IF(HLOOKUP(CY$2,Recipes!$H:$GI,'Production Calculator'!$A194+2,FALSE)=0,0,HLOOKUP(CY$2,Recipes!$H:$GI,'Production Calculator'!$A194+2,FALSE)*$AK194))</f>
        <v>0</v>
      </c>
      <c r="CZ194" s="11">
        <f>IF(CZ$2=$A194,0,IF(HLOOKUP(CZ$2,Recipes!$H:$GI,'Production Calculator'!$A194+2,FALSE)=0,0,HLOOKUP(CZ$2,Recipes!$H:$GI,'Production Calculator'!$A194+2,FALSE)*$AK194))</f>
        <v>0</v>
      </c>
      <c r="DA194" s="11">
        <f>IF(DA$2=$A194,0,IF(HLOOKUP(DA$2,Recipes!$H:$GI,'Production Calculator'!$A194+2,FALSE)=0,0,HLOOKUP(DA$2,Recipes!$H:$GI,'Production Calculator'!$A194+2,FALSE)*$AK194))</f>
        <v>0</v>
      </c>
      <c r="DB194" s="11">
        <f>IF(DB$2=$A194,0,IF(HLOOKUP(DB$2,Recipes!$H:$GI,'Production Calculator'!$A194+2,FALSE)=0,0,HLOOKUP(DB$2,Recipes!$H:$GI,'Production Calculator'!$A194+2,FALSE)*$AK194))</f>
        <v>0</v>
      </c>
      <c r="DC194" s="11">
        <f>IF(DC$2=$A194,0,IF(HLOOKUP(DC$2,Recipes!$H:$GI,'Production Calculator'!$A194+2,FALSE)=0,0,HLOOKUP(DC$2,Recipes!$H:$GI,'Production Calculator'!$A194+2,FALSE)*$AK194))</f>
        <v>0</v>
      </c>
      <c r="DD194" s="11">
        <f>IF(DD$2=$A194,0,IF(HLOOKUP(DD$2,Recipes!$H:$GI,'Production Calculator'!$A194+2,FALSE)=0,0,HLOOKUP(DD$2,Recipes!$H:$GI,'Production Calculator'!$A194+2,FALSE)*$AK194))</f>
        <v>0</v>
      </c>
      <c r="DE194" s="11">
        <f>IF(DE$2=$A194,0,IF(HLOOKUP(DE$2,Recipes!$H:$GI,'Production Calculator'!$A194+2,FALSE)=0,0,HLOOKUP(DE$2,Recipes!$H:$GI,'Production Calculator'!$A194+2,FALSE)*$AK194))</f>
        <v>0</v>
      </c>
      <c r="DF194" s="11">
        <f>IF(DF$2=$A194,0,IF(HLOOKUP(DF$2,Recipes!$H:$GI,'Production Calculator'!$A194+2,FALSE)=0,0,HLOOKUP(DF$2,Recipes!$H:$GI,'Production Calculator'!$A194+2,FALSE)*$AK194))</f>
        <v>0</v>
      </c>
      <c r="DG194" s="11">
        <f>IF(DG$2=$A194,0,IF(HLOOKUP(DG$2,Recipes!$H:$GI,'Production Calculator'!$A194+2,FALSE)=0,0,HLOOKUP(DG$2,Recipes!$H:$GI,'Production Calculator'!$A194+2,FALSE)*$AK194))</f>
        <v>0</v>
      </c>
      <c r="DH194" s="11">
        <f>IF(DH$2=$A194,0,IF(HLOOKUP(DH$2,Recipes!$H:$GI,'Production Calculator'!$A194+2,FALSE)=0,0,HLOOKUP(DH$2,Recipes!$H:$GI,'Production Calculator'!$A194+2,FALSE)*$AK194))</f>
        <v>0</v>
      </c>
      <c r="DI194" s="11">
        <f>IF(DI$2=$A194,0,IF(HLOOKUP(DI$2,Recipes!$H:$GI,'Production Calculator'!$A194+2,FALSE)=0,0,HLOOKUP(DI$2,Recipes!$H:$GI,'Production Calculator'!$A194+2,FALSE)*$AK194))</f>
        <v>0</v>
      </c>
      <c r="DJ194" s="11">
        <f>IF(DJ$2=$A194,0,IF(HLOOKUP(DJ$2,Recipes!$H:$GI,'Production Calculator'!$A194+2,FALSE)=0,0,HLOOKUP(DJ$2,Recipes!$H:$GI,'Production Calculator'!$A194+2,FALSE)*$AK194))</f>
        <v>0</v>
      </c>
      <c r="DK194" s="11">
        <f>IF(DK$2=$A194,0,IF(HLOOKUP(DK$2,Recipes!$H:$GI,'Production Calculator'!$A194+2,FALSE)=0,0,HLOOKUP(DK$2,Recipes!$H:$GI,'Production Calculator'!$A194+2,FALSE)*$AK194))</f>
        <v>0</v>
      </c>
      <c r="DL194" s="11">
        <f>IF(DL$2=$A194,0,IF(HLOOKUP(DL$2,Recipes!$H:$GI,'Production Calculator'!$A194+2,FALSE)=0,0,HLOOKUP(DL$2,Recipes!$H:$GI,'Production Calculator'!$A194+2,FALSE)*$AK194))</f>
        <v>0</v>
      </c>
      <c r="DM194" s="11">
        <f>IF(DM$2=$A194,0,IF(HLOOKUP(DM$2,Recipes!$H:$GI,'Production Calculator'!$A194+2,FALSE)=0,0,HLOOKUP(DM$2,Recipes!$H:$GI,'Production Calculator'!$A194+2,FALSE)*$AK194))</f>
        <v>0</v>
      </c>
      <c r="DN194" s="11">
        <f>IF(DN$2=$A194,0,IF(HLOOKUP(DN$2,Recipes!$H:$GI,'Production Calculator'!$A194+2,FALSE)=0,0,HLOOKUP(DN$2,Recipes!$H:$GI,'Production Calculator'!$A194+2,FALSE)*$AK194))</f>
        <v>0</v>
      </c>
      <c r="DO194" s="11">
        <f>IF(DO$2=$A194,0,IF(HLOOKUP(DO$2,Recipes!$H:$GI,'Production Calculator'!$A194+2,FALSE)=0,0,HLOOKUP(DO$2,Recipes!$H:$GI,'Production Calculator'!$A194+2,FALSE)*$AK194))</f>
        <v>0</v>
      </c>
      <c r="DP194" s="11">
        <f>IF(DP$2=$A194,0,IF(HLOOKUP(DP$2,Recipes!$H:$GI,'Production Calculator'!$A194+2,FALSE)=0,0,HLOOKUP(DP$2,Recipes!$H:$GI,'Production Calculator'!$A194+2,FALSE)*$AK194))</f>
        <v>0</v>
      </c>
      <c r="DQ194" s="11">
        <f>IF(DQ$2=$A194,0,IF(HLOOKUP(DQ$2,Recipes!$H:$GI,'Production Calculator'!$A194+2,FALSE)=0,0,HLOOKUP(DQ$2,Recipes!$H:$GI,'Production Calculator'!$A194+2,FALSE)*$AK194))</f>
        <v>0</v>
      </c>
      <c r="DR194" s="11">
        <f>IF(DR$2=$A194,0,IF(HLOOKUP(DR$2,Recipes!$H:$GI,'Production Calculator'!$A194+2,FALSE)=0,0,HLOOKUP(DR$2,Recipes!$H:$GI,'Production Calculator'!$A194+2,FALSE)*$AK194))</f>
        <v>0</v>
      </c>
      <c r="DS194" s="11">
        <f>IF(DS$2=$A194,0,IF(HLOOKUP(DS$2,Recipes!$H:$GI,'Production Calculator'!$A194+2,FALSE)=0,0,HLOOKUP(DS$2,Recipes!$H:$GI,'Production Calculator'!$A194+2,FALSE)*$AK194))</f>
        <v>0</v>
      </c>
      <c r="DT194" s="11">
        <f>IF(DT$2=$A194,0,IF(HLOOKUP(DT$2,Recipes!$H:$GI,'Production Calculator'!$A194+2,FALSE)=0,0,HLOOKUP(DT$2,Recipes!$H:$GI,'Production Calculator'!$A194+2,FALSE)*$AK194))</f>
        <v>0</v>
      </c>
      <c r="DU194" s="11">
        <f>IF(DU$2=$A194,0,IF(HLOOKUP(DU$2,Recipes!$H:$GI,'Production Calculator'!$A194+2,FALSE)=0,0,HLOOKUP(DU$2,Recipes!$H:$GI,'Production Calculator'!$A194+2,FALSE)*$AK194))</f>
        <v>0</v>
      </c>
      <c r="DV194" s="11">
        <f>IF(DV$2=$A194,0,IF(HLOOKUP(DV$2,Recipes!$H:$GI,'Production Calculator'!$A194+2,FALSE)=0,0,HLOOKUP(DV$2,Recipes!$H:$GI,'Production Calculator'!$A194+2,FALSE)*$AK194))</f>
        <v>0</v>
      </c>
      <c r="DW194" s="11">
        <f>IF(DW$2=$A194,0,IF(HLOOKUP(DW$2,Recipes!$H:$GI,'Production Calculator'!$A194+2,FALSE)=0,0,HLOOKUP(DW$2,Recipes!$H:$GI,'Production Calculator'!$A194+2,FALSE)*$AK194))</f>
        <v>0</v>
      </c>
      <c r="DX194" s="11">
        <f>IF(DX$2=$A194,0,IF(HLOOKUP(DX$2,Recipes!$H:$GI,'Production Calculator'!$A194+2,FALSE)=0,0,HLOOKUP(DX$2,Recipes!$H:$GI,'Production Calculator'!$A194+2,FALSE)*$AK194))</f>
        <v>0</v>
      </c>
      <c r="DY194" s="11">
        <f>IF(DY$2=$A194,0,IF(HLOOKUP(DY$2,Recipes!$H:$GI,'Production Calculator'!$A194+2,FALSE)=0,0,HLOOKUP(DY$2,Recipes!$H:$GI,'Production Calculator'!$A194+2,FALSE)*$AK194))</f>
        <v>0</v>
      </c>
      <c r="DZ194" s="11">
        <f>IF(DZ$2=$A194,0,IF(HLOOKUP(DZ$2,Recipes!$H:$GI,'Production Calculator'!$A194+2,FALSE)=0,0,HLOOKUP(DZ$2,Recipes!$H:$GI,'Production Calculator'!$A194+2,FALSE)*$AK194))</f>
        <v>0</v>
      </c>
      <c r="EA194" s="11">
        <f>IF(EA$2=$A194,0,IF(HLOOKUP(EA$2,Recipes!$H:$GI,'Production Calculator'!$A194+2,FALSE)=0,0,HLOOKUP(EA$2,Recipes!$H:$GI,'Production Calculator'!$A194+2,FALSE)*$AK194))</f>
        <v>0</v>
      </c>
      <c r="EB194" s="11">
        <f>IF(EB$2=$A194,0,IF(HLOOKUP(EB$2,Recipes!$H:$GI,'Production Calculator'!$A194+2,FALSE)=0,0,HLOOKUP(EB$2,Recipes!$H:$GI,'Production Calculator'!$A194+2,FALSE)*$AK194))</f>
        <v>0</v>
      </c>
      <c r="EC194" s="11">
        <f>IF(EC$2=$A194,0,IF(HLOOKUP(EC$2,Recipes!$H:$GI,'Production Calculator'!$A194+2,FALSE)=0,0,HLOOKUP(EC$2,Recipes!$H:$GI,'Production Calculator'!$A194+2,FALSE)*$AK194))</f>
        <v>0</v>
      </c>
      <c r="ED194" s="11">
        <f>IF(ED$2=$A194,0,IF(HLOOKUP(ED$2,Recipes!$H:$GI,'Production Calculator'!$A194+2,FALSE)=0,0,HLOOKUP(ED$2,Recipes!$H:$GI,'Production Calculator'!$A194+2,FALSE)*$AK194))</f>
        <v>0</v>
      </c>
      <c r="EE194" s="11">
        <f>IF(EE$2=$A194,0,IF(HLOOKUP(EE$2,Recipes!$H:$GI,'Production Calculator'!$A194+2,FALSE)=0,0,HLOOKUP(EE$2,Recipes!$H:$GI,'Production Calculator'!$A194+2,FALSE)*$AK194))</f>
        <v>0</v>
      </c>
      <c r="EF194" s="11">
        <f>IF(EF$2=$A194,0,IF(HLOOKUP(EF$2,Recipes!$H:$GI,'Production Calculator'!$A194+2,FALSE)=0,0,HLOOKUP(EF$2,Recipes!$H:$GI,'Production Calculator'!$A194+2,FALSE)*$AK194))</f>
        <v>0</v>
      </c>
      <c r="EG194" s="11">
        <f>IF(EG$2=$A194,0,IF(HLOOKUP(EG$2,Recipes!$H:$GI,'Production Calculator'!$A194+2,FALSE)=0,0,HLOOKUP(EG$2,Recipes!$H:$GI,'Production Calculator'!$A194+2,FALSE)*$AK194))</f>
        <v>0</v>
      </c>
      <c r="EH194" s="11">
        <f>IF(EH$2=$A194,0,IF(HLOOKUP(EH$2,Recipes!$H:$GI,'Production Calculator'!$A194+2,FALSE)=0,0,HLOOKUP(EH$2,Recipes!$H:$GI,'Production Calculator'!$A194+2,FALSE)*$AK194))</f>
        <v>0</v>
      </c>
      <c r="EI194" s="11">
        <f>IF(EI$2=$A194,0,IF(HLOOKUP(EI$2,Recipes!$H:$GI,'Production Calculator'!$A194+2,FALSE)=0,0,HLOOKUP(EI$2,Recipes!$H:$GI,'Production Calculator'!$A194+2,FALSE)*$AK194))</f>
        <v>0</v>
      </c>
      <c r="EJ194" s="11">
        <f>IF(EJ$2=$A194,0,IF(HLOOKUP(EJ$2,Recipes!$H:$GI,'Production Calculator'!$A194+2,FALSE)=0,0,HLOOKUP(EJ$2,Recipes!$H:$GI,'Production Calculator'!$A194+2,FALSE)*$AK194))</f>
        <v>0</v>
      </c>
      <c r="EK194" s="11">
        <f>IF(EK$2=$A194,0,IF(HLOOKUP(EK$2,Recipes!$H:$GI,'Production Calculator'!$A194+2,FALSE)=0,0,HLOOKUP(EK$2,Recipes!$H:$GI,'Production Calculator'!$A194+2,FALSE)*$AK194))</f>
        <v>0</v>
      </c>
      <c r="EL194" s="11">
        <f>IF(EL$2=$A194,0,IF(HLOOKUP(EL$2,Recipes!$H:$GI,'Production Calculator'!$A194+2,FALSE)=0,0,HLOOKUP(EL$2,Recipes!$H:$GI,'Production Calculator'!$A194+2,FALSE)*$AK194))</f>
        <v>0</v>
      </c>
      <c r="EM194" s="11">
        <f>IF(EM$2=$A194,0,IF(HLOOKUP(EM$2,Recipes!$H:$GI,'Production Calculator'!$A194+2,FALSE)=0,0,HLOOKUP(EM$2,Recipes!$H:$GI,'Production Calculator'!$A194+2,FALSE)*$AK194))</f>
        <v>0</v>
      </c>
      <c r="EN194" s="11">
        <f>IF(EN$2=$A194,0,IF(HLOOKUP(EN$2,Recipes!$H:$GI,'Production Calculator'!$A194+2,FALSE)=0,0,HLOOKUP(EN$2,Recipes!$H:$GI,'Production Calculator'!$A194+2,FALSE)*$AK194))</f>
        <v>0</v>
      </c>
      <c r="EO194" s="11">
        <f>IF(EO$2=$A194,0,IF(HLOOKUP(EO$2,Recipes!$H:$GI,'Production Calculator'!$A194+2,FALSE)=0,0,HLOOKUP(EO$2,Recipes!$H:$GI,'Production Calculator'!$A194+2,FALSE)*$AK194))</f>
        <v>0</v>
      </c>
      <c r="EP194" s="11">
        <f>IF(EP$2=$A194,0,IF(HLOOKUP(EP$2,Recipes!$H:$GI,'Production Calculator'!$A194+2,FALSE)=0,0,HLOOKUP(EP$2,Recipes!$H:$GI,'Production Calculator'!$A194+2,FALSE)*$AK194))</f>
        <v>0</v>
      </c>
      <c r="EQ194" s="11">
        <f>IF(EQ$2=$A194,0,IF(HLOOKUP(EQ$2,Recipes!$H:$GI,'Production Calculator'!$A194+2,FALSE)=0,0,HLOOKUP(EQ$2,Recipes!$H:$GI,'Production Calculator'!$A194+2,FALSE)*$AK194))</f>
        <v>0</v>
      </c>
      <c r="ER194" s="11">
        <f>IF(ER$2=$A194,0,IF(HLOOKUP(ER$2,Recipes!$H:$GI,'Production Calculator'!$A194+2,FALSE)=0,0,HLOOKUP(ER$2,Recipes!$H:$GI,'Production Calculator'!$A194+2,FALSE)*$AK194))</f>
        <v>0</v>
      </c>
      <c r="ES194" s="11">
        <f>IF(ES$2=$A194,0,IF(HLOOKUP(ES$2,Recipes!$H:$GI,'Production Calculator'!$A194+2,FALSE)=0,0,HLOOKUP(ES$2,Recipes!$H:$GI,'Production Calculator'!$A194+2,FALSE)*$AK194))</f>
        <v>0</v>
      </c>
      <c r="ET194" s="11">
        <f>IF(ET$2=$A194,0,IF(HLOOKUP(ET$2,Recipes!$H:$GI,'Production Calculator'!$A194+2,FALSE)=0,0,HLOOKUP(ET$2,Recipes!$H:$GI,'Production Calculator'!$A194+2,FALSE)*$AK194))</f>
        <v>0</v>
      </c>
      <c r="EU194" s="11">
        <f>IF(EU$2=$A194,0,IF(HLOOKUP(EU$2,Recipes!$H:$GI,'Production Calculator'!$A194+2,FALSE)=0,0,HLOOKUP(EU$2,Recipes!$H:$GI,'Production Calculator'!$A194+2,FALSE)*$AK194))</f>
        <v>0</v>
      </c>
      <c r="EV194" s="11">
        <f>IF(EV$2=$A194,0,IF(HLOOKUP(EV$2,Recipes!$H:$GI,'Production Calculator'!$A194+2,FALSE)=0,0,HLOOKUP(EV$2,Recipes!$H:$GI,'Production Calculator'!$A194+2,FALSE)*$AK194))</f>
        <v>0</v>
      </c>
      <c r="EW194" s="11">
        <f>IF(EW$2=$A194,0,IF(HLOOKUP(EW$2,Recipes!$H:$GI,'Production Calculator'!$A194+2,FALSE)=0,0,HLOOKUP(EW$2,Recipes!$H:$GI,'Production Calculator'!$A194+2,FALSE)*$AK194))</f>
        <v>0</v>
      </c>
      <c r="EX194" s="11">
        <f>IF(EX$2=$A194,0,IF(HLOOKUP(EX$2,Recipes!$H:$GI,'Production Calculator'!$A194+2,FALSE)=0,0,HLOOKUP(EX$2,Recipes!$H:$GI,'Production Calculator'!$A194+2,FALSE)*$AK194))</f>
        <v>0</v>
      </c>
      <c r="EY194" s="11">
        <f>IF(EY$2=$A194,0,IF(HLOOKUP(EY$2,Recipes!$H:$GI,'Production Calculator'!$A194+2,FALSE)=0,0,HLOOKUP(EY$2,Recipes!$H:$GI,'Production Calculator'!$A194+2,FALSE)*$AK194))</f>
        <v>0</v>
      </c>
      <c r="EZ194" s="11">
        <f>IF(EZ$2=$A194,0,IF(HLOOKUP(EZ$2,Recipes!$H:$GI,'Production Calculator'!$A194+2,FALSE)=0,0,HLOOKUP(EZ$2,Recipes!$H:$GI,'Production Calculator'!$A194+2,FALSE)*$AK194))</f>
        <v>0</v>
      </c>
      <c r="FA194" s="11">
        <f>IF(FA$2=$A194,0,IF(HLOOKUP(FA$2,Recipes!$H:$GI,'Production Calculator'!$A194+2,FALSE)=0,0,HLOOKUP(FA$2,Recipes!$H:$GI,'Production Calculator'!$A194+2,FALSE)*$AK194))</f>
        <v>0</v>
      </c>
      <c r="FB194" s="11">
        <f>IF(FB$2=$A194,0,IF(HLOOKUP(FB$2,Recipes!$H:$GI,'Production Calculator'!$A194+2,FALSE)=0,0,HLOOKUP(FB$2,Recipes!$H:$GI,'Production Calculator'!$A194+2,FALSE)*$AK194))</f>
        <v>0</v>
      </c>
      <c r="FC194" s="11">
        <f>IF(FC$2=$A194,0,IF(HLOOKUP(FC$2,Recipes!$H:$GI,'Production Calculator'!$A194+2,FALSE)=0,0,HLOOKUP(FC$2,Recipes!$H:$GI,'Production Calculator'!$A194+2,FALSE)*$AK194))</f>
        <v>0</v>
      </c>
      <c r="FD194" s="11">
        <f>IF(FD$2=$A194,0,IF(HLOOKUP(FD$2,Recipes!$H:$GI,'Production Calculator'!$A194+2,FALSE)=0,0,HLOOKUP(FD$2,Recipes!$H:$GI,'Production Calculator'!$A194+2,FALSE)*$AK194))</f>
        <v>0</v>
      </c>
      <c r="FE194" s="11">
        <f>IF(FE$2=$A194,0,IF(HLOOKUP(FE$2,Recipes!$H:$GI,'Production Calculator'!$A194+2,FALSE)=0,0,HLOOKUP(FE$2,Recipes!$H:$GI,'Production Calculator'!$A194+2,FALSE)*$AK194))</f>
        <v>0</v>
      </c>
      <c r="FF194" s="11">
        <f>IF(FF$2=$A194,0,IF(HLOOKUP(FF$2,Recipes!$H:$GI,'Production Calculator'!$A194+2,FALSE)=0,0,HLOOKUP(FF$2,Recipes!$H:$GI,'Production Calculator'!$A194+2,FALSE)*$AK194))</f>
        <v>0</v>
      </c>
      <c r="FG194" s="11">
        <f>IF(FG$2=$A194,0,IF(HLOOKUP(FG$2,Recipes!$H:$GI,'Production Calculator'!$A194+2,FALSE)=0,0,HLOOKUP(FG$2,Recipes!$H:$GI,'Production Calculator'!$A194+2,FALSE)*$AK194))</f>
        <v>0</v>
      </c>
      <c r="FH194" s="11">
        <f>IF(FH$2=$A194,0,IF(HLOOKUP(FH$2,Recipes!$H:$GI,'Production Calculator'!$A194+2,FALSE)=0,0,HLOOKUP(FH$2,Recipes!$H:$GI,'Production Calculator'!$A194+2,FALSE)*$AK194))</f>
        <v>0</v>
      </c>
      <c r="FI194" s="11">
        <f>IF(FI$2=$A194,0,IF(HLOOKUP(FI$2,Recipes!$H:$GI,'Production Calculator'!$A194+2,FALSE)=0,0,HLOOKUP(FI$2,Recipes!$H:$GI,'Production Calculator'!$A194+2,FALSE)*$AK194))</f>
        <v>0</v>
      </c>
      <c r="FJ194" s="11">
        <f>IF(FJ$2=$A194,0,IF(HLOOKUP(FJ$2,Recipes!$H:$GI,'Production Calculator'!$A194+2,FALSE)=0,0,HLOOKUP(FJ$2,Recipes!$H:$GI,'Production Calculator'!$A194+2,FALSE)*$AK194))</f>
        <v>0</v>
      </c>
      <c r="FK194" s="11">
        <f>IF(FK$2=$A194,0,IF(HLOOKUP(FK$2,Recipes!$H:$GI,'Production Calculator'!$A194+2,FALSE)=0,0,HLOOKUP(FK$2,Recipes!$H:$GI,'Production Calculator'!$A194+2,FALSE)*$AK194))</f>
        <v>0</v>
      </c>
      <c r="FL194" s="11">
        <f>IF(FL$2=$A194,0,IF(HLOOKUP(FL$2,Recipes!$H:$GI,'Production Calculator'!$A194+2,FALSE)=0,0,HLOOKUP(FL$2,Recipes!$H:$GI,'Production Calculator'!$A194+2,FALSE)*$AK194))</f>
        <v>0</v>
      </c>
      <c r="FM194" s="11">
        <f>IF(FM$2=$A194,0,IF(HLOOKUP(FM$2,Recipes!$H:$GI,'Production Calculator'!$A194+2,FALSE)=0,0,HLOOKUP(FM$2,Recipes!$H:$GI,'Production Calculator'!$A194+2,FALSE)*$AK194))</f>
        <v>0</v>
      </c>
      <c r="FN194" s="11">
        <f>IF(FN$2=$A194,0,IF(HLOOKUP(FN$2,Recipes!$H:$GI,'Production Calculator'!$A194+2,FALSE)=0,0,HLOOKUP(FN$2,Recipes!$H:$GI,'Production Calculator'!$A194+2,FALSE)*$AK194))</f>
        <v>0</v>
      </c>
      <c r="FO194" s="11">
        <f>IF(FO$2=$A194,0,IF(HLOOKUP(FO$2,Recipes!$H:$GI,'Production Calculator'!$A194+2,FALSE)=0,0,HLOOKUP(FO$2,Recipes!$H:$GI,'Production Calculator'!$A194+2,FALSE)*$AK194))</f>
        <v>0</v>
      </c>
      <c r="FP194" s="11">
        <f>IF(FP$2=$A194,0,IF(HLOOKUP(FP$2,Recipes!$H:$GI,'Production Calculator'!$A194+2,FALSE)=0,0,HLOOKUP(FP$2,Recipes!$H:$GI,'Production Calculator'!$A194+2,FALSE)*$AK194))</f>
        <v>0</v>
      </c>
      <c r="FQ194" s="11">
        <f>IF(FQ$2=$A194,0,IF(HLOOKUP(FQ$2,Recipes!$H:$GI,'Production Calculator'!$A194+2,FALSE)=0,0,HLOOKUP(FQ$2,Recipes!$H:$GI,'Production Calculator'!$A194+2,FALSE)*$AK194))</f>
        <v>0</v>
      </c>
      <c r="FR194" s="11">
        <f>IF(FR$2=$A194,0,IF(HLOOKUP(FR$2,Recipes!$H:$GI,'Production Calculator'!$A194+2,FALSE)=0,0,HLOOKUP(FR$2,Recipes!$H:$GI,'Production Calculator'!$A194+2,FALSE)*$AK194))</f>
        <v>0</v>
      </c>
      <c r="FS194" s="11">
        <f>IF(FS$2=$A194,0,IF(HLOOKUP(FS$2,Recipes!$H:$GI,'Production Calculator'!$A194+2,FALSE)=0,0,HLOOKUP(FS$2,Recipes!$H:$GI,'Production Calculator'!$A194+2,FALSE)*$AK194))</f>
        <v>0</v>
      </c>
      <c r="FT194" s="11">
        <f>IF(FT$2=$A194,0,IF(HLOOKUP(FT$2,Recipes!$H:$GI,'Production Calculator'!$A194+2,FALSE)=0,0,HLOOKUP(FT$2,Recipes!$H:$GI,'Production Calculator'!$A194+2,FALSE)*$AK194))</f>
        <v>0</v>
      </c>
      <c r="FU194" s="11">
        <f>IF(FU$2=$A194,0,IF(HLOOKUP(FU$2,Recipes!$H:$GI,'Production Calculator'!$A194+2,FALSE)=0,0,HLOOKUP(FU$2,Recipes!$H:$GI,'Production Calculator'!$A194+2,FALSE)*$AK194))</f>
        <v>0</v>
      </c>
      <c r="FV194" s="11">
        <f>IF(FV$2=$A194,0,IF(HLOOKUP(FV$2,Recipes!$H:$GI,'Production Calculator'!$A194+2,FALSE)=0,0,HLOOKUP(FV$2,Recipes!$H:$GI,'Production Calculator'!$A194+2,FALSE)*$AK194))</f>
        <v>0</v>
      </c>
      <c r="FW194" s="11">
        <f>IF(FW$2=$A194,0,IF(HLOOKUP(FW$2,Recipes!$H:$GI,'Production Calculator'!$A194+2,FALSE)=0,0,HLOOKUP(FW$2,Recipes!$H:$GI,'Production Calculator'!$A194+2,FALSE)*$AK194))</f>
        <v>0</v>
      </c>
      <c r="FX194" s="11">
        <f>IF(FX$2=$A194,0,IF(HLOOKUP(FX$2,Recipes!$H:$GI,'Production Calculator'!$A194+2,FALSE)=0,0,HLOOKUP(FX$2,Recipes!$H:$GI,'Production Calculator'!$A194+2,FALSE)*$AK194))</f>
        <v>0</v>
      </c>
      <c r="FY194" s="11">
        <f>IF(FY$2=$A194,0,IF(HLOOKUP(FY$2,Recipes!$H:$GI,'Production Calculator'!$A194+2,FALSE)=0,0,HLOOKUP(FY$2,Recipes!$H:$GI,'Production Calculator'!$A194+2,FALSE)*$AK194))</f>
        <v>0</v>
      </c>
      <c r="FZ194" s="11">
        <f>IF(FZ$2=$A194,0,IF(HLOOKUP(FZ$2,Recipes!$H:$GI,'Production Calculator'!$A194+2,FALSE)=0,0,HLOOKUP(FZ$2,Recipes!$H:$GI,'Production Calculator'!$A194+2,FALSE)*$AK194))</f>
        <v>0</v>
      </c>
      <c r="GA194" s="11">
        <f>IF(GA$2=$A194,0,IF(HLOOKUP(GA$2,Recipes!$H:$GI,'Production Calculator'!$A194+2,FALSE)=0,0,HLOOKUP(GA$2,Recipes!$H:$GI,'Production Calculator'!$A194+2,FALSE)*$AK194))</f>
        <v>0</v>
      </c>
      <c r="GB194" s="11">
        <f>IF(GB$2=$A194,0,IF(HLOOKUP(GB$2,Recipes!$H:$GI,'Production Calculator'!$A194+2,FALSE)=0,0,HLOOKUP(GB$2,Recipes!$H:$GI,'Production Calculator'!$A194+2,FALSE)*$AK194))</f>
        <v>0</v>
      </c>
      <c r="GC194" s="11">
        <f>IF(GC$2=$A194,0,IF(HLOOKUP(GC$2,Recipes!$H:$GI,'Production Calculator'!$A194+2,FALSE)=0,0,HLOOKUP(GC$2,Recipes!$H:$GI,'Production Calculator'!$A194+2,FALSE)*$AK194))</f>
        <v>0</v>
      </c>
      <c r="GD194" s="11">
        <f>IF(GD$2=$A194,0,IF(HLOOKUP(GD$2,Recipes!$H:$GI,'Production Calculator'!$A194+2,FALSE)=0,0,HLOOKUP(GD$2,Recipes!$H:$GI,'Production Calculator'!$A194+2,FALSE)*$AK194))</f>
        <v>0</v>
      </c>
      <c r="GE194" s="11">
        <f>IF(GE$2=$A194,0,IF(HLOOKUP(GE$2,Recipes!$H:$GI,'Production Calculator'!$A194+2,FALSE)=0,0,HLOOKUP(GE$2,Recipes!$H:$GI,'Production Calculator'!$A194+2,FALSE)*$AK194))</f>
        <v>0</v>
      </c>
      <c r="GF194" s="11">
        <f>IF(GF$2=$A194,0,IF(HLOOKUP(GF$2,Recipes!$H:$GI,'Production Calculator'!$A194+2,FALSE)=0,0,HLOOKUP(GF$2,Recipes!$H:$GI,'Production Calculator'!$A194+2,FALSE)*$AK194))</f>
        <v>0</v>
      </c>
      <c r="GG194" s="11">
        <f>IF(GG$2=$A194,0,IF(HLOOKUP(GG$2,Recipes!$H:$GI,'Production Calculator'!$A194+2,FALSE)=0,0,HLOOKUP(GG$2,Recipes!$H:$GI,'Production Calculator'!$A194+2,FALSE)*$AK194))</f>
        <v>0</v>
      </c>
      <c r="GH194" s="11">
        <f>IF(GH$2=$A194,0,IF(HLOOKUP(GH$2,Recipes!$H:$GI,'Production Calculator'!$A194+2,FALSE)=0,0,HLOOKUP(GH$2,Recipes!$H:$GI,'Production Calculator'!$A194+2,FALSE)*$AK194))</f>
        <v>0</v>
      </c>
      <c r="GI194" s="11">
        <f>IF(GI$2=$A194,0,IF(HLOOKUP(GI$2,Recipes!$H:$GI,'Production Calculator'!$A194+2,FALSE)=0,0,HLOOKUP(GI$2,Recipes!$H:$GI,'Production Calculator'!$A194+2,FALSE)*$AK194))</f>
        <v>0</v>
      </c>
      <c r="GJ194" s="11">
        <f>IF(GJ$2=$A194,0,IF(HLOOKUP(GJ$2,Recipes!$H:$GI,'Production Calculator'!$A194+2,FALSE)=0,0,HLOOKUP(GJ$2,Recipes!$H:$GI,'Production Calculator'!$A194+2,FALSE)*$AK194))</f>
        <v>0</v>
      </c>
      <c r="GK194" s="11">
        <f>IF(GK$2=$A194,0,IF(HLOOKUP(GK$2,Recipes!$H:$GI,'Production Calculator'!$A194+2,FALSE)=0,0,HLOOKUP(GK$2,Recipes!$H:$GI,'Production Calculator'!$A194+2,FALSE)*$AK194))</f>
        <v>0</v>
      </c>
      <c r="GL194" s="11">
        <f>IF(GL$2=$A194,0,IF(HLOOKUP(GL$2,Recipes!$H:$GI,'Production Calculator'!$A194+2,FALSE)=0,0,HLOOKUP(GL$2,Recipes!$H:$GI,'Production Calculator'!$A194+2,FALSE)*$AK194))</f>
        <v>0</v>
      </c>
      <c r="GM194" s="11">
        <f>IF(GM$2=$A194,0,IF(HLOOKUP(GM$2,Recipes!$H:$GI,'Production Calculator'!$A194+2,FALSE)=0,0,HLOOKUP(GM$2,Recipes!$H:$GI,'Production Calculator'!$A194+2,FALSE)*$AK194))</f>
        <v>0</v>
      </c>
      <c r="GN194" s="11">
        <f>IF(GN$2=$A194,0,IF(HLOOKUP(GN$2,Recipes!$H:$GI,'Production Calculator'!$A194+2,FALSE)=0,0,HLOOKUP(GN$2,Recipes!$H:$GI,'Production Calculator'!$A194+2,FALSE)*$AK194))</f>
        <v>0</v>
      </c>
      <c r="GO194" s="11">
        <f>IF(GO$2=$A194,0,IF(HLOOKUP(GO$2,Recipes!$H:$GI,'Production Calculator'!$A194+2,FALSE)=0,0,HLOOKUP(GO$2,Recipes!$H:$GI,'Production Calculator'!$A194+2,FALSE)*$AK194))</f>
        <v>0</v>
      </c>
      <c r="GP194" s="11">
        <f>IF(GP$2=$A194,0,IF(HLOOKUP(GP$2,Recipes!$H:$GI,'Production Calculator'!$A194+2,FALSE)=0,0,HLOOKUP(GP$2,Recipes!$H:$GI,'Production Calculator'!$A194+2,FALSE)*$AK194))</f>
        <v>0</v>
      </c>
      <c r="GQ194" s="11">
        <f>IF(GQ$2=$A194,0,IF(HLOOKUP(GQ$2,Recipes!$H:$GI,'Production Calculator'!$A194+2,FALSE)=0,0,HLOOKUP(GQ$2,Recipes!$H:$GI,'Production Calculator'!$A194+2,FALSE)*$AK194))</f>
        <v>0</v>
      </c>
      <c r="GR194" s="11">
        <f>IF(GR$2=$A194,0,IF(HLOOKUP(GR$2,Recipes!$H:$GI,'Production Calculator'!$A194+2,FALSE)=0,0,HLOOKUP(GR$2,Recipes!$H:$GI,'Production Calculator'!$A194+2,FALSE)*$AK194))</f>
        <v>0</v>
      </c>
      <c r="GS194" s="11">
        <f>IF(GS$2=$A194,0,IF(HLOOKUP(GS$2,Recipes!$H:$GI,'Production Calculator'!$A194+2,FALSE)=0,0,HLOOKUP(GS$2,Recipes!$H:$GI,'Production Calculator'!$A194+2,FALSE)*$AK194))</f>
        <v>0</v>
      </c>
      <c r="GT194" s="11">
        <f>IF(GT$2=$A194,0,IF(HLOOKUP(GT$2,Recipes!$H:$GI,'Production Calculator'!$A194+2,FALSE)=0,0,HLOOKUP(GT$2,Recipes!$H:$GI,'Production Calculator'!$A194+2,FALSE)*$AK194))</f>
        <v>0</v>
      </c>
      <c r="GU194" s="11">
        <f>IF(GU$2=$A194,0,IF(HLOOKUP(GU$2,Recipes!$H:$GI,'Production Calculator'!$A194+2,FALSE)=0,0,HLOOKUP(GU$2,Recipes!$H:$GI,'Production Calculator'!$A194+2,FALSE)*$AK194))</f>
        <v>0</v>
      </c>
      <c r="GV194" s="11">
        <f>IF(GV$2=$A194,0,IF(HLOOKUP(GV$2,Recipes!$H:$GI,'Production Calculator'!$A194+2,FALSE)=0,0,HLOOKUP(GV$2,Recipes!$H:$GI,'Production Calculator'!$A194+2,FALSE)*$AK194))</f>
        <v>0</v>
      </c>
      <c r="GW194" s="11">
        <f>IF(GW$2=$A194,0,IF(HLOOKUP(GW$2,Recipes!$H:$GI,'Production Calculator'!$A194+2,FALSE)=0,0,HLOOKUP(GW$2,Recipes!$H:$GI,'Production Calculator'!$A194+2,FALSE)*$AK194))</f>
        <v>0</v>
      </c>
      <c r="GX194" s="11">
        <f>IF(GX$2=$A194,0,IF(HLOOKUP(GX$2,Recipes!$H:$GI,'Production Calculator'!$A194+2,FALSE)=0,0,HLOOKUP(GX$2,Recipes!$H:$GI,'Production Calculator'!$A194+2,FALSE)*$AK194))</f>
        <v>0</v>
      </c>
      <c r="GY194" s="11">
        <f>IF(GY$2=$A194,0,IF(HLOOKUP(GY$2,Recipes!$H:$GI,'Production Calculator'!$A194+2,FALSE)=0,0,HLOOKUP(GY$2,Recipes!$H:$GI,'Production Calculator'!$A194+2,FALSE)*$AK194))</f>
        <v>0</v>
      </c>
      <c r="GZ194" s="11">
        <f>IF(GZ$2=$A194,0,IF(HLOOKUP(GZ$2,Recipes!$H:$GI,'Production Calculator'!$A194+2,FALSE)=0,0,HLOOKUP(GZ$2,Recipes!$H:$GI,'Production Calculator'!$A194+2,FALSE)*$AK194))</f>
        <v>0</v>
      </c>
      <c r="HA194" s="11">
        <f>IF(HA$2=$A194,0,IF(HLOOKUP(HA$2,Recipes!$H:$GI,'Production Calculator'!$A194+2,FALSE)=0,0,HLOOKUP(HA$2,Recipes!$H:$GI,'Production Calculator'!$A194+2,FALSE)*$AK194))</f>
        <v>0</v>
      </c>
      <c r="HB194" s="11">
        <f>IF(HB$2=$A194,0,IF(HLOOKUP(HB$2,Recipes!$H:$GI,'Production Calculator'!$A194+2,FALSE)=0,0,HLOOKUP(HB$2,Recipes!$H:$GI,'Production Calculator'!$A194+2,FALSE)*$AK194))</f>
        <v>0</v>
      </c>
      <c r="HC194" s="11">
        <f>IF(HC$2=$A194,0,IF(HLOOKUP(HC$2,Recipes!$H:$GI,'Production Calculator'!$A194+2,FALSE)=0,0,HLOOKUP(HC$2,Recipes!$H:$GI,'Production Calculator'!$A194+2,FALSE)*$AK194))</f>
        <v>0</v>
      </c>
      <c r="HD194" s="11">
        <f>IF(HD$2=$A194,0,IF(HLOOKUP(HD$2,Recipes!$H:$GI,'Production Calculator'!$A194+2,FALSE)=0,0,HLOOKUP(HD$2,Recipes!$H:$GI,'Production Calculator'!$A194+2,FALSE)*$AK194))</f>
        <v>0</v>
      </c>
      <c r="HE194" s="11">
        <f>IF(HE$2=$A194,0,IF(HLOOKUP(HE$2,Recipes!$H:$GI,'Production Calculator'!$A194+2,FALSE)=0,0,HLOOKUP(HE$2,Recipes!$H:$GI,'Production Calculator'!$A194+2,FALSE)*$AK194))</f>
        <v>0</v>
      </c>
      <c r="HF194" s="11">
        <f>IF(HF$2=$A194,0,IF(HLOOKUP(HF$2,Recipes!$H:$GI,'Production Calculator'!$A194+2,FALSE)=0,0,HLOOKUP(HF$2,Recipes!$H:$GI,'Production Calculator'!$A194+2,FALSE)*$AK194))</f>
        <v>0</v>
      </c>
      <c r="HG194" s="11">
        <f>IF(HG$2=$A194,0,IF(HLOOKUP(HG$2,Recipes!$H:$GI,'Production Calculator'!$A194+2,FALSE)=0,0,HLOOKUP(HG$2,Recipes!$H:$GI,'Production Calculator'!$A194+2,FALSE)*$AK194))</f>
        <v>0</v>
      </c>
      <c r="HH194" s="11">
        <f>IF(HH$2=$A194,0,IF(HLOOKUP(HH$2,Recipes!$H:$GI,'Production Calculator'!$A194+2,FALSE)=0,0,HLOOKUP(HH$2,Recipes!$H:$GI,'Production Calculator'!$A194+2,FALSE)*$AK194))</f>
        <v>0</v>
      </c>
      <c r="HI194" s="11">
        <f>IF(HI$2=$A194,0,IF(HLOOKUP(HI$2,Recipes!$H:$GI,'Production Calculator'!$A194+2,FALSE)=0,0,HLOOKUP(HI$2,Recipes!$H:$GI,'Production Calculator'!$A194+2,FALSE)*$AK194))</f>
        <v>0</v>
      </c>
      <c r="HJ194" s="11">
        <f>IF(HJ$2=$A194,0,IF(HLOOKUP(HJ$2,Recipes!$H:$GI,'Production Calculator'!$A194+2,FALSE)=0,0,HLOOKUP(HJ$2,Recipes!$H:$GI,'Production Calculator'!$A194+2,FALSE)*$AK194))</f>
        <v>0</v>
      </c>
      <c r="HK194" s="11">
        <f>IF(HK$2=$A194,0,IF(HLOOKUP(HK$2,Recipes!$H:$GI,'Production Calculator'!$A194+2,FALSE)=0,0,HLOOKUP(HK$2,Recipes!$H:$GI,'Production Calculator'!$A194+2,FALSE)*$AK194))</f>
        <v>0</v>
      </c>
      <c r="HL194" s="11">
        <f>IF(HL$2=$A194,0,IF(HLOOKUP(HL$2,Recipes!$H:$GI,'Production Calculator'!$A194+2,FALSE)=0,0,HLOOKUP(HL$2,Recipes!$H:$GI,'Production Calculator'!$A194+2,FALSE)*$AK194))</f>
        <v>0</v>
      </c>
      <c r="HM194" s="11">
        <f>IF(HM$2=$A194,0,IF(HLOOKUP(HM$2,Recipes!$H:$GI,'Production Calculator'!$A194+2,FALSE)=0,0,HLOOKUP(HM$2,Recipes!$H:$GI,'Production Calculator'!$A194+2,FALSE)*$AK194))</f>
        <v>0</v>
      </c>
      <c r="HN194" s="11">
        <f>IF(HN$2=$A194,0,IF(HLOOKUP(HN$2,Recipes!$H:$GI,'Production Calculator'!$A194+2,FALSE)=0,0,HLOOKUP(HN$2,Recipes!$H:$GI,'Production Calculator'!$A194+2,FALSE)*$AK194))</f>
        <v>0</v>
      </c>
      <c r="HO194" s="11">
        <f>IF(HO$2=$A194,0,IF(HLOOKUP(HO$2,Recipes!$H:$GI,'Production Calculator'!$A194+2,FALSE)=0,0,HLOOKUP(HO$2,Recipes!$H:$GI,'Production Calculator'!$A194+2,FALSE)*$AK194))</f>
        <v>0</v>
      </c>
      <c r="HP194" s="11">
        <f>IF(HP$2=$A194,0,IF(HLOOKUP(HP$2,Recipes!$H:$GI,'Production Calculator'!$A194+2,FALSE)=0,0,HLOOKUP(HP$2,Recipes!$H:$GI,'Production Calculator'!$A194+2,FALSE)*$AK194))</f>
        <v>0</v>
      </c>
      <c r="HQ194" s="11">
        <f>IF(HQ$2=$A194,0,IF(HLOOKUP(HQ$2,Recipes!$H:$GI,'Production Calculator'!$A194+2,FALSE)=0,0,HLOOKUP(HQ$2,Recipes!$H:$GI,'Production Calculator'!$A194+2,FALSE)*$AK194))</f>
        <v>0</v>
      </c>
      <c r="HR194" s="11">
        <f>IF(HR$2=$A194,0,IF(HLOOKUP(HR$2,Recipes!$H:$GI,'Production Calculator'!$A194+2,FALSE)=0,0,HLOOKUP(HR$2,Recipes!$H:$GI,'Production Calculator'!$A194+2,FALSE)*$AK194))</f>
        <v>0</v>
      </c>
      <c r="HS194" s="121"/>
    </row>
    <row r="195" spans="1:227" x14ac:dyDescent="0.45">
      <c r="A195">
        <v>171</v>
      </c>
      <c r="B195" s="107" t="str">
        <f>VLOOKUP(A195,Recipes!A:B,2)</f>
        <v>Science pack 2</v>
      </c>
      <c r="C195" s="128">
        <v>0</v>
      </c>
      <c r="D195" s="108">
        <f>HLOOKUP(A195,$AQ$2:$HR$202,$A$202-1,FALSE)+C195</f>
        <v>0</v>
      </c>
      <c r="E195" s="127" t="s">
        <v>1</v>
      </c>
      <c r="F195" s="109">
        <f>VLOOKUP(A195,Recipes!$A$3:$G$186,6,FALSE)</f>
        <v>2</v>
      </c>
      <c r="G195" s="109">
        <f>VLOOKUP(A195,Recipes!$A$3:$G$186,7,FALSE)</f>
        <v>0</v>
      </c>
      <c r="H195" s="110">
        <f>ROUNDUP(D195/AL195,0)</f>
        <v>0</v>
      </c>
      <c r="I195" s="109">
        <f>VLOOKUP(E195,Data!$A$2:$C$26,3, FALSE)</f>
        <v>4</v>
      </c>
      <c r="J195" s="149">
        <v>0</v>
      </c>
      <c r="K195" s="149">
        <v>0</v>
      </c>
      <c r="L195" s="149">
        <v>0</v>
      </c>
      <c r="M195" s="150">
        <v>0</v>
      </c>
      <c r="N195" s="150">
        <v>0</v>
      </c>
      <c r="O195" s="150">
        <v>0</v>
      </c>
      <c r="P195" s="151">
        <v>0</v>
      </c>
      <c r="Q195" s="151">
        <v>0</v>
      </c>
      <c r="R195" s="151">
        <v>0</v>
      </c>
      <c r="S195">
        <f t="shared" si="328"/>
        <v>0</v>
      </c>
      <c r="T195">
        <f t="shared" si="329"/>
        <v>0</v>
      </c>
      <c r="U195">
        <f t="shared" si="330"/>
        <v>0</v>
      </c>
      <c r="V195">
        <f t="shared" si="331"/>
        <v>0</v>
      </c>
      <c r="W195">
        <f t="shared" si="332"/>
        <v>0</v>
      </c>
      <c r="X195">
        <f t="shared" si="333"/>
        <v>0</v>
      </c>
      <c r="Y195">
        <f t="shared" si="334"/>
        <v>0</v>
      </c>
      <c r="Z195">
        <f t="shared" si="335"/>
        <v>0</v>
      </c>
      <c r="AA195">
        <f t="shared" si="336"/>
        <v>0</v>
      </c>
      <c r="AB195" s="111">
        <f>VLOOKUP($A195,Recipes!$A:$G,4)</f>
        <v>6</v>
      </c>
      <c r="AC195" s="111">
        <f>VLOOKUP($A195,Recipes!$A:$G,5)</f>
        <v>1</v>
      </c>
      <c r="AD195" s="111">
        <f>AC195/AB195</f>
        <v>0.16666666666666666</v>
      </c>
      <c r="AE195" s="111">
        <f>VLOOKUP(E195,Data!$A$2:$F$26,5,FALSE)</f>
        <v>0</v>
      </c>
      <c r="AF195" s="111">
        <f>VLOOKUP(E195,Data!$A$2:$F$26,4,FALSE)</f>
        <v>210</v>
      </c>
      <c r="AG195" s="111">
        <f>VLOOKUP(E195,Data!$A$2:$B$26,2, FALSE)</f>
        <v>1.25</v>
      </c>
      <c r="AH195" s="111">
        <f>1+VLOOKUP($J$3,Data!$A$40:$D$48,2,FALSE)*$J195+VLOOKUP($K$3,Data!$A$40:$D$48,2,FALSE)*$K195+VLOOKUP($L$3,Data!$A$40:$D$48,2,FALSE)*$L195+VLOOKUP($M$3,Data!$A$40:$D$48,2,FALSE)*$M195+VLOOKUP($N$3,Data!$A$40:$D$48,2,FALSE)*$N195+VLOOKUP($O$3,Data!$A$40:$D$48,2,FALSE)*$O195+VLOOKUP($P$3,Data!$A$40:$D$48,2,FALSE)*$P195+VLOOKUP($Q$3,Data!$A$40:$D$48,2,FALSE)*$Q195+VLOOKUP($R$3,Data!$A$40:$D$48,2,FALSE)*$R195</f>
        <v>1</v>
      </c>
      <c r="AI195" s="111">
        <f>MAX(1+VLOOKUP($J$3,Data!$A$40:$D$48,3,FALSE)*$J195+VLOOKUP($K$3,Data!$A$40:$D$48,3,FALSE)*$K195+VLOOKUP($L$3,Data!$A$40:$D$48,3,FALSE)*$L195+VLOOKUP($M$3,Data!$A$40:$D$48,3,FALSE)*$M195+VLOOKUP($N$3,Data!$A$40:$D$48,3,FALSE)*$N195+VLOOKUP($O$3,Data!$A$40:$D$48,3,FALSE)*$O195+VLOOKUP($P$3,Data!$A$40:$D$48,3,FALSE)*$P195+VLOOKUP($Q$3,Data!$A$40:$D$48,3,FALSE)*$Q195+VLOOKUP($R$3,Data!$A$40:$D$48,3,FALSE)*$R195,0)</f>
        <v>1</v>
      </c>
      <c r="AJ195" s="111">
        <f>MAX(1-(VLOOKUP($J$3,Data!$A$40:$D$48,4,FALSE)*$J195+VLOOKUP($K$3,Data!$A$40:$D$48,4,FALSE)*$K195+VLOOKUP($L$3,Data!$A$40:$D$48,4,FALSE)*$L195+VLOOKUP($M$3,Data!$A$40:$D$48,4,FALSE)*$M195+VLOOKUP($N$3,Data!$A$40:$D$48,4,FALSE)*$N195+VLOOKUP($O$3,Data!$A$40:$D$48,4,FALSE)*$O195+VLOOKUP($P$3,Data!$A$40:$D$48,4,FALSE)*$P195+VLOOKUP($Q$3,Data!$A$40:$D$48,4,FALSE)*$Q195+VLOOKUP($R$3,Data!$A$40:$D$48,4,FALSE)*$R195),0.2)</f>
        <v>1</v>
      </c>
      <c r="AK195" s="112">
        <f>D195/(AC195*AH195)</f>
        <v>0</v>
      </c>
      <c r="AL195" s="111">
        <f>AD195*AG195*AH195*AI195</f>
        <v>0.20833333333333331</v>
      </c>
      <c r="AM195" s="111">
        <f>AE195*H195*AJ195</f>
        <v>0</v>
      </c>
      <c r="AN195" s="111">
        <f>AF195*H195*AJ195</f>
        <v>0</v>
      </c>
      <c r="AO195" s="131" t="s">
        <v>298</v>
      </c>
      <c r="AP195" s="11"/>
      <c r="AQ195" s="11">
        <f>IF(AQ$2=$A195,0,IF(HLOOKUP(AQ$2,Recipes!$H:$GI,'Production Calculator'!$A195+2,FALSE)=0,0,HLOOKUP(AQ$2,Recipes!$H:$GI,'Production Calculator'!$A195+2,FALSE)*$AK195))</f>
        <v>0</v>
      </c>
      <c r="AR195" s="11">
        <f>IF(AR$2=$A195,0,IF(HLOOKUP(AR$2,Recipes!$H:$GI,'Production Calculator'!$A195+2,FALSE)=0,0,HLOOKUP(AR$2,Recipes!$H:$GI,'Production Calculator'!$A195+2,FALSE)*$AK195))</f>
        <v>0</v>
      </c>
      <c r="AS195" s="11">
        <f>IF(AS$2=$A195,0,IF(HLOOKUP(AS$2,Recipes!$H:$GI,'Production Calculator'!$A195+2,FALSE)=0,0,HLOOKUP(AS$2,Recipes!$H:$GI,'Production Calculator'!$A195+2,FALSE)*$AK195))</f>
        <v>0</v>
      </c>
      <c r="AT195" s="11">
        <f>IF(AT$2=$A195,0,IF(HLOOKUP(AT$2,Recipes!$H:$GI,'Production Calculator'!$A195+2,FALSE)=0,0,HLOOKUP(AT$2,Recipes!$H:$GI,'Production Calculator'!$A195+2,FALSE)*$AK195))</f>
        <v>0</v>
      </c>
      <c r="AU195" s="11">
        <f>IF(AU$2=$A195,0,IF(HLOOKUP(AU$2,Recipes!$H:$GI,'Production Calculator'!$A195+2,FALSE)=0,0,HLOOKUP(AU$2,Recipes!$H:$GI,'Production Calculator'!$A195+2,FALSE)*$AK195))</f>
        <v>0</v>
      </c>
      <c r="AV195" s="11">
        <f>IF(AV$2=$A195,0,IF(HLOOKUP(AV$2,Recipes!$H:$GI,'Production Calculator'!$A195+2,FALSE)=0,0,HLOOKUP(AV$2,Recipes!$H:$GI,'Production Calculator'!$A195+2,FALSE)*$AK195))</f>
        <v>0</v>
      </c>
      <c r="AW195" s="11">
        <f>IF(AW$2=$A195,0,IF(HLOOKUP(AW$2,Recipes!$H:$GI,'Production Calculator'!$A195+2,FALSE)=0,0,HLOOKUP(AW$2,Recipes!$H:$GI,'Production Calculator'!$A195+2,FALSE)*$AK195))</f>
        <v>0</v>
      </c>
      <c r="AX195" s="11">
        <f>IF(AX$2=$A195,0,IF(HLOOKUP(AX$2,Recipes!$H:$GI,'Production Calculator'!$A195+2,FALSE)=0,0,HLOOKUP(AX$2,Recipes!$H:$GI,'Production Calculator'!$A195+2,FALSE)*$AK195))</f>
        <v>0</v>
      </c>
      <c r="AY195" s="11">
        <f>IF(AY$2=$A195,0,IF(HLOOKUP(AY$2,Recipes!$H:$GI,'Production Calculator'!$A195+2,FALSE)=0,0,HLOOKUP(AY$2,Recipes!$H:$GI,'Production Calculator'!$A195+2,FALSE)*$AK195))</f>
        <v>0</v>
      </c>
      <c r="AZ195" s="11">
        <f>IF(AZ$2=$A195,0,IF(HLOOKUP(AZ$2,Recipes!$H:$GI,'Production Calculator'!$A195+2,FALSE)=0,0,HLOOKUP(AZ$2,Recipes!$H:$GI,'Production Calculator'!$A195+2,FALSE)*$AK195))</f>
        <v>0</v>
      </c>
      <c r="BA195" s="11">
        <f>IF(BA$2=$A195,0,IF(HLOOKUP(BA$2,Recipes!$H:$GI,'Production Calculator'!$A195+2,FALSE)=0,0,HLOOKUP(BA$2,Recipes!$H:$GI,'Production Calculator'!$A195+2,FALSE)*$AK195))</f>
        <v>0</v>
      </c>
      <c r="BB195" s="11">
        <f>IF(BB$2=$A195,0,IF(HLOOKUP(BB$2,Recipes!$H:$GI,'Production Calculator'!$A195+2,FALSE)=0,0,HLOOKUP(BB$2,Recipes!$H:$GI,'Production Calculator'!$A195+2,FALSE)*$AK195))</f>
        <v>0</v>
      </c>
      <c r="BC195" s="11">
        <f>IF(BC$2=$A195,0,IF(HLOOKUP(BC$2,Recipes!$H:$GI,'Production Calculator'!$A195+2,FALSE)=0,0,HLOOKUP(BC$2,Recipes!$H:$GI,'Production Calculator'!$A195+2,FALSE)*$AK195))</f>
        <v>0</v>
      </c>
      <c r="BD195" s="11">
        <f>IF(BD$2=$A195,0,IF(HLOOKUP(BD$2,Recipes!$H:$GI,'Production Calculator'!$A195+2,FALSE)=0,0,HLOOKUP(BD$2,Recipes!$H:$GI,'Production Calculator'!$A195+2,FALSE)*$AK195))</f>
        <v>0</v>
      </c>
      <c r="BE195" s="11">
        <f>IF(BE$2=$A195,0,IF(HLOOKUP(BE$2,Recipes!$H:$GI,'Production Calculator'!$A195+2,FALSE)=0,0,HLOOKUP(BE$2,Recipes!$H:$GI,'Production Calculator'!$A195+2,FALSE)*$AK195))</f>
        <v>0</v>
      </c>
      <c r="BF195" s="11">
        <f>IF(BF$2=$A195,0,IF(HLOOKUP(BF$2,Recipes!$H:$GI,'Production Calculator'!$A195+2,FALSE)=0,0,HLOOKUP(BF$2,Recipes!$H:$GI,'Production Calculator'!$A195+2,FALSE)*$AK195))</f>
        <v>0</v>
      </c>
      <c r="BG195" s="11">
        <f>IF(BG$2=$A195,0,IF(HLOOKUP(BG$2,Recipes!$H:$GI,'Production Calculator'!$A195+2,FALSE)=0,0,HLOOKUP(BG$2,Recipes!$H:$GI,'Production Calculator'!$A195+2,FALSE)*$AK195))</f>
        <v>0</v>
      </c>
      <c r="BH195" s="11">
        <f>IF(BH$2=$A195,0,IF(HLOOKUP(BH$2,Recipes!$H:$GI,'Production Calculator'!$A195+2,FALSE)=0,0,HLOOKUP(BH$2,Recipes!$H:$GI,'Production Calculator'!$A195+2,FALSE)*$AK195))</f>
        <v>0</v>
      </c>
      <c r="BI195" s="11">
        <f>IF(BI$2=$A195,0,IF(HLOOKUP(BI$2,Recipes!$H:$GI,'Production Calculator'!$A195+2,FALSE)=0,0,HLOOKUP(BI$2,Recipes!$H:$GI,'Production Calculator'!$A195+2,FALSE)*$AK195))</f>
        <v>0</v>
      </c>
      <c r="BJ195" s="11">
        <f>IF(BJ$2=$A195,0,IF(HLOOKUP(BJ$2,Recipes!$H:$GI,'Production Calculator'!$A195+2,FALSE)=0,0,HLOOKUP(BJ$2,Recipes!$H:$GI,'Production Calculator'!$A195+2,FALSE)*$AK195))</f>
        <v>0</v>
      </c>
      <c r="BK195" s="11">
        <f>IF(BK$2=$A195,0,IF(HLOOKUP(BK$2,Recipes!$H:$GI,'Production Calculator'!$A195+2,FALSE)=0,0,HLOOKUP(BK$2,Recipes!$H:$GI,'Production Calculator'!$A195+2,FALSE)*$AK195))</f>
        <v>0</v>
      </c>
      <c r="BL195" s="11">
        <f>IF(BL$2=$A195,0,IF(HLOOKUP(BL$2,Recipes!$H:$GI,'Production Calculator'!$A195+2,FALSE)=0,0,HLOOKUP(BL$2,Recipes!$H:$GI,'Production Calculator'!$A195+2,FALSE)*$AK195))</f>
        <v>0</v>
      </c>
      <c r="BM195" s="11">
        <f>IF(BM$2=$A195,0,IF(HLOOKUP(BM$2,Recipes!$H:$GI,'Production Calculator'!$A195+2,FALSE)=0,0,HLOOKUP(BM$2,Recipes!$H:$GI,'Production Calculator'!$A195+2,FALSE)*$AK195))</f>
        <v>0</v>
      </c>
      <c r="BN195" s="11">
        <f>IF(BN$2=$A195,0,IF(HLOOKUP(BN$2,Recipes!$H:$GI,'Production Calculator'!$A195+2,FALSE)=0,0,HLOOKUP(BN$2,Recipes!$H:$GI,'Production Calculator'!$A195+2,FALSE)*$AK195))</f>
        <v>0</v>
      </c>
      <c r="BO195" s="11">
        <f>IF(BO$2=$A195,0,IF(HLOOKUP(BO$2,Recipes!$H:$GI,'Production Calculator'!$A195+2,FALSE)=0,0,HLOOKUP(BO$2,Recipes!$H:$GI,'Production Calculator'!$A195+2,FALSE)*$AK195))</f>
        <v>0</v>
      </c>
      <c r="BP195" s="11">
        <f>IF(BP$2=$A195,0,IF(HLOOKUP(BP$2,Recipes!$H:$GI,'Production Calculator'!$A195+2,FALSE)=0,0,HLOOKUP(BP$2,Recipes!$H:$GI,'Production Calculator'!$A195+2,FALSE)*$AK195))</f>
        <v>0</v>
      </c>
      <c r="BQ195" s="11">
        <f>IF(BQ$2=$A195,0,IF(HLOOKUP(BQ$2,Recipes!$H:$GI,'Production Calculator'!$A195+2,FALSE)=0,0,HLOOKUP(BQ$2,Recipes!$H:$GI,'Production Calculator'!$A195+2,FALSE)*$AK195))</f>
        <v>0</v>
      </c>
      <c r="BR195" s="11">
        <f>IF(BR$2=$A195,0,IF(HLOOKUP(BR$2,Recipes!$H:$GI,'Production Calculator'!$A195+2,FALSE)=0,0,HLOOKUP(BR$2,Recipes!$H:$GI,'Production Calculator'!$A195+2,FALSE)*$AK195))</f>
        <v>0</v>
      </c>
      <c r="BS195" s="11">
        <f>IF(BS$2=$A195,0,IF(HLOOKUP(BS$2,Recipes!$H:$GI,'Production Calculator'!$A195+2,FALSE)=0,0,HLOOKUP(BS$2,Recipes!$H:$GI,'Production Calculator'!$A195+2,FALSE)*$AK195))</f>
        <v>0</v>
      </c>
      <c r="BT195" s="11">
        <f>IF(BT$2=$A195,0,IF(HLOOKUP(BT$2,Recipes!$H:$GI,'Production Calculator'!$A195+2,FALSE)=0,0,HLOOKUP(BT$2,Recipes!$H:$GI,'Production Calculator'!$A195+2,FALSE)*$AK195))</f>
        <v>0</v>
      </c>
      <c r="BU195" s="11">
        <f>IF(BU$2=$A195,0,IF(HLOOKUP(BU$2,Recipes!$H:$GI,'Production Calculator'!$A195+2,FALSE)=0,0,HLOOKUP(BU$2,Recipes!$H:$GI,'Production Calculator'!$A195+2,FALSE)*$AK195))</f>
        <v>0</v>
      </c>
      <c r="BV195" s="11">
        <f>IF(BV$2=$A195,0,IF(HLOOKUP(BV$2,Recipes!$H:$GI,'Production Calculator'!$A195+2,FALSE)=0,0,HLOOKUP(BV$2,Recipes!$H:$GI,'Production Calculator'!$A195+2,FALSE)*$AK195))</f>
        <v>0</v>
      </c>
      <c r="BW195" s="11">
        <f>IF(BW$2=$A195,0,IF(HLOOKUP(BW$2,Recipes!$H:$GI,'Production Calculator'!$A195+2,FALSE)=0,0,HLOOKUP(BW$2,Recipes!$H:$GI,'Production Calculator'!$A195+2,FALSE)*$AK195))</f>
        <v>0</v>
      </c>
      <c r="BX195" s="11">
        <f>IF(BX$2=$A195,0,IF(HLOOKUP(BX$2,Recipes!$H:$GI,'Production Calculator'!$A195+2,FALSE)=0,0,HLOOKUP(BX$2,Recipes!$H:$GI,'Production Calculator'!$A195+2,FALSE)*$AK195))</f>
        <v>0</v>
      </c>
      <c r="BY195" s="11">
        <f>IF(BY$2=$A195,0,IF(HLOOKUP(BY$2,Recipes!$H:$GI,'Production Calculator'!$A195+2,FALSE)=0,0,HLOOKUP(BY$2,Recipes!$H:$GI,'Production Calculator'!$A195+2,FALSE)*$AK195))</f>
        <v>0</v>
      </c>
      <c r="BZ195" s="11">
        <f>IF(BZ$2=$A195,0,IF(HLOOKUP(BZ$2,Recipes!$H:$GI,'Production Calculator'!$A195+2,FALSE)=0,0,HLOOKUP(BZ$2,Recipes!$H:$GI,'Production Calculator'!$A195+2,FALSE)*$AK195))</f>
        <v>0</v>
      </c>
      <c r="CA195" s="11">
        <f>IF(CA$2=$A195,0,IF(HLOOKUP(CA$2,Recipes!$H:$GI,'Production Calculator'!$A195+2,FALSE)=0,0,HLOOKUP(CA$2,Recipes!$H:$GI,'Production Calculator'!$A195+2,FALSE)*$AK195))</f>
        <v>0</v>
      </c>
      <c r="CB195" s="11">
        <f>IF(CB$2=$A195,0,IF(HLOOKUP(CB$2,Recipes!$H:$GI,'Production Calculator'!$A195+2,FALSE)=0,0,HLOOKUP(CB$2,Recipes!$H:$GI,'Production Calculator'!$A195+2,FALSE)*$AK195))</f>
        <v>0</v>
      </c>
      <c r="CC195" s="11">
        <f>IF(CC$2=$A195,0,IF(HLOOKUP(CC$2,Recipes!$H:$GI,'Production Calculator'!$A195+2,FALSE)=0,0,HLOOKUP(CC$2,Recipes!$H:$GI,'Production Calculator'!$A195+2,FALSE)*$AK195))</f>
        <v>0</v>
      </c>
      <c r="CD195" s="11">
        <f>IF(CD$2=$A195,0,IF(HLOOKUP(CD$2,Recipes!$H:$GI,'Production Calculator'!$A195+2,FALSE)=0,0,HLOOKUP(CD$2,Recipes!$H:$GI,'Production Calculator'!$A195+2,FALSE)*$AK195))</f>
        <v>0</v>
      </c>
      <c r="CE195" s="11">
        <f>IF(CE$2=$A195,0,IF(HLOOKUP(CE$2,Recipes!$H:$GI,'Production Calculator'!$A195+2,FALSE)=0,0,HLOOKUP(CE$2,Recipes!$H:$GI,'Production Calculator'!$A195+2,FALSE)*$AK195))</f>
        <v>0</v>
      </c>
      <c r="CF195" s="11">
        <f>IF(CF$2=$A195,0,IF(HLOOKUP(CF$2,Recipes!$H:$GI,'Production Calculator'!$A195+2,FALSE)=0,0,HLOOKUP(CF$2,Recipes!$H:$GI,'Production Calculator'!$A195+2,FALSE)*$AK195))</f>
        <v>0</v>
      </c>
      <c r="CG195" s="11">
        <f>IF(CG$2=$A195,0,IF(HLOOKUP(CG$2,Recipes!$H:$GI,'Production Calculator'!$A195+2,FALSE)=0,0,HLOOKUP(CG$2,Recipes!$H:$GI,'Production Calculator'!$A195+2,FALSE)*$AK195))</f>
        <v>0</v>
      </c>
      <c r="CH195" s="11">
        <f>IF(CH$2=$A195,0,IF(HLOOKUP(CH$2,Recipes!$H:$GI,'Production Calculator'!$A195+2,FALSE)=0,0,HLOOKUP(CH$2,Recipes!$H:$GI,'Production Calculator'!$A195+2,FALSE)*$AK195))</f>
        <v>0</v>
      </c>
      <c r="CI195" s="11">
        <f>IF(CI$2=$A195,0,IF(HLOOKUP(CI$2,Recipes!$H:$GI,'Production Calculator'!$A195+2,FALSE)=0,0,HLOOKUP(CI$2,Recipes!$H:$GI,'Production Calculator'!$A195+2,FALSE)*$AK195))</f>
        <v>0</v>
      </c>
      <c r="CJ195" s="11">
        <f>IF(CJ$2=$A195,0,IF(HLOOKUP(CJ$2,Recipes!$H:$GI,'Production Calculator'!$A195+2,FALSE)=0,0,HLOOKUP(CJ$2,Recipes!$H:$GI,'Production Calculator'!$A195+2,FALSE)*$AK195))</f>
        <v>0</v>
      </c>
      <c r="CK195" s="11">
        <f>IF(CK$2=$A195,0,IF(HLOOKUP(CK$2,Recipes!$H:$GI,'Production Calculator'!$A195+2,FALSE)=0,0,HLOOKUP(CK$2,Recipes!$H:$GI,'Production Calculator'!$A195+2,FALSE)*$AK195))</f>
        <v>0</v>
      </c>
      <c r="CL195" s="11">
        <f>IF(CL$2=$A195,0,IF(HLOOKUP(CL$2,Recipes!$H:$GI,'Production Calculator'!$A195+2,FALSE)=0,0,HLOOKUP(CL$2,Recipes!$H:$GI,'Production Calculator'!$A195+2,FALSE)*$AK195))</f>
        <v>0</v>
      </c>
      <c r="CM195" s="11">
        <f>IF(CM$2=$A195,0,IF(HLOOKUP(CM$2,Recipes!$H:$GI,'Production Calculator'!$A195+2,FALSE)=0,0,HLOOKUP(CM$2,Recipes!$H:$GI,'Production Calculator'!$A195+2,FALSE)*$AK195))</f>
        <v>0</v>
      </c>
      <c r="CN195" s="11">
        <f>IF(CN$2=$A195,0,IF(HLOOKUP(CN$2,Recipes!$H:$GI,'Production Calculator'!$A195+2,FALSE)=0,0,HLOOKUP(CN$2,Recipes!$H:$GI,'Production Calculator'!$A195+2,FALSE)*$AK195))</f>
        <v>0</v>
      </c>
      <c r="CO195" s="11">
        <f>IF(CO$2=$A195,0,IF(HLOOKUP(CO$2,Recipes!$H:$GI,'Production Calculator'!$A195+2,FALSE)=0,0,HLOOKUP(CO$2,Recipes!$H:$GI,'Production Calculator'!$A195+2,FALSE)*$AK195))</f>
        <v>0</v>
      </c>
      <c r="CP195" s="11">
        <f>IF(CP$2=$A195,0,IF(HLOOKUP(CP$2,Recipes!$H:$GI,'Production Calculator'!$A195+2,FALSE)=0,0,HLOOKUP(CP$2,Recipes!$H:$GI,'Production Calculator'!$A195+2,FALSE)*$AK195))</f>
        <v>0</v>
      </c>
      <c r="CQ195" s="11">
        <f>IF(CQ$2=$A195,0,IF(HLOOKUP(CQ$2,Recipes!$H:$GI,'Production Calculator'!$A195+2,FALSE)=0,0,HLOOKUP(CQ$2,Recipes!$H:$GI,'Production Calculator'!$A195+2,FALSE)*$AK195))</f>
        <v>0</v>
      </c>
      <c r="CR195" s="11">
        <f>IF(CR$2=$A195,0,IF(HLOOKUP(CR$2,Recipes!$H:$GI,'Production Calculator'!$A195+2,FALSE)=0,0,HLOOKUP(CR$2,Recipes!$H:$GI,'Production Calculator'!$A195+2,FALSE)*$AK195))</f>
        <v>0</v>
      </c>
      <c r="CS195" s="11">
        <f>IF(CS$2=$A195,0,IF(HLOOKUP(CS$2,Recipes!$H:$GI,'Production Calculator'!$A195+2,FALSE)=0,0,HLOOKUP(CS$2,Recipes!$H:$GI,'Production Calculator'!$A195+2,FALSE)*$AK195))</f>
        <v>0</v>
      </c>
      <c r="CT195" s="11">
        <f>IF(CT$2=$A195,0,IF(HLOOKUP(CT$2,Recipes!$H:$GI,'Production Calculator'!$A195+2,FALSE)=0,0,HLOOKUP(CT$2,Recipes!$H:$GI,'Production Calculator'!$A195+2,FALSE)*$AK195))</f>
        <v>0</v>
      </c>
      <c r="CU195" s="11">
        <f>IF(CU$2=$A195,0,IF(HLOOKUP(CU$2,Recipes!$H:$GI,'Production Calculator'!$A195+2,FALSE)=0,0,HLOOKUP(CU$2,Recipes!$H:$GI,'Production Calculator'!$A195+2,FALSE)*$AK195))</f>
        <v>0</v>
      </c>
      <c r="CV195" s="11">
        <f>IF(CV$2=$A195,0,IF(HLOOKUP(CV$2,Recipes!$H:$GI,'Production Calculator'!$A195+2,FALSE)=0,0,HLOOKUP(CV$2,Recipes!$H:$GI,'Production Calculator'!$A195+2,FALSE)*$AK195))</f>
        <v>0</v>
      </c>
      <c r="CW195" s="11">
        <f>IF(CW$2=$A195,0,IF(HLOOKUP(CW$2,Recipes!$H:$GI,'Production Calculator'!$A195+2,FALSE)=0,0,HLOOKUP(CW$2,Recipes!$H:$GI,'Production Calculator'!$A195+2,FALSE)*$AK195))</f>
        <v>0</v>
      </c>
      <c r="CX195" s="11">
        <f>IF(CX$2=$A195,0,IF(HLOOKUP(CX$2,Recipes!$H:$GI,'Production Calculator'!$A195+2,FALSE)=0,0,HLOOKUP(CX$2,Recipes!$H:$GI,'Production Calculator'!$A195+2,FALSE)*$AK195))</f>
        <v>0</v>
      </c>
      <c r="CY195" s="11">
        <f>IF(CY$2=$A195,0,IF(HLOOKUP(CY$2,Recipes!$H:$GI,'Production Calculator'!$A195+2,FALSE)=0,0,HLOOKUP(CY$2,Recipes!$H:$GI,'Production Calculator'!$A195+2,FALSE)*$AK195))</f>
        <v>0</v>
      </c>
      <c r="CZ195" s="11">
        <f>IF(CZ$2=$A195,0,IF(HLOOKUP(CZ$2,Recipes!$H:$GI,'Production Calculator'!$A195+2,FALSE)=0,0,HLOOKUP(CZ$2,Recipes!$H:$GI,'Production Calculator'!$A195+2,FALSE)*$AK195))</f>
        <v>0</v>
      </c>
      <c r="DA195" s="11">
        <f>IF(DA$2=$A195,0,IF(HLOOKUP(DA$2,Recipes!$H:$GI,'Production Calculator'!$A195+2,FALSE)=0,0,HLOOKUP(DA$2,Recipes!$H:$GI,'Production Calculator'!$A195+2,FALSE)*$AK195))</f>
        <v>0</v>
      </c>
      <c r="DB195" s="11">
        <f>IF(DB$2=$A195,0,IF(HLOOKUP(DB$2,Recipes!$H:$GI,'Production Calculator'!$A195+2,FALSE)=0,0,HLOOKUP(DB$2,Recipes!$H:$GI,'Production Calculator'!$A195+2,FALSE)*$AK195))</f>
        <v>0</v>
      </c>
      <c r="DC195" s="11">
        <f>IF(DC$2=$A195,0,IF(HLOOKUP(DC$2,Recipes!$H:$GI,'Production Calculator'!$A195+2,FALSE)=0,0,HLOOKUP(DC$2,Recipes!$H:$GI,'Production Calculator'!$A195+2,FALSE)*$AK195))</f>
        <v>0</v>
      </c>
      <c r="DD195" s="11">
        <f>IF(DD$2=$A195,0,IF(HLOOKUP(DD$2,Recipes!$H:$GI,'Production Calculator'!$A195+2,FALSE)=0,0,HLOOKUP(DD$2,Recipes!$H:$GI,'Production Calculator'!$A195+2,FALSE)*$AK195))</f>
        <v>0</v>
      </c>
      <c r="DE195" s="11">
        <f>IF(DE$2=$A195,0,IF(HLOOKUP(DE$2,Recipes!$H:$GI,'Production Calculator'!$A195+2,FALSE)=0,0,HLOOKUP(DE$2,Recipes!$H:$GI,'Production Calculator'!$A195+2,FALSE)*$AK195))</f>
        <v>0</v>
      </c>
      <c r="DF195" s="11">
        <f>IF(DF$2=$A195,0,IF(HLOOKUP(DF$2,Recipes!$H:$GI,'Production Calculator'!$A195+2,FALSE)=0,0,HLOOKUP(DF$2,Recipes!$H:$GI,'Production Calculator'!$A195+2,FALSE)*$AK195))</f>
        <v>0</v>
      </c>
      <c r="DG195" s="11">
        <f>IF(DG$2=$A195,0,IF(HLOOKUP(DG$2,Recipes!$H:$GI,'Production Calculator'!$A195+2,FALSE)=0,0,HLOOKUP(DG$2,Recipes!$H:$GI,'Production Calculator'!$A195+2,FALSE)*$AK195))</f>
        <v>0</v>
      </c>
      <c r="DH195" s="11">
        <f>IF(DH$2=$A195,0,IF(HLOOKUP(DH$2,Recipes!$H:$GI,'Production Calculator'!$A195+2,FALSE)=0,0,HLOOKUP(DH$2,Recipes!$H:$GI,'Production Calculator'!$A195+2,FALSE)*$AK195))</f>
        <v>0</v>
      </c>
      <c r="DI195" s="11">
        <f>IF(DI$2=$A195,0,IF(HLOOKUP(DI$2,Recipes!$H:$GI,'Production Calculator'!$A195+2,FALSE)=0,0,HLOOKUP(DI$2,Recipes!$H:$GI,'Production Calculator'!$A195+2,FALSE)*$AK195))</f>
        <v>0</v>
      </c>
      <c r="DJ195" s="11">
        <f>IF(DJ$2=$A195,0,IF(HLOOKUP(DJ$2,Recipes!$H:$GI,'Production Calculator'!$A195+2,FALSE)=0,0,HLOOKUP(DJ$2,Recipes!$H:$GI,'Production Calculator'!$A195+2,FALSE)*$AK195))</f>
        <v>0</v>
      </c>
      <c r="DK195" s="11">
        <f>IF(DK$2=$A195,0,IF(HLOOKUP(DK$2,Recipes!$H:$GI,'Production Calculator'!$A195+2,FALSE)=0,0,HLOOKUP(DK$2,Recipes!$H:$GI,'Production Calculator'!$A195+2,FALSE)*$AK195))</f>
        <v>0</v>
      </c>
      <c r="DL195" s="11">
        <f>IF(DL$2=$A195,0,IF(HLOOKUP(DL$2,Recipes!$H:$GI,'Production Calculator'!$A195+2,FALSE)=0,0,HLOOKUP(DL$2,Recipes!$H:$GI,'Production Calculator'!$A195+2,FALSE)*$AK195))</f>
        <v>0</v>
      </c>
      <c r="DM195" s="11">
        <f>IF(DM$2=$A195,0,IF(HLOOKUP(DM$2,Recipes!$H:$GI,'Production Calculator'!$A195+2,FALSE)=0,0,HLOOKUP(DM$2,Recipes!$H:$GI,'Production Calculator'!$A195+2,FALSE)*$AK195))</f>
        <v>0</v>
      </c>
      <c r="DN195" s="11">
        <f>IF(DN$2=$A195,0,IF(HLOOKUP(DN$2,Recipes!$H:$GI,'Production Calculator'!$A195+2,FALSE)=0,0,HLOOKUP(DN$2,Recipes!$H:$GI,'Production Calculator'!$A195+2,FALSE)*$AK195))</f>
        <v>0</v>
      </c>
      <c r="DO195" s="11">
        <f>IF(DO$2=$A195,0,IF(HLOOKUP(DO$2,Recipes!$H:$GI,'Production Calculator'!$A195+2,FALSE)=0,0,HLOOKUP(DO$2,Recipes!$H:$GI,'Production Calculator'!$A195+2,FALSE)*$AK195))</f>
        <v>0</v>
      </c>
      <c r="DP195" s="11">
        <f>IF(DP$2=$A195,0,IF(HLOOKUP(DP$2,Recipes!$H:$GI,'Production Calculator'!$A195+2,FALSE)=0,0,HLOOKUP(DP$2,Recipes!$H:$GI,'Production Calculator'!$A195+2,FALSE)*$AK195))</f>
        <v>0</v>
      </c>
      <c r="DQ195" s="11">
        <f>IF(DQ$2=$A195,0,IF(HLOOKUP(DQ$2,Recipes!$H:$GI,'Production Calculator'!$A195+2,FALSE)=0,0,HLOOKUP(DQ$2,Recipes!$H:$GI,'Production Calculator'!$A195+2,FALSE)*$AK195))</f>
        <v>0</v>
      </c>
      <c r="DR195" s="11">
        <f>IF(DR$2=$A195,0,IF(HLOOKUP(DR$2,Recipes!$H:$GI,'Production Calculator'!$A195+2,FALSE)=0,0,HLOOKUP(DR$2,Recipes!$H:$GI,'Production Calculator'!$A195+2,FALSE)*$AK195))</f>
        <v>0</v>
      </c>
      <c r="DS195" s="11">
        <f>IF(DS$2=$A195,0,IF(HLOOKUP(DS$2,Recipes!$H:$GI,'Production Calculator'!$A195+2,FALSE)=0,0,HLOOKUP(DS$2,Recipes!$H:$GI,'Production Calculator'!$A195+2,FALSE)*$AK195))</f>
        <v>0</v>
      </c>
      <c r="DT195" s="11">
        <f>IF(DT$2=$A195,0,IF(HLOOKUP(DT$2,Recipes!$H:$GI,'Production Calculator'!$A195+2,FALSE)=0,0,HLOOKUP(DT$2,Recipes!$H:$GI,'Production Calculator'!$A195+2,FALSE)*$AK195))</f>
        <v>0</v>
      </c>
      <c r="DU195" s="11">
        <f>IF(DU$2=$A195,0,IF(HLOOKUP(DU$2,Recipes!$H:$GI,'Production Calculator'!$A195+2,FALSE)=0,0,HLOOKUP(DU$2,Recipes!$H:$GI,'Production Calculator'!$A195+2,FALSE)*$AK195))</f>
        <v>0</v>
      </c>
      <c r="DV195" s="11">
        <f>IF(DV$2=$A195,0,IF(HLOOKUP(DV$2,Recipes!$H:$GI,'Production Calculator'!$A195+2,FALSE)=0,0,HLOOKUP(DV$2,Recipes!$H:$GI,'Production Calculator'!$A195+2,FALSE)*$AK195))</f>
        <v>0</v>
      </c>
      <c r="DW195" s="11">
        <f>IF(DW$2=$A195,0,IF(HLOOKUP(DW$2,Recipes!$H:$GI,'Production Calculator'!$A195+2,FALSE)=0,0,HLOOKUP(DW$2,Recipes!$H:$GI,'Production Calculator'!$A195+2,FALSE)*$AK195))</f>
        <v>0</v>
      </c>
      <c r="DX195" s="11">
        <f>IF(DX$2=$A195,0,IF(HLOOKUP(DX$2,Recipes!$H:$GI,'Production Calculator'!$A195+2,FALSE)=0,0,HLOOKUP(DX$2,Recipes!$H:$GI,'Production Calculator'!$A195+2,FALSE)*$AK195))</f>
        <v>0</v>
      </c>
      <c r="DY195" s="11">
        <f>IF(DY$2=$A195,0,IF(HLOOKUP(DY$2,Recipes!$H:$GI,'Production Calculator'!$A195+2,FALSE)=0,0,HLOOKUP(DY$2,Recipes!$H:$GI,'Production Calculator'!$A195+2,FALSE)*$AK195))</f>
        <v>0</v>
      </c>
      <c r="DZ195" s="11">
        <f>IF(DZ$2=$A195,0,IF(HLOOKUP(DZ$2,Recipes!$H:$GI,'Production Calculator'!$A195+2,FALSE)=0,0,HLOOKUP(DZ$2,Recipes!$H:$GI,'Production Calculator'!$A195+2,FALSE)*$AK195))</f>
        <v>0</v>
      </c>
      <c r="EA195" s="11">
        <f>IF(EA$2=$A195,0,IF(HLOOKUP(EA$2,Recipes!$H:$GI,'Production Calculator'!$A195+2,FALSE)=0,0,HLOOKUP(EA$2,Recipes!$H:$GI,'Production Calculator'!$A195+2,FALSE)*$AK195))</f>
        <v>0</v>
      </c>
      <c r="EB195" s="11">
        <f>IF(EB$2=$A195,0,IF(HLOOKUP(EB$2,Recipes!$H:$GI,'Production Calculator'!$A195+2,FALSE)=0,0,HLOOKUP(EB$2,Recipes!$H:$GI,'Production Calculator'!$A195+2,FALSE)*$AK195))</f>
        <v>0</v>
      </c>
      <c r="EC195" s="11">
        <f>IF(EC$2=$A195,0,IF(HLOOKUP(EC$2,Recipes!$H:$GI,'Production Calculator'!$A195+2,FALSE)=0,0,HLOOKUP(EC$2,Recipes!$H:$GI,'Production Calculator'!$A195+2,FALSE)*$AK195))</f>
        <v>0</v>
      </c>
      <c r="ED195" s="11">
        <f>IF(ED$2=$A195,0,IF(HLOOKUP(ED$2,Recipes!$H:$GI,'Production Calculator'!$A195+2,FALSE)=0,0,HLOOKUP(ED$2,Recipes!$H:$GI,'Production Calculator'!$A195+2,FALSE)*$AK195))</f>
        <v>0</v>
      </c>
      <c r="EE195" s="11">
        <f>IF(EE$2=$A195,0,IF(HLOOKUP(EE$2,Recipes!$H:$GI,'Production Calculator'!$A195+2,FALSE)=0,0,HLOOKUP(EE$2,Recipes!$H:$GI,'Production Calculator'!$A195+2,FALSE)*$AK195))</f>
        <v>0</v>
      </c>
      <c r="EF195" s="11">
        <f>IF(EF$2=$A195,0,IF(HLOOKUP(EF$2,Recipes!$H:$GI,'Production Calculator'!$A195+2,FALSE)=0,0,HLOOKUP(EF$2,Recipes!$H:$GI,'Production Calculator'!$A195+2,FALSE)*$AK195))</f>
        <v>0</v>
      </c>
      <c r="EG195" s="11">
        <f>IF(EG$2=$A195,0,IF(HLOOKUP(EG$2,Recipes!$H:$GI,'Production Calculator'!$A195+2,FALSE)=0,0,HLOOKUP(EG$2,Recipes!$H:$GI,'Production Calculator'!$A195+2,FALSE)*$AK195))</f>
        <v>0</v>
      </c>
      <c r="EH195" s="11">
        <f>IF(EH$2=$A195,0,IF(HLOOKUP(EH$2,Recipes!$H:$GI,'Production Calculator'!$A195+2,FALSE)=0,0,HLOOKUP(EH$2,Recipes!$H:$GI,'Production Calculator'!$A195+2,FALSE)*$AK195))</f>
        <v>0</v>
      </c>
      <c r="EI195" s="11">
        <f>IF(EI$2=$A195,0,IF(HLOOKUP(EI$2,Recipes!$H:$GI,'Production Calculator'!$A195+2,FALSE)=0,0,HLOOKUP(EI$2,Recipes!$H:$GI,'Production Calculator'!$A195+2,FALSE)*$AK195))</f>
        <v>0</v>
      </c>
      <c r="EJ195" s="11">
        <f>IF(EJ$2=$A195,0,IF(HLOOKUP(EJ$2,Recipes!$H:$GI,'Production Calculator'!$A195+2,FALSE)=0,0,HLOOKUP(EJ$2,Recipes!$H:$GI,'Production Calculator'!$A195+2,FALSE)*$AK195))</f>
        <v>0</v>
      </c>
      <c r="EK195" s="11">
        <f>IF(EK$2=$A195,0,IF(HLOOKUP(EK$2,Recipes!$H:$GI,'Production Calculator'!$A195+2,FALSE)=0,0,HLOOKUP(EK$2,Recipes!$H:$GI,'Production Calculator'!$A195+2,FALSE)*$AK195))</f>
        <v>0</v>
      </c>
      <c r="EL195" s="11">
        <f>IF(EL$2=$A195,0,IF(HLOOKUP(EL$2,Recipes!$H:$GI,'Production Calculator'!$A195+2,FALSE)=0,0,HLOOKUP(EL$2,Recipes!$H:$GI,'Production Calculator'!$A195+2,FALSE)*$AK195))</f>
        <v>0</v>
      </c>
      <c r="EM195" s="11">
        <f>IF(EM$2=$A195,0,IF(HLOOKUP(EM$2,Recipes!$H:$GI,'Production Calculator'!$A195+2,FALSE)=0,0,HLOOKUP(EM$2,Recipes!$H:$GI,'Production Calculator'!$A195+2,FALSE)*$AK195))</f>
        <v>0</v>
      </c>
      <c r="EN195" s="11">
        <f>IF(EN$2=$A195,0,IF(HLOOKUP(EN$2,Recipes!$H:$GI,'Production Calculator'!$A195+2,FALSE)=0,0,HLOOKUP(EN$2,Recipes!$H:$GI,'Production Calculator'!$A195+2,FALSE)*$AK195))</f>
        <v>0</v>
      </c>
      <c r="EO195" s="11">
        <f>IF(EO$2=$A195,0,IF(HLOOKUP(EO$2,Recipes!$H:$GI,'Production Calculator'!$A195+2,FALSE)=0,0,HLOOKUP(EO$2,Recipes!$H:$GI,'Production Calculator'!$A195+2,FALSE)*$AK195))</f>
        <v>0</v>
      </c>
      <c r="EP195" s="11">
        <f>IF(EP$2=$A195,0,IF(HLOOKUP(EP$2,Recipes!$H:$GI,'Production Calculator'!$A195+2,FALSE)=0,0,HLOOKUP(EP$2,Recipes!$H:$GI,'Production Calculator'!$A195+2,FALSE)*$AK195))</f>
        <v>0</v>
      </c>
      <c r="EQ195" s="11">
        <f>IF(EQ$2=$A195,0,IF(HLOOKUP(EQ$2,Recipes!$H:$GI,'Production Calculator'!$A195+2,FALSE)=0,0,HLOOKUP(EQ$2,Recipes!$H:$GI,'Production Calculator'!$A195+2,FALSE)*$AK195))</f>
        <v>0</v>
      </c>
      <c r="ER195" s="11">
        <f>IF(ER$2=$A195,0,IF(HLOOKUP(ER$2,Recipes!$H:$GI,'Production Calculator'!$A195+2,FALSE)=0,0,HLOOKUP(ER$2,Recipes!$H:$GI,'Production Calculator'!$A195+2,FALSE)*$AK195))</f>
        <v>0</v>
      </c>
      <c r="ES195" s="11">
        <f>IF(ES$2=$A195,0,IF(HLOOKUP(ES$2,Recipes!$H:$GI,'Production Calculator'!$A195+2,FALSE)=0,0,HLOOKUP(ES$2,Recipes!$H:$GI,'Production Calculator'!$A195+2,FALSE)*$AK195))</f>
        <v>0</v>
      </c>
      <c r="ET195" s="11">
        <f>IF(ET$2=$A195,0,IF(HLOOKUP(ET$2,Recipes!$H:$GI,'Production Calculator'!$A195+2,FALSE)=0,0,HLOOKUP(ET$2,Recipes!$H:$GI,'Production Calculator'!$A195+2,FALSE)*$AK195))</f>
        <v>0</v>
      </c>
      <c r="EU195" s="11">
        <f>IF(EU$2=$A195,0,IF(HLOOKUP(EU$2,Recipes!$H:$GI,'Production Calculator'!$A195+2,FALSE)=0,0,HLOOKUP(EU$2,Recipes!$H:$GI,'Production Calculator'!$A195+2,FALSE)*$AK195))</f>
        <v>0</v>
      </c>
      <c r="EV195" s="11">
        <f>IF(EV$2=$A195,0,IF(HLOOKUP(EV$2,Recipes!$H:$GI,'Production Calculator'!$A195+2,FALSE)=0,0,HLOOKUP(EV$2,Recipes!$H:$GI,'Production Calculator'!$A195+2,FALSE)*$AK195))</f>
        <v>0</v>
      </c>
      <c r="EW195" s="11">
        <f>IF(EW$2=$A195,0,IF(HLOOKUP(EW$2,Recipes!$H:$GI,'Production Calculator'!$A195+2,FALSE)=0,0,HLOOKUP(EW$2,Recipes!$H:$GI,'Production Calculator'!$A195+2,FALSE)*$AK195))</f>
        <v>0</v>
      </c>
      <c r="EX195" s="11">
        <f>IF(EX$2=$A195,0,IF(HLOOKUP(EX$2,Recipes!$H:$GI,'Production Calculator'!$A195+2,FALSE)=0,0,HLOOKUP(EX$2,Recipes!$H:$GI,'Production Calculator'!$A195+2,FALSE)*$AK195))</f>
        <v>0</v>
      </c>
      <c r="EY195" s="11">
        <f>IF(EY$2=$A195,0,IF(HLOOKUP(EY$2,Recipes!$H:$GI,'Production Calculator'!$A195+2,FALSE)=0,0,HLOOKUP(EY$2,Recipes!$H:$GI,'Production Calculator'!$A195+2,FALSE)*$AK195))</f>
        <v>0</v>
      </c>
      <c r="EZ195" s="11">
        <f>IF(EZ$2=$A195,0,IF(HLOOKUP(EZ$2,Recipes!$H:$GI,'Production Calculator'!$A195+2,FALSE)=0,0,HLOOKUP(EZ$2,Recipes!$H:$GI,'Production Calculator'!$A195+2,FALSE)*$AK195))</f>
        <v>0</v>
      </c>
      <c r="FA195" s="11">
        <f>IF(FA$2=$A195,0,IF(HLOOKUP(FA$2,Recipes!$H:$GI,'Production Calculator'!$A195+2,FALSE)=0,0,HLOOKUP(FA$2,Recipes!$H:$GI,'Production Calculator'!$A195+2,FALSE)*$AK195))</f>
        <v>0</v>
      </c>
      <c r="FB195" s="11">
        <f>IF(FB$2=$A195,0,IF(HLOOKUP(FB$2,Recipes!$H:$GI,'Production Calculator'!$A195+2,FALSE)=0,0,HLOOKUP(FB$2,Recipes!$H:$GI,'Production Calculator'!$A195+2,FALSE)*$AK195))</f>
        <v>0</v>
      </c>
      <c r="FC195" s="11">
        <f>IF(FC$2=$A195,0,IF(HLOOKUP(FC$2,Recipes!$H:$GI,'Production Calculator'!$A195+2,FALSE)=0,0,HLOOKUP(FC$2,Recipes!$H:$GI,'Production Calculator'!$A195+2,FALSE)*$AK195))</f>
        <v>0</v>
      </c>
      <c r="FD195" s="11">
        <f>IF(FD$2=$A195,0,IF(HLOOKUP(FD$2,Recipes!$H:$GI,'Production Calculator'!$A195+2,FALSE)=0,0,HLOOKUP(FD$2,Recipes!$H:$GI,'Production Calculator'!$A195+2,FALSE)*$AK195))</f>
        <v>0</v>
      </c>
      <c r="FE195" s="11">
        <f>IF(FE$2=$A195,0,IF(HLOOKUP(FE$2,Recipes!$H:$GI,'Production Calculator'!$A195+2,FALSE)=0,0,HLOOKUP(FE$2,Recipes!$H:$GI,'Production Calculator'!$A195+2,FALSE)*$AK195))</f>
        <v>0</v>
      </c>
      <c r="FF195" s="11">
        <f>IF(FF$2=$A195,0,IF(HLOOKUP(FF$2,Recipes!$H:$GI,'Production Calculator'!$A195+2,FALSE)=0,0,HLOOKUP(FF$2,Recipes!$H:$GI,'Production Calculator'!$A195+2,FALSE)*$AK195))</f>
        <v>0</v>
      </c>
      <c r="FG195" s="11">
        <f>IF(FG$2=$A195,0,IF(HLOOKUP(FG$2,Recipes!$H:$GI,'Production Calculator'!$A195+2,FALSE)=0,0,HLOOKUP(FG$2,Recipes!$H:$GI,'Production Calculator'!$A195+2,FALSE)*$AK195))</f>
        <v>0</v>
      </c>
      <c r="FH195" s="11">
        <f>IF(FH$2=$A195,0,IF(HLOOKUP(FH$2,Recipes!$H:$GI,'Production Calculator'!$A195+2,FALSE)=0,0,HLOOKUP(FH$2,Recipes!$H:$GI,'Production Calculator'!$A195+2,FALSE)*$AK195))</f>
        <v>0</v>
      </c>
      <c r="FI195" s="11">
        <f>IF(FI$2=$A195,0,IF(HLOOKUP(FI$2,Recipes!$H:$GI,'Production Calculator'!$A195+2,FALSE)=0,0,HLOOKUP(FI$2,Recipes!$H:$GI,'Production Calculator'!$A195+2,FALSE)*$AK195))</f>
        <v>0</v>
      </c>
      <c r="FJ195" s="11">
        <f>IF(FJ$2=$A195,0,IF(HLOOKUP(FJ$2,Recipes!$H:$GI,'Production Calculator'!$A195+2,FALSE)=0,0,HLOOKUP(FJ$2,Recipes!$H:$GI,'Production Calculator'!$A195+2,FALSE)*$AK195))</f>
        <v>0</v>
      </c>
      <c r="FK195" s="11">
        <f>IF(FK$2=$A195,0,IF(HLOOKUP(FK$2,Recipes!$H:$GI,'Production Calculator'!$A195+2,FALSE)=0,0,HLOOKUP(FK$2,Recipes!$H:$GI,'Production Calculator'!$A195+2,FALSE)*$AK195))</f>
        <v>0</v>
      </c>
      <c r="FL195" s="11">
        <f>IF(FL$2=$A195,0,IF(HLOOKUP(FL$2,Recipes!$H:$GI,'Production Calculator'!$A195+2,FALSE)=0,0,HLOOKUP(FL$2,Recipes!$H:$GI,'Production Calculator'!$A195+2,FALSE)*$AK195))</f>
        <v>0</v>
      </c>
      <c r="FM195" s="11">
        <f>IF(FM$2=$A195,0,IF(HLOOKUP(FM$2,Recipes!$H:$GI,'Production Calculator'!$A195+2,FALSE)=0,0,HLOOKUP(FM$2,Recipes!$H:$GI,'Production Calculator'!$A195+2,FALSE)*$AK195))</f>
        <v>0</v>
      </c>
      <c r="FN195" s="11">
        <f>IF(FN$2=$A195,0,IF(HLOOKUP(FN$2,Recipes!$H:$GI,'Production Calculator'!$A195+2,FALSE)=0,0,HLOOKUP(FN$2,Recipes!$H:$GI,'Production Calculator'!$A195+2,FALSE)*$AK195))</f>
        <v>0</v>
      </c>
      <c r="FO195" s="11">
        <f>IF(FO$2=$A195,0,IF(HLOOKUP(FO$2,Recipes!$H:$GI,'Production Calculator'!$A195+2,FALSE)=0,0,HLOOKUP(FO$2,Recipes!$H:$GI,'Production Calculator'!$A195+2,FALSE)*$AK195))</f>
        <v>0</v>
      </c>
      <c r="FP195" s="11">
        <f>IF(FP$2=$A195,0,IF(HLOOKUP(FP$2,Recipes!$H:$GI,'Production Calculator'!$A195+2,FALSE)=0,0,HLOOKUP(FP$2,Recipes!$H:$GI,'Production Calculator'!$A195+2,FALSE)*$AK195))</f>
        <v>0</v>
      </c>
      <c r="FQ195" s="11">
        <f>IF(FQ$2=$A195,0,IF(HLOOKUP(FQ$2,Recipes!$H:$GI,'Production Calculator'!$A195+2,FALSE)=0,0,HLOOKUP(FQ$2,Recipes!$H:$GI,'Production Calculator'!$A195+2,FALSE)*$AK195))</f>
        <v>0</v>
      </c>
      <c r="FR195" s="11">
        <f>IF(FR$2=$A195,0,IF(HLOOKUP(FR$2,Recipes!$H:$GI,'Production Calculator'!$A195+2,FALSE)=0,0,HLOOKUP(FR$2,Recipes!$H:$GI,'Production Calculator'!$A195+2,FALSE)*$AK195))</f>
        <v>0</v>
      </c>
      <c r="FS195" s="11">
        <f>IF(FS$2=$A195,0,IF(HLOOKUP(FS$2,Recipes!$H:$GI,'Production Calculator'!$A195+2,FALSE)=0,0,HLOOKUP(FS$2,Recipes!$H:$GI,'Production Calculator'!$A195+2,FALSE)*$AK195))</f>
        <v>0</v>
      </c>
      <c r="FT195" s="11">
        <f>IF(FT$2=$A195,0,IF(HLOOKUP(FT$2,Recipes!$H:$GI,'Production Calculator'!$A195+2,FALSE)=0,0,HLOOKUP(FT$2,Recipes!$H:$GI,'Production Calculator'!$A195+2,FALSE)*$AK195))</f>
        <v>0</v>
      </c>
      <c r="FU195" s="11">
        <f>IF(FU$2=$A195,0,IF(HLOOKUP(FU$2,Recipes!$H:$GI,'Production Calculator'!$A195+2,FALSE)=0,0,HLOOKUP(FU$2,Recipes!$H:$GI,'Production Calculator'!$A195+2,FALSE)*$AK195))</f>
        <v>0</v>
      </c>
      <c r="FV195" s="11">
        <f>IF(FV$2=$A195,0,IF(HLOOKUP(FV$2,Recipes!$H:$GI,'Production Calculator'!$A195+2,FALSE)=0,0,HLOOKUP(FV$2,Recipes!$H:$GI,'Production Calculator'!$A195+2,FALSE)*$AK195))</f>
        <v>0</v>
      </c>
      <c r="FW195" s="11">
        <f>IF(FW$2=$A195,0,IF(HLOOKUP(FW$2,Recipes!$H:$GI,'Production Calculator'!$A195+2,FALSE)=0,0,HLOOKUP(FW$2,Recipes!$H:$GI,'Production Calculator'!$A195+2,FALSE)*$AK195))</f>
        <v>0</v>
      </c>
      <c r="FX195" s="11">
        <f>IF(FX$2=$A195,0,IF(HLOOKUP(FX$2,Recipes!$H:$GI,'Production Calculator'!$A195+2,FALSE)=0,0,HLOOKUP(FX$2,Recipes!$H:$GI,'Production Calculator'!$A195+2,FALSE)*$AK195))</f>
        <v>0</v>
      </c>
      <c r="FY195" s="11">
        <f>IF(FY$2=$A195,0,IF(HLOOKUP(FY$2,Recipes!$H:$GI,'Production Calculator'!$A195+2,FALSE)=0,0,HLOOKUP(FY$2,Recipes!$H:$GI,'Production Calculator'!$A195+2,FALSE)*$AK195))</f>
        <v>0</v>
      </c>
      <c r="FZ195" s="11">
        <f>IF(FZ$2=$A195,0,IF(HLOOKUP(FZ$2,Recipes!$H:$GI,'Production Calculator'!$A195+2,FALSE)=0,0,HLOOKUP(FZ$2,Recipes!$H:$GI,'Production Calculator'!$A195+2,FALSE)*$AK195))</f>
        <v>0</v>
      </c>
      <c r="GA195" s="11">
        <f>IF(GA$2=$A195,0,IF(HLOOKUP(GA$2,Recipes!$H:$GI,'Production Calculator'!$A195+2,FALSE)=0,0,HLOOKUP(GA$2,Recipes!$H:$GI,'Production Calculator'!$A195+2,FALSE)*$AK195))</f>
        <v>0</v>
      </c>
      <c r="GB195" s="11">
        <f>IF(GB$2=$A195,0,IF(HLOOKUP(GB$2,Recipes!$H:$GI,'Production Calculator'!$A195+2,FALSE)=0,0,HLOOKUP(GB$2,Recipes!$H:$GI,'Production Calculator'!$A195+2,FALSE)*$AK195))</f>
        <v>0</v>
      </c>
      <c r="GC195" s="11">
        <f>IF(GC$2=$A195,0,IF(HLOOKUP(GC$2,Recipes!$H:$GI,'Production Calculator'!$A195+2,FALSE)=0,0,HLOOKUP(GC$2,Recipes!$H:$GI,'Production Calculator'!$A195+2,FALSE)*$AK195))</f>
        <v>0</v>
      </c>
      <c r="GD195" s="11">
        <f>IF(GD$2=$A195,0,IF(HLOOKUP(GD$2,Recipes!$H:$GI,'Production Calculator'!$A195+2,FALSE)=0,0,HLOOKUP(GD$2,Recipes!$H:$GI,'Production Calculator'!$A195+2,FALSE)*$AK195))</f>
        <v>0</v>
      </c>
      <c r="GE195" s="11">
        <f>IF(GE$2=$A195,0,IF(HLOOKUP(GE$2,Recipes!$H:$GI,'Production Calculator'!$A195+2,FALSE)=0,0,HLOOKUP(GE$2,Recipes!$H:$GI,'Production Calculator'!$A195+2,FALSE)*$AK195))</f>
        <v>0</v>
      </c>
      <c r="GF195" s="11">
        <f>IF(GF$2=$A195,0,IF(HLOOKUP(GF$2,Recipes!$H:$GI,'Production Calculator'!$A195+2,FALSE)=0,0,HLOOKUP(GF$2,Recipes!$H:$GI,'Production Calculator'!$A195+2,FALSE)*$AK195))</f>
        <v>0</v>
      </c>
      <c r="GG195" s="11">
        <f>IF(GG$2=$A195,0,IF(HLOOKUP(GG$2,Recipes!$H:$GI,'Production Calculator'!$A195+2,FALSE)=0,0,HLOOKUP(GG$2,Recipes!$H:$GI,'Production Calculator'!$A195+2,FALSE)*$AK195))</f>
        <v>0</v>
      </c>
      <c r="GH195" s="11">
        <f>IF(GH$2=$A195,0,IF(HLOOKUP(GH$2,Recipes!$H:$GI,'Production Calculator'!$A195+2,FALSE)=0,0,HLOOKUP(GH$2,Recipes!$H:$GI,'Production Calculator'!$A195+2,FALSE)*$AK195))</f>
        <v>0</v>
      </c>
      <c r="GI195" s="11">
        <f>IF(GI$2=$A195,0,IF(HLOOKUP(GI$2,Recipes!$H:$GI,'Production Calculator'!$A195+2,FALSE)=0,0,HLOOKUP(GI$2,Recipes!$H:$GI,'Production Calculator'!$A195+2,FALSE)*$AK195))</f>
        <v>0</v>
      </c>
      <c r="GJ195" s="11">
        <f>IF(GJ$2=$A195,0,IF(HLOOKUP(GJ$2,Recipes!$H:$GI,'Production Calculator'!$A195+2,FALSE)=0,0,HLOOKUP(GJ$2,Recipes!$H:$GI,'Production Calculator'!$A195+2,FALSE)*$AK195))</f>
        <v>0</v>
      </c>
      <c r="GK195" s="11">
        <f>IF(GK$2=$A195,0,IF(HLOOKUP(GK$2,Recipes!$H:$GI,'Production Calculator'!$A195+2,FALSE)=0,0,HLOOKUP(GK$2,Recipes!$H:$GI,'Production Calculator'!$A195+2,FALSE)*$AK195))</f>
        <v>0</v>
      </c>
      <c r="GL195" s="11">
        <f>IF(GL$2=$A195,0,IF(HLOOKUP(GL$2,Recipes!$H:$GI,'Production Calculator'!$A195+2,FALSE)=0,0,HLOOKUP(GL$2,Recipes!$H:$GI,'Production Calculator'!$A195+2,FALSE)*$AK195))</f>
        <v>0</v>
      </c>
      <c r="GM195" s="11">
        <f>IF(GM$2=$A195,0,IF(HLOOKUP(GM$2,Recipes!$H:$GI,'Production Calculator'!$A195+2,FALSE)=0,0,HLOOKUP(GM$2,Recipes!$H:$GI,'Production Calculator'!$A195+2,FALSE)*$AK195))</f>
        <v>0</v>
      </c>
      <c r="GN195" s="11">
        <f>IF(GN$2=$A195,0,IF(HLOOKUP(GN$2,Recipes!$H:$GI,'Production Calculator'!$A195+2,FALSE)=0,0,HLOOKUP(GN$2,Recipes!$H:$GI,'Production Calculator'!$A195+2,FALSE)*$AK195))</f>
        <v>0</v>
      </c>
      <c r="GO195" s="11">
        <f>IF(GO$2=$A195,0,IF(HLOOKUP(GO$2,Recipes!$H:$GI,'Production Calculator'!$A195+2,FALSE)=0,0,HLOOKUP(GO$2,Recipes!$H:$GI,'Production Calculator'!$A195+2,FALSE)*$AK195))</f>
        <v>0</v>
      </c>
      <c r="GP195" s="11">
        <f>IF(GP$2=$A195,0,IF(HLOOKUP(GP$2,Recipes!$H:$GI,'Production Calculator'!$A195+2,FALSE)=0,0,HLOOKUP(GP$2,Recipes!$H:$GI,'Production Calculator'!$A195+2,FALSE)*$AK195))</f>
        <v>0</v>
      </c>
      <c r="GQ195" s="11">
        <f>IF(GQ$2=$A195,0,IF(HLOOKUP(GQ$2,Recipes!$H:$GI,'Production Calculator'!$A195+2,FALSE)=0,0,HLOOKUP(GQ$2,Recipes!$H:$GI,'Production Calculator'!$A195+2,FALSE)*$AK195))</f>
        <v>0</v>
      </c>
      <c r="GR195" s="11">
        <f>IF(GR$2=$A195,0,IF(HLOOKUP(GR$2,Recipes!$H:$GI,'Production Calculator'!$A195+2,FALSE)=0,0,HLOOKUP(GR$2,Recipes!$H:$GI,'Production Calculator'!$A195+2,FALSE)*$AK195))</f>
        <v>0</v>
      </c>
      <c r="GS195" s="11">
        <f>IF(GS$2=$A195,0,IF(HLOOKUP(GS$2,Recipes!$H:$GI,'Production Calculator'!$A195+2,FALSE)=0,0,HLOOKUP(GS$2,Recipes!$H:$GI,'Production Calculator'!$A195+2,FALSE)*$AK195))</f>
        <v>0</v>
      </c>
      <c r="GT195" s="11">
        <f>IF(GT$2=$A195,0,IF(HLOOKUP(GT$2,Recipes!$H:$GI,'Production Calculator'!$A195+2,FALSE)=0,0,HLOOKUP(GT$2,Recipes!$H:$GI,'Production Calculator'!$A195+2,FALSE)*$AK195))</f>
        <v>0</v>
      </c>
      <c r="GU195" s="11">
        <f>IF(GU$2=$A195,0,IF(HLOOKUP(GU$2,Recipes!$H:$GI,'Production Calculator'!$A195+2,FALSE)=0,0,HLOOKUP(GU$2,Recipes!$H:$GI,'Production Calculator'!$A195+2,FALSE)*$AK195))</f>
        <v>0</v>
      </c>
      <c r="GV195" s="11">
        <f>IF(GV$2=$A195,0,IF(HLOOKUP(GV$2,Recipes!$H:$GI,'Production Calculator'!$A195+2,FALSE)=0,0,HLOOKUP(GV$2,Recipes!$H:$GI,'Production Calculator'!$A195+2,FALSE)*$AK195))</f>
        <v>0</v>
      </c>
      <c r="GW195" s="11">
        <f>IF(GW$2=$A195,0,IF(HLOOKUP(GW$2,Recipes!$H:$GI,'Production Calculator'!$A195+2,FALSE)=0,0,HLOOKUP(GW$2,Recipes!$H:$GI,'Production Calculator'!$A195+2,FALSE)*$AK195))</f>
        <v>0</v>
      </c>
      <c r="GX195" s="11">
        <f>IF(GX$2=$A195,0,IF(HLOOKUP(GX$2,Recipes!$H:$GI,'Production Calculator'!$A195+2,FALSE)=0,0,HLOOKUP(GX$2,Recipes!$H:$GI,'Production Calculator'!$A195+2,FALSE)*$AK195))</f>
        <v>0</v>
      </c>
      <c r="GY195" s="11">
        <f>IF(GY$2=$A195,0,IF(HLOOKUP(GY$2,Recipes!$H:$GI,'Production Calculator'!$A195+2,FALSE)=0,0,HLOOKUP(GY$2,Recipes!$H:$GI,'Production Calculator'!$A195+2,FALSE)*$AK195))</f>
        <v>0</v>
      </c>
      <c r="GZ195" s="11">
        <f>IF(GZ$2=$A195,0,IF(HLOOKUP(GZ$2,Recipes!$H:$GI,'Production Calculator'!$A195+2,FALSE)=0,0,HLOOKUP(GZ$2,Recipes!$H:$GI,'Production Calculator'!$A195+2,FALSE)*$AK195))</f>
        <v>0</v>
      </c>
      <c r="HA195" s="11">
        <f>IF(HA$2=$A195,0,IF(HLOOKUP(HA$2,Recipes!$H:$GI,'Production Calculator'!$A195+2,FALSE)=0,0,HLOOKUP(HA$2,Recipes!$H:$GI,'Production Calculator'!$A195+2,FALSE)*$AK195))</f>
        <v>0</v>
      </c>
      <c r="HB195" s="11">
        <f>IF(HB$2=$A195,0,IF(HLOOKUP(HB$2,Recipes!$H:$GI,'Production Calculator'!$A195+2,FALSE)=0,0,HLOOKUP(HB$2,Recipes!$H:$GI,'Production Calculator'!$A195+2,FALSE)*$AK195))</f>
        <v>0</v>
      </c>
      <c r="HC195" s="11">
        <f>IF(HC$2=$A195,0,IF(HLOOKUP(HC$2,Recipes!$H:$GI,'Production Calculator'!$A195+2,FALSE)=0,0,HLOOKUP(HC$2,Recipes!$H:$GI,'Production Calculator'!$A195+2,FALSE)*$AK195))</f>
        <v>0</v>
      </c>
      <c r="HD195" s="11">
        <f>IF(HD$2=$A195,0,IF(HLOOKUP(HD$2,Recipes!$H:$GI,'Production Calculator'!$A195+2,FALSE)=0,0,HLOOKUP(HD$2,Recipes!$H:$GI,'Production Calculator'!$A195+2,FALSE)*$AK195))</f>
        <v>0</v>
      </c>
      <c r="HE195" s="11">
        <f>IF(HE$2=$A195,0,IF(HLOOKUP(HE$2,Recipes!$H:$GI,'Production Calculator'!$A195+2,FALSE)=0,0,HLOOKUP(HE$2,Recipes!$H:$GI,'Production Calculator'!$A195+2,FALSE)*$AK195))</f>
        <v>0</v>
      </c>
      <c r="HF195" s="11">
        <f>IF(HF$2=$A195,0,IF(HLOOKUP(HF$2,Recipes!$H:$GI,'Production Calculator'!$A195+2,FALSE)=0,0,HLOOKUP(HF$2,Recipes!$H:$GI,'Production Calculator'!$A195+2,FALSE)*$AK195))</f>
        <v>0</v>
      </c>
      <c r="HG195" s="11">
        <f>IF(HG$2=$A195,0,IF(HLOOKUP(HG$2,Recipes!$H:$GI,'Production Calculator'!$A195+2,FALSE)=0,0,HLOOKUP(HG$2,Recipes!$H:$GI,'Production Calculator'!$A195+2,FALSE)*$AK195))</f>
        <v>0</v>
      </c>
      <c r="HH195" s="11">
        <f>IF(HH$2=$A195,0,IF(HLOOKUP(HH$2,Recipes!$H:$GI,'Production Calculator'!$A195+2,FALSE)=0,0,HLOOKUP(HH$2,Recipes!$H:$GI,'Production Calculator'!$A195+2,FALSE)*$AK195))</f>
        <v>0</v>
      </c>
      <c r="HI195" s="11">
        <f>IF(HI$2=$A195,0,IF(HLOOKUP(HI$2,Recipes!$H:$GI,'Production Calculator'!$A195+2,FALSE)=0,0,HLOOKUP(HI$2,Recipes!$H:$GI,'Production Calculator'!$A195+2,FALSE)*$AK195))</f>
        <v>0</v>
      </c>
      <c r="HJ195" s="11">
        <f>IF(HJ$2=$A195,0,IF(HLOOKUP(HJ$2,Recipes!$H:$GI,'Production Calculator'!$A195+2,FALSE)=0,0,HLOOKUP(HJ$2,Recipes!$H:$GI,'Production Calculator'!$A195+2,FALSE)*$AK195))</f>
        <v>0</v>
      </c>
      <c r="HK195" s="11">
        <f>IF(HK$2=$A195,0,IF(HLOOKUP(HK$2,Recipes!$H:$GI,'Production Calculator'!$A195+2,FALSE)=0,0,HLOOKUP(HK$2,Recipes!$H:$GI,'Production Calculator'!$A195+2,FALSE)*$AK195))</f>
        <v>0</v>
      </c>
      <c r="HL195" s="11">
        <f>IF(HL$2=$A195,0,IF(HLOOKUP(HL$2,Recipes!$H:$GI,'Production Calculator'!$A195+2,FALSE)=0,0,HLOOKUP(HL$2,Recipes!$H:$GI,'Production Calculator'!$A195+2,FALSE)*$AK195))</f>
        <v>0</v>
      </c>
      <c r="HM195" s="11">
        <f>IF(HM$2=$A195,0,IF(HLOOKUP(HM$2,Recipes!$H:$GI,'Production Calculator'!$A195+2,FALSE)=0,0,HLOOKUP(HM$2,Recipes!$H:$GI,'Production Calculator'!$A195+2,FALSE)*$AK195))</f>
        <v>0</v>
      </c>
      <c r="HN195" s="11">
        <f>IF(HN$2=$A195,0,IF(HLOOKUP(HN$2,Recipes!$H:$GI,'Production Calculator'!$A195+2,FALSE)=0,0,HLOOKUP(HN$2,Recipes!$H:$GI,'Production Calculator'!$A195+2,FALSE)*$AK195))</f>
        <v>0</v>
      </c>
      <c r="HO195" s="11">
        <f>IF(HO$2=$A195,0,IF(HLOOKUP(HO$2,Recipes!$H:$GI,'Production Calculator'!$A195+2,FALSE)=0,0,HLOOKUP(HO$2,Recipes!$H:$GI,'Production Calculator'!$A195+2,FALSE)*$AK195))</f>
        <v>0</v>
      </c>
      <c r="HP195" s="11">
        <f>IF(HP$2=$A195,0,IF(HLOOKUP(HP$2,Recipes!$H:$GI,'Production Calculator'!$A195+2,FALSE)=0,0,HLOOKUP(HP$2,Recipes!$H:$GI,'Production Calculator'!$A195+2,FALSE)*$AK195))</f>
        <v>0</v>
      </c>
      <c r="HQ195" s="11">
        <f>IF(HQ$2=$A195,0,IF(HLOOKUP(HQ$2,Recipes!$H:$GI,'Production Calculator'!$A195+2,FALSE)=0,0,HLOOKUP(HQ$2,Recipes!$H:$GI,'Production Calculator'!$A195+2,FALSE)*$AK195))</f>
        <v>0</v>
      </c>
      <c r="HR195" s="11">
        <f>IF(HR$2=$A195,0,IF(HLOOKUP(HR$2,Recipes!$H:$GI,'Production Calculator'!$A195+2,FALSE)=0,0,HLOOKUP(HR$2,Recipes!$H:$GI,'Production Calculator'!$A195+2,FALSE)*$AK195))</f>
        <v>0</v>
      </c>
      <c r="HS195" s="121"/>
    </row>
    <row r="196" spans="1:227" x14ac:dyDescent="0.45">
      <c r="A196">
        <v>172</v>
      </c>
      <c r="B196" s="107" t="str">
        <f>VLOOKUP(A196,Recipes!A:B,2)</f>
        <v>Science pack 3</v>
      </c>
      <c r="C196" s="133">
        <v>0</v>
      </c>
      <c r="D196" s="108">
        <f>HLOOKUP(A196,$AQ$2:$HR$202,$A$202-1,FALSE)+C196</f>
        <v>0</v>
      </c>
      <c r="E196" s="148" t="s">
        <v>1</v>
      </c>
      <c r="F196" s="109">
        <f>VLOOKUP(A196,Recipes!$A$3:$G$186,6,FALSE)</f>
        <v>4</v>
      </c>
      <c r="G196" s="109">
        <f>VLOOKUP(A196,Recipes!$A$3:$G$186,7,FALSE)</f>
        <v>0</v>
      </c>
      <c r="H196" s="110">
        <f>ROUNDUP(D196/AL196,0)</f>
        <v>0</v>
      </c>
      <c r="I196" s="109">
        <f>VLOOKUP(E196,Data!$A$2:$C$26,3, FALSE)</f>
        <v>4</v>
      </c>
      <c r="J196" s="149">
        <v>0</v>
      </c>
      <c r="K196" s="149">
        <v>0</v>
      </c>
      <c r="L196" s="149">
        <v>0</v>
      </c>
      <c r="M196" s="150">
        <v>0</v>
      </c>
      <c r="N196" s="150">
        <v>0</v>
      </c>
      <c r="O196" s="150">
        <v>0</v>
      </c>
      <c r="P196" s="151">
        <v>0</v>
      </c>
      <c r="Q196" s="151">
        <v>0</v>
      </c>
      <c r="R196" s="151">
        <v>0</v>
      </c>
      <c r="S196">
        <f t="shared" si="328"/>
        <v>0</v>
      </c>
      <c r="T196">
        <f t="shared" si="329"/>
        <v>0</v>
      </c>
      <c r="U196">
        <f t="shared" si="330"/>
        <v>0</v>
      </c>
      <c r="V196">
        <f t="shared" si="331"/>
        <v>0</v>
      </c>
      <c r="W196">
        <f t="shared" si="332"/>
        <v>0</v>
      </c>
      <c r="X196">
        <f t="shared" si="333"/>
        <v>0</v>
      </c>
      <c r="Y196">
        <f t="shared" si="334"/>
        <v>0</v>
      </c>
      <c r="Z196">
        <f t="shared" si="335"/>
        <v>0</v>
      </c>
      <c r="AA196">
        <f t="shared" si="336"/>
        <v>0</v>
      </c>
      <c r="AB196" s="111">
        <f>VLOOKUP($A196,Recipes!$A:$G,4)</f>
        <v>12</v>
      </c>
      <c r="AC196" s="111">
        <f>VLOOKUP($A196,Recipes!$A:$G,5)</f>
        <v>1</v>
      </c>
      <c r="AD196" s="111">
        <f>AC196/AB196</f>
        <v>8.3333333333333329E-2</v>
      </c>
      <c r="AE196" s="111">
        <f>VLOOKUP(E196,Data!$A$2:$F$26,5,FALSE)</f>
        <v>0</v>
      </c>
      <c r="AF196" s="111">
        <f>VLOOKUP(E196,Data!$A$2:$F$26,4,FALSE)</f>
        <v>210</v>
      </c>
      <c r="AG196" s="111">
        <f>VLOOKUP(E196,Data!$A$2:$B$26,2, FALSE)</f>
        <v>1.25</v>
      </c>
      <c r="AH196" s="111">
        <f>1+VLOOKUP($J$3,Data!$A$40:$D$48,2,FALSE)*$J196+VLOOKUP($K$3,Data!$A$40:$D$48,2,FALSE)*$K196+VLOOKUP($L$3,Data!$A$40:$D$48,2,FALSE)*$L196+VLOOKUP($M$3,Data!$A$40:$D$48,2,FALSE)*$M196+VLOOKUP($N$3,Data!$A$40:$D$48,2,FALSE)*$N196+VLOOKUP($O$3,Data!$A$40:$D$48,2,FALSE)*$O196+VLOOKUP($P$3,Data!$A$40:$D$48,2,FALSE)*$P196+VLOOKUP($Q$3,Data!$A$40:$D$48,2,FALSE)*$Q196+VLOOKUP($R$3,Data!$A$40:$D$48,2,FALSE)*$R196</f>
        <v>1</v>
      </c>
      <c r="AI196" s="111">
        <f>MAX(1+VLOOKUP($J$3,Data!$A$40:$D$48,3,FALSE)*$J196+VLOOKUP($K$3,Data!$A$40:$D$48,3,FALSE)*$K196+VLOOKUP($L$3,Data!$A$40:$D$48,3,FALSE)*$L196+VLOOKUP($M$3,Data!$A$40:$D$48,3,FALSE)*$M196+VLOOKUP($N$3,Data!$A$40:$D$48,3,FALSE)*$N196+VLOOKUP($O$3,Data!$A$40:$D$48,3,FALSE)*$O196+VLOOKUP($P$3,Data!$A$40:$D$48,3,FALSE)*$P196+VLOOKUP($Q$3,Data!$A$40:$D$48,3,FALSE)*$Q196+VLOOKUP($R$3,Data!$A$40:$D$48,3,FALSE)*$R196,0)</f>
        <v>1</v>
      </c>
      <c r="AJ196" s="111">
        <f>MAX(1-(VLOOKUP($J$3,Data!$A$40:$D$48,4,FALSE)*$J196+VLOOKUP($K$3,Data!$A$40:$D$48,4,FALSE)*$K196+VLOOKUP($L$3,Data!$A$40:$D$48,4,FALSE)*$L196+VLOOKUP($M$3,Data!$A$40:$D$48,4,FALSE)*$M196+VLOOKUP($N$3,Data!$A$40:$D$48,4,FALSE)*$N196+VLOOKUP($O$3,Data!$A$40:$D$48,4,FALSE)*$O196+VLOOKUP($P$3,Data!$A$40:$D$48,4,FALSE)*$P196+VLOOKUP($Q$3,Data!$A$40:$D$48,4,FALSE)*$Q196+VLOOKUP($R$3,Data!$A$40:$D$48,4,FALSE)*$R196),0.2)</f>
        <v>1</v>
      </c>
      <c r="AK196" s="112">
        <f>D196/(AC196*AH196)</f>
        <v>0</v>
      </c>
      <c r="AL196" s="111">
        <f>AD196*AG196*AH196*AI196</f>
        <v>0.10416666666666666</v>
      </c>
      <c r="AM196" s="111">
        <f>AE196*H196*AJ196</f>
        <v>0</v>
      </c>
      <c r="AN196" s="111">
        <f>AF196*H196*AJ196</f>
        <v>0</v>
      </c>
      <c r="AO196" s="131" t="s">
        <v>298</v>
      </c>
      <c r="AP196" s="11"/>
      <c r="AQ196" s="11">
        <f>IF(AQ$2=$A196,0,IF(HLOOKUP(AQ$2,Recipes!$H:$GI,'Production Calculator'!$A196+2,FALSE)=0,0,HLOOKUP(AQ$2,Recipes!$H:$GI,'Production Calculator'!$A196+2,FALSE)*$AK196))</f>
        <v>0</v>
      </c>
      <c r="AR196" s="11">
        <f>IF(AR$2=$A196,0,IF(HLOOKUP(AR$2,Recipes!$H:$GI,'Production Calculator'!$A196+2,FALSE)=0,0,HLOOKUP(AR$2,Recipes!$H:$GI,'Production Calculator'!$A196+2,FALSE)*$AK196))</f>
        <v>0</v>
      </c>
      <c r="AS196" s="11">
        <f>IF(AS$2=$A196,0,IF(HLOOKUP(AS$2,Recipes!$H:$GI,'Production Calculator'!$A196+2,FALSE)=0,0,HLOOKUP(AS$2,Recipes!$H:$GI,'Production Calculator'!$A196+2,FALSE)*$AK196))</f>
        <v>0</v>
      </c>
      <c r="AT196" s="11">
        <f>IF(AT$2=$A196,0,IF(HLOOKUP(AT$2,Recipes!$H:$GI,'Production Calculator'!$A196+2,FALSE)=0,0,HLOOKUP(AT$2,Recipes!$H:$GI,'Production Calculator'!$A196+2,FALSE)*$AK196))</f>
        <v>0</v>
      </c>
      <c r="AU196" s="11">
        <f>IF(AU$2=$A196,0,IF(HLOOKUP(AU$2,Recipes!$H:$GI,'Production Calculator'!$A196+2,FALSE)=0,0,HLOOKUP(AU$2,Recipes!$H:$GI,'Production Calculator'!$A196+2,FALSE)*$AK196))</f>
        <v>0</v>
      </c>
      <c r="AV196" s="11">
        <f>IF(AV$2=$A196,0,IF(HLOOKUP(AV$2,Recipes!$H:$GI,'Production Calculator'!$A196+2,FALSE)=0,0,HLOOKUP(AV$2,Recipes!$H:$GI,'Production Calculator'!$A196+2,FALSE)*$AK196))</f>
        <v>0</v>
      </c>
      <c r="AW196" s="11">
        <f>IF(AW$2=$A196,0,IF(HLOOKUP(AW$2,Recipes!$H:$GI,'Production Calculator'!$A196+2,FALSE)=0,0,HLOOKUP(AW$2,Recipes!$H:$GI,'Production Calculator'!$A196+2,FALSE)*$AK196))</f>
        <v>0</v>
      </c>
      <c r="AX196" s="11">
        <f>IF(AX$2=$A196,0,IF(HLOOKUP(AX$2,Recipes!$H:$GI,'Production Calculator'!$A196+2,FALSE)=0,0,HLOOKUP(AX$2,Recipes!$H:$GI,'Production Calculator'!$A196+2,FALSE)*$AK196))</f>
        <v>0</v>
      </c>
      <c r="AY196" s="11">
        <f>IF(AY$2=$A196,0,IF(HLOOKUP(AY$2,Recipes!$H:$GI,'Production Calculator'!$A196+2,FALSE)=0,0,HLOOKUP(AY$2,Recipes!$H:$GI,'Production Calculator'!$A196+2,FALSE)*$AK196))</f>
        <v>0</v>
      </c>
      <c r="AZ196" s="11">
        <f>IF(AZ$2=$A196,0,IF(HLOOKUP(AZ$2,Recipes!$H:$GI,'Production Calculator'!$A196+2,FALSE)=0,0,HLOOKUP(AZ$2,Recipes!$H:$GI,'Production Calculator'!$A196+2,FALSE)*$AK196))</f>
        <v>0</v>
      </c>
      <c r="BA196" s="11">
        <f>IF(BA$2=$A196,0,IF(HLOOKUP(BA$2,Recipes!$H:$GI,'Production Calculator'!$A196+2,FALSE)=0,0,HLOOKUP(BA$2,Recipes!$H:$GI,'Production Calculator'!$A196+2,FALSE)*$AK196))</f>
        <v>0</v>
      </c>
      <c r="BB196" s="11">
        <f>IF(BB$2=$A196,0,IF(HLOOKUP(BB$2,Recipes!$H:$GI,'Production Calculator'!$A196+2,FALSE)=0,0,HLOOKUP(BB$2,Recipes!$H:$GI,'Production Calculator'!$A196+2,FALSE)*$AK196))</f>
        <v>0</v>
      </c>
      <c r="BC196" s="11">
        <f>IF(BC$2=$A196,0,IF(HLOOKUP(BC$2,Recipes!$H:$GI,'Production Calculator'!$A196+2,FALSE)=0,0,HLOOKUP(BC$2,Recipes!$H:$GI,'Production Calculator'!$A196+2,FALSE)*$AK196))</f>
        <v>0</v>
      </c>
      <c r="BD196" s="11">
        <f>IF(BD$2=$A196,0,IF(HLOOKUP(BD$2,Recipes!$H:$GI,'Production Calculator'!$A196+2,FALSE)=0,0,HLOOKUP(BD$2,Recipes!$H:$GI,'Production Calculator'!$A196+2,FALSE)*$AK196))</f>
        <v>0</v>
      </c>
      <c r="BE196" s="11">
        <f>IF(BE$2=$A196,0,IF(HLOOKUP(BE$2,Recipes!$H:$GI,'Production Calculator'!$A196+2,FALSE)=0,0,HLOOKUP(BE$2,Recipes!$H:$GI,'Production Calculator'!$A196+2,FALSE)*$AK196))</f>
        <v>0</v>
      </c>
      <c r="BF196" s="11">
        <f>IF(BF$2=$A196,0,IF(HLOOKUP(BF$2,Recipes!$H:$GI,'Production Calculator'!$A196+2,FALSE)=0,0,HLOOKUP(BF$2,Recipes!$H:$GI,'Production Calculator'!$A196+2,FALSE)*$AK196))</f>
        <v>0</v>
      </c>
      <c r="BG196" s="11">
        <f>IF(BG$2=$A196,0,IF(HLOOKUP(BG$2,Recipes!$H:$GI,'Production Calculator'!$A196+2,FALSE)=0,0,HLOOKUP(BG$2,Recipes!$H:$GI,'Production Calculator'!$A196+2,FALSE)*$AK196))</f>
        <v>0</v>
      </c>
      <c r="BH196" s="11">
        <f>IF(BH$2=$A196,0,IF(HLOOKUP(BH$2,Recipes!$H:$GI,'Production Calculator'!$A196+2,FALSE)=0,0,HLOOKUP(BH$2,Recipes!$H:$GI,'Production Calculator'!$A196+2,FALSE)*$AK196))</f>
        <v>0</v>
      </c>
      <c r="BI196" s="11">
        <f>IF(BI$2=$A196,0,IF(HLOOKUP(BI$2,Recipes!$H:$GI,'Production Calculator'!$A196+2,FALSE)=0,0,HLOOKUP(BI$2,Recipes!$H:$GI,'Production Calculator'!$A196+2,FALSE)*$AK196))</f>
        <v>0</v>
      </c>
      <c r="BJ196" s="11">
        <f>IF(BJ$2=$A196,0,IF(HLOOKUP(BJ$2,Recipes!$H:$GI,'Production Calculator'!$A196+2,FALSE)=0,0,HLOOKUP(BJ$2,Recipes!$H:$GI,'Production Calculator'!$A196+2,FALSE)*$AK196))</f>
        <v>0</v>
      </c>
      <c r="BK196" s="11">
        <f>IF(BK$2=$A196,0,IF(HLOOKUP(BK$2,Recipes!$H:$GI,'Production Calculator'!$A196+2,FALSE)=0,0,HLOOKUP(BK$2,Recipes!$H:$GI,'Production Calculator'!$A196+2,FALSE)*$AK196))</f>
        <v>0</v>
      </c>
      <c r="BL196" s="11">
        <f>IF(BL$2=$A196,0,IF(HLOOKUP(BL$2,Recipes!$H:$GI,'Production Calculator'!$A196+2,FALSE)=0,0,HLOOKUP(BL$2,Recipes!$H:$GI,'Production Calculator'!$A196+2,FALSE)*$AK196))</f>
        <v>0</v>
      </c>
      <c r="BM196" s="11">
        <f>IF(BM$2=$A196,0,IF(HLOOKUP(BM$2,Recipes!$H:$GI,'Production Calculator'!$A196+2,FALSE)=0,0,HLOOKUP(BM$2,Recipes!$H:$GI,'Production Calculator'!$A196+2,FALSE)*$AK196))</f>
        <v>0</v>
      </c>
      <c r="BN196" s="11">
        <f>IF(BN$2=$A196,0,IF(HLOOKUP(BN$2,Recipes!$H:$GI,'Production Calculator'!$A196+2,FALSE)=0,0,HLOOKUP(BN$2,Recipes!$H:$GI,'Production Calculator'!$A196+2,FALSE)*$AK196))</f>
        <v>0</v>
      </c>
      <c r="BO196" s="11">
        <f>IF(BO$2=$A196,0,IF(HLOOKUP(BO$2,Recipes!$H:$GI,'Production Calculator'!$A196+2,FALSE)=0,0,HLOOKUP(BO$2,Recipes!$H:$GI,'Production Calculator'!$A196+2,FALSE)*$AK196))</f>
        <v>0</v>
      </c>
      <c r="BP196" s="11">
        <f>IF(BP$2=$A196,0,IF(HLOOKUP(BP$2,Recipes!$H:$GI,'Production Calculator'!$A196+2,FALSE)=0,0,HLOOKUP(BP$2,Recipes!$H:$GI,'Production Calculator'!$A196+2,FALSE)*$AK196))</f>
        <v>0</v>
      </c>
      <c r="BQ196" s="11">
        <f>IF(BQ$2=$A196,0,IF(HLOOKUP(BQ$2,Recipes!$H:$GI,'Production Calculator'!$A196+2,FALSE)=0,0,HLOOKUP(BQ$2,Recipes!$H:$GI,'Production Calculator'!$A196+2,FALSE)*$AK196))</f>
        <v>0</v>
      </c>
      <c r="BR196" s="11">
        <f>IF(BR$2=$A196,0,IF(HLOOKUP(BR$2,Recipes!$H:$GI,'Production Calculator'!$A196+2,FALSE)=0,0,HLOOKUP(BR$2,Recipes!$H:$GI,'Production Calculator'!$A196+2,FALSE)*$AK196))</f>
        <v>0</v>
      </c>
      <c r="BS196" s="11">
        <f>IF(BS$2=$A196,0,IF(HLOOKUP(BS$2,Recipes!$H:$GI,'Production Calculator'!$A196+2,FALSE)=0,0,HLOOKUP(BS$2,Recipes!$H:$GI,'Production Calculator'!$A196+2,FALSE)*$AK196))</f>
        <v>0</v>
      </c>
      <c r="BT196" s="11">
        <f>IF(BT$2=$A196,0,IF(HLOOKUP(BT$2,Recipes!$H:$GI,'Production Calculator'!$A196+2,FALSE)=0,0,HLOOKUP(BT$2,Recipes!$H:$GI,'Production Calculator'!$A196+2,FALSE)*$AK196))</f>
        <v>0</v>
      </c>
      <c r="BU196" s="11">
        <f>IF(BU$2=$A196,0,IF(HLOOKUP(BU$2,Recipes!$H:$GI,'Production Calculator'!$A196+2,FALSE)=0,0,HLOOKUP(BU$2,Recipes!$H:$GI,'Production Calculator'!$A196+2,FALSE)*$AK196))</f>
        <v>0</v>
      </c>
      <c r="BV196" s="11">
        <f>IF(BV$2=$A196,0,IF(HLOOKUP(BV$2,Recipes!$H:$GI,'Production Calculator'!$A196+2,FALSE)=0,0,HLOOKUP(BV$2,Recipes!$H:$GI,'Production Calculator'!$A196+2,FALSE)*$AK196))</f>
        <v>0</v>
      </c>
      <c r="BW196" s="11">
        <f>IF(BW$2=$A196,0,IF(HLOOKUP(BW$2,Recipes!$H:$GI,'Production Calculator'!$A196+2,FALSE)=0,0,HLOOKUP(BW$2,Recipes!$H:$GI,'Production Calculator'!$A196+2,FALSE)*$AK196))</f>
        <v>0</v>
      </c>
      <c r="BX196" s="11">
        <f>IF(BX$2=$A196,0,IF(HLOOKUP(BX$2,Recipes!$H:$GI,'Production Calculator'!$A196+2,FALSE)=0,0,HLOOKUP(BX$2,Recipes!$H:$GI,'Production Calculator'!$A196+2,FALSE)*$AK196))</f>
        <v>0</v>
      </c>
      <c r="BY196" s="11">
        <f>IF(BY$2=$A196,0,IF(HLOOKUP(BY$2,Recipes!$H:$GI,'Production Calculator'!$A196+2,FALSE)=0,0,HLOOKUP(BY$2,Recipes!$H:$GI,'Production Calculator'!$A196+2,FALSE)*$AK196))</f>
        <v>0</v>
      </c>
      <c r="BZ196" s="11">
        <f>IF(BZ$2=$A196,0,IF(HLOOKUP(BZ$2,Recipes!$H:$GI,'Production Calculator'!$A196+2,FALSE)=0,0,HLOOKUP(BZ$2,Recipes!$H:$GI,'Production Calculator'!$A196+2,FALSE)*$AK196))</f>
        <v>0</v>
      </c>
      <c r="CA196" s="11">
        <f>IF(CA$2=$A196,0,IF(HLOOKUP(CA$2,Recipes!$H:$GI,'Production Calculator'!$A196+2,FALSE)=0,0,HLOOKUP(CA$2,Recipes!$H:$GI,'Production Calculator'!$A196+2,FALSE)*$AK196))</f>
        <v>0</v>
      </c>
      <c r="CB196" s="11">
        <f>IF(CB$2=$A196,0,IF(HLOOKUP(CB$2,Recipes!$H:$GI,'Production Calculator'!$A196+2,FALSE)=0,0,HLOOKUP(CB$2,Recipes!$H:$GI,'Production Calculator'!$A196+2,FALSE)*$AK196))</f>
        <v>0</v>
      </c>
      <c r="CC196" s="11">
        <f>IF(CC$2=$A196,0,IF(HLOOKUP(CC$2,Recipes!$H:$GI,'Production Calculator'!$A196+2,FALSE)=0,0,HLOOKUP(CC$2,Recipes!$H:$GI,'Production Calculator'!$A196+2,FALSE)*$AK196))</f>
        <v>0</v>
      </c>
      <c r="CD196" s="11">
        <f>IF(CD$2=$A196,0,IF(HLOOKUP(CD$2,Recipes!$H:$GI,'Production Calculator'!$A196+2,FALSE)=0,0,HLOOKUP(CD$2,Recipes!$H:$GI,'Production Calculator'!$A196+2,FALSE)*$AK196))</f>
        <v>0</v>
      </c>
      <c r="CE196" s="11">
        <f>IF(CE$2=$A196,0,IF(HLOOKUP(CE$2,Recipes!$H:$GI,'Production Calculator'!$A196+2,FALSE)=0,0,HLOOKUP(CE$2,Recipes!$H:$GI,'Production Calculator'!$A196+2,FALSE)*$AK196))</f>
        <v>0</v>
      </c>
      <c r="CF196" s="11">
        <f>IF(CF$2=$A196,0,IF(HLOOKUP(CF$2,Recipes!$H:$GI,'Production Calculator'!$A196+2,FALSE)=0,0,HLOOKUP(CF$2,Recipes!$H:$GI,'Production Calculator'!$A196+2,FALSE)*$AK196))</f>
        <v>0</v>
      </c>
      <c r="CG196" s="11">
        <f>IF(CG$2=$A196,0,IF(HLOOKUP(CG$2,Recipes!$H:$GI,'Production Calculator'!$A196+2,FALSE)=0,0,HLOOKUP(CG$2,Recipes!$H:$GI,'Production Calculator'!$A196+2,FALSE)*$AK196))</f>
        <v>0</v>
      </c>
      <c r="CH196" s="11">
        <f>IF(CH$2=$A196,0,IF(HLOOKUP(CH$2,Recipes!$H:$GI,'Production Calculator'!$A196+2,FALSE)=0,0,HLOOKUP(CH$2,Recipes!$H:$GI,'Production Calculator'!$A196+2,FALSE)*$AK196))</f>
        <v>0</v>
      </c>
      <c r="CI196" s="11">
        <f>IF(CI$2=$A196,0,IF(HLOOKUP(CI$2,Recipes!$H:$GI,'Production Calculator'!$A196+2,FALSE)=0,0,HLOOKUP(CI$2,Recipes!$H:$GI,'Production Calculator'!$A196+2,FALSE)*$AK196))</f>
        <v>0</v>
      </c>
      <c r="CJ196" s="11">
        <f>IF(CJ$2=$A196,0,IF(HLOOKUP(CJ$2,Recipes!$H:$GI,'Production Calculator'!$A196+2,FALSE)=0,0,HLOOKUP(CJ$2,Recipes!$H:$GI,'Production Calculator'!$A196+2,FALSE)*$AK196))</f>
        <v>0</v>
      </c>
      <c r="CK196" s="11">
        <f>IF(CK$2=$A196,0,IF(HLOOKUP(CK$2,Recipes!$H:$GI,'Production Calculator'!$A196+2,FALSE)=0,0,HLOOKUP(CK$2,Recipes!$H:$GI,'Production Calculator'!$A196+2,FALSE)*$AK196))</f>
        <v>0</v>
      </c>
      <c r="CL196" s="11">
        <f>IF(CL$2=$A196,0,IF(HLOOKUP(CL$2,Recipes!$H:$GI,'Production Calculator'!$A196+2,FALSE)=0,0,HLOOKUP(CL$2,Recipes!$H:$GI,'Production Calculator'!$A196+2,FALSE)*$AK196))</f>
        <v>0</v>
      </c>
      <c r="CM196" s="11">
        <f>IF(CM$2=$A196,0,IF(HLOOKUP(CM$2,Recipes!$H:$GI,'Production Calculator'!$A196+2,FALSE)=0,0,HLOOKUP(CM$2,Recipes!$H:$GI,'Production Calculator'!$A196+2,FALSE)*$AK196))</f>
        <v>0</v>
      </c>
      <c r="CN196" s="11">
        <f>IF(CN$2=$A196,0,IF(HLOOKUP(CN$2,Recipes!$H:$GI,'Production Calculator'!$A196+2,FALSE)=0,0,HLOOKUP(CN$2,Recipes!$H:$GI,'Production Calculator'!$A196+2,FALSE)*$AK196))</f>
        <v>0</v>
      </c>
      <c r="CO196" s="11">
        <f>IF(CO$2=$A196,0,IF(HLOOKUP(CO$2,Recipes!$H:$GI,'Production Calculator'!$A196+2,FALSE)=0,0,HLOOKUP(CO$2,Recipes!$H:$GI,'Production Calculator'!$A196+2,FALSE)*$AK196))</f>
        <v>0</v>
      </c>
      <c r="CP196" s="11">
        <f>IF(CP$2=$A196,0,IF(HLOOKUP(CP$2,Recipes!$H:$GI,'Production Calculator'!$A196+2,FALSE)=0,0,HLOOKUP(CP$2,Recipes!$H:$GI,'Production Calculator'!$A196+2,FALSE)*$AK196))</f>
        <v>0</v>
      </c>
      <c r="CQ196" s="11">
        <f>IF(CQ$2=$A196,0,IF(HLOOKUP(CQ$2,Recipes!$H:$GI,'Production Calculator'!$A196+2,FALSE)=0,0,HLOOKUP(CQ$2,Recipes!$H:$GI,'Production Calculator'!$A196+2,FALSE)*$AK196))</f>
        <v>0</v>
      </c>
      <c r="CR196" s="11">
        <f>IF(CR$2=$A196,0,IF(HLOOKUP(CR$2,Recipes!$H:$GI,'Production Calculator'!$A196+2,FALSE)=0,0,HLOOKUP(CR$2,Recipes!$H:$GI,'Production Calculator'!$A196+2,FALSE)*$AK196))</f>
        <v>0</v>
      </c>
      <c r="CS196" s="11">
        <f>IF(CS$2=$A196,0,IF(HLOOKUP(CS$2,Recipes!$H:$GI,'Production Calculator'!$A196+2,FALSE)=0,0,HLOOKUP(CS$2,Recipes!$H:$GI,'Production Calculator'!$A196+2,FALSE)*$AK196))</f>
        <v>0</v>
      </c>
      <c r="CT196" s="11">
        <f>IF(CT$2=$A196,0,IF(HLOOKUP(CT$2,Recipes!$H:$GI,'Production Calculator'!$A196+2,FALSE)=0,0,HLOOKUP(CT$2,Recipes!$H:$GI,'Production Calculator'!$A196+2,FALSE)*$AK196))</f>
        <v>0</v>
      </c>
      <c r="CU196" s="11">
        <f>IF(CU$2=$A196,0,IF(HLOOKUP(CU$2,Recipes!$H:$GI,'Production Calculator'!$A196+2,FALSE)=0,0,HLOOKUP(CU$2,Recipes!$H:$GI,'Production Calculator'!$A196+2,FALSE)*$AK196))</f>
        <v>0</v>
      </c>
      <c r="CV196" s="11">
        <f>IF(CV$2=$A196,0,IF(HLOOKUP(CV$2,Recipes!$H:$GI,'Production Calculator'!$A196+2,FALSE)=0,0,HLOOKUP(CV$2,Recipes!$H:$GI,'Production Calculator'!$A196+2,FALSE)*$AK196))</f>
        <v>0</v>
      </c>
      <c r="CW196" s="11">
        <f>IF(CW$2=$A196,0,IF(HLOOKUP(CW$2,Recipes!$H:$GI,'Production Calculator'!$A196+2,FALSE)=0,0,HLOOKUP(CW$2,Recipes!$H:$GI,'Production Calculator'!$A196+2,FALSE)*$AK196))</f>
        <v>0</v>
      </c>
      <c r="CX196" s="11">
        <f>IF(CX$2=$A196,0,IF(HLOOKUP(CX$2,Recipes!$H:$GI,'Production Calculator'!$A196+2,FALSE)=0,0,HLOOKUP(CX$2,Recipes!$H:$GI,'Production Calculator'!$A196+2,FALSE)*$AK196))</f>
        <v>0</v>
      </c>
      <c r="CY196" s="11">
        <f>IF(CY$2=$A196,0,IF(HLOOKUP(CY$2,Recipes!$H:$GI,'Production Calculator'!$A196+2,FALSE)=0,0,HLOOKUP(CY$2,Recipes!$H:$GI,'Production Calculator'!$A196+2,FALSE)*$AK196))</f>
        <v>0</v>
      </c>
      <c r="CZ196" s="11">
        <f>IF(CZ$2=$A196,0,IF(HLOOKUP(CZ$2,Recipes!$H:$GI,'Production Calculator'!$A196+2,FALSE)=0,0,HLOOKUP(CZ$2,Recipes!$H:$GI,'Production Calculator'!$A196+2,FALSE)*$AK196))</f>
        <v>0</v>
      </c>
      <c r="DA196" s="11">
        <f>IF(DA$2=$A196,0,IF(HLOOKUP(DA$2,Recipes!$H:$GI,'Production Calculator'!$A196+2,FALSE)=0,0,HLOOKUP(DA$2,Recipes!$H:$GI,'Production Calculator'!$A196+2,FALSE)*$AK196))</f>
        <v>0</v>
      </c>
      <c r="DB196" s="11">
        <f>IF(DB$2=$A196,0,IF(HLOOKUP(DB$2,Recipes!$H:$GI,'Production Calculator'!$A196+2,FALSE)=0,0,HLOOKUP(DB$2,Recipes!$H:$GI,'Production Calculator'!$A196+2,FALSE)*$AK196))</f>
        <v>0</v>
      </c>
      <c r="DC196" s="11">
        <f>IF(DC$2=$A196,0,IF(HLOOKUP(DC$2,Recipes!$H:$GI,'Production Calculator'!$A196+2,FALSE)=0,0,HLOOKUP(DC$2,Recipes!$H:$GI,'Production Calculator'!$A196+2,FALSE)*$AK196))</f>
        <v>0</v>
      </c>
      <c r="DD196" s="11">
        <f>IF(DD$2=$A196,0,IF(HLOOKUP(DD$2,Recipes!$H:$GI,'Production Calculator'!$A196+2,FALSE)=0,0,HLOOKUP(DD$2,Recipes!$H:$GI,'Production Calculator'!$A196+2,FALSE)*$AK196))</f>
        <v>0</v>
      </c>
      <c r="DE196" s="11">
        <f>IF(DE$2=$A196,0,IF(HLOOKUP(DE$2,Recipes!$H:$GI,'Production Calculator'!$A196+2,FALSE)=0,0,HLOOKUP(DE$2,Recipes!$H:$GI,'Production Calculator'!$A196+2,FALSE)*$AK196))</f>
        <v>0</v>
      </c>
      <c r="DF196" s="11">
        <f>IF(DF$2=$A196,0,IF(HLOOKUP(DF$2,Recipes!$H:$GI,'Production Calculator'!$A196+2,FALSE)=0,0,HLOOKUP(DF$2,Recipes!$H:$GI,'Production Calculator'!$A196+2,FALSE)*$AK196))</f>
        <v>0</v>
      </c>
      <c r="DG196" s="11">
        <f>IF(DG$2=$A196,0,IF(HLOOKUP(DG$2,Recipes!$H:$GI,'Production Calculator'!$A196+2,FALSE)=0,0,HLOOKUP(DG$2,Recipes!$H:$GI,'Production Calculator'!$A196+2,FALSE)*$AK196))</f>
        <v>0</v>
      </c>
      <c r="DH196" s="11">
        <f>IF(DH$2=$A196,0,IF(HLOOKUP(DH$2,Recipes!$H:$GI,'Production Calculator'!$A196+2,FALSE)=0,0,HLOOKUP(DH$2,Recipes!$H:$GI,'Production Calculator'!$A196+2,FALSE)*$AK196))</f>
        <v>0</v>
      </c>
      <c r="DI196" s="11">
        <f>IF(DI$2=$A196,0,IF(HLOOKUP(DI$2,Recipes!$H:$GI,'Production Calculator'!$A196+2,FALSE)=0,0,HLOOKUP(DI$2,Recipes!$H:$GI,'Production Calculator'!$A196+2,FALSE)*$AK196))</f>
        <v>0</v>
      </c>
      <c r="DJ196" s="11">
        <f>IF(DJ$2=$A196,0,IF(HLOOKUP(DJ$2,Recipes!$H:$GI,'Production Calculator'!$A196+2,FALSE)=0,0,HLOOKUP(DJ$2,Recipes!$H:$GI,'Production Calculator'!$A196+2,FALSE)*$AK196))</f>
        <v>0</v>
      </c>
      <c r="DK196" s="11">
        <f>IF(DK$2=$A196,0,IF(HLOOKUP(DK$2,Recipes!$H:$GI,'Production Calculator'!$A196+2,FALSE)=0,0,HLOOKUP(DK$2,Recipes!$H:$GI,'Production Calculator'!$A196+2,FALSE)*$AK196))</f>
        <v>0</v>
      </c>
      <c r="DL196" s="11">
        <f>IF(DL$2=$A196,0,IF(HLOOKUP(DL$2,Recipes!$H:$GI,'Production Calculator'!$A196+2,FALSE)=0,0,HLOOKUP(DL$2,Recipes!$H:$GI,'Production Calculator'!$A196+2,FALSE)*$AK196))</f>
        <v>0</v>
      </c>
      <c r="DM196" s="11">
        <f>IF(DM$2=$A196,0,IF(HLOOKUP(DM$2,Recipes!$H:$GI,'Production Calculator'!$A196+2,FALSE)=0,0,HLOOKUP(DM$2,Recipes!$H:$GI,'Production Calculator'!$A196+2,FALSE)*$AK196))</f>
        <v>0</v>
      </c>
      <c r="DN196" s="11">
        <f>IF(DN$2=$A196,0,IF(HLOOKUP(DN$2,Recipes!$H:$GI,'Production Calculator'!$A196+2,FALSE)=0,0,HLOOKUP(DN$2,Recipes!$H:$GI,'Production Calculator'!$A196+2,FALSE)*$AK196))</f>
        <v>0</v>
      </c>
      <c r="DO196" s="11">
        <f>IF(DO$2=$A196,0,IF(HLOOKUP(DO$2,Recipes!$H:$GI,'Production Calculator'!$A196+2,FALSE)=0,0,HLOOKUP(DO$2,Recipes!$H:$GI,'Production Calculator'!$A196+2,FALSE)*$AK196))</f>
        <v>0</v>
      </c>
      <c r="DP196" s="11">
        <f>IF(DP$2=$A196,0,IF(HLOOKUP(DP$2,Recipes!$H:$GI,'Production Calculator'!$A196+2,FALSE)=0,0,HLOOKUP(DP$2,Recipes!$H:$GI,'Production Calculator'!$A196+2,FALSE)*$AK196))</f>
        <v>0</v>
      </c>
      <c r="DQ196" s="11">
        <f>IF(DQ$2=$A196,0,IF(HLOOKUP(DQ$2,Recipes!$H:$GI,'Production Calculator'!$A196+2,FALSE)=0,0,HLOOKUP(DQ$2,Recipes!$H:$GI,'Production Calculator'!$A196+2,FALSE)*$AK196))</f>
        <v>0</v>
      </c>
      <c r="DR196" s="11">
        <f>IF(DR$2=$A196,0,IF(HLOOKUP(DR$2,Recipes!$H:$GI,'Production Calculator'!$A196+2,FALSE)=0,0,HLOOKUP(DR$2,Recipes!$H:$GI,'Production Calculator'!$A196+2,FALSE)*$AK196))</f>
        <v>0</v>
      </c>
      <c r="DS196" s="11">
        <f>IF(DS$2=$A196,0,IF(HLOOKUP(DS$2,Recipes!$H:$GI,'Production Calculator'!$A196+2,FALSE)=0,0,HLOOKUP(DS$2,Recipes!$H:$GI,'Production Calculator'!$A196+2,FALSE)*$AK196))</f>
        <v>0</v>
      </c>
      <c r="DT196" s="11">
        <f>IF(DT$2=$A196,0,IF(HLOOKUP(DT$2,Recipes!$H:$GI,'Production Calculator'!$A196+2,FALSE)=0,0,HLOOKUP(DT$2,Recipes!$H:$GI,'Production Calculator'!$A196+2,FALSE)*$AK196))</f>
        <v>0</v>
      </c>
      <c r="DU196" s="11">
        <f>IF(DU$2=$A196,0,IF(HLOOKUP(DU$2,Recipes!$H:$GI,'Production Calculator'!$A196+2,FALSE)=0,0,HLOOKUP(DU$2,Recipes!$H:$GI,'Production Calculator'!$A196+2,FALSE)*$AK196))</f>
        <v>0</v>
      </c>
      <c r="DV196" s="11">
        <f>IF(DV$2=$A196,0,IF(HLOOKUP(DV$2,Recipes!$H:$GI,'Production Calculator'!$A196+2,FALSE)=0,0,HLOOKUP(DV$2,Recipes!$H:$GI,'Production Calculator'!$A196+2,FALSE)*$AK196))</f>
        <v>0</v>
      </c>
      <c r="DW196" s="11">
        <f>IF(DW$2=$A196,0,IF(HLOOKUP(DW$2,Recipes!$H:$GI,'Production Calculator'!$A196+2,FALSE)=0,0,HLOOKUP(DW$2,Recipes!$H:$GI,'Production Calculator'!$A196+2,FALSE)*$AK196))</f>
        <v>0</v>
      </c>
      <c r="DX196" s="11">
        <f>IF(DX$2=$A196,0,IF(HLOOKUP(DX$2,Recipes!$H:$GI,'Production Calculator'!$A196+2,FALSE)=0,0,HLOOKUP(DX$2,Recipes!$H:$GI,'Production Calculator'!$A196+2,FALSE)*$AK196))</f>
        <v>0</v>
      </c>
      <c r="DY196" s="11">
        <f>IF(DY$2=$A196,0,IF(HLOOKUP(DY$2,Recipes!$H:$GI,'Production Calculator'!$A196+2,FALSE)=0,0,HLOOKUP(DY$2,Recipes!$H:$GI,'Production Calculator'!$A196+2,FALSE)*$AK196))</f>
        <v>0</v>
      </c>
      <c r="DZ196" s="11">
        <f>IF(DZ$2=$A196,0,IF(HLOOKUP(DZ$2,Recipes!$H:$GI,'Production Calculator'!$A196+2,FALSE)=0,0,HLOOKUP(DZ$2,Recipes!$H:$GI,'Production Calculator'!$A196+2,FALSE)*$AK196))</f>
        <v>0</v>
      </c>
      <c r="EA196" s="11">
        <f>IF(EA$2=$A196,0,IF(HLOOKUP(EA$2,Recipes!$H:$GI,'Production Calculator'!$A196+2,FALSE)=0,0,HLOOKUP(EA$2,Recipes!$H:$GI,'Production Calculator'!$A196+2,FALSE)*$AK196))</f>
        <v>0</v>
      </c>
      <c r="EB196" s="11">
        <f>IF(EB$2=$A196,0,IF(HLOOKUP(EB$2,Recipes!$H:$GI,'Production Calculator'!$A196+2,FALSE)=0,0,HLOOKUP(EB$2,Recipes!$H:$GI,'Production Calculator'!$A196+2,FALSE)*$AK196))</f>
        <v>0</v>
      </c>
      <c r="EC196" s="11">
        <f>IF(EC$2=$A196,0,IF(HLOOKUP(EC$2,Recipes!$H:$GI,'Production Calculator'!$A196+2,FALSE)=0,0,HLOOKUP(EC$2,Recipes!$H:$GI,'Production Calculator'!$A196+2,FALSE)*$AK196))</f>
        <v>0</v>
      </c>
      <c r="ED196" s="11">
        <f>IF(ED$2=$A196,0,IF(HLOOKUP(ED$2,Recipes!$H:$GI,'Production Calculator'!$A196+2,FALSE)=0,0,HLOOKUP(ED$2,Recipes!$H:$GI,'Production Calculator'!$A196+2,FALSE)*$AK196))</f>
        <v>0</v>
      </c>
      <c r="EE196" s="11">
        <f>IF(EE$2=$A196,0,IF(HLOOKUP(EE$2,Recipes!$H:$GI,'Production Calculator'!$A196+2,FALSE)=0,0,HLOOKUP(EE$2,Recipes!$H:$GI,'Production Calculator'!$A196+2,FALSE)*$AK196))</f>
        <v>0</v>
      </c>
      <c r="EF196" s="11">
        <f>IF(EF$2=$A196,0,IF(HLOOKUP(EF$2,Recipes!$H:$GI,'Production Calculator'!$A196+2,FALSE)=0,0,HLOOKUP(EF$2,Recipes!$H:$GI,'Production Calculator'!$A196+2,FALSE)*$AK196))</f>
        <v>0</v>
      </c>
      <c r="EG196" s="11">
        <f>IF(EG$2=$A196,0,IF(HLOOKUP(EG$2,Recipes!$H:$GI,'Production Calculator'!$A196+2,FALSE)=0,0,HLOOKUP(EG$2,Recipes!$H:$GI,'Production Calculator'!$A196+2,FALSE)*$AK196))</f>
        <v>0</v>
      </c>
      <c r="EH196" s="11">
        <f>IF(EH$2=$A196,0,IF(HLOOKUP(EH$2,Recipes!$H:$GI,'Production Calculator'!$A196+2,FALSE)=0,0,HLOOKUP(EH$2,Recipes!$H:$GI,'Production Calculator'!$A196+2,FALSE)*$AK196))</f>
        <v>0</v>
      </c>
      <c r="EI196" s="11">
        <f>IF(EI$2=$A196,0,IF(HLOOKUP(EI$2,Recipes!$H:$GI,'Production Calculator'!$A196+2,FALSE)=0,0,HLOOKUP(EI$2,Recipes!$H:$GI,'Production Calculator'!$A196+2,FALSE)*$AK196))</f>
        <v>0</v>
      </c>
      <c r="EJ196" s="11">
        <f>IF(EJ$2=$A196,0,IF(HLOOKUP(EJ$2,Recipes!$H:$GI,'Production Calculator'!$A196+2,FALSE)=0,0,HLOOKUP(EJ$2,Recipes!$H:$GI,'Production Calculator'!$A196+2,FALSE)*$AK196))</f>
        <v>0</v>
      </c>
      <c r="EK196" s="11">
        <f>IF(EK$2=$A196,0,IF(HLOOKUP(EK$2,Recipes!$H:$GI,'Production Calculator'!$A196+2,FALSE)=0,0,HLOOKUP(EK$2,Recipes!$H:$GI,'Production Calculator'!$A196+2,FALSE)*$AK196))</f>
        <v>0</v>
      </c>
      <c r="EL196" s="11">
        <f>IF(EL$2=$A196,0,IF(HLOOKUP(EL$2,Recipes!$H:$GI,'Production Calculator'!$A196+2,FALSE)=0,0,HLOOKUP(EL$2,Recipes!$H:$GI,'Production Calculator'!$A196+2,FALSE)*$AK196))</f>
        <v>0</v>
      </c>
      <c r="EM196" s="11">
        <f>IF(EM$2=$A196,0,IF(HLOOKUP(EM$2,Recipes!$H:$GI,'Production Calculator'!$A196+2,FALSE)=0,0,HLOOKUP(EM$2,Recipes!$H:$GI,'Production Calculator'!$A196+2,FALSE)*$AK196))</f>
        <v>0</v>
      </c>
      <c r="EN196" s="11">
        <f>IF(EN$2=$A196,0,IF(HLOOKUP(EN$2,Recipes!$H:$GI,'Production Calculator'!$A196+2,FALSE)=0,0,HLOOKUP(EN$2,Recipes!$H:$GI,'Production Calculator'!$A196+2,FALSE)*$AK196))</f>
        <v>0</v>
      </c>
      <c r="EO196" s="11">
        <f>IF(EO$2=$A196,0,IF(HLOOKUP(EO$2,Recipes!$H:$GI,'Production Calculator'!$A196+2,FALSE)=0,0,HLOOKUP(EO$2,Recipes!$H:$GI,'Production Calculator'!$A196+2,FALSE)*$AK196))</f>
        <v>0</v>
      </c>
      <c r="EP196" s="11">
        <f>IF(EP$2=$A196,0,IF(HLOOKUP(EP$2,Recipes!$H:$GI,'Production Calculator'!$A196+2,FALSE)=0,0,HLOOKUP(EP$2,Recipes!$H:$GI,'Production Calculator'!$A196+2,FALSE)*$AK196))</f>
        <v>0</v>
      </c>
      <c r="EQ196" s="11">
        <f>IF(EQ$2=$A196,0,IF(HLOOKUP(EQ$2,Recipes!$H:$GI,'Production Calculator'!$A196+2,FALSE)=0,0,HLOOKUP(EQ$2,Recipes!$H:$GI,'Production Calculator'!$A196+2,FALSE)*$AK196))</f>
        <v>0</v>
      </c>
      <c r="ER196" s="11">
        <f>IF(ER$2=$A196,0,IF(HLOOKUP(ER$2,Recipes!$H:$GI,'Production Calculator'!$A196+2,FALSE)=0,0,HLOOKUP(ER$2,Recipes!$H:$GI,'Production Calculator'!$A196+2,FALSE)*$AK196))</f>
        <v>0</v>
      </c>
      <c r="ES196" s="11">
        <f>IF(ES$2=$A196,0,IF(HLOOKUP(ES$2,Recipes!$H:$GI,'Production Calculator'!$A196+2,FALSE)=0,0,HLOOKUP(ES$2,Recipes!$H:$GI,'Production Calculator'!$A196+2,FALSE)*$AK196))</f>
        <v>0</v>
      </c>
      <c r="ET196" s="11">
        <f>IF(ET$2=$A196,0,IF(HLOOKUP(ET$2,Recipes!$H:$GI,'Production Calculator'!$A196+2,FALSE)=0,0,HLOOKUP(ET$2,Recipes!$H:$GI,'Production Calculator'!$A196+2,FALSE)*$AK196))</f>
        <v>0</v>
      </c>
      <c r="EU196" s="11">
        <f>IF(EU$2=$A196,0,IF(HLOOKUP(EU$2,Recipes!$H:$GI,'Production Calculator'!$A196+2,FALSE)=0,0,HLOOKUP(EU$2,Recipes!$H:$GI,'Production Calculator'!$A196+2,FALSE)*$AK196))</f>
        <v>0</v>
      </c>
      <c r="EV196" s="11">
        <f>IF(EV$2=$A196,0,IF(HLOOKUP(EV$2,Recipes!$H:$GI,'Production Calculator'!$A196+2,FALSE)=0,0,HLOOKUP(EV$2,Recipes!$H:$GI,'Production Calculator'!$A196+2,FALSE)*$AK196))</f>
        <v>0</v>
      </c>
      <c r="EW196" s="11">
        <f>IF(EW$2=$A196,0,IF(HLOOKUP(EW$2,Recipes!$H:$GI,'Production Calculator'!$A196+2,FALSE)=0,0,HLOOKUP(EW$2,Recipes!$H:$GI,'Production Calculator'!$A196+2,FALSE)*$AK196))</f>
        <v>0</v>
      </c>
      <c r="EX196" s="11">
        <f>IF(EX$2=$A196,0,IF(HLOOKUP(EX$2,Recipes!$H:$GI,'Production Calculator'!$A196+2,FALSE)=0,0,HLOOKUP(EX$2,Recipes!$H:$GI,'Production Calculator'!$A196+2,FALSE)*$AK196))</f>
        <v>0</v>
      </c>
      <c r="EY196" s="11">
        <f>IF(EY$2=$A196,0,IF(HLOOKUP(EY$2,Recipes!$H:$GI,'Production Calculator'!$A196+2,FALSE)=0,0,HLOOKUP(EY$2,Recipes!$H:$GI,'Production Calculator'!$A196+2,FALSE)*$AK196))</f>
        <v>0</v>
      </c>
      <c r="EZ196" s="11">
        <f>IF(EZ$2=$A196,0,IF(HLOOKUP(EZ$2,Recipes!$H:$GI,'Production Calculator'!$A196+2,FALSE)=0,0,HLOOKUP(EZ$2,Recipes!$H:$GI,'Production Calculator'!$A196+2,FALSE)*$AK196))</f>
        <v>0</v>
      </c>
      <c r="FA196" s="11">
        <f>IF(FA$2=$A196,0,IF(HLOOKUP(FA$2,Recipes!$H:$GI,'Production Calculator'!$A196+2,FALSE)=0,0,HLOOKUP(FA$2,Recipes!$H:$GI,'Production Calculator'!$A196+2,FALSE)*$AK196))</f>
        <v>0</v>
      </c>
      <c r="FB196" s="11">
        <f>IF(FB$2=$A196,0,IF(HLOOKUP(FB$2,Recipes!$H:$GI,'Production Calculator'!$A196+2,FALSE)=0,0,HLOOKUP(FB$2,Recipes!$H:$GI,'Production Calculator'!$A196+2,FALSE)*$AK196))</f>
        <v>0</v>
      </c>
      <c r="FC196" s="11">
        <f>IF(FC$2=$A196,0,IF(HLOOKUP(FC$2,Recipes!$H:$GI,'Production Calculator'!$A196+2,FALSE)=0,0,HLOOKUP(FC$2,Recipes!$H:$GI,'Production Calculator'!$A196+2,FALSE)*$AK196))</f>
        <v>0</v>
      </c>
      <c r="FD196" s="11">
        <f>IF(FD$2=$A196,0,IF(HLOOKUP(FD$2,Recipes!$H:$GI,'Production Calculator'!$A196+2,FALSE)=0,0,HLOOKUP(FD$2,Recipes!$H:$GI,'Production Calculator'!$A196+2,FALSE)*$AK196))</f>
        <v>0</v>
      </c>
      <c r="FE196" s="11">
        <f>IF(FE$2=$A196,0,IF(HLOOKUP(FE$2,Recipes!$H:$GI,'Production Calculator'!$A196+2,FALSE)=0,0,HLOOKUP(FE$2,Recipes!$H:$GI,'Production Calculator'!$A196+2,FALSE)*$AK196))</f>
        <v>0</v>
      </c>
      <c r="FF196" s="11">
        <f>IF(FF$2=$A196,0,IF(HLOOKUP(FF$2,Recipes!$H:$GI,'Production Calculator'!$A196+2,FALSE)=0,0,HLOOKUP(FF$2,Recipes!$H:$GI,'Production Calculator'!$A196+2,FALSE)*$AK196))</f>
        <v>0</v>
      </c>
      <c r="FG196" s="11">
        <f>IF(FG$2=$A196,0,IF(HLOOKUP(FG$2,Recipes!$H:$GI,'Production Calculator'!$A196+2,FALSE)=0,0,HLOOKUP(FG$2,Recipes!$H:$GI,'Production Calculator'!$A196+2,FALSE)*$AK196))</f>
        <v>0</v>
      </c>
      <c r="FH196" s="11">
        <f>IF(FH$2=$A196,0,IF(HLOOKUP(FH$2,Recipes!$H:$GI,'Production Calculator'!$A196+2,FALSE)=0,0,HLOOKUP(FH$2,Recipes!$H:$GI,'Production Calculator'!$A196+2,FALSE)*$AK196))</f>
        <v>0</v>
      </c>
      <c r="FI196" s="11">
        <f>IF(FI$2=$A196,0,IF(HLOOKUP(FI$2,Recipes!$H:$GI,'Production Calculator'!$A196+2,FALSE)=0,0,HLOOKUP(FI$2,Recipes!$H:$GI,'Production Calculator'!$A196+2,FALSE)*$AK196))</f>
        <v>0</v>
      </c>
      <c r="FJ196" s="11">
        <f>IF(FJ$2=$A196,0,IF(HLOOKUP(FJ$2,Recipes!$H:$GI,'Production Calculator'!$A196+2,FALSE)=0,0,HLOOKUP(FJ$2,Recipes!$H:$GI,'Production Calculator'!$A196+2,FALSE)*$AK196))</f>
        <v>0</v>
      </c>
      <c r="FK196" s="11">
        <f>IF(FK$2=$A196,0,IF(HLOOKUP(FK$2,Recipes!$H:$GI,'Production Calculator'!$A196+2,FALSE)=0,0,HLOOKUP(FK$2,Recipes!$H:$GI,'Production Calculator'!$A196+2,FALSE)*$AK196))</f>
        <v>0</v>
      </c>
      <c r="FL196" s="11">
        <f>IF(FL$2=$A196,0,IF(HLOOKUP(FL$2,Recipes!$H:$GI,'Production Calculator'!$A196+2,FALSE)=0,0,HLOOKUP(FL$2,Recipes!$H:$GI,'Production Calculator'!$A196+2,FALSE)*$AK196))</f>
        <v>0</v>
      </c>
      <c r="FM196" s="11">
        <f>IF(FM$2=$A196,0,IF(HLOOKUP(FM$2,Recipes!$H:$GI,'Production Calculator'!$A196+2,FALSE)=0,0,HLOOKUP(FM$2,Recipes!$H:$GI,'Production Calculator'!$A196+2,FALSE)*$AK196))</f>
        <v>0</v>
      </c>
      <c r="FN196" s="11">
        <f>IF(FN$2=$A196,0,IF(HLOOKUP(FN$2,Recipes!$H:$GI,'Production Calculator'!$A196+2,FALSE)=0,0,HLOOKUP(FN$2,Recipes!$H:$GI,'Production Calculator'!$A196+2,FALSE)*$AK196))</f>
        <v>0</v>
      </c>
      <c r="FO196" s="11">
        <f>IF(FO$2=$A196,0,IF(HLOOKUP(FO$2,Recipes!$H:$GI,'Production Calculator'!$A196+2,FALSE)=0,0,HLOOKUP(FO$2,Recipes!$H:$GI,'Production Calculator'!$A196+2,FALSE)*$AK196))</f>
        <v>0</v>
      </c>
      <c r="FP196" s="11">
        <f>IF(FP$2=$A196,0,IF(HLOOKUP(FP$2,Recipes!$H:$GI,'Production Calculator'!$A196+2,FALSE)=0,0,HLOOKUP(FP$2,Recipes!$H:$GI,'Production Calculator'!$A196+2,FALSE)*$AK196))</f>
        <v>0</v>
      </c>
      <c r="FQ196" s="11">
        <f>IF(FQ$2=$A196,0,IF(HLOOKUP(FQ$2,Recipes!$H:$GI,'Production Calculator'!$A196+2,FALSE)=0,0,HLOOKUP(FQ$2,Recipes!$H:$GI,'Production Calculator'!$A196+2,FALSE)*$AK196))</f>
        <v>0</v>
      </c>
      <c r="FR196" s="11">
        <f>IF(FR$2=$A196,0,IF(HLOOKUP(FR$2,Recipes!$H:$GI,'Production Calculator'!$A196+2,FALSE)=0,0,HLOOKUP(FR$2,Recipes!$H:$GI,'Production Calculator'!$A196+2,FALSE)*$AK196))</f>
        <v>0</v>
      </c>
      <c r="FS196" s="11">
        <f>IF(FS$2=$A196,0,IF(HLOOKUP(FS$2,Recipes!$H:$GI,'Production Calculator'!$A196+2,FALSE)=0,0,HLOOKUP(FS$2,Recipes!$H:$GI,'Production Calculator'!$A196+2,FALSE)*$AK196))</f>
        <v>0</v>
      </c>
      <c r="FT196" s="11">
        <f>IF(FT$2=$A196,0,IF(HLOOKUP(FT$2,Recipes!$H:$GI,'Production Calculator'!$A196+2,FALSE)=0,0,HLOOKUP(FT$2,Recipes!$H:$GI,'Production Calculator'!$A196+2,FALSE)*$AK196))</f>
        <v>0</v>
      </c>
      <c r="FU196" s="11">
        <f>IF(FU$2=$A196,0,IF(HLOOKUP(FU$2,Recipes!$H:$GI,'Production Calculator'!$A196+2,FALSE)=0,0,HLOOKUP(FU$2,Recipes!$H:$GI,'Production Calculator'!$A196+2,FALSE)*$AK196))</f>
        <v>0</v>
      </c>
      <c r="FV196" s="11">
        <f>IF(FV$2=$A196,0,IF(HLOOKUP(FV$2,Recipes!$H:$GI,'Production Calculator'!$A196+2,FALSE)=0,0,HLOOKUP(FV$2,Recipes!$H:$GI,'Production Calculator'!$A196+2,FALSE)*$AK196))</f>
        <v>0</v>
      </c>
      <c r="FW196" s="11">
        <f>IF(FW$2=$A196,0,IF(HLOOKUP(FW$2,Recipes!$H:$GI,'Production Calculator'!$A196+2,FALSE)=0,0,HLOOKUP(FW$2,Recipes!$H:$GI,'Production Calculator'!$A196+2,FALSE)*$AK196))</f>
        <v>0</v>
      </c>
      <c r="FX196" s="11">
        <f>IF(FX$2=$A196,0,IF(HLOOKUP(FX$2,Recipes!$H:$GI,'Production Calculator'!$A196+2,FALSE)=0,0,HLOOKUP(FX$2,Recipes!$H:$GI,'Production Calculator'!$A196+2,FALSE)*$AK196))</f>
        <v>0</v>
      </c>
      <c r="FY196" s="11">
        <f>IF(FY$2=$A196,0,IF(HLOOKUP(FY$2,Recipes!$H:$GI,'Production Calculator'!$A196+2,FALSE)=0,0,HLOOKUP(FY$2,Recipes!$H:$GI,'Production Calculator'!$A196+2,FALSE)*$AK196))</f>
        <v>0</v>
      </c>
      <c r="FZ196" s="11">
        <f>IF(FZ$2=$A196,0,IF(HLOOKUP(FZ$2,Recipes!$H:$GI,'Production Calculator'!$A196+2,FALSE)=0,0,HLOOKUP(FZ$2,Recipes!$H:$GI,'Production Calculator'!$A196+2,FALSE)*$AK196))</f>
        <v>0</v>
      </c>
      <c r="GA196" s="11">
        <f>IF(GA$2=$A196,0,IF(HLOOKUP(GA$2,Recipes!$H:$GI,'Production Calculator'!$A196+2,FALSE)=0,0,HLOOKUP(GA$2,Recipes!$H:$GI,'Production Calculator'!$A196+2,FALSE)*$AK196))</f>
        <v>0</v>
      </c>
      <c r="GB196" s="11">
        <f>IF(GB$2=$A196,0,IF(HLOOKUP(GB$2,Recipes!$H:$GI,'Production Calculator'!$A196+2,FALSE)=0,0,HLOOKUP(GB$2,Recipes!$H:$GI,'Production Calculator'!$A196+2,FALSE)*$AK196))</f>
        <v>0</v>
      </c>
      <c r="GC196" s="11">
        <f>IF(GC$2=$A196,0,IF(HLOOKUP(GC$2,Recipes!$H:$GI,'Production Calculator'!$A196+2,FALSE)=0,0,HLOOKUP(GC$2,Recipes!$H:$GI,'Production Calculator'!$A196+2,FALSE)*$AK196))</f>
        <v>0</v>
      </c>
      <c r="GD196" s="11">
        <f>IF(GD$2=$A196,0,IF(HLOOKUP(GD$2,Recipes!$H:$GI,'Production Calculator'!$A196+2,FALSE)=0,0,HLOOKUP(GD$2,Recipes!$H:$GI,'Production Calculator'!$A196+2,FALSE)*$AK196))</f>
        <v>0</v>
      </c>
      <c r="GE196" s="11">
        <f>IF(GE$2=$A196,0,IF(HLOOKUP(GE$2,Recipes!$H:$GI,'Production Calculator'!$A196+2,FALSE)=0,0,HLOOKUP(GE$2,Recipes!$H:$GI,'Production Calculator'!$A196+2,FALSE)*$AK196))</f>
        <v>0</v>
      </c>
      <c r="GF196" s="11">
        <f>IF(GF$2=$A196,0,IF(HLOOKUP(GF$2,Recipes!$H:$GI,'Production Calculator'!$A196+2,FALSE)=0,0,HLOOKUP(GF$2,Recipes!$H:$GI,'Production Calculator'!$A196+2,FALSE)*$AK196))</f>
        <v>0</v>
      </c>
      <c r="GG196" s="11">
        <f>IF(GG$2=$A196,0,IF(HLOOKUP(GG$2,Recipes!$H:$GI,'Production Calculator'!$A196+2,FALSE)=0,0,HLOOKUP(GG$2,Recipes!$H:$GI,'Production Calculator'!$A196+2,FALSE)*$AK196))</f>
        <v>0</v>
      </c>
      <c r="GH196" s="11">
        <f>IF(GH$2=$A196,0,IF(HLOOKUP(GH$2,Recipes!$H:$GI,'Production Calculator'!$A196+2,FALSE)=0,0,HLOOKUP(GH$2,Recipes!$H:$GI,'Production Calculator'!$A196+2,FALSE)*$AK196))</f>
        <v>0</v>
      </c>
      <c r="GI196" s="11">
        <f>IF(GI$2=$A196,0,IF(HLOOKUP(GI$2,Recipes!$H:$GI,'Production Calculator'!$A196+2,FALSE)=0,0,HLOOKUP(GI$2,Recipes!$H:$GI,'Production Calculator'!$A196+2,FALSE)*$AK196))</f>
        <v>0</v>
      </c>
      <c r="GJ196" s="11">
        <f>IF(GJ$2=$A196,0,IF(HLOOKUP(GJ$2,Recipes!$H:$GI,'Production Calculator'!$A196+2,FALSE)=0,0,HLOOKUP(GJ$2,Recipes!$H:$GI,'Production Calculator'!$A196+2,FALSE)*$AK196))</f>
        <v>0</v>
      </c>
      <c r="GK196" s="11">
        <f>IF(GK$2=$A196,0,IF(HLOOKUP(GK$2,Recipes!$H:$GI,'Production Calculator'!$A196+2,FALSE)=0,0,HLOOKUP(GK$2,Recipes!$H:$GI,'Production Calculator'!$A196+2,FALSE)*$AK196))</f>
        <v>0</v>
      </c>
      <c r="GL196" s="11">
        <f>IF(GL$2=$A196,0,IF(HLOOKUP(GL$2,Recipes!$H:$GI,'Production Calculator'!$A196+2,FALSE)=0,0,HLOOKUP(GL$2,Recipes!$H:$GI,'Production Calculator'!$A196+2,FALSE)*$AK196))</f>
        <v>0</v>
      </c>
      <c r="GM196" s="11">
        <f>IF(GM$2=$A196,0,IF(HLOOKUP(GM$2,Recipes!$H:$GI,'Production Calculator'!$A196+2,FALSE)=0,0,HLOOKUP(GM$2,Recipes!$H:$GI,'Production Calculator'!$A196+2,FALSE)*$AK196))</f>
        <v>0</v>
      </c>
      <c r="GN196" s="11">
        <f>IF(GN$2=$A196,0,IF(HLOOKUP(GN$2,Recipes!$H:$GI,'Production Calculator'!$A196+2,FALSE)=0,0,HLOOKUP(GN$2,Recipes!$H:$GI,'Production Calculator'!$A196+2,FALSE)*$AK196))</f>
        <v>0</v>
      </c>
      <c r="GO196" s="11">
        <f>IF(GO$2=$A196,0,IF(HLOOKUP(GO$2,Recipes!$H:$GI,'Production Calculator'!$A196+2,FALSE)=0,0,HLOOKUP(GO$2,Recipes!$H:$GI,'Production Calculator'!$A196+2,FALSE)*$AK196))</f>
        <v>0</v>
      </c>
      <c r="GP196" s="11">
        <f>IF(GP$2=$A196,0,IF(HLOOKUP(GP$2,Recipes!$H:$GI,'Production Calculator'!$A196+2,FALSE)=0,0,HLOOKUP(GP$2,Recipes!$H:$GI,'Production Calculator'!$A196+2,FALSE)*$AK196))</f>
        <v>0</v>
      </c>
      <c r="GQ196" s="11">
        <f>IF(GQ$2=$A196,0,IF(HLOOKUP(GQ$2,Recipes!$H:$GI,'Production Calculator'!$A196+2,FALSE)=0,0,HLOOKUP(GQ$2,Recipes!$H:$GI,'Production Calculator'!$A196+2,FALSE)*$AK196))</f>
        <v>0</v>
      </c>
      <c r="GR196" s="11">
        <f>IF(GR$2=$A196,0,IF(HLOOKUP(GR$2,Recipes!$H:$GI,'Production Calculator'!$A196+2,FALSE)=0,0,HLOOKUP(GR$2,Recipes!$H:$GI,'Production Calculator'!$A196+2,FALSE)*$AK196))</f>
        <v>0</v>
      </c>
      <c r="GS196" s="11">
        <f>IF(GS$2=$A196,0,IF(HLOOKUP(GS$2,Recipes!$H:$GI,'Production Calculator'!$A196+2,FALSE)=0,0,HLOOKUP(GS$2,Recipes!$H:$GI,'Production Calculator'!$A196+2,FALSE)*$AK196))</f>
        <v>0</v>
      </c>
      <c r="GT196" s="11">
        <f>IF(GT$2=$A196,0,IF(HLOOKUP(GT$2,Recipes!$H:$GI,'Production Calculator'!$A196+2,FALSE)=0,0,HLOOKUP(GT$2,Recipes!$H:$GI,'Production Calculator'!$A196+2,FALSE)*$AK196))</f>
        <v>0</v>
      </c>
      <c r="GU196" s="11">
        <f>IF(GU$2=$A196,0,IF(HLOOKUP(GU$2,Recipes!$H:$GI,'Production Calculator'!$A196+2,FALSE)=0,0,HLOOKUP(GU$2,Recipes!$H:$GI,'Production Calculator'!$A196+2,FALSE)*$AK196))</f>
        <v>0</v>
      </c>
      <c r="GV196" s="11">
        <f>IF(GV$2=$A196,0,IF(HLOOKUP(GV$2,Recipes!$H:$GI,'Production Calculator'!$A196+2,FALSE)=0,0,HLOOKUP(GV$2,Recipes!$H:$GI,'Production Calculator'!$A196+2,FALSE)*$AK196))</f>
        <v>0</v>
      </c>
      <c r="GW196" s="11">
        <f>IF(GW$2=$A196,0,IF(HLOOKUP(GW$2,Recipes!$H:$GI,'Production Calculator'!$A196+2,FALSE)=0,0,HLOOKUP(GW$2,Recipes!$H:$GI,'Production Calculator'!$A196+2,FALSE)*$AK196))</f>
        <v>0</v>
      </c>
      <c r="GX196" s="11">
        <f>IF(GX$2=$A196,0,IF(HLOOKUP(GX$2,Recipes!$H:$GI,'Production Calculator'!$A196+2,FALSE)=0,0,HLOOKUP(GX$2,Recipes!$H:$GI,'Production Calculator'!$A196+2,FALSE)*$AK196))</f>
        <v>0</v>
      </c>
      <c r="GY196" s="11">
        <f>IF(GY$2=$A196,0,IF(HLOOKUP(GY$2,Recipes!$H:$GI,'Production Calculator'!$A196+2,FALSE)=0,0,HLOOKUP(GY$2,Recipes!$H:$GI,'Production Calculator'!$A196+2,FALSE)*$AK196))</f>
        <v>0</v>
      </c>
      <c r="GZ196" s="11">
        <f>IF(GZ$2=$A196,0,IF(HLOOKUP(GZ$2,Recipes!$H:$GI,'Production Calculator'!$A196+2,FALSE)=0,0,HLOOKUP(GZ$2,Recipes!$H:$GI,'Production Calculator'!$A196+2,FALSE)*$AK196))</f>
        <v>0</v>
      </c>
      <c r="HA196" s="11">
        <f>IF(HA$2=$A196,0,IF(HLOOKUP(HA$2,Recipes!$H:$GI,'Production Calculator'!$A196+2,FALSE)=0,0,HLOOKUP(HA$2,Recipes!$H:$GI,'Production Calculator'!$A196+2,FALSE)*$AK196))</f>
        <v>0</v>
      </c>
      <c r="HB196" s="11">
        <f>IF(HB$2=$A196,0,IF(HLOOKUP(HB$2,Recipes!$H:$GI,'Production Calculator'!$A196+2,FALSE)=0,0,HLOOKUP(HB$2,Recipes!$H:$GI,'Production Calculator'!$A196+2,FALSE)*$AK196))</f>
        <v>0</v>
      </c>
      <c r="HC196" s="11">
        <f>IF(HC$2=$A196,0,IF(HLOOKUP(HC$2,Recipes!$H:$GI,'Production Calculator'!$A196+2,FALSE)=0,0,HLOOKUP(HC$2,Recipes!$H:$GI,'Production Calculator'!$A196+2,FALSE)*$AK196))</f>
        <v>0</v>
      </c>
      <c r="HD196" s="11">
        <f>IF(HD$2=$A196,0,IF(HLOOKUP(HD$2,Recipes!$H:$GI,'Production Calculator'!$A196+2,FALSE)=0,0,HLOOKUP(HD$2,Recipes!$H:$GI,'Production Calculator'!$A196+2,FALSE)*$AK196))</f>
        <v>0</v>
      </c>
      <c r="HE196" s="11">
        <f>IF(HE$2=$A196,0,IF(HLOOKUP(HE$2,Recipes!$H:$GI,'Production Calculator'!$A196+2,FALSE)=0,0,HLOOKUP(HE$2,Recipes!$H:$GI,'Production Calculator'!$A196+2,FALSE)*$AK196))</f>
        <v>0</v>
      </c>
      <c r="HF196" s="11">
        <f>IF(HF$2=$A196,0,IF(HLOOKUP(HF$2,Recipes!$H:$GI,'Production Calculator'!$A196+2,FALSE)=0,0,HLOOKUP(HF$2,Recipes!$H:$GI,'Production Calculator'!$A196+2,FALSE)*$AK196))</f>
        <v>0</v>
      </c>
      <c r="HG196" s="11">
        <f>IF(HG$2=$A196,0,IF(HLOOKUP(HG$2,Recipes!$H:$GI,'Production Calculator'!$A196+2,FALSE)=0,0,HLOOKUP(HG$2,Recipes!$H:$GI,'Production Calculator'!$A196+2,FALSE)*$AK196))</f>
        <v>0</v>
      </c>
      <c r="HH196" s="11">
        <f>IF(HH$2=$A196,0,IF(HLOOKUP(HH$2,Recipes!$H:$GI,'Production Calculator'!$A196+2,FALSE)=0,0,HLOOKUP(HH$2,Recipes!$H:$GI,'Production Calculator'!$A196+2,FALSE)*$AK196))</f>
        <v>0</v>
      </c>
      <c r="HI196" s="11">
        <f>IF(HI$2=$A196,0,IF(HLOOKUP(HI$2,Recipes!$H:$GI,'Production Calculator'!$A196+2,FALSE)=0,0,HLOOKUP(HI$2,Recipes!$H:$GI,'Production Calculator'!$A196+2,FALSE)*$AK196))</f>
        <v>0</v>
      </c>
      <c r="HJ196" s="11">
        <f>IF(HJ$2=$A196,0,IF(HLOOKUP(HJ$2,Recipes!$H:$GI,'Production Calculator'!$A196+2,FALSE)=0,0,HLOOKUP(HJ$2,Recipes!$H:$GI,'Production Calculator'!$A196+2,FALSE)*$AK196))</f>
        <v>0</v>
      </c>
      <c r="HK196" s="11">
        <f>IF(HK$2=$A196,0,IF(HLOOKUP(HK$2,Recipes!$H:$GI,'Production Calculator'!$A196+2,FALSE)=0,0,HLOOKUP(HK$2,Recipes!$H:$GI,'Production Calculator'!$A196+2,FALSE)*$AK196))</f>
        <v>0</v>
      </c>
      <c r="HL196" s="11">
        <f>IF(HL$2=$A196,0,IF(HLOOKUP(HL$2,Recipes!$H:$GI,'Production Calculator'!$A196+2,FALSE)=0,0,HLOOKUP(HL$2,Recipes!$H:$GI,'Production Calculator'!$A196+2,FALSE)*$AK196))</f>
        <v>0</v>
      </c>
      <c r="HM196" s="11">
        <f>IF(HM$2=$A196,0,IF(HLOOKUP(HM$2,Recipes!$H:$GI,'Production Calculator'!$A196+2,FALSE)=0,0,HLOOKUP(HM$2,Recipes!$H:$GI,'Production Calculator'!$A196+2,FALSE)*$AK196))</f>
        <v>0</v>
      </c>
      <c r="HN196" s="11">
        <f>IF(HN$2=$A196,0,IF(HLOOKUP(HN$2,Recipes!$H:$GI,'Production Calculator'!$A196+2,FALSE)=0,0,HLOOKUP(HN$2,Recipes!$H:$GI,'Production Calculator'!$A196+2,FALSE)*$AK196))</f>
        <v>0</v>
      </c>
      <c r="HO196" s="11">
        <f>IF(HO$2=$A196,0,IF(HLOOKUP(HO$2,Recipes!$H:$GI,'Production Calculator'!$A196+2,FALSE)=0,0,HLOOKUP(HO$2,Recipes!$H:$GI,'Production Calculator'!$A196+2,FALSE)*$AK196))</f>
        <v>0</v>
      </c>
      <c r="HP196" s="11">
        <f>IF(HP$2=$A196,0,IF(HLOOKUP(HP$2,Recipes!$H:$GI,'Production Calculator'!$A196+2,FALSE)=0,0,HLOOKUP(HP$2,Recipes!$H:$GI,'Production Calculator'!$A196+2,FALSE)*$AK196))</f>
        <v>0</v>
      </c>
      <c r="HQ196" s="11">
        <f>IF(HQ$2=$A196,0,IF(HLOOKUP(HQ$2,Recipes!$H:$GI,'Production Calculator'!$A196+2,FALSE)=0,0,HLOOKUP(HQ$2,Recipes!$H:$GI,'Production Calculator'!$A196+2,FALSE)*$AK196))</f>
        <v>0</v>
      </c>
      <c r="HR196" s="11">
        <f>IF(HR$2=$A196,0,IF(HLOOKUP(HR$2,Recipes!$H:$GI,'Production Calculator'!$A196+2,FALSE)=0,0,HLOOKUP(HR$2,Recipes!$H:$GI,'Production Calculator'!$A196+2,FALSE)*$AK196))</f>
        <v>0</v>
      </c>
      <c r="HS196" s="121"/>
    </row>
    <row r="197" spans="1:227" x14ac:dyDescent="0.45">
      <c r="A197" s="31"/>
      <c r="B197" s="159" t="s">
        <v>2</v>
      </c>
      <c r="C197" s="160"/>
      <c r="D197" s="160"/>
      <c r="E197" s="160"/>
      <c r="F197" s="160"/>
      <c r="G197" s="160"/>
      <c r="H197" s="160"/>
      <c r="I197" s="160"/>
      <c r="J197" s="160"/>
      <c r="K197" s="160"/>
      <c r="L197" s="160"/>
      <c r="M197" s="160"/>
      <c r="N197" s="160"/>
      <c r="O197" s="160"/>
      <c r="P197" s="160"/>
      <c r="Q197" s="160"/>
      <c r="R197" s="160"/>
      <c r="S197" s="160"/>
      <c r="T197" s="160"/>
      <c r="U197" s="160"/>
      <c r="V197" s="160"/>
      <c r="W197" s="160"/>
      <c r="X197" s="160"/>
      <c r="Y197" s="160"/>
      <c r="Z197" s="160"/>
      <c r="AA197" s="160"/>
      <c r="AB197" s="160"/>
      <c r="AC197" s="160"/>
      <c r="AD197" s="160"/>
      <c r="AE197" s="160"/>
      <c r="AF197" s="160"/>
      <c r="AG197" s="160"/>
      <c r="AH197" s="163"/>
      <c r="AI197" s="163"/>
      <c r="AJ197" s="163"/>
      <c r="AK197" s="161"/>
      <c r="AL197" s="161"/>
      <c r="AM197" s="161"/>
      <c r="AN197" s="164"/>
      <c r="AO197" s="165"/>
      <c r="AP197" s="67"/>
      <c r="AQ197" s="66"/>
      <c r="AR197" s="66"/>
      <c r="AS197" s="66"/>
      <c r="AT197" s="66"/>
      <c r="AU197" s="66"/>
      <c r="AV197" s="66"/>
      <c r="AW197" s="66"/>
      <c r="AX197" s="66"/>
      <c r="AY197" s="66"/>
      <c r="AZ197" s="66"/>
      <c r="BA197" s="66"/>
      <c r="BB197" s="66"/>
      <c r="BC197" s="66"/>
      <c r="BD197" s="66"/>
      <c r="BE197" s="66"/>
      <c r="BF197" s="66"/>
      <c r="BG197" s="66"/>
      <c r="BH197" s="66"/>
      <c r="BI197" s="66"/>
      <c r="BJ197" s="66"/>
      <c r="BK197" s="66"/>
      <c r="BL197" s="66"/>
      <c r="BM197" s="66"/>
      <c r="BN197" s="66"/>
      <c r="BO197" s="66"/>
      <c r="BP197" s="66"/>
      <c r="BQ197" s="66"/>
      <c r="BR197" s="66"/>
      <c r="BS197" s="66"/>
      <c r="BT197" s="66"/>
      <c r="BU197" s="66"/>
      <c r="BV197" s="66"/>
      <c r="BW197" s="66"/>
      <c r="BX197" s="66"/>
      <c r="BY197" s="66"/>
      <c r="BZ197" s="66"/>
      <c r="CA197" s="66"/>
      <c r="CB197" s="66"/>
      <c r="CC197" s="66"/>
      <c r="CD197" s="66"/>
      <c r="CE197" s="66"/>
      <c r="CF197" s="66"/>
      <c r="CG197" s="66"/>
      <c r="CH197" s="66"/>
      <c r="CI197" s="66"/>
      <c r="CJ197" s="66"/>
      <c r="CK197" s="66"/>
      <c r="CL197" s="66"/>
      <c r="CM197" s="66"/>
      <c r="CN197" s="66"/>
      <c r="CO197" s="66"/>
      <c r="CP197" s="66"/>
      <c r="CQ197" s="66"/>
      <c r="CR197" s="66"/>
      <c r="CS197" s="66"/>
      <c r="CT197" s="66"/>
      <c r="CU197" s="66"/>
      <c r="CV197" s="66"/>
      <c r="CW197" s="66"/>
      <c r="CX197" s="66"/>
      <c r="CY197" s="66"/>
      <c r="CZ197" s="66"/>
      <c r="DA197" s="66"/>
      <c r="DB197" s="66"/>
      <c r="DC197" s="66"/>
      <c r="DD197" s="66"/>
      <c r="DE197" s="66"/>
      <c r="DF197" s="66"/>
      <c r="DG197" s="66"/>
      <c r="DH197" s="66"/>
      <c r="DI197" s="66"/>
      <c r="DJ197" s="66"/>
      <c r="DK197" s="66"/>
      <c r="DL197" s="66"/>
      <c r="DM197" s="66"/>
      <c r="DN197" s="66"/>
      <c r="DO197" s="66"/>
      <c r="DP197" s="66"/>
      <c r="DQ197" s="66"/>
      <c r="DR197" s="66"/>
      <c r="DS197" s="66"/>
      <c r="DT197" s="66"/>
      <c r="DU197" s="66"/>
      <c r="DV197" s="66"/>
      <c r="DW197" s="66"/>
      <c r="DX197" s="66"/>
      <c r="DY197" s="66"/>
      <c r="DZ197" s="66"/>
      <c r="EA197" s="66"/>
      <c r="EB197" s="66"/>
      <c r="EC197" s="66"/>
      <c r="ED197" s="66"/>
      <c r="EE197" s="66"/>
      <c r="EF197" s="66"/>
      <c r="EG197" s="66"/>
      <c r="EH197" s="66"/>
      <c r="EI197" s="66"/>
      <c r="EJ197" s="66"/>
      <c r="EK197" s="66"/>
      <c r="EL197" s="66"/>
      <c r="EM197" s="66"/>
      <c r="EN197" s="66"/>
      <c r="EO197" s="66"/>
      <c r="EP197" s="66"/>
      <c r="EQ197" s="66"/>
      <c r="ER197" s="66"/>
      <c r="ES197" s="66"/>
      <c r="ET197" s="66"/>
      <c r="EU197" s="66"/>
      <c r="EV197" s="66"/>
      <c r="EW197" s="66"/>
      <c r="EX197" s="66"/>
      <c r="EY197" s="66"/>
      <c r="EZ197" s="66"/>
      <c r="FA197" s="66"/>
      <c r="FB197" s="66"/>
      <c r="FC197" s="66"/>
      <c r="FD197" s="66"/>
      <c r="FE197" s="66"/>
      <c r="FF197" s="66"/>
      <c r="FG197" s="66"/>
      <c r="FH197" s="66"/>
      <c r="FI197" s="66"/>
      <c r="FJ197" s="66"/>
      <c r="FK197" s="66"/>
      <c r="FL197" s="66"/>
      <c r="FM197" s="66"/>
      <c r="FN197" s="66"/>
      <c r="FO197" s="66"/>
      <c r="FP197" s="66"/>
      <c r="FQ197" s="66"/>
      <c r="FR197" s="66"/>
      <c r="FS197" s="66"/>
      <c r="FT197" s="66"/>
      <c r="FU197" s="66"/>
      <c r="FV197" s="66"/>
      <c r="FW197" s="66"/>
      <c r="FX197" s="66"/>
      <c r="FY197" s="66"/>
      <c r="FZ197" s="66"/>
      <c r="GA197" s="66"/>
      <c r="GB197" s="66"/>
      <c r="GC197" s="66"/>
      <c r="GD197" s="66"/>
      <c r="GE197" s="66"/>
      <c r="GF197" s="66"/>
      <c r="GG197" s="66"/>
      <c r="GH197" s="66"/>
      <c r="GI197" s="66"/>
      <c r="GJ197" s="66"/>
      <c r="GK197" s="66"/>
      <c r="GL197" s="66"/>
      <c r="GM197" s="66"/>
      <c r="GN197" s="66"/>
      <c r="GO197" s="66"/>
      <c r="GP197" s="66"/>
      <c r="GQ197" s="66"/>
      <c r="GR197" s="66"/>
      <c r="GS197" s="66"/>
      <c r="GT197" s="66"/>
      <c r="GU197" s="66"/>
      <c r="GV197" s="66"/>
      <c r="GW197" s="66"/>
      <c r="GX197" s="66"/>
      <c r="GY197" s="66"/>
      <c r="GZ197" s="66"/>
      <c r="HA197" s="66"/>
      <c r="HB197" s="66"/>
      <c r="HC197" s="66"/>
      <c r="HD197" s="66"/>
      <c r="HE197" s="66"/>
      <c r="HF197" s="66"/>
      <c r="HG197" s="66"/>
      <c r="HH197" s="66"/>
      <c r="HI197" s="66"/>
      <c r="HJ197" s="66"/>
      <c r="HK197" s="66"/>
      <c r="HL197" s="66"/>
      <c r="HM197" s="66"/>
      <c r="HN197" s="66"/>
      <c r="HO197" s="66"/>
      <c r="HP197" s="66"/>
      <c r="HQ197" s="66"/>
      <c r="HR197" s="66"/>
      <c r="HS197" s="121"/>
    </row>
    <row r="198" spans="1:227" x14ac:dyDescent="0.45">
      <c r="A198">
        <v>173</v>
      </c>
      <c r="B198" s="107" t="str">
        <f>VLOOKUP(A198,Recipes!A:B,2)</f>
        <v>Car</v>
      </c>
      <c r="C198" s="134">
        <v>0</v>
      </c>
      <c r="D198" s="108">
        <f>HLOOKUP(A198,$AQ$2:$HR$202,$A$202-1,FALSE)+C198</f>
        <v>0</v>
      </c>
      <c r="E198" s="135" t="s">
        <v>1</v>
      </c>
      <c r="F198" s="109">
        <f>VLOOKUP(A198,Recipes!$A$3:$G$186,6,FALSE)</f>
        <v>3</v>
      </c>
      <c r="G198" s="109">
        <f>VLOOKUP(A198,Recipes!$A$3:$G$186,7,FALSE)</f>
        <v>0</v>
      </c>
      <c r="H198" s="110">
        <f>ROUNDUP(D198/AL198,0)</f>
        <v>0</v>
      </c>
      <c r="I198" s="109">
        <f>VLOOKUP(E198,Data!$A$2:$C$26,3, FALSE)</f>
        <v>4</v>
      </c>
      <c r="J198" s="108">
        <v>0</v>
      </c>
      <c r="K198" s="108">
        <v>0</v>
      </c>
      <c r="L198" s="108">
        <v>0</v>
      </c>
      <c r="M198" s="150">
        <v>0</v>
      </c>
      <c r="N198" s="150">
        <v>0</v>
      </c>
      <c r="O198" s="150">
        <v>0</v>
      </c>
      <c r="P198" s="151">
        <v>0</v>
      </c>
      <c r="Q198" s="151">
        <v>0</v>
      </c>
      <c r="R198" s="151">
        <v>0</v>
      </c>
      <c r="S198">
        <f t="shared" ref="S198" si="337">J198*$H198</f>
        <v>0</v>
      </c>
      <c r="T198">
        <f t="shared" ref="T198" si="338">K198*$H198</f>
        <v>0</v>
      </c>
      <c r="U198">
        <f t="shared" ref="U198" si="339">L198*$H198</f>
        <v>0</v>
      </c>
      <c r="V198">
        <f t="shared" ref="V198" si="340">M198*$H198</f>
        <v>0</v>
      </c>
      <c r="W198">
        <f t="shared" ref="W198" si="341">N198*$H198</f>
        <v>0</v>
      </c>
      <c r="X198">
        <f t="shared" ref="X198" si="342">O198*$H198</f>
        <v>0</v>
      </c>
      <c r="Y198">
        <f t="shared" ref="Y198" si="343">P198*$H198</f>
        <v>0</v>
      </c>
      <c r="Z198">
        <f t="shared" ref="Z198" si="344">Q198*$H198</f>
        <v>0</v>
      </c>
      <c r="AA198">
        <f t="shared" ref="AA198" si="345">R198*$H198</f>
        <v>0</v>
      </c>
      <c r="AB198" s="111">
        <f>VLOOKUP($A198,Recipes!$A:$G,4)</f>
        <v>0.5</v>
      </c>
      <c r="AC198" s="111">
        <f>VLOOKUP($A198,Recipes!$A:$G,5)</f>
        <v>1</v>
      </c>
      <c r="AD198" s="111">
        <f>AC198/AB198</f>
        <v>2</v>
      </c>
      <c r="AE198" s="111">
        <f>VLOOKUP(E198,Data!$A$2:$F$26,5,FALSE)</f>
        <v>0</v>
      </c>
      <c r="AF198" s="111">
        <f>VLOOKUP(E198,Data!$A$2:$F$26,4,FALSE)</f>
        <v>210</v>
      </c>
      <c r="AG198" s="111">
        <f>VLOOKUP(E198,Data!$A$2:$B$26,2, FALSE)</f>
        <v>1.25</v>
      </c>
      <c r="AH198" s="111">
        <f>1+VLOOKUP($J$3,Data!$A$40:$D$48,2,FALSE)*$J198+VLOOKUP($K$3,Data!$A$40:$D$48,2,FALSE)*$K198+VLOOKUP($L$3,Data!$A$40:$D$48,2,FALSE)*$L198+VLOOKUP($M$3,Data!$A$40:$D$48,2,FALSE)*$M198+VLOOKUP($N$3,Data!$A$40:$D$48,2,FALSE)*$N198+VLOOKUP($O$3,Data!$A$40:$D$48,2,FALSE)*$O198+VLOOKUP($P$3,Data!$A$40:$D$48,2,FALSE)*$P198+VLOOKUP($Q$3,Data!$A$40:$D$48,2,FALSE)*$Q198+VLOOKUP($R$3,Data!$A$40:$D$48,2,FALSE)*$R198</f>
        <v>1</v>
      </c>
      <c r="AI198" s="111">
        <f>MAX(1+VLOOKUP($J$3,Data!$A$40:$D$48,3,FALSE)*$J198+VLOOKUP($K$3,Data!$A$40:$D$48,3,FALSE)*$K198+VLOOKUP($L$3,Data!$A$40:$D$48,3,FALSE)*$L198+VLOOKUP($M$3,Data!$A$40:$D$48,3,FALSE)*$M198+VLOOKUP($N$3,Data!$A$40:$D$48,3,FALSE)*$N198+VLOOKUP($O$3,Data!$A$40:$D$48,3,FALSE)*$O198+VLOOKUP($P$3,Data!$A$40:$D$48,3,FALSE)*$P198+VLOOKUP($Q$3,Data!$A$40:$D$48,3,FALSE)*$Q198+VLOOKUP($R$3,Data!$A$40:$D$48,3,FALSE)*$R198,0)</f>
        <v>1</v>
      </c>
      <c r="AJ198" s="111">
        <f>MAX(1-(VLOOKUP($J$3,Data!$A$40:$D$48,4,FALSE)*$J198+VLOOKUP($K$3,Data!$A$40:$D$48,4,FALSE)*$K198+VLOOKUP($L$3,Data!$A$40:$D$48,4,FALSE)*$L198+VLOOKUP($M$3,Data!$A$40:$D$48,4,FALSE)*$M198+VLOOKUP($N$3,Data!$A$40:$D$48,4,FALSE)*$N198+VLOOKUP($O$3,Data!$A$40:$D$48,4,FALSE)*$O198+VLOOKUP($P$3,Data!$A$40:$D$48,4,FALSE)*$P198+VLOOKUP($Q$3,Data!$A$40:$D$48,4,FALSE)*$Q198+VLOOKUP($R$3,Data!$A$40:$D$48,4,FALSE)*$R198),0.2)</f>
        <v>1</v>
      </c>
      <c r="AK198" s="112">
        <f>D198/(AC198*AH198)</f>
        <v>0</v>
      </c>
      <c r="AL198" s="111">
        <f>AD198*AG198*AH198*AI198</f>
        <v>2.5</v>
      </c>
      <c r="AM198" s="111">
        <f>AE198*H198*AJ198</f>
        <v>0</v>
      </c>
      <c r="AN198" s="111">
        <f>AF198*H198*AJ198</f>
        <v>0</v>
      </c>
      <c r="AO198" s="131" t="s">
        <v>298</v>
      </c>
      <c r="AP198" s="11"/>
      <c r="AQ198" s="11">
        <f>IF(AQ$2=$A198,0,IF(HLOOKUP(AQ$2,Recipes!$H:$GI,'Production Calculator'!$A198+2,FALSE)=0,0,HLOOKUP(AQ$2,Recipes!$H:$GI,'Production Calculator'!$A198+2,FALSE)*$AK198))</f>
        <v>0</v>
      </c>
      <c r="AR198" s="11">
        <f>IF(AR$2=$A198,0,IF(HLOOKUP(AR$2,Recipes!$H:$GI,'Production Calculator'!$A198+2,FALSE)=0,0,HLOOKUP(AR$2,Recipes!$H:$GI,'Production Calculator'!$A198+2,FALSE)*$AK198))</f>
        <v>0</v>
      </c>
      <c r="AS198" s="11">
        <f>IF(AS$2=$A198,0,IF(HLOOKUP(AS$2,Recipes!$H:$GI,'Production Calculator'!$A198+2,FALSE)=0,0,HLOOKUP(AS$2,Recipes!$H:$GI,'Production Calculator'!$A198+2,FALSE)*$AK198))</f>
        <v>0</v>
      </c>
      <c r="AT198" s="11">
        <f>IF(AT$2=$A198,0,IF(HLOOKUP(AT$2,Recipes!$H:$GI,'Production Calculator'!$A198+2,FALSE)=0,0,HLOOKUP(AT$2,Recipes!$H:$GI,'Production Calculator'!$A198+2,FALSE)*$AK198))</f>
        <v>0</v>
      </c>
      <c r="AU198" s="11">
        <f>IF(AU$2=$A198,0,IF(HLOOKUP(AU$2,Recipes!$H:$GI,'Production Calculator'!$A198+2,FALSE)=0,0,HLOOKUP(AU$2,Recipes!$H:$GI,'Production Calculator'!$A198+2,FALSE)*$AK198))</f>
        <v>0</v>
      </c>
      <c r="AV198" s="11">
        <f>IF(AV$2=$A198,0,IF(HLOOKUP(AV$2,Recipes!$H:$GI,'Production Calculator'!$A198+2,FALSE)=0,0,HLOOKUP(AV$2,Recipes!$H:$GI,'Production Calculator'!$A198+2,FALSE)*$AK198))</f>
        <v>0</v>
      </c>
      <c r="AW198" s="11">
        <f>IF(AW$2=$A198,0,IF(HLOOKUP(AW$2,Recipes!$H:$GI,'Production Calculator'!$A198+2,FALSE)=0,0,HLOOKUP(AW$2,Recipes!$H:$GI,'Production Calculator'!$A198+2,FALSE)*$AK198))</f>
        <v>0</v>
      </c>
      <c r="AX198" s="11">
        <f>IF(AX$2=$A198,0,IF(HLOOKUP(AX$2,Recipes!$H:$GI,'Production Calculator'!$A198+2,FALSE)=0,0,HLOOKUP(AX$2,Recipes!$H:$GI,'Production Calculator'!$A198+2,FALSE)*$AK198))</f>
        <v>0</v>
      </c>
      <c r="AY198" s="11">
        <f>IF(AY$2=$A198,0,IF(HLOOKUP(AY$2,Recipes!$H:$GI,'Production Calculator'!$A198+2,FALSE)=0,0,HLOOKUP(AY$2,Recipes!$H:$GI,'Production Calculator'!$A198+2,FALSE)*$AK198))</f>
        <v>0</v>
      </c>
      <c r="AZ198" s="11">
        <f>IF(AZ$2=$A198,0,IF(HLOOKUP(AZ$2,Recipes!$H:$GI,'Production Calculator'!$A198+2,FALSE)=0,0,HLOOKUP(AZ$2,Recipes!$H:$GI,'Production Calculator'!$A198+2,FALSE)*$AK198))</f>
        <v>0</v>
      </c>
      <c r="BA198" s="11">
        <f>IF(BA$2=$A198,0,IF(HLOOKUP(BA$2,Recipes!$H:$GI,'Production Calculator'!$A198+2,FALSE)=0,0,HLOOKUP(BA$2,Recipes!$H:$GI,'Production Calculator'!$A198+2,FALSE)*$AK198))</f>
        <v>0</v>
      </c>
      <c r="BB198" s="11">
        <f>IF(BB$2=$A198,0,IF(HLOOKUP(BB$2,Recipes!$H:$GI,'Production Calculator'!$A198+2,FALSE)=0,0,HLOOKUP(BB$2,Recipes!$H:$GI,'Production Calculator'!$A198+2,FALSE)*$AK198))</f>
        <v>0</v>
      </c>
      <c r="BC198" s="11">
        <f>IF(BC$2=$A198,0,IF(HLOOKUP(BC$2,Recipes!$H:$GI,'Production Calculator'!$A198+2,FALSE)=0,0,HLOOKUP(BC$2,Recipes!$H:$GI,'Production Calculator'!$A198+2,FALSE)*$AK198))</f>
        <v>0</v>
      </c>
      <c r="BD198" s="11">
        <f>IF(BD$2=$A198,0,IF(HLOOKUP(BD$2,Recipes!$H:$GI,'Production Calculator'!$A198+2,FALSE)=0,0,HLOOKUP(BD$2,Recipes!$H:$GI,'Production Calculator'!$A198+2,FALSE)*$AK198))</f>
        <v>0</v>
      </c>
      <c r="BE198" s="11">
        <f>IF(BE$2=$A198,0,IF(HLOOKUP(BE$2,Recipes!$H:$GI,'Production Calculator'!$A198+2,FALSE)=0,0,HLOOKUP(BE$2,Recipes!$H:$GI,'Production Calculator'!$A198+2,FALSE)*$AK198))</f>
        <v>0</v>
      </c>
      <c r="BF198" s="11">
        <f>IF(BF$2=$A198,0,IF(HLOOKUP(BF$2,Recipes!$H:$GI,'Production Calculator'!$A198+2,FALSE)=0,0,HLOOKUP(BF$2,Recipes!$H:$GI,'Production Calculator'!$A198+2,FALSE)*$AK198))</f>
        <v>0</v>
      </c>
      <c r="BG198" s="11">
        <f>IF(BG$2=$A198,0,IF(HLOOKUP(BG$2,Recipes!$H:$GI,'Production Calculator'!$A198+2,FALSE)=0,0,HLOOKUP(BG$2,Recipes!$H:$GI,'Production Calculator'!$A198+2,FALSE)*$AK198))</f>
        <v>0</v>
      </c>
      <c r="BH198" s="11">
        <f>IF(BH$2=$A198,0,IF(HLOOKUP(BH$2,Recipes!$H:$GI,'Production Calculator'!$A198+2,FALSE)=0,0,HLOOKUP(BH$2,Recipes!$H:$GI,'Production Calculator'!$A198+2,FALSE)*$AK198))</f>
        <v>0</v>
      </c>
      <c r="BI198" s="11">
        <f>IF(BI$2=$A198,0,IF(HLOOKUP(BI$2,Recipes!$H:$GI,'Production Calculator'!$A198+2,FALSE)=0,0,HLOOKUP(BI$2,Recipes!$H:$GI,'Production Calculator'!$A198+2,FALSE)*$AK198))</f>
        <v>0</v>
      </c>
      <c r="BJ198" s="11">
        <f>IF(BJ$2=$A198,0,IF(HLOOKUP(BJ$2,Recipes!$H:$GI,'Production Calculator'!$A198+2,FALSE)=0,0,HLOOKUP(BJ$2,Recipes!$H:$GI,'Production Calculator'!$A198+2,FALSE)*$AK198))</f>
        <v>0</v>
      </c>
      <c r="BK198" s="11">
        <f>IF(BK$2=$A198,0,IF(HLOOKUP(BK$2,Recipes!$H:$GI,'Production Calculator'!$A198+2,FALSE)=0,0,HLOOKUP(BK$2,Recipes!$H:$GI,'Production Calculator'!$A198+2,FALSE)*$AK198))</f>
        <v>0</v>
      </c>
      <c r="BL198" s="11">
        <f>IF(BL$2=$A198,0,IF(HLOOKUP(BL$2,Recipes!$H:$GI,'Production Calculator'!$A198+2,FALSE)=0,0,HLOOKUP(BL$2,Recipes!$H:$GI,'Production Calculator'!$A198+2,FALSE)*$AK198))</f>
        <v>0</v>
      </c>
      <c r="BM198" s="11">
        <f>IF(BM$2=$A198,0,IF(HLOOKUP(BM$2,Recipes!$H:$GI,'Production Calculator'!$A198+2,FALSE)=0,0,HLOOKUP(BM$2,Recipes!$H:$GI,'Production Calculator'!$A198+2,FALSE)*$AK198))</f>
        <v>0</v>
      </c>
      <c r="BN198" s="11">
        <f>IF(BN$2=$A198,0,IF(HLOOKUP(BN$2,Recipes!$H:$GI,'Production Calculator'!$A198+2,FALSE)=0,0,HLOOKUP(BN$2,Recipes!$H:$GI,'Production Calculator'!$A198+2,FALSE)*$AK198))</f>
        <v>0</v>
      </c>
      <c r="BO198" s="11">
        <f>IF(BO$2=$A198,0,IF(HLOOKUP(BO$2,Recipes!$H:$GI,'Production Calculator'!$A198+2,FALSE)=0,0,HLOOKUP(BO$2,Recipes!$H:$GI,'Production Calculator'!$A198+2,FALSE)*$AK198))</f>
        <v>0</v>
      </c>
      <c r="BP198" s="11">
        <f>IF(BP$2=$A198,0,IF(HLOOKUP(BP$2,Recipes!$H:$GI,'Production Calculator'!$A198+2,FALSE)=0,0,HLOOKUP(BP$2,Recipes!$H:$GI,'Production Calculator'!$A198+2,FALSE)*$AK198))</f>
        <v>0</v>
      </c>
      <c r="BQ198" s="11">
        <f>IF(BQ$2=$A198,0,IF(HLOOKUP(BQ$2,Recipes!$H:$GI,'Production Calculator'!$A198+2,FALSE)=0,0,HLOOKUP(BQ$2,Recipes!$H:$GI,'Production Calculator'!$A198+2,FALSE)*$AK198))</f>
        <v>0</v>
      </c>
      <c r="BR198" s="11">
        <f>IF(BR$2=$A198,0,IF(HLOOKUP(BR$2,Recipes!$H:$GI,'Production Calculator'!$A198+2,FALSE)=0,0,HLOOKUP(BR$2,Recipes!$H:$GI,'Production Calculator'!$A198+2,FALSE)*$AK198))</f>
        <v>0</v>
      </c>
      <c r="BS198" s="11">
        <f>IF(BS$2=$A198,0,IF(HLOOKUP(BS$2,Recipes!$H:$GI,'Production Calculator'!$A198+2,FALSE)=0,0,HLOOKUP(BS$2,Recipes!$H:$GI,'Production Calculator'!$A198+2,FALSE)*$AK198))</f>
        <v>0</v>
      </c>
      <c r="BT198" s="11">
        <f>IF(BT$2=$A198,0,IF(HLOOKUP(BT$2,Recipes!$H:$GI,'Production Calculator'!$A198+2,FALSE)=0,0,HLOOKUP(BT$2,Recipes!$H:$GI,'Production Calculator'!$A198+2,FALSE)*$AK198))</f>
        <v>0</v>
      </c>
      <c r="BU198" s="11">
        <f>IF(BU$2=$A198,0,IF(HLOOKUP(BU$2,Recipes!$H:$GI,'Production Calculator'!$A198+2,FALSE)=0,0,HLOOKUP(BU$2,Recipes!$H:$GI,'Production Calculator'!$A198+2,FALSE)*$AK198))</f>
        <v>0</v>
      </c>
      <c r="BV198" s="11">
        <f>IF(BV$2=$A198,0,IF(HLOOKUP(BV$2,Recipes!$H:$GI,'Production Calculator'!$A198+2,FALSE)=0,0,HLOOKUP(BV$2,Recipes!$H:$GI,'Production Calculator'!$A198+2,FALSE)*$AK198))</f>
        <v>0</v>
      </c>
      <c r="BW198" s="11">
        <f>IF(BW$2=$A198,0,IF(HLOOKUP(BW$2,Recipes!$H:$GI,'Production Calculator'!$A198+2,FALSE)=0,0,HLOOKUP(BW$2,Recipes!$H:$GI,'Production Calculator'!$A198+2,FALSE)*$AK198))</f>
        <v>0</v>
      </c>
      <c r="BX198" s="11">
        <f>IF(BX$2=$A198,0,IF(HLOOKUP(BX$2,Recipes!$H:$GI,'Production Calculator'!$A198+2,FALSE)=0,0,HLOOKUP(BX$2,Recipes!$H:$GI,'Production Calculator'!$A198+2,FALSE)*$AK198))</f>
        <v>0</v>
      </c>
      <c r="BY198" s="11">
        <f>IF(BY$2=$A198,0,IF(HLOOKUP(BY$2,Recipes!$H:$GI,'Production Calculator'!$A198+2,FALSE)=0,0,HLOOKUP(BY$2,Recipes!$H:$GI,'Production Calculator'!$A198+2,FALSE)*$AK198))</f>
        <v>0</v>
      </c>
      <c r="BZ198" s="11">
        <f>IF(BZ$2=$A198,0,IF(HLOOKUP(BZ$2,Recipes!$H:$GI,'Production Calculator'!$A198+2,FALSE)=0,0,HLOOKUP(BZ$2,Recipes!$H:$GI,'Production Calculator'!$A198+2,FALSE)*$AK198))</f>
        <v>0</v>
      </c>
      <c r="CA198" s="11">
        <f>IF(CA$2=$A198,0,IF(HLOOKUP(CA$2,Recipes!$H:$GI,'Production Calculator'!$A198+2,FALSE)=0,0,HLOOKUP(CA$2,Recipes!$H:$GI,'Production Calculator'!$A198+2,FALSE)*$AK198))</f>
        <v>0</v>
      </c>
      <c r="CB198" s="11">
        <f>IF(CB$2=$A198,0,IF(HLOOKUP(CB$2,Recipes!$H:$GI,'Production Calculator'!$A198+2,FALSE)=0,0,HLOOKUP(CB$2,Recipes!$H:$GI,'Production Calculator'!$A198+2,FALSE)*$AK198))</f>
        <v>0</v>
      </c>
      <c r="CC198" s="11">
        <f>IF(CC$2=$A198,0,IF(HLOOKUP(CC$2,Recipes!$H:$GI,'Production Calculator'!$A198+2,FALSE)=0,0,HLOOKUP(CC$2,Recipes!$H:$GI,'Production Calculator'!$A198+2,FALSE)*$AK198))</f>
        <v>0</v>
      </c>
      <c r="CD198" s="11">
        <f>IF(CD$2=$A198,0,IF(HLOOKUP(CD$2,Recipes!$H:$GI,'Production Calculator'!$A198+2,FALSE)=0,0,HLOOKUP(CD$2,Recipes!$H:$GI,'Production Calculator'!$A198+2,FALSE)*$AK198))</f>
        <v>0</v>
      </c>
      <c r="CE198" s="11">
        <f>IF(CE$2=$A198,0,IF(HLOOKUP(CE$2,Recipes!$H:$GI,'Production Calculator'!$A198+2,FALSE)=0,0,HLOOKUP(CE$2,Recipes!$H:$GI,'Production Calculator'!$A198+2,FALSE)*$AK198))</f>
        <v>0</v>
      </c>
      <c r="CF198" s="11">
        <f>IF(CF$2=$A198,0,IF(HLOOKUP(CF$2,Recipes!$H:$GI,'Production Calculator'!$A198+2,FALSE)=0,0,HLOOKUP(CF$2,Recipes!$H:$GI,'Production Calculator'!$A198+2,FALSE)*$AK198))</f>
        <v>0</v>
      </c>
      <c r="CG198" s="11">
        <f>IF(CG$2=$A198,0,IF(HLOOKUP(CG$2,Recipes!$H:$GI,'Production Calculator'!$A198+2,FALSE)=0,0,HLOOKUP(CG$2,Recipes!$H:$GI,'Production Calculator'!$A198+2,FALSE)*$AK198))</f>
        <v>0</v>
      </c>
      <c r="CH198" s="11">
        <f>IF(CH$2=$A198,0,IF(HLOOKUP(CH$2,Recipes!$H:$GI,'Production Calculator'!$A198+2,FALSE)=0,0,HLOOKUP(CH$2,Recipes!$H:$GI,'Production Calculator'!$A198+2,FALSE)*$AK198))</f>
        <v>0</v>
      </c>
      <c r="CI198" s="11">
        <f>IF(CI$2=$A198,0,IF(HLOOKUP(CI$2,Recipes!$H:$GI,'Production Calculator'!$A198+2,FALSE)=0,0,HLOOKUP(CI$2,Recipes!$H:$GI,'Production Calculator'!$A198+2,FALSE)*$AK198))</f>
        <v>0</v>
      </c>
      <c r="CJ198" s="11">
        <f>IF(CJ$2=$A198,0,IF(HLOOKUP(CJ$2,Recipes!$H:$GI,'Production Calculator'!$A198+2,FALSE)=0,0,HLOOKUP(CJ$2,Recipes!$H:$GI,'Production Calculator'!$A198+2,FALSE)*$AK198))</f>
        <v>0</v>
      </c>
      <c r="CK198" s="11">
        <f>IF(CK$2=$A198,0,IF(HLOOKUP(CK$2,Recipes!$H:$GI,'Production Calculator'!$A198+2,FALSE)=0,0,HLOOKUP(CK$2,Recipes!$H:$GI,'Production Calculator'!$A198+2,FALSE)*$AK198))</f>
        <v>0</v>
      </c>
      <c r="CL198" s="11">
        <f>IF(CL$2=$A198,0,IF(HLOOKUP(CL$2,Recipes!$H:$GI,'Production Calculator'!$A198+2,FALSE)=0,0,HLOOKUP(CL$2,Recipes!$H:$GI,'Production Calculator'!$A198+2,FALSE)*$AK198))</f>
        <v>0</v>
      </c>
      <c r="CM198" s="11">
        <f>IF(CM$2=$A198,0,IF(HLOOKUP(CM$2,Recipes!$H:$GI,'Production Calculator'!$A198+2,FALSE)=0,0,HLOOKUP(CM$2,Recipes!$H:$GI,'Production Calculator'!$A198+2,FALSE)*$AK198))</f>
        <v>0</v>
      </c>
      <c r="CN198" s="11">
        <f>IF(CN$2=$A198,0,IF(HLOOKUP(CN$2,Recipes!$H:$GI,'Production Calculator'!$A198+2,FALSE)=0,0,HLOOKUP(CN$2,Recipes!$H:$GI,'Production Calculator'!$A198+2,FALSE)*$AK198))</f>
        <v>0</v>
      </c>
      <c r="CO198" s="11">
        <f>IF(CO$2=$A198,0,IF(HLOOKUP(CO$2,Recipes!$H:$GI,'Production Calculator'!$A198+2,FALSE)=0,0,HLOOKUP(CO$2,Recipes!$H:$GI,'Production Calculator'!$A198+2,FALSE)*$AK198))</f>
        <v>0</v>
      </c>
      <c r="CP198" s="11">
        <f>IF(CP$2=$A198,0,IF(HLOOKUP(CP$2,Recipes!$H:$GI,'Production Calculator'!$A198+2,FALSE)=0,0,HLOOKUP(CP$2,Recipes!$H:$GI,'Production Calculator'!$A198+2,FALSE)*$AK198))</f>
        <v>0</v>
      </c>
      <c r="CQ198" s="11">
        <f>IF(CQ$2=$A198,0,IF(HLOOKUP(CQ$2,Recipes!$H:$GI,'Production Calculator'!$A198+2,FALSE)=0,0,HLOOKUP(CQ$2,Recipes!$H:$GI,'Production Calculator'!$A198+2,FALSE)*$AK198))</f>
        <v>0</v>
      </c>
      <c r="CR198" s="11">
        <f>IF(CR$2=$A198,0,IF(HLOOKUP(CR$2,Recipes!$H:$GI,'Production Calculator'!$A198+2,FALSE)=0,0,HLOOKUP(CR$2,Recipes!$H:$GI,'Production Calculator'!$A198+2,FALSE)*$AK198))</f>
        <v>0</v>
      </c>
      <c r="CS198" s="11">
        <f>IF(CS$2=$A198,0,IF(HLOOKUP(CS$2,Recipes!$H:$GI,'Production Calculator'!$A198+2,FALSE)=0,0,HLOOKUP(CS$2,Recipes!$H:$GI,'Production Calculator'!$A198+2,FALSE)*$AK198))</f>
        <v>0</v>
      </c>
      <c r="CT198" s="11">
        <f>IF(CT$2=$A198,0,IF(HLOOKUP(CT$2,Recipes!$H:$GI,'Production Calculator'!$A198+2,FALSE)=0,0,HLOOKUP(CT$2,Recipes!$H:$GI,'Production Calculator'!$A198+2,FALSE)*$AK198))</f>
        <v>0</v>
      </c>
      <c r="CU198" s="11">
        <f>IF(CU$2=$A198,0,IF(HLOOKUP(CU$2,Recipes!$H:$GI,'Production Calculator'!$A198+2,FALSE)=0,0,HLOOKUP(CU$2,Recipes!$H:$GI,'Production Calculator'!$A198+2,FALSE)*$AK198))</f>
        <v>0</v>
      </c>
      <c r="CV198" s="11">
        <f>IF(CV$2=$A198,0,IF(HLOOKUP(CV$2,Recipes!$H:$GI,'Production Calculator'!$A198+2,FALSE)=0,0,HLOOKUP(CV$2,Recipes!$H:$GI,'Production Calculator'!$A198+2,FALSE)*$AK198))</f>
        <v>0</v>
      </c>
      <c r="CW198" s="11">
        <f>IF(CW$2=$A198,0,IF(HLOOKUP(CW$2,Recipes!$H:$GI,'Production Calculator'!$A198+2,FALSE)=0,0,HLOOKUP(CW$2,Recipes!$H:$GI,'Production Calculator'!$A198+2,FALSE)*$AK198))</f>
        <v>0</v>
      </c>
      <c r="CX198" s="11">
        <f>IF(CX$2=$A198,0,IF(HLOOKUP(CX$2,Recipes!$H:$GI,'Production Calculator'!$A198+2,FALSE)=0,0,HLOOKUP(CX$2,Recipes!$H:$GI,'Production Calculator'!$A198+2,FALSE)*$AK198))</f>
        <v>0</v>
      </c>
      <c r="CY198" s="11">
        <f>IF(CY$2=$A198,0,IF(HLOOKUP(CY$2,Recipes!$H:$GI,'Production Calculator'!$A198+2,FALSE)=0,0,HLOOKUP(CY$2,Recipes!$H:$GI,'Production Calculator'!$A198+2,FALSE)*$AK198))</f>
        <v>0</v>
      </c>
      <c r="CZ198" s="11">
        <f>IF(CZ$2=$A198,0,IF(HLOOKUP(CZ$2,Recipes!$H:$GI,'Production Calculator'!$A198+2,FALSE)=0,0,HLOOKUP(CZ$2,Recipes!$H:$GI,'Production Calculator'!$A198+2,FALSE)*$AK198))</f>
        <v>0</v>
      </c>
      <c r="DA198" s="11">
        <f>IF(DA$2=$A198,0,IF(HLOOKUP(DA$2,Recipes!$H:$GI,'Production Calculator'!$A198+2,FALSE)=0,0,HLOOKUP(DA$2,Recipes!$H:$GI,'Production Calculator'!$A198+2,FALSE)*$AK198))</f>
        <v>0</v>
      </c>
      <c r="DB198" s="11">
        <f>IF(DB$2=$A198,0,IF(HLOOKUP(DB$2,Recipes!$H:$GI,'Production Calculator'!$A198+2,FALSE)=0,0,HLOOKUP(DB$2,Recipes!$H:$GI,'Production Calculator'!$A198+2,FALSE)*$AK198))</f>
        <v>0</v>
      </c>
      <c r="DC198" s="11">
        <f>IF(DC$2=$A198,0,IF(HLOOKUP(DC$2,Recipes!$H:$GI,'Production Calculator'!$A198+2,FALSE)=0,0,HLOOKUP(DC$2,Recipes!$H:$GI,'Production Calculator'!$A198+2,FALSE)*$AK198))</f>
        <v>0</v>
      </c>
      <c r="DD198" s="11">
        <f>IF(DD$2=$A198,0,IF(HLOOKUP(DD$2,Recipes!$H:$GI,'Production Calculator'!$A198+2,FALSE)=0,0,HLOOKUP(DD$2,Recipes!$H:$GI,'Production Calculator'!$A198+2,FALSE)*$AK198))</f>
        <v>0</v>
      </c>
      <c r="DE198" s="11">
        <f>IF(DE$2=$A198,0,IF(HLOOKUP(DE$2,Recipes!$H:$GI,'Production Calculator'!$A198+2,FALSE)=0,0,HLOOKUP(DE$2,Recipes!$H:$GI,'Production Calculator'!$A198+2,FALSE)*$AK198))</f>
        <v>0</v>
      </c>
      <c r="DF198" s="11">
        <f>IF(DF$2=$A198,0,IF(HLOOKUP(DF$2,Recipes!$H:$GI,'Production Calculator'!$A198+2,FALSE)=0,0,HLOOKUP(DF$2,Recipes!$H:$GI,'Production Calculator'!$A198+2,FALSE)*$AK198))</f>
        <v>0</v>
      </c>
      <c r="DG198" s="11">
        <f>IF(DG$2=$A198,0,IF(HLOOKUP(DG$2,Recipes!$H:$GI,'Production Calculator'!$A198+2,FALSE)=0,0,HLOOKUP(DG$2,Recipes!$H:$GI,'Production Calculator'!$A198+2,FALSE)*$AK198))</f>
        <v>0</v>
      </c>
      <c r="DH198" s="11">
        <f>IF(DH$2=$A198,0,IF(HLOOKUP(DH$2,Recipes!$H:$GI,'Production Calculator'!$A198+2,FALSE)=0,0,HLOOKUP(DH$2,Recipes!$H:$GI,'Production Calculator'!$A198+2,FALSE)*$AK198))</f>
        <v>0</v>
      </c>
      <c r="DI198" s="11">
        <f>IF(DI$2=$A198,0,IF(HLOOKUP(DI$2,Recipes!$H:$GI,'Production Calculator'!$A198+2,FALSE)=0,0,HLOOKUP(DI$2,Recipes!$H:$GI,'Production Calculator'!$A198+2,FALSE)*$AK198))</f>
        <v>0</v>
      </c>
      <c r="DJ198" s="11">
        <f>IF(DJ$2=$A198,0,IF(HLOOKUP(DJ$2,Recipes!$H:$GI,'Production Calculator'!$A198+2,FALSE)=0,0,HLOOKUP(DJ$2,Recipes!$H:$GI,'Production Calculator'!$A198+2,FALSE)*$AK198))</f>
        <v>0</v>
      </c>
      <c r="DK198" s="11">
        <f>IF(DK$2=$A198,0,IF(HLOOKUP(DK$2,Recipes!$H:$GI,'Production Calculator'!$A198+2,FALSE)=0,0,HLOOKUP(DK$2,Recipes!$H:$GI,'Production Calculator'!$A198+2,FALSE)*$AK198))</f>
        <v>0</v>
      </c>
      <c r="DL198" s="11">
        <f>IF(DL$2=$A198,0,IF(HLOOKUP(DL$2,Recipes!$H:$GI,'Production Calculator'!$A198+2,FALSE)=0,0,HLOOKUP(DL$2,Recipes!$H:$GI,'Production Calculator'!$A198+2,FALSE)*$AK198))</f>
        <v>0</v>
      </c>
      <c r="DM198" s="11">
        <f>IF(DM$2=$A198,0,IF(HLOOKUP(DM$2,Recipes!$H:$GI,'Production Calculator'!$A198+2,FALSE)=0,0,HLOOKUP(DM$2,Recipes!$H:$GI,'Production Calculator'!$A198+2,FALSE)*$AK198))</f>
        <v>0</v>
      </c>
      <c r="DN198" s="11">
        <f>IF(DN$2=$A198,0,IF(HLOOKUP(DN$2,Recipes!$H:$GI,'Production Calculator'!$A198+2,FALSE)=0,0,HLOOKUP(DN$2,Recipes!$H:$GI,'Production Calculator'!$A198+2,FALSE)*$AK198))</f>
        <v>0</v>
      </c>
      <c r="DO198" s="11">
        <f>IF(DO$2=$A198,0,IF(HLOOKUP(DO$2,Recipes!$H:$GI,'Production Calculator'!$A198+2,FALSE)=0,0,HLOOKUP(DO$2,Recipes!$H:$GI,'Production Calculator'!$A198+2,FALSE)*$AK198))</f>
        <v>0</v>
      </c>
      <c r="DP198" s="11">
        <f>IF(DP$2=$A198,0,IF(HLOOKUP(DP$2,Recipes!$H:$GI,'Production Calculator'!$A198+2,FALSE)=0,0,HLOOKUP(DP$2,Recipes!$H:$GI,'Production Calculator'!$A198+2,FALSE)*$AK198))</f>
        <v>0</v>
      </c>
      <c r="DQ198" s="11">
        <f>IF(DQ$2=$A198,0,IF(HLOOKUP(DQ$2,Recipes!$H:$GI,'Production Calculator'!$A198+2,FALSE)=0,0,HLOOKUP(DQ$2,Recipes!$H:$GI,'Production Calculator'!$A198+2,FALSE)*$AK198))</f>
        <v>0</v>
      </c>
      <c r="DR198" s="11">
        <f>IF(DR$2=$A198,0,IF(HLOOKUP(DR$2,Recipes!$H:$GI,'Production Calculator'!$A198+2,FALSE)=0,0,HLOOKUP(DR$2,Recipes!$H:$GI,'Production Calculator'!$A198+2,FALSE)*$AK198))</f>
        <v>0</v>
      </c>
      <c r="DS198" s="11">
        <f>IF(DS$2=$A198,0,IF(HLOOKUP(DS$2,Recipes!$H:$GI,'Production Calculator'!$A198+2,FALSE)=0,0,HLOOKUP(DS$2,Recipes!$H:$GI,'Production Calculator'!$A198+2,FALSE)*$AK198))</f>
        <v>0</v>
      </c>
      <c r="DT198" s="11">
        <f>IF(DT$2=$A198,0,IF(HLOOKUP(DT$2,Recipes!$H:$GI,'Production Calculator'!$A198+2,FALSE)=0,0,HLOOKUP(DT$2,Recipes!$H:$GI,'Production Calculator'!$A198+2,FALSE)*$AK198))</f>
        <v>0</v>
      </c>
      <c r="DU198" s="11">
        <f>IF(DU$2=$A198,0,IF(HLOOKUP(DU$2,Recipes!$H:$GI,'Production Calculator'!$A198+2,FALSE)=0,0,HLOOKUP(DU$2,Recipes!$H:$GI,'Production Calculator'!$A198+2,FALSE)*$AK198))</f>
        <v>0</v>
      </c>
      <c r="DV198" s="11">
        <f>IF(DV$2=$A198,0,IF(HLOOKUP(DV$2,Recipes!$H:$GI,'Production Calculator'!$A198+2,FALSE)=0,0,HLOOKUP(DV$2,Recipes!$H:$GI,'Production Calculator'!$A198+2,FALSE)*$AK198))</f>
        <v>0</v>
      </c>
      <c r="DW198" s="11">
        <f>IF(DW$2=$A198,0,IF(HLOOKUP(DW$2,Recipes!$H:$GI,'Production Calculator'!$A198+2,FALSE)=0,0,HLOOKUP(DW$2,Recipes!$H:$GI,'Production Calculator'!$A198+2,FALSE)*$AK198))</f>
        <v>0</v>
      </c>
      <c r="DX198" s="11">
        <f>IF(DX$2=$A198,0,IF(HLOOKUP(DX$2,Recipes!$H:$GI,'Production Calculator'!$A198+2,FALSE)=0,0,HLOOKUP(DX$2,Recipes!$H:$GI,'Production Calculator'!$A198+2,FALSE)*$AK198))</f>
        <v>0</v>
      </c>
      <c r="DY198" s="11">
        <f>IF(DY$2=$A198,0,IF(HLOOKUP(DY$2,Recipes!$H:$GI,'Production Calculator'!$A198+2,FALSE)=0,0,HLOOKUP(DY$2,Recipes!$H:$GI,'Production Calculator'!$A198+2,FALSE)*$AK198))</f>
        <v>0</v>
      </c>
      <c r="DZ198" s="11">
        <f>IF(DZ$2=$A198,0,IF(HLOOKUP(DZ$2,Recipes!$H:$GI,'Production Calculator'!$A198+2,FALSE)=0,0,HLOOKUP(DZ$2,Recipes!$H:$GI,'Production Calculator'!$A198+2,FALSE)*$AK198))</f>
        <v>0</v>
      </c>
      <c r="EA198" s="11">
        <f>IF(EA$2=$A198,0,IF(HLOOKUP(EA$2,Recipes!$H:$GI,'Production Calculator'!$A198+2,FALSE)=0,0,HLOOKUP(EA$2,Recipes!$H:$GI,'Production Calculator'!$A198+2,FALSE)*$AK198))</f>
        <v>0</v>
      </c>
      <c r="EB198" s="11">
        <f>IF(EB$2=$A198,0,IF(HLOOKUP(EB$2,Recipes!$H:$GI,'Production Calculator'!$A198+2,FALSE)=0,0,HLOOKUP(EB$2,Recipes!$H:$GI,'Production Calculator'!$A198+2,FALSE)*$AK198))</f>
        <v>0</v>
      </c>
      <c r="EC198" s="11">
        <f>IF(EC$2=$A198,0,IF(HLOOKUP(EC$2,Recipes!$H:$GI,'Production Calculator'!$A198+2,FALSE)=0,0,HLOOKUP(EC$2,Recipes!$H:$GI,'Production Calculator'!$A198+2,FALSE)*$AK198))</f>
        <v>0</v>
      </c>
      <c r="ED198" s="11">
        <f>IF(ED$2=$A198,0,IF(HLOOKUP(ED$2,Recipes!$H:$GI,'Production Calculator'!$A198+2,FALSE)=0,0,HLOOKUP(ED$2,Recipes!$H:$GI,'Production Calculator'!$A198+2,FALSE)*$AK198))</f>
        <v>0</v>
      </c>
      <c r="EE198" s="11">
        <f>IF(EE$2=$A198,0,IF(HLOOKUP(EE$2,Recipes!$H:$GI,'Production Calculator'!$A198+2,FALSE)=0,0,HLOOKUP(EE$2,Recipes!$H:$GI,'Production Calculator'!$A198+2,FALSE)*$AK198))</f>
        <v>0</v>
      </c>
      <c r="EF198" s="11">
        <f>IF(EF$2=$A198,0,IF(HLOOKUP(EF$2,Recipes!$H:$GI,'Production Calculator'!$A198+2,FALSE)=0,0,HLOOKUP(EF$2,Recipes!$H:$GI,'Production Calculator'!$A198+2,FALSE)*$AK198))</f>
        <v>0</v>
      </c>
      <c r="EG198" s="11">
        <f>IF(EG$2=$A198,0,IF(HLOOKUP(EG$2,Recipes!$H:$GI,'Production Calculator'!$A198+2,FALSE)=0,0,HLOOKUP(EG$2,Recipes!$H:$GI,'Production Calculator'!$A198+2,FALSE)*$AK198))</f>
        <v>0</v>
      </c>
      <c r="EH198" s="11">
        <f>IF(EH$2=$A198,0,IF(HLOOKUP(EH$2,Recipes!$H:$GI,'Production Calculator'!$A198+2,FALSE)=0,0,HLOOKUP(EH$2,Recipes!$H:$GI,'Production Calculator'!$A198+2,FALSE)*$AK198))</f>
        <v>0</v>
      </c>
      <c r="EI198" s="11">
        <f>IF(EI$2=$A198,0,IF(HLOOKUP(EI$2,Recipes!$H:$GI,'Production Calculator'!$A198+2,FALSE)=0,0,HLOOKUP(EI$2,Recipes!$H:$GI,'Production Calculator'!$A198+2,FALSE)*$AK198))</f>
        <v>0</v>
      </c>
      <c r="EJ198" s="11">
        <f>IF(EJ$2=$A198,0,IF(HLOOKUP(EJ$2,Recipes!$H:$GI,'Production Calculator'!$A198+2,FALSE)=0,0,HLOOKUP(EJ$2,Recipes!$H:$GI,'Production Calculator'!$A198+2,FALSE)*$AK198))</f>
        <v>0</v>
      </c>
      <c r="EK198" s="11">
        <f>IF(EK$2=$A198,0,IF(HLOOKUP(EK$2,Recipes!$H:$GI,'Production Calculator'!$A198+2,FALSE)=0,0,HLOOKUP(EK$2,Recipes!$H:$GI,'Production Calculator'!$A198+2,FALSE)*$AK198))</f>
        <v>0</v>
      </c>
      <c r="EL198" s="11">
        <f>IF(EL$2=$A198,0,IF(HLOOKUP(EL$2,Recipes!$H:$GI,'Production Calculator'!$A198+2,FALSE)=0,0,HLOOKUP(EL$2,Recipes!$H:$GI,'Production Calculator'!$A198+2,FALSE)*$AK198))</f>
        <v>0</v>
      </c>
      <c r="EM198" s="11">
        <f>IF(EM$2=$A198,0,IF(HLOOKUP(EM$2,Recipes!$H:$GI,'Production Calculator'!$A198+2,FALSE)=0,0,HLOOKUP(EM$2,Recipes!$H:$GI,'Production Calculator'!$A198+2,FALSE)*$AK198))</f>
        <v>0</v>
      </c>
      <c r="EN198" s="11">
        <f>IF(EN$2=$A198,0,IF(HLOOKUP(EN$2,Recipes!$H:$GI,'Production Calculator'!$A198+2,FALSE)=0,0,HLOOKUP(EN$2,Recipes!$H:$GI,'Production Calculator'!$A198+2,FALSE)*$AK198))</f>
        <v>0</v>
      </c>
      <c r="EO198" s="11">
        <f>IF(EO$2=$A198,0,IF(HLOOKUP(EO$2,Recipes!$H:$GI,'Production Calculator'!$A198+2,FALSE)=0,0,HLOOKUP(EO$2,Recipes!$H:$GI,'Production Calculator'!$A198+2,FALSE)*$AK198))</f>
        <v>0</v>
      </c>
      <c r="EP198" s="11">
        <f>IF(EP$2=$A198,0,IF(HLOOKUP(EP$2,Recipes!$H:$GI,'Production Calculator'!$A198+2,FALSE)=0,0,HLOOKUP(EP$2,Recipes!$H:$GI,'Production Calculator'!$A198+2,FALSE)*$AK198))</f>
        <v>0</v>
      </c>
      <c r="EQ198" s="11">
        <f>IF(EQ$2=$A198,0,IF(HLOOKUP(EQ$2,Recipes!$H:$GI,'Production Calculator'!$A198+2,FALSE)=0,0,HLOOKUP(EQ$2,Recipes!$H:$GI,'Production Calculator'!$A198+2,FALSE)*$AK198))</f>
        <v>0</v>
      </c>
      <c r="ER198" s="11">
        <f>IF(ER$2=$A198,0,IF(HLOOKUP(ER$2,Recipes!$H:$GI,'Production Calculator'!$A198+2,FALSE)=0,0,HLOOKUP(ER$2,Recipes!$H:$GI,'Production Calculator'!$A198+2,FALSE)*$AK198))</f>
        <v>0</v>
      </c>
      <c r="ES198" s="11">
        <f>IF(ES$2=$A198,0,IF(HLOOKUP(ES$2,Recipes!$H:$GI,'Production Calculator'!$A198+2,FALSE)=0,0,HLOOKUP(ES$2,Recipes!$H:$GI,'Production Calculator'!$A198+2,FALSE)*$AK198))</f>
        <v>0</v>
      </c>
      <c r="ET198" s="11">
        <f>IF(ET$2=$A198,0,IF(HLOOKUP(ET$2,Recipes!$H:$GI,'Production Calculator'!$A198+2,FALSE)=0,0,HLOOKUP(ET$2,Recipes!$H:$GI,'Production Calculator'!$A198+2,FALSE)*$AK198))</f>
        <v>0</v>
      </c>
      <c r="EU198" s="11">
        <f>IF(EU$2=$A198,0,IF(HLOOKUP(EU$2,Recipes!$H:$GI,'Production Calculator'!$A198+2,FALSE)=0,0,HLOOKUP(EU$2,Recipes!$H:$GI,'Production Calculator'!$A198+2,FALSE)*$AK198))</f>
        <v>0</v>
      </c>
      <c r="EV198" s="11">
        <f>IF(EV$2=$A198,0,IF(HLOOKUP(EV$2,Recipes!$H:$GI,'Production Calculator'!$A198+2,FALSE)=0,0,HLOOKUP(EV$2,Recipes!$H:$GI,'Production Calculator'!$A198+2,FALSE)*$AK198))</f>
        <v>0</v>
      </c>
      <c r="EW198" s="11">
        <f>IF(EW$2=$A198,0,IF(HLOOKUP(EW$2,Recipes!$H:$GI,'Production Calculator'!$A198+2,FALSE)=0,0,HLOOKUP(EW$2,Recipes!$H:$GI,'Production Calculator'!$A198+2,FALSE)*$AK198))</f>
        <v>0</v>
      </c>
      <c r="EX198" s="11">
        <f>IF(EX$2=$A198,0,IF(HLOOKUP(EX$2,Recipes!$H:$GI,'Production Calculator'!$A198+2,FALSE)=0,0,HLOOKUP(EX$2,Recipes!$H:$GI,'Production Calculator'!$A198+2,FALSE)*$AK198))</f>
        <v>0</v>
      </c>
      <c r="EY198" s="11">
        <f>IF(EY$2=$A198,0,IF(HLOOKUP(EY$2,Recipes!$H:$GI,'Production Calculator'!$A198+2,FALSE)=0,0,HLOOKUP(EY$2,Recipes!$H:$GI,'Production Calculator'!$A198+2,FALSE)*$AK198))</f>
        <v>0</v>
      </c>
      <c r="EZ198" s="11">
        <f>IF(EZ$2=$A198,0,IF(HLOOKUP(EZ$2,Recipes!$H:$GI,'Production Calculator'!$A198+2,FALSE)=0,0,HLOOKUP(EZ$2,Recipes!$H:$GI,'Production Calculator'!$A198+2,FALSE)*$AK198))</f>
        <v>0</v>
      </c>
      <c r="FA198" s="11">
        <f>IF(FA$2=$A198,0,IF(HLOOKUP(FA$2,Recipes!$H:$GI,'Production Calculator'!$A198+2,FALSE)=0,0,HLOOKUP(FA$2,Recipes!$H:$GI,'Production Calculator'!$A198+2,FALSE)*$AK198))</f>
        <v>0</v>
      </c>
      <c r="FB198" s="11">
        <f>IF(FB$2=$A198,0,IF(HLOOKUP(FB$2,Recipes!$H:$GI,'Production Calculator'!$A198+2,FALSE)=0,0,HLOOKUP(FB$2,Recipes!$H:$GI,'Production Calculator'!$A198+2,FALSE)*$AK198))</f>
        <v>0</v>
      </c>
      <c r="FC198" s="11">
        <f>IF(FC$2=$A198,0,IF(HLOOKUP(FC$2,Recipes!$H:$GI,'Production Calculator'!$A198+2,FALSE)=0,0,HLOOKUP(FC$2,Recipes!$H:$GI,'Production Calculator'!$A198+2,FALSE)*$AK198))</f>
        <v>0</v>
      </c>
      <c r="FD198" s="11">
        <f>IF(FD$2=$A198,0,IF(HLOOKUP(FD$2,Recipes!$H:$GI,'Production Calculator'!$A198+2,FALSE)=0,0,HLOOKUP(FD$2,Recipes!$H:$GI,'Production Calculator'!$A198+2,FALSE)*$AK198))</f>
        <v>0</v>
      </c>
      <c r="FE198" s="11">
        <f>IF(FE$2=$A198,0,IF(HLOOKUP(FE$2,Recipes!$H:$GI,'Production Calculator'!$A198+2,FALSE)=0,0,HLOOKUP(FE$2,Recipes!$H:$GI,'Production Calculator'!$A198+2,FALSE)*$AK198))</f>
        <v>0</v>
      </c>
      <c r="FF198" s="11">
        <f>IF(FF$2=$A198,0,IF(HLOOKUP(FF$2,Recipes!$H:$GI,'Production Calculator'!$A198+2,FALSE)=0,0,HLOOKUP(FF$2,Recipes!$H:$GI,'Production Calculator'!$A198+2,FALSE)*$AK198))</f>
        <v>0</v>
      </c>
      <c r="FG198" s="11">
        <f>IF(FG$2=$A198,0,IF(HLOOKUP(FG$2,Recipes!$H:$GI,'Production Calculator'!$A198+2,FALSE)=0,0,HLOOKUP(FG$2,Recipes!$H:$GI,'Production Calculator'!$A198+2,FALSE)*$AK198))</f>
        <v>0</v>
      </c>
      <c r="FH198" s="11">
        <f>IF(FH$2=$A198,0,IF(HLOOKUP(FH$2,Recipes!$H:$GI,'Production Calculator'!$A198+2,FALSE)=0,0,HLOOKUP(FH$2,Recipes!$H:$GI,'Production Calculator'!$A198+2,FALSE)*$AK198))</f>
        <v>0</v>
      </c>
      <c r="FI198" s="11">
        <f>IF(FI$2=$A198,0,IF(HLOOKUP(FI$2,Recipes!$H:$GI,'Production Calculator'!$A198+2,FALSE)=0,0,HLOOKUP(FI$2,Recipes!$H:$GI,'Production Calculator'!$A198+2,FALSE)*$AK198))</f>
        <v>0</v>
      </c>
      <c r="FJ198" s="11">
        <f>IF(FJ$2=$A198,0,IF(HLOOKUP(FJ$2,Recipes!$H:$GI,'Production Calculator'!$A198+2,FALSE)=0,0,HLOOKUP(FJ$2,Recipes!$H:$GI,'Production Calculator'!$A198+2,FALSE)*$AK198))</f>
        <v>0</v>
      </c>
      <c r="FK198" s="11">
        <f>IF(FK$2=$A198,0,IF(HLOOKUP(FK$2,Recipes!$H:$GI,'Production Calculator'!$A198+2,FALSE)=0,0,HLOOKUP(FK$2,Recipes!$H:$GI,'Production Calculator'!$A198+2,FALSE)*$AK198))</f>
        <v>0</v>
      </c>
      <c r="FL198" s="11">
        <f>IF(FL$2=$A198,0,IF(HLOOKUP(FL$2,Recipes!$H:$GI,'Production Calculator'!$A198+2,FALSE)=0,0,HLOOKUP(FL$2,Recipes!$H:$GI,'Production Calculator'!$A198+2,FALSE)*$AK198))</f>
        <v>0</v>
      </c>
      <c r="FM198" s="11">
        <f>IF(FM$2=$A198,0,IF(HLOOKUP(FM$2,Recipes!$H:$GI,'Production Calculator'!$A198+2,FALSE)=0,0,HLOOKUP(FM$2,Recipes!$H:$GI,'Production Calculator'!$A198+2,FALSE)*$AK198))</f>
        <v>0</v>
      </c>
      <c r="FN198" s="11">
        <f>IF(FN$2=$A198,0,IF(HLOOKUP(FN$2,Recipes!$H:$GI,'Production Calculator'!$A198+2,FALSE)=0,0,HLOOKUP(FN$2,Recipes!$H:$GI,'Production Calculator'!$A198+2,FALSE)*$AK198))</f>
        <v>0</v>
      </c>
      <c r="FO198" s="11">
        <f>IF(FO$2=$A198,0,IF(HLOOKUP(FO$2,Recipes!$H:$GI,'Production Calculator'!$A198+2,FALSE)=0,0,HLOOKUP(FO$2,Recipes!$H:$GI,'Production Calculator'!$A198+2,FALSE)*$AK198))</f>
        <v>0</v>
      </c>
      <c r="FP198" s="11">
        <f>IF(FP$2=$A198,0,IF(HLOOKUP(FP$2,Recipes!$H:$GI,'Production Calculator'!$A198+2,FALSE)=0,0,HLOOKUP(FP$2,Recipes!$H:$GI,'Production Calculator'!$A198+2,FALSE)*$AK198))</f>
        <v>0</v>
      </c>
      <c r="FQ198" s="11">
        <f>IF(FQ$2=$A198,0,IF(HLOOKUP(FQ$2,Recipes!$H:$GI,'Production Calculator'!$A198+2,FALSE)=0,0,HLOOKUP(FQ$2,Recipes!$H:$GI,'Production Calculator'!$A198+2,FALSE)*$AK198))</f>
        <v>0</v>
      </c>
      <c r="FR198" s="11">
        <f>IF(FR$2=$A198,0,IF(HLOOKUP(FR$2,Recipes!$H:$GI,'Production Calculator'!$A198+2,FALSE)=0,0,HLOOKUP(FR$2,Recipes!$H:$GI,'Production Calculator'!$A198+2,FALSE)*$AK198))</f>
        <v>0</v>
      </c>
      <c r="FS198" s="11">
        <f>IF(FS$2=$A198,0,IF(HLOOKUP(FS$2,Recipes!$H:$GI,'Production Calculator'!$A198+2,FALSE)=0,0,HLOOKUP(FS$2,Recipes!$H:$GI,'Production Calculator'!$A198+2,FALSE)*$AK198))</f>
        <v>0</v>
      </c>
      <c r="FT198" s="11">
        <f>IF(FT$2=$A198,0,IF(HLOOKUP(FT$2,Recipes!$H:$GI,'Production Calculator'!$A198+2,FALSE)=0,0,HLOOKUP(FT$2,Recipes!$H:$GI,'Production Calculator'!$A198+2,FALSE)*$AK198))</f>
        <v>0</v>
      </c>
      <c r="FU198" s="11">
        <f>IF(FU$2=$A198,0,IF(HLOOKUP(FU$2,Recipes!$H:$GI,'Production Calculator'!$A198+2,FALSE)=0,0,HLOOKUP(FU$2,Recipes!$H:$GI,'Production Calculator'!$A198+2,FALSE)*$AK198))</f>
        <v>0</v>
      </c>
      <c r="FV198" s="11">
        <f>IF(FV$2=$A198,0,IF(HLOOKUP(FV$2,Recipes!$H:$GI,'Production Calculator'!$A198+2,FALSE)=0,0,HLOOKUP(FV$2,Recipes!$H:$GI,'Production Calculator'!$A198+2,FALSE)*$AK198))</f>
        <v>0</v>
      </c>
      <c r="FW198" s="11">
        <f>IF(FW$2=$A198,0,IF(HLOOKUP(FW$2,Recipes!$H:$GI,'Production Calculator'!$A198+2,FALSE)=0,0,HLOOKUP(FW$2,Recipes!$H:$GI,'Production Calculator'!$A198+2,FALSE)*$AK198))</f>
        <v>0</v>
      </c>
      <c r="FX198" s="11">
        <f>IF(FX$2=$A198,0,IF(HLOOKUP(FX$2,Recipes!$H:$GI,'Production Calculator'!$A198+2,FALSE)=0,0,HLOOKUP(FX$2,Recipes!$H:$GI,'Production Calculator'!$A198+2,FALSE)*$AK198))</f>
        <v>0</v>
      </c>
      <c r="FY198" s="11">
        <f>IF(FY$2=$A198,0,IF(HLOOKUP(FY$2,Recipes!$H:$GI,'Production Calculator'!$A198+2,FALSE)=0,0,HLOOKUP(FY$2,Recipes!$H:$GI,'Production Calculator'!$A198+2,FALSE)*$AK198))</f>
        <v>0</v>
      </c>
      <c r="FZ198" s="11">
        <f>IF(FZ$2=$A198,0,IF(HLOOKUP(FZ$2,Recipes!$H:$GI,'Production Calculator'!$A198+2,FALSE)=0,0,HLOOKUP(FZ$2,Recipes!$H:$GI,'Production Calculator'!$A198+2,FALSE)*$AK198))</f>
        <v>0</v>
      </c>
      <c r="GA198" s="11">
        <f>IF(GA$2=$A198,0,IF(HLOOKUP(GA$2,Recipes!$H:$GI,'Production Calculator'!$A198+2,FALSE)=0,0,HLOOKUP(GA$2,Recipes!$H:$GI,'Production Calculator'!$A198+2,FALSE)*$AK198))</f>
        <v>0</v>
      </c>
      <c r="GB198" s="11">
        <f>IF(GB$2=$A198,0,IF(HLOOKUP(GB$2,Recipes!$H:$GI,'Production Calculator'!$A198+2,FALSE)=0,0,HLOOKUP(GB$2,Recipes!$H:$GI,'Production Calculator'!$A198+2,FALSE)*$AK198))</f>
        <v>0</v>
      </c>
      <c r="GC198" s="11">
        <f>IF(GC$2=$A198,0,IF(HLOOKUP(GC$2,Recipes!$H:$GI,'Production Calculator'!$A198+2,FALSE)=0,0,HLOOKUP(GC$2,Recipes!$H:$GI,'Production Calculator'!$A198+2,FALSE)*$AK198))</f>
        <v>0</v>
      </c>
      <c r="GD198" s="11">
        <f>IF(GD$2=$A198,0,IF(HLOOKUP(GD$2,Recipes!$H:$GI,'Production Calculator'!$A198+2,FALSE)=0,0,HLOOKUP(GD$2,Recipes!$H:$GI,'Production Calculator'!$A198+2,FALSE)*$AK198))</f>
        <v>0</v>
      </c>
      <c r="GE198" s="11">
        <f>IF(GE$2=$A198,0,IF(HLOOKUP(GE$2,Recipes!$H:$GI,'Production Calculator'!$A198+2,FALSE)=0,0,HLOOKUP(GE$2,Recipes!$H:$GI,'Production Calculator'!$A198+2,FALSE)*$AK198))</f>
        <v>0</v>
      </c>
      <c r="GF198" s="11">
        <f>IF(GF$2=$A198,0,IF(HLOOKUP(GF$2,Recipes!$H:$GI,'Production Calculator'!$A198+2,FALSE)=0,0,HLOOKUP(GF$2,Recipes!$H:$GI,'Production Calculator'!$A198+2,FALSE)*$AK198))</f>
        <v>0</v>
      </c>
      <c r="GG198" s="11">
        <f>IF(GG$2=$A198,0,IF(HLOOKUP(GG$2,Recipes!$H:$GI,'Production Calculator'!$A198+2,FALSE)=0,0,HLOOKUP(GG$2,Recipes!$H:$GI,'Production Calculator'!$A198+2,FALSE)*$AK198))</f>
        <v>0</v>
      </c>
      <c r="GH198" s="11">
        <f>IF(GH$2=$A198,0,IF(HLOOKUP(GH$2,Recipes!$H:$GI,'Production Calculator'!$A198+2,FALSE)=0,0,HLOOKUP(GH$2,Recipes!$H:$GI,'Production Calculator'!$A198+2,FALSE)*$AK198))</f>
        <v>0</v>
      </c>
      <c r="GI198" s="11">
        <f>IF(GI$2=$A198,0,IF(HLOOKUP(GI$2,Recipes!$H:$GI,'Production Calculator'!$A198+2,FALSE)=0,0,HLOOKUP(GI$2,Recipes!$H:$GI,'Production Calculator'!$A198+2,FALSE)*$AK198))</f>
        <v>0</v>
      </c>
      <c r="GJ198" s="11">
        <f>IF(GJ$2=$A198,0,IF(HLOOKUP(GJ$2,Recipes!$H:$GI,'Production Calculator'!$A198+2,FALSE)=0,0,HLOOKUP(GJ$2,Recipes!$H:$GI,'Production Calculator'!$A198+2,FALSE)*$AK198))</f>
        <v>0</v>
      </c>
      <c r="GK198" s="11">
        <f>IF(GK$2=$A198,0,IF(HLOOKUP(GK$2,Recipes!$H:$GI,'Production Calculator'!$A198+2,FALSE)=0,0,HLOOKUP(GK$2,Recipes!$H:$GI,'Production Calculator'!$A198+2,FALSE)*$AK198))</f>
        <v>0</v>
      </c>
      <c r="GL198" s="11">
        <f>IF(GL$2=$A198,0,IF(HLOOKUP(GL$2,Recipes!$H:$GI,'Production Calculator'!$A198+2,FALSE)=0,0,HLOOKUP(GL$2,Recipes!$H:$GI,'Production Calculator'!$A198+2,FALSE)*$AK198))</f>
        <v>0</v>
      </c>
      <c r="GM198" s="11">
        <f>IF(GM$2=$A198,0,IF(HLOOKUP(GM$2,Recipes!$H:$GI,'Production Calculator'!$A198+2,FALSE)=0,0,HLOOKUP(GM$2,Recipes!$H:$GI,'Production Calculator'!$A198+2,FALSE)*$AK198))</f>
        <v>0</v>
      </c>
      <c r="GN198" s="11">
        <f>IF(GN$2=$A198,0,IF(HLOOKUP(GN$2,Recipes!$H:$GI,'Production Calculator'!$A198+2,FALSE)=0,0,HLOOKUP(GN$2,Recipes!$H:$GI,'Production Calculator'!$A198+2,FALSE)*$AK198))</f>
        <v>0</v>
      </c>
      <c r="GO198" s="11">
        <f>IF(GO$2=$A198,0,IF(HLOOKUP(GO$2,Recipes!$H:$GI,'Production Calculator'!$A198+2,FALSE)=0,0,HLOOKUP(GO$2,Recipes!$H:$GI,'Production Calculator'!$A198+2,FALSE)*$AK198))</f>
        <v>0</v>
      </c>
      <c r="GP198" s="11">
        <f>IF(GP$2=$A198,0,IF(HLOOKUP(GP$2,Recipes!$H:$GI,'Production Calculator'!$A198+2,FALSE)=0,0,HLOOKUP(GP$2,Recipes!$H:$GI,'Production Calculator'!$A198+2,FALSE)*$AK198))</f>
        <v>0</v>
      </c>
      <c r="GQ198" s="11">
        <f>IF(GQ$2=$A198,0,IF(HLOOKUP(GQ$2,Recipes!$H:$GI,'Production Calculator'!$A198+2,FALSE)=0,0,HLOOKUP(GQ$2,Recipes!$H:$GI,'Production Calculator'!$A198+2,FALSE)*$AK198))</f>
        <v>0</v>
      </c>
      <c r="GR198" s="11">
        <f>IF(GR$2=$A198,0,IF(HLOOKUP(GR$2,Recipes!$H:$GI,'Production Calculator'!$A198+2,FALSE)=0,0,HLOOKUP(GR$2,Recipes!$H:$GI,'Production Calculator'!$A198+2,FALSE)*$AK198))</f>
        <v>0</v>
      </c>
      <c r="GS198" s="11">
        <f>IF(GS$2=$A198,0,IF(HLOOKUP(GS$2,Recipes!$H:$GI,'Production Calculator'!$A198+2,FALSE)=0,0,HLOOKUP(GS$2,Recipes!$H:$GI,'Production Calculator'!$A198+2,FALSE)*$AK198))</f>
        <v>0</v>
      </c>
      <c r="GT198" s="11">
        <f>IF(GT$2=$A198,0,IF(HLOOKUP(GT$2,Recipes!$H:$GI,'Production Calculator'!$A198+2,FALSE)=0,0,HLOOKUP(GT$2,Recipes!$H:$GI,'Production Calculator'!$A198+2,FALSE)*$AK198))</f>
        <v>0</v>
      </c>
      <c r="GU198" s="11">
        <f>IF(GU$2=$A198,0,IF(HLOOKUP(GU$2,Recipes!$H:$GI,'Production Calculator'!$A198+2,FALSE)=0,0,HLOOKUP(GU$2,Recipes!$H:$GI,'Production Calculator'!$A198+2,FALSE)*$AK198))</f>
        <v>0</v>
      </c>
      <c r="GV198" s="11">
        <f>IF(GV$2=$A198,0,IF(HLOOKUP(GV$2,Recipes!$H:$GI,'Production Calculator'!$A198+2,FALSE)=0,0,HLOOKUP(GV$2,Recipes!$H:$GI,'Production Calculator'!$A198+2,FALSE)*$AK198))</f>
        <v>0</v>
      </c>
      <c r="GW198" s="11">
        <f>IF(GW$2=$A198,0,IF(HLOOKUP(GW$2,Recipes!$H:$GI,'Production Calculator'!$A198+2,FALSE)=0,0,HLOOKUP(GW$2,Recipes!$H:$GI,'Production Calculator'!$A198+2,FALSE)*$AK198))</f>
        <v>0</v>
      </c>
      <c r="GX198" s="11">
        <f>IF(GX$2=$A198,0,IF(HLOOKUP(GX$2,Recipes!$H:$GI,'Production Calculator'!$A198+2,FALSE)=0,0,HLOOKUP(GX$2,Recipes!$H:$GI,'Production Calculator'!$A198+2,FALSE)*$AK198))</f>
        <v>0</v>
      </c>
      <c r="GY198" s="11">
        <f>IF(GY$2=$A198,0,IF(HLOOKUP(GY$2,Recipes!$H:$GI,'Production Calculator'!$A198+2,FALSE)=0,0,HLOOKUP(GY$2,Recipes!$H:$GI,'Production Calculator'!$A198+2,FALSE)*$AK198))</f>
        <v>0</v>
      </c>
      <c r="GZ198" s="11">
        <f>IF(GZ$2=$A198,0,IF(HLOOKUP(GZ$2,Recipes!$H:$GI,'Production Calculator'!$A198+2,FALSE)=0,0,HLOOKUP(GZ$2,Recipes!$H:$GI,'Production Calculator'!$A198+2,FALSE)*$AK198))</f>
        <v>0</v>
      </c>
      <c r="HA198" s="11">
        <f>IF(HA$2=$A198,0,IF(HLOOKUP(HA$2,Recipes!$H:$GI,'Production Calculator'!$A198+2,FALSE)=0,0,HLOOKUP(HA$2,Recipes!$H:$GI,'Production Calculator'!$A198+2,FALSE)*$AK198))</f>
        <v>0</v>
      </c>
      <c r="HB198" s="11">
        <f>IF(HB$2=$A198,0,IF(HLOOKUP(HB$2,Recipes!$H:$GI,'Production Calculator'!$A198+2,FALSE)=0,0,HLOOKUP(HB$2,Recipes!$H:$GI,'Production Calculator'!$A198+2,FALSE)*$AK198))</f>
        <v>0</v>
      </c>
      <c r="HC198" s="11">
        <f>IF(HC$2=$A198,0,IF(HLOOKUP(HC$2,Recipes!$H:$GI,'Production Calculator'!$A198+2,FALSE)=0,0,HLOOKUP(HC$2,Recipes!$H:$GI,'Production Calculator'!$A198+2,FALSE)*$AK198))</f>
        <v>0</v>
      </c>
      <c r="HD198" s="11">
        <f>IF(HD$2=$A198,0,IF(HLOOKUP(HD$2,Recipes!$H:$GI,'Production Calculator'!$A198+2,FALSE)=0,0,HLOOKUP(HD$2,Recipes!$H:$GI,'Production Calculator'!$A198+2,FALSE)*$AK198))</f>
        <v>0</v>
      </c>
      <c r="HE198" s="11">
        <f>IF(HE$2=$A198,0,IF(HLOOKUP(HE$2,Recipes!$H:$GI,'Production Calculator'!$A198+2,FALSE)=0,0,HLOOKUP(HE$2,Recipes!$H:$GI,'Production Calculator'!$A198+2,FALSE)*$AK198))</f>
        <v>0</v>
      </c>
      <c r="HF198" s="11">
        <f>IF(HF$2=$A198,0,IF(HLOOKUP(HF$2,Recipes!$H:$GI,'Production Calculator'!$A198+2,FALSE)=0,0,HLOOKUP(HF$2,Recipes!$H:$GI,'Production Calculator'!$A198+2,FALSE)*$AK198))</f>
        <v>0</v>
      </c>
      <c r="HG198" s="11">
        <f>IF(HG$2=$A198,0,IF(HLOOKUP(HG$2,Recipes!$H:$GI,'Production Calculator'!$A198+2,FALSE)=0,0,HLOOKUP(HG$2,Recipes!$H:$GI,'Production Calculator'!$A198+2,FALSE)*$AK198))</f>
        <v>0</v>
      </c>
      <c r="HH198" s="11">
        <f>IF(HH$2=$A198,0,IF(HLOOKUP(HH$2,Recipes!$H:$GI,'Production Calculator'!$A198+2,FALSE)=0,0,HLOOKUP(HH$2,Recipes!$H:$GI,'Production Calculator'!$A198+2,FALSE)*$AK198))</f>
        <v>0</v>
      </c>
      <c r="HI198" s="11">
        <f>IF(HI$2=$A198,0,IF(HLOOKUP(HI$2,Recipes!$H:$GI,'Production Calculator'!$A198+2,FALSE)=0,0,HLOOKUP(HI$2,Recipes!$H:$GI,'Production Calculator'!$A198+2,FALSE)*$AK198))</f>
        <v>0</v>
      </c>
      <c r="HJ198" s="11">
        <f>IF(HJ$2=$A198,0,IF(HLOOKUP(HJ$2,Recipes!$H:$GI,'Production Calculator'!$A198+2,FALSE)=0,0,HLOOKUP(HJ$2,Recipes!$H:$GI,'Production Calculator'!$A198+2,FALSE)*$AK198))</f>
        <v>0</v>
      </c>
      <c r="HK198" s="11">
        <f>IF(HK$2=$A198,0,IF(HLOOKUP(HK$2,Recipes!$H:$GI,'Production Calculator'!$A198+2,FALSE)=0,0,HLOOKUP(HK$2,Recipes!$H:$GI,'Production Calculator'!$A198+2,FALSE)*$AK198))</f>
        <v>0</v>
      </c>
      <c r="HL198" s="11">
        <f>IF(HL$2=$A198,0,IF(HLOOKUP(HL$2,Recipes!$H:$GI,'Production Calculator'!$A198+2,FALSE)=0,0,HLOOKUP(HL$2,Recipes!$H:$GI,'Production Calculator'!$A198+2,FALSE)*$AK198))</f>
        <v>0</v>
      </c>
      <c r="HM198" s="11">
        <f>IF(HM$2=$A198,0,IF(HLOOKUP(HM$2,Recipes!$H:$GI,'Production Calculator'!$A198+2,FALSE)=0,0,HLOOKUP(HM$2,Recipes!$H:$GI,'Production Calculator'!$A198+2,FALSE)*$AK198))</f>
        <v>0</v>
      </c>
      <c r="HN198" s="11">
        <f>IF(HN$2=$A198,0,IF(HLOOKUP(HN$2,Recipes!$H:$GI,'Production Calculator'!$A198+2,FALSE)=0,0,HLOOKUP(HN$2,Recipes!$H:$GI,'Production Calculator'!$A198+2,FALSE)*$AK198))</f>
        <v>0</v>
      </c>
      <c r="HO198" s="11">
        <f>IF(HO$2=$A198,0,IF(HLOOKUP(HO$2,Recipes!$H:$GI,'Production Calculator'!$A198+2,FALSE)=0,0,HLOOKUP(HO$2,Recipes!$H:$GI,'Production Calculator'!$A198+2,FALSE)*$AK198))</f>
        <v>0</v>
      </c>
      <c r="HP198" s="11">
        <f>IF(HP$2=$A198,0,IF(HLOOKUP(HP$2,Recipes!$H:$GI,'Production Calculator'!$A198+2,FALSE)=0,0,HLOOKUP(HP$2,Recipes!$H:$GI,'Production Calculator'!$A198+2,FALSE)*$AK198))</f>
        <v>0</v>
      </c>
      <c r="HQ198" s="11">
        <f>IF(HQ$2=$A198,0,IF(HLOOKUP(HQ$2,Recipes!$H:$GI,'Production Calculator'!$A198+2,FALSE)=0,0,HLOOKUP(HQ$2,Recipes!$H:$GI,'Production Calculator'!$A198+2,FALSE)*$AK198))</f>
        <v>0</v>
      </c>
      <c r="HR198" s="11">
        <f>IF(HR$2=$A198,0,IF(HLOOKUP(HR$2,Recipes!$H:$GI,'Production Calculator'!$A198+2,FALSE)=0,0,HLOOKUP(HR$2,Recipes!$H:$GI,'Production Calculator'!$A198+2,FALSE)*$AK198))</f>
        <v>0</v>
      </c>
      <c r="HS198" s="121"/>
    </row>
    <row r="199" spans="1:227" x14ac:dyDescent="0.45">
      <c r="A199">
        <v>174</v>
      </c>
      <c r="B199" s="107" t="str">
        <f>VLOOKUP(A199,Recipes!A:B,2)</f>
        <v>Cargo wagon</v>
      </c>
      <c r="C199" s="128">
        <v>0</v>
      </c>
      <c r="D199" s="108">
        <f>HLOOKUP(A199,$AQ$2:$HR$202,$A$202-1,FALSE)+C199</f>
        <v>0</v>
      </c>
      <c r="E199" s="127" t="s">
        <v>1</v>
      </c>
      <c r="F199" s="109">
        <f>VLOOKUP(A199,Recipes!$A$3:$G$186,6,FALSE)</f>
        <v>3</v>
      </c>
      <c r="G199" s="109">
        <f>VLOOKUP(A199,Recipes!$A$3:$G$186,7,FALSE)</f>
        <v>0</v>
      </c>
      <c r="H199" s="110">
        <f>ROUNDUP(D199/AL199,0)</f>
        <v>0</v>
      </c>
      <c r="I199" s="109">
        <f>VLOOKUP(E199,Data!$A$2:$C$26,3, FALSE)</f>
        <v>4</v>
      </c>
      <c r="J199" s="108">
        <v>0</v>
      </c>
      <c r="K199" s="108">
        <v>0</v>
      </c>
      <c r="L199" s="108">
        <v>0</v>
      </c>
      <c r="M199" s="150">
        <v>0</v>
      </c>
      <c r="N199" s="150">
        <v>0</v>
      </c>
      <c r="O199" s="150">
        <v>0</v>
      </c>
      <c r="P199" s="151">
        <v>0</v>
      </c>
      <c r="Q199" s="151">
        <v>0</v>
      </c>
      <c r="R199" s="151">
        <v>0</v>
      </c>
      <c r="S199">
        <f t="shared" ref="S199:S201" si="346">J199*$H199</f>
        <v>0</v>
      </c>
      <c r="T199">
        <f t="shared" ref="T199:T201" si="347">K199*$H199</f>
        <v>0</v>
      </c>
      <c r="U199">
        <f t="shared" ref="U199:U201" si="348">L199*$H199</f>
        <v>0</v>
      </c>
      <c r="V199">
        <f t="shared" ref="V199:V201" si="349">M199*$H199</f>
        <v>0</v>
      </c>
      <c r="W199">
        <f t="shared" ref="W199:W201" si="350">N199*$H199</f>
        <v>0</v>
      </c>
      <c r="X199">
        <f t="shared" ref="X199:X201" si="351">O199*$H199</f>
        <v>0</v>
      </c>
      <c r="Y199">
        <f t="shared" ref="Y199:Y201" si="352">P199*$H199</f>
        <v>0</v>
      </c>
      <c r="Z199">
        <f t="shared" ref="Z199:Z201" si="353">Q199*$H199</f>
        <v>0</v>
      </c>
      <c r="AA199">
        <f t="shared" ref="AA199:AA201" si="354">R199*$H199</f>
        <v>0</v>
      </c>
      <c r="AB199" s="111">
        <f>VLOOKUP($A199,Recipes!$A:$G,4)</f>
        <v>0.5</v>
      </c>
      <c r="AC199" s="111">
        <f>VLOOKUP($A199,Recipes!$A:$G,5)</f>
        <v>1</v>
      </c>
      <c r="AD199" s="111">
        <f>AC199/AB199</f>
        <v>2</v>
      </c>
      <c r="AE199" s="111">
        <f>VLOOKUP(E199,Data!$A$2:$F$26,5,FALSE)</f>
        <v>0</v>
      </c>
      <c r="AF199" s="111">
        <f>VLOOKUP(E199,Data!$A$2:$F$26,4,FALSE)</f>
        <v>210</v>
      </c>
      <c r="AG199" s="111">
        <f>VLOOKUP(E199,Data!$A$2:$B$26,2, FALSE)</f>
        <v>1.25</v>
      </c>
      <c r="AH199" s="111">
        <f>1+VLOOKUP($J$3,Data!$A$40:$D$48,2,FALSE)*$J199+VLOOKUP($K$3,Data!$A$40:$D$48,2,FALSE)*$K199+VLOOKUP($L$3,Data!$A$40:$D$48,2,FALSE)*$L199+VLOOKUP($M$3,Data!$A$40:$D$48,2,FALSE)*$M199+VLOOKUP($N$3,Data!$A$40:$D$48,2,FALSE)*$N199+VLOOKUP($O$3,Data!$A$40:$D$48,2,FALSE)*$O199+VLOOKUP($P$3,Data!$A$40:$D$48,2,FALSE)*$P199+VLOOKUP($Q$3,Data!$A$40:$D$48,2,FALSE)*$Q199+VLOOKUP($R$3,Data!$A$40:$D$48,2,FALSE)*$R199</f>
        <v>1</v>
      </c>
      <c r="AI199" s="111">
        <f>MAX(1+VLOOKUP($J$3,Data!$A$40:$D$48,3,FALSE)*$J199+VLOOKUP($K$3,Data!$A$40:$D$48,3,FALSE)*$K199+VLOOKUP($L$3,Data!$A$40:$D$48,3,FALSE)*$L199+VLOOKUP($M$3,Data!$A$40:$D$48,3,FALSE)*$M199+VLOOKUP($N$3,Data!$A$40:$D$48,3,FALSE)*$N199+VLOOKUP($O$3,Data!$A$40:$D$48,3,FALSE)*$O199+VLOOKUP($P$3,Data!$A$40:$D$48,3,FALSE)*$P199+VLOOKUP($Q$3,Data!$A$40:$D$48,3,FALSE)*$Q199+VLOOKUP($R$3,Data!$A$40:$D$48,3,FALSE)*$R199,0)</f>
        <v>1</v>
      </c>
      <c r="AJ199" s="111">
        <f>MAX(1-(VLOOKUP($J$3,Data!$A$40:$D$48,4,FALSE)*$J199+VLOOKUP($K$3,Data!$A$40:$D$48,4,FALSE)*$K199+VLOOKUP($L$3,Data!$A$40:$D$48,4,FALSE)*$L199+VLOOKUP($M$3,Data!$A$40:$D$48,4,FALSE)*$M199+VLOOKUP($N$3,Data!$A$40:$D$48,4,FALSE)*$N199+VLOOKUP($O$3,Data!$A$40:$D$48,4,FALSE)*$O199+VLOOKUP($P$3,Data!$A$40:$D$48,4,FALSE)*$P199+VLOOKUP($Q$3,Data!$A$40:$D$48,4,FALSE)*$Q199+VLOOKUP($R$3,Data!$A$40:$D$48,4,FALSE)*$R199),0.2)</f>
        <v>1</v>
      </c>
      <c r="AK199" s="112">
        <f>D199/(AC199*AH199)</f>
        <v>0</v>
      </c>
      <c r="AL199" s="111">
        <f>AD199*AG199*AH199*AI199</f>
        <v>2.5</v>
      </c>
      <c r="AM199" s="111">
        <f>AE199*H199*AJ199</f>
        <v>0</v>
      </c>
      <c r="AN199" s="111">
        <f>AF199*H199*AJ199</f>
        <v>0</v>
      </c>
      <c r="AO199" s="131" t="s">
        <v>298</v>
      </c>
      <c r="AP199" s="11"/>
      <c r="AQ199" s="11">
        <f>IF(AQ$2=$A199,0,IF(HLOOKUP(AQ$2,Recipes!$H:$GI,'Production Calculator'!$A199+2,FALSE)=0,0,HLOOKUP(AQ$2,Recipes!$H:$GI,'Production Calculator'!$A199+2,FALSE)*$AK199))</f>
        <v>0</v>
      </c>
      <c r="AR199" s="11">
        <f>IF(AR$2=$A199,0,IF(HLOOKUP(AR$2,Recipes!$H:$GI,'Production Calculator'!$A199+2,FALSE)=0,0,HLOOKUP(AR$2,Recipes!$H:$GI,'Production Calculator'!$A199+2,FALSE)*$AK199))</f>
        <v>0</v>
      </c>
      <c r="AS199" s="11">
        <f>IF(AS$2=$A199,0,IF(HLOOKUP(AS$2,Recipes!$H:$GI,'Production Calculator'!$A199+2,FALSE)=0,0,HLOOKUP(AS$2,Recipes!$H:$GI,'Production Calculator'!$A199+2,FALSE)*$AK199))</f>
        <v>0</v>
      </c>
      <c r="AT199" s="11">
        <f>IF(AT$2=$A199,0,IF(HLOOKUP(AT$2,Recipes!$H:$GI,'Production Calculator'!$A199+2,FALSE)=0,0,HLOOKUP(AT$2,Recipes!$H:$GI,'Production Calculator'!$A199+2,FALSE)*$AK199))</f>
        <v>0</v>
      </c>
      <c r="AU199" s="11">
        <f>IF(AU$2=$A199,0,IF(HLOOKUP(AU$2,Recipes!$H:$GI,'Production Calculator'!$A199+2,FALSE)=0,0,HLOOKUP(AU$2,Recipes!$H:$GI,'Production Calculator'!$A199+2,FALSE)*$AK199))</f>
        <v>0</v>
      </c>
      <c r="AV199" s="11">
        <f>IF(AV$2=$A199,0,IF(HLOOKUP(AV$2,Recipes!$H:$GI,'Production Calculator'!$A199+2,FALSE)=0,0,HLOOKUP(AV$2,Recipes!$H:$GI,'Production Calculator'!$A199+2,FALSE)*$AK199))</f>
        <v>0</v>
      </c>
      <c r="AW199" s="11">
        <f>IF(AW$2=$A199,0,IF(HLOOKUP(AW$2,Recipes!$H:$GI,'Production Calculator'!$A199+2,FALSE)=0,0,HLOOKUP(AW$2,Recipes!$H:$GI,'Production Calculator'!$A199+2,FALSE)*$AK199))</f>
        <v>0</v>
      </c>
      <c r="AX199" s="11">
        <f>IF(AX$2=$A199,0,IF(HLOOKUP(AX$2,Recipes!$H:$GI,'Production Calculator'!$A199+2,FALSE)=0,0,HLOOKUP(AX$2,Recipes!$H:$GI,'Production Calculator'!$A199+2,FALSE)*$AK199))</f>
        <v>0</v>
      </c>
      <c r="AY199" s="11">
        <f>IF(AY$2=$A199,0,IF(HLOOKUP(AY$2,Recipes!$H:$GI,'Production Calculator'!$A199+2,FALSE)=0,0,HLOOKUP(AY$2,Recipes!$H:$GI,'Production Calculator'!$A199+2,FALSE)*$AK199))</f>
        <v>0</v>
      </c>
      <c r="AZ199" s="11">
        <f>IF(AZ$2=$A199,0,IF(HLOOKUP(AZ$2,Recipes!$H:$GI,'Production Calculator'!$A199+2,FALSE)=0,0,HLOOKUP(AZ$2,Recipes!$H:$GI,'Production Calculator'!$A199+2,FALSE)*$AK199))</f>
        <v>0</v>
      </c>
      <c r="BA199" s="11">
        <f>IF(BA$2=$A199,0,IF(HLOOKUP(BA$2,Recipes!$H:$GI,'Production Calculator'!$A199+2,FALSE)=0,0,HLOOKUP(BA$2,Recipes!$H:$GI,'Production Calculator'!$A199+2,FALSE)*$AK199))</f>
        <v>0</v>
      </c>
      <c r="BB199" s="11">
        <f>IF(BB$2=$A199,0,IF(HLOOKUP(BB$2,Recipes!$H:$GI,'Production Calculator'!$A199+2,FALSE)=0,0,HLOOKUP(BB$2,Recipes!$H:$GI,'Production Calculator'!$A199+2,FALSE)*$AK199))</f>
        <v>0</v>
      </c>
      <c r="BC199" s="11">
        <f>IF(BC$2=$A199,0,IF(HLOOKUP(BC$2,Recipes!$H:$GI,'Production Calculator'!$A199+2,FALSE)=0,0,HLOOKUP(BC$2,Recipes!$H:$GI,'Production Calculator'!$A199+2,FALSE)*$AK199))</f>
        <v>0</v>
      </c>
      <c r="BD199" s="11">
        <f>IF(BD$2=$A199,0,IF(HLOOKUP(BD$2,Recipes!$H:$GI,'Production Calculator'!$A199+2,FALSE)=0,0,HLOOKUP(BD$2,Recipes!$H:$GI,'Production Calculator'!$A199+2,FALSE)*$AK199))</f>
        <v>0</v>
      </c>
      <c r="BE199" s="11">
        <f>IF(BE$2=$A199,0,IF(HLOOKUP(BE$2,Recipes!$H:$GI,'Production Calculator'!$A199+2,FALSE)=0,0,HLOOKUP(BE$2,Recipes!$H:$GI,'Production Calculator'!$A199+2,FALSE)*$AK199))</f>
        <v>0</v>
      </c>
      <c r="BF199" s="11">
        <f>IF(BF$2=$A199,0,IF(HLOOKUP(BF$2,Recipes!$H:$GI,'Production Calculator'!$A199+2,FALSE)=0,0,HLOOKUP(BF$2,Recipes!$H:$GI,'Production Calculator'!$A199+2,FALSE)*$AK199))</f>
        <v>0</v>
      </c>
      <c r="BG199" s="11">
        <f>IF(BG$2=$A199,0,IF(HLOOKUP(BG$2,Recipes!$H:$GI,'Production Calculator'!$A199+2,FALSE)=0,0,HLOOKUP(BG$2,Recipes!$H:$GI,'Production Calculator'!$A199+2,FALSE)*$AK199))</f>
        <v>0</v>
      </c>
      <c r="BH199" s="11">
        <f>IF(BH$2=$A199,0,IF(HLOOKUP(BH$2,Recipes!$H:$GI,'Production Calculator'!$A199+2,FALSE)=0,0,HLOOKUP(BH$2,Recipes!$H:$GI,'Production Calculator'!$A199+2,FALSE)*$AK199))</f>
        <v>0</v>
      </c>
      <c r="BI199" s="11">
        <f>IF(BI$2=$A199,0,IF(HLOOKUP(BI$2,Recipes!$H:$GI,'Production Calculator'!$A199+2,FALSE)=0,0,HLOOKUP(BI$2,Recipes!$H:$GI,'Production Calculator'!$A199+2,FALSE)*$AK199))</f>
        <v>0</v>
      </c>
      <c r="BJ199" s="11">
        <f>IF(BJ$2=$A199,0,IF(HLOOKUP(BJ$2,Recipes!$H:$GI,'Production Calculator'!$A199+2,FALSE)=0,0,HLOOKUP(BJ$2,Recipes!$H:$GI,'Production Calculator'!$A199+2,FALSE)*$AK199))</f>
        <v>0</v>
      </c>
      <c r="BK199" s="11">
        <f>IF(BK$2=$A199,0,IF(HLOOKUP(BK$2,Recipes!$H:$GI,'Production Calculator'!$A199+2,FALSE)=0,0,HLOOKUP(BK$2,Recipes!$H:$GI,'Production Calculator'!$A199+2,FALSE)*$AK199))</f>
        <v>0</v>
      </c>
      <c r="BL199" s="11">
        <f>IF(BL$2=$A199,0,IF(HLOOKUP(BL$2,Recipes!$H:$GI,'Production Calculator'!$A199+2,FALSE)=0,0,HLOOKUP(BL$2,Recipes!$H:$GI,'Production Calculator'!$A199+2,FALSE)*$AK199))</f>
        <v>0</v>
      </c>
      <c r="BM199" s="11">
        <f>IF(BM$2=$A199,0,IF(HLOOKUP(BM$2,Recipes!$H:$GI,'Production Calculator'!$A199+2,FALSE)=0,0,HLOOKUP(BM$2,Recipes!$H:$GI,'Production Calculator'!$A199+2,FALSE)*$AK199))</f>
        <v>0</v>
      </c>
      <c r="BN199" s="11">
        <f>IF(BN$2=$A199,0,IF(HLOOKUP(BN$2,Recipes!$H:$GI,'Production Calculator'!$A199+2,FALSE)=0,0,HLOOKUP(BN$2,Recipes!$H:$GI,'Production Calculator'!$A199+2,FALSE)*$AK199))</f>
        <v>0</v>
      </c>
      <c r="BO199" s="11">
        <f>IF(BO$2=$A199,0,IF(HLOOKUP(BO$2,Recipes!$H:$GI,'Production Calculator'!$A199+2,FALSE)=0,0,HLOOKUP(BO$2,Recipes!$H:$GI,'Production Calculator'!$A199+2,FALSE)*$AK199))</f>
        <v>0</v>
      </c>
      <c r="BP199" s="11">
        <f>IF(BP$2=$A199,0,IF(HLOOKUP(BP$2,Recipes!$H:$GI,'Production Calculator'!$A199+2,FALSE)=0,0,HLOOKUP(BP$2,Recipes!$H:$GI,'Production Calculator'!$A199+2,FALSE)*$AK199))</f>
        <v>0</v>
      </c>
      <c r="BQ199" s="11">
        <f>IF(BQ$2=$A199,0,IF(HLOOKUP(BQ$2,Recipes!$H:$GI,'Production Calculator'!$A199+2,FALSE)=0,0,HLOOKUP(BQ$2,Recipes!$H:$GI,'Production Calculator'!$A199+2,FALSE)*$AK199))</f>
        <v>0</v>
      </c>
      <c r="BR199" s="11">
        <f>IF(BR$2=$A199,0,IF(HLOOKUP(BR$2,Recipes!$H:$GI,'Production Calculator'!$A199+2,FALSE)=0,0,HLOOKUP(BR$2,Recipes!$H:$GI,'Production Calculator'!$A199+2,FALSE)*$AK199))</f>
        <v>0</v>
      </c>
      <c r="BS199" s="11">
        <f>IF(BS$2=$A199,0,IF(HLOOKUP(BS$2,Recipes!$H:$GI,'Production Calculator'!$A199+2,FALSE)=0,0,HLOOKUP(BS$2,Recipes!$H:$GI,'Production Calculator'!$A199+2,FALSE)*$AK199))</f>
        <v>0</v>
      </c>
      <c r="BT199" s="11">
        <f>IF(BT$2=$A199,0,IF(HLOOKUP(BT$2,Recipes!$H:$GI,'Production Calculator'!$A199+2,FALSE)=0,0,HLOOKUP(BT$2,Recipes!$H:$GI,'Production Calculator'!$A199+2,FALSE)*$AK199))</f>
        <v>0</v>
      </c>
      <c r="BU199" s="11">
        <f>IF(BU$2=$A199,0,IF(HLOOKUP(BU$2,Recipes!$H:$GI,'Production Calculator'!$A199+2,FALSE)=0,0,HLOOKUP(BU$2,Recipes!$H:$GI,'Production Calculator'!$A199+2,FALSE)*$AK199))</f>
        <v>0</v>
      </c>
      <c r="BV199" s="11">
        <f>IF(BV$2=$A199,0,IF(HLOOKUP(BV$2,Recipes!$H:$GI,'Production Calculator'!$A199+2,FALSE)=0,0,HLOOKUP(BV$2,Recipes!$H:$GI,'Production Calculator'!$A199+2,FALSE)*$AK199))</f>
        <v>0</v>
      </c>
      <c r="BW199" s="11">
        <f>IF(BW$2=$A199,0,IF(HLOOKUP(BW$2,Recipes!$H:$GI,'Production Calculator'!$A199+2,FALSE)=0,0,HLOOKUP(BW$2,Recipes!$H:$GI,'Production Calculator'!$A199+2,FALSE)*$AK199))</f>
        <v>0</v>
      </c>
      <c r="BX199" s="11">
        <f>IF(BX$2=$A199,0,IF(HLOOKUP(BX$2,Recipes!$H:$GI,'Production Calculator'!$A199+2,FALSE)=0,0,HLOOKUP(BX$2,Recipes!$H:$GI,'Production Calculator'!$A199+2,FALSE)*$AK199))</f>
        <v>0</v>
      </c>
      <c r="BY199" s="11">
        <f>IF(BY$2=$A199,0,IF(HLOOKUP(BY$2,Recipes!$H:$GI,'Production Calculator'!$A199+2,FALSE)=0,0,HLOOKUP(BY$2,Recipes!$H:$GI,'Production Calculator'!$A199+2,FALSE)*$AK199))</f>
        <v>0</v>
      </c>
      <c r="BZ199" s="11">
        <f>IF(BZ$2=$A199,0,IF(HLOOKUP(BZ$2,Recipes!$H:$GI,'Production Calculator'!$A199+2,FALSE)=0,0,HLOOKUP(BZ$2,Recipes!$H:$GI,'Production Calculator'!$A199+2,FALSE)*$AK199))</f>
        <v>0</v>
      </c>
      <c r="CA199" s="11">
        <f>IF(CA$2=$A199,0,IF(HLOOKUP(CA$2,Recipes!$H:$GI,'Production Calculator'!$A199+2,FALSE)=0,0,HLOOKUP(CA$2,Recipes!$H:$GI,'Production Calculator'!$A199+2,FALSE)*$AK199))</f>
        <v>0</v>
      </c>
      <c r="CB199" s="11">
        <f>IF(CB$2=$A199,0,IF(HLOOKUP(CB$2,Recipes!$H:$GI,'Production Calculator'!$A199+2,FALSE)=0,0,HLOOKUP(CB$2,Recipes!$H:$GI,'Production Calculator'!$A199+2,FALSE)*$AK199))</f>
        <v>0</v>
      </c>
      <c r="CC199" s="11">
        <f>IF(CC$2=$A199,0,IF(HLOOKUP(CC$2,Recipes!$H:$GI,'Production Calculator'!$A199+2,FALSE)=0,0,HLOOKUP(CC$2,Recipes!$H:$GI,'Production Calculator'!$A199+2,FALSE)*$AK199))</f>
        <v>0</v>
      </c>
      <c r="CD199" s="11">
        <f>IF(CD$2=$A199,0,IF(HLOOKUP(CD$2,Recipes!$H:$GI,'Production Calculator'!$A199+2,FALSE)=0,0,HLOOKUP(CD$2,Recipes!$H:$GI,'Production Calculator'!$A199+2,FALSE)*$AK199))</f>
        <v>0</v>
      </c>
      <c r="CE199" s="11">
        <f>IF(CE$2=$A199,0,IF(HLOOKUP(CE$2,Recipes!$H:$GI,'Production Calculator'!$A199+2,FALSE)=0,0,HLOOKUP(CE$2,Recipes!$H:$GI,'Production Calculator'!$A199+2,FALSE)*$AK199))</f>
        <v>0</v>
      </c>
      <c r="CF199" s="11">
        <f>IF(CF$2=$A199,0,IF(HLOOKUP(CF$2,Recipes!$H:$GI,'Production Calculator'!$A199+2,FALSE)=0,0,HLOOKUP(CF$2,Recipes!$H:$GI,'Production Calculator'!$A199+2,FALSE)*$AK199))</f>
        <v>0</v>
      </c>
      <c r="CG199" s="11">
        <f>IF(CG$2=$A199,0,IF(HLOOKUP(CG$2,Recipes!$H:$GI,'Production Calculator'!$A199+2,FALSE)=0,0,HLOOKUP(CG$2,Recipes!$H:$GI,'Production Calculator'!$A199+2,FALSE)*$AK199))</f>
        <v>0</v>
      </c>
      <c r="CH199" s="11">
        <f>IF(CH$2=$A199,0,IF(HLOOKUP(CH$2,Recipes!$H:$GI,'Production Calculator'!$A199+2,FALSE)=0,0,HLOOKUP(CH$2,Recipes!$H:$GI,'Production Calculator'!$A199+2,FALSE)*$AK199))</f>
        <v>0</v>
      </c>
      <c r="CI199" s="11">
        <f>IF(CI$2=$A199,0,IF(HLOOKUP(CI$2,Recipes!$H:$GI,'Production Calculator'!$A199+2,FALSE)=0,0,HLOOKUP(CI$2,Recipes!$H:$GI,'Production Calculator'!$A199+2,FALSE)*$AK199))</f>
        <v>0</v>
      </c>
      <c r="CJ199" s="11">
        <f>IF(CJ$2=$A199,0,IF(HLOOKUP(CJ$2,Recipes!$H:$GI,'Production Calculator'!$A199+2,FALSE)=0,0,HLOOKUP(CJ$2,Recipes!$H:$GI,'Production Calculator'!$A199+2,FALSE)*$AK199))</f>
        <v>0</v>
      </c>
      <c r="CK199" s="11">
        <f>IF(CK$2=$A199,0,IF(HLOOKUP(CK$2,Recipes!$H:$GI,'Production Calculator'!$A199+2,FALSE)=0,0,HLOOKUP(CK$2,Recipes!$H:$GI,'Production Calculator'!$A199+2,FALSE)*$AK199))</f>
        <v>0</v>
      </c>
      <c r="CL199" s="11">
        <f>IF(CL$2=$A199,0,IF(HLOOKUP(CL$2,Recipes!$H:$GI,'Production Calculator'!$A199+2,FALSE)=0,0,HLOOKUP(CL$2,Recipes!$H:$GI,'Production Calculator'!$A199+2,FALSE)*$AK199))</f>
        <v>0</v>
      </c>
      <c r="CM199" s="11">
        <f>IF(CM$2=$A199,0,IF(HLOOKUP(CM$2,Recipes!$H:$GI,'Production Calculator'!$A199+2,FALSE)=0,0,HLOOKUP(CM$2,Recipes!$H:$GI,'Production Calculator'!$A199+2,FALSE)*$AK199))</f>
        <v>0</v>
      </c>
      <c r="CN199" s="11">
        <f>IF(CN$2=$A199,0,IF(HLOOKUP(CN$2,Recipes!$H:$GI,'Production Calculator'!$A199+2,FALSE)=0,0,HLOOKUP(CN$2,Recipes!$H:$GI,'Production Calculator'!$A199+2,FALSE)*$AK199))</f>
        <v>0</v>
      </c>
      <c r="CO199" s="11">
        <f>IF(CO$2=$A199,0,IF(HLOOKUP(CO$2,Recipes!$H:$GI,'Production Calculator'!$A199+2,FALSE)=0,0,HLOOKUP(CO$2,Recipes!$H:$GI,'Production Calculator'!$A199+2,FALSE)*$AK199))</f>
        <v>0</v>
      </c>
      <c r="CP199" s="11">
        <f>IF(CP$2=$A199,0,IF(HLOOKUP(CP$2,Recipes!$H:$GI,'Production Calculator'!$A199+2,FALSE)=0,0,HLOOKUP(CP$2,Recipes!$H:$GI,'Production Calculator'!$A199+2,FALSE)*$AK199))</f>
        <v>0</v>
      </c>
      <c r="CQ199" s="11">
        <f>IF(CQ$2=$A199,0,IF(HLOOKUP(CQ$2,Recipes!$H:$GI,'Production Calculator'!$A199+2,FALSE)=0,0,HLOOKUP(CQ$2,Recipes!$H:$GI,'Production Calculator'!$A199+2,FALSE)*$AK199))</f>
        <v>0</v>
      </c>
      <c r="CR199" s="11">
        <f>IF(CR$2=$A199,0,IF(HLOOKUP(CR$2,Recipes!$H:$GI,'Production Calculator'!$A199+2,FALSE)=0,0,HLOOKUP(CR$2,Recipes!$H:$GI,'Production Calculator'!$A199+2,FALSE)*$AK199))</f>
        <v>0</v>
      </c>
      <c r="CS199" s="11">
        <f>IF(CS$2=$A199,0,IF(HLOOKUP(CS$2,Recipes!$H:$GI,'Production Calculator'!$A199+2,FALSE)=0,0,HLOOKUP(CS$2,Recipes!$H:$GI,'Production Calculator'!$A199+2,FALSE)*$AK199))</f>
        <v>0</v>
      </c>
      <c r="CT199" s="11">
        <f>IF(CT$2=$A199,0,IF(HLOOKUP(CT$2,Recipes!$H:$GI,'Production Calculator'!$A199+2,FALSE)=0,0,HLOOKUP(CT$2,Recipes!$H:$GI,'Production Calculator'!$A199+2,FALSE)*$AK199))</f>
        <v>0</v>
      </c>
      <c r="CU199" s="11">
        <f>IF(CU$2=$A199,0,IF(HLOOKUP(CU$2,Recipes!$H:$GI,'Production Calculator'!$A199+2,FALSE)=0,0,HLOOKUP(CU$2,Recipes!$H:$GI,'Production Calculator'!$A199+2,FALSE)*$AK199))</f>
        <v>0</v>
      </c>
      <c r="CV199" s="11">
        <f>IF(CV$2=$A199,0,IF(HLOOKUP(CV$2,Recipes!$H:$GI,'Production Calculator'!$A199+2,FALSE)=0,0,HLOOKUP(CV$2,Recipes!$H:$GI,'Production Calculator'!$A199+2,FALSE)*$AK199))</f>
        <v>0</v>
      </c>
      <c r="CW199" s="11">
        <f>IF(CW$2=$A199,0,IF(HLOOKUP(CW$2,Recipes!$H:$GI,'Production Calculator'!$A199+2,FALSE)=0,0,HLOOKUP(CW$2,Recipes!$H:$GI,'Production Calculator'!$A199+2,FALSE)*$AK199))</f>
        <v>0</v>
      </c>
      <c r="CX199" s="11">
        <f>IF(CX$2=$A199,0,IF(HLOOKUP(CX$2,Recipes!$H:$GI,'Production Calculator'!$A199+2,FALSE)=0,0,HLOOKUP(CX$2,Recipes!$H:$GI,'Production Calculator'!$A199+2,FALSE)*$AK199))</f>
        <v>0</v>
      </c>
      <c r="CY199" s="11">
        <f>IF(CY$2=$A199,0,IF(HLOOKUP(CY$2,Recipes!$H:$GI,'Production Calculator'!$A199+2,FALSE)=0,0,HLOOKUP(CY$2,Recipes!$H:$GI,'Production Calculator'!$A199+2,FALSE)*$AK199))</f>
        <v>0</v>
      </c>
      <c r="CZ199" s="11">
        <f>IF(CZ$2=$A199,0,IF(HLOOKUP(CZ$2,Recipes!$H:$GI,'Production Calculator'!$A199+2,FALSE)=0,0,HLOOKUP(CZ$2,Recipes!$H:$GI,'Production Calculator'!$A199+2,FALSE)*$AK199))</f>
        <v>0</v>
      </c>
      <c r="DA199" s="11">
        <f>IF(DA$2=$A199,0,IF(HLOOKUP(DA$2,Recipes!$H:$GI,'Production Calculator'!$A199+2,FALSE)=0,0,HLOOKUP(DA$2,Recipes!$H:$GI,'Production Calculator'!$A199+2,FALSE)*$AK199))</f>
        <v>0</v>
      </c>
      <c r="DB199" s="11">
        <f>IF(DB$2=$A199,0,IF(HLOOKUP(DB$2,Recipes!$H:$GI,'Production Calculator'!$A199+2,FALSE)=0,0,HLOOKUP(DB$2,Recipes!$H:$GI,'Production Calculator'!$A199+2,FALSE)*$AK199))</f>
        <v>0</v>
      </c>
      <c r="DC199" s="11">
        <f>IF(DC$2=$A199,0,IF(HLOOKUP(DC$2,Recipes!$H:$GI,'Production Calculator'!$A199+2,FALSE)=0,0,HLOOKUP(DC$2,Recipes!$H:$GI,'Production Calculator'!$A199+2,FALSE)*$AK199))</f>
        <v>0</v>
      </c>
      <c r="DD199" s="11">
        <f>IF(DD$2=$A199,0,IF(HLOOKUP(DD$2,Recipes!$H:$GI,'Production Calculator'!$A199+2,FALSE)=0,0,HLOOKUP(DD$2,Recipes!$H:$GI,'Production Calculator'!$A199+2,FALSE)*$AK199))</f>
        <v>0</v>
      </c>
      <c r="DE199" s="11">
        <f>IF(DE$2=$A199,0,IF(HLOOKUP(DE$2,Recipes!$H:$GI,'Production Calculator'!$A199+2,FALSE)=0,0,HLOOKUP(DE$2,Recipes!$H:$GI,'Production Calculator'!$A199+2,FALSE)*$AK199))</f>
        <v>0</v>
      </c>
      <c r="DF199" s="11">
        <f>IF(DF$2=$A199,0,IF(HLOOKUP(DF$2,Recipes!$H:$GI,'Production Calculator'!$A199+2,FALSE)=0,0,HLOOKUP(DF$2,Recipes!$H:$GI,'Production Calculator'!$A199+2,FALSE)*$AK199))</f>
        <v>0</v>
      </c>
      <c r="DG199" s="11">
        <f>IF(DG$2=$A199,0,IF(HLOOKUP(DG$2,Recipes!$H:$GI,'Production Calculator'!$A199+2,FALSE)=0,0,HLOOKUP(DG$2,Recipes!$H:$GI,'Production Calculator'!$A199+2,FALSE)*$AK199))</f>
        <v>0</v>
      </c>
      <c r="DH199" s="11">
        <f>IF(DH$2=$A199,0,IF(HLOOKUP(DH$2,Recipes!$H:$GI,'Production Calculator'!$A199+2,FALSE)=0,0,HLOOKUP(DH$2,Recipes!$H:$GI,'Production Calculator'!$A199+2,FALSE)*$AK199))</f>
        <v>0</v>
      </c>
      <c r="DI199" s="11">
        <f>IF(DI$2=$A199,0,IF(HLOOKUP(DI$2,Recipes!$H:$GI,'Production Calculator'!$A199+2,FALSE)=0,0,HLOOKUP(DI$2,Recipes!$H:$GI,'Production Calculator'!$A199+2,FALSE)*$AK199))</f>
        <v>0</v>
      </c>
      <c r="DJ199" s="11">
        <f>IF(DJ$2=$A199,0,IF(HLOOKUP(DJ$2,Recipes!$H:$GI,'Production Calculator'!$A199+2,FALSE)=0,0,HLOOKUP(DJ$2,Recipes!$H:$GI,'Production Calculator'!$A199+2,FALSE)*$AK199))</f>
        <v>0</v>
      </c>
      <c r="DK199" s="11">
        <f>IF(DK$2=$A199,0,IF(HLOOKUP(DK$2,Recipes!$H:$GI,'Production Calculator'!$A199+2,FALSE)=0,0,HLOOKUP(DK$2,Recipes!$H:$GI,'Production Calculator'!$A199+2,FALSE)*$AK199))</f>
        <v>0</v>
      </c>
      <c r="DL199" s="11">
        <f>IF(DL$2=$A199,0,IF(HLOOKUP(DL$2,Recipes!$H:$GI,'Production Calculator'!$A199+2,FALSE)=0,0,HLOOKUP(DL$2,Recipes!$H:$GI,'Production Calculator'!$A199+2,FALSE)*$AK199))</f>
        <v>0</v>
      </c>
      <c r="DM199" s="11">
        <f>IF(DM$2=$A199,0,IF(HLOOKUP(DM$2,Recipes!$H:$GI,'Production Calculator'!$A199+2,FALSE)=0,0,HLOOKUP(DM$2,Recipes!$H:$GI,'Production Calculator'!$A199+2,FALSE)*$AK199))</f>
        <v>0</v>
      </c>
      <c r="DN199" s="11">
        <f>IF(DN$2=$A199,0,IF(HLOOKUP(DN$2,Recipes!$H:$GI,'Production Calculator'!$A199+2,FALSE)=0,0,HLOOKUP(DN$2,Recipes!$H:$GI,'Production Calculator'!$A199+2,FALSE)*$AK199))</f>
        <v>0</v>
      </c>
      <c r="DO199" s="11">
        <f>IF(DO$2=$A199,0,IF(HLOOKUP(DO$2,Recipes!$H:$GI,'Production Calculator'!$A199+2,FALSE)=0,0,HLOOKUP(DO$2,Recipes!$H:$GI,'Production Calculator'!$A199+2,FALSE)*$AK199))</f>
        <v>0</v>
      </c>
      <c r="DP199" s="11">
        <f>IF(DP$2=$A199,0,IF(HLOOKUP(DP$2,Recipes!$H:$GI,'Production Calculator'!$A199+2,FALSE)=0,0,HLOOKUP(DP$2,Recipes!$H:$GI,'Production Calculator'!$A199+2,FALSE)*$AK199))</f>
        <v>0</v>
      </c>
      <c r="DQ199" s="11">
        <f>IF(DQ$2=$A199,0,IF(HLOOKUP(DQ$2,Recipes!$H:$GI,'Production Calculator'!$A199+2,FALSE)=0,0,HLOOKUP(DQ$2,Recipes!$H:$GI,'Production Calculator'!$A199+2,FALSE)*$AK199))</f>
        <v>0</v>
      </c>
      <c r="DR199" s="11">
        <f>IF(DR$2=$A199,0,IF(HLOOKUP(DR$2,Recipes!$H:$GI,'Production Calculator'!$A199+2,FALSE)=0,0,HLOOKUP(DR$2,Recipes!$H:$GI,'Production Calculator'!$A199+2,FALSE)*$AK199))</f>
        <v>0</v>
      </c>
      <c r="DS199" s="11">
        <f>IF(DS$2=$A199,0,IF(HLOOKUP(DS$2,Recipes!$H:$GI,'Production Calculator'!$A199+2,FALSE)=0,0,HLOOKUP(DS$2,Recipes!$H:$GI,'Production Calculator'!$A199+2,FALSE)*$AK199))</f>
        <v>0</v>
      </c>
      <c r="DT199" s="11">
        <f>IF(DT$2=$A199,0,IF(HLOOKUP(DT$2,Recipes!$H:$GI,'Production Calculator'!$A199+2,FALSE)=0,0,HLOOKUP(DT$2,Recipes!$H:$GI,'Production Calculator'!$A199+2,FALSE)*$AK199))</f>
        <v>0</v>
      </c>
      <c r="DU199" s="11">
        <f>IF(DU$2=$A199,0,IF(HLOOKUP(DU$2,Recipes!$H:$GI,'Production Calculator'!$A199+2,FALSE)=0,0,HLOOKUP(DU$2,Recipes!$H:$GI,'Production Calculator'!$A199+2,FALSE)*$AK199))</f>
        <v>0</v>
      </c>
      <c r="DV199" s="11">
        <f>IF(DV$2=$A199,0,IF(HLOOKUP(DV$2,Recipes!$H:$GI,'Production Calculator'!$A199+2,FALSE)=0,0,HLOOKUP(DV$2,Recipes!$H:$GI,'Production Calculator'!$A199+2,FALSE)*$AK199))</f>
        <v>0</v>
      </c>
      <c r="DW199" s="11">
        <f>IF(DW$2=$A199,0,IF(HLOOKUP(DW$2,Recipes!$H:$GI,'Production Calculator'!$A199+2,FALSE)=0,0,HLOOKUP(DW$2,Recipes!$H:$GI,'Production Calculator'!$A199+2,FALSE)*$AK199))</f>
        <v>0</v>
      </c>
      <c r="DX199" s="11">
        <f>IF(DX$2=$A199,0,IF(HLOOKUP(DX$2,Recipes!$H:$GI,'Production Calculator'!$A199+2,FALSE)=0,0,HLOOKUP(DX$2,Recipes!$H:$GI,'Production Calculator'!$A199+2,FALSE)*$AK199))</f>
        <v>0</v>
      </c>
      <c r="DY199" s="11">
        <f>IF(DY$2=$A199,0,IF(HLOOKUP(DY$2,Recipes!$H:$GI,'Production Calculator'!$A199+2,FALSE)=0,0,HLOOKUP(DY$2,Recipes!$H:$GI,'Production Calculator'!$A199+2,FALSE)*$AK199))</f>
        <v>0</v>
      </c>
      <c r="DZ199" s="11">
        <f>IF(DZ$2=$A199,0,IF(HLOOKUP(DZ$2,Recipes!$H:$GI,'Production Calculator'!$A199+2,FALSE)=0,0,HLOOKUP(DZ$2,Recipes!$H:$GI,'Production Calculator'!$A199+2,FALSE)*$AK199))</f>
        <v>0</v>
      </c>
      <c r="EA199" s="11">
        <f>IF(EA$2=$A199,0,IF(HLOOKUP(EA$2,Recipes!$H:$GI,'Production Calculator'!$A199+2,FALSE)=0,0,HLOOKUP(EA$2,Recipes!$H:$GI,'Production Calculator'!$A199+2,FALSE)*$AK199))</f>
        <v>0</v>
      </c>
      <c r="EB199" s="11">
        <f>IF(EB$2=$A199,0,IF(HLOOKUP(EB$2,Recipes!$H:$GI,'Production Calculator'!$A199+2,FALSE)=0,0,HLOOKUP(EB$2,Recipes!$H:$GI,'Production Calculator'!$A199+2,FALSE)*$AK199))</f>
        <v>0</v>
      </c>
      <c r="EC199" s="11">
        <f>IF(EC$2=$A199,0,IF(HLOOKUP(EC$2,Recipes!$H:$GI,'Production Calculator'!$A199+2,FALSE)=0,0,HLOOKUP(EC$2,Recipes!$H:$GI,'Production Calculator'!$A199+2,FALSE)*$AK199))</f>
        <v>0</v>
      </c>
      <c r="ED199" s="11">
        <f>IF(ED$2=$A199,0,IF(HLOOKUP(ED$2,Recipes!$H:$GI,'Production Calculator'!$A199+2,FALSE)=0,0,HLOOKUP(ED$2,Recipes!$H:$GI,'Production Calculator'!$A199+2,FALSE)*$AK199))</f>
        <v>0</v>
      </c>
      <c r="EE199" s="11">
        <f>IF(EE$2=$A199,0,IF(HLOOKUP(EE$2,Recipes!$H:$GI,'Production Calculator'!$A199+2,FALSE)=0,0,HLOOKUP(EE$2,Recipes!$H:$GI,'Production Calculator'!$A199+2,FALSE)*$AK199))</f>
        <v>0</v>
      </c>
      <c r="EF199" s="11">
        <f>IF(EF$2=$A199,0,IF(HLOOKUP(EF$2,Recipes!$H:$GI,'Production Calculator'!$A199+2,FALSE)=0,0,HLOOKUP(EF$2,Recipes!$H:$GI,'Production Calculator'!$A199+2,FALSE)*$AK199))</f>
        <v>0</v>
      </c>
      <c r="EG199" s="11">
        <f>IF(EG$2=$A199,0,IF(HLOOKUP(EG$2,Recipes!$H:$GI,'Production Calculator'!$A199+2,FALSE)=0,0,HLOOKUP(EG$2,Recipes!$H:$GI,'Production Calculator'!$A199+2,FALSE)*$AK199))</f>
        <v>0</v>
      </c>
      <c r="EH199" s="11">
        <f>IF(EH$2=$A199,0,IF(HLOOKUP(EH$2,Recipes!$H:$GI,'Production Calculator'!$A199+2,FALSE)=0,0,HLOOKUP(EH$2,Recipes!$H:$GI,'Production Calculator'!$A199+2,FALSE)*$AK199))</f>
        <v>0</v>
      </c>
      <c r="EI199" s="11">
        <f>IF(EI$2=$A199,0,IF(HLOOKUP(EI$2,Recipes!$H:$GI,'Production Calculator'!$A199+2,FALSE)=0,0,HLOOKUP(EI$2,Recipes!$H:$GI,'Production Calculator'!$A199+2,FALSE)*$AK199))</f>
        <v>0</v>
      </c>
      <c r="EJ199" s="11">
        <f>IF(EJ$2=$A199,0,IF(HLOOKUP(EJ$2,Recipes!$H:$GI,'Production Calculator'!$A199+2,FALSE)=0,0,HLOOKUP(EJ$2,Recipes!$H:$GI,'Production Calculator'!$A199+2,FALSE)*$AK199))</f>
        <v>0</v>
      </c>
      <c r="EK199" s="11">
        <f>IF(EK$2=$A199,0,IF(HLOOKUP(EK$2,Recipes!$H:$GI,'Production Calculator'!$A199+2,FALSE)=0,0,HLOOKUP(EK$2,Recipes!$H:$GI,'Production Calculator'!$A199+2,FALSE)*$AK199))</f>
        <v>0</v>
      </c>
      <c r="EL199" s="11">
        <f>IF(EL$2=$A199,0,IF(HLOOKUP(EL$2,Recipes!$H:$GI,'Production Calculator'!$A199+2,FALSE)=0,0,HLOOKUP(EL$2,Recipes!$H:$GI,'Production Calculator'!$A199+2,FALSE)*$AK199))</f>
        <v>0</v>
      </c>
      <c r="EM199" s="11">
        <f>IF(EM$2=$A199,0,IF(HLOOKUP(EM$2,Recipes!$H:$GI,'Production Calculator'!$A199+2,FALSE)=0,0,HLOOKUP(EM$2,Recipes!$H:$GI,'Production Calculator'!$A199+2,FALSE)*$AK199))</f>
        <v>0</v>
      </c>
      <c r="EN199" s="11">
        <f>IF(EN$2=$A199,0,IF(HLOOKUP(EN$2,Recipes!$H:$GI,'Production Calculator'!$A199+2,FALSE)=0,0,HLOOKUP(EN$2,Recipes!$H:$GI,'Production Calculator'!$A199+2,FALSE)*$AK199))</f>
        <v>0</v>
      </c>
      <c r="EO199" s="11">
        <f>IF(EO$2=$A199,0,IF(HLOOKUP(EO$2,Recipes!$H:$GI,'Production Calculator'!$A199+2,FALSE)=0,0,HLOOKUP(EO$2,Recipes!$H:$GI,'Production Calculator'!$A199+2,FALSE)*$AK199))</f>
        <v>0</v>
      </c>
      <c r="EP199" s="11">
        <f>IF(EP$2=$A199,0,IF(HLOOKUP(EP$2,Recipes!$H:$GI,'Production Calculator'!$A199+2,FALSE)=0,0,HLOOKUP(EP$2,Recipes!$H:$GI,'Production Calculator'!$A199+2,FALSE)*$AK199))</f>
        <v>0</v>
      </c>
      <c r="EQ199" s="11">
        <f>IF(EQ$2=$A199,0,IF(HLOOKUP(EQ$2,Recipes!$H:$GI,'Production Calculator'!$A199+2,FALSE)=0,0,HLOOKUP(EQ$2,Recipes!$H:$GI,'Production Calculator'!$A199+2,FALSE)*$AK199))</f>
        <v>0</v>
      </c>
      <c r="ER199" s="11">
        <f>IF(ER$2=$A199,0,IF(HLOOKUP(ER$2,Recipes!$H:$GI,'Production Calculator'!$A199+2,FALSE)=0,0,HLOOKUP(ER$2,Recipes!$H:$GI,'Production Calculator'!$A199+2,FALSE)*$AK199))</f>
        <v>0</v>
      </c>
      <c r="ES199" s="11">
        <f>IF(ES$2=$A199,0,IF(HLOOKUP(ES$2,Recipes!$H:$GI,'Production Calculator'!$A199+2,FALSE)=0,0,HLOOKUP(ES$2,Recipes!$H:$GI,'Production Calculator'!$A199+2,FALSE)*$AK199))</f>
        <v>0</v>
      </c>
      <c r="ET199" s="11">
        <f>IF(ET$2=$A199,0,IF(HLOOKUP(ET$2,Recipes!$H:$GI,'Production Calculator'!$A199+2,FALSE)=0,0,HLOOKUP(ET$2,Recipes!$H:$GI,'Production Calculator'!$A199+2,FALSE)*$AK199))</f>
        <v>0</v>
      </c>
      <c r="EU199" s="11">
        <f>IF(EU$2=$A199,0,IF(HLOOKUP(EU$2,Recipes!$H:$GI,'Production Calculator'!$A199+2,FALSE)=0,0,HLOOKUP(EU$2,Recipes!$H:$GI,'Production Calculator'!$A199+2,FALSE)*$AK199))</f>
        <v>0</v>
      </c>
      <c r="EV199" s="11">
        <f>IF(EV$2=$A199,0,IF(HLOOKUP(EV$2,Recipes!$H:$GI,'Production Calculator'!$A199+2,FALSE)=0,0,HLOOKUP(EV$2,Recipes!$H:$GI,'Production Calculator'!$A199+2,FALSE)*$AK199))</f>
        <v>0</v>
      </c>
      <c r="EW199" s="11">
        <f>IF(EW$2=$A199,0,IF(HLOOKUP(EW$2,Recipes!$H:$GI,'Production Calculator'!$A199+2,FALSE)=0,0,HLOOKUP(EW$2,Recipes!$H:$GI,'Production Calculator'!$A199+2,FALSE)*$AK199))</f>
        <v>0</v>
      </c>
      <c r="EX199" s="11">
        <f>IF(EX$2=$A199,0,IF(HLOOKUP(EX$2,Recipes!$H:$GI,'Production Calculator'!$A199+2,FALSE)=0,0,HLOOKUP(EX$2,Recipes!$H:$GI,'Production Calculator'!$A199+2,FALSE)*$AK199))</f>
        <v>0</v>
      </c>
      <c r="EY199" s="11">
        <f>IF(EY$2=$A199,0,IF(HLOOKUP(EY$2,Recipes!$H:$GI,'Production Calculator'!$A199+2,FALSE)=0,0,HLOOKUP(EY$2,Recipes!$H:$GI,'Production Calculator'!$A199+2,FALSE)*$AK199))</f>
        <v>0</v>
      </c>
      <c r="EZ199" s="11">
        <f>IF(EZ$2=$A199,0,IF(HLOOKUP(EZ$2,Recipes!$H:$GI,'Production Calculator'!$A199+2,FALSE)=0,0,HLOOKUP(EZ$2,Recipes!$H:$GI,'Production Calculator'!$A199+2,FALSE)*$AK199))</f>
        <v>0</v>
      </c>
      <c r="FA199" s="11">
        <f>IF(FA$2=$A199,0,IF(HLOOKUP(FA$2,Recipes!$H:$GI,'Production Calculator'!$A199+2,FALSE)=0,0,HLOOKUP(FA$2,Recipes!$H:$GI,'Production Calculator'!$A199+2,FALSE)*$AK199))</f>
        <v>0</v>
      </c>
      <c r="FB199" s="11">
        <f>IF(FB$2=$A199,0,IF(HLOOKUP(FB$2,Recipes!$H:$GI,'Production Calculator'!$A199+2,FALSE)=0,0,HLOOKUP(FB$2,Recipes!$H:$GI,'Production Calculator'!$A199+2,FALSE)*$AK199))</f>
        <v>0</v>
      </c>
      <c r="FC199" s="11">
        <f>IF(FC$2=$A199,0,IF(HLOOKUP(FC$2,Recipes!$H:$GI,'Production Calculator'!$A199+2,FALSE)=0,0,HLOOKUP(FC$2,Recipes!$H:$GI,'Production Calculator'!$A199+2,FALSE)*$AK199))</f>
        <v>0</v>
      </c>
      <c r="FD199" s="11">
        <f>IF(FD$2=$A199,0,IF(HLOOKUP(FD$2,Recipes!$H:$GI,'Production Calculator'!$A199+2,FALSE)=0,0,HLOOKUP(FD$2,Recipes!$H:$GI,'Production Calculator'!$A199+2,FALSE)*$AK199))</f>
        <v>0</v>
      </c>
      <c r="FE199" s="11">
        <f>IF(FE$2=$A199,0,IF(HLOOKUP(FE$2,Recipes!$H:$GI,'Production Calculator'!$A199+2,FALSE)=0,0,HLOOKUP(FE$2,Recipes!$H:$GI,'Production Calculator'!$A199+2,FALSE)*$AK199))</f>
        <v>0</v>
      </c>
      <c r="FF199" s="11">
        <f>IF(FF$2=$A199,0,IF(HLOOKUP(FF$2,Recipes!$H:$GI,'Production Calculator'!$A199+2,FALSE)=0,0,HLOOKUP(FF$2,Recipes!$H:$GI,'Production Calculator'!$A199+2,FALSE)*$AK199))</f>
        <v>0</v>
      </c>
      <c r="FG199" s="11">
        <f>IF(FG$2=$A199,0,IF(HLOOKUP(FG$2,Recipes!$H:$GI,'Production Calculator'!$A199+2,FALSE)=0,0,HLOOKUP(FG$2,Recipes!$H:$GI,'Production Calculator'!$A199+2,FALSE)*$AK199))</f>
        <v>0</v>
      </c>
      <c r="FH199" s="11">
        <f>IF(FH$2=$A199,0,IF(HLOOKUP(FH$2,Recipes!$H:$GI,'Production Calculator'!$A199+2,FALSE)=0,0,HLOOKUP(FH$2,Recipes!$H:$GI,'Production Calculator'!$A199+2,FALSE)*$AK199))</f>
        <v>0</v>
      </c>
      <c r="FI199" s="11">
        <f>IF(FI$2=$A199,0,IF(HLOOKUP(FI$2,Recipes!$H:$GI,'Production Calculator'!$A199+2,FALSE)=0,0,HLOOKUP(FI$2,Recipes!$H:$GI,'Production Calculator'!$A199+2,FALSE)*$AK199))</f>
        <v>0</v>
      </c>
      <c r="FJ199" s="11">
        <f>IF(FJ$2=$A199,0,IF(HLOOKUP(FJ$2,Recipes!$H:$GI,'Production Calculator'!$A199+2,FALSE)=0,0,HLOOKUP(FJ$2,Recipes!$H:$GI,'Production Calculator'!$A199+2,FALSE)*$AK199))</f>
        <v>0</v>
      </c>
      <c r="FK199" s="11">
        <f>IF(FK$2=$A199,0,IF(HLOOKUP(FK$2,Recipes!$H:$GI,'Production Calculator'!$A199+2,FALSE)=0,0,HLOOKUP(FK$2,Recipes!$H:$GI,'Production Calculator'!$A199+2,FALSE)*$AK199))</f>
        <v>0</v>
      </c>
      <c r="FL199" s="11">
        <f>IF(FL$2=$A199,0,IF(HLOOKUP(FL$2,Recipes!$H:$GI,'Production Calculator'!$A199+2,FALSE)=0,0,HLOOKUP(FL$2,Recipes!$H:$GI,'Production Calculator'!$A199+2,FALSE)*$AK199))</f>
        <v>0</v>
      </c>
      <c r="FM199" s="11">
        <f>IF(FM$2=$A199,0,IF(HLOOKUP(FM$2,Recipes!$H:$GI,'Production Calculator'!$A199+2,FALSE)=0,0,HLOOKUP(FM$2,Recipes!$H:$GI,'Production Calculator'!$A199+2,FALSE)*$AK199))</f>
        <v>0</v>
      </c>
      <c r="FN199" s="11">
        <f>IF(FN$2=$A199,0,IF(HLOOKUP(FN$2,Recipes!$H:$GI,'Production Calculator'!$A199+2,FALSE)=0,0,HLOOKUP(FN$2,Recipes!$H:$GI,'Production Calculator'!$A199+2,FALSE)*$AK199))</f>
        <v>0</v>
      </c>
      <c r="FO199" s="11">
        <f>IF(FO$2=$A199,0,IF(HLOOKUP(FO$2,Recipes!$H:$GI,'Production Calculator'!$A199+2,FALSE)=0,0,HLOOKUP(FO$2,Recipes!$H:$GI,'Production Calculator'!$A199+2,FALSE)*$AK199))</f>
        <v>0</v>
      </c>
      <c r="FP199" s="11">
        <f>IF(FP$2=$A199,0,IF(HLOOKUP(FP$2,Recipes!$H:$GI,'Production Calculator'!$A199+2,FALSE)=0,0,HLOOKUP(FP$2,Recipes!$H:$GI,'Production Calculator'!$A199+2,FALSE)*$AK199))</f>
        <v>0</v>
      </c>
      <c r="FQ199" s="11">
        <f>IF(FQ$2=$A199,0,IF(HLOOKUP(FQ$2,Recipes!$H:$GI,'Production Calculator'!$A199+2,FALSE)=0,0,HLOOKUP(FQ$2,Recipes!$H:$GI,'Production Calculator'!$A199+2,FALSE)*$AK199))</f>
        <v>0</v>
      </c>
      <c r="FR199" s="11">
        <f>IF(FR$2=$A199,0,IF(HLOOKUP(FR$2,Recipes!$H:$GI,'Production Calculator'!$A199+2,FALSE)=0,0,HLOOKUP(FR$2,Recipes!$H:$GI,'Production Calculator'!$A199+2,FALSE)*$AK199))</f>
        <v>0</v>
      </c>
      <c r="FS199" s="11">
        <f>IF(FS$2=$A199,0,IF(HLOOKUP(FS$2,Recipes!$H:$GI,'Production Calculator'!$A199+2,FALSE)=0,0,HLOOKUP(FS$2,Recipes!$H:$GI,'Production Calculator'!$A199+2,FALSE)*$AK199))</f>
        <v>0</v>
      </c>
      <c r="FT199" s="11">
        <f>IF(FT$2=$A199,0,IF(HLOOKUP(FT$2,Recipes!$H:$GI,'Production Calculator'!$A199+2,FALSE)=0,0,HLOOKUP(FT$2,Recipes!$H:$GI,'Production Calculator'!$A199+2,FALSE)*$AK199))</f>
        <v>0</v>
      </c>
      <c r="FU199" s="11">
        <f>IF(FU$2=$A199,0,IF(HLOOKUP(FU$2,Recipes!$H:$GI,'Production Calculator'!$A199+2,FALSE)=0,0,HLOOKUP(FU$2,Recipes!$H:$GI,'Production Calculator'!$A199+2,FALSE)*$AK199))</f>
        <v>0</v>
      </c>
      <c r="FV199" s="11">
        <f>IF(FV$2=$A199,0,IF(HLOOKUP(FV$2,Recipes!$H:$GI,'Production Calculator'!$A199+2,FALSE)=0,0,HLOOKUP(FV$2,Recipes!$H:$GI,'Production Calculator'!$A199+2,FALSE)*$AK199))</f>
        <v>0</v>
      </c>
      <c r="FW199" s="11">
        <f>IF(FW$2=$A199,0,IF(HLOOKUP(FW$2,Recipes!$H:$GI,'Production Calculator'!$A199+2,FALSE)=0,0,HLOOKUP(FW$2,Recipes!$H:$GI,'Production Calculator'!$A199+2,FALSE)*$AK199))</f>
        <v>0</v>
      </c>
      <c r="FX199" s="11">
        <f>IF(FX$2=$A199,0,IF(HLOOKUP(FX$2,Recipes!$H:$GI,'Production Calculator'!$A199+2,FALSE)=0,0,HLOOKUP(FX$2,Recipes!$H:$GI,'Production Calculator'!$A199+2,FALSE)*$AK199))</f>
        <v>0</v>
      </c>
      <c r="FY199" s="11">
        <f>IF(FY$2=$A199,0,IF(HLOOKUP(FY$2,Recipes!$H:$GI,'Production Calculator'!$A199+2,FALSE)=0,0,HLOOKUP(FY$2,Recipes!$H:$GI,'Production Calculator'!$A199+2,FALSE)*$AK199))</f>
        <v>0</v>
      </c>
      <c r="FZ199" s="11">
        <f>IF(FZ$2=$A199,0,IF(HLOOKUP(FZ$2,Recipes!$H:$GI,'Production Calculator'!$A199+2,FALSE)=0,0,HLOOKUP(FZ$2,Recipes!$H:$GI,'Production Calculator'!$A199+2,FALSE)*$AK199))</f>
        <v>0</v>
      </c>
      <c r="GA199" s="11">
        <f>IF(GA$2=$A199,0,IF(HLOOKUP(GA$2,Recipes!$H:$GI,'Production Calculator'!$A199+2,FALSE)=0,0,HLOOKUP(GA$2,Recipes!$H:$GI,'Production Calculator'!$A199+2,FALSE)*$AK199))</f>
        <v>0</v>
      </c>
      <c r="GB199" s="11">
        <f>IF(GB$2=$A199,0,IF(HLOOKUP(GB$2,Recipes!$H:$GI,'Production Calculator'!$A199+2,FALSE)=0,0,HLOOKUP(GB$2,Recipes!$H:$GI,'Production Calculator'!$A199+2,FALSE)*$AK199))</f>
        <v>0</v>
      </c>
      <c r="GC199" s="11">
        <f>IF(GC$2=$A199,0,IF(HLOOKUP(GC$2,Recipes!$H:$GI,'Production Calculator'!$A199+2,FALSE)=0,0,HLOOKUP(GC$2,Recipes!$H:$GI,'Production Calculator'!$A199+2,FALSE)*$AK199))</f>
        <v>0</v>
      </c>
      <c r="GD199" s="11">
        <f>IF(GD$2=$A199,0,IF(HLOOKUP(GD$2,Recipes!$H:$GI,'Production Calculator'!$A199+2,FALSE)=0,0,HLOOKUP(GD$2,Recipes!$H:$GI,'Production Calculator'!$A199+2,FALSE)*$AK199))</f>
        <v>0</v>
      </c>
      <c r="GE199" s="11">
        <f>IF(GE$2=$A199,0,IF(HLOOKUP(GE$2,Recipes!$H:$GI,'Production Calculator'!$A199+2,FALSE)=0,0,HLOOKUP(GE$2,Recipes!$H:$GI,'Production Calculator'!$A199+2,FALSE)*$AK199))</f>
        <v>0</v>
      </c>
      <c r="GF199" s="11">
        <f>IF(GF$2=$A199,0,IF(HLOOKUP(GF$2,Recipes!$H:$GI,'Production Calculator'!$A199+2,FALSE)=0,0,HLOOKUP(GF$2,Recipes!$H:$GI,'Production Calculator'!$A199+2,FALSE)*$AK199))</f>
        <v>0</v>
      </c>
      <c r="GG199" s="11">
        <f>IF(GG$2=$A199,0,IF(HLOOKUP(GG$2,Recipes!$H:$GI,'Production Calculator'!$A199+2,FALSE)=0,0,HLOOKUP(GG$2,Recipes!$H:$GI,'Production Calculator'!$A199+2,FALSE)*$AK199))</f>
        <v>0</v>
      </c>
      <c r="GH199" s="11">
        <f>IF(GH$2=$A199,0,IF(HLOOKUP(GH$2,Recipes!$H:$GI,'Production Calculator'!$A199+2,FALSE)=0,0,HLOOKUP(GH$2,Recipes!$H:$GI,'Production Calculator'!$A199+2,FALSE)*$AK199))</f>
        <v>0</v>
      </c>
      <c r="GI199" s="11">
        <f>IF(GI$2=$A199,0,IF(HLOOKUP(GI$2,Recipes!$H:$GI,'Production Calculator'!$A199+2,FALSE)=0,0,HLOOKUP(GI$2,Recipes!$H:$GI,'Production Calculator'!$A199+2,FALSE)*$AK199))</f>
        <v>0</v>
      </c>
      <c r="GJ199" s="11">
        <f>IF(GJ$2=$A199,0,IF(HLOOKUP(GJ$2,Recipes!$H:$GI,'Production Calculator'!$A199+2,FALSE)=0,0,HLOOKUP(GJ$2,Recipes!$H:$GI,'Production Calculator'!$A199+2,FALSE)*$AK199))</f>
        <v>0</v>
      </c>
      <c r="GK199" s="11">
        <f>IF(GK$2=$A199,0,IF(HLOOKUP(GK$2,Recipes!$H:$GI,'Production Calculator'!$A199+2,FALSE)=0,0,HLOOKUP(GK$2,Recipes!$H:$GI,'Production Calculator'!$A199+2,FALSE)*$AK199))</f>
        <v>0</v>
      </c>
      <c r="GL199" s="11">
        <f>IF(GL$2=$A199,0,IF(HLOOKUP(GL$2,Recipes!$H:$GI,'Production Calculator'!$A199+2,FALSE)=0,0,HLOOKUP(GL$2,Recipes!$H:$GI,'Production Calculator'!$A199+2,FALSE)*$AK199))</f>
        <v>0</v>
      </c>
      <c r="GM199" s="11">
        <f>IF(GM$2=$A199,0,IF(HLOOKUP(GM$2,Recipes!$H:$GI,'Production Calculator'!$A199+2,FALSE)=0,0,HLOOKUP(GM$2,Recipes!$H:$GI,'Production Calculator'!$A199+2,FALSE)*$AK199))</f>
        <v>0</v>
      </c>
      <c r="GN199" s="11">
        <f>IF(GN$2=$A199,0,IF(HLOOKUP(GN$2,Recipes!$H:$GI,'Production Calculator'!$A199+2,FALSE)=0,0,HLOOKUP(GN$2,Recipes!$H:$GI,'Production Calculator'!$A199+2,FALSE)*$AK199))</f>
        <v>0</v>
      </c>
      <c r="GO199" s="11">
        <f>IF(GO$2=$A199,0,IF(HLOOKUP(GO$2,Recipes!$H:$GI,'Production Calculator'!$A199+2,FALSE)=0,0,HLOOKUP(GO$2,Recipes!$H:$GI,'Production Calculator'!$A199+2,FALSE)*$AK199))</f>
        <v>0</v>
      </c>
      <c r="GP199" s="11">
        <f>IF(GP$2=$A199,0,IF(HLOOKUP(GP$2,Recipes!$H:$GI,'Production Calculator'!$A199+2,FALSE)=0,0,HLOOKUP(GP$2,Recipes!$H:$GI,'Production Calculator'!$A199+2,FALSE)*$AK199))</f>
        <v>0</v>
      </c>
      <c r="GQ199" s="11">
        <f>IF(GQ$2=$A199,0,IF(HLOOKUP(GQ$2,Recipes!$H:$GI,'Production Calculator'!$A199+2,FALSE)=0,0,HLOOKUP(GQ$2,Recipes!$H:$GI,'Production Calculator'!$A199+2,FALSE)*$AK199))</f>
        <v>0</v>
      </c>
      <c r="GR199" s="11">
        <f>IF(GR$2=$A199,0,IF(HLOOKUP(GR$2,Recipes!$H:$GI,'Production Calculator'!$A199+2,FALSE)=0,0,HLOOKUP(GR$2,Recipes!$H:$GI,'Production Calculator'!$A199+2,FALSE)*$AK199))</f>
        <v>0</v>
      </c>
      <c r="GS199" s="11">
        <f>IF(GS$2=$A199,0,IF(HLOOKUP(GS$2,Recipes!$H:$GI,'Production Calculator'!$A199+2,FALSE)=0,0,HLOOKUP(GS$2,Recipes!$H:$GI,'Production Calculator'!$A199+2,FALSE)*$AK199))</f>
        <v>0</v>
      </c>
      <c r="GT199" s="11">
        <f>IF(GT$2=$A199,0,IF(HLOOKUP(GT$2,Recipes!$H:$GI,'Production Calculator'!$A199+2,FALSE)=0,0,HLOOKUP(GT$2,Recipes!$H:$GI,'Production Calculator'!$A199+2,FALSE)*$AK199))</f>
        <v>0</v>
      </c>
      <c r="GU199" s="11">
        <f>IF(GU$2=$A199,0,IF(HLOOKUP(GU$2,Recipes!$H:$GI,'Production Calculator'!$A199+2,FALSE)=0,0,HLOOKUP(GU$2,Recipes!$H:$GI,'Production Calculator'!$A199+2,FALSE)*$AK199))</f>
        <v>0</v>
      </c>
      <c r="GV199" s="11">
        <f>IF(GV$2=$A199,0,IF(HLOOKUP(GV$2,Recipes!$H:$GI,'Production Calculator'!$A199+2,FALSE)=0,0,HLOOKUP(GV$2,Recipes!$H:$GI,'Production Calculator'!$A199+2,FALSE)*$AK199))</f>
        <v>0</v>
      </c>
      <c r="GW199" s="11">
        <f>IF(GW$2=$A199,0,IF(HLOOKUP(GW$2,Recipes!$H:$GI,'Production Calculator'!$A199+2,FALSE)=0,0,HLOOKUP(GW$2,Recipes!$H:$GI,'Production Calculator'!$A199+2,FALSE)*$AK199))</f>
        <v>0</v>
      </c>
      <c r="GX199" s="11">
        <f>IF(GX$2=$A199,0,IF(HLOOKUP(GX$2,Recipes!$H:$GI,'Production Calculator'!$A199+2,FALSE)=0,0,HLOOKUP(GX$2,Recipes!$H:$GI,'Production Calculator'!$A199+2,FALSE)*$AK199))</f>
        <v>0</v>
      </c>
      <c r="GY199" s="11">
        <f>IF(GY$2=$A199,0,IF(HLOOKUP(GY$2,Recipes!$H:$GI,'Production Calculator'!$A199+2,FALSE)=0,0,HLOOKUP(GY$2,Recipes!$H:$GI,'Production Calculator'!$A199+2,FALSE)*$AK199))</f>
        <v>0</v>
      </c>
      <c r="GZ199" s="11">
        <f>IF(GZ$2=$A199,0,IF(HLOOKUP(GZ$2,Recipes!$H:$GI,'Production Calculator'!$A199+2,FALSE)=0,0,HLOOKUP(GZ$2,Recipes!$H:$GI,'Production Calculator'!$A199+2,FALSE)*$AK199))</f>
        <v>0</v>
      </c>
      <c r="HA199" s="11">
        <f>IF(HA$2=$A199,0,IF(HLOOKUP(HA$2,Recipes!$H:$GI,'Production Calculator'!$A199+2,FALSE)=0,0,HLOOKUP(HA$2,Recipes!$H:$GI,'Production Calculator'!$A199+2,FALSE)*$AK199))</f>
        <v>0</v>
      </c>
      <c r="HB199" s="11">
        <f>IF(HB$2=$A199,0,IF(HLOOKUP(HB$2,Recipes!$H:$GI,'Production Calculator'!$A199+2,FALSE)=0,0,HLOOKUP(HB$2,Recipes!$H:$GI,'Production Calculator'!$A199+2,FALSE)*$AK199))</f>
        <v>0</v>
      </c>
      <c r="HC199" s="11">
        <f>IF(HC$2=$A199,0,IF(HLOOKUP(HC$2,Recipes!$H:$GI,'Production Calculator'!$A199+2,FALSE)=0,0,HLOOKUP(HC$2,Recipes!$H:$GI,'Production Calculator'!$A199+2,FALSE)*$AK199))</f>
        <v>0</v>
      </c>
      <c r="HD199" s="11">
        <f>IF(HD$2=$A199,0,IF(HLOOKUP(HD$2,Recipes!$H:$GI,'Production Calculator'!$A199+2,FALSE)=0,0,HLOOKUP(HD$2,Recipes!$H:$GI,'Production Calculator'!$A199+2,FALSE)*$AK199))</f>
        <v>0</v>
      </c>
      <c r="HE199" s="11">
        <f>IF(HE$2=$A199,0,IF(HLOOKUP(HE$2,Recipes!$H:$GI,'Production Calculator'!$A199+2,FALSE)=0,0,HLOOKUP(HE$2,Recipes!$H:$GI,'Production Calculator'!$A199+2,FALSE)*$AK199))</f>
        <v>0</v>
      </c>
      <c r="HF199" s="11">
        <f>IF(HF$2=$A199,0,IF(HLOOKUP(HF$2,Recipes!$H:$GI,'Production Calculator'!$A199+2,FALSE)=0,0,HLOOKUP(HF$2,Recipes!$H:$GI,'Production Calculator'!$A199+2,FALSE)*$AK199))</f>
        <v>0</v>
      </c>
      <c r="HG199" s="11">
        <f>IF(HG$2=$A199,0,IF(HLOOKUP(HG$2,Recipes!$H:$GI,'Production Calculator'!$A199+2,FALSE)=0,0,HLOOKUP(HG$2,Recipes!$H:$GI,'Production Calculator'!$A199+2,FALSE)*$AK199))</f>
        <v>0</v>
      </c>
      <c r="HH199" s="11">
        <f>IF(HH$2=$A199,0,IF(HLOOKUP(HH$2,Recipes!$H:$GI,'Production Calculator'!$A199+2,FALSE)=0,0,HLOOKUP(HH$2,Recipes!$H:$GI,'Production Calculator'!$A199+2,FALSE)*$AK199))</f>
        <v>0</v>
      </c>
      <c r="HI199" s="11">
        <f>IF(HI$2=$A199,0,IF(HLOOKUP(HI$2,Recipes!$H:$GI,'Production Calculator'!$A199+2,FALSE)=0,0,HLOOKUP(HI$2,Recipes!$H:$GI,'Production Calculator'!$A199+2,FALSE)*$AK199))</f>
        <v>0</v>
      </c>
      <c r="HJ199" s="11">
        <f>IF(HJ$2=$A199,0,IF(HLOOKUP(HJ$2,Recipes!$H:$GI,'Production Calculator'!$A199+2,FALSE)=0,0,HLOOKUP(HJ$2,Recipes!$H:$GI,'Production Calculator'!$A199+2,FALSE)*$AK199))</f>
        <v>0</v>
      </c>
      <c r="HK199" s="11">
        <f>IF(HK$2=$A199,0,IF(HLOOKUP(HK$2,Recipes!$H:$GI,'Production Calculator'!$A199+2,FALSE)=0,0,HLOOKUP(HK$2,Recipes!$H:$GI,'Production Calculator'!$A199+2,FALSE)*$AK199))</f>
        <v>0</v>
      </c>
      <c r="HL199" s="11">
        <f>IF(HL$2=$A199,0,IF(HLOOKUP(HL$2,Recipes!$H:$GI,'Production Calculator'!$A199+2,FALSE)=0,0,HLOOKUP(HL$2,Recipes!$H:$GI,'Production Calculator'!$A199+2,FALSE)*$AK199))</f>
        <v>0</v>
      </c>
      <c r="HM199" s="11">
        <f>IF(HM$2=$A199,0,IF(HLOOKUP(HM$2,Recipes!$H:$GI,'Production Calculator'!$A199+2,FALSE)=0,0,HLOOKUP(HM$2,Recipes!$H:$GI,'Production Calculator'!$A199+2,FALSE)*$AK199))</f>
        <v>0</v>
      </c>
      <c r="HN199" s="11">
        <f>IF(HN$2=$A199,0,IF(HLOOKUP(HN$2,Recipes!$H:$GI,'Production Calculator'!$A199+2,FALSE)=0,0,HLOOKUP(HN$2,Recipes!$H:$GI,'Production Calculator'!$A199+2,FALSE)*$AK199))</f>
        <v>0</v>
      </c>
      <c r="HO199" s="11">
        <f>IF(HO$2=$A199,0,IF(HLOOKUP(HO$2,Recipes!$H:$GI,'Production Calculator'!$A199+2,FALSE)=0,0,HLOOKUP(HO$2,Recipes!$H:$GI,'Production Calculator'!$A199+2,FALSE)*$AK199))</f>
        <v>0</v>
      </c>
      <c r="HP199" s="11">
        <f>IF(HP$2=$A199,0,IF(HLOOKUP(HP$2,Recipes!$H:$GI,'Production Calculator'!$A199+2,FALSE)=0,0,HLOOKUP(HP$2,Recipes!$H:$GI,'Production Calculator'!$A199+2,FALSE)*$AK199))</f>
        <v>0</v>
      </c>
      <c r="HQ199" s="11">
        <f>IF(HQ$2=$A199,0,IF(HLOOKUP(HQ$2,Recipes!$H:$GI,'Production Calculator'!$A199+2,FALSE)=0,0,HLOOKUP(HQ$2,Recipes!$H:$GI,'Production Calculator'!$A199+2,FALSE)*$AK199))</f>
        <v>0</v>
      </c>
      <c r="HR199" s="11">
        <f>IF(HR$2=$A199,0,IF(HLOOKUP(HR$2,Recipes!$H:$GI,'Production Calculator'!$A199+2,FALSE)=0,0,HLOOKUP(HR$2,Recipes!$H:$GI,'Production Calculator'!$A199+2,FALSE)*$AK199))</f>
        <v>0</v>
      </c>
      <c r="HS199" s="121"/>
    </row>
    <row r="200" spans="1:227" x14ac:dyDescent="0.45">
      <c r="A200">
        <v>175</v>
      </c>
      <c r="B200" s="107" t="str">
        <f>VLOOKUP(A200,Recipes!A:B,2)</f>
        <v>Diesel locomotive</v>
      </c>
      <c r="C200" s="128">
        <v>0</v>
      </c>
      <c r="D200" s="108">
        <f>HLOOKUP(A200,$AQ$2:$HR$202,$A$202-1,FALSE)+C200</f>
        <v>0</v>
      </c>
      <c r="E200" s="127" t="s">
        <v>1</v>
      </c>
      <c r="F200" s="109">
        <f>VLOOKUP(A200,Recipes!$A$3:$G$186,6,FALSE)</f>
        <v>3</v>
      </c>
      <c r="G200" s="109">
        <f>VLOOKUP(A200,Recipes!$A$3:$G$186,7,FALSE)</f>
        <v>0</v>
      </c>
      <c r="H200" s="110">
        <f>ROUNDUP(D200/AL200,0)</f>
        <v>0</v>
      </c>
      <c r="I200" s="109">
        <f>VLOOKUP(E200,Data!$A$2:$C$26,3, FALSE)</f>
        <v>4</v>
      </c>
      <c r="J200" s="108">
        <v>0</v>
      </c>
      <c r="K200" s="108">
        <v>0</v>
      </c>
      <c r="L200" s="108">
        <v>0</v>
      </c>
      <c r="M200" s="150">
        <v>0</v>
      </c>
      <c r="N200" s="150">
        <v>0</v>
      </c>
      <c r="O200" s="150">
        <v>0</v>
      </c>
      <c r="P200" s="151">
        <v>0</v>
      </c>
      <c r="Q200" s="151">
        <v>0</v>
      </c>
      <c r="R200" s="151">
        <v>0</v>
      </c>
      <c r="S200">
        <f t="shared" si="346"/>
        <v>0</v>
      </c>
      <c r="T200">
        <f t="shared" si="347"/>
        <v>0</v>
      </c>
      <c r="U200">
        <f t="shared" si="348"/>
        <v>0</v>
      </c>
      <c r="V200">
        <f t="shared" si="349"/>
        <v>0</v>
      </c>
      <c r="W200">
        <f t="shared" si="350"/>
        <v>0</v>
      </c>
      <c r="X200">
        <f t="shared" si="351"/>
        <v>0</v>
      </c>
      <c r="Y200">
        <f t="shared" si="352"/>
        <v>0</v>
      </c>
      <c r="Z200">
        <f t="shared" si="353"/>
        <v>0</v>
      </c>
      <c r="AA200">
        <f t="shared" si="354"/>
        <v>0</v>
      </c>
      <c r="AB200" s="111">
        <f>VLOOKUP($A200,Recipes!$A:$G,4)</f>
        <v>0.5</v>
      </c>
      <c r="AC200" s="111">
        <f>VLOOKUP($A200,Recipes!$A:$G,5)</f>
        <v>1</v>
      </c>
      <c r="AD200" s="111">
        <f>AC200/AB200</f>
        <v>2</v>
      </c>
      <c r="AE200" s="111">
        <f>VLOOKUP(E200,Data!$A$2:$F$26,5,FALSE)</f>
        <v>0</v>
      </c>
      <c r="AF200" s="111">
        <f>VLOOKUP(E200,Data!$A$2:$F$26,4,FALSE)</f>
        <v>210</v>
      </c>
      <c r="AG200" s="111">
        <f>VLOOKUP(E200,Data!$A$2:$B$26,2, FALSE)</f>
        <v>1.25</v>
      </c>
      <c r="AH200" s="111">
        <f>1+VLOOKUP($J$3,Data!$A$40:$D$48,2,FALSE)*$J200+VLOOKUP($K$3,Data!$A$40:$D$48,2,FALSE)*$K200+VLOOKUP($L$3,Data!$A$40:$D$48,2,FALSE)*$L200+VLOOKUP($M$3,Data!$A$40:$D$48,2,FALSE)*$M200+VLOOKUP($N$3,Data!$A$40:$D$48,2,FALSE)*$N200+VLOOKUP($O$3,Data!$A$40:$D$48,2,FALSE)*$O200+VLOOKUP($P$3,Data!$A$40:$D$48,2,FALSE)*$P200+VLOOKUP($Q$3,Data!$A$40:$D$48,2,FALSE)*$Q200+VLOOKUP($R$3,Data!$A$40:$D$48,2,FALSE)*$R200</f>
        <v>1</v>
      </c>
      <c r="AI200" s="111">
        <f>MAX(1+VLOOKUP($J$3,Data!$A$40:$D$48,3,FALSE)*$J200+VLOOKUP($K$3,Data!$A$40:$D$48,3,FALSE)*$K200+VLOOKUP($L$3,Data!$A$40:$D$48,3,FALSE)*$L200+VLOOKUP($M$3,Data!$A$40:$D$48,3,FALSE)*$M200+VLOOKUP($N$3,Data!$A$40:$D$48,3,FALSE)*$N200+VLOOKUP($O$3,Data!$A$40:$D$48,3,FALSE)*$O200+VLOOKUP($P$3,Data!$A$40:$D$48,3,FALSE)*$P200+VLOOKUP($Q$3,Data!$A$40:$D$48,3,FALSE)*$Q200+VLOOKUP($R$3,Data!$A$40:$D$48,3,FALSE)*$R200,0)</f>
        <v>1</v>
      </c>
      <c r="AJ200" s="111">
        <f>MAX(1-(VLOOKUP($J$3,Data!$A$40:$D$48,4,FALSE)*$J200+VLOOKUP($K$3,Data!$A$40:$D$48,4,FALSE)*$K200+VLOOKUP($L$3,Data!$A$40:$D$48,4,FALSE)*$L200+VLOOKUP($M$3,Data!$A$40:$D$48,4,FALSE)*$M200+VLOOKUP($N$3,Data!$A$40:$D$48,4,FALSE)*$N200+VLOOKUP($O$3,Data!$A$40:$D$48,4,FALSE)*$O200+VLOOKUP($P$3,Data!$A$40:$D$48,4,FALSE)*$P200+VLOOKUP($Q$3,Data!$A$40:$D$48,4,FALSE)*$Q200+VLOOKUP($R$3,Data!$A$40:$D$48,4,FALSE)*$R200),0.2)</f>
        <v>1</v>
      </c>
      <c r="AK200" s="112">
        <f>D200/(AC200*AH200)</f>
        <v>0</v>
      </c>
      <c r="AL200" s="111">
        <f>AD200*AG200*AH200*AI200</f>
        <v>2.5</v>
      </c>
      <c r="AM200" s="111">
        <f>AE200*H200*AJ200</f>
        <v>0</v>
      </c>
      <c r="AN200" s="111">
        <f>AF200*H200*AJ200</f>
        <v>0</v>
      </c>
      <c r="AO200" s="131" t="s">
        <v>298</v>
      </c>
      <c r="AP200" s="11"/>
      <c r="AQ200" s="11">
        <f>IF(AQ$2=$A200,0,IF(HLOOKUP(AQ$2,Recipes!$H:$GI,'Production Calculator'!$A200+2,FALSE)=0,0,HLOOKUP(AQ$2,Recipes!$H:$GI,'Production Calculator'!$A200+2,FALSE)*$AK200))</f>
        <v>0</v>
      </c>
      <c r="AR200" s="11">
        <f>IF(AR$2=$A200,0,IF(HLOOKUP(AR$2,Recipes!$H:$GI,'Production Calculator'!$A200+2,FALSE)=0,0,HLOOKUP(AR$2,Recipes!$H:$GI,'Production Calculator'!$A200+2,FALSE)*$AK200))</f>
        <v>0</v>
      </c>
      <c r="AS200" s="11">
        <f>IF(AS$2=$A200,0,IF(HLOOKUP(AS$2,Recipes!$H:$GI,'Production Calculator'!$A200+2,FALSE)=0,0,HLOOKUP(AS$2,Recipes!$H:$GI,'Production Calculator'!$A200+2,FALSE)*$AK200))</f>
        <v>0</v>
      </c>
      <c r="AT200" s="11">
        <f>IF(AT$2=$A200,0,IF(HLOOKUP(AT$2,Recipes!$H:$GI,'Production Calculator'!$A200+2,FALSE)=0,0,HLOOKUP(AT$2,Recipes!$H:$GI,'Production Calculator'!$A200+2,FALSE)*$AK200))</f>
        <v>0</v>
      </c>
      <c r="AU200" s="11">
        <f>IF(AU$2=$A200,0,IF(HLOOKUP(AU$2,Recipes!$H:$GI,'Production Calculator'!$A200+2,FALSE)=0,0,HLOOKUP(AU$2,Recipes!$H:$GI,'Production Calculator'!$A200+2,FALSE)*$AK200))</f>
        <v>0</v>
      </c>
      <c r="AV200" s="11">
        <f>IF(AV$2=$A200,0,IF(HLOOKUP(AV$2,Recipes!$H:$GI,'Production Calculator'!$A200+2,FALSE)=0,0,HLOOKUP(AV$2,Recipes!$H:$GI,'Production Calculator'!$A200+2,FALSE)*$AK200))</f>
        <v>0</v>
      </c>
      <c r="AW200" s="11">
        <f>IF(AW$2=$A200,0,IF(HLOOKUP(AW$2,Recipes!$H:$GI,'Production Calculator'!$A200+2,FALSE)=0,0,HLOOKUP(AW$2,Recipes!$H:$GI,'Production Calculator'!$A200+2,FALSE)*$AK200))</f>
        <v>0</v>
      </c>
      <c r="AX200" s="11">
        <f>IF(AX$2=$A200,0,IF(HLOOKUP(AX$2,Recipes!$H:$GI,'Production Calculator'!$A200+2,FALSE)=0,0,HLOOKUP(AX$2,Recipes!$H:$GI,'Production Calculator'!$A200+2,FALSE)*$AK200))</f>
        <v>0</v>
      </c>
      <c r="AY200" s="11">
        <f>IF(AY$2=$A200,0,IF(HLOOKUP(AY$2,Recipes!$H:$GI,'Production Calculator'!$A200+2,FALSE)=0,0,HLOOKUP(AY$2,Recipes!$H:$GI,'Production Calculator'!$A200+2,FALSE)*$AK200))</f>
        <v>0</v>
      </c>
      <c r="AZ200" s="11">
        <f>IF(AZ$2=$A200,0,IF(HLOOKUP(AZ$2,Recipes!$H:$GI,'Production Calculator'!$A200+2,FALSE)=0,0,HLOOKUP(AZ$2,Recipes!$H:$GI,'Production Calculator'!$A200+2,FALSE)*$AK200))</f>
        <v>0</v>
      </c>
      <c r="BA200" s="11">
        <f>IF(BA$2=$A200,0,IF(HLOOKUP(BA$2,Recipes!$H:$GI,'Production Calculator'!$A200+2,FALSE)=0,0,HLOOKUP(BA$2,Recipes!$H:$GI,'Production Calculator'!$A200+2,FALSE)*$AK200))</f>
        <v>0</v>
      </c>
      <c r="BB200" s="11">
        <f>IF(BB$2=$A200,0,IF(HLOOKUP(BB$2,Recipes!$H:$GI,'Production Calculator'!$A200+2,FALSE)=0,0,HLOOKUP(BB$2,Recipes!$H:$GI,'Production Calculator'!$A200+2,FALSE)*$AK200))</f>
        <v>0</v>
      </c>
      <c r="BC200" s="11">
        <f>IF(BC$2=$A200,0,IF(HLOOKUP(BC$2,Recipes!$H:$GI,'Production Calculator'!$A200+2,FALSE)=0,0,HLOOKUP(BC$2,Recipes!$H:$GI,'Production Calculator'!$A200+2,FALSE)*$AK200))</f>
        <v>0</v>
      </c>
      <c r="BD200" s="11">
        <f>IF(BD$2=$A200,0,IF(HLOOKUP(BD$2,Recipes!$H:$GI,'Production Calculator'!$A200+2,FALSE)=0,0,HLOOKUP(BD$2,Recipes!$H:$GI,'Production Calculator'!$A200+2,FALSE)*$AK200))</f>
        <v>0</v>
      </c>
      <c r="BE200" s="11">
        <f>IF(BE$2=$A200,0,IF(HLOOKUP(BE$2,Recipes!$H:$GI,'Production Calculator'!$A200+2,FALSE)=0,0,HLOOKUP(BE$2,Recipes!$H:$GI,'Production Calculator'!$A200+2,FALSE)*$AK200))</f>
        <v>0</v>
      </c>
      <c r="BF200" s="11">
        <f>IF(BF$2=$A200,0,IF(HLOOKUP(BF$2,Recipes!$H:$GI,'Production Calculator'!$A200+2,FALSE)=0,0,HLOOKUP(BF$2,Recipes!$H:$GI,'Production Calculator'!$A200+2,FALSE)*$AK200))</f>
        <v>0</v>
      </c>
      <c r="BG200" s="11">
        <f>IF(BG$2=$A200,0,IF(HLOOKUP(BG$2,Recipes!$H:$GI,'Production Calculator'!$A200+2,FALSE)=0,0,HLOOKUP(BG$2,Recipes!$H:$GI,'Production Calculator'!$A200+2,FALSE)*$AK200))</f>
        <v>0</v>
      </c>
      <c r="BH200" s="11">
        <f>IF(BH$2=$A200,0,IF(HLOOKUP(BH$2,Recipes!$H:$GI,'Production Calculator'!$A200+2,FALSE)=0,0,HLOOKUP(BH$2,Recipes!$H:$GI,'Production Calculator'!$A200+2,FALSE)*$AK200))</f>
        <v>0</v>
      </c>
      <c r="BI200" s="11">
        <f>IF(BI$2=$A200,0,IF(HLOOKUP(BI$2,Recipes!$H:$GI,'Production Calculator'!$A200+2,FALSE)=0,0,HLOOKUP(BI$2,Recipes!$H:$GI,'Production Calculator'!$A200+2,FALSE)*$AK200))</f>
        <v>0</v>
      </c>
      <c r="BJ200" s="11">
        <f>IF(BJ$2=$A200,0,IF(HLOOKUP(BJ$2,Recipes!$H:$GI,'Production Calculator'!$A200+2,FALSE)=0,0,HLOOKUP(BJ$2,Recipes!$H:$GI,'Production Calculator'!$A200+2,FALSE)*$AK200))</f>
        <v>0</v>
      </c>
      <c r="BK200" s="11">
        <f>IF(BK$2=$A200,0,IF(HLOOKUP(BK$2,Recipes!$H:$GI,'Production Calculator'!$A200+2,FALSE)=0,0,HLOOKUP(BK$2,Recipes!$H:$GI,'Production Calculator'!$A200+2,FALSE)*$AK200))</f>
        <v>0</v>
      </c>
      <c r="BL200" s="11">
        <f>IF(BL$2=$A200,0,IF(HLOOKUP(BL$2,Recipes!$H:$GI,'Production Calculator'!$A200+2,FALSE)=0,0,HLOOKUP(BL$2,Recipes!$H:$GI,'Production Calculator'!$A200+2,FALSE)*$AK200))</f>
        <v>0</v>
      </c>
      <c r="BM200" s="11">
        <f>IF(BM$2=$A200,0,IF(HLOOKUP(BM$2,Recipes!$H:$GI,'Production Calculator'!$A200+2,FALSE)=0,0,HLOOKUP(BM$2,Recipes!$H:$GI,'Production Calculator'!$A200+2,FALSE)*$AK200))</f>
        <v>0</v>
      </c>
      <c r="BN200" s="11">
        <f>IF(BN$2=$A200,0,IF(HLOOKUP(BN$2,Recipes!$H:$GI,'Production Calculator'!$A200+2,FALSE)=0,0,HLOOKUP(BN$2,Recipes!$H:$GI,'Production Calculator'!$A200+2,FALSE)*$AK200))</f>
        <v>0</v>
      </c>
      <c r="BO200" s="11">
        <f>IF(BO$2=$A200,0,IF(HLOOKUP(BO$2,Recipes!$H:$GI,'Production Calculator'!$A200+2,FALSE)=0,0,HLOOKUP(BO$2,Recipes!$H:$GI,'Production Calculator'!$A200+2,FALSE)*$AK200))</f>
        <v>0</v>
      </c>
      <c r="BP200" s="11">
        <f>IF(BP$2=$A200,0,IF(HLOOKUP(BP$2,Recipes!$H:$GI,'Production Calculator'!$A200+2,FALSE)=0,0,HLOOKUP(BP$2,Recipes!$H:$GI,'Production Calculator'!$A200+2,FALSE)*$AK200))</f>
        <v>0</v>
      </c>
      <c r="BQ200" s="11">
        <f>IF(BQ$2=$A200,0,IF(HLOOKUP(BQ$2,Recipes!$H:$GI,'Production Calculator'!$A200+2,FALSE)=0,0,HLOOKUP(BQ$2,Recipes!$H:$GI,'Production Calculator'!$A200+2,FALSE)*$AK200))</f>
        <v>0</v>
      </c>
      <c r="BR200" s="11">
        <f>IF(BR$2=$A200,0,IF(HLOOKUP(BR$2,Recipes!$H:$GI,'Production Calculator'!$A200+2,FALSE)=0,0,HLOOKUP(BR$2,Recipes!$H:$GI,'Production Calculator'!$A200+2,FALSE)*$AK200))</f>
        <v>0</v>
      </c>
      <c r="BS200" s="11">
        <f>IF(BS$2=$A200,0,IF(HLOOKUP(BS$2,Recipes!$H:$GI,'Production Calculator'!$A200+2,FALSE)=0,0,HLOOKUP(BS$2,Recipes!$H:$GI,'Production Calculator'!$A200+2,FALSE)*$AK200))</f>
        <v>0</v>
      </c>
      <c r="BT200" s="11">
        <f>IF(BT$2=$A200,0,IF(HLOOKUP(BT$2,Recipes!$H:$GI,'Production Calculator'!$A200+2,FALSE)=0,0,HLOOKUP(BT$2,Recipes!$H:$GI,'Production Calculator'!$A200+2,FALSE)*$AK200))</f>
        <v>0</v>
      </c>
      <c r="BU200" s="11">
        <f>IF(BU$2=$A200,0,IF(HLOOKUP(BU$2,Recipes!$H:$GI,'Production Calculator'!$A200+2,FALSE)=0,0,HLOOKUP(BU$2,Recipes!$H:$GI,'Production Calculator'!$A200+2,FALSE)*$AK200))</f>
        <v>0</v>
      </c>
      <c r="BV200" s="11">
        <f>IF(BV$2=$A200,0,IF(HLOOKUP(BV$2,Recipes!$H:$GI,'Production Calculator'!$A200+2,FALSE)=0,0,HLOOKUP(BV$2,Recipes!$H:$GI,'Production Calculator'!$A200+2,FALSE)*$AK200))</f>
        <v>0</v>
      </c>
      <c r="BW200" s="11">
        <f>IF(BW$2=$A200,0,IF(HLOOKUP(BW$2,Recipes!$H:$GI,'Production Calculator'!$A200+2,FALSE)=0,0,HLOOKUP(BW$2,Recipes!$H:$GI,'Production Calculator'!$A200+2,FALSE)*$AK200))</f>
        <v>0</v>
      </c>
      <c r="BX200" s="11">
        <f>IF(BX$2=$A200,0,IF(HLOOKUP(BX$2,Recipes!$H:$GI,'Production Calculator'!$A200+2,FALSE)=0,0,HLOOKUP(BX$2,Recipes!$H:$GI,'Production Calculator'!$A200+2,FALSE)*$AK200))</f>
        <v>0</v>
      </c>
      <c r="BY200" s="11">
        <f>IF(BY$2=$A200,0,IF(HLOOKUP(BY$2,Recipes!$H:$GI,'Production Calculator'!$A200+2,FALSE)=0,0,HLOOKUP(BY$2,Recipes!$H:$GI,'Production Calculator'!$A200+2,FALSE)*$AK200))</f>
        <v>0</v>
      </c>
      <c r="BZ200" s="11">
        <f>IF(BZ$2=$A200,0,IF(HLOOKUP(BZ$2,Recipes!$H:$GI,'Production Calculator'!$A200+2,FALSE)=0,0,HLOOKUP(BZ$2,Recipes!$H:$GI,'Production Calculator'!$A200+2,FALSE)*$AK200))</f>
        <v>0</v>
      </c>
      <c r="CA200" s="11">
        <f>IF(CA$2=$A200,0,IF(HLOOKUP(CA$2,Recipes!$H:$GI,'Production Calculator'!$A200+2,FALSE)=0,0,HLOOKUP(CA$2,Recipes!$H:$GI,'Production Calculator'!$A200+2,FALSE)*$AK200))</f>
        <v>0</v>
      </c>
      <c r="CB200" s="11">
        <f>IF(CB$2=$A200,0,IF(HLOOKUP(CB$2,Recipes!$H:$GI,'Production Calculator'!$A200+2,FALSE)=0,0,HLOOKUP(CB$2,Recipes!$H:$GI,'Production Calculator'!$A200+2,FALSE)*$AK200))</f>
        <v>0</v>
      </c>
      <c r="CC200" s="11">
        <f>IF(CC$2=$A200,0,IF(HLOOKUP(CC$2,Recipes!$H:$GI,'Production Calculator'!$A200+2,FALSE)=0,0,HLOOKUP(CC$2,Recipes!$H:$GI,'Production Calculator'!$A200+2,FALSE)*$AK200))</f>
        <v>0</v>
      </c>
      <c r="CD200" s="11">
        <f>IF(CD$2=$A200,0,IF(HLOOKUP(CD$2,Recipes!$H:$GI,'Production Calculator'!$A200+2,FALSE)=0,0,HLOOKUP(CD$2,Recipes!$H:$GI,'Production Calculator'!$A200+2,FALSE)*$AK200))</f>
        <v>0</v>
      </c>
      <c r="CE200" s="11">
        <f>IF(CE$2=$A200,0,IF(HLOOKUP(CE$2,Recipes!$H:$GI,'Production Calculator'!$A200+2,FALSE)=0,0,HLOOKUP(CE$2,Recipes!$H:$GI,'Production Calculator'!$A200+2,FALSE)*$AK200))</f>
        <v>0</v>
      </c>
      <c r="CF200" s="11">
        <f>IF(CF$2=$A200,0,IF(HLOOKUP(CF$2,Recipes!$H:$GI,'Production Calculator'!$A200+2,FALSE)=0,0,HLOOKUP(CF$2,Recipes!$H:$GI,'Production Calculator'!$A200+2,FALSE)*$AK200))</f>
        <v>0</v>
      </c>
      <c r="CG200" s="11">
        <f>IF(CG$2=$A200,0,IF(HLOOKUP(CG$2,Recipes!$H:$GI,'Production Calculator'!$A200+2,FALSE)=0,0,HLOOKUP(CG$2,Recipes!$H:$GI,'Production Calculator'!$A200+2,FALSE)*$AK200))</f>
        <v>0</v>
      </c>
      <c r="CH200" s="11">
        <f>IF(CH$2=$A200,0,IF(HLOOKUP(CH$2,Recipes!$H:$GI,'Production Calculator'!$A200+2,FALSE)=0,0,HLOOKUP(CH$2,Recipes!$H:$GI,'Production Calculator'!$A200+2,FALSE)*$AK200))</f>
        <v>0</v>
      </c>
      <c r="CI200" s="11">
        <f>IF(CI$2=$A200,0,IF(HLOOKUP(CI$2,Recipes!$H:$GI,'Production Calculator'!$A200+2,FALSE)=0,0,HLOOKUP(CI$2,Recipes!$H:$GI,'Production Calculator'!$A200+2,FALSE)*$AK200))</f>
        <v>0</v>
      </c>
      <c r="CJ200" s="11">
        <f>IF(CJ$2=$A200,0,IF(HLOOKUP(CJ$2,Recipes!$H:$GI,'Production Calculator'!$A200+2,FALSE)=0,0,HLOOKUP(CJ$2,Recipes!$H:$GI,'Production Calculator'!$A200+2,FALSE)*$AK200))</f>
        <v>0</v>
      </c>
      <c r="CK200" s="11">
        <f>IF(CK$2=$A200,0,IF(HLOOKUP(CK$2,Recipes!$H:$GI,'Production Calculator'!$A200+2,FALSE)=0,0,HLOOKUP(CK$2,Recipes!$H:$GI,'Production Calculator'!$A200+2,FALSE)*$AK200))</f>
        <v>0</v>
      </c>
      <c r="CL200" s="11">
        <f>IF(CL$2=$A200,0,IF(HLOOKUP(CL$2,Recipes!$H:$GI,'Production Calculator'!$A200+2,FALSE)=0,0,HLOOKUP(CL$2,Recipes!$H:$GI,'Production Calculator'!$A200+2,FALSE)*$AK200))</f>
        <v>0</v>
      </c>
      <c r="CM200" s="11">
        <f>IF(CM$2=$A200,0,IF(HLOOKUP(CM$2,Recipes!$H:$GI,'Production Calculator'!$A200+2,FALSE)=0,0,HLOOKUP(CM$2,Recipes!$H:$GI,'Production Calculator'!$A200+2,FALSE)*$AK200))</f>
        <v>0</v>
      </c>
      <c r="CN200" s="11">
        <f>IF(CN$2=$A200,0,IF(HLOOKUP(CN$2,Recipes!$H:$GI,'Production Calculator'!$A200+2,FALSE)=0,0,HLOOKUP(CN$2,Recipes!$H:$GI,'Production Calculator'!$A200+2,FALSE)*$AK200))</f>
        <v>0</v>
      </c>
      <c r="CO200" s="11">
        <f>IF(CO$2=$A200,0,IF(HLOOKUP(CO$2,Recipes!$H:$GI,'Production Calculator'!$A200+2,FALSE)=0,0,HLOOKUP(CO$2,Recipes!$H:$GI,'Production Calculator'!$A200+2,FALSE)*$AK200))</f>
        <v>0</v>
      </c>
      <c r="CP200" s="11">
        <f>IF(CP$2=$A200,0,IF(HLOOKUP(CP$2,Recipes!$H:$GI,'Production Calculator'!$A200+2,FALSE)=0,0,HLOOKUP(CP$2,Recipes!$H:$GI,'Production Calculator'!$A200+2,FALSE)*$AK200))</f>
        <v>0</v>
      </c>
      <c r="CQ200" s="11">
        <f>IF(CQ$2=$A200,0,IF(HLOOKUP(CQ$2,Recipes!$H:$GI,'Production Calculator'!$A200+2,FALSE)=0,0,HLOOKUP(CQ$2,Recipes!$H:$GI,'Production Calculator'!$A200+2,FALSE)*$AK200))</f>
        <v>0</v>
      </c>
      <c r="CR200" s="11">
        <f>IF(CR$2=$A200,0,IF(HLOOKUP(CR$2,Recipes!$H:$GI,'Production Calculator'!$A200+2,FALSE)=0,0,HLOOKUP(CR$2,Recipes!$H:$GI,'Production Calculator'!$A200+2,FALSE)*$AK200))</f>
        <v>0</v>
      </c>
      <c r="CS200" s="11">
        <f>IF(CS$2=$A200,0,IF(HLOOKUP(CS$2,Recipes!$H:$GI,'Production Calculator'!$A200+2,FALSE)=0,0,HLOOKUP(CS$2,Recipes!$H:$GI,'Production Calculator'!$A200+2,FALSE)*$AK200))</f>
        <v>0</v>
      </c>
      <c r="CT200" s="11">
        <f>IF(CT$2=$A200,0,IF(HLOOKUP(CT$2,Recipes!$H:$GI,'Production Calculator'!$A200+2,FALSE)=0,0,HLOOKUP(CT$2,Recipes!$H:$GI,'Production Calculator'!$A200+2,FALSE)*$AK200))</f>
        <v>0</v>
      </c>
      <c r="CU200" s="11">
        <f>IF(CU$2=$A200,0,IF(HLOOKUP(CU$2,Recipes!$H:$GI,'Production Calculator'!$A200+2,FALSE)=0,0,HLOOKUP(CU$2,Recipes!$H:$GI,'Production Calculator'!$A200+2,FALSE)*$AK200))</f>
        <v>0</v>
      </c>
      <c r="CV200" s="11">
        <f>IF(CV$2=$A200,0,IF(HLOOKUP(CV$2,Recipes!$H:$GI,'Production Calculator'!$A200+2,FALSE)=0,0,HLOOKUP(CV$2,Recipes!$H:$GI,'Production Calculator'!$A200+2,FALSE)*$AK200))</f>
        <v>0</v>
      </c>
      <c r="CW200" s="11">
        <f>IF(CW$2=$A200,0,IF(HLOOKUP(CW$2,Recipes!$H:$GI,'Production Calculator'!$A200+2,FALSE)=0,0,HLOOKUP(CW$2,Recipes!$H:$GI,'Production Calculator'!$A200+2,FALSE)*$AK200))</f>
        <v>0</v>
      </c>
      <c r="CX200" s="11">
        <f>IF(CX$2=$A200,0,IF(HLOOKUP(CX$2,Recipes!$H:$GI,'Production Calculator'!$A200+2,FALSE)=0,0,HLOOKUP(CX$2,Recipes!$H:$GI,'Production Calculator'!$A200+2,FALSE)*$AK200))</f>
        <v>0</v>
      </c>
      <c r="CY200" s="11">
        <f>IF(CY$2=$A200,0,IF(HLOOKUP(CY$2,Recipes!$H:$GI,'Production Calculator'!$A200+2,FALSE)=0,0,HLOOKUP(CY$2,Recipes!$H:$GI,'Production Calculator'!$A200+2,FALSE)*$AK200))</f>
        <v>0</v>
      </c>
      <c r="CZ200" s="11">
        <f>IF(CZ$2=$A200,0,IF(HLOOKUP(CZ$2,Recipes!$H:$GI,'Production Calculator'!$A200+2,FALSE)=0,0,HLOOKUP(CZ$2,Recipes!$H:$GI,'Production Calculator'!$A200+2,FALSE)*$AK200))</f>
        <v>0</v>
      </c>
      <c r="DA200" s="11">
        <f>IF(DA$2=$A200,0,IF(HLOOKUP(DA$2,Recipes!$H:$GI,'Production Calculator'!$A200+2,FALSE)=0,0,HLOOKUP(DA$2,Recipes!$H:$GI,'Production Calculator'!$A200+2,FALSE)*$AK200))</f>
        <v>0</v>
      </c>
      <c r="DB200" s="11">
        <f>IF(DB$2=$A200,0,IF(HLOOKUP(DB$2,Recipes!$H:$GI,'Production Calculator'!$A200+2,FALSE)=0,0,HLOOKUP(DB$2,Recipes!$H:$GI,'Production Calculator'!$A200+2,FALSE)*$AK200))</f>
        <v>0</v>
      </c>
      <c r="DC200" s="11">
        <f>IF(DC$2=$A200,0,IF(HLOOKUP(DC$2,Recipes!$H:$GI,'Production Calculator'!$A200+2,FALSE)=0,0,HLOOKUP(DC$2,Recipes!$H:$GI,'Production Calculator'!$A200+2,FALSE)*$AK200))</f>
        <v>0</v>
      </c>
      <c r="DD200" s="11">
        <f>IF(DD$2=$A200,0,IF(HLOOKUP(DD$2,Recipes!$H:$GI,'Production Calculator'!$A200+2,FALSE)=0,0,HLOOKUP(DD$2,Recipes!$H:$GI,'Production Calculator'!$A200+2,FALSE)*$AK200))</f>
        <v>0</v>
      </c>
      <c r="DE200" s="11">
        <f>IF(DE$2=$A200,0,IF(HLOOKUP(DE$2,Recipes!$H:$GI,'Production Calculator'!$A200+2,FALSE)=0,0,HLOOKUP(DE$2,Recipes!$H:$GI,'Production Calculator'!$A200+2,FALSE)*$AK200))</f>
        <v>0</v>
      </c>
      <c r="DF200" s="11">
        <f>IF(DF$2=$A200,0,IF(HLOOKUP(DF$2,Recipes!$H:$GI,'Production Calculator'!$A200+2,FALSE)=0,0,HLOOKUP(DF$2,Recipes!$H:$GI,'Production Calculator'!$A200+2,FALSE)*$AK200))</f>
        <v>0</v>
      </c>
      <c r="DG200" s="11">
        <f>IF(DG$2=$A200,0,IF(HLOOKUP(DG$2,Recipes!$H:$GI,'Production Calculator'!$A200+2,FALSE)=0,0,HLOOKUP(DG$2,Recipes!$H:$GI,'Production Calculator'!$A200+2,FALSE)*$AK200))</f>
        <v>0</v>
      </c>
      <c r="DH200" s="11">
        <f>IF(DH$2=$A200,0,IF(HLOOKUP(DH$2,Recipes!$H:$GI,'Production Calculator'!$A200+2,FALSE)=0,0,HLOOKUP(DH$2,Recipes!$H:$GI,'Production Calculator'!$A200+2,FALSE)*$AK200))</f>
        <v>0</v>
      </c>
      <c r="DI200" s="11">
        <f>IF(DI$2=$A200,0,IF(HLOOKUP(DI$2,Recipes!$H:$GI,'Production Calculator'!$A200+2,FALSE)=0,0,HLOOKUP(DI$2,Recipes!$H:$GI,'Production Calculator'!$A200+2,FALSE)*$AK200))</f>
        <v>0</v>
      </c>
      <c r="DJ200" s="11">
        <f>IF(DJ$2=$A200,0,IF(HLOOKUP(DJ$2,Recipes!$H:$GI,'Production Calculator'!$A200+2,FALSE)=0,0,HLOOKUP(DJ$2,Recipes!$H:$GI,'Production Calculator'!$A200+2,FALSE)*$AK200))</f>
        <v>0</v>
      </c>
      <c r="DK200" s="11">
        <f>IF(DK$2=$A200,0,IF(HLOOKUP(DK$2,Recipes!$H:$GI,'Production Calculator'!$A200+2,FALSE)=0,0,HLOOKUP(DK$2,Recipes!$H:$GI,'Production Calculator'!$A200+2,FALSE)*$AK200))</f>
        <v>0</v>
      </c>
      <c r="DL200" s="11">
        <f>IF(DL$2=$A200,0,IF(HLOOKUP(DL$2,Recipes!$H:$GI,'Production Calculator'!$A200+2,FALSE)=0,0,HLOOKUP(DL$2,Recipes!$H:$GI,'Production Calculator'!$A200+2,FALSE)*$AK200))</f>
        <v>0</v>
      </c>
      <c r="DM200" s="11">
        <f>IF(DM$2=$A200,0,IF(HLOOKUP(DM$2,Recipes!$H:$GI,'Production Calculator'!$A200+2,FALSE)=0,0,HLOOKUP(DM$2,Recipes!$H:$GI,'Production Calculator'!$A200+2,FALSE)*$AK200))</f>
        <v>0</v>
      </c>
      <c r="DN200" s="11">
        <f>IF(DN$2=$A200,0,IF(HLOOKUP(DN$2,Recipes!$H:$GI,'Production Calculator'!$A200+2,FALSE)=0,0,HLOOKUP(DN$2,Recipes!$H:$GI,'Production Calculator'!$A200+2,FALSE)*$AK200))</f>
        <v>0</v>
      </c>
      <c r="DO200" s="11">
        <f>IF(DO$2=$A200,0,IF(HLOOKUP(DO$2,Recipes!$H:$GI,'Production Calculator'!$A200+2,FALSE)=0,0,HLOOKUP(DO$2,Recipes!$H:$GI,'Production Calculator'!$A200+2,FALSE)*$AK200))</f>
        <v>0</v>
      </c>
      <c r="DP200" s="11">
        <f>IF(DP$2=$A200,0,IF(HLOOKUP(DP$2,Recipes!$H:$GI,'Production Calculator'!$A200+2,FALSE)=0,0,HLOOKUP(DP$2,Recipes!$H:$GI,'Production Calculator'!$A200+2,FALSE)*$AK200))</f>
        <v>0</v>
      </c>
      <c r="DQ200" s="11">
        <f>IF(DQ$2=$A200,0,IF(HLOOKUP(DQ$2,Recipes!$H:$GI,'Production Calculator'!$A200+2,FALSE)=0,0,HLOOKUP(DQ$2,Recipes!$H:$GI,'Production Calculator'!$A200+2,FALSE)*$AK200))</f>
        <v>0</v>
      </c>
      <c r="DR200" s="11">
        <f>IF(DR$2=$A200,0,IF(HLOOKUP(DR$2,Recipes!$H:$GI,'Production Calculator'!$A200+2,FALSE)=0,0,HLOOKUP(DR$2,Recipes!$H:$GI,'Production Calculator'!$A200+2,FALSE)*$AK200))</f>
        <v>0</v>
      </c>
      <c r="DS200" s="11">
        <f>IF(DS$2=$A200,0,IF(HLOOKUP(DS$2,Recipes!$H:$GI,'Production Calculator'!$A200+2,FALSE)=0,0,HLOOKUP(DS$2,Recipes!$H:$GI,'Production Calculator'!$A200+2,FALSE)*$AK200))</f>
        <v>0</v>
      </c>
      <c r="DT200" s="11">
        <f>IF(DT$2=$A200,0,IF(HLOOKUP(DT$2,Recipes!$H:$GI,'Production Calculator'!$A200+2,FALSE)=0,0,HLOOKUP(DT$2,Recipes!$H:$GI,'Production Calculator'!$A200+2,FALSE)*$AK200))</f>
        <v>0</v>
      </c>
      <c r="DU200" s="11">
        <f>IF(DU$2=$A200,0,IF(HLOOKUP(DU$2,Recipes!$H:$GI,'Production Calculator'!$A200+2,FALSE)=0,0,HLOOKUP(DU$2,Recipes!$H:$GI,'Production Calculator'!$A200+2,FALSE)*$AK200))</f>
        <v>0</v>
      </c>
      <c r="DV200" s="11">
        <f>IF(DV$2=$A200,0,IF(HLOOKUP(DV$2,Recipes!$H:$GI,'Production Calculator'!$A200+2,FALSE)=0,0,HLOOKUP(DV$2,Recipes!$H:$GI,'Production Calculator'!$A200+2,FALSE)*$AK200))</f>
        <v>0</v>
      </c>
      <c r="DW200" s="11">
        <f>IF(DW$2=$A200,0,IF(HLOOKUP(DW$2,Recipes!$H:$GI,'Production Calculator'!$A200+2,FALSE)=0,0,HLOOKUP(DW$2,Recipes!$H:$GI,'Production Calculator'!$A200+2,FALSE)*$AK200))</f>
        <v>0</v>
      </c>
      <c r="DX200" s="11">
        <f>IF(DX$2=$A200,0,IF(HLOOKUP(DX$2,Recipes!$H:$GI,'Production Calculator'!$A200+2,FALSE)=0,0,HLOOKUP(DX$2,Recipes!$H:$GI,'Production Calculator'!$A200+2,FALSE)*$AK200))</f>
        <v>0</v>
      </c>
      <c r="DY200" s="11">
        <f>IF(DY$2=$A200,0,IF(HLOOKUP(DY$2,Recipes!$H:$GI,'Production Calculator'!$A200+2,FALSE)=0,0,HLOOKUP(DY$2,Recipes!$H:$GI,'Production Calculator'!$A200+2,FALSE)*$AK200))</f>
        <v>0</v>
      </c>
      <c r="DZ200" s="11">
        <f>IF(DZ$2=$A200,0,IF(HLOOKUP(DZ$2,Recipes!$H:$GI,'Production Calculator'!$A200+2,FALSE)=0,0,HLOOKUP(DZ$2,Recipes!$H:$GI,'Production Calculator'!$A200+2,FALSE)*$AK200))</f>
        <v>0</v>
      </c>
      <c r="EA200" s="11">
        <f>IF(EA$2=$A200,0,IF(HLOOKUP(EA$2,Recipes!$H:$GI,'Production Calculator'!$A200+2,FALSE)=0,0,HLOOKUP(EA$2,Recipes!$H:$GI,'Production Calculator'!$A200+2,FALSE)*$AK200))</f>
        <v>0</v>
      </c>
      <c r="EB200" s="11">
        <f>IF(EB$2=$A200,0,IF(HLOOKUP(EB$2,Recipes!$H:$GI,'Production Calculator'!$A200+2,FALSE)=0,0,HLOOKUP(EB$2,Recipes!$H:$GI,'Production Calculator'!$A200+2,FALSE)*$AK200))</f>
        <v>0</v>
      </c>
      <c r="EC200" s="11">
        <f>IF(EC$2=$A200,0,IF(HLOOKUP(EC$2,Recipes!$H:$GI,'Production Calculator'!$A200+2,FALSE)=0,0,HLOOKUP(EC$2,Recipes!$H:$GI,'Production Calculator'!$A200+2,FALSE)*$AK200))</f>
        <v>0</v>
      </c>
      <c r="ED200" s="11">
        <f>IF(ED$2=$A200,0,IF(HLOOKUP(ED$2,Recipes!$H:$GI,'Production Calculator'!$A200+2,FALSE)=0,0,HLOOKUP(ED$2,Recipes!$H:$GI,'Production Calculator'!$A200+2,FALSE)*$AK200))</f>
        <v>0</v>
      </c>
      <c r="EE200" s="11">
        <f>IF(EE$2=$A200,0,IF(HLOOKUP(EE$2,Recipes!$H:$GI,'Production Calculator'!$A200+2,FALSE)=0,0,HLOOKUP(EE$2,Recipes!$H:$GI,'Production Calculator'!$A200+2,FALSE)*$AK200))</f>
        <v>0</v>
      </c>
      <c r="EF200" s="11">
        <f>IF(EF$2=$A200,0,IF(HLOOKUP(EF$2,Recipes!$H:$GI,'Production Calculator'!$A200+2,FALSE)=0,0,HLOOKUP(EF$2,Recipes!$H:$GI,'Production Calculator'!$A200+2,FALSE)*$AK200))</f>
        <v>0</v>
      </c>
      <c r="EG200" s="11">
        <f>IF(EG$2=$A200,0,IF(HLOOKUP(EG$2,Recipes!$H:$GI,'Production Calculator'!$A200+2,FALSE)=0,0,HLOOKUP(EG$2,Recipes!$H:$GI,'Production Calculator'!$A200+2,FALSE)*$AK200))</f>
        <v>0</v>
      </c>
      <c r="EH200" s="11">
        <f>IF(EH$2=$A200,0,IF(HLOOKUP(EH$2,Recipes!$H:$GI,'Production Calculator'!$A200+2,FALSE)=0,0,HLOOKUP(EH$2,Recipes!$H:$GI,'Production Calculator'!$A200+2,FALSE)*$AK200))</f>
        <v>0</v>
      </c>
      <c r="EI200" s="11">
        <f>IF(EI$2=$A200,0,IF(HLOOKUP(EI$2,Recipes!$H:$GI,'Production Calculator'!$A200+2,FALSE)=0,0,HLOOKUP(EI$2,Recipes!$H:$GI,'Production Calculator'!$A200+2,FALSE)*$AK200))</f>
        <v>0</v>
      </c>
      <c r="EJ200" s="11">
        <f>IF(EJ$2=$A200,0,IF(HLOOKUP(EJ$2,Recipes!$H:$GI,'Production Calculator'!$A200+2,FALSE)=0,0,HLOOKUP(EJ$2,Recipes!$H:$GI,'Production Calculator'!$A200+2,FALSE)*$AK200))</f>
        <v>0</v>
      </c>
      <c r="EK200" s="11">
        <f>IF(EK$2=$A200,0,IF(HLOOKUP(EK$2,Recipes!$H:$GI,'Production Calculator'!$A200+2,FALSE)=0,0,HLOOKUP(EK$2,Recipes!$H:$GI,'Production Calculator'!$A200+2,FALSE)*$AK200))</f>
        <v>0</v>
      </c>
      <c r="EL200" s="11">
        <f>IF(EL$2=$A200,0,IF(HLOOKUP(EL$2,Recipes!$H:$GI,'Production Calculator'!$A200+2,FALSE)=0,0,HLOOKUP(EL$2,Recipes!$H:$GI,'Production Calculator'!$A200+2,FALSE)*$AK200))</f>
        <v>0</v>
      </c>
      <c r="EM200" s="11">
        <f>IF(EM$2=$A200,0,IF(HLOOKUP(EM$2,Recipes!$H:$GI,'Production Calculator'!$A200+2,FALSE)=0,0,HLOOKUP(EM$2,Recipes!$H:$GI,'Production Calculator'!$A200+2,FALSE)*$AK200))</f>
        <v>0</v>
      </c>
      <c r="EN200" s="11">
        <f>IF(EN$2=$A200,0,IF(HLOOKUP(EN$2,Recipes!$H:$GI,'Production Calculator'!$A200+2,FALSE)=0,0,HLOOKUP(EN$2,Recipes!$H:$GI,'Production Calculator'!$A200+2,FALSE)*$AK200))</f>
        <v>0</v>
      </c>
      <c r="EO200" s="11">
        <f>IF(EO$2=$A200,0,IF(HLOOKUP(EO$2,Recipes!$H:$GI,'Production Calculator'!$A200+2,FALSE)=0,0,HLOOKUP(EO$2,Recipes!$H:$GI,'Production Calculator'!$A200+2,FALSE)*$AK200))</f>
        <v>0</v>
      </c>
      <c r="EP200" s="11">
        <f>IF(EP$2=$A200,0,IF(HLOOKUP(EP$2,Recipes!$H:$GI,'Production Calculator'!$A200+2,FALSE)=0,0,HLOOKUP(EP$2,Recipes!$H:$GI,'Production Calculator'!$A200+2,FALSE)*$AK200))</f>
        <v>0</v>
      </c>
      <c r="EQ200" s="11">
        <f>IF(EQ$2=$A200,0,IF(HLOOKUP(EQ$2,Recipes!$H:$GI,'Production Calculator'!$A200+2,FALSE)=0,0,HLOOKUP(EQ$2,Recipes!$H:$GI,'Production Calculator'!$A200+2,FALSE)*$AK200))</f>
        <v>0</v>
      </c>
      <c r="ER200" s="11">
        <f>IF(ER$2=$A200,0,IF(HLOOKUP(ER$2,Recipes!$H:$GI,'Production Calculator'!$A200+2,FALSE)=0,0,HLOOKUP(ER$2,Recipes!$H:$GI,'Production Calculator'!$A200+2,FALSE)*$AK200))</f>
        <v>0</v>
      </c>
      <c r="ES200" s="11">
        <f>IF(ES$2=$A200,0,IF(HLOOKUP(ES$2,Recipes!$H:$GI,'Production Calculator'!$A200+2,FALSE)=0,0,HLOOKUP(ES$2,Recipes!$H:$GI,'Production Calculator'!$A200+2,FALSE)*$AK200))</f>
        <v>0</v>
      </c>
      <c r="ET200" s="11">
        <f>IF(ET$2=$A200,0,IF(HLOOKUP(ET$2,Recipes!$H:$GI,'Production Calculator'!$A200+2,FALSE)=0,0,HLOOKUP(ET$2,Recipes!$H:$GI,'Production Calculator'!$A200+2,FALSE)*$AK200))</f>
        <v>0</v>
      </c>
      <c r="EU200" s="11">
        <f>IF(EU$2=$A200,0,IF(HLOOKUP(EU$2,Recipes!$H:$GI,'Production Calculator'!$A200+2,FALSE)=0,0,HLOOKUP(EU$2,Recipes!$H:$GI,'Production Calculator'!$A200+2,FALSE)*$AK200))</f>
        <v>0</v>
      </c>
      <c r="EV200" s="11">
        <f>IF(EV$2=$A200,0,IF(HLOOKUP(EV$2,Recipes!$H:$GI,'Production Calculator'!$A200+2,FALSE)=0,0,HLOOKUP(EV$2,Recipes!$H:$GI,'Production Calculator'!$A200+2,FALSE)*$AK200))</f>
        <v>0</v>
      </c>
      <c r="EW200" s="11">
        <f>IF(EW$2=$A200,0,IF(HLOOKUP(EW$2,Recipes!$H:$GI,'Production Calculator'!$A200+2,FALSE)=0,0,HLOOKUP(EW$2,Recipes!$H:$GI,'Production Calculator'!$A200+2,FALSE)*$AK200))</f>
        <v>0</v>
      </c>
      <c r="EX200" s="11">
        <f>IF(EX$2=$A200,0,IF(HLOOKUP(EX$2,Recipes!$H:$GI,'Production Calculator'!$A200+2,FALSE)=0,0,HLOOKUP(EX$2,Recipes!$H:$GI,'Production Calculator'!$A200+2,FALSE)*$AK200))</f>
        <v>0</v>
      </c>
      <c r="EY200" s="11">
        <f>IF(EY$2=$A200,0,IF(HLOOKUP(EY$2,Recipes!$H:$GI,'Production Calculator'!$A200+2,FALSE)=0,0,HLOOKUP(EY$2,Recipes!$H:$GI,'Production Calculator'!$A200+2,FALSE)*$AK200))</f>
        <v>0</v>
      </c>
      <c r="EZ200" s="11">
        <f>IF(EZ$2=$A200,0,IF(HLOOKUP(EZ$2,Recipes!$H:$GI,'Production Calculator'!$A200+2,FALSE)=0,0,HLOOKUP(EZ$2,Recipes!$H:$GI,'Production Calculator'!$A200+2,FALSE)*$AK200))</f>
        <v>0</v>
      </c>
      <c r="FA200" s="11">
        <f>IF(FA$2=$A200,0,IF(HLOOKUP(FA$2,Recipes!$H:$GI,'Production Calculator'!$A200+2,FALSE)=0,0,HLOOKUP(FA$2,Recipes!$H:$GI,'Production Calculator'!$A200+2,FALSE)*$AK200))</f>
        <v>0</v>
      </c>
      <c r="FB200" s="11">
        <f>IF(FB$2=$A200,0,IF(HLOOKUP(FB$2,Recipes!$H:$GI,'Production Calculator'!$A200+2,FALSE)=0,0,HLOOKUP(FB$2,Recipes!$H:$GI,'Production Calculator'!$A200+2,FALSE)*$AK200))</f>
        <v>0</v>
      </c>
      <c r="FC200" s="11">
        <f>IF(FC$2=$A200,0,IF(HLOOKUP(FC$2,Recipes!$H:$GI,'Production Calculator'!$A200+2,FALSE)=0,0,HLOOKUP(FC$2,Recipes!$H:$GI,'Production Calculator'!$A200+2,FALSE)*$AK200))</f>
        <v>0</v>
      </c>
      <c r="FD200" s="11">
        <f>IF(FD$2=$A200,0,IF(HLOOKUP(FD$2,Recipes!$H:$GI,'Production Calculator'!$A200+2,FALSE)=0,0,HLOOKUP(FD$2,Recipes!$H:$GI,'Production Calculator'!$A200+2,FALSE)*$AK200))</f>
        <v>0</v>
      </c>
      <c r="FE200" s="11">
        <f>IF(FE$2=$A200,0,IF(HLOOKUP(FE$2,Recipes!$H:$GI,'Production Calculator'!$A200+2,FALSE)=0,0,HLOOKUP(FE$2,Recipes!$H:$GI,'Production Calculator'!$A200+2,FALSE)*$AK200))</f>
        <v>0</v>
      </c>
      <c r="FF200" s="11">
        <f>IF(FF$2=$A200,0,IF(HLOOKUP(FF$2,Recipes!$H:$GI,'Production Calculator'!$A200+2,FALSE)=0,0,HLOOKUP(FF$2,Recipes!$H:$GI,'Production Calculator'!$A200+2,FALSE)*$AK200))</f>
        <v>0</v>
      </c>
      <c r="FG200" s="11">
        <f>IF(FG$2=$A200,0,IF(HLOOKUP(FG$2,Recipes!$H:$GI,'Production Calculator'!$A200+2,FALSE)=0,0,HLOOKUP(FG$2,Recipes!$H:$GI,'Production Calculator'!$A200+2,FALSE)*$AK200))</f>
        <v>0</v>
      </c>
      <c r="FH200" s="11">
        <f>IF(FH$2=$A200,0,IF(HLOOKUP(FH$2,Recipes!$H:$GI,'Production Calculator'!$A200+2,FALSE)=0,0,HLOOKUP(FH$2,Recipes!$H:$GI,'Production Calculator'!$A200+2,FALSE)*$AK200))</f>
        <v>0</v>
      </c>
      <c r="FI200" s="11">
        <f>IF(FI$2=$A200,0,IF(HLOOKUP(FI$2,Recipes!$H:$GI,'Production Calculator'!$A200+2,FALSE)=0,0,HLOOKUP(FI$2,Recipes!$H:$GI,'Production Calculator'!$A200+2,FALSE)*$AK200))</f>
        <v>0</v>
      </c>
      <c r="FJ200" s="11">
        <f>IF(FJ$2=$A200,0,IF(HLOOKUP(FJ$2,Recipes!$H:$GI,'Production Calculator'!$A200+2,FALSE)=0,0,HLOOKUP(FJ$2,Recipes!$H:$GI,'Production Calculator'!$A200+2,FALSE)*$AK200))</f>
        <v>0</v>
      </c>
      <c r="FK200" s="11">
        <f>IF(FK$2=$A200,0,IF(HLOOKUP(FK$2,Recipes!$H:$GI,'Production Calculator'!$A200+2,FALSE)=0,0,HLOOKUP(FK$2,Recipes!$H:$GI,'Production Calculator'!$A200+2,FALSE)*$AK200))</f>
        <v>0</v>
      </c>
      <c r="FL200" s="11">
        <f>IF(FL$2=$A200,0,IF(HLOOKUP(FL$2,Recipes!$H:$GI,'Production Calculator'!$A200+2,FALSE)=0,0,HLOOKUP(FL$2,Recipes!$H:$GI,'Production Calculator'!$A200+2,FALSE)*$AK200))</f>
        <v>0</v>
      </c>
      <c r="FM200" s="11">
        <f>IF(FM$2=$A200,0,IF(HLOOKUP(FM$2,Recipes!$H:$GI,'Production Calculator'!$A200+2,FALSE)=0,0,HLOOKUP(FM$2,Recipes!$H:$GI,'Production Calculator'!$A200+2,FALSE)*$AK200))</f>
        <v>0</v>
      </c>
      <c r="FN200" s="11">
        <f>IF(FN$2=$A200,0,IF(HLOOKUP(FN$2,Recipes!$H:$GI,'Production Calculator'!$A200+2,FALSE)=0,0,HLOOKUP(FN$2,Recipes!$H:$GI,'Production Calculator'!$A200+2,FALSE)*$AK200))</f>
        <v>0</v>
      </c>
      <c r="FO200" s="11">
        <f>IF(FO$2=$A200,0,IF(HLOOKUP(FO$2,Recipes!$H:$GI,'Production Calculator'!$A200+2,FALSE)=0,0,HLOOKUP(FO$2,Recipes!$H:$GI,'Production Calculator'!$A200+2,FALSE)*$AK200))</f>
        <v>0</v>
      </c>
      <c r="FP200" s="11">
        <f>IF(FP$2=$A200,0,IF(HLOOKUP(FP$2,Recipes!$H:$GI,'Production Calculator'!$A200+2,FALSE)=0,0,HLOOKUP(FP$2,Recipes!$H:$GI,'Production Calculator'!$A200+2,FALSE)*$AK200))</f>
        <v>0</v>
      </c>
      <c r="FQ200" s="11">
        <f>IF(FQ$2=$A200,0,IF(HLOOKUP(FQ$2,Recipes!$H:$GI,'Production Calculator'!$A200+2,FALSE)=0,0,HLOOKUP(FQ$2,Recipes!$H:$GI,'Production Calculator'!$A200+2,FALSE)*$AK200))</f>
        <v>0</v>
      </c>
      <c r="FR200" s="11">
        <f>IF(FR$2=$A200,0,IF(HLOOKUP(FR$2,Recipes!$H:$GI,'Production Calculator'!$A200+2,FALSE)=0,0,HLOOKUP(FR$2,Recipes!$H:$GI,'Production Calculator'!$A200+2,FALSE)*$AK200))</f>
        <v>0</v>
      </c>
      <c r="FS200" s="11">
        <f>IF(FS$2=$A200,0,IF(HLOOKUP(FS$2,Recipes!$H:$GI,'Production Calculator'!$A200+2,FALSE)=0,0,HLOOKUP(FS$2,Recipes!$H:$GI,'Production Calculator'!$A200+2,FALSE)*$AK200))</f>
        <v>0</v>
      </c>
      <c r="FT200" s="11">
        <f>IF(FT$2=$A200,0,IF(HLOOKUP(FT$2,Recipes!$H:$GI,'Production Calculator'!$A200+2,FALSE)=0,0,HLOOKUP(FT$2,Recipes!$H:$GI,'Production Calculator'!$A200+2,FALSE)*$AK200))</f>
        <v>0</v>
      </c>
      <c r="FU200" s="11">
        <f>IF(FU$2=$A200,0,IF(HLOOKUP(FU$2,Recipes!$H:$GI,'Production Calculator'!$A200+2,FALSE)=0,0,HLOOKUP(FU$2,Recipes!$H:$GI,'Production Calculator'!$A200+2,FALSE)*$AK200))</f>
        <v>0</v>
      </c>
      <c r="FV200" s="11">
        <f>IF(FV$2=$A200,0,IF(HLOOKUP(FV$2,Recipes!$H:$GI,'Production Calculator'!$A200+2,FALSE)=0,0,HLOOKUP(FV$2,Recipes!$H:$GI,'Production Calculator'!$A200+2,FALSE)*$AK200))</f>
        <v>0</v>
      </c>
      <c r="FW200" s="11">
        <f>IF(FW$2=$A200,0,IF(HLOOKUP(FW$2,Recipes!$H:$GI,'Production Calculator'!$A200+2,FALSE)=0,0,HLOOKUP(FW$2,Recipes!$H:$GI,'Production Calculator'!$A200+2,FALSE)*$AK200))</f>
        <v>0</v>
      </c>
      <c r="FX200" s="11">
        <f>IF(FX$2=$A200,0,IF(HLOOKUP(FX$2,Recipes!$H:$GI,'Production Calculator'!$A200+2,FALSE)=0,0,HLOOKUP(FX$2,Recipes!$H:$GI,'Production Calculator'!$A200+2,FALSE)*$AK200))</f>
        <v>0</v>
      </c>
      <c r="FY200" s="11">
        <f>IF(FY$2=$A200,0,IF(HLOOKUP(FY$2,Recipes!$H:$GI,'Production Calculator'!$A200+2,FALSE)=0,0,HLOOKUP(FY$2,Recipes!$H:$GI,'Production Calculator'!$A200+2,FALSE)*$AK200))</f>
        <v>0</v>
      </c>
      <c r="FZ200" s="11">
        <f>IF(FZ$2=$A200,0,IF(HLOOKUP(FZ$2,Recipes!$H:$GI,'Production Calculator'!$A200+2,FALSE)=0,0,HLOOKUP(FZ$2,Recipes!$H:$GI,'Production Calculator'!$A200+2,FALSE)*$AK200))</f>
        <v>0</v>
      </c>
      <c r="GA200" s="11">
        <f>IF(GA$2=$A200,0,IF(HLOOKUP(GA$2,Recipes!$H:$GI,'Production Calculator'!$A200+2,FALSE)=0,0,HLOOKUP(GA$2,Recipes!$H:$GI,'Production Calculator'!$A200+2,FALSE)*$AK200))</f>
        <v>0</v>
      </c>
      <c r="GB200" s="11">
        <f>IF(GB$2=$A200,0,IF(HLOOKUP(GB$2,Recipes!$H:$GI,'Production Calculator'!$A200+2,FALSE)=0,0,HLOOKUP(GB$2,Recipes!$H:$GI,'Production Calculator'!$A200+2,FALSE)*$AK200))</f>
        <v>0</v>
      </c>
      <c r="GC200" s="11">
        <f>IF(GC$2=$A200,0,IF(HLOOKUP(GC$2,Recipes!$H:$GI,'Production Calculator'!$A200+2,FALSE)=0,0,HLOOKUP(GC$2,Recipes!$H:$GI,'Production Calculator'!$A200+2,FALSE)*$AK200))</f>
        <v>0</v>
      </c>
      <c r="GD200" s="11">
        <f>IF(GD$2=$A200,0,IF(HLOOKUP(GD$2,Recipes!$H:$GI,'Production Calculator'!$A200+2,FALSE)=0,0,HLOOKUP(GD$2,Recipes!$H:$GI,'Production Calculator'!$A200+2,FALSE)*$AK200))</f>
        <v>0</v>
      </c>
      <c r="GE200" s="11">
        <f>IF(GE$2=$A200,0,IF(HLOOKUP(GE$2,Recipes!$H:$GI,'Production Calculator'!$A200+2,FALSE)=0,0,HLOOKUP(GE$2,Recipes!$H:$GI,'Production Calculator'!$A200+2,FALSE)*$AK200))</f>
        <v>0</v>
      </c>
      <c r="GF200" s="11">
        <f>IF(GF$2=$A200,0,IF(HLOOKUP(GF$2,Recipes!$H:$GI,'Production Calculator'!$A200+2,FALSE)=0,0,HLOOKUP(GF$2,Recipes!$H:$GI,'Production Calculator'!$A200+2,FALSE)*$AK200))</f>
        <v>0</v>
      </c>
      <c r="GG200" s="11">
        <f>IF(GG$2=$A200,0,IF(HLOOKUP(GG$2,Recipes!$H:$GI,'Production Calculator'!$A200+2,FALSE)=0,0,HLOOKUP(GG$2,Recipes!$H:$GI,'Production Calculator'!$A200+2,FALSE)*$AK200))</f>
        <v>0</v>
      </c>
      <c r="GH200" s="11">
        <f>IF(GH$2=$A200,0,IF(HLOOKUP(GH$2,Recipes!$H:$GI,'Production Calculator'!$A200+2,FALSE)=0,0,HLOOKUP(GH$2,Recipes!$H:$GI,'Production Calculator'!$A200+2,FALSE)*$AK200))</f>
        <v>0</v>
      </c>
      <c r="GI200" s="11">
        <f>IF(GI$2=$A200,0,IF(HLOOKUP(GI$2,Recipes!$H:$GI,'Production Calculator'!$A200+2,FALSE)=0,0,HLOOKUP(GI$2,Recipes!$H:$GI,'Production Calculator'!$A200+2,FALSE)*$AK200))</f>
        <v>0</v>
      </c>
      <c r="GJ200" s="11">
        <f>IF(GJ$2=$A200,0,IF(HLOOKUP(GJ$2,Recipes!$H:$GI,'Production Calculator'!$A200+2,FALSE)=0,0,HLOOKUP(GJ$2,Recipes!$H:$GI,'Production Calculator'!$A200+2,FALSE)*$AK200))</f>
        <v>0</v>
      </c>
      <c r="GK200" s="11">
        <f>IF(GK$2=$A200,0,IF(HLOOKUP(GK$2,Recipes!$H:$GI,'Production Calculator'!$A200+2,FALSE)=0,0,HLOOKUP(GK$2,Recipes!$H:$GI,'Production Calculator'!$A200+2,FALSE)*$AK200))</f>
        <v>0</v>
      </c>
      <c r="GL200" s="11">
        <f>IF(GL$2=$A200,0,IF(HLOOKUP(GL$2,Recipes!$H:$GI,'Production Calculator'!$A200+2,FALSE)=0,0,HLOOKUP(GL$2,Recipes!$H:$GI,'Production Calculator'!$A200+2,FALSE)*$AK200))</f>
        <v>0</v>
      </c>
      <c r="GM200" s="11">
        <f>IF(GM$2=$A200,0,IF(HLOOKUP(GM$2,Recipes!$H:$GI,'Production Calculator'!$A200+2,FALSE)=0,0,HLOOKUP(GM$2,Recipes!$H:$GI,'Production Calculator'!$A200+2,FALSE)*$AK200))</f>
        <v>0</v>
      </c>
      <c r="GN200" s="11">
        <f>IF(GN$2=$A200,0,IF(HLOOKUP(GN$2,Recipes!$H:$GI,'Production Calculator'!$A200+2,FALSE)=0,0,HLOOKUP(GN$2,Recipes!$H:$GI,'Production Calculator'!$A200+2,FALSE)*$AK200))</f>
        <v>0</v>
      </c>
      <c r="GO200" s="11">
        <f>IF(GO$2=$A200,0,IF(HLOOKUP(GO$2,Recipes!$H:$GI,'Production Calculator'!$A200+2,FALSE)=0,0,HLOOKUP(GO$2,Recipes!$H:$GI,'Production Calculator'!$A200+2,FALSE)*$AK200))</f>
        <v>0</v>
      </c>
      <c r="GP200" s="11">
        <f>IF(GP$2=$A200,0,IF(HLOOKUP(GP$2,Recipes!$H:$GI,'Production Calculator'!$A200+2,FALSE)=0,0,HLOOKUP(GP$2,Recipes!$H:$GI,'Production Calculator'!$A200+2,FALSE)*$AK200))</f>
        <v>0</v>
      </c>
      <c r="GQ200" s="11">
        <f>IF(GQ$2=$A200,0,IF(HLOOKUP(GQ$2,Recipes!$H:$GI,'Production Calculator'!$A200+2,FALSE)=0,0,HLOOKUP(GQ$2,Recipes!$H:$GI,'Production Calculator'!$A200+2,FALSE)*$AK200))</f>
        <v>0</v>
      </c>
      <c r="GR200" s="11">
        <f>IF(GR$2=$A200,0,IF(HLOOKUP(GR$2,Recipes!$H:$GI,'Production Calculator'!$A200+2,FALSE)=0,0,HLOOKUP(GR$2,Recipes!$H:$GI,'Production Calculator'!$A200+2,FALSE)*$AK200))</f>
        <v>0</v>
      </c>
      <c r="GS200" s="11">
        <f>IF(GS$2=$A200,0,IF(HLOOKUP(GS$2,Recipes!$H:$GI,'Production Calculator'!$A200+2,FALSE)=0,0,HLOOKUP(GS$2,Recipes!$H:$GI,'Production Calculator'!$A200+2,FALSE)*$AK200))</f>
        <v>0</v>
      </c>
      <c r="GT200" s="11">
        <f>IF(GT$2=$A200,0,IF(HLOOKUP(GT$2,Recipes!$H:$GI,'Production Calculator'!$A200+2,FALSE)=0,0,HLOOKUP(GT$2,Recipes!$H:$GI,'Production Calculator'!$A200+2,FALSE)*$AK200))</f>
        <v>0</v>
      </c>
      <c r="GU200" s="11">
        <f>IF(GU$2=$A200,0,IF(HLOOKUP(GU$2,Recipes!$H:$GI,'Production Calculator'!$A200+2,FALSE)=0,0,HLOOKUP(GU$2,Recipes!$H:$GI,'Production Calculator'!$A200+2,FALSE)*$AK200))</f>
        <v>0</v>
      </c>
      <c r="GV200" s="11">
        <f>IF(GV$2=$A200,0,IF(HLOOKUP(GV$2,Recipes!$H:$GI,'Production Calculator'!$A200+2,FALSE)=0,0,HLOOKUP(GV$2,Recipes!$H:$GI,'Production Calculator'!$A200+2,FALSE)*$AK200))</f>
        <v>0</v>
      </c>
      <c r="GW200" s="11">
        <f>IF(GW$2=$A200,0,IF(HLOOKUP(GW$2,Recipes!$H:$GI,'Production Calculator'!$A200+2,FALSE)=0,0,HLOOKUP(GW$2,Recipes!$H:$GI,'Production Calculator'!$A200+2,FALSE)*$AK200))</f>
        <v>0</v>
      </c>
      <c r="GX200" s="11">
        <f>IF(GX$2=$A200,0,IF(HLOOKUP(GX$2,Recipes!$H:$GI,'Production Calculator'!$A200+2,FALSE)=0,0,HLOOKUP(GX$2,Recipes!$H:$GI,'Production Calculator'!$A200+2,FALSE)*$AK200))</f>
        <v>0</v>
      </c>
      <c r="GY200" s="11">
        <f>IF(GY$2=$A200,0,IF(HLOOKUP(GY$2,Recipes!$H:$GI,'Production Calculator'!$A200+2,FALSE)=0,0,HLOOKUP(GY$2,Recipes!$H:$GI,'Production Calculator'!$A200+2,FALSE)*$AK200))</f>
        <v>0</v>
      </c>
      <c r="GZ200" s="11">
        <f>IF(GZ$2=$A200,0,IF(HLOOKUP(GZ$2,Recipes!$H:$GI,'Production Calculator'!$A200+2,FALSE)=0,0,HLOOKUP(GZ$2,Recipes!$H:$GI,'Production Calculator'!$A200+2,FALSE)*$AK200))</f>
        <v>0</v>
      </c>
      <c r="HA200" s="11">
        <f>IF(HA$2=$A200,0,IF(HLOOKUP(HA$2,Recipes!$H:$GI,'Production Calculator'!$A200+2,FALSE)=0,0,HLOOKUP(HA$2,Recipes!$H:$GI,'Production Calculator'!$A200+2,FALSE)*$AK200))</f>
        <v>0</v>
      </c>
      <c r="HB200" s="11">
        <f>IF(HB$2=$A200,0,IF(HLOOKUP(HB$2,Recipes!$H:$GI,'Production Calculator'!$A200+2,FALSE)=0,0,HLOOKUP(HB$2,Recipes!$H:$GI,'Production Calculator'!$A200+2,FALSE)*$AK200))</f>
        <v>0</v>
      </c>
      <c r="HC200" s="11">
        <f>IF(HC$2=$A200,0,IF(HLOOKUP(HC$2,Recipes!$H:$GI,'Production Calculator'!$A200+2,FALSE)=0,0,HLOOKUP(HC$2,Recipes!$H:$GI,'Production Calculator'!$A200+2,FALSE)*$AK200))</f>
        <v>0</v>
      </c>
      <c r="HD200" s="11">
        <f>IF(HD$2=$A200,0,IF(HLOOKUP(HD$2,Recipes!$H:$GI,'Production Calculator'!$A200+2,FALSE)=0,0,HLOOKUP(HD$2,Recipes!$H:$GI,'Production Calculator'!$A200+2,FALSE)*$AK200))</f>
        <v>0</v>
      </c>
      <c r="HE200" s="11">
        <f>IF(HE$2=$A200,0,IF(HLOOKUP(HE$2,Recipes!$H:$GI,'Production Calculator'!$A200+2,FALSE)=0,0,HLOOKUP(HE$2,Recipes!$H:$GI,'Production Calculator'!$A200+2,FALSE)*$AK200))</f>
        <v>0</v>
      </c>
      <c r="HF200" s="11">
        <f>IF(HF$2=$A200,0,IF(HLOOKUP(HF$2,Recipes!$H:$GI,'Production Calculator'!$A200+2,FALSE)=0,0,HLOOKUP(HF$2,Recipes!$H:$GI,'Production Calculator'!$A200+2,FALSE)*$AK200))</f>
        <v>0</v>
      </c>
      <c r="HG200" s="11">
        <f>IF(HG$2=$A200,0,IF(HLOOKUP(HG$2,Recipes!$H:$GI,'Production Calculator'!$A200+2,FALSE)=0,0,HLOOKUP(HG$2,Recipes!$H:$GI,'Production Calculator'!$A200+2,FALSE)*$AK200))</f>
        <v>0</v>
      </c>
      <c r="HH200" s="11">
        <f>IF(HH$2=$A200,0,IF(HLOOKUP(HH$2,Recipes!$H:$GI,'Production Calculator'!$A200+2,FALSE)=0,0,HLOOKUP(HH$2,Recipes!$H:$GI,'Production Calculator'!$A200+2,FALSE)*$AK200))</f>
        <v>0</v>
      </c>
      <c r="HI200" s="11">
        <f>IF(HI$2=$A200,0,IF(HLOOKUP(HI$2,Recipes!$H:$GI,'Production Calculator'!$A200+2,FALSE)=0,0,HLOOKUP(HI$2,Recipes!$H:$GI,'Production Calculator'!$A200+2,FALSE)*$AK200))</f>
        <v>0</v>
      </c>
      <c r="HJ200" s="11">
        <f>IF(HJ$2=$A200,0,IF(HLOOKUP(HJ$2,Recipes!$H:$GI,'Production Calculator'!$A200+2,FALSE)=0,0,HLOOKUP(HJ$2,Recipes!$H:$GI,'Production Calculator'!$A200+2,FALSE)*$AK200))</f>
        <v>0</v>
      </c>
      <c r="HK200" s="11">
        <f>IF(HK$2=$A200,0,IF(HLOOKUP(HK$2,Recipes!$H:$GI,'Production Calculator'!$A200+2,FALSE)=0,0,HLOOKUP(HK$2,Recipes!$H:$GI,'Production Calculator'!$A200+2,FALSE)*$AK200))</f>
        <v>0</v>
      </c>
      <c r="HL200" s="11">
        <f>IF(HL$2=$A200,0,IF(HLOOKUP(HL$2,Recipes!$H:$GI,'Production Calculator'!$A200+2,FALSE)=0,0,HLOOKUP(HL$2,Recipes!$H:$GI,'Production Calculator'!$A200+2,FALSE)*$AK200))</f>
        <v>0</v>
      </c>
      <c r="HM200" s="11">
        <f>IF(HM$2=$A200,0,IF(HLOOKUP(HM$2,Recipes!$H:$GI,'Production Calculator'!$A200+2,FALSE)=0,0,HLOOKUP(HM$2,Recipes!$H:$GI,'Production Calculator'!$A200+2,FALSE)*$AK200))</f>
        <v>0</v>
      </c>
      <c r="HN200" s="11">
        <f>IF(HN$2=$A200,0,IF(HLOOKUP(HN$2,Recipes!$H:$GI,'Production Calculator'!$A200+2,FALSE)=0,0,HLOOKUP(HN$2,Recipes!$H:$GI,'Production Calculator'!$A200+2,FALSE)*$AK200))</f>
        <v>0</v>
      </c>
      <c r="HO200" s="11">
        <f>IF(HO$2=$A200,0,IF(HLOOKUP(HO$2,Recipes!$H:$GI,'Production Calculator'!$A200+2,FALSE)=0,0,HLOOKUP(HO$2,Recipes!$H:$GI,'Production Calculator'!$A200+2,FALSE)*$AK200))</f>
        <v>0</v>
      </c>
      <c r="HP200" s="11">
        <f>IF(HP$2=$A200,0,IF(HLOOKUP(HP$2,Recipes!$H:$GI,'Production Calculator'!$A200+2,FALSE)=0,0,HLOOKUP(HP$2,Recipes!$H:$GI,'Production Calculator'!$A200+2,FALSE)*$AK200))</f>
        <v>0</v>
      </c>
      <c r="HQ200" s="11">
        <f>IF(HQ$2=$A200,0,IF(HLOOKUP(HQ$2,Recipes!$H:$GI,'Production Calculator'!$A200+2,FALSE)=0,0,HLOOKUP(HQ$2,Recipes!$H:$GI,'Production Calculator'!$A200+2,FALSE)*$AK200))</f>
        <v>0</v>
      </c>
      <c r="HR200" s="11">
        <f>IF(HR$2=$A200,0,IF(HLOOKUP(HR$2,Recipes!$H:$GI,'Production Calculator'!$A200+2,FALSE)=0,0,HLOOKUP(HR$2,Recipes!$H:$GI,'Production Calculator'!$A200+2,FALSE)*$AK200))</f>
        <v>0</v>
      </c>
      <c r="HS200" s="121"/>
    </row>
    <row r="201" spans="1:227" ht="14.65" thickBot="1" x14ac:dyDescent="0.5">
      <c r="A201">
        <v>176</v>
      </c>
      <c r="B201" s="115" t="str">
        <f>VLOOKUP(A201,Recipes!A:B,2)</f>
        <v>Tank</v>
      </c>
      <c r="C201" s="129">
        <v>0</v>
      </c>
      <c r="D201" s="116">
        <f>HLOOKUP(A201,$AQ$2:$HR$202,$A$202-1,FALSE)+C201</f>
        <v>0</v>
      </c>
      <c r="E201" s="130" t="s">
        <v>1</v>
      </c>
      <c r="F201" s="117">
        <f>VLOOKUP(A201,Recipes!$A$3:$G$186,6,FALSE)</f>
        <v>4</v>
      </c>
      <c r="G201" s="117">
        <f>VLOOKUP(A201,Recipes!$A$3:$G$186,7,FALSE)</f>
        <v>0</v>
      </c>
      <c r="H201" s="118">
        <f>ROUNDUP(D201/AL201,0)</f>
        <v>0</v>
      </c>
      <c r="I201" s="117">
        <f>VLOOKUP(E201,Data!$A$2:$C$26,3, FALSE)</f>
        <v>4</v>
      </c>
      <c r="J201" s="116">
        <v>0</v>
      </c>
      <c r="K201" s="116">
        <v>0</v>
      </c>
      <c r="L201" s="285">
        <v>0</v>
      </c>
      <c r="M201" s="125">
        <v>0</v>
      </c>
      <c r="N201" s="125">
        <v>0</v>
      </c>
      <c r="O201" s="125">
        <v>0</v>
      </c>
      <c r="P201" s="126">
        <v>0</v>
      </c>
      <c r="Q201" s="126">
        <v>0</v>
      </c>
      <c r="R201" s="126">
        <v>0</v>
      </c>
      <c r="S201">
        <f t="shared" si="346"/>
        <v>0</v>
      </c>
      <c r="T201">
        <f t="shared" si="347"/>
        <v>0</v>
      </c>
      <c r="U201">
        <f t="shared" si="348"/>
        <v>0</v>
      </c>
      <c r="V201">
        <f t="shared" si="349"/>
        <v>0</v>
      </c>
      <c r="W201">
        <f t="shared" si="350"/>
        <v>0</v>
      </c>
      <c r="X201">
        <f t="shared" si="351"/>
        <v>0</v>
      </c>
      <c r="Y201">
        <f t="shared" si="352"/>
        <v>0</v>
      </c>
      <c r="Z201">
        <f t="shared" si="353"/>
        <v>0</v>
      </c>
      <c r="AA201">
        <f t="shared" si="354"/>
        <v>0</v>
      </c>
      <c r="AB201" s="119">
        <f>VLOOKUP($A201,Recipes!$A:$G,4)</f>
        <v>0.5</v>
      </c>
      <c r="AC201" s="119">
        <f>VLOOKUP($A201,Recipes!$A:$G,5)</f>
        <v>1</v>
      </c>
      <c r="AD201" s="119">
        <f>AC201/AB201</f>
        <v>2</v>
      </c>
      <c r="AE201" s="119">
        <f>VLOOKUP(E201,Data!$A$2:$F$26,5,FALSE)</f>
        <v>0</v>
      </c>
      <c r="AF201" s="119">
        <f>VLOOKUP(E201,Data!$A$2:$F$26,4,FALSE)</f>
        <v>210</v>
      </c>
      <c r="AG201" s="119">
        <f>VLOOKUP(E201,Data!$A$2:$B$26,2, FALSE)</f>
        <v>1.25</v>
      </c>
      <c r="AH201" s="119">
        <f>1+VLOOKUP($J$3,Data!$A$40:$D$48,2,FALSE)*$J201+VLOOKUP($K$3,Data!$A$40:$D$48,2,FALSE)*$K201+VLOOKUP($L$3,Data!$A$40:$D$48,2,FALSE)*$L201+VLOOKUP($M$3,Data!$A$40:$D$48,2,FALSE)*$M201+VLOOKUP($N$3,Data!$A$40:$D$48,2,FALSE)*$N201+VLOOKUP($O$3,Data!$A$40:$D$48,2,FALSE)*$O201+VLOOKUP($P$3,Data!$A$40:$D$48,2,FALSE)*$P201+VLOOKUP($Q$3,Data!$A$40:$D$48,2,FALSE)*$Q201+VLOOKUP($R$3,Data!$A$40:$D$48,2,FALSE)*$R201</f>
        <v>1</v>
      </c>
      <c r="AI201" s="119">
        <f>MAX(1+VLOOKUP($J$3,Data!$A$40:$D$48,3,FALSE)*$J201+VLOOKUP($K$3,Data!$A$40:$D$48,3,FALSE)*$K201+VLOOKUP($L$3,Data!$A$40:$D$48,3,FALSE)*$L201+VLOOKUP($M$3,Data!$A$40:$D$48,3,FALSE)*$M201+VLOOKUP($N$3,Data!$A$40:$D$48,3,FALSE)*$N201+VLOOKUP($O$3,Data!$A$40:$D$48,3,FALSE)*$O201+VLOOKUP($P$3,Data!$A$40:$D$48,3,FALSE)*$P201+VLOOKUP($Q$3,Data!$A$40:$D$48,3,FALSE)*$Q201+VLOOKUP($R$3,Data!$A$40:$D$48,3,FALSE)*$R201,0)</f>
        <v>1</v>
      </c>
      <c r="AJ201" s="119">
        <f>MAX(1-(VLOOKUP($J$3,Data!$A$40:$D$48,4,FALSE)*$J201+VLOOKUP($K$3,Data!$A$40:$D$48,4,FALSE)*$K201+VLOOKUP($L$3,Data!$A$40:$D$48,4,FALSE)*$L201+VLOOKUP($M$3,Data!$A$40:$D$48,4,FALSE)*$M201+VLOOKUP($N$3,Data!$A$40:$D$48,4,FALSE)*$N201+VLOOKUP($O$3,Data!$A$40:$D$48,4,FALSE)*$O201+VLOOKUP($P$3,Data!$A$40:$D$48,4,FALSE)*$P201+VLOOKUP($Q$3,Data!$A$40:$D$48,4,FALSE)*$Q201+VLOOKUP($R$3,Data!$A$40:$D$48,4,FALSE)*$R201),0.2)</f>
        <v>1</v>
      </c>
      <c r="AK201" s="120">
        <f>D201/(AC201*AH201)</f>
        <v>0</v>
      </c>
      <c r="AL201" s="119">
        <f>AD201*AG201*AH201*AI201</f>
        <v>2.5</v>
      </c>
      <c r="AM201" s="119">
        <f>AE201*H201*AJ201</f>
        <v>0</v>
      </c>
      <c r="AN201" s="119">
        <f>AF201*H201*AJ201</f>
        <v>0</v>
      </c>
      <c r="AO201" s="131" t="s">
        <v>298</v>
      </c>
      <c r="AP201" s="11"/>
      <c r="AQ201" s="11">
        <f>IF(AQ$2=$A201,0,IF(HLOOKUP(AQ$2,Recipes!$H:$GI,'Production Calculator'!$A201+2,FALSE)=0,0,HLOOKUP(AQ$2,Recipes!$H:$GI,'Production Calculator'!$A201+2,FALSE)*$AK201))</f>
        <v>0</v>
      </c>
      <c r="AR201" s="11">
        <f>IF(AR$2=$A201,0,IF(HLOOKUP(AR$2,Recipes!$H:$GI,'Production Calculator'!$A201+2,FALSE)=0,0,HLOOKUP(AR$2,Recipes!$H:$GI,'Production Calculator'!$A201+2,FALSE)*$AK201))</f>
        <v>0</v>
      </c>
      <c r="AS201" s="11">
        <f>IF(AS$2=$A201,0,IF(HLOOKUP(AS$2,Recipes!$H:$GI,'Production Calculator'!$A201+2,FALSE)=0,0,HLOOKUP(AS$2,Recipes!$H:$GI,'Production Calculator'!$A201+2,FALSE)*$AK201))</f>
        <v>0</v>
      </c>
      <c r="AT201" s="11">
        <f>IF(AT$2=$A201,0,IF(HLOOKUP(AT$2,Recipes!$H:$GI,'Production Calculator'!$A201+2,FALSE)=0,0,HLOOKUP(AT$2,Recipes!$H:$GI,'Production Calculator'!$A201+2,FALSE)*$AK201))</f>
        <v>0</v>
      </c>
      <c r="AU201" s="11">
        <f>IF(AU$2=$A201,0,IF(HLOOKUP(AU$2,Recipes!$H:$GI,'Production Calculator'!$A201+2,FALSE)=0,0,HLOOKUP(AU$2,Recipes!$H:$GI,'Production Calculator'!$A201+2,FALSE)*$AK201))</f>
        <v>0</v>
      </c>
      <c r="AV201" s="11">
        <f>IF(AV$2=$A201,0,IF(HLOOKUP(AV$2,Recipes!$H:$GI,'Production Calculator'!$A201+2,FALSE)=0,0,HLOOKUP(AV$2,Recipes!$H:$GI,'Production Calculator'!$A201+2,FALSE)*$AK201))</f>
        <v>0</v>
      </c>
      <c r="AW201" s="11">
        <f>IF(AW$2=$A201,0,IF(HLOOKUP(AW$2,Recipes!$H:$GI,'Production Calculator'!$A201+2,FALSE)=0,0,HLOOKUP(AW$2,Recipes!$H:$GI,'Production Calculator'!$A201+2,FALSE)*$AK201))</f>
        <v>0</v>
      </c>
      <c r="AX201" s="11">
        <f>IF(AX$2=$A201,0,IF(HLOOKUP(AX$2,Recipes!$H:$GI,'Production Calculator'!$A201+2,FALSE)=0,0,HLOOKUP(AX$2,Recipes!$H:$GI,'Production Calculator'!$A201+2,FALSE)*$AK201))</f>
        <v>0</v>
      </c>
      <c r="AY201" s="11">
        <f>IF(AY$2=$A201,0,IF(HLOOKUP(AY$2,Recipes!$H:$GI,'Production Calculator'!$A201+2,FALSE)=0,0,HLOOKUP(AY$2,Recipes!$H:$GI,'Production Calculator'!$A201+2,FALSE)*$AK201))</f>
        <v>0</v>
      </c>
      <c r="AZ201" s="11">
        <f>IF(AZ$2=$A201,0,IF(HLOOKUP(AZ$2,Recipes!$H:$GI,'Production Calculator'!$A201+2,FALSE)=0,0,HLOOKUP(AZ$2,Recipes!$H:$GI,'Production Calculator'!$A201+2,FALSE)*$AK201))</f>
        <v>0</v>
      </c>
      <c r="BA201" s="11">
        <f>IF(BA$2=$A201,0,IF(HLOOKUP(BA$2,Recipes!$H:$GI,'Production Calculator'!$A201+2,FALSE)=0,0,HLOOKUP(BA$2,Recipes!$H:$GI,'Production Calculator'!$A201+2,FALSE)*$AK201))</f>
        <v>0</v>
      </c>
      <c r="BB201" s="11">
        <f>IF(BB$2=$A201,0,IF(HLOOKUP(BB$2,Recipes!$H:$GI,'Production Calculator'!$A201+2,FALSE)=0,0,HLOOKUP(BB$2,Recipes!$H:$GI,'Production Calculator'!$A201+2,FALSE)*$AK201))</f>
        <v>0</v>
      </c>
      <c r="BC201" s="11">
        <f>IF(BC$2=$A201,0,IF(HLOOKUP(BC$2,Recipes!$H:$GI,'Production Calculator'!$A201+2,FALSE)=0,0,HLOOKUP(BC$2,Recipes!$H:$GI,'Production Calculator'!$A201+2,FALSE)*$AK201))</f>
        <v>0</v>
      </c>
      <c r="BD201" s="11">
        <f>IF(BD$2=$A201,0,IF(HLOOKUP(BD$2,Recipes!$H:$GI,'Production Calculator'!$A201+2,FALSE)=0,0,HLOOKUP(BD$2,Recipes!$H:$GI,'Production Calculator'!$A201+2,FALSE)*$AK201))</f>
        <v>0</v>
      </c>
      <c r="BE201" s="11">
        <f>IF(BE$2=$A201,0,IF(HLOOKUP(BE$2,Recipes!$H:$GI,'Production Calculator'!$A201+2,FALSE)=0,0,HLOOKUP(BE$2,Recipes!$H:$GI,'Production Calculator'!$A201+2,FALSE)*$AK201))</f>
        <v>0</v>
      </c>
      <c r="BF201" s="11">
        <f>IF(BF$2=$A201,0,IF(HLOOKUP(BF$2,Recipes!$H:$GI,'Production Calculator'!$A201+2,FALSE)=0,0,HLOOKUP(BF$2,Recipes!$H:$GI,'Production Calculator'!$A201+2,FALSE)*$AK201))</f>
        <v>0</v>
      </c>
      <c r="BG201" s="11">
        <f>IF(BG$2=$A201,0,IF(HLOOKUP(BG$2,Recipes!$H:$GI,'Production Calculator'!$A201+2,FALSE)=0,0,HLOOKUP(BG$2,Recipes!$H:$GI,'Production Calculator'!$A201+2,FALSE)*$AK201))</f>
        <v>0</v>
      </c>
      <c r="BH201" s="11">
        <f>IF(BH$2=$A201,0,IF(HLOOKUP(BH$2,Recipes!$H:$GI,'Production Calculator'!$A201+2,FALSE)=0,0,HLOOKUP(BH$2,Recipes!$H:$GI,'Production Calculator'!$A201+2,FALSE)*$AK201))</f>
        <v>0</v>
      </c>
      <c r="BI201" s="11">
        <f>IF(BI$2=$A201,0,IF(HLOOKUP(BI$2,Recipes!$H:$GI,'Production Calculator'!$A201+2,FALSE)=0,0,HLOOKUP(BI$2,Recipes!$H:$GI,'Production Calculator'!$A201+2,FALSE)*$AK201))</f>
        <v>0</v>
      </c>
      <c r="BJ201" s="11">
        <f>IF(BJ$2=$A201,0,IF(HLOOKUP(BJ$2,Recipes!$H:$GI,'Production Calculator'!$A201+2,FALSE)=0,0,HLOOKUP(BJ$2,Recipes!$H:$GI,'Production Calculator'!$A201+2,FALSE)*$AK201))</f>
        <v>0</v>
      </c>
      <c r="BK201" s="11">
        <f>IF(BK$2=$A201,0,IF(HLOOKUP(BK$2,Recipes!$H:$GI,'Production Calculator'!$A201+2,FALSE)=0,0,HLOOKUP(BK$2,Recipes!$H:$GI,'Production Calculator'!$A201+2,FALSE)*$AK201))</f>
        <v>0</v>
      </c>
      <c r="BL201" s="11">
        <f>IF(BL$2=$A201,0,IF(HLOOKUP(BL$2,Recipes!$H:$GI,'Production Calculator'!$A201+2,FALSE)=0,0,HLOOKUP(BL$2,Recipes!$H:$GI,'Production Calculator'!$A201+2,FALSE)*$AK201))</f>
        <v>0</v>
      </c>
      <c r="BM201" s="11">
        <f>IF(BM$2=$A201,0,IF(HLOOKUP(BM$2,Recipes!$H:$GI,'Production Calculator'!$A201+2,FALSE)=0,0,HLOOKUP(BM$2,Recipes!$H:$GI,'Production Calculator'!$A201+2,FALSE)*$AK201))</f>
        <v>0</v>
      </c>
      <c r="BN201" s="11">
        <f>IF(BN$2=$A201,0,IF(HLOOKUP(BN$2,Recipes!$H:$GI,'Production Calculator'!$A201+2,FALSE)=0,0,HLOOKUP(BN$2,Recipes!$H:$GI,'Production Calculator'!$A201+2,FALSE)*$AK201))</f>
        <v>0</v>
      </c>
      <c r="BO201" s="11">
        <f>IF(BO$2=$A201,0,IF(HLOOKUP(BO$2,Recipes!$H:$GI,'Production Calculator'!$A201+2,FALSE)=0,0,HLOOKUP(BO$2,Recipes!$H:$GI,'Production Calculator'!$A201+2,FALSE)*$AK201))</f>
        <v>0</v>
      </c>
      <c r="BP201" s="11">
        <f>IF(BP$2=$A201,0,IF(HLOOKUP(BP$2,Recipes!$H:$GI,'Production Calculator'!$A201+2,FALSE)=0,0,HLOOKUP(BP$2,Recipes!$H:$GI,'Production Calculator'!$A201+2,FALSE)*$AK201))</f>
        <v>0</v>
      </c>
      <c r="BQ201" s="11">
        <f>IF(BQ$2=$A201,0,IF(HLOOKUP(BQ$2,Recipes!$H:$GI,'Production Calculator'!$A201+2,FALSE)=0,0,HLOOKUP(BQ$2,Recipes!$H:$GI,'Production Calculator'!$A201+2,FALSE)*$AK201))</f>
        <v>0</v>
      </c>
      <c r="BR201" s="11">
        <f>IF(BR$2=$A201,0,IF(HLOOKUP(BR$2,Recipes!$H:$GI,'Production Calculator'!$A201+2,FALSE)=0,0,HLOOKUP(BR$2,Recipes!$H:$GI,'Production Calculator'!$A201+2,FALSE)*$AK201))</f>
        <v>0</v>
      </c>
      <c r="BS201" s="11">
        <f>IF(BS$2=$A201,0,IF(HLOOKUP(BS$2,Recipes!$H:$GI,'Production Calculator'!$A201+2,FALSE)=0,0,HLOOKUP(BS$2,Recipes!$H:$GI,'Production Calculator'!$A201+2,FALSE)*$AK201))</f>
        <v>0</v>
      </c>
      <c r="BT201" s="11">
        <f>IF(BT$2=$A201,0,IF(HLOOKUP(BT$2,Recipes!$H:$GI,'Production Calculator'!$A201+2,FALSE)=0,0,HLOOKUP(BT$2,Recipes!$H:$GI,'Production Calculator'!$A201+2,FALSE)*$AK201))</f>
        <v>0</v>
      </c>
      <c r="BU201" s="11">
        <f>IF(BU$2=$A201,0,IF(HLOOKUP(BU$2,Recipes!$H:$GI,'Production Calculator'!$A201+2,FALSE)=0,0,HLOOKUP(BU$2,Recipes!$H:$GI,'Production Calculator'!$A201+2,FALSE)*$AK201))</f>
        <v>0</v>
      </c>
      <c r="BV201" s="11">
        <f>IF(BV$2=$A201,0,IF(HLOOKUP(BV$2,Recipes!$H:$GI,'Production Calculator'!$A201+2,FALSE)=0,0,HLOOKUP(BV$2,Recipes!$H:$GI,'Production Calculator'!$A201+2,FALSE)*$AK201))</f>
        <v>0</v>
      </c>
      <c r="BW201" s="11">
        <f>IF(BW$2=$A201,0,IF(HLOOKUP(BW$2,Recipes!$H:$GI,'Production Calculator'!$A201+2,FALSE)=0,0,HLOOKUP(BW$2,Recipes!$H:$GI,'Production Calculator'!$A201+2,FALSE)*$AK201))</f>
        <v>0</v>
      </c>
      <c r="BX201" s="11">
        <f>IF(BX$2=$A201,0,IF(HLOOKUP(BX$2,Recipes!$H:$GI,'Production Calculator'!$A201+2,FALSE)=0,0,HLOOKUP(BX$2,Recipes!$H:$GI,'Production Calculator'!$A201+2,FALSE)*$AK201))</f>
        <v>0</v>
      </c>
      <c r="BY201" s="11">
        <f>IF(BY$2=$A201,0,IF(HLOOKUP(BY$2,Recipes!$H:$GI,'Production Calculator'!$A201+2,FALSE)=0,0,HLOOKUP(BY$2,Recipes!$H:$GI,'Production Calculator'!$A201+2,FALSE)*$AK201))</f>
        <v>0</v>
      </c>
      <c r="BZ201" s="11">
        <f>IF(BZ$2=$A201,0,IF(HLOOKUP(BZ$2,Recipes!$H:$GI,'Production Calculator'!$A201+2,FALSE)=0,0,HLOOKUP(BZ$2,Recipes!$H:$GI,'Production Calculator'!$A201+2,FALSE)*$AK201))</f>
        <v>0</v>
      </c>
      <c r="CA201" s="11">
        <f>IF(CA$2=$A201,0,IF(HLOOKUP(CA$2,Recipes!$H:$GI,'Production Calculator'!$A201+2,FALSE)=0,0,HLOOKUP(CA$2,Recipes!$H:$GI,'Production Calculator'!$A201+2,FALSE)*$AK201))</f>
        <v>0</v>
      </c>
      <c r="CB201" s="11">
        <f>IF(CB$2=$A201,0,IF(HLOOKUP(CB$2,Recipes!$H:$GI,'Production Calculator'!$A201+2,FALSE)=0,0,HLOOKUP(CB$2,Recipes!$H:$GI,'Production Calculator'!$A201+2,FALSE)*$AK201))</f>
        <v>0</v>
      </c>
      <c r="CC201" s="11">
        <f>IF(CC$2=$A201,0,IF(HLOOKUP(CC$2,Recipes!$H:$GI,'Production Calculator'!$A201+2,FALSE)=0,0,HLOOKUP(CC$2,Recipes!$H:$GI,'Production Calculator'!$A201+2,FALSE)*$AK201))</f>
        <v>0</v>
      </c>
      <c r="CD201" s="11">
        <f>IF(CD$2=$A201,0,IF(HLOOKUP(CD$2,Recipes!$H:$GI,'Production Calculator'!$A201+2,FALSE)=0,0,HLOOKUP(CD$2,Recipes!$H:$GI,'Production Calculator'!$A201+2,FALSE)*$AK201))</f>
        <v>0</v>
      </c>
      <c r="CE201" s="11">
        <f>IF(CE$2=$A201,0,IF(HLOOKUP(CE$2,Recipes!$H:$GI,'Production Calculator'!$A201+2,FALSE)=0,0,HLOOKUP(CE$2,Recipes!$H:$GI,'Production Calculator'!$A201+2,FALSE)*$AK201))</f>
        <v>0</v>
      </c>
      <c r="CF201" s="11">
        <f>IF(CF$2=$A201,0,IF(HLOOKUP(CF$2,Recipes!$H:$GI,'Production Calculator'!$A201+2,FALSE)=0,0,HLOOKUP(CF$2,Recipes!$H:$GI,'Production Calculator'!$A201+2,FALSE)*$AK201))</f>
        <v>0</v>
      </c>
      <c r="CG201" s="11">
        <f>IF(CG$2=$A201,0,IF(HLOOKUP(CG$2,Recipes!$H:$GI,'Production Calculator'!$A201+2,FALSE)=0,0,HLOOKUP(CG$2,Recipes!$H:$GI,'Production Calculator'!$A201+2,FALSE)*$AK201))</f>
        <v>0</v>
      </c>
      <c r="CH201" s="11">
        <f>IF(CH$2=$A201,0,IF(HLOOKUP(CH$2,Recipes!$H:$GI,'Production Calculator'!$A201+2,FALSE)=0,0,HLOOKUP(CH$2,Recipes!$H:$GI,'Production Calculator'!$A201+2,FALSE)*$AK201))</f>
        <v>0</v>
      </c>
      <c r="CI201" s="11">
        <f>IF(CI$2=$A201,0,IF(HLOOKUP(CI$2,Recipes!$H:$GI,'Production Calculator'!$A201+2,FALSE)=0,0,HLOOKUP(CI$2,Recipes!$H:$GI,'Production Calculator'!$A201+2,FALSE)*$AK201))</f>
        <v>0</v>
      </c>
      <c r="CJ201" s="11">
        <f>IF(CJ$2=$A201,0,IF(HLOOKUP(CJ$2,Recipes!$H:$GI,'Production Calculator'!$A201+2,FALSE)=0,0,HLOOKUP(CJ$2,Recipes!$H:$GI,'Production Calculator'!$A201+2,FALSE)*$AK201))</f>
        <v>0</v>
      </c>
      <c r="CK201" s="11">
        <f>IF(CK$2=$A201,0,IF(HLOOKUP(CK$2,Recipes!$H:$GI,'Production Calculator'!$A201+2,FALSE)=0,0,HLOOKUP(CK$2,Recipes!$H:$GI,'Production Calculator'!$A201+2,FALSE)*$AK201))</f>
        <v>0</v>
      </c>
      <c r="CL201" s="11">
        <f>IF(CL$2=$A201,0,IF(HLOOKUP(CL$2,Recipes!$H:$GI,'Production Calculator'!$A201+2,FALSE)=0,0,HLOOKUP(CL$2,Recipes!$H:$GI,'Production Calculator'!$A201+2,FALSE)*$AK201))</f>
        <v>0</v>
      </c>
      <c r="CM201" s="11">
        <f>IF(CM$2=$A201,0,IF(HLOOKUP(CM$2,Recipes!$H:$GI,'Production Calculator'!$A201+2,FALSE)=0,0,HLOOKUP(CM$2,Recipes!$H:$GI,'Production Calculator'!$A201+2,FALSE)*$AK201))</f>
        <v>0</v>
      </c>
      <c r="CN201" s="11">
        <f>IF(CN$2=$A201,0,IF(HLOOKUP(CN$2,Recipes!$H:$GI,'Production Calculator'!$A201+2,FALSE)=0,0,HLOOKUP(CN$2,Recipes!$H:$GI,'Production Calculator'!$A201+2,FALSE)*$AK201))</f>
        <v>0</v>
      </c>
      <c r="CO201" s="11">
        <f>IF(CO$2=$A201,0,IF(HLOOKUP(CO$2,Recipes!$H:$GI,'Production Calculator'!$A201+2,FALSE)=0,0,HLOOKUP(CO$2,Recipes!$H:$GI,'Production Calculator'!$A201+2,FALSE)*$AK201))</f>
        <v>0</v>
      </c>
      <c r="CP201" s="11">
        <f>IF(CP$2=$A201,0,IF(HLOOKUP(CP$2,Recipes!$H:$GI,'Production Calculator'!$A201+2,FALSE)=0,0,HLOOKUP(CP$2,Recipes!$H:$GI,'Production Calculator'!$A201+2,FALSE)*$AK201))</f>
        <v>0</v>
      </c>
      <c r="CQ201" s="11">
        <f>IF(CQ$2=$A201,0,IF(HLOOKUP(CQ$2,Recipes!$H:$GI,'Production Calculator'!$A201+2,FALSE)=0,0,HLOOKUP(CQ$2,Recipes!$H:$GI,'Production Calculator'!$A201+2,FALSE)*$AK201))</f>
        <v>0</v>
      </c>
      <c r="CR201" s="11">
        <f>IF(CR$2=$A201,0,IF(HLOOKUP(CR$2,Recipes!$H:$GI,'Production Calculator'!$A201+2,FALSE)=0,0,HLOOKUP(CR$2,Recipes!$H:$GI,'Production Calculator'!$A201+2,FALSE)*$AK201))</f>
        <v>0</v>
      </c>
      <c r="CS201" s="11">
        <f>IF(CS$2=$A201,0,IF(HLOOKUP(CS$2,Recipes!$H:$GI,'Production Calculator'!$A201+2,FALSE)=0,0,HLOOKUP(CS$2,Recipes!$H:$GI,'Production Calculator'!$A201+2,FALSE)*$AK201))</f>
        <v>0</v>
      </c>
      <c r="CT201" s="11">
        <f>IF(CT$2=$A201,0,IF(HLOOKUP(CT$2,Recipes!$H:$GI,'Production Calculator'!$A201+2,FALSE)=0,0,HLOOKUP(CT$2,Recipes!$H:$GI,'Production Calculator'!$A201+2,FALSE)*$AK201))</f>
        <v>0</v>
      </c>
      <c r="CU201" s="11">
        <f>IF(CU$2=$A201,0,IF(HLOOKUP(CU$2,Recipes!$H:$GI,'Production Calculator'!$A201+2,FALSE)=0,0,HLOOKUP(CU$2,Recipes!$H:$GI,'Production Calculator'!$A201+2,FALSE)*$AK201))</f>
        <v>0</v>
      </c>
      <c r="CV201" s="11">
        <f>IF(CV$2=$A201,0,IF(HLOOKUP(CV$2,Recipes!$H:$GI,'Production Calculator'!$A201+2,FALSE)=0,0,HLOOKUP(CV$2,Recipes!$H:$GI,'Production Calculator'!$A201+2,FALSE)*$AK201))</f>
        <v>0</v>
      </c>
      <c r="CW201" s="11">
        <f>IF(CW$2=$A201,0,IF(HLOOKUP(CW$2,Recipes!$H:$GI,'Production Calculator'!$A201+2,FALSE)=0,0,HLOOKUP(CW$2,Recipes!$H:$GI,'Production Calculator'!$A201+2,FALSE)*$AK201))</f>
        <v>0</v>
      </c>
      <c r="CX201" s="11">
        <f>IF(CX$2=$A201,0,IF(HLOOKUP(CX$2,Recipes!$H:$GI,'Production Calculator'!$A201+2,FALSE)=0,0,HLOOKUP(CX$2,Recipes!$H:$GI,'Production Calculator'!$A201+2,FALSE)*$AK201))</f>
        <v>0</v>
      </c>
      <c r="CY201" s="11">
        <f>IF(CY$2=$A201,0,IF(HLOOKUP(CY$2,Recipes!$H:$GI,'Production Calculator'!$A201+2,FALSE)=0,0,HLOOKUP(CY$2,Recipes!$H:$GI,'Production Calculator'!$A201+2,FALSE)*$AK201))</f>
        <v>0</v>
      </c>
      <c r="CZ201" s="11">
        <f>IF(CZ$2=$A201,0,IF(HLOOKUP(CZ$2,Recipes!$H:$GI,'Production Calculator'!$A201+2,FALSE)=0,0,HLOOKUP(CZ$2,Recipes!$H:$GI,'Production Calculator'!$A201+2,FALSE)*$AK201))</f>
        <v>0</v>
      </c>
      <c r="DA201" s="11">
        <f>IF(DA$2=$A201,0,IF(HLOOKUP(DA$2,Recipes!$H:$GI,'Production Calculator'!$A201+2,FALSE)=0,0,HLOOKUP(DA$2,Recipes!$H:$GI,'Production Calculator'!$A201+2,FALSE)*$AK201))</f>
        <v>0</v>
      </c>
      <c r="DB201" s="11">
        <f>IF(DB$2=$A201,0,IF(HLOOKUP(DB$2,Recipes!$H:$GI,'Production Calculator'!$A201+2,FALSE)=0,0,HLOOKUP(DB$2,Recipes!$H:$GI,'Production Calculator'!$A201+2,FALSE)*$AK201))</f>
        <v>0</v>
      </c>
      <c r="DC201" s="11">
        <f>IF(DC$2=$A201,0,IF(HLOOKUP(DC$2,Recipes!$H:$GI,'Production Calculator'!$A201+2,FALSE)=0,0,HLOOKUP(DC$2,Recipes!$H:$GI,'Production Calculator'!$A201+2,FALSE)*$AK201))</f>
        <v>0</v>
      </c>
      <c r="DD201" s="11">
        <f>IF(DD$2=$A201,0,IF(HLOOKUP(DD$2,Recipes!$H:$GI,'Production Calculator'!$A201+2,FALSE)=0,0,HLOOKUP(DD$2,Recipes!$H:$GI,'Production Calculator'!$A201+2,FALSE)*$AK201))</f>
        <v>0</v>
      </c>
      <c r="DE201" s="11">
        <f>IF(DE$2=$A201,0,IF(HLOOKUP(DE$2,Recipes!$H:$GI,'Production Calculator'!$A201+2,FALSE)=0,0,HLOOKUP(DE$2,Recipes!$H:$GI,'Production Calculator'!$A201+2,FALSE)*$AK201))</f>
        <v>0</v>
      </c>
      <c r="DF201" s="11">
        <f>IF(DF$2=$A201,0,IF(HLOOKUP(DF$2,Recipes!$H:$GI,'Production Calculator'!$A201+2,FALSE)=0,0,HLOOKUP(DF$2,Recipes!$H:$GI,'Production Calculator'!$A201+2,FALSE)*$AK201))</f>
        <v>0</v>
      </c>
      <c r="DG201" s="11">
        <f>IF(DG$2=$A201,0,IF(HLOOKUP(DG$2,Recipes!$H:$GI,'Production Calculator'!$A201+2,FALSE)=0,0,HLOOKUP(DG$2,Recipes!$H:$GI,'Production Calculator'!$A201+2,FALSE)*$AK201))</f>
        <v>0</v>
      </c>
      <c r="DH201" s="11">
        <f>IF(DH$2=$A201,0,IF(HLOOKUP(DH$2,Recipes!$H:$GI,'Production Calculator'!$A201+2,FALSE)=0,0,HLOOKUP(DH$2,Recipes!$H:$GI,'Production Calculator'!$A201+2,FALSE)*$AK201))</f>
        <v>0</v>
      </c>
      <c r="DI201" s="11">
        <f>IF(DI$2=$A201,0,IF(HLOOKUP(DI$2,Recipes!$H:$GI,'Production Calculator'!$A201+2,FALSE)=0,0,HLOOKUP(DI$2,Recipes!$H:$GI,'Production Calculator'!$A201+2,FALSE)*$AK201))</f>
        <v>0</v>
      </c>
      <c r="DJ201" s="11">
        <f>IF(DJ$2=$A201,0,IF(HLOOKUP(DJ$2,Recipes!$H:$GI,'Production Calculator'!$A201+2,FALSE)=0,0,HLOOKUP(DJ$2,Recipes!$H:$GI,'Production Calculator'!$A201+2,FALSE)*$AK201))</f>
        <v>0</v>
      </c>
      <c r="DK201" s="11">
        <f>IF(DK$2=$A201,0,IF(HLOOKUP(DK$2,Recipes!$H:$GI,'Production Calculator'!$A201+2,FALSE)=0,0,HLOOKUP(DK$2,Recipes!$H:$GI,'Production Calculator'!$A201+2,FALSE)*$AK201))</f>
        <v>0</v>
      </c>
      <c r="DL201" s="11">
        <f>IF(DL$2=$A201,0,IF(HLOOKUP(DL$2,Recipes!$H:$GI,'Production Calculator'!$A201+2,FALSE)=0,0,HLOOKUP(DL$2,Recipes!$H:$GI,'Production Calculator'!$A201+2,FALSE)*$AK201))</f>
        <v>0</v>
      </c>
      <c r="DM201" s="11">
        <f>IF(DM$2=$A201,0,IF(HLOOKUP(DM$2,Recipes!$H:$GI,'Production Calculator'!$A201+2,FALSE)=0,0,HLOOKUP(DM$2,Recipes!$H:$GI,'Production Calculator'!$A201+2,FALSE)*$AK201))</f>
        <v>0</v>
      </c>
      <c r="DN201" s="11">
        <f>IF(DN$2=$A201,0,IF(HLOOKUP(DN$2,Recipes!$H:$GI,'Production Calculator'!$A201+2,FALSE)=0,0,HLOOKUP(DN$2,Recipes!$H:$GI,'Production Calculator'!$A201+2,FALSE)*$AK201))</f>
        <v>0</v>
      </c>
      <c r="DO201" s="11">
        <f>IF(DO$2=$A201,0,IF(HLOOKUP(DO$2,Recipes!$H:$GI,'Production Calculator'!$A201+2,FALSE)=0,0,HLOOKUP(DO$2,Recipes!$H:$GI,'Production Calculator'!$A201+2,FALSE)*$AK201))</f>
        <v>0</v>
      </c>
      <c r="DP201" s="11">
        <f>IF(DP$2=$A201,0,IF(HLOOKUP(DP$2,Recipes!$H:$GI,'Production Calculator'!$A201+2,FALSE)=0,0,HLOOKUP(DP$2,Recipes!$H:$GI,'Production Calculator'!$A201+2,FALSE)*$AK201))</f>
        <v>0</v>
      </c>
      <c r="DQ201" s="11">
        <f>IF(DQ$2=$A201,0,IF(HLOOKUP(DQ$2,Recipes!$H:$GI,'Production Calculator'!$A201+2,FALSE)=0,0,HLOOKUP(DQ$2,Recipes!$H:$GI,'Production Calculator'!$A201+2,FALSE)*$AK201))</f>
        <v>0</v>
      </c>
      <c r="DR201" s="11">
        <f>IF(DR$2=$A201,0,IF(HLOOKUP(DR$2,Recipes!$H:$GI,'Production Calculator'!$A201+2,FALSE)=0,0,HLOOKUP(DR$2,Recipes!$H:$GI,'Production Calculator'!$A201+2,FALSE)*$AK201))</f>
        <v>0</v>
      </c>
      <c r="DS201" s="11">
        <f>IF(DS$2=$A201,0,IF(HLOOKUP(DS$2,Recipes!$H:$GI,'Production Calculator'!$A201+2,FALSE)=0,0,HLOOKUP(DS$2,Recipes!$H:$GI,'Production Calculator'!$A201+2,FALSE)*$AK201))</f>
        <v>0</v>
      </c>
      <c r="DT201" s="11">
        <f>IF(DT$2=$A201,0,IF(HLOOKUP(DT$2,Recipes!$H:$GI,'Production Calculator'!$A201+2,FALSE)=0,0,HLOOKUP(DT$2,Recipes!$H:$GI,'Production Calculator'!$A201+2,FALSE)*$AK201))</f>
        <v>0</v>
      </c>
      <c r="DU201" s="11">
        <f>IF(DU$2=$A201,0,IF(HLOOKUP(DU$2,Recipes!$H:$GI,'Production Calculator'!$A201+2,FALSE)=0,0,HLOOKUP(DU$2,Recipes!$H:$GI,'Production Calculator'!$A201+2,FALSE)*$AK201))</f>
        <v>0</v>
      </c>
      <c r="DV201" s="11">
        <f>IF(DV$2=$A201,0,IF(HLOOKUP(DV$2,Recipes!$H:$GI,'Production Calculator'!$A201+2,FALSE)=0,0,HLOOKUP(DV$2,Recipes!$H:$GI,'Production Calculator'!$A201+2,FALSE)*$AK201))</f>
        <v>0</v>
      </c>
      <c r="DW201" s="11">
        <f>IF(DW$2=$A201,0,IF(HLOOKUP(DW$2,Recipes!$H:$GI,'Production Calculator'!$A201+2,FALSE)=0,0,HLOOKUP(DW$2,Recipes!$H:$GI,'Production Calculator'!$A201+2,FALSE)*$AK201))</f>
        <v>0</v>
      </c>
      <c r="DX201" s="11">
        <f>IF(DX$2=$A201,0,IF(HLOOKUP(DX$2,Recipes!$H:$GI,'Production Calculator'!$A201+2,FALSE)=0,0,HLOOKUP(DX$2,Recipes!$H:$GI,'Production Calculator'!$A201+2,FALSE)*$AK201))</f>
        <v>0</v>
      </c>
      <c r="DY201" s="11">
        <f>IF(DY$2=$A201,0,IF(HLOOKUP(DY$2,Recipes!$H:$GI,'Production Calculator'!$A201+2,FALSE)=0,0,HLOOKUP(DY$2,Recipes!$H:$GI,'Production Calculator'!$A201+2,FALSE)*$AK201))</f>
        <v>0</v>
      </c>
      <c r="DZ201" s="11">
        <f>IF(DZ$2=$A201,0,IF(HLOOKUP(DZ$2,Recipes!$H:$GI,'Production Calculator'!$A201+2,FALSE)=0,0,HLOOKUP(DZ$2,Recipes!$H:$GI,'Production Calculator'!$A201+2,FALSE)*$AK201))</f>
        <v>0</v>
      </c>
      <c r="EA201" s="11">
        <f>IF(EA$2=$A201,0,IF(HLOOKUP(EA$2,Recipes!$H:$GI,'Production Calculator'!$A201+2,FALSE)=0,0,HLOOKUP(EA$2,Recipes!$H:$GI,'Production Calculator'!$A201+2,FALSE)*$AK201))</f>
        <v>0</v>
      </c>
      <c r="EB201" s="11">
        <f>IF(EB$2=$A201,0,IF(HLOOKUP(EB$2,Recipes!$H:$GI,'Production Calculator'!$A201+2,FALSE)=0,0,HLOOKUP(EB$2,Recipes!$H:$GI,'Production Calculator'!$A201+2,FALSE)*$AK201))</f>
        <v>0</v>
      </c>
      <c r="EC201" s="11">
        <f>IF(EC$2=$A201,0,IF(HLOOKUP(EC$2,Recipes!$H:$GI,'Production Calculator'!$A201+2,FALSE)=0,0,HLOOKUP(EC$2,Recipes!$H:$GI,'Production Calculator'!$A201+2,FALSE)*$AK201))</f>
        <v>0</v>
      </c>
      <c r="ED201" s="11">
        <f>IF(ED$2=$A201,0,IF(HLOOKUP(ED$2,Recipes!$H:$GI,'Production Calculator'!$A201+2,FALSE)=0,0,HLOOKUP(ED$2,Recipes!$H:$GI,'Production Calculator'!$A201+2,FALSE)*$AK201))</f>
        <v>0</v>
      </c>
      <c r="EE201" s="11">
        <f>IF(EE$2=$A201,0,IF(HLOOKUP(EE$2,Recipes!$H:$GI,'Production Calculator'!$A201+2,FALSE)=0,0,HLOOKUP(EE$2,Recipes!$H:$GI,'Production Calculator'!$A201+2,FALSE)*$AK201))</f>
        <v>0</v>
      </c>
      <c r="EF201" s="11">
        <f>IF(EF$2=$A201,0,IF(HLOOKUP(EF$2,Recipes!$H:$GI,'Production Calculator'!$A201+2,FALSE)=0,0,HLOOKUP(EF$2,Recipes!$H:$GI,'Production Calculator'!$A201+2,FALSE)*$AK201))</f>
        <v>0</v>
      </c>
      <c r="EG201" s="11">
        <f>IF(EG$2=$A201,0,IF(HLOOKUP(EG$2,Recipes!$H:$GI,'Production Calculator'!$A201+2,FALSE)=0,0,HLOOKUP(EG$2,Recipes!$H:$GI,'Production Calculator'!$A201+2,FALSE)*$AK201))</f>
        <v>0</v>
      </c>
      <c r="EH201" s="11">
        <f>IF(EH$2=$A201,0,IF(HLOOKUP(EH$2,Recipes!$H:$GI,'Production Calculator'!$A201+2,FALSE)=0,0,HLOOKUP(EH$2,Recipes!$H:$GI,'Production Calculator'!$A201+2,FALSE)*$AK201))</f>
        <v>0</v>
      </c>
      <c r="EI201" s="11">
        <f>IF(EI$2=$A201,0,IF(HLOOKUP(EI$2,Recipes!$H:$GI,'Production Calculator'!$A201+2,FALSE)=0,0,HLOOKUP(EI$2,Recipes!$H:$GI,'Production Calculator'!$A201+2,FALSE)*$AK201))</f>
        <v>0</v>
      </c>
      <c r="EJ201" s="11">
        <f>IF(EJ$2=$A201,0,IF(HLOOKUP(EJ$2,Recipes!$H:$GI,'Production Calculator'!$A201+2,FALSE)=0,0,HLOOKUP(EJ$2,Recipes!$H:$GI,'Production Calculator'!$A201+2,FALSE)*$AK201))</f>
        <v>0</v>
      </c>
      <c r="EK201" s="11">
        <f>IF(EK$2=$A201,0,IF(HLOOKUP(EK$2,Recipes!$H:$GI,'Production Calculator'!$A201+2,FALSE)=0,0,HLOOKUP(EK$2,Recipes!$H:$GI,'Production Calculator'!$A201+2,FALSE)*$AK201))</f>
        <v>0</v>
      </c>
      <c r="EL201" s="11">
        <f>IF(EL$2=$A201,0,IF(HLOOKUP(EL$2,Recipes!$H:$GI,'Production Calculator'!$A201+2,FALSE)=0,0,HLOOKUP(EL$2,Recipes!$H:$GI,'Production Calculator'!$A201+2,FALSE)*$AK201))</f>
        <v>0</v>
      </c>
      <c r="EM201" s="11">
        <f>IF(EM$2=$A201,0,IF(HLOOKUP(EM$2,Recipes!$H:$GI,'Production Calculator'!$A201+2,FALSE)=0,0,HLOOKUP(EM$2,Recipes!$H:$GI,'Production Calculator'!$A201+2,FALSE)*$AK201))</f>
        <v>0</v>
      </c>
      <c r="EN201" s="11">
        <f>IF(EN$2=$A201,0,IF(HLOOKUP(EN$2,Recipes!$H:$GI,'Production Calculator'!$A201+2,FALSE)=0,0,HLOOKUP(EN$2,Recipes!$H:$GI,'Production Calculator'!$A201+2,FALSE)*$AK201))</f>
        <v>0</v>
      </c>
      <c r="EO201" s="11">
        <f>IF(EO$2=$A201,0,IF(HLOOKUP(EO$2,Recipes!$H:$GI,'Production Calculator'!$A201+2,FALSE)=0,0,HLOOKUP(EO$2,Recipes!$H:$GI,'Production Calculator'!$A201+2,FALSE)*$AK201))</f>
        <v>0</v>
      </c>
      <c r="EP201" s="11">
        <f>IF(EP$2=$A201,0,IF(HLOOKUP(EP$2,Recipes!$H:$GI,'Production Calculator'!$A201+2,FALSE)=0,0,HLOOKUP(EP$2,Recipes!$H:$GI,'Production Calculator'!$A201+2,FALSE)*$AK201))</f>
        <v>0</v>
      </c>
      <c r="EQ201" s="11">
        <f>IF(EQ$2=$A201,0,IF(HLOOKUP(EQ$2,Recipes!$H:$GI,'Production Calculator'!$A201+2,FALSE)=0,0,HLOOKUP(EQ$2,Recipes!$H:$GI,'Production Calculator'!$A201+2,FALSE)*$AK201))</f>
        <v>0</v>
      </c>
      <c r="ER201" s="11">
        <f>IF(ER$2=$A201,0,IF(HLOOKUP(ER$2,Recipes!$H:$GI,'Production Calculator'!$A201+2,FALSE)=0,0,HLOOKUP(ER$2,Recipes!$H:$GI,'Production Calculator'!$A201+2,FALSE)*$AK201))</f>
        <v>0</v>
      </c>
      <c r="ES201" s="11">
        <f>IF(ES$2=$A201,0,IF(HLOOKUP(ES$2,Recipes!$H:$GI,'Production Calculator'!$A201+2,FALSE)=0,0,HLOOKUP(ES$2,Recipes!$H:$GI,'Production Calculator'!$A201+2,FALSE)*$AK201))</f>
        <v>0</v>
      </c>
      <c r="ET201" s="11">
        <f>IF(ET$2=$A201,0,IF(HLOOKUP(ET$2,Recipes!$H:$GI,'Production Calculator'!$A201+2,FALSE)=0,0,HLOOKUP(ET$2,Recipes!$H:$GI,'Production Calculator'!$A201+2,FALSE)*$AK201))</f>
        <v>0</v>
      </c>
      <c r="EU201" s="11">
        <f>IF(EU$2=$A201,0,IF(HLOOKUP(EU$2,Recipes!$H:$GI,'Production Calculator'!$A201+2,FALSE)=0,0,HLOOKUP(EU$2,Recipes!$H:$GI,'Production Calculator'!$A201+2,FALSE)*$AK201))</f>
        <v>0</v>
      </c>
      <c r="EV201" s="11">
        <f>IF(EV$2=$A201,0,IF(HLOOKUP(EV$2,Recipes!$H:$GI,'Production Calculator'!$A201+2,FALSE)=0,0,HLOOKUP(EV$2,Recipes!$H:$GI,'Production Calculator'!$A201+2,FALSE)*$AK201))</f>
        <v>0</v>
      </c>
      <c r="EW201" s="11">
        <f>IF(EW$2=$A201,0,IF(HLOOKUP(EW$2,Recipes!$H:$GI,'Production Calculator'!$A201+2,FALSE)=0,0,HLOOKUP(EW$2,Recipes!$H:$GI,'Production Calculator'!$A201+2,FALSE)*$AK201))</f>
        <v>0</v>
      </c>
      <c r="EX201" s="11">
        <f>IF(EX$2=$A201,0,IF(HLOOKUP(EX$2,Recipes!$H:$GI,'Production Calculator'!$A201+2,FALSE)=0,0,HLOOKUP(EX$2,Recipes!$H:$GI,'Production Calculator'!$A201+2,FALSE)*$AK201))</f>
        <v>0</v>
      </c>
      <c r="EY201" s="11">
        <f>IF(EY$2=$A201,0,IF(HLOOKUP(EY$2,Recipes!$H:$GI,'Production Calculator'!$A201+2,FALSE)=0,0,HLOOKUP(EY$2,Recipes!$H:$GI,'Production Calculator'!$A201+2,FALSE)*$AK201))</f>
        <v>0</v>
      </c>
      <c r="EZ201" s="11">
        <f>IF(EZ$2=$A201,0,IF(HLOOKUP(EZ$2,Recipes!$H:$GI,'Production Calculator'!$A201+2,FALSE)=0,0,HLOOKUP(EZ$2,Recipes!$H:$GI,'Production Calculator'!$A201+2,FALSE)*$AK201))</f>
        <v>0</v>
      </c>
      <c r="FA201" s="11">
        <f>IF(FA$2=$A201,0,IF(HLOOKUP(FA$2,Recipes!$H:$GI,'Production Calculator'!$A201+2,FALSE)=0,0,HLOOKUP(FA$2,Recipes!$H:$GI,'Production Calculator'!$A201+2,FALSE)*$AK201))</f>
        <v>0</v>
      </c>
      <c r="FB201" s="11">
        <f>IF(FB$2=$A201,0,IF(HLOOKUP(FB$2,Recipes!$H:$GI,'Production Calculator'!$A201+2,FALSE)=0,0,HLOOKUP(FB$2,Recipes!$H:$GI,'Production Calculator'!$A201+2,FALSE)*$AK201))</f>
        <v>0</v>
      </c>
      <c r="FC201" s="11">
        <f>IF(FC$2=$A201,0,IF(HLOOKUP(FC$2,Recipes!$H:$GI,'Production Calculator'!$A201+2,FALSE)=0,0,HLOOKUP(FC$2,Recipes!$H:$GI,'Production Calculator'!$A201+2,FALSE)*$AK201))</f>
        <v>0</v>
      </c>
      <c r="FD201" s="11">
        <f>IF(FD$2=$A201,0,IF(HLOOKUP(FD$2,Recipes!$H:$GI,'Production Calculator'!$A201+2,FALSE)=0,0,HLOOKUP(FD$2,Recipes!$H:$GI,'Production Calculator'!$A201+2,FALSE)*$AK201))</f>
        <v>0</v>
      </c>
      <c r="FE201" s="11">
        <f>IF(FE$2=$A201,0,IF(HLOOKUP(FE$2,Recipes!$H:$GI,'Production Calculator'!$A201+2,FALSE)=0,0,HLOOKUP(FE$2,Recipes!$H:$GI,'Production Calculator'!$A201+2,FALSE)*$AK201))</f>
        <v>0</v>
      </c>
      <c r="FF201" s="11">
        <f>IF(FF$2=$A201,0,IF(HLOOKUP(FF$2,Recipes!$H:$GI,'Production Calculator'!$A201+2,FALSE)=0,0,HLOOKUP(FF$2,Recipes!$H:$GI,'Production Calculator'!$A201+2,FALSE)*$AK201))</f>
        <v>0</v>
      </c>
      <c r="FG201" s="11">
        <f>IF(FG$2=$A201,0,IF(HLOOKUP(FG$2,Recipes!$H:$GI,'Production Calculator'!$A201+2,FALSE)=0,0,HLOOKUP(FG$2,Recipes!$H:$GI,'Production Calculator'!$A201+2,FALSE)*$AK201))</f>
        <v>0</v>
      </c>
      <c r="FH201" s="11">
        <f>IF(FH$2=$A201,0,IF(HLOOKUP(FH$2,Recipes!$H:$GI,'Production Calculator'!$A201+2,FALSE)=0,0,HLOOKUP(FH$2,Recipes!$H:$GI,'Production Calculator'!$A201+2,FALSE)*$AK201))</f>
        <v>0</v>
      </c>
      <c r="FI201" s="11">
        <f>IF(FI$2=$A201,0,IF(HLOOKUP(FI$2,Recipes!$H:$GI,'Production Calculator'!$A201+2,FALSE)=0,0,HLOOKUP(FI$2,Recipes!$H:$GI,'Production Calculator'!$A201+2,FALSE)*$AK201))</f>
        <v>0</v>
      </c>
      <c r="FJ201" s="11">
        <f>IF(FJ$2=$A201,0,IF(HLOOKUP(FJ$2,Recipes!$H:$GI,'Production Calculator'!$A201+2,FALSE)=0,0,HLOOKUP(FJ$2,Recipes!$H:$GI,'Production Calculator'!$A201+2,FALSE)*$AK201))</f>
        <v>0</v>
      </c>
      <c r="FK201" s="11">
        <f>IF(FK$2=$A201,0,IF(HLOOKUP(FK$2,Recipes!$H:$GI,'Production Calculator'!$A201+2,FALSE)=0,0,HLOOKUP(FK$2,Recipes!$H:$GI,'Production Calculator'!$A201+2,FALSE)*$AK201))</f>
        <v>0</v>
      </c>
      <c r="FL201" s="11">
        <f>IF(FL$2=$A201,0,IF(HLOOKUP(FL$2,Recipes!$H:$GI,'Production Calculator'!$A201+2,FALSE)=0,0,HLOOKUP(FL$2,Recipes!$H:$GI,'Production Calculator'!$A201+2,FALSE)*$AK201))</f>
        <v>0</v>
      </c>
      <c r="FM201" s="11">
        <f>IF(FM$2=$A201,0,IF(HLOOKUP(FM$2,Recipes!$H:$GI,'Production Calculator'!$A201+2,FALSE)=0,0,HLOOKUP(FM$2,Recipes!$H:$GI,'Production Calculator'!$A201+2,FALSE)*$AK201))</f>
        <v>0</v>
      </c>
      <c r="FN201" s="11">
        <f>IF(FN$2=$A201,0,IF(HLOOKUP(FN$2,Recipes!$H:$GI,'Production Calculator'!$A201+2,FALSE)=0,0,HLOOKUP(FN$2,Recipes!$H:$GI,'Production Calculator'!$A201+2,FALSE)*$AK201))</f>
        <v>0</v>
      </c>
      <c r="FO201" s="11">
        <f>IF(FO$2=$A201,0,IF(HLOOKUP(FO$2,Recipes!$H:$GI,'Production Calculator'!$A201+2,FALSE)=0,0,HLOOKUP(FO$2,Recipes!$H:$GI,'Production Calculator'!$A201+2,FALSE)*$AK201))</f>
        <v>0</v>
      </c>
      <c r="FP201" s="11">
        <f>IF(FP$2=$A201,0,IF(HLOOKUP(FP$2,Recipes!$H:$GI,'Production Calculator'!$A201+2,FALSE)=0,0,HLOOKUP(FP$2,Recipes!$H:$GI,'Production Calculator'!$A201+2,FALSE)*$AK201))</f>
        <v>0</v>
      </c>
      <c r="FQ201" s="11">
        <f>IF(FQ$2=$A201,0,IF(HLOOKUP(FQ$2,Recipes!$H:$GI,'Production Calculator'!$A201+2,FALSE)=0,0,HLOOKUP(FQ$2,Recipes!$H:$GI,'Production Calculator'!$A201+2,FALSE)*$AK201))</f>
        <v>0</v>
      </c>
      <c r="FR201" s="11">
        <f>IF(FR$2=$A201,0,IF(HLOOKUP(FR$2,Recipes!$H:$GI,'Production Calculator'!$A201+2,FALSE)=0,0,HLOOKUP(FR$2,Recipes!$H:$GI,'Production Calculator'!$A201+2,FALSE)*$AK201))</f>
        <v>0</v>
      </c>
      <c r="FS201" s="11">
        <f>IF(FS$2=$A201,0,IF(HLOOKUP(FS$2,Recipes!$H:$GI,'Production Calculator'!$A201+2,FALSE)=0,0,HLOOKUP(FS$2,Recipes!$H:$GI,'Production Calculator'!$A201+2,FALSE)*$AK201))</f>
        <v>0</v>
      </c>
      <c r="FT201" s="11">
        <f>IF(FT$2=$A201,0,IF(HLOOKUP(FT$2,Recipes!$H:$GI,'Production Calculator'!$A201+2,FALSE)=0,0,HLOOKUP(FT$2,Recipes!$H:$GI,'Production Calculator'!$A201+2,FALSE)*$AK201))</f>
        <v>0</v>
      </c>
      <c r="FU201" s="11">
        <f>IF(FU$2=$A201,0,IF(HLOOKUP(FU$2,Recipes!$H:$GI,'Production Calculator'!$A201+2,FALSE)=0,0,HLOOKUP(FU$2,Recipes!$H:$GI,'Production Calculator'!$A201+2,FALSE)*$AK201))</f>
        <v>0</v>
      </c>
      <c r="FV201" s="11">
        <f>IF(FV$2=$A201,0,IF(HLOOKUP(FV$2,Recipes!$H:$GI,'Production Calculator'!$A201+2,FALSE)=0,0,HLOOKUP(FV$2,Recipes!$H:$GI,'Production Calculator'!$A201+2,FALSE)*$AK201))</f>
        <v>0</v>
      </c>
      <c r="FW201" s="11">
        <f>IF(FW$2=$A201,0,IF(HLOOKUP(FW$2,Recipes!$H:$GI,'Production Calculator'!$A201+2,FALSE)=0,0,HLOOKUP(FW$2,Recipes!$H:$GI,'Production Calculator'!$A201+2,FALSE)*$AK201))</f>
        <v>0</v>
      </c>
      <c r="FX201" s="11">
        <f>IF(FX$2=$A201,0,IF(HLOOKUP(FX$2,Recipes!$H:$GI,'Production Calculator'!$A201+2,FALSE)=0,0,HLOOKUP(FX$2,Recipes!$H:$GI,'Production Calculator'!$A201+2,FALSE)*$AK201))</f>
        <v>0</v>
      </c>
      <c r="FY201" s="11">
        <f>IF(FY$2=$A201,0,IF(HLOOKUP(FY$2,Recipes!$H:$GI,'Production Calculator'!$A201+2,FALSE)=0,0,HLOOKUP(FY$2,Recipes!$H:$GI,'Production Calculator'!$A201+2,FALSE)*$AK201))</f>
        <v>0</v>
      </c>
      <c r="FZ201" s="11">
        <f>IF(FZ$2=$A201,0,IF(HLOOKUP(FZ$2,Recipes!$H:$GI,'Production Calculator'!$A201+2,FALSE)=0,0,HLOOKUP(FZ$2,Recipes!$H:$GI,'Production Calculator'!$A201+2,FALSE)*$AK201))</f>
        <v>0</v>
      </c>
      <c r="GA201" s="11">
        <f>IF(GA$2=$A201,0,IF(HLOOKUP(GA$2,Recipes!$H:$GI,'Production Calculator'!$A201+2,FALSE)=0,0,HLOOKUP(GA$2,Recipes!$H:$GI,'Production Calculator'!$A201+2,FALSE)*$AK201))</f>
        <v>0</v>
      </c>
      <c r="GB201" s="11">
        <f>IF(GB$2=$A201,0,IF(HLOOKUP(GB$2,Recipes!$H:$GI,'Production Calculator'!$A201+2,FALSE)=0,0,HLOOKUP(GB$2,Recipes!$H:$GI,'Production Calculator'!$A201+2,FALSE)*$AK201))</f>
        <v>0</v>
      </c>
      <c r="GC201" s="11">
        <f>IF(GC$2=$A201,0,IF(HLOOKUP(GC$2,Recipes!$H:$GI,'Production Calculator'!$A201+2,FALSE)=0,0,HLOOKUP(GC$2,Recipes!$H:$GI,'Production Calculator'!$A201+2,FALSE)*$AK201))</f>
        <v>0</v>
      </c>
      <c r="GD201" s="11">
        <f>IF(GD$2=$A201,0,IF(HLOOKUP(GD$2,Recipes!$H:$GI,'Production Calculator'!$A201+2,FALSE)=0,0,HLOOKUP(GD$2,Recipes!$H:$GI,'Production Calculator'!$A201+2,FALSE)*$AK201))</f>
        <v>0</v>
      </c>
      <c r="GE201" s="11">
        <f>IF(GE$2=$A201,0,IF(HLOOKUP(GE$2,Recipes!$H:$GI,'Production Calculator'!$A201+2,FALSE)=0,0,HLOOKUP(GE$2,Recipes!$H:$GI,'Production Calculator'!$A201+2,FALSE)*$AK201))</f>
        <v>0</v>
      </c>
      <c r="GF201" s="11">
        <f>IF(GF$2=$A201,0,IF(HLOOKUP(GF$2,Recipes!$H:$GI,'Production Calculator'!$A201+2,FALSE)=0,0,HLOOKUP(GF$2,Recipes!$H:$GI,'Production Calculator'!$A201+2,FALSE)*$AK201))</f>
        <v>0</v>
      </c>
      <c r="GG201" s="11">
        <f>IF(GG$2=$A201,0,IF(HLOOKUP(GG$2,Recipes!$H:$GI,'Production Calculator'!$A201+2,FALSE)=0,0,HLOOKUP(GG$2,Recipes!$H:$GI,'Production Calculator'!$A201+2,FALSE)*$AK201))</f>
        <v>0</v>
      </c>
      <c r="GH201" s="11">
        <f>IF(GH$2=$A201,0,IF(HLOOKUP(GH$2,Recipes!$H:$GI,'Production Calculator'!$A201+2,FALSE)=0,0,HLOOKUP(GH$2,Recipes!$H:$GI,'Production Calculator'!$A201+2,FALSE)*$AK201))</f>
        <v>0</v>
      </c>
      <c r="GI201" s="11">
        <f>IF(GI$2=$A201,0,IF(HLOOKUP(GI$2,Recipes!$H:$GI,'Production Calculator'!$A201+2,FALSE)=0,0,HLOOKUP(GI$2,Recipes!$H:$GI,'Production Calculator'!$A201+2,FALSE)*$AK201))</f>
        <v>0</v>
      </c>
      <c r="GJ201" s="11">
        <f>IF(GJ$2=$A201,0,IF(HLOOKUP(GJ$2,Recipes!$H:$GI,'Production Calculator'!$A201+2,FALSE)=0,0,HLOOKUP(GJ$2,Recipes!$H:$GI,'Production Calculator'!$A201+2,FALSE)*$AK201))</f>
        <v>0</v>
      </c>
      <c r="GK201" s="11">
        <f>IF(GK$2=$A201,0,IF(HLOOKUP(GK$2,Recipes!$H:$GI,'Production Calculator'!$A201+2,FALSE)=0,0,HLOOKUP(GK$2,Recipes!$H:$GI,'Production Calculator'!$A201+2,FALSE)*$AK201))</f>
        <v>0</v>
      </c>
      <c r="GL201" s="11">
        <f>IF(GL$2=$A201,0,IF(HLOOKUP(GL$2,Recipes!$H:$GI,'Production Calculator'!$A201+2,FALSE)=0,0,HLOOKUP(GL$2,Recipes!$H:$GI,'Production Calculator'!$A201+2,FALSE)*$AK201))</f>
        <v>0</v>
      </c>
      <c r="GM201" s="11">
        <f>IF(GM$2=$A201,0,IF(HLOOKUP(GM$2,Recipes!$H:$GI,'Production Calculator'!$A201+2,FALSE)=0,0,HLOOKUP(GM$2,Recipes!$H:$GI,'Production Calculator'!$A201+2,FALSE)*$AK201))</f>
        <v>0</v>
      </c>
      <c r="GN201" s="11">
        <f>IF(GN$2=$A201,0,IF(HLOOKUP(GN$2,Recipes!$H:$GI,'Production Calculator'!$A201+2,FALSE)=0,0,HLOOKUP(GN$2,Recipes!$H:$GI,'Production Calculator'!$A201+2,FALSE)*$AK201))</f>
        <v>0</v>
      </c>
      <c r="GO201" s="11">
        <f>IF(GO$2=$A201,0,IF(HLOOKUP(GO$2,Recipes!$H:$GI,'Production Calculator'!$A201+2,FALSE)=0,0,HLOOKUP(GO$2,Recipes!$H:$GI,'Production Calculator'!$A201+2,FALSE)*$AK201))</f>
        <v>0</v>
      </c>
      <c r="GP201" s="11">
        <f>IF(GP$2=$A201,0,IF(HLOOKUP(GP$2,Recipes!$H:$GI,'Production Calculator'!$A201+2,FALSE)=0,0,HLOOKUP(GP$2,Recipes!$H:$GI,'Production Calculator'!$A201+2,FALSE)*$AK201))</f>
        <v>0</v>
      </c>
      <c r="GQ201" s="11">
        <f>IF(GQ$2=$A201,0,IF(HLOOKUP(GQ$2,Recipes!$H:$GI,'Production Calculator'!$A201+2,FALSE)=0,0,HLOOKUP(GQ$2,Recipes!$H:$GI,'Production Calculator'!$A201+2,FALSE)*$AK201))</f>
        <v>0</v>
      </c>
      <c r="GR201" s="11">
        <f>IF(GR$2=$A201,0,IF(HLOOKUP(GR$2,Recipes!$H:$GI,'Production Calculator'!$A201+2,FALSE)=0,0,HLOOKUP(GR$2,Recipes!$H:$GI,'Production Calculator'!$A201+2,FALSE)*$AK201))</f>
        <v>0</v>
      </c>
      <c r="GS201" s="11">
        <f>IF(GS$2=$A201,0,IF(HLOOKUP(GS$2,Recipes!$H:$GI,'Production Calculator'!$A201+2,FALSE)=0,0,HLOOKUP(GS$2,Recipes!$H:$GI,'Production Calculator'!$A201+2,FALSE)*$AK201))</f>
        <v>0</v>
      </c>
      <c r="GT201" s="11">
        <f>IF(GT$2=$A201,0,IF(HLOOKUP(GT$2,Recipes!$H:$GI,'Production Calculator'!$A201+2,FALSE)=0,0,HLOOKUP(GT$2,Recipes!$H:$GI,'Production Calculator'!$A201+2,FALSE)*$AK201))</f>
        <v>0</v>
      </c>
      <c r="GU201" s="11">
        <f>IF(GU$2=$A201,0,IF(HLOOKUP(GU$2,Recipes!$H:$GI,'Production Calculator'!$A201+2,FALSE)=0,0,HLOOKUP(GU$2,Recipes!$H:$GI,'Production Calculator'!$A201+2,FALSE)*$AK201))</f>
        <v>0</v>
      </c>
      <c r="GV201" s="11">
        <f>IF(GV$2=$A201,0,IF(HLOOKUP(GV$2,Recipes!$H:$GI,'Production Calculator'!$A201+2,FALSE)=0,0,HLOOKUP(GV$2,Recipes!$H:$GI,'Production Calculator'!$A201+2,FALSE)*$AK201))</f>
        <v>0</v>
      </c>
      <c r="GW201" s="11">
        <f>IF(GW$2=$A201,0,IF(HLOOKUP(GW$2,Recipes!$H:$GI,'Production Calculator'!$A201+2,FALSE)=0,0,HLOOKUP(GW$2,Recipes!$H:$GI,'Production Calculator'!$A201+2,FALSE)*$AK201))</f>
        <v>0</v>
      </c>
      <c r="GX201" s="11">
        <f>IF(GX$2=$A201,0,IF(HLOOKUP(GX$2,Recipes!$H:$GI,'Production Calculator'!$A201+2,FALSE)=0,0,HLOOKUP(GX$2,Recipes!$H:$GI,'Production Calculator'!$A201+2,FALSE)*$AK201))</f>
        <v>0</v>
      </c>
      <c r="GY201" s="11">
        <f>IF(GY$2=$A201,0,IF(HLOOKUP(GY$2,Recipes!$H:$GI,'Production Calculator'!$A201+2,FALSE)=0,0,HLOOKUP(GY$2,Recipes!$H:$GI,'Production Calculator'!$A201+2,FALSE)*$AK201))</f>
        <v>0</v>
      </c>
      <c r="GZ201" s="11">
        <f>IF(GZ$2=$A201,0,IF(HLOOKUP(GZ$2,Recipes!$H:$GI,'Production Calculator'!$A201+2,FALSE)=0,0,HLOOKUP(GZ$2,Recipes!$H:$GI,'Production Calculator'!$A201+2,FALSE)*$AK201))</f>
        <v>0</v>
      </c>
      <c r="HA201" s="11">
        <f>IF(HA$2=$A201,0,IF(HLOOKUP(HA$2,Recipes!$H:$GI,'Production Calculator'!$A201+2,FALSE)=0,0,HLOOKUP(HA$2,Recipes!$H:$GI,'Production Calculator'!$A201+2,FALSE)*$AK201))</f>
        <v>0</v>
      </c>
      <c r="HB201" s="11">
        <f>IF(HB$2=$A201,0,IF(HLOOKUP(HB$2,Recipes!$H:$GI,'Production Calculator'!$A201+2,FALSE)=0,0,HLOOKUP(HB$2,Recipes!$H:$GI,'Production Calculator'!$A201+2,FALSE)*$AK201))</f>
        <v>0</v>
      </c>
      <c r="HC201" s="11">
        <f>IF(HC$2=$A201,0,IF(HLOOKUP(HC$2,Recipes!$H:$GI,'Production Calculator'!$A201+2,FALSE)=0,0,HLOOKUP(HC$2,Recipes!$H:$GI,'Production Calculator'!$A201+2,FALSE)*$AK201))</f>
        <v>0</v>
      </c>
      <c r="HD201" s="11">
        <f>IF(HD$2=$A201,0,IF(HLOOKUP(HD$2,Recipes!$H:$GI,'Production Calculator'!$A201+2,FALSE)=0,0,HLOOKUP(HD$2,Recipes!$H:$GI,'Production Calculator'!$A201+2,FALSE)*$AK201))</f>
        <v>0</v>
      </c>
      <c r="HE201" s="11">
        <f>IF(HE$2=$A201,0,IF(HLOOKUP(HE$2,Recipes!$H:$GI,'Production Calculator'!$A201+2,FALSE)=0,0,HLOOKUP(HE$2,Recipes!$H:$GI,'Production Calculator'!$A201+2,FALSE)*$AK201))</f>
        <v>0</v>
      </c>
      <c r="HF201" s="11">
        <f>IF(HF$2=$A201,0,IF(HLOOKUP(HF$2,Recipes!$H:$GI,'Production Calculator'!$A201+2,FALSE)=0,0,HLOOKUP(HF$2,Recipes!$H:$GI,'Production Calculator'!$A201+2,FALSE)*$AK201))</f>
        <v>0</v>
      </c>
      <c r="HG201" s="11">
        <f>IF(HG$2=$A201,0,IF(HLOOKUP(HG$2,Recipes!$H:$GI,'Production Calculator'!$A201+2,FALSE)=0,0,HLOOKUP(HG$2,Recipes!$H:$GI,'Production Calculator'!$A201+2,FALSE)*$AK201))</f>
        <v>0</v>
      </c>
      <c r="HH201" s="11">
        <f>IF(HH$2=$A201,0,IF(HLOOKUP(HH$2,Recipes!$H:$GI,'Production Calculator'!$A201+2,FALSE)=0,0,HLOOKUP(HH$2,Recipes!$H:$GI,'Production Calculator'!$A201+2,FALSE)*$AK201))</f>
        <v>0</v>
      </c>
      <c r="HI201" s="11">
        <f>IF(HI$2=$A201,0,IF(HLOOKUP(HI$2,Recipes!$H:$GI,'Production Calculator'!$A201+2,FALSE)=0,0,HLOOKUP(HI$2,Recipes!$H:$GI,'Production Calculator'!$A201+2,FALSE)*$AK201))</f>
        <v>0</v>
      </c>
      <c r="HJ201" s="11">
        <f>IF(HJ$2=$A201,0,IF(HLOOKUP(HJ$2,Recipes!$H:$GI,'Production Calculator'!$A201+2,FALSE)=0,0,HLOOKUP(HJ$2,Recipes!$H:$GI,'Production Calculator'!$A201+2,FALSE)*$AK201))</f>
        <v>0</v>
      </c>
      <c r="HK201" s="11">
        <f>IF(HK$2=$A201,0,IF(HLOOKUP(HK$2,Recipes!$H:$GI,'Production Calculator'!$A201+2,FALSE)=0,0,HLOOKUP(HK$2,Recipes!$H:$GI,'Production Calculator'!$A201+2,FALSE)*$AK201))</f>
        <v>0</v>
      </c>
      <c r="HL201" s="11">
        <f>IF(HL$2=$A201,0,IF(HLOOKUP(HL$2,Recipes!$H:$GI,'Production Calculator'!$A201+2,FALSE)=0,0,HLOOKUP(HL$2,Recipes!$H:$GI,'Production Calculator'!$A201+2,FALSE)*$AK201))</f>
        <v>0</v>
      </c>
      <c r="HM201" s="11">
        <f>IF(HM$2=$A201,0,IF(HLOOKUP(HM$2,Recipes!$H:$GI,'Production Calculator'!$A201+2,FALSE)=0,0,HLOOKUP(HM$2,Recipes!$H:$GI,'Production Calculator'!$A201+2,FALSE)*$AK201))</f>
        <v>0</v>
      </c>
      <c r="HN201" s="11">
        <f>IF(HN$2=$A201,0,IF(HLOOKUP(HN$2,Recipes!$H:$GI,'Production Calculator'!$A201+2,FALSE)=0,0,HLOOKUP(HN$2,Recipes!$H:$GI,'Production Calculator'!$A201+2,FALSE)*$AK201))</f>
        <v>0</v>
      </c>
      <c r="HO201" s="11">
        <f>IF(HO$2=$A201,0,IF(HLOOKUP(HO$2,Recipes!$H:$GI,'Production Calculator'!$A201+2,FALSE)=0,0,HLOOKUP(HO$2,Recipes!$H:$GI,'Production Calculator'!$A201+2,FALSE)*$AK201))</f>
        <v>0</v>
      </c>
      <c r="HP201" s="11">
        <f>IF(HP$2=$A201,0,IF(HLOOKUP(HP$2,Recipes!$H:$GI,'Production Calculator'!$A201+2,FALSE)=0,0,HLOOKUP(HP$2,Recipes!$H:$GI,'Production Calculator'!$A201+2,FALSE)*$AK201))</f>
        <v>0</v>
      </c>
      <c r="HQ201" s="11">
        <f>IF(HQ$2=$A201,0,IF(HLOOKUP(HQ$2,Recipes!$H:$GI,'Production Calculator'!$A201+2,FALSE)=0,0,HLOOKUP(HQ$2,Recipes!$H:$GI,'Production Calculator'!$A201+2,FALSE)*$AK201))</f>
        <v>0</v>
      </c>
      <c r="HR201" s="11">
        <f>IF(HR$2=$A201,0,IF(HLOOKUP(HR$2,Recipes!$H:$GI,'Production Calculator'!$A201+2,FALSE)=0,0,HLOOKUP(HR$2,Recipes!$H:$GI,'Production Calculator'!$A201+2,FALSE)*$AK201))</f>
        <v>0</v>
      </c>
      <c r="HS201" s="121"/>
    </row>
    <row r="202" spans="1:227" x14ac:dyDescent="0.45">
      <c r="A202">
        <f>ROW(A202)</f>
        <v>202</v>
      </c>
      <c r="B202" s="3" t="s">
        <v>0</v>
      </c>
      <c r="C202" s="3"/>
      <c r="D202" s="3"/>
      <c r="E202" s="10"/>
      <c r="F202" s="5"/>
      <c r="G202" s="5"/>
      <c r="H202" s="9"/>
      <c r="I202" s="5"/>
      <c r="J202" s="8">
        <f>S202</f>
        <v>0</v>
      </c>
      <c r="K202" s="8">
        <f t="shared" ref="K202:R202" si="355">T202</f>
        <v>0</v>
      </c>
      <c r="L202" s="8">
        <f t="shared" si="355"/>
        <v>0</v>
      </c>
      <c r="M202" s="7">
        <f t="shared" si="355"/>
        <v>0</v>
      </c>
      <c r="N202" s="7">
        <f t="shared" si="355"/>
        <v>0</v>
      </c>
      <c r="O202" s="7">
        <f t="shared" si="355"/>
        <v>0</v>
      </c>
      <c r="P202" s="6">
        <f t="shared" si="355"/>
        <v>0</v>
      </c>
      <c r="Q202" s="6">
        <f t="shared" si="355"/>
        <v>0</v>
      </c>
      <c r="R202" s="6">
        <f t="shared" si="355"/>
        <v>0</v>
      </c>
      <c r="S202" s="8">
        <f t="shared" ref="S202:AA202" si="356">SUM(S16:S201)</f>
        <v>0</v>
      </c>
      <c r="T202" s="8">
        <f t="shared" si="356"/>
        <v>0</v>
      </c>
      <c r="U202" s="8">
        <f t="shared" si="356"/>
        <v>0</v>
      </c>
      <c r="V202" s="7">
        <f t="shared" si="356"/>
        <v>0</v>
      </c>
      <c r="W202" s="7">
        <f t="shared" si="356"/>
        <v>0</v>
      </c>
      <c r="X202" s="7">
        <f t="shared" si="356"/>
        <v>0</v>
      </c>
      <c r="Y202" s="6">
        <f t="shared" si="356"/>
        <v>0</v>
      </c>
      <c r="Z202" s="6">
        <f t="shared" si="356"/>
        <v>0</v>
      </c>
      <c r="AA202" s="6">
        <f t="shared" si="356"/>
        <v>0</v>
      </c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>
        <f>SUM(AM4:AM201)</f>
        <v>0</v>
      </c>
      <c r="AN202" s="4">
        <f>SUM(AN4:AN201)</f>
        <v>0</v>
      </c>
      <c r="AO202" s="122"/>
      <c r="AP202" s="4"/>
      <c r="AQ202" s="4">
        <f t="shared" ref="AQ202:BV202" si="357">SUM(AQ4:AQ201)</f>
        <v>0</v>
      </c>
      <c r="AR202" s="4">
        <f t="shared" si="357"/>
        <v>0</v>
      </c>
      <c r="AS202" s="4">
        <f t="shared" si="357"/>
        <v>0</v>
      </c>
      <c r="AT202" s="4">
        <f t="shared" si="357"/>
        <v>0</v>
      </c>
      <c r="AU202" s="4">
        <f t="shared" si="357"/>
        <v>0</v>
      </c>
      <c r="AV202" s="4">
        <f t="shared" si="357"/>
        <v>0</v>
      </c>
      <c r="AW202" s="4">
        <f t="shared" si="357"/>
        <v>0</v>
      </c>
      <c r="AX202" s="4">
        <f t="shared" si="357"/>
        <v>0</v>
      </c>
      <c r="AY202" s="4">
        <f t="shared" si="357"/>
        <v>0</v>
      </c>
      <c r="AZ202" s="4">
        <f t="shared" si="357"/>
        <v>0</v>
      </c>
      <c r="BA202" s="4">
        <f t="shared" si="357"/>
        <v>0</v>
      </c>
      <c r="BB202" s="4">
        <f t="shared" si="357"/>
        <v>0</v>
      </c>
      <c r="BC202" s="4">
        <f t="shared" si="357"/>
        <v>0</v>
      </c>
      <c r="BD202" s="4">
        <f t="shared" si="357"/>
        <v>0</v>
      </c>
      <c r="BE202" s="4">
        <f t="shared" si="357"/>
        <v>0</v>
      </c>
      <c r="BF202" s="4">
        <f t="shared" si="357"/>
        <v>0</v>
      </c>
      <c r="BG202" s="4">
        <f t="shared" si="357"/>
        <v>0</v>
      </c>
      <c r="BH202" s="4">
        <f t="shared" si="357"/>
        <v>0</v>
      </c>
      <c r="BI202" s="4">
        <f t="shared" si="357"/>
        <v>0</v>
      </c>
      <c r="BJ202" s="4">
        <f t="shared" si="357"/>
        <v>0</v>
      </c>
      <c r="BK202" s="4">
        <f t="shared" si="357"/>
        <v>0</v>
      </c>
      <c r="BL202" s="4">
        <f t="shared" si="357"/>
        <v>0</v>
      </c>
      <c r="BM202" s="4">
        <f t="shared" si="357"/>
        <v>0</v>
      </c>
      <c r="BN202" s="4">
        <f t="shared" si="357"/>
        <v>0</v>
      </c>
      <c r="BO202" s="4">
        <f t="shared" si="357"/>
        <v>0</v>
      </c>
      <c r="BP202" s="4">
        <f t="shared" si="357"/>
        <v>0</v>
      </c>
      <c r="BQ202" s="4">
        <f t="shared" si="357"/>
        <v>0</v>
      </c>
      <c r="BR202" s="4">
        <f t="shared" si="357"/>
        <v>0</v>
      </c>
      <c r="BS202" s="4">
        <f t="shared" si="357"/>
        <v>0</v>
      </c>
      <c r="BT202" s="4">
        <f t="shared" si="357"/>
        <v>0</v>
      </c>
      <c r="BU202" s="4">
        <f t="shared" si="357"/>
        <v>0</v>
      </c>
      <c r="BV202" s="4">
        <f t="shared" si="357"/>
        <v>0</v>
      </c>
      <c r="BW202" s="4">
        <f t="shared" ref="BW202:DB202" si="358">SUM(BW4:BW201)</f>
        <v>0</v>
      </c>
      <c r="BX202" s="4">
        <f t="shared" si="358"/>
        <v>0</v>
      </c>
      <c r="BY202" s="4">
        <f t="shared" si="358"/>
        <v>0</v>
      </c>
      <c r="BZ202" s="4">
        <f t="shared" si="358"/>
        <v>0</v>
      </c>
      <c r="CA202" s="4">
        <f t="shared" si="358"/>
        <v>0</v>
      </c>
      <c r="CB202" s="4">
        <f t="shared" si="358"/>
        <v>0</v>
      </c>
      <c r="CC202" s="4">
        <f t="shared" si="358"/>
        <v>0</v>
      </c>
      <c r="CD202" s="4">
        <f t="shared" si="358"/>
        <v>0</v>
      </c>
      <c r="CE202" s="4">
        <f t="shared" si="358"/>
        <v>0</v>
      </c>
      <c r="CF202" s="4">
        <f t="shared" si="358"/>
        <v>0</v>
      </c>
      <c r="CG202" s="4">
        <f t="shared" si="358"/>
        <v>0</v>
      </c>
      <c r="CH202" s="4">
        <f t="shared" si="358"/>
        <v>0</v>
      </c>
      <c r="CI202" s="4">
        <f t="shared" si="358"/>
        <v>0</v>
      </c>
      <c r="CJ202" s="4">
        <f t="shared" si="358"/>
        <v>0</v>
      </c>
      <c r="CK202" s="4">
        <f t="shared" si="358"/>
        <v>0</v>
      </c>
      <c r="CL202" s="4">
        <f t="shared" si="358"/>
        <v>0</v>
      </c>
      <c r="CM202" s="4">
        <f t="shared" si="358"/>
        <v>0</v>
      </c>
      <c r="CN202" s="4">
        <f t="shared" si="358"/>
        <v>0</v>
      </c>
      <c r="CO202" s="4">
        <f t="shared" si="358"/>
        <v>0</v>
      </c>
      <c r="CP202" s="4">
        <f t="shared" si="358"/>
        <v>0</v>
      </c>
      <c r="CQ202" s="4">
        <f t="shared" si="358"/>
        <v>0</v>
      </c>
      <c r="CR202" s="4">
        <f t="shared" si="358"/>
        <v>0</v>
      </c>
      <c r="CS202" s="4">
        <f t="shared" si="358"/>
        <v>0</v>
      </c>
      <c r="CT202" s="4">
        <f t="shared" si="358"/>
        <v>0</v>
      </c>
      <c r="CU202" s="4">
        <f t="shared" si="358"/>
        <v>0</v>
      </c>
      <c r="CV202" s="4">
        <f t="shared" si="358"/>
        <v>0</v>
      </c>
      <c r="CW202" s="4">
        <f t="shared" si="358"/>
        <v>0</v>
      </c>
      <c r="CX202" s="4">
        <f t="shared" si="358"/>
        <v>0</v>
      </c>
      <c r="CY202" s="4">
        <f t="shared" si="358"/>
        <v>0</v>
      </c>
      <c r="CZ202" s="4">
        <f t="shared" si="358"/>
        <v>0</v>
      </c>
      <c r="DA202" s="4">
        <f t="shared" si="358"/>
        <v>0</v>
      </c>
      <c r="DB202" s="4">
        <f t="shared" si="358"/>
        <v>0</v>
      </c>
      <c r="DC202" s="4">
        <f t="shared" ref="DC202:EH202" si="359">SUM(DC4:DC201)</f>
        <v>0</v>
      </c>
      <c r="DD202" s="4">
        <f t="shared" si="359"/>
        <v>0</v>
      </c>
      <c r="DE202" s="4">
        <f t="shared" si="359"/>
        <v>0</v>
      </c>
      <c r="DF202" s="4">
        <f t="shared" si="359"/>
        <v>0</v>
      </c>
      <c r="DG202" s="4">
        <f t="shared" si="359"/>
        <v>0</v>
      </c>
      <c r="DH202" s="4">
        <f t="shared" si="359"/>
        <v>0</v>
      </c>
      <c r="DI202" s="4">
        <f t="shared" si="359"/>
        <v>0</v>
      </c>
      <c r="DJ202" s="4">
        <f t="shared" si="359"/>
        <v>0</v>
      </c>
      <c r="DK202" s="4">
        <f t="shared" si="359"/>
        <v>0</v>
      </c>
      <c r="DL202" s="4">
        <f t="shared" si="359"/>
        <v>0</v>
      </c>
      <c r="DM202" s="4">
        <f t="shared" si="359"/>
        <v>0</v>
      </c>
      <c r="DN202" s="4">
        <f t="shared" si="359"/>
        <v>0</v>
      </c>
      <c r="DO202" s="4">
        <f t="shared" si="359"/>
        <v>0</v>
      </c>
      <c r="DP202" s="4">
        <f t="shared" si="359"/>
        <v>0</v>
      </c>
      <c r="DQ202" s="4">
        <f t="shared" si="359"/>
        <v>0</v>
      </c>
      <c r="DR202" s="4">
        <f t="shared" si="359"/>
        <v>0</v>
      </c>
      <c r="DS202" s="4">
        <f t="shared" si="359"/>
        <v>0</v>
      </c>
      <c r="DT202" s="4">
        <f t="shared" si="359"/>
        <v>0</v>
      </c>
      <c r="DU202" s="4">
        <f t="shared" si="359"/>
        <v>0</v>
      </c>
      <c r="DV202" s="4">
        <f t="shared" si="359"/>
        <v>0</v>
      </c>
      <c r="DW202" s="4">
        <f t="shared" si="359"/>
        <v>0</v>
      </c>
      <c r="DX202" s="4">
        <f t="shared" si="359"/>
        <v>0</v>
      </c>
      <c r="DY202" s="4">
        <f t="shared" si="359"/>
        <v>0</v>
      </c>
      <c r="DZ202" s="4">
        <f t="shared" si="359"/>
        <v>0</v>
      </c>
      <c r="EA202" s="4">
        <f t="shared" si="359"/>
        <v>0</v>
      </c>
      <c r="EB202" s="4">
        <f t="shared" si="359"/>
        <v>0</v>
      </c>
      <c r="EC202" s="4">
        <f t="shared" si="359"/>
        <v>0</v>
      </c>
      <c r="ED202" s="4">
        <f t="shared" si="359"/>
        <v>0</v>
      </c>
      <c r="EE202" s="4">
        <f t="shared" si="359"/>
        <v>0</v>
      </c>
      <c r="EF202" s="4">
        <f t="shared" si="359"/>
        <v>0</v>
      </c>
      <c r="EG202" s="4">
        <f t="shared" si="359"/>
        <v>0</v>
      </c>
      <c r="EH202" s="4">
        <f t="shared" si="359"/>
        <v>0</v>
      </c>
      <c r="EI202" s="4">
        <f t="shared" ref="EI202:FN202" si="360">SUM(EI4:EI201)</f>
        <v>0</v>
      </c>
      <c r="EJ202" s="4">
        <f t="shared" si="360"/>
        <v>0</v>
      </c>
      <c r="EK202" s="4">
        <f t="shared" si="360"/>
        <v>0</v>
      </c>
      <c r="EL202" s="4">
        <f t="shared" si="360"/>
        <v>0</v>
      </c>
      <c r="EM202" s="4">
        <f t="shared" si="360"/>
        <v>0</v>
      </c>
      <c r="EN202" s="4">
        <f t="shared" si="360"/>
        <v>0</v>
      </c>
      <c r="EO202" s="4">
        <f t="shared" si="360"/>
        <v>0</v>
      </c>
      <c r="EP202" s="4">
        <f t="shared" si="360"/>
        <v>0</v>
      </c>
      <c r="EQ202" s="4">
        <f t="shared" si="360"/>
        <v>0</v>
      </c>
      <c r="ER202" s="4">
        <f t="shared" si="360"/>
        <v>0</v>
      </c>
      <c r="ES202" s="4">
        <f t="shared" si="360"/>
        <v>0</v>
      </c>
      <c r="ET202" s="4">
        <f t="shared" si="360"/>
        <v>0</v>
      </c>
      <c r="EU202" s="4">
        <f t="shared" si="360"/>
        <v>0</v>
      </c>
      <c r="EV202" s="4">
        <f t="shared" si="360"/>
        <v>0</v>
      </c>
      <c r="EW202" s="4">
        <f t="shared" si="360"/>
        <v>0</v>
      </c>
      <c r="EX202" s="4">
        <f t="shared" si="360"/>
        <v>0</v>
      </c>
      <c r="EY202" s="4">
        <f t="shared" si="360"/>
        <v>0</v>
      </c>
      <c r="EZ202" s="4">
        <f t="shared" si="360"/>
        <v>0</v>
      </c>
      <c r="FA202" s="4">
        <f t="shared" si="360"/>
        <v>0</v>
      </c>
      <c r="FB202" s="4">
        <f t="shared" si="360"/>
        <v>0</v>
      </c>
      <c r="FC202" s="4">
        <f t="shared" si="360"/>
        <v>0</v>
      </c>
      <c r="FD202" s="4">
        <f t="shared" si="360"/>
        <v>0</v>
      </c>
      <c r="FE202" s="4">
        <f t="shared" si="360"/>
        <v>0</v>
      </c>
      <c r="FF202" s="4">
        <f t="shared" si="360"/>
        <v>0</v>
      </c>
      <c r="FG202" s="4">
        <f t="shared" si="360"/>
        <v>0</v>
      </c>
      <c r="FH202" s="4">
        <f t="shared" si="360"/>
        <v>0</v>
      </c>
      <c r="FI202" s="4">
        <f t="shared" si="360"/>
        <v>0</v>
      </c>
      <c r="FJ202" s="4">
        <f t="shared" si="360"/>
        <v>0</v>
      </c>
      <c r="FK202" s="4">
        <f t="shared" si="360"/>
        <v>0</v>
      </c>
      <c r="FL202" s="4">
        <f t="shared" si="360"/>
        <v>0</v>
      </c>
      <c r="FM202" s="4">
        <f t="shared" si="360"/>
        <v>0</v>
      </c>
      <c r="FN202" s="4">
        <f t="shared" si="360"/>
        <v>0</v>
      </c>
      <c r="FO202" s="4">
        <f t="shared" ref="FO202:GT202" si="361">SUM(FO4:FO201)</f>
        <v>0</v>
      </c>
      <c r="FP202" s="4">
        <f t="shared" si="361"/>
        <v>0</v>
      </c>
      <c r="FQ202" s="4">
        <f t="shared" si="361"/>
        <v>0</v>
      </c>
      <c r="FR202" s="4">
        <f t="shared" si="361"/>
        <v>0</v>
      </c>
      <c r="FS202" s="4">
        <f t="shared" si="361"/>
        <v>0</v>
      </c>
      <c r="FT202" s="4">
        <f t="shared" si="361"/>
        <v>0</v>
      </c>
      <c r="FU202" s="4">
        <f t="shared" si="361"/>
        <v>0</v>
      </c>
      <c r="FV202" s="4">
        <f t="shared" si="361"/>
        <v>0</v>
      </c>
      <c r="FW202" s="4">
        <f t="shared" si="361"/>
        <v>0</v>
      </c>
      <c r="FX202" s="4">
        <f t="shared" si="361"/>
        <v>0</v>
      </c>
      <c r="FY202" s="4">
        <f t="shared" si="361"/>
        <v>0</v>
      </c>
      <c r="FZ202" s="4">
        <f t="shared" si="361"/>
        <v>0</v>
      </c>
      <c r="GA202" s="4">
        <f t="shared" si="361"/>
        <v>0</v>
      </c>
      <c r="GB202" s="4">
        <f t="shared" si="361"/>
        <v>0</v>
      </c>
      <c r="GC202" s="4">
        <f t="shared" si="361"/>
        <v>0</v>
      </c>
      <c r="GD202" s="4">
        <f t="shared" si="361"/>
        <v>0</v>
      </c>
      <c r="GE202" s="4">
        <f t="shared" si="361"/>
        <v>0</v>
      </c>
      <c r="GF202" s="4">
        <f t="shared" si="361"/>
        <v>0</v>
      </c>
      <c r="GG202" s="4">
        <f t="shared" si="361"/>
        <v>0</v>
      </c>
      <c r="GH202" s="4">
        <f t="shared" si="361"/>
        <v>0</v>
      </c>
      <c r="GI202" s="4">
        <f t="shared" si="361"/>
        <v>0</v>
      </c>
      <c r="GJ202" s="4">
        <f t="shared" si="361"/>
        <v>0</v>
      </c>
      <c r="GK202" s="4">
        <f t="shared" si="361"/>
        <v>0</v>
      </c>
      <c r="GL202" s="4">
        <f t="shared" si="361"/>
        <v>0</v>
      </c>
      <c r="GM202" s="4">
        <f t="shared" si="361"/>
        <v>0</v>
      </c>
      <c r="GN202" s="4">
        <f t="shared" si="361"/>
        <v>0</v>
      </c>
      <c r="GO202" s="4">
        <f t="shared" si="361"/>
        <v>0</v>
      </c>
      <c r="GP202" s="4">
        <f t="shared" si="361"/>
        <v>0</v>
      </c>
      <c r="GQ202" s="4">
        <f t="shared" si="361"/>
        <v>0</v>
      </c>
      <c r="GR202" s="4">
        <f t="shared" si="361"/>
        <v>0</v>
      </c>
      <c r="GS202" s="4">
        <f t="shared" si="361"/>
        <v>0</v>
      </c>
      <c r="GT202" s="4">
        <f t="shared" si="361"/>
        <v>0</v>
      </c>
      <c r="GU202" s="4">
        <f t="shared" ref="GU202:HR202" si="362">SUM(GU4:GU201)</f>
        <v>0</v>
      </c>
      <c r="GV202" s="4">
        <f t="shared" si="362"/>
        <v>0</v>
      </c>
      <c r="GW202" s="4">
        <f t="shared" si="362"/>
        <v>0</v>
      </c>
      <c r="GX202" s="4">
        <f t="shared" si="362"/>
        <v>0</v>
      </c>
      <c r="GY202" s="4">
        <f t="shared" si="362"/>
        <v>0</v>
      </c>
      <c r="GZ202" s="4">
        <f t="shared" si="362"/>
        <v>0</v>
      </c>
      <c r="HA202" s="4">
        <f t="shared" si="362"/>
        <v>0</v>
      </c>
      <c r="HB202" s="4">
        <f t="shared" si="362"/>
        <v>0</v>
      </c>
      <c r="HC202" s="4">
        <f t="shared" si="362"/>
        <v>0</v>
      </c>
      <c r="HD202" s="4">
        <f t="shared" si="362"/>
        <v>0</v>
      </c>
      <c r="HE202" s="4">
        <f t="shared" si="362"/>
        <v>0</v>
      </c>
      <c r="HF202" s="4">
        <f t="shared" si="362"/>
        <v>0</v>
      </c>
      <c r="HG202" s="4">
        <f t="shared" si="362"/>
        <v>0</v>
      </c>
      <c r="HH202" s="4">
        <f t="shared" si="362"/>
        <v>0</v>
      </c>
      <c r="HI202" s="4">
        <f t="shared" si="362"/>
        <v>0</v>
      </c>
      <c r="HJ202" s="4">
        <f t="shared" si="362"/>
        <v>0</v>
      </c>
      <c r="HK202" s="4">
        <f t="shared" si="362"/>
        <v>0</v>
      </c>
      <c r="HL202" s="4">
        <f t="shared" si="362"/>
        <v>0</v>
      </c>
      <c r="HM202" s="4">
        <f t="shared" si="362"/>
        <v>0</v>
      </c>
      <c r="HN202" s="4">
        <f t="shared" si="362"/>
        <v>0</v>
      </c>
      <c r="HO202" s="4">
        <f t="shared" si="362"/>
        <v>0</v>
      </c>
      <c r="HP202" s="4">
        <f t="shared" si="362"/>
        <v>0</v>
      </c>
      <c r="HQ202" s="4">
        <f t="shared" si="362"/>
        <v>0</v>
      </c>
      <c r="HR202" s="4">
        <f t="shared" si="362"/>
        <v>0</v>
      </c>
    </row>
  </sheetData>
  <mergeCells count="35">
    <mergeCell ref="AQ1:AV1"/>
    <mergeCell ref="DK1:DP1"/>
    <mergeCell ref="DQ1:DV1"/>
    <mergeCell ref="EI1:EN1"/>
    <mergeCell ref="E2:H2"/>
    <mergeCell ref="GQ1:GV1"/>
    <mergeCell ref="EO1:ET1"/>
    <mergeCell ref="EU1:EZ1"/>
    <mergeCell ref="AK2:AO2"/>
    <mergeCell ref="AB1:AO1"/>
    <mergeCell ref="CA1:CF1"/>
    <mergeCell ref="CG1:CL1"/>
    <mergeCell ref="CM1:CR1"/>
    <mergeCell ref="DE1:DJ1"/>
    <mergeCell ref="AW1:BB1"/>
    <mergeCell ref="BC1:BH1"/>
    <mergeCell ref="BI1:BN1"/>
    <mergeCell ref="BO1:BT1"/>
    <mergeCell ref="BU1:BZ1"/>
    <mergeCell ref="GW1:HB1"/>
    <mergeCell ref="HC1:HD1"/>
    <mergeCell ref="HK1:HL1"/>
    <mergeCell ref="HG1:HH1"/>
    <mergeCell ref="I2:R2"/>
    <mergeCell ref="FA1:FF1"/>
    <mergeCell ref="FG1:FL1"/>
    <mergeCell ref="FM1:FR1"/>
    <mergeCell ref="FS1:FX1"/>
    <mergeCell ref="GE1:GJ1"/>
    <mergeCell ref="GK1:GP1"/>
    <mergeCell ref="CS1:CX1"/>
    <mergeCell ref="CY1:DD1"/>
    <mergeCell ref="FY1:GD1"/>
    <mergeCell ref="DW1:EB1"/>
    <mergeCell ref="EC1:EH1"/>
  </mergeCells>
  <conditionalFormatting sqref="AO5:AO10 AO12:AO15 AO17:AO21 AO23:AO44 AO46:AO55 AO57:AO61 AO63:AO76 AO78:AO83 AO85:AO121 AO123:AO151 AO153:AO162 AO164:AO171 AO173:AO184 AO186:AO190 AO192:AO196 AO198:AO201">
    <cfRule type="expression" dxfId="180" priority="90">
      <formula>AM5=0</formula>
    </cfRule>
  </conditionalFormatting>
  <conditionalFormatting sqref="M17:R21 M23:R27 M81:R83">
    <cfRule type="expression" dxfId="179" priority="227">
      <formula>AND(SUM($J17:$R17)&gt;$I17,M17&gt;0)</formula>
    </cfRule>
  </conditionalFormatting>
  <conditionalFormatting sqref="M28:R44">
    <cfRule type="expression" dxfId="178" priority="235">
      <formula>AND(SUM($J28:$R28)&gt;$I28,M28&gt;0)</formula>
    </cfRule>
  </conditionalFormatting>
  <conditionalFormatting sqref="J9:R9">
    <cfRule type="expression" dxfId="177" priority="37">
      <formula>AND(SUM($J9:$R9)&gt;$I9,J9&gt;0)</formula>
    </cfRule>
  </conditionalFormatting>
  <conditionalFormatting sqref="M173:R184">
    <cfRule type="expression" dxfId="176" priority="43">
      <formula>AND(SUM($J173:$R173)&gt;$I173,M173&gt;0)</formula>
    </cfRule>
  </conditionalFormatting>
  <conditionalFormatting sqref="J52:R52">
    <cfRule type="expression" dxfId="175" priority="57">
      <formula>AND(SUM($J52:$R52)&gt;$I52,J52&gt;0)</formula>
    </cfRule>
  </conditionalFormatting>
  <conditionalFormatting sqref="J46:R46">
    <cfRule type="expression" dxfId="174" priority="61">
      <formula>AND(SUM($J46:$R46)&gt;$I46,J46&gt;0)</formula>
    </cfRule>
  </conditionalFormatting>
  <conditionalFormatting sqref="J5:R5">
    <cfRule type="expression" dxfId="173" priority="34">
      <formula>AND(SUM($J5:$R5)&gt;$I5,J5&gt;0)</formula>
    </cfRule>
  </conditionalFormatting>
  <conditionalFormatting sqref="J47:R47">
    <cfRule type="expression" dxfId="172" priority="59">
      <formula>AND(SUM($J47:$R47)&gt;$I47,J47&gt;0)</formula>
    </cfRule>
  </conditionalFormatting>
  <conditionalFormatting sqref="J51:R51">
    <cfRule type="expression" dxfId="171" priority="58">
      <formula>AND(SUM($J51:$R51)&gt;$I51,J51&gt;0)</formula>
    </cfRule>
  </conditionalFormatting>
  <conditionalFormatting sqref="J53:R53">
    <cfRule type="expression" dxfId="170" priority="56">
      <formula>AND(SUM($J53:$R53)&gt;$I53,J53&gt;0)</formula>
    </cfRule>
  </conditionalFormatting>
  <conditionalFormatting sqref="J54:R54">
    <cfRule type="expression" dxfId="169" priority="55">
      <formula>AND(SUM($J54:$R54)&gt;$I54,J54&gt;0)</formula>
    </cfRule>
  </conditionalFormatting>
  <conditionalFormatting sqref="J57:R57">
    <cfRule type="expression" dxfId="168" priority="53">
      <formula>AND(SUM($J57:$R57)&gt;$I57,J57&gt;0)</formula>
    </cfRule>
  </conditionalFormatting>
  <conditionalFormatting sqref="J59:R59">
    <cfRule type="expression" dxfId="167" priority="52">
      <formula>AND(SUM($J59:$R59)&gt;$I59,J59&gt;0)</formula>
    </cfRule>
  </conditionalFormatting>
  <conditionalFormatting sqref="J60:R60">
    <cfRule type="expression" dxfId="166" priority="51">
      <formula>AND(SUM($J60:$R60)&gt;$I60,J60&gt;0)</formula>
    </cfRule>
  </conditionalFormatting>
  <conditionalFormatting sqref="J61:R61">
    <cfRule type="expression" dxfId="165" priority="50">
      <formula>AND(SUM($J61:$R61)&gt;$I61,J61&gt;0)</formula>
    </cfRule>
  </conditionalFormatting>
  <conditionalFormatting sqref="J63:R76">
    <cfRule type="expression" dxfId="164" priority="49">
      <formula>AND(SUM($J63:$R63)&gt;$I63,J63&gt;0)</formula>
    </cfRule>
  </conditionalFormatting>
  <conditionalFormatting sqref="M78:R80">
    <cfRule type="expression" dxfId="163" priority="48">
      <formula>AND(SUM($J78:$R78)&gt;$I78,M78&gt;0)</formula>
    </cfRule>
  </conditionalFormatting>
  <conditionalFormatting sqref="J90:R90 M85:R89 M91:R121">
    <cfRule type="expression" dxfId="162" priority="47">
      <formula>AND(SUM($J85:$R85)&gt;$I85,J85&gt;0)</formula>
    </cfRule>
  </conditionalFormatting>
  <conditionalFormatting sqref="M123:R151">
    <cfRule type="expression" dxfId="161" priority="46">
      <formula>AND(SUM($J123:$R123)&gt;$I123,M123&gt;0)</formula>
    </cfRule>
  </conditionalFormatting>
  <conditionalFormatting sqref="M153:R162">
    <cfRule type="expression" dxfId="160" priority="45">
      <formula>AND(SUM($J153:$R153)&gt;$I153,M153&gt;0)</formula>
    </cfRule>
  </conditionalFormatting>
  <conditionalFormatting sqref="M164:R171">
    <cfRule type="expression" dxfId="159" priority="44">
      <formula>AND(SUM($J164:$R164)&gt;$I164,M164&gt;0)</formula>
    </cfRule>
  </conditionalFormatting>
  <conditionalFormatting sqref="J186:R187">
    <cfRule type="expression" dxfId="158" priority="42">
      <formula>AND(SUM($J186:$R186)&gt;$I186,J186&gt;0)</formula>
    </cfRule>
  </conditionalFormatting>
  <conditionalFormatting sqref="J189:R190">
    <cfRule type="expression" dxfId="157" priority="41">
      <formula>AND(SUM($J189:$R189)&gt;$I189,J189&gt;0)</formula>
    </cfRule>
  </conditionalFormatting>
  <conditionalFormatting sqref="J192:R192 J194:R196 M193:R193">
    <cfRule type="expression" dxfId="156" priority="40">
      <formula>AND(SUM($J192:$R192)&gt;$I192,J192&gt;0)</formula>
    </cfRule>
  </conditionalFormatting>
  <conditionalFormatting sqref="M198:R201">
    <cfRule type="expression" dxfId="155" priority="39">
      <formula>AND(SUM($J198:$R198)&gt;$I198,M198&gt;0)</formula>
    </cfRule>
  </conditionalFormatting>
  <conditionalFormatting sqref="J12:R15">
    <cfRule type="expression" dxfId="154" priority="38">
      <formula>AND(SUM($J12:$R12)&gt;$I12,J12&gt;0)</formula>
    </cfRule>
  </conditionalFormatting>
  <conditionalFormatting sqref="J6:R6">
    <cfRule type="expression" dxfId="153" priority="36">
      <formula>AND(SUM($J6:$R6)&gt;$I6,J6&gt;0)</formula>
    </cfRule>
  </conditionalFormatting>
  <conditionalFormatting sqref="J7:R7">
    <cfRule type="expression" dxfId="152" priority="35">
      <formula>AND(SUM($J7:$R7)&gt;$I7,J7&gt;0)</formula>
    </cfRule>
  </conditionalFormatting>
  <dataValidations count="3">
    <dataValidation type="list" errorStyle="warning" allowBlank="1" showInputMessage="1" showErrorMessage="1" sqref="E4 E64:E68 E70:E72 E74 E16:E44 E56:E57 E85:E121 E153:E162 E76 E198:E201 E192:E196 E189:E190 E173:E184 E164:E171 E134:E151 E123:E132 E186:E187 E78:E83">
      <formula1>Assembly_Machines</formula1>
    </dataValidation>
    <dataValidation type="list" allowBlank="1" showInputMessage="1" sqref="J4:AA4">
      <formula1>$A$23:$A$27</formula1>
    </dataValidation>
    <dataValidation type="list" errorStyle="warning" allowBlank="1" showInputMessage="1" showErrorMessage="1" sqref="E51:E54 E133 E59:E61 E75 E73 E69">
      <formula1>$A$19</formula1>
    </dataValidation>
  </dataValidations>
  <pageMargins left="0.7" right="0.7" top="0.75" bottom="0.75" header="0.3" footer="0.3"/>
  <pageSetup scale="10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5" id="{612AA74F-ED71-4190-9B9F-C048787B80FF}">
            <xm:f>OR(VLOOKUP(E28,Data!$A$2:$H$4,7,FALSE)&lt;F28,VLOOKUP(E28,Data!$A$2:$H$4,8,FALSE)&lt;G28)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E28:E44 E81:E83</xm:sqref>
        </x14:conditionalFormatting>
        <x14:conditionalFormatting xmlns:xm="http://schemas.microsoft.com/office/excel/2006/main">
          <x14:cfRule type="expression" priority="213" id="{13A9D720-5B69-4DCF-B3EE-F67771A3634C}">
            <xm:f>OR(VLOOKUP(E23,Data!$A$2:$H$4,7,FALSE)&lt;F23,VLOOKUP(E23,Data!$A$2:$H$4,8,FALSE)&lt;G23)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E23:E27</xm:sqref>
        </x14:conditionalFormatting>
        <x14:conditionalFormatting xmlns:xm="http://schemas.microsoft.com/office/excel/2006/main">
          <x14:cfRule type="expression" priority="198" id="{04D70FC5-8751-4EDC-998F-CA9048192C66}">
            <xm:f>OR(VLOOKUP(E133,Data!$A$2:$H$4,7,FALSE)&lt;F133,VLOOKUP(E133,Data!$A$2:$H$4,8,FALSE)&lt;G133)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E133</xm:sqref>
        </x14:conditionalFormatting>
        <x14:conditionalFormatting xmlns:xm="http://schemas.microsoft.com/office/excel/2006/main">
          <x14:cfRule type="expression" priority="172" id="{11CC3DC2-643F-4C34-8774-B48DEDD4344A}">
            <xm:f>OR(VLOOKUP(E6,Data!$A$2:$H$4,7,FALSE)&lt;F6,VLOOKUP(E6,Data!$A$2:$H$4,8,FALSE)&lt;G6)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E6</xm:sqref>
        </x14:conditionalFormatting>
        <x14:conditionalFormatting xmlns:xm="http://schemas.microsoft.com/office/excel/2006/main">
          <x14:cfRule type="expression" priority="166" id="{F69ADD4D-1385-441B-A4D3-1698C85AB802}">
            <xm:f>OR(VLOOKUP(E17,Data!$A$2:$H$4,7,FALSE)&lt;F17,VLOOKUP(E17,Data!$A$2:$H$4,8,FALSE)&lt;G17)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E17</xm:sqref>
        </x14:conditionalFormatting>
        <x14:conditionalFormatting xmlns:xm="http://schemas.microsoft.com/office/excel/2006/main">
          <x14:cfRule type="expression" priority="164" id="{D5C7B2D9-D5FC-48E9-B0F4-C659DAEC3B2D}">
            <xm:f>OR(VLOOKUP(E18,Data!$A$2:$H$4,7,FALSE)&lt;F18,VLOOKUP(E18,Data!$A$2:$H$4,8,FALSE)&lt;G18)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E18:E21</xm:sqref>
        </x14:conditionalFormatting>
        <x14:conditionalFormatting xmlns:xm="http://schemas.microsoft.com/office/excel/2006/main">
          <x14:cfRule type="expression" priority="161" id="{E81777DC-8588-436B-99E6-DB3413B8697E}">
            <xm:f>OR(VLOOKUP(E48,Data!$A$2:$H$4,7,FALSE)&lt;F48,VLOOKUP(E48,Data!$A$2:$H$4,8,FALSE)&lt;G48)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E48</xm:sqref>
        </x14:conditionalFormatting>
        <x14:conditionalFormatting xmlns:xm="http://schemas.microsoft.com/office/excel/2006/main">
          <x14:cfRule type="expression" priority="160" id="{888B3E88-C1CA-4DA4-8699-164CDFB2FC0D}">
            <xm:f>OR(VLOOKUP(E49,Data!$A$2:$H$4,7,FALSE)&lt;F49,VLOOKUP(E49,Data!$A$2:$H$4,8,FALSE)&lt;G49)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E49</xm:sqref>
        </x14:conditionalFormatting>
        <x14:conditionalFormatting xmlns:xm="http://schemas.microsoft.com/office/excel/2006/main">
          <x14:cfRule type="expression" priority="157" id="{F0C1A679-15E1-4440-A1ED-4CE2953DE896}">
            <xm:f>OR(VLOOKUP(E50,Data!$A$2:$H$4,7,FALSE)&lt;F50,VLOOKUP(E50,Data!$A$2:$H$4,8,FALSE)&lt;G50)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E50</xm:sqref>
        </x14:conditionalFormatting>
        <x14:conditionalFormatting xmlns:xm="http://schemas.microsoft.com/office/excel/2006/main">
          <x14:cfRule type="expression" priority="153" id="{D6CFCAB6-FDBF-4D3F-95E3-F518C5931E4B}">
            <xm:f>OR(VLOOKUP(E55,Data!$A$2:$H$4,7,FALSE)&lt;F55,VLOOKUP(E55,Data!$A$2:$H$4,8,FALSE)&lt;G55)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E55</xm:sqref>
        </x14:conditionalFormatting>
        <x14:conditionalFormatting xmlns:xm="http://schemas.microsoft.com/office/excel/2006/main">
          <x14:cfRule type="expression" priority="143" id="{D64E20F4-D3F2-4014-B3D7-8D452C39F6D0}">
            <xm:f>OR(VLOOKUP(E57,Data!$A$2:$H$4,7,FALSE)&lt;F57,VLOOKUP(E57,Data!$A$2:$H$4,8,FALSE)&lt;G57)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E57</xm:sqref>
        </x14:conditionalFormatting>
        <x14:conditionalFormatting xmlns:xm="http://schemas.microsoft.com/office/excel/2006/main">
          <x14:cfRule type="expression" priority="109" id="{FA900623-41F2-4ABA-BD0C-1DBB813EF509}">
            <xm:f>OR(VLOOKUP(E46,Data!$A$2:$H$4,7,FALSE)&lt;F46,VLOOKUP(E46,Data!$A$2:$H$4,8,FALSE)&lt;G46)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E46</xm:sqref>
        </x14:conditionalFormatting>
        <x14:conditionalFormatting xmlns:xm="http://schemas.microsoft.com/office/excel/2006/main">
          <x14:cfRule type="expression" priority="126" id="{1DC1F8C4-A82E-4B85-A760-951A64B07248}">
            <xm:f>OR(VLOOKUP(E5,Data!$A$2:$H$4,7,FALSE)&lt;F5,VLOOKUP(E5,Data!$A$2:$H$4,8,FALSE)&lt;G5)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25" id="{B364FC2D-2EF8-4730-85CA-DE484F00C766}">
            <xm:f>OR(VLOOKUP(E9,Data!$A$2:$H$4,7,FALSE)&lt;F9,VLOOKUP(E9,Data!$A$2:$H$4,8,FALSE)&lt;G9)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E9</xm:sqref>
        </x14:conditionalFormatting>
        <x14:conditionalFormatting xmlns:xm="http://schemas.microsoft.com/office/excel/2006/main">
          <x14:cfRule type="expression" priority="116" id="{37E8DC33-7788-4547-885D-5090DBB9B9B2}">
            <xm:f>OR(VLOOKUP(E51,Data!$A$2:$H$4,7,FALSE)&lt;F51,VLOOKUP(E51,Data!$A$2:$H$4,8,FALSE)&lt;G51)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E51</xm:sqref>
        </x14:conditionalFormatting>
        <x14:conditionalFormatting xmlns:xm="http://schemas.microsoft.com/office/excel/2006/main">
          <x14:cfRule type="expression" priority="111" id="{A646A783-4F56-40B9-991D-B1D54930A906}">
            <xm:f>OR(VLOOKUP(E47,Data!$A$2:$H$4,7,FALSE)&lt;F47,VLOOKUP(E47,Data!$A$2:$H$4,8,FALSE)&lt;G47)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E47</xm:sqref>
        </x14:conditionalFormatting>
        <x14:conditionalFormatting xmlns:xm="http://schemas.microsoft.com/office/excel/2006/main">
          <x14:cfRule type="expression" priority="106" id="{896117D1-B657-47BD-9C34-979B5ACE910C}">
            <xm:f>OR(VLOOKUP(E53,Data!$A$2:$H$4,7,FALSE)&lt;F53,VLOOKUP(E53,Data!$A$2:$H$4,8,FALSE)&lt;G53)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E53</xm:sqref>
        </x14:conditionalFormatting>
        <x14:conditionalFormatting xmlns:xm="http://schemas.microsoft.com/office/excel/2006/main">
          <x14:cfRule type="expression" priority="107" id="{624ED0D0-68C0-4BF6-9ADF-BBC69B72407D}">
            <xm:f>OR(VLOOKUP(E52,Data!$A$2:$H$4,7,FALSE)&lt;F52,VLOOKUP(E52,Data!$A$2:$H$4,8,FALSE)&lt;G52)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E52</xm:sqref>
        </x14:conditionalFormatting>
        <x14:conditionalFormatting xmlns:xm="http://schemas.microsoft.com/office/excel/2006/main">
          <x14:cfRule type="expression" priority="105" id="{A0025F7E-7525-476C-A57A-07BC4E17D956}">
            <xm:f>OR(VLOOKUP(E54,Data!$A$2:$H$4,7,FALSE)&lt;F54,VLOOKUP(E54,Data!$A$2:$H$4,8,FALSE)&lt;G54)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E54</xm:sqref>
        </x14:conditionalFormatting>
        <x14:conditionalFormatting xmlns:xm="http://schemas.microsoft.com/office/excel/2006/main">
          <x14:cfRule type="expression" priority="104" id="{1DA92F06-7374-49DE-9EC9-015643A96519}">
            <xm:f>OR(VLOOKUP(E63,Data!$A$2:$H$4,7,FALSE)&lt;F63,VLOOKUP(E63,Data!$A$2:$H$4,8,FALSE)&lt;G63)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E63</xm:sqref>
        </x14:conditionalFormatting>
        <x14:conditionalFormatting xmlns:xm="http://schemas.microsoft.com/office/excel/2006/main">
          <x14:cfRule type="expression" priority="103" id="{4B8DE675-3A40-4D51-8091-8F4F7068A203}">
            <xm:f>OR(VLOOKUP(E69,Data!$A$2:$H$4,7,FALSE)&lt;F69,VLOOKUP(E69,Data!$A$2:$H$4,8,FALSE)&lt;G69)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E69</xm:sqref>
        </x14:conditionalFormatting>
        <x14:conditionalFormatting xmlns:xm="http://schemas.microsoft.com/office/excel/2006/main">
          <x14:cfRule type="expression" priority="102" id="{090C8BD6-4341-4C46-95A3-1709590C8538}">
            <xm:f>OR(VLOOKUP(E73,Data!$A$2:$H$4,7,FALSE)&lt;F73,VLOOKUP(E73,Data!$A$2:$H$4,8,FALSE)&lt;G73)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E73</xm:sqref>
        </x14:conditionalFormatting>
        <x14:conditionalFormatting xmlns:xm="http://schemas.microsoft.com/office/excel/2006/main">
          <x14:cfRule type="expression" priority="101" id="{90CEA0A4-E0F4-4447-BD4A-84CA6C553A4E}">
            <xm:f>OR(VLOOKUP(E75,Data!$A$2:$H$4,7,FALSE)&lt;F75,VLOOKUP(E75,Data!$A$2:$H$4,8,FALSE)&lt;G75)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E75</xm:sqref>
        </x14:conditionalFormatting>
        <x14:conditionalFormatting xmlns:xm="http://schemas.microsoft.com/office/excel/2006/main">
          <x14:cfRule type="expression" priority="99" id="{66E4F022-A7B3-4B64-AA54-6E1AAE18C11E}">
            <xm:f>OR(VLOOKUP(E134,Data!$A$2:$H$4,7,FALSE)&lt;F134,VLOOKUP(E134,Data!$A$2:$H$4,8,FALSE)&lt;G134)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E134:E151 E198:E201 E192:E196 E186:E190 E173:E184 E164:E171 E153:E162</xm:sqref>
        </x14:conditionalFormatting>
        <x14:conditionalFormatting xmlns:xm="http://schemas.microsoft.com/office/excel/2006/main">
          <x14:cfRule type="expression" priority="97" id="{CF74089F-3183-478F-915B-2CF9BE50A778}">
            <xm:f>OR(VLOOKUP(E59,Data!$A$2:$H$4,7,FALSE)&lt;F59,VLOOKUP(E59,Data!$A$2:$H$4,8,FALSE)&lt;G59)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E59</xm:sqref>
        </x14:conditionalFormatting>
        <x14:conditionalFormatting xmlns:xm="http://schemas.microsoft.com/office/excel/2006/main">
          <x14:cfRule type="expression" priority="96" id="{75C7B68F-EACA-4315-B835-BE1F0308D112}">
            <xm:f>OR(VLOOKUP(E60,Data!$A$2:$H$4,7,FALSE)&lt;F60,VLOOKUP(E60,Data!$A$2:$H$4,8,FALSE)&lt;G60)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E60</xm:sqref>
        </x14:conditionalFormatting>
        <x14:conditionalFormatting xmlns:xm="http://schemas.microsoft.com/office/excel/2006/main">
          <x14:cfRule type="expression" priority="95" id="{C7539B0F-7108-4AE3-9EB5-D7BEBE451266}">
            <xm:f>OR(VLOOKUP(E61,Data!$A$2:$H$4,7,FALSE)&lt;F61,VLOOKUP(E61,Data!$A$2:$H$4,8,FALSE)&lt;G61)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E61</xm:sqref>
        </x14:conditionalFormatting>
        <x14:conditionalFormatting xmlns:xm="http://schemas.microsoft.com/office/excel/2006/main">
          <x14:cfRule type="expression" priority="85" id="{8CDBEDA9-6266-4F84-BAD8-E0633DE75F20}">
            <xm:f>OR(VLOOKUP(E12,Data!$A$2:$H$4,7,FALSE)&lt;F12,VLOOKUP(E12,Data!$A$2:$H$4,8,FALSE)&lt;G12)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E12</xm:sqref>
        </x14:conditionalFormatting>
        <x14:conditionalFormatting xmlns:xm="http://schemas.microsoft.com/office/excel/2006/main">
          <x14:cfRule type="expression" priority="75" id="{84DC28F8-AAE5-49ED-A49A-DD977966A5BC}">
            <xm:f>OR(VLOOKUP(E76,Data!$A$2:$H$4,7,FALSE)&lt;F76,VLOOKUP(E76,Data!$A$2:$H$4,8,FALSE)&lt;G76)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E76 E78:E80 E123:E132 E85:E121</xm:sqref>
        </x14:conditionalFormatting>
        <x14:conditionalFormatting xmlns:xm="http://schemas.microsoft.com/office/excel/2006/main">
          <x14:cfRule type="expression" priority="74" id="{5ED0EA0E-B25F-4E07-8C2D-97AC5FF5E2CB}">
            <xm:f>OR(VLOOKUP(E74,Data!$A$2:$H$4,7,FALSE)&lt;F74,VLOOKUP(E74,Data!$A$2:$H$4,8,FALSE)&lt;G74)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E74</xm:sqref>
        </x14:conditionalFormatting>
        <x14:conditionalFormatting xmlns:xm="http://schemas.microsoft.com/office/excel/2006/main">
          <x14:cfRule type="expression" priority="73" id="{E744C277-F32D-4DED-97A2-E7B00FE26105}">
            <xm:f>OR(VLOOKUP(E72,Data!$A$2:$H$4,7,FALSE)&lt;F72,VLOOKUP(E72,Data!$A$2:$H$4,8,FALSE)&lt;G72)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E72</xm:sqref>
        </x14:conditionalFormatting>
        <x14:conditionalFormatting xmlns:xm="http://schemas.microsoft.com/office/excel/2006/main">
          <x14:cfRule type="expression" priority="72" id="{C46547D2-913C-4AE6-930F-C948524F4AA2}">
            <xm:f>OR(VLOOKUP(E71,Data!$A$2:$H$4,7,FALSE)&lt;F71,VLOOKUP(E71,Data!$A$2:$H$4,8,FALSE)&lt;G71)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E71</xm:sqref>
        </x14:conditionalFormatting>
        <x14:conditionalFormatting xmlns:xm="http://schemas.microsoft.com/office/excel/2006/main">
          <x14:cfRule type="expression" priority="71" id="{049AE5C3-53D9-447F-9E42-A44FAEE3B78F}">
            <xm:f>OR(VLOOKUP(E70,Data!$A$2:$H$4,7,FALSE)&lt;F70,VLOOKUP(E70,Data!$A$2:$H$4,8,FALSE)&lt;G70)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E70</xm:sqref>
        </x14:conditionalFormatting>
        <x14:conditionalFormatting xmlns:xm="http://schemas.microsoft.com/office/excel/2006/main">
          <x14:cfRule type="expression" priority="70" id="{7816536E-B9BE-4742-84C1-7A69B2A108ED}">
            <xm:f>OR(VLOOKUP(E64,Data!$A$2:$H$4,7,FALSE)&lt;F64,VLOOKUP(E64,Data!$A$2:$H$4,8,FALSE)&lt;G64)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E64</xm:sqref>
        </x14:conditionalFormatting>
        <x14:conditionalFormatting xmlns:xm="http://schemas.microsoft.com/office/excel/2006/main">
          <x14:cfRule type="expression" priority="69" id="{A5C63DCF-FA41-4D69-A2C1-B7EDC686CD16}">
            <xm:f>OR(VLOOKUP(E65,Data!$A$2:$H$4,7,FALSE)&lt;F65,VLOOKUP(E65,Data!$A$2:$H$4,8,FALSE)&lt;G65)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E65</xm:sqref>
        </x14:conditionalFormatting>
        <x14:conditionalFormatting xmlns:xm="http://schemas.microsoft.com/office/excel/2006/main">
          <x14:cfRule type="expression" priority="68" id="{285808BC-4A30-4073-9296-AA280912EFFF}">
            <xm:f>OR(VLOOKUP(E66,Data!$A$2:$H$4,7,FALSE)&lt;F66,VLOOKUP(E66,Data!$A$2:$H$4,8,FALSE)&lt;G66)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E66</xm:sqref>
        </x14:conditionalFormatting>
        <x14:conditionalFormatting xmlns:xm="http://schemas.microsoft.com/office/excel/2006/main">
          <x14:cfRule type="expression" priority="67" id="{FC6E01A7-1FFA-4F78-9225-C0816681ADA4}">
            <xm:f>OR(VLOOKUP(E67,Data!$A$2:$H$4,7,FALSE)&lt;F67,VLOOKUP(E67,Data!$A$2:$H$4,8,FALSE)&lt;G67)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E67</xm:sqref>
        </x14:conditionalFormatting>
        <x14:conditionalFormatting xmlns:xm="http://schemas.microsoft.com/office/excel/2006/main">
          <x14:cfRule type="expression" priority="66" id="{D2F27719-8ED8-48F7-BDCD-49BC0C02C2BB}">
            <xm:f>OR(VLOOKUP(E68,Data!$A$2:$H$4,7,FALSE)&lt;F68,VLOOKUP(E68,Data!$A$2:$H$4,8,FALSE)&lt;G68)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E68</xm:sqref>
        </x14:conditionalFormatting>
        <x14:conditionalFormatting xmlns:xm="http://schemas.microsoft.com/office/excel/2006/main">
          <x14:cfRule type="expression" priority="4" id="{0DF6F239-C4BA-4D2F-B641-A065A49FBDAB}">
            <xm:f>OR(VLOOKUP(E13,Data!$A$2:$H$4,7,FALSE)&lt;F13,VLOOKUP(E13,Data!$A$2:$H$4,8,FALSE)&lt;G13)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E13</xm:sqref>
        </x14:conditionalFormatting>
        <x14:conditionalFormatting xmlns:xm="http://schemas.microsoft.com/office/excel/2006/main">
          <x14:cfRule type="expression" priority="3" id="{203A2C50-79A6-4C44-9149-CDC32C40250D}">
            <xm:f>OR(VLOOKUP(E14,Data!$A$2:$H$4,7,FALSE)&lt;F14,VLOOKUP(E14,Data!$A$2:$H$4,8,FALSE)&lt;G14)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E14</xm:sqref>
        </x14:conditionalFormatting>
        <x14:conditionalFormatting xmlns:xm="http://schemas.microsoft.com/office/excel/2006/main">
          <x14:cfRule type="expression" priority="2" id="{16C85152-F73D-4397-88C5-23B95FCA8CC4}">
            <xm:f>OR(VLOOKUP(E15,Data!$A$2:$H$4,7,FALSE)&lt;F15,VLOOKUP(E15,Data!$A$2:$H$4,8,FALSE)&lt;G15)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E15</xm:sqref>
        </x14:conditionalFormatting>
        <x14:conditionalFormatting xmlns:xm="http://schemas.microsoft.com/office/excel/2006/main">
          <x14:cfRule type="expression" priority="1" id="{AF1DEE2D-A707-49CB-A878-EF6C34FE5663}">
            <xm:f>OR(VLOOKUP(E7,Data!$A$2:$H$4,7,FALSE)&lt;F7,VLOOKUP(E7,Data!$A$2:$H$4,8,FALSE)&lt;G7)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E7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allowBlank="1" showInputMessage="1" showErrorMessage="1">
          <x14:formula1>
            <xm:f>Data!$A$17</xm:f>
          </x14:formula1>
          <xm:sqref>E55</xm:sqref>
        </x14:dataValidation>
        <x14:dataValidation type="list" errorStyle="warning" allowBlank="1" showInputMessage="1" showErrorMessage="1">
          <x14:formula1>
            <xm:f>Data!$A$19</xm:f>
          </x14:formula1>
          <xm:sqref>E63</xm:sqref>
        </x14:dataValidation>
        <x14:dataValidation type="list" errorStyle="warning" allowBlank="1" showInputMessage="1" showErrorMessage="1">
          <x14:formula1>
            <xm:f>Data!$A$6:$A$7</xm:f>
          </x14:formula1>
          <xm:sqref>E9 E5:E7</xm:sqref>
        </x14:dataValidation>
        <x14:dataValidation type="list" errorStyle="warning" allowBlank="1" showInputMessage="1" showErrorMessage="1">
          <x14:formula1>
            <xm:f>Data!$A$24:$A$26</xm:f>
          </x14:formula1>
          <xm:sqref>E12:E15</xm:sqref>
        </x14:dataValidation>
        <x14:dataValidation type="list" errorStyle="warning" allowBlank="1" showInputMessage="1" showErrorMessage="1">
          <x14:formula1>
            <xm:f>Data!$A$21:$A$22</xm:f>
          </x14:formula1>
          <xm:sqref>E47</xm:sqref>
        </x14:dataValidation>
        <x14:dataValidation type="list" errorStyle="warning" allowBlank="1" showInputMessage="1" showErrorMessage="1">
          <x14:formula1>
            <xm:f>Data!$A$9:$A$13</xm:f>
          </x14:formula1>
          <xm:sqref>E46</xm:sqref>
        </x14:dataValidation>
        <x14:dataValidation type="list" allowBlank="1" showInputMessage="1" showErrorMessage="1">
          <x14:formula1>
            <xm:f>Data!$A$50:$A$56</xm:f>
          </x14:formula1>
          <xm:sqref>AO17:AO21 AO5:AO10 AO12:AO15 AO23:AO44 AO46:AO55 AO57:AO61 AO63:AO76 AO78:AO83 AO85:AO121 AO123:AO151 AO153:AO162 AO164:AO171 AO173:AO184 AO186:AO190 AO192:AO196 AO198:AO201</xm:sqref>
        </x14:dataValidation>
        <x14:dataValidation type="list" allowBlank="1" showInputMessage="1">
          <x14:formula1>
            <xm:f>Data!$A$33:$A$37</xm:f>
          </x14:formula1>
          <xm:sqref>J189:R190 M23:R44 J46:R47 J57:R57 J59:R61 M78:R83 M123:R151 J90:L90 M153:R162 M164:R171 J63:R76 J186:R187 M173:R184 J12:R15 J194:L196 J9:R9 J5:R7 M17:R21 M85:R121 M192:R196 M198:R201 J192:L192 J51:R54</xm:sqref>
        </x14:dataValidation>
        <x14:dataValidation type="list" errorStyle="warning" allowBlank="1" showInputMessage="1" showErrorMessage="1">
          <x14:formula1>
            <xm:f>Data!$A$15</xm:f>
          </x14:formula1>
          <xm:sqref>E188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V37"/>
  <sheetViews>
    <sheetView topLeftCell="B2" workbookViewId="0">
      <selection activeCell="T5" sqref="T5"/>
    </sheetView>
  </sheetViews>
  <sheetFormatPr defaultRowHeight="14.25" x14ac:dyDescent="0.45"/>
  <cols>
    <col min="1" max="1" width="9.06640625" hidden="1" customWidth="1"/>
    <col min="2" max="2" width="16" bestFit="1" customWidth="1"/>
    <col min="3" max="5" width="7.86328125" customWidth="1"/>
    <col min="6" max="6" width="11.19921875" bestFit="1" customWidth="1"/>
    <col min="7" max="7" width="9.3984375" hidden="1" customWidth="1"/>
    <col min="8" max="9" width="24.265625" hidden="1" customWidth="1"/>
    <col min="10" max="10" width="18.46484375" hidden="1" customWidth="1"/>
    <col min="11" max="11" width="8.46484375" hidden="1" customWidth="1"/>
    <col min="12" max="12" width="11.1328125" hidden="1" customWidth="1"/>
    <col min="13" max="13" width="9.3984375" hidden="1" customWidth="1"/>
    <col min="14" max="14" width="8.46484375" hidden="1" customWidth="1"/>
    <col min="15" max="15" width="12" hidden="1" customWidth="1"/>
    <col min="16" max="16" width="18.6640625" hidden="1" customWidth="1"/>
    <col min="17" max="19" width="10.46484375" hidden="1" customWidth="1"/>
    <col min="20" max="22" width="10.46484375" customWidth="1"/>
  </cols>
  <sheetData>
    <row r="1" spans="1:22" hidden="1" x14ac:dyDescent="0.45">
      <c r="C1" s="1"/>
      <c r="D1" s="47" t="str">
        <f>Data!A22</f>
        <v>Oil Refinery (Advanced)</v>
      </c>
      <c r="E1" s="47" t="str">
        <f>Data!A21</f>
        <v>Oil Refinery (Basic)</v>
      </c>
      <c r="L1" s="35" t="s">
        <v>261</v>
      </c>
      <c r="M1" s="35"/>
      <c r="N1" s="35"/>
      <c r="O1" s="35"/>
      <c r="P1" s="1"/>
      <c r="Q1" s="35" t="s">
        <v>262</v>
      </c>
      <c r="R1" s="35"/>
      <c r="S1" s="35"/>
    </row>
    <row r="2" spans="1:22" ht="112.15" x14ac:dyDescent="0.45">
      <c r="B2" s="3"/>
      <c r="C2" s="43" t="s">
        <v>44</v>
      </c>
      <c r="D2" s="44" t="str">
        <f>I6</f>
        <v>Advanced Oil Processing</v>
      </c>
      <c r="E2" s="45" t="str">
        <f>I5</f>
        <v>Basic Oil Processing</v>
      </c>
      <c r="J2" s="1" t="s">
        <v>228</v>
      </c>
      <c r="K2" s="1" t="s">
        <v>227</v>
      </c>
      <c r="L2" s="1" t="s">
        <v>249</v>
      </c>
      <c r="M2" s="1" t="s">
        <v>251</v>
      </c>
      <c r="N2" s="1" t="s">
        <v>252</v>
      </c>
      <c r="O2" s="1" t="s">
        <v>189</v>
      </c>
      <c r="P2" s="1" t="s">
        <v>283</v>
      </c>
      <c r="Q2" s="1" t="s">
        <v>251</v>
      </c>
      <c r="R2" s="1" t="s">
        <v>252</v>
      </c>
      <c r="S2" s="1" t="s">
        <v>253</v>
      </c>
    </row>
    <row r="3" spans="1:22" x14ac:dyDescent="0.45">
      <c r="A3">
        <v>1</v>
      </c>
      <c r="B3" s="3" t="s">
        <v>274</v>
      </c>
      <c r="C3" s="43"/>
      <c r="D3" s="48">
        <f>D7/J6</f>
        <v>0</v>
      </c>
      <c r="E3" s="49">
        <f>E7/J5</f>
        <v>0</v>
      </c>
      <c r="H3">
        <v>177</v>
      </c>
      <c r="I3" s="3" t="str">
        <f>VLOOKUP($H3,Recipes!$A$3:$G$186,2,FALSE)</f>
        <v>Heavy Oil Cracking</v>
      </c>
      <c r="J3" s="1">
        <f>VLOOKUP($H3,Recipes!$A$3:$G$186,4,FALSE)</f>
        <v>5</v>
      </c>
      <c r="K3" s="1">
        <f>VLOOKUP($H3,Recipes!$A$3:$G$186,5,FALSE)</f>
        <v>3</v>
      </c>
      <c r="L3" s="1">
        <f>HLOOKUP(L$2,Recipes!$H$2:$GI$186,'Oil Balance'!$H3+1,FALSE)/$J3</f>
        <v>0</v>
      </c>
      <c r="M3" s="1">
        <f>HLOOKUP(M$2,Recipes!$H$2:$GI$186,'Oil Balance'!$H3+1,FALSE)/$J3</f>
        <v>0.8</v>
      </c>
      <c r="N3" s="1">
        <f>HLOOKUP(N$2,Recipes!$H$2:$GI$186,'Oil Balance'!$H3+1,FALSE)/$J3</f>
        <v>0</v>
      </c>
      <c r="O3" s="1">
        <f>HLOOKUP(O$2,Recipes!$H$2:$GI$186,'Oil Balance'!$H3+1,FALSE)/$J3</f>
        <v>0.6</v>
      </c>
      <c r="P3" s="34">
        <f>'Production Calculator'!AH51</f>
        <v>1</v>
      </c>
      <c r="Q3" s="50">
        <f>0/J3</f>
        <v>0</v>
      </c>
      <c r="R3" s="50">
        <f>K3/J3*P3</f>
        <v>0.6</v>
      </c>
      <c r="S3" s="50">
        <f>0/J3</f>
        <v>0</v>
      </c>
    </row>
    <row r="4" spans="1:22" x14ac:dyDescent="0.45">
      <c r="A4">
        <v>2</v>
      </c>
      <c r="B4" s="36" t="s">
        <v>251</v>
      </c>
      <c r="C4" s="37">
        <f>'Production Calculator'!D48</f>
        <v>0</v>
      </c>
      <c r="D4" s="38">
        <f>D7*$Q$6-D8*$M$3</f>
        <v>0</v>
      </c>
      <c r="E4" s="39">
        <f>E7*$Q$5-E8*$M$3</f>
        <v>0</v>
      </c>
      <c r="H4">
        <v>178</v>
      </c>
      <c r="I4" s="3" t="str">
        <f>VLOOKUP($H4,Recipes!$A$3:$G$186,2,FALSE)</f>
        <v>Light Oil Cracking</v>
      </c>
      <c r="J4" s="1">
        <f>VLOOKUP($H4,Recipes!$A$3:$G$186,4,FALSE)</f>
        <v>5</v>
      </c>
      <c r="K4" s="1">
        <f>VLOOKUP($H4,Recipes!$A$3:$G$186,5,FALSE)</f>
        <v>2</v>
      </c>
      <c r="L4" s="1">
        <f>HLOOKUP(L$2,Recipes!$H$2:$GI$186,'Oil Balance'!$H4+1,FALSE)/$J4</f>
        <v>0</v>
      </c>
      <c r="M4" s="1">
        <f>HLOOKUP(M$2,Recipes!$H$2:$GI$186,'Oil Balance'!$H4+1,FALSE)/$J4</f>
        <v>0</v>
      </c>
      <c r="N4" s="1">
        <f>HLOOKUP(N$2,Recipes!$H$2:$GI$186,'Oil Balance'!$H4+1,FALSE)/$J4</f>
        <v>0.6</v>
      </c>
      <c r="O4" s="1">
        <f>HLOOKUP(O$2,Recipes!$H$2:$GI$186,'Oil Balance'!$H4+1,FALSE)/$J4</f>
        <v>0.6</v>
      </c>
      <c r="P4" s="34">
        <f>'Production Calculator'!AH52</f>
        <v>1</v>
      </c>
      <c r="Q4" s="50">
        <f>0/J4</f>
        <v>0</v>
      </c>
      <c r="R4" s="50">
        <f>0/J4</f>
        <v>0</v>
      </c>
      <c r="S4" s="50">
        <f>K4/J4*P4</f>
        <v>0.4</v>
      </c>
    </row>
    <row r="5" spans="1:22" x14ac:dyDescent="0.45">
      <c r="A5">
        <v>3</v>
      </c>
      <c r="B5" s="36" t="s">
        <v>252</v>
      </c>
      <c r="C5" s="37">
        <f>'Production Calculator'!D49</f>
        <v>0</v>
      </c>
      <c r="D5" s="38">
        <f>D7*$R$6+D8*$R$3-D10*$N$4</f>
        <v>0</v>
      </c>
      <c r="E5" s="39">
        <f>E7*$R$5+E8*$R$3-E10*$N$4</f>
        <v>0</v>
      </c>
      <c r="G5" t="str">
        <f>E1</f>
        <v>Oil Refinery (Basic)</v>
      </c>
      <c r="H5">
        <v>179</v>
      </c>
      <c r="I5" s="3" t="str">
        <f>VLOOKUP($H5,Recipes!$A$3:$G$186,2,FALSE)</f>
        <v>Basic Oil Processing</v>
      </c>
      <c r="J5" s="1">
        <f>VLOOKUP($H5,Recipes!$A$3:$G$186,4,FALSE)</f>
        <v>5</v>
      </c>
      <c r="K5" s="1">
        <f>VLOOKUP($H5,Recipes!$A$3:$G$186,5,FALSE)</f>
        <v>1</v>
      </c>
      <c r="L5" s="1">
        <f>HLOOKUP(L$2,Recipes!$H$2:$GI$186,'Oil Balance'!$H5+1,FALSE)/$J5</f>
        <v>2</v>
      </c>
      <c r="M5" s="1">
        <f>HLOOKUP(M$2,Recipes!$H$2:$GI$186,'Oil Balance'!$H5+1,FALSE)/$J5</f>
        <v>0</v>
      </c>
      <c r="N5" s="1">
        <f>HLOOKUP(N$2,Recipes!$H$2:$GI$186,'Oil Balance'!$H5+1,FALSE)/$J5</f>
        <v>0</v>
      </c>
      <c r="O5" s="1">
        <f>HLOOKUP(O$2,Recipes!$H$2:$GI$186,'Oil Balance'!$H5+1,FALSE)/$J5</f>
        <v>0</v>
      </c>
      <c r="P5" s="1"/>
      <c r="Q5" s="50">
        <f>3*K5/J5</f>
        <v>0.6</v>
      </c>
      <c r="R5" s="50">
        <f>3*K5/J5</f>
        <v>0.6</v>
      </c>
      <c r="S5" s="50">
        <f>4*K5/J5</f>
        <v>0.8</v>
      </c>
    </row>
    <row r="6" spans="1:22" x14ac:dyDescent="0.45">
      <c r="A6">
        <v>4</v>
      </c>
      <c r="B6" s="36" t="s">
        <v>253</v>
      </c>
      <c r="C6" s="37">
        <f>'Production Calculator'!D50</f>
        <v>0</v>
      </c>
      <c r="D6" s="38">
        <f>D7*$S$6+D10*$S$4</f>
        <v>0</v>
      </c>
      <c r="E6" s="39">
        <f>E7*$S$5+E10*$S$4</f>
        <v>0</v>
      </c>
      <c r="G6" t="str">
        <f>D1</f>
        <v>Oil Refinery (Advanced)</v>
      </c>
      <c r="H6">
        <v>180</v>
      </c>
      <c r="I6" s="3" t="str">
        <f>VLOOKUP($H6,Recipes!$A$3:$G$186,2,FALSE)</f>
        <v>Advanced Oil Processing</v>
      </c>
      <c r="J6" s="1">
        <f>VLOOKUP($H6,Recipes!$A$3:$G$186,4,FALSE)</f>
        <v>5</v>
      </c>
      <c r="K6" s="1">
        <f>VLOOKUP($H6,Recipes!$A$3:$G$186,5,FALSE)</f>
        <v>1</v>
      </c>
      <c r="L6" s="1">
        <f>HLOOKUP(L$2,Recipes!$H$2:$GI$186,'Oil Balance'!$H6+1,FALSE)/$J6</f>
        <v>2</v>
      </c>
      <c r="M6" s="1">
        <f>HLOOKUP(M$2,Recipes!$H$2:$GI$186,'Oil Balance'!$H6+1,FALSE)/$J6</f>
        <v>0</v>
      </c>
      <c r="N6" s="1">
        <f>HLOOKUP(N$2,Recipes!$H$2:$GI$186,'Oil Balance'!$H6+1,FALSE)/$J6</f>
        <v>0</v>
      </c>
      <c r="O6" s="1">
        <f>HLOOKUP(O$2,Recipes!$H$2:$GI$186,'Oil Balance'!$H6+1,FALSE)/$J6</f>
        <v>1</v>
      </c>
      <c r="P6" s="1"/>
      <c r="Q6" s="50">
        <f>1*K6/J6</f>
        <v>0.2</v>
      </c>
      <c r="R6" s="50">
        <f>4.5*K6/J6</f>
        <v>0.9</v>
      </c>
      <c r="S6" s="50">
        <f>5.5*K6/J6</f>
        <v>1.1000000000000001</v>
      </c>
      <c r="T6" s="1"/>
      <c r="U6" s="1"/>
      <c r="V6" s="1"/>
    </row>
    <row r="7" spans="1:22" x14ac:dyDescent="0.45">
      <c r="A7">
        <v>5</v>
      </c>
      <c r="B7" s="36" t="s">
        <v>254</v>
      </c>
      <c r="C7" s="40">
        <v>0</v>
      </c>
      <c r="D7" s="41">
        <f>ROUNDUP(SUM($J$24:$L$24),0)</f>
        <v>0</v>
      </c>
      <c r="E7" s="42">
        <f>ROUNDUP(SUM($M$24:$O$24),0)</f>
        <v>0</v>
      </c>
      <c r="I7" s="3"/>
      <c r="J7" s="1"/>
      <c r="K7" s="1"/>
      <c r="L7" s="1"/>
      <c r="M7" s="1"/>
      <c r="N7" s="1"/>
      <c r="O7" s="1"/>
      <c r="P7" s="1"/>
      <c r="Q7" s="50"/>
      <c r="R7" s="50"/>
      <c r="S7" s="50"/>
      <c r="T7" s="1"/>
      <c r="U7" s="1"/>
      <c r="V7" s="1"/>
    </row>
    <row r="8" spans="1:22" x14ac:dyDescent="0.45">
      <c r="A8">
        <v>6</v>
      </c>
      <c r="B8" s="36" t="s">
        <v>255</v>
      </c>
      <c r="C8" s="40">
        <v>0</v>
      </c>
      <c r="D8" s="41">
        <f>ROUNDUP($J$30,0)</f>
        <v>0</v>
      </c>
      <c r="E8" s="42">
        <f>ROUNDUP($M$30,0)</f>
        <v>0</v>
      </c>
      <c r="J8" s="1" t="s">
        <v>228</v>
      </c>
      <c r="K8" s="1" t="s">
        <v>227</v>
      </c>
      <c r="L8" s="1" t="s">
        <v>249</v>
      </c>
      <c r="M8" s="1" t="s">
        <v>251</v>
      </c>
      <c r="N8" s="1" t="s">
        <v>252</v>
      </c>
      <c r="O8" s="1" t="s">
        <v>191</v>
      </c>
      <c r="P8" s="1" t="s">
        <v>292</v>
      </c>
      <c r="Q8" s="50"/>
      <c r="R8" s="50"/>
      <c r="S8" s="50"/>
      <c r="T8" s="1"/>
      <c r="U8" s="1"/>
      <c r="V8" s="1"/>
    </row>
    <row r="9" spans="1:22" x14ac:dyDescent="0.45">
      <c r="A9">
        <v>7</v>
      </c>
      <c r="B9" s="51" t="s">
        <v>282</v>
      </c>
      <c r="C9" s="40"/>
      <c r="D9" s="41">
        <f>J29</f>
        <v>0</v>
      </c>
      <c r="E9" s="42">
        <f>M29</f>
        <v>0</v>
      </c>
      <c r="H9">
        <v>182</v>
      </c>
      <c r="I9" s="3" t="str">
        <f>VLOOKUP($H9,Recipes!$A$3:$G$186,2,FALSE)</f>
        <v>Solid fuel (Heavy Oil)</v>
      </c>
      <c r="J9" s="1">
        <f>VLOOKUP($H9,Recipes!$A$3:$G$186,4,FALSE)</f>
        <v>3</v>
      </c>
      <c r="K9" s="1">
        <f>VLOOKUP($H9,Recipes!$A$3:$G$186,5,FALSE)</f>
        <v>1</v>
      </c>
      <c r="L9" s="11">
        <f>HLOOKUP(L$8,Recipes!$H$2:$GI$186,'Oil Balance'!$H9+1,FALSE)/$J9</f>
        <v>0</v>
      </c>
      <c r="M9" s="11">
        <f>HLOOKUP(M$8,Recipes!$H$2:$GI$186,'Oil Balance'!$H9+1,FALSE)/$J9</f>
        <v>0.66666666666666663</v>
      </c>
      <c r="N9" s="11">
        <f>HLOOKUP(N$8,Recipes!$H$2:$GI$186,'Oil Balance'!$H9+1,FALSE)/$J9</f>
        <v>0</v>
      </c>
      <c r="O9" s="11">
        <f>HLOOKUP(O$8,Recipes!$H$2:$GI$186,'Oil Balance'!$H9+1,FALSE)/$J9</f>
        <v>0</v>
      </c>
      <c r="P9">
        <f>A15</f>
        <v>12</v>
      </c>
      <c r="Q9" s="50"/>
      <c r="R9" s="50"/>
      <c r="S9" s="50"/>
      <c r="T9" s="1"/>
      <c r="U9" s="1"/>
      <c r="V9" s="1"/>
    </row>
    <row r="10" spans="1:22" x14ac:dyDescent="0.45">
      <c r="A10">
        <v>8</v>
      </c>
      <c r="B10" s="36" t="s">
        <v>256</v>
      </c>
      <c r="C10" s="40">
        <v>0</v>
      </c>
      <c r="D10" s="41">
        <f>ROUNDUP($K$30,0)</f>
        <v>0</v>
      </c>
      <c r="E10" s="42">
        <f>ROUNDUP($N$30,0)</f>
        <v>0</v>
      </c>
      <c r="H10">
        <v>183</v>
      </c>
      <c r="I10" s="3" t="str">
        <f>VLOOKUP($H10,Recipes!$A$3:$G$186,2,FALSE)</f>
        <v>Solid fuel (Light Oil)</v>
      </c>
      <c r="J10" s="1">
        <f>VLOOKUP($H10,Recipes!$A$3:$G$186,4,FALSE)</f>
        <v>3</v>
      </c>
      <c r="K10" s="1">
        <f>VLOOKUP($H10,Recipes!$A$3:$G$186,5,FALSE)</f>
        <v>1</v>
      </c>
      <c r="L10" s="11">
        <f>HLOOKUP(L$8,Recipes!$H$2:$GI$186,'Oil Balance'!$H10+1,FALSE)/$J10</f>
        <v>0</v>
      </c>
      <c r="M10" s="11">
        <f>HLOOKUP(M$8,Recipes!$H$2:$GI$186,'Oil Balance'!$H10+1,FALSE)/$J10</f>
        <v>0</v>
      </c>
      <c r="N10" s="11">
        <f>HLOOKUP(N$8,Recipes!$H$2:$GI$186,'Oil Balance'!$H10+1,FALSE)/$J10</f>
        <v>0.33333333333333331</v>
      </c>
      <c r="O10" s="11">
        <f>HLOOKUP(O$8,Recipes!$H$2:$GI$186,'Oil Balance'!$H10+1,FALSE)/$J10</f>
        <v>0</v>
      </c>
      <c r="P10">
        <f>A16</f>
        <v>13</v>
      </c>
      <c r="Q10" s="50"/>
      <c r="R10" s="50"/>
      <c r="S10" s="50"/>
      <c r="T10" s="1"/>
      <c r="U10" s="1"/>
      <c r="V10" s="1"/>
    </row>
    <row r="11" spans="1:22" x14ac:dyDescent="0.45">
      <c r="A11">
        <v>9</v>
      </c>
      <c r="B11" s="51" t="s">
        <v>282</v>
      </c>
      <c r="C11" s="40"/>
      <c r="D11" s="41">
        <f>K29</f>
        <v>0</v>
      </c>
      <c r="E11" s="42">
        <f>N29</f>
        <v>0</v>
      </c>
      <c r="H11">
        <v>184</v>
      </c>
      <c r="I11" s="3" t="str">
        <f>VLOOKUP($H11,Recipes!$A$3:$G$186,2,FALSE)</f>
        <v>Solid fuel (Petroleum)</v>
      </c>
      <c r="J11" s="1">
        <f>VLOOKUP($H11,Recipes!$A$3:$G$186,4,FALSE)</f>
        <v>3</v>
      </c>
      <c r="K11" s="1">
        <f>VLOOKUP($H11,Recipes!$A$3:$G$186,5,FALSE)</f>
        <v>1</v>
      </c>
      <c r="L11" s="11">
        <f>HLOOKUP(L$8,Recipes!$H$2:$GI$186,'Oil Balance'!$H11+1,FALSE)/$J11</f>
        <v>0</v>
      </c>
      <c r="M11" s="11">
        <f>HLOOKUP(M$8,Recipes!$H$2:$GI$186,'Oil Balance'!$H11+1,FALSE)/$J11</f>
        <v>0</v>
      </c>
      <c r="N11" s="11">
        <f>HLOOKUP(N$8,Recipes!$H$2:$GI$186,'Oil Balance'!$H11+1,FALSE)/$J11</f>
        <v>0</v>
      </c>
      <c r="O11" s="11">
        <f>HLOOKUP(O$8,Recipes!$H$2:$GI$186,'Oil Balance'!$H11+1,FALSE)/$J11</f>
        <v>0.66666666666666663</v>
      </c>
      <c r="P11">
        <f>A17</f>
        <v>14</v>
      </c>
      <c r="Q11" s="50"/>
      <c r="R11" s="50"/>
      <c r="S11" s="50"/>
      <c r="T11" s="1"/>
      <c r="U11" s="1"/>
      <c r="V11" s="1"/>
    </row>
    <row r="12" spans="1:22" x14ac:dyDescent="0.45">
      <c r="A12">
        <v>10</v>
      </c>
      <c r="B12" s="36" t="s">
        <v>249</v>
      </c>
      <c r="C12" s="40">
        <v>0</v>
      </c>
      <c r="D12" s="41">
        <f>D7*$L$6</f>
        <v>0</v>
      </c>
      <c r="E12" s="42">
        <f>E7*$L$5</f>
        <v>0</v>
      </c>
      <c r="F12" s="1"/>
      <c r="G12" s="1"/>
      <c r="H12" s="1"/>
      <c r="I12" s="1"/>
      <c r="J12" s="1"/>
      <c r="K12" s="1"/>
      <c r="L12" s="1"/>
      <c r="M12" s="1"/>
    </row>
    <row r="13" spans="1:22" x14ac:dyDescent="0.45">
      <c r="A13">
        <v>11</v>
      </c>
      <c r="B13" s="51" t="s">
        <v>282</v>
      </c>
      <c r="C13" s="40"/>
      <c r="D13" s="41">
        <f>L29</f>
        <v>0</v>
      </c>
      <c r="E13" s="42">
        <f>O29</f>
        <v>0</v>
      </c>
      <c r="G13" s="1"/>
      <c r="I13" s="294" t="s">
        <v>288</v>
      </c>
      <c r="J13" s="293" t="str">
        <f>E2</f>
        <v>Basic Oil Processing</v>
      </c>
      <c r="K13" s="293"/>
      <c r="L13" s="293"/>
      <c r="M13" s="293" t="str">
        <f>D2</f>
        <v>Advanced Oil Processing</v>
      </c>
      <c r="N13" s="293"/>
      <c r="O13" s="293"/>
    </row>
    <row r="14" spans="1:22" x14ac:dyDescent="0.45">
      <c r="A14">
        <v>11</v>
      </c>
      <c r="B14" s="36" t="s">
        <v>290</v>
      </c>
      <c r="C14" s="40">
        <v>0</v>
      </c>
      <c r="D14" s="41">
        <v>0</v>
      </c>
      <c r="E14" s="42">
        <v>0</v>
      </c>
      <c r="I14" s="294"/>
      <c r="J14" s="52" t="s">
        <v>251</v>
      </c>
      <c r="K14" s="52" t="s">
        <v>252</v>
      </c>
      <c r="L14" s="52" t="s">
        <v>253</v>
      </c>
      <c r="M14" s="52" t="s">
        <v>251</v>
      </c>
      <c r="N14" s="52" t="s">
        <v>252</v>
      </c>
      <c r="O14" s="52" t="s">
        <v>253</v>
      </c>
      <c r="P14" s="1"/>
      <c r="Q14" s="34"/>
      <c r="R14" s="33"/>
    </row>
    <row r="15" spans="1:22" x14ac:dyDescent="0.45">
      <c r="A15">
        <v>12</v>
      </c>
      <c r="B15" s="51" t="s">
        <v>251</v>
      </c>
      <c r="C15" s="40">
        <v>0</v>
      </c>
      <c r="D15" s="41">
        <f>M19</f>
        <v>0</v>
      </c>
      <c r="E15" s="42">
        <f>J19</f>
        <v>0</v>
      </c>
      <c r="I15" s="46" t="s">
        <v>255</v>
      </c>
      <c r="J15" s="37">
        <f>$Q$5/($N$10/$R$3*$M$3)</f>
        <v>1.3499999999999999</v>
      </c>
      <c r="K15" s="37"/>
      <c r="L15" s="37"/>
      <c r="M15" s="37">
        <f>$Q$6/($N$10/$R$3*$M$3)</f>
        <v>0.45</v>
      </c>
      <c r="N15" s="37"/>
      <c r="O15" s="37"/>
      <c r="P15" s="1"/>
      <c r="Q15" s="34"/>
      <c r="R15" s="33"/>
    </row>
    <row r="16" spans="1:22" x14ac:dyDescent="0.45">
      <c r="A16">
        <v>13</v>
      </c>
      <c r="B16" s="51" t="s">
        <v>252</v>
      </c>
      <c r="C16" s="40">
        <v>0</v>
      </c>
      <c r="D16" s="54">
        <f>N19</f>
        <v>0.22222222222222221</v>
      </c>
      <c r="E16" s="55">
        <f>K19</f>
        <v>0.22222222222222221</v>
      </c>
      <c r="I16" s="46" t="s">
        <v>256</v>
      </c>
      <c r="J16" s="37">
        <f>$Q$5/(($O$11/$S$4*$N$4)/$R$3*$M$3)</f>
        <v>0.45</v>
      </c>
      <c r="K16" s="37">
        <f>$R$5/($O$11/$S$4*$N$4)</f>
        <v>0.60000000000000009</v>
      </c>
      <c r="L16" s="37"/>
      <c r="M16" s="37">
        <f>$Q$6/(($O$11/$S$4*$N$4)/$R$3*$M$3)</f>
        <v>0.15000000000000002</v>
      </c>
      <c r="N16" s="37">
        <f>$R$6/($O$11/$S$4*$N$4)</f>
        <v>0.90000000000000013</v>
      </c>
      <c r="O16" s="37"/>
    </row>
    <row r="17" spans="1:15" x14ac:dyDescent="0.45">
      <c r="A17">
        <v>14</v>
      </c>
      <c r="B17" s="51" t="s">
        <v>291</v>
      </c>
      <c r="C17" s="40">
        <v>0</v>
      </c>
      <c r="D17" s="54">
        <f>O19</f>
        <v>0.55000000000000004</v>
      </c>
      <c r="E17" s="55">
        <f>L19</f>
        <v>0.40000000000000008</v>
      </c>
      <c r="I17" s="46" t="s">
        <v>287</v>
      </c>
      <c r="J17" s="37">
        <f>Q5/M9</f>
        <v>0.9</v>
      </c>
      <c r="K17" s="37">
        <f>R5/N10</f>
        <v>1.8</v>
      </c>
      <c r="L17" s="37">
        <f>S5/O11</f>
        <v>1.2000000000000002</v>
      </c>
      <c r="M17" s="37">
        <f>Q6/M9</f>
        <v>0.30000000000000004</v>
      </c>
      <c r="N17" s="37">
        <f>R6/N10</f>
        <v>2.7</v>
      </c>
      <c r="O17" s="37">
        <f>S6/O11</f>
        <v>1.6500000000000001</v>
      </c>
    </row>
    <row r="19" spans="1:15" x14ac:dyDescent="0.45">
      <c r="I19" s="46" t="s">
        <v>289</v>
      </c>
      <c r="J19" s="37">
        <f>IF(J17&gt;MAX(J15:J16),$M$9,0)/3</f>
        <v>0</v>
      </c>
      <c r="K19" s="53">
        <f>(IF(K17&gt;K16,$N$10,0)+IF(J15&gt;MAX(J16:J17),$N$10,0))/3</f>
        <v>0.22222222222222221</v>
      </c>
      <c r="L19" s="53">
        <f>(L17+IF(K16&gt;K17,$O$11,0)+IF(J16&gt;MAX(J15,J17),$O$11,0))/3</f>
        <v>0.40000000000000008</v>
      </c>
      <c r="M19" s="37">
        <f>IF(M17&gt;MAX(M15:M16),$M$9,0)/3</f>
        <v>0</v>
      </c>
      <c r="N19" s="53">
        <f>(IF(N17&gt;N16,$N$10,0)+IF(M15&gt;MAX(M16:M17),$N$10,0))/3</f>
        <v>0.22222222222222221</v>
      </c>
      <c r="O19" s="53">
        <f>(O17+IF(N16&gt;N17,$O$11,0)+IF(M16&gt;MAX(M15,M17),$O$11,0))/3</f>
        <v>0.55000000000000004</v>
      </c>
    </row>
    <row r="21" spans="1:15" x14ac:dyDescent="0.45">
      <c r="I21" s="36"/>
      <c r="J21" s="40" t="s">
        <v>269</v>
      </c>
      <c r="K21" s="41"/>
      <c r="L21" s="42"/>
      <c r="M21" s="295" t="s">
        <v>271</v>
      </c>
      <c r="N21" s="296"/>
      <c r="O21" s="296"/>
    </row>
    <row r="22" spans="1:15" x14ac:dyDescent="0.45">
      <c r="I22" s="51"/>
      <c r="J22" s="40" t="s">
        <v>263</v>
      </c>
      <c r="K22" s="41" t="s">
        <v>264</v>
      </c>
      <c r="L22" s="42" t="s">
        <v>253</v>
      </c>
      <c r="M22" t="s">
        <v>263</v>
      </c>
      <c r="N22" t="s">
        <v>264</v>
      </c>
      <c r="O22" t="s">
        <v>253</v>
      </c>
    </row>
    <row r="23" spans="1:15" x14ac:dyDescent="0.45">
      <c r="I23" s="36" t="s">
        <v>266</v>
      </c>
      <c r="J23" s="40">
        <f>$Q$6</f>
        <v>0.2</v>
      </c>
      <c r="K23" s="41">
        <f>$R$6+(J23/$M$3*$R$3)</f>
        <v>1.05</v>
      </c>
      <c r="L23" s="42">
        <f>$S$6+K23/$N$4*$S$4</f>
        <v>1.8000000000000003</v>
      </c>
      <c r="M23" s="13">
        <f>$Q$5</f>
        <v>0.6</v>
      </c>
      <c r="N23" s="13">
        <f>$R$5+(M23/$M$3*$R$3)</f>
        <v>1.0499999999999998</v>
      </c>
      <c r="O23" s="13">
        <f>$S$5+N23/$N$4*$S$4</f>
        <v>1.5</v>
      </c>
    </row>
    <row r="24" spans="1:15" x14ac:dyDescent="0.45">
      <c r="I24" s="36" t="s">
        <v>254</v>
      </c>
      <c r="J24" s="40">
        <f>$C$4/$Q$6</f>
        <v>0</v>
      </c>
      <c r="K24" s="41">
        <f>MAX(($C$5-K26)/K23,0)</f>
        <v>0</v>
      </c>
      <c r="L24" s="42">
        <f>MAX(($C$6-L26)/L23,0)</f>
        <v>0</v>
      </c>
      <c r="M24" s="11">
        <f>$C$4/$Q$5</f>
        <v>0</v>
      </c>
      <c r="N24" s="13">
        <f>MAX(($C$5-N26)/N23,0)</f>
        <v>0</v>
      </c>
      <c r="O24" s="13">
        <f>MAX(($C$6-O26)/O23,0)</f>
        <v>0</v>
      </c>
    </row>
    <row r="25" spans="1:15" x14ac:dyDescent="0.45">
      <c r="I25" s="51" t="s">
        <v>265</v>
      </c>
      <c r="J25" s="40">
        <v>0</v>
      </c>
      <c r="K25" s="41">
        <f>MAX(-1*($C$5-K26)/$N$4,0)</f>
        <v>0</v>
      </c>
      <c r="L25" s="42">
        <v>0</v>
      </c>
      <c r="M25" s="13">
        <v>0</v>
      </c>
      <c r="N25" s="13">
        <f>MAX(-1*($C$5-N26)/$N$4,0)</f>
        <v>0</v>
      </c>
      <c r="O25" s="13">
        <v>0</v>
      </c>
    </row>
    <row r="26" spans="1:15" x14ac:dyDescent="0.45">
      <c r="I26" s="36" t="s">
        <v>267</v>
      </c>
      <c r="J26" s="40">
        <v>0</v>
      </c>
      <c r="K26" s="41">
        <f>J24*$R$6</f>
        <v>0</v>
      </c>
      <c r="L26" s="42">
        <f>SUM(J24:K24)*$S$6</f>
        <v>0</v>
      </c>
      <c r="M26" s="11">
        <v>0</v>
      </c>
      <c r="N26" s="13">
        <f>M24*$R$5</f>
        <v>0</v>
      </c>
      <c r="O26" s="13">
        <f>SUM(M24:N24)*$S$5</f>
        <v>0</v>
      </c>
    </row>
    <row r="27" spans="1:15" x14ac:dyDescent="0.45">
      <c r="I27" s="51"/>
      <c r="J27" s="40"/>
      <c r="K27" s="41"/>
      <c r="L27" s="42"/>
      <c r="M27" s="11"/>
      <c r="N27" s="13"/>
      <c r="O27" s="13"/>
    </row>
    <row r="28" spans="1:15" ht="14.25" customHeight="1" x14ac:dyDescent="0.45">
      <c r="I28" s="36" t="s">
        <v>268</v>
      </c>
      <c r="J28" s="40">
        <f>$D$7*$Q$6</f>
        <v>0</v>
      </c>
      <c r="K28" s="41">
        <f>$D$7*$R$6</f>
        <v>0</v>
      </c>
      <c r="L28" s="42">
        <f>$D$7*$S$6</f>
        <v>0</v>
      </c>
      <c r="M28" s="13">
        <f>$E$7*$Q$5</f>
        <v>0</v>
      </c>
      <c r="N28" s="13">
        <f>$E$7*$R$5</f>
        <v>0</v>
      </c>
      <c r="O28" s="13">
        <f>$E$7*$S$5</f>
        <v>0</v>
      </c>
    </row>
    <row r="29" spans="1:15" ht="14.25" customHeight="1" x14ac:dyDescent="0.45">
      <c r="I29" s="36" t="s">
        <v>270</v>
      </c>
      <c r="J29" s="40">
        <f>J28-$C$4</f>
        <v>0</v>
      </c>
      <c r="K29" s="41">
        <f>(K28+J29/$M$3*$R$3-$C$5)</f>
        <v>0</v>
      </c>
      <c r="L29" s="42">
        <f>L28+K29/$N$4*$S$4-$C$6</f>
        <v>0</v>
      </c>
      <c r="M29" s="13">
        <f>M28-$C$4</f>
        <v>0</v>
      </c>
      <c r="N29" s="13">
        <f>(N28+M29/$M$3*$R$3-$C$5)</f>
        <v>0</v>
      </c>
      <c r="O29" s="13">
        <f>O28+N29/$N$4*$S$4-$C$6</f>
        <v>0</v>
      </c>
    </row>
    <row r="30" spans="1:15" ht="14.25" customHeight="1" x14ac:dyDescent="0.45">
      <c r="I30" s="51" t="s">
        <v>265</v>
      </c>
      <c r="J30" s="40">
        <f>J29/$M$3</f>
        <v>0</v>
      </c>
      <c r="K30" s="41">
        <f>K29/$N$4</f>
        <v>0</v>
      </c>
      <c r="L30" s="42">
        <v>0</v>
      </c>
      <c r="M30" s="13">
        <f>M29/$M$3</f>
        <v>0</v>
      </c>
      <c r="N30" s="13">
        <f>N29/$N$4</f>
        <v>0</v>
      </c>
      <c r="O30" s="13">
        <v>0</v>
      </c>
    </row>
    <row r="31" spans="1:15" ht="14.25" customHeight="1" x14ac:dyDescent="0.45"/>
    <row r="32" spans="1:15" ht="14.25" customHeight="1" x14ac:dyDescent="0.45"/>
    <row r="33" spans="10:10" ht="14.25" customHeight="1" x14ac:dyDescent="0.45"/>
    <row r="34" spans="10:10" ht="14.25" customHeight="1" x14ac:dyDescent="0.45"/>
    <row r="35" spans="10:10" ht="14.25" customHeight="1" x14ac:dyDescent="0.45">
      <c r="J35" s="13"/>
    </row>
    <row r="36" spans="10:10" ht="14.25" customHeight="1" x14ac:dyDescent="0.45"/>
    <row r="37" spans="10:10" ht="14.25" customHeight="1" x14ac:dyDescent="0.45"/>
  </sheetData>
  <mergeCells count="4">
    <mergeCell ref="J13:L13"/>
    <mergeCell ref="M13:O13"/>
    <mergeCell ref="I13:I14"/>
    <mergeCell ref="M21:O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I190"/>
  <sheetViews>
    <sheetView workbookViewId="0">
      <pane xSplit="7" ySplit="2" topLeftCell="H159" activePane="bottomRight" state="frozen"/>
      <selection activeCell="F16" sqref="F16"/>
      <selection pane="topRight" activeCell="F16" sqref="F16"/>
      <selection pane="bottomLeft" activeCell="F16" sqref="F16"/>
      <selection pane="bottomRight" activeCell="D167" sqref="D167"/>
    </sheetView>
  </sheetViews>
  <sheetFormatPr defaultRowHeight="14.25" x14ac:dyDescent="0.45"/>
  <cols>
    <col min="1" max="1" width="4.59765625" bestFit="1" customWidth="1"/>
    <col min="2" max="2" width="22.19921875" bestFit="1" customWidth="1"/>
    <col min="3" max="3" width="12.265625" bestFit="1" customWidth="1"/>
    <col min="4" max="7" width="9.06640625" style="1"/>
    <col min="8" max="17" width="4.796875" style="1" customWidth="1"/>
    <col min="18" max="18" width="4.796875" customWidth="1"/>
    <col min="19" max="28" width="4.796875" style="1" customWidth="1"/>
    <col min="29" max="29" width="4.796875" customWidth="1"/>
    <col min="30" max="38" width="4.796875" style="1" customWidth="1"/>
    <col min="39" max="40" width="4.796875" style="19" customWidth="1"/>
    <col min="41" max="41" width="4.796875" style="20" customWidth="1"/>
    <col min="42" max="45" width="4.796875" style="19" customWidth="1"/>
    <col min="46" max="52" width="4.796875" style="1" customWidth="1"/>
    <col min="53" max="53" width="4.796875" customWidth="1"/>
    <col min="54" max="63" width="4.796875" style="1" customWidth="1"/>
    <col min="64" max="64" width="4.796875" customWidth="1"/>
    <col min="65" max="76" width="4.796875" style="1" customWidth="1"/>
    <col min="77" max="77" width="4.796875" customWidth="1"/>
    <col min="78" max="87" width="4.796875" style="1" customWidth="1"/>
    <col min="88" max="88" width="4.796875" customWidth="1"/>
    <col min="89" max="98" width="4.796875" style="1" customWidth="1"/>
    <col min="99" max="99" width="4.796875" customWidth="1"/>
    <col min="100" max="109" width="4.796875" style="1" customWidth="1"/>
    <col min="110" max="110" width="4.796875" customWidth="1"/>
    <col min="111" max="120" width="4.796875" style="1" customWidth="1"/>
    <col min="121" max="121" width="4.796875" customWidth="1"/>
    <col min="122" max="131" width="4.796875" style="1" customWidth="1"/>
    <col min="132" max="132" width="4.796875" customWidth="1"/>
    <col min="133" max="142" width="4.796875" style="1" customWidth="1"/>
    <col min="143" max="144" width="4.796875" customWidth="1"/>
    <col min="145" max="154" width="4.796875" style="1" customWidth="1"/>
    <col min="155" max="155" width="4.796875" customWidth="1"/>
    <col min="156" max="165" width="4.796875" style="1" customWidth="1"/>
    <col min="166" max="166" width="4.796875" customWidth="1"/>
    <col min="167" max="177" width="4.796875" style="1" customWidth="1"/>
    <col min="178" max="178" width="4.796875" customWidth="1"/>
    <col min="179" max="191" width="4.796875" style="1" customWidth="1"/>
  </cols>
  <sheetData>
    <row r="1" spans="1:191" x14ac:dyDescent="0.45">
      <c r="E1" s="27"/>
      <c r="F1" s="27"/>
      <c r="G1" s="27" t="s">
        <v>49</v>
      </c>
      <c r="H1" s="1">
        <v>1</v>
      </c>
      <c r="I1" s="1">
        <v>2</v>
      </c>
      <c r="J1" s="1">
        <v>3</v>
      </c>
      <c r="K1" s="1">
        <v>4</v>
      </c>
      <c r="L1" s="1">
        <v>5</v>
      </c>
      <c r="M1" s="1">
        <v>6</v>
      </c>
      <c r="N1" s="1">
        <v>7</v>
      </c>
      <c r="O1" s="1">
        <v>8</v>
      </c>
      <c r="P1" s="1">
        <v>9</v>
      </c>
      <c r="Q1" s="1">
        <v>10</v>
      </c>
      <c r="R1" s="1">
        <v>11</v>
      </c>
      <c r="S1" s="1">
        <v>12</v>
      </c>
      <c r="T1" s="1">
        <v>13</v>
      </c>
      <c r="U1" s="1">
        <v>14</v>
      </c>
      <c r="V1" s="1">
        <v>15</v>
      </c>
      <c r="W1" s="1">
        <v>16</v>
      </c>
      <c r="X1" s="1">
        <v>17</v>
      </c>
      <c r="Y1" s="1">
        <v>18</v>
      </c>
      <c r="Z1" s="1">
        <v>19</v>
      </c>
      <c r="AA1" s="1">
        <v>20</v>
      </c>
      <c r="AB1" s="1">
        <v>21</v>
      </c>
      <c r="AC1" s="1">
        <v>22</v>
      </c>
      <c r="AD1" s="1">
        <v>23</v>
      </c>
      <c r="AE1" s="1">
        <v>24</v>
      </c>
      <c r="AF1" s="1">
        <v>25</v>
      </c>
      <c r="AG1" s="1">
        <v>26</v>
      </c>
      <c r="AH1" s="1">
        <v>27</v>
      </c>
      <c r="AI1" s="1">
        <v>28</v>
      </c>
      <c r="AJ1" s="1">
        <v>29</v>
      </c>
      <c r="AK1" s="1">
        <v>30</v>
      </c>
      <c r="AL1" s="1">
        <v>31</v>
      </c>
      <c r="AM1" s="19">
        <v>32</v>
      </c>
      <c r="AN1" s="19">
        <v>33</v>
      </c>
      <c r="AO1" s="19">
        <v>34</v>
      </c>
      <c r="AP1" s="19">
        <v>35</v>
      </c>
      <c r="AQ1" s="19">
        <v>36</v>
      </c>
      <c r="AR1" s="19">
        <v>37</v>
      </c>
      <c r="AS1" s="19">
        <v>38</v>
      </c>
      <c r="AT1" s="1">
        <v>39</v>
      </c>
      <c r="AU1" s="1">
        <v>40</v>
      </c>
      <c r="AV1" s="1">
        <v>41</v>
      </c>
      <c r="AW1" s="1">
        <v>42</v>
      </c>
      <c r="AX1" s="1">
        <v>43</v>
      </c>
      <c r="AY1" s="1">
        <v>44</v>
      </c>
      <c r="AZ1" s="1">
        <v>45</v>
      </c>
      <c r="BA1" s="1">
        <v>46</v>
      </c>
      <c r="BB1" s="1">
        <v>47</v>
      </c>
      <c r="BC1" s="1">
        <v>48</v>
      </c>
      <c r="BD1" s="1">
        <v>49</v>
      </c>
      <c r="BE1" s="1">
        <v>50</v>
      </c>
      <c r="BF1" s="1">
        <v>51</v>
      </c>
      <c r="BG1" s="1">
        <v>52</v>
      </c>
      <c r="BH1" s="1">
        <v>53</v>
      </c>
      <c r="BI1" s="1">
        <v>54</v>
      </c>
      <c r="BJ1" s="1">
        <v>55</v>
      </c>
      <c r="BK1" s="1">
        <v>56</v>
      </c>
      <c r="BL1" s="1">
        <v>57</v>
      </c>
      <c r="BM1" s="1">
        <v>58</v>
      </c>
      <c r="BN1" s="1">
        <v>59</v>
      </c>
      <c r="BO1" s="1">
        <v>60</v>
      </c>
      <c r="BP1" s="1">
        <v>61</v>
      </c>
      <c r="BQ1" s="1">
        <v>62</v>
      </c>
      <c r="BR1" s="1">
        <v>63</v>
      </c>
      <c r="BS1" s="1">
        <v>64</v>
      </c>
      <c r="BT1" s="1">
        <v>65</v>
      </c>
      <c r="BU1" s="1">
        <v>66</v>
      </c>
      <c r="BV1" s="1">
        <v>67</v>
      </c>
      <c r="BW1" s="1">
        <v>68</v>
      </c>
      <c r="BX1" s="1">
        <v>69</v>
      </c>
      <c r="BY1" s="1">
        <v>70</v>
      </c>
      <c r="BZ1" s="1">
        <v>71</v>
      </c>
      <c r="CA1" s="1">
        <v>72</v>
      </c>
      <c r="CB1" s="1">
        <v>73</v>
      </c>
      <c r="CC1" s="1">
        <v>74</v>
      </c>
      <c r="CD1" s="1">
        <v>75</v>
      </c>
      <c r="CE1" s="1">
        <v>76</v>
      </c>
      <c r="CF1" s="1">
        <v>77</v>
      </c>
      <c r="CG1" s="1">
        <v>78</v>
      </c>
      <c r="CH1" s="1">
        <v>79</v>
      </c>
      <c r="CI1" s="1">
        <v>80</v>
      </c>
      <c r="CJ1" s="1">
        <v>81</v>
      </c>
      <c r="CK1" s="1">
        <v>82</v>
      </c>
      <c r="CL1" s="1">
        <v>83</v>
      </c>
      <c r="CM1" s="1">
        <v>84</v>
      </c>
      <c r="CN1" s="1">
        <v>85</v>
      </c>
      <c r="CO1" s="1">
        <v>86</v>
      </c>
      <c r="CP1" s="1">
        <v>87</v>
      </c>
      <c r="CQ1" s="1">
        <v>88</v>
      </c>
      <c r="CR1" s="1">
        <v>89</v>
      </c>
      <c r="CS1" s="1">
        <v>90</v>
      </c>
      <c r="CT1" s="1">
        <v>91</v>
      </c>
      <c r="CU1" s="1">
        <v>92</v>
      </c>
      <c r="CV1" s="1">
        <v>93</v>
      </c>
      <c r="CW1" s="1">
        <v>94</v>
      </c>
      <c r="CX1" s="1">
        <v>95</v>
      </c>
      <c r="CY1" s="1">
        <v>96</v>
      </c>
      <c r="CZ1" s="1">
        <v>97</v>
      </c>
      <c r="DA1" s="1">
        <v>98</v>
      </c>
      <c r="DB1" s="1">
        <v>99</v>
      </c>
      <c r="DC1" s="1">
        <v>100</v>
      </c>
      <c r="DD1" s="1">
        <v>101</v>
      </c>
      <c r="DE1" s="1">
        <v>102</v>
      </c>
      <c r="DF1" s="1">
        <v>103</v>
      </c>
      <c r="DG1" s="1">
        <v>104</v>
      </c>
      <c r="DH1" s="1">
        <v>105</v>
      </c>
      <c r="DI1" s="1">
        <v>106</v>
      </c>
      <c r="DJ1" s="1">
        <v>107</v>
      </c>
      <c r="DK1" s="1">
        <v>108</v>
      </c>
      <c r="DL1" s="1">
        <v>109</v>
      </c>
      <c r="DM1" s="1">
        <v>110</v>
      </c>
      <c r="DN1" s="1">
        <v>111</v>
      </c>
      <c r="DO1" s="1">
        <v>112</v>
      </c>
      <c r="DP1" s="1">
        <v>113</v>
      </c>
      <c r="DQ1" s="1">
        <v>114</v>
      </c>
      <c r="DR1" s="1">
        <v>115</v>
      </c>
      <c r="DS1" s="1">
        <v>116</v>
      </c>
      <c r="DT1" s="1">
        <v>117</v>
      </c>
      <c r="DU1" s="1">
        <v>118</v>
      </c>
      <c r="DV1" s="1">
        <v>119</v>
      </c>
      <c r="DW1" s="1">
        <v>120</v>
      </c>
      <c r="DX1" s="1">
        <v>121</v>
      </c>
      <c r="DY1" s="1">
        <v>122</v>
      </c>
      <c r="DZ1" s="1">
        <v>123</v>
      </c>
      <c r="EA1" s="1">
        <v>124</v>
      </c>
      <c r="EB1" s="1">
        <v>125</v>
      </c>
      <c r="EC1" s="1">
        <v>126</v>
      </c>
      <c r="ED1" s="1">
        <v>127</v>
      </c>
      <c r="EE1" s="1">
        <v>128</v>
      </c>
      <c r="EF1" s="1">
        <v>129</v>
      </c>
      <c r="EG1" s="1">
        <v>130</v>
      </c>
      <c r="EH1" s="1">
        <v>131</v>
      </c>
      <c r="EI1" s="1">
        <v>132</v>
      </c>
      <c r="EJ1" s="1">
        <v>133</v>
      </c>
      <c r="EK1" s="1">
        <v>134</v>
      </c>
      <c r="EL1" s="1">
        <v>135</v>
      </c>
      <c r="EM1" s="1">
        <v>136</v>
      </c>
      <c r="EN1" s="1">
        <v>137</v>
      </c>
      <c r="EO1" s="1">
        <v>138</v>
      </c>
      <c r="EP1" s="1">
        <v>139</v>
      </c>
      <c r="EQ1" s="1">
        <v>140</v>
      </c>
      <c r="ER1" s="1">
        <v>141</v>
      </c>
      <c r="ES1" s="1">
        <v>142</v>
      </c>
      <c r="ET1" s="1">
        <v>143</v>
      </c>
      <c r="EU1" s="1">
        <v>144</v>
      </c>
      <c r="EV1" s="1">
        <v>145</v>
      </c>
      <c r="EW1" s="1">
        <v>146</v>
      </c>
      <c r="EX1" s="1">
        <v>147</v>
      </c>
      <c r="EY1" s="1">
        <v>148</v>
      </c>
      <c r="EZ1" s="1">
        <v>149</v>
      </c>
      <c r="FA1" s="1">
        <v>150</v>
      </c>
      <c r="FB1" s="1">
        <v>151</v>
      </c>
      <c r="FC1" s="1">
        <v>152</v>
      </c>
      <c r="FD1" s="1">
        <v>153</v>
      </c>
      <c r="FE1" s="1">
        <v>154</v>
      </c>
      <c r="FF1" s="1">
        <v>155</v>
      </c>
      <c r="FG1" s="1">
        <v>156</v>
      </c>
      <c r="FH1" s="1">
        <v>157</v>
      </c>
      <c r="FI1" s="1">
        <v>158</v>
      </c>
      <c r="FJ1" s="1">
        <v>159</v>
      </c>
      <c r="FK1" s="1">
        <v>160</v>
      </c>
      <c r="FL1" s="1">
        <v>161</v>
      </c>
      <c r="FM1" s="1">
        <v>162</v>
      </c>
      <c r="FN1" s="1">
        <v>163</v>
      </c>
      <c r="FO1" s="1">
        <v>164</v>
      </c>
      <c r="FP1" s="1">
        <v>165</v>
      </c>
      <c r="FQ1" s="1">
        <v>166</v>
      </c>
      <c r="FR1" s="1">
        <v>167</v>
      </c>
      <c r="FS1" s="1">
        <v>168</v>
      </c>
      <c r="FT1" s="1">
        <v>169</v>
      </c>
      <c r="FU1" s="1">
        <v>170</v>
      </c>
      <c r="FV1" s="1">
        <v>171</v>
      </c>
      <c r="FW1" s="1">
        <v>172</v>
      </c>
      <c r="FX1" s="1">
        <v>173</v>
      </c>
      <c r="FY1" s="1">
        <v>174</v>
      </c>
      <c r="FZ1" s="1">
        <v>175</v>
      </c>
      <c r="GA1" s="1">
        <v>176</v>
      </c>
      <c r="GB1" s="1">
        <v>177</v>
      </c>
      <c r="GC1" s="1">
        <v>178</v>
      </c>
      <c r="GD1" s="1">
        <v>179</v>
      </c>
      <c r="GE1" s="1">
        <v>180</v>
      </c>
      <c r="GF1" s="1">
        <v>181</v>
      </c>
      <c r="GG1" s="1">
        <v>182</v>
      </c>
      <c r="GH1" s="1">
        <v>183</v>
      </c>
      <c r="GI1" s="1">
        <v>184</v>
      </c>
    </row>
    <row r="2" spans="1:191" ht="120.4" x14ac:dyDescent="0.45">
      <c r="A2" t="s">
        <v>49</v>
      </c>
      <c r="B2" t="s">
        <v>229</v>
      </c>
      <c r="C2" t="s">
        <v>47</v>
      </c>
      <c r="D2" s="1" t="s">
        <v>228</v>
      </c>
      <c r="E2" s="1" t="s">
        <v>227</v>
      </c>
      <c r="F2" s="1" t="s">
        <v>46</v>
      </c>
      <c r="G2" s="1" t="s">
        <v>45</v>
      </c>
      <c r="H2" s="14" t="str">
        <f t="shared" ref="H2:AM2" si="0">VLOOKUP(H1,$A$3:$B$186,2)</f>
        <v>Copper plate</v>
      </c>
      <c r="I2" s="14" t="str">
        <f t="shared" si="0"/>
        <v>Iron plate</v>
      </c>
      <c r="J2" s="14" t="str">
        <f t="shared" si="0"/>
        <v>Steel plate</v>
      </c>
      <c r="K2" s="14" t="str">
        <f t="shared" si="0"/>
        <v>Stone brick</v>
      </c>
      <c r="L2" s="14" t="str">
        <f t="shared" si="0"/>
        <v>Concrete</v>
      </c>
      <c r="M2" s="14" t="str">
        <f t="shared" si="0"/>
        <v>Hazard concrete</v>
      </c>
      <c r="N2" s="14" t="str">
        <f t="shared" si="0"/>
        <v>Lamp</v>
      </c>
      <c r="O2" s="14" t="str">
        <f t="shared" si="0"/>
        <v>Landfill</v>
      </c>
      <c r="P2" s="14" t="str">
        <f t="shared" si="0"/>
        <v>Repair pack</v>
      </c>
      <c r="Q2" s="14" t="str">
        <f t="shared" si="0"/>
        <v>Battery (equipment)</v>
      </c>
      <c r="R2" s="14" t="str">
        <f t="shared" si="0"/>
        <v>Battery MK2</v>
      </c>
      <c r="S2" s="14" t="str">
        <f t="shared" si="0"/>
        <v>Blueprint</v>
      </c>
      <c r="T2" s="14" t="str">
        <f t="shared" si="0"/>
        <v>Blueprint book</v>
      </c>
      <c r="U2" s="14" t="str">
        <f t="shared" si="0"/>
        <v>Deconstruction planner</v>
      </c>
      <c r="V2" s="14" t="str">
        <f t="shared" si="0"/>
        <v>Discharge defense</v>
      </c>
      <c r="W2" s="14" t="str">
        <f t="shared" si="0"/>
        <v>Discharge defense remote</v>
      </c>
      <c r="X2" s="14" t="str">
        <f t="shared" si="0"/>
        <v>Energy shield</v>
      </c>
      <c r="Y2" s="14" t="str">
        <f t="shared" si="0"/>
        <v>Energy shield MK2</v>
      </c>
      <c r="Z2" s="14" t="str">
        <f t="shared" si="0"/>
        <v>Exoskeleton</v>
      </c>
      <c r="AA2" s="14" t="str">
        <f t="shared" si="0"/>
        <v>Heavy armor</v>
      </c>
      <c r="AB2" s="14" t="str">
        <f t="shared" si="0"/>
        <v>Iron axe</v>
      </c>
      <c r="AC2" s="14" t="str">
        <f t="shared" si="0"/>
        <v>Light armor</v>
      </c>
      <c r="AD2" s="14" t="str">
        <f t="shared" si="0"/>
        <v>Modular armor</v>
      </c>
      <c r="AE2" s="14" t="str">
        <f t="shared" si="0"/>
        <v>Nightvision</v>
      </c>
      <c r="AF2" s="14" t="str">
        <f t="shared" si="0"/>
        <v>Personal laser defense</v>
      </c>
      <c r="AG2" s="14" t="str">
        <f t="shared" si="0"/>
        <v>Personal roboport</v>
      </c>
      <c r="AH2" s="14" t="str">
        <f t="shared" si="0"/>
        <v>Portable fusion reactor</v>
      </c>
      <c r="AI2" s="14" t="str">
        <f t="shared" si="0"/>
        <v>Portable solar panel</v>
      </c>
      <c r="AJ2" s="14" t="str">
        <f t="shared" si="0"/>
        <v>Power armor</v>
      </c>
      <c r="AK2" s="14" t="str">
        <f t="shared" si="0"/>
        <v>Power armor MK2</v>
      </c>
      <c r="AL2" s="14" t="str">
        <f t="shared" si="0"/>
        <v>Steel axe</v>
      </c>
      <c r="AM2" s="26" t="str">
        <f t="shared" si="0"/>
        <v>Crude Oil</v>
      </c>
      <c r="AN2" s="26" t="str">
        <f t="shared" ref="AN2:BS2" si="1">VLOOKUP(AN1,$A$3:$B$186,2)</f>
        <v>Heavy oil</v>
      </c>
      <c r="AO2" s="26" t="str">
        <f t="shared" si="1"/>
        <v>Light oil</v>
      </c>
      <c r="AP2" s="26" t="str">
        <f t="shared" si="1"/>
        <v>Lubricant</v>
      </c>
      <c r="AQ2" s="26" t="str">
        <f t="shared" si="1"/>
        <v>Petroleum gas</v>
      </c>
      <c r="AR2" s="26" t="str">
        <f t="shared" si="1"/>
        <v>Sulfuric acid</v>
      </c>
      <c r="AS2" s="26" t="str">
        <f t="shared" si="1"/>
        <v>Water</v>
      </c>
      <c r="AT2" s="14" t="str">
        <f t="shared" si="1"/>
        <v>Coal</v>
      </c>
      <c r="AU2" s="14" t="str">
        <f t="shared" si="1"/>
        <v>Rocket fuel</v>
      </c>
      <c r="AV2" s="14" t="str">
        <f t="shared" si="1"/>
        <v>Solid fuel</v>
      </c>
      <c r="AW2" s="14" t="str">
        <f t="shared" si="1"/>
        <v>Advanced Circuit</v>
      </c>
      <c r="AX2" s="14" t="str">
        <f t="shared" si="1"/>
        <v>Battery</v>
      </c>
      <c r="AY2" s="14" t="str">
        <f t="shared" si="1"/>
        <v>Copper cable</v>
      </c>
      <c r="AZ2" s="14" t="str">
        <f t="shared" si="1"/>
        <v>Electric engine unit</v>
      </c>
      <c r="BA2" s="14" t="str">
        <f t="shared" si="1"/>
        <v>Electronic circuit</v>
      </c>
      <c r="BB2" s="14" t="str">
        <f t="shared" si="1"/>
        <v>Engine unit</v>
      </c>
      <c r="BC2" s="14" t="str">
        <f t="shared" si="1"/>
        <v>Explosives</v>
      </c>
      <c r="BD2" s="14" t="str">
        <f t="shared" si="1"/>
        <v>Flying robot frame</v>
      </c>
      <c r="BE2" s="14" t="str">
        <f t="shared" si="1"/>
        <v>Iron gear wheel</v>
      </c>
      <c r="BF2" s="14" t="str">
        <f t="shared" si="1"/>
        <v>Iron stick</v>
      </c>
      <c r="BG2" s="14" t="str">
        <f t="shared" si="1"/>
        <v>Plastic bar</v>
      </c>
      <c r="BH2" s="14" t="str">
        <f t="shared" si="1"/>
        <v>Processing unit</v>
      </c>
      <c r="BI2" s="14" t="str">
        <f t="shared" si="1"/>
        <v>Sulfur</v>
      </c>
      <c r="BJ2" s="14" t="str">
        <f t="shared" si="1"/>
        <v>Wood</v>
      </c>
      <c r="BK2" s="14" t="str">
        <f t="shared" si="1"/>
        <v>Arithmetic combinator</v>
      </c>
      <c r="BL2" s="14" t="str">
        <f t="shared" si="1"/>
        <v>Constant combinator</v>
      </c>
      <c r="BM2" s="14" t="str">
        <f t="shared" si="1"/>
        <v>Decider combinator</v>
      </c>
      <c r="BN2" s="14" t="str">
        <f t="shared" si="1"/>
        <v>Green wire</v>
      </c>
      <c r="BO2" s="14" t="str">
        <f t="shared" si="1"/>
        <v>Power switch</v>
      </c>
      <c r="BP2" s="14" t="str">
        <f t="shared" si="1"/>
        <v>Red wire</v>
      </c>
      <c r="BQ2" s="14" t="str">
        <f t="shared" si="1"/>
        <v>Active Provider Chest</v>
      </c>
      <c r="BR2" s="14" t="str">
        <f t="shared" si="1"/>
        <v>Burner inserter</v>
      </c>
      <c r="BS2" s="14" t="str">
        <f t="shared" si="1"/>
        <v>Construction robot</v>
      </c>
      <c r="BT2" s="14" t="str">
        <f t="shared" ref="BT2:CY2" si="2">VLOOKUP(BT1,$A$3:$B$186,2)</f>
        <v>Fill Crude oil barrel</v>
      </c>
      <c r="BU2" s="14" t="str">
        <f t="shared" si="2"/>
        <v>Empty crude oil barrel</v>
      </c>
      <c r="BV2" s="14" t="str">
        <f t="shared" si="2"/>
        <v>Empty barrel</v>
      </c>
      <c r="BW2" s="14" t="str">
        <f t="shared" si="2"/>
        <v>Express splitter</v>
      </c>
      <c r="BX2" s="14" t="str">
        <f t="shared" si="2"/>
        <v>Express transport belt</v>
      </c>
      <c r="BY2" s="14" t="str">
        <f t="shared" si="2"/>
        <v>Express underground belt</v>
      </c>
      <c r="BZ2" s="14" t="str">
        <f t="shared" si="2"/>
        <v>Fast inserter</v>
      </c>
      <c r="CA2" s="14" t="str">
        <f t="shared" si="2"/>
        <v>Fast splitter</v>
      </c>
      <c r="CB2" s="14" t="str">
        <f t="shared" si="2"/>
        <v>Fast transport belt</v>
      </c>
      <c r="CC2" s="14" t="str">
        <f t="shared" si="2"/>
        <v>Fast underground belt</v>
      </c>
      <c r="CD2" s="14" t="str">
        <f t="shared" si="2"/>
        <v>Filter inserter</v>
      </c>
      <c r="CE2" s="14" t="str">
        <f t="shared" si="2"/>
        <v>Inserter</v>
      </c>
      <c r="CF2" s="14" t="str">
        <f t="shared" si="2"/>
        <v>Iron chest</v>
      </c>
      <c r="CG2" s="14" t="str">
        <f t="shared" si="2"/>
        <v>Logistic robot</v>
      </c>
      <c r="CH2" s="14" t="str">
        <f t="shared" si="2"/>
        <v>Long handed inserter</v>
      </c>
      <c r="CI2" s="14" t="str">
        <f t="shared" si="2"/>
        <v>Passive provider chest</v>
      </c>
      <c r="CJ2" s="14" t="str">
        <f t="shared" si="2"/>
        <v>Pipe</v>
      </c>
      <c r="CK2" s="14" t="str">
        <f t="shared" si="2"/>
        <v>Pipe to ground</v>
      </c>
      <c r="CL2" s="14" t="str">
        <f t="shared" si="2"/>
        <v>Rail</v>
      </c>
      <c r="CM2" s="14" t="str">
        <f t="shared" si="2"/>
        <v>Rail chain signal</v>
      </c>
      <c r="CN2" s="14" t="str">
        <f t="shared" si="2"/>
        <v>Rail signal</v>
      </c>
      <c r="CO2" s="14" t="str">
        <f t="shared" si="2"/>
        <v>Requester chest</v>
      </c>
      <c r="CP2" s="14" t="str">
        <f t="shared" si="2"/>
        <v>Roboport</v>
      </c>
      <c r="CQ2" s="14" t="str">
        <f t="shared" si="2"/>
        <v>Small pump</v>
      </c>
      <c r="CR2" s="14" t="str">
        <f t="shared" si="2"/>
        <v>Splitter</v>
      </c>
      <c r="CS2" s="14" t="str">
        <f t="shared" si="2"/>
        <v>Stack filter inserter</v>
      </c>
      <c r="CT2" s="14" t="str">
        <f t="shared" si="2"/>
        <v>Stack inserter</v>
      </c>
      <c r="CU2" s="14" t="str">
        <f t="shared" si="2"/>
        <v>Steel chest</v>
      </c>
      <c r="CV2" s="14" t="str">
        <f t="shared" si="2"/>
        <v>Storage chest</v>
      </c>
      <c r="CW2" s="14" t="str">
        <f t="shared" si="2"/>
        <v>Storage tank</v>
      </c>
      <c r="CX2" s="14" t="str">
        <f t="shared" si="2"/>
        <v>Train stop</v>
      </c>
      <c r="CY2" s="14" t="str">
        <f t="shared" si="2"/>
        <v>Transport belt</v>
      </c>
      <c r="CZ2" s="14" t="str">
        <f t="shared" ref="CZ2:EE2" si="3">VLOOKUP(CZ1,$A$3:$B$186,2)</f>
        <v>Underground belt</v>
      </c>
      <c r="DA2" s="14" t="str">
        <f t="shared" si="3"/>
        <v>Wooden chest</v>
      </c>
      <c r="DB2" s="14" t="str">
        <f t="shared" si="3"/>
        <v>Cannon shell</v>
      </c>
      <c r="DC2" s="14" t="str">
        <f t="shared" si="3"/>
        <v>Cluster grenade</v>
      </c>
      <c r="DD2" s="14" t="str">
        <f t="shared" si="3"/>
        <v>Combat shotgun</v>
      </c>
      <c r="DE2" s="14" t="str">
        <f t="shared" si="3"/>
        <v>Defender capsule</v>
      </c>
      <c r="DF2" s="14" t="str">
        <f t="shared" si="3"/>
        <v>Destroyer capsule</v>
      </c>
      <c r="DG2" s="14" t="str">
        <f t="shared" si="3"/>
        <v>Distractor capsule</v>
      </c>
      <c r="DH2" s="14" t="str">
        <f t="shared" si="3"/>
        <v>Explosive cannon shell</v>
      </c>
      <c r="DI2" s="14" t="str">
        <f t="shared" si="3"/>
        <v>Explosive rocket</v>
      </c>
      <c r="DJ2" s="14" t="str">
        <f t="shared" si="3"/>
        <v>Firearm magazine</v>
      </c>
      <c r="DK2" s="14" t="str">
        <f t="shared" si="3"/>
        <v>Flamethrower</v>
      </c>
      <c r="DL2" s="14" t="str">
        <f t="shared" si="3"/>
        <v>Flamethrower ammo</v>
      </c>
      <c r="DM2" s="14" t="str">
        <f t="shared" si="3"/>
        <v>Flamethrower turret</v>
      </c>
      <c r="DN2" s="14" t="str">
        <f t="shared" si="3"/>
        <v>Gate</v>
      </c>
      <c r="DO2" s="14" t="str">
        <f t="shared" si="3"/>
        <v>Grenade</v>
      </c>
      <c r="DP2" s="14" t="str">
        <f t="shared" si="3"/>
        <v>Gun turret</v>
      </c>
      <c r="DQ2" s="14" t="str">
        <f t="shared" si="3"/>
        <v>Land mine</v>
      </c>
      <c r="DR2" s="14" t="str">
        <f t="shared" si="3"/>
        <v>Laser turret</v>
      </c>
      <c r="DS2" s="14" t="str">
        <f t="shared" si="3"/>
        <v>Piercing rounds magazine</v>
      </c>
      <c r="DT2" s="14" t="str">
        <f t="shared" si="3"/>
        <v>Piercing shotgun shells</v>
      </c>
      <c r="DU2" s="14" t="str">
        <f t="shared" si="3"/>
        <v>Pistol</v>
      </c>
      <c r="DV2" s="14" t="str">
        <f t="shared" si="3"/>
        <v>Poison capsule</v>
      </c>
      <c r="DW2" s="14" t="str">
        <f t="shared" si="3"/>
        <v>Radar</v>
      </c>
      <c r="DX2" s="14" t="str">
        <f t="shared" si="3"/>
        <v>Rocket launcher</v>
      </c>
      <c r="DY2" s="14" t="str">
        <f t="shared" si="3"/>
        <v>Shotgun</v>
      </c>
      <c r="DZ2" s="14" t="str">
        <f t="shared" si="3"/>
        <v>Shotgun shells</v>
      </c>
      <c r="EA2" s="14" t="str">
        <f t="shared" si="3"/>
        <v>Slowdown capsule</v>
      </c>
      <c r="EB2" s="14" t="str">
        <f t="shared" si="3"/>
        <v>Stone wall</v>
      </c>
      <c r="EC2" s="14" t="str">
        <f t="shared" si="3"/>
        <v>Submachine gun</v>
      </c>
      <c r="ED2" s="14" t="str">
        <f t="shared" si="3"/>
        <v>Beacon</v>
      </c>
      <c r="EE2" s="14" t="str">
        <f t="shared" si="3"/>
        <v>Efficiency module</v>
      </c>
      <c r="EF2" s="14" t="str">
        <f t="shared" ref="EF2:FK2" si="4">VLOOKUP(EF1,$A$3:$B$186,2)</f>
        <v>Efficiency module 2</v>
      </c>
      <c r="EG2" s="14" t="str">
        <f t="shared" si="4"/>
        <v>Efficiency module 3</v>
      </c>
      <c r="EH2" s="14" t="str">
        <f t="shared" si="4"/>
        <v>Productivity module</v>
      </c>
      <c r="EI2" s="14" t="str">
        <f t="shared" si="4"/>
        <v>Productivity module 2</v>
      </c>
      <c r="EJ2" s="14" t="str">
        <f t="shared" si="4"/>
        <v>Productivity module 3</v>
      </c>
      <c r="EK2" s="14" t="str">
        <f t="shared" si="4"/>
        <v>Speed module</v>
      </c>
      <c r="EL2" s="14" t="str">
        <f t="shared" si="4"/>
        <v>Speed module 2</v>
      </c>
      <c r="EM2" s="14" t="str">
        <f t="shared" si="4"/>
        <v>Speed module 3</v>
      </c>
      <c r="EN2" s="14" t="str">
        <f t="shared" si="4"/>
        <v>Accumulator</v>
      </c>
      <c r="EO2" s="14" t="str">
        <f t="shared" si="4"/>
        <v>Big electric pole</v>
      </c>
      <c r="EP2" s="14" t="str">
        <f t="shared" si="4"/>
        <v>Boiler</v>
      </c>
      <c r="EQ2" s="14" t="str">
        <f t="shared" si="4"/>
        <v>Medium electric pole</v>
      </c>
      <c r="ER2" s="14" t="str">
        <f t="shared" si="4"/>
        <v>Small electric pole</v>
      </c>
      <c r="ES2" s="14" t="str">
        <f t="shared" si="4"/>
        <v>Solar panel</v>
      </c>
      <c r="ET2" s="14" t="str">
        <f t="shared" si="4"/>
        <v>Steam engine</v>
      </c>
      <c r="EU2" s="14" t="str">
        <f t="shared" si="4"/>
        <v>Substation</v>
      </c>
      <c r="EV2" s="14" t="str">
        <f t="shared" si="4"/>
        <v>Assembling machine 1</v>
      </c>
      <c r="EW2" s="14" t="str">
        <f t="shared" si="4"/>
        <v>Assembling machine 2</v>
      </c>
      <c r="EX2" s="14" t="str">
        <f t="shared" si="4"/>
        <v>Assembling machine 3</v>
      </c>
      <c r="EY2" s="14" t="str">
        <f t="shared" si="4"/>
        <v>Burner mining drill</v>
      </c>
      <c r="EZ2" s="14" t="str">
        <f t="shared" si="4"/>
        <v>Chemical plant</v>
      </c>
      <c r="FA2" s="14" t="str">
        <f t="shared" si="4"/>
        <v>Electric furnace</v>
      </c>
      <c r="FB2" s="14" t="str">
        <f t="shared" si="4"/>
        <v>Electric mining drill</v>
      </c>
      <c r="FC2" s="14" t="str">
        <f t="shared" si="4"/>
        <v>Offshore pump</v>
      </c>
      <c r="FD2" s="14" t="str">
        <f t="shared" si="4"/>
        <v>Oil refinery</v>
      </c>
      <c r="FE2" s="14" t="str">
        <f t="shared" si="4"/>
        <v>Pumpjack</v>
      </c>
      <c r="FF2" s="14" t="str">
        <f t="shared" si="4"/>
        <v>Steel furnace</v>
      </c>
      <c r="FG2" s="14" t="str">
        <f t="shared" si="4"/>
        <v>Stone furnace</v>
      </c>
      <c r="FH2" s="14" t="str">
        <f t="shared" si="4"/>
        <v>Copper ore</v>
      </c>
      <c r="FI2" s="14" t="str">
        <f t="shared" si="4"/>
        <v>Iron ore</v>
      </c>
      <c r="FJ2" s="14" t="str">
        <f t="shared" si="4"/>
        <v>Raw wood</v>
      </c>
      <c r="FK2" s="14" t="str">
        <f t="shared" si="4"/>
        <v>Stone</v>
      </c>
      <c r="FL2" s="14" t="str">
        <f t="shared" ref="FL2:GI2" si="5">VLOOKUP(FL1,$A$3:$B$186,2)</f>
        <v>Alien Artifact</v>
      </c>
      <c r="FM2" s="14" t="str">
        <f t="shared" si="5"/>
        <v>Low density structure</v>
      </c>
      <c r="FN2" s="14" t="str">
        <f t="shared" si="5"/>
        <v>Rocket</v>
      </c>
      <c r="FO2" s="14" t="str">
        <f t="shared" si="5"/>
        <v>Rocket control unit</v>
      </c>
      <c r="FP2" s="14" t="str">
        <f t="shared" si="5"/>
        <v>Rocket part</v>
      </c>
      <c r="FQ2" s="14" t="str">
        <f t="shared" si="5"/>
        <v>Rocket silo</v>
      </c>
      <c r="FR2" s="14" t="str">
        <f t="shared" si="5"/>
        <v>Satellite</v>
      </c>
      <c r="FS2" s="14" t="str">
        <f t="shared" si="5"/>
        <v>Alien science pack</v>
      </c>
      <c r="FT2" s="14" t="str">
        <f t="shared" si="5"/>
        <v>Lab</v>
      </c>
      <c r="FU2" s="14" t="str">
        <f t="shared" si="5"/>
        <v>Science pack 1</v>
      </c>
      <c r="FV2" s="14" t="str">
        <f t="shared" si="5"/>
        <v>Science pack 2</v>
      </c>
      <c r="FW2" s="14" t="str">
        <f t="shared" si="5"/>
        <v>Science pack 3</v>
      </c>
      <c r="FX2" s="14" t="str">
        <f t="shared" si="5"/>
        <v>Car</v>
      </c>
      <c r="FY2" s="14" t="str">
        <f t="shared" si="5"/>
        <v>Cargo wagon</v>
      </c>
      <c r="FZ2" s="14" t="str">
        <f t="shared" si="5"/>
        <v>Diesel locomotive</v>
      </c>
      <c r="GA2" s="14" t="str">
        <f t="shared" si="5"/>
        <v>Tank</v>
      </c>
      <c r="GB2" s="14" t="str">
        <f t="shared" si="5"/>
        <v>Heavy Oil Cracking</v>
      </c>
      <c r="GC2" s="14" t="str">
        <f t="shared" si="5"/>
        <v>Light Oil Cracking</v>
      </c>
      <c r="GD2" s="14" t="str">
        <f t="shared" si="5"/>
        <v>Basic Oil Processing</v>
      </c>
      <c r="GE2" s="14" t="str">
        <f t="shared" si="5"/>
        <v>Advanced Oil Processing</v>
      </c>
      <c r="GF2" s="14" t="str">
        <f t="shared" si="5"/>
        <v>Oil Processing</v>
      </c>
      <c r="GG2" s="14" t="str">
        <f t="shared" si="5"/>
        <v>Solid fuel (Heavy Oil)</v>
      </c>
      <c r="GH2" s="14" t="str">
        <f t="shared" si="5"/>
        <v>Solid fuel (Light Oil)</v>
      </c>
      <c r="GI2" s="14" t="str">
        <f t="shared" si="5"/>
        <v>Solid fuel (Petroleum)</v>
      </c>
    </row>
    <row r="3" spans="1:191" x14ac:dyDescent="0.45">
      <c r="A3">
        <v>1</v>
      </c>
      <c r="B3" s="22" t="s">
        <v>226</v>
      </c>
      <c r="C3" s="23" t="s">
        <v>222</v>
      </c>
      <c r="D3" s="1">
        <v>3.5</v>
      </c>
      <c r="E3" s="1">
        <v>1</v>
      </c>
      <c r="F3" s="1">
        <f>COUNTIF(H3:GI3,"&gt;0")</f>
        <v>1</v>
      </c>
      <c r="G3" s="1">
        <f t="shared" ref="G3:G34" si="6">COUNTIF(AL3:AR3,"&gt;0")</f>
        <v>0</v>
      </c>
      <c r="H3" s="12">
        <v>0</v>
      </c>
      <c r="I3" s="12">
        <v>0</v>
      </c>
      <c r="J3" s="12">
        <v>0</v>
      </c>
      <c r="K3" s="12">
        <v>0</v>
      </c>
      <c r="L3" s="12">
        <v>0</v>
      </c>
      <c r="M3" s="12">
        <v>0</v>
      </c>
      <c r="N3" s="12">
        <v>0</v>
      </c>
      <c r="O3" s="12">
        <v>0</v>
      </c>
      <c r="P3" s="12">
        <v>0</v>
      </c>
      <c r="Q3" s="12">
        <v>0</v>
      </c>
      <c r="R3" s="12">
        <v>0</v>
      </c>
      <c r="S3" s="12">
        <v>0</v>
      </c>
      <c r="T3" s="12">
        <v>0</v>
      </c>
      <c r="U3" s="12">
        <v>0</v>
      </c>
      <c r="V3" s="12">
        <v>0</v>
      </c>
      <c r="W3" s="12">
        <v>0</v>
      </c>
      <c r="X3" s="12">
        <v>0</v>
      </c>
      <c r="Y3" s="12">
        <v>0</v>
      </c>
      <c r="Z3" s="12">
        <v>0</v>
      </c>
      <c r="AA3" s="12">
        <v>0</v>
      </c>
      <c r="AB3" s="12">
        <v>0</v>
      </c>
      <c r="AC3" s="12">
        <v>0</v>
      </c>
      <c r="AD3" s="12">
        <v>0</v>
      </c>
      <c r="AE3" s="12">
        <v>0</v>
      </c>
      <c r="AF3" s="12">
        <v>0</v>
      </c>
      <c r="AG3" s="12">
        <v>0</v>
      </c>
      <c r="AH3" s="12">
        <v>0</v>
      </c>
      <c r="AI3" s="12">
        <v>0</v>
      </c>
      <c r="AJ3" s="12">
        <v>0</v>
      </c>
      <c r="AK3" s="12">
        <v>0</v>
      </c>
      <c r="AL3" s="12">
        <v>0</v>
      </c>
      <c r="AM3" s="21">
        <v>0</v>
      </c>
      <c r="AN3" s="21">
        <v>0</v>
      </c>
      <c r="AO3" s="21">
        <v>0</v>
      </c>
      <c r="AP3" s="21">
        <v>0</v>
      </c>
      <c r="AQ3" s="21">
        <v>0</v>
      </c>
      <c r="AR3" s="21">
        <v>0</v>
      </c>
      <c r="AS3" s="21">
        <v>0</v>
      </c>
      <c r="AT3" s="12">
        <v>0</v>
      </c>
      <c r="AU3" s="12">
        <v>0</v>
      </c>
      <c r="AV3" s="12">
        <v>0</v>
      </c>
      <c r="AW3" s="12">
        <v>0</v>
      </c>
      <c r="AX3" s="12">
        <v>0</v>
      </c>
      <c r="AY3" s="12">
        <v>0</v>
      </c>
      <c r="AZ3" s="12">
        <v>0</v>
      </c>
      <c r="BA3" s="12">
        <v>0</v>
      </c>
      <c r="BB3" s="12">
        <v>0</v>
      </c>
      <c r="BC3" s="12">
        <v>0</v>
      </c>
      <c r="BD3" s="12">
        <v>0</v>
      </c>
      <c r="BE3" s="12">
        <v>0</v>
      </c>
      <c r="BF3" s="12">
        <v>0</v>
      </c>
      <c r="BG3" s="12">
        <v>0</v>
      </c>
      <c r="BH3" s="12">
        <v>0</v>
      </c>
      <c r="BI3" s="12">
        <v>0</v>
      </c>
      <c r="BJ3" s="12">
        <v>0</v>
      </c>
      <c r="BK3" s="12">
        <v>0</v>
      </c>
      <c r="BL3" s="12">
        <v>0</v>
      </c>
      <c r="BM3" s="12">
        <v>0</v>
      </c>
      <c r="BN3" s="12">
        <v>0</v>
      </c>
      <c r="BO3" s="12">
        <v>0</v>
      </c>
      <c r="BP3" s="12">
        <v>0</v>
      </c>
      <c r="BQ3" s="12">
        <v>0</v>
      </c>
      <c r="BR3" s="12">
        <v>0</v>
      </c>
      <c r="BS3" s="12">
        <v>0</v>
      </c>
      <c r="BT3" s="12">
        <v>0</v>
      </c>
      <c r="BU3" s="12">
        <v>0</v>
      </c>
      <c r="BV3" s="12">
        <v>0</v>
      </c>
      <c r="BW3" s="12">
        <v>0</v>
      </c>
      <c r="BX3" s="12">
        <v>0</v>
      </c>
      <c r="BY3" s="12">
        <v>0</v>
      </c>
      <c r="BZ3" s="12">
        <v>0</v>
      </c>
      <c r="CA3" s="12">
        <v>0</v>
      </c>
      <c r="CB3" s="12">
        <v>0</v>
      </c>
      <c r="CC3" s="12">
        <v>0</v>
      </c>
      <c r="CD3" s="12">
        <v>0</v>
      </c>
      <c r="CE3" s="12">
        <v>0</v>
      </c>
      <c r="CF3" s="12">
        <v>0</v>
      </c>
      <c r="CG3" s="12">
        <v>0</v>
      </c>
      <c r="CH3" s="12">
        <v>0</v>
      </c>
      <c r="CI3" s="12">
        <v>0</v>
      </c>
      <c r="CJ3" s="12">
        <v>0</v>
      </c>
      <c r="CK3" s="12">
        <v>0</v>
      </c>
      <c r="CL3" s="12">
        <v>0</v>
      </c>
      <c r="CM3" s="12">
        <v>0</v>
      </c>
      <c r="CN3" s="12">
        <v>0</v>
      </c>
      <c r="CO3" s="12">
        <v>0</v>
      </c>
      <c r="CP3" s="12">
        <v>0</v>
      </c>
      <c r="CQ3" s="12">
        <v>0</v>
      </c>
      <c r="CR3" s="12">
        <v>0</v>
      </c>
      <c r="CS3" s="12">
        <v>0</v>
      </c>
      <c r="CT3" s="12">
        <v>0</v>
      </c>
      <c r="CU3" s="12">
        <v>0</v>
      </c>
      <c r="CV3" s="12">
        <v>0</v>
      </c>
      <c r="CW3" s="12">
        <v>0</v>
      </c>
      <c r="CX3" s="12">
        <v>0</v>
      </c>
      <c r="CY3" s="12">
        <v>0</v>
      </c>
      <c r="CZ3" s="12">
        <v>0</v>
      </c>
      <c r="DA3" s="12">
        <v>0</v>
      </c>
      <c r="DB3" s="12">
        <v>0</v>
      </c>
      <c r="DC3" s="12">
        <v>0</v>
      </c>
      <c r="DD3" s="12">
        <v>0</v>
      </c>
      <c r="DE3" s="12">
        <v>0</v>
      </c>
      <c r="DF3" s="12">
        <v>0</v>
      </c>
      <c r="DG3" s="12">
        <v>0</v>
      </c>
      <c r="DH3" s="12">
        <v>0</v>
      </c>
      <c r="DI3" s="12">
        <v>0</v>
      </c>
      <c r="DJ3" s="12">
        <v>0</v>
      </c>
      <c r="DK3" s="12">
        <v>0</v>
      </c>
      <c r="DL3" s="12">
        <v>0</v>
      </c>
      <c r="DM3" s="12">
        <v>0</v>
      </c>
      <c r="DN3" s="12">
        <v>0</v>
      </c>
      <c r="DO3" s="12">
        <v>0</v>
      </c>
      <c r="DP3" s="12">
        <v>0</v>
      </c>
      <c r="DQ3" s="12">
        <v>0</v>
      </c>
      <c r="DR3" s="12">
        <v>0</v>
      </c>
      <c r="DS3" s="12">
        <v>0</v>
      </c>
      <c r="DT3" s="12">
        <v>0</v>
      </c>
      <c r="DU3" s="12">
        <v>0</v>
      </c>
      <c r="DV3" s="12">
        <v>0</v>
      </c>
      <c r="DW3" s="12">
        <v>0</v>
      </c>
      <c r="DX3" s="12">
        <v>0</v>
      </c>
      <c r="DY3" s="12">
        <v>0</v>
      </c>
      <c r="DZ3" s="12">
        <v>0</v>
      </c>
      <c r="EA3" s="12">
        <v>0</v>
      </c>
      <c r="EB3" s="12">
        <v>0</v>
      </c>
      <c r="EC3" s="12">
        <v>0</v>
      </c>
      <c r="ED3" s="12">
        <v>0</v>
      </c>
      <c r="EE3" s="12">
        <v>0</v>
      </c>
      <c r="EF3" s="12">
        <v>0</v>
      </c>
      <c r="EG3" s="12">
        <v>0</v>
      </c>
      <c r="EH3" s="12">
        <v>0</v>
      </c>
      <c r="EI3" s="12">
        <v>0</v>
      </c>
      <c r="EJ3" s="12">
        <v>0</v>
      </c>
      <c r="EK3" s="12">
        <v>0</v>
      </c>
      <c r="EL3" s="12">
        <v>0</v>
      </c>
      <c r="EM3" s="12">
        <v>0</v>
      </c>
      <c r="EN3" s="12">
        <v>0</v>
      </c>
      <c r="EO3" s="12">
        <v>0</v>
      </c>
      <c r="EP3" s="12">
        <v>0</v>
      </c>
      <c r="EQ3" s="12">
        <v>0</v>
      </c>
      <c r="ER3" s="12">
        <v>0</v>
      </c>
      <c r="ES3" s="12">
        <v>0</v>
      </c>
      <c r="ET3" s="12">
        <v>0</v>
      </c>
      <c r="EU3" s="12">
        <v>0</v>
      </c>
      <c r="EV3" s="12">
        <v>0</v>
      </c>
      <c r="EW3" s="12">
        <v>0</v>
      </c>
      <c r="EX3" s="12">
        <v>0</v>
      </c>
      <c r="EY3" s="12">
        <v>0</v>
      </c>
      <c r="EZ3" s="12">
        <v>0</v>
      </c>
      <c r="FA3" s="12">
        <v>0</v>
      </c>
      <c r="FB3" s="12">
        <v>0</v>
      </c>
      <c r="FC3" s="12">
        <v>0</v>
      </c>
      <c r="FD3" s="12">
        <v>0</v>
      </c>
      <c r="FE3" s="12">
        <v>0</v>
      </c>
      <c r="FF3" s="12">
        <v>0</v>
      </c>
      <c r="FG3" s="12">
        <v>0</v>
      </c>
      <c r="FH3" s="12">
        <v>1</v>
      </c>
      <c r="FI3" s="12">
        <v>0</v>
      </c>
      <c r="FJ3" s="12">
        <v>0</v>
      </c>
      <c r="FK3" s="12">
        <v>0</v>
      </c>
      <c r="FL3" s="12">
        <v>0</v>
      </c>
      <c r="FM3" s="12">
        <v>0</v>
      </c>
      <c r="FN3" s="12">
        <v>0</v>
      </c>
      <c r="FO3" s="12">
        <v>0</v>
      </c>
      <c r="FP3" s="12">
        <v>0</v>
      </c>
      <c r="FQ3" s="12">
        <v>0</v>
      </c>
      <c r="FR3" s="12">
        <v>0</v>
      </c>
      <c r="FS3" s="12">
        <v>0</v>
      </c>
      <c r="FT3" s="12">
        <v>0</v>
      </c>
      <c r="FU3" s="12">
        <v>0</v>
      </c>
      <c r="FV3" s="12">
        <v>0</v>
      </c>
      <c r="FW3" s="12">
        <v>0</v>
      </c>
      <c r="FX3" s="12">
        <v>0</v>
      </c>
      <c r="FY3" s="12">
        <v>0</v>
      </c>
      <c r="FZ3" s="12">
        <v>0</v>
      </c>
      <c r="GA3" s="12">
        <v>0</v>
      </c>
      <c r="GB3" s="12">
        <v>0</v>
      </c>
      <c r="GC3" s="12">
        <v>0</v>
      </c>
      <c r="GD3" s="12">
        <v>0</v>
      </c>
      <c r="GE3" s="12">
        <v>0</v>
      </c>
      <c r="GF3" s="12">
        <v>0</v>
      </c>
      <c r="GG3" s="12">
        <v>0</v>
      </c>
      <c r="GH3" s="12">
        <v>0</v>
      </c>
      <c r="GI3" s="12">
        <v>0</v>
      </c>
    </row>
    <row r="4" spans="1:191" x14ac:dyDescent="0.45">
      <c r="A4">
        <v>2</v>
      </c>
      <c r="B4" s="22" t="s">
        <v>225</v>
      </c>
      <c r="C4" s="23" t="s">
        <v>222</v>
      </c>
      <c r="D4" s="1">
        <v>3.5</v>
      </c>
      <c r="E4" s="1">
        <v>1</v>
      </c>
      <c r="F4" s="1">
        <f t="shared" ref="F4:F69" si="7">COUNTIF(H4:GI4,"&gt;0")</f>
        <v>1</v>
      </c>
      <c r="G4" s="1">
        <f t="shared" si="6"/>
        <v>0</v>
      </c>
      <c r="H4" s="12">
        <v>0</v>
      </c>
      <c r="I4" s="12">
        <v>0</v>
      </c>
      <c r="J4" s="12">
        <v>0</v>
      </c>
      <c r="K4" s="12">
        <v>0</v>
      </c>
      <c r="L4" s="12">
        <v>0</v>
      </c>
      <c r="M4" s="12">
        <v>0</v>
      </c>
      <c r="N4" s="12">
        <v>0</v>
      </c>
      <c r="O4" s="12">
        <v>0</v>
      </c>
      <c r="P4" s="12">
        <v>0</v>
      </c>
      <c r="Q4" s="12">
        <v>0</v>
      </c>
      <c r="R4" s="12">
        <v>0</v>
      </c>
      <c r="S4" s="12">
        <v>0</v>
      </c>
      <c r="T4" s="12">
        <v>0</v>
      </c>
      <c r="U4" s="12">
        <v>0</v>
      </c>
      <c r="V4" s="12">
        <v>0</v>
      </c>
      <c r="W4" s="12">
        <v>0</v>
      </c>
      <c r="X4" s="12">
        <v>0</v>
      </c>
      <c r="Y4" s="12">
        <v>0</v>
      </c>
      <c r="Z4" s="12">
        <v>0</v>
      </c>
      <c r="AA4" s="12">
        <v>0</v>
      </c>
      <c r="AB4" s="12">
        <v>0</v>
      </c>
      <c r="AC4" s="12">
        <v>0</v>
      </c>
      <c r="AD4" s="12">
        <v>0</v>
      </c>
      <c r="AE4" s="12">
        <v>0</v>
      </c>
      <c r="AF4" s="12">
        <v>0</v>
      </c>
      <c r="AG4" s="12">
        <v>0</v>
      </c>
      <c r="AH4" s="12">
        <v>0</v>
      </c>
      <c r="AI4" s="12">
        <v>0</v>
      </c>
      <c r="AJ4" s="12">
        <v>0</v>
      </c>
      <c r="AK4" s="12">
        <v>0</v>
      </c>
      <c r="AL4" s="12">
        <v>0</v>
      </c>
      <c r="AM4" s="21">
        <v>0</v>
      </c>
      <c r="AN4" s="21">
        <v>0</v>
      </c>
      <c r="AO4" s="21">
        <v>0</v>
      </c>
      <c r="AP4" s="21">
        <v>0</v>
      </c>
      <c r="AQ4" s="21">
        <v>0</v>
      </c>
      <c r="AR4" s="21">
        <v>0</v>
      </c>
      <c r="AS4" s="21">
        <v>0</v>
      </c>
      <c r="AT4" s="12">
        <v>0</v>
      </c>
      <c r="AU4" s="12">
        <v>0</v>
      </c>
      <c r="AV4" s="12">
        <v>0</v>
      </c>
      <c r="AW4" s="12">
        <v>0</v>
      </c>
      <c r="AX4" s="12">
        <v>0</v>
      </c>
      <c r="AY4" s="12">
        <v>0</v>
      </c>
      <c r="AZ4" s="12">
        <v>0</v>
      </c>
      <c r="BA4" s="12">
        <v>0</v>
      </c>
      <c r="BB4" s="12">
        <v>0</v>
      </c>
      <c r="BC4" s="12">
        <v>0</v>
      </c>
      <c r="BD4" s="12">
        <v>0</v>
      </c>
      <c r="BE4" s="12">
        <v>0</v>
      </c>
      <c r="BF4" s="12">
        <v>0</v>
      </c>
      <c r="BG4" s="12">
        <v>0</v>
      </c>
      <c r="BH4" s="12">
        <v>0</v>
      </c>
      <c r="BI4" s="12">
        <v>0</v>
      </c>
      <c r="BJ4" s="12">
        <v>0</v>
      </c>
      <c r="BK4" s="12">
        <v>0</v>
      </c>
      <c r="BL4" s="12">
        <v>0</v>
      </c>
      <c r="BM4" s="12">
        <v>0</v>
      </c>
      <c r="BN4" s="12">
        <v>0</v>
      </c>
      <c r="BO4" s="12">
        <v>0</v>
      </c>
      <c r="BP4" s="12">
        <v>0</v>
      </c>
      <c r="BQ4" s="12">
        <v>0</v>
      </c>
      <c r="BR4" s="12">
        <v>0</v>
      </c>
      <c r="BS4" s="12">
        <v>0</v>
      </c>
      <c r="BT4" s="12">
        <v>0</v>
      </c>
      <c r="BU4" s="12">
        <v>0</v>
      </c>
      <c r="BV4" s="12">
        <v>0</v>
      </c>
      <c r="BW4" s="12">
        <v>0</v>
      </c>
      <c r="BX4" s="12">
        <v>0</v>
      </c>
      <c r="BY4" s="12">
        <v>0</v>
      </c>
      <c r="BZ4" s="12">
        <v>0</v>
      </c>
      <c r="CA4" s="12">
        <v>0</v>
      </c>
      <c r="CB4" s="12">
        <v>0</v>
      </c>
      <c r="CC4" s="12">
        <v>0</v>
      </c>
      <c r="CD4" s="12">
        <v>0</v>
      </c>
      <c r="CE4" s="12">
        <v>0</v>
      </c>
      <c r="CF4" s="12">
        <v>0</v>
      </c>
      <c r="CG4" s="12">
        <v>0</v>
      </c>
      <c r="CH4" s="12">
        <v>0</v>
      </c>
      <c r="CI4" s="12">
        <v>0</v>
      </c>
      <c r="CJ4" s="12">
        <v>0</v>
      </c>
      <c r="CK4" s="12">
        <v>0</v>
      </c>
      <c r="CL4" s="12">
        <v>0</v>
      </c>
      <c r="CM4" s="12">
        <v>0</v>
      </c>
      <c r="CN4" s="12">
        <v>0</v>
      </c>
      <c r="CO4" s="12">
        <v>0</v>
      </c>
      <c r="CP4" s="12">
        <v>0</v>
      </c>
      <c r="CQ4" s="12">
        <v>0</v>
      </c>
      <c r="CR4" s="12">
        <v>0</v>
      </c>
      <c r="CS4" s="12">
        <v>0</v>
      </c>
      <c r="CT4" s="12">
        <v>0</v>
      </c>
      <c r="CU4" s="12">
        <v>0</v>
      </c>
      <c r="CV4" s="12">
        <v>0</v>
      </c>
      <c r="CW4" s="12">
        <v>0</v>
      </c>
      <c r="CX4" s="12">
        <v>0</v>
      </c>
      <c r="CY4" s="12">
        <v>0</v>
      </c>
      <c r="CZ4" s="12">
        <v>0</v>
      </c>
      <c r="DA4" s="12">
        <v>0</v>
      </c>
      <c r="DB4" s="12">
        <v>0</v>
      </c>
      <c r="DC4" s="12">
        <v>0</v>
      </c>
      <c r="DD4" s="12">
        <v>0</v>
      </c>
      <c r="DE4" s="12">
        <v>0</v>
      </c>
      <c r="DF4" s="12">
        <v>0</v>
      </c>
      <c r="DG4" s="12">
        <v>0</v>
      </c>
      <c r="DH4" s="12">
        <v>0</v>
      </c>
      <c r="DI4" s="12">
        <v>0</v>
      </c>
      <c r="DJ4" s="12">
        <v>0</v>
      </c>
      <c r="DK4" s="12">
        <v>0</v>
      </c>
      <c r="DL4" s="12">
        <v>0</v>
      </c>
      <c r="DM4" s="12">
        <v>0</v>
      </c>
      <c r="DN4" s="12">
        <v>0</v>
      </c>
      <c r="DO4" s="12">
        <v>0</v>
      </c>
      <c r="DP4" s="12">
        <v>0</v>
      </c>
      <c r="DQ4" s="12">
        <v>0</v>
      </c>
      <c r="DR4" s="12">
        <v>0</v>
      </c>
      <c r="DS4" s="12">
        <v>0</v>
      </c>
      <c r="DT4" s="12">
        <v>0</v>
      </c>
      <c r="DU4" s="12">
        <v>0</v>
      </c>
      <c r="DV4" s="12">
        <v>0</v>
      </c>
      <c r="DW4" s="12">
        <v>0</v>
      </c>
      <c r="DX4" s="12">
        <v>0</v>
      </c>
      <c r="DY4" s="12">
        <v>0</v>
      </c>
      <c r="DZ4" s="12">
        <v>0</v>
      </c>
      <c r="EA4" s="12">
        <v>0</v>
      </c>
      <c r="EB4" s="12">
        <v>0</v>
      </c>
      <c r="EC4" s="12">
        <v>0</v>
      </c>
      <c r="ED4" s="12">
        <v>0</v>
      </c>
      <c r="EE4" s="12">
        <v>0</v>
      </c>
      <c r="EF4" s="12">
        <v>0</v>
      </c>
      <c r="EG4" s="12">
        <v>0</v>
      </c>
      <c r="EH4" s="12">
        <v>0</v>
      </c>
      <c r="EI4" s="12">
        <v>0</v>
      </c>
      <c r="EJ4" s="12">
        <v>0</v>
      </c>
      <c r="EK4" s="12">
        <v>0</v>
      </c>
      <c r="EL4" s="12">
        <v>0</v>
      </c>
      <c r="EM4" s="12">
        <v>0</v>
      </c>
      <c r="EN4" s="12">
        <v>0</v>
      </c>
      <c r="EO4" s="12">
        <v>0</v>
      </c>
      <c r="EP4" s="12">
        <v>0</v>
      </c>
      <c r="EQ4" s="12">
        <v>0</v>
      </c>
      <c r="ER4" s="12">
        <v>0</v>
      </c>
      <c r="ES4" s="12">
        <v>0</v>
      </c>
      <c r="ET4" s="12">
        <v>0</v>
      </c>
      <c r="EU4" s="12">
        <v>0</v>
      </c>
      <c r="EV4" s="12">
        <v>0</v>
      </c>
      <c r="EW4" s="12">
        <v>0</v>
      </c>
      <c r="EX4" s="12">
        <v>0</v>
      </c>
      <c r="EY4" s="12">
        <v>0</v>
      </c>
      <c r="EZ4" s="12">
        <v>0</v>
      </c>
      <c r="FA4" s="12">
        <v>0</v>
      </c>
      <c r="FB4" s="12">
        <v>0</v>
      </c>
      <c r="FC4" s="12">
        <v>0</v>
      </c>
      <c r="FD4" s="12">
        <v>0</v>
      </c>
      <c r="FE4" s="12">
        <v>0</v>
      </c>
      <c r="FF4" s="12">
        <v>0</v>
      </c>
      <c r="FG4" s="12">
        <v>0</v>
      </c>
      <c r="FH4" s="12">
        <v>0</v>
      </c>
      <c r="FI4" s="12">
        <v>1</v>
      </c>
      <c r="FJ4" s="12">
        <v>0</v>
      </c>
      <c r="FK4" s="12">
        <v>0</v>
      </c>
      <c r="FL4" s="12">
        <v>0</v>
      </c>
      <c r="FM4" s="12">
        <v>0</v>
      </c>
      <c r="FN4" s="12">
        <v>0</v>
      </c>
      <c r="FO4" s="12">
        <v>0</v>
      </c>
      <c r="FP4" s="12">
        <v>0</v>
      </c>
      <c r="FQ4" s="12">
        <v>0</v>
      </c>
      <c r="FR4" s="12">
        <v>0</v>
      </c>
      <c r="FS4" s="12">
        <v>0</v>
      </c>
      <c r="FT4" s="12">
        <v>0</v>
      </c>
      <c r="FU4" s="12">
        <v>0</v>
      </c>
      <c r="FV4" s="12">
        <v>0</v>
      </c>
      <c r="FW4" s="12">
        <v>0</v>
      </c>
      <c r="FX4" s="12">
        <v>0</v>
      </c>
      <c r="FY4" s="12">
        <v>0</v>
      </c>
      <c r="FZ4" s="12">
        <v>0</v>
      </c>
      <c r="GA4" s="12">
        <v>0</v>
      </c>
      <c r="GB4" s="12">
        <v>0</v>
      </c>
      <c r="GC4" s="12">
        <v>0</v>
      </c>
      <c r="GD4" s="12">
        <v>0</v>
      </c>
      <c r="GE4" s="12">
        <v>0</v>
      </c>
      <c r="GF4" s="12">
        <v>0</v>
      </c>
      <c r="GG4" s="12">
        <v>0</v>
      </c>
      <c r="GH4" s="12">
        <v>0</v>
      </c>
      <c r="GI4" s="12">
        <v>0</v>
      </c>
    </row>
    <row r="5" spans="1:191" x14ac:dyDescent="0.45">
      <c r="A5">
        <v>3</v>
      </c>
      <c r="B5" s="22" t="s">
        <v>224</v>
      </c>
      <c r="C5" s="23" t="s">
        <v>222</v>
      </c>
      <c r="D5" s="1">
        <v>17.5</v>
      </c>
      <c r="E5" s="1">
        <v>1</v>
      </c>
      <c r="F5" s="1">
        <f t="shared" si="7"/>
        <v>1</v>
      </c>
      <c r="G5" s="1">
        <f t="shared" si="6"/>
        <v>0</v>
      </c>
      <c r="H5" s="12">
        <v>0</v>
      </c>
      <c r="I5" s="12">
        <v>5</v>
      </c>
      <c r="J5" s="12">
        <v>0</v>
      </c>
      <c r="K5" s="12">
        <v>0</v>
      </c>
      <c r="L5" s="12">
        <v>0</v>
      </c>
      <c r="M5" s="12">
        <v>0</v>
      </c>
      <c r="N5" s="12">
        <v>0</v>
      </c>
      <c r="O5" s="12">
        <v>0</v>
      </c>
      <c r="P5" s="12">
        <v>0</v>
      </c>
      <c r="Q5" s="12">
        <v>0</v>
      </c>
      <c r="R5" s="12">
        <v>0</v>
      </c>
      <c r="S5" s="12">
        <v>0</v>
      </c>
      <c r="T5" s="12">
        <v>0</v>
      </c>
      <c r="U5" s="12">
        <v>0</v>
      </c>
      <c r="V5" s="12">
        <v>0</v>
      </c>
      <c r="W5" s="12">
        <v>0</v>
      </c>
      <c r="X5" s="12">
        <v>0</v>
      </c>
      <c r="Y5" s="12">
        <v>0</v>
      </c>
      <c r="Z5" s="12">
        <v>0</v>
      </c>
      <c r="AA5" s="12">
        <v>0</v>
      </c>
      <c r="AB5" s="12">
        <v>0</v>
      </c>
      <c r="AC5" s="12">
        <v>0</v>
      </c>
      <c r="AD5" s="12">
        <v>0</v>
      </c>
      <c r="AE5" s="12">
        <v>0</v>
      </c>
      <c r="AF5" s="12">
        <v>0</v>
      </c>
      <c r="AG5" s="12">
        <v>0</v>
      </c>
      <c r="AH5" s="12">
        <v>0</v>
      </c>
      <c r="AI5" s="12">
        <v>0</v>
      </c>
      <c r="AJ5" s="12">
        <v>0</v>
      </c>
      <c r="AK5" s="12">
        <v>0</v>
      </c>
      <c r="AL5" s="12">
        <v>0</v>
      </c>
      <c r="AM5" s="21">
        <v>0</v>
      </c>
      <c r="AN5" s="21">
        <v>0</v>
      </c>
      <c r="AO5" s="21">
        <v>0</v>
      </c>
      <c r="AP5" s="21">
        <v>0</v>
      </c>
      <c r="AQ5" s="21">
        <v>0</v>
      </c>
      <c r="AR5" s="21">
        <v>0</v>
      </c>
      <c r="AS5" s="21">
        <v>0</v>
      </c>
      <c r="AT5" s="12">
        <v>0</v>
      </c>
      <c r="AU5" s="12">
        <v>0</v>
      </c>
      <c r="AV5" s="12">
        <v>0</v>
      </c>
      <c r="AW5" s="12">
        <v>0</v>
      </c>
      <c r="AX5" s="12">
        <v>0</v>
      </c>
      <c r="AY5" s="12">
        <v>0</v>
      </c>
      <c r="AZ5" s="12">
        <v>0</v>
      </c>
      <c r="BA5" s="12">
        <v>0</v>
      </c>
      <c r="BB5" s="12">
        <v>0</v>
      </c>
      <c r="BC5" s="12">
        <v>0</v>
      </c>
      <c r="BD5" s="12">
        <v>0</v>
      </c>
      <c r="BE5" s="12">
        <v>0</v>
      </c>
      <c r="BF5" s="12">
        <v>0</v>
      </c>
      <c r="BG5" s="12">
        <v>0</v>
      </c>
      <c r="BH5" s="12">
        <v>0</v>
      </c>
      <c r="BI5" s="12">
        <v>0</v>
      </c>
      <c r="BJ5" s="12">
        <v>0</v>
      </c>
      <c r="BK5" s="12">
        <v>0</v>
      </c>
      <c r="BL5" s="12">
        <v>0</v>
      </c>
      <c r="BM5" s="12">
        <v>0</v>
      </c>
      <c r="BN5" s="12">
        <v>0</v>
      </c>
      <c r="BO5" s="12">
        <v>0</v>
      </c>
      <c r="BP5" s="12">
        <v>0</v>
      </c>
      <c r="BQ5" s="12">
        <v>0</v>
      </c>
      <c r="BR5" s="12">
        <v>0</v>
      </c>
      <c r="BS5" s="12">
        <v>0</v>
      </c>
      <c r="BT5" s="12">
        <v>0</v>
      </c>
      <c r="BU5" s="12">
        <v>0</v>
      </c>
      <c r="BV5" s="12">
        <v>0</v>
      </c>
      <c r="BW5" s="12">
        <v>0</v>
      </c>
      <c r="BX5" s="12">
        <v>0</v>
      </c>
      <c r="BY5" s="12">
        <v>0</v>
      </c>
      <c r="BZ5" s="12">
        <v>0</v>
      </c>
      <c r="CA5" s="12">
        <v>0</v>
      </c>
      <c r="CB5" s="12">
        <v>0</v>
      </c>
      <c r="CC5" s="12">
        <v>0</v>
      </c>
      <c r="CD5" s="12">
        <v>0</v>
      </c>
      <c r="CE5" s="12">
        <v>0</v>
      </c>
      <c r="CF5" s="12">
        <v>0</v>
      </c>
      <c r="CG5" s="12">
        <v>0</v>
      </c>
      <c r="CH5" s="12">
        <v>0</v>
      </c>
      <c r="CI5" s="12">
        <v>0</v>
      </c>
      <c r="CJ5" s="12">
        <v>0</v>
      </c>
      <c r="CK5" s="12">
        <v>0</v>
      </c>
      <c r="CL5" s="12">
        <v>0</v>
      </c>
      <c r="CM5" s="12">
        <v>0</v>
      </c>
      <c r="CN5" s="12">
        <v>0</v>
      </c>
      <c r="CO5" s="12">
        <v>0</v>
      </c>
      <c r="CP5" s="12">
        <v>0</v>
      </c>
      <c r="CQ5" s="12">
        <v>0</v>
      </c>
      <c r="CR5" s="12">
        <v>0</v>
      </c>
      <c r="CS5" s="12">
        <v>0</v>
      </c>
      <c r="CT5" s="12">
        <v>0</v>
      </c>
      <c r="CU5" s="12">
        <v>0</v>
      </c>
      <c r="CV5" s="12">
        <v>0</v>
      </c>
      <c r="CW5" s="12">
        <v>0</v>
      </c>
      <c r="CX5" s="12">
        <v>0</v>
      </c>
      <c r="CY5" s="12">
        <v>0</v>
      </c>
      <c r="CZ5" s="12">
        <v>0</v>
      </c>
      <c r="DA5" s="12">
        <v>0</v>
      </c>
      <c r="DB5" s="12">
        <v>0</v>
      </c>
      <c r="DC5" s="12">
        <v>0</v>
      </c>
      <c r="DD5" s="12">
        <v>0</v>
      </c>
      <c r="DE5" s="12">
        <v>0</v>
      </c>
      <c r="DF5" s="12">
        <v>0</v>
      </c>
      <c r="DG5" s="12">
        <v>0</v>
      </c>
      <c r="DH5" s="12">
        <v>0</v>
      </c>
      <c r="DI5" s="12">
        <v>0</v>
      </c>
      <c r="DJ5" s="12">
        <v>0</v>
      </c>
      <c r="DK5" s="12">
        <v>0</v>
      </c>
      <c r="DL5" s="12">
        <v>0</v>
      </c>
      <c r="DM5" s="12">
        <v>0</v>
      </c>
      <c r="DN5" s="12">
        <v>0</v>
      </c>
      <c r="DO5" s="12">
        <v>0</v>
      </c>
      <c r="DP5" s="12">
        <v>0</v>
      </c>
      <c r="DQ5" s="12">
        <v>0</v>
      </c>
      <c r="DR5" s="12">
        <v>0</v>
      </c>
      <c r="DS5" s="12">
        <v>0</v>
      </c>
      <c r="DT5" s="12">
        <v>0</v>
      </c>
      <c r="DU5" s="12">
        <v>0</v>
      </c>
      <c r="DV5" s="12">
        <v>0</v>
      </c>
      <c r="DW5" s="12">
        <v>0</v>
      </c>
      <c r="DX5" s="12">
        <v>0</v>
      </c>
      <c r="DY5" s="12">
        <v>0</v>
      </c>
      <c r="DZ5" s="12">
        <v>0</v>
      </c>
      <c r="EA5" s="12">
        <v>0</v>
      </c>
      <c r="EB5" s="12">
        <v>0</v>
      </c>
      <c r="EC5" s="12">
        <v>0</v>
      </c>
      <c r="ED5" s="12">
        <v>0</v>
      </c>
      <c r="EE5" s="12">
        <v>0</v>
      </c>
      <c r="EF5" s="12">
        <v>0</v>
      </c>
      <c r="EG5" s="12">
        <v>0</v>
      </c>
      <c r="EH5" s="12">
        <v>0</v>
      </c>
      <c r="EI5" s="12">
        <v>0</v>
      </c>
      <c r="EJ5" s="12">
        <v>0</v>
      </c>
      <c r="EK5" s="12">
        <v>0</v>
      </c>
      <c r="EL5" s="12">
        <v>0</v>
      </c>
      <c r="EM5" s="12">
        <v>0</v>
      </c>
      <c r="EN5" s="12">
        <v>0</v>
      </c>
      <c r="EO5" s="12">
        <v>0</v>
      </c>
      <c r="EP5" s="12">
        <v>0</v>
      </c>
      <c r="EQ5" s="12">
        <v>0</v>
      </c>
      <c r="ER5" s="12">
        <v>0</v>
      </c>
      <c r="ES5" s="12">
        <v>0</v>
      </c>
      <c r="ET5" s="12">
        <v>0</v>
      </c>
      <c r="EU5" s="12">
        <v>0</v>
      </c>
      <c r="EV5" s="12">
        <v>0</v>
      </c>
      <c r="EW5" s="12">
        <v>0</v>
      </c>
      <c r="EX5" s="12">
        <v>0</v>
      </c>
      <c r="EY5" s="12">
        <v>0</v>
      </c>
      <c r="EZ5" s="12">
        <v>0</v>
      </c>
      <c r="FA5" s="12">
        <v>0</v>
      </c>
      <c r="FB5" s="12">
        <v>0</v>
      </c>
      <c r="FC5" s="12">
        <v>0</v>
      </c>
      <c r="FD5" s="12">
        <v>0</v>
      </c>
      <c r="FE5" s="12">
        <v>0</v>
      </c>
      <c r="FF5" s="12">
        <v>0</v>
      </c>
      <c r="FG5" s="12">
        <v>0</v>
      </c>
      <c r="FH5" s="12">
        <v>0</v>
      </c>
      <c r="FI5" s="12">
        <v>0</v>
      </c>
      <c r="FJ5" s="12">
        <v>0</v>
      </c>
      <c r="FK5" s="12">
        <v>0</v>
      </c>
      <c r="FL5" s="12">
        <v>0</v>
      </c>
      <c r="FM5" s="12">
        <v>0</v>
      </c>
      <c r="FN5" s="12">
        <v>0</v>
      </c>
      <c r="FO5" s="12">
        <v>0</v>
      </c>
      <c r="FP5" s="12">
        <v>0</v>
      </c>
      <c r="FQ5" s="12">
        <v>0</v>
      </c>
      <c r="FR5" s="12">
        <v>0</v>
      </c>
      <c r="FS5" s="12">
        <v>0</v>
      </c>
      <c r="FT5" s="12">
        <v>0</v>
      </c>
      <c r="FU5" s="12">
        <v>0</v>
      </c>
      <c r="FV5" s="12">
        <v>0</v>
      </c>
      <c r="FW5" s="12">
        <v>0</v>
      </c>
      <c r="FX5" s="12">
        <v>0</v>
      </c>
      <c r="FY5" s="12">
        <v>0</v>
      </c>
      <c r="FZ5" s="12">
        <v>0</v>
      </c>
      <c r="GA5" s="12">
        <v>0</v>
      </c>
      <c r="GB5" s="12">
        <v>0</v>
      </c>
      <c r="GC5" s="12">
        <v>0</v>
      </c>
      <c r="GD5" s="12">
        <v>0</v>
      </c>
      <c r="GE5" s="12">
        <v>0</v>
      </c>
      <c r="GF5" s="12">
        <v>0</v>
      </c>
      <c r="GG5" s="12">
        <v>0</v>
      </c>
      <c r="GH5" s="12">
        <v>0</v>
      </c>
      <c r="GI5" s="12">
        <v>0</v>
      </c>
    </row>
    <row r="6" spans="1:191" x14ac:dyDescent="0.45">
      <c r="A6">
        <v>4</v>
      </c>
      <c r="B6" s="22" t="s">
        <v>223</v>
      </c>
      <c r="C6" s="23" t="s">
        <v>222</v>
      </c>
      <c r="D6" s="1">
        <v>3.5</v>
      </c>
      <c r="E6" s="1">
        <v>1</v>
      </c>
      <c r="F6" s="1">
        <f t="shared" si="7"/>
        <v>1</v>
      </c>
      <c r="G6" s="1">
        <f t="shared" si="6"/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0</v>
      </c>
      <c r="AJ6" s="12">
        <v>0</v>
      </c>
      <c r="AK6" s="12">
        <v>0</v>
      </c>
      <c r="AL6" s="12">
        <v>0</v>
      </c>
      <c r="AM6" s="21">
        <v>0</v>
      </c>
      <c r="AN6" s="21">
        <v>0</v>
      </c>
      <c r="AO6" s="21">
        <v>0</v>
      </c>
      <c r="AP6" s="21">
        <v>0</v>
      </c>
      <c r="AQ6" s="21">
        <v>0</v>
      </c>
      <c r="AR6" s="21">
        <v>0</v>
      </c>
      <c r="AS6" s="21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12">
        <v>0</v>
      </c>
      <c r="BE6" s="12">
        <v>0</v>
      </c>
      <c r="BF6" s="12">
        <v>0</v>
      </c>
      <c r="BG6" s="12">
        <v>0</v>
      </c>
      <c r="BH6" s="12">
        <v>0</v>
      </c>
      <c r="BI6" s="12">
        <v>0</v>
      </c>
      <c r="BJ6" s="12">
        <v>0</v>
      </c>
      <c r="BK6" s="12">
        <v>0</v>
      </c>
      <c r="BL6" s="12">
        <v>0</v>
      </c>
      <c r="BM6" s="12">
        <v>0</v>
      </c>
      <c r="BN6" s="12">
        <v>0</v>
      </c>
      <c r="BO6" s="12">
        <v>0</v>
      </c>
      <c r="BP6" s="12">
        <v>0</v>
      </c>
      <c r="BQ6" s="12">
        <v>0</v>
      </c>
      <c r="BR6" s="12">
        <v>0</v>
      </c>
      <c r="BS6" s="12">
        <v>0</v>
      </c>
      <c r="BT6" s="12">
        <v>0</v>
      </c>
      <c r="BU6" s="12">
        <v>0</v>
      </c>
      <c r="BV6" s="12">
        <v>0</v>
      </c>
      <c r="BW6" s="12">
        <v>0</v>
      </c>
      <c r="BX6" s="12">
        <v>0</v>
      </c>
      <c r="BY6" s="12">
        <v>0</v>
      </c>
      <c r="BZ6" s="12">
        <v>0</v>
      </c>
      <c r="CA6" s="12">
        <v>0</v>
      </c>
      <c r="CB6" s="12">
        <v>0</v>
      </c>
      <c r="CC6" s="12">
        <v>0</v>
      </c>
      <c r="CD6" s="12">
        <v>0</v>
      </c>
      <c r="CE6" s="12">
        <v>0</v>
      </c>
      <c r="CF6" s="12">
        <v>0</v>
      </c>
      <c r="CG6" s="12">
        <v>0</v>
      </c>
      <c r="CH6" s="12">
        <v>0</v>
      </c>
      <c r="CI6" s="12">
        <v>0</v>
      </c>
      <c r="CJ6" s="12">
        <v>0</v>
      </c>
      <c r="CK6" s="12">
        <v>0</v>
      </c>
      <c r="CL6" s="12">
        <v>0</v>
      </c>
      <c r="CM6" s="12">
        <v>0</v>
      </c>
      <c r="CN6" s="12">
        <v>0</v>
      </c>
      <c r="CO6" s="12">
        <v>0</v>
      </c>
      <c r="CP6" s="12">
        <v>0</v>
      </c>
      <c r="CQ6" s="12">
        <v>0</v>
      </c>
      <c r="CR6" s="12">
        <v>0</v>
      </c>
      <c r="CS6" s="12">
        <v>0</v>
      </c>
      <c r="CT6" s="12">
        <v>0</v>
      </c>
      <c r="CU6" s="12">
        <v>0</v>
      </c>
      <c r="CV6" s="12">
        <v>0</v>
      </c>
      <c r="CW6" s="12">
        <v>0</v>
      </c>
      <c r="CX6" s="12">
        <v>0</v>
      </c>
      <c r="CY6" s="12">
        <v>0</v>
      </c>
      <c r="CZ6" s="12">
        <v>0</v>
      </c>
      <c r="DA6" s="12">
        <v>0</v>
      </c>
      <c r="DB6" s="12">
        <v>0</v>
      </c>
      <c r="DC6" s="12">
        <v>0</v>
      </c>
      <c r="DD6" s="12">
        <v>0</v>
      </c>
      <c r="DE6" s="12">
        <v>0</v>
      </c>
      <c r="DF6" s="12">
        <v>0</v>
      </c>
      <c r="DG6" s="12">
        <v>0</v>
      </c>
      <c r="DH6" s="12">
        <v>0</v>
      </c>
      <c r="DI6" s="12">
        <v>0</v>
      </c>
      <c r="DJ6" s="12">
        <v>0</v>
      </c>
      <c r="DK6" s="12">
        <v>0</v>
      </c>
      <c r="DL6" s="12">
        <v>0</v>
      </c>
      <c r="DM6" s="12">
        <v>0</v>
      </c>
      <c r="DN6" s="12">
        <v>0</v>
      </c>
      <c r="DO6" s="12">
        <v>0</v>
      </c>
      <c r="DP6" s="12">
        <v>0</v>
      </c>
      <c r="DQ6" s="12">
        <v>0</v>
      </c>
      <c r="DR6" s="12">
        <v>0</v>
      </c>
      <c r="DS6" s="12">
        <v>0</v>
      </c>
      <c r="DT6" s="12">
        <v>0</v>
      </c>
      <c r="DU6" s="12">
        <v>0</v>
      </c>
      <c r="DV6" s="12">
        <v>0</v>
      </c>
      <c r="DW6" s="12">
        <v>0</v>
      </c>
      <c r="DX6" s="12">
        <v>0</v>
      </c>
      <c r="DY6" s="12">
        <v>0</v>
      </c>
      <c r="DZ6" s="12">
        <v>0</v>
      </c>
      <c r="EA6" s="12">
        <v>0</v>
      </c>
      <c r="EB6" s="12">
        <v>0</v>
      </c>
      <c r="EC6" s="12">
        <v>0</v>
      </c>
      <c r="ED6" s="12">
        <v>0</v>
      </c>
      <c r="EE6" s="12">
        <v>0</v>
      </c>
      <c r="EF6" s="12">
        <v>0</v>
      </c>
      <c r="EG6" s="12">
        <v>0</v>
      </c>
      <c r="EH6" s="12">
        <v>0</v>
      </c>
      <c r="EI6" s="12">
        <v>0</v>
      </c>
      <c r="EJ6" s="12">
        <v>0</v>
      </c>
      <c r="EK6" s="12">
        <v>0</v>
      </c>
      <c r="EL6" s="12">
        <v>0</v>
      </c>
      <c r="EM6" s="12">
        <v>0</v>
      </c>
      <c r="EN6" s="12">
        <v>0</v>
      </c>
      <c r="EO6" s="12">
        <v>0</v>
      </c>
      <c r="EP6" s="12">
        <v>0</v>
      </c>
      <c r="EQ6" s="12">
        <v>0</v>
      </c>
      <c r="ER6" s="12">
        <v>0</v>
      </c>
      <c r="ES6" s="12">
        <v>0</v>
      </c>
      <c r="ET6" s="12">
        <v>0</v>
      </c>
      <c r="EU6" s="12">
        <v>0</v>
      </c>
      <c r="EV6" s="12">
        <v>0</v>
      </c>
      <c r="EW6" s="12">
        <v>0</v>
      </c>
      <c r="EX6" s="12">
        <v>0</v>
      </c>
      <c r="EY6" s="12">
        <v>0</v>
      </c>
      <c r="EZ6" s="12">
        <v>0</v>
      </c>
      <c r="FA6" s="12">
        <v>0</v>
      </c>
      <c r="FB6" s="12">
        <v>0</v>
      </c>
      <c r="FC6" s="12">
        <v>0</v>
      </c>
      <c r="FD6" s="12">
        <v>0</v>
      </c>
      <c r="FE6" s="12">
        <v>0</v>
      </c>
      <c r="FF6" s="12">
        <v>0</v>
      </c>
      <c r="FG6" s="12">
        <v>0</v>
      </c>
      <c r="FH6" s="12">
        <v>0</v>
      </c>
      <c r="FI6" s="12">
        <v>0</v>
      </c>
      <c r="FJ6" s="12">
        <v>0</v>
      </c>
      <c r="FK6" s="12">
        <v>2</v>
      </c>
      <c r="FL6" s="12">
        <v>0</v>
      </c>
      <c r="FM6" s="12">
        <v>0</v>
      </c>
      <c r="FN6" s="12">
        <v>0</v>
      </c>
      <c r="FO6" s="12">
        <v>0</v>
      </c>
      <c r="FP6" s="12">
        <v>0</v>
      </c>
      <c r="FQ6" s="12">
        <v>0</v>
      </c>
      <c r="FR6" s="12">
        <v>0</v>
      </c>
      <c r="FS6" s="12">
        <v>0</v>
      </c>
      <c r="FT6" s="12">
        <v>0</v>
      </c>
      <c r="FU6" s="12">
        <v>0</v>
      </c>
      <c r="FV6" s="12">
        <v>0</v>
      </c>
      <c r="FW6" s="12">
        <v>0</v>
      </c>
      <c r="FX6" s="12">
        <v>0</v>
      </c>
      <c r="FY6" s="12">
        <v>0</v>
      </c>
      <c r="FZ6" s="12">
        <v>0</v>
      </c>
      <c r="GA6" s="12">
        <v>0</v>
      </c>
      <c r="GB6" s="12">
        <v>0</v>
      </c>
      <c r="GC6" s="12">
        <v>0</v>
      </c>
      <c r="GD6" s="12">
        <v>0</v>
      </c>
      <c r="GE6" s="12">
        <v>0</v>
      </c>
      <c r="GF6" s="12">
        <v>0</v>
      </c>
      <c r="GG6" s="12">
        <v>0</v>
      </c>
      <c r="GH6" s="12">
        <v>0</v>
      </c>
      <c r="GI6" s="12">
        <v>0</v>
      </c>
    </row>
    <row r="7" spans="1:191" x14ac:dyDescent="0.45">
      <c r="A7">
        <v>5</v>
      </c>
      <c r="B7" s="22" t="s">
        <v>221</v>
      </c>
      <c r="C7" s="23" t="s">
        <v>17</v>
      </c>
      <c r="D7" s="1">
        <v>10</v>
      </c>
      <c r="E7" s="1">
        <v>10</v>
      </c>
      <c r="F7" s="1">
        <f t="shared" si="7"/>
        <v>3</v>
      </c>
      <c r="G7" s="1">
        <f t="shared" si="6"/>
        <v>0</v>
      </c>
      <c r="H7" s="12">
        <v>0</v>
      </c>
      <c r="I7" s="12">
        <v>0</v>
      </c>
      <c r="J7" s="12">
        <v>0</v>
      </c>
      <c r="K7" s="12">
        <v>5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12">
        <v>0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0</v>
      </c>
      <c r="AH7" s="12">
        <v>0</v>
      </c>
      <c r="AI7" s="12">
        <v>0</v>
      </c>
      <c r="AJ7" s="12">
        <v>0</v>
      </c>
      <c r="AK7" s="12">
        <v>0</v>
      </c>
      <c r="AL7" s="12">
        <v>0</v>
      </c>
      <c r="AM7" s="21">
        <v>0</v>
      </c>
      <c r="AN7" s="21">
        <v>0</v>
      </c>
      <c r="AO7" s="21">
        <v>0</v>
      </c>
      <c r="AP7" s="21">
        <v>0</v>
      </c>
      <c r="AQ7" s="21">
        <v>0</v>
      </c>
      <c r="AR7" s="21">
        <v>0</v>
      </c>
      <c r="AS7" s="21">
        <v>10</v>
      </c>
      <c r="AT7" s="12">
        <v>0</v>
      </c>
      <c r="AU7" s="12">
        <v>0</v>
      </c>
      <c r="AV7" s="12">
        <v>0</v>
      </c>
      <c r="AW7" s="12">
        <v>0</v>
      </c>
      <c r="AX7" s="12">
        <v>0</v>
      </c>
      <c r="AY7" s="12">
        <v>0</v>
      </c>
      <c r="AZ7" s="12">
        <v>0</v>
      </c>
      <c r="BA7" s="12">
        <v>0</v>
      </c>
      <c r="BB7" s="12">
        <v>0</v>
      </c>
      <c r="BC7" s="12">
        <v>0</v>
      </c>
      <c r="BD7" s="12">
        <v>0</v>
      </c>
      <c r="BE7" s="12">
        <v>0</v>
      </c>
      <c r="BF7" s="12">
        <v>0</v>
      </c>
      <c r="BG7" s="12">
        <v>0</v>
      </c>
      <c r="BH7" s="12">
        <v>0</v>
      </c>
      <c r="BI7" s="12">
        <v>0</v>
      </c>
      <c r="BJ7" s="12">
        <v>0</v>
      </c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>
        <v>0</v>
      </c>
      <c r="BV7" s="12">
        <v>0</v>
      </c>
      <c r="BW7" s="12">
        <v>0</v>
      </c>
      <c r="BX7" s="12">
        <v>0</v>
      </c>
      <c r="BY7" s="12">
        <v>0</v>
      </c>
      <c r="BZ7" s="12">
        <v>0</v>
      </c>
      <c r="CA7" s="12">
        <v>0</v>
      </c>
      <c r="CB7" s="12">
        <v>0</v>
      </c>
      <c r="CC7" s="12">
        <v>0</v>
      </c>
      <c r="CD7" s="12">
        <v>0</v>
      </c>
      <c r="CE7" s="12">
        <v>0</v>
      </c>
      <c r="CF7" s="12">
        <v>0</v>
      </c>
      <c r="CG7" s="12">
        <v>0</v>
      </c>
      <c r="CH7" s="12">
        <v>0</v>
      </c>
      <c r="CI7" s="12">
        <v>0</v>
      </c>
      <c r="CJ7" s="12">
        <v>0</v>
      </c>
      <c r="CK7" s="12">
        <v>0</v>
      </c>
      <c r="CL7" s="12">
        <v>0</v>
      </c>
      <c r="CM7" s="12">
        <v>0</v>
      </c>
      <c r="CN7" s="12">
        <v>0</v>
      </c>
      <c r="CO7" s="12">
        <v>0</v>
      </c>
      <c r="CP7" s="12">
        <v>0</v>
      </c>
      <c r="CQ7" s="12">
        <v>0</v>
      </c>
      <c r="CR7" s="12">
        <v>0</v>
      </c>
      <c r="CS7" s="12">
        <v>0</v>
      </c>
      <c r="CT7" s="12">
        <v>0</v>
      </c>
      <c r="CU7" s="12">
        <v>0</v>
      </c>
      <c r="CV7" s="12">
        <v>0</v>
      </c>
      <c r="CW7" s="12">
        <v>0</v>
      </c>
      <c r="CX7" s="12">
        <v>0</v>
      </c>
      <c r="CY7" s="12">
        <v>0</v>
      </c>
      <c r="CZ7" s="12">
        <v>0</v>
      </c>
      <c r="DA7" s="12">
        <v>0</v>
      </c>
      <c r="DB7" s="12">
        <v>0</v>
      </c>
      <c r="DC7" s="12">
        <v>0</v>
      </c>
      <c r="DD7" s="12">
        <v>0</v>
      </c>
      <c r="DE7" s="12">
        <v>0</v>
      </c>
      <c r="DF7" s="12">
        <v>0</v>
      </c>
      <c r="DG7" s="12">
        <v>0</v>
      </c>
      <c r="DH7" s="12">
        <v>0</v>
      </c>
      <c r="DI7" s="12">
        <v>0</v>
      </c>
      <c r="DJ7" s="12">
        <v>0</v>
      </c>
      <c r="DK7" s="12">
        <v>0</v>
      </c>
      <c r="DL7" s="12">
        <v>0</v>
      </c>
      <c r="DM7" s="12">
        <v>0</v>
      </c>
      <c r="DN7" s="12">
        <v>0</v>
      </c>
      <c r="DO7" s="12">
        <v>0</v>
      </c>
      <c r="DP7" s="12">
        <v>0</v>
      </c>
      <c r="DQ7" s="12">
        <v>0</v>
      </c>
      <c r="DR7" s="12">
        <v>0</v>
      </c>
      <c r="DS7" s="12">
        <v>0</v>
      </c>
      <c r="DT7" s="12">
        <v>0</v>
      </c>
      <c r="DU7" s="12">
        <v>0</v>
      </c>
      <c r="DV7" s="12">
        <v>0</v>
      </c>
      <c r="DW7" s="12">
        <v>0</v>
      </c>
      <c r="DX7" s="12">
        <v>0</v>
      </c>
      <c r="DY7" s="12">
        <v>0</v>
      </c>
      <c r="DZ7" s="12">
        <v>0</v>
      </c>
      <c r="EA7" s="12">
        <v>0</v>
      </c>
      <c r="EB7" s="12">
        <v>0</v>
      </c>
      <c r="EC7" s="12">
        <v>0</v>
      </c>
      <c r="ED7" s="12">
        <v>0</v>
      </c>
      <c r="EE7" s="12">
        <v>0</v>
      </c>
      <c r="EF7" s="12">
        <v>0</v>
      </c>
      <c r="EG7" s="12">
        <v>0</v>
      </c>
      <c r="EH7" s="12">
        <v>0</v>
      </c>
      <c r="EI7" s="12">
        <v>0</v>
      </c>
      <c r="EJ7" s="12">
        <v>0</v>
      </c>
      <c r="EK7" s="12">
        <v>0</v>
      </c>
      <c r="EL7" s="12">
        <v>0</v>
      </c>
      <c r="EM7" s="12">
        <v>0</v>
      </c>
      <c r="EN7" s="12">
        <v>0</v>
      </c>
      <c r="EO7" s="12">
        <v>0</v>
      </c>
      <c r="EP7" s="12">
        <v>0</v>
      </c>
      <c r="EQ7" s="12">
        <v>0</v>
      </c>
      <c r="ER7" s="12">
        <v>0</v>
      </c>
      <c r="ES7" s="12">
        <v>0</v>
      </c>
      <c r="ET7" s="12">
        <v>0</v>
      </c>
      <c r="EU7" s="12">
        <v>0</v>
      </c>
      <c r="EV7" s="12">
        <v>0</v>
      </c>
      <c r="EW7" s="12">
        <v>0</v>
      </c>
      <c r="EX7" s="12">
        <v>0</v>
      </c>
      <c r="EY7" s="12">
        <v>0</v>
      </c>
      <c r="EZ7" s="12">
        <v>0</v>
      </c>
      <c r="FA7" s="12">
        <v>0</v>
      </c>
      <c r="FB7" s="12">
        <v>0</v>
      </c>
      <c r="FC7" s="12">
        <v>0</v>
      </c>
      <c r="FD7" s="12">
        <v>0</v>
      </c>
      <c r="FE7" s="12">
        <v>0</v>
      </c>
      <c r="FF7" s="12">
        <v>0</v>
      </c>
      <c r="FG7" s="12">
        <v>0</v>
      </c>
      <c r="FH7" s="12">
        <v>0</v>
      </c>
      <c r="FI7" s="12">
        <v>1</v>
      </c>
      <c r="FJ7" s="12">
        <v>0</v>
      </c>
      <c r="FK7" s="12">
        <v>0</v>
      </c>
      <c r="FL7" s="12">
        <v>0</v>
      </c>
      <c r="FM7" s="12">
        <v>0</v>
      </c>
      <c r="FN7" s="12">
        <v>0</v>
      </c>
      <c r="FO7" s="12">
        <v>0</v>
      </c>
      <c r="FP7" s="12">
        <v>0</v>
      </c>
      <c r="FQ7" s="12">
        <v>0</v>
      </c>
      <c r="FR7" s="12">
        <v>0</v>
      </c>
      <c r="FS7" s="12">
        <v>0</v>
      </c>
      <c r="FT7" s="12">
        <v>0</v>
      </c>
      <c r="FU7" s="12">
        <v>0</v>
      </c>
      <c r="FV7" s="12">
        <v>0</v>
      </c>
      <c r="FW7" s="12">
        <v>0</v>
      </c>
      <c r="FX7" s="12">
        <v>0</v>
      </c>
      <c r="FY7" s="12">
        <v>0</v>
      </c>
      <c r="FZ7" s="12">
        <v>0</v>
      </c>
      <c r="GA7" s="12">
        <v>0</v>
      </c>
      <c r="GB7" s="12">
        <v>0</v>
      </c>
      <c r="GC7" s="12">
        <v>0</v>
      </c>
      <c r="GD7" s="12">
        <v>0</v>
      </c>
      <c r="GE7" s="12">
        <v>0</v>
      </c>
      <c r="GF7" s="12">
        <v>0</v>
      </c>
      <c r="GG7" s="12">
        <v>0</v>
      </c>
      <c r="GH7" s="12">
        <v>0</v>
      </c>
      <c r="GI7" s="12">
        <v>0</v>
      </c>
    </row>
    <row r="8" spans="1:191" x14ac:dyDescent="0.45">
      <c r="A8">
        <v>6</v>
      </c>
      <c r="B8" s="22" t="s">
        <v>220</v>
      </c>
      <c r="C8" s="23" t="s">
        <v>17</v>
      </c>
      <c r="D8" s="1">
        <v>0.25</v>
      </c>
      <c r="E8" s="1">
        <v>10</v>
      </c>
      <c r="F8" s="1">
        <f t="shared" si="7"/>
        <v>1</v>
      </c>
      <c r="G8" s="1">
        <f t="shared" si="6"/>
        <v>0</v>
      </c>
      <c r="H8" s="12">
        <v>0</v>
      </c>
      <c r="I8" s="12">
        <v>0</v>
      </c>
      <c r="J8" s="12">
        <v>0</v>
      </c>
      <c r="K8" s="12">
        <v>0</v>
      </c>
      <c r="L8" s="12">
        <v>10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0</v>
      </c>
      <c r="AJ8" s="12">
        <v>0</v>
      </c>
      <c r="AK8" s="12">
        <v>0</v>
      </c>
      <c r="AL8" s="12">
        <v>0</v>
      </c>
      <c r="AM8" s="21">
        <v>0</v>
      </c>
      <c r="AN8" s="21">
        <v>0</v>
      </c>
      <c r="AO8" s="21">
        <v>0</v>
      </c>
      <c r="AP8" s="21">
        <v>0</v>
      </c>
      <c r="AQ8" s="21">
        <v>0</v>
      </c>
      <c r="AR8" s="21">
        <v>0</v>
      </c>
      <c r="AS8" s="21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0</v>
      </c>
      <c r="BA8" s="12">
        <v>0</v>
      </c>
      <c r="BB8" s="12">
        <v>0</v>
      </c>
      <c r="BC8" s="12">
        <v>0</v>
      </c>
      <c r="BD8" s="12">
        <v>0</v>
      </c>
      <c r="BE8" s="12">
        <v>0</v>
      </c>
      <c r="BF8" s="12">
        <v>0</v>
      </c>
      <c r="BG8" s="12">
        <v>0</v>
      </c>
      <c r="BH8" s="12">
        <v>0</v>
      </c>
      <c r="BI8" s="12">
        <v>0</v>
      </c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>
        <v>0</v>
      </c>
      <c r="BV8" s="12">
        <v>0</v>
      </c>
      <c r="BW8" s="12">
        <v>0</v>
      </c>
      <c r="BX8" s="12">
        <v>0</v>
      </c>
      <c r="BY8" s="12">
        <v>0</v>
      </c>
      <c r="BZ8" s="12">
        <v>0</v>
      </c>
      <c r="CA8" s="12">
        <v>0</v>
      </c>
      <c r="CB8" s="12">
        <v>0</v>
      </c>
      <c r="CC8" s="12">
        <v>0</v>
      </c>
      <c r="CD8" s="12">
        <v>0</v>
      </c>
      <c r="CE8" s="12">
        <v>0</v>
      </c>
      <c r="CF8" s="12">
        <v>0</v>
      </c>
      <c r="CG8" s="12">
        <v>0</v>
      </c>
      <c r="CH8" s="12">
        <v>0</v>
      </c>
      <c r="CI8" s="12">
        <v>0</v>
      </c>
      <c r="CJ8" s="12">
        <v>0</v>
      </c>
      <c r="CK8" s="12">
        <v>0</v>
      </c>
      <c r="CL8" s="12">
        <v>0</v>
      </c>
      <c r="CM8" s="12">
        <v>0</v>
      </c>
      <c r="CN8" s="12">
        <v>0</v>
      </c>
      <c r="CO8" s="12">
        <v>0</v>
      </c>
      <c r="CP8" s="12">
        <v>0</v>
      </c>
      <c r="CQ8" s="12">
        <v>0</v>
      </c>
      <c r="CR8" s="12">
        <v>0</v>
      </c>
      <c r="CS8" s="12">
        <v>0</v>
      </c>
      <c r="CT8" s="12">
        <v>0</v>
      </c>
      <c r="CU8" s="12">
        <v>0</v>
      </c>
      <c r="CV8" s="12">
        <v>0</v>
      </c>
      <c r="CW8" s="12">
        <v>0</v>
      </c>
      <c r="CX8" s="12">
        <v>0</v>
      </c>
      <c r="CY8" s="12">
        <v>0</v>
      </c>
      <c r="CZ8" s="12">
        <v>0</v>
      </c>
      <c r="DA8" s="12">
        <v>0</v>
      </c>
      <c r="DB8" s="12">
        <v>0</v>
      </c>
      <c r="DC8" s="12">
        <v>0</v>
      </c>
      <c r="DD8" s="12">
        <v>0</v>
      </c>
      <c r="DE8" s="12">
        <v>0</v>
      </c>
      <c r="DF8" s="12">
        <v>0</v>
      </c>
      <c r="DG8" s="12">
        <v>0</v>
      </c>
      <c r="DH8" s="12">
        <v>0</v>
      </c>
      <c r="DI8" s="12">
        <v>0</v>
      </c>
      <c r="DJ8" s="12">
        <v>0</v>
      </c>
      <c r="DK8" s="12">
        <v>0</v>
      </c>
      <c r="DL8" s="12">
        <v>0</v>
      </c>
      <c r="DM8" s="12">
        <v>0</v>
      </c>
      <c r="DN8" s="12">
        <v>0</v>
      </c>
      <c r="DO8" s="12">
        <v>0</v>
      </c>
      <c r="DP8" s="12">
        <v>0</v>
      </c>
      <c r="DQ8" s="12">
        <v>0</v>
      </c>
      <c r="DR8" s="12">
        <v>0</v>
      </c>
      <c r="DS8" s="12">
        <v>0</v>
      </c>
      <c r="DT8" s="12">
        <v>0</v>
      </c>
      <c r="DU8" s="12">
        <v>0</v>
      </c>
      <c r="DV8" s="12">
        <v>0</v>
      </c>
      <c r="DW8" s="12">
        <v>0</v>
      </c>
      <c r="DX8" s="12">
        <v>0</v>
      </c>
      <c r="DY8" s="12">
        <v>0</v>
      </c>
      <c r="DZ8" s="12">
        <v>0</v>
      </c>
      <c r="EA8" s="12">
        <v>0</v>
      </c>
      <c r="EB8" s="12">
        <v>0</v>
      </c>
      <c r="EC8" s="12">
        <v>0</v>
      </c>
      <c r="ED8" s="12">
        <v>0</v>
      </c>
      <c r="EE8" s="12">
        <v>0</v>
      </c>
      <c r="EF8" s="12">
        <v>0</v>
      </c>
      <c r="EG8" s="12">
        <v>0</v>
      </c>
      <c r="EH8" s="12">
        <v>0</v>
      </c>
      <c r="EI8" s="12">
        <v>0</v>
      </c>
      <c r="EJ8" s="12">
        <v>0</v>
      </c>
      <c r="EK8" s="12">
        <v>0</v>
      </c>
      <c r="EL8" s="12">
        <v>0</v>
      </c>
      <c r="EM8" s="12">
        <v>0</v>
      </c>
      <c r="EN8" s="12">
        <v>0</v>
      </c>
      <c r="EO8" s="12">
        <v>0</v>
      </c>
      <c r="EP8" s="12">
        <v>0</v>
      </c>
      <c r="EQ8" s="12">
        <v>0</v>
      </c>
      <c r="ER8" s="12">
        <v>0</v>
      </c>
      <c r="ES8" s="12">
        <v>0</v>
      </c>
      <c r="ET8" s="12">
        <v>0</v>
      </c>
      <c r="EU8" s="12">
        <v>0</v>
      </c>
      <c r="EV8" s="12">
        <v>0</v>
      </c>
      <c r="EW8" s="12">
        <v>0</v>
      </c>
      <c r="EX8" s="12">
        <v>0</v>
      </c>
      <c r="EY8" s="12">
        <v>0</v>
      </c>
      <c r="EZ8" s="12">
        <v>0</v>
      </c>
      <c r="FA8" s="12">
        <v>0</v>
      </c>
      <c r="FB8" s="12">
        <v>0</v>
      </c>
      <c r="FC8" s="12">
        <v>0</v>
      </c>
      <c r="FD8" s="12">
        <v>0</v>
      </c>
      <c r="FE8" s="12">
        <v>0</v>
      </c>
      <c r="FF8" s="12">
        <v>0</v>
      </c>
      <c r="FG8" s="12">
        <v>0</v>
      </c>
      <c r="FH8" s="12">
        <v>0</v>
      </c>
      <c r="FI8" s="12">
        <v>0</v>
      </c>
      <c r="FJ8" s="12">
        <v>0</v>
      </c>
      <c r="FK8" s="12">
        <v>0</v>
      </c>
      <c r="FL8" s="12">
        <v>0</v>
      </c>
      <c r="FM8" s="12">
        <v>0</v>
      </c>
      <c r="FN8" s="12">
        <v>0</v>
      </c>
      <c r="FO8" s="12">
        <v>0</v>
      </c>
      <c r="FP8" s="12">
        <v>0</v>
      </c>
      <c r="FQ8" s="12">
        <v>0</v>
      </c>
      <c r="FR8" s="12">
        <v>0</v>
      </c>
      <c r="FS8" s="12">
        <v>0</v>
      </c>
      <c r="FT8" s="12">
        <v>0</v>
      </c>
      <c r="FU8" s="12">
        <v>0</v>
      </c>
      <c r="FV8" s="12">
        <v>0</v>
      </c>
      <c r="FW8" s="12">
        <v>0</v>
      </c>
      <c r="FX8" s="12">
        <v>0</v>
      </c>
      <c r="FY8" s="12">
        <v>0</v>
      </c>
      <c r="FZ8" s="12">
        <v>0</v>
      </c>
      <c r="GA8" s="12">
        <v>0</v>
      </c>
      <c r="GB8" s="12">
        <v>0</v>
      </c>
      <c r="GC8" s="12">
        <v>0</v>
      </c>
      <c r="GD8" s="12">
        <v>0</v>
      </c>
      <c r="GE8" s="12">
        <v>0</v>
      </c>
      <c r="GF8" s="12">
        <v>0</v>
      </c>
      <c r="GG8" s="12">
        <v>0</v>
      </c>
      <c r="GH8" s="12">
        <v>0</v>
      </c>
      <c r="GI8" s="12">
        <v>0</v>
      </c>
    </row>
    <row r="9" spans="1:191" x14ac:dyDescent="0.45">
      <c r="A9">
        <v>7</v>
      </c>
      <c r="B9" s="22" t="s">
        <v>219</v>
      </c>
      <c r="C9" s="23" t="s">
        <v>17</v>
      </c>
      <c r="D9" s="1">
        <v>0.5</v>
      </c>
      <c r="E9" s="1">
        <v>1</v>
      </c>
      <c r="F9" s="1">
        <f t="shared" si="7"/>
        <v>3</v>
      </c>
      <c r="G9" s="1">
        <f t="shared" si="6"/>
        <v>0</v>
      </c>
      <c r="H9" s="12">
        <v>0</v>
      </c>
      <c r="I9" s="12">
        <v>1</v>
      </c>
      <c r="J9" s="12">
        <v>0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  <c r="AL9" s="12">
        <v>0</v>
      </c>
      <c r="AM9" s="21">
        <v>0</v>
      </c>
      <c r="AN9" s="21">
        <v>0</v>
      </c>
      <c r="AO9" s="21">
        <v>0</v>
      </c>
      <c r="AP9" s="21">
        <v>0</v>
      </c>
      <c r="AQ9" s="21">
        <v>0</v>
      </c>
      <c r="AR9" s="21">
        <v>0</v>
      </c>
      <c r="AS9" s="21">
        <v>0</v>
      </c>
      <c r="AT9" s="12">
        <v>0</v>
      </c>
      <c r="AU9" s="12">
        <v>0</v>
      </c>
      <c r="AV9" s="12">
        <v>0</v>
      </c>
      <c r="AW9" s="12">
        <v>0</v>
      </c>
      <c r="AX9" s="12">
        <v>0</v>
      </c>
      <c r="AY9" s="12">
        <v>0</v>
      </c>
      <c r="AZ9" s="12">
        <v>0</v>
      </c>
      <c r="BA9" s="12">
        <v>1</v>
      </c>
      <c r="BB9" s="12">
        <v>0</v>
      </c>
      <c r="BC9" s="12">
        <v>0</v>
      </c>
      <c r="BD9" s="12">
        <v>0</v>
      </c>
      <c r="BE9" s="12">
        <v>0</v>
      </c>
      <c r="BF9" s="12">
        <v>3</v>
      </c>
      <c r="BG9" s="12">
        <v>0</v>
      </c>
      <c r="BH9" s="12">
        <v>0</v>
      </c>
      <c r="BI9" s="12">
        <v>0</v>
      </c>
      <c r="BJ9" s="12">
        <v>0</v>
      </c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>
        <v>0</v>
      </c>
      <c r="BV9" s="12">
        <v>0</v>
      </c>
      <c r="BW9" s="12">
        <v>0</v>
      </c>
      <c r="BX9" s="12">
        <v>0</v>
      </c>
      <c r="BY9" s="12">
        <v>0</v>
      </c>
      <c r="BZ9" s="12">
        <v>0</v>
      </c>
      <c r="CA9" s="12">
        <v>0</v>
      </c>
      <c r="CB9" s="12">
        <v>0</v>
      </c>
      <c r="CC9" s="12">
        <v>0</v>
      </c>
      <c r="CD9" s="12">
        <v>0</v>
      </c>
      <c r="CE9" s="12">
        <v>0</v>
      </c>
      <c r="CF9" s="12">
        <v>0</v>
      </c>
      <c r="CG9" s="12">
        <v>0</v>
      </c>
      <c r="CH9" s="12">
        <v>0</v>
      </c>
      <c r="CI9" s="12">
        <v>0</v>
      </c>
      <c r="CJ9" s="12">
        <v>0</v>
      </c>
      <c r="CK9" s="12">
        <v>0</v>
      </c>
      <c r="CL9" s="12">
        <v>0</v>
      </c>
      <c r="CM9" s="12">
        <v>0</v>
      </c>
      <c r="CN9" s="12">
        <v>0</v>
      </c>
      <c r="CO9" s="12">
        <v>0</v>
      </c>
      <c r="CP9" s="12">
        <v>0</v>
      </c>
      <c r="CQ9" s="12">
        <v>0</v>
      </c>
      <c r="CR9" s="12">
        <v>0</v>
      </c>
      <c r="CS9" s="12">
        <v>0</v>
      </c>
      <c r="CT9" s="12">
        <v>0</v>
      </c>
      <c r="CU9" s="12">
        <v>0</v>
      </c>
      <c r="CV9" s="12">
        <v>0</v>
      </c>
      <c r="CW9" s="12">
        <v>0</v>
      </c>
      <c r="CX9" s="12">
        <v>0</v>
      </c>
      <c r="CY9" s="12">
        <v>0</v>
      </c>
      <c r="CZ9" s="12">
        <v>0</v>
      </c>
      <c r="DA9" s="12">
        <v>0</v>
      </c>
      <c r="DB9" s="12">
        <v>0</v>
      </c>
      <c r="DC9" s="12">
        <v>0</v>
      </c>
      <c r="DD9" s="12">
        <v>0</v>
      </c>
      <c r="DE9" s="12">
        <v>0</v>
      </c>
      <c r="DF9" s="12">
        <v>0</v>
      </c>
      <c r="DG9" s="12">
        <v>0</v>
      </c>
      <c r="DH9" s="12">
        <v>0</v>
      </c>
      <c r="DI9" s="12">
        <v>0</v>
      </c>
      <c r="DJ9" s="12">
        <v>0</v>
      </c>
      <c r="DK9" s="12">
        <v>0</v>
      </c>
      <c r="DL9" s="12">
        <v>0</v>
      </c>
      <c r="DM9" s="12">
        <v>0</v>
      </c>
      <c r="DN9" s="12">
        <v>0</v>
      </c>
      <c r="DO9" s="12">
        <v>0</v>
      </c>
      <c r="DP9" s="12">
        <v>0</v>
      </c>
      <c r="DQ9" s="12">
        <v>0</v>
      </c>
      <c r="DR9" s="12">
        <v>0</v>
      </c>
      <c r="DS9" s="12">
        <v>0</v>
      </c>
      <c r="DT9" s="12">
        <v>0</v>
      </c>
      <c r="DU9" s="12">
        <v>0</v>
      </c>
      <c r="DV9" s="12">
        <v>0</v>
      </c>
      <c r="DW9" s="12">
        <v>0</v>
      </c>
      <c r="DX9" s="12">
        <v>0</v>
      </c>
      <c r="DY9" s="12">
        <v>0</v>
      </c>
      <c r="DZ9" s="12">
        <v>0</v>
      </c>
      <c r="EA9" s="12">
        <v>0</v>
      </c>
      <c r="EB9" s="12">
        <v>0</v>
      </c>
      <c r="EC9" s="12">
        <v>0</v>
      </c>
      <c r="ED9" s="12">
        <v>0</v>
      </c>
      <c r="EE9" s="12">
        <v>0</v>
      </c>
      <c r="EF9" s="12">
        <v>0</v>
      </c>
      <c r="EG9" s="12">
        <v>0</v>
      </c>
      <c r="EH9" s="12">
        <v>0</v>
      </c>
      <c r="EI9" s="12">
        <v>0</v>
      </c>
      <c r="EJ9" s="12">
        <v>0</v>
      </c>
      <c r="EK9" s="12">
        <v>0</v>
      </c>
      <c r="EL9" s="12">
        <v>0</v>
      </c>
      <c r="EM9" s="12">
        <v>0</v>
      </c>
      <c r="EN9" s="12">
        <v>0</v>
      </c>
      <c r="EO9" s="12">
        <v>0</v>
      </c>
      <c r="EP9" s="12">
        <v>0</v>
      </c>
      <c r="EQ9" s="12">
        <v>0</v>
      </c>
      <c r="ER9" s="12">
        <v>0</v>
      </c>
      <c r="ES9" s="12">
        <v>0</v>
      </c>
      <c r="ET9" s="12">
        <v>0</v>
      </c>
      <c r="EU9" s="12">
        <v>0</v>
      </c>
      <c r="EV9" s="12">
        <v>0</v>
      </c>
      <c r="EW9" s="12">
        <v>0</v>
      </c>
      <c r="EX9" s="12">
        <v>0</v>
      </c>
      <c r="EY9" s="12">
        <v>0</v>
      </c>
      <c r="EZ9" s="12">
        <v>0</v>
      </c>
      <c r="FA9" s="12">
        <v>0</v>
      </c>
      <c r="FB9" s="12">
        <v>0</v>
      </c>
      <c r="FC9" s="12">
        <v>0</v>
      </c>
      <c r="FD9" s="12">
        <v>0</v>
      </c>
      <c r="FE9" s="12">
        <v>0</v>
      </c>
      <c r="FF9" s="12">
        <v>0</v>
      </c>
      <c r="FG9" s="12">
        <v>0</v>
      </c>
      <c r="FH9" s="12">
        <v>0</v>
      </c>
      <c r="FI9" s="12">
        <v>0</v>
      </c>
      <c r="FJ9" s="12">
        <v>0</v>
      </c>
      <c r="FK9" s="12">
        <v>0</v>
      </c>
      <c r="FL9" s="12">
        <v>0</v>
      </c>
      <c r="FM9" s="12">
        <v>0</v>
      </c>
      <c r="FN9" s="12">
        <v>0</v>
      </c>
      <c r="FO9" s="12">
        <v>0</v>
      </c>
      <c r="FP9" s="12">
        <v>0</v>
      </c>
      <c r="FQ9" s="12">
        <v>0</v>
      </c>
      <c r="FR9" s="12">
        <v>0</v>
      </c>
      <c r="FS9" s="12">
        <v>0</v>
      </c>
      <c r="FT9" s="12">
        <v>0</v>
      </c>
      <c r="FU9" s="12">
        <v>0</v>
      </c>
      <c r="FV9" s="12">
        <v>0</v>
      </c>
      <c r="FW9" s="12">
        <v>0</v>
      </c>
      <c r="FX9" s="12">
        <v>0</v>
      </c>
      <c r="FY9" s="12">
        <v>0</v>
      </c>
      <c r="FZ9" s="12">
        <v>0</v>
      </c>
      <c r="GA9" s="12">
        <v>0</v>
      </c>
      <c r="GB9" s="12">
        <v>0</v>
      </c>
      <c r="GC9" s="12">
        <v>0</v>
      </c>
      <c r="GD9" s="12">
        <v>0</v>
      </c>
      <c r="GE9" s="12">
        <v>0</v>
      </c>
      <c r="GF9" s="12">
        <v>0</v>
      </c>
      <c r="GG9" s="12">
        <v>0</v>
      </c>
      <c r="GH9" s="12">
        <v>0</v>
      </c>
      <c r="GI9" s="12">
        <v>0</v>
      </c>
    </row>
    <row r="10" spans="1:191" x14ac:dyDescent="0.45">
      <c r="A10">
        <v>8</v>
      </c>
      <c r="B10" s="22" t="s">
        <v>218</v>
      </c>
      <c r="C10" s="23" t="s">
        <v>17</v>
      </c>
      <c r="D10" s="1">
        <v>0.5</v>
      </c>
      <c r="E10" s="1">
        <v>1</v>
      </c>
      <c r="F10" s="1">
        <f t="shared" si="7"/>
        <v>1</v>
      </c>
      <c r="G10" s="1">
        <f t="shared" si="6"/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21">
        <v>0</v>
      </c>
      <c r="AN10" s="21">
        <v>0</v>
      </c>
      <c r="AO10" s="21">
        <v>0</v>
      </c>
      <c r="AP10" s="21">
        <v>0</v>
      </c>
      <c r="AQ10" s="21">
        <v>0</v>
      </c>
      <c r="AR10" s="21">
        <v>0</v>
      </c>
      <c r="AS10" s="21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2">
        <v>0</v>
      </c>
      <c r="BB10" s="12">
        <v>0</v>
      </c>
      <c r="BC10" s="12">
        <v>0</v>
      </c>
      <c r="BD10" s="12">
        <v>0</v>
      </c>
      <c r="BE10" s="12">
        <v>0</v>
      </c>
      <c r="BF10" s="12">
        <v>0</v>
      </c>
      <c r="BG10" s="12">
        <v>0</v>
      </c>
      <c r="BH10" s="12">
        <v>0</v>
      </c>
      <c r="BI10" s="12">
        <v>0</v>
      </c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>
        <v>0</v>
      </c>
      <c r="BV10" s="12">
        <v>0</v>
      </c>
      <c r="BW10" s="12">
        <v>0</v>
      </c>
      <c r="BX10" s="12">
        <v>0</v>
      </c>
      <c r="BY10" s="12">
        <v>0</v>
      </c>
      <c r="BZ10" s="12">
        <v>0</v>
      </c>
      <c r="CA10" s="12">
        <v>0</v>
      </c>
      <c r="CB10" s="12">
        <v>0</v>
      </c>
      <c r="CC10" s="12">
        <v>0</v>
      </c>
      <c r="CD10" s="12">
        <v>0</v>
      </c>
      <c r="CE10" s="12">
        <v>0</v>
      </c>
      <c r="CF10" s="12">
        <v>0</v>
      </c>
      <c r="CG10" s="12">
        <v>0</v>
      </c>
      <c r="CH10" s="12">
        <v>0</v>
      </c>
      <c r="CI10" s="12">
        <v>0</v>
      </c>
      <c r="CJ10" s="12">
        <v>0</v>
      </c>
      <c r="CK10" s="12">
        <v>0</v>
      </c>
      <c r="CL10" s="12">
        <v>0</v>
      </c>
      <c r="CM10" s="12">
        <v>0</v>
      </c>
      <c r="CN10" s="12">
        <v>0</v>
      </c>
      <c r="CO10" s="12">
        <v>0</v>
      </c>
      <c r="CP10" s="12">
        <v>0</v>
      </c>
      <c r="CQ10" s="12">
        <v>0</v>
      </c>
      <c r="CR10" s="12">
        <v>0</v>
      </c>
      <c r="CS10" s="12">
        <v>0</v>
      </c>
      <c r="CT10" s="12">
        <v>0</v>
      </c>
      <c r="CU10" s="12">
        <v>0</v>
      </c>
      <c r="CV10" s="12">
        <v>0</v>
      </c>
      <c r="CW10" s="12">
        <v>0</v>
      </c>
      <c r="CX10" s="12">
        <v>0</v>
      </c>
      <c r="CY10" s="12">
        <v>0</v>
      </c>
      <c r="CZ10" s="12">
        <v>0</v>
      </c>
      <c r="DA10" s="12">
        <v>0</v>
      </c>
      <c r="DB10" s="12">
        <v>0</v>
      </c>
      <c r="DC10" s="12">
        <v>0</v>
      </c>
      <c r="DD10" s="12">
        <v>0</v>
      </c>
      <c r="DE10" s="12">
        <v>0</v>
      </c>
      <c r="DF10" s="12">
        <v>0</v>
      </c>
      <c r="DG10" s="12">
        <v>0</v>
      </c>
      <c r="DH10" s="12">
        <v>0</v>
      </c>
      <c r="DI10" s="12">
        <v>0</v>
      </c>
      <c r="DJ10" s="12">
        <v>0</v>
      </c>
      <c r="DK10" s="12">
        <v>0</v>
      </c>
      <c r="DL10" s="12">
        <v>0</v>
      </c>
      <c r="DM10" s="12">
        <v>0</v>
      </c>
      <c r="DN10" s="12">
        <v>0</v>
      </c>
      <c r="DO10" s="12">
        <v>0</v>
      </c>
      <c r="DP10" s="12">
        <v>0</v>
      </c>
      <c r="DQ10" s="12">
        <v>0</v>
      </c>
      <c r="DR10" s="12">
        <v>0</v>
      </c>
      <c r="DS10" s="12">
        <v>0</v>
      </c>
      <c r="DT10" s="12">
        <v>0</v>
      </c>
      <c r="DU10" s="12">
        <v>0</v>
      </c>
      <c r="DV10" s="12">
        <v>0</v>
      </c>
      <c r="DW10" s="12">
        <v>0</v>
      </c>
      <c r="DX10" s="12">
        <v>0</v>
      </c>
      <c r="DY10" s="12">
        <v>0</v>
      </c>
      <c r="DZ10" s="12">
        <v>0</v>
      </c>
      <c r="EA10" s="12">
        <v>0</v>
      </c>
      <c r="EB10" s="12">
        <v>0</v>
      </c>
      <c r="EC10" s="12">
        <v>0</v>
      </c>
      <c r="ED10" s="12">
        <v>0</v>
      </c>
      <c r="EE10" s="12">
        <v>0</v>
      </c>
      <c r="EF10" s="12">
        <v>0</v>
      </c>
      <c r="EG10" s="12">
        <v>0</v>
      </c>
      <c r="EH10" s="12">
        <v>0</v>
      </c>
      <c r="EI10" s="12">
        <v>0</v>
      </c>
      <c r="EJ10" s="12">
        <v>0</v>
      </c>
      <c r="EK10" s="12">
        <v>0</v>
      </c>
      <c r="EL10" s="12">
        <v>0</v>
      </c>
      <c r="EM10" s="12">
        <v>0</v>
      </c>
      <c r="EN10" s="12">
        <v>0</v>
      </c>
      <c r="EO10" s="12">
        <v>0</v>
      </c>
      <c r="EP10" s="12">
        <v>0</v>
      </c>
      <c r="EQ10" s="12">
        <v>0</v>
      </c>
      <c r="ER10" s="12">
        <v>0</v>
      </c>
      <c r="ES10" s="12">
        <v>0</v>
      </c>
      <c r="ET10" s="12">
        <v>0</v>
      </c>
      <c r="EU10" s="12">
        <v>0</v>
      </c>
      <c r="EV10" s="12">
        <v>0</v>
      </c>
      <c r="EW10" s="12">
        <v>0</v>
      </c>
      <c r="EX10" s="12">
        <v>0</v>
      </c>
      <c r="EY10" s="12">
        <v>0</v>
      </c>
      <c r="EZ10" s="12">
        <v>0</v>
      </c>
      <c r="FA10" s="12">
        <v>0</v>
      </c>
      <c r="FB10" s="12">
        <v>0</v>
      </c>
      <c r="FC10" s="12">
        <v>0</v>
      </c>
      <c r="FD10" s="12">
        <v>0</v>
      </c>
      <c r="FE10" s="12">
        <v>0</v>
      </c>
      <c r="FF10" s="12">
        <v>0</v>
      </c>
      <c r="FG10" s="12">
        <v>0</v>
      </c>
      <c r="FH10" s="12">
        <v>0</v>
      </c>
      <c r="FI10" s="12">
        <v>0</v>
      </c>
      <c r="FJ10" s="12">
        <v>0</v>
      </c>
      <c r="FK10" s="12">
        <v>20</v>
      </c>
      <c r="FL10" s="12">
        <v>0</v>
      </c>
      <c r="FM10" s="12">
        <v>0</v>
      </c>
      <c r="FN10" s="12">
        <v>0</v>
      </c>
      <c r="FO10" s="12">
        <v>0</v>
      </c>
      <c r="FP10" s="12">
        <v>0</v>
      </c>
      <c r="FQ10" s="12">
        <v>0</v>
      </c>
      <c r="FR10" s="12">
        <v>0</v>
      </c>
      <c r="FS10" s="12">
        <v>0</v>
      </c>
      <c r="FT10" s="12">
        <v>0</v>
      </c>
      <c r="FU10" s="12">
        <v>0</v>
      </c>
      <c r="FV10" s="12">
        <v>0</v>
      </c>
      <c r="FW10" s="12">
        <v>0</v>
      </c>
      <c r="FX10" s="12">
        <v>0</v>
      </c>
      <c r="FY10" s="12">
        <v>0</v>
      </c>
      <c r="FZ10" s="12">
        <v>0</v>
      </c>
      <c r="GA10" s="12">
        <v>0</v>
      </c>
      <c r="GB10" s="12">
        <v>0</v>
      </c>
      <c r="GC10" s="12">
        <v>0</v>
      </c>
      <c r="GD10" s="12">
        <v>0</v>
      </c>
      <c r="GE10" s="12">
        <v>0</v>
      </c>
      <c r="GF10" s="12">
        <v>0</v>
      </c>
      <c r="GG10" s="12">
        <v>0</v>
      </c>
      <c r="GH10" s="12">
        <v>0</v>
      </c>
      <c r="GI10" s="12">
        <v>0</v>
      </c>
    </row>
    <row r="11" spans="1:191" x14ac:dyDescent="0.45">
      <c r="A11">
        <v>9</v>
      </c>
      <c r="B11" s="22" t="s">
        <v>217</v>
      </c>
      <c r="C11" s="23" t="s">
        <v>17</v>
      </c>
      <c r="D11" s="1">
        <v>0.5</v>
      </c>
      <c r="E11" s="1">
        <v>1</v>
      </c>
      <c r="F11" s="1">
        <f t="shared" si="7"/>
        <v>2</v>
      </c>
      <c r="G11" s="1">
        <f t="shared" si="6"/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0</v>
      </c>
      <c r="AK11" s="12">
        <v>0</v>
      </c>
      <c r="AL11" s="12">
        <v>0</v>
      </c>
      <c r="AM11" s="21">
        <v>0</v>
      </c>
      <c r="AN11" s="21">
        <v>0</v>
      </c>
      <c r="AO11" s="21">
        <v>0</v>
      </c>
      <c r="AP11" s="21">
        <v>0</v>
      </c>
      <c r="AQ11" s="21">
        <v>0</v>
      </c>
      <c r="AR11" s="21">
        <v>0</v>
      </c>
      <c r="AS11" s="21">
        <v>0</v>
      </c>
      <c r="AT11" s="12">
        <v>0</v>
      </c>
      <c r="AU11" s="12">
        <v>0</v>
      </c>
      <c r="AV11" s="12">
        <v>0</v>
      </c>
      <c r="AW11" s="12">
        <v>0</v>
      </c>
      <c r="AX11" s="12">
        <v>0</v>
      </c>
      <c r="AY11" s="12">
        <v>0</v>
      </c>
      <c r="AZ11" s="12">
        <v>0</v>
      </c>
      <c r="BA11" s="12">
        <v>1</v>
      </c>
      <c r="BB11" s="12">
        <v>0</v>
      </c>
      <c r="BC11" s="12">
        <v>0</v>
      </c>
      <c r="BD11" s="12">
        <v>0</v>
      </c>
      <c r="BE11" s="12">
        <v>1</v>
      </c>
      <c r="BF11" s="12">
        <v>0</v>
      </c>
      <c r="BG11" s="12">
        <v>0</v>
      </c>
      <c r="BH11" s="12">
        <v>0</v>
      </c>
      <c r="BI11" s="12">
        <v>0</v>
      </c>
      <c r="BJ11" s="12">
        <v>0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>
        <v>0</v>
      </c>
      <c r="BV11" s="12">
        <v>0</v>
      </c>
      <c r="BW11" s="12">
        <v>0</v>
      </c>
      <c r="BX11" s="12">
        <v>0</v>
      </c>
      <c r="BY11" s="12">
        <v>0</v>
      </c>
      <c r="BZ11" s="12">
        <v>0</v>
      </c>
      <c r="CA11" s="12">
        <v>0</v>
      </c>
      <c r="CB11" s="12">
        <v>0</v>
      </c>
      <c r="CC11" s="12">
        <v>0</v>
      </c>
      <c r="CD11" s="12">
        <v>0</v>
      </c>
      <c r="CE11" s="12">
        <v>0</v>
      </c>
      <c r="CF11" s="12">
        <v>0</v>
      </c>
      <c r="CG11" s="12">
        <v>0</v>
      </c>
      <c r="CH11" s="12">
        <v>0</v>
      </c>
      <c r="CI11" s="12">
        <v>0</v>
      </c>
      <c r="CJ11" s="12">
        <v>0</v>
      </c>
      <c r="CK11" s="12">
        <v>0</v>
      </c>
      <c r="CL11" s="12">
        <v>0</v>
      </c>
      <c r="CM11" s="12">
        <v>0</v>
      </c>
      <c r="CN11" s="12">
        <v>0</v>
      </c>
      <c r="CO11" s="12">
        <v>0</v>
      </c>
      <c r="CP11" s="12">
        <v>0</v>
      </c>
      <c r="CQ11" s="12">
        <v>0</v>
      </c>
      <c r="CR11" s="12">
        <v>0</v>
      </c>
      <c r="CS11" s="12">
        <v>0</v>
      </c>
      <c r="CT11" s="12">
        <v>0</v>
      </c>
      <c r="CU11" s="12">
        <v>0</v>
      </c>
      <c r="CV11" s="12">
        <v>0</v>
      </c>
      <c r="CW11" s="12">
        <v>0</v>
      </c>
      <c r="CX11" s="12">
        <v>0</v>
      </c>
      <c r="CY11" s="12">
        <v>0</v>
      </c>
      <c r="CZ11" s="12">
        <v>0</v>
      </c>
      <c r="DA11" s="12">
        <v>0</v>
      </c>
      <c r="DB11" s="12">
        <v>0</v>
      </c>
      <c r="DC11" s="12">
        <v>0</v>
      </c>
      <c r="DD11" s="12">
        <v>0</v>
      </c>
      <c r="DE11" s="12">
        <v>0</v>
      </c>
      <c r="DF11" s="12">
        <v>0</v>
      </c>
      <c r="DG11" s="12">
        <v>0</v>
      </c>
      <c r="DH11" s="12">
        <v>0</v>
      </c>
      <c r="DI11" s="12">
        <v>0</v>
      </c>
      <c r="DJ11" s="12">
        <v>0</v>
      </c>
      <c r="DK11" s="12">
        <v>0</v>
      </c>
      <c r="DL11" s="12">
        <v>0</v>
      </c>
      <c r="DM11" s="12">
        <v>0</v>
      </c>
      <c r="DN11" s="12">
        <v>0</v>
      </c>
      <c r="DO11" s="12">
        <v>0</v>
      </c>
      <c r="DP11" s="12">
        <v>0</v>
      </c>
      <c r="DQ11" s="12">
        <v>0</v>
      </c>
      <c r="DR11" s="12">
        <v>0</v>
      </c>
      <c r="DS11" s="12">
        <v>0</v>
      </c>
      <c r="DT11" s="12">
        <v>0</v>
      </c>
      <c r="DU11" s="12">
        <v>0</v>
      </c>
      <c r="DV11" s="12">
        <v>0</v>
      </c>
      <c r="DW11" s="12">
        <v>0</v>
      </c>
      <c r="DX11" s="12">
        <v>0</v>
      </c>
      <c r="DY11" s="12">
        <v>0</v>
      </c>
      <c r="DZ11" s="12">
        <v>0</v>
      </c>
      <c r="EA11" s="12">
        <v>0</v>
      </c>
      <c r="EB11" s="12">
        <v>0</v>
      </c>
      <c r="EC11" s="12">
        <v>0</v>
      </c>
      <c r="ED11" s="12">
        <v>0</v>
      </c>
      <c r="EE11" s="12">
        <v>0</v>
      </c>
      <c r="EF11" s="12">
        <v>0</v>
      </c>
      <c r="EG11" s="12">
        <v>0</v>
      </c>
      <c r="EH11" s="12">
        <v>0</v>
      </c>
      <c r="EI11" s="12">
        <v>0</v>
      </c>
      <c r="EJ11" s="12">
        <v>0</v>
      </c>
      <c r="EK11" s="12">
        <v>0</v>
      </c>
      <c r="EL11" s="12">
        <v>0</v>
      </c>
      <c r="EM11" s="12">
        <v>0</v>
      </c>
      <c r="EN11" s="12">
        <v>0</v>
      </c>
      <c r="EO11" s="12">
        <v>0</v>
      </c>
      <c r="EP11" s="12">
        <v>0</v>
      </c>
      <c r="EQ11" s="12">
        <v>0</v>
      </c>
      <c r="ER11" s="12">
        <v>0</v>
      </c>
      <c r="ES11" s="12">
        <v>0</v>
      </c>
      <c r="ET11" s="12">
        <v>0</v>
      </c>
      <c r="EU11" s="12">
        <v>0</v>
      </c>
      <c r="EV11" s="12">
        <v>0</v>
      </c>
      <c r="EW11" s="12">
        <v>0</v>
      </c>
      <c r="EX11" s="12">
        <v>0</v>
      </c>
      <c r="EY11" s="12">
        <v>0</v>
      </c>
      <c r="EZ11" s="12">
        <v>0</v>
      </c>
      <c r="FA11" s="12">
        <v>0</v>
      </c>
      <c r="FB11" s="12">
        <v>0</v>
      </c>
      <c r="FC11" s="12">
        <v>0</v>
      </c>
      <c r="FD11" s="12">
        <v>0</v>
      </c>
      <c r="FE11" s="12">
        <v>0</v>
      </c>
      <c r="FF11" s="12">
        <v>0</v>
      </c>
      <c r="FG11" s="12">
        <v>0</v>
      </c>
      <c r="FH11" s="12">
        <v>0</v>
      </c>
      <c r="FI11" s="12">
        <v>0</v>
      </c>
      <c r="FJ11" s="12">
        <v>0</v>
      </c>
      <c r="FK11" s="12">
        <v>0</v>
      </c>
      <c r="FL11" s="12">
        <v>0</v>
      </c>
      <c r="FM11" s="12">
        <v>0</v>
      </c>
      <c r="FN11" s="12">
        <v>0</v>
      </c>
      <c r="FO11" s="12">
        <v>0</v>
      </c>
      <c r="FP11" s="12">
        <v>0</v>
      </c>
      <c r="FQ11" s="12">
        <v>0</v>
      </c>
      <c r="FR11" s="12">
        <v>0</v>
      </c>
      <c r="FS11" s="12">
        <v>0</v>
      </c>
      <c r="FT11" s="12">
        <v>0</v>
      </c>
      <c r="FU11" s="12">
        <v>0</v>
      </c>
      <c r="FV11" s="12">
        <v>0</v>
      </c>
      <c r="FW11" s="12">
        <v>0</v>
      </c>
      <c r="FX11" s="12">
        <v>0</v>
      </c>
      <c r="FY11" s="12">
        <v>0</v>
      </c>
      <c r="FZ11" s="12">
        <v>0</v>
      </c>
      <c r="GA11" s="12">
        <v>0</v>
      </c>
      <c r="GB11" s="12">
        <v>0</v>
      </c>
      <c r="GC11" s="12">
        <v>0</v>
      </c>
      <c r="GD11" s="12">
        <v>0</v>
      </c>
      <c r="GE11" s="12">
        <v>0</v>
      </c>
      <c r="GF11" s="12">
        <v>0</v>
      </c>
      <c r="GG11" s="12">
        <v>0</v>
      </c>
      <c r="GH11" s="12">
        <v>0</v>
      </c>
      <c r="GI11" s="12">
        <v>0</v>
      </c>
    </row>
    <row r="12" spans="1:191" x14ac:dyDescent="0.45">
      <c r="A12">
        <v>10</v>
      </c>
      <c r="B12" s="22" t="s">
        <v>216</v>
      </c>
      <c r="C12" s="23" t="s">
        <v>16</v>
      </c>
      <c r="D12" s="1">
        <v>10</v>
      </c>
      <c r="E12" s="1">
        <v>1</v>
      </c>
      <c r="F12" s="1">
        <f t="shared" si="7"/>
        <v>2</v>
      </c>
      <c r="G12" s="1">
        <f t="shared" si="6"/>
        <v>0</v>
      </c>
      <c r="H12" s="12">
        <v>0</v>
      </c>
      <c r="I12" s="12">
        <v>0</v>
      </c>
      <c r="J12" s="12">
        <v>10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21">
        <v>0</v>
      </c>
      <c r="AN12" s="21">
        <v>0</v>
      </c>
      <c r="AO12" s="21">
        <v>0</v>
      </c>
      <c r="AP12" s="21">
        <v>0</v>
      </c>
      <c r="AQ12" s="21">
        <v>0</v>
      </c>
      <c r="AR12" s="21">
        <v>0</v>
      </c>
      <c r="AS12" s="21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5</v>
      </c>
      <c r="AY12" s="12">
        <v>0</v>
      </c>
      <c r="AZ12" s="12">
        <v>0</v>
      </c>
      <c r="BA12" s="12">
        <v>0</v>
      </c>
      <c r="BB12" s="12">
        <v>0</v>
      </c>
      <c r="BC12" s="12">
        <v>0</v>
      </c>
      <c r="BD12" s="12">
        <v>0</v>
      </c>
      <c r="BE12" s="12">
        <v>0</v>
      </c>
      <c r="BF12" s="12">
        <v>0</v>
      </c>
      <c r="BG12" s="12">
        <v>0</v>
      </c>
      <c r="BH12" s="12">
        <v>0</v>
      </c>
      <c r="BI12" s="12">
        <v>0</v>
      </c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>
        <v>0</v>
      </c>
      <c r="BV12" s="12">
        <v>0</v>
      </c>
      <c r="BW12" s="12">
        <v>0</v>
      </c>
      <c r="BX12" s="12">
        <v>0</v>
      </c>
      <c r="BY12" s="12">
        <v>0</v>
      </c>
      <c r="BZ12" s="12">
        <v>0</v>
      </c>
      <c r="CA12" s="12">
        <v>0</v>
      </c>
      <c r="CB12" s="12">
        <v>0</v>
      </c>
      <c r="CC12" s="12">
        <v>0</v>
      </c>
      <c r="CD12" s="12">
        <v>0</v>
      </c>
      <c r="CE12" s="12">
        <v>0</v>
      </c>
      <c r="CF12" s="12">
        <v>0</v>
      </c>
      <c r="CG12" s="12">
        <v>0</v>
      </c>
      <c r="CH12" s="12">
        <v>0</v>
      </c>
      <c r="CI12" s="12">
        <v>0</v>
      </c>
      <c r="CJ12" s="12">
        <v>0</v>
      </c>
      <c r="CK12" s="12">
        <v>0</v>
      </c>
      <c r="CL12" s="12">
        <v>0</v>
      </c>
      <c r="CM12" s="12">
        <v>0</v>
      </c>
      <c r="CN12" s="12">
        <v>0</v>
      </c>
      <c r="CO12" s="12">
        <v>0</v>
      </c>
      <c r="CP12" s="12">
        <v>0</v>
      </c>
      <c r="CQ12" s="12">
        <v>0</v>
      </c>
      <c r="CR12" s="12">
        <v>0</v>
      </c>
      <c r="CS12" s="12">
        <v>0</v>
      </c>
      <c r="CT12" s="12">
        <v>0</v>
      </c>
      <c r="CU12" s="12">
        <v>0</v>
      </c>
      <c r="CV12" s="12">
        <v>0</v>
      </c>
      <c r="CW12" s="12">
        <v>0</v>
      </c>
      <c r="CX12" s="12">
        <v>0</v>
      </c>
      <c r="CY12" s="12">
        <v>0</v>
      </c>
      <c r="CZ12" s="12">
        <v>0</v>
      </c>
      <c r="DA12" s="12">
        <v>0</v>
      </c>
      <c r="DB12" s="12">
        <v>0</v>
      </c>
      <c r="DC12" s="12">
        <v>0</v>
      </c>
      <c r="DD12" s="12">
        <v>0</v>
      </c>
      <c r="DE12" s="12">
        <v>0</v>
      </c>
      <c r="DF12" s="12">
        <v>0</v>
      </c>
      <c r="DG12" s="12">
        <v>0</v>
      </c>
      <c r="DH12" s="12">
        <v>0</v>
      </c>
      <c r="DI12" s="12">
        <v>0</v>
      </c>
      <c r="DJ12" s="12">
        <v>0</v>
      </c>
      <c r="DK12" s="12">
        <v>0</v>
      </c>
      <c r="DL12" s="12">
        <v>0</v>
      </c>
      <c r="DM12" s="12">
        <v>0</v>
      </c>
      <c r="DN12" s="12">
        <v>0</v>
      </c>
      <c r="DO12" s="12">
        <v>0</v>
      </c>
      <c r="DP12" s="12">
        <v>0</v>
      </c>
      <c r="DQ12" s="12">
        <v>0</v>
      </c>
      <c r="DR12" s="12">
        <v>0</v>
      </c>
      <c r="DS12" s="12">
        <v>0</v>
      </c>
      <c r="DT12" s="12">
        <v>0</v>
      </c>
      <c r="DU12" s="12">
        <v>0</v>
      </c>
      <c r="DV12" s="12">
        <v>0</v>
      </c>
      <c r="DW12" s="12">
        <v>0</v>
      </c>
      <c r="DX12" s="12">
        <v>0</v>
      </c>
      <c r="DY12" s="12">
        <v>0</v>
      </c>
      <c r="DZ12" s="12">
        <v>0</v>
      </c>
      <c r="EA12" s="12">
        <v>0</v>
      </c>
      <c r="EB12" s="12">
        <v>0</v>
      </c>
      <c r="EC12" s="12">
        <v>0</v>
      </c>
      <c r="ED12" s="12">
        <v>0</v>
      </c>
      <c r="EE12" s="12">
        <v>0</v>
      </c>
      <c r="EF12" s="12">
        <v>0</v>
      </c>
      <c r="EG12" s="12">
        <v>0</v>
      </c>
      <c r="EH12" s="12">
        <v>0</v>
      </c>
      <c r="EI12" s="12">
        <v>0</v>
      </c>
      <c r="EJ12" s="12">
        <v>0</v>
      </c>
      <c r="EK12" s="12">
        <v>0</v>
      </c>
      <c r="EL12" s="12">
        <v>0</v>
      </c>
      <c r="EM12" s="12">
        <v>0</v>
      </c>
      <c r="EN12" s="12">
        <v>0</v>
      </c>
      <c r="EO12" s="12">
        <v>0</v>
      </c>
      <c r="EP12" s="12">
        <v>0</v>
      </c>
      <c r="EQ12" s="12">
        <v>0</v>
      </c>
      <c r="ER12" s="12">
        <v>0</v>
      </c>
      <c r="ES12" s="12">
        <v>0</v>
      </c>
      <c r="ET12" s="12">
        <v>0</v>
      </c>
      <c r="EU12" s="12">
        <v>0</v>
      </c>
      <c r="EV12" s="12">
        <v>0</v>
      </c>
      <c r="EW12" s="12">
        <v>0</v>
      </c>
      <c r="EX12" s="12">
        <v>0</v>
      </c>
      <c r="EY12" s="12">
        <v>0</v>
      </c>
      <c r="EZ12" s="12">
        <v>0</v>
      </c>
      <c r="FA12" s="12">
        <v>0</v>
      </c>
      <c r="FB12" s="12">
        <v>0</v>
      </c>
      <c r="FC12" s="12">
        <v>0</v>
      </c>
      <c r="FD12" s="12">
        <v>0</v>
      </c>
      <c r="FE12" s="12">
        <v>0</v>
      </c>
      <c r="FF12" s="12">
        <v>0</v>
      </c>
      <c r="FG12" s="12">
        <v>0</v>
      </c>
      <c r="FH12" s="12">
        <v>0</v>
      </c>
      <c r="FI12" s="12">
        <v>0</v>
      </c>
      <c r="FJ12" s="12">
        <v>0</v>
      </c>
      <c r="FK12" s="12">
        <v>0</v>
      </c>
      <c r="FL12" s="12">
        <v>0</v>
      </c>
      <c r="FM12" s="12">
        <v>0</v>
      </c>
      <c r="FN12" s="12">
        <v>0</v>
      </c>
      <c r="FO12" s="12">
        <v>0</v>
      </c>
      <c r="FP12" s="12">
        <v>0</v>
      </c>
      <c r="FQ12" s="12">
        <v>0</v>
      </c>
      <c r="FR12" s="12">
        <v>0</v>
      </c>
      <c r="FS12" s="12">
        <v>0</v>
      </c>
      <c r="FT12" s="12">
        <v>0</v>
      </c>
      <c r="FU12" s="12">
        <v>0</v>
      </c>
      <c r="FV12" s="12">
        <v>0</v>
      </c>
      <c r="FW12" s="12">
        <v>0</v>
      </c>
      <c r="FX12" s="12">
        <v>0</v>
      </c>
      <c r="FY12" s="12">
        <v>0</v>
      </c>
      <c r="FZ12" s="12">
        <v>0</v>
      </c>
      <c r="GA12" s="12">
        <v>0</v>
      </c>
      <c r="GB12" s="12">
        <v>0</v>
      </c>
      <c r="GC12" s="12">
        <v>0</v>
      </c>
      <c r="GD12" s="12">
        <v>0</v>
      </c>
      <c r="GE12" s="12">
        <v>0</v>
      </c>
      <c r="GF12" s="12">
        <v>0</v>
      </c>
      <c r="GG12" s="12">
        <v>0</v>
      </c>
      <c r="GH12" s="12">
        <v>0</v>
      </c>
      <c r="GI12" s="12">
        <v>0</v>
      </c>
    </row>
    <row r="13" spans="1:191" x14ac:dyDescent="0.45">
      <c r="A13">
        <v>11</v>
      </c>
      <c r="B13" s="22" t="s">
        <v>215</v>
      </c>
      <c r="C13" s="23" t="s">
        <v>16</v>
      </c>
      <c r="D13" s="1">
        <v>10</v>
      </c>
      <c r="E13" s="1">
        <v>1</v>
      </c>
      <c r="F13" s="1">
        <f t="shared" si="7"/>
        <v>2</v>
      </c>
      <c r="G13" s="1">
        <f t="shared" si="6"/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10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  <c r="AL13" s="12">
        <v>0</v>
      </c>
      <c r="AM13" s="21">
        <v>0</v>
      </c>
      <c r="AN13" s="21">
        <v>0</v>
      </c>
      <c r="AO13" s="21">
        <v>0</v>
      </c>
      <c r="AP13" s="21">
        <v>0</v>
      </c>
      <c r="AQ13" s="21">
        <v>0</v>
      </c>
      <c r="AR13" s="21">
        <v>0</v>
      </c>
      <c r="AS13" s="21">
        <v>0</v>
      </c>
      <c r="AT13" s="12">
        <v>0</v>
      </c>
      <c r="AU13" s="12">
        <v>0</v>
      </c>
      <c r="AV13" s="12">
        <v>0</v>
      </c>
      <c r="AW13" s="12">
        <v>0</v>
      </c>
      <c r="AX13" s="12">
        <v>0</v>
      </c>
      <c r="AY13" s="12">
        <v>0</v>
      </c>
      <c r="AZ13" s="12">
        <v>0</v>
      </c>
      <c r="BA13" s="12">
        <v>0</v>
      </c>
      <c r="BB13" s="12">
        <v>0</v>
      </c>
      <c r="BC13" s="12">
        <v>0</v>
      </c>
      <c r="BD13" s="12">
        <v>0</v>
      </c>
      <c r="BE13" s="12">
        <v>0</v>
      </c>
      <c r="BF13" s="12">
        <v>0</v>
      </c>
      <c r="BG13" s="12">
        <v>0</v>
      </c>
      <c r="BH13" s="12">
        <v>20</v>
      </c>
      <c r="BI13" s="12">
        <v>0</v>
      </c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>
        <v>0</v>
      </c>
      <c r="BV13" s="12">
        <v>0</v>
      </c>
      <c r="BW13" s="12">
        <v>0</v>
      </c>
      <c r="BX13" s="12">
        <v>0</v>
      </c>
      <c r="BY13" s="12">
        <v>0</v>
      </c>
      <c r="BZ13" s="12">
        <v>0</v>
      </c>
      <c r="CA13" s="12">
        <v>0</v>
      </c>
      <c r="CB13" s="12">
        <v>0</v>
      </c>
      <c r="CC13" s="12">
        <v>0</v>
      </c>
      <c r="CD13" s="12">
        <v>0</v>
      </c>
      <c r="CE13" s="12">
        <v>0</v>
      </c>
      <c r="CF13" s="12">
        <v>0</v>
      </c>
      <c r="CG13" s="12">
        <v>0</v>
      </c>
      <c r="CH13" s="12">
        <v>0</v>
      </c>
      <c r="CI13" s="12">
        <v>0</v>
      </c>
      <c r="CJ13" s="12">
        <v>0</v>
      </c>
      <c r="CK13" s="12">
        <v>0</v>
      </c>
      <c r="CL13" s="12">
        <v>0</v>
      </c>
      <c r="CM13" s="12">
        <v>0</v>
      </c>
      <c r="CN13" s="12">
        <v>0</v>
      </c>
      <c r="CO13" s="12">
        <v>0</v>
      </c>
      <c r="CP13" s="12">
        <v>0</v>
      </c>
      <c r="CQ13" s="12">
        <v>0</v>
      </c>
      <c r="CR13" s="12">
        <v>0</v>
      </c>
      <c r="CS13" s="12">
        <v>0</v>
      </c>
      <c r="CT13" s="12">
        <v>0</v>
      </c>
      <c r="CU13" s="12">
        <v>0</v>
      </c>
      <c r="CV13" s="12">
        <v>0</v>
      </c>
      <c r="CW13" s="12">
        <v>0</v>
      </c>
      <c r="CX13" s="12">
        <v>0</v>
      </c>
      <c r="CY13" s="12">
        <v>0</v>
      </c>
      <c r="CZ13" s="12">
        <v>0</v>
      </c>
      <c r="DA13" s="12">
        <v>0</v>
      </c>
      <c r="DB13" s="12">
        <v>0</v>
      </c>
      <c r="DC13" s="12">
        <v>0</v>
      </c>
      <c r="DD13" s="12">
        <v>0</v>
      </c>
      <c r="DE13" s="12">
        <v>0</v>
      </c>
      <c r="DF13" s="12">
        <v>0</v>
      </c>
      <c r="DG13" s="12">
        <v>0</v>
      </c>
      <c r="DH13" s="12">
        <v>0</v>
      </c>
      <c r="DI13" s="12">
        <v>0</v>
      </c>
      <c r="DJ13" s="12">
        <v>0</v>
      </c>
      <c r="DK13" s="12">
        <v>0</v>
      </c>
      <c r="DL13" s="12">
        <v>0</v>
      </c>
      <c r="DM13" s="12">
        <v>0</v>
      </c>
      <c r="DN13" s="12">
        <v>0</v>
      </c>
      <c r="DO13" s="12">
        <v>0</v>
      </c>
      <c r="DP13" s="12">
        <v>0</v>
      </c>
      <c r="DQ13" s="12">
        <v>0</v>
      </c>
      <c r="DR13" s="12">
        <v>0</v>
      </c>
      <c r="DS13" s="12">
        <v>0</v>
      </c>
      <c r="DT13" s="12">
        <v>0</v>
      </c>
      <c r="DU13" s="12">
        <v>0</v>
      </c>
      <c r="DV13" s="12">
        <v>0</v>
      </c>
      <c r="DW13" s="12">
        <v>0</v>
      </c>
      <c r="DX13" s="12">
        <v>0</v>
      </c>
      <c r="DY13" s="12">
        <v>0</v>
      </c>
      <c r="DZ13" s="12">
        <v>0</v>
      </c>
      <c r="EA13" s="12">
        <v>0</v>
      </c>
      <c r="EB13" s="12">
        <v>0</v>
      </c>
      <c r="EC13" s="12">
        <v>0</v>
      </c>
      <c r="ED13" s="12">
        <v>0</v>
      </c>
      <c r="EE13" s="12">
        <v>0</v>
      </c>
      <c r="EF13" s="12">
        <v>0</v>
      </c>
      <c r="EG13" s="12">
        <v>0</v>
      </c>
      <c r="EH13" s="12">
        <v>0</v>
      </c>
      <c r="EI13" s="12">
        <v>0</v>
      </c>
      <c r="EJ13" s="12">
        <v>0</v>
      </c>
      <c r="EK13" s="12">
        <v>0</v>
      </c>
      <c r="EL13" s="12">
        <v>0</v>
      </c>
      <c r="EM13" s="12">
        <v>0</v>
      </c>
      <c r="EN13" s="12">
        <v>0</v>
      </c>
      <c r="EO13" s="12">
        <v>0</v>
      </c>
      <c r="EP13" s="12">
        <v>0</v>
      </c>
      <c r="EQ13" s="12">
        <v>0</v>
      </c>
      <c r="ER13" s="12">
        <v>0</v>
      </c>
      <c r="ES13" s="12">
        <v>0</v>
      </c>
      <c r="ET13" s="12">
        <v>0</v>
      </c>
      <c r="EU13" s="12">
        <v>0</v>
      </c>
      <c r="EV13" s="12">
        <v>0</v>
      </c>
      <c r="EW13" s="12">
        <v>0</v>
      </c>
      <c r="EX13" s="12">
        <v>0</v>
      </c>
      <c r="EY13" s="12">
        <v>0</v>
      </c>
      <c r="EZ13" s="12">
        <v>0</v>
      </c>
      <c r="FA13" s="12">
        <v>0</v>
      </c>
      <c r="FB13" s="12">
        <v>0</v>
      </c>
      <c r="FC13" s="12">
        <v>0</v>
      </c>
      <c r="FD13" s="12">
        <v>0</v>
      </c>
      <c r="FE13" s="12">
        <v>0</v>
      </c>
      <c r="FF13" s="12">
        <v>0</v>
      </c>
      <c r="FG13" s="12">
        <v>0</v>
      </c>
      <c r="FH13" s="12">
        <v>0</v>
      </c>
      <c r="FI13" s="12">
        <v>0</v>
      </c>
      <c r="FJ13" s="12">
        <v>0</v>
      </c>
      <c r="FK13" s="12">
        <v>0</v>
      </c>
      <c r="FL13" s="12">
        <v>0</v>
      </c>
      <c r="FM13" s="12">
        <v>0</v>
      </c>
      <c r="FN13" s="12">
        <v>0</v>
      </c>
      <c r="FO13" s="12">
        <v>0</v>
      </c>
      <c r="FP13" s="12">
        <v>0</v>
      </c>
      <c r="FQ13" s="12">
        <v>0</v>
      </c>
      <c r="FR13" s="12">
        <v>0</v>
      </c>
      <c r="FS13" s="12">
        <v>0</v>
      </c>
      <c r="FT13" s="12">
        <v>0</v>
      </c>
      <c r="FU13" s="12">
        <v>0</v>
      </c>
      <c r="FV13" s="12">
        <v>0</v>
      </c>
      <c r="FW13" s="12">
        <v>0</v>
      </c>
      <c r="FX13" s="12">
        <v>0</v>
      </c>
      <c r="FY13" s="12">
        <v>0</v>
      </c>
      <c r="FZ13" s="12">
        <v>0</v>
      </c>
      <c r="GA13" s="12">
        <v>0</v>
      </c>
      <c r="GB13" s="12">
        <v>0</v>
      </c>
      <c r="GC13" s="12">
        <v>0</v>
      </c>
      <c r="GD13" s="12">
        <v>0</v>
      </c>
      <c r="GE13" s="12">
        <v>0</v>
      </c>
      <c r="GF13" s="12">
        <v>0</v>
      </c>
      <c r="GG13" s="12">
        <v>0</v>
      </c>
      <c r="GH13" s="12">
        <v>0</v>
      </c>
      <c r="GI13" s="12">
        <v>0</v>
      </c>
    </row>
    <row r="14" spans="1:191" x14ac:dyDescent="0.45">
      <c r="A14">
        <v>12</v>
      </c>
      <c r="B14" s="22" t="s">
        <v>214</v>
      </c>
      <c r="C14" s="23" t="s">
        <v>16</v>
      </c>
      <c r="D14" s="1">
        <v>1</v>
      </c>
      <c r="E14" s="1">
        <v>1</v>
      </c>
      <c r="F14" s="1">
        <f t="shared" si="7"/>
        <v>1</v>
      </c>
      <c r="G14" s="1">
        <f t="shared" si="6"/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21">
        <v>0</v>
      </c>
      <c r="AN14" s="21">
        <v>0</v>
      </c>
      <c r="AO14" s="21">
        <v>0</v>
      </c>
      <c r="AP14" s="21">
        <v>0</v>
      </c>
      <c r="AQ14" s="21">
        <v>0</v>
      </c>
      <c r="AR14" s="21">
        <v>0</v>
      </c>
      <c r="AS14" s="21">
        <v>0</v>
      </c>
      <c r="AT14" s="12">
        <v>0</v>
      </c>
      <c r="AU14" s="12">
        <v>0</v>
      </c>
      <c r="AV14" s="12">
        <v>0</v>
      </c>
      <c r="AW14" s="12">
        <v>1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12">
        <v>0</v>
      </c>
      <c r="BI14" s="12">
        <v>0</v>
      </c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>
        <v>0</v>
      </c>
      <c r="BV14" s="12">
        <v>0</v>
      </c>
      <c r="BW14" s="12">
        <v>0</v>
      </c>
      <c r="BX14" s="12">
        <v>0</v>
      </c>
      <c r="BY14" s="12">
        <v>0</v>
      </c>
      <c r="BZ14" s="12">
        <v>0</v>
      </c>
      <c r="CA14" s="12">
        <v>0</v>
      </c>
      <c r="CB14" s="12">
        <v>0</v>
      </c>
      <c r="CC14" s="12">
        <v>0</v>
      </c>
      <c r="CD14" s="12">
        <v>0</v>
      </c>
      <c r="CE14" s="12">
        <v>0</v>
      </c>
      <c r="CF14" s="12">
        <v>0</v>
      </c>
      <c r="CG14" s="12">
        <v>0</v>
      </c>
      <c r="CH14" s="12">
        <v>0</v>
      </c>
      <c r="CI14" s="12">
        <v>0</v>
      </c>
      <c r="CJ14" s="12">
        <v>0</v>
      </c>
      <c r="CK14" s="12">
        <v>0</v>
      </c>
      <c r="CL14" s="12">
        <v>0</v>
      </c>
      <c r="CM14" s="12">
        <v>0</v>
      </c>
      <c r="CN14" s="12">
        <v>0</v>
      </c>
      <c r="CO14" s="12">
        <v>0</v>
      </c>
      <c r="CP14" s="12">
        <v>0</v>
      </c>
      <c r="CQ14" s="12">
        <v>0</v>
      </c>
      <c r="CR14" s="12">
        <v>0</v>
      </c>
      <c r="CS14" s="12">
        <v>0</v>
      </c>
      <c r="CT14" s="12">
        <v>0</v>
      </c>
      <c r="CU14" s="12">
        <v>0</v>
      </c>
      <c r="CV14" s="12">
        <v>0</v>
      </c>
      <c r="CW14" s="12">
        <v>0</v>
      </c>
      <c r="CX14" s="12">
        <v>0</v>
      </c>
      <c r="CY14" s="12">
        <v>0</v>
      </c>
      <c r="CZ14" s="12">
        <v>0</v>
      </c>
      <c r="DA14" s="12">
        <v>0</v>
      </c>
      <c r="DB14" s="12">
        <v>0</v>
      </c>
      <c r="DC14" s="12">
        <v>0</v>
      </c>
      <c r="DD14" s="12">
        <v>0</v>
      </c>
      <c r="DE14" s="12">
        <v>0</v>
      </c>
      <c r="DF14" s="12">
        <v>0</v>
      </c>
      <c r="DG14" s="12">
        <v>0</v>
      </c>
      <c r="DH14" s="12">
        <v>0</v>
      </c>
      <c r="DI14" s="12">
        <v>0</v>
      </c>
      <c r="DJ14" s="12">
        <v>0</v>
      </c>
      <c r="DK14" s="12">
        <v>0</v>
      </c>
      <c r="DL14" s="12">
        <v>0</v>
      </c>
      <c r="DM14" s="12">
        <v>0</v>
      </c>
      <c r="DN14" s="12">
        <v>0</v>
      </c>
      <c r="DO14" s="12">
        <v>0</v>
      </c>
      <c r="DP14" s="12">
        <v>0</v>
      </c>
      <c r="DQ14" s="12">
        <v>0</v>
      </c>
      <c r="DR14" s="12">
        <v>0</v>
      </c>
      <c r="DS14" s="12">
        <v>0</v>
      </c>
      <c r="DT14" s="12">
        <v>0</v>
      </c>
      <c r="DU14" s="12">
        <v>0</v>
      </c>
      <c r="DV14" s="12">
        <v>0</v>
      </c>
      <c r="DW14" s="12">
        <v>0</v>
      </c>
      <c r="DX14" s="12">
        <v>0</v>
      </c>
      <c r="DY14" s="12">
        <v>0</v>
      </c>
      <c r="DZ14" s="12">
        <v>0</v>
      </c>
      <c r="EA14" s="12">
        <v>0</v>
      </c>
      <c r="EB14" s="12">
        <v>0</v>
      </c>
      <c r="EC14" s="12">
        <v>0</v>
      </c>
      <c r="ED14" s="12">
        <v>0</v>
      </c>
      <c r="EE14" s="12">
        <v>0</v>
      </c>
      <c r="EF14" s="12">
        <v>0</v>
      </c>
      <c r="EG14" s="12">
        <v>0</v>
      </c>
      <c r="EH14" s="12">
        <v>0</v>
      </c>
      <c r="EI14" s="12">
        <v>0</v>
      </c>
      <c r="EJ14" s="12">
        <v>0</v>
      </c>
      <c r="EK14" s="12">
        <v>0</v>
      </c>
      <c r="EL14" s="12">
        <v>0</v>
      </c>
      <c r="EM14" s="12">
        <v>0</v>
      </c>
      <c r="EN14" s="12">
        <v>0</v>
      </c>
      <c r="EO14" s="12">
        <v>0</v>
      </c>
      <c r="EP14" s="12">
        <v>0</v>
      </c>
      <c r="EQ14" s="12">
        <v>0</v>
      </c>
      <c r="ER14" s="12">
        <v>0</v>
      </c>
      <c r="ES14" s="12">
        <v>0</v>
      </c>
      <c r="ET14" s="12">
        <v>0</v>
      </c>
      <c r="EU14" s="12">
        <v>0</v>
      </c>
      <c r="EV14" s="12">
        <v>0</v>
      </c>
      <c r="EW14" s="12">
        <v>0</v>
      </c>
      <c r="EX14" s="12">
        <v>0</v>
      </c>
      <c r="EY14" s="12">
        <v>0</v>
      </c>
      <c r="EZ14" s="12">
        <v>0</v>
      </c>
      <c r="FA14" s="12">
        <v>0</v>
      </c>
      <c r="FB14" s="12">
        <v>0</v>
      </c>
      <c r="FC14" s="12">
        <v>0</v>
      </c>
      <c r="FD14" s="12">
        <v>0</v>
      </c>
      <c r="FE14" s="12">
        <v>0</v>
      </c>
      <c r="FF14" s="12">
        <v>0</v>
      </c>
      <c r="FG14" s="12">
        <v>0</v>
      </c>
      <c r="FH14" s="12">
        <v>0</v>
      </c>
      <c r="FI14" s="12">
        <v>0</v>
      </c>
      <c r="FJ14" s="12">
        <v>0</v>
      </c>
      <c r="FK14" s="12">
        <v>0</v>
      </c>
      <c r="FL14" s="12">
        <v>0</v>
      </c>
      <c r="FM14" s="12">
        <v>0</v>
      </c>
      <c r="FN14" s="12">
        <v>0</v>
      </c>
      <c r="FO14" s="12">
        <v>0</v>
      </c>
      <c r="FP14" s="12">
        <v>0</v>
      </c>
      <c r="FQ14" s="12">
        <v>0</v>
      </c>
      <c r="FR14" s="12">
        <v>0</v>
      </c>
      <c r="FS14" s="12">
        <v>0</v>
      </c>
      <c r="FT14" s="12">
        <v>0</v>
      </c>
      <c r="FU14" s="12">
        <v>0</v>
      </c>
      <c r="FV14" s="12">
        <v>0</v>
      </c>
      <c r="FW14" s="12">
        <v>0</v>
      </c>
      <c r="FX14" s="12">
        <v>0</v>
      </c>
      <c r="FY14" s="12">
        <v>0</v>
      </c>
      <c r="FZ14" s="12">
        <v>0</v>
      </c>
      <c r="GA14" s="12">
        <v>0</v>
      </c>
      <c r="GB14" s="12">
        <v>0</v>
      </c>
      <c r="GC14" s="12">
        <v>0</v>
      </c>
      <c r="GD14" s="12">
        <v>0</v>
      </c>
      <c r="GE14" s="12">
        <v>0</v>
      </c>
      <c r="GF14" s="12">
        <v>0</v>
      </c>
      <c r="GG14" s="12">
        <v>0</v>
      </c>
      <c r="GH14" s="12">
        <v>0</v>
      </c>
      <c r="GI14" s="12">
        <v>0</v>
      </c>
    </row>
    <row r="15" spans="1:191" x14ac:dyDescent="0.45">
      <c r="A15">
        <v>13</v>
      </c>
      <c r="B15" s="22" t="s">
        <v>213</v>
      </c>
      <c r="C15" s="23" t="s">
        <v>16</v>
      </c>
      <c r="D15" s="1">
        <v>5</v>
      </c>
      <c r="E15" s="1">
        <v>1</v>
      </c>
      <c r="F15" s="1">
        <f t="shared" si="7"/>
        <v>1</v>
      </c>
      <c r="G15" s="1">
        <f t="shared" si="6"/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21">
        <v>0</v>
      </c>
      <c r="AN15" s="21">
        <v>0</v>
      </c>
      <c r="AO15" s="21">
        <v>0</v>
      </c>
      <c r="AP15" s="21">
        <v>0</v>
      </c>
      <c r="AQ15" s="21">
        <v>0</v>
      </c>
      <c r="AR15" s="21">
        <v>0</v>
      </c>
      <c r="AS15" s="21">
        <v>0</v>
      </c>
      <c r="AT15" s="12">
        <v>0</v>
      </c>
      <c r="AU15" s="12">
        <v>0</v>
      </c>
      <c r="AV15" s="12">
        <v>0</v>
      </c>
      <c r="AW15" s="12">
        <v>15</v>
      </c>
      <c r="AX15" s="12">
        <v>0</v>
      </c>
      <c r="AY15" s="12">
        <v>0</v>
      </c>
      <c r="AZ15" s="12">
        <v>0</v>
      </c>
      <c r="BA15" s="12">
        <v>0</v>
      </c>
      <c r="BB15" s="12">
        <v>0</v>
      </c>
      <c r="BC15" s="12">
        <v>0</v>
      </c>
      <c r="BD15" s="12">
        <v>0</v>
      </c>
      <c r="BE15" s="12">
        <v>0</v>
      </c>
      <c r="BF15" s="12">
        <v>0</v>
      </c>
      <c r="BG15" s="12">
        <v>0</v>
      </c>
      <c r="BH15" s="12">
        <v>0</v>
      </c>
      <c r="BI15" s="12">
        <v>0</v>
      </c>
      <c r="BJ15" s="12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>
        <v>0</v>
      </c>
      <c r="BV15" s="12">
        <v>0</v>
      </c>
      <c r="BW15" s="12">
        <v>0</v>
      </c>
      <c r="BX15" s="12">
        <v>0</v>
      </c>
      <c r="BY15" s="12">
        <v>0</v>
      </c>
      <c r="BZ15" s="12">
        <v>0</v>
      </c>
      <c r="CA15" s="12">
        <v>0</v>
      </c>
      <c r="CB15" s="12">
        <v>0</v>
      </c>
      <c r="CC15" s="12">
        <v>0</v>
      </c>
      <c r="CD15" s="12">
        <v>0</v>
      </c>
      <c r="CE15" s="12">
        <v>0</v>
      </c>
      <c r="CF15" s="12">
        <v>0</v>
      </c>
      <c r="CG15" s="12">
        <v>0</v>
      </c>
      <c r="CH15" s="12">
        <v>0</v>
      </c>
      <c r="CI15" s="12">
        <v>0</v>
      </c>
      <c r="CJ15" s="12">
        <v>0</v>
      </c>
      <c r="CK15" s="12">
        <v>0</v>
      </c>
      <c r="CL15" s="12">
        <v>0</v>
      </c>
      <c r="CM15" s="12">
        <v>0</v>
      </c>
      <c r="CN15" s="12">
        <v>0</v>
      </c>
      <c r="CO15" s="12">
        <v>0</v>
      </c>
      <c r="CP15" s="12">
        <v>0</v>
      </c>
      <c r="CQ15" s="12">
        <v>0</v>
      </c>
      <c r="CR15" s="12">
        <v>0</v>
      </c>
      <c r="CS15" s="12">
        <v>0</v>
      </c>
      <c r="CT15" s="12">
        <v>0</v>
      </c>
      <c r="CU15" s="12">
        <v>0</v>
      </c>
      <c r="CV15" s="12">
        <v>0</v>
      </c>
      <c r="CW15" s="12">
        <v>0</v>
      </c>
      <c r="CX15" s="12">
        <v>0</v>
      </c>
      <c r="CY15" s="12">
        <v>0</v>
      </c>
      <c r="CZ15" s="12">
        <v>0</v>
      </c>
      <c r="DA15" s="12">
        <v>0</v>
      </c>
      <c r="DB15" s="12">
        <v>0</v>
      </c>
      <c r="DC15" s="12">
        <v>0</v>
      </c>
      <c r="DD15" s="12">
        <v>0</v>
      </c>
      <c r="DE15" s="12">
        <v>0</v>
      </c>
      <c r="DF15" s="12">
        <v>0</v>
      </c>
      <c r="DG15" s="12">
        <v>0</v>
      </c>
      <c r="DH15" s="12">
        <v>0</v>
      </c>
      <c r="DI15" s="12">
        <v>0</v>
      </c>
      <c r="DJ15" s="12">
        <v>0</v>
      </c>
      <c r="DK15" s="12">
        <v>0</v>
      </c>
      <c r="DL15" s="12">
        <v>0</v>
      </c>
      <c r="DM15" s="12">
        <v>0</v>
      </c>
      <c r="DN15" s="12">
        <v>0</v>
      </c>
      <c r="DO15" s="12">
        <v>0</v>
      </c>
      <c r="DP15" s="12">
        <v>0</v>
      </c>
      <c r="DQ15" s="12">
        <v>0</v>
      </c>
      <c r="DR15" s="12">
        <v>0</v>
      </c>
      <c r="DS15" s="12">
        <v>0</v>
      </c>
      <c r="DT15" s="12">
        <v>0</v>
      </c>
      <c r="DU15" s="12">
        <v>0</v>
      </c>
      <c r="DV15" s="12">
        <v>0</v>
      </c>
      <c r="DW15" s="12">
        <v>0</v>
      </c>
      <c r="DX15" s="12">
        <v>0</v>
      </c>
      <c r="DY15" s="12">
        <v>0</v>
      </c>
      <c r="DZ15" s="12">
        <v>0</v>
      </c>
      <c r="EA15" s="12">
        <v>0</v>
      </c>
      <c r="EB15" s="12">
        <v>0</v>
      </c>
      <c r="EC15" s="12">
        <v>0</v>
      </c>
      <c r="ED15" s="12">
        <v>0</v>
      </c>
      <c r="EE15" s="12">
        <v>0</v>
      </c>
      <c r="EF15" s="12">
        <v>0</v>
      </c>
      <c r="EG15" s="12">
        <v>0</v>
      </c>
      <c r="EH15" s="12">
        <v>0</v>
      </c>
      <c r="EI15" s="12">
        <v>0</v>
      </c>
      <c r="EJ15" s="12">
        <v>0</v>
      </c>
      <c r="EK15" s="12">
        <v>0</v>
      </c>
      <c r="EL15" s="12">
        <v>0</v>
      </c>
      <c r="EM15" s="12">
        <v>0</v>
      </c>
      <c r="EN15" s="12">
        <v>0</v>
      </c>
      <c r="EO15" s="12">
        <v>0</v>
      </c>
      <c r="EP15" s="12">
        <v>0</v>
      </c>
      <c r="EQ15" s="12">
        <v>0</v>
      </c>
      <c r="ER15" s="12">
        <v>0</v>
      </c>
      <c r="ES15" s="12">
        <v>0</v>
      </c>
      <c r="ET15" s="12">
        <v>0</v>
      </c>
      <c r="EU15" s="12">
        <v>0</v>
      </c>
      <c r="EV15" s="12">
        <v>0</v>
      </c>
      <c r="EW15" s="12">
        <v>0</v>
      </c>
      <c r="EX15" s="12">
        <v>0</v>
      </c>
      <c r="EY15" s="12">
        <v>0</v>
      </c>
      <c r="EZ15" s="12">
        <v>0</v>
      </c>
      <c r="FA15" s="12">
        <v>0</v>
      </c>
      <c r="FB15" s="12">
        <v>0</v>
      </c>
      <c r="FC15" s="12">
        <v>0</v>
      </c>
      <c r="FD15" s="12">
        <v>0</v>
      </c>
      <c r="FE15" s="12">
        <v>0</v>
      </c>
      <c r="FF15" s="12">
        <v>0</v>
      </c>
      <c r="FG15" s="12">
        <v>0</v>
      </c>
      <c r="FH15" s="12">
        <v>0</v>
      </c>
      <c r="FI15" s="12">
        <v>0</v>
      </c>
      <c r="FJ15" s="12">
        <v>0</v>
      </c>
      <c r="FK15" s="12">
        <v>0</v>
      </c>
      <c r="FL15" s="12">
        <v>0</v>
      </c>
      <c r="FM15" s="12">
        <v>0</v>
      </c>
      <c r="FN15" s="12">
        <v>0</v>
      </c>
      <c r="FO15" s="12">
        <v>0</v>
      </c>
      <c r="FP15" s="12">
        <v>0</v>
      </c>
      <c r="FQ15" s="12">
        <v>0</v>
      </c>
      <c r="FR15" s="12">
        <v>0</v>
      </c>
      <c r="FS15" s="12">
        <v>0</v>
      </c>
      <c r="FT15" s="12">
        <v>0</v>
      </c>
      <c r="FU15" s="12">
        <v>0</v>
      </c>
      <c r="FV15" s="12">
        <v>0</v>
      </c>
      <c r="FW15" s="12">
        <v>0</v>
      </c>
      <c r="FX15" s="12">
        <v>0</v>
      </c>
      <c r="FY15" s="12">
        <v>0</v>
      </c>
      <c r="FZ15" s="12">
        <v>0</v>
      </c>
      <c r="GA15" s="12">
        <v>0</v>
      </c>
      <c r="GB15" s="12">
        <v>0</v>
      </c>
      <c r="GC15" s="12">
        <v>0</v>
      </c>
      <c r="GD15" s="12">
        <v>0</v>
      </c>
      <c r="GE15" s="12">
        <v>0</v>
      </c>
      <c r="GF15" s="12">
        <v>0</v>
      </c>
      <c r="GG15" s="12">
        <v>0</v>
      </c>
      <c r="GH15" s="12">
        <v>0</v>
      </c>
      <c r="GI15" s="12">
        <v>0</v>
      </c>
    </row>
    <row r="16" spans="1:191" x14ac:dyDescent="0.45">
      <c r="A16">
        <v>14</v>
      </c>
      <c r="B16" s="22" t="s">
        <v>212</v>
      </c>
      <c r="C16" s="23" t="s">
        <v>16</v>
      </c>
      <c r="D16" s="1">
        <v>1</v>
      </c>
      <c r="E16" s="1">
        <v>1</v>
      </c>
      <c r="F16" s="1">
        <f t="shared" si="7"/>
        <v>1</v>
      </c>
      <c r="G16" s="1">
        <f t="shared" si="6"/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21">
        <v>0</v>
      </c>
      <c r="AN16" s="21">
        <v>0</v>
      </c>
      <c r="AO16" s="21">
        <v>0</v>
      </c>
      <c r="AP16" s="21">
        <v>0</v>
      </c>
      <c r="AQ16" s="21">
        <v>0</v>
      </c>
      <c r="AR16" s="21">
        <v>0</v>
      </c>
      <c r="AS16" s="21">
        <v>0</v>
      </c>
      <c r="AT16" s="12">
        <v>0</v>
      </c>
      <c r="AU16" s="12">
        <v>0</v>
      </c>
      <c r="AV16" s="12">
        <v>0</v>
      </c>
      <c r="AW16" s="12">
        <v>1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12">
        <v>0</v>
      </c>
      <c r="BE16" s="12">
        <v>0</v>
      </c>
      <c r="BF16" s="12">
        <v>0</v>
      </c>
      <c r="BG16" s="12">
        <v>0</v>
      </c>
      <c r="BH16" s="12">
        <v>0</v>
      </c>
      <c r="BI16" s="12">
        <v>0</v>
      </c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>
        <v>0</v>
      </c>
      <c r="BV16" s="12">
        <v>0</v>
      </c>
      <c r="BW16" s="12">
        <v>0</v>
      </c>
      <c r="BX16" s="12">
        <v>0</v>
      </c>
      <c r="BY16" s="12">
        <v>0</v>
      </c>
      <c r="BZ16" s="12">
        <v>0</v>
      </c>
      <c r="CA16" s="12">
        <v>0</v>
      </c>
      <c r="CB16" s="12">
        <v>0</v>
      </c>
      <c r="CC16" s="12">
        <v>0</v>
      </c>
      <c r="CD16" s="12">
        <v>0</v>
      </c>
      <c r="CE16" s="12">
        <v>0</v>
      </c>
      <c r="CF16" s="12">
        <v>0</v>
      </c>
      <c r="CG16" s="12">
        <v>0</v>
      </c>
      <c r="CH16" s="12">
        <v>0</v>
      </c>
      <c r="CI16" s="12">
        <v>0</v>
      </c>
      <c r="CJ16" s="12">
        <v>0</v>
      </c>
      <c r="CK16" s="12">
        <v>0</v>
      </c>
      <c r="CL16" s="12">
        <v>0</v>
      </c>
      <c r="CM16" s="12">
        <v>0</v>
      </c>
      <c r="CN16" s="12">
        <v>0</v>
      </c>
      <c r="CO16" s="12">
        <v>0</v>
      </c>
      <c r="CP16" s="12">
        <v>0</v>
      </c>
      <c r="CQ16" s="12">
        <v>0</v>
      </c>
      <c r="CR16" s="12">
        <v>0</v>
      </c>
      <c r="CS16" s="12">
        <v>0</v>
      </c>
      <c r="CT16" s="12">
        <v>0</v>
      </c>
      <c r="CU16" s="12">
        <v>0</v>
      </c>
      <c r="CV16" s="12">
        <v>0</v>
      </c>
      <c r="CW16" s="12">
        <v>0</v>
      </c>
      <c r="CX16" s="12">
        <v>0</v>
      </c>
      <c r="CY16" s="12">
        <v>0</v>
      </c>
      <c r="CZ16" s="12">
        <v>0</v>
      </c>
      <c r="DA16" s="12">
        <v>0</v>
      </c>
      <c r="DB16" s="12">
        <v>0</v>
      </c>
      <c r="DC16" s="12">
        <v>0</v>
      </c>
      <c r="DD16" s="12">
        <v>0</v>
      </c>
      <c r="DE16" s="12">
        <v>0</v>
      </c>
      <c r="DF16" s="12">
        <v>0</v>
      </c>
      <c r="DG16" s="12">
        <v>0</v>
      </c>
      <c r="DH16" s="12">
        <v>0</v>
      </c>
      <c r="DI16" s="12">
        <v>0</v>
      </c>
      <c r="DJ16" s="12">
        <v>0</v>
      </c>
      <c r="DK16" s="12">
        <v>0</v>
      </c>
      <c r="DL16" s="12">
        <v>0</v>
      </c>
      <c r="DM16" s="12">
        <v>0</v>
      </c>
      <c r="DN16" s="12">
        <v>0</v>
      </c>
      <c r="DO16" s="12">
        <v>0</v>
      </c>
      <c r="DP16" s="12">
        <v>0</v>
      </c>
      <c r="DQ16" s="12">
        <v>0</v>
      </c>
      <c r="DR16" s="12">
        <v>0</v>
      </c>
      <c r="DS16" s="12">
        <v>0</v>
      </c>
      <c r="DT16" s="12">
        <v>0</v>
      </c>
      <c r="DU16" s="12">
        <v>0</v>
      </c>
      <c r="DV16" s="12">
        <v>0</v>
      </c>
      <c r="DW16" s="12">
        <v>0</v>
      </c>
      <c r="DX16" s="12">
        <v>0</v>
      </c>
      <c r="DY16" s="12">
        <v>0</v>
      </c>
      <c r="DZ16" s="12">
        <v>0</v>
      </c>
      <c r="EA16" s="12">
        <v>0</v>
      </c>
      <c r="EB16" s="12">
        <v>0</v>
      </c>
      <c r="EC16" s="12">
        <v>0</v>
      </c>
      <c r="ED16" s="12">
        <v>0</v>
      </c>
      <c r="EE16" s="12">
        <v>0</v>
      </c>
      <c r="EF16" s="12">
        <v>0</v>
      </c>
      <c r="EG16" s="12">
        <v>0</v>
      </c>
      <c r="EH16" s="12">
        <v>0</v>
      </c>
      <c r="EI16" s="12">
        <v>0</v>
      </c>
      <c r="EJ16" s="12">
        <v>0</v>
      </c>
      <c r="EK16" s="12">
        <v>0</v>
      </c>
      <c r="EL16" s="12">
        <v>0</v>
      </c>
      <c r="EM16" s="12">
        <v>0</v>
      </c>
      <c r="EN16" s="12">
        <v>0</v>
      </c>
      <c r="EO16" s="12">
        <v>0</v>
      </c>
      <c r="EP16" s="12">
        <v>0</v>
      </c>
      <c r="EQ16" s="12">
        <v>0</v>
      </c>
      <c r="ER16" s="12">
        <v>0</v>
      </c>
      <c r="ES16" s="12">
        <v>0</v>
      </c>
      <c r="ET16" s="12">
        <v>0</v>
      </c>
      <c r="EU16" s="12">
        <v>0</v>
      </c>
      <c r="EV16" s="12">
        <v>0</v>
      </c>
      <c r="EW16" s="12">
        <v>0</v>
      </c>
      <c r="EX16" s="12">
        <v>0</v>
      </c>
      <c r="EY16" s="12">
        <v>0</v>
      </c>
      <c r="EZ16" s="12">
        <v>0</v>
      </c>
      <c r="FA16" s="12">
        <v>0</v>
      </c>
      <c r="FB16" s="12">
        <v>0</v>
      </c>
      <c r="FC16" s="12">
        <v>0</v>
      </c>
      <c r="FD16" s="12">
        <v>0</v>
      </c>
      <c r="FE16" s="12">
        <v>0</v>
      </c>
      <c r="FF16" s="12">
        <v>0</v>
      </c>
      <c r="FG16" s="12">
        <v>0</v>
      </c>
      <c r="FH16" s="12">
        <v>0</v>
      </c>
      <c r="FI16" s="12">
        <v>0</v>
      </c>
      <c r="FJ16" s="12">
        <v>0</v>
      </c>
      <c r="FK16" s="12">
        <v>0</v>
      </c>
      <c r="FL16" s="12">
        <v>0</v>
      </c>
      <c r="FM16" s="12">
        <v>0</v>
      </c>
      <c r="FN16" s="12">
        <v>0</v>
      </c>
      <c r="FO16" s="12">
        <v>0</v>
      </c>
      <c r="FP16" s="12">
        <v>0</v>
      </c>
      <c r="FQ16" s="12">
        <v>0</v>
      </c>
      <c r="FR16" s="12">
        <v>0</v>
      </c>
      <c r="FS16" s="12">
        <v>0</v>
      </c>
      <c r="FT16" s="12">
        <v>0</v>
      </c>
      <c r="FU16" s="12">
        <v>0</v>
      </c>
      <c r="FV16" s="12">
        <v>0</v>
      </c>
      <c r="FW16" s="12">
        <v>0</v>
      </c>
      <c r="FX16" s="12">
        <v>0</v>
      </c>
      <c r="FY16" s="12">
        <v>0</v>
      </c>
      <c r="FZ16" s="12">
        <v>0</v>
      </c>
      <c r="GA16" s="12">
        <v>0</v>
      </c>
      <c r="GB16" s="12">
        <v>0</v>
      </c>
      <c r="GC16" s="12">
        <v>0</v>
      </c>
      <c r="GD16" s="12">
        <v>0</v>
      </c>
      <c r="GE16" s="12">
        <v>0</v>
      </c>
      <c r="GF16" s="12">
        <v>0</v>
      </c>
      <c r="GG16" s="12">
        <v>0</v>
      </c>
      <c r="GH16" s="12">
        <v>0</v>
      </c>
      <c r="GI16" s="12">
        <v>0</v>
      </c>
    </row>
    <row r="17" spans="1:191" x14ac:dyDescent="0.45">
      <c r="A17">
        <v>15</v>
      </c>
      <c r="B17" s="22" t="s">
        <v>211</v>
      </c>
      <c r="C17" s="23" t="s">
        <v>16</v>
      </c>
      <c r="D17" s="1">
        <v>10</v>
      </c>
      <c r="E17" s="1">
        <v>1</v>
      </c>
      <c r="F17" s="1">
        <f t="shared" si="7"/>
        <v>3</v>
      </c>
      <c r="G17" s="1">
        <f t="shared" si="6"/>
        <v>0</v>
      </c>
      <c r="H17" s="12">
        <v>0</v>
      </c>
      <c r="I17" s="12">
        <v>0</v>
      </c>
      <c r="J17" s="12">
        <v>20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21">
        <v>0</v>
      </c>
      <c r="AN17" s="21">
        <v>0</v>
      </c>
      <c r="AO17" s="21">
        <v>0</v>
      </c>
      <c r="AP17" s="21">
        <v>0</v>
      </c>
      <c r="AQ17" s="21">
        <v>0</v>
      </c>
      <c r="AR17" s="21">
        <v>0</v>
      </c>
      <c r="AS17" s="21">
        <v>0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2">
        <v>0</v>
      </c>
      <c r="BB17" s="12">
        <v>0</v>
      </c>
      <c r="BC17" s="12">
        <v>0</v>
      </c>
      <c r="BD17" s="12">
        <v>0</v>
      </c>
      <c r="BE17" s="12">
        <v>0</v>
      </c>
      <c r="BF17" s="12">
        <v>0</v>
      </c>
      <c r="BG17" s="12">
        <v>0</v>
      </c>
      <c r="BH17" s="12">
        <v>5</v>
      </c>
      <c r="BI17" s="12">
        <v>0</v>
      </c>
      <c r="BJ17" s="12">
        <v>0</v>
      </c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>
        <v>0</v>
      </c>
      <c r="BV17" s="12">
        <v>0</v>
      </c>
      <c r="BW17" s="12">
        <v>0</v>
      </c>
      <c r="BX17" s="12">
        <v>0</v>
      </c>
      <c r="BY17" s="12">
        <v>0</v>
      </c>
      <c r="BZ17" s="12">
        <v>0</v>
      </c>
      <c r="CA17" s="12">
        <v>0</v>
      </c>
      <c r="CB17" s="12">
        <v>0</v>
      </c>
      <c r="CC17" s="12">
        <v>0</v>
      </c>
      <c r="CD17" s="12">
        <v>0</v>
      </c>
      <c r="CE17" s="12">
        <v>0</v>
      </c>
      <c r="CF17" s="12">
        <v>0</v>
      </c>
      <c r="CG17" s="12">
        <v>0</v>
      </c>
      <c r="CH17" s="12">
        <v>0</v>
      </c>
      <c r="CI17" s="12">
        <v>0</v>
      </c>
      <c r="CJ17" s="12">
        <v>0</v>
      </c>
      <c r="CK17" s="12">
        <v>0</v>
      </c>
      <c r="CL17" s="12">
        <v>0</v>
      </c>
      <c r="CM17" s="12">
        <v>0</v>
      </c>
      <c r="CN17" s="12">
        <v>0</v>
      </c>
      <c r="CO17" s="12">
        <v>0</v>
      </c>
      <c r="CP17" s="12">
        <v>0</v>
      </c>
      <c r="CQ17" s="12">
        <v>0</v>
      </c>
      <c r="CR17" s="12">
        <v>0</v>
      </c>
      <c r="CS17" s="12">
        <v>0</v>
      </c>
      <c r="CT17" s="12">
        <v>0</v>
      </c>
      <c r="CU17" s="12">
        <v>0</v>
      </c>
      <c r="CV17" s="12">
        <v>0</v>
      </c>
      <c r="CW17" s="12">
        <v>0</v>
      </c>
      <c r="CX17" s="12">
        <v>0</v>
      </c>
      <c r="CY17" s="12">
        <v>0</v>
      </c>
      <c r="CZ17" s="12">
        <v>0</v>
      </c>
      <c r="DA17" s="12">
        <v>0</v>
      </c>
      <c r="DB17" s="12">
        <v>0</v>
      </c>
      <c r="DC17" s="12">
        <v>0</v>
      </c>
      <c r="DD17" s="12">
        <v>0</v>
      </c>
      <c r="DE17" s="12">
        <v>0</v>
      </c>
      <c r="DF17" s="12">
        <v>0</v>
      </c>
      <c r="DG17" s="12">
        <v>0</v>
      </c>
      <c r="DH17" s="12">
        <v>0</v>
      </c>
      <c r="DI17" s="12">
        <v>0</v>
      </c>
      <c r="DJ17" s="12">
        <v>0</v>
      </c>
      <c r="DK17" s="12">
        <v>0</v>
      </c>
      <c r="DL17" s="12">
        <v>0</v>
      </c>
      <c r="DM17" s="12">
        <v>0</v>
      </c>
      <c r="DN17" s="12">
        <v>0</v>
      </c>
      <c r="DO17" s="12">
        <v>0</v>
      </c>
      <c r="DP17" s="12">
        <v>0</v>
      </c>
      <c r="DQ17" s="12">
        <v>0</v>
      </c>
      <c r="DR17" s="12">
        <v>10</v>
      </c>
      <c r="DS17" s="12">
        <v>0</v>
      </c>
      <c r="DT17" s="12">
        <v>0</v>
      </c>
      <c r="DU17" s="12">
        <v>0</v>
      </c>
      <c r="DV17" s="12">
        <v>0</v>
      </c>
      <c r="DW17" s="12">
        <v>0</v>
      </c>
      <c r="DX17" s="12">
        <v>0</v>
      </c>
      <c r="DY17" s="12">
        <v>0</v>
      </c>
      <c r="DZ17" s="12">
        <v>0</v>
      </c>
      <c r="EA17" s="12">
        <v>0</v>
      </c>
      <c r="EB17" s="12">
        <v>0</v>
      </c>
      <c r="EC17" s="12">
        <v>0</v>
      </c>
      <c r="ED17" s="12">
        <v>0</v>
      </c>
      <c r="EE17" s="12">
        <v>0</v>
      </c>
      <c r="EF17" s="12">
        <v>0</v>
      </c>
      <c r="EG17" s="12">
        <v>0</v>
      </c>
      <c r="EH17" s="12">
        <v>0</v>
      </c>
      <c r="EI17" s="12">
        <v>0</v>
      </c>
      <c r="EJ17" s="12">
        <v>0</v>
      </c>
      <c r="EK17" s="12">
        <v>0</v>
      </c>
      <c r="EL17" s="12">
        <v>0</v>
      </c>
      <c r="EM17" s="12">
        <v>0</v>
      </c>
      <c r="EN17" s="12">
        <v>0</v>
      </c>
      <c r="EO17" s="12">
        <v>0</v>
      </c>
      <c r="EP17" s="12">
        <v>0</v>
      </c>
      <c r="EQ17" s="12">
        <v>0</v>
      </c>
      <c r="ER17" s="12">
        <v>0</v>
      </c>
      <c r="ES17" s="12">
        <v>0</v>
      </c>
      <c r="ET17" s="12">
        <v>0</v>
      </c>
      <c r="EU17" s="12">
        <v>0</v>
      </c>
      <c r="EV17" s="12">
        <v>0</v>
      </c>
      <c r="EW17" s="12">
        <v>0</v>
      </c>
      <c r="EX17" s="12">
        <v>0</v>
      </c>
      <c r="EY17" s="12">
        <v>0</v>
      </c>
      <c r="EZ17" s="12">
        <v>0</v>
      </c>
      <c r="FA17" s="12">
        <v>0</v>
      </c>
      <c r="FB17" s="12">
        <v>0</v>
      </c>
      <c r="FC17" s="12">
        <v>0</v>
      </c>
      <c r="FD17" s="12">
        <v>0</v>
      </c>
      <c r="FE17" s="12">
        <v>0</v>
      </c>
      <c r="FF17" s="12">
        <v>0</v>
      </c>
      <c r="FG17" s="12">
        <v>0</v>
      </c>
      <c r="FH17" s="12">
        <v>0</v>
      </c>
      <c r="FI17" s="12">
        <v>0</v>
      </c>
      <c r="FJ17" s="12">
        <v>0</v>
      </c>
      <c r="FK17" s="12">
        <v>0</v>
      </c>
      <c r="FL17" s="12">
        <v>0</v>
      </c>
      <c r="FM17" s="12">
        <v>0</v>
      </c>
      <c r="FN17" s="12">
        <v>0</v>
      </c>
      <c r="FO17" s="12">
        <v>0</v>
      </c>
      <c r="FP17" s="12">
        <v>0</v>
      </c>
      <c r="FQ17" s="12">
        <v>0</v>
      </c>
      <c r="FR17" s="12">
        <v>0</v>
      </c>
      <c r="FS17" s="12">
        <v>0</v>
      </c>
      <c r="FT17" s="12">
        <v>0</v>
      </c>
      <c r="FU17" s="12">
        <v>0</v>
      </c>
      <c r="FV17" s="12">
        <v>0</v>
      </c>
      <c r="FW17" s="12">
        <v>0</v>
      </c>
      <c r="FX17" s="12">
        <v>0</v>
      </c>
      <c r="FY17" s="12">
        <v>0</v>
      </c>
      <c r="FZ17" s="12">
        <v>0</v>
      </c>
      <c r="GA17" s="12">
        <v>0</v>
      </c>
      <c r="GB17" s="12">
        <v>0</v>
      </c>
      <c r="GC17" s="12">
        <v>0</v>
      </c>
      <c r="GD17" s="12">
        <v>0</v>
      </c>
      <c r="GE17" s="12">
        <v>0</v>
      </c>
      <c r="GF17" s="12">
        <v>0</v>
      </c>
      <c r="GG17" s="12">
        <v>0</v>
      </c>
      <c r="GH17" s="12">
        <v>0</v>
      </c>
      <c r="GI17" s="12">
        <v>0</v>
      </c>
    </row>
    <row r="18" spans="1:191" x14ac:dyDescent="0.45">
      <c r="A18">
        <v>16</v>
      </c>
      <c r="B18" s="22" t="s">
        <v>210</v>
      </c>
      <c r="C18" s="23" t="s">
        <v>16</v>
      </c>
      <c r="D18" s="1">
        <v>0.5</v>
      </c>
      <c r="E18" s="1">
        <v>1</v>
      </c>
      <c r="F18" s="1">
        <f t="shared" si="7"/>
        <v>1</v>
      </c>
      <c r="G18" s="1">
        <f t="shared" si="6"/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21">
        <v>0</v>
      </c>
      <c r="AN18" s="21">
        <v>0</v>
      </c>
      <c r="AO18" s="21">
        <v>0</v>
      </c>
      <c r="AP18" s="21">
        <v>0</v>
      </c>
      <c r="AQ18" s="21">
        <v>0</v>
      </c>
      <c r="AR18" s="21">
        <v>0</v>
      </c>
      <c r="AS18" s="21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1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>
        <v>0</v>
      </c>
      <c r="BV18" s="12">
        <v>0</v>
      </c>
      <c r="BW18" s="12">
        <v>0</v>
      </c>
      <c r="BX18" s="12">
        <v>0</v>
      </c>
      <c r="BY18" s="12">
        <v>0</v>
      </c>
      <c r="BZ18" s="12">
        <v>0</v>
      </c>
      <c r="CA18" s="12">
        <v>0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2">
        <v>0</v>
      </c>
      <c r="CH18" s="12">
        <v>0</v>
      </c>
      <c r="CI18" s="12">
        <v>0</v>
      </c>
      <c r="CJ18" s="12">
        <v>0</v>
      </c>
      <c r="CK18" s="12">
        <v>0</v>
      </c>
      <c r="CL18" s="12">
        <v>0</v>
      </c>
      <c r="CM18" s="12">
        <v>0</v>
      </c>
      <c r="CN18" s="12">
        <v>0</v>
      </c>
      <c r="CO18" s="12">
        <v>0</v>
      </c>
      <c r="CP18" s="12">
        <v>0</v>
      </c>
      <c r="CQ18" s="12">
        <v>0</v>
      </c>
      <c r="CR18" s="12">
        <v>0</v>
      </c>
      <c r="CS18" s="12">
        <v>0</v>
      </c>
      <c r="CT18" s="12">
        <v>0</v>
      </c>
      <c r="CU18" s="12">
        <v>0</v>
      </c>
      <c r="CV18" s="12">
        <v>0</v>
      </c>
      <c r="CW18" s="12">
        <v>0</v>
      </c>
      <c r="CX18" s="12">
        <v>0</v>
      </c>
      <c r="CY18" s="12">
        <v>0</v>
      </c>
      <c r="CZ18" s="12">
        <v>0</v>
      </c>
      <c r="DA18" s="12">
        <v>0</v>
      </c>
      <c r="DB18" s="12">
        <v>0</v>
      </c>
      <c r="DC18" s="12">
        <v>0</v>
      </c>
      <c r="DD18" s="12">
        <v>0</v>
      </c>
      <c r="DE18" s="12">
        <v>0</v>
      </c>
      <c r="DF18" s="12">
        <v>0</v>
      </c>
      <c r="DG18" s="12">
        <v>0</v>
      </c>
      <c r="DH18" s="12">
        <v>0</v>
      </c>
      <c r="DI18" s="12">
        <v>0</v>
      </c>
      <c r="DJ18" s="12">
        <v>0</v>
      </c>
      <c r="DK18" s="12">
        <v>0</v>
      </c>
      <c r="DL18" s="12">
        <v>0</v>
      </c>
      <c r="DM18" s="12">
        <v>0</v>
      </c>
      <c r="DN18" s="12">
        <v>0</v>
      </c>
      <c r="DO18" s="12">
        <v>0</v>
      </c>
      <c r="DP18" s="12">
        <v>0</v>
      </c>
      <c r="DQ18" s="12">
        <v>0</v>
      </c>
      <c r="DR18" s="12">
        <v>0</v>
      </c>
      <c r="DS18" s="12">
        <v>0</v>
      </c>
      <c r="DT18" s="12">
        <v>0</v>
      </c>
      <c r="DU18" s="12">
        <v>0</v>
      </c>
      <c r="DV18" s="12">
        <v>0</v>
      </c>
      <c r="DW18" s="12">
        <v>0</v>
      </c>
      <c r="DX18" s="12">
        <v>0</v>
      </c>
      <c r="DY18" s="12">
        <v>0</v>
      </c>
      <c r="DZ18" s="12">
        <v>0</v>
      </c>
      <c r="EA18" s="12">
        <v>0</v>
      </c>
      <c r="EB18" s="12">
        <v>0</v>
      </c>
      <c r="EC18" s="12">
        <v>0</v>
      </c>
      <c r="ED18" s="12">
        <v>0</v>
      </c>
      <c r="EE18" s="12">
        <v>0</v>
      </c>
      <c r="EF18" s="12">
        <v>0</v>
      </c>
      <c r="EG18" s="12">
        <v>0</v>
      </c>
      <c r="EH18" s="12">
        <v>0</v>
      </c>
      <c r="EI18" s="12">
        <v>0</v>
      </c>
      <c r="EJ18" s="12">
        <v>0</v>
      </c>
      <c r="EK18" s="12">
        <v>0</v>
      </c>
      <c r="EL18" s="12">
        <v>0</v>
      </c>
      <c r="EM18" s="12">
        <v>0</v>
      </c>
      <c r="EN18" s="12">
        <v>0</v>
      </c>
      <c r="EO18" s="12">
        <v>0</v>
      </c>
      <c r="EP18" s="12">
        <v>0</v>
      </c>
      <c r="EQ18" s="12">
        <v>0</v>
      </c>
      <c r="ER18" s="12">
        <v>0</v>
      </c>
      <c r="ES18" s="12">
        <v>0</v>
      </c>
      <c r="ET18" s="12">
        <v>0</v>
      </c>
      <c r="EU18" s="12">
        <v>0</v>
      </c>
      <c r="EV18" s="12">
        <v>0</v>
      </c>
      <c r="EW18" s="12">
        <v>0</v>
      </c>
      <c r="EX18" s="12">
        <v>0</v>
      </c>
      <c r="EY18" s="12">
        <v>0</v>
      </c>
      <c r="EZ18" s="12">
        <v>0</v>
      </c>
      <c r="FA18" s="12">
        <v>0</v>
      </c>
      <c r="FB18" s="12">
        <v>0</v>
      </c>
      <c r="FC18" s="12">
        <v>0</v>
      </c>
      <c r="FD18" s="12">
        <v>0</v>
      </c>
      <c r="FE18" s="12">
        <v>0</v>
      </c>
      <c r="FF18" s="12">
        <v>0</v>
      </c>
      <c r="FG18" s="12">
        <v>0</v>
      </c>
      <c r="FH18" s="12">
        <v>0</v>
      </c>
      <c r="FI18" s="12">
        <v>0</v>
      </c>
      <c r="FJ18" s="12">
        <v>0</v>
      </c>
      <c r="FK18" s="12">
        <v>0</v>
      </c>
      <c r="FL18" s="12">
        <v>0</v>
      </c>
      <c r="FM18" s="12">
        <v>0</v>
      </c>
      <c r="FN18" s="12">
        <v>0</v>
      </c>
      <c r="FO18" s="12">
        <v>0</v>
      </c>
      <c r="FP18" s="12">
        <v>0</v>
      </c>
      <c r="FQ18" s="12">
        <v>0</v>
      </c>
      <c r="FR18" s="12">
        <v>0</v>
      </c>
      <c r="FS18" s="12">
        <v>0</v>
      </c>
      <c r="FT18" s="12">
        <v>0</v>
      </c>
      <c r="FU18" s="12">
        <v>0</v>
      </c>
      <c r="FV18" s="12">
        <v>0</v>
      </c>
      <c r="FW18" s="12">
        <v>0</v>
      </c>
      <c r="FX18" s="12">
        <v>0</v>
      </c>
      <c r="FY18" s="12">
        <v>0</v>
      </c>
      <c r="FZ18" s="12">
        <v>0</v>
      </c>
      <c r="GA18" s="12">
        <v>0</v>
      </c>
      <c r="GB18" s="12">
        <v>0</v>
      </c>
      <c r="GC18" s="12">
        <v>0</v>
      </c>
      <c r="GD18" s="12">
        <v>0</v>
      </c>
      <c r="GE18" s="12">
        <v>0</v>
      </c>
      <c r="GF18" s="12">
        <v>0</v>
      </c>
      <c r="GG18" s="12">
        <v>0</v>
      </c>
      <c r="GH18" s="12">
        <v>0</v>
      </c>
      <c r="GI18" s="12">
        <v>0</v>
      </c>
    </row>
    <row r="19" spans="1:191" x14ac:dyDescent="0.45">
      <c r="A19">
        <v>17</v>
      </c>
      <c r="B19" s="22" t="s">
        <v>209</v>
      </c>
      <c r="C19" s="23" t="s">
        <v>16</v>
      </c>
      <c r="D19" s="1">
        <v>10</v>
      </c>
      <c r="E19" s="1">
        <v>1</v>
      </c>
      <c r="F19" s="1">
        <f t="shared" si="7"/>
        <v>2</v>
      </c>
      <c r="G19" s="1">
        <f t="shared" si="6"/>
        <v>0</v>
      </c>
      <c r="H19" s="12">
        <v>0</v>
      </c>
      <c r="I19" s="12">
        <v>0</v>
      </c>
      <c r="J19" s="12">
        <v>10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21">
        <v>0</v>
      </c>
      <c r="AN19" s="21">
        <v>0</v>
      </c>
      <c r="AO19" s="21">
        <v>0</v>
      </c>
      <c r="AP19" s="21">
        <v>0</v>
      </c>
      <c r="AQ19" s="21">
        <v>0</v>
      </c>
      <c r="AR19" s="21">
        <v>0</v>
      </c>
      <c r="AS19" s="21">
        <v>0</v>
      </c>
      <c r="AT19" s="12">
        <v>0</v>
      </c>
      <c r="AU19" s="12">
        <v>0</v>
      </c>
      <c r="AV19" s="12">
        <v>0</v>
      </c>
      <c r="AW19" s="12">
        <v>5</v>
      </c>
      <c r="AX19" s="12">
        <v>0</v>
      </c>
      <c r="AY19" s="12">
        <v>0</v>
      </c>
      <c r="AZ19" s="12">
        <v>0</v>
      </c>
      <c r="BA19" s="12">
        <v>0</v>
      </c>
      <c r="BB19" s="12">
        <v>0</v>
      </c>
      <c r="BC19" s="12">
        <v>0</v>
      </c>
      <c r="BD19" s="12">
        <v>0</v>
      </c>
      <c r="BE19" s="12">
        <v>0</v>
      </c>
      <c r="BF19" s="12">
        <v>0</v>
      </c>
      <c r="BG19" s="12">
        <v>0</v>
      </c>
      <c r="BH19" s="12">
        <v>0</v>
      </c>
      <c r="BI19" s="12">
        <v>0</v>
      </c>
      <c r="BJ19" s="12">
        <v>0</v>
      </c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>
        <v>0</v>
      </c>
      <c r="BV19" s="12">
        <v>0</v>
      </c>
      <c r="BW19" s="12">
        <v>0</v>
      </c>
      <c r="BX19" s="12">
        <v>0</v>
      </c>
      <c r="BY19" s="12">
        <v>0</v>
      </c>
      <c r="BZ19" s="12">
        <v>0</v>
      </c>
      <c r="CA19" s="12">
        <v>0</v>
      </c>
      <c r="CB19" s="12">
        <v>0</v>
      </c>
      <c r="CC19" s="12">
        <v>0</v>
      </c>
      <c r="CD19" s="12">
        <v>0</v>
      </c>
      <c r="CE19" s="12">
        <v>0</v>
      </c>
      <c r="CF19" s="12">
        <v>0</v>
      </c>
      <c r="CG19" s="12">
        <v>0</v>
      </c>
      <c r="CH19" s="12">
        <v>0</v>
      </c>
      <c r="CI19" s="12">
        <v>0</v>
      </c>
      <c r="CJ19" s="12">
        <v>0</v>
      </c>
      <c r="CK19" s="12">
        <v>0</v>
      </c>
      <c r="CL19" s="12">
        <v>0</v>
      </c>
      <c r="CM19" s="12">
        <v>0</v>
      </c>
      <c r="CN19" s="12">
        <v>0</v>
      </c>
      <c r="CO19" s="12">
        <v>0</v>
      </c>
      <c r="CP19" s="12">
        <v>0</v>
      </c>
      <c r="CQ19" s="12">
        <v>0</v>
      </c>
      <c r="CR19" s="12">
        <v>0</v>
      </c>
      <c r="CS19" s="12">
        <v>0</v>
      </c>
      <c r="CT19" s="12">
        <v>0</v>
      </c>
      <c r="CU19" s="12">
        <v>0</v>
      </c>
      <c r="CV19" s="12">
        <v>0</v>
      </c>
      <c r="CW19" s="12">
        <v>0</v>
      </c>
      <c r="CX19" s="12">
        <v>0</v>
      </c>
      <c r="CY19" s="12">
        <v>0</v>
      </c>
      <c r="CZ19" s="12">
        <v>0</v>
      </c>
      <c r="DA19" s="12">
        <v>0</v>
      </c>
      <c r="DB19" s="12">
        <v>0</v>
      </c>
      <c r="DC19" s="12">
        <v>0</v>
      </c>
      <c r="DD19" s="12">
        <v>0</v>
      </c>
      <c r="DE19" s="12">
        <v>0</v>
      </c>
      <c r="DF19" s="12">
        <v>0</v>
      </c>
      <c r="DG19" s="12">
        <v>0</v>
      </c>
      <c r="DH19" s="12">
        <v>0</v>
      </c>
      <c r="DI19" s="12">
        <v>0</v>
      </c>
      <c r="DJ19" s="12">
        <v>0</v>
      </c>
      <c r="DK19" s="12">
        <v>0</v>
      </c>
      <c r="DL19" s="12">
        <v>0</v>
      </c>
      <c r="DM19" s="12">
        <v>0</v>
      </c>
      <c r="DN19" s="12">
        <v>0</v>
      </c>
      <c r="DO19" s="12">
        <v>0</v>
      </c>
      <c r="DP19" s="12">
        <v>0</v>
      </c>
      <c r="DQ19" s="12">
        <v>0</v>
      </c>
      <c r="DR19" s="12">
        <v>0</v>
      </c>
      <c r="DS19" s="12">
        <v>0</v>
      </c>
      <c r="DT19" s="12">
        <v>0</v>
      </c>
      <c r="DU19" s="12">
        <v>0</v>
      </c>
      <c r="DV19" s="12">
        <v>0</v>
      </c>
      <c r="DW19" s="12">
        <v>0</v>
      </c>
      <c r="DX19" s="12">
        <v>0</v>
      </c>
      <c r="DY19" s="12">
        <v>0</v>
      </c>
      <c r="DZ19" s="12">
        <v>0</v>
      </c>
      <c r="EA19" s="12">
        <v>0</v>
      </c>
      <c r="EB19" s="12">
        <v>0</v>
      </c>
      <c r="EC19" s="12">
        <v>0</v>
      </c>
      <c r="ED19" s="12">
        <v>0</v>
      </c>
      <c r="EE19" s="12">
        <v>0</v>
      </c>
      <c r="EF19" s="12">
        <v>0</v>
      </c>
      <c r="EG19" s="12">
        <v>0</v>
      </c>
      <c r="EH19" s="12">
        <v>0</v>
      </c>
      <c r="EI19" s="12">
        <v>0</v>
      </c>
      <c r="EJ19" s="12">
        <v>0</v>
      </c>
      <c r="EK19" s="12">
        <v>0</v>
      </c>
      <c r="EL19" s="12">
        <v>0</v>
      </c>
      <c r="EM19" s="12">
        <v>0</v>
      </c>
      <c r="EN19" s="12">
        <v>0</v>
      </c>
      <c r="EO19" s="12">
        <v>0</v>
      </c>
      <c r="EP19" s="12">
        <v>0</v>
      </c>
      <c r="EQ19" s="12">
        <v>0</v>
      </c>
      <c r="ER19" s="12">
        <v>0</v>
      </c>
      <c r="ES19" s="12">
        <v>0</v>
      </c>
      <c r="ET19" s="12">
        <v>0</v>
      </c>
      <c r="EU19" s="12">
        <v>0</v>
      </c>
      <c r="EV19" s="12">
        <v>0</v>
      </c>
      <c r="EW19" s="12">
        <v>0</v>
      </c>
      <c r="EX19" s="12">
        <v>0</v>
      </c>
      <c r="EY19" s="12">
        <v>0</v>
      </c>
      <c r="EZ19" s="12">
        <v>0</v>
      </c>
      <c r="FA19" s="12">
        <v>0</v>
      </c>
      <c r="FB19" s="12">
        <v>0</v>
      </c>
      <c r="FC19" s="12">
        <v>0</v>
      </c>
      <c r="FD19" s="12">
        <v>0</v>
      </c>
      <c r="FE19" s="12">
        <v>0</v>
      </c>
      <c r="FF19" s="12">
        <v>0</v>
      </c>
      <c r="FG19" s="12">
        <v>0</v>
      </c>
      <c r="FH19" s="12">
        <v>0</v>
      </c>
      <c r="FI19" s="12">
        <v>0</v>
      </c>
      <c r="FJ19" s="12">
        <v>0</v>
      </c>
      <c r="FK19" s="12">
        <v>0</v>
      </c>
      <c r="FL19" s="12">
        <v>0</v>
      </c>
      <c r="FM19" s="12">
        <v>0</v>
      </c>
      <c r="FN19" s="12">
        <v>0</v>
      </c>
      <c r="FO19" s="12">
        <v>0</v>
      </c>
      <c r="FP19" s="12">
        <v>0</v>
      </c>
      <c r="FQ19" s="12">
        <v>0</v>
      </c>
      <c r="FR19" s="12">
        <v>0</v>
      </c>
      <c r="FS19" s="12">
        <v>0</v>
      </c>
      <c r="FT19" s="12">
        <v>0</v>
      </c>
      <c r="FU19" s="12">
        <v>0</v>
      </c>
      <c r="FV19" s="12">
        <v>0</v>
      </c>
      <c r="FW19" s="12">
        <v>0</v>
      </c>
      <c r="FX19" s="12">
        <v>0</v>
      </c>
      <c r="FY19" s="12">
        <v>0</v>
      </c>
      <c r="FZ19" s="12">
        <v>0</v>
      </c>
      <c r="GA19" s="12">
        <v>0</v>
      </c>
      <c r="GB19" s="12">
        <v>0</v>
      </c>
      <c r="GC19" s="12">
        <v>0</v>
      </c>
      <c r="GD19" s="12">
        <v>0</v>
      </c>
      <c r="GE19" s="12">
        <v>0</v>
      </c>
      <c r="GF19" s="12">
        <v>0</v>
      </c>
      <c r="GG19" s="12">
        <v>0</v>
      </c>
      <c r="GH19" s="12">
        <v>0</v>
      </c>
      <c r="GI19" s="12">
        <v>0</v>
      </c>
    </row>
    <row r="20" spans="1:191" x14ac:dyDescent="0.45">
      <c r="A20">
        <v>18</v>
      </c>
      <c r="B20" s="22" t="s">
        <v>208</v>
      </c>
      <c r="C20" s="23" t="s">
        <v>16</v>
      </c>
      <c r="D20" s="1">
        <v>10</v>
      </c>
      <c r="E20" s="1">
        <v>1</v>
      </c>
      <c r="F20" s="1">
        <f t="shared" si="7"/>
        <v>2</v>
      </c>
      <c r="G20" s="1">
        <f t="shared" si="6"/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10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21">
        <v>0</v>
      </c>
      <c r="AN20" s="21">
        <v>0</v>
      </c>
      <c r="AO20" s="21">
        <v>0</v>
      </c>
      <c r="AP20" s="21">
        <v>0</v>
      </c>
      <c r="AQ20" s="21">
        <v>0</v>
      </c>
      <c r="AR20" s="21">
        <v>0</v>
      </c>
      <c r="AS20" s="21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10</v>
      </c>
      <c r="BI20" s="12">
        <v>0</v>
      </c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>
        <v>0</v>
      </c>
      <c r="BV20" s="12">
        <v>0</v>
      </c>
      <c r="BW20" s="12">
        <v>0</v>
      </c>
      <c r="BX20" s="12">
        <v>0</v>
      </c>
      <c r="BY20" s="12">
        <v>0</v>
      </c>
      <c r="BZ20" s="12">
        <v>0</v>
      </c>
      <c r="CA20" s="12">
        <v>0</v>
      </c>
      <c r="CB20" s="12">
        <v>0</v>
      </c>
      <c r="CC20" s="12">
        <v>0</v>
      </c>
      <c r="CD20" s="12">
        <v>0</v>
      </c>
      <c r="CE20" s="12">
        <v>0</v>
      </c>
      <c r="CF20" s="12">
        <v>0</v>
      </c>
      <c r="CG20" s="12">
        <v>0</v>
      </c>
      <c r="CH20" s="12">
        <v>0</v>
      </c>
      <c r="CI20" s="12">
        <v>0</v>
      </c>
      <c r="CJ20" s="12">
        <v>0</v>
      </c>
      <c r="CK20" s="12">
        <v>0</v>
      </c>
      <c r="CL20" s="12">
        <v>0</v>
      </c>
      <c r="CM20" s="12">
        <v>0</v>
      </c>
      <c r="CN20" s="12">
        <v>0</v>
      </c>
      <c r="CO20" s="12">
        <v>0</v>
      </c>
      <c r="CP20" s="12">
        <v>0</v>
      </c>
      <c r="CQ20" s="12">
        <v>0</v>
      </c>
      <c r="CR20" s="12">
        <v>0</v>
      </c>
      <c r="CS20" s="12">
        <v>0</v>
      </c>
      <c r="CT20" s="12">
        <v>0</v>
      </c>
      <c r="CU20" s="12">
        <v>0</v>
      </c>
      <c r="CV20" s="12">
        <v>0</v>
      </c>
      <c r="CW20" s="12">
        <v>0</v>
      </c>
      <c r="CX20" s="12">
        <v>0</v>
      </c>
      <c r="CY20" s="12">
        <v>0</v>
      </c>
      <c r="CZ20" s="12">
        <v>0</v>
      </c>
      <c r="DA20" s="12">
        <v>0</v>
      </c>
      <c r="DB20" s="12">
        <v>0</v>
      </c>
      <c r="DC20" s="12">
        <v>0</v>
      </c>
      <c r="DD20" s="12">
        <v>0</v>
      </c>
      <c r="DE20" s="12">
        <v>0</v>
      </c>
      <c r="DF20" s="12">
        <v>0</v>
      </c>
      <c r="DG20" s="12">
        <v>0</v>
      </c>
      <c r="DH20" s="12">
        <v>0</v>
      </c>
      <c r="DI20" s="12">
        <v>0</v>
      </c>
      <c r="DJ20" s="12">
        <v>0</v>
      </c>
      <c r="DK20" s="12">
        <v>0</v>
      </c>
      <c r="DL20" s="12">
        <v>0</v>
      </c>
      <c r="DM20" s="12">
        <v>0</v>
      </c>
      <c r="DN20" s="12">
        <v>0</v>
      </c>
      <c r="DO20" s="12">
        <v>0</v>
      </c>
      <c r="DP20" s="12">
        <v>0</v>
      </c>
      <c r="DQ20" s="12">
        <v>0</v>
      </c>
      <c r="DR20" s="12">
        <v>0</v>
      </c>
      <c r="DS20" s="12">
        <v>0</v>
      </c>
      <c r="DT20" s="12">
        <v>0</v>
      </c>
      <c r="DU20" s="12">
        <v>0</v>
      </c>
      <c r="DV20" s="12">
        <v>0</v>
      </c>
      <c r="DW20" s="12">
        <v>0</v>
      </c>
      <c r="DX20" s="12">
        <v>0</v>
      </c>
      <c r="DY20" s="12">
        <v>0</v>
      </c>
      <c r="DZ20" s="12">
        <v>0</v>
      </c>
      <c r="EA20" s="12">
        <v>0</v>
      </c>
      <c r="EB20" s="12">
        <v>0</v>
      </c>
      <c r="EC20" s="12">
        <v>0</v>
      </c>
      <c r="ED20" s="12">
        <v>0</v>
      </c>
      <c r="EE20" s="12">
        <v>0</v>
      </c>
      <c r="EF20" s="12">
        <v>0</v>
      </c>
      <c r="EG20" s="12">
        <v>0</v>
      </c>
      <c r="EH20" s="12">
        <v>0</v>
      </c>
      <c r="EI20" s="12">
        <v>0</v>
      </c>
      <c r="EJ20" s="12">
        <v>0</v>
      </c>
      <c r="EK20" s="12">
        <v>0</v>
      </c>
      <c r="EL20" s="12">
        <v>0</v>
      </c>
      <c r="EM20" s="12">
        <v>0</v>
      </c>
      <c r="EN20" s="12">
        <v>0</v>
      </c>
      <c r="EO20" s="12">
        <v>0</v>
      </c>
      <c r="EP20" s="12">
        <v>0</v>
      </c>
      <c r="EQ20" s="12">
        <v>0</v>
      </c>
      <c r="ER20" s="12">
        <v>0</v>
      </c>
      <c r="ES20" s="12">
        <v>0</v>
      </c>
      <c r="ET20" s="12">
        <v>0</v>
      </c>
      <c r="EU20" s="12">
        <v>0</v>
      </c>
      <c r="EV20" s="12">
        <v>0</v>
      </c>
      <c r="EW20" s="12">
        <v>0</v>
      </c>
      <c r="EX20" s="12">
        <v>0</v>
      </c>
      <c r="EY20" s="12">
        <v>0</v>
      </c>
      <c r="EZ20" s="12">
        <v>0</v>
      </c>
      <c r="FA20" s="12">
        <v>0</v>
      </c>
      <c r="FB20" s="12">
        <v>0</v>
      </c>
      <c r="FC20" s="12">
        <v>0</v>
      </c>
      <c r="FD20" s="12">
        <v>0</v>
      </c>
      <c r="FE20" s="12">
        <v>0</v>
      </c>
      <c r="FF20" s="12">
        <v>0</v>
      </c>
      <c r="FG20" s="12">
        <v>0</v>
      </c>
      <c r="FH20" s="12">
        <v>0</v>
      </c>
      <c r="FI20" s="12">
        <v>0</v>
      </c>
      <c r="FJ20" s="12">
        <v>0</v>
      </c>
      <c r="FK20" s="12">
        <v>0</v>
      </c>
      <c r="FL20" s="12">
        <v>0</v>
      </c>
      <c r="FM20" s="12">
        <v>0</v>
      </c>
      <c r="FN20" s="12">
        <v>0</v>
      </c>
      <c r="FO20" s="12">
        <v>0</v>
      </c>
      <c r="FP20" s="12">
        <v>0</v>
      </c>
      <c r="FQ20" s="12">
        <v>0</v>
      </c>
      <c r="FR20" s="12">
        <v>0</v>
      </c>
      <c r="FS20" s="12">
        <v>0</v>
      </c>
      <c r="FT20" s="12">
        <v>0</v>
      </c>
      <c r="FU20" s="12">
        <v>0</v>
      </c>
      <c r="FV20" s="12">
        <v>0</v>
      </c>
      <c r="FW20" s="12">
        <v>0</v>
      </c>
      <c r="FX20" s="12">
        <v>0</v>
      </c>
      <c r="FY20" s="12">
        <v>0</v>
      </c>
      <c r="FZ20" s="12">
        <v>0</v>
      </c>
      <c r="GA20" s="12">
        <v>0</v>
      </c>
      <c r="GB20" s="12">
        <v>0</v>
      </c>
      <c r="GC20" s="12">
        <v>0</v>
      </c>
      <c r="GD20" s="12">
        <v>0</v>
      </c>
      <c r="GE20" s="12">
        <v>0</v>
      </c>
      <c r="GF20" s="12">
        <v>0</v>
      </c>
      <c r="GG20" s="12">
        <v>0</v>
      </c>
      <c r="GH20" s="12">
        <v>0</v>
      </c>
      <c r="GI20" s="12">
        <v>0</v>
      </c>
    </row>
    <row r="21" spans="1:191" x14ac:dyDescent="0.45">
      <c r="A21">
        <v>19</v>
      </c>
      <c r="B21" s="22" t="s">
        <v>207</v>
      </c>
      <c r="C21" s="23" t="s">
        <v>16</v>
      </c>
      <c r="D21" s="1">
        <v>10</v>
      </c>
      <c r="E21" s="1">
        <v>1</v>
      </c>
      <c r="F21" s="1">
        <f t="shared" si="7"/>
        <v>3</v>
      </c>
      <c r="G21" s="1">
        <f t="shared" si="6"/>
        <v>0</v>
      </c>
      <c r="H21" s="12">
        <v>0</v>
      </c>
      <c r="I21" s="12">
        <v>0</v>
      </c>
      <c r="J21" s="12">
        <v>20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21">
        <v>0</v>
      </c>
      <c r="AN21" s="21">
        <v>0</v>
      </c>
      <c r="AO21" s="21">
        <v>0</v>
      </c>
      <c r="AP21" s="21">
        <v>0</v>
      </c>
      <c r="AQ21" s="21">
        <v>0</v>
      </c>
      <c r="AR21" s="21">
        <v>0</v>
      </c>
      <c r="AS21" s="21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30</v>
      </c>
      <c r="BA21" s="12">
        <v>0</v>
      </c>
      <c r="BB21" s="12">
        <v>0</v>
      </c>
      <c r="BC21" s="12">
        <v>0</v>
      </c>
      <c r="BD21" s="12">
        <v>0</v>
      </c>
      <c r="BE21" s="12">
        <v>0</v>
      </c>
      <c r="BF21" s="12">
        <v>0</v>
      </c>
      <c r="BG21" s="12">
        <v>0</v>
      </c>
      <c r="BH21" s="12">
        <v>10</v>
      </c>
      <c r="BI21" s="12">
        <v>0</v>
      </c>
      <c r="BJ21" s="12">
        <v>0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>
        <v>0</v>
      </c>
      <c r="BV21" s="12">
        <v>0</v>
      </c>
      <c r="BW21" s="12">
        <v>0</v>
      </c>
      <c r="BX21" s="12">
        <v>0</v>
      </c>
      <c r="BY21" s="12">
        <v>0</v>
      </c>
      <c r="BZ21" s="12">
        <v>0</v>
      </c>
      <c r="CA21" s="12">
        <v>0</v>
      </c>
      <c r="CB21" s="12">
        <v>0</v>
      </c>
      <c r="CC21" s="12">
        <v>0</v>
      </c>
      <c r="CD21" s="12">
        <v>0</v>
      </c>
      <c r="CE21" s="12">
        <v>0</v>
      </c>
      <c r="CF21" s="12">
        <v>0</v>
      </c>
      <c r="CG21" s="12">
        <v>0</v>
      </c>
      <c r="CH21" s="12">
        <v>0</v>
      </c>
      <c r="CI21" s="12">
        <v>0</v>
      </c>
      <c r="CJ21" s="12">
        <v>0</v>
      </c>
      <c r="CK21" s="12">
        <v>0</v>
      </c>
      <c r="CL21" s="12">
        <v>0</v>
      </c>
      <c r="CM21" s="12">
        <v>0</v>
      </c>
      <c r="CN21" s="12">
        <v>0</v>
      </c>
      <c r="CO21" s="12">
        <v>0</v>
      </c>
      <c r="CP21" s="12">
        <v>0</v>
      </c>
      <c r="CQ21" s="12">
        <v>0</v>
      </c>
      <c r="CR21" s="12">
        <v>0</v>
      </c>
      <c r="CS21" s="12">
        <v>0</v>
      </c>
      <c r="CT21" s="12">
        <v>0</v>
      </c>
      <c r="CU21" s="12">
        <v>0</v>
      </c>
      <c r="CV21" s="12">
        <v>0</v>
      </c>
      <c r="CW21" s="12">
        <v>0</v>
      </c>
      <c r="CX21" s="12">
        <v>0</v>
      </c>
      <c r="CY21" s="12">
        <v>0</v>
      </c>
      <c r="CZ21" s="12">
        <v>0</v>
      </c>
      <c r="DA21" s="12">
        <v>0</v>
      </c>
      <c r="DB21" s="12">
        <v>0</v>
      </c>
      <c r="DC21" s="12">
        <v>0</v>
      </c>
      <c r="DD21" s="12">
        <v>0</v>
      </c>
      <c r="DE21" s="12">
        <v>0</v>
      </c>
      <c r="DF21" s="12">
        <v>0</v>
      </c>
      <c r="DG21" s="12">
        <v>0</v>
      </c>
      <c r="DH21" s="12">
        <v>0</v>
      </c>
      <c r="DI21" s="12">
        <v>0</v>
      </c>
      <c r="DJ21" s="12">
        <v>0</v>
      </c>
      <c r="DK21" s="12">
        <v>0</v>
      </c>
      <c r="DL21" s="12">
        <v>0</v>
      </c>
      <c r="DM21" s="12">
        <v>0</v>
      </c>
      <c r="DN21" s="12">
        <v>0</v>
      </c>
      <c r="DO21" s="12">
        <v>0</v>
      </c>
      <c r="DP21" s="12">
        <v>0</v>
      </c>
      <c r="DQ21" s="12">
        <v>0</v>
      </c>
      <c r="DR21" s="12">
        <v>0</v>
      </c>
      <c r="DS21" s="12">
        <v>0</v>
      </c>
      <c r="DT21" s="12">
        <v>0</v>
      </c>
      <c r="DU21" s="12">
        <v>0</v>
      </c>
      <c r="DV21" s="12">
        <v>0</v>
      </c>
      <c r="DW21" s="12">
        <v>0</v>
      </c>
      <c r="DX21" s="12">
        <v>0</v>
      </c>
      <c r="DY21" s="12">
        <v>0</v>
      </c>
      <c r="DZ21" s="12">
        <v>0</v>
      </c>
      <c r="EA21" s="12">
        <v>0</v>
      </c>
      <c r="EB21" s="12">
        <v>0</v>
      </c>
      <c r="EC21" s="12">
        <v>0</v>
      </c>
      <c r="ED21" s="12">
        <v>0</v>
      </c>
      <c r="EE21" s="12">
        <v>0</v>
      </c>
      <c r="EF21" s="12">
        <v>0</v>
      </c>
      <c r="EG21" s="12">
        <v>0</v>
      </c>
      <c r="EH21" s="12">
        <v>0</v>
      </c>
      <c r="EI21" s="12">
        <v>0</v>
      </c>
      <c r="EJ21" s="12">
        <v>0</v>
      </c>
      <c r="EK21" s="12">
        <v>0</v>
      </c>
      <c r="EL21" s="12">
        <v>0</v>
      </c>
      <c r="EM21" s="12">
        <v>0</v>
      </c>
      <c r="EN21" s="12">
        <v>0</v>
      </c>
      <c r="EO21" s="12">
        <v>0</v>
      </c>
      <c r="EP21" s="12">
        <v>0</v>
      </c>
      <c r="EQ21" s="12">
        <v>0</v>
      </c>
      <c r="ER21" s="12">
        <v>0</v>
      </c>
      <c r="ES21" s="12">
        <v>0</v>
      </c>
      <c r="ET21" s="12">
        <v>0</v>
      </c>
      <c r="EU21" s="12">
        <v>0</v>
      </c>
      <c r="EV21" s="12">
        <v>0</v>
      </c>
      <c r="EW21" s="12">
        <v>0</v>
      </c>
      <c r="EX21" s="12">
        <v>0</v>
      </c>
      <c r="EY21" s="12">
        <v>0</v>
      </c>
      <c r="EZ21" s="12">
        <v>0</v>
      </c>
      <c r="FA21" s="12">
        <v>0</v>
      </c>
      <c r="FB21" s="12">
        <v>0</v>
      </c>
      <c r="FC21" s="12">
        <v>0</v>
      </c>
      <c r="FD21" s="12">
        <v>0</v>
      </c>
      <c r="FE21" s="12">
        <v>0</v>
      </c>
      <c r="FF21" s="12">
        <v>0</v>
      </c>
      <c r="FG21" s="12">
        <v>0</v>
      </c>
      <c r="FH21" s="12">
        <v>0</v>
      </c>
      <c r="FI21" s="12">
        <v>0</v>
      </c>
      <c r="FJ21" s="12">
        <v>0</v>
      </c>
      <c r="FK21" s="12">
        <v>0</v>
      </c>
      <c r="FL21" s="12">
        <v>0</v>
      </c>
      <c r="FM21" s="12">
        <v>0</v>
      </c>
      <c r="FN21" s="12">
        <v>0</v>
      </c>
      <c r="FO21" s="12">
        <v>0</v>
      </c>
      <c r="FP21" s="12">
        <v>0</v>
      </c>
      <c r="FQ21" s="12">
        <v>0</v>
      </c>
      <c r="FR21" s="12">
        <v>0</v>
      </c>
      <c r="FS21" s="12">
        <v>0</v>
      </c>
      <c r="FT21" s="12">
        <v>0</v>
      </c>
      <c r="FU21" s="12">
        <v>0</v>
      </c>
      <c r="FV21" s="12">
        <v>0</v>
      </c>
      <c r="FW21" s="12">
        <v>0</v>
      </c>
      <c r="FX21" s="12">
        <v>0</v>
      </c>
      <c r="FY21" s="12">
        <v>0</v>
      </c>
      <c r="FZ21" s="12">
        <v>0</v>
      </c>
      <c r="GA21" s="12">
        <v>0</v>
      </c>
      <c r="GB21" s="12">
        <v>0</v>
      </c>
      <c r="GC21" s="12">
        <v>0</v>
      </c>
      <c r="GD21" s="12">
        <v>0</v>
      </c>
      <c r="GE21" s="12">
        <v>0</v>
      </c>
      <c r="GF21" s="12">
        <v>0</v>
      </c>
      <c r="GG21" s="12">
        <v>0</v>
      </c>
      <c r="GH21" s="12">
        <v>0</v>
      </c>
      <c r="GI21" s="12">
        <v>0</v>
      </c>
    </row>
    <row r="22" spans="1:191" x14ac:dyDescent="0.45">
      <c r="A22">
        <v>20</v>
      </c>
      <c r="B22" s="22" t="s">
        <v>206</v>
      </c>
      <c r="C22" s="23" t="s">
        <v>16</v>
      </c>
      <c r="D22" s="1">
        <v>8</v>
      </c>
      <c r="E22" s="1">
        <v>1</v>
      </c>
      <c r="F22" s="1">
        <f t="shared" si="7"/>
        <v>2</v>
      </c>
      <c r="G22" s="1">
        <f t="shared" si="6"/>
        <v>0</v>
      </c>
      <c r="H22" s="12">
        <v>100</v>
      </c>
      <c r="I22" s="12">
        <v>0</v>
      </c>
      <c r="J22" s="12">
        <v>50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21">
        <v>0</v>
      </c>
      <c r="AN22" s="21">
        <v>0</v>
      </c>
      <c r="AO22" s="21">
        <v>0</v>
      </c>
      <c r="AP22" s="21">
        <v>0</v>
      </c>
      <c r="AQ22" s="21">
        <v>0</v>
      </c>
      <c r="AR22" s="21">
        <v>0</v>
      </c>
      <c r="AS22" s="21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12">
        <v>0</v>
      </c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>
        <v>0</v>
      </c>
      <c r="BV22" s="12">
        <v>0</v>
      </c>
      <c r="BW22" s="12">
        <v>0</v>
      </c>
      <c r="BX22" s="12">
        <v>0</v>
      </c>
      <c r="BY22" s="12">
        <v>0</v>
      </c>
      <c r="BZ22" s="12">
        <v>0</v>
      </c>
      <c r="CA22" s="12">
        <v>0</v>
      </c>
      <c r="CB22" s="12">
        <v>0</v>
      </c>
      <c r="CC22" s="12">
        <v>0</v>
      </c>
      <c r="CD22" s="12">
        <v>0</v>
      </c>
      <c r="CE22" s="12">
        <v>0</v>
      </c>
      <c r="CF22" s="12">
        <v>0</v>
      </c>
      <c r="CG22" s="12">
        <v>0</v>
      </c>
      <c r="CH22" s="12">
        <v>0</v>
      </c>
      <c r="CI22" s="12">
        <v>0</v>
      </c>
      <c r="CJ22" s="12">
        <v>0</v>
      </c>
      <c r="CK22" s="12">
        <v>0</v>
      </c>
      <c r="CL22" s="12">
        <v>0</v>
      </c>
      <c r="CM22" s="12">
        <v>0</v>
      </c>
      <c r="CN22" s="12">
        <v>0</v>
      </c>
      <c r="CO22" s="12">
        <v>0</v>
      </c>
      <c r="CP22" s="12">
        <v>0</v>
      </c>
      <c r="CQ22" s="12">
        <v>0</v>
      </c>
      <c r="CR22" s="12">
        <v>0</v>
      </c>
      <c r="CS22" s="12">
        <v>0</v>
      </c>
      <c r="CT22" s="12">
        <v>0</v>
      </c>
      <c r="CU22" s="12">
        <v>0</v>
      </c>
      <c r="CV22" s="12">
        <v>0</v>
      </c>
      <c r="CW22" s="12">
        <v>0</v>
      </c>
      <c r="CX22" s="12">
        <v>0</v>
      </c>
      <c r="CY22" s="12">
        <v>0</v>
      </c>
      <c r="CZ22" s="12">
        <v>0</v>
      </c>
      <c r="DA22" s="12">
        <v>0</v>
      </c>
      <c r="DB22" s="12">
        <v>0</v>
      </c>
      <c r="DC22" s="12">
        <v>0</v>
      </c>
      <c r="DD22" s="12">
        <v>0</v>
      </c>
      <c r="DE22" s="12">
        <v>0</v>
      </c>
      <c r="DF22" s="12">
        <v>0</v>
      </c>
      <c r="DG22" s="12">
        <v>0</v>
      </c>
      <c r="DH22" s="12">
        <v>0</v>
      </c>
      <c r="DI22" s="12">
        <v>0</v>
      </c>
      <c r="DJ22" s="12">
        <v>0</v>
      </c>
      <c r="DK22" s="12">
        <v>0</v>
      </c>
      <c r="DL22" s="12">
        <v>0</v>
      </c>
      <c r="DM22" s="12">
        <v>0</v>
      </c>
      <c r="DN22" s="12">
        <v>0</v>
      </c>
      <c r="DO22" s="12">
        <v>0</v>
      </c>
      <c r="DP22" s="12">
        <v>0</v>
      </c>
      <c r="DQ22" s="12">
        <v>0</v>
      </c>
      <c r="DR22" s="12">
        <v>0</v>
      </c>
      <c r="DS22" s="12">
        <v>0</v>
      </c>
      <c r="DT22" s="12">
        <v>0</v>
      </c>
      <c r="DU22" s="12">
        <v>0</v>
      </c>
      <c r="DV22" s="12">
        <v>0</v>
      </c>
      <c r="DW22" s="12">
        <v>0</v>
      </c>
      <c r="DX22" s="12">
        <v>0</v>
      </c>
      <c r="DY22" s="12">
        <v>0</v>
      </c>
      <c r="DZ22" s="12">
        <v>0</v>
      </c>
      <c r="EA22" s="12">
        <v>0</v>
      </c>
      <c r="EB22" s="12">
        <v>0</v>
      </c>
      <c r="EC22" s="12">
        <v>0</v>
      </c>
      <c r="ED22" s="12">
        <v>0</v>
      </c>
      <c r="EE22" s="12">
        <v>0</v>
      </c>
      <c r="EF22" s="12">
        <v>0</v>
      </c>
      <c r="EG22" s="12">
        <v>0</v>
      </c>
      <c r="EH22" s="12">
        <v>0</v>
      </c>
      <c r="EI22" s="12">
        <v>0</v>
      </c>
      <c r="EJ22" s="12">
        <v>0</v>
      </c>
      <c r="EK22" s="12">
        <v>0</v>
      </c>
      <c r="EL22" s="12">
        <v>0</v>
      </c>
      <c r="EM22" s="12">
        <v>0</v>
      </c>
      <c r="EN22" s="12">
        <v>0</v>
      </c>
      <c r="EO22" s="12">
        <v>0</v>
      </c>
      <c r="EP22" s="12">
        <v>0</v>
      </c>
      <c r="EQ22" s="12">
        <v>0</v>
      </c>
      <c r="ER22" s="12">
        <v>0</v>
      </c>
      <c r="ES22" s="12">
        <v>0</v>
      </c>
      <c r="ET22" s="12">
        <v>0</v>
      </c>
      <c r="EU22" s="12">
        <v>0</v>
      </c>
      <c r="EV22" s="12">
        <v>0</v>
      </c>
      <c r="EW22" s="12">
        <v>0</v>
      </c>
      <c r="EX22" s="12">
        <v>0</v>
      </c>
      <c r="EY22" s="12">
        <v>0</v>
      </c>
      <c r="EZ22" s="12">
        <v>0</v>
      </c>
      <c r="FA22" s="12">
        <v>0</v>
      </c>
      <c r="FB22" s="12">
        <v>0</v>
      </c>
      <c r="FC22" s="12">
        <v>0</v>
      </c>
      <c r="FD22" s="12">
        <v>0</v>
      </c>
      <c r="FE22" s="12">
        <v>0</v>
      </c>
      <c r="FF22" s="12">
        <v>0</v>
      </c>
      <c r="FG22" s="12">
        <v>0</v>
      </c>
      <c r="FH22" s="12">
        <v>0</v>
      </c>
      <c r="FI22" s="12">
        <v>0</v>
      </c>
      <c r="FJ22" s="12">
        <v>0</v>
      </c>
      <c r="FK22" s="12">
        <v>0</v>
      </c>
      <c r="FL22" s="12">
        <v>0</v>
      </c>
      <c r="FM22" s="12">
        <v>0</v>
      </c>
      <c r="FN22" s="12">
        <v>0</v>
      </c>
      <c r="FO22" s="12">
        <v>0</v>
      </c>
      <c r="FP22" s="12">
        <v>0</v>
      </c>
      <c r="FQ22" s="12">
        <v>0</v>
      </c>
      <c r="FR22" s="12">
        <v>0</v>
      </c>
      <c r="FS22" s="12">
        <v>0</v>
      </c>
      <c r="FT22" s="12">
        <v>0</v>
      </c>
      <c r="FU22" s="12">
        <v>0</v>
      </c>
      <c r="FV22" s="12">
        <v>0</v>
      </c>
      <c r="FW22" s="12">
        <v>0</v>
      </c>
      <c r="FX22" s="12">
        <v>0</v>
      </c>
      <c r="FY22" s="12">
        <v>0</v>
      </c>
      <c r="FZ22" s="12">
        <v>0</v>
      </c>
      <c r="GA22" s="12">
        <v>0</v>
      </c>
      <c r="GB22" s="12">
        <v>0</v>
      </c>
      <c r="GC22" s="12">
        <v>0</v>
      </c>
      <c r="GD22" s="12">
        <v>0</v>
      </c>
      <c r="GE22" s="12">
        <v>0</v>
      </c>
      <c r="GF22" s="12">
        <v>0</v>
      </c>
      <c r="GG22" s="12">
        <v>0</v>
      </c>
      <c r="GH22" s="12">
        <v>0</v>
      </c>
      <c r="GI22" s="12">
        <v>0</v>
      </c>
    </row>
    <row r="23" spans="1:191" x14ac:dyDescent="0.45">
      <c r="A23">
        <v>21</v>
      </c>
      <c r="B23" s="22" t="s">
        <v>205</v>
      </c>
      <c r="C23" s="23" t="s">
        <v>16</v>
      </c>
      <c r="D23" s="1">
        <v>0.5</v>
      </c>
      <c r="E23" s="1">
        <v>1</v>
      </c>
      <c r="F23" s="1">
        <f t="shared" si="7"/>
        <v>2</v>
      </c>
      <c r="G23" s="1">
        <f t="shared" si="6"/>
        <v>0</v>
      </c>
      <c r="H23" s="12">
        <v>0</v>
      </c>
      <c r="I23" s="12">
        <v>3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</v>
      </c>
      <c r="AL23" s="12">
        <v>0</v>
      </c>
      <c r="AM23" s="21">
        <v>0</v>
      </c>
      <c r="AN23" s="21">
        <v>0</v>
      </c>
      <c r="AO23" s="21">
        <v>0</v>
      </c>
      <c r="AP23" s="21">
        <v>0</v>
      </c>
      <c r="AQ23" s="21">
        <v>0</v>
      </c>
      <c r="AR23" s="21">
        <v>0</v>
      </c>
      <c r="AS23" s="21">
        <v>0</v>
      </c>
      <c r="AT23" s="12">
        <v>0</v>
      </c>
      <c r="AU23" s="12">
        <v>0</v>
      </c>
      <c r="AV23" s="12">
        <v>0</v>
      </c>
      <c r="AW23" s="12">
        <v>0</v>
      </c>
      <c r="AX23" s="12">
        <v>0</v>
      </c>
      <c r="AY23" s="12">
        <v>0</v>
      </c>
      <c r="AZ23" s="12">
        <v>0</v>
      </c>
      <c r="BA23" s="12">
        <v>0</v>
      </c>
      <c r="BB23" s="12">
        <v>0</v>
      </c>
      <c r="BC23" s="12">
        <v>0</v>
      </c>
      <c r="BD23" s="12">
        <v>0</v>
      </c>
      <c r="BE23" s="12">
        <v>0</v>
      </c>
      <c r="BF23" s="12">
        <v>2</v>
      </c>
      <c r="BG23" s="12">
        <v>0</v>
      </c>
      <c r="BH23" s="12">
        <v>0</v>
      </c>
      <c r="BI23" s="12">
        <v>0</v>
      </c>
      <c r="BJ23" s="12">
        <v>0</v>
      </c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>
        <v>0</v>
      </c>
      <c r="BV23" s="12">
        <v>0</v>
      </c>
      <c r="BW23" s="12">
        <v>0</v>
      </c>
      <c r="BX23" s="12">
        <v>0</v>
      </c>
      <c r="BY23" s="12">
        <v>0</v>
      </c>
      <c r="BZ23" s="12">
        <v>0</v>
      </c>
      <c r="CA23" s="12">
        <v>0</v>
      </c>
      <c r="CB23" s="12">
        <v>0</v>
      </c>
      <c r="CC23" s="12">
        <v>0</v>
      </c>
      <c r="CD23" s="12">
        <v>0</v>
      </c>
      <c r="CE23" s="12">
        <v>0</v>
      </c>
      <c r="CF23" s="12">
        <v>0</v>
      </c>
      <c r="CG23" s="12">
        <v>0</v>
      </c>
      <c r="CH23" s="12">
        <v>0</v>
      </c>
      <c r="CI23" s="12">
        <v>0</v>
      </c>
      <c r="CJ23" s="12">
        <v>0</v>
      </c>
      <c r="CK23" s="12">
        <v>0</v>
      </c>
      <c r="CL23" s="12">
        <v>0</v>
      </c>
      <c r="CM23" s="12">
        <v>0</v>
      </c>
      <c r="CN23" s="12">
        <v>0</v>
      </c>
      <c r="CO23" s="12">
        <v>0</v>
      </c>
      <c r="CP23" s="12">
        <v>0</v>
      </c>
      <c r="CQ23" s="12">
        <v>0</v>
      </c>
      <c r="CR23" s="12">
        <v>0</v>
      </c>
      <c r="CS23" s="12">
        <v>0</v>
      </c>
      <c r="CT23" s="12">
        <v>0</v>
      </c>
      <c r="CU23" s="12">
        <v>0</v>
      </c>
      <c r="CV23" s="12">
        <v>0</v>
      </c>
      <c r="CW23" s="12">
        <v>0</v>
      </c>
      <c r="CX23" s="12">
        <v>0</v>
      </c>
      <c r="CY23" s="12">
        <v>0</v>
      </c>
      <c r="CZ23" s="12">
        <v>0</v>
      </c>
      <c r="DA23" s="12">
        <v>0</v>
      </c>
      <c r="DB23" s="12">
        <v>0</v>
      </c>
      <c r="DC23" s="12">
        <v>0</v>
      </c>
      <c r="DD23" s="12">
        <v>0</v>
      </c>
      <c r="DE23" s="12">
        <v>0</v>
      </c>
      <c r="DF23" s="12">
        <v>0</v>
      </c>
      <c r="DG23" s="12">
        <v>0</v>
      </c>
      <c r="DH23" s="12">
        <v>0</v>
      </c>
      <c r="DI23" s="12">
        <v>0</v>
      </c>
      <c r="DJ23" s="12">
        <v>0</v>
      </c>
      <c r="DK23" s="12">
        <v>0</v>
      </c>
      <c r="DL23" s="12">
        <v>0</v>
      </c>
      <c r="DM23" s="12">
        <v>0</v>
      </c>
      <c r="DN23" s="12">
        <v>0</v>
      </c>
      <c r="DO23" s="12">
        <v>0</v>
      </c>
      <c r="DP23" s="12">
        <v>0</v>
      </c>
      <c r="DQ23" s="12">
        <v>0</v>
      </c>
      <c r="DR23" s="12">
        <v>0</v>
      </c>
      <c r="DS23" s="12">
        <v>0</v>
      </c>
      <c r="DT23" s="12">
        <v>0</v>
      </c>
      <c r="DU23" s="12">
        <v>0</v>
      </c>
      <c r="DV23" s="12">
        <v>0</v>
      </c>
      <c r="DW23" s="12">
        <v>0</v>
      </c>
      <c r="DX23" s="12">
        <v>0</v>
      </c>
      <c r="DY23" s="12">
        <v>0</v>
      </c>
      <c r="DZ23" s="12">
        <v>0</v>
      </c>
      <c r="EA23" s="12">
        <v>0</v>
      </c>
      <c r="EB23" s="12">
        <v>0</v>
      </c>
      <c r="EC23" s="12">
        <v>0</v>
      </c>
      <c r="ED23" s="12">
        <v>0</v>
      </c>
      <c r="EE23" s="12">
        <v>0</v>
      </c>
      <c r="EF23" s="12">
        <v>0</v>
      </c>
      <c r="EG23" s="12">
        <v>0</v>
      </c>
      <c r="EH23" s="12">
        <v>0</v>
      </c>
      <c r="EI23" s="12">
        <v>0</v>
      </c>
      <c r="EJ23" s="12">
        <v>0</v>
      </c>
      <c r="EK23" s="12">
        <v>0</v>
      </c>
      <c r="EL23" s="12">
        <v>0</v>
      </c>
      <c r="EM23" s="12">
        <v>0</v>
      </c>
      <c r="EN23" s="12">
        <v>0</v>
      </c>
      <c r="EO23" s="12">
        <v>0</v>
      </c>
      <c r="EP23" s="12">
        <v>0</v>
      </c>
      <c r="EQ23" s="12">
        <v>0</v>
      </c>
      <c r="ER23" s="12">
        <v>0</v>
      </c>
      <c r="ES23" s="12">
        <v>0</v>
      </c>
      <c r="ET23" s="12">
        <v>0</v>
      </c>
      <c r="EU23" s="12">
        <v>0</v>
      </c>
      <c r="EV23" s="12">
        <v>0</v>
      </c>
      <c r="EW23" s="12">
        <v>0</v>
      </c>
      <c r="EX23" s="12">
        <v>0</v>
      </c>
      <c r="EY23" s="12">
        <v>0</v>
      </c>
      <c r="EZ23" s="12">
        <v>0</v>
      </c>
      <c r="FA23" s="12">
        <v>0</v>
      </c>
      <c r="FB23" s="12">
        <v>0</v>
      </c>
      <c r="FC23" s="12">
        <v>0</v>
      </c>
      <c r="FD23" s="12">
        <v>0</v>
      </c>
      <c r="FE23" s="12">
        <v>0</v>
      </c>
      <c r="FF23" s="12">
        <v>0</v>
      </c>
      <c r="FG23" s="12">
        <v>0</v>
      </c>
      <c r="FH23" s="12">
        <v>0</v>
      </c>
      <c r="FI23" s="12">
        <v>0</v>
      </c>
      <c r="FJ23" s="12">
        <v>0</v>
      </c>
      <c r="FK23" s="12">
        <v>0</v>
      </c>
      <c r="FL23" s="12">
        <v>0</v>
      </c>
      <c r="FM23" s="12">
        <v>0</v>
      </c>
      <c r="FN23" s="12">
        <v>0</v>
      </c>
      <c r="FO23" s="12">
        <v>0</v>
      </c>
      <c r="FP23" s="12">
        <v>0</v>
      </c>
      <c r="FQ23" s="12">
        <v>0</v>
      </c>
      <c r="FR23" s="12">
        <v>0</v>
      </c>
      <c r="FS23" s="12">
        <v>0</v>
      </c>
      <c r="FT23" s="12">
        <v>0</v>
      </c>
      <c r="FU23" s="12">
        <v>0</v>
      </c>
      <c r="FV23" s="12">
        <v>0</v>
      </c>
      <c r="FW23" s="12">
        <v>0</v>
      </c>
      <c r="FX23" s="12">
        <v>0</v>
      </c>
      <c r="FY23" s="12">
        <v>0</v>
      </c>
      <c r="FZ23" s="12">
        <v>0</v>
      </c>
      <c r="GA23" s="12">
        <v>0</v>
      </c>
      <c r="GB23" s="12">
        <v>0</v>
      </c>
      <c r="GC23" s="12">
        <v>0</v>
      </c>
      <c r="GD23" s="12">
        <v>0</v>
      </c>
      <c r="GE23" s="12">
        <v>0</v>
      </c>
      <c r="GF23" s="12">
        <v>0</v>
      </c>
      <c r="GG23" s="12">
        <v>0</v>
      </c>
      <c r="GH23" s="12">
        <v>0</v>
      </c>
      <c r="GI23" s="12">
        <v>0</v>
      </c>
    </row>
    <row r="24" spans="1:191" x14ac:dyDescent="0.45">
      <c r="A24">
        <v>22</v>
      </c>
      <c r="B24" s="22" t="s">
        <v>204</v>
      </c>
      <c r="C24" s="23" t="s">
        <v>16</v>
      </c>
      <c r="D24" s="1">
        <v>3</v>
      </c>
      <c r="E24" s="1">
        <v>1</v>
      </c>
      <c r="F24" s="1">
        <f t="shared" si="7"/>
        <v>1</v>
      </c>
      <c r="G24" s="1">
        <f t="shared" si="6"/>
        <v>0</v>
      </c>
      <c r="H24" s="12">
        <v>0</v>
      </c>
      <c r="I24" s="12">
        <v>40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0</v>
      </c>
      <c r="AR24" s="21">
        <v>0</v>
      </c>
      <c r="AS24" s="21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>
        <v>0</v>
      </c>
      <c r="BV24" s="12">
        <v>0</v>
      </c>
      <c r="BW24" s="12">
        <v>0</v>
      </c>
      <c r="BX24" s="12">
        <v>0</v>
      </c>
      <c r="BY24" s="12">
        <v>0</v>
      </c>
      <c r="BZ24" s="12">
        <v>0</v>
      </c>
      <c r="CA24" s="12">
        <v>0</v>
      </c>
      <c r="CB24" s="12">
        <v>0</v>
      </c>
      <c r="CC24" s="12">
        <v>0</v>
      </c>
      <c r="CD24" s="12">
        <v>0</v>
      </c>
      <c r="CE24" s="12">
        <v>0</v>
      </c>
      <c r="CF24" s="12">
        <v>0</v>
      </c>
      <c r="CG24" s="12">
        <v>0</v>
      </c>
      <c r="CH24" s="12">
        <v>0</v>
      </c>
      <c r="CI24" s="12">
        <v>0</v>
      </c>
      <c r="CJ24" s="12">
        <v>0</v>
      </c>
      <c r="CK24" s="12">
        <v>0</v>
      </c>
      <c r="CL24" s="12">
        <v>0</v>
      </c>
      <c r="CM24" s="12">
        <v>0</v>
      </c>
      <c r="CN24" s="12">
        <v>0</v>
      </c>
      <c r="CO24" s="12">
        <v>0</v>
      </c>
      <c r="CP24" s="12">
        <v>0</v>
      </c>
      <c r="CQ24" s="12">
        <v>0</v>
      </c>
      <c r="CR24" s="12">
        <v>0</v>
      </c>
      <c r="CS24" s="12">
        <v>0</v>
      </c>
      <c r="CT24" s="12">
        <v>0</v>
      </c>
      <c r="CU24" s="12">
        <v>0</v>
      </c>
      <c r="CV24" s="12">
        <v>0</v>
      </c>
      <c r="CW24" s="12">
        <v>0</v>
      </c>
      <c r="CX24" s="12">
        <v>0</v>
      </c>
      <c r="CY24" s="12">
        <v>0</v>
      </c>
      <c r="CZ24" s="12">
        <v>0</v>
      </c>
      <c r="DA24" s="12">
        <v>0</v>
      </c>
      <c r="DB24" s="12">
        <v>0</v>
      </c>
      <c r="DC24" s="12">
        <v>0</v>
      </c>
      <c r="DD24" s="12">
        <v>0</v>
      </c>
      <c r="DE24" s="12">
        <v>0</v>
      </c>
      <c r="DF24" s="12">
        <v>0</v>
      </c>
      <c r="DG24" s="12">
        <v>0</v>
      </c>
      <c r="DH24" s="12">
        <v>0</v>
      </c>
      <c r="DI24" s="12">
        <v>0</v>
      </c>
      <c r="DJ24" s="12">
        <v>0</v>
      </c>
      <c r="DK24" s="12">
        <v>0</v>
      </c>
      <c r="DL24" s="12">
        <v>0</v>
      </c>
      <c r="DM24" s="12">
        <v>0</v>
      </c>
      <c r="DN24" s="12">
        <v>0</v>
      </c>
      <c r="DO24" s="12">
        <v>0</v>
      </c>
      <c r="DP24" s="12">
        <v>0</v>
      </c>
      <c r="DQ24" s="12">
        <v>0</v>
      </c>
      <c r="DR24" s="12">
        <v>0</v>
      </c>
      <c r="DS24" s="12">
        <v>0</v>
      </c>
      <c r="DT24" s="12">
        <v>0</v>
      </c>
      <c r="DU24" s="12">
        <v>0</v>
      </c>
      <c r="DV24" s="12">
        <v>0</v>
      </c>
      <c r="DW24" s="12">
        <v>0</v>
      </c>
      <c r="DX24" s="12">
        <v>0</v>
      </c>
      <c r="DY24" s="12">
        <v>0</v>
      </c>
      <c r="DZ24" s="12">
        <v>0</v>
      </c>
      <c r="EA24" s="12">
        <v>0</v>
      </c>
      <c r="EB24" s="12">
        <v>0</v>
      </c>
      <c r="EC24" s="12">
        <v>0</v>
      </c>
      <c r="ED24" s="12">
        <v>0</v>
      </c>
      <c r="EE24" s="12">
        <v>0</v>
      </c>
      <c r="EF24" s="12">
        <v>0</v>
      </c>
      <c r="EG24" s="12">
        <v>0</v>
      </c>
      <c r="EH24" s="12">
        <v>0</v>
      </c>
      <c r="EI24" s="12">
        <v>0</v>
      </c>
      <c r="EJ24" s="12">
        <v>0</v>
      </c>
      <c r="EK24" s="12">
        <v>0</v>
      </c>
      <c r="EL24" s="12">
        <v>0</v>
      </c>
      <c r="EM24" s="12">
        <v>0</v>
      </c>
      <c r="EN24" s="12">
        <v>0</v>
      </c>
      <c r="EO24" s="12">
        <v>0</v>
      </c>
      <c r="EP24" s="12">
        <v>0</v>
      </c>
      <c r="EQ24" s="12">
        <v>0</v>
      </c>
      <c r="ER24" s="12">
        <v>0</v>
      </c>
      <c r="ES24" s="12">
        <v>0</v>
      </c>
      <c r="ET24" s="12">
        <v>0</v>
      </c>
      <c r="EU24" s="12">
        <v>0</v>
      </c>
      <c r="EV24" s="12">
        <v>0</v>
      </c>
      <c r="EW24" s="12">
        <v>0</v>
      </c>
      <c r="EX24" s="12">
        <v>0</v>
      </c>
      <c r="EY24" s="12">
        <v>0</v>
      </c>
      <c r="EZ24" s="12">
        <v>0</v>
      </c>
      <c r="FA24" s="12">
        <v>0</v>
      </c>
      <c r="FB24" s="12">
        <v>0</v>
      </c>
      <c r="FC24" s="12">
        <v>0</v>
      </c>
      <c r="FD24" s="12">
        <v>0</v>
      </c>
      <c r="FE24" s="12">
        <v>0</v>
      </c>
      <c r="FF24" s="12">
        <v>0</v>
      </c>
      <c r="FG24" s="12">
        <v>0</v>
      </c>
      <c r="FH24" s="12">
        <v>0</v>
      </c>
      <c r="FI24" s="12">
        <v>0</v>
      </c>
      <c r="FJ24" s="12">
        <v>0</v>
      </c>
      <c r="FK24" s="12">
        <v>0</v>
      </c>
      <c r="FL24" s="12">
        <v>0</v>
      </c>
      <c r="FM24" s="12">
        <v>0</v>
      </c>
      <c r="FN24" s="12">
        <v>0</v>
      </c>
      <c r="FO24" s="12">
        <v>0</v>
      </c>
      <c r="FP24" s="12">
        <v>0</v>
      </c>
      <c r="FQ24" s="12">
        <v>0</v>
      </c>
      <c r="FR24" s="12">
        <v>0</v>
      </c>
      <c r="FS24" s="12">
        <v>0</v>
      </c>
      <c r="FT24" s="12">
        <v>0</v>
      </c>
      <c r="FU24" s="12">
        <v>0</v>
      </c>
      <c r="FV24" s="12">
        <v>0</v>
      </c>
      <c r="FW24" s="12">
        <v>0</v>
      </c>
      <c r="FX24" s="12">
        <v>0</v>
      </c>
      <c r="FY24" s="12">
        <v>0</v>
      </c>
      <c r="FZ24" s="12">
        <v>0</v>
      </c>
      <c r="GA24" s="12">
        <v>0</v>
      </c>
      <c r="GB24" s="12">
        <v>0</v>
      </c>
      <c r="GC24" s="12">
        <v>0</v>
      </c>
      <c r="GD24" s="12">
        <v>0</v>
      </c>
      <c r="GE24" s="12">
        <v>0</v>
      </c>
      <c r="GF24" s="12">
        <v>0</v>
      </c>
      <c r="GG24" s="12">
        <v>0</v>
      </c>
      <c r="GH24" s="12">
        <v>0</v>
      </c>
      <c r="GI24" s="12">
        <v>0</v>
      </c>
    </row>
    <row r="25" spans="1:191" x14ac:dyDescent="0.45">
      <c r="A25">
        <v>23</v>
      </c>
      <c r="B25" s="22" t="s">
        <v>203</v>
      </c>
      <c r="C25" s="23" t="s">
        <v>16</v>
      </c>
      <c r="D25" s="1">
        <v>15</v>
      </c>
      <c r="E25" s="1">
        <v>1</v>
      </c>
      <c r="F25" s="1">
        <f t="shared" si="7"/>
        <v>3</v>
      </c>
      <c r="G25" s="1">
        <f t="shared" si="6"/>
        <v>0</v>
      </c>
      <c r="H25" s="12">
        <v>0</v>
      </c>
      <c r="I25" s="12">
        <v>0</v>
      </c>
      <c r="J25" s="12">
        <v>50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21">
        <v>0</v>
      </c>
      <c r="AN25" s="21">
        <v>0</v>
      </c>
      <c r="AO25" s="21">
        <v>0</v>
      </c>
      <c r="AP25" s="21">
        <v>0</v>
      </c>
      <c r="AQ25" s="21">
        <v>0</v>
      </c>
      <c r="AR25" s="21">
        <v>0</v>
      </c>
      <c r="AS25" s="21">
        <v>0</v>
      </c>
      <c r="AT25" s="12">
        <v>0</v>
      </c>
      <c r="AU25" s="12">
        <v>0</v>
      </c>
      <c r="AV25" s="12">
        <v>0</v>
      </c>
      <c r="AW25" s="12">
        <v>30</v>
      </c>
      <c r="AX25" s="12">
        <v>0</v>
      </c>
      <c r="AY25" s="12">
        <v>0</v>
      </c>
      <c r="AZ25" s="12">
        <v>0</v>
      </c>
      <c r="BA25" s="12">
        <v>0</v>
      </c>
      <c r="BB25" s="12">
        <v>0</v>
      </c>
      <c r="BC25" s="12">
        <v>0</v>
      </c>
      <c r="BD25" s="12">
        <v>0</v>
      </c>
      <c r="BE25" s="12">
        <v>0</v>
      </c>
      <c r="BF25" s="12">
        <v>0</v>
      </c>
      <c r="BG25" s="12">
        <v>0</v>
      </c>
      <c r="BH25" s="12">
        <v>5</v>
      </c>
      <c r="BI25" s="12">
        <v>0</v>
      </c>
      <c r="BJ25" s="12">
        <v>0</v>
      </c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>
        <v>0</v>
      </c>
      <c r="BU25" s="12">
        <v>0</v>
      </c>
      <c r="BV25" s="12">
        <v>0</v>
      </c>
      <c r="BW25" s="12">
        <v>0</v>
      </c>
      <c r="BX25" s="12">
        <v>0</v>
      </c>
      <c r="BY25" s="12">
        <v>0</v>
      </c>
      <c r="BZ25" s="12">
        <v>0</v>
      </c>
      <c r="CA25" s="12">
        <v>0</v>
      </c>
      <c r="CB25" s="12">
        <v>0</v>
      </c>
      <c r="CC25" s="12">
        <v>0</v>
      </c>
      <c r="CD25" s="12">
        <v>0</v>
      </c>
      <c r="CE25" s="12">
        <v>0</v>
      </c>
      <c r="CF25" s="12">
        <v>0</v>
      </c>
      <c r="CG25" s="12">
        <v>0</v>
      </c>
      <c r="CH25" s="12">
        <v>0</v>
      </c>
      <c r="CI25" s="12">
        <v>0</v>
      </c>
      <c r="CJ25" s="12">
        <v>0</v>
      </c>
      <c r="CK25" s="12">
        <v>0</v>
      </c>
      <c r="CL25" s="12">
        <v>0</v>
      </c>
      <c r="CM25" s="12">
        <v>0</v>
      </c>
      <c r="CN25" s="12">
        <v>0</v>
      </c>
      <c r="CO25" s="12">
        <v>0</v>
      </c>
      <c r="CP25" s="12">
        <v>0</v>
      </c>
      <c r="CQ25" s="12">
        <v>0</v>
      </c>
      <c r="CR25" s="12">
        <v>0</v>
      </c>
      <c r="CS25" s="12">
        <v>0</v>
      </c>
      <c r="CT25" s="12">
        <v>0</v>
      </c>
      <c r="CU25" s="12">
        <v>0</v>
      </c>
      <c r="CV25" s="12">
        <v>0</v>
      </c>
      <c r="CW25" s="12">
        <v>0</v>
      </c>
      <c r="CX25" s="12">
        <v>0</v>
      </c>
      <c r="CY25" s="12">
        <v>0</v>
      </c>
      <c r="CZ25" s="12">
        <v>0</v>
      </c>
      <c r="DA25" s="12">
        <v>0</v>
      </c>
      <c r="DB25" s="12">
        <v>0</v>
      </c>
      <c r="DC25" s="12">
        <v>0</v>
      </c>
      <c r="DD25" s="12">
        <v>0</v>
      </c>
      <c r="DE25" s="12">
        <v>0</v>
      </c>
      <c r="DF25" s="12">
        <v>0</v>
      </c>
      <c r="DG25" s="12">
        <v>0</v>
      </c>
      <c r="DH25" s="12">
        <v>0</v>
      </c>
      <c r="DI25" s="12">
        <v>0</v>
      </c>
      <c r="DJ25" s="12">
        <v>0</v>
      </c>
      <c r="DK25" s="12">
        <v>0</v>
      </c>
      <c r="DL25" s="12">
        <v>0</v>
      </c>
      <c r="DM25" s="12">
        <v>0</v>
      </c>
      <c r="DN25" s="12">
        <v>0</v>
      </c>
      <c r="DO25" s="12">
        <v>0</v>
      </c>
      <c r="DP25" s="12">
        <v>0</v>
      </c>
      <c r="DQ25" s="12">
        <v>0</v>
      </c>
      <c r="DR25" s="12">
        <v>0</v>
      </c>
      <c r="DS25" s="12">
        <v>0</v>
      </c>
      <c r="DT25" s="12">
        <v>0</v>
      </c>
      <c r="DU25" s="12">
        <v>0</v>
      </c>
      <c r="DV25" s="12">
        <v>0</v>
      </c>
      <c r="DW25" s="12">
        <v>0</v>
      </c>
      <c r="DX25" s="12">
        <v>0</v>
      </c>
      <c r="DY25" s="12">
        <v>0</v>
      </c>
      <c r="DZ25" s="12">
        <v>0</v>
      </c>
      <c r="EA25" s="12">
        <v>0</v>
      </c>
      <c r="EB25" s="12">
        <v>0</v>
      </c>
      <c r="EC25" s="12">
        <v>0</v>
      </c>
      <c r="ED25" s="12">
        <v>0</v>
      </c>
      <c r="EE25" s="12">
        <v>0</v>
      </c>
      <c r="EF25" s="12">
        <v>0</v>
      </c>
      <c r="EG25" s="12">
        <v>0</v>
      </c>
      <c r="EH25" s="12">
        <v>0</v>
      </c>
      <c r="EI25" s="12">
        <v>0</v>
      </c>
      <c r="EJ25" s="12">
        <v>0</v>
      </c>
      <c r="EK25" s="12">
        <v>0</v>
      </c>
      <c r="EL25" s="12">
        <v>0</v>
      </c>
      <c r="EM25" s="12">
        <v>0</v>
      </c>
      <c r="EN25" s="12">
        <v>0</v>
      </c>
      <c r="EO25" s="12">
        <v>0</v>
      </c>
      <c r="EP25" s="12">
        <v>0</v>
      </c>
      <c r="EQ25" s="12">
        <v>0</v>
      </c>
      <c r="ER25" s="12">
        <v>0</v>
      </c>
      <c r="ES25" s="12">
        <v>0</v>
      </c>
      <c r="ET25" s="12">
        <v>0</v>
      </c>
      <c r="EU25" s="12">
        <v>0</v>
      </c>
      <c r="EV25" s="12">
        <v>0</v>
      </c>
      <c r="EW25" s="12">
        <v>0</v>
      </c>
      <c r="EX25" s="12">
        <v>0</v>
      </c>
      <c r="EY25" s="12">
        <v>0</v>
      </c>
      <c r="EZ25" s="12">
        <v>0</v>
      </c>
      <c r="FA25" s="12">
        <v>0</v>
      </c>
      <c r="FB25" s="12">
        <v>0</v>
      </c>
      <c r="FC25" s="12">
        <v>0</v>
      </c>
      <c r="FD25" s="12">
        <v>0</v>
      </c>
      <c r="FE25" s="12">
        <v>0</v>
      </c>
      <c r="FF25" s="12">
        <v>0</v>
      </c>
      <c r="FG25" s="12">
        <v>0</v>
      </c>
      <c r="FH25" s="12">
        <v>0</v>
      </c>
      <c r="FI25" s="12">
        <v>0</v>
      </c>
      <c r="FJ25" s="12">
        <v>0</v>
      </c>
      <c r="FK25" s="12">
        <v>0</v>
      </c>
      <c r="FL25" s="12">
        <v>0</v>
      </c>
      <c r="FM25" s="12">
        <v>0</v>
      </c>
      <c r="FN25" s="12">
        <v>0</v>
      </c>
      <c r="FO25" s="12">
        <v>0</v>
      </c>
      <c r="FP25" s="12">
        <v>0</v>
      </c>
      <c r="FQ25" s="12">
        <v>0</v>
      </c>
      <c r="FR25" s="12">
        <v>0</v>
      </c>
      <c r="FS25" s="12">
        <v>0</v>
      </c>
      <c r="FT25" s="12">
        <v>0</v>
      </c>
      <c r="FU25" s="12">
        <v>0</v>
      </c>
      <c r="FV25" s="12">
        <v>0</v>
      </c>
      <c r="FW25" s="12">
        <v>0</v>
      </c>
      <c r="FX25" s="12">
        <v>0</v>
      </c>
      <c r="FY25" s="12">
        <v>0</v>
      </c>
      <c r="FZ25" s="12">
        <v>0</v>
      </c>
      <c r="GA25" s="12">
        <v>0</v>
      </c>
      <c r="GB25" s="12">
        <v>0</v>
      </c>
      <c r="GC25" s="12">
        <v>0</v>
      </c>
      <c r="GD25" s="12">
        <v>0</v>
      </c>
      <c r="GE25" s="12">
        <v>0</v>
      </c>
      <c r="GF25" s="12">
        <v>0</v>
      </c>
      <c r="GG25" s="12">
        <v>0</v>
      </c>
      <c r="GH25" s="12">
        <v>0</v>
      </c>
      <c r="GI25" s="12">
        <v>0</v>
      </c>
    </row>
    <row r="26" spans="1:191" x14ac:dyDescent="0.45">
      <c r="A26">
        <v>24</v>
      </c>
      <c r="B26" s="22" t="s">
        <v>202</v>
      </c>
      <c r="C26" s="23" t="s">
        <v>16</v>
      </c>
      <c r="D26" s="1">
        <v>10</v>
      </c>
      <c r="E26" s="1">
        <v>1</v>
      </c>
      <c r="F26" s="1">
        <f t="shared" si="7"/>
        <v>2</v>
      </c>
      <c r="G26" s="1">
        <f t="shared" si="6"/>
        <v>0</v>
      </c>
      <c r="H26" s="12">
        <v>0</v>
      </c>
      <c r="I26" s="12">
        <v>0</v>
      </c>
      <c r="J26" s="12">
        <v>10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0</v>
      </c>
      <c r="AM26" s="21">
        <v>0</v>
      </c>
      <c r="AN26" s="21">
        <v>0</v>
      </c>
      <c r="AO26" s="21">
        <v>0</v>
      </c>
      <c r="AP26" s="21">
        <v>0</v>
      </c>
      <c r="AQ26" s="21">
        <v>0</v>
      </c>
      <c r="AR26" s="21">
        <v>0</v>
      </c>
      <c r="AS26" s="21">
        <v>0</v>
      </c>
      <c r="AT26" s="12">
        <v>0</v>
      </c>
      <c r="AU26" s="12">
        <v>0</v>
      </c>
      <c r="AV26" s="12">
        <v>0</v>
      </c>
      <c r="AW26" s="12">
        <v>5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12">
        <v>0</v>
      </c>
      <c r="BE26" s="12">
        <v>0</v>
      </c>
      <c r="BF26" s="12">
        <v>0</v>
      </c>
      <c r="BG26" s="12">
        <v>0</v>
      </c>
      <c r="BH26" s="12">
        <v>0</v>
      </c>
      <c r="BI26" s="12">
        <v>0</v>
      </c>
      <c r="BJ26" s="12">
        <v>0</v>
      </c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>
        <v>0</v>
      </c>
      <c r="BV26" s="12">
        <v>0</v>
      </c>
      <c r="BW26" s="12">
        <v>0</v>
      </c>
      <c r="BX26" s="12">
        <v>0</v>
      </c>
      <c r="BY26" s="12">
        <v>0</v>
      </c>
      <c r="BZ26" s="12">
        <v>0</v>
      </c>
      <c r="CA26" s="12">
        <v>0</v>
      </c>
      <c r="CB26" s="12">
        <v>0</v>
      </c>
      <c r="CC26" s="12">
        <v>0</v>
      </c>
      <c r="CD26" s="12">
        <v>0</v>
      </c>
      <c r="CE26" s="12">
        <v>0</v>
      </c>
      <c r="CF26" s="12">
        <v>0</v>
      </c>
      <c r="CG26" s="12">
        <v>0</v>
      </c>
      <c r="CH26" s="12">
        <v>0</v>
      </c>
      <c r="CI26" s="12">
        <v>0</v>
      </c>
      <c r="CJ26" s="12">
        <v>0</v>
      </c>
      <c r="CK26" s="12">
        <v>0</v>
      </c>
      <c r="CL26" s="12">
        <v>0</v>
      </c>
      <c r="CM26" s="12">
        <v>0</v>
      </c>
      <c r="CN26" s="12">
        <v>0</v>
      </c>
      <c r="CO26" s="12">
        <v>0</v>
      </c>
      <c r="CP26" s="12">
        <v>0</v>
      </c>
      <c r="CQ26" s="12">
        <v>0</v>
      </c>
      <c r="CR26" s="12">
        <v>0</v>
      </c>
      <c r="CS26" s="12">
        <v>0</v>
      </c>
      <c r="CT26" s="12">
        <v>0</v>
      </c>
      <c r="CU26" s="12">
        <v>0</v>
      </c>
      <c r="CV26" s="12">
        <v>0</v>
      </c>
      <c r="CW26" s="12">
        <v>0</v>
      </c>
      <c r="CX26" s="12">
        <v>0</v>
      </c>
      <c r="CY26" s="12">
        <v>0</v>
      </c>
      <c r="CZ26" s="12">
        <v>0</v>
      </c>
      <c r="DA26" s="12">
        <v>0</v>
      </c>
      <c r="DB26" s="12">
        <v>0</v>
      </c>
      <c r="DC26" s="12">
        <v>0</v>
      </c>
      <c r="DD26" s="12">
        <v>0</v>
      </c>
      <c r="DE26" s="12">
        <v>0</v>
      </c>
      <c r="DF26" s="12">
        <v>0</v>
      </c>
      <c r="DG26" s="12">
        <v>0</v>
      </c>
      <c r="DH26" s="12">
        <v>0</v>
      </c>
      <c r="DI26" s="12">
        <v>0</v>
      </c>
      <c r="DJ26" s="12">
        <v>0</v>
      </c>
      <c r="DK26" s="12">
        <v>0</v>
      </c>
      <c r="DL26" s="12">
        <v>0</v>
      </c>
      <c r="DM26" s="12">
        <v>0</v>
      </c>
      <c r="DN26" s="12">
        <v>0</v>
      </c>
      <c r="DO26" s="12">
        <v>0</v>
      </c>
      <c r="DP26" s="12">
        <v>0</v>
      </c>
      <c r="DQ26" s="12">
        <v>0</v>
      </c>
      <c r="DR26" s="12">
        <v>0</v>
      </c>
      <c r="DS26" s="12">
        <v>0</v>
      </c>
      <c r="DT26" s="12">
        <v>0</v>
      </c>
      <c r="DU26" s="12">
        <v>0</v>
      </c>
      <c r="DV26" s="12">
        <v>0</v>
      </c>
      <c r="DW26" s="12">
        <v>0</v>
      </c>
      <c r="DX26" s="12">
        <v>0</v>
      </c>
      <c r="DY26" s="12">
        <v>0</v>
      </c>
      <c r="DZ26" s="12">
        <v>0</v>
      </c>
      <c r="EA26" s="12">
        <v>0</v>
      </c>
      <c r="EB26" s="12">
        <v>0</v>
      </c>
      <c r="EC26" s="12">
        <v>0</v>
      </c>
      <c r="ED26" s="12">
        <v>0</v>
      </c>
      <c r="EE26" s="12">
        <v>0</v>
      </c>
      <c r="EF26" s="12">
        <v>0</v>
      </c>
      <c r="EG26" s="12">
        <v>0</v>
      </c>
      <c r="EH26" s="12">
        <v>0</v>
      </c>
      <c r="EI26" s="12">
        <v>0</v>
      </c>
      <c r="EJ26" s="12">
        <v>0</v>
      </c>
      <c r="EK26" s="12">
        <v>0</v>
      </c>
      <c r="EL26" s="12">
        <v>0</v>
      </c>
      <c r="EM26" s="12">
        <v>0</v>
      </c>
      <c r="EN26" s="12">
        <v>0</v>
      </c>
      <c r="EO26" s="12">
        <v>0</v>
      </c>
      <c r="EP26" s="12">
        <v>0</v>
      </c>
      <c r="EQ26" s="12">
        <v>0</v>
      </c>
      <c r="ER26" s="12">
        <v>0</v>
      </c>
      <c r="ES26" s="12">
        <v>0</v>
      </c>
      <c r="ET26" s="12">
        <v>0</v>
      </c>
      <c r="EU26" s="12">
        <v>0</v>
      </c>
      <c r="EV26" s="12">
        <v>0</v>
      </c>
      <c r="EW26" s="12">
        <v>0</v>
      </c>
      <c r="EX26" s="12">
        <v>0</v>
      </c>
      <c r="EY26" s="12">
        <v>0</v>
      </c>
      <c r="EZ26" s="12">
        <v>0</v>
      </c>
      <c r="FA26" s="12">
        <v>0</v>
      </c>
      <c r="FB26" s="12">
        <v>0</v>
      </c>
      <c r="FC26" s="12">
        <v>0</v>
      </c>
      <c r="FD26" s="12">
        <v>0</v>
      </c>
      <c r="FE26" s="12">
        <v>0</v>
      </c>
      <c r="FF26" s="12">
        <v>0</v>
      </c>
      <c r="FG26" s="12">
        <v>0</v>
      </c>
      <c r="FH26" s="12">
        <v>0</v>
      </c>
      <c r="FI26" s="12">
        <v>0</v>
      </c>
      <c r="FJ26" s="12">
        <v>0</v>
      </c>
      <c r="FK26" s="12">
        <v>0</v>
      </c>
      <c r="FL26" s="12">
        <v>0</v>
      </c>
      <c r="FM26" s="12">
        <v>0</v>
      </c>
      <c r="FN26" s="12">
        <v>0</v>
      </c>
      <c r="FO26" s="12">
        <v>0</v>
      </c>
      <c r="FP26" s="12">
        <v>0</v>
      </c>
      <c r="FQ26" s="12">
        <v>0</v>
      </c>
      <c r="FR26" s="12">
        <v>0</v>
      </c>
      <c r="FS26" s="12">
        <v>0</v>
      </c>
      <c r="FT26" s="12">
        <v>0</v>
      </c>
      <c r="FU26" s="12">
        <v>0</v>
      </c>
      <c r="FV26" s="12">
        <v>0</v>
      </c>
      <c r="FW26" s="12">
        <v>0</v>
      </c>
      <c r="FX26" s="12">
        <v>0</v>
      </c>
      <c r="FY26" s="12">
        <v>0</v>
      </c>
      <c r="FZ26" s="12">
        <v>0</v>
      </c>
      <c r="GA26" s="12">
        <v>0</v>
      </c>
      <c r="GB26" s="12">
        <v>0</v>
      </c>
      <c r="GC26" s="12">
        <v>0</v>
      </c>
      <c r="GD26" s="12">
        <v>0</v>
      </c>
      <c r="GE26" s="12">
        <v>0</v>
      </c>
      <c r="GF26" s="12">
        <v>0</v>
      </c>
      <c r="GG26" s="12">
        <v>0</v>
      </c>
      <c r="GH26" s="12">
        <v>0</v>
      </c>
      <c r="GI26" s="12">
        <v>0</v>
      </c>
    </row>
    <row r="27" spans="1:191" x14ac:dyDescent="0.45">
      <c r="A27">
        <v>25</v>
      </c>
      <c r="B27" s="22" t="s">
        <v>201</v>
      </c>
      <c r="C27" s="23" t="s">
        <v>16</v>
      </c>
      <c r="D27" s="1">
        <v>10</v>
      </c>
      <c r="E27" s="1">
        <v>1</v>
      </c>
      <c r="F27" s="1">
        <f t="shared" si="7"/>
        <v>3</v>
      </c>
      <c r="G27" s="1">
        <f t="shared" si="6"/>
        <v>0</v>
      </c>
      <c r="H27" s="12">
        <v>0</v>
      </c>
      <c r="I27" s="12">
        <v>0</v>
      </c>
      <c r="J27" s="12">
        <v>5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0</v>
      </c>
      <c r="AM27" s="21">
        <v>0</v>
      </c>
      <c r="AN27" s="21">
        <v>0</v>
      </c>
      <c r="AO27" s="21">
        <v>0</v>
      </c>
      <c r="AP27" s="21">
        <v>0</v>
      </c>
      <c r="AQ27" s="21">
        <v>0</v>
      </c>
      <c r="AR27" s="21">
        <v>0</v>
      </c>
      <c r="AS27" s="21">
        <v>0</v>
      </c>
      <c r="AT27" s="12">
        <v>0</v>
      </c>
      <c r="AU27" s="12">
        <v>0</v>
      </c>
      <c r="AV27" s="12">
        <v>0</v>
      </c>
      <c r="AW27" s="12">
        <v>0</v>
      </c>
      <c r="AX27" s="12">
        <v>0</v>
      </c>
      <c r="AY27" s="12">
        <v>0</v>
      </c>
      <c r="AZ27" s="12">
        <v>0</v>
      </c>
      <c r="BA27" s="12">
        <v>0</v>
      </c>
      <c r="BB27" s="12">
        <v>0</v>
      </c>
      <c r="BC27" s="12">
        <v>0</v>
      </c>
      <c r="BD27" s="12">
        <v>0</v>
      </c>
      <c r="BE27" s="12">
        <v>0</v>
      </c>
      <c r="BF27" s="12">
        <v>0</v>
      </c>
      <c r="BG27" s="12">
        <v>0</v>
      </c>
      <c r="BH27" s="12">
        <v>1</v>
      </c>
      <c r="BI27" s="12">
        <v>0</v>
      </c>
      <c r="BJ27" s="12">
        <v>0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>
        <v>0</v>
      </c>
      <c r="BV27" s="12">
        <v>0</v>
      </c>
      <c r="BW27" s="12">
        <v>0</v>
      </c>
      <c r="BX27" s="12">
        <v>0</v>
      </c>
      <c r="BY27" s="12">
        <v>0</v>
      </c>
      <c r="BZ27" s="12">
        <v>0</v>
      </c>
      <c r="CA27" s="12">
        <v>0</v>
      </c>
      <c r="CB27" s="12">
        <v>0</v>
      </c>
      <c r="CC27" s="12">
        <v>0</v>
      </c>
      <c r="CD27" s="12">
        <v>0</v>
      </c>
      <c r="CE27" s="12">
        <v>0</v>
      </c>
      <c r="CF27" s="12">
        <v>0</v>
      </c>
      <c r="CG27" s="12">
        <v>0</v>
      </c>
      <c r="CH27" s="12">
        <v>0</v>
      </c>
      <c r="CI27" s="12">
        <v>0</v>
      </c>
      <c r="CJ27" s="12">
        <v>0</v>
      </c>
      <c r="CK27" s="12">
        <v>0</v>
      </c>
      <c r="CL27" s="12">
        <v>0</v>
      </c>
      <c r="CM27" s="12">
        <v>0</v>
      </c>
      <c r="CN27" s="12">
        <v>0</v>
      </c>
      <c r="CO27" s="12">
        <v>0</v>
      </c>
      <c r="CP27" s="12">
        <v>0</v>
      </c>
      <c r="CQ27" s="12">
        <v>0</v>
      </c>
      <c r="CR27" s="12">
        <v>0</v>
      </c>
      <c r="CS27" s="12">
        <v>0</v>
      </c>
      <c r="CT27" s="12">
        <v>0</v>
      </c>
      <c r="CU27" s="12">
        <v>0</v>
      </c>
      <c r="CV27" s="12">
        <v>0</v>
      </c>
      <c r="CW27" s="12">
        <v>0</v>
      </c>
      <c r="CX27" s="12">
        <v>0</v>
      </c>
      <c r="CY27" s="12">
        <v>0</v>
      </c>
      <c r="CZ27" s="12">
        <v>0</v>
      </c>
      <c r="DA27" s="12">
        <v>0</v>
      </c>
      <c r="DB27" s="12">
        <v>0</v>
      </c>
      <c r="DC27" s="12">
        <v>0</v>
      </c>
      <c r="DD27" s="12">
        <v>0</v>
      </c>
      <c r="DE27" s="12">
        <v>0</v>
      </c>
      <c r="DF27" s="12">
        <v>0</v>
      </c>
      <c r="DG27" s="12">
        <v>0</v>
      </c>
      <c r="DH27" s="12">
        <v>0</v>
      </c>
      <c r="DI27" s="12">
        <v>0</v>
      </c>
      <c r="DJ27" s="12">
        <v>0</v>
      </c>
      <c r="DK27" s="12">
        <v>0</v>
      </c>
      <c r="DL27" s="12">
        <v>0</v>
      </c>
      <c r="DM27" s="12">
        <v>0</v>
      </c>
      <c r="DN27" s="12">
        <v>0</v>
      </c>
      <c r="DO27" s="12">
        <v>0</v>
      </c>
      <c r="DP27" s="12">
        <v>0</v>
      </c>
      <c r="DQ27" s="12">
        <v>0</v>
      </c>
      <c r="DR27" s="12">
        <v>5</v>
      </c>
      <c r="DS27" s="12">
        <v>0</v>
      </c>
      <c r="DT27" s="12">
        <v>0</v>
      </c>
      <c r="DU27" s="12">
        <v>0</v>
      </c>
      <c r="DV27" s="12">
        <v>0</v>
      </c>
      <c r="DW27" s="12">
        <v>0</v>
      </c>
      <c r="DX27" s="12">
        <v>0</v>
      </c>
      <c r="DY27" s="12">
        <v>0</v>
      </c>
      <c r="DZ27" s="12">
        <v>0</v>
      </c>
      <c r="EA27" s="12">
        <v>0</v>
      </c>
      <c r="EB27" s="12">
        <v>0</v>
      </c>
      <c r="EC27" s="12">
        <v>0</v>
      </c>
      <c r="ED27" s="12">
        <v>0</v>
      </c>
      <c r="EE27" s="12">
        <v>0</v>
      </c>
      <c r="EF27" s="12">
        <v>0</v>
      </c>
      <c r="EG27" s="12">
        <v>0</v>
      </c>
      <c r="EH27" s="12">
        <v>0</v>
      </c>
      <c r="EI27" s="12">
        <v>0</v>
      </c>
      <c r="EJ27" s="12">
        <v>0</v>
      </c>
      <c r="EK27" s="12">
        <v>0</v>
      </c>
      <c r="EL27" s="12">
        <v>0</v>
      </c>
      <c r="EM27" s="12">
        <v>0</v>
      </c>
      <c r="EN27" s="12">
        <v>0</v>
      </c>
      <c r="EO27" s="12">
        <v>0</v>
      </c>
      <c r="EP27" s="12">
        <v>0</v>
      </c>
      <c r="EQ27" s="12">
        <v>0</v>
      </c>
      <c r="ER27" s="12">
        <v>0</v>
      </c>
      <c r="ES27" s="12">
        <v>0</v>
      </c>
      <c r="ET27" s="12">
        <v>0</v>
      </c>
      <c r="EU27" s="12">
        <v>0</v>
      </c>
      <c r="EV27" s="12">
        <v>0</v>
      </c>
      <c r="EW27" s="12">
        <v>0</v>
      </c>
      <c r="EX27" s="12">
        <v>0</v>
      </c>
      <c r="EY27" s="12">
        <v>0</v>
      </c>
      <c r="EZ27" s="12">
        <v>0</v>
      </c>
      <c r="FA27" s="12">
        <v>0</v>
      </c>
      <c r="FB27" s="12">
        <v>0</v>
      </c>
      <c r="FC27" s="12">
        <v>0</v>
      </c>
      <c r="FD27" s="12">
        <v>0</v>
      </c>
      <c r="FE27" s="12">
        <v>0</v>
      </c>
      <c r="FF27" s="12">
        <v>0</v>
      </c>
      <c r="FG27" s="12">
        <v>0</v>
      </c>
      <c r="FH27" s="12">
        <v>0</v>
      </c>
      <c r="FI27" s="12">
        <v>0</v>
      </c>
      <c r="FJ27" s="12">
        <v>0</v>
      </c>
      <c r="FK27" s="12">
        <v>0</v>
      </c>
      <c r="FL27" s="12">
        <v>0</v>
      </c>
      <c r="FM27" s="12">
        <v>0</v>
      </c>
      <c r="FN27" s="12">
        <v>0</v>
      </c>
      <c r="FO27" s="12">
        <v>0</v>
      </c>
      <c r="FP27" s="12">
        <v>0</v>
      </c>
      <c r="FQ27" s="12">
        <v>0</v>
      </c>
      <c r="FR27" s="12">
        <v>0</v>
      </c>
      <c r="FS27" s="12">
        <v>0</v>
      </c>
      <c r="FT27" s="12">
        <v>0</v>
      </c>
      <c r="FU27" s="12">
        <v>0</v>
      </c>
      <c r="FV27" s="12">
        <v>0</v>
      </c>
      <c r="FW27" s="12">
        <v>0</v>
      </c>
      <c r="FX27" s="12">
        <v>0</v>
      </c>
      <c r="FY27" s="12">
        <v>0</v>
      </c>
      <c r="FZ27" s="12">
        <v>0</v>
      </c>
      <c r="GA27" s="12">
        <v>0</v>
      </c>
      <c r="GB27" s="12">
        <v>0</v>
      </c>
      <c r="GC27" s="12">
        <v>0</v>
      </c>
      <c r="GD27" s="12">
        <v>0</v>
      </c>
      <c r="GE27" s="12">
        <v>0</v>
      </c>
      <c r="GF27" s="12">
        <v>0</v>
      </c>
      <c r="GG27" s="12">
        <v>0</v>
      </c>
      <c r="GH27" s="12">
        <v>0</v>
      </c>
      <c r="GI27" s="12">
        <v>0</v>
      </c>
    </row>
    <row r="28" spans="1:191" x14ac:dyDescent="0.45">
      <c r="A28">
        <v>26</v>
      </c>
      <c r="B28" s="22" t="s">
        <v>200</v>
      </c>
      <c r="C28" s="23" t="s">
        <v>16</v>
      </c>
      <c r="D28" s="1">
        <v>10</v>
      </c>
      <c r="E28" s="1">
        <v>1</v>
      </c>
      <c r="F28" s="1">
        <f t="shared" si="7"/>
        <v>4</v>
      </c>
      <c r="G28" s="1">
        <f t="shared" si="6"/>
        <v>0</v>
      </c>
      <c r="H28" s="12">
        <v>0</v>
      </c>
      <c r="I28" s="12">
        <v>0</v>
      </c>
      <c r="J28" s="12">
        <v>20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  <c r="AL28" s="12">
        <v>0</v>
      </c>
      <c r="AM28" s="21">
        <v>0</v>
      </c>
      <c r="AN28" s="21">
        <v>0</v>
      </c>
      <c r="AO28" s="21">
        <v>0</v>
      </c>
      <c r="AP28" s="21">
        <v>0</v>
      </c>
      <c r="AQ28" s="21">
        <v>0</v>
      </c>
      <c r="AR28" s="21">
        <v>0</v>
      </c>
      <c r="AS28" s="21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45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12">
        <v>0</v>
      </c>
      <c r="BE28" s="12">
        <v>40</v>
      </c>
      <c r="BF28" s="12">
        <v>0</v>
      </c>
      <c r="BG28" s="12">
        <v>0</v>
      </c>
      <c r="BH28" s="12">
        <v>10</v>
      </c>
      <c r="BI28" s="12">
        <v>0</v>
      </c>
      <c r="BJ28" s="12">
        <v>0</v>
      </c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>
        <v>0</v>
      </c>
      <c r="BU28" s="12">
        <v>0</v>
      </c>
      <c r="BV28" s="12">
        <v>0</v>
      </c>
      <c r="BW28" s="12">
        <v>0</v>
      </c>
      <c r="BX28" s="12">
        <v>0</v>
      </c>
      <c r="BY28" s="12">
        <v>0</v>
      </c>
      <c r="BZ28" s="12">
        <v>0</v>
      </c>
      <c r="CA28" s="12">
        <v>0</v>
      </c>
      <c r="CB28" s="12">
        <v>0</v>
      </c>
      <c r="CC28" s="12">
        <v>0</v>
      </c>
      <c r="CD28" s="12">
        <v>0</v>
      </c>
      <c r="CE28" s="12">
        <v>0</v>
      </c>
      <c r="CF28" s="12">
        <v>0</v>
      </c>
      <c r="CG28" s="12">
        <v>0</v>
      </c>
      <c r="CH28" s="12">
        <v>0</v>
      </c>
      <c r="CI28" s="12">
        <v>0</v>
      </c>
      <c r="CJ28" s="12">
        <v>0</v>
      </c>
      <c r="CK28" s="12">
        <v>0</v>
      </c>
      <c r="CL28" s="12">
        <v>0</v>
      </c>
      <c r="CM28" s="12">
        <v>0</v>
      </c>
      <c r="CN28" s="12">
        <v>0</v>
      </c>
      <c r="CO28" s="12">
        <v>0</v>
      </c>
      <c r="CP28" s="12">
        <v>0</v>
      </c>
      <c r="CQ28" s="12">
        <v>0</v>
      </c>
      <c r="CR28" s="12">
        <v>0</v>
      </c>
      <c r="CS28" s="12">
        <v>0</v>
      </c>
      <c r="CT28" s="12">
        <v>0</v>
      </c>
      <c r="CU28" s="12">
        <v>0</v>
      </c>
      <c r="CV28" s="12">
        <v>0</v>
      </c>
      <c r="CW28" s="12">
        <v>0</v>
      </c>
      <c r="CX28" s="12">
        <v>0</v>
      </c>
      <c r="CY28" s="12">
        <v>0</v>
      </c>
      <c r="CZ28" s="12">
        <v>0</v>
      </c>
      <c r="DA28" s="12">
        <v>0</v>
      </c>
      <c r="DB28" s="12">
        <v>0</v>
      </c>
      <c r="DC28" s="12">
        <v>0</v>
      </c>
      <c r="DD28" s="12">
        <v>0</v>
      </c>
      <c r="DE28" s="12">
        <v>0</v>
      </c>
      <c r="DF28" s="12">
        <v>0</v>
      </c>
      <c r="DG28" s="12">
        <v>0</v>
      </c>
      <c r="DH28" s="12">
        <v>0</v>
      </c>
      <c r="DI28" s="12">
        <v>0</v>
      </c>
      <c r="DJ28" s="12">
        <v>0</v>
      </c>
      <c r="DK28" s="12">
        <v>0</v>
      </c>
      <c r="DL28" s="12">
        <v>0</v>
      </c>
      <c r="DM28" s="12">
        <v>0</v>
      </c>
      <c r="DN28" s="12">
        <v>0</v>
      </c>
      <c r="DO28" s="12">
        <v>0</v>
      </c>
      <c r="DP28" s="12">
        <v>0</v>
      </c>
      <c r="DQ28" s="12">
        <v>0</v>
      </c>
      <c r="DR28" s="12">
        <v>0</v>
      </c>
      <c r="DS28" s="12">
        <v>0</v>
      </c>
      <c r="DT28" s="12">
        <v>0</v>
      </c>
      <c r="DU28" s="12">
        <v>0</v>
      </c>
      <c r="DV28" s="12">
        <v>0</v>
      </c>
      <c r="DW28" s="12">
        <v>0</v>
      </c>
      <c r="DX28" s="12">
        <v>0</v>
      </c>
      <c r="DY28" s="12">
        <v>0</v>
      </c>
      <c r="DZ28" s="12">
        <v>0</v>
      </c>
      <c r="EA28" s="12">
        <v>0</v>
      </c>
      <c r="EB28" s="12">
        <v>0</v>
      </c>
      <c r="EC28" s="12">
        <v>0</v>
      </c>
      <c r="ED28" s="12">
        <v>0</v>
      </c>
      <c r="EE28" s="12">
        <v>0</v>
      </c>
      <c r="EF28" s="12">
        <v>0</v>
      </c>
      <c r="EG28" s="12">
        <v>0</v>
      </c>
      <c r="EH28" s="12">
        <v>0</v>
      </c>
      <c r="EI28" s="12">
        <v>0</v>
      </c>
      <c r="EJ28" s="12">
        <v>0</v>
      </c>
      <c r="EK28" s="12">
        <v>0</v>
      </c>
      <c r="EL28" s="12">
        <v>0</v>
      </c>
      <c r="EM28" s="12">
        <v>0</v>
      </c>
      <c r="EN28" s="12">
        <v>0</v>
      </c>
      <c r="EO28" s="12">
        <v>0</v>
      </c>
      <c r="EP28" s="12">
        <v>0</v>
      </c>
      <c r="EQ28" s="12">
        <v>0</v>
      </c>
      <c r="ER28" s="12">
        <v>0</v>
      </c>
      <c r="ES28" s="12">
        <v>0</v>
      </c>
      <c r="ET28" s="12">
        <v>0</v>
      </c>
      <c r="EU28" s="12">
        <v>0</v>
      </c>
      <c r="EV28" s="12">
        <v>0</v>
      </c>
      <c r="EW28" s="12">
        <v>0</v>
      </c>
      <c r="EX28" s="12">
        <v>0</v>
      </c>
      <c r="EY28" s="12">
        <v>0</v>
      </c>
      <c r="EZ28" s="12">
        <v>0</v>
      </c>
      <c r="FA28" s="12">
        <v>0</v>
      </c>
      <c r="FB28" s="12">
        <v>0</v>
      </c>
      <c r="FC28" s="12">
        <v>0</v>
      </c>
      <c r="FD28" s="12">
        <v>0</v>
      </c>
      <c r="FE28" s="12">
        <v>0</v>
      </c>
      <c r="FF28" s="12">
        <v>0</v>
      </c>
      <c r="FG28" s="12">
        <v>0</v>
      </c>
      <c r="FH28" s="12">
        <v>0</v>
      </c>
      <c r="FI28" s="12">
        <v>0</v>
      </c>
      <c r="FJ28" s="12">
        <v>0</v>
      </c>
      <c r="FK28" s="12">
        <v>0</v>
      </c>
      <c r="FL28" s="12">
        <v>0</v>
      </c>
      <c r="FM28" s="12">
        <v>0</v>
      </c>
      <c r="FN28" s="12">
        <v>0</v>
      </c>
      <c r="FO28" s="12">
        <v>0</v>
      </c>
      <c r="FP28" s="12">
        <v>0</v>
      </c>
      <c r="FQ28" s="12">
        <v>0</v>
      </c>
      <c r="FR28" s="12">
        <v>0</v>
      </c>
      <c r="FS28" s="12">
        <v>0</v>
      </c>
      <c r="FT28" s="12">
        <v>0</v>
      </c>
      <c r="FU28" s="12">
        <v>0</v>
      </c>
      <c r="FV28" s="12">
        <v>0</v>
      </c>
      <c r="FW28" s="12">
        <v>0</v>
      </c>
      <c r="FX28" s="12">
        <v>0</v>
      </c>
      <c r="FY28" s="12">
        <v>0</v>
      </c>
      <c r="FZ28" s="12">
        <v>0</v>
      </c>
      <c r="GA28" s="12">
        <v>0</v>
      </c>
      <c r="GB28" s="12">
        <v>0</v>
      </c>
      <c r="GC28" s="12">
        <v>0</v>
      </c>
      <c r="GD28" s="12">
        <v>0</v>
      </c>
      <c r="GE28" s="12">
        <v>0</v>
      </c>
      <c r="GF28" s="12">
        <v>0</v>
      </c>
      <c r="GG28" s="12">
        <v>0</v>
      </c>
      <c r="GH28" s="12">
        <v>0</v>
      </c>
      <c r="GI28" s="12">
        <v>0</v>
      </c>
    </row>
    <row r="29" spans="1:191" x14ac:dyDescent="0.45">
      <c r="A29">
        <v>27</v>
      </c>
      <c r="B29" s="22" t="s">
        <v>199</v>
      </c>
      <c r="C29" s="23" t="s">
        <v>16</v>
      </c>
      <c r="D29" s="1">
        <v>10</v>
      </c>
      <c r="E29" s="1">
        <v>1</v>
      </c>
      <c r="F29" s="1">
        <f t="shared" si="7"/>
        <v>2</v>
      </c>
      <c r="G29" s="1">
        <f t="shared" si="6"/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0</v>
      </c>
      <c r="AL29" s="12">
        <v>0</v>
      </c>
      <c r="AM29" s="21">
        <v>0</v>
      </c>
      <c r="AN29" s="21">
        <v>0</v>
      </c>
      <c r="AO29" s="21">
        <v>0</v>
      </c>
      <c r="AP29" s="21">
        <v>0</v>
      </c>
      <c r="AQ29" s="21">
        <v>0</v>
      </c>
      <c r="AR29" s="21">
        <v>0</v>
      </c>
      <c r="AS29" s="21">
        <v>0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12">
        <v>0</v>
      </c>
      <c r="BB29" s="12">
        <v>0</v>
      </c>
      <c r="BC29" s="12">
        <v>0</v>
      </c>
      <c r="BD29" s="12">
        <v>0</v>
      </c>
      <c r="BE29" s="12">
        <v>0</v>
      </c>
      <c r="BF29" s="12">
        <v>0</v>
      </c>
      <c r="BG29" s="12">
        <v>0</v>
      </c>
      <c r="BH29" s="12">
        <v>100</v>
      </c>
      <c r="BI29" s="12">
        <v>0</v>
      </c>
      <c r="BJ29" s="12">
        <v>0</v>
      </c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</v>
      </c>
      <c r="BS29" s="12">
        <v>0</v>
      </c>
      <c r="BT29" s="12">
        <v>0</v>
      </c>
      <c r="BU29" s="12">
        <v>0</v>
      </c>
      <c r="BV29" s="12">
        <v>0</v>
      </c>
      <c r="BW29" s="12">
        <v>0</v>
      </c>
      <c r="BX29" s="12">
        <v>0</v>
      </c>
      <c r="BY29" s="12">
        <v>0</v>
      </c>
      <c r="BZ29" s="12">
        <v>0</v>
      </c>
      <c r="CA29" s="12">
        <v>0</v>
      </c>
      <c r="CB29" s="12">
        <v>0</v>
      </c>
      <c r="CC29" s="12">
        <v>0</v>
      </c>
      <c r="CD29" s="12">
        <v>0</v>
      </c>
      <c r="CE29" s="12">
        <v>0</v>
      </c>
      <c r="CF29" s="12">
        <v>0</v>
      </c>
      <c r="CG29" s="12">
        <v>0</v>
      </c>
      <c r="CH29" s="12">
        <v>0</v>
      </c>
      <c r="CI29" s="12">
        <v>0</v>
      </c>
      <c r="CJ29" s="12">
        <v>0</v>
      </c>
      <c r="CK29" s="12">
        <v>0</v>
      </c>
      <c r="CL29" s="12">
        <v>0</v>
      </c>
      <c r="CM29" s="12">
        <v>0</v>
      </c>
      <c r="CN29" s="12">
        <v>0</v>
      </c>
      <c r="CO29" s="12">
        <v>0</v>
      </c>
      <c r="CP29" s="12">
        <v>0</v>
      </c>
      <c r="CQ29" s="12">
        <v>0</v>
      </c>
      <c r="CR29" s="12">
        <v>0</v>
      </c>
      <c r="CS29" s="12">
        <v>0</v>
      </c>
      <c r="CT29" s="12">
        <v>0</v>
      </c>
      <c r="CU29" s="12">
        <v>0</v>
      </c>
      <c r="CV29" s="12">
        <v>0</v>
      </c>
      <c r="CW29" s="12">
        <v>0</v>
      </c>
      <c r="CX29" s="12">
        <v>0</v>
      </c>
      <c r="CY29" s="12">
        <v>0</v>
      </c>
      <c r="CZ29" s="12">
        <v>0</v>
      </c>
      <c r="DA29" s="12">
        <v>0</v>
      </c>
      <c r="DB29" s="12">
        <v>0</v>
      </c>
      <c r="DC29" s="12">
        <v>0</v>
      </c>
      <c r="DD29" s="12">
        <v>0</v>
      </c>
      <c r="DE29" s="12">
        <v>0</v>
      </c>
      <c r="DF29" s="12">
        <v>0</v>
      </c>
      <c r="DG29" s="12">
        <v>0</v>
      </c>
      <c r="DH29" s="12">
        <v>0</v>
      </c>
      <c r="DI29" s="12">
        <v>0</v>
      </c>
      <c r="DJ29" s="12">
        <v>0</v>
      </c>
      <c r="DK29" s="12">
        <v>0</v>
      </c>
      <c r="DL29" s="12">
        <v>0</v>
      </c>
      <c r="DM29" s="12">
        <v>0</v>
      </c>
      <c r="DN29" s="12">
        <v>0</v>
      </c>
      <c r="DO29" s="12">
        <v>0</v>
      </c>
      <c r="DP29" s="12">
        <v>0</v>
      </c>
      <c r="DQ29" s="12">
        <v>0</v>
      </c>
      <c r="DR29" s="12">
        <v>0</v>
      </c>
      <c r="DS29" s="12">
        <v>0</v>
      </c>
      <c r="DT29" s="12">
        <v>0</v>
      </c>
      <c r="DU29" s="12">
        <v>0</v>
      </c>
      <c r="DV29" s="12">
        <v>0</v>
      </c>
      <c r="DW29" s="12">
        <v>0</v>
      </c>
      <c r="DX29" s="12">
        <v>0</v>
      </c>
      <c r="DY29" s="12">
        <v>0</v>
      </c>
      <c r="DZ29" s="12">
        <v>0</v>
      </c>
      <c r="EA29" s="12">
        <v>0</v>
      </c>
      <c r="EB29" s="12">
        <v>0</v>
      </c>
      <c r="EC29" s="12">
        <v>0</v>
      </c>
      <c r="ED29" s="12">
        <v>0</v>
      </c>
      <c r="EE29" s="12">
        <v>0</v>
      </c>
      <c r="EF29" s="12">
        <v>0</v>
      </c>
      <c r="EG29" s="12">
        <v>0</v>
      </c>
      <c r="EH29" s="12">
        <v>0</v>
      </c>
      <c r="EI29" s="12">
        <v>0</v>
      </c>
      <c r="EJ29" s="12">
        <v>0</v>
      </c>
      <c r="EK29" s="12">
        <v>0</v>
      </c>
      <c r="EL29" s="12">
        <v>0</v>
      </c>
      <c r="EM29" s="12">
        <v>0</v>
      </c>
      <c r="EN29" s="12">
        <v>0</v>
      </c>
      <c r="EO29" s="12">
        <v>0</v>
      </c>
      <c r="EP29" s="12">
        <v>0</v>
      </c>
      <c r="EQ29" s="12">
        <v>0</v>
      </c>
      <c r="ER29" s="12">
        <v>0</v>
      </c>
      <c r="ES29" s="12">
        <v>0</v>
      </c>
      <c r="ET29" s="12">
        <v>0</v>
      </c>
      <c r="EU29" s="12">
        <v>0</v>
      </c>
      <c r="EV29" s="12">
        <v>0</v>
      </c>
      <c r="EW29" s="12">
        <v>0</v>
      </c>
      <c r="EX29" s="12">
        <v>0</v>
      </c>
      <c r="EY29" s="12">
        <v>0</v>
      </c>
      <c r="EZ29" s="12">
        <v>0</v>
      </c>
      <c r="FA29" s="12">
        <v>0</v>
      </c>
      <c r="FB29" s="12">
        <v>0</v>
      </c>
      <c r="FC29" s="12">
        <v>0</v>
      </c>
      <c r="FD29" s="12">
        <v>0</v>
      </c>
      <c r="FE29" s="12">
        <v>0</v>
      </c>
      <c r="FF29" s="12">
        <v>0</v>
      </c>
      <c r="FG29" s="12">
        <v>0</v>
      </c>
      <c r="FH29" s="12">
        <v>0</v>
      </c>
      <c r="FI29" s="12">
        <v>0</v>
      </c>
      <c r="FJ29" s="12">
        <v>0</v>
      </c>
      <c r="FK29" s="12">
        <v>0</v>
      </c>
      <c r="FL29" s="12">
        <v>30</v>
      </c>
      <c r="FM29" s="12">
        <v>0</v>
      </c>
      <c r="FN29" s="12">
        <v>0</v>
      </c>
      <c r="FO29" s="12">
        <v>0</v>
      </c>
      <c r="FP29" s="12">
        <v>0</v>
      </c>
      <c r="FQ29" s="12">
        <v>0</v>
      </c>
      <c r="FR29" s="12">
        <v>0</v>
      </c>
      <c r="FS29" s="12">
        <v>0</v>
      </c>
      <c r="FT29" s="12">
        <v>0</v>
      </c>
      <c r="FU29" s="12">
        <v>0</v>
      </c>
      <c r="FV29" s="12">
        <v>0</v>
      </c>
      <c r="FW29" s="12">
        <v>0</v>
      </c>
      <c r="FX29" s="12">
        <v>0</v>
      </c>
      <c r="FY29" s="12">
        <v>0</v>
      </c>
      <c r="FZ29" s="12">
        <v>0</v>
      </c>
      <c r="GA29" s="12">
        <v>0</v>
      </c>
      <c r="GB29" s="12">
        <v>0</v>
      </c>
      <c r="GC29" s="12">
        <v>0</v>
      </c>
      <c r="GD29" s="12">
        <v>0</v>
      </c>
      <c r="GE29" s="12">
        <v>0</v>
      </c>
      <c r="GF29" s="12">
        <v>0</v>
      </c>
      <c r="GG29" s="12">
        <v>0</v>
      </c>
      <c r="GH29" s="12">
        <v>0</v>
      </c>
      <c r="GI29" s="12">
        <v>0</v>
      </c>
    </row>
    <row r="30" spans="1:191" x14ac:dyDescent="0.45">
      <c r="A30">
        <v>28</v>
      </c>
      <c r="B30" s="22" t="s">
        <v>198</v>
      </c>
      <c r="C30" s="23" t="s">
        <v>16</v>
      </c>
      <c r="D30" s="1">
        <v>10</v>
      </c>
      <c r="E30" s="1">
        <v>1</v>
      </c>
      <c r="F30" s="1">
        <f t="shared" si="7"/>
        <v>3</v>
      </c>
      <c r="G30" s="1">
        <f t="shared" si="6"/>
        <v>0</v>
      </c>
      <c r="H30" s="12">
        <v>0</v>
      </c>
      <c r="I30" s="12">
        <v>0</v>
      </c>
      <c r="J30" s="12">
        <v>5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21">
        <v>0</v>
      </c>
      <c r="AN30" s="21">
        <v>0</v>
      </c>
      <c r="AO30" s="21">
        <v>0</v>
      </c>
      <c r="AP30" s="21">
        <v>0</v>
      </c>
      <c r="AQ30" s="21">
        <v>0</v>
      </c>
      <c r="AR30" s="21">
        <v>0</v>
      </c>
      <c r="AS30" s="21">
        <v>0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12">
        <v>0</v>
      </c>
      <c r="BE30" s="12">
        <v>0</v>
      </c>
      <c r="BF30" s="12">
        <v>0</v>
      </c>
      <c r="BG30" s="12">
        <v>0</v>
      </c>
      <c r="BH30" s="12">
        <v>1</v>
      </c>
      <c r="BI30" s="12">
        <v>0</v>
      </c>
      <c r="BJ30" s="12">
        <v>0</v>
      </c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2">
        <v>0</v>
      </c>
      <c r="BU30" s="12">
        <v>0</v>
      </c>
      <c r="BV30" s="12">
        <v>0</v>
      </c>
      <c r="BW30" s="12">
        <v>0</v>
      </c>
      <c r="BX30" s="12">
        <v>0</v>
      </c>
      <c r="BY30" s="12">
        <v>0</v>
      </c>
      <c r="BZ30" s="12">
        <v>0</v>
      </c>
      <c r="CA30" s="12">
        <v>0</v>
      </c>
      <c r="CB30" s="12">
        <v>0</v>
      </c>
      <c r="CC30" s="12">
        <v>0</v>
      </c>
      <c r="CD30" s="12">
        <v>0</v>
      </c>
      <c r="CE30" s="12">
        <v>0</v>
      </c>
      <c r="CF30" s="12">
        <v>0</v>
      </c>
      <c r="CG30" s="12">
        <v>0</v>
      </c>
      <c r="CH30" s="12">
        <v>0</v>
      </c>
      <c r="CI30" s="12">
        <v>0</v>
      </c>
      <c r="CJ30" s="12">
        <v>0</v>
      </c>
      <c r="CK30" s="12">
        <v>0</v>
      </c>
      <c r="CL30" s="12">
        <v>0</v>
      </c>
      <c r="CM30" s="12">
        <v>0</v>
      </c>
      <c r="CN30" s="12">
        <v>0</v>
      </c>
      <c r="CO30" s="12">
        <v>0</v>
      </c>
      <c r="CP30" s="12">
        <v>0</v>
      </c>
      <c r="CQ30" s="12">
        <v>0</v>
      </c>
      <c r="CR30" s="12">
        <v>0</v>
      </c>
      <c r="CS30" s="12">
        <v>0</v>
      </c>
      <c r="CT30" s="12">
        <v>0</v>
      </c>
      <c r="CU30" s="12">
        <v>0</v>
      </c>
      <c r="CV30" s="12">
        <v>0</v>
      </c>
      <c r="CW30" s="12">
        <v>0</v>
      </c>
      <c r="CX30" s="12">
        <v>0</v>
      </c>
      <c r="CY30" s="12">
        <v>0</v>
      </c>
      <c r="CZ30" s="12">
        <v>0</v>
      </c>
      <c r="DA30" s="12">
        <v>0</v>
      </c>
      <c r="DB30" s="12">
        <v>0</v>
      </c>
      <c r="DC30" s="12">
        <v>0</v>
      </c>
      <c r="DD30" s="12">
        <v>0</v>
      </c>
      <c r="DE30" s="12">
        <v>0</v>
      </c>
      <c r="DF30" s="12">
        <v>0</v>
      </c>
      <c r="DG30" s="12">
        <v>0</v>
      </c>
      <c r="DH30" s="12">
        <v>0</v>
      </c>
      <c r="DI30" s="12">
        <v>0</v>
      </c>
      <c r="DJ30" s="12">
        <v>0</v>
      </c>
      <c r="DK30" s="12">
        <v>0</v>
      </c>
      <c r="DL30" s="12">
        <v>0</v>
      </c>
      <c r="DM30" s="12">
        <v>0</v>
      </c>
      <c r="DN30" s="12">
        <v>0</v>
      </c>
      <c r="DO30" s="12">
        <v>0</v>
      </c>
      <c r="DP30" s="12">
        <v>0</v>
      </c>
      <c r="DQ30" s="12">
        <v>0</v>
      </c>
      <c r="DR30" s="12">
        <v>0</v>
      </c>
      <c r="DS30" s="12">
        <v>0</v>
      </c>
      <c r="DT30" s="12">
        <v>0</v>
      </c>
      <c r="DU30" s="12">
        <v>0</v>
      </c>
      <c r="DV30" s="12">
        <v>0</v>
      </c>
      <c r="DW30" s="12">
        <v>0</v>
      </c>
      <c r="DX30" s="12">
        <v>0</v>
      </c>
      <c r="DY30" s="12">
        <v>0</v>
      </c>
      <c r="DZ30" s="12">
        <v>0</v>
      </c>
      <c r="EA30" s="12">
        <v>0</v>
      </c>
      <c r="EB30" s="12">
        <v>0</v>
      </c>
      <c r="EC30" s="12">
        <v>0</v>
      </c>
      <c r="ED30" s="12">
        <v>0</v>
      </c>
      <c r="EE30" s="12">
        <v>0</v>
      </c>
      <c r="EF30" s="12">
        <v>0</v>
      </c>
      <c r="EG30" s="12">
        <v>0</v>
      </c>
      <c r="EH30" s="12">
        <v>0</v>
      </c>
      <c r="EI30" s="12">
        <v>0</v>
      </c>
      <c r="EJ30" s="12">
        <v>0</v>
      </c>
      <c r="EK30" s="12">
        <v>0</v>
      </c>
      <c r="EL30" s="12">
        <v>0</v>
      </c>
      <c r="EM30" s="12">
        <v>0</v>
      </c>
      <c r="EN30" s="12">
        <v>0</v>
      </c>
      <c r="EO30" s="12">
        <v>0</v>
      </c>
      <c r="EP30" s="12">
        <v>0</v>
      </c>
      <c r="EQ30" s="12">
        <v>0</v>
      </c>
      <c r="ER30" s="12">
        <v>0</v>
      </c>
      <c r="ES30" s="12">
        <v>5</v>
      </c>
      <c r="ET30" s="12">
        <v>0</v>
      </c>
      <c r="EU30" s="12">
        <v>0</v>
      </c>
      <c r="EV30" s="12">
        <v>0</v>
      </c>
      <c r="EW30" s="12">
        <v>0</v>
      </c>
      <c r="EX30" s="12">
        <v>0</v>
      </c>
      <c r="EY30" s="12">
        <v>0</v>
      </c>
      <c r="EZ30" s="12">
        <v>0</v>
      </c>
      <c r="FA30" s="12">
        <v>0</v>
      </c>
      <c r="FB30" s="12">
        <v>0</v>
      </c>
      <c r="FC30" s="12">
        <v>0</v>
      </c>
      <c r="FD30" s="12">
        <v>0</v>
      </c>
      <c r="FE30" s="12">
        <v>0</v>
      </c>
      <c r="FF30" s="12">
        <v>0</v>
      </c>
      <c r="FG30" s="12">
        <v>0</v>
      </c>
      <c r="FH30" s="12">
        <v>0</v>
      </c>
      <c r="FI30" s="12">
        <v>0</v>
      </c>
      <c r="FJ30" s="12">
        <v>0</v>
      </c>
      <c r="FK30" s="12">
        <v>0</v>
      </c>
      <c r="FL30" s="12">
        <v>0</v>
      </c>
      <c r="FM30" s="12">
        <v>0</v>
      </c>
      <c r="FN30" s="12">
        <v>0</v>
      </c>
      <c r="FO30" s="12">
        <v>0</v>
      </c>
      <c r="FP30" s="12">
        <v>0</v>
      </c>
      <c r="FQ30" s="12">
        <v>0</v>
      </c>
      <c r="FR30" s="12">
        <v>0</v>
      </c>
      <c r="FS30" s="12">
        <v>0</v>
      </c>
      <c r="FT30" s="12">
        <v>0</v>
      </c>
      <c r="FU30" s="12">
        <v>0</v>
      </c>
      <c r="FV30" s="12">
        <v>0</v>
      </c>
      <c r="FW30" s="12">
        <v>0</v>
      </c>
      <c r="FX30" s="12">
        <v>0</v>
      </c>
      <c r="FY30" s="12">
        <v>0</v>
      </c>
      <c r="FZ30" s="12">
        <v>0</v>
      </c>
      <c r="GA30" s="12">
        <v>0</v>
      </c>
      <c r="GB30" s="12">
        <v>0</v>
      </c>
      <c r="GC30" s="12">
        <v>0</v>
      </c>
      <c r="GD30" s="12">
        <v>0</v>
      </c>
      <c r="GE30" s="12">
        <v>0</v>
      </c>
      <c r="GF30" s="12">
        <v>0</v>
      </c>
      <c r="GG30" s="12">
        <v>0</v>
      </c>
      <c r="GH30" s="12">
        <v>0</v>
      </c>
      <c r="GI30" s="12">
        <v>0</v>
      </c>
    </row>
    <row r="31" spans="1:191" x14ac:dyDescent="0.45">
      <c r="A31">
        <v>29</v>
      </c>
      <c r="B31" s="22" t="s">
        <v>197</v>
      </c>
      <c r="C31" s="23" t="s">
        <v>16</v>
      </c>
      <c r="D31" s="1">
        <v>20</v>
      </c>
      <c r="E31" s="1">
        <v>1</v>
      </c>
      <c r="F31" s="1">
        <f t="shared" si="7"/>
        <v>4</v>
      </c>
      <c r="G31" s="1">
        <f t="shared" si="6"/>
        <v>0</v>
      </c>
      <c r="H31" s="12">
        <v>0</v>
      </c>
      <c r="I31" s="12">
        <v>0</v>
      </c>
      <c r="J31" s="12">
        <v>40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21">
        <v>0</v>
      </c>
      <c r="AN31" s="21">
        <v>0</v>
      </c>
      <c r="AO31" s="21">
        <v>0</v>
      </c>
      <c r="AP31" s="21">
        <v>0</v>
      </c>
      <c r="AQ31" s="21">
        <v>0</v>
      </c>
      <c r="AR31" s="21">
        <v>0</v>
      </c>
      <c r="AS31" s="21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20</v>
      </c>
      <c r="BA31" s="12">
        <v>0</v>
      </c>
      <c r="BB31" s="12">
        <v>0</v>
      </c>
      <c r="BC31" s="12">
        <v>0</v>
      </c>
      <c r="BD31" s="12">
        <v>0</v>
      </c>
      <c r="BE31" s="12">
        <v>0</v>
      </c>
      <c r="BF31" s="12">
        <v>0</v>
      </c>
      <c r="BG31" s="12">
        <v>0</v>
      </c>
      <c r="BH31" s="12">
        <v>40</v>
      </c>
      <c r="BI31" s="12">
        <v>0</v>
      </c>
      <c r="BJ31" s="12">
        <v>0</v>
      </c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2">
        <v>0</v>
      </c>
      <c r="BR31" s="12">
        <v>0</v>
      </c>
      <c r="BS31" s="12">
        <v>0</v>
      </c>
      <c r="BT31" s="12">
        <v>0</v>
      </c>
      <c r="BU31" s="12">
        <v>0</v>
      </c>
      <c r="BV31" s="12">
        <v>0</v>
      </c>
      <c r="BW31" s="12">
        <v>0</v>
      </c>
      <c r="BX31" s="12">
        <v>0</v>
      </c>
      <c r="BY31" s="12">
        <v>0</v>
      </c>
      <c r="BZ31" s="12">
        <v>0</v>
      </c>
      <c r="CA31" s="12">
        <v>0</v>
      </c>
      <c r="CB31" s="12">
        <v>0</v>
      </c>
      <c r="CC31" s="12">
        <v>0</v>
      </c>
      <c r="CD31" s="12">
        <v>0</v>
      </c>
      <c r="CE31" s="12">
        <v>0</v>
      </c>
      <c r="CF31" s="12">
        <v>0</v>
      </c>
      <c r="CG31" s="12">
        <v>0</v>
      </c>
      <c r="CH31" s="12">
        <v>0</v>
      </c>
      <c r="CI31" s="12">
        <v>0</v>
      </c>
      <c r="CJ31" s="12">
        <v>0</v>
      </c>
      <c r="CK31" s="12">
        <v>0</v>
      </c>
      <c r="CL31" s="12">
        <v>0</v>
      </c>
      <c r="CM31" s="12">
        <v>0</v>
      </c>
      <c r="CN31" s="12">
        <v>0</v>
      </c>
      <c r="CO31" s="12">
        <v>0</v>
      </c>
      <c r="CP31" s="12">
        <v>0</v>
      </c>
      <c r="CQ31" s="12">
        <v>0</v>
      </c>
      <c r="CR31" s="12">
        <v>0</v>
      </c>
      <c r="CS31" s="12">
        <v>0</v>
      </c>
      <c r="CT31" s="12">
        <v>0</v>
      </c>
      <c r="CU31" s="12">
        <v>0</v>
      </c>
      <c r="CV31" s="12">
        <v>0</v>
      </c>
      <c r="CW31" s="12">
        <v>0</v>
      </c>
      <c r="CX31" s="12">
        <v>0</v>
      </c>
      <c r="CY31" s="12">
        <v>0</v>
      </c>
      <c r="CZ31" s="12">
        <v>0</v>
      </c>
      <c r="DA31" s="12">
        <v>0</v>
      </c>
      <c r="DB31" s="12">
        <v>0</v>
      </c>
      <c r="DC31" s="12">
        <v>0</v>
      </c>
      <c r="DD31" s="12">
        <v>0</v>
      </c>
      <c r="DE31" s="12">
        <v>0</v>
      </c>
      <c r="DF31" s="12">
        <v>0</v>
      </c>
      <c r="DG31" s="12">
        <v>0</v>
      </c>
      <c r="DH31" s="12">
        <v>0</v>
      </c>
      <c r="DI31" s="12">
        <v>0</v>
      </c>
      <c r="DJ31" s="12">
        <v>0</v>
      </c>
      <c r="DK31" s="12">
        <v>0</v>
      </c>
      <c r="DL31" s="12">
        <v>0</v>
      </c>
      <c r="DM31" s="12">
        <v>0</v>
      </c>
      <c r="DN31" s="12">
        <v>0</v>
      </c>
      <c r="DO31" s="12">
        <v>0</v>
      </c>
      <c r="DP31" s="12">
        <v>0</v>
      </c>
      <c r="DQ31" s="12">
        <v>0</v>
      </c>
      <c r="DR31" s="12">
        <v>0</v>
      </c>
      <c r="DS31" s="12">
        <v>0</v>
      </c>
      <c r="DT31" s="12">
        <v>0</v>
      </c>
      <c r="DU31" s="12">
        <v>0</v>
      </c>
      <c r="DV31" s="12">
        <v>0</v>
      </c>
      <c r="DW31" s="12">
        <v>0</v>
      </c>
      <c r="DX31" s="12">
        <v>0</v>
      </c>
      <c r="DY31" s="12">
        <v>0</v>
      </c>
      <c r="DZ31" s="12">
        <v>0</v>
      </c>
      <c r="EA31" s="12">
        <v>0</v>
      </c>
      <c r="EB31" s="12">
        <v>0</v>
      </c>
      <c r="EC31" s="12">
        <v>0</v>
      </c>
      <c r="ED31" s="12">
        <v>0</v>
      </c>
      <c r="EE31" s="12">
        <v>0</v>
      </c>
      <c r="EF31" s="12">
        <v>0</v>
      </c>
      <c r="EG31" s="12">
        <v>0</v>
      </c>
      <c r="EH31" s="12">
        <v>0</v>
      </c>
      <c r="EI31" s="12">
        <v>0</v>
      </c>
      <c r="EJ31" s="12">
        <v>0</v>
      </c>
      <c r="EK31" s="12">
        <v>0</v>
      </c>
      <c r="EL31" s="12">
        <v>0</v>
      </c>
      <c r="EM31" s="12">
        <v>0</v>
      </c>
      <c r="EN31" s="12">
        <v>0</v>
      </c>
      <c r="EO31" s="12">
        <v>0</v>
      </c>
      <c r="EP31" s="12">
        <v>0</v>
      </c>
      <c r="EQ31" s="12">
        <v>0</v>
      </c>
      <c r="ER31" s="12">
        <v>0</v>
      </c>
      <c r="ES31" s="12">
        <v>0</v>
      </c>
      <c r="ET31" s="12">
        <v>0</v>
      </c>
      <c r="EU31" s="12">
        <v>0</v>
      </c>
      <c r="EV31" s="12">
        <v>0</v>
      </c>
      <c r="EW31" s="12">
        <v>0</v>
      </c>
      <c r="EX31" s="12">
        <v>0</v>
      </c>
      <c r="EY31" s="12">
        <v>0</v>
      </c>
      <c r="EZ31" s="12">
        <v>0</v>
      </c>
      <c r="FA31" s="12">
        <v>0</v>
      </c>
      <c r="FB31" s="12">
        <v>0</v>
      </c>
      <c r="FC31" s="12">
        <v>0</v>
      </c>
      <c r="FD31" s="12">
        <v>0</v>
      </c>
      <c r="FE31" s="12">
        <v>0</v>
      </c>
      <c r="FF31" s="12">
        <v>0</v>
      </c>
      <c r="FG31" s="12">
        <v>0</v>
      </c>
      <c r="FH31" s="12">
        <v>0</v>
      </c>
      <c r="FI31" s="12">
        <v>0</v>
      </c>
      <c r="FJ31" s="12">
        <v>0</v>
      </c>
      <c r="FK31" s="12">
        <v>0</v>
      </c>
      <c r="FL31" s="12">
        <v>10</v>
      </c>
      <c r="FM31" s="12">
        <v>0</v>
      </c>
      <c r="FN31" s="12">
        <v>0</v>
      </c>
      <c r="FO31" s="12">
        <v>0</v>
      </c>
      <c r="FP31" s="12">
        <v>0</v>
      </c>
      <c r="FQ31" s="12">
        <v>0</v>
      </c>
      <c r="FR31" s="12">
        <v>0</v>
      </c>
      <c r="FS31" s="12">
        <v>0</v>
      </c>
      <c r="FT31" s="12">
        <v>0</v>
      </c>
      <c r="FU31" s="12">
        <v>0</v>
      </c>
      <c r="FV31" s="12">
        <v>0</v>
      </c>
      <c r="FW31" s="12">
        <v>0</v>
      </c>
      <c r="FX31" s="12">
        <v>0</v>
      </c>
      <c r="FY31" s="12">
        <v>0</v>
      </c>
      <c r="FZ31" s="12">
        <v>0</v>
      </c>
      <c r="GA31" s="12">
        <v>0</v>
      </c>
      <c r="GB31" s="12">
        <v>0</v>
      </c>
      <c r="GC31" s="12">
        <v>0</v>
      </c>
      <c r="GD31" s="12">
        <v>0</v>
      </c>
      <c r="GE31" s="12">
        <v>0</v>
      </c>
      <c r="GF31" s="12">
        <v>0</v>
      </c>
      <c r="GG31" s="12">
        <v>0</v>
      </c>
      <c r="GH31" s="12">
        <v>0</v>
      </c>
      <c r="GI31" s="12">
        <v>0</v>
      </c>
    </row>
    <row r="32" spans="1:191" x14ac:dyDescent="0.45">
      <c r="A32">
        <v>30</v>
      </c>
      <c r="B32" s="22" t="s">
        <v>196</v>
      </c>
      <c r="C32" s="23" t="s">
        <v>16</v>
      </c>
      <c r="D32" s="1">
        <v>25</v>
      </c>
      <c r="E32" s="1">
        <v>1</v>
      </c>
      <c r="F32" s="1">
        <f t="shared" si="7"/>
        <v>5</v>
      </c>
      <c r="G32" s="1">
        <f t="shared" si="6"/>
        <v>0</v>
      </c>
      <c r="H32" s="12">
        <v>0</v>
      </c>
      <c r="I32" s="12">
        <v>0</v>
      </c>
      <c r="J32" s="12">
        <v>40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0</v>
      </c>
      <c r="AI32" s="12">
        <v>0</v>
      </c>
      <c r="AJ32" s="12">
        <v>0</v>
      </c>
      <c r="AK32" s="12">
        <v>0</v>
      </c>
      <c r="AL32" s="12">
        <v>0</v>
      </c>
      <c r="AM32" s="21">
        <v>0</v>
      </c>
      <c r="AN32" s="21">
        <v>0</v>
      </c>
      <c r="AO32" s="21">
        <v>0</v>
      </c>
      <c r="AP32" s="21">
        <v>0</v>
      </c>
      <c r="AQ32" s="21">
        <v>0</v>
      </c>
      <c r="AR32" s="21">
        <v>0</v>
      </c>
      <c r="AS32" s="21">
        <v>0</v>
      </c>
      <c r="AT32" s="12">
        <v>0</v>
      </c>
      <c r="AU32" s="12">
        <v>0</v>
      </c>
      <c r="AV32" s="12">
        <v>0</v>
      </c>
      <c r="AW32" s="12">
        <v>0</v>
      </c>
      <c r="AX32" s="12">
        <v>0</v>
      </c>
      <c r="AY32" s="12">
        <v>0</v>
      </c>
      <c r="AZ32" s="12">
        <v>0</v>
      </c>
      <c r="BA32" s="12">
        <v>0</v>
      </c>
      <c r="BB32" s="12">
        <v>0</v>
      </c>
      <c r="BC32" s="12">
        <v>0</v>
      </c>
      <c r="BD32" s="12">
        <v>0</v>
      </c>
      <c r="BE32" s="12">
        <v>0</v>
      </c>
      <c r="BF32" s="12">
        <v>0</v>
      </c>
      <c r="BG32" s="12">
        <v>0</v>
      </c>
      <c r="BH32" s="12">
        <v>40</v>
      </c>
      <c r="BI32" s="12">
        <v>0</v>
      </c>
      <c r="BJ32" s="12">
        <v>0</v>
      </c>
      <c r="BK32" s="12">
        <v>0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2">
        <v>0</v>
      </c>
      <c r="BR32" s="12">
        <v>0</v>
      </c>
      <c r="BS32" s="12">
        <v>0</v>
      </c>
      <c r="BT32" s="12">
        <v>0</v>
      </c>
      <c r="BU32" s="12">
        <v>0</v>
      </c>
      <c r="BV32" s="12">
        <v>0</v>
      </c>
      <c r="BW32" s="12">
        <v>0</v>
      </c>
      <c r="BX32" s="12">
        <v>0</v>
      </c>
      <c r="BY32" s="12">
        <v>0</v>
      </c>
      <c r="BZ32" s="12">
        <v>0</v>
      </c>
      <c r="CA32" s="12">
        <v>0</v>
      </c>
      <c r="CB32" s="12">
        <v>0</v>
      </c>
      <c r="CC32" s="12">
        <v>0</v>
      </c>
      <c r="CD32" s="12">
        <v>0</v>
      </c>
      <c r="CE32" s="12">
        <v>0</v>
      </c>
      <c r="CF32" s="12">
        <v>0</v>
      </c>
      <c r="CG32" s="12">
        <v>0</v>
      </c>
      <c r="CH32" s="12">
        <v>0</v>
      </c>
      <c r="CI32" s="12">
        <v>0</v>
      </c>
      <c r="CJ32" s="12">
        <v>0</v>
      </c>
      <c r="CK32" s="12">
        <v>0</v>
      </c>
      <c r="CL32" s="12">
        <v>0</v>
      </c>
      <c r="CM32" s="12">
        <v>0</v>
      </c>
      <c r="CN32" s="12">
        <v>0</v>
      </c>
      <c r="CO32" s="12">
        <v>0</v>
      </c>
      <c r="CP32" s="12">
        <v>0</v>
      </c>
      <c r="CQ32" s="12">
        <v>0</v>
      </c>
      <c r="CR32" s="12">
        <v>0</v>
      </c>
      <c r="CS32" s="12">
        <v>0</v>
      </c>
      <c r="CT32" s="12">
        <v>0</v>
      </c>
      <c r="CU32" s="12">
        <v>0</v>
      </c>
      <c r="CV32" s="12">
        <v>0</v>
      </c>
      <c r="CW32" s="12">
        <v>0</v>
      </c>
      <c r="CX32" s="12">
        <v>0</v>
      </c>
      <c r="CY32" s="12">
        <v>0</v>
      </c>
      <c r="CZ32" s="12">
        <v>0</v>
      </c>
      <c r="DA32" s="12">
        <v>0</v>
      </c>
      <c r="DB32" s="12">
        <v>0</v>
      </c>
      <c r="DC32" s="12">
        <v>0</v>
      </c>
      <c r="DD32" s="12">
        <v>0</v>
      </c>
      <c r="DE32" s="12">
        <v>0</v>
      </c>
      <c r="DF32" s="12">
        <v>0</v>
      </c>
      <c r="DG32" s="12">
        <v>0</v>
      </c>
      <c r="DH32" s="12">
        <v>0</v>
      </c>
      <c r="DI32" s="12">
        <v>0</v>
      </c>
      <c r="DJ32" s="12">
        <v>0</v>
      </c>
      <c r="DK32" s="12">
        <v>0</v>
      </c>
      <c r="DL32" s="12">
        <v>0</v>
      </c>
      <c r="DM32" s="12">
        <v>0</v>
      </c>
      <c r="DN32" s="12">
        <v>0</v>
      </c>
      <c r="DO32" s="12">
        <v>0</v>
      </c>
      <c r="DP32" s="12">
        <v>0</v>
      </c>
      <c r="DQ32" s="12">
        <v>0</v>
      </c>
      <c r="DR32" s="12">
        <v>0</v>
      </c>
      <c r="DS32" s="12">
        <v>0</v>
      </c>
      <c r="DT32" s="12">
        <v>0</v>
      </c>
      <c r="DU32" s="12">
        <v>0</v>
      </c>
      <c r="DV32" s="12">
        <v>0</v>
      </c>
      <c r="DW32" s="12">
        <v>0</v>
      </c>
      <c r="DX32" s="12">
        <v>0</v>
      </c>
      <c r="DY32" s="12">
        <v>0</v>
      </c>
      <c r="DZ32" s="12">
        <v>0</v>
      </c>
      <c r="EA32" s="12">
        <v>0</v>
      </c>
      <c r="EB32" s="12">
        <v>0</v>
      </c>
      <c r="EC32" s="12">
        <v>0</v>
      </c>
      <c r="ED32" s="12">
        <v>0</v>
      </c>
      <c r="EE32" s="12">
        <v>0</v>
      </c>
      <c r="EF32" s="12">
        <v>0</v>
      </c>
      <c r="EG32" s="12">
        <v>5</v>
      </c>
      <c r="EH32" s="12">
        <v>0</v>
      </c>
      <c r="EI32" s="12">
        <v>0</v>
      </c>
      <c r="EJ32" s="12">
        <v>0</v>
      </c>
      <c r="EK32" s="12">
        <v>0</v>
      </c>
      <c r="EL32" s="12">
        <v>0</v>
      </c>
      <c r="EM32" s="12">
        <v>5</v>
      </c>
      <c r="EN32" s="12">
        <v>0</v>
      </c>
      <c r="EO32" s="12">
        <v>0</v>
      </c>
      <c r="EP32" s="12">
        <v>0</v>
      </c>
      <c r="EQ32" s="12">
        <v>0</v>
      </c>
      <c r="ER32" s="12">
        <v>0</v>
      </c>
      <c r="ES32" s="12">
        <v>0</v>
      </c>
      <c r="ET32" s="12">
        <v>0</v>
      </c>
      <c r="EU32" s="12">
        <v>0</v>
      </c>
      <c r="EV32" s="12">
        <v>0</v>
      </c>
      <c r="EW32" s="12">
        <v>0</v>
      </c>
      <c r="EX32" s="12">
        <v>0</v>
      </c>
      <c r="EY32" s="12">
        <v>0</v>
      </c>
      <c r="EZ32" s="12">
        <v>0</v>
      </c>
      <c r="FA32" s="12">
        <v>0</v>
      </c>
      <c r="FB32" s="12">
        <v>0</v>
      </c>
      <c r="FC32" s="12">
        <v>0</v>
      </c>
      <c r="FD32" s="12">
        <v>0</v>
      </c>
      <c r="FE32" s="12">
        <v>0</v>
      </c>
      <c r="FF32" s="12">
        <v>0</v>
      </c>
      <c r="FG32" s="12">
        <v>0</v>
      </c>
      <c r="FH32" s="12">
        <v>0</v>
      </c>
      <c r="FI32" s="12">
        <v>0</v>
      </c>
      <c r="FJ32" s="12">
        <v>0</v>
      </c>
      <c r="FK32" s="12">
        <v>0</v>
      </c>
      <c r="FL32" s="12">
        <v>50</v>
      </c>
      <c r="FM32" s="12">
        <v>0</v>
      </c>
      <c r="FN32" s="12">
        <v>0</v>
      </c>
      <c r="FO32" s="12">
        <v>0</v>
      </c>
      <c r="FP32" s="12">
        <v>0</v>
      </c>
      <c r="FQ32" s="12">
        <v>0</v>
      </c>
      <c r="FR32" s="12">
        <v>0</v>
      </c>
      <c r="FS32" s="12">
        <v>0</v>
      </c>
      <c r="FT32" s="12">
        <v>0</v>
      </c>
      <c r="FU32" s="12">
        <v>0</v>
      </c>
      <c r="FV32" s="12">
        <v>0</v>
      </c>
      <c r="FW32" s="12">
        <v>0</v>
      </c>
      <c r="FX32" s="12">
        <v>0</v>
      </c>
      <c r="FY32" s="12">
        <v>0</v>
      </c>
      <c r="FZ32" s="12">
        <v>0</v>
      </c>
      <c r="GA32" s="12">
        <v>0</v>
      </c>
      <c r="GB32" s="12">
        <v>0</v>
      </c>
      <c r="GC32" s="12">
        <v>0</v>
      </c>
      <c r="GD32" s="12">
        <v>0</v>
      </c>
      <c r="GE32" s="12">
        <v>0</v>
      </c>
      <c r="GF32" s="12">
        <v>0</v>
      </c>
      <c r="GG32" s="12">
        <v>0</v>
      </c>
      <c r="GH32" s="12">
        <v>0</v>
      </c>
      <c r="GI32" s="12">
        <v>0</v>
      </c>
    </row>
    <row r="33" spans="1:191" x14ac:dyDescent="0.45">
      <c r="A33">
        <v>31</v>
      </c>
      <c r="B33" s="22" t="s">
        <v>195</v>
      </c>
      <c r="C33" s="23" t="s">
        <v>16</v>
      </c>
      <c r="D33" s="1">
        <v>0.5</v>
      </c>
      <c r="E33" s="1">
        <v>1</v>
      </c>
      <c r="F33" s="1">
        <f t="shared" si="7"/>
        <v>2</v>
      </c>
      <c r="G33" s="1">
        <f t="shared" si="6"/>
        <v>0</v>
      </c>
      <c r="H33" s="12">
        <v>0</v>
      </c>
      <c r="I33" s="12">
        <v>0</v>
      </c>
      <c r="J33" s="12">
        <v>5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21">
        <v>0</v>
      </c>
      <c r="AN33" s="21">
        <v>0</v>
      </c>
      <c r="AO33" s="21">
        <v>0</v>
      </c>
      <c r="AP33" s="21">
        <v>0</v>
      </c>
      <c r="AQ33" s="21">
        <v>0</v>
      </c>
      <c r="AR33" s="21">
        <v>0</v>
      </c>
      <c r="AS33" s="21">
        <v>0</v>
      </c>
      <c r="AT33" s="12">
        <v>0</v>
      </c>
      <c r="AU33" s="12">
        <v>0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2">
        <v>0</v>
      </c>
      <c r="BB33" s="12">
        <v>0</v>
      </c>
      <c r="BC33" s="12">
        <v>0</v>
      </c>
      <c r="BD33" s="12">
        <v>0</v>
      </c>
      <c r="BE33" s="12">
        <v>0</v>
      </c>
      <c r="BF33" s="12">
        <v>2</v>
      </c>
      <c r="BG33" s="12">
        <v>0</v>
      </c>
      <c r="BH33" s="12">
        <v>0</v>
      </c>
      <c r="BI33" s="12">
        <v>0</v>
      </c>
      <c r="BJ33" s="12">
        <v>0</v>
      </c>
      <c r="BK33" s="12">
        <v>0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2">
        <v>0</v>
      </c>
      <c r="BR33" s="12">
        <v>0</v>
      </c>
      <c r="BS33" s="12">
        <v>0</v>
      </c>
      <c r="BT33" s="12">
        <v>0</v>
      </c>
      <c r="BU33" s="12">
        <v>0</v>
      </c>
      <c r="BV33" s="12">
        <v>0</v>
      </c>
      <c r="BW33" s="12">
        <v>0</v>
      </c>
      <c r="BX33" s="12">
        <v>0</v>
      </c>
      <c r="BY33" s="12">
        <v>0</v>
      </c>
      <c r="BZ33" s="12">
        <v>0</v>
      </c>
      <c r="CA33" s="12">
        <v>0</v>
      </c>
      <c r="CB33" s="12">
        <v>0</v>
      </c>
      <c r="CC33" s="12">
        <v>0</v>
      </c>
      <c r="CD33" s="12">
        <v>0</v>
      </c>
      <c r="CE33" s="12">
        <v>0</v>
      </c>
      <c r="CF33" s="12">
        <v>0</v>
      </c>
      <c r="CG33" s="12">
        <v>0</v>
      </c>
      <c r="CH33" s="12">
        <v>0</v>
      </c>
      <c r="CI33" s="12">
        <v>0</v>
      </c>
      <c r="CJ33" s="12">
        <v>0</v>
      </c>
      <c r="CK33" s="12">
        <v>0</v>
      </c>
      <c r="CL33" s="12">
        <v>0</v>
      </c>
      <c r="CM33" s="12">
        <v>0</v>
      </c>
      <c r="CN33" s="12">
        <v>0</v>
      </c>
      <c r="CO33" s="12">
        <v>0</v>
      </c>
      <c r="CP33" s="12">
        <v>0</v>
      </c>
      <c r="CQ33" s="12">
        <v>0</v>
      </c>
      <c r="CR33" s="12">
        <v>0</v>
      </c>
      <c r="CS33" s="12">
        <v>0</v>
      </c>
      <c r="CT33" s="12">
        <v>0</v>
      </c>
      <c r="CU33" s="12">
        <v>0</v>
      </c>
      <c r="CV33" s="12">
        <v>0</v>
      </c>
      <c r="CW33" s="12">
        <v>0</v>
      </c>
      <c r="CX33" s="12">
        <v>0</v>
      </c>
      <c r="CY33" s="12">
        <v>0</v>
      </c>
      <c r="CZ33" s="12">
        <v>0</v>
      </c>
      <c r="DA33" s="12">
        <v>0</v>
      </c>
      <c r="DB33" s="12">
        <v>0</v>
      </c>
      <c r="DC33" s="12">
        <v>0</v>
      </c>
      <c r="DD33" s="12">
        <v>0</v>
      </c>
      <c r="DE33" s="12">
        <v>0</v>
      </c>
      <c r="DF33" s="12">
        <v>0</v>
      </c>
      <c r="DG33" s="12">
        <v>0</v>
      </c>
      <c r="DH33" s="12">
        <v>0</v>
      </c>
      <c r="DI33" s="12">
        <v>0</v>
      </c>
      <c r="DJ33" s="12">
        <v>0</v>
      </c>
      <c r="DK33" s="12">
        <v>0</v>
      </c>
      <c r="DL33" s="12">
        <v>0</v>
      </c>
      <c r="DM33" s="12">
        <v>0</v>
      </c>
      <c r="DN33" s="12">
        <v>0</v>
      </c>
      <c r="DO33" s="12">
        <v>0</v>
      </c>
      <c r="DP33" s="12">
        <v>0</v>
      </c>
      <c r="DQ33" s="12">
        <v>0</v>
      </c>
      <c r="DR33" s="12">
        <v>0</v>
      </c>
      <c r="DS33" s="12">
        <v>0</v>
      </c>
      <c r="DT33" s="12">
        <v>0</v>
      </c>
      <c r="DU33" s="12">
        <v>0</v>
      </c>
      <c r="DV33" s="12">
        <v>0</v>
      </c>
      <c r="DW33" s="12">
        <v>0</v>
      </c>
      <c r="DX33" s="12">
        <v>0</v>
      </c>
      <c r="DY33" s="12">
        <v>0</v>
      </c>
      <c r="DZ33" s="12">
        <v>0</v>
      </c>
      <c r="EA33" s="12">
        <v>0</v>
      </c>
      <c r="EB33" s="12">
        <v>0</v>
      </c>
      <c r="EC33" s="12">
        <v>0</v>
      </c>
      <c r="ED33" s="12">
        <v>0</v>
      </c>
      <c r="EE33" s="12">
        <v>0</v>
      </c>
      <c r="EF33" s="12">
        <v>0</v>
      </c>
      <c r="EG33" s="12">
        <v>0</v>
      </c>
      <c r="EH33" s="12">
        <v>0</v>
      </c>
      <c r="EI33" s="12">
        <v>0</v>
      </c>
      <c r="EJ33" s="12">
        <v>0</v>
      </c>
      <c r="EK33" s="12">
        <v>0</v>
      </c>
      <c r="EL33" s="12">
        <v>0</v>
      </c>
      <c r="EM33" s="12">
        <v>0</v>
      </c>
      <c r="EN33" s="12">
        <v>0</v>
      </c>
      <c r="EO33" s="12">
        <v>0</v>
      </c>
      <c r="EP33" s="12">
        <v>0</v>
      </c>
      <c r="EQ33" s="12">
        <v>0</v>
      </c>
      <c r="ER33" s="12">
        <v>0</v>
      </c>
      <c r="ES33" s="12">
        <v>0</v>
      </c>
      <c r="ET33" s="12">
        <v>0</v>
      </c>
      <c r="EU33" s="12">
        <v>0</v>
      </c>
      <c r="EV33" s="12">
        <v>0</v>
      </c>
      <c r="EW33" s="12">
        <v>0</v>
      </c>
      <c r="EX33" s="12">
        <v>0</v>
      </c>
      <c r="EY33" s="12">
        <v>0</v>
      </c>
      <c r="EZ33" s="12">
        <v>0</v>
      </c>
      <c r="FA33" s="12">
        <v>0</v>
      </c>
      <c r="FB33" s="12">
        <v>0</v>
      </c>
      <c r="FC33" s="12">
        <v>0</v>
      </c>
      <c r="FD33" s="12">
        <v>0</v>
      </c>
      <c r="FE33" s="12">
        <v>0</v>
      </c>
      <c r="FF33" s="12">
        <v>0</v>
      </c>
      <c r="FG33" s="12">
        <v>0</v>
      </c>
      <c r="FH33" s="12">
        <v>0</v>
      </c>
      <c r="FI33" s="12">
        <v>0</v>
      </c>
      <c r="FJ33" s="12">
        <v>0</v>
      </c>
      <c r="FK33" s="12">
        <v>0</v>
      </c>
      <c r="FL33" s="12">
        <v>0</v>
      </c>
      <c r="FM33" s="12">
        <v>0</v>
      </c>
      <c r="FN33" s="12">
        <v>0</v>
      </c>
      <c r="FO33" s="12">
        <v>0</v>
      </c>
      <c r="FP33" s="12">
        <v>0</v>
      </c>
      <c r="FQ33" s="12">
        <v>0</v>
      </c>
      <c r="FR33" s="12">
        <v>0</v>
      </c>
      <c r="FS33" s="12">
        <v>0</v>
      </c>
      <c r="FT33" s="12">
        <v>0</v>
      </c>
      <c r="FU33" s="12">
        <v>0</v>
      </c>
      <c r="FV33" s="12">
        <v>0</v>
      </c>
      <c r="FW33" s="12">
        <v>0</v>
      </c>
      <c r="FX33" s="12">
        <v>0</v>
      </c>
      <c r="FY33" s="12">
        <v>0</v>
      </c>
      <c r="FZ33" s="12">
        <v>0</v>
      </c>
      <c r="GA33" s="12">
        <v>0</v>
      </c>
      <c r="GB33" s="12">
        <v>0</v>
      </c>
      <c r="GC33" s="12">
        <v>0</v>
      </c>
      <c r="GD33" s="12">
        <v>0</v>
      </c>
      <c r="GE33" s="12">
        <v>0</v>
      </c>
      <c r="GF33" s="12">
        <v>0</v>
      </c>
      <c r="GG33" s="12">
        <v>0</v>
      </c>
      <c r="GH33" s="12">
        <v>0</v>
      </c>
      <c r="GI33" s="12">
        <v>0</v>
      </c>
    </row>
    <row r="34" spans="1:191" s="20" customFormat="1" x14ac:dyDescent="0.45">
      <c r="A34" s="20">
        <v>32</v>
      </c>
      <c r="B34" s="25" t="s">
        <v>249</v>
      </c>
      <c r="C34" s="24" t="s">
        <v>188</v>
      </c>
      <c r="D34" s="19">
        <v>1</v>
      </c>
      <c r="E34" s="19">
        <v>1</v>
      </c>
      <c r="F34" s="19">
        <f t="shared" ref="F34" si="8">COUNTIF(H34:GI34,"&gt;0")</f>
        <v>0</v>
      </c>
      <c r="G34" s="19">
        <f t="shared" si="6"/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>
        <v>0</v>
      </c>
      <c r="X34" s="21">
        <v>0</v>
      </c>
      <c r="Y34" s="21">
        <v>0</v>
      </c>
      <c r="Z34" s="21">
        <v>0</v>
      </c>
      <c r="AA34" s="21">
        <v>0</v>
      </c>
      <c r="AB34" s="21">
        <v>0</v>
      </c>
      <c r="AC34" s="21">
        <v>0</v>
      </c>
      <c r="AD34" s="21">
        <v>0</v>
      </c>
      <c r="AE34" s="21">
        <v>0</v>
      </c>
      <c r="AF34" s="21">
        <v>0</v>
      </c>
      <c r="AG34" s="21">
        <v>0</v>
      </c>
      <c r="AH34" s="21">
        <v>0</v>
      </c>
      <c r="AI34" s="21">
        <v>0</v>
      </c>
      <c r="AJ34" s="21">
        <v>0</v>
      </c>
      <c r="AK34" s="21">
        <v>0</v>
      </c>
      <c r="AL34" s="21">
        <v>0</v>
      </c>
      <c r="AM34" s="21">
        <v>0</v>
      </c>
      <c r="AN34" s="21">
        <v>0</v>
      </c>
      <c r="AO34" s="21">
        <v>0</v>
      </c>
      <c r="AP34" s="21">
        <v>0</v>
      </c>
      <c r="AQ34" s="21">
        <v>0</v>
      </c>
      <c r="AR34" s="21">
        <v>0</v>
      </c>
      <c r="AS34" s="21">
        <v>0</v>
      </c>
      <c r="AT34" s="21">
        <v>0</v>
      </c>
      <c r="AU34" s="21">
        <v>0</v>
      </c>
      <c r="AV34" s="21">
        <v>0</v>
      </c>
      <c r="AW34" s="21">
        <v>0</v>
      </c>
      <c r="AX34" s="21">
        <v>0</v>
      </c>
      <c r="AY34" s="21">
        <v>0</v>
      </c>
      <c r="AZ34" s="21">
        <v>0</v>
      </c>
      <c r="BA34" s="21">
        <v>0</v>
      </c>
      <c r="BB34" s="21">
        <v>0</v>
      </c>
      <c r="BC34" s="21">
        <v>0</v>
      </c>
      <c r="BD34" s="21">
        <v>0</v>
      </c>
      <c r="BE34" s="21">
        <v>0</v>
      </c>
      <c r="BF34" s="21">
        <v>0</v>
      </c>
      <c r="BG34" s="21">
        <v>0</v>
      </c>
      <c r="BH34" s="21">
        <v>0</v>
      </c>
      <c r="BI34" s="21">
        <v>0</v>
      </c>
      <c r="BJ34" s="21">
        <v>0</v>
      </c>
      <c r="BK34" s="21">
        <v>0</v>
      </c>
      <c r="BL34" s="21">
        <v>0</v>
      </c>
      <c r="BM34" s="21">
        <v>0</v>
      </c>
      <c r="BN34" s="21">
        <v>0</v>
      </c>
      <c r="BO34" s="21">
        <v>0</v>
      </c>
      <c r="BP34" s="21">
        <v>0</v>
      </c>
      <c r="BQ34" s="21">
        <v>0</v>
      </c>
      <c r="BR34" s="21">
        <v>0</v>
      </c>
      <c r="BS34" s="21">
        <v>0</v>
      </c>
      <c r="BT34" s="21">
        <v>0</v>
      </c>
      <c r="BU34" s="21">
        <v>0</v>
      </c>
      <c r="BV34" s="21">
        <v>0</v>
      </c>
      <c r="BW34" s="21">
        <v>0</v>
      </c>
      <c r="BX34" s="21">
        <v>0</v>
      </c>
      <c r="BY34" s="21">
        <v>0</v>
      </c>
      <c r="BZ34" s="21">
        <v>0</v>
      </c>
      <c r="CA34" s="21">
        <v>0</v>
      </c>
      <c r="CB34" s="21">
        <v>0</v>
      </c>
      <c r="CC34" s="21">
        <v>0</v>
      </c>
      <c r="CD34" s="21">
        <v>0</v>
      </c>
      <c r="CE34" s="21">
        <v>0</v>
      </c>
      <c r="CF34" s="21">
        <v>0</v>
      </c>
      <c r="CG34" s="21">
        <v>0</v>
      </c>
      <c r="CH34" s="21">
        <v>0</v>
      </c>
      <c r="CI34" s="21">
        <v>0</v>
      </c>
      <c r="CJ34" s="21">
        <v>0</v>
      </c>
      <c r="CK34" s="21">
        <v>0</v>
      </c>
      <c r="CL34" s="21">
        <v>0</v>
      </c>
      <c r="CM34" s="21">
        <v>0</v>
      </c>
      <c r="CN34" s="21">
        <v>0</v>
      </c>
      <c r="CO34" s="21">
        <v>0</v>
      </c>
      <c r="CP34" s="21">
        <v>0</v>
      </c>
      <c r="CQ34" s="21">
        <v>0</v>
      </c>
      <c r="CR34" s="21">
        <v>0</v>
      </c>
      <c r="CS34" s="21">
        <v>0</v>
      </c>
      <c r="CT34" s="21">
        <v>0</v>
      </c>
      <c r="CU34" s="21">
        <v>0</v>
      </c>
      <c r="CV34" s="21">
        <v>0</v>
      </c>
      <c r="CW34" s="21">
        <v>0</v>
      </c>
      <c r="CX34" s="21">
        <v>0</v>
      </c>
      <c r="CY34" s="21">
        <v>0</v>
      </c>
      <c r="CZ34" s="21">
        <v>0</v>
      </c>
      <c r="DA34" s="21">
        <v>0</v>
      </c>
      <c r="DB34" s="21">
        <v>0</v>
      </c>
      <c r="DC34" s="21">
        <v>0</v>
      </c>
      <c r="DD34" s="21">
        <v>0</v>
      </c>
      <c r="DE34" s="21">
        <v>0</v>
      </c>
      <c r="DF34" s="21">
        <v>0</v>
      </c>
      <c r="DG34" s="21">
        <v>0</v>
      </c>
      <c r="DH34" s="21">
        <v>0</v>
      </c>
      <c r="DI34" s="21">
        <v>0</v>
      </c>
      <c r="DJ34" s="21">
        <v>0</v>
      </c>
      <c r="DK34" s="21">
        <v>0</v>
      </c>
      <c r="DL34" s="21">
        <v>0</v>
      </c>
      <c r="DM34" s="21">
        <v>0</v>
      </c>
      <c r="DN34" s="21">
        <v>0</v>
      </c>
      <c r="DO34" s="21">
        <v>0</v>
      </c>
      <c r="DP34" s="21">
        <v>0</v>
      </c>
      <c r="DQ34" s="21">
        <v>0</v>
      </c>
      <c r="DR34" s="21">
        <v>0</v>
      </c>
      <c r="DS34" s="21">
        <v>0</v>
      </c>
      <c r="DT34" s="21">
        <v>0</v>
      </c>
      <c r="DU34" s="21">
        <v>0</v>
      </c>
      <c r="DV34" s="21">
        <v>0</v>
      </c>
      <c r="DW34" s="21">
        <v>0</v>
      </c>
      <c r="DX34" s="21">
        <v>0</v>
      </c>
      <c r="DY34" s="21">
        <v>0</v>
      </c>
      <c r="DZ34" s="21">
        <v>0</v>
      </c>
      <c r="EA34" s="21">
        <v>0</v>
      </c>
      <c r="EB34" s="21">
        <v>0</v>
      </c>
      <c r="EC34" s="21">
        <v>0</v>
      </c>
      <c r="ED34" s="21">
        <v>0</v>
      </c>
      <c r="EE34" s="21">
        <v>0</v>
      </c>
      <c r="EF34" s="21">
        <v>0</v>
      </c>
      <c r="EG34" s="21">
        <v>0</v>
      </c>
      <c r="EH34" s="21">
        <v>0</v>
      </c>
      <c r="EI34" s="21">
        <v>0</v>
      </c>
      <c r="EJ34" s="21">
        <v>0</v>
      </c>
      <c r="EK34" s="21">
        <v>0</v>
      </c>
      <c r="EL34" s="21">
        <v>0</v>
      </c>
      <c r="EM34" s="21">
        <v>0</v>
      </c>
      <c r="EN34" s="21">
        <v>0</v>
      </c>
      <c r="EO34" s="21">
        <v>0</v>
      </c>
      <c r="EP34" s="21">
        <v>0</v>
      </c>
      <c r="EQ34" s="21">
        <v>0</v>
      </c>
      <c r="ER34" s="21">
        <v>0</v>
      </c>
      <c r="ES34" s="21">
        <v>0</v>
      </c>
      <c r="ET34" s="21">
        <v>0</v>
      </c>
      <c r="EU34" s="21">
        <v>0</v>
      </c>
      <c r="EV34" s="21">
        <v>0</v>
      </c>
      <c r="EW34" s="21">
        <v>0</v>
      </c>
      <c r="EX34" s="21">
        <v>0</v>
      </c>
      <c r="EY34" s="21">
        <v>0</v>
      </c>
      <c r="EZ34" s="21">
        <v>0</v>
      </c>
      <c r="FA34" s="21">
        <v>0</v>
      </c>
      <c r="FB34" s="21">
        <v>0</v>
      </c>
      <c r="FC34" s="21">
        <v>0</v>
      </c>
      <c r="FD34" s="21">
        <v>0</v>
      </c>
      <c r="FE34" s="21">
        <v>0</v>
      </c>
      <c r="FF34" s="21">
        <v>0</v>
      </c>
      <c r="FG34" s="21">
        <v>0</v>
      </c>
      <c r="FH34" s="21">
        <v>0</v>
      </c>
      <c r="FI34" s="21">
        <v>0</v>
      </c>
      <c r="FJ34" s="21">
        <v>0</v>
      </c>
      <c r="FK34" s="21">
        <v>0</v>
      </c>
      <c r="FL34" s="21">
        <v>0</v>
      </c>
      <c r="FM34" s="21">
        <v>0</v>
      </c>
      <c r="FN34" s="21">
        <v>0</v>
      </c>
      <c r="FO34" s="21">
        <v>0</v>
      </c>
      <c r="FP34" s="21">
        <v>0</v>
      </c>
      <c r="FQ34" s="21">
        <v>0</v>
      </c>
      <c r="FR34" s="21">
        <v>0</v>
      </c>
      <c r="FS34" s="21">
        <v>0</v>
      </c>
      <c r="FT34" s="21">
        <v>0</v>
      </c>
      <c r="FU34" s="21">
        <v>0</v>
      </c>
      <c r="FV34" s="21">
        <v>0</v>
      </c>
      <c r="FW34" s="21">
        <v>0</v>
      </c>
      <c r="FX34" s="21">
        <v>0</v>
      </c>
      <c r="FY34" s="21">
        <v>0</v>
      </c>
      <c r="FZ34" s="21">
        <v>0</v>
      </c>
      <c r="GA34" s="21">
        <v>0</v>
      </c>
      <c r="GB34" s="21">
        <v>0</v>
      </c>
      <c r="GC34" s="21">
        <v>0</v>
      </c>
      <c r="GD34" s="21">
        <v>0</v>
      </c>
      <c r="GE34" s="21">
        <v>0</v>
      </c>
      <c r="GF34" s="21">
        <v>0</v>
      </c>
      <c r="GG34" s="21">
        <v>0</v>
      </c>
      <c r="GH34" s="21">
        <v>0</v>
      </c>
      <c r="GI34" s="21">
        <v>0</v>
      </c>
    </row>
    <row r="35" spans="1:191" s="20" customFormat="1" x14ac:dyDescent="0.45">
      <c r="A35" s="20">
        <v>33</v>
      </c>
      <c r="B35" s="25" t="s">
        <v>194</v>
      </c>
      <c r="C35" s="24" t="s">
        <v>188</v>
      </c>
      <c r="D35" s="19">
        <v>0</v>
      </c>
      <c r="E35" s="19">
        <v>0</v>
      </c>
      <c r="F35" s="19">
        <f t="shared" si="7"/>
        <v>0</v>
      </c>
      <c r="G35" s="19">
        <f t="shared" ref="G35:G66" si="9">COUNTIF(AL35:AR35,"&gt;0")</f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21">
        <v>0</v>
      </c>
      <c r="X35" s="21">
        <v>0</v>
      </c>
      <c r="Y35" s="21">
        <v>0</v>
      </c>
      <c r="Z35" s="21">
        <v>0</v>
      </c>
      <c r="AA35" s="21">
        <v>0</v>
      </c>
      <c r="AB35" s="21">
        <v>0</v>
      </c>
      <c r="AC35" s="21">
        <v>0</v>
      </c>
      <c r="AD35" s="21">
        <v>0</v>
      </c>
      <c r="AE35" s="21">
        <v>0</v>
      </c>
      <c r="AF35" s="21">
        <v>0</v>
      </c>
      <c r="AG35" s="21">
        <v>0</v>
      </c>
      <c r="AH35" s="21">
        <v>0</v>
      </c>
      <c r="AI35" s="21">
        <v>0</v>
      </c>
      <c r="AJ35" s="21">
        <v>0</v>
      </c>
      <c r="AK35" s="21">
        <v>0</v>
      </c>
      <c r="AL35" s="21">
        <v>0</v>
      </c>
      <c r="AM35" s="21">
        <v>0</v>
      </c>
      <c r="AN35" s="21">
        <v>0</v>
      </c>
      <c r="AO35" s="21">
        <v>0</v>
      </c>
      <c r="AP35" s="21">
        <v>0</v>
      </c>
      <c r="AQ35" s="21">
        <v>0</v>
      </c>
      <c r="AR35" s="21">
        <v>0</v>
      </c>
      <c r="AS35" s="21">
        <v>0</v>
      </c>
      <c r="AT35" s="21">
        <v>0</v>
      </c>
      <c r="AU35" s="21">
        <v>0</v>
      </c>
      <c r="AV35" s="21">
        <v>0</v>
      </c>
      <c r="AW35" s="21">
        <v>0</v>
      </c>
      <c r="AX35" s="21">
        <v>0</v>
      </c>
      <c r="AY35" s="21">
        <v>0</v>
      </c>
      <c r="AZ35" s="21">
        <v>0</v>
      </c>
      <c r="BA35" s="21">
        <v>0</v>
      </c>
      <c r="BB35" s="21">
        <v>0</v>
      </c>
      <c r="BC35" s="21">
        <v>0</v>
      </c>
      <c r="BD35" s="21">
        <v>0</v>
      </c>
      <c r="BE35" s="21">
        <v>0</v>
      </c>
      <c r="BF35" s="21">
        <v>0</v>
      </c>
      <c r="BG35" s="21">
        <v>0</v>
      </c>
      <c r="BH35" s="21">
        <v>0</v>
      </c>
      <c r="BI35" s="21">
        <v>0</v>
      </c>
      <c r="BJ35" s="21">
        <v>0</v>
      </c>
      <c r="BK35" s="21">
        <v>0</v>
      </c>
      <c r="BL35" s="21">
        <v>0</v>
      </c>
      <c r="BM35" s="21">
        <v>0</v>
      </c>
      <c r="BN35" s="21">
        <v>0</v>
      </c>
      <c r="BO35" s="21">
        <v>0</v>
      </c>
      <c r="BP35" s="21">
        <v>0</v>
      </c>
      <c r="BQ35" s="21">
        <v>0</v>
      </c>
      <c r="BR35" s="21">
        <v>0</v>
      </c>
      <c r="BS35" s="21">
        <v>0</v>
      </c>
      <c r="BT35" s="21">
        <v>0</v>
      </c>
      <c r="BU35" s="21">
        <v>0</v>
      </c>
      <c r="BV35" s="21">
        <v>0</v>
      </c>
      <c r="BW35" s="21">
        <v>0</v>
      </c>
      <c r="BX35" s="21">
        <v>0</v>
      </c>
      <c r="BY35" s="21">
        <v>0</v>
      </c>
      <c r="BZ35" s="21">
        <v>0</v>
      </c>
      <c r="CA35" s="21">
        <v>0</v>
      </c>
      <c r="CB35" s="21">
        <v>0</v>
      </c>
      <c r="CC35" s="21">
        <v>0</v>
      </c>
      <c r="CD35" s="21">
        <v>0</v>
      </c>
      <c r="CE35" s="21">
        <v>0</v>
      </c>
      <c r="CF35" s="21">
        <v>0</v>
      </c>
      <c r="CG35" s="21">
        <v>0</v>
      </c>
      <c r="CH35" s="21">
        <v>0</v>
      </c>
      <c r="CI35" s="21">
        <v>0</v>
      </c>
      <c r="CJ35" s="21">
        <v>0</v>
      </c>
      <c r="CK35" s="21">
        <v>0</v>
      </c>
      <c r="CL35" s="21">
        <v>0</v>
      </c>
      <c r="CM35" s="21">
        <v>0</v>
      </c>
      <c r="CN35" s="21">
        <v>0</v>
      </c>
      <c r="CO35" s="21">
        <v>0</v>
      </c>
      <c r="CP35" s="21">
        <v>0</v>
      </c>
      <c r="CQ35" s="21">
        <v>0</v>
      </c>
      <c r="CR35" s="21">
        <v>0</v>
      </c>
      <c r="CS35" s="21">
        <v>0</v>
      </c>
      <c r="CT35" s="21">
        <v>0</v>
      </c>
      <c r="CU35" s="21">
        <v>0</v>
      </c>
      <c r="CV35" s="21">
        <v>0</v>
      </c>
      <c r="CW35" s="21">
        <v>0</v>
      </c>
      <c r="CX35" s="21">
        <v>0</v>
      </c>
      <c r="CY35" s="21">
        <v>0</v>
      </c>
      <c r="CZ35" s="21">
        <v>0</v>
      </c>
      <c r="DA35" s="21">
        <v>0</v>
      </c>
      <c r="DB35" s="21">
        <v>0</v>
      </c>
      <c r="DC35" s="21">
        <v>0</v>
      </c>
      <c r="DD35" s="21">
        <v>0</v>
      </c>
      <c r="DE35" s="21">
        <v>0</v>
      </c>
      <c r="DF35" s="21">
        <v>0</v>
      </c>
      <c r="DG35" s="21">
        <v>0</v>
      </c>
      <c r="DH35" s="21">
        <v>0</v>
      </c>
      <c r="DI35" s="21">
        <v>0</v>
      </c>
      <c r="DJ35" s="21">
        <v>0</v>
      </c>
      <c r="DK35" s="21">
        <v>0</v>
      </c>
      <c r="DL35" s="21">
        <v>0</v>
      </c>
      <c r="DM35" s="21">
        <v>0</v>
      </c>
      <c r="DN35" s="21">
        <v>0</v>
      </c>
      <c r="DO35" s="21">
        <v>0</v>
      </c>
      <c r="DP35" s="21">
        <v>0</v>
      </c>
      <c r="DQ35" s="21">
        <v>0</v>
      </c>
      <c r="DR35" s="21">
        <v>0</v>
      </c>
      <c r="DS35" s="21">
        <v>0</v>
      </c>
      <c r="DT35" s="21">
        <v>0</v>
      </c>
      <c r="DU35" s="21">
        <v>0</v>
      </c>
      <c r="DV35" s="21">
        <v>0</v>
      </c>
      <c r="DW35" s="21">
        <v>0</v>
      </c>
      <c r="DX35" s="21">
        <v>0</v>
      </c>
      <c r="DY35" s="21">
        <v>0</v>
      </c>
      <c r="DZ35" s="21">
        <v>0</v>
      </c>
      <c r="EA35" s="21">
        <v>0</v>
      </c>
      <c r="EB35" s="21">
        <v>0</v>
      </c>
      <c r="EC35" s="21">
        <v>0</v>
      </c>
      <c r="ED35" s="21">
        <v>0</v>
      </c>
      <c r="EE35" s="21">
        <v>0</v>
      </c>
      <c r="EF35" s="21">
        <v>0</v>
      </c>
      <c r="EG35" s="21">
        <v>0</v>
      </c>
      <c r="EH35" s="21">
        <v>0</v>
      </c>
      <c r="EI35" s="21">
        <v>0</v>
      </c>
      <c r="EJ35" s="21">
        <v>0</v>
      </c>
      <c r="EK35" s="21">
        <v>0</v>
      </c>
      <c r="EL35" s="21">
        <v>0</v>
      </c>
      <c r="EM35" s="21">
        <v>0</v>
      </c>
      <c r="EN35" s="21">
        <v>0</v>
      </c>
      <c r="EO35" s="21">
        <v>0</v>
      </c>
      <c r="EP35" s="21">
        <v>0</v>
      </c>
      <c r="EQ35" s="21">
        <v>0</v>
      </c>
      <c r="ER35" s="21">
        <v>0</v>
      </c>
      <c r="ES35" s="21">
        <v>0</v>
      </c>
      <c r="ET35" s="21">
        <v>0</v>
      </c>
      <c r="EU35" s="21">
        <v>0</v>
      </c>
      <c r="EV35" s="21">
        <v>0</v>
      </c>
      <c r="EW35" s="21">
        <v>0</v>
      </c>
      <c r="EX35" s="21">
        <v>0</v>
      </c>
      <c r="EY35" s="21">
        <v>0</v>
      </c>
      <c r="EZ35" s="21">
        <v>0</v>
      </c>
      <c r="FA35" s="21">
        <v>0</v>
      </c>
      <c r="FB35" s="21">
        <v>0</v>
      </c>
      <c r="FC35" s="21">
        <v>0</v>
      </c>
      <c r="FD35" s="21">
        <v>0</v>
      </c>
      <c r="FE35" s="21">
        <v>0</v>
      </c>
      <c r="FF35" s="21">
        <v>0</v>
      </c>
      <c r="FG35" s="21">
        <v>0</v>
      </c>
      <c r="FH35" s="21">
        <v>0</v>
      </c>
      <c r="FI35" s="21">
        <v>0</v>
      </c>
      <c r="FJ35" s="21">
        <v>0</v>
      </c>
      <c r="FK35" s="21">
        <v>0</v>
      </c>
      <c r="FL35" s="21">
        <v>0</v>
      </c>
      <c r="FM35" s="21">
        <v>0</v>
      </c>
      <c r="FN35" s="21">
        <v>0</v>
      </c>
      <c r="FO35" s="21">
        <v>0</v>
      </c>
      <c r="FP35" s="21">
        <v>0</v>
      </c>
      <c r="FQ35" s="21">
        <v>0</v>
      </c>
      <c r="FR35" s="21">
        <v>0</v>
      </c>
      <c r="FS35" s="21">
        <v>0</v>
      </c>
      <c r="FT35" s="21">
        <v>0</v>
      </c>
      <c r="FU35" s="21">
        <v>0</v>
      </c>
      <c r="FV35" s="21">
        <v>0</v>
      </c>
      <c r="FW35" s="21">
        <v>0</v>
      </c>
      <c r="FX35" s="21">
        <v>0</v>
      </c>
      <c r="FY35" s="21">
        <v>0</v>
      </c>
      <c r="FZ35" s="21">
        <v>0</v>
      </c>
      <c r="GA35" s="21">
        <v>0</v>
      </c>
      <c r="GB35" s="21">
        <v>0</v>
      </c>
      <c r="GC35" s="21">
        <v>0</v>
      </c>
      <c r="GD35" s="21">
        <v>0</v>
      </c>
      <c r="GE35" s="21">
        <v>0</v>
      </c>
      <c r="GF35" s="21">
        <v>0</v>
      </c>
      <c r="GG35" s="21">
        <v>0</v>
      </c>
      <c r="GH35" s="21">
        <v>0</v>
      </c>
      <c r="GI35" s="21">
        <v>0</v>
      </c>
    </row>
    <row r="36" spans="1:191" s="20" customFormat="1" x14ac:dyDescent="0.45">
      <c r="A36" s="20">
        <v>34</v>
      </c>
      <c r="B36" s="25" t="s">
        <v>193</v>
      </c>
      <c r="C36" s="24" t="s">
        <v>188</v>
      </c>
      <c r="D36" s="19">
        <v>0</v>
      </c>
      <c r="E36" s="19">
        <v>0</v>
      </c>
      <c r="F36" s="19">
        <f t="shared" si="7"/>
        <v>0</v>
      </c>
      <c r="G36" s="19">
        <f t="shared" si="9"/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  <c r="AE36" s="21">
        <v>0</v>
      </c>
      <c r="AF36" s="21">
        <v>0</v>
      </c>
      <c r="AG36" s="21">
        <v>0</v>
      </c>
      <c r="AH36" s="21">
        <v>0</v>
      </c>
      <c r="AI36" s="21">
        <v>0</v>
      </c>
      <c r="AJ36" s="21">
        <v>0</v>
      </c>
      <c r="AK36" s="21">
        <v>0</v>
      </c>
      <c r="AL36" s="21">
        <v>0</v>
      </c>
      <c r="AM36" s="21">
        <v>0</v>
      </c>
      <c r="AN36" s="21">
        <v>0</v>
      </c>
      <c r="AO36" s="21">
        <v>0</v>
      </c>
      <c r="AP36" s="21">
        <v>0</v>
      </c>
      <c r="AQ36" s="21">
        <v>0</v>
      </c>
      <c r="AR36" s="21">
        <v>0</v>
      </c>
      <c r="AS36" s="21">
        <v>0</v>
      </c>
      <c r="AT36" s="21">
        <v>0</v>
      </c>
      <c r="AU36" s="21">
        <v>0</v>
      </c>
      <c r="AV36" s="21">
        <v>0</v>
      </c>
      <c r="AW36" s="21">
        <v>0</v>
      </c>
      <c r="AX36" s="21">
        <v>0</v>
      </c>
      <c r="AY36" s="21">
        <v>0</v>
      </c>
      <c r="AZ36" s="21">
        <v>0</v>
      </c>
      <c r="BA36" s="21">
        <v>0</v>
      </c>
      <c r="BB36" s="21">
        <v>0</v>
      </c>
      <c r="BC36" s="21">
        <v>0</v>
      </c>
      <c r="BD36" s="21">
        <v>0</v>
      </c>
      <c r="BE36" s="21">
        <v>0</v>
      </c>
      <c r="BF36" s="21">
        <v>0</v>
      </c>
      <c r="BG36" s="21">
        <v>0</v>
      </c>
      <c r="BH36" s="21">
        <v>0</v>
      </c>
      <c r="BI36" s="21">
        <v>0</v>
      </c>
      <c r="BJ36" s="21">
        <v>0</v>
      </c>
      <c r="BK36" s="21">
        <v>0</v>
      </c>
      <c r="BL36" s="21">
        <v>0</v>
      </c>
      <c r="BM36" s="21">
        <v>0</v>
      </c>
      <c r="BN36" s="21">
        <v>0</v>
      </c>
      <c r="BO36" s="21">
        <v>0</v>
      </c>
      <c r="BP36" s="21">
        <v>0</v>
      </c>
      <c r="BQ36" s="21">
        <v>0</v>
      </c>
      <c r="BR36" s="21">
        <v>0</v>
      </c>
      <c r="BS36" s="21">
        <v>0</v>
      </c>
      <c r="BT36" s="21">
        <v>0</v>
      </c>
      <c r="BU36" s="21">
        <v>0</v>
      </c>
      <c r="BV36" s="21">
        <v>0</v>
      </c>
      <c r="BW36" s="21">
        <v>0</v>
      </c>
      <c r="BX36" s="21">
        <v>0</v>
      </c>
      <c r="BY36" s="21">
        <v>0</v>
      </c>
      <c r="BZ36" s="21">
        <v>0</v>
      </c>
      <c r="CA36" s="21">
        <v>0</v>
      </c>
      <c r="CB36" s="21">
        <v>0</v>
      </c>
      <c r="CC36" s="21">
        <v>0</v>
      </c>
      <c r="CD36" s="21">
        <v>0</v>
      </c>
      <c r="CE36" s="21">
        <v>0</v>
      </c>
      <c r="CF36" s="21">
        <v>0</v>
      </c>
      <c r="CG36" s="21">
        <v>0</v>
      </c>
      <c r="CH36" s="21">
        <v>0</v>
      </c>
      <c r="CI36" s="21">
        <v>0</v>
      </c>
      <c r="CJ36" s="21">
        <v>0</v>
      </c>
      <c r="CK36" s="21">
        <v>0</v>
      </c>
      <c r="CL36" s="21">
        <v>0</v>
      </c>
      <c r="CM36" s="21">
        <v>0</v>
      </c>
      <c r="CN36" s="21">
        <v>0</v>
      </c>
      <c r="CO36" s="21">
        <v>0</v>
      </c>
      <c r="CP36" s="21">
        <v>0</v>
      </c>
      <c r="CQ36" s="21">
        <v>0</v>
      </c>
      <c r="CR36" s="21">
        <v>0</v>
      </c>
      <c r="CS36" s="21">
        <v>0</v>
      </c>
      <c r="CT36" s="21">
        <v>0</v>
      </c>
      <c r="CU36" s="21">
        <v>0</v>
      </c>
      <c r="CV36" s="21">
        <v>0</v>
      </c>
      <c r="CW36" s="21">
        <v>0</v>
      </c>
      <c r="CX36" s="21">
        <v>0</v>
      </c>
      <c r="CY36" s="21">
        <v>0</v>
      </c>
      <c r="CZ36" s="21">
        <v>0</v>
      </c>
      <c r="DA36" s="21">
        <v>0</v>
      </c>
      <c r="DB36" s="21">
        <v>0</v>
      </c>
      <c r="DC36" s="21">
        <v>0</v>
      </c>
      <c r="DD36" s="21">
        <v>0</v>
      </c>
      <c r="DE36" s="21">
        <v>0</v>
      </c>
      <c r="DF36" s="21">
        <v>0</v>
      </c>
      <c r="DG36" s="21">
        <v>0</v>
      </c>
      <c r="DH36" s="21">
        <v>0</v>
      </c>
      <c r="DI36" s="21">
        <v>0</v>
      </c>
      <c r="DJ36" s="21">
        <v>0</v>
      </c>
      <c r="DK36" s="21">
        <v>0</v>
      </c>
      <c r="DL36" s="21">
        <v>0</v>
      </c>
      <c r="DM36" s="21">
        <v>0</v>
      </c>
      <c r="DN36" s="21">
        <v>0</v>
      </c>
      <c r="DO36" s="21">
        <v>0</v>
      </c>
      <c r="DP36" s="21">
        <v>0</v>
      </c>
      <c r="DQ36" s="21">
        <v>0</v>
      </c>
      <c r="DR36" s="21">
        <v>0</v>
      </c>
      <c r="DS36" s="21">
        <v>0</v>
      </c>
      <c r="DT36" s="21">
        <v>0</v>
      </c>
      <c r="DU36" s="21">
        <v>0</v>
      </c>
      <c r="DV36" s="21">
        <v>0</v>
      </c>
      <c r="DW36" s="21">
        <v>0</v>
      </c>
      <c r="DX36" s="21">
        <v>0</v>
      </c>
      <c r="DY36" s="21">
        <v>0</v>
      </c>
      <c r="DZ36" s="21">
        <v>0</v>
      </c>
      <c r="EA36" s="21">
        <v>0</v>
      </c>
      <c r="EB36" s="21">
        <v>0</v>
      </c>
      <c r="EC36" s="21">
        <v>0</v>
      </c>
      <c r="ED36" s="21">
        <v>0</v>
      </c>
      <c r="EE36" s="21">
        <v>0</v>
      </c>
      <c r="EF36" s="21">
        <v>0</v>
      </c>
      <c r="EG36" s="21">
        <v>0</v>
      </c>
      <c r="EH36" s="21">
        <v>0</v>
      </c>
      <c r="EI36" s="21">
        <v>0</v>
      </c>
      <c r="EJ36" s="21">
        <v>0</v>
      </c>
      <c r="EK36" s="21">
        <v>0</v>
      </c>
      <c r="EL36" s="21">
        <v>0</v>
      </c>
      <c r="EM36" s="21">
        <v>0</v>
      </c>
      <c r="EN36" s="21">
        <v>0</v>
      </c>
      <c r="EO36" s="21">
        <v>0</v>
      </c>
      <c r="EP36" s="21">
        <v>0</v>
      </c>
      <c r="EQ36" s="21">
        <v>0</v>
      </c>
      <c r="ER36" s="21">
        <v>0</v>
      </c>
      <c r="ES36" s="21">
        <v>0</v>
      </c>
      <c r="ET36" s="21">
        <v>0</v>
      </c>
      <c r="EU36" s="21">
        <v>0</v>
      </c>
      <c r="EV36" s="21">
        <v>0</v>
      </c>
      <c r="EW36" s="21">
        <v>0</v>
      </c>
      <c r="EX36" s="21">
        <v>0</v>
      </c>
      <c r="EY36" s="21">
        <v>0</v>
      </c>
      <c r="EZ36" s="21">
        <v>0</v>
      </c>
      <c r="FA36" s="21">
        <v>0</v>
      </c>
      <c r="FB36" s="21">
        <v>0</v>
      </c>
      <c r="FC36" s="21">
        <v>0</v>
      </c>
      <c r="FD36" s="21">
        <v>0</v>
      </c>
      <c r="FE36" s="21">
        <v>0</v>
      </c>
      <c r="FF36" s="21">
        <v>0</v>
      </c>
      <c r="FG36" s="21">
        <v>0</v>
      </c>
      <c r="FH36" s="21">
        <v>0</v>
      </c>
      <c r="FI36" s="21">
        <v>0</v>
      </c>
      <c r="FJ36" s="21">
        <v>0</v>
      </c>
      <c r="FK36" s="21">
        <v>0</v>
      </c>
      <c r="FL36" s="21">
        <v>0</v>
      </c>
      <c r="FM36" s="21">
        <v>0</v>
      </c>
      <c r="FN36" s="21">
        <v>0</v>
      </c>
      <c r="FO36" s="21">
        <v>0</v>
      </c>
      <c r="FP36" s="21">
        <v>0</v>
      </c>
      <c r="FQ36" s="21">
        <v>0</v>
      </c>
      <c r="FR36" s="21">
        <v>0</v>
      </c>
      <c r="FS36" s="21">
        <v>0</v>
      </c>
      <c r="FT36" s="21">
        <v>0</v>
      </c>
      <c r="FU36" s="21">
        <v>0</v>
      </c>
      <c r="FV36" s="21">
        <v>0</v>
      </c>
      <c r="FW36" s="21">
        <v>0</v>
      </c>
      <c r="FX36" s="21">
        <v>0</v>
      </c>
      <c r="FY36" s="21">
        <v>0</v>
      </c>
      <c r="FZ36" s="21">
        <v>0</v>
      </c>
      <c r="GA36" s="21">
        <v>0</v>
      </c>
      <c r="GB36" s="21">
        <v>0</v>
      </c>
      <c r="GC36" s="21">
        <v>0</v>
      </c>
      <c r="GD36" s="21">
        <v>0</v>
      </c>
      <c r="GE36" s="21">
        <v>0</v>
      </c>
      <c r="GF36" s="21">
        <v>0</v>
      </c>
      <c r="GG36" s="21">
        <v>0</v>
      </c>
      <c r="GH36" s="21">
        <v>0</v>
      </c>
      <c r="GI36" s="21">
        <v>0</v>
      </c>
    </row>
    <row r="37" spans="1:191" s="20" customFormat="1" x14ac:dyDescent="0.45">
      <c r="A37" s="20">
        <v>35</v>
      </c>
      <c r="B37" s="25" t="s">
        <v>192</v>
      </c>
      <c r="C37" s="24" t="s">
        <v>188</v>
      </c>
      <c r="D37" s="19">
        <v>1</v>
      </c>
      <c r="E37" s="19">
        <v>1</v>
      </c>
      <c r="F37" s="19">
        <f t="shared" si="7"/>
        <v>1</v>
      </c>
      <c r="G37" s="19">
        <f t="shared" si="9"/>
        <v>1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0</v>
      </c>
      <c r="AG37" s="21">
        <v>0</v>
      </c>
      <c r="AH37" s="21">
        <v>0</v>
      </c>
      <c r="AI37" s="21">
        <v>0</v>
      </c>
      <c r="AJ37" s="21">
        <v>0</v>
      </c>
      <c r="AK37" s="21">
        <v>0</v>
      </c>
      <c r="AL37" s="21">
        <v>0</v>
      </c>
      <c r="AM37" s="21">
        <v>0</v>
      </c>
      <c r="AN37" s="21">
        <v>1</v>
      </c>
      <c r="AO37" s="21">
        <v>0</v>
      </c>
      <c r="AP37" s="21">
        <v>0</v>
      </c>
      <c r="AQ37" s="21">
        <v>0</v>
      </c>
      <c r="AR37" s="21">
        <v>0</v>
      </c>
      <c r="AS37" s="21">
        <v>0</v>
      </c>
      <c r="AT37" s="21">
        <v>0</v>
      </c>
      <c r="AU37" s="21">
        <v>0</v>
      </c>
      <c r="AV37" s="21">
        <v>0</v>
      </c>
      <c r="AW37" s="21">
        <v>0</v>
      </c>
      <c r="AX37" s="21">
        <v>0</v>
      </c>
      <c r="AY37" s="21">
        <v>0</v>
      </c>
      <c r="AZ37" s="21">
        <v>0</v>
      </c>
      <c r="BA37" s="21">
        <v>0</v>
      </c>
      <c r="BB37" s="21">
        <v>0</v>
      </c>
      <c r="BC37" s="21">
        <v>0</v>
      </c>
      <c r="BD37" s="21">
        <v>0</v>
      </c>
      <c r="BE37" s="21">
        <v>0</v>
      </c>
      <c r="BF37" s="21">
        <v>0</v>
      </c>
      <c r="BG37" s="21">
        <v>0</v>
      </c>
      <c r="BH37" s="21">
        <v>0</v>
      </c>
      <c r="BI37" s="21">
        <v>0</v>
      </c>
      <c r="BJ37" s="21">
        <v>0</v>
      </c>
      <c r="BK37" s="21">
        <v>0</v>
      </c>
      <c r="BL37" s="21">
        <v>0</v>
      </c>
      <c r="BM37" s="21">
        <v>0</v>
      </c>
      <c r="BN37" s="21">
        <v>0</v>
      </c>
      <c r="BO37" s="21">
        <v>0</v>
      </c>
      <c r="BP37" s="21">
        <v>0</v>
      </c>
      <c r="BQ37" s="21">
        <v>0</v>
      </c>
      <c r="BR37" s="21">
        <v>0</v>
      </c>
      <c r="BS37" s="21">
        <v>0</v>
      </c>
      <c r="BT37" s="21">
        <v>0</v>
      </c>
      <c r="BU37" s="21">
        <v>0</v>
      </c>
      <c r="BV37" s="21">
        <v>0</v>
      </c>
      <c r="BW37" s="21">
        <v>0</v>
      </c>
      <c r="BX37" s="21">
        <v>0</v>
      </c>
      <c r="BY37" s="21">
        <v>0</v>
      </c>
      <c r="BZ37" s="21">
        <v>0</v>
      </c>
      <c r="CA37" s="21">
        <v>0</v>
      </c>
      <c r="CB37" s="21">
        <v>0</v>
      </c>
      <c r="CC37" s="21">
        <v>0</v>
      </c>
      <c r="CD37" s="21">
        <v>0</v>
      </c>
      <c r="CE37" s="21">
        <v>0</v>
      </c>
      <c r="CF37" s="21">
        <v>0</v>
      </c>
      <c r="CG37" s="21">
        <v>0</v>
      </c>
      <c r="CH37" s="21">
        <v>0</v>
      </c>
      <c r="CI37" s="21">
        <v>0</v>
      </c>
      <c r="CJ37" s="21">
        <v>0</v>
      </c>
      <c r="CK37" s="21">
        <v>0</v>
      </c>
      <c r="CL37" s="21">
        <v>0</v>
      </c>
      <c r="CM37" s="21">
        <v>0</v>
      </c>
      <c r="CN37" s="21">
        <v>0</v>
      </c>
      <c r="CO37" s="21">
        <v>0</v>
      </c>
      <c r="CP37" s="21">
        <v>0</v>
      </c>
      <c r="CQ37" s="21">
        <v>0</v>
      </c>
      <c r="CR37" s="21">
        <v>0</v>
      </c>
      <c r="CS37" s="21">
        <v>0</v>
      </c>
      <c r="CT37" s="21">
        <v>0</v>
      </c>
      <c r="CU37" s="21">
        <v>0</v>
      </c>
      <c r="CV37" s="21">
        <v>0</v>
      </c>
      <c r="CW37" s="21">
        <v>0</v>
      </c>
      <c r="CX37" s="21">
        <v>0</v>
      </c>
      <c r="CY37" s="21">
        <v>0</v>
      </c>
      <c r="CZ37" s="21">
        <v>0</v>
      </c>
      <c r="DA37" s="21">
        <v>0</v>
      </c>
      <c r="DB37" s="21">
        <v>0</v>
      </c>
      <c r="DC37" s="21">
        <v>0</v>
      </c>
      <c r="DD37" s="21">
        <v>0</v>
      </c>
      <c r="DE37" s="21">
        <v>0</v>
      </c>
      <c r="DF37" s="21">
        <v>0</v>
      </c>
      <c r="DG37" s="21">
        <v>0</v>
      </c>
      <c r="DH37" s="21">
        <v>0</v>
      </c>
      <c r="DI37" s="21">
        <v>0</v>
      </c>
      <c r="DJ37" s="21">
        <v>0</v>
      </c>
      <c r="DK37" s="21">
        <v>0</v>
      </c>
      <c r="DL37" s="21">
        <v>0</v>
      </c>
      <c r="DM37" s="21">
        <v>0</v>
      </c>
      <c r="DN37" s="21">
        <v>0</v>
      </c>
      <c r="DO37" s="21">
        <v>0</v>
      </c>
      <c r="DP37" s="21">
        <v>0</v>
      </c>
      <c r="DQ37" s="21">
        <v>0</v>
      </c>
      <c r="DR37" s="21">
        <v>0</v>
      </c>
      <c r="DS37" s="21">
        <v>0</v>
      </c>
      <c r="DT37" s="21">
        <v>0</v>
      </c>
      <c r="DU37" s="21">
        <v>0</v>
      </c>
      <c r="DV37" s="21">
        <v>0</v>
      </c>
      <c r="DW37" s="21">
        <v>0</v>
      </c>
      <c r="DX37" s="21">
        <v>0</v>
      </c>
      <c r="DY37" s="21">
        <v>0</v>
      </c>
      <c r="DZ37" s="21">
        <v>0</v>
      </c>
      <c r="EA37" s="21">
        <v>0</v>
      </c>
      <c r="EB37" s="21">
        <v>0</v>
      </c>
      <c r="EC37" s="21">
        <v>0</v>
      </c>
      <c r="ED37" s="21">
        <v>0</v>
      </c>
      <c r="EE37" s="21">
        <v>0</v>
      </c>
      <c r="EF37" s="21">
        <v>0</v>
      </c>
      <c r="EG37" s="21">
        <v>0</v>
      </c>
      <c r="EH37" s="21">
        <v>0</v>
      </c>
      <c r="EI37" s="21">
        <v>0</v>
      </c>
      <c r="EJ37" s="21">
        <v>0</v>
      </c>
      <c r="EK37" s="21">
        <v>0</v>
      </c>
      <c r="EL37" s="21">
        <v>0</v>
      </c>
      <c r="EM37" s="21">
        <v>0</v>
      </c>
      <c r="EN37" s="21">
        <v>0</v>
      </c>
      <c r="EO37" s="21">
        <v>0</v>
      </c>
      <c r="EP37" s="21">
        <v>0</v>
      </c>
      <c r="EQ37" s="21">
        <v>0</v>
      </c>
      <c r="ER37" s="21">
        <v>0</v>
      </c>
      <c r="ES37" s="21">
        <v>0</v>
      </c>
      <c r="ET37" s="21">
        <v>0</v>
      </c>
      <c r="EU37" s="21">
        <v>0</v>
      </c>
      <c r="EV37" s="21">
        <v>0</v>
      </c>
      <c r="EW37" s="21">
        <v>0</v>
      </c>
      <c r="EX37" s="21">
        <v>0</v>
      </c>
      <c r="EY37" s="21">
        <v>0</v>
      </c>
      <c r="EZ37" s="21">
        <v>0</v>
      </c>
      <c r="FA37" s="21">
        <v>0</v>
      </c>
      <c r="FB37" s="21">
        <v>0</v>
      </c>
      <c r="FC37" s="21">
        <v>0</v>
      </c>
      <c r="FD37" s="21">
        <v>0</v>
      </c>
      <c r="FE37" s="21">
        <v>0</v>
      </c>
      <c r="FF37" s="21">
        <v>0</v>
      </c>
      <c r="FG37" s="21">
        <v>0</v>
      </c>
      <c r="FH37" s="21">
        <v>0</v>
      </c>
      <c r="FI37" s="21">
        <v>0</v>
      </c>
      <c r="FJ37" s="21">
        <v>0</v>
      </c>
      <c r="FK37" s="21">
        <v>0</v>
      </c>
      <c r="FL37" s="21">
        <v>0</v>
      </c>
      <c r="FM37" s="21">
        <v>0</v>
      </c>
      <c r="FN37" s="21">
        <v>0</v>
      </c>
      <c r="FO37" s="21">
        <v>0</v>
      </c>
      <c r="FP37" s="21">
        <v>0</v>
      </c>
      <c r="FQ37" s="21">
        <v>0</v>
      </c>
      <c r="FR37" s="21">
        <v>0</v>
      </c>
      <c r="FS37" s="21">
        <v>0</v>
      </c>
      <c r="FT37" s="21">
        <v>0</v>
      </c>
      <c r="FU37" s="21">
        <v>0</v>
      </c>
      <c r="FV37" s="21">
        <v>0</v>
      </c>
      <c r="FW37" s="21">
        <v>0</v>
      </c>
      <c r="FX37" s="21">
        <v>0</v>
      </c>
      <c r="FY37" s="21">
        <v>0</v>
      </c>
      <c r="FZ37" s="21">
        <v>0</v>
      </c>
      <c r="GA37" s="21">
        <v>0</v>
      </c>
      <c r="GB37" s="21">
        <v>0</v>
      </c>
      <c r="GC37" s="21">
        <v>0</v>
      </c>
      <c r="GD37" s="21">
        <v>0</v>
      </c>
      <c r="GE37" s="21">
        <v>0</v>
      </c>
      <c r="GF37" s="21">
        <v>0</v>
      </c>
      <c r="GG37" s="21">
        <v>0</v>
      </c>
      <c r="GH37" s="21">
        <v>0</v>
      </c>
      <c r="GI37" s="21">
        <v>0</v>
      </c>
    </row>
    <row r="38" spans="1:191" s="20" customFormat="1" x14ac:dyDescent="0.45">
      <c r="A38" s="20">
        <v>36</v>
      </c>
      <c r="B38" s="25" t="s">
        <v>191</v>
      </c>
      <c r="C38" s="24" t="s">
        <v>188</v>
      </c>
      <c r="D38" s="19">
        <v>0</v>
      </c>
      <c r="E38" s="19">
        <v>0</v>
      </c>
      <c r="F38" s="19">
        <f t="shared" si="7"/>
        <v>0</v>
      </c>
      <c r="G38" s="19">
        <f t="shared" si="9"/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1">
        <v>0</v>
      </c>
      <c r="AG38" s="21">
        <v>0</v>
      </c>
      <c r="AH38" s="21">
        <v>0</v>
      </c>
      <c r="AI38" s="21">
        <v>0</v>
      </c>
      <c r="AJ38" s="21">
        <v>0</v>
      </c>
      <c r="AK38" s="21">
        <v>0</v>
      </c>
      <c r="AL38" s="21">
        <v>0</v>
      </c>
      <c r="AM38" s="21">
        <v>0</v>
      </c>
      <c r="AN38" s="21">
        <v>0</v>
      </c>
      <c r="AO38" s="21">
        <v>0</v>
      </c>
      <c r="AP38" s="21">
        <v>0</v>
      </c>
      <c r="AQ38" s="21">
        <v>0</v>
      </c>
      <c r="AR38" s="21">
        <v>0</v>
      </c>
      <c r="AS38" s="21">
        <v>0</v>
      </c>
      <c r="AT38" s="21">
        <v>0</v>
      </c>
      <c r="AU38" s="21">
        <v>0</v>
      </c>
      <c r="AV38" s="21">
        <v>0</v>
      </c>
      <c r="AW38" s="21">
        <v>0</v>
      </c>
      <c r="AX38" s="21">
        <v>0</v>
      </c>
      <c r="AY38" s="21">
        <v>0</v>
      </c>
      <c r="AZ38" s="21">
        <v>0</v>
      </c>
      <c r="BA38" s="21">
        <v>0</v>
      </c>
      <c r="BB38" s="21">
        <v>0</v>
      </c>
      <c r="BC38" s="21">
        <v>0</v>
      </c>
      <c r="BD38" s="21">
        <v>0</v>
      </c>
      <c r="BE38" s="21">
        <v>0</v>
      </c>
      <c r="BF38" s="21">
        <v>0</v>
      </c>
      <c r="BG38" s="21">
        <v>0</v>
      </c>
      <c r="BH38" s="21">
        <v>0</v>
      </c>
      <c r="BI38" s="21">
        <v>0</v>
      </c>
      <c r="BJ38" s="21">
        <v>0</v>
      </c>
      <c r="BK38" s="21">
        <v>0</v>
      </c>
      <c r="BL38" s="21">
        <v>0</v>
      </c>
      <c r="BM38" s="21">
        <v>0</v>
      </c>
      <c r="BN38" s="21">
        <v>0</v>
      </c>
      <c r="BO38" s="21">
        <v>0</v>
      </c>
      <c r="BP38" s="21">
        <v>0</v>
      </c>
      <c r="BQ38" s="21">
        <v>0</v>
      </c>
      <c r="BR38" s="21">
        <v>0</v>
      </c>
      <c r="BS38" s="21">
        <v>0</v>
      </c>
      <c r="BT38" s="21">
        <v>0</v>
      </c>
      <c r="BU38" s="21">
        <v>0</v>
      </c>
      <c r="BV38" s="21">
        <v>0</v>
      </c>
      <c r="BW38" s="21">
        <v>0</v>
      </c>
      <c r="BX38" s="21">
        <v>0</v>
      </c>
      <c r="BY38" s="21">
        <v>0</v>
      </c>
      <c r="BZ38" s="21">
        <v>0</v>
      </c>
      <c r="CA38" s="21">
        <v>0</v>
      </c>
      <c r="CB38" s="21">
        <v>0</v>
      </c>
      <c r="CC38" s="21">
        <v>0</v>
      </c>
      <c r="CD38" s="21">
        <v>0</v>
      </c>
      <c r="CE38" s="21">
        <v>0</v>
      </c>
      <c r="CF38" s="21">
        <v>0</v>
      </c>
      <c r="CG38" s="21">
        <v>0</v>
      </c>
      <c r="CH38" s="21">
        <v>0</v>
      </c>
      <c r="CI38" s="21">
        <v>0</v>
      </c>
      <c r="CJ38" s="21">
        <v>0</v>
      </c>
      <c r="CK38" s="21">
        <v>0</v>
      </c>
      <c r="CL38" s="21">
        <v>0</v>
      </c>
      <c r="CM38" s="21">
        <v>0</v>
      </c>
      <c r="CN38" s="21">
        <v>0</v>
      </c>
      <c r="CO38" s="21">
        <v>0</v>
      </c>
      <c r="CP38" s="21">
        <v>0</v>
      </c>
      <c r="CQ38" s="21">
        <v>0</v>
      </c>
      <c r="CR38" s="21">
        <v>0</v>
      </c>
      <c r="CS38" s="21">
        <v>0</v>
      </c>
      <c r="CT38" s="21">
        <v>0</v>
      </c>
      <c r="CU38" s="21">
        <v>0</v>
      </c>
      <c r="CV38" s="21">
        <v>0</v>
      </c>
      <c r="CW38" s="21">
        <v>0</v>
      </c>
      <c r="CX38" s="21">
        <v>0</v>
      </c>
      <c r="CY38" s="21">
        <v>0</v>
      </c>
      <c r="CZ38" s="21">
        <v>0</v>
      </c>
      <c r="DA38" s="21">
        <v>0</v>
      </c>
      <c r="DB38" s="21">
        <v>0</v>
      </c>
      <c r="DC38" s="21">
        <v>0</v>
      </c>
      <c r="DD38" s="21">
        <v>0</v>
      </c>
      <c r="DE38" s="21">
        <v>0</v>
      </c>
      <c r="DF38" s="21">
        <v>0</v>
      </c>
      <c r="DG38" s="21">
        <v>0</v>
      </c>
      <c r="DH38" s="21">
        <v>0</v>
      </c>
      <c r="DI38" s="21">
        <v>0</v>
      </c>
      <c r="DJ38" s="21">
        <v>0</v>
      </c>
      <c r="DK38" s="21">
        <v>0</v>
      </c>
      <c r="DL38" s="21">
        <v>0</v>
      </c>
      <c r="DM38" s="21">
        <v>0</v>
      </c>
      <c r="DN38" s="21">
        <v>0</v>
      </c>
      <c r="DO38" s="21">
        <v>0</v>
      </c>
      <c r="DP38" s="21">
        <v>0</v>
      </c>
      <c r="DQ38" s="21">
        <v>0</v>
      </c>
      <c r="DR38" s="21">
        <v>0</v>
      </c>
      <c r="DS38" s="21">
        <v>0</v>
      </c>
      <c r="DT38" s="21">
        <v>0</v>
      </c>
      <c r="DU38" s="21">
        <v>0</v>
      </c>
      <c r="DV38" s="21">
        <v>0</v>
      </c>
      <c r="DW38" s="21">
        <v>0</v>
      </c>
      <c r="DX38" s="21">
        <v>0</v>
      </c>
      <c r="DY38" s="21">
        <v>0</v>
      </c>
      <c r="DZ38" s="21">
        <v>0</v>
      </c>
      <c r="EA38" s="21">
        <v>0</v>
      </c>
      <c r="EB38" s="21">
        <v>0</v>
      </c>
      <c r="EC38" s="21">
        <v>0</v>
      </c>
      <c r="ED38" s="21">
        <v>0</v>
      </c>
      <c r="EE38" s="21">
        <v>0</v>
      </c>
      <c r="EF38" s="21">
        <v>0</v>
      </c>
      <c r="EG38" s="21">
        <v>0</v>
      </c>
      <c r="EH38" s="21">
        <v>0</v>
      </c>
      <c r="EI38" s="21">
        <v>0</v>
      </c>
      <c r="EJ38" s="21">
        <v>0</v>
      </c>
      <c r="EK38" s="21">
        <v>0</v>
      </c>
      <c r="EL38" s="21">
        <v>0</v>
      </c>
      <c r="EM38" s="21">
        <v>0</v>
      </c>
      <c r="EN38" s="21">
        <v>0</v>
      </c>
      <c r="EO38" s="21">
        <v>0</v>
      </c>
      <c r="EP38" s="21">
        <v>0</v>
      </c>
      <c r="EQ38" s="21">
        <v>0</v>
      </c>
      <c r="ER38" s="21">
        <v>0</v>
      </c>
      <c r="ES38" s="21">
        <v>0</v>
      </c>
      <c r="ET38" s="21">
        <v>0</v>
      </c>
      <c r="EU38" s="21">
        <v>0</v>
      </c>
      <c r="EV38" s="21">
        <v>0</v>
      </c>
      <c r="EW38" s="21">
        <v>0</v>
      </c>
      <c r="EX38" s="21">
        <v>0</v>
      </c>
      <c r="EY38" s="21">
        <v>0</v>
      </c>
      <c r="EZ38" s="21">
        <v>0</v>
      </c>
      <c r="FA38" s="21">
        <v>0</v>
      </c>
      <c r="FB38" s="21">
        <v>0</v>
      </c>
      <c r="FC38" s="21">
        <v>0</v>
      </c>
      <c r="FD38" s="21">
        <v>0</v>
      </c>
      <c r="FE38" s="21">
        <v>0</v>
      </c>
      <c r="FF38" s="21">
        <v>0</v>
      </c>
      <c r="FG38" s="21">
        <v>0</v>
      </c>
      <c r="FH38" s="21">
        <v>0</v>
      </c>
      <c r="FI38" s="21">
        <v>0</v>
      </c>
      <c r="FJ38" s="21">
        <v>0</v>
      </c>
      <c r="FK38" s="21">
        <v>0</v>
      </c>
      <c r="FL38" s="21">
        <v>0</v>
      </c>
      <c r="FM38" s="21">
        <v>0</v>
      </c>
      <c r="FN38" s="21">
        <v>0</v>
      </c>
      <c r="FO38" s="21">
        <v>0</v>
      </c>
      <c r="FP38" s="21">
        <v>0</v>
      </c>
      <c r="FQ38" s="21">
        <v>0</v>
      </c>
      <c r="FR38" s="21">
        <v>0</v>
      </c>
      <c r="FS38" s="21">
        <v>0</v>
      </c>
      <c r="FT38" s="21">
        <v>0</v>
      </c>
      <c r="FU38" s="21">
        <v>0</v>
      </c>
      <c r="FV38" s="21">
        <v>0</v>
      </c>
      <c r="FW38" s="21">
        <v>0</v>
      </c>
      <c r="FX38" s="21">
        <v>0</v>
      </c>
      <c r="FY38" s="21">
        <v>0</v>
      </c>
      <c r="FZ38" s="21">
        <v>0</v>
      </c>
      <c r="GA38" s="21">
        <v>0</v>
      </c>
      <c r="GB38" s="21">
        <v>0</v>
      </c>
      <c r="GC38" s="21">
        <v>0</v>
      </c>
      <c r="GD38" s="21">
        <v>0</v>
      </c>
      <c r="GE38" s="21">
        <v>0</v>
      </c>
      <c r="GF38" s="21">
        <v>0</v>
      </c>
      <c r="GG38" s="21">
        <v>0</v>
      </c>
      <c r="GH38" s="21">
        <v>0</v>
      </c>
      <c r="GI38" s="21">
        <v>0</v>
      </c>
    </row>
    <row r="39" spans="1:191" s="20" customFormat="1" x14ac:dyDescent="0.45">
      <c r="A39" s="20">
        <v>37</v>
      </c>
      <c r="B39" s="25" t="s">
        <v>190</v>
      </c>
      <c r="C39" s="24" t="s">
        <v>188</v>
      </c>
      <c r="D39" s="19">
        <v>1</v>
      </c>
      <c r="E39" s="19">
        <v>5</v>
      </c>
      <c r="F39" s="19">
        <f t="shared" si="7"/>
        <v>3</v>
      </c>
      <c r="G39" s="19">
        <f t="shared" si="9"/>
        <v>0</v>
      </c>
      <c r="H39" s="21">
        <v>0</v>
      </c>
      <c r="I39" s="21">
        <v>1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  <c r="AE39" s="21">
        <v>0</v>
      </c>
      <c r="AF39" s="21">
        <v>0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0</v>
      </c>
      <c r="AR39" s="21">
        <v>0</v>
      </c>
      <c r="AS39" s="21">
        <v>10</v>
      </c>
      <c r="AT39" s="21">
        <v>0</v>
      </c>
      <c r="AU39" s="21">
        <v>0</v>
      </c>
      <c r="AV39" s="21">
        <v>0</v>
      </c>
      <c r="AW39" s="21">
        <v>0</v>
      </c>
      <c r="AX39" s="21">
        <v>0</v>
      </c>
      <c r="AY39" s="21">
        <v>0</v>
      </c>
      <c r="AZ39" s="21">
        <v>0</v>
      </c>
      <c r="BA39" s="21">
        <v>0</v>
      </c>
      <c r="BB39" s="21">
        <v>0</v>
      </c>
      <c r="BC39" s="21">
        <v>0</v>
      </c>
      <c r="BD39" s="21">
        <v>0</v>
      </c>
      <c r="BE39" s="21">
        <v>0</v>
      </c>
      <c r="BF39" s="21">
        <v>0</v>
      </c>
      <c r="BG39" s="21">
        <v>0</v>
      </c>
      <c r="BH39" s="21">
        <v>0</v>
      </c>
      <c r="BI39" s="21">
        <v>5</v>
      </c>
      <c r="BJ39" s="21">
        <v>0</v>
      </c>
      <c r="BK39" s="21">
        <v>0</v>
      </c>
      <c r="BL39" s="21">
        <v>0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21">
        <v>0</v>
      </c>
      <c r="BT39" s="21">
        <v>0</v>
      </c>
      <c r="BU39" s="21">
        <v>0</v>
      </c>
      <c r="BV39" s="21">
        <v>0</v>
      </c>
      <c r="BW39" s="21">
        <v>0</v>
      </c>
      <c r="BX39" s="21">
        <v>0</v>
      </c>
      <c r="BY39" s="21">
        <v>0</v>
      </c>
      <c r="BZ39" s="21">
        <v>0</v>
      </c>
      <c r="CA39" s="21">
        <v>0</v>
      </c>
      <c r="CB39" s="21">
        <v>0</v>
      </c>
      <c r="CC39" s="21">
        <v>0</v>
      </c>
      <c r="CD39" s="21">
        <v>0</v>
      </c>
      <c r="CE39" s="21">
        <v>0</v>
      </c>
      <c r="CF39" s="21">
        <v>0</v>
      </c>
      <c r="CG39" s="21">
        <v>0</v>
      </c>
      <c r="CH39" s="21">
        <v>0</v>
      </c>
      <c r="CI39" s="21">
        <v>0</v>
      </c>
      <c r="CJ39" s="21">
        <v>0</v>
      </c>
      <c r="CK39" s="21">
        <v>0</v>
      </c>
      <c r="CL39" s="21">
        <v>0</v>
      </c>
      <c r="CM39" s="21">
        <v>0</v>
      </c>
      <c r="CN39" s="21">
        <v>0</v>
      </c>
      <c r="CO39" s="21">
        <v>0</v>
      </c>
      <c r="CP39" s="21">
        <v>0</v>
      </c>
      <c r="CQ39" s="21">
        <v>0</v>
      </c>
      <c r="CR39" s="21">
        <v>0</v>
      </c>
      <c r="CS39" s="21">
        <v>0</v>
      </c>
      <c r="CT39" s="21">
        <v>0</v>
      </c>
      <c r="CU39" s="21">
        <v>0</v>
      </c>
      <c r="CV39" s="21">
        <v>0</v>
      </c>
      <c r="CW39" s="21">
        <v>0</v>
      </c>
      <c r="CX39" s="21">
        <v>0</v>
      </c>
      <c r="CY39" s="21">
        <v>0</v>
      </c>
      <c r="CZ39" s="21">
        <v>0</v>
      </c>
      <c r="DA39" s="21">
        <v>0</v>
      </c>
      <c r="DB39" s="21">
        <v>0</v>
      </c>
      <c r="DC39" s="21">
        <v>0</v>
      </c>
      <c r="DD39" s="21">
        <v>0</v>
      </c>
      <c r="DE39" s="21">
        <v>0</v>
      </c>
      <c r="DF39" s="21">
        <v>0</v>
      </c>
      <c r="DG39" s="21">
        <v>0</v>
      </c>
      <c r="DH39" s="21">
        <v>0</v>
      </c>
      <c r="DI39" s="21">
        <v>0</v>
      </c>
      <c r="DJ39" s="21">
        <v>0</v>
      </c>
      <c r="DK39" s="21">
        <v>0</v>
      </c>
      <c r="DL39" s="21">
        <v>0</v>
      </c>
      <c r="DM39" s="21">
        <v>0</v>
      </c>
      <c r="DN39" s="21">
        <v>0</v>
      </c>
      <c r="DO39" s="21">
        <v>0</v>
      </c>
      <c r="DP39" s="21">
        <v>0</v>
      </c>
      <c r="DQ39" s="21">
        <v>0</v>
      </c>
      <c r="DR39" s="21">
        <v>0</v>
      </c>
      <c r="DS39" s="21">
        <v>0</v>
      </c>
      <c r="DT39" s="21">
        <v>0</v>
      </c>
      <c r="DU39" s="21">
        <v>0</v>
      </c>
      <c r="DV39" s="21">
        <v>0</v>
      </c>
      <c r="DW39" s="21">
        <v>0</v>
      </c>
      <c r="DX39" s="21">
        <v>0</v>
      </c>
      <c r="DY39" s="21">
        <v>0</v>
      </c>
      <c r="DZ39" s="21">
        <v>0</v>
      </c>
      <c r="EA39" s="21">
        <v>0</v>
      </c>
      <c r="EB39" s="21">
        <v>0</v>
      </c>
      <c r="EC39" s="21">
        <v>0</v>
      </c>
      <c r="ED39" s="21">
        <v>0</v>
      </c>
      <c r="EE39" s="21">
        <v>0</v>
      </c>
      <c r="EF39" s="21">
        <v>0</v>
      </c>
      <c r="EG39" s="21">
        <v>0</v>
      </c>
      <c r="EH39" s="21">
        <v>0</v>
      </c>
      <c r="EI39" s="21">
        <v>0</v>
      </c>
      <c r="EJ39" s="21">
        <v>0</v>
      </c>
      <c r="EK39" s="21">
        <v>0</v>
      </c>
      <c r="EL39" s="21">
        <v>0</v>
      </c>
      <c r="EM39" s="21">
        <v>0</v>
      </c>
      <c r="EN39" s="21">
        <v>0</v>
      </c>
      <c r="EO39" s="21">
        <v>0</v>
      </c>
      <c r="EP39" s="21">
        <v>0</v>
      </c>
      <c r="EQ39" s="21">
        <v>0</v>
      </c>
      <c r="ER39" s="21">
        <v>0</v>
      </c>
      <c r="ES39" s="21">
        <v>0</v>
      </c>
      <c r="ET39" s="21">
        <v>0</v>
      </c>
      <c r="EU39" s="21">
        <v>0</v>
      </c>
      <c r="EV39" s="21">
        <v>0</v>
      </c>
      <c r="EW39" s="21">
        <v>0</v>
      </c>
      <c r="EX39" s="21">
        <v>0</v>
      </c>
      <c r="EY39" s="21">
        <v>0</v>
      </c>
      <c r="EZ39" s="21">
        <v>0</v>
      </c>
      <c r="FA39" s="21">
        <v>0</v>
      </c>
      <c r="FB39" s="21">
        <v>0</v>
      </c>
      <c r="FC39" s="21">
        <v>0</v>
      </c>
      <c r="FD39" s="21">
        <v>0</v>
      </c>
      <c r="FE39" s="21">
        <v>0</v>
      </c>
      <c r="FF39" s="21">
        <v>0</v>
      </c>
      <c r="FG39" s="21">
        <v>0</v>
      </c>
      <c r="FH39" s="21">
        <v>0</v>
      </c>
      <c r="FI39" s="21">
        <v>0</v>
      </c>
      <c r="FJ39" s="21">
        <v>0</v>
      </c>
      <c r="FK39" s="21">
        <v>0</v>
      </c>
      <c r="FL39" s="21">
        <v>0</v>
      </c>
      <c r="FM39" s="21">
        <v>0</v>
      </c>
      <c r="FN39" s="21">
        <v>0</v>
      </c>
      <c r="FO39" s="21">
        <v>0</v>
      </c>
      <c r="FP39" s="21">
        <v>0</v>
      </c>
      <c r="FQ39" s="21">
        <v>0</v>
      </c>
      <c r="FR39" s="21">
        <v>0</v>
      </c>
      <c r="FS39" s="21">
        <v>0</v>
      </c>
      <c r="FT39" s="21">
        <v>0</v>
      </c>
      <c r="FU39" s="21">
        <v>0</v>
      </c>
      <c r="FV39" s="21">
        <v>0</v>
      </c>
      <c r="FW39" s="21">
        <v>0</v>
      </c>
      <c r="FX39" s="21">
        <v>0</v>
      </c>
      <c r="FY39" s="21">
        <v>0</v>
      </c>
      <c r="FZ39" s="21">
        <v>0</v>
      </c>
      <c r="GA39" s="21">
        <v>0</v>
      </c>
      <c r="GB39" s="21">
        <v>0</v>
      </c>
      <c r="GC39" s="21">
        <v>0</v>
      </c>
      <c r="GD39" s="21">
        <v>0</v>
      </c>
      <c r="GE39" s="21">
        <v>0</v>
      </c>
      <c r="GF39" s="21">
        <v>0</v>
      </c>
      <c r="GG39" s="21">
        <v>0</v>
      </c>
      <c r="GH39" s="21">
        <v>0</v>
      </c>
      <c r="GI39" s="21">
        <v>0</v>
      </c>
    </row>
    <row r="40" spans="1:191" s="20" customFormat="1" x14ac:dyDescent="0.45">
      <c r="A40" s="20">
        <v>38</v>
      </c>
      <c r="B40" s="25" t="s">
        <v>189</v>
      </c>
      <c r="C40" s="24" t="s">
        <v>188</v>
      </c>
      <c r="D40" s="19">
        <v>1</v>
      </c>
      <c r="E40" s="19">
        <v>60</v>
      </c>
      <c r="F40" s="19">
        <f t="shared" si="7"/>
        <v>0</v>
      </c>
      <c r="G40" s="19">
        <f t="shared" si="9"/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0</v>
      </c>
      <c r="AF40" s="21">
        <v>0</v>
      </c>
      <c r="AG40" s="21">
        <v>0</v>
      </c>
      <c r="AH40" s="21">
        <v>0</v>
      </c>
      <c r="AI40" s="21">
        <v>0</v>
      </c>
      <c r="AJ40" s="21">
        <v>0</v>
      </c>
      <c r="AK40" s="21">
        <v>0</v>
      </c>
      <c r="AL40" s="21">
        <v>0</v>
      </c>
      <c r="AM40" s="21">
        <v>0</v>
      </c>
      <c r="AN40" s="21">
        <v>0</v>
      </c>
      <c r="AO40" s="21">
        <v>0</v>
      </c>
      <c r="AP40" s="21">
        <v>0</v>
      </c>
      <c r="AQ40" s="21">
        <v>0</v>
      </c>
      <c r="AR40" s="21">
        <v>0</v>
      </c>
      <c r="AS40" s="21">
        <v>0</v>
      </c>
      <c r="AT40" s="21">
        <v>0</v>
      </c>
      <c r="AU40" s="21">
        <v>0</v>
      </c>
      <c r="AV40" s="21">
        <v>0</v>
      </c>
      <c r="AW40" s="21">
        <v>0</v>
      </c>
      <c r="AX40" s="21">
        <v>0</v>
      </c>
      <c r="AY40" s="21">
        <v>0</v>
      </c>
      <c r="AZ40" s="21">
        <v>0</v>
      </c>
      <c r="BA40" s="21">
        <v>0</v>
      </c>
      <c r="BB40" s="21">
        <v>0</v>
      </c>
      <c r="BC40" s="21">
        <v>0</v>
      </c>
      <c r="BD40" s="21">
        <v>0</v>
      </c>
      <c r="BE40" s="21">
        <v>0</v>
      </c>
      <c r="BF40" s="21">
        <v>0</v>
      </c>
      <c r="BG40" s="21">
        <v>0</v>
      </c>
      <c r="BH40" s="21">
        <v>0</v>
      </c>
      <c r="BI40" s="21">
        <v>0</v>
      </c>
      <c r="BJ40" s="21">
        <v>0</v>
      </c>
      <c r="BK40" s="21">
        <v>0</v>
      </c>
      <c r="BL40" s="21">
        <v>0</v>
      </c>
      <c r="BM40" s="21">
        <v>0</v>
      </c>
      <c r="BN40" s="21">
        <v>0</v>
      </c>
      <c r="BO40" s="21">
        <v>0</v>
      </c>
      <c r="BP40" s="21">
        <v>0</v>
      </c>
      <c r="BQ40" s="21">
        <v>0</v>
      </c>
      <c r="BR40" s="21">
        <v>0</v>
      </c>
      <c r="BS40" s="21">
        <v>0</v>
      </c>
      <c r="BT40" s="21">
        <v>0</v>
      </c>
      <c r="BU40" s="21">
        <v>0</v>
      </c>
      <c r="BV40" s="21">
        <v>0</v>
      </c>
      <c r="BW40" s="21">
        <v>0</v>
      </c>
      <c r="BX40" s="21">
        <v>0</v>
      </c>
      <c r="BY40" s="21">
        <v>0</v>
      </c>
      <c r="BZ40" s="21">
        <v>0</v>
      </c>
      <c r="CA40" s="21">
        <v>0</v>
      </c>
      <c r="CB40" s="21">
        <v>0</v>
      </c>
      <c r="CC40" s="21">
        <v>0</v>
      </c>
      <c r="CD40" s="21">
        <v>0</v>
      </c>
      <c r="CE40" s="21">
        <v>0</v>
      </c>
      <c r="CF40" s="21">
        <v>0</v>
      </c>
      <c r="CG40" s="21">
        <v>0</v>
      </c>
      <c r="CH40" s="21">
        <v>0</v>
      </c>
      <c r="CI40" s="21">
        <v>0</v>
      </c>
      <c r="CJ40" s="21">
        <v>0</v>
      </c>
      <c r="CK40" s="21">
        <v>0</v>
      </c>
      <c r="CL40" s="21">
        <v>0</v>
      </c>
      <c r="CM40" s="21">
        <v>0</v>
      </c>
      <c r="CN40" s="21">
        <v>0</v>
      </c>
      <c r="CO40" s="21">
        <v>0</v>
      </c>
      <c r="CP40" s="21">
        <v>0</v>
      </c>
      <c r="CQ40" s="21">
        <v>0</v>
      </c>
      <c r="CR40" s="21">
        <v>0</v>
      </c>
      <c r="CS40" s="21">
        <v>0</v>
      </c>
      <c r="CT40" s="21">
        <v>0</v>
      </c>
      <c r="CU40" s="21">
        <v>0</v>
      </c>
      <c r="CV40" s="21">
        <v>0</v>
      </c>
      <c r="CW40" s="21">
        <v>0</v>
      </c>
      <c r="CX40" s="21">
        <v>0</v>
      </c>
      <c r="CY40" s="21">
        <v>0</v>
      </c>
      <c r="CZ40" s="21">
        <v>0</v>
      </c>
      <c r="DA40" s="21">
        <v>0</v>
      </c>
      <c r="DB40" s="21">
        <v>0</v>
      </c>
      <c r="DC40" s="21">
        <v>0</v>
      </c>
      <c r="DD40" s="21">
        <v>0</v>
      </c>
      <c r="DE40" s="21">
        <v>0</v>
      </c>
      <c r="DF40" s="21">
        <v>0</v>
      </c>
      <c r="DG40" s="21">
        <v>0</v>
      </c>
      <c r="DH40" s="21">
        <v>0</v>
      </c>
      <c r="DI40" s="21">
        <v>0</v>
      </c>
      <c r="DJ40" s="21">
        <v>0</v>
      </c>
      <c r="DK40" s="21">
        <v>0</v>
      </c>
      <c r="DL40" s="21">
        <v>0</v>
      </c>
      <c r="DM40" s="21">
        <v>0</v>
      </c>
      <c r="DN40" s="21">
        <v>0</v>
      </c>
      <c r="DO40" s="21">
        <v>0</v>
      </c>
      <c r="DP40" s="21">
        <v>0</v>
      </c>
      <c r="DQ40" s="21">
        <v>0</v>
      </c>
      <c r="DR40" s="21">
        <v>0</v>
      </c>
      <c r="DS40" s="21">
        <v>0</v>
      </c>
      <c r="DT40" s="21">
        <v>0</v>
      </c>
      <c r="DU40" s="21">
        <v>0</v>
      </c>
      <c r="DV40" s="21">
        <v>0</v>
      </c>
      <c r="DW40" s="21">
        <v>0</v>
      </c>
      <c r="DX40" s="21">
        <v>0</v>
      </c>
      <c r="DY40" s="21">
        <v>0</v>
      </c>
      <c r="DZ40" s="21">
        <v>0</v>
      </c>
      <c r="EA40" s="21">
        <v>0</v>
      </c>
      <c r="EB40" s="21">
        <v>0</v>
      </c>
      <c r="EC40" s="21">
        <v>0</v>
      </c>
      <c r="ED40" s="21">
        <v>0</v>
      </c>
      <c r="EE40" s="21">
        <v>0</v>
      </c>
      <c r="EF40" s="21">
        <v>0</v>
      </c>
      <c r="EG40" s="21">
        <v>0</v>
      </c>
      <c r="EH40" s="21">
        <v>0</v>
      </c>
      <c r="EI40" s="21">
        <v>0</v>
      </c>
      <c r="EJ40" s="21">
        <v>0</v>
      </c>
      <c r="EK40" s="21">
        <v>0</v>
      </c>
      <c r="EL40" s="21">
        <v>0</v>
      </c>
      <c r="EM40" s="21">
        <v>0</v>
      </c>
      <c r="EN40" s="21">
        <v>0</v>
      </c>
      <c r="EO40" s="21">
        <v>0</v>
      </c>
      <c r="EP40" s="21">
        <v>0</v>
      </c>
      <c r="EQ40" s="21">
        <v>0</v>
      </c>
      <c r="ER40" s="21">
        <v>0</v>
      </c>
      <c r="ES40" s="21">
        <v>0</v>
      </c>
      <c r="ET40" s="21">
        <v>0</v>
      </c>
      <c r="EU40" s="21">
        <v>0</v>
      </c>
      <c r="EV40" s="21">
        <v>0</v>
      </c>
      <c r="EW40" s="21">
        <v>0</v>
      </c>
      <c r="EX40" s="21">
        <v>0</v>
      </c>
      <c r="EY40" s="21">
        <v>0</v>
      </c>
      <c r="EZ40" s="21">
        <v>0</v>
      </c>
      <c r="FA40" s="21">
        <v>0</v>
      </c>
      <c r="FB40" s="21">
        <v>0</v>
      </c>
      <c r="FC40" s="21">
        <v>0</v>
      </c>
      <c r="FD40" s="21">
        <v>0</v>
      </c>
      <c r="FE40" s="21">
        <v>0</v>
      </c>
      <c r="FF40" s="21">
        <v>0</v>
      </c>
      <c r="FG40" s="21">
        <v>0</v>
      </c>
      <c r="FH40" s="21">
        <v>0</v>
      </c>
      <c r="FI40" s="21">
        <v>0</v>
      </c>
      <c r="FJ40" s="21">
        <v>0</v>
      </c>
      <c r="FK40" s="21">
        <v>0</v>
      </c>
      <c r="FL40" s="21">
        <v>0</v>
      </c>
      <c r="FM40" s="21">
        <v>0</v>
      </c>
      <c r="FN40" s="21">
        <v>0</v>
      </c>
      <c r="FO40" s="21">
        <v>0</v>
      </c>
      <c r="FP40" s="21">
        <v>0</v>
      </c>
      <c r="FQ40" s="21">
        <v>0</v>
      </c>
      <c r="FR40" s="21">
        <v>0</v>
      </c>
      <c r="FS40" s="21">
        <v>0</v>
      </c>
      <c r="FT40" s="21">
        <v>0</v>
      </c>
      <c r="FU40" s="21">
        <v>0</v>
      </c>
      <c r="FV40" s="21">
        <v>0</v>
      </c>
      <c r="FW40" s="21">
        <v>0</v>
      </c>
      <c r="FX40" s="21">
        <v>0</v>
      </c>
      <c r="FY40" s="21">
        <v>0</v>
      </c>
      <c r="FZ40" s="21">
        <v>0</v>
      </c>
      <c r="GA40" s="21">
        <v>0</v>
      </c>
      <c r="GB40" s="21">
        <v>0</v>
      </c>
      <c r="GC40" s="21">
        <v>0</v>
      </c>
      <c r="GD40" s="21">
        <v>0</v>
      </c>
      <c r="GE40" s="21">
        <v>0</v>
      </c>
      <c r="GF40" s="21">
        <v>0</v>
      </c>
      <c r="GG40" s="21">
        <v>0</v>
      </c>
      <c r="GH40" s="21">
        <v>0</v>
      </c>
      <c r="GI40" s="21">
        <v>0</v>
      </c>
    </row>
    <row r="41" spans="1:191" x14ac:dyDescent="0.45">
      <c r="A41">
        <v>39</v>
      </c>
      <c r="B41" s="22" t="s">
        <v>187</v>
      </c>
      <c r="C41" s="23" t="s">
        <v>13</v>
      </c>
      <c r="D41" s="1">
        <v>0.95238095238095</v>
      </c>
      <c r="E41" s="1">
        <v>1</v>
      </c>
      <c r="F41" s="1">
        <f t="shared" si="7"/>
        <v>0</v>
      </c>
      <c r="G41" s="1">
        <f t="shared" si="9"/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  <c r="AH41" s="12">
        <v>0</v>
      </c>
      <c r="AI41" s="12">
        <v>0</v>
      </c>
      <c r="AJ41" s="12">
        <v>0</v>
      </c>
      <c r="AK41" s="12">
        <v>0</v>
      </c>
      <c r="AL41" s="12">
        <v>0</v>
      </c>
      <c r="AM41" s="21">
        <v>0</v>
      </c>
      <c r="AN41" s="21">
        <v>0</v>
      </c>
      <c r="AO41" s="21">
        <v>0</v>
      </c>
      <c r="AP41" s="21">
        <v>0</v>
      </c>
      <c r="AQ41" s="21">
        <v>0</v>
      </c>
      <c r="AR41" s="21">
        <v>0</v>
      </c>
      <c r="AS41" s="21">
        <v>0</v>
      </c>
      <c r="AT41" s="12">
        <v>0</v>
      </c>
      <c r="AU41" s="12">
        <v>0</v>
      </c>
      <c r="AV41" s="12">
        <v>0</v>
      </c>
      <c r="AW41" s="12">
        <v>0</v>
      </c>
      <c r="AX41" s="12">
        <v>0</v>
      </c>
      <c r="AY41" s="12">
        <v>0</v>
      </c>
      <c r="AZ41" s="12">
        <v>0</v>
      </c>
      <c r="BA41" s="12">
        <v>0</v>
      </c>
      <c r="BB41" s="12">
        <v>0</v>
      </c>
      <c r="BC41" s="12">
        <v>0</v>
      </c>
      <c r="BD41" s="12">
        <v>0</v>
      </c>
      <c r="BE41" s="12">
        <v>0</v>
      </c>
      <c r="BF41" s="12">
        <v>0</v>
      </c>
      <c r="BG41" s="12">
        <v>0</v>
      </c>
      <c r="BH41" s="12">
        <v>0</v>
      </c>
      <c r="BI41" s="12">
        <v>0</v>
      </c>
      <c r="BJ41" s="12">
        <v>0</v>
      </c>
      <c r="BK41" s="12">
        <v>0</v>
      </c>
      <c r="BL41" s="12">
        <v>0</v>
      </c>
      <c r="BM41" s="12">
        <v>0</v>
      </c>
      <c r="BN41" s="12">
        <v>0</v>
      </c>
      <c r="BO41" s="12">
        <v>0</v>
      </c>
      <c r="BP41" s="12">
        <v>0</v>
      </c>
      <c r="BQ41" s="12">
        <v>0</v>
      </c>
      <c r="BR41" s="12">
        <v>0</v>
      </c>
      <c r="BS41" s="12">
        <v>0</v>
      </c>
      <c r="BT41" s="12">
        <v>0</v>
      </c>
      <c r="BU41" s="12">
        <v>0</v>
      </c>
      <c r="BV41" s="12">
        <v>0</v>
      </c>
      <c r="BW41" s="12">
        <v>0</v>
      </c>
      <c r="BX41" s="12">
        <v>0</v>
      </c>
      <c r="BY41" s="12">
        <v>0</v>
      </c>
      <c r="BZ41" s="12">
        <v>0</v>
      </c>
      <c r="CA41" s="12">
        <v>0</v>
      </c>
      <c r="CB41" s="12">
        <v>0</v>
      </c>
      <c r="CC41" s="12">
        <v>0</v>
      </c>
      <c r="CD41" s="12">
        <v>0</v>
      </c>
      <c r="CE41" s="12">
        <v>0</v>
      </c>
      <c r="CF41" s="12">
        <v>0</v>
      </c>
      <c r="CG41" s="12">
        <v>0</v>
      </c>
      <c r="CH41" s="12">
        <v>0</v>
      </c>
      <c r="CI41" s="12">
        <v>0</v>
      </c>
      <c r="CJ41" s="12">
        <v>0</v>
      </c>
      <c r="CK41" s="12">
        <v>0</v>
      </c>
      <c r="CL41" s="12">
        <v>0</v>
      </c>
      <c r="CM41" s="12">
        <v>0</v>
      </c>
      <c r="CN41" s="12">
        <v>0</v>
      </c>
      <c r="CO41" s="12">
        <v>0</v>
      </c>
      <c r="CP41" s="12">
        <v>0</v>
      </c>
      <c r="CQ41" s="12">
        <v>0</v>
      </c>
      <c r="CR41" s="12">
        <v>0</v>
      </c>
      <c r="CS41" s="12">
        <v>0</v>
      </c>
      <c r="CT41" s="12">
        <v>0</v>
      </c>
      <c r="CU41" s="12">
        <v>0</v>
      </c>
      <c r="CV41" s="12">
        <v>0</v>
      </c>
      <c r="CW41" s="12">
        <v>0</v>
      </c>
      <c r="CX41" s="12">
        <v>0</v>
      </c>
      <c r="CY41" s="12">
        <v>0</v>
      </c>
      <c r="CZ41" s="12">
        <v>0</v>
      </c>
      <c r="DA41" s="12">
        <v>0</v>
      </c>
      <c r="DB41" s="12">
        <v>0</v>
      </c>
      <c r="DC41" s="12">
        <v>0</v>
      </c>
      <c r="DD41" s="12">
        <v>0</v>
      </c>
      <c r="DE41" s="12">
        <v>0</v>
      </c>
      <c r="DF41" s="12">
        <v>0</v>
      </c>
      <c r="DG41" s="12">
        <v>0</v>
      </c>
      <c r="DH41" s="12">
        <v>0</v>
      </c>
      <c r="DI41" s="12">
        <v>0</v>
      </c>
      <c r="DJ41" s="12">
        <v>0</v>
      </c>
      <c r="DK41" s="12">
        <v>0</v>
      </c>
      <c r="DL41" s="12">
        <v>0</v>
      </c>
      <c r="DM41" s="12">
        <v>0</v>
      </c>
      <c r="DN41" s="12">
        <v>0</v>
      </c>
      <c r="DO41" s="12">
        <v>0</v>
      </c>
      <c r="DP41" s="12">
        <v>0</v>
      </c>
      <c r="DQ41" s="12">
        <v>0</v>
      </c>
      <c r="DR41" s="12">
        <v>0</v>
      </c>
      <c r="DS41" s="12">
        <v>0</v>
      </c>
      <c r="DT41" s="12">
        <v>0</v>
      </c>
      <c r="DU41" s="12">
        <v>0</v>
      </c>
      <c r="DV41" s="12">
        <v>0</v>
      </c>
      <c r="DW41" s="12">
        <v>0</v>
      </c>
      <c r="DX41" s="12">
        <v>0</v>
      </c>
      <c r="DY41" s="12">
        <v>0</v>
      </c>
      <c r="DZ41" s="12">
        <v>0</v>
      </c>
      <c r="EA41" s="12">
        <v>0</v>
      </c>
      <c r="EB41" s="12">
        <v>0</v>
      </c>
      <c r="EC41" s="12">
        <v>0</v>
      </c>
      <c r="ED41" s="12">
        <v>0</v>
      </c>
      <c r="EE41" s="12">
        <v>0</v>
      </c>
      <c r="EF41" s="12">
        <v>0</v>
      </c>
      <c r="EG41" s="12">
        <v>0</v>
      </c>
      <c r="EH41" s="12">
        <v>0</v>
      </c>
      <c r="EI41" s="12">
        <v>0</v>
      </c>
      <c r="EJ41" s="12">
        <v>0</v>
      </c>
      <c r="EK41" s="12">
        <v>0</v>
      </c>
      <c r="EL41" s="12">
        <v>0</v>
      </c>
      <c r="EM41" s="12">
        <v>0</v>
      </c>
      <c r="EN41" s="12">
        <v>0</v>
      </c>
      <c r="EO41" s="12">
        <v>0</v>
      </c>
      <c r="EP41" s="12">
        <v>0</v>
      </c>
      <c r="EQ41" s="12">
        <v>0</v>
      </c>
      <c r="ER41" s="12">
        <v>0</v>
      </c>
      <c r="ES41" s="12">
        <v>0</v>
      </c>
      <c r="ET41" s="12">
        <v>0</v>
      </c>
      <c r="EU41" s="12">
        <v>0</v>
      </c>
      <c r="EV41" s="12">
        <v>0</v>
      </c>
      <c r="EW41" s="12">
        <v>0</v>
      </c>
      <c r="EX41" s="12">
        <v>0</v>
      </c>
      <c r="EY41" s="12">
        <v>0</v>
      </c>
      <c r="EZ41" s="12">
        <v>0</v>
      </c>
      <c r="FA41" s="12">
        <v>0</v>
      </c>
      <c r="FB41" s="12">
        <v>0</v>
      </c>
      <c r="FC41" s="12">
        <v>0</v>
      </c>
      <c r="FD41" s="12">
        <v>0</v>
      </c>
      <c r="FE41" s="12">
        <v>0</v>
      </c>
      <c r="FF41" s="12">
        <v>0</v>
      </c>
      <c r="FG41" s="12">
        <v>0</v>
      </c>
      <c r="FH41" s="12">
        <v>0</v>
      </c>
      <c r="FI41" s="12">
        <v>0</v>
      </c>
      <c r="FJ41" s="12">
        <v>0</v>
      </c>
      <c r="FK41" s="12">
        <v>0</v>
      </c>
      <c r="FL41" s="12">
        <v>0</v>
      </c>
      <c r="FM41" s="12">
        <v>0</v>
      </c>
      <c r="FN41" s="12">
        <v>0</v>
      </c>
      <c r="FO41" s="12">
        <v>0</v>
      </c>
      <c r="FP41" s="12">
        <v>0</v>
      </c>
      <c r="FQ41" s="12">
        <v>0</v>
      </c>
      <c r="FR41" s="12">
        <v>0</v>
      </c>
      <c r="FS41" s="12">
        <v>0</v>
      </c>
      <c r="FT41" s="12">
        <v>0</v>
      </c>
      <c r="FU41" s="12">
        <v>0</v>
      </c>
      <c r="FV41" s="12">
        <v>0</v>
      </c>
      <c r="FW41" s="12">
        <v>0</v>
      </c>
      <c r="FX41" s="12">
        <v>0</v>
      </c>
      <c r="FY41" s="12">
        <v>0</v>
      </c>
      <c r="FZ41" s="12">
        <v>0</v>
      </c>
      <c r="GA41" s="12">
        <v>0</v>
      </c>
      <c r="GB41" s="12">
        <v>0</v>
      </c>
      <c r="GC41" s="12">
        <v>0</v>
      </c>
      <c r="GD41" s="12">
        <v>0</v>
      </c>
      <c r="GE41" s="12">
        <v>0</v>
      </c>
      <c r="GF41" s="12">
        <v>0</v>
      </c>
      <c r="GG41" s="12">
        <v>0</v>
      </c>
      <c r="GH41" s="12">
        <v>0</v>
      </c>
      <c r="GI41" s="12">
        <v>0</v>
      </c>
    </row>
    <row r="42" spans="1:191" x14ac:dyDescent="0.45">
      <c r="A42">
        <v>40</v>
      </c>
      <c r="B42" s="22" t="s">
        <v>186</v>
      </c>
      <c r="C42" s="23" t="s">
        <v>13</v>
      </c>
      <c r="D42" s="1">
        <v>30</v>
      </c>
      <c r="E42" s="1">
        <v>1</v>
      </c>
      <c r="F42" s="1">
        <f t="shared" si="7"/>
        <v>1</v>
      </c>
      <c r="G42" s="1">
        <f t="shared" si="9"/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2">
        <v>0</v>
      </c>
      <c r="AH42" s="12">
        <v>0</v>
      </c>
      <c r="AI42" s="12">
        <v>0</v>
      </c>
      <c r="AJ42" s="12">
        <v>0</v>
      </c>
      <c r="AK42" s="12">
        <v>0</v>
      </c>
      <c r="AL42" s="12">
        <v>0</v>
      </c>
      <c r="AM42" s="21">
        <v>0</v>
      </c>
      <c r="AN42" s="21">
        <v>0</v>
      </c>
      <c r="AO42" s="21">
        <v>0</v>
      </c>
      <c r="AP42" s="21">
        <v>0</v>
      </c>
      <c r="AQ42" s="21">
        <v>0</v>
      </c>
      <c r="AR42" s="21">
        <v>0</v>
      </c>
      <c r="AS42" s="21">
        <v>0</v>
      </c>
      <c r="AT42" s="12">
        <v>0</v>
      </c>
      <c r="AU42" s="12">
        <v>0</v>
      </c>
      <c r="AV42" s="12">
        <v>10</v>
      </c>
      <c r="AW42" s="12">
        <v>0</v>
      </c>
      <c r="AX42" s="12">
        <v>0</v>
      </c>
      <c r="AY42" s="12">
        <v>0</v>
      </c>
      <c r="AZ42" s="12">
        <v>0</v>
      </c>
      <c r="BA42" s="12">
        <v>0</v>
      </c>
      <c r="BB42" s="12">
        <v>0</v>
      </c>
      <c r="BC42" s="12">
        <v>0</v>
      </c>
      <c r="BD42" s="12">
        <v>0</v>
      </c>
      <c r="BE42" s="12">
        <v>0</v>
      </c>
      <c r="BF42" s="12">
        <v>0</v>
      </c>
      <c r="BG42" s="12">
        <v>0</v>
      </c>
      <c r="BH42" s="12">
        <v>0</v>
      </c>
      <c r="BI42" s="12">
        <v>0</v>
      </c>
      <c r="BJ42" s="12">
        <v>0</v>
      </c>
      <c r="BK42" s="12">
        <v>0</v>
      </c>
      <c r="BL42" s="12">
        <v>0</v>
      </c>
      <c r="BM42" s="12">
        <v>0</v>
      </c>
      <c r="BN42" s="12">
        <v>0</v>
      </c>
      <c r="BO42" s="12">
        <v>0</v>
      </c>
      <c r="BP42" s="12">
        <v>0</v>
      </c>
      <c r="BQ42" s="12">
        <v>0</v>
      </c>
      <c r="BR42" s="12">
        <v>0</v>
      </c>
      <c r="BS42" s="12">
        <v>0</v>
      </c>
      <c r="BT42" s="12">
        <v>0</v>
      </c>
      <c r="BU42" s="12">
        <v>0</v>
      </c>
      <c r="BV42" s="12">
        <v>0</v>
      </c>
      <c r="BW42" s="12">
        <v>0</v>
      </c>
      <c r="BX42" s="12">
        <v>0</v>
      </c>
      <c r="BY42" s="12">
        <v>0</v>
      </c>
      <c r="BZ42" s="12">
        <v>0</v>
      </c>
      <c r="CA42" s="12">
        <v>0</v>
      </c>
      <c r="CB42" s="12">
        <v>0</v>
      </c>
      <c r="CC42" s="12">
        <v>0</v>
      </c>
      <c r="CD42" s="12">
        <v>0</v>
      </c>
      <c r="CE42" s="12">
        <v>0</v>
      </c>
      <c r="CF42" s="12">
        <v>0</v>
      </c>
      <c r="CG42" s="12">
        <v>0</v>
      </c>
      <c r="CH42" s="12">
        <v>0</v>
      </c>
      <c r="CI42" s="12">
        <v>0</v>
      </c>
      <c r="CJ42" s="12">
        <v>0</v>
      </c>
      <c r="CK42" s="12">
        <v>0</v>
      </c>
      <c r="CL42" s="12">
        <v>0</v>
      </c>
      <c r="CM42" s="12">
        <v>0</v>
      </c>
      <c r="CN42" s="12">
        <v>0</v>
      </c>
      <c r="CO42" s="12">
        <v>0</v>
      </c>
      <c r="CP42" s="12">
        <v>0</v>
      </c>
      <c r="CQ42" s="12">
        <v>0</v>
      </c>
      <c r="CR42" s="12">
        <v>0</v>
      </c>
      <c r="CS42" s="12">
        <v>0</v>
      </c>
      <c r="CT42" s="12">
        <v>0</v>
      </c>
      <c r="CU42" s="12">
        <v>0</v>
      </c>
      <c r="CV42" s="12">
        <v>0</v>
      </c>
      <c r="CW42" s="12">
        <v>0</v>
      </c>
      <c r="CX42" s="12">
        <v>0</v>
      </c>
      <c r="CY42" s="12">
        <v>0</v>
      </c>
      <c r="CZ42" s="12">
        <v>0</v>
      </c>
      <c r="DA42" s="12">
        <v>0</v>
      </c>
      <c r="DB42" s="12">
        <v>0</v>
      </c>
      <c r="DC42" s="12">
        <v>0</v>
      </c>
      <c r="DD42" s="12">
        <v>0</v>
      </c>
      <c r="DE42" s="12">
        <v>0</v>
      </c>
      <c r="DF42" s="12">
        <v>0</v>
      </c>
      <c r="DG42" s="12">
        <v>0</v>
      </c>
      <c r="DH42" s="12">
        <v>0</v>
      </c>
      <c r="DI42" s="12">
        <v>0</v>
      </c>
      <c r="DJ42" s="12">
        <v>0</v>
      </c>
      <c r="DK42" s="12">
        <v>0</v>
      </c>
      <c r="DL42" s="12">
        <v>0</v>
      </c>
      <c r="DM42" s="12">
        <v>0</v>
      </c>
      <c r="DN42" s="12">
        <v>0</v>
      </c>
      <c r="DO42" s="12">
        <v>0</v>
      </c>
      <c r="DP42" s="12">
        <v>0</v>
      </c>
      <c r="DQ42" s="12">
        <v>0</v>
      </c>
      <c r="DR42" s="12">
        <v>0</v>
      </c>
      <c r="DS42" s="12">
        <v>0</v>
      </c>
      <c r="DT42" s="12">
        <v>0</v>
      </c>
      <c r="DU42" s="12">
        <v>0</v>
      </c>
      <c r="DV42" s="12">
        <v>0</v>
      </c>
      <c r="DW42" s="12">
        <v>0</v>
      </c>
      <c r="DX42" s="12">
        <v>0</v>
      </c>
      <c r="DY42" s="12">
        <v>0</v>
      </c>
      <c r="DZ42" s="12">
        <v>0</v>
      </c>
      <c r="EA42" s="12">
        <v>0</v>
      </c>
      <c r="EB42" s="12">
        <v>0</v>
      </c>
      <c r="EC42" s="12">
        <v>0</v>
      </c>
      <c r="ED42" s="12">
        <v>0</v>
      </c>
      <c r="EE42" s="12">
        <v>0</v>
      </c>
      <c r="EF42" s="12">
        <v>0</v>
      </c>
      <c r="EG42" s="12">
        <v>0</v>
      </c>
      <c r="EH42" s="12">
        <v>0</v>
      </c>
      <c r="EI42" s="12">
        <v>0</v>
      </c>
      <c r="EJ42" s="12">
        <v>0</v>
      </c>
      <c r="EK42" s="12">
        <v>0</v>
      </c>
      <c r="EL42" s="12">
        <v>0</v>
      </c>
      <c r="EM42" s="12">
        <v>0</v>
      </c>
      <c r="EN42" s="12">
        <v>0</v>
      </c>
      <c r="EO42" s="12">
        <v>0</v>
      </c>
      <c r="EP42" s="12">
        <v>0</v>
      </c>
      <c r="EQ42" s="12">
        <v>0</v>
      </c>
      <c r="ER42" s="12">
        <v>0</v>
      </c>
      <c r="ES42" s="12">
        <v>0</v>
      </c>
      <c r="ET42" s="12">
        <v>0</v>
      </c>
      <c r="EU42" s="12">
        <v>0</v>
      </c>
      <c r="EV42" s="12">
        <v>0</v>
      </c>
      <c r="EW42" s="12">
        <v>0</v>
      </c>
      <c r="EX42" s="12">
        <v>0</v>
      </c>
      <c r="EY42" s="12">
        <v>0</v>
      </c>
      <c r="EZ42" s="12">
        <v>0</v>
      </c>
      <c r="FA42" s="12">
        <v>0</v>
      </c>
      <c r="FB42" s="12">
        <v>0</v>
      </c>
      <c r="FC42" s="12">
        <v>0</v>
      </c>
      <c r="FD42" s="12">
        <v>0</v>
      </c>
      <c r="FE42" s="12">
        <v>0</v>
      </c>
      <c r="FF42" s="12">
        <v>0</v>
      </c>
      <c r="FG42" s="12">
        <v>0</v>
      </c>
      <c r="FH42" s="12">
        <v>0</v>
      </c>
      <c r="FI42" s="12">
        <v>0</v>
      </c>
      <c r="FJ42" s="12">
        <v>0</v>
      </c>
      <c r="FK42" s="12">
        <v>0</v>
      </c>
      <c r="FL42" s="12">
        <v>0</v>
      </c>
      <c r="FM42" s="12">
        <v>0</v>
      </c>
      <c r="FN42" s="12">
        <v>0</v>
      </c>
      <c r="FO42" s="12">
        <v>0</v>
      </c>
      <c r="FP42" s="12">
        <v>0</v>
      </c>
      <c r="FQ42" s="12">
        <v>0</v>
      </c>
      <c r="FR42" s="12">
        <v>0</v>
      </c>
      <c r="FS42" s="12">
        <v>0</v>
      </c>
      <c r="FT42" s="12">
        <v>0</v>
      </c>
      <c r="FU42" s="12">
        <v>0</v>
      </c>
      <c r="FV42" s="12">
        <v>0</v>
      </c>
      <c r="FW42" s="12">
        <v>0</v>
      </c>
      <c r="FX42" s="12">
        <v>0</v>
      </c>
      <c r="FY42" s="12">
        <v>0</v>
      </c>
      <c r="FZ42" s="12">
        <v>0</v>
      </c>
      <c r="GA42" s="12">
        <v>0</v>
      </c>
      <c r="GB42" s="12">
        <v>0</v>
      </c>
      <c r="GC42" s="12">
        <v>0</v>
      </c>
      <c r="GD42" s="12">
        <v>0</v>
      </c>
      <c r="GE42" s="12">
        <v>0</v>
      </c>
      <c r="GF42" s="12">
        <v>0</v>
      </c>
      <c r="GG42" s="12">
        <v>0</v>
      </c>
      <c r="GH42" s="12">
        <v>0</v>
      </c>
      <c r="GI42" s="12">
        <v>0</v>
      </c>
    </row>
    <row r="43" spans="1:191" x14ac:dyDescent="0.45">
      <c r="A43">
        <v>41</v>
      </c>
      <c r="B43" s="22" t="s">
        <v>185</v>
      </c>
      <c r="C43" s="23" t="s">
        <v>13</v>
      </c>
      <c r="D43" s="1">
        <v>0</v>
      </c>
      <c r="E43" s="1">
        <v>0</v>
      </c>
      <c r="F43" s="1">
        <f t="shared" si="7"/>
        <v>0</v>
      </c>
      <c r="G43" s="1">
        <f t="shared" si="9"/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0</v>
      </c>
      <c r="AH43" s="12">
        <v>0</v>
      </c>
      <c r="AI43" s="12">
        <v>0</v>
      </c>
      <c r="AJ43" s="12">
        <v>0</v>
      </c>
      <c r="AK43" s="12">
        <v>0</v>
      </c>
      <c r="AL43" s="12">
        <v>0</v>
      </c>
      <c r="AM43" s="21">
        <v>0</v>
      </c>
      <c r="AN43" s="21">
        <v>0</v>
      </c>
      <c r="AO43" s="21">
        <v>0</v>
      </c>
      <c r="AP43" s="21">
        <v>0</v>
      </c>
      <c r="AQ43" s="21">
        <v>0</v>
      </c>
      <c r="AR43" s="21">
        <v>0</v>
      </c>
      <c r="AS43" s="21">
        <v>0</v>
      </c>
      <c r="AT43" s="12">
        <v>0</v>
      </c>
      <c r="AU43" s="12">
        <v>0</v>
      </c>
      <c r="AV43" s="12">
        <v>0</v>
      </c>
      <c r="AW43" s="12">
        <v>0</v>
      </c>
      <c r="AX43" s="12">
        <v>0</v>
      </c>
      <c r="AY43" s="12">
        <v>0</v>
      </c>
      <c r="AZ43" s="12">
        <v>0</v>
      </c>
      <c r="BA43" s="12">
        <v>0</v>
      </c>
      <c r="BB43" s="12">
        <v>0</v>
      </c>
      <c r="BC43" s="12">
        <v>0</v>
      </c>
      <c r="BD43" s="12">
        <v>0</v>
      </c>
      <c r="BE43" s="12">
        <v>0</v>
      </c>
      <c r="BF43" s="12">
        <v>0</v>
      </c>
      <c r="BG43" s="12">
        <v>0</v>
      </c>
      <c r="BH43" s="12">
        <v>0</v>
      </c>
      <c r="BI43" s="12">
        <v>0</v>
      </c>
      <c r="BJ43" s="12">
        <v>0</v>
      </c>
      <c r="BK43" s="12">
        <v>0</v>
      </c>
      <c r="BL43" s="12">
        <v>0</v>
      </c>
      <c r="BM43" s="12">
        <v>0</v>
      </c>
      <c r="BN43" s="12">
        <v>0</v>
      </c>
      <c r="BO43" s="12">
        <v>0</v>
      </c>
      <c r="BP43" s="12">
        <v>0</v>
      </c>
      <c r="BQ43" s="12">
        <v>0</v>
      </c>
      <c r="BR43" s="12">
        <v>0</v>
      </c>
      <c r="BS43" s="12">
        <v>0</v>
      </c>
      <c r="BT43" s="12">
        <v>0</v>
      </c>
      <c r="BU43" s="12">
        <v>0</v>
      </c>
      <c r="BV43" s="12">
        <v>0</v>
      </c>
      <c r="BW43" s="12">
        <v>0</v>
      </c>
      <c r="BX43" s="12">
        <v>0</v>
      </c>
      <c r="BY43" s="12">
        <v>0</v>
      </c>
      <c r="BZ43" s="12">
        <v>0</v>
      </c>
      <c r="CA43" s="12">
        <v>0</v>
      </c>
      <c r="CB43" s="12">
        <v>0</v>
      </c>
      <c r="CC43" s="12">
        <v>0</v>
      </c>
      <c r="CD43" s="12">
        <v>0</v>
      </c>
      <c r="CE43" s="12">
        <v>0</v>
      </c>
      <c r="CF43" s="12">
        <v>0</v>
      </c>
      <c r="CG43" s="12">
        <v>0</v>
      </c>
      <c r="CH43" s="12">
        <v>0</v>
      </c>
      <c r="CI43" s="12">
        <v>0</v>
      </c>
      <c r="CJ43" s="12">
        <v>0</v>
      </c>
      <c r="CK43" s="12">
        <v>0</v>
      </c>
      <c r="CL43" s="12">
        <v>0</v>
      </c>
      <c r="CM43" s="12">
        <v>0</v>
      </c>
      <c r="CN43" s="12">
        <v>0</v>
      </c>
      <c r="CO43" s="12">
        <v>0</v>
      </c>
      <c r="CP43" s="12">
        <v>0</v>
      </c>
      <c r="CQ43" s="12">
        <v>0</v>
      </c>
      <c r="CR43" s="12">
        <v>0</v>
      </c>
      <c r="CS43" s="12">
        <v>0</v>
      </c>
      <c r="CT43" s="12">
        <v>0</v>
      </c>
      <c r="CU43" s="12">
        <v>0</v>
      </c>
      <c r="CV43" s="12">
        <v>0</v>
      </c>
      <c r="CW43" s="12">
        <v>0</v>
      </c>
      <c r="CX43" s="12">
        <v>0</v>
      </c>
      <c r="CY43" s="12">
        <v>0</v>
      </c>
      <c r="CZ43" s="12">
        <v>0</v>
      </c>
      <c r="DA43" s="12">
        <v>0</v>
      </c>
      <c r="DB43" s="12">
        <v>0</v>
      </c>
      <c r="DC43" s="12">
        <v>0</v>
      </c>
      <c r="DD43" s="12">
        <v>0</v>
      </c>
      <c r="DE43" s="12">
        <v>0</v>
      </c>
      <c r="DF43" s="12">
        <v>0</v>
      </c>
      <c r="DG43" s="12">
        <v>0</v>
      </c>
      <c r="DH43" s="12">
        <v>0</v>
      </c>
      <c r="DI43" s="12">
        <v>0</v>
      </c>
      <c r="DJ43" s="12">
        <v>0</v>
      </c>
      <c r="DK43" s="12">
        <v>0</v>
      </c>
      <c r="DL43" s="12">
        <v>0</v>
      </c>
      <c r="DM43" s="12">
        <v>0</v>
      </c>
      <c r="DN43" s="12">
        <v>0</v>
      </c>
      <c r="DO43" s="12">
        <v>0</v>
      </c>
      <c r="DP43" s="12">
        <v>0</v>
      </c>
      <c r="DQ43" s="12">
        <v>0</v>
      </c>
      <c r="DR43" s="12">
        <v>0</v>
      </c>
      <c r="DS43" s="12">
        <v>0</v>
      </c>
      <c r="DT43" s="12">
        <v>0</v>
      </c>
      <c r="DU43" s="12">
        <v>0</v>
      </c>
      <c r="DV43" s="12">
        <v>0</v>
      </c>
      <c r="DW43" s="12">
        <v>0</v>
      </c>
      <c r="DX43" s="12">
        <v>0</v>
      </c>
      <c r="DY43" s="12">
        <v>0</v>
      </c>
      <c r="DZ43" s="12">
        <v>0</v>
      </c>
      <c r="EA43" s="12">
        <v>0</v>
      </c>
      <c r="EB43" s="12">
        <v>0</v>
      </c>
      <c r="EC43" s="12">
        <v>0</v>
      </c>
      <c r="ED43" s="12">
        <v>0</v>
      </c>
      <c r="EE43" s="12">
        <v>0</v>
      </c>
      <c r="EF43" s="12">
        <v>0</v>
      </c>
      <c r="EG43" s="12">
        <v>0</v>
      </c>
      <c r="EH43" s="12">
        <v>0</v>
      </c>
      <c r="EI43" s="12">
        <v>0</v>
      </c>
      <c r="EJ43" s="12">
        <v>0</v>
      </c>
      <c r="EK43" s="12">
        <v>0</v>
      </c>
      <c r="EL43" s="12">
        <v>0</v>
      </c>
      <c r="EM43" s="12">
        <v>0</v>
      </c>
      <c r="EN43" s="12">
        <v>0</v>
      </c>
      <c r="EO43" s="12">
        <v>0</v>
      </c>
      <c r="EP43" s="12">
        <v>0</v>
      </c>
      <c r="EQ43" s="12">
        <v>0</v>
      </c>
      <c r="ER43" s="12">
        <v>0</v>
      </c>
      <c r="ES43" s="12">
        <v>0</v>
      </c>
      <c r="ET43" s="12">
        <v>0</v>
      </c>
      <c r="EU43" s="12">
        <v>0</v>
      </c>
      <c r="EV43" s="12">
        <v>0</v>
      </c>
      <c r="EW43" s="12">
        <v>0</v>
      </c>
      <c r="EX43" s="12">
        <v>0</v>
      </c>
      <c r="EY43" s="12">
        <v>0</v>
      </c>
      <c r="EZ43" s="12">
        <v>0</v>
      </c>
      <c r="FA43" s="12">
        <v>0</v>
      </c>
      <c r="FB43" s="12">
        <v>0</v>
      </c>
      <c r="FC43" s="12">
        <v>0</v>
      </c>
      <c r="FD43" s="12">
        <v>0</v>
      </c>
      <c r="FE43" s="12">
        <v>0</v>
      </c>
      <c r="FF43" s="12">
        <v>0</v>
      </c>
      <c r="FG43" s="12">
        <v>0</v>
      </c>
      <c r="FH43" s="12">
        <v>0</v>
      </c>
      <c r="FI43" s="12">
        <v>0</v>
      </c>
      <c r="FJ43" s="12">
        <v>0</v>
      </c>
      <c r="FK43" s="12">
        <v>0</v>
      </c>
      <c r="FL43" s="12">
        <v>0</v>
      </c>
      <c r="FM43" s="12">
        <v>0</v>
      </c>
      <c r="FN43" s="12">
        <v>0</v>
      </c>
      <c r="FO43" s="12">
        <v>0</v>
      </c>
      <c r="FP43" s="12">
        <v>0</v>
      </c>
      <c r="FQ43" s="12">
        <v>0</v>
      </c>
      <c r="FR43" s="12">
        <v>0</v>
      </c>
      <c r="FS43" s="12">
        <v>0</v>
      </c>
      <c r="FT43" s="12">
        <v>0</v>
      </c>
      <c r="FU43" s="12">
        <v>0</v>
      </c>
      <c r="FV43" s="12">
        <v>0</v>
      </c>
      <c r="FW43" s="12">
        <v>0</v>
      </c>
      <c r="FX43" s="12">
        <v>0</v>
      </c>
      <c r="FY43" s="12">
        <v>0</v>
      </c>
      <c r="FZ43" s="12">
        <v>0</v>
      </c>
      <c r="GA43" s="12">
        <v>0</v>
      </c>
      <c r="GB43" s="12">
        <v>0</v>
      </c>
      <c r="GC43" s="12">
        <v>0</v>
      </c>
      <c r="GD43" s="12">
        <v>0</v>
      </c>
      <c r="GE43" s="12">
        <v>0</v>
      </c>
      <c r="GF43" s="12">
        <v>0</v>
      </c>
      <c r="GG43" s="12">
        <v>0</v>
      </c>
      <c r="GH43" s="12">
        <v>0</v>
      </c>
      <c r="GI43" s="12">
        <v>0</v>
      </c>
    </row>
    <row r="44" spans="1:191" x14ac:dyDescent="0.45">
      <c r="A44">
        <v>42</v>
      </c>
      <c r="B44" s="22" t="s">
        <v>245</v>
      </c>
      <c r="C44" s="23" t="s">
        <v>171</v>
      </c>
      <c r="D44" s="1">
        <v>8</v>
      </c>
      <c r="E44" s="1">
        <v>1</v>
      </c>
      <c r="F44" s="1">
        <f t="shared" si="7"/>
        <v>3</v>
      </c>
      <c r="G44" s="1">
        <f t="shared" si="9"/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2">
        <v>0</v>
      </c>
      <c r="AL44" s="12">
        <v>0</v>
      </c>
      <c r="AM44" s="21">
        <v>0</v>
      </c>
      <c r="AN44" s="21">
        <v>0</v>
      </c>
      <c r="AO44" s="21">
        <v>0</v>
      </c>
      <c r="AP44" s="21">
        <v>0</v>
      </c>
      <c r="AQ44" s="21">
        <v>0</v>
      </c>
      <c r="AR44" s="21">
        <v>0</v>
      </c>
      <c r="AS44" s="21">
        <v>0</v>
      </c>
      <c r="AT44" s="12">
        <v>0</v>
      </c>
      <c r="AU44" s="12">
        <v>0</v>
      </c>
      <c r="AV44" s="12">
        <v>0</v>
      </c>
      <c r="AW44" s="12">
        <v>0</v>
      </c>
      <c r="AX44" s="12">
        <v>0</v>
      </c>
      <c r="AY44" s="12">
        <v>4</v>
      </c>
      <c r="AZ44" s="12">
        <v>0</v>
      </c>
      <c r="BA44" s="12">
        <v>2</v>
      </c>
      <c r="BB44" s="12">
        <v>0</v>
      </c>
      <c r="BC44" s="12">
        <v>0</v>
      </c>
      <c r="BD44" s="12">
        <v>0</v>
      </c>
      <c r="BE44" s="12">
        <v>0</v>
      </c>
      <c r="BF44" s="12">
        <v>0</v>
      </c>
      <c r="BG44" s="12">
        <v>2</v>
      </c>
      <c r="BH44" s="12">
        <v>0</v>
      </c>
      <c r="BI44" s="12">
        <v>0</v>
      </c>
      <c r="BJ44" s="12">
        <v>0</v>
      </c>
      <c r="BK44" s="12">
        <v>0</v>
      </c>
      <c r="BL44" s="12">
        <v>0</v>
      </c>
      <c r="BM44" s="12">
        <v>0</v>
      </c>
      <c r="BN44" s="12">
        <v>0</v>
      </c>
      <c r="BO44" s="12">
        <v>0</v>
      </c>
      <c r="BP44" s="12">
        <v>0</v>
      </c>
      <c r="BQ44" s="12">
        <v>0</v>
      </c>
      <c r="BR44" s="12">
        <v>0</v>
      </c>
      <c r="BS44" s="12">
        <v>0</v>
      </c>
      <c r="BT44" s="12">
        <v>0</v>
      </c>
      <c r="BU44" s="12">
        <v>0</v>
      </c>
      <c r="BV44" s="12">
        <v>0</v>
      </c>
      <c r="BW44" s="12">
        <v>0</v>
      </c>
      <c r="BX44" s="12">
        <v>0</v>
      </c>
      <c r="BY44" s="12">
        <v>0</v>
      </c>
      <c r="BZ44" s="12">
        <v>0</v>
      </c>
      <c r="CA44" s="12">
        <v>0</v>
      </c>
      <c r="CB44" s="12">
        <v>0</v>
      </c>
      <c r="CC44" s="12">
        <v>0</v>
      </c>
      <c r="CD44" s="12">
        <v>0</v>
      </c>
      <c r="CE44" s="12">
        <v>0</v>
      </c>
      <c r="CF44" s="12">
        <v>0</v>
      </c>
      <c r="CG44" s="12">
        <v>0</v>
      </c>
      <c r="CH44" s="12">
        <v>0</v>
      </c>
      <c r="CI44" s="12">
        <v>0</v>
      </c>
      <c r="CJ44" s="12">
        <v>0</v>
      </c>
      <c r="CK44" s="12">
        <v>0</v>
      </c>
      <c r="CL44" s="12">
        <v>0</v>
      </c>
      <c r="CM44" s="12">
        <v>0</v>
      </c>
      <c r="CN44" s="12">
        <v>0</v>
      </c>
      <c r="CO44" s="12">
        <v>0</v>
      </c>
      <c r="CP44" s="12">
        <v>0</v>
      </c>
      <c r="CQ44" s="12">
        <v>0</v>
      </c>
      <c r="CR44" s="12">
        <v>0</v>
      </c>
      <c r="CS44" s="12">
        <v>0</v>
      </c>
      <c r="CT44" s="12">
        <v>0</v>
      </c>
      <c r="CU44" s="12">
        <v>0</v>
      </c>
      <c r="CV44" s="12">
        <v>0</v>
      </c>
      <c r="CW44" s="12">
        <v>0</v>
      </c>
      <c r="CX44" s="12">
        <v>0</v>
      </c>
      <c r="CY44" s="12">
        <v>0</v>
      </c>
      <c r="CZ44" s="12">
        <v>0</v>
      </c>
      <c r="DA44" s="12">
        <v>0</v>
      </c>
      <c r="DB44" s="12">
        <v>0</v>
      </c>
      <c r="DC44" s="12">
        <v>0</v>
      </c>
      <c r="DD44" s="12">
        <v>0</v>
      </c>
      <c r="DE44" s="12">
        <v>0</v>
      </c>
      <c r="DF44" s="12">
        <v>0</v>
      </c>
      <c r="DG44" s="12">
        <v>0</v>
      </c>
      <c r="DH44" s="12">
        <v>0</v>
      </c>
      <c r="DI44" s="12">
        <v>0</v>
      </c>
      <c r="DJ44" s="12">
        <v>0</v>
      </c>
      <c r="DK44" s="12">
        <v>0</v>
      </c>
      <c r="DL44" s="12">
        <v>0</v>
      </c>
      <c r="DM44" s="12">
        <v>0</v>
      </c>
      <c r="DN44" s="12">
        <v>0</v>
      </c>
      <c r="DO44" s="12">
        <v>0</v>
      </c>
      <c r="DP44" s="12">
        <v>0</v>
      </c>
      <c r="DQ44" s="12">
        <v>0</v>
      </c>
      <c r="DR44" s="12">
        <v>0</v>
      </c>
      <c r="DS44" s="12">
        <v>0</v>
      </c>
      <c r="DT44" s="12">
        <v>0</v>
      </c>
      <c r="DU44" s="12">
        <v>0</v>
      </c>
      <c r="DV44" s="12">
        <v>0</v>
      </c>
      <c r="DW44" s="12">
        <v>0</v>
      </c>
      <c r="DX44" s="12">
        <v>0</v>
      </c>
      <c r="DY44" s="12">
        <v>0</v>
      </c>
      <c r="DZ44" s="12">
        <v>0</v>
      </c>
      <c r="EA44" s="12">
        <v>0</v>
      </c>
      <c r="EB44" s="12">
        <v>0</v>
      </c>
      <c r="EC44" s="12">
        <v>0</v>
      </c>
      <c r="ED44" s="12">
        <v>0</v>
      </c>
      <c r="EE44" s="12">
        <v>0</v>
      </c>
      <c r="EF44" s="12">
        <v>0</v>
      </c>
      <c r="EG44" s="12">
        <v>0</v>
      </c>
      <c r="EH44" s="12">
        <v>0</v>
      </c>
      <c r="EI44" s="12">
        <v>0</v>
      </c>
      <c r="EJ44" s="12">
        <v>0</v>
      </c>
      <c r="EK44" s="12">
        <v>0</v>
      </c>
      <c r="EL44" s="12">
        <v>0</v>
      </c>
      <c r="EM44" s="12">
        <v>0</v>
      </c>
      <c r="EN44" s="12">
        <v>0</v>
      </c>
      <c r="EO44" s="12">
        <v>0</v>
      </c>
      <c r="EP44" s="12">
        <v>0</v>
      </c>
      <c r="EQ44" s="12">
        <v>0</v>
      </c>
      <c r="ER44" s="12">
        <v>0</v>
      </c>
      <c r="ES44" s="12">
        <v>0</v>
      </c>
      <c r="ET44" s="12">
        <v>0</v>
      </c>
      <c r="EU44" s="12">
        <v>0</v>
      </c>
      <c r="EV44" s="12">
        <v>0</v>
      </c>
      <c r="EW44" s="12">
        <v>0</v>
      </c>
      <c r="EX44" s="12">
        <v>0</v>
      </c>
      <c r="EY44" s="12">
        <v>0</v>
      </c>
      <c r="EZ44" s="12">
        <v>0</v>
      </c>
      <c r="FA44" s="12">
        <v>0</v>
      </c>
      <c r="FB44" s="12">
        <v>0</v>
      </c>
      <c r="FC44" s="12">
        <v>0</v>
      </c>
      <c r="FD44" s="12">
        <v>0</v>
      </c>
      <c r="FE44" s="12">
        <v>0</v>
      </c>
      <c r="FF44" s="12">
        <v>0</v>
      </c>
      <c r="FG44" s="12">
        <v>0</v>
      </c>
      <c r="FH44" s="12">
        <v>0</v>
      </c>
      <c r="FI44" s="12">
        <v>0</v>
      </c>
      <c r="FJ44" s="12">
        <v>0</v>
      </c>
      <c r="FK44" s="12">
        <v>0</v>
      </c>
      <c r="FL44" s="12">
        <v>0</v>
      </c>
      <c r="FM44" s="12">
        <v>0</v>
      </c>
      <c r="FN44" s="12">
        <v>0</v>
      </c>
      <c r="FO44" s="12">
        <v>0</v>
      </c>
      <c r="FP44" s="12">
        <v>0</v>
      </c>
      <c r="FQ44" s="12">
        <v>0</v>
      </c>
      <c r="FR44" s="12">
        <v>0</v>
      </c>
      <c r="FS44" s="12">
        <v>0</v>
      </c>
      <c r="FT44" s="12">
        <v>0</v>
      </c>
      <c r="FU44" s="12">
        <v>0</v>
      </c>
      <c r="FV44" s="12">
        <v>0</v>
      </c>
      <c r="FW44" s="12">
        <v>0</v>
      </c>
      <c r="FX44" s="12">
        <v>0</v>
      </c>
      <c r="FY44" s="12">
        <v>0</v>
      </c>
      <c r="FZ44" s="12">
        <v>0</v>
      </c>
      <c r="GA44" s="12">
        <v>0</v>
      </c>
      <c r="GB44" s="12">
        <v>0</v>
      </c>
      <c r="GC44" s="12">
        <v>0</v>
      </c>
      <c r="GD44" s="12">
        <v>0</v>
      </c>
      <c r="GE44" s="12">
        <v>0</v>
      </c>
      <c r="GF44" s="12">
        <v>0</v>
      </c>
      <c r="GG44" s="12">
        <v>0</v>
      </c>
      <c r="GH44" s="12">
        <v>0</v>
      </c>
      <c r="GI44" s="12">
        <v>0</v>
      </c>
    </row>
    <row r="45" spans="1:191" x14ac:dyDescent="0.45">
      <c r="A45">
        <v>43</v>
      </c>
      <c r="B45" s="22" t="s">
        <v>184</v>
      </c>
      <c r="C45" s="23" t="s">
        <v>171</v>
      </c>
      <c r="D45" s="1">
        <v>5</v>
      </c>
      <c r="E45" s="1">
        <v>1</v>
      </c>
      <c r="F45" s="1">
        <f t="shared" si="7"/>
        <v>3</v>
      </c>
      <c r="G45" s="1">
        <f t="shared" si="9"/>
        <v>1</v>
      </c>
      <c r="H45" s="12">
        <v>1</v>
      </c>
      <c r="I45" s="12">
        <v>1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0</v>
      </c>
      <c r="AM45" s="21">
        <v>0</v>
      </c>
      <c r="AN45" s="21">
        <v>0</v>
      </c>
      <c r="AO45" s="21">
        <v>0</v>
      </c>
      <c r="AP45" s="21">
        <v>0</v>
      </c>
      <c r="AQ45" s="21">
        <v>0</v>
      </c>
      <c r="AR45" s="21">
        <v>2</v>
      </c>
      <c r="AS45" s="21">
        <v>0</v>
      </c>
      <c r="AT45" s="12">
        <v>0</v>
      </c>
      <c r="AU45" s="12">
        <v>0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  <c r="BA45" s="12">
        <v>0</v>
      </c>
      <c r="BB45" s="12">
        <v>0</v>
      </c>
      <c r="BC45" s="12">
        <v>0</v>
      </c>
      <c r="BD45" s="12">
        <v>0</v>
      </c>
      <c r="BE45" s="12">
        <v>0</v>
      </c>
      <c r="BF45" s="12">
        <v>0</v>
      </c>
      <c r="BG45" s="12">
        <v>0</v>
      </c>
      <c r="BH45" s="12">
        <v>0</v>
      </c>
      <c r="BI45" s="12">
        <v>0</v>
      </c>
      <c r="BJ45" s="12">
        <v>0</v>
      </c>
      <c r="BK45" s="12">
        <v>0</v>
      </c>
      <c r="BL45" s="12">
        <v>0</v>
      </c>
      <c r="BM45" s="12">
        <v>0</v>
      </c>
      <c r="BN45" s="12">
        <v>0</v>
      </c>
      <c r="BO45" s="12">
        <v>0</v>
      </c>
      <c r="BP45" s="12">
        <v>0</v>
      </c>
      <c r="BQ45" s="12">
        <v>0</v>
      </c>
      <c r="BR45" s="12">
        <v>0</v>
      </c>
      <c r="BS45" s="12">
        <v>0</v>
      </c>
      <c r="BT45" s="12">
        <v>0</v>
      </c>
      <c r="BU45" s="12">
        <v>0</v>
      </c>
      <c r="BV45" s="12">
        <v>0</v>
      </c>
      <c r="BW45" s="12">
        <v>0</v>
      </c>
      <c r="BX45" s="12">
        <v>0</v>
      </c>
      <c r="BY45" s="12">
        <v>0</v>
      </c>
      <c r="BZ45" s="12">
        <v>0</v>
      </c>
      <c r="CA45" s="12">
        <v>0</v>
      </c>
      <c r="CB45" s="12">
        <v>0</v>
      </c>
      <c r="CC45" s="12">
        <v>0</v>
      </c>
      <c r="CD45" s="12">
        <v>0</v>
      </c>
      <c r="CE45" s="12">
        <v>0</v>
      </c>
      <c r="CF45" s="12">
        <v>0</v>
      </c>
      <c r="CG45" s="12">
        <v>0</v>
      </c>
      <c r="CH45" s="12">
        <v>0</v>
      </c>
      <c r="CI45" s="12">
        <v>0</v>
      </c>
      <c r="CJ45" s="12">
        <v>0</v>
      </c>
      <c r="CK45" s="12">
        <v>0</v>
      </c>
      <c r="CL45" s="12">
        <v>0</v>
      </c>
      <c r="CM45" s="12">
        <v>0</v>
      </c>
      <c r="CN45" s="12">
        <v>0</v>
      </c>
      <c r="CO45" s="12">
        <v>0</v>
      </c>
      <c r="CP45" s="12">
        <v>0</v>
      </c>
      <c r="CQ45" s="12">
        <v>0</v>
      </c>
      <c r="CR45" s="12">
        <v>0</v>
      </c>
      <c r="CS45" s="12">
        <v>0</v>
      </c>
      <c r="CT45" s="12">
        <v>0</v>
      </c>
      <c r="CU45" s="12">
        <v>0</v>
      </c>
      <c r="CV45" s="12">
        <v>0</v>
      </c>
      <c r="CW45" s="12">
        <v>0</v>
      </c>
      <c r="CX45" s="12">
        <v>0</v>
      </c>
      <c r="CY45" s="12">
        <v>0</v>
      </c>
      <c r="CZ45" s="12">
        <v>0</v>
      </c>
      <c r="DA45" s="12">
        <v>0</v>
      </c>
      <c r="DB45" s="12">
        <v>0</v>
      </c>
      <c r="DC45" s="12">
        <v>0</v>
      </c>
      <c r="DD45" s="12">
        <v>0</v>
      </c>
      <c r="DE45" s="12">
        <v>0</v>
      </c>
      <c r="DF45" s="12">
        <v>0</v>
      </c>
      <c r="DG45" s="12">
        <v>0</v>
      </c>
      <c r="DH45" s="12">
        <v>0</v>
      </c>
      <c r="DI45" s="12">
        <v>0</v>
      </c>
      <c r="DJ45" s="12">
        <v>0</v>
      </c>
      <c r="DK45" s="12">
        <v>0</v>
      </c>
      <c r="DL45" s="12">
        <v>0</v>
      </c>
      <c r="DM45" s="12">
        <v>0</v>
      </c>
      <c r="DN45" s="12">
        <v>0</v>
      </c>
      <c r="DO45" s="12">
        <v>0</v>
      </c>
      <c r="DP45" s="12">
        <v>0</v>
      </c>
      <c r="DQ45" s="12">
        <v>0</v>
      </c>
      <c r="DR45" s="12">
        <v>0</v>
      </c>
      <c r="DS45" s="12">
        <v>0</v>
      </c>
      <c r="DT45" s="12">
        <v>0</v>
      </c>
      <c r="DU45" s="12">
        <v>0</v>
      </c>
      <c r="DV45" s="12">
        <v>0</v>
      </c>
      <c r="DW45" s="12">
        <v>0</v>
      </c>
      <c r="DX45" s="12">
        <v>0</v>
      </c>
      <c r="DY45" s="12">
        <v>0</v>
      </c>
      <c r="DZ45" s="12">
        <v>0</v>
      </c>
      <c r="EA45" s="12">
        <v>0</v>
      </c>
      <c r="EB45" s="12">
        <v>0</v>
      </c>
      <c r="EC45" s="12">
        <v>0</v>
      </c>
      <c r="ED45" s="12">
        <v>0</v>
      </c>
      <c r="EE45" s="12">
        <v>0</v>
      </c>
      <c r="EF45" s="12">
        <v>0</v>
      </c>
      <c r="EG45" s="12">
        <v>0</v>
      </c>
      <c r="EH45" s="12">
        <v>0</v>
      </c>
      <c r="EI45" s="12">
        <v>0</v>
      </c>
      <c r="EJ45" s="12">
        <v>0</v>
      </c>
      <c r="EK45" s="12">
        <v>0</v>
      </c>
      <c r="EL45" s="12">
        <v>0</v>
      </c>
      <c r="EM45" s="12">
        <v>0</v>
      </c>
      <c r="EN45" s="12">
        <v>0</v>
      </c>
      <c r="EO45" s="12">
        <v>0</v>
      </c>
      <c r="EP45" s="12">
        <v>0</v>
      </c>
      <c r="EQ45" s="12">
        <v>0</v>
      </c>
      <c r="ER45" s="12">
        <v>0</v>
      </c>
      <c r="ES45" s="12">
        <v>0</v>
      </c>
      <c r="ET45" s="12">
        <v>0</v>
      </c>
      <c r="EU45" s="12">
        <v>0</v>
      </c>
      <c r="EV45" s="12">
        <v>0</v>
      </c>
      <c r="EW45" s="12">
        <v>0</v>
      </c>
      <c r="EX45" s="12">
        <v>0</v>
      </c>
      <c r="EY45" s="12">
        <v>0</v>
      </c>
      <c r="EZ45" s="12">
        <v>0</v>
      </c>
      <c r="FA45" s="12">
        <v>0</v>
      </c>
      <c r="FB45" s="12">
        <v>0</v>
      </c>
      <c r="FC45" s="12">
        <v>0</v>
      </c>
      <c r="FD45" s="12">
        <v>0</v>
      </c>
      <c r="FE45" s="12">
        <v>0</v>
      </c>
      <c r="FF45" s="12">
        <v>0</v>
      </c>
      <c r="FG45" s="12">
        <v>0</v>
      </c>
      <c r="FH45" s="12">
        <v>0</v>
      </c>
      <c r="FI45" s="12">
        <v>0</v>
      </c>
      <c r="FJ45" s="12">
        <v>0</v>
      </c>
      <c r="FK45" s="12">
        <v>0</v>
      </c>
      <c r="FL45" s="12">
        <v>0</v>
      </c>
      <c r="FM45" s="12">
        <v>0</v>
      </c>
      <c r="FN45" s="12">
        <v>0</v>
      </c>
      <c r="FO45" s="12">
        <v>0</v>
      </c>
      <c r="FP45" s="12">
        <v>0</v>
      </c>
      <c r="FQ45" s="12">
        <v>0</v>
      </c>
      <c r="FR45" s="12">
        <v>0</v>
      </c>
      <c r="FS45" s="12">
        <v>0</v>
      </c>
      <c r="FT45" s="12">
        <v>0</v>
      </c>
      <c r="FU45" s="12">
        <v>0</v>
      </c>
      <c r="FV45" s="12">
        <v>0</v>
      </c>
      <c r="FW45" s="12">
        <v>0</v>
      </c>
      <c r="FX45" s="12">
        <v>0</v>
      </c>
      <c r="FY45" s="12">
        <v>0</v>
      </c>
      <c r="FZ45" s="12">
        <v>0</v>
      </c>
      <c r="GA45" s="12">
        <v>0</v>
      </c>
      <c r="GB45" s="12">
        <v>0</v>
      </c>
      <c r="GC45" s="12">
        <v>0</v>
      </c>
      <c r="GD45" s="12">
        <v>0</v>
      </c>
      <c r="GE45" s="12">
        <v>0</v>
      </c>
      <c r="GF45" s="12">
        <v>0</v>
      </c>
      <c r="GG45" s="12">
        <v>0</v>
      </c>
      <c r="GH45" s="12">
        <v>0</v>
      </c>
      <c r="GI45" s="12">
        <v>0</v>
      </c>
    </row>
    <row r="46" spans="1:191" x14ac:dyDescent="0.45">
      <c r="A46">
        <v>44</v>
      </c>
      <c r="B46" s="22" t="s">
        <v>183</v>
      </c>
      <c r="C46" s="23" t="s">
        <v>171</v>
      </c>
      <c r="D46" s="1">
        <v>0.5</v>
      </c>
      <c r="E46" s="1">
        <v>2</v>
      </c>
      <c r="F46" s="1">
        <f t="shared" si="7"/>
        <v>1</v>
      </c>
      <c r="G46" s="1">
        <f t="shared" si="9"/>
        <v>0</v>
      </c>
      <c r="H46" s="12">
        <v>1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  <c r="AL46" s="12">
        <v>0</v>
      </c>
      <c r="AM46" s="21">
        <v>0</v>
      </c>
      <c r="AN46" s="21">
        <v>0</v>
      </c>
      <c r="AO46" s="21">
        <v>0</v>
      </c>
      <c r="AP46" s="21">
        <v>0</v>
      </c>
      <c r="AQ46" s="21">
        <v>0</v>
      </c>
      <c r="AR46" s="21">
        <v>0</v>
      </c>
      <c r="AS46" s="21">
        <v>0</v>
      </c>
      <c r="AT46" s="12">
        <v>0</v>
      </c>
      <c r="AU46" s="12">
        <v>0</v>
      </c>
      <c r="AV46" s="12">
        <v>0</v>
      </c>
      <c r="AW46" s="12">
        <v>0</v>
      </c>
      <c r="AX46" s="12">
        <v>0</v>
      </c>
      <c r="AY46" s="12">
        <v>0</v>
      </c>
      <c r="AZ46" s="12">
        <v>0</v>
      </c>
      <c r="BA46" s="12">
        <v>0</v>
      </c>
      <c r="BB46" s="12">
        <v>0</v>
      </c>
      <c r="BC46" s="12">
        <v>0</v>
      </c>
      <c r="BD46" s="12">
        <v>0</v>
      </c>
      <c r="BE46" s="12">
        <v>0</v>
      </c>
      <c r="BF46" s="12">
        <v>0</v>
      </c>
      <c r="BG46" s="12">
        <v>0</v>
      </c>
      <c r="BH46" s="12">
        <v>0</v>
      </c>
      <c r="BI46" s="12">
        <v>0</v>
      </c>
      <c r="BJ46" s="12">
        <v>0</v>
      </c>
      <c r="BK46" s="12">
        <v>0</v>
      </c>
      <c r="BL46" s="12">
        <v>0</v>
      </c>
      <c r="BM46" s="12">
        <v>0</v>
      </c>
      <c r="BN46" s="12">
        <v>0</v>
      </c>
      <c r="BO46" s="12">
        <v>0</v>
      </c>
      <c r="BP46" s="12">
        <v>0</v>
      </c>
      <c r="BQ46" s="12">
        <v>0</v>
      </c>
      <c r="BR46" s="12">
        <v>0</v>
      </c>
      <c r="BS46" s="12">
        <v>0</v>
      </c>
      <c r="BT46" s="12">
        <v>0</v>
      </c>
      <c r="BU46" s="12">
        <v>0</v>
      </c>
      <c r="BV46" s="12">
        <v>0</v>
      </c>
      <c r="BW46" s="12">
        <v>0</v>
      </c>
      <c r="BX46" s="12">
        <v>0</v>
      </c>
      <c r="BY46" s="12">
        <v>0</v>
      </c>
      <c r="BZ46" s="12">
        <v>0</v>
      </c>
      <c r="CA46" s="12">
        <v>0</v>
      </c>
      <c r="CB46" s="12">
        <v>0</v>
      </c>
      <c r="CC46" s="12">
        <v>0</v>
      </c>
      <c r="CD46" s="12">
        <v>0</v>
      </c>
      <c r="CE46" s="12">
        <v>0</v>
      </c>
      <c r="CF46" s="12">
        <v>0</v>
      </c>
      <c r="CG46" s="12">
        <v>0</v>
      </c>
      <c r="CH46" s="12">
        <v>0</v>
      </c>
      <c r="CI46" s="12">
        <v>0</v>
      </c>
      <c r="CJ46" s="12">
        <v>0</v>
      </c>
      <c r="CK46" s="12">
        <v>0</v>
      </c>
      <c r="CL46" s="12">
        <v>0</v>
      </c>
      <c r="CM46" s="12">
        <v>0</v>
      </c>
      <c r="CN46" s="12">
        <v>0</v>
      </c>
      <c r="CO46" s="12">
        <v>0</v>
      </c>
      <c r="CP46" s="12">
        <v>0</v>
      </c>
      <c r="CQ46" s="12">
        <v>0</v>
      </c>
      <c r="CR46" s="12">
        <v>0</v>
      </c>
      <c r="CS46" s="12">
        <v>0</v>
      </c>
      <c r="CT46" s="12">
        <v>0</v>
      </c>
      <c r="CU46" s="12">
        <v>0</v>
      </c>
      <c r="CV46" s="12">
        <v>0</v>
      </c>
      <c r="CW46" s="12">
        <v>0</v>
      </c>
      <c r="CX46" s="12">
        <v>0</v>
      </c>
      <c r="CY46" s="12">
        <v>0</v>
      </c>
      <c r="CZ46" s="12">
        <v>0</v>
      </c>
      <c r="DA46" s="12">
        <v>0</v>
      </c>
      <c r="DB46" s="12">
        <v>0</v>
      </c>
      <c r="DC46" s="12">
        <v>0</v>
      </c>
      <c r="DD46" s="12">
        <v>0</v>
      </c>
      <c r="DE46" s="12">
        <v>0</v>
      </c>
      <c r="DF46" s="12">
        <v>0</v>
      </c>
      <c r="DG46" s="12">
        <v>0</v>
      </c>
      <c r="DH46" s="12">
        <v>0</v>
      </c>
      <c r="DI46" s="12">
        <v>0</v>
      </c>
      <c r="DJ46" s="12">
        <v>0</v>
      </c>
      <c r="DK46" s="12">
        <v>0</v>
      </c>
      <c r="DL46" s="12">
        <v>0</v>
      </c>
      <c r="DM46" s="12">
        <v>0</v>
      </c>
      <c r="DN46" s="12">
        <v>0</v>
      </c>
      <c r="DO46" s="12">
        <v>0</v>
      </c>
      <c r="DP46" s="12">
        <v>0</v>
      </c>
      <c r="DQ46" s="12">
        <v>0</v>
      </c>
      <c r="DR46" s="12">
        <v>0</v>
      </c>
      <c r="DS46" s="12">
        <v>0</v>
      </c>
      <c r="DT46" s="12">
        <v>0</v>
      </c>
      <c r="DU46" s="12">
        <v>0</v>
      </c>
      <c r="DV46" s="12">
        <v>0</v>
      </c>
      <c r="DW46" s="12">
        <v>0</v>
      </c>
      <c r="DX46" s="12">
        <v>0</v>
      </c>
      <c r="DY46" s="12">
        <v>0</v>
      </c>
      <c r="DZ46" s="12">
        <v>0</v>
      </c>
      <c r="EA46" s="12">
        <v>0</v>
      </c>
      <c r="EB46" s="12">
        <v>0</v>
      </c>
      <c r="EC46" s="12">
        <v>0</v>
      </c>
      <c r="ED46" s="12">
        <v>0</v>
      </c>
      <c r="EE46" s="12">
        <v>0</v>
      </c>
      <c r="EF46" s="12">
        <v>0</v>
      </c>
      <c r="EG46" s="12">
        <v>0</v>
      </c>
      <c r="EH46" s="12">
        <v>0</v>
      </c>
      <c r="EI46" s="12">
        <v>0</v>
      </c>
      <c r="EJ46" s="12">
        <v>0</v>
      </c>
      <c r="EK46" s="12">
        <v>0</v>
      </c>
      <c r="EL46" s="12">
        <v>0</v>
      </c>
      <c r="EM46" s="12">
        <v>0</v>
      </c>
      <c r="EN46" s="12">
        <v>0</v>
      </c>
      <c r="EO46" s="12">
        <v>0</v>
      </c>
      <c r="EP46" s="12">
        <v>0</v>
      </c>
      <c r="EQ46" s="12">
        <v>0</v>
      </c>
      <c r="ER46" s="12">
        <v>0</v>
      </c>
      <c r="ES46" s="12">
        <v>0</v>
      </c>
      <c r="ET46" s="12">
        <v>0</v>
      </c>
      <c r="EU46" s="12">
        <v>0</v>
      </c>
      <c r="EV46" s="12">
        <v>0</v>
      </c>
      <c r="EW46" s="12">
        <v>0</v>
      </c>
      <c r="EX46" s="12">
        <v>0</v>
      </c>
      <c r="EY46" s="12">
        <v>0</v>
      </c>
      <c r="EZ46" s="12">
        <v>0</v>
      </c>
      <c r="FA46" s="12">
        <v>0</v>
      </c>
      <c r="FB46" s="12">
        <v>0</v>
      </c>
      <c r="FC46" s="12">
        <v>0</v>
      </c>
      <c r="FD46" s="12">
        <v>0</v>
      </c>
      <c r="FE46" s="12">
        <v>0</v>
      </c>
      <c r="FF46" s="12">
        <v>0</v>
      </c>
      <c r="FG46" s="12">
        <v>0</v>
      </c>
      <c r="FH46" s="12">
        <v>0</v>
      </c>
      <c r="FI46" s="12">
        <v>0</v>
      </c>
      <c r="FJ46" s="12">
        <v>0</v>
      </c>
      <c r="FK46" s="12">
        <v>0</v>
      </c>
      <c r="FL46" s="12">
        <v>0</v>
      </c>
      <c r="FM46" s="12">
        <v>0</v>
      </c>
      <c r="FN46" s="12">
        <v>0</v>
      </c>
      <c r="FO46" s="12">
        <v>0</v>
      </c>
      <c r="FP46" s="12">
        <v>0</v>
      </c>
      <c r="FQ46" s="12">
        <v>0</v>
      </c>
      <c r="FR46" s="12">
        <v>0</v>
      </c>
      <c r="FS46" s="12">
        <v>0</v>
      </c>
      <c r="FT46" s="12">
        <v>0</v>
      </c>
      <c r="FU46" s="12">
        <v>0</v>
      </c>
      <c r="FV46" s="12">
        <v>0</v>
      </c>
      <c r="FW46" s="12">
        <v>0</v>
      </c>
      <c r="FX46" s="12">
        <v>0</v>
      </c>
      <c r="FY46" s="12">
        <v>0</v>
      </c>
      <c r="FZ46" s="12">
        <v>0</v>
      </c>
      <c r="GA46" s="12">
        <v>0</v>
      </c>
      <c r="GB46" s="12">
        <v>0</v>
      </c>
      <c r="GC46" s="12">
        <v>0</v>
      </c>
      <c r="GD46" s="12">
        <v>0</v>
      </c>
      <c r="GE46" s="12">
        <v>0</v>
      </c>
      <c r="GF46" s="12">
        <v>0</v>
      </c>
      <c r="GG46" s="12">
        <v>0</v>
      </c>
      <c r="GH46" s="12">
        <v>0</v>
      </c>
      <c r="GI46" s="12">
        <v>0</v>
      </c>
    </row>
    <row r="47" spans="1:191" x14ac:dyDescent="0.45">
      <c r="A47">
        <v>45</v>
      </c>
      <c r="B47" s="22" t="s">
        <v>182</v>
      </c>
      <c r="C47" s="23" t="s">
        <v>171</v>
      </c>
      <c r="D47" s="1">
        <v>20</v>
      </c>
      <c r="E47" s="1">
        <v>1</v>
      </c>
      <c r="F47" s="1">
        <f t="shared" si="7"/>
        <v>3</v>
      </c>
      <c r="G47" s="1">
        <f t="shared" si="9"/>
        <v>1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  <c r="AL47" s="12">
        <v>0</v>
      </c>
      <c r="AM47" s="21">
        <v>0</v>
      </c>
      <c r="AN47" s="21">
        <v>0</v>
      </c>
      <c r="AO47" s="21">
        <v>0</v>
      </c>
      <c r="AP47" s="21">
        <v>2</v>
      </c>
      <c r="AQ47" s="21">
        <v>0</v>
      </c>
      <c r="AR47" s="21">
        <v>0</v>
      </c>
      <c r="AS47" s="21">
        <v>0</v>
      </c>
      <c r="AT47" s="12">
        <v>0</v>
      </c>
      <c r="AU47" s="12">
        <v>0</v>
      </c>
      <c r="AV47" s="12">
        <v>0</v>
      </c>
      <c r="AW47" s="12">
        <v>0</v>
      </c>
      <c r="AX47" s="12">
        <v>0</v>
      </c>
      <c r="AY47" s="12">
        <v>0</v>
      </c>
      <c r="AZ47" s="12">
        <v>0</v>
      </c>
      <c r="BA47" s="12">
        <v>2</v>
      </c>
      <c r="BB47" s="12">
        <v>1</v>
      </c>
      <c r="BC47" s="12">
        <v>0</v>
      </c>
      <c r="BD47" s="12">
        <v>0</v>
      </c>
      <c r="BE47" s="12">
        <v>0</v>
      </c>
      <c r="BF47" s="12">
        <v>0</v>
      </c>
      <c r="BG47" s="12">
        <v>0</v>
      </c>
      <c r="BH47" s="12">
        <v>0</v>
      </c>
      <c r="BI47" s="12">
        <v>0</v>
      </c>
      <c r="BJ47" s="12">
        <v>0</v>
      </c>
      <c r="BK47" s="12">
        <v>0</v>
      </c>
      <c r="BL47" s="12">
        <v>0</v>
      </c>
      <c r="BM47" s="12">
        <v>0</v>
      </c>
      <c r="BN47" s="12">
        <v>0</v>
      </c>
      <c r="BO47" s="12">
        <v>0</v>
      </c>
      <c r="BP47" s="12">
        <v>0</v>
      </c>
      <c r="BQ47" s="12">
        <v>0</v>
      </c>
      <c r="BR47" s="12">
        <v>0</v>
      </c>
      <c r="BS47" s="12">
        <v>0</v>
      </c>
      <c r="BT47" s="12">
        <v>0</v>
      </c>
      <c r="BU47" s="12">
        <v>0</v>
      </c>
      <c r="BV47" s="12">
        <v>0</v>
      </c>
      <c r="BW47" s="12">
        <v>0</v>
      </c>
      <c r="BX47" s="12">
        <v>0</v>
      </c>
      <c r="BY47" s="12">
        <v>0</v>
      </c>
      <c r="BZ47" s="12">
        <v>0</v>
      </c>
      <c r="CA47" s="12">
        <v>0</v>
      </c>
      <c r="CB47" s="12">
        <v>0</v>
      </c>
      <c r="CC47" s="12">
        <v>0</v>
      </c>
      <c r="CD47" s="12">
        <v>0</v>
      </c>
      <c r="CE47" s="12">
        <v>0</v>
      </c>
      <c r="CF47" s="12">
        <v>0</v>
      </c>
      <c r="CG47" s="12">
        <v>0</v>
      </c>
      <c r="CH47" s="12">
        <v>0</v>
      </c>
      <c r="CI47" s="12">
        <v>0</v>
      </c>
      <c r="CJ47" s="12">
        <v>0</v>
      </c>
      <c r="CK47" s="12">
        <v>0</v>
      </c>
      <c r="CL47" s="12">
        <v>0</v>
      </c>
      <c r="CM47" s="12">
        <v>0</v>
      </c>
      <c r="CN47" s="12">
        <v>0</v>
      </c>
      <c r="CO47" s="12">
        <v>0</v>
      </c>
      <c r="CP47" s="12">
        <v>0</v>
      </c>
      <c r="CQ47" s="12">
        <v>0</v>
      </c>
      <c r="CR47" s="12">
        <v>0</v>
      </c>
      <c r="CS47" s="12">
        <v>0</v>
      </c>
      <c r="CT47" s="12">
        <v>0</v>
      </c>
      <c r="CU47" s="12">
        <v>0</v>
      </c>
      <c r="CV47" s="12">
        <v>0</v>
      </c>
      <c r="CW47" s="12">
        <v>0</v>
      </c>
      <c r="CX47" s="12">
        <v>0</v>
      </c>
      <c r="CY47" s="12">
        <v>0</v>
      </c>
      <c r="CZ47" s="12">
        <v>0</v>
      </c>
      <c r="DA47" s="12">
        <v>0</v>
      </c>
      <c r="DB47" s="12">
        <v>0</v>
      </c>
      <c r="DC47" s="12">
        <v>0</v>
      </c>
      <c r="DD47" s="12">
        <v>0</v>
      </c>
      <c r="DE47" s="12">
        <v>0</v>
      </c>
      <c r="DF47" s="12">
        <v>0</v>
      </c>
      <c r="DG47" s="12">
        <v>0</v>
      </c>
      <c r="DH47" s="12">
        <v>0</v>
      </c>
      <c r="DI47" s="12">
        <v>0</v>
      </c>
      <c r="DJ47" s="12">
        <v>0</v>
      </c>
      <c r="DK47" s="12">
        <v>0</v>
      </c>
      <c r="DL47" s="12">
        <v>0</v>
      </c>
      <c r="DM47" s="12">
        <v>0</v>
      </c>
      <c r="DN47" s="12">
        <v>0</v>
      </c>
      <c r="DO47" s="12">
        <v>0</v>
      </c>
      <c r="DP47" s="12">
        <v>0</v>
      </c>
      <c r="DQ47" s="12">
        <v>0</v>
      </c>
      <c r="DR47" s="12">
        <v>0</v>
      </c>
      <c r="DS47" s="12">
        <v>0</v>
      </c>
      <c r="DT47" s="12">
        <v>0</v>
      </c>
      <c r="DU47" s="12">
        <v>0</v>
      </c>
      <c r="DV47" s="12">
        <v>0</v>
      </c>
      <c r="DW47" s="12">
        <v>0</v>
      </c>
      <c r="DX47" s="12">
        <v>0</v>
      </c>
      <c r="DY47" s="12">
        <v>0</v>
      </c>
      <c r="DZ47" s="12">
        <v>0</v>
      </c>
      <c r="EA47" s="12">
        <v>0</v>
      </c>
      <c r="EB47" s="12">
        <v>0</v>
      </c>
      <c r="EC47" s="12">
        <v>0</v>
      </c>
      <c r="ED47" s="12">
        <v>0</v>
      </c>
      <c r="EE47" s="12">
        <v>0</v>
      </c>
      <c r="EF47" s="12">
        <v>0</v>
      </c>
      <c r="EG47" s="12">
        <v>0</v>
      </c>
      <c r="EH47" s="12">
        <v>0</v>
      </c>
      <c r="EI47" s="12">
        <v>0</v>
      </c>
      <c r="EJ47" s="12">
        <v>0</v>
      </c>
      <c r="EK47" s="12">
        <v>0</v>
      </c>
      <c r="EL47" s="12">
        <v>0</v>
      </c>
      <c r="EM47" s="12">
        <v>0</v>
      </c>
      <c r="EN47" s="12">
        <v>0</v>
      </c>
      <c r="EO47" s="12">
        <v>0</v>
      </c>
      <c r="EP47" s="12">
        <v>0</v>
      </c>
      <c r="EQ47" s="12">
        <v>0</v>
      </c>
      <c r="ER47" s="12">
        <v>0</v>
      </c>
      <c r="ES47" s="12">
        <v>0</v>
      </c>
      <c r="ET47" s="12">
        <v>0</v>
      </c>
      <c r="EU47" s="12">
        <v>0</v>
      </c>
      <c r="EV47" s="12">
        <v>0</v>
      </c>
      <c r="EW47" s="12">
        <v>0</v>
      </c>
      <c r="EX47" s="12">
        <v>0</v>
      </c>
      <c r="EY47" s="12">
        <v>0</v>
      </c>
      <c r="EZ47" s="12">
        <v>0</v>
      </c>
      <c r="FA47" s="12">
        <v>0</v>
      </c>
      <c r="FB47" s="12">
        <v>0</v>
      </c>
      <c r="FC47" s="12">
        <v>0</v>
      </c>
      <c r="FD47" s="12">
        <v>0</v>
      </c>
      <c r="FE47" s="12">
        <v>0</v>
      </c>
      <c r="FF47" s="12">
        <v>0</v>
      </c>
      <c r="FG47" s="12">
        <v>0</v>
      </c>
      <c r="FH47" s="12">
        <v>0</v>
      </c>
      <c r="FI47" s="12">
        <v>0</v>
      </c>
      <c r="FJ47" s="12">
        <v>0</v>
      </c>
      <c r="FK47" s="12">
        <v>0</v>
      </c>
      <c r="FL47" s="12">
        <v>0</v>
      </c>
      <c r="FM47" s="12">
        <v>0</v>
      </c>
      <c r="FN47" s="12">
        <v>0</v>
      </c>
      <c r="FO47" s="12">
        <v>0</v>
      </c>
      <c r="FP47" s="12">
        <v>0</v>
      </c>
      <c r="FQ47" s="12">
        <v>0</v>
      </c>
      <c r="FR47" s="12">
        <v>0</v>
      </c>
      <c r="FS47" s="12">
        <v>0</v>
      </c>
      <c r="FT47" s="12">
        <v>0</v>
      </c>
      <c r="FU47" s="12">
        <v>0</v>
      </c>
      <c r="FV47" s="12">
        <v>0</v>
      </c>
      <c r="FW47" s="12">
        <v>0</v>
      </c>
      <c r="FX47" s="12">
        <v>0</v>
      </c>
      <c r="FY47" s="12">
        <v>0</v>
      </c>
      <c r="FZ47" s="12">
        <v>0</v>
      </c>
      <c r="GA47" s="12">
        <v>0</v>
      </c>
      <c r="GB47" s="12">
        <v>0</v>
      </c>
      <c r="GC47" s="12">
        <v>0</v>
      </c>
      <c r="GD47" s="12">
        <v>0</v>
      </c>
      <c r="GE47" s="12">
        <v>0</v>
      </c>
      <c r="GF47" s="12">
        <v>0</v>
      </c>
      <c r="GG47" s="12">
        <v>0</v>
      </c>
      <c r="GH47" s="12">
        <v>0</v>
      </c>
      <c r="GI47" s="12">
        <v>0</v>
      </c>
    </row>
    <row r="48" spans="1:191" x14ac:dyDescent="0.45">
      <c r="A48">
        <v>46</v>
      </c>
      <c r="B48" s="22" t="s">
        <v>181</v>
      </c>
      <c r="C48" s="23" t="s">
        <v>171</v>
      </c>
      <c r="D48" s="1">
        <v>0.5</v>
      </c>
      <c r="E48" s="1">
        <v>1</v>
      </c>
      <c r="F48" s="1">
        <f t="shared" si="7"/>
        <v>2</v>
      </c>
      <c r="G48" s="1">
        <f t="shared" si="9"/>
        <v>0</v>
      </c>
      <c r="H48" s="12">
        <v>0</v>
      </c>
      <c r="I48" s="12">
        <v>1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2">
        <v>0</v>
      </c>
      <c r="AL48" s="12">
        <v>0</v>
      </c>
      <c r="AM48" s="21">
        <v>0</v>
      </c>
      <c r="AN48" s="21">
        <v>0</v>
      </c>
      <c r="AO48" s="21">
        <v>0</v>
      </c>
      <c r="AP48" s="21">
        <v>0</v>
      </c>
      <c r="AQ48" s="21">
        <v>0</v>
      </c>
      <c r="AR48" s="21">
        <v>0</v>
      </c>
      <c r="AS48" s="21">
        <v>0</v>
      </c>
      <c r="AT48" s="12">
        <v>0</v>
      </c>
      <c r="AU48" s="12">
        <v>0</v>
      </c>
      <c r="AV48" s="12">
        <v>0</v>
      </c>
      <c r="AW48" s="12">
        <v>0</v>
      </c>
      <c r="AX48" s="12">
        <v>0</v>
      </c>
      <c r="AY48" s="12">
        <v>3</v>
      </c>
      <c r="AZ48" s="12">
        <v>0</v>
      </c>
      <c r="BA48" s="12">
        <v>0</v>
      </c>
      <c r="BB48" s="12">
        <v>0</v>
      </c>
      <c r="BC48" s="12">
        <v>0</v>
      </c>
      <c r="BD48" s="12">
        <v>0</v>
      </c>
      <c r="BE48" s="12">
        <v>0</v>
      </c>
      <c r="BF48" s="12">
        <v>0</v>
      </c>
      <c r="BG48" s="12">
        <v>0</v>
      </c>
      <c r="BH48" s="12">
        <v>0</v>
      </c>
      <c r="BI48" s="12">
        <v>0</v>
      </c>
      <c r="BJ48" s="12">
        <v>0</v>
      </c>
      <c r="BK48" s="12">
        <v>0</v>
      </c>
      <c r="BL48" s="12">
        <v>0</v>
      </c>
      <c r="BM48" s="12">
        <v>0</v>
      </c>
      <c r="BN48" s="12">
        <v>0</v>
      </c>
      <c r="BO48" s="12">
        <v>0</v>
      </c>
      <c r="BP48" s="12">
        <v>0</v>
      </c>
      <c r="BQ48" s="12">
        <v>0</v>
      </c>
      <c r="BR48" s="12">
        <v>0</v>
      </c>
      <c r="BS48" s="12">
        <v>0</v>
      </c>
      <c r="BT48" s="12">
        <v>0</v>
      </c>
      <c r="BU48" s="12">
        <v>0</v>
      </c>
      <c r="BV48" s="12">
        <v>0</v>
      </c>
      <c r="BW48" s="12">
        <v>0</v>
      </c>
      <c r="BX48" s="12">
        <v>0</v>
      </c>
      <c r="BY48" s="12">
        <v>0</v>
      </c>
      <c r="BZ48" s="12">
        <v>0</v>
      </c>
      <c r="CA48" s="12">
        <v>0</v>
      </c>
      <c r="CB48" s="12">
        <v>0</v>
      </c>
      <c r="CC48" s="12">
        <v>0</v>
      </c>
      <c r="CD48" s="12">
        <v>0</v>
      </c>
      <c r="CE48" s="12">
        <v>0</v>
      </c>
      <c r="CF48" s="12">
        <v>0</v>
      </c>
      <c r="CG48" s="12">
        <v>0</v>
      </c>
      <c r="CH48" s="12">
        <v>0</v>
      </c>
      <c r="CI48" s="12">
        <v>0</v>
      </c>
      <c r="CJ48" s="12">
        <v>0</v>
      </c>
      <c r="CK48" s="12">
        <v>0</v>
      </c>
      <c r="CL48" s="12">
        <v>0</v>
      </c>
      <c r="CM48" s="12">
        <v>0</v>
      </c>
      <c r="CN48" s="12">
        <v>0</v>
      </c>
      <c r="CO48" s="12">
        <v>0</v>
      </c>
      <c r="CP48" s="12">
        <v>0</v>
      </c>
      <c r="CQ48" s="12">
        <v>0</v>
      </c>
      <c r="CR48" s="12">
        <v>0</v>
      </c>
      <c r="CS48" s="12">
        <v>0</v>
      </c>
      <c r="CT48" s="12">
        <v>0</v>
      </c>
      <c r="CU48" s="12">
        <v>0</v>
      </c>
      <c r="CV48" s="12">
        <v>0</v>
      </c>
      <c r="CW48" s="12">
        <v>0</v>
      </c>
      <c r="CX48" s="12">
        <v>0</v>
      </c>
      <c r="CY48" s="12">
        <v>0</v>
      </c>
      <c r="CZ48" s="12">
        <v>0</v>
      </c>
      <c r="DA48" s="12">
        <v>0</v>
      </c>
      <c r="DB48" s="12">
        <v>0</v>
      </c>
      <c r="DC48" s="12">
        <v>0</v>
      </c>
      <c r="DD48" s="12">
        <v>0</v>
      </c>
      <c r="DE48" s="12">
        <v>0</v>
      </c>
      <c r="DF48" s="12">
        <v>0</v>
      </c>
      <c r="DG48" s="12">
        <v>0</v>
      </c>
      <c r="DH48" s="12">
        <v>0</v>
      </c>
      <c r="DI48" s="12">
        <v>0</v>
      </c>
      <c r="DJ48" s="12">
        <v>0</v>
      </c>
      <c r="DK48" s="12">
        <v>0</v>
      </c>
      <c r="DL48" s="12">
        <v>0</v>
      </c>
      <c r="DM48" s="12">
        <v>0</v>
      </c>
      <c r="DN48" s="12">
        <v>0</v>
      </c>
      <c r="DO48" s="12">
        <v>0</v>
      </c>
      <c r="DP48" s="12">
        <v>0</v>
      </c>
      <c r="DQ48" s="12">
        <v>0</v>
      </c>
      <c r="DR48" s="12">
        <v>0</v>
      </c>
      <c r="DS48" s="12">
        <v>0</v>
      </c>
      <c r="DT48" s="12">
        <v>0</v>
      </c>
      <c r="DU48" s="12">
        <v>0</v>
      </c>
      <c r="DV48" s="12">
        <v>0</v>
      </c>
      <c r="DW48" s="12">
        <v>0</v>
      </c>
      <c r="DX48" s="12">
        <v>0</v>
      </c>
      <c r="DY48" s="12">
        <v>0</v>
      </c>
      <c r="DZ48" s="12">
        <v>0</v>
      </c>
      <c r="EA48" s="12">
        <v>0</v>
      </c>
      <c r="EB48" s="12">
        <v>0</v>
      </c>
      <c r="EC48" s="12">
        <v>0</v>
      </c>
      <c r="ED48" s="12">
        <v>0</v>
      </c>
      <c r="EE48" s="12">
        <v>0</v>
      </c>
      <c r="EF48" s="12">
        <v>0</v>
      </c>
      <c r="EG48" s="12">
        <v>0</v>
      </c>
      <c r="EH48" s="12">
        <v>0</v>
      </c>
      <c r="EI48" s="12">
        <v>0</v>
      </c>
      <c r="EJ48" s="12">
        <v>0</v>
      </c>
      <c r="EK48" s="12">
        <v>0</v>
      </c>
      <c r="EL48" s="12">
        <v>0</v>
      </c>
      <c r="EM48" s="12">
        <v>0</v>
      </c>
      <c r="EN48" s="12">
        <v>0</v>
      </c>
      <c r="EO48" s="12">
        <v>0</v>
      </c>
      <c r="EP48" s="12">
        <v>0</v>
      </c>
      <c r="EQ48" s="12">
        <v>0</v>
      </c>
      <c r="ER48" s="12">
        <v>0</v>
      </c>
      <c r="ES48" s="12">
        <v>0</v>
      </c>
      <c r="ET48" s="12">
        <v>0</v>
      </c>
      <c r="EU48" s="12">
        <v>0</v>
      </c>
      <c r="EV48" s="12">
        <v>0</v>
      </c>
      <c r="EW48" s="12">
        <v>0</v>
      </c>
      <c r="EX48" s="12">
        <v>0</v>
      </c>
      <c r="EY48" s="12">
        <v>0</v>
      </c>
      <c r="EZ48" s="12">
        <v>0</v>
      </c>
      <c r="FA48" s="12">
        <v>0</v>
      </c>
      <c r="FB48" s="12">
        <v>0</v>
      </c>
      <c r="FC48" s="12">
        <v>0</v>
      </c>
      <c r="FD48" s="12">
        <v>0</v>
      </c>
      <c r="FE48" s="12">
        <v>0</v>
      </c>
      <c r="FF48" s="12">
        <v>0</v>
      </c>
      <c r="FG48" s="12">
        <v>0</v>
      </c>
      <c r="FH48" s="12">
        <v>0</v>
      </c>
      <c r="FI48" s="12">
        <v>0</v>
      </c>
      <c r="FJ48" s="12">
        <v>0</v>
      </c>
      <c r="FK48" s="12">
        <v>0</v>
      </c>
      <c r="FL48" s="12">
        <v>0</v>
      </c>
      <c r="FM48" s="12">
        <v>0</v>
      </c>
      <c r="FN48" s="12">
        <v>0</v>
      </c>
      <c r="FO48" s="12">
        <v>0</v>
      </c>
      <c r="FP48" s="12">
        <v>0</v>
      </c>
      <c r="FQ48" s="12">
        <v>0</v>
      </c>
      <c r="FR48" s="12">
        <v>0</v>
      </c>
      <c r="FS48" s="12">
        <v>0</v>
      </c>
      <c r="FT48" s="12">
        <v>0</v>
      </c>
      <c r="FU48" s="12">
        <v>0</v>
      </c>
      <c r="FV48" s="12">
        <v>0</v>
      </c>
      <c r="FW48" s="12">
        <v>0</v>
      </c>
      <c r="FX48" s="12">
        <v>0</v>
      </c>
      <c r="FY48" s="12">
        <v>0</v>
      </c>
      <c r="FZ48" s="12">
        <v>0</v>
      </c>
      <c r="GA48" s="12">
        <v>0</v>
      </c>
      <c r="GB48" s="12">
        <v>0</v>
      </c>
      <c r="GC48" s="12">
        <v>0</v>
      </c>
      <c r="GD48" s="12">
        <v>0</v>
      </c>
      <c r="GE48" s="12">
        <v>0</v>
      </c>
      <c r="GF48" s="12">
        <v>0</v>
      </c>
      <c r="GG48" s="12">
        <v>0</v>
      </c>
      <c r="GH48" s="12">
        <v>0</v>
      </c>
      <c r="GI48" s="12">
        <v>0</v>
      </c>
    </row>
    <row r="49" spans="1:191" x14ac:dyDescent="0.45">
      <c r="A49">
        <v>47</v>
      </c>
      <c r="B49" s="22" t="s">
        <v>180</v>
      </c>
      <c r="C49" s="23" t="s">
        <v>171</v>
      </c>
      <c r="D49" s="1">
        <v>20</v>
      </c>
      <c r="E49" s="1">
        <v>1</v>
      </c>
      <c r="F49" s="1">
        <f t="shared" si="7"/>
        <v>3</v>
      </c>
      <c r="G49" s="1">
        <f t="shared" si="9"/>
        <v>0</v>
      </c>
      <c r="H49" s="12">
        <v>0</v>
      </c>
      <c r="I49" s="12">
        <v>0</v>
      </c>
      <c r="J49" s="12">
        <v>1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  <c r="AL49" s="12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0</v>
      </c>
      <c r="AR49" s="21">
        <v>0</v>
      </c>
      <c r="AS49" s="21">
        <v>0</v>
      </c>
      <c r="AT49" s="12">
        <v>0</v>
      </c>
      <c r="AU49" s="12">
        <v>0</v>
      </c>
      <c r="AV49" s="12">
        <v>0</v>
      </c>
      <c r="AW49" s="12">
        <v>0</v>
      </c>
      <c r="AX49" s="12">
        <v>0</v>
      </c>
      <c r="AY49" s="12">
        <v>0</v>
      </c>
      <c r="AZ49" s="12">
        <v>0</v>
      </c>
      <c r="BA49" s="12">
        <v>0</v>
      </c>
      <c r="BB49" s="12">
        <v>0</v>
      </c>
      <c r="BC49" s="12">
        <v>0</v>
      </c>
      <c r="BD49" s="12">
        <v>0</v>
      </c>
      <c r="BE49" s="12">
        <v>1</v>
      </c>
      <c r="BF49" s="12">
        <v>0</v>
      </c>
      <c r="BG49" s="12">
        <v>0</v>
      </c>
      <c r="BH49" s="12">
        <v>0</v>
      </c>
      <c r="BI49" s="12">
        <v>0</v>
      </c>
      <c r="BJ49" s="12">
        <v>0</v>
      </c>
      <c r="BK49" s="12">
        <v>0</v>
      </c>
      <c r="BL49" s="12">
        <v>0</v>
      </c>
      <c r="BM49" s="12">
        <v>0</v>
      </c>
      <c r="BN49" s="12">
        <v>0</v>
      </c>
      <c r="BO49" s="12">
        <v>0</v>
      </c>
      <c r="BP49" s="12">
        <v>0</v>
      </c>
      <c r="BQ49" s="12">
        <v>0</v>
      </c>
      <c r="BR49" s="12">
        <v>0</v>
      </c>
      <c r="BS49" s="12">
        <v>0</v>
      </c>
      <c r="BT49" s="12">
        <v>0</v>
      </c>
      <c r="BU49" s="12">
        <v>0</v>
      </c>
      <c r="BV49" s="12">
        <v>0</v>
      </c>
      <c r="BW49" s="12">
        <v>0</v>
      </c>
      <c r="BX49" s="12">
        <v>0</v>
      </c>
      <c r="BY49" s="12">
        <v>0</v>
      </c>
      <c r="BZ49" s="12">
        <v>0</v>
      </c>
      <c r="CA49" s="12">
        <v>0</v>
      </c>
      <c r="CB49" s="12">
        <v>0</v>
      </c>
      <c r="CC49" s="12">
        <v>0</v>
      </c>
      <c r="CD49" s="12">
        <v>0</v>
      </c>
      <c r="CE49" s="12">
        <v>0</v>
      </c>
      <c r="CF49" s="12">
        <v>0</v>
      </c>
      <c r="CG49" s="12">
        <v>0</v>
      </c>
      <c r="CH49" s="12">
        <v>0</v>
      </c>
      <c r="CI49" s="12">
        <v>0</v>
      </c>
      <c r="CJ49" s="12">
        <v>2</v>
      </c>
      <c r="CK49" s="12">
        <v>0</v>
      </c>
      <c r="CL49" s="12">
        <v>0</v>
      </c>
      <c r="CM49" s="12">
        <v>0</v>
      </c>
      <c r="CN49" s="12">
        <v>0</v>
      </c>
      <c r="CO49" s="12">
        <v>0</v>
      </c>
      <c r="CP49" s="12">
        <v>0</v>
      </c>
      <c r="CQ49" s="12">
        <v>0</v>
      </c>
      <c r="CR49" s="12">
        <v>0</v>
      </c>
      <c r="CS49" s="12">
        <v>0</v>
      </c>
      <c r="CT49" s="12">
        <v>0</v>
      </c>
      <c r="CU49" s="12">
        <v>0</v>
      </c>
      <c r="CV49" s="12">
        <v>0</v>
      </c>
      <c r="CW49" s="12">
        <v>0</v>
      </c>
      <c r="CX49" s="12">
        <v>0</v>
      </c>
      <c r="CY49" s="12">
        <v>0</v>
      </c>
      <c r="CZ49" s="12">
        <v>0</v>
      </c>
      <c r="DA49" s="12">
        <v>0</v>
      </c>
      <c r="DB49" s="12">
        <v>0</v>
      </c>
      <c r="DC49" s="12">
        <v>0</v>
      </c>
      <c r="DD49" s="12">
        <v>0</v>
      </c>
      <c r="DE49" s="12">
        <v>0</v>
      </c>
      <c r="DF49" s="12">
        <v>0</v>
      </c>
      <c r="DG49" s="12">
        <v>0</v>
      </c>
      <c r="DH49" s="12">
        <v>0</v>
      </c>
      <c r="DI49" s="12">
        <v>0</v>
      </c>
      <c r="DJ49" s="12">
        <v>0</v>
      </c>
      <c r="DK49" s="12">
        <v>0</v>
      </c>
      <c r="DL49" s="12">
        <v>0</v>
      </c>
      <c r="DM49" s="12">
        <v>0</v>
      </c>
      <c r="DN49" s="12">
        <v>0</v>
      </c>
      <c r="DO49" s="12">
        <v>0</v>
      </c>
      <c r="DP49" s="12">
        <v>0</v>
      </c>
      <c r="DQ49" s="12">
        <v>0</v>
      </c>
      <c r="DR49" s="12">
        <v>0</v>
      </c>
      <c r="DS49" s="12">
        <v>0</v>
      </c>
      <c r="DT49" s="12">
        <v>0</v>
      </c>
      <c r="DU49" s="12">
        <v>0</v>
      </c>
      <c r="DV49" s="12">
        <v>0</v>
      </c>
      <c r="DW49" s="12">
        <v>0</v>
      </c>
      <c r="DX49" s="12">
        <v>0</v>
      </c>
      <c r="DY49" s="12">
        <v>0</v>
      </c>
      <c r="DZ49" s="12">
        <v>0</v>
      </c>
      <c r="EA49" s="12">
        <v>0</v>
      </c>
      <c r="EB49" s="12">
        <v>0</v>
      </c>
      <c r="EC49" s="12">
        <v>0</v>
      </c>
      <c r="ED49" s="12">
        <v>0</v>
      </c>
      <c r="EE49" s="12">
        <v>0</v>
      </c>
      <c r="EF49" s="12">
        <v>0</v>
      </c>
      <c r="EG49" s="12">
        <v>0</v>
      </c>
      <c r="EH49" s="12">
        <v>0</v>
      </c>
      <c r="EI49" s="12">
        <v>0</v>
      </c>
      <c r="EJ49" s="12">
        <v>0</v>
      </c>
      <c r="EK49" s="12">
        <v>0</v>
      </c>
      <c r="EL49" s="12">
        <v>0</v>
      </c>
      <c r="EM49" s="12">
        <v>0</v>
      </c>
      <c r="EN49" s="12">
        <v>0</v>
      </c>
      <c r="EO49" s="12">
        <v>0</v>
      </c>
      <c r="EP49" s="12">
        <v>0</v>
      </c>
      <c r="EQ49" s="12">
        <v>0</v>
      </c>
      <c r="ER49" s="12">
        <v>0</v>
      </c>
      <c r="ES49" s="12">
        <v>0</v>
      </c>
      <c r="ET49" s="12">
        <v>0</v>
      </c>
      <c r="EU49" s="12">
        <v>0</v>
      </c>
      <c r="EV49" s="12">
        <v>0</v>
      </c>
      <c r="EW49" s="12">
        <v>0</v>
      </c>
      <c r="EX49" s="12">
        <v>0</v>
      </c>
      <c r="EY49" s="12">
        <v>0</v>
      </c>
      <c r="EZ49" s="12">
        <v>0</v>
      </c>
      <c r="FA49" s="12">
        <v>0</v>
      </c>
      <c r="FB49" s="12">
        <v>0</v>
      </c>
      <c r="FC49" s="12">
        <v>0</v>
      </c>
      <c r="FD49" s="12">
        <v>0</v>
      </c>
      <c r="FE49" s="12">
        <v>0</v>
      </c>
      <c r="FF49" s="12">
        <v>0</v>
      </c>
      <c r="FG49" s="12">
        <v>0</v>
      </c>
      <c r="FH49" s="12">
        <v>0</v>
      </c>
      <c r="FI49" s="12">
        <v>0</v>
      </c>
      <c r="FJ49" s="12">
        <v>0</v>
      </c>
      <c r="FK49" s="12">
        <v>0</v>
      </c>
      <c r="FL49" s="12">
        <v>0</v>
      </c>
      <c r="FM49" s="12">
        <v>0</v>
      </c>
      <c r="FN49" s="12">
        <v>0</v>
      </c>
      <c r="FO49" s="12">
        <v>0</v>
      </c>
      <c r="FP49" s="12">
        <v>0</v>
      </c>
      <c r="FQ49" s="12">
        <v>0</v>
      </c>
      <c r="FR49" s="12">
        <v>0</v>
      </c>
      <c r="FS49" s="12">
        <v>0</v>
      </c>
      <c r="FT49" s="12">
        <v>0</v>
      </c>
      <c r="FU49" s="12">
        <v>0</v>
      </c>
      <c r="FV49" s="12">
        <v>0</v>
      </c>
      <c r="FW49" s="12">
        <v>0</v>
      </c>
      <c r="FX49" s="12">
        <v>0</v>
      </c>
      <c r="FY49" s="12">
        <v>0</v>
      </c>
      <c r="FZ49" s="12">
        <v>0</v>
      </c>
      <c r="GA49" s="12">
        <v>0</v>
      </c>
      <c r="GB49" s="12">
        <v>0</v>
      </c>
      <c r="GC49" s="12">
        <v>0</v>
      </c>
      <c r="GD49" s="12">
        <v>0</v>
      </c>
      <c r="GE49" s="12">
        <v>0</v>
      </c>
      <c r="GF49" s="12">
        <v>0</v>
      </c>
      <c r="GG49" s="12">
        <v>0</v>
      </c>
      <c r="GH49" s="12">
        <v>0</v>
      </c>
      <c r="GI49" s="12">
        <v>0</v>
      </c>
    </row>
    <row r="50" spans="1:191" x14ac:dyDescent="0.45">
      <c r="A50">
        <v>48</v>
      </c>
      <c r="B50" s="22" t="s">
        <v>179</v>
      </c>
      <c r="C50" s="23" t="s">
        <v>171</v>
      </c>
      <c r="D50" s="1">
        <v>5</v>
      </c>
      <c r="E50" s="1">
        <v>1</v>
      </c>
      <c r="F50" s="1">
        <f t="shared" si="7"/>
        <v>3</v>
      </c>
      <c r="G50" s="1">
        <f t="shared" si="9"/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2">
        <v>0</v>
      </c>
      <c r="AH50" s="12">
        <v>0</v>
      </c>
      <c r="AI50" s="12">
        <v>0</v>
      </c>
      <c r="AJ50" s="12">
        <v>0</v>
      </c>
      <c r="AK50" s="12">
        <v>0</v>
      </c>
      <c r="AL50" s="12">
        <v>0</v>
      </c>
      <c r="AM50" s="21">
        <v>0</v>
      </c>
      <c r="AN50" s="21">
        <v>0</v>
      </c>
      <c r="AO50" s="21">
        <v>0</v>
      </c>
      <c r="AP50" s="21">
        <v>0</v>
      </c>
      <c r="AQ50" s="21">
        <v>0</v>
      </c>
      <c r="AR50" s="21">
        <v>0</v>
      </c>
      <c r="AS50" s="21">
        <v>1</v>
      </c>
      <c r="AT50" s="12">
        <v>1</v>
      </c>
      <c r="AU50" s="12">
        <v>0</v>
      </c>
      <c r="AV50" s="12">
        <v>0</v>
      </c>
      <c r="AW50" s="12">
        <v>0</v>
      </c>
      <c r="AX50" s="12">
        <v>0</v>
      </c>
      <c r="AY50" s="12">
        <v>0</v>
      </c>
      <c r="AZ50" s="12">
        <v>0</v>
      </c>
      <c r="BA50" s="12">
        <v>0</v>
      </c>
      <c r="BB50" s="12">
        <v>0</v>
      </c>
      <c r="BC50" s="12">
        <v>0</v>
      </c>
      <c r="BD50" s="12">
        <v>0</v>
      </c>
      <c r="BE50" s="12">
        <v>0</v>
      </c>
      <c r="BF50" s="12">
        <v>0</v>
      </c>
      <c r="BG50" s="12">
        <v>0</v>
      </c>
      <c r="BH50" s="12">
        <v>0</v>
      </c>
      <c r="BI50" s="12">
        <v>1</v>
      </c>
      <c r="BJ50" s="12">
        <v>0</v>
      </c>
      <c r="BK50" s="12">
        <v>0</v>
      </c>
      <c r="BL50" s="12">
        <v>0</v>
      </c>
      <c r="BM50" s="12">
        <v>0</v>
      </c>
      <c r="BN50" s="12">
        <v>0</v>
      </c>
      <c r="BO50" s="12">
        <v>0</v>
      </c>
      <c r="BP50" s="12">
        <v>0</v>
      </c>
      <c r="BQ50" s="12">
        <v>0</v>
      </c>
      <c r="BR50" s="12">
        <v>0</v>
      </c>
      <c r="BS50" s="12">
        <v>0</v>
      </c>
      <c r="BT50" s="12">
        <v>0</v>
      </c>
      <c r="BU50" s="12">
        <v>0</v>
      </c>
      <c r="BV50" s="12">
        <v>0</v>
      </c>
      <c r="BW50" s="12">
        <v>0</v>
      </c>
      <c r="BX50" s="12">
        <v>0</v>
      </c>
      <c r="BY50" s="12">
        <v>0</v>
      </c>
      <c r="BZ50" s="12">
        <v>0</v>
      </c>
      <c r="CA50" s="12">
        <v>0</v>
      </c>
      <c r="CB50" s="12">
        <v>0</v>
      </c>
      <c r="CC50" s="12">
        <v>0</v>
      </c>
      <c r="CD50" s="12">
        <v>0</v>
      </c>
      <c r="CE50" s="12">
        <v>0</v>
      </c>
      <c r="CF50" s="12">
        <v>0</v>
      </c>
      <c r="CG50" s="12">
        <v>0</v>
      </c>
      <c r="CH50" s="12">
        <v>0</v>
      </c>
      <c r="CI50" s="12">
        <v>0</v>
      </c>
      <c r="CJ50" s="12">
        <v>0</v>
      </c>
      <c r="CK50" s="12">
        <v>0</v>
      </c>
      <c r="CL50" s="12">
        <v>0</v>
      </c>
      <c r="CM50" s="12">
        <v>0</v>
      </c>
      <c r="CN50" s="12">
        <v>0</v>
      </c>
      <c r="CO50" s="12">
        <v>0</v>
      </c>
      <c r="CP50" s="12">
        <v>0</v>
      </c>
      <c r="CQ50" s="12">
        <v>0</v>
      </c>
      <c r="CR50" s="12">
        <v>0</v>
      </c>
      <c r="CS50" s="12">
        <v>0</v>
      </c>
      <c r="CT50" s="12">
        <v>0</v>
      </c>
      <c r="CU50" s="12">
        <v>0</v>
      </c>
      <c r="CV50" s="12">
        <v>0</v>
      </c>
      <c r="CW50" s="12">
        <v>0</v>
      </c>
      <c r="CX50" s="12">
        <v>0</v>
      </c>
      <c r="CY50" s="12">
        <v>0</v>
      </c>
      <c r="CZ50" s="12">
        <v>0</v>
      </c>
      <c r="DA50" s="12">
        <v>0</v>
      </c>
      <c r="DB50" s="12">
        <v>0</v>
      </c>
      <c r="DC50" s="12">
        <v>0</v>
      </c>
      <c r="DD50" s="12">
        <v>0</v>
      </c>
      <c r="DE50" s="12">
        <v>0</v>
      </c>
      <c r="DF50" s="12">
        <v>0</v>
      </c>
      <c r="DG50" s="12">
        <v>0</v>
      </c>
      <c r="DH50" s="12">
        <v>0</v>
      </c>
      <c r="DI50" s="12">
        <v>0</v>
      </c>
      <c r="DJ50" s="12">
        <v>0</v>
      </c>
      <c r="DK50" s="12">
        <v>0</v>
      </c>
      <c r="DL50" s="12">
        <v>0</v>
      </c>
      <c r="DM50" s="12">
        <v>0</v>
      </c>
      <c r="DN50" s="12">
        <v>0</v>
      </c>
      <c r="DO50" s="12">
        <v>0</v>
      </c>
      <c r="DP50" s="12">
        <v>0</v>
      </c>
      <c r="DQ50" s="12">
        <v>0</v>
      </c>
      <c r="DR50" s="12">
        <v>0</v>
      </c>
      <c r="DS50" s="12">
        <v>0</v>
      </c>
      <c r="DT50" s="12">
        <v>0</v>
      </c>
      <c r="DU50" s="12">
        <v>0</v>
      </c>
      <c r="DV50" s="12">
        <v>0</v>
      </c>
      <c r="DW50" s="12">
        <v>0</v>
      </c>
      <c r="DX50" s="12">
        <v>0</v>
      </c>
      <c r="DY50" s="12">
        <v>0</v>
      </c>
      <c r="DZ50" s="12">
        <v>0</v>
      </c>
      <c r="EA50" s="12">
        <v>0</v>
      </c>
      <c r="EB50" s="12">
        <v>0</v>
      </c>
      <c r="EC50" s="12">
        <v>0</v>
      </c>
      <c r="ED50" s="12">
        <v>0</v>
      </c>
      <c r="EE50" s="12">
        <v>0</v>
      </c>
      <c r="EF50" s="12">
        <v>0</v>
      </c>
      <c r="EG50" s="12">
        <v>0</v>
      </c>
      <c r="EH50" s="12">
        <v>0</v>
      </c>
      <c r="EI50" s="12">
        <v>0</v>
      </c>
      <c r="EJ50" s="12">
        <v>0</v>
      </c>
      <c r="EK50" s="12">
        <v>0</v>
      </c>
      <c r="EL50" s="12">
        <v>0</v>
      </c>
      <c r="EM50" s="12">
        <v>0</v>
      </c>
      <c r="EN50" s="12">
        <v>0</v>
      </c>
      <c r="EO50" s="12">
        <v>0</v>
      </c>
      <c r="EP50" s="12">
        <v>0</v>
      </c>
      <c r="EQ50" s="12">
        <v>0</v>
      </c>
      <c r="ER50" s="12">
        <v>0</v>
      </c>
      <c r="ES50" s="12">
        <v>0</v>
      </c>
      <c r="ET50" s="12">
        <v>0</v>
      </c>
      <c r="EU50" s="12">
        <v>0</v>
      </c>
      <c r="EV50" s="12">
        <v>0</v>
      </c>
      <c r="EW50" s="12">
        <v>0</v>
      </c>
      <c r="EX50" s="12">
        <v>0</v>
      </c>
      <c r="EY50" s="12">
        <v>0</v>
      </c>
      <c r="EZ50" s="12">
        <v>0</v>
      </c>
      <c r="FA50" s="12">
        <v>0</v>
      </c>
      <c r="FB50" s="12">
        <v>0</v>
      </c>
      <c r="FC50" s="12">
        <v>0</v>
      </c>
      <c r="FD50" s="12">
        <v>0</v>
      </c>
      <c r="FE50" s="12">
        <v>0</v>
      </c>
      <c r="FF50" s="12">
        <v>0</v>
      </c>
      <c r="FG50" s="12">
        <v>0</v>
      </c>
      <c r="FH50" s="12">
        <v>0</v>
      </c>
      <c r="FI50" s="12">
        <v>0</v>
      </c>
      <c r="FJ50" s="12">
        <v>0</v>
      </c>
      <c r="FK50" s="12">
        <v>0</v>
      </c>
      <c r="FL50" s="12">
        <v>0</v>
      </c>
      <c r="FM50" s="12">
        <v>0</v>
      </c>
      <c r="FN50" s="12">
        <v>0</v>
      </c>
      <c r="FO50" s="12">
        <v>0</v>
      </c>
      <c r="FP50" s="12">
        <v>0</v>
      </c>
      <c r="FQ50" s="12">
        <v>0</v>
      </c>
      <c r="FR50" s="12">
        <v>0</v>
      </c>
      <c r="FS50" s="12">
        <v>0</v>
      </c>
      <c r="FT50" s="12">
        <v>0</v>
      </c>
      <c r="FU50" s="12">
        <v>0</v>
      </c>
      <c r="FV50" s="12">
        <v>0</v>
      </c>
      <c r="FW50" s="12">
        <v>0</v>
      </c>
      <c r="FX50" s="12">
        <v>0</v>
      </c>
      <c r="FY50" s="12">
        <v>0</v>
      </c>
      <c r="FZ50" s="12">
        <v>0</v>
      </c>
      <c r="GA50" s="12">
        <v>0</v>
      </c>
      <c r="GB50" s="12">
        <v>0</v>
      </c>
      <c r="GC50" s="12">
        <v>0</v>
      </c>
      <c r="GD50" s="12">
        <v>0</v>
      </c>
      <c r="GE50" s="12">
        <v>0</v>
      </c>
      <c r="GF50" s="12">
        <v>0</v>
      </c>
      <c r="GG50" s="12">
        <v>0</v>
      </c>
      <c r="GH50" s="12">
        <v>0</v>
      </c>
      <c r="GI50" s="12">
        <v>0</v>
      </c>
    </row>
    <row r="51" spans="1:191" x14ac:dyDescent="0.45">
      <c r="A51">
        <v>49</v>
      </c>
      <c r="B51" s="22" t="s">
        <v>178</v>
      </c>
      <c r="C51" s="23" t="s">
        <v>171</v>
      </c>
      <c r="D51" s="1">
        <v>20</v>
      </c>
      <c r="E51" s="1">
        <v>1</v>
      </c>
      <c r="F51" s="1">
        <f t="shared" si="7"/>
        <v>4</v>
      </c>
      <c r="G51" s="1">
        <f t="shared" si="9"/>
        <v>0</v>
      </c>
      <c r="H51" s="12">
        <v>0</v>
      </c>
      <c r="I51" s="12">
        <v>0</v>
      </c>
      <c r="J51" s="12">
        <v>1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2">
        <v>0</v>
      </c>
      <c r="AH51" s="12">
        <v>0</v>
      </c>
      <c r="AI51" s="12">
        <v>0</v>
      </c>
      <c r="AJ51" s="12">
        <v>0</v>
      </c>
      <c r="AK51" s="12">
        <v>0</v>
      </c>
      <c r="AL51" s="12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0</v>
      </c>
      <c r="AR51" s="21">
        <v>0</v>
      </c>
      <c r="AS51" s="21">
        <v>0</v>
      </c>
      <c r="AT51" s="12">
        <v>0</v>
      </c>
      <c r="AU51" s="12">
        <v>0</v>
      </c>
      <c r="AV51" s="12">
        <v>0</v>
      </c>
      <c r="AW51" s="12">
        <v>0</v>
      </c>
      <c r="AX51" s="12">
        <v>2</v>
      </c>
      <c r="AY51" s="12">
        <v>0</v>
      </c>
      <c r="AZ51" s="12">
        <v>1</v>
      </c>
      <c r="BA51" s="12">
        <v>3</v>
      </c>
      <c r="BB51" s="12">
        <v>0</v>
      </c>
      <c r="BC51" s="12">
        <v>0</v>
      </c>
      <c r="BD51" s="12">
        <v>0</v>
      </c>
      <c r="BE51" s="12">
        <v>0</v>
      </c>
      <c r="BF51" s="12">
        <v>0</v>
      </c>
      <c r="BG51" s="12">
        <v>0</v>
      </c>
      <c r="BH51" s="12">
        <v>0</v>
      </c>
      <c r="BI51" s="12">
        <v>0</v>
      </c>
      <c r="BJ51" s="12">
        <v>0</v>
      </c>
      <c r="BK51" s="12">
        <v>0</v>
      </c>
      <c r="BL51" s="12">
        <v>0</v>
      </c>
      <c r="BM51" s="12">
        <v>0</v>
      </c>
      <c r="BN51" s="12">
        <v>0</v>
      </c>
      <c r="BO51" s="12">
        <v>0</v>
      </c>
      <c r="BP51" s="12">
        <v>0</v>
      </c>
      <c r="BQ51" s="12">
        <v>0</v>
      </c>
      <c r="BR51" s="12">
        <v>0</v>
      </c>
      <c r="BS51" s="12">
        <v>0</v>
      </c>
      <c r="BT51" s="12">
        <v>0</v>
      </c>
      <c r="BU51" s="12">
        <v>0</v>
      </c>
      <c r="BV51" s="12">
        <v>0</v>
      </c>
      <c r="BW51" s="12">
        <v>0</v>
      </c>
      <c r="BX51" s="12">
        <v>0</v>
      </c>
      <c r="BY51" s="12">
        <v>0</v>
      </c>
      <c r="BZ51" s="12">
        <v>0</v>
      </c>
      <c r="CA51" s="12">
        <v>0</v>
      </c>
      <c r="CB51" s="12">
        <v>0</v>
      </c>
      <c r="CC51" s="12">
        <v>0</v>
      </c>
      <c r="CD51" s="12">
        <v>0</v>
      </c>
      <c r="CE51" s="12">
        <v>0</v>
      </c>
      <c r="CF51" s="12">
        <v>0</v>
      </c>
      <c r="CG51" s="12">
        <v>0</v>
      </c>
      <c r="CH51" s="12">
        <v>0</v>
      </c>
      <c r="CI51" s="12">
        <v>0</v>
      </c>
      <c r="CJ51" s="12">
        <v>0</v>
      </c>
      <c r="CK51" s="12">
        <v>0</v>
      </c>
      <c r="CL51" s="12">
        <v>0</v>
      </c>
      <c r="CM51" s="12">
        <v>0</v>
      </c>
      <c r="CN51" s="12">
        <v>0</v>
      </c>
      <c r="CO51" s="12">
        <v>0</v>
      </c>
      <c r="CP51" s="12">
        <v>0</v>
      </c>
      <c r="CQ51" s="12">
        <v>0</v>
      </c>
      <c r="CR51" s="12">
        <v>0</v>
      </c>
      <c r="CS51" s="12">
        <v>0</v>
      </c>
      <c r="CT51" s="12">
        <v>0</v>
      </c>
      <c r="CU51" s="12">
        <v>0</v>
      </c>
      <c r="CV51" s="12">
        <v>0</v>
      </c>
      <c r="CW51" s="12">
        <v>0</v>
      </c>
      <c r="CX51" s="12">
        <v>0</v>
      </c>
      <c r="CY51" s="12">
        <v>0</v>
      </c>
      <c r="CZ51" s="12">
        <v>0</v>
      </c>
      <c r="DA51" s="12">
        <v>0</v>
      </c>
      <c r="DB51" s="12">
        <v>0</v>
      </c>
      <c r="DC51" s="12">
        <v>0</v>
      </c>
      <c r="DD51" s="12">
        <v>0</v>
      </c>
      <c r="DE51" s="12">
        <v>0</v>
      </c>
      <c r="DF51" s="12">
        <v>0</v>
      </c>
      <c r="DG51" s="12">
        <v>0</v>
      </c>
      <c r="DH51" s="12">
        <v>0</v>
      </c>
      <c r="DI51" s="12">
        <v>0</v>
      </c>
      <c r="DJ51" s="12">
        <v>0</v>
      </c>
      <c r="DK51" s="12">
        <v>0</v>
      </c>
      <c r="DL51" s="12">
        <v>0</v>
      </c>
      <c r="DM51" s="12">
        <v>0</v>
      </c>
      <c r="DN51" s="12">
        <v>0</v>
      </c>
      <c r="DO51" s="12">
        <v>0</v>
      </c>
      <c r="DP51" s="12">
        <v>0</v>
      </c>
      <c r="DQ51" s="12">
        <v>0</v>
      </c>
      <c r="DR51" s="12">
        <v>0</v>
      </c>
      <c r="DS51" s="12">
        <v>0</v>
      </c>
      <c r="DT51" s="12">
        <v>0</v>
      </c>
      <c r="DU51" s="12">
        <v>0</v>
      </c>
      <c r="DV51" s="12">
        <v>0</v>
      </c>
      <c r="DW51" s="12">
        <v>0</v>
      </c>
      <c r="DX51" s="12">
        <v>0</v>
      </c>
      <c r="DY51" s="12">
        <v>0</v>
      </c>
      <c r="DZ51" s="12">
        <v>0</v>
      </c>
      <c r="EA51" s="12">
        <v>0</v>
      </c>
      <c r="EB51" s="12">
        <v>0</v>
      </c>
      <c r="EC51" s="12">
        <v>0</v>
      </c>
      <c r="ED51" s="12">
        <v>0</v>
      </c>
      <c r="EE51" s="12">
        <v>0</v>
      </c>
      <c r="EF51" s="12">
        <v>0</v>
      </c>
      <c r="EG51" s="12">
        <v>0</v>
      </c>
      <c r="EH51" s="12">
        <v>0</v>
      </c>
      <c r="EI51" s="12">
        <v>0</v>
      </c>
      <c r="EJ51" s="12">
        <v>0</v>
      </c>
      <c r="EK51" s="12">
        <v>0</v>
      </c>
      <c r="EL51" s="12">
        <v>0</v>
      </c>
      <c r="EM51" s="12">
        <v>0</v>
      </c>
      <c r="EN51" s="12">
        <v>0</v>
      </c>
      <c r="EO51" s="12">
        <v>0</v>
      </c>
      <c r="EP51" s="12">
        <v>0</v>
      </c>
      <c r="EQ51" s="12">
        <v>0</v>
      </c>
      <c r="ER51" s="12">
        <v>0</v>
      </c>
      <c r="ES51" s="12">
        <v>0</v>
      </c>
      <c r="ET51" s="12">
        <v>0</v>
      </c>
      <c r="EU51" s="12">
        <v>0</v>
      </c>
      <c r="EV51" s="12">
        <v>0</v>
      </c>
      <c r="EW51" s="12">
        <v>0</v>
      </c>
      <c r="EX51" s="12">
        <v>0</v>
      </c>
      <c r="EY51" s="12">
        <v>0</v>
      </c>
      <c r="EZ51" s="12">
        <v>0</v>
      </c>
      <c r="FA51" s="12">
        <v>0</v>
      </c>
      <c r="FB51" s="12">
        <v>0</v>
      </c>
      <c r="FC51" s="12">
        <v>0</v>
      </c>
      <c r="FD51" s="12">
        <v>0</v>
      </c>
      <c r="FE51" s="12">
        <v>0</v>
      </c>
      <c r="FF51" s="12">
        <v>0</v>
      </c>
      <c r="FG51" s="12">
        <v>0</v>
      </c>
      <c r="FH51" s="12">
        <v>0</v>
      </c>
      <c r="FI51" s="12">
        <v>0</v>
      </c>
      <c r="FJ51" s="12">
        <v>0</v>
      </c>
      <c r="FK51" s="12">
        <v>0</v>
      </c>
      <c r="FL51" s="12">
        <v>0</v>
      </c>
      <c r="FM51" s="12">
        <v>0</v>
      </c>
      <c r="FN51" s="12">
        <v>0</v>
      </c>
      <c r="FO51" s="12">
        <v>0</v>
      </c>
      <c r="FP51" s="12">
        <v>0</v>
      </c>
      <c r="FQ51" s="12">
        <v>0</v>
      </c>
      <c r="FR51" s="12">
        <v>0</v>
      </c>
      <c r="FS51" s="12">
        <v>0</v>
      </c>
      <c r="FT51" s="12">
        <v>0</v>
      </c>
      <c r="FU51" s="12">
        <v>0</v>
      </c>
      <c r="FV51" s="12">
        <v>0</v>
      </c>
      <c r="FW51" s="12">
        <v>0</v>
      </c>
      <c r="FX51" s="12">
        <v>0</v>
      </c>
      <c r="FY51" s="12">
        <v>0</v>
      </c>
      <c r="FZ51" s="12">
        <v>0</v>
      </c>
      <c r="GA51" s="12">
        <v>0</v>
      </c>
      <c r="GB51" s="12">
        <v>0</v>
      </c>
      <c r="GC51" s="12">
        <v>0</v>
      </c>
      <c r="GD51" s="12">
        <v>0</v>
      </c>
      <c r="GE51" s="12">
        <v>0</v>
      </c>
      <c r="GF51" s="12">
        <v>0</v>
      </c>
      <c r="GG51" s="12">
        <v>0</v>
      </c>
      <c r="GH51" s="12">
        <v>0</v>
      </c>
      <c r="GI51" s="12">
        <v>0</v>
      </c>
    </row>
    <row r="52" spans="1:191" x14ac:dyDescent="0.45">
      <c r="A52">
        <v>50</v>
      </c>
      <c r="B52" s="22" t="s">
        <v>177</v>
      </c>
      <c r="C52" s="23" t="s">
        <v>171</v>
      </c>
      <c r="D52" s="1">
        <v>0.5</v>
      </c>
      <c r="E52" s="1">
        <v>1</v>
      </c>
      <c r="F52" s="1">
        <f t="shared" si="7"/>
        <v>1</v>
      </c>
      <c r="G52" s="1">
        <f t="shared" si="9"/>
        <v>0</v>
      </c>
      <c r="H52" s="12">
        <v>0</v>
      </c>
      <c r="I52" s="12">
        <v>2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0</v>
      </c>
      <c r="AK52" s="12">
        <v>0</v>
      </c>
      <c r="AL52" s="12">
        <v>0</v>
      </c>
      <c r="AM52" s="21">
        <v>0</v>
      </c>
      <c r="AN52" s="21">
        <v>0</v>
      </c>
      <c r="AO52" s="21">
        <v>0</v>
      </c>
      <c r="AP52" s="21">
        <v>0</v>
      </c>
      <c r="AQ52" s="21">
        <v>0</v>
      </c>
      <c r="AR52" s="21">
        <v>0</v>
      </c>
      <c r="AS52" s="21">
        <v>0</v>
      </c>
      <c r="AT52" s="12">
        <v>0</v>
      </c>
      <c r="AU52" s="12">
        <v>0</v>
      </c>
      <c r="AV52" s="12">
        <v>0</v>
      </c>
      <c r="AW52" s="12">
        <v>0</v>
      </c>
      <c r="AX52" s="12">
        <v>0</v>
      </c>
      <c r="AY52" s="12">
        <v>0</v>
      </c>
      <c r="AZ52" s="12">
        <v>0</v>
      </c>
      <c r="BA52" s="12">
        <v>0</v>
      </c>
      <c r="BB52" s="12">
        <v>0</v>
      </c>
      <c r="BC52" s="12">
        <v>0</v>
      </c>
      <c r="BD52" s="12">
        <v>0</v>
      </c>
      <c r="BE52" s="12">
        <v>0</v>
      </c>
      <c r="BF52" s="12">
        <v>0</v>
      </c>
      <c r="BG52" s="12">
        <v>0</v>
      </c>
      <c r="BH52" s="12">
        <v>0</v>
      </c>
      <c r="BI52" s="12">
        <v>0</v>
      </c>
      <c r="BJ52" s="12">
        <v>0</v>
      </c>
      <c r="BK52" s="12">
        <v>0</v>
      </c>
      <c r="BL52" s="12">
        <v>0</v>
      </c>
      <c r="BM52" s="12">
        <v>0</v>
      </c>
      <c r="BN52" s="12">
        <v>0</v>
      </c>
      <c r="BO52" s="12">
        <v>0</v>
      </c>
      <c r="BP52" s="12">
        <v>0</v>
      </c>
      <c r="BQ52" s="12">
        <v>0</v>
      </c>
      <c r="BR52" s="12">
        <v>0</v>
      </c>
      <c r="BS52" s="12">
        <v>0</v>
      </c>
      <c r="BT52" s="12">
        <v>0</v>
      </c>
      <c r="BU52" s="12">
        <v>0</v>
      </c>
      <c r="BV52" s="12">
        <v>0</v>
      </c>
      <c r="BW52" s="12">
        <v>0</v>
      </c>
      <c r="BX52" s="12">
        <v>0</v>
      </c>
      <c r="BY52" s="12">
        <v>0</v>
      </c>
      <c r="BZ52" s="12">
        <v>0</v>
      </c>
      <c r="CA52" s="12">
        <v>0</v>
      </c>
      <c r="CB52" s="12">
        <v>0</v>
      </c>
      <c r="CC52" s="12">
        <v>0</v>
      </c>
      <c r="CD52" s="12">
        <v>0</v>
      </c>
      <c r="CE52" s="12">
        <v>0</v>
      </c>
      <c r="CF52" s="12">
        <v>0</v>
      </c>
      <c r="CG52" s="12">
        <v>0</v>
      </c>
      <c r="CH52" s="12">
        <v>0</v>
      </c>
      <c r="CI52" s="12">
        <v>0</v>
      </c>
      <c r="CJ52" s="12">
        <v>0</v>
      </c>
      <c r="CK52" s="12">
        <v>0</v>
      </c>
      <c r="CL52" s="12">
        <v>0</v>
      </c>
      <c r="CM52" s="12">
        <v>0</v>
      </c>
      <c r="CN52" s="12">
        <v>0</v>
      </c>
      <c r="CO52" s="12">
        <v>0</v>
      </c>
      <c r="CP52" s="12">
        <v>0</v>
      </c>
      <c r="CQ52" s="12">
        <v>0</v>
      </c>
      <c r="CR52" s="12">
        <v>0</v>
      </c>
      <c r="CS52" s="12">
        <v>0</v>
      </c>
      <c r="CT52" s="12">
        <v>0</v>
      </c>
      <c r="CU52" s="12">
        <v>0</v>
      </c>
      <c r="CV52" s="12">
        <v>0</v>
      </c>
      <c r="CW52" s="12">
        <v>0</v>
      </c>
      <c r="CX52" s="12">
        <v>0</v>
      </c>
      <c r="CY52" s="12">
        <v>0</v>
      </c>
      <c r="CZ52" s="12">
        <v>0</v>
      </c>
      <c r="DA52" s="12">
        <v>0</v>
      </c>
      <c r="DB52" s="12">
        <v>0</v>
      </c>
      <c r="DC52" s="12">
        <v>0</v>
      </c>
      <c r="DD52" s="12">
        <v>0</v>
      </c>
      <c r="DE52" s="12">
        <v>0</v>
      </c>
      <c r="DF52" s="12">
        <v>0</v>
      </c>
      <c r="DG52" s="12">
        <v>0</v>
      </c>
      <c r="DH52" s="12">
        <v>0</v>
      </c>
      <c r="DI52" s="12">
        <v>0</v>
      </c>
      <c r="DJ52" s="12">
        <v>0</v>
      </c>
      <c r="DK52" s="12">
        <v>0</v>
      </c>
      <c r="DL52" s="12">
        <v>0</v>
      </c>
      <c r="DM52" s="12">
        <v>0</v>
      </c>
      <c r="DN52" s="12">
        <v>0</v>
      </c>
      <c r="DO52" s="12">
        <v>0</v>
      </c>
      <c r="DP52" s="12">
        <v>0</v>
      </c>
      <c r="DQ52" s="12">
        <v>0</v>
      </c>
      <c r="DR52" s="12">
        <v>0</v>
      </c>
      <c r="DS52" s="12">
        <v>0</v>
      </c>
      <c r="DT52" s="12">
        <v>0</v>
      </c>
      <c r="DU52" s="12">
        <v>0</v>
      </c>
      <c r="DV52" s="12">
        <v>0</v>
      </c>
      <c r="DW52" s="12">
        <v>0</v>
      </c>
      <c r="DX52" s="12">
        <v>0</v>
      </c>
      <c r="DY52" s="12">
        <v>0</v>
      </c>
      <c r="DZ52" s="12">
        <v>0</v>
      </c>
      <c r="EA52" s="12">
        <v>0</v>
      </c>
      <c r="EB52" s="12">
        <v>0</v>
      </c>
      <c r="EC52" s="12">
        <v>0</v>
      </c>
      <c r="ED52" s="12">
        <v>0</v>
      </c>
      <c r="EE52" s="12">
        <v>0</v>
      </c>
      <c r="EF52" s="12">
        <v>0</v>
      </c>
      <c r="EG52" s="12">
        <v>0</v>
      </c>
      <c r="EH52" s="12">
        <v>0</v>
      </c>
      <c r="EI52" s="12">
        <v>0</v>
      </c>
      <c r="EJ52" s="12">
        <v>0</v>
      </c>
      <c r="EK52" s="12">
        <v>0</v>
      </c>
      <c r="EL52" s="12">
        <v>0</v>
      </c>
      <c r="EM52" s="12">
        <v>0</v>
      </c>
      <c r="EN52" s="12">
        <v>0</v>
      </c>
      <c r="EO52" s="12">
        <v>0</v>
      </c>
      <c r="EP52" s="12">
        <v>0</v>
      </c>
      <c r="EQ52" s="12">
        <v>0</v>
      </c>
      <c r="ER52" s="12">
        <v>0</v>
      </c>
      <c r="ES52" s="12">
        <v>0</v>
      </c>
      <c r="ET52" s="12">
        <v>0</v>
      </c>
      <c r="EU52" s="12">
        <v>0</v>
      </c>
      <c r="EV52" s="12">
        <v>0</v>
      </c>
      <c r="EW52" s="12">
        <v>0</v>
      </c>
      <c r="EX52" s="12">
        <v>0</v>
      </c>
      <c r="EY52" s="12">
        <v>0</v>
      </c>
      <c r="EZ52" s="12">
        <v>0</v>
      </c>
      <c r="FA52" s="12">
        <v>0</v>
      </c>
      <c r="FB52" s="12">
        <v>0</v>
      </c>
      <c r="FC52" s="12">
        <v>0</v>
      </c>
      <c r="FD52" s="12">
        <v>0</v>
      </c>
      <c r="FE52" s="12">
        <v>0</v>
      </c>
      <c r="FF52" s="12">
        <v>0</v>
      </c>
      <c r="FG52" s="12">
        <v>0</v>
      </c>
      <c r="FH52" s="12">
        <v>0</v>
      </c>
      <c r="FI52" s="12">
        <v>0</v>
      </c>
      <c r="FJ52" s="12">
        <v>0</v>
      </c>
      <c r="FK52" s="12">
        <v>0</v>
      </c>
      <c r="FL52" s="12">
        <v>0</v>
      </c>
      <c r="FM52" s="12">
        <v>0</v>
      </c>
      <c r="FN52" s="12">
        <v>0</v>
      </c>
      <c r="FO52" s="12">
        <v>0</v>
      </c>
      <c r="FP52" s="12">
        <v>0</v>
      </c>
      <c r="FQ52" s="12">
        <v>0</v>
      </c>
      <c r="FR52" s="12">
        <v>0</v>
      </c>
      <c r="FS52" s="12">
        <v>0</v>
      </c>
      <c r="FT52" s="12">
        <v>0</v>
      </c>
      <c r="FU52" s="12">
        <v>0</v>
      </c>
      <c r="FV52" s="12">
        <v>0</v>
      </c>
      <c r="FW52" s="12">
        <v>0</v>
      </c>
      <c r="FX52" s="12">
        <v>0</v>
      </c>
      <c r="FY52" s="12">
        <v>0</v>
      </c>
      <c r="FZ52" s="12">
        <v>0</v>
      </c>
      <c r="GA52" s="12">
        <v>0</v>
      </c>
      <c r="GB52" s="12">
        <v>0</v>
      </c>
      <c r="GC52" s="12">
        <v>0</v>
      </c>
      <c r="GD52" s="12">
        <v>0</v>
      </c>
      <c r="GE52" s="12">
        <v>0</v>
      </c>
      <c r="GF52" s="12">
        <v>0</v>
      </c>
      <c r="GG52" s="12">
        <v>0</v>
      </c>
      <c r="GH52" s="12">
        <v>0</v>
      </c>
      <c r="GI52" s="12">
        <v>0</v>
      </c>
    </row>
    <row r="53" spans="1:191" x14ac:dyDescent="0.45">
      <c r="A53">
        <v>51</v>
      </c>
      <c r="B53" s="22" t="s">
        <v>176</v>
      </c>
      <c r="C53" s="23" t="s">
        <v>171</v>
      </c>
      <c r="D53" s="1">
        <v>0.5</v>
      </c>
      <c r="E53" s="1">
        <v>2</v>
      </c>
      <c r="F53" s="1">
        <f t="shared" si="7"/>
        <v>1</v>
      </c>
      <c r="G53" s="1">
        <f t="shared" si="9"/>
        <v>0</v>
      </c>
      <c r="H53" s="12">
        <v>0</v>
      </c>
      <c r="I53" s="12">
        <v>1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0</v>
      </c>
      <c r="AK53" s="12">
        <v>0</v>
      </c>
      <c r="AL53" s="12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0</v>
      </c>
      <c r="AS53" s="21">
        <v>0</v>
      </c>
      <c r="AT53" s="12">
        <v>0</v>
      </c>
      <c r="AU53" s="12">
        <v>0</v>
      </c>
      <c r="AV53" s="12">
        <v>0</v>
      </c>
      <c r="AW53" s="12">
        <v>0</v>
      </c>
      <c r="AX53" s="12">
        <v>0</v>
      </c>
      <c r="AY53" s="12">
        <v>0</v>
      </c>
      <c r="AZ53" s="12">
        <v>0</v>
      </c>
      <c r="BA53" s="12">
        <v>0</v>
      </c>
      <c r="BB53" s="12">
        <v>0</v>
      </c>
      <c r="BC53" s="12">
        <v>0</v>
      </c>
      <c r="BD53" s="12">
        <v>0</v>
      </c>
      <c r="BE53" s="12">
        <v>0</v>
      </c>
      <c r="BF53" s="12">
        <v>0</v>
      </c>
      <c r="BG53" s="12">
        <v>0</v>
      </c>
      <c r="BH53" s="12">
        <v>0</v>
      </c>
      <c r="BI53" s="12">
        <v>0</v>
      </c>
      <c r="BJ53" s="12">
        <v>0</v>
      </c>
      <c r="BK53" s="12">
        <v>0</v>
      </c>
      <c r="BL53" s="12">
        <v>0</v>
      </c>
      <c r="BM53" s="12">
        <v>0</v>
      </c>
      <c r="BN53" s="12">
        <v>0</v>
      </c>
      <c r="BO53" s="12">
        <v>0</v>
      </c>
      <c r="BP53" s="12">
        <v>0</v>
      </c>
      <c r="BQ53" s="12">
        <v>0</v>
      </c>
      <c r="BR53" s="12">
        <v>0</v>
      </c>
      <c r="BS53" s="12">
        <v>0</v>
      </c>
      <c r="BT53" s="12">
        <v>0</v>
      </c>
      <c r="BU53" s="12">
        <v>0</v>
      </c>
      <c r="BV53" s="12">
        <v>0</v>
      </c>
      <c r="BW53" s="12">
        <v>0</v>
      </c>
      <c r="BX53" s="12">
        <v>0</v>
      </c>
      <c r="BY53" s="12">
        <v>0</v>
      </c>
      <c r="BZ53" s="12">
        <v>0</v>
      </c>
      <c r="CA53" s="12">
        <v>0</v>
      </c>
      <c r="CB53" s="12">
        <v>0</v>
      </c>
      <c r="CC53" s="12">
        <v>0</v>
      </c>
      <c r="CD53" s="12">
        <v>0</v>
      </c>
      <c r="CE53" s="12">
        <v>0</v>
      </c>
      <c r="CF53" s="12">
        <v>0</v>
      </c>
      <c r="CG53" s="12">
        <v>0</v>
      </c>
      <c r="CH53" s="12">
        <v>0</v>
      </c>
      <c r="CI53" s="12">
        <v>0</v>
      </c>
      <c r="CJ53" s="12">
        <v>0</v>
      </c>
      <c r="CK53" s="12">
        <v>0</v>
      </c>
      <c r="CL53" s="12">
        <v>0</v>
      </c>
      <c r="CM53" s="12">
        <v>0</v>
      </c>
      <c r="CN53" s="12">
        <v>0</v>
      </c>
      <c r="CO53" s="12">
        <v>0</v>
      </c>
      <c r="CP53" s="12">
        <v>0</v>
      </c>
      <c r="CQ53" s="12">
        <v>0</v>
      </c>
      <c r="CR53" s="12">
        <v>0</v>
      </c>
      <c r="CS53" s="12">
        <v>0</v>
      </c>
      <c r="CT53" s="12">
        <v>0</v>
      </c>
      <c r="CU53" s="12">
        <v>0</v>
      </c>
      <c r="CV53" s="12">
        <v>0</v>
      </c>
      <c r="CW53" s="12">
        <v>0</v>
      </c>
      <c r="CX53" s="12">
        <v>0</v>
      </c>
      <c r="CY53" s="12">
        <v>0</v>
      </c>
      <c r="CZ53" s="12">
        <v>0</v>
      </c>
      <c r="DA53" s="12">
        <v>0</v>
      </c>
      <c r="DB53" s="12">
        <v>0</v>
      </c>
      <c r="DC53" s="12">
        <v>0</v>
      </c>
      <c r="DD53" s="12">
        <v>0</v>
      </c>
      <c r="DE53" s="12">
        <v>0</v>
      </c>
      <c r="DF53" s="12">
        <v>0</v>
      </c>
      <c r="DG53" s="12">
        <v>0</v>
      </c>
      <c r="DH53" s="12">
        <v>0</v>
      </c>
      <c r="DI53" s="12">
        <v>0</v>
      </c>
      <c r="DJ53" s="12">
        <v>0</v>
      </c>
      <c r="DK53" s="12">
        <v>0</v>
      </c>
      <c r="DL53" s="12">
        <v>0</v>
      </c>
      <c r="DM53" s="12">
        <v>0</v>
      </c>
      <c r="DN53" s="12">
        <v>0</v>
      </c>
      <c r="DO53" s="12">
        <v>0</v>
      </c>
      <c r="DP53" s="12">
        <v>0</v>
      </c>
      <c r="DQ53" s="12">
        <v>0</v>
      </c>
      <c r="DR53" s="12">
        <v>0</v>
      </c>
      <c r="DS53" s="12">
        <v>0</v>
      </c>
      <c r="DT53" s="12">
        <v>0</v>
      </c>
      <c r="DU53" s="12">
        <v>0</v>
      </c>
      <c r="DV53" s="12">
        <v>0</v>
      </c>
      <c r="DW53" s="12">
        <v>0</v>
      </c>
      <c r="DX53" s="12">
        <v>0</v>
      </c>
      <c r="DY53" s="12">
        <v>0</v>
      </c>
      <c r="DZ53" s="12">
        <v>0</v>
      </c>
      <c r="EA53" s="12">
        <v>0</v>
      </c>
      <c r="EB53" s="12">
        <v>0</v>
      </c>
      <c r="EC53" s="12">
        <v>0</v>
      </c>
      <c r="ED53" s="12">
        <v>0</v>
      </c>
      <c r="EE53" s="12">
        <v>0</v>
      </c>
      <c r="EF53" s="12">
        <v>0</v>
      </c>
      <c r="EG53" s="12">
        <v>0</v>
      </c>
      <c r="EH53" s="12">
        <v>0</v>
      </c>
      <c r="EI53" s="12">
        <v>0</v>
      </c>
      <c r="EJ53" s="12">
        <v>0</v>
      </c>
      <c r="EK53" s="12">
        <v>0</v>
      </c>
      <c r="EL53" s="12">
        <v>0</v>
      </c>
      <c r="EM53" s="12">
        <v>0</v>
      </c>
      <c r="EN53" s="12">
        <v>0</v>
      </c>
      <c r="EO53" s="12">
        <v>0</v>
      </c>
      <c r="EP53" s="12">
        <v>0</v>
      </c>
      <c r="EQ53" s="12">
        <v>0</v>
      </c>
      <c r="ER53" s="12">
        <v>0</v>
      </c>
      <c r="ES53" s="12">
        <v>0</v>
      </c>
      <c r="ET53" s="12">
        <v>0</v>
      </c>
      <c r="EU53" s="12">
        <v>0</v>
      </c>
      <c r="EV53" s="12">
        <v>0</v>
      </c>
      <c r="EW53" s="12">
        <v>0</v>
      </c>
      <c r="EX53" s="12">
        <v>0</v>
      </c>
      <c r="EY53" s="12">
        <v>0</v>
      </c>
      <c r="EZ53" s="12">
        <v>0</v>
      </c>
      <c r="FA53" s="12">
        <v>0</v>
      </c>
      <c r="FB53" s="12">
        <v>0</v>
      </c>
      <c r="FC53" s="12">
        <v>0</v>
      </c>
      <c r="FD53" s="12">
        <v>0</v>
      </c>
      <c r="FE53" s="12">
        <v>0</v>
      </c>
      <c r="FF53" s="12">
        <v>0</v>
      </c>
      <c r="FG53" s="12">
        <v>0</v>
      </c>
      <c r="FH53" s="12">
        <v>0</v>
      </c>
      <c r="FI53" s="12">
        <v>0</v>
      </c>
      <c r="FJ53" s="12">
        <v>0</v>
      </c>
      <c r="FK53" s="12">
        <v>0</v>
      </c>
      <c r="FL53" s="12">
        <v>0</v>
      </c>
      <c r="FM53" s="12">
        <v>0</v>
      </c>
      <c r="FN53" s="12">
        <v>0</v>
      </c>
      <c r="FO53" s="12">
        <v>0</v>
      </c>
      <c r="FP53" s="12">
        <v>0</v>
      </c>
      <c r="FQ53" s="12">
        <v>0</v>
      </c>
      <c r="FR53" s="12">
        <v>0</v>
      </c>
      <c r="FS53" s="12">
        <v>0</v>
      </c>
      <c r="FT53" s="12">
        <v>0</v>
      </c>
      <c r="FU53" s="12">
        <v>0</v>
      </c>
      <c r="FV53" s="12">
        <v>0</v>
      </c>
      <c r="FW53" s="12">
        <v>0</v>
      </c>
      <c r="FX53" s="12">
        <v>0</v>
      </c>
      <c r="FY53" s="12">
        <v>0</v>
      </c>
      <c r="FZ53" s="12">
        <v>0</v>
      </c>
      <c r="GA53" s="12">
        <v>0</v>
      </c>
      <c r="GB53" s="12">
        <v>0</v>
      </c>
      <c r="GC53" s="12">
        <v>0</v>
      </c>
      <c r="GD53" s="12">
        <v>0</v>
      </c>
      <c r="GE53" s="12">
        <v>0</v>
      </c>
      <c r="GF53" s="12">
        <v>0</v>
      </c>
      <c r="GG53" s="12">
        <v>0</v>
      </c>
      <c r="GH53" s="12">
        <v>0</v>
      </c>
      <c r="GI53" s="12">
        <v>0</v>
      </c>
    </row>
    <row r="54" spans="1:191" x14ac:dyDescent="0.45">
      <c r="A54">
        <v>52</v>
      </c>
      <c r="B54" s="22" t="s">
        <v>175</v>
      </c>
      <c r="C54" s="23" t="s">
        <v>171</v>
      </c>
      <c r="D54" s="1">
        <v>1</v>
      </c>
      <c r="E54" s="1">
        <v>2</v>
      </c>
      <c r="F54" s="1">
        <f t="shared" si="7"/>
        <v>2</v>
      </c>
      <c r="G54" s="1">
        <f t="shared" si="9"/>
        <v>1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0</v>
      </c>
      <c r="AH54" s="12">
        <v>0</v>
      </c>
      <c r="AI54" s="12">
        <v>0</v>
      </c>
      <c r="AJ54" s="12">
        <v>0</v>
      </c>
      <c r="AK54" s="12">
        <v>0</v>
      </c>
      <c r="AL54" s="12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3</v>
      </c>
      <c r="AR54" s="21">
        <v>0</v>
      </c>
      <c r="AS54" s="21">
        <v>0</v>
      </c>
      <c r="AT54" s="12">
        <v>1</v>
      </c>
      <c r="AU54" s="12">
        <v>0</v>
      </c>
      <c r="AV54" s="12">
        <v>0</v>
      </c>
      <c r="AW54" s="12">
        <v>0</v>
      </c>
      <c r="AX54" s="12">
        <v>0</v>
      </c>
      <c r="AY54" s="12">
        <v>0</v>
      </c>
      <c r="AZ54" s="12">
        <v>0</v>
      </c>
      <c r="BA54" s="12">
        <v>0</v>
      </c>
      <c r="BB54" s="12">
        <v>0</v>
      </c>
      <c r="BC54" s="12">
        <v>0</v>
      </c>
      <c r="BD54" s="12">
        <v>0</v>
      </c>
      <c r="BE54" s="12">
        <v>0</v>
      </c>
      <c r="BF54" s="12">
        <v>0</v>
      </c>
      <c r="BG54" s="12">
        <v>0</v>
      </c>
      <c r="BH54" s="12">
        <v>0</v>
      </c>
      <c r="BI54" s="12">
        <v>0</v>
      </c>
      <c r="BJ54" s="12">
        <v>0</v>
      </c>
      <c r="BK54" s="12">
        <v>0</v>
      </c>
      <c r="BL54" s="12">
        <v>0</v>
      </c>
      <c r="BM54" s="12">
        <v>0</v>
      </c>
      <c r="BN54" s="12">
        <v>0</v>
      </c>
      <c r="BO54" s="12">
        <v>0</v>
      </c>
      <c r="BP54" s="12">
        <v>0</v>
      </c>
      <c r="BQ54" s="12">
        <v>0</v>
      </c>
      <c r="BR54" s="12">
        <v>0</v>
      </c>
      <c r="BS54" s="12">
        <v>0</v>
      </c>
      <c r="BT54" s="12">
        <v>0</v>
      </c>
      <c r="BU54" s="12">
        <v>0</v>
      </c>
      <c r="BV54" s="12">
        <v>0</v>
      </c>
      <c r="BW54" s="12">
        <v>0</v>
      </c>
      <c r="BX54" s="12">
        <v>0</v>
      </c>
      <c r="BY54" s="12">
        <v>0</v>
      </c>
      <c r="BZ54" s="12">
        <v>0</v>
      </c>
      <c r="CA54" s="12">
        <v>0</v>
      </c>
      <c r="CB54" s="12">
        <v>0</v>
      </c>
      <c r="CC54" s="12">
        <v>0</v>
      </c>
      <c r="CD54" s="12">
        <v>0</v>
      </c>
      <c r="CE54" s="12">
        <v>0</v>
      </c>
      <c r="CF54" s="12">
        <v>0</v>
      </c>
      <c r="CG54" s="12">
        <v>0</v>
      </c>
      <c r="CH54" s="12">
        <v>0</v>
      </c>
      <c r="CI54" s="12">
        <v>0</v>
      </c>
      <c r="CJ54" s="12">
        <v>0</v>
      </c>
      <c r="CK54" s="12">
        <v>0</v>
      </c>
      <c r="CL54" s="12">
        <v>0</v>
      </c>
      <c r="CM54" s="12">
        <v>0</v>
      </c>
      <c r="CN54" s="12">
        <v>0</v>
      </c>
      <c r="CO54" s="12">
        <v>0</v>
      </c>
      <c r="CP54" s="12">
        <v>0</v>
      </c>
      <c r="CQ54" s="12">
        <v>0</v>
      </c>
      <c r="CR54" s="12">
        <v>0</v>
      </c>
      <c r="CS54" s="12">
        <v>0</v>
      </c>
      <c r="CT54" s="12">
        <v>0</v>
      </c>
      <c r="CU54" s="12">
        <v>0</v>
      </c>
      <c r="CV54" s="12">
        <v>0</v>
      </c>
      <c r="CW54" s="12">
        <v>0</v>
      </c>
      <c r="CX54" s="12">
        <v>0</v>
      </c>
      <c r="CY54" s="12">
        <v>0</v>
      </c>
      <c r="CZ54" s="12">
        <v>0</v>
      </c>
      <c r="DA54" s="12">
        <v>0</v>
      </c>
      <c r="DB54" s="12">
        <v>0</v>
      </c>
      <c r="DC54" s="12">
        <v>0</v>
      </c>
      <c r="DD54" s="12">
        <v>0</v>
      </c>
      <c r="DE54" s="12">
        <v>0</v>
      </c>
      <c r="DF54" s="12">
        <v>0</v>
      </c>
      <c r="DG54" s="12">
        <v>0</v>
      </c>
      <c r="DH54" s="12">
        <v>0</v>
      </c>
      <c r="DI54" s="12">
        <v>0</v>
      </c>
      <c r="DJ54" s="12">
        <v>0</v>
      </c>
      <c r="DK54" s="12">
        <v>0</v>
      </c>
      <c r="DL54" s="12">
        <v>0</v>
      </c>
      <c r="DM54" s="12">
        <v>0</v>
      </c>
      <c r="DN54" s="12">
        <v>0</v>
      </c>
      <c r="DO54" s="12">
        <v>0</v>
      </c>
      <c r="DP54" s="12">
        <v>0</v>
      </c>
      <c r="DQ54" s="12">
        <v>0</v>
      </c>
      <c r="DR54" s="12">
        <v>0</v>
      </c>
      <c r="DS54" s="12">
        <v>0</v>
      </c>
      <c r="DT54" s="12">
        <v>0</v>
      </c>
      <c r="DU54" s="12">
        <v>0</v>
      </c>
      <c r="DV54" s="12">
        <v>0</v>
      </c>
      <c r="DW54" s="12">
        <v>0</v>
      </c>
      <c r="DX54" s="12">
        <v>0</v>
      </c>
      <c r="DY54" s="12">
        <v>0</v>
      </c>
      <c r="DZ54" s="12">
        <v>0</v>
      </c>
      <c r="EA54" s="12">
        <v>0</v>
      </c>
      <c r="EB54" s="12">
        <v>0</v>
      </c>
      <c r="EC54" s="12">
        <v>0</v>
      </c>
      <c r="ED54" s="12">
        <v>0</v>
      </c>
      <c r="EE54" s="12">
        <v>0</v>
      </c>
      <c r="EF54" s="12">
        <v>0</v>
      </c>
      <c r="EG54" s="12">
        <v>0</v>
      </c>
      <c r="EH54" s="12">
        <v>0</v>
      </c>
      <c r="EI54" s="12">
        <v>0</v>
      </c>
      <c r="EJ54" s="12">
        <v>0</v>
      </c>
      <c r="EK54" s="12">
        <v>0</v>
      </c>
      <c r="EL54" s="12">
        <v>0</v>
      </c>
      <c r="EM54" s="12">
        <v>0</v>
      </c>
      <c r="EN54" s="12">
        <v>0</v>
      </c>
      <c r="EO54" s="12">
        <v>0</v>
      </c>
      <c r="EP54" s="12">
        <v>0</v>
      </c>
      <c r="EQ54" s="12">
        <v>0</v>
      </c>
      <c r="ER54" s="12">
        <v>0</v>
      </c>
      <c r="ES54" s="12">
        <v>0</v>
      </c>
      <c r="ET54" s="12">
        <v>0</v>
      </c>
      <c r="EU54" s="12">
        <v>0</v>
      </c>
      <c r="EV54" s="12">
        <v>0</v>
      </c>
      <c r="EW54" s="12">
        <v>0</v>
      </c>
      <c r="EX54" s="12">
        <v>0</v>
      </c>
      <c r="EY54" s="12">
        <v>0</v>
      </c>
      <c r="EZ54" s="12">
        <v>0</v>
      </c>
      <c r="FA54" s="12">
        <v>0</v>
      </c>
      <c r="FB54" s="12">
        <v>0</v>
      </c>
      <c r="FC54" s="12">
        <v>0</v>
      </c>
      <c r="FD54" s="12">
        <v>0</v>
      </c>
      <c r="FE54" s="12">
        <v>0</v>
      </c>
      <c r="FF54" s="12">
        <v>0</v>
      </c>
      <c r="FG54" s="12">
        <v>0</v>
      </c>
      <c r="FH54" s="12">
        <v>0</v>
      </c>
      <c r="FI54" s="12">
        <v>0</v>
      </c>
      <c r="FJ54" s="12">
        <v>0</v>
      </c>
      <c r="FK54" s="12">
        <v>0</v>
      </c>
      <c r="FL54" s="12">
        <v>0</v>
      </c>
      <c r="FM54" s="12">
        <v>0</v>
      </c>
      <c r="FN54" s="12">
        <v>0</v>
      </c>
      <c r="FO54" s="12">
        <v>0</v>
      </c>
      <c r="FP54" s="12">
        <v>0</v>
      </c>
      <c r="FQ54" s="12">
        <v>0</v>
      </c>
      <c r="FR54" s="12">
        <v>0</v>
      </c>
      <c r="FS54" s="12">
        <v>0</v>
      </c>
      <c r="FT54" s="12">
        <v>0</v>
      </c>
      <c r="FU54" s="12">
        <v>0</v>
      </c>
      <c r="FV54" s="12">
        <v>0</v>
      </c>
      <c r="FW54" s="12">
        <v>0</v>
      </c>
      <c r="FX54" s="12">
        <v>0</v>
      </c>
      <c r="FY54" s="12">
        <v>0</v>
      </c>
      <c r="FZ54" s="12">
        <v>0</v>
      </c>
      <c r="GA54" s="12">
        <v>0</v>
      </c>
      <c r="GB54" s="12">
        <v>0</v>
      </c>
      <c r="GC54" s="12">
        <v>0</v>
      </c>
      <c r="GD54" s="12">
        <v>0</v>
      </c>
      <c r="GE54" s="12">
        <v>0</v>
      </c>
      <c r="GF54" s="12">
        <v>0</v>
      </c>
      <c r="GG54" s="12">
        <v>0</v>
      </c>
      <c r="GH54" s="12">
        <v>0</v>
      </c>
      <c r="GI54" s="12">
        <v>0</v>
      </c>
    </row>
    <row r="55" spans="1:191" x14ac:dyDescent="0.45">
      <c r="A55">
        <v>53</v>
      </c>
      <c r="B55" s="22" t="s">
        <v>174</v>
      </c>
      <c r="C55" s="23" t="s">
        <v>171</v>
      </c>
      <c r="D55" s="1">
        <v>15</v>
      </c>
      <c r="E55" s="1">
        <v>1</v>
      </c>
      <c r="F55" s="1">
        <f t="shared" si="7"/>
        <v>3</v>
      </c>
      <c r="G55" s="1">
        <f t="shared" si="9"/>
        <v>1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0</v>
      </c>
      <c r="AH55" s="12">
        <v>0</v>
      </c>
      <c r="AI55" s="12">
        <v>0</v>
      </c>
      <c r="AJ55" s="12">
        <v>0</v>
      </c>
      <c r="AK55" s="12">
        <v>0</v>
      </c>
      <c r="AL55" s="12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0.5</v>
      </c>
      <c r="AS55" s="21">
        <v>0</v>
      </c>
      <c r="AT55" s="12">
        <v>0</v>
      </c>
      <c r="AU55" s="12">
        <v>0</v>
      </c>
      <c r="AV55" s="12">
        <v>0</v>
      </c>
      <c r="AW55" s="12">
        <v>2</v>
      </c>
      <c r="AX55" s="12">
        <v>0</v>
      </c>
      <c r="AY55" s="12">
        <v>0</v>
      </c>
      <c r="AZ55" s="12">
        <v>0</v>
      </c>
      <c r="BA55" s="12">
        <v>20</v>
      </c>
      <c r="BB55" s="12">
        <v>0</v>
      </c>
      <c r="BC55" s="12">
        <v>0</v>
      </c>
      <c r="BD55" s="12">
        <v>0</v>
      </c>
      <c r="BE55" s="12">
        <v>0</v>
      </c>
      <c r="BF55" s="12">
        <v>0</v>
      </c>
      <c r="BG55" s="12">
        <v>0</v>
      </c>
      <c r="BH55" s="12">
        <v>0</v>
      </c>
      <c r="BI55" s="12">
        <v>0</v>
      </c>
      <c r="BJ55" s="12">
        <v>0</v>
      </c>
      <c r="BK55" s="12">
        <v>0</v>
      </c>
      <c r="BL55" s="12">
        <v>0</v>
      </c>
      <c r="BM55" s="12">
        <v>0</v>
      </c>
      <c r="BN55" s="12">
        <v>0</v>
      </c>
      <c r="BO55" s="12">
        <v>0</v>
      </c>
      <c r="BP55" s="12">
        <v>0</v>
      </c>
      <c r="BQ55" s="12">
        <v>0</v>
      </c>
      <c r="BR55" s="12">
        <v>0</v>
      </c>
      <c r="BS55" s="12">
        <v>0</v>
      </c>
      <c r="BT55" s="12">
        <v>0</v>
      </c>
      <c r="BU55" s="12">
        <v>0</v>
      </c>
      <c r="BV55" s="12">
        <v>0</v>
      </c>
      <c r="BW55" s="12">
        <v>0</v>
      </c>
      <c r="BX55" s="12">
        <v>0</v>
      </c>
      <c r="BY55" s="12">
        <v>0</v>
      </c>
      <c r="BZ55" s="12">
        <v>0</v>
      </c>
      <c r="CA55" s="12">
        <v>0</v>
      </c>
      <c r="CB55" s="12">
        <v>0</v>
      </c>
      <c r="CC55" s="12">
        <v>0</v>
      </c>
      <c r="CD55" s="12">
        <v>0</v>
      </c>
      <c r="CE55" s="12">
        <v>0</v>
      </c>
      <c r="CF55" s="12">
        <v>0</v>
      </c>
      <c r="CG55" s="12">
        <v>0</v>
      </c>
      <c r="CH55" s="12">
        <v>0</v>
      </c>
      <c r="CI55" s="12">
        <v>0</v>
      </c>
      <c r="CJ55" s="12">
        <v>0</v>
      </c>
      <c r="CK55" s="12">
        <v>0</v>
      </c>
      <c r="CL55" s="12">
        <v>0</v>
      </c>
      <c r="CM55" s="12">
        <v>0</v>
      </c>
      <c r="CN55" s="12">
        <v>0</v>
      </c>
      <c r="CO55" s="12">
        <v>0</v>
      </c>
      <c r="CP55" s="12">
        <v>0</v>
      </c>
      <c r="CQ55" s="12">
        <v>0</v>
      </c>
      <c r="CR55" s="12">
        <v>0</v>
      </c>
      <c r="CS55" s="12">
        <v>0</v>
      </c>
      <c r="CT55" s="12">
        <v>0</v>
      </c>
      <c r="CU55" s="12">
        <v>0</v>
      </c>
      <c r="CV55" s="12">
        <v>0</v>
      </c>
      <c r="CW55" s="12">
        <v>0</v>
      </c>
      <c r="CX55" s="12">
        <v>0</v>
      </c>
      <c r="CY55" s="12">
        <v>0</v>
      </c>
      <c r="CZ55" s="12">
        <v>0</v>
      </c>
      <c r="DA55" s="12">
        <v>0</v>
      </c>
      <c r="DB55" s="12">
        <v>0</v>
      </c>
      <c r="DC55" s="12">
        <v>0</v>
      </c>
      <c r="DD55" s="12">
        <v>0</v>
      </c>
      <c r="DE55" s="12">
        <v>0</v>
      </c>
      <c r="DF55" s="12">
        <v>0</v>
      </c>
      <c r="DG55" s="12">
        <v>0</v>
      </c>
      <c r="DH55" s="12">
        <v>0</v>
      </c>
      <c r="DI55" s="12">
        <v>0</v>
      </c>
      <c r="DJ55" s="12">
        <v>0</v>
      </c>
      <c r="DK55" s="12">
        <v>0</v>
      </c>
      <c r="DL55" s="12">
        <v>0</v>
      </c>
      <c r="DM55" s="12">
        <v>0</v>
      </c>
      <c r="DN55" s="12">
        <v>0</v>
      </c>
      <c r="DO55" s="12">
        <v>0</v>
      </c>
      <c r="DP55" s="12">
        <v>0</v>
      </c>
      <c r="DQ55" s="12">
        <v>0</v>
      </c>
      <c r="DR55" s="12">
        <v>0</v>
      </c>
      <c r="DS55" s="12">
        <v>0</v>
      </c>
      <c r="DT55" s="12">
        <v>0</v>
      </c>
      <c r="DU55" s="12">
        <v>0</v>
      </c>
      <c r="DV55" s="12">
        <v>0</v>
      </c>
      <c r="DW55" s="12">
        <v>0</v>
      </c>
      <c r="DX55" s="12">
        <v>0</v>
      </c>
      <c r="DY55" s="12">
        <v>0</v>
      </c>
      <c r="DZ55" s="12">
        <v>0</v>
      </c>
      <c r="EA55" s="12">
        <v>0</v>
      </c>
      <c r="EB55" s="12">
        <v>0</v>
      </c>
      <c r="EC55" s="12">
        <v>0</v>
      </c>
      <c r="ED55" s="12">
        <v>0</v>
      </c>
      <c r="EE55" s="12">
        <v>0</v>
      </c>
      <c r="EF55" s="12">
        <v>0</v>
      </c>
      <c r="EG55" s="12">
        <v>0</v>
      </c>
      <c r="EH55" s="12">
        <v>0</v>
      </c>
      <c r="EI55" s="12">
        <v>0</v>
      </c>
      <c r="EJ55" s="12">
        <v>0</v>
      </c>
      <c r="EK55" s="12">
        <v>0</v>
      </c>
      <c r="EL55" s="12">
        <v>0</v>
      </c>
      <c r="EM55" s="12">
        <v>0</v>
      </c>
      <c r="EN55" s="12">
        <v>0</v>
      </c>
      <c r="EO55" s="12">
        <v>0</v>
      </c>
      <c r="EP55" s="12">
        <v>0</v>
      </c>
      <c r="EQ55" s="12">
        <v>0</v>
      </c>
      <c r="ER55" s="12">
        <v>0</v>
      </c>
      <c r="ES55" s="12">
        <v>0</v>
      </c>
      <c r="ET55" s="12">
        <v>0</v>
      </c>
      <c r="EU55" s="12">
        <v>0</v>
      </c>
      <c r="EV55" s="12">
        <v>0</v>
      </c>
      <c r="EW55" s="12">
        <v>0</v>
      </c>
      <c r="EX55" s="12">
        <v>0</v>
      </c>
      <c r="EY55" s="12">
        <v>0</v>
      </c>
      <c r="EZ55" s="12">
        <v>0</v>
      </c>
      <c r="FA55" s="12">
        <v>0</v>
      </c>
      <c r="FB55" s="12">
        <v>0</v>
      </c>
      <c r="FC55" s="12">
        <v>0</v>
      </c>
      <c r="FD55" s="12">
        <v>0</v>
      </c>
      <c r="FE55" s="12">
        <v>0</v>
      </c>
      <c r="FF55" s="12">
        <v>0</v>
      </c>
      <c r="FG55" s="12">
        <v>0</v>
      </c>
      <c r="FH55" s="12">
        <v>0</v>
      </c>
      <c r="FI55" s="12">
        <v>0</v>
      </c>
      <c r="FJ55" s="12">
        <v>0</v>
      </c>
      <c r="FK55" s="12">
        <v>0</v>
      </c>
      <c r="FL55" s="12">
        <v>0</v>
      </c>
      <c r="FM55" s="12">
        <v>0</v>
      </c>
      <c r="FN55" s="12">
        <v>0</v>
      </c>
      <c r="FO55" s="12">
        <v>0</v>
      </c>
      <c r="FP55" s="12">
        <v>0</v>
      </c>
      <c r="FQ55" s="12">
        <v>0</v>
      </c>
      <c r="FR55" s="12">
        <v>0</v>
      </c>
      <c r="FS55" s="12">
        <v>0</v>
      </c>
      <c r="FT55" s="12">
        <v>0</v>
      </c>
      <c r="FU55" s="12">
        <v>0</v>
      </c>
      <c r="FV55" s="12">
        <v>0</v>
      </c>
      <c r="FW55" s="12">
        <v>0</v>
      </c>
      <c r="FX55" s="12">
        <v>0</v>
      </c>
      <c r="FY55" s="12">
        <v>0</v>
      </c>
      <c r="FZ55" s="12">
        <v>0</v>
      </c>
      <c r="GA55" s="12">
        <v>0</v>
      </c>
      <c r="GB55" s="12">
        <v>0</v>
      </c>
      <c r="GC55" s="12">
        <v>0</v>
      </c>
      <c r="GD55" s="12">
        <v>0</v>
      </c>
      <c r="GE55" s="12">
        <v>0</v>
      </c>
      <c r="GF55" s="12">
        <v>0</v>
      </c>
      <c r="GG55" s="12">
        <v>0</v>
      </c>
      <c r="GH55" s="12">
        <v>0</v>
      </c>
      <c r="GI55" s="12">
        <v>0</v>
      </c>
    </row>
    <row r="56" spans="1:191" x14ac:dyDescent="0.45">
      <c r="A56">
        <v>54</v>
      </c>
      <c r="B56" s="22" t="s">
        <v>173</v>
      </c>
      <c r="C56" s="23" t="s">
        <v>171</v>
      </c>
      <c r="D56" s="1">
        <v>1</v>
      </c>
      <c r="E56" s="1">
        <v>2</v>
      </c>
      <c r="F56" s="1">
        <f t="shared" si="7"/>
        <v>2</v>
      </c>
      <c r="G56" s="1">
        <f t="shared" si="9"/>
        <v>1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0</v>
      </c>
      <c r="AG56" s="12">
        <v>0</v>
      </c>
      <c r="AH56" s="12">
        <v>0</v>
      </c>
      <c r="AI56" s="12">
        <v>0</v>
      </c>
      <c r="AJ56" s="12">
        <v>0</v>
      </c>
      <c r="AK56" s="12">
        <v>0</v>
      </c>
      <c r="AL56" s="12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3</v>
      </c>
      <c r="AR56" s="21">
        <v>0</v>
      </c>
      <c r="AS56" s="21">
        <v>3</v>
      </c>
      <c r="AT56" s="12">
        <v>0</v>
      </c>
      <c r="AU56" s="12">
        <v>0</v>
      </c>
      <c r="AV56" s="12">
        <v>0</v>
      </c>
      <c r="AW56" s="12">
        <v>0</v>
      </c>
      <c r="AX56" s="12">
        <v>0</v>
      </c>
      <c r="AY56" s="12">
        <v>0</v>
      </c>
      <c r="AZ56" s="12">
        <v>0</v>
      </c>
      <c r="BA56" s="12">
        <v>0</v>
      </c>
      <c r="BB56" s="12">
        <v>0</v>
      </c>
      <c r="BC56" s="12">
        <v>0</v>
      </c>
      <c r="BD56" s="12">
        <v>0</v>
      </c>
      <c r="BE56" s="12">
        <v>0</v>
      </c>
      <c r="BF56" s="12">
        <v>0</v>
      </c>
      <c r="BG56" s="12">
        <v>0</v>
      </c>
      <c r="BH56" s="12">
        <v>0</v>
      </c>
      <c r="BI56" s="12">
        <v>0</v>
      </c>
      <c r="BJ56" s="12">
        <v>0</v>
      </c>
      <c r="BK56" s="12">
        <v>0</v>
      </c>
      <c r="BL56" s="12">
        <v>0</v>
      </c>
      <c r="BM56" s="12">
        <v>0</v>
      </c>
      <c r="BN56" s="12">
        <v>0</v>
      </c>
      <c r="BO56" s="12">
        <v>0</v>
      </c>
      <c r="BP56" s="12">
        <v>0</v>
      </c>
      <c r="BQ56" s="12">
        <v>0</v>
      </c>
      <c r="BR56" s="12">
        <v>0</v>
      </c>
      <c r="BS56" s="12">
        <v>0</v>
      </c>
      <c r="BT56" s="12">
        <v>0</v>
      </c>
      <c r="BU56" s="12">
        <v>0</v>
      </c>
      <c r="BV56" s="12">
        <v>0</v>
      </c>
      <c r="BW56" s="12">
        <v>0</v>
      </c>
      <c r="BX56" s="12">
        <v>0</v>
      </c>
      <c r="BY56" s="12">
        <v>0</v>
      </c>
      <c r="BZ56" s="12">
        <v>0</v>
      </c>
      <c r="CA56" s="12">
        <v>0</v>
      </c>
      <c r="CB56" s="12">
        <v>0</v>
      </c>
      <c r="CC56" s="12">
        <v>0</v>
      </c>
      <c r="CD56" s="12">
        <v>0</v>
      </c>
      <c r="CE56" s="12">
        <v>0</v>
      </c>
      <c r="CF56" s="12">
        <v>0</v>
      </c>
      <c r="CG56" s="12">
        <v>0</v>
      </c>
      <c r="CH56" s="12">
        <v>0</v>
      </c>
      <c r="CI56" s="12">
        <v>0</v>
      </c>
      <c r="CJ56" s="12">
        <v>0</v>
      </c>
      <c r="CK56" s="12">
        <v>0</v>
      </c>
      <c r="CL56" s="12">
        <v>0</v>
      </c>
      <c r="CM56" s="12">
        <v>0</v>
      </c>
      <c r="CN56" s="12">
        <v>0</v>
      </c>
      <c r="CO56" s="12">
        <v>0</v>
      </c>
      <c r="CP56" s="12">
        <v>0</v>
      </c>
      <c r="CQ56" s="12">
        <v>0</v>
      </c>
      <c r="CR56" s="12">
        <v>0</v>
      </c>
      <c r="CS56" s="12">
        <v>0</v>
      </c>
      <c r="CT56" s="12">
        <v>0</v>
      </c>
      <c r="CU56" s="12">
        <v>0</v>
      </c>
      <c r="CV56" s="12">
        <v>0</v>
      </c>
      <c r="CW56" s="12">
        <v>0</v>
      </c>
      <c r="CX56" s="12">
        <v>0</v>
      </c>
      <c r="CY56" s="12">
        <v>0</v>
      </c>
      <c r="CZ56" s="12">
        <v>0</v>
      </c>
      <c r="DA56" s="12">
        <v>0</v>
      </c>
      <c r="DB56" s="12">
        <v>0</v>
      </c>
      <c r="DC56" s="12">
        <v>0</v>
      </c>
      <c r="DD56" s="12">
        <v>0</v>
      </c>
      <c r="DE56" s="12">
        <v>0</v>
      </c>
      <c r="DF56" s="12">
        <v>0</v>
      </c>
      <c r="DG56" s="12">
        <v>0</v>
      </c>
      <c r="DH56" s="12">
        <v>0</v>
      </c>
      <c r="DI56" s="12">
        <v>0</v>
      </c>
      <c r="DJ56" s="12">
        <v>0</v>
      </c>
      <c r="DK56" s="12">
        <v>0</v>
      </c>
      <c r="DL56" s="12">
        <v>0</v>
      </c>
      <c r="DM56" s="12">
        <v>0</v>
      </c>
      <c r="DN56" s="12">
        <v>0</v>
      </c>
      <c r="DO56" s="12">
        <v>0</v>
      </c>
      <c r="DP56" s="12">
        <v>0</v>
      </c>
      <c r="DQ56" s="12">
        <v>0</v>
      </c>
      <c r="DR56" s="12">
        <v>0</v>
      </c>
      <c r="DS56" s="12">
        <v>0</v>
      </c>
      <c r="DT56" s="12">
        <v>0</v>
      </c>
      <c r="DU56" s="12">
        <v>0</v>
      </c>
      <c r="DV56" s="12">
        <v>0</v>
      </c>
      <c r="DW56" s="12">
        <v>0</v>
      </c>
      <c r="DX56" s="12">
        <v>0</v>
      </c>
      <c r="DY56" s="12">
        <v>0</v>
      </c>
      <c r="DZ56" s="12">
        <v>0</v>
      </c>
      <c r="EA56" s="12">
        <v>0</v>
      </c>
      <c r="EB56" s="12">
        <v>0</v>
      </c>
      <c r="EC56" s="12">
        <v>0</v>
      </c>
      <c r="ED56" s="12">
        <v>0</v>
      </c>
      <c r="EE56" s="12">
        <v>0</v>
      </c>
      <c r="EF56" s="12">
        <v>0</v>
      </c>
      <c r="EG56" s="12">
        <v>0</v>
      </c>
      <c r="EH56" s="12">
        <v>0</v>
      </c>
      <c r="EI56" s="12">
        <v>0</v>
      </c>
      <c r="EJ56" s="12">
        <v>0</v>
      </c>
      <c r="EK56" s="12">
        <v>0</v>
      </c>
      <c r="EL56" s="12">
        <v>0</v>
      </c>
      <c r="EM56" s="12">
        <v>0</v>
      </c>
      <c r="EN56" s="12">
        <v>0</v>
      </c>
      <c r="EO56" s="12">
        <v>0</v>
      </c>
      <c r="EP56" s="12">
        <v>0</v>
      </c>
      <c r="EQ56" s="12">
        <v>0</v>
      </c>
      <c r="ER56" s="12">
        <v>0</v>
      </c>
      <c r="ES56" s="12">
        <v>0</v>
      </c>
      <c r="ET56" s="12">
        <v>0</v>
      </c>
      <c r="EU56" s="12">
        <v>0</v>
      </c>
      <c r="EV56" s="12">
        <v>0</v>
      </c>
      <c r="EW56" s="12">
        <v>0</v>
      </c>
      <c r="EX56" s="12">
        <v>0</v>
      </c>
      <c r="EY56" s="12">
        <v>0</v>
      </c>
      <c r="EZ56" s="12">
        <v>0</v>
      </c>
      <c r="FA56" s="12">
        <v>0</v>
      </c>
      <c r="FB56" s="12">
        <v>0</v>
      </c>
      <c r="FC56" s="12">
        <v>0</v>
      </c>
      <c r="FD56" s="12">
        <v>0</v>
      </c>
      <c r="FE56" s="12">
        <v>0</v>
      </c>
      <c r="FF56" s="12">
        <v>0</v>
      </c>
      <c r="FG56" s="12">
        <v>0</v>
      </c>
      <c r="FH56" s="12">
        <v>0</v>
      </c>
      <c r="FI56" s="12">
        <v>0</v>
      </c>
      <c r="FJ56" s="12">
        <v>0</v>
      </c>
      <c r="FK56" s="12">
        <v>0</v>
      </c>
      <c r="FL56" s="12">
        <v>0</v>
      </c>
      <c r="FM56" s="12">
        <v>0</v>
      </c>
      <c r="FN56" s="12">
        <v>0</v>
      </c>
      <c r="FO56" s="12">
        <v>0</v>
      </c>
      <c r="FP56" s="12">
        <v>0</v>
      </c>
      <c r="FQ56" s="12">
        <v>0</v>
      </c>
      <c r="FR56" s="12">
        <v>0</v>
      </c>
      <c r="FS56" s="12">
        <v>0</v>
      </c>
      <c r="FT56" s="12">
        <v>0</v>
      </c>
      <c r="FU56" s="12">
        <v>0</v>
      </c>
      <c r="FV56" s="12">
        <v>0</v>
      </c>
      <c r="FW56" s="12">
        <v>0</v>
      </c>
      <c r="FX56" s="12">
        <v>0</v>
      </c>
      <c r="FY56" s="12">
        <v>0</v>
      </c>
      <c r="FZ56" s="12">
        <v>0</v>
      </c>
      <c r="GA56" s="12">
        <v>0</v>
      </c>
      <c r="GB56" s="12">
        <v>0</v>
      </c>
      <c r="GC56" s="12">
        <v>0</v>
      </c>
      <c r="GD56" s="12">
        <v>0</v>
      </c>
      <c r="GE56" s="12">
        <v>0</v>
      </c>
      <c r="GF56" s="12">
        <v>0</v>
      </c>
      <c r="GG56" s="12">
        <v>0</v>
      </c>
      <c r="GH56" s="12">
        <v>0</v>
      </c>
      <c r="GI56" s="12">
        <v>0</v>
      </c>
    </row>
    <row r="57" spans="1:191" x14ac:dyDescent="0.45">
      <c r="A57">
        <v>55</v>
      </c>
      <c r="B57" s="22" t="s">
        <v>172</v>
      </c>
      <c r="C57" s="23" t="s">
        <v>171</v>
      </c>
      <c r="D57" s="1">
        <v>0.5</v>
      </c>
      <c r="E57" s="1">
        <v>2</v>
      </c>
      <c r="F57" s="1">
        <f t="shared" si="7"/>
        <v>1</v>
      </c>
      <c r="G57" s="1">
        <f t="shared" si="9"/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  <c r="AI57" s="12">
        <v>0</v>
      </c>
      <c r="AJ57" s="12">
        <v>0</v>
      </c>
      <c r="AK57" s="12">
        <v>0</v>
      </c>
      <c r="AL57" s="12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12">
        <v>0</v>
      </c>
      <c r="AU57" s="12">
        <v>0</v>
      </c>
      <c r="AV57" s="12">
        <v>0</v>
      </c>
      <c r="AW57" s="12">
        <v>0</v>
      </c>
      <c r="AX57" s="12">
        <v>0</v>
      </c>
      <c r="AY57" s="12">
        <v>0</v>
      </c>
      <c r="AZ57" s="12">
        <v>0</v>
      </c>
      <c r="BA57" s="12">
        <v>0</v>
      </c>
      <c r="BB57" s="12">
        <v>0</v>
      </c>
      <c r="BC57" s="12">
        <v>0</v>
      </c>
      <c r="BD57" s="12">
        <v>0</v>
      </c>
      <c r="BE57" s="12">
        <v>0</v>
      </c>
      <c r="BF57" s="12">
        <v>0</v>
      </c>
      <c r="BG57" s="12">
        <v>0</v>
      </c>
      <c r="BH57" s="12">
        <v>0</v>
      </c>
      <c r="BI57" s="12">
        <v>0</v>
      </c>
      <c r="BJ57" s="12">
        <v>0</v>
      </c>
      <c r="BK57" s="12">
        <v>0</v>
      </c>
      <c r="BL57" s="12">
        <v>0</v>
      </c>
      <c r="BM57" s="12">
        <v>0</v>
      </c>
      <c r="BN57" s="12">
        <v>0</v>
      </c>
      <c r="BO57" s="12">
        <v>0</v>
      </c>
      <c r="BP57" s="12">
        <v>0</v>
      </c>
      <c r="BQ57" s="12">
        <v>0</v>
      </c>
      <c r="BR57" s="12">
        <v>0</v>
      </c>
      <c r="BS57" s="12">
        <v>0</v>
      </c>
      <c r="BT57" s="12">
        <v>0</v>
      </c>
      <c r="BU57" s="12">
        <v>0</v>
      </c>
      <c r="BV57" s="12">
        <v>0</v>
      </c>
      <c r="BW57" s="12">
        <v>0</v>
      </c>
      <c r="BX57" s="12">
        <v>0</v>
      </c>
      <c r="BY57" s="12">
        <v>0</v>
      </c>
      <c r="BZ57" s="12">
        <v>0</v>
      </c>
      <c r="CA57" s="12">
        <v>0</v>
      </c>
      <c r="CB57" s="12">
        <v>0</v>
      </c>
      <c r="CC57" s="12">
        <v>0</v>
      </c>
      <c r="CD57" s="12">
        <v>0</v>
      </c>
      <c r="CE57" s="12">
        <v>0</v>
      </c>
      <c r="CF57" s="12">
        <v>0</v>
      </c>
      <c r="CG57" s="12">
        <v>0</v>
      </c>
      <c r="CH57" s="12">
        <v>0</v>
      </c>
      <c r="CI57" s="12">
        <v>0</v>
      </c>
      <c r="CJ57" s="12">
        <v>0</v>
      </c>
      <c r="CK57" s="12">
        <v>0</v>
      </c>
      <c r="CL57" s="12">
        <v>0</v>
      </c>
      <c r="CM57" s="12">
        <v>0</v>
      </c>
      <c r="CN57" s="12">
        <v>0</v>
      </c>
      <c r="CO57" s="12">
        <v>0</v>
      </c>
      <c r="CP57" s="12">
        <v>0</v>
      </c>
      <c r="CQ57" s="12">
        <v>0</v>
      </c>
      <c r="CR57" s="12">
        <v>0</v>
      </c>
      <c r="CS57" s="12">
        <v>0</v>
      </c>
      <c r="CT57" s="12">
        <v>0</v>
      </c>
      <c r="CU57" s="12">
        <v>0</v>
      </c>
      <c r="CV57" s="12">
        <v>0</v>
      </c>
      <c r="CW57" s="12">
        <v>0</v>
      </c>
      <c r="CX57" s="12">
        <v>0</v>
      </c>
      <c r="CY57" s="12">
        <v>0</v>
      </c>
      <c r="CZ57" s="12">
        <v>0</v>
      </c>
      <c r="DA57" s="12">
        <v>0</v>
      </c>
      <c r="DB57" s="12">
        <v>0</v>
      </c>
      <c r="DC57" s="12">
        <v>0</v>
      </c>
      <c r="DD57" s="12">
        <v>0</v>
      </c>
      <c r="DE57" s="12">
        <v>0</v>
      </c>
      <c r="DF57" s="12">
        <v>0</v>
      </c>
      <c r="DG57" s="12">
        <v>0</v>
      </c>
      <c r="DH57" s="12">
        <v>0</v>
      </c>
      <c r="DI57" s="12">
        <v>0</v>
      </c>
      <c r="DJ57" s="12">
        <v>0</v>
      </c>
      <c r="DK57" s="12">
        <v>0</v>
      </c>
      <c r="DL57" s="12">
        <v>0</v>
      </c>
      <c r="DM57" s="12">
        <v>0</v>
      </c>
      <c r="DN57" s="12">
        <v>0</v>
      </c>
      <c r="DO57" s="12">
        <v>0</v>
      </c>
      <c r="DP57" s="12">
        <v>0</v>
      </c>
      <c r="DQ57" s="12">
        <v>0</v>
      </c>
      <c r="DR57" s="12">
        <v>0</v>
      </c>
      <c r="DS57" s="12">
        <v>0</v>
      </c>
      <c r="DT57" s="12">
        <v>0</v>
      </c>
      <c r="DU57" s="12">
        <v>0</v>
      </c>
      <c r="DV57" s="12">
        <v>0</v>
      </c>
      <c r="DW57" s="12">
        <v>0</v>
      </c>
      <c r="DX57" s="12">
        <v>0</v>
      </c>
      <c r="DY57" s="12">
        <v>0</v>
      </c>
      <c r="DZ57" s="12">
        <v>0</v>
      </c>
      <c r="EA57" s="12">
        <v>0</v>
      </c>
      <c r="EB57" s="12">
        <v>0</v>
      </c>
      <c r="EC57" s="12">
        <v>0</v>
      </c>
      <c r="ED57" s="12">
        <v>0</v>
      </c>
      <c r="EE57" s="12">
        <v>0</v>
      </c>
      <c r="EF57" s="12">
        <v>0</v>
      </c>
      <c r="EG57" s="12">
        <v>0</v>
      </c>
      <c r="EH57" s="12">
        <v>0</v>
      </c>
      <c r="EI57" s="12">
        <v>0</v>
      </c>
      <c r="EJ57" s="12">
        <v>0</v>
      </c>
      <c r="EK57" s="12">
        <v>0</v>
      </c>
      <c r="EL57" s="12">
        <v>0</v>
      </c>
      <c r="EM57" s="12">
        <v>0</v>
      </c>
      <c r="EN57" s="12">
        <v>0</v>
      </c>
      <c r="EO57" s="12">
        <v>0</v>
      </c>
      <c r="EP57" s="12">
        <v>0</v>
      </c>
      <c r="EQ57" s="12">
        <v>0</v>
      </c>
      <c r="ER57" s="12">
        <v>0</v>
      </c>
      <c r="ES57" s="12">
        <v>0</v>
      </c>
      <c r="ET57" s="12">
        <v>0</v>
      </c>
      <c r="EU57" s="12">
        <v>0</v>
      </c>
      <c r="EV57" s="12">
        <v>0</v>
      </c>
      <c r="EW57" s="12">
        <v>0</v>
      </c>
      <c r="EX57" s="12">
        <v>0</v>
      </c>
      <c r="EY57" s="12">
        <v>0</v>
      </c>
      <c r="EZ57" s="12">
        <v>0</v>
      </c>
      <c r="FA57" s="12">
        <v>0</v>
      </c>
      <c r="FB57" s="12">
        <v>0</v>
      </c>
      <c r="FC57" s="12">
        <v>0</v>
      </c>
      <c r="FD57" s="12">
        <v>0</v>
      </c>
      <c r="FE57" s="12">
        <v>0</v>
      </c>
      <c r="FF57" s="12">
        <v>0</v>
      </c>
      <c r="FG57" s="12">
        <v>0</v>
      </c>
      <c r="FH57" s="12">
        <v>0</v>
      </c>
      <c r="FI57" s="12">
        <v>0</v>
      </c>
      <c r="FJ57" s="12">
        <v>1</v>
      </c>
      <c r="FK57" s="12">
        <v>0</v>
      </c>
      <c r="FL57" s="12">
        <v>0</v>
      </c>
      <c r="FM57" s="12">
        <v>0</v>
      </c>
      <c r="FN57" s="12">
        <v>0</v>
      </c>
      <c r="FO57" s="12">
        <v>0</v>
      </c>
      <c r="FP57" s="12">
        <v>0</v>
      </c>
      <c r="FQ57" s="12">
        <v>0</v>
      </c>
      <c r="FR57" s="12">
        <v>0</v>
      </c>
      <c r="FS57" s="12">
        <v>0</v>
      </c>
      <c r="FT57" s="12">
        <v>0</v>
      </c>
      <c r="FU57" s="12">
        <v>0</v>
      </c>
      <c r="FV57" s="12">
        <v>0</v>
      </c>
      <c r="FW57" s="12">
        <v>0</v>
      </c>
      <c r="FX57" s="12">
        <v>0</v>
      </c>
      <c r="FY57" s="12">
        <v>0</v>
      </c>
      <c r="FZ57" s="12">
        <v>0</v>
      </c>
      <c r="GA57" s="12">
        <v>0</v>
      </c>
      <c r="GB57" s="12">
        <v>0</v>
      </c>
      <c r="GC57" s="12">
        <v>0</v>
      </c>
      <c r="GD57" s="12">
        <v>0</v>
      </c>
      <c r="GE57" s="12">
        <v>0</v>
      </c>
      <c r="GF57" s="12">
        <v>0</v>
      </c>
      <c r="GG57" s="12">
        <v>0</v>
      </c>
      <c r="GH57" s="12">
        <v>0</v>
      </c>
      <c r="GI57" s="12">
        <v>0</v>
      </c>
    </row>
    <row r="58" spans="1:191" x14ac:dyDescent="0.45">
      <c r="A58">
        <v>56</v>
      </c>
      <c r="B58" s="22" t="s">
        <v>170</v>
      </c>
      <c r="C58" s="23" t="s">
        <v>11</v>
      </c>
      <c r="D58" s="1">
        <v>0.5</v>
      </c>
      <c r="E58" s="1">
        <v>1</v>
      </c>
      <c r="F58" s="1">
        <f t="shared" si="7"/>
        <v>2</v>
      </c>
      <c r="G58" s="1">
        <f t="shared" si="9"/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0</v>
      </c>
      <c r="AG58" s="12">
        <v>0</v>
      </c>
      <c r="AH58" s="12">
        <v>0</v>
      </c>
      <c r="AI58" s="12">
        <v>0</v>
      </c>
      <c r="AJ58" s="12">
        <v>0</v>
      </c>
      <c r="AK58" s="12">
        <v>0</v>
      </c>
      <c r="AL58" s="12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12">
        <v>0</v>
      </c>
      <c r="AU58" s="12">
        <v>0</v>
      </c>
      <c r="AV58" s="12">
        <v>0</v>
      </c>
      <c r="AW58" s="12">
        <v>0</v>
      </c>
      <c r="AX58" s="12">
        <v>0</v>
      </c>
      <c r="AY58" s="12">
        <v>5</v>
      </c>
      <c r="AZ58" s="12">
        <v>0</v>
      </c>
      <c r="BA58" s="12">
        <v>5</v>
      </c>
      <c r="BB58" s="12">
        <v>0</v>
      </c>
      <c r="BC58" s="12">
        <v>0</v>
      </c>
      <c r="BD58" s="12">
        <v>0</v>
      </c>
      <c r="BE58" s="12">
        <v>0</v>
      </c>
      <c r="BF58" s="12">
        <v>0</v>
      </c>
      <c r="BG58" s="12">
        <v>0</v>
      </c>
      <c r="BH58" s="12">
        <v>0</v>
      </c>
      <c r="BI58" s="12">
        <v>0</v>
      </c>
      <c r="BJ58" s="12">
        <v>0</v>
      </c>
      <c r="BK58" s="12">
        <v>0</v>
      </c>
      <c r="BL58" s="12">
        <v>0</v>
      </c>
      <c r="BM58" s="12">
        <v>0</v>
      </c>
      <c r="BN58" s="12">
        <v>0</v>
      </c>
      <c r="BO58" s="12">
        <v>0</v>
      </c>
      <c r="BP58" s="12">
        <v>0</v>
      </c>
      <c r="BQ58" s="12">
        <v>0</v>
      </c>
      <c r="BR58" s="12">
        <v>0</v>
      </c>
      <c r="BS58" s="12">
        <v>0</v>
      </c>
      <c r="BT58" s="12">
        <v>0</v>
      </c>
      <c r="BU58" s="12">
        <v>0</v>
      </c>
      <c r="BV58" s="12">
        <v>0</v>
      </c>
      <c r="BW58" s="12">
        <v>0</v>
      </c>
      <c r="BX58" s="12">
        <v>0</v>
      </c>
      <c r="BY58" s="12">
        <v>0</v>
      </c>
      <c r="BZ58" s="12">
        <v>0</v>
      </c>
      <c r="CA58" s="12">
        <v>0</v>
      </c>
      <c r="CB58" s="12">
        <v>0</v>
      </c>
      <c r="CC58" s="12">
        <v>0</v>
      </c>
      <c r="CD58" s="12">
        <v>0</v>
      </c>
      <c r="CE58" s="12">
        <v>0</v>
      </c>
      <c r="CF58" s="12">
        <v>0</v>
      </c>
      <c r="CG58" s="12">
        <v>0</v>
      </c>
      <c r="CH58" s="12">
        <v>0</v>
      </c>
      <c r="CI58" s="12">
        <v>0</v>
      </c>
      <c r="CJ58" s="12">
        <v>0</v>
      </c>
      <c r="CK58" s="12">
        <v>0</v>
      </c>
      <c r="CL58" s="12">
        <v>0</v>
      </c>
      <c r="CM58" s="12">
        <v>0</v>
      </c>
      <c r="CN58" s="12">
        <v>0</v>
      </c>
      <c r="CO58" s="12">
        <v>0</v>
      </c>
      <c r="CP58" s="12">
        <v>0</v>
      </c>
      <c r="CQ58" s="12">
        <v>0</v>
      </c>
      <c r="CR58" s="12">
        <v>0</v>
      </c>
      <c r="CS58" s="12">
        <v>0</v>
      </c>
      <c r="CT58" s="12">
        <v>0</v>
      </c>
      <c r="CU58" s="12">
        <v>0</v>
      </c>
      <c r="CV58" s="12">
        <v>0</v>
      </c>
      <c r="CW58" s="12">
        <v>0</v>
      </c>
      <c r="CX58" s="12">
        <v>0</v>
      </c>
      <c r="CY58" s="12">
        <v>0</v>
      </c>
      <c r="CZ58" s="12">
        <v>0</v>
      </c>
      <c r="DA58" s="12">
        <v>0</v>
      </c>
      <c r="DB58" s="12">
        <v>0</v>
      </c>
      <c r="DC58" s="12">
        <v>0</v>
      </c>
      <c r="DD58" s="12">
        <v>0</v>
      </c>
      <c r="DE58" s="12">
        <v>0</v>
      </c>
      <c r="DF58" s="12">
        <v>0</v>
      </c>
      <c r="DG58" s="12">
        <v>0</v>
      </c>
      <c r="DH58" s="12">
        <v>0</v>
      </c>
      <c r="DI58" s="12">
        <v>0</v>
      </c>
      <c r="DJ58" s="12">
        <v>0</v>
      </c>
      <c r="DK58" s="12">
        <v>0</v>
      </c>
      <c r="DL58" s="12">
        <v>0</v>
      </c>
      <c r="DM58" s="12">
        <v>0</v>
      </c>
      <c r="DN58" s="12">
        <v>0</v>
      </c>
      <c r="DO58" s="12">
        <v>0</v>
      </c>
      <c r="DP58" s="12">
        <v>0</v>
      </c>
      <c r="DQ58" s="12">
        <v>0</v>
      </c>
      <c r="DR58" s="12">
        <v>0</v>
      </c>
      <c r="DS58" s="12">
        <v>0</v>
      </c>
      <c r="DT58" s="12">
        <v>0</v>
      </c>
      <c r="DU58" s="12">
        <v>0</v>
      </c>
      <c r="DV58" s="12">
        <v>0</v>
      </c>
      <c r="DW58" s="12">
        <v>0</v>
      </c>
      <c r="DX58" s="12">
        <v>0</v>
      </c>
      <c r="DY58" s="12">
        <v>0</v>
      </c>
      <c r="DZ58" s="12">
        <v>0</v>
      </c>
      <c r="EA58" s="12">
        <v>0</v>
      </c>
      <c r="EB58" s="12">
        <v>0</v>
      </c>
      <c r="EC58" s="12">
        <v>0</v>
      </c>
      <c r="ED58" s="12">
        <v>0</v>
      </c>
      <c r="EE58" s="12">
        <v>0</v>
      </c>
      <c r="EF58" s="12">
        <v>0</v>
      </c>
      <c r="EG58" s="12">
        <v>0</v>
      </c>
      <c r="EH58" s="12">
        <v>0</v>
      </c>
      <c r="EI58" s="12">
        <v>0</v>
      </c>
      <c r="EJ58" s="12">
        <v>0</v>
      </c>
      <c r="EK58" s="12">
        <v>0</v>
      </c>
      <c r="EL58" s="12">
        <v>0</v>
      </c>
      <c r="EM58" s="12">
        <v>0</v>
      </c>
      <c r="EN58" s="12">
        <v>0</v>
      </c>
      <c r="EO58" s="12">
        <v>0</v>
      </c>
      <c r="EP58" s="12">
        <v>0</v>
      </c>
      <c r="EQ58" s="12">
        <v>0</v>
      </c>
      <c r="ER58" s="12">
        <v>0</v>
      </c>
      <c r="ES58" s="12">
        <v>0</v>
      </c>
      <c r="ET58" s="12">
        <v>0</v>
      </c>
      <c r="EU58" s="12">
        <v>0</v>
      </c>
      <c r="EV58" s="12">
        <v>0</v>
      </c>
      <c r="EW58" s="12">
        <v>0</v>
      </c>
      <c r="EX58" s="12">
        <v>0</v>
      </c>
      <c r="EY58" s="12">
        <v>0</v>
      </c>
      <c r="EZ58" s="12">
        <v>0</v>
      </c>
      <c r="FA58" s="12">
        <v>0</v>
      </c>
      <c r="FB58" s="12">
        <v>0</v>
      </c>
      <c r="FC58" s="12">
        <v>0</v>
      </c>
      <c r="FD58" s="12">
        <v>0</v>
      </c>
      <c r="FE58" s="12">
        <v>0</v>
      </c>
      <c r="FF58" s="12">
        <v>0</v>
      </c>
      <c r="FG58" s="12">
        <v>0</v>
      </c>
      <c r="FH58" s="12">
        <v>0</v>
      </c>
      <c r="FI58" s="12">
        <v>0</v>
      </c>
      <c r="FJ58" s="12">
        <v>0</v>
      </c>
      <c r="FK58" s="12">
        <v>0</v>
      </c>
      <c r="FL58" s="12">
        <v>0</v>
      </c>
      <c r="FM58" s="12">
        <v>0</v>
      </c>
      <c r="FN58" s="12">
        <v>0</v>
      </c>
      <c r="FO58" s="12">
        <v>0</v>
      </c>
      <c r="FP58" s="12">
        <v>0</v>
      </c>
      <c r="FQ58" s="12">
        <v>0</v>
      </c>
      <c r="FR58" s="12">
        <v>0</v>
      </c>
      <c r="FS58" s="12">
        <v>0</v>
      </c>
      <c r="FT58" s="12">
        <v>0</v>
      </c>
      <c r="FU58" s="12">
        <v>0</v>
      </c>
      <c r="FV58" s="12">
        <v>0</v>
      </c>
      <c r="FW58" s="12">
        <v>0</v>
      </c>
      <c r="FX58" s="12">
        <v>0</v>
      </c>
      <c r="FY58" s="12">
        <v>0</v>
      </c>
      <c r="FZ58" s="12">
        <v>0</v>
      </c>
      <c r="GA58" s="12">
        <v>0</v>
      </c>
      <c r="GB58" s="12">
        <v>0</v>
      </c>
      <c r="GC58" s="12">
        <v>0</v>
      </c>
      <c r="GD58" s="12">
        <v>0</v>
      </c>
      <c r="GE58" s="12">
        <v>0</v>
      </c>
      <c r="GF58" s="12">
        <v>0</v>
      </c>
      <c r="GG58" s="12">
        <v>0</v>
      </c>
      <c r="GH58" s="12">
        <v>0</v>
      </c>
      <c r="GI58" s="12">
        <v>0</v>
      </c>
    </row>
    <row r="59" spans="1:191" x14ac:dyDescent="0.45">
      <c r="A59">
        <v>57</v>
      </c>
      <c r="B59" s="22" t="s">
        <v>169</v>
      </c>
      <c r="C59" s="23" t="s">
        <v>11</v>
      </c>
      <c r="D59" s="1">
        <v>0.5</v>
      </c>
      <c r="E59" s="1">
        <v>1</v>
      </c>
      <c r="F59" s="1">
        <f t="shared" si="7"/>
        <v>2</v>
      </c>
      <c r="G59" s="1">
        <f t="shared" si="9"/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0</v>
      </c>
      <c r="O59" s="12"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0</v>
      </c>
      <c r="AK59" s="12">
        <v>0</v>
      </c>
      <c r="AL59" s="12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12">
        <v>0</v>
      </c>
      <c r="AU59" s="12">
        <v>0</v>
      </c>
      <c r="AV59" s="12">
        <v>0</v>
      </c>
      <c r="AW59" s="12">
        <v>0</v>
      </c>
      <c r="AX59" s="12">
        <v>0</v>
      </c>
      <c r="AY59" s="12">
        <v>5</v>
      </c>
      <c r="AZ59" s="12">
        <v>0</v>
      </c>
      <c r="BA59" s="12">
        <v>2</v>
      </c>
      <c r="BB59" s="12">
        <v>0</v>
      </c>
      <c r="BC59" s="12">
        <v>0</v>
      </c>
      <c r="BD59" s="12">
        <v>0</v>
      </c>
      <c r="BE59" s="12">
        <v>0</v>
      </c>
      <c r="BF59" s="12">
        <v>0</v>
      </c>
      <c r="BG59" s="12">
        <v>0</v>
      </c>
      <c r="BH59" s="12">
        <v>0</v>
      </c>
      <c r="BI59" s="12">
        <v>0</v>
      </c>
      <c r="BJ59" s="12">
        <v>0</v>
      </c>
      <c r="BK59" s="12">
        <v>0</v>
      </c>
      <c r="BL59" s="12">
        <v>0</v>
      </c>
      <c r="BM59" s="12">
        <v>0</v>
      </c>
      <c r="BN59" s="12">
        <v>0</v>
      </c>
      <c r="BO59" s="12">
        <v>0</v>
      </c>
      <c r="BP59" s="12">
        <v>0</v>
      </c>
      <c r="BQ59" s="12">
        <v>0</v>
      </c>
      <c r="BR59" s="12">
        <v>0</v>
      </c>
      <c r="BS59" s="12">
        <v>0</v>
      </c>
      <c r="BT59" s="12">
        <v>0</v>
      </c>
      <c r="BU59" s="12">
        <v>0</v>
      </c>
      <c r="BV59" s="12">
        <v>0</v>
      </c>
      <c r="BW59" s="12">
        <v>0</v>
      </c>
      <c r="BX59" s="12">
        <v>0</v>
      </c>
      <c r="BY59" s="12">
        <v>0</v>
      </c>
      <c r="BZ59" s="12">
        <v>0</v>
      </c>
      <c r="CA59" s="12">
        <v>0</v>
      </c>
      <c r="CB59" s="12">
        <v>0</v>
      </c>
      <c r="CC59" s="12">
        <v>0</v>
      </c>
      <c r="CD59" s="12">
        <v>0</v>
      </c>
      <c r="CE59" s="12">
        <v>0</v>
      </c>
      <c r="CF59" s="12">
        <v>0</v>
      </c>
      <c r="CG59" s="12">
        <v>0</v>
      </c>
      <c r="CH59" s="12">
        <v>0</v>
      </c>
      <c r="CI59" s="12">
        <v>0</v>
      </c>
      <c r="CJ59" s="12">
        <v>0</v>
      </c>
      <c r="CK59" s="12">
        <v>0</v>
      </c>
      <c r="CL59" s="12">
        <v>0</v>
      </c>
      <c r="CM59" s="12">
        <v>0</v>
      </c>
      <c r="CN59" s="12">
        <v>0</v>
      </c>
      <c r="CO59" s="12">
        <v>0</v>
      </c>
      <c r="CP59" s="12">
        <v>0</v>
      </c>
      <c r="CQ59" s="12">
        <v>0</v>
      </c>
      <c r="CR59" s="12">
        <v>0</v>
      </c>
      <c r="CS59" s="12">
        <v>0</v>
      </c>
      <c r="CT59" s="12">
        <v>0</v>
      </c>
      <c r="CU59" s="12">
        <v>0</v>
      </c>
      <c r="CV59" s="12">
        <v>0</v>
      </c>
      <c r="CW59" s="12">
        <v>0</v>
      </c>
      <c r="CX59" s="12">
        <v>0</v>
      </c>
      <c r="CY59" s="12">
        <v>0</v>
      </c>
      <c r="CZ59" s="12">
        <v>0</v>
      </c>
      <c r="DA59" s="12">
        <v>0</v>
      </c>
      <c r="DB59" s="12">
        <v>0</v>
      </c>
      <c r="DC59" s="12">
        <v>0</v>
      </c>
      <c r="DD59" s="12">
        <v>0</v>
      </c>
      <c r="DE59" s="12">
        <v>0</v>
      </c>
      <c r="DF59" s="12">
        <v>0</v>
      </c>
      <c r="DG59" s="12">
        <v>0</v>
      </c>
      <c r="DH59" s="12">
        <v>0</v>
      </c>
      <c r="DI59" s="12">
        <v>0</v>
      </c>
      <c r="DJ59" s="12">
        <v>0</v>
      </c>
      <c r="DK59" s="12">
        <v>0</v>
      </c>
      <c r="DL59" s="12">
        <v>0</v>
      </c>
      <c r="DM59" s="12">
        <v>0</v>
      </c>
      <c r="DN59" s="12">
        <v>0</v>
      </c>
      <c r="DO59" s="12">
        <v>0</v>
      </c>
      <c r="DP59" s="12">
        <v>0</v>
      </c>
      <c r="DQ59" s="12">
        <v>0</v>
      </c>
      <c r="DR59" s="12">
        <v>0</v>
      </c>
      <c r="DS59" s="12">
        <v>0</v>
      </c>
      <c r="DT59" s="12">
        <v>0</v>
      </c>
      <c r="DU59" s="12">
        <v>0</v>
      </c>
      <c r="DV59" s="12">
        <v>0</v>
      </c>
      <c r="DW59" s="12">
        <v>0</v>
      </c>
      <c r="DX59" s="12">
        <v>0</v>
      </c>
      <c r="DY59" s="12">
        <v>0</v>
      </c>
      <c r="DZ59" s="12">
        <v>0</v>
      </c>
      <c r="EA59" s="12">
        <v>0</v>
      </c>
      <c r="EB59" s="12">
        <v>0</v>
      </c>
      <c r="EC59" s="12">
        <v>0</v>
      </c>
      <c r="ED59" s="12">
        <v>0</v>
      </c>
      <c r="EE59" s="12">
        <v>0</v>
      </c>
      <c r="EF59" s="12">
        <v>0</v>
      </c>
      <c r="EG59" s="12">
        <v>0</v>
      </c>
      <c r="EH59" s="12">
        <v>0</v>
      </c>
      <c r="EI59" s="12">
        <v>0</v>
      </c>
      <c r="EJ59" s="12">
        <v>0</v>
      </c>
      <c r="EK59" s="12">
        <v>0</v>
      </c>
      <c r="EL59" s="12">
        <v>0</v>
      </c>
      <c r="EM59" s="12">
        <v>0</v>
      </c>
      <c r="EN59" s="12">
        <v>0</v>
      </c>
      <c r="EO59" s="12">
        <v>0</v>
      </c>
      <c r="EP59" s="12">
        <v>0</v>
      </c>
      <c r="EQ59" s="12">
        <v>0</v>
      </c>
      <c r="ER59" s="12">
        <v>0</v>
      </c>
      <c r="ES59" s="12">
        <v>0</v>
      </c>
      <c r="ET59" s="12">
        <v>0</v>
      </c>
      <c r="EU59" s="12">
        <v>0</v>
      </c>
      <c r="EV59" s="12">
        <v>0</v>
      </c>
      <c r="EW59" s="12">
        <v>0</v>
      </c>
      <c r="EX59" s="12">
        <v>0</v>
      </c>
      <c r="EY59" s="12">
        <v>0</v>
      </c>
      <c r="EZ59" s="12">
        <v>0</v>
      </c>
      <c r="FA59" s="12">
        <v>0</v>
      </c>
      <c r="FB59" s="12">
        <v>0</v>
      </c>
      <c r="FC59" s="12">
        <v>0</v>
      </c>
      <c r="FD59" s="12">
        <v>0</v>
      </c>
      <c r="FE59" s="12">
        <v>0</v>
      </c>
      <c r="FF59" s="12">
        <v>0</v>
      </c>
      <c r="FG59" s="12">
        <v>0</v>
      </c>
      <c r="FH59" s="12">
        <v>0</v>
      </c>
      <c r="FI59" s="12">
        <v>0</v>
      </c>
      <c r="FJ59" s="12">
        <v>0</v>
      </c>
      <c r="FK59" s="12">
        <v>0</v>
      </c>
      <c r="FL59" s="12">
        <v>0</v>
      </c>
      <c r="FM59" s="12">
        <v>0</v>
      </c>
      <c r="FN59" s="12">
        <v>0</v>
      </c>
      <c r="FO59" s="12">
        <v>0</v>
      </c>
      <c r="FP59" s="12">
        <v>0</v>
      </c>
      <c r="FQ59" s="12">
        <v>0</v>
      </c>
      <c r="FR59" s="12">
        <v>0</v>
      </c>
      <c r="FS59" s="12">
        <v>0</v>
      </c>
      <c r="FT59" s="12">
        <v>0</v>
      </c>
      <c r="FU59" s="12">
        <v>0</v>
      </c>
      <c r="FV59" s="12">
        <v>0</v>
      </c>
      <c r="FW59" s="12">
        <v>0</v>
      </c>
      <c r="FX59" s="12">
        <v>0</v>
      </c>
      <c r="FY59" s="12">
        <v>0</v>
      </c>
      <c r="FZ59" s="12">
        <v>0</v>
      </c>
      <c r="GA59" s="12">
        <v>0</v>
      </c>
      <c r="GB59" s="12">
        <v>0</v>
      </c>
      <c r="GC59" s="12">
        <v>0</v>
      </c>
      <c r="GD59" s="12">
        <v>0</v>
      </c>
      <c r="GE59" s="12">
        <v>0</v>
      </c>
      <c r="GF59" s="12">
        <v>0</v>
      </c>
      <c r="GG59" s="12">
        <v>0</v>
      </c>
      <c r="GH59" s="12">
        <v>0</v>
      </c>
      <c r="GI59" s="12">
        <v>0</v>
      </c>
    </row>
    <row r="60" spans="1:191" x14ac:dyDescent="0.45">
      <c r="A60">
        <v>58</v>
      </c>
      <c r="B60" s="22" t="s">
        <v>168</v>
      </c>
      <c r="C60" s="23" t="s">
        <v>11</v>
      </c>
      <c r="D60" s="1">
        <v>0.5</v>
      </c>
      <c r="E60" s="1">
        <v>1</v>
      </c>
      <c r="F60" s="1">
        <f t="shared" si="7"/>
        <v>2</v>
      </c>
      <c r="G60" s="1">
        <f t="shared" si="9"/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12">
        <v>0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  <c r="AE60" s="12">
        <v>0</v>
      </c>
      <c r="AF60" s="12">
        <v>0</v>
      </c>
      <c r="AG60" s="12">
        <v>0</v>
      </c>
      <c r="AH60" s="12">
        <v>0</v>
      </c>
      <c r="AI60" s="12">
        <v>0</v>
      </c>
      <c r="AJ60" s="12">
        <v>0</v>
      </c>
      <c r="AK60" s="12">
        <v>0</v>
      </c>
      <c r="AL60" s="12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12">
        <v>0</v>
      </c>
      <c r="AU60" s="12">
        <v>0</v>
      </c>
      <c r="AV60" s="12">
        <v>0</v>
      </c>
      <c r="AW60" s="12">
        <v>0</v>
      </c>
      <c r="AX60" s="12">
        <v>0</v>
      </c>
      <c r="AY60" s="12">
        <v>5</v>
      </c>
      <c r="AZ60" s="12">
        <v>0</v>
      </c>
      <c r="BA60" s="12">
        <v>5</v>
      </c>
      <c r="BB60" s="12">
        <v>0</v>
      </c>
      <c r="BC60" s="12">
        <v>0</v>
      </c>
      <c r="BD60" s="12">
        <v>0</v>
      </c>
      <c r="BE60" s="12">
        <v>0</v>
      </c>
      <c r="BF60" s="12">
        <v>0</v>
      </c>
      <c r="BG60" s="12">
        <v>0</v>
      </c>
      <c r="BH60" s="12">
        <v>0</v>
      </c>
      <c r="BI60" s="12">
        <v>0</v>
      </c>
      <c r="BJ60" s="12">
        <v>0</v>
      </c>
      <c r="BK60" s="12">
        <v>0</v>
      </c>
      <c r="BL60" s="12">
        <v>0</v>
      </c>
      <c r="BM60" s="12">
        <v>0</v>
      </c>
      <c r="BN60" s="12">
        <v>0</v>
      </c>
      <c r="BO60" s="12">
        <v>0</v>
      </c>
      <c r="BP60" s="12">
        <v>0</v>
      </c>
      <c r="BQ60" s="12">
        <v>0</v>
      </c>
      <c r="BR60" s="12">
        <v>0</v>
      </c>
      <c r="BS60" s="12">
        <v>0</v>
      </c>
      <c r="BT60" s="12">
        <v>0</v>
      </c>
      <c r="BU60" s="12">
        <v>0</v>
      </c>
      <c r="BV60" s="12">
        <v>0</v>
      </c>
      <c r="BW60" s="12">
        <v>0</v>
      </c>
      <c r="BX60" s="12">
        <v>0</v>
      </c>
      <c r="BY60" s="12">
        <v>0</v>
      </c>
      <c r="BZ60" s="12">
        <v>0</v>
      </c>
      <c r="CA60" s="12">
        <v>0</v>
      </c>
      <c r="CB60" s="12">
        <v>0</v>
      </c>
      <c r="CC60" s="12">
        <v>0</v>
      </c>
      <c r="CD60" s="12">
        <v>0</v>
      </c>
      <c r="CE60" s="12">
        <v>0</v>
      </c>
      <c r="CF60" s="12">
        <v>0</v>
      </c>
      <c r="CG60" s="12">
        <v>0</v>
      </c>
      <c r="CH60" s="12">
        <v>0</v>
      </c>
      <c r="CI60" s="12">
        <v>0</v>
      </c>
      <c r="CJ60" s="12">
        <v>0</v>
      </c>
      <c r="CK60" s="12">
        <v>0</v>
      </c>
      <c r="CL60" s="12">
        <v>0</v>
      </c>
      <c r="CM60" s="12">
        <v>0</v>
      </c>
      <c r="CN60" s="12">
        <v>0</v>
      </c>
      <c r="CO60" s="12">
        <v>0</v>
      </c>
      <c r="CP60" s="12">
        <v>0</v>
      </c>
      <c r="CQ60" s="12">
        <v>0</v>
      </c>
      <c r="CR60" s="12">
        <v>0</v>
      </c>
      <c r="CS60" s="12">
        <v>0</v>
      </c>
      <c r="CT60" s="12">
        <v>0</v>
      </c>
      <c r="CU60" s="12">
        <v>0</v>
      </c>
      <c r="CV60" s="12">
        <v>0</v>
      </c>
      <c r="CW60" s="12">
        <v>0</v>
      </c>
      <c r="CX60" s="12">
        <v>0</v>
      </c>
      <c r="CY60" s="12">
        <v>0</v>
      </c>
      <c r="CZ60" s="12">
        <v>0</v>
      </c>
      <c r="DA60" s="12">
        <v>0</v>
      </c>
      <c r="DB60" s="12">
        <v>0</v>
      </c>
      <c r="DC60" s="12">
        <v>0</v>
      </c>
      <c r="DD60" s="12">
        <v>0</v>
      </c>
      <c r="DE60" s="12">
        <v>0</v>
      </c>
      <c r="DF60" s="12">
        <v>0</v>
      </c>
      <c r="DG60" s="12">
        <v>0</v>
      </c>
      <c r="DH60" s="12">
        <v>0</v>
      </c>
      <c r="DI60" s="12">
        <v>0</v>
      </c>
      <c r="DJ60" s="12">
        <v>0</v>
      </c>
      <c r="DK60" s="12">
        <v>0</v>
      </c>
      <c r="DL60" s="12">
        <v>0</v>
      </c>
      <c r="DM60" s="12">
        <v>0</v>
      </c>
      <c r="DN60" s="12">
        <v>0</v>
      </c>
      <c r="DO60" s="12">
        <v>0</v>
      </c>
      <c r="DP60" s="12">
        <v>0</v>
      </c>
      <c r="DQ60" s="12">
        <v>0</v>
      </c>
      <c r="DR60" s="12">
        <v>0</v>
      </c>
      <c r="DS60" s="12">
        <v>0</v>
      </c>
      <c r="DT60" s="12">
        <v>0</v>
      </c>
      <c r="DU60" s="12">
        <v>0</v>
      </c>
      <c r="DV60" s="12">
        <v>0</v>
      </c>
      <c r="DW60" s="12">
        <v>0</v>
      </c>
      <c r="DX60" s="12">
        <v>0</v>
      </c>
      <c r="DY60" s="12">
        <v>0</v>
      </c>
      <c r="DZ60" s="12">
        <v>0</v>
      </c>
      <c r="EA60" s="12">
        <v>0</v>
      </c>
      <c r="EB60" s="12">
        <v>0</v>
      </c>
      <c r="EC60" s="12">
        <v>0</v>
      </c>
      <c r="ED60" s="12">
        <v>0</v>
      </c>
      <c r="EE60" s="12">
        <v>0</v>
      </c>
      <c r="EF60" s="12">
        <v>0</v>
      </c>
      <c r="EG60" s="12">
        <v>0</v>
      </c>
      <c r="EH60" s="12">
        <v>0</v>
      </c>
      <c r="EI60" s="12">
        <v>0</v>
      </c>
      <c r="EJ60" s="12">
        <v>0</v>
      </c>
      <c r="EK60" s="12">
        <v>0</v>
      </c>
      <c r="EL60" s="12">
        <v>0</v>
      </c>
      <c r="EM60" s="12">
        <v>0</v>
      </c>
      <c r="EN60" s="12">
        <v>0</v>
      </c>
      <c r="EO60" s="12">
        <v>0</v>
      </c>
      <c r="EP60" s="12">
        <v>0</v>
      </c>
      <c r="EQ60" s="12">
        <v>0</v>
      </c>
      <c r="ER60" s="12">
        <v>0</v>
      </c>
      <c r="ES60" s="12">
        <v>0</v>
      </c>
      <c r="ET60" s="12">
        <v>0</v>
      </c>
      <c r="EU60" s="12">
        <v>0</v>
      </c>
      <c r="EV60" s="12">
        <v>0</v>
      </c>
      <c r="EW60" s="12">
        <v>0</v>
      </c>
      <c r="EX60" s="12">
        <v>0</v>
      </c>
      <c r="EY60" s="12">
        <v>0</v>
      </c>
      <c r="EZ60" s="12">
        <v>0</v>
      </c>
      <c r="FA60" s="12">
        <v>0</v>
      </c>
      <c r="FB60" s="12">
        <v>0</v>
      </c>
      <c r="FC60" s="12">
        <v>0</v>
      </c>
      <c r="FD60" s="12">
        <v>0</v>
      </c>
      <c r="FE60" s="12">
        <v>0</v>
      </c>
      <c r="FF60" s="12">
        <v>0</v>
      </c>
      <c r="FG60" s="12">
        <v>0</v>
      </c>
      <c r="FH60" s="12">
        <v>0</v>
      </c>
      <c r="FI60" s="12">
        <v>0</v>
      </c>
      <c r="FJ60" s="12">
        <v>0</v>
      </c>
      <c r="FK60" s="12">
        <v>0</v>
      </c>
      <c r="FL60" s="12">
        <v>0</v>
      </c>
      <c r="FM60" s="12">
        <v>0</v>
      </c>
      <c r="FN60" s="12">
        <v>0</v>
      </c>
      <c r="FO60" s="12">
        <v>0</v>
      </c>
      <c r="FP60" s="12">
        <v>0</v>
      </c>
      <c r="FQ60" s="12">
        <v>0</v>
      </c>
      <c r="FR60" s="12">
        <v>0</v>
      </c>
      <c r="FS60" s="12">
        <v>0</v>
      </c>
      <c r="FT60" s="12">
        <v>0</v>
      </c>
      <c r="FU60" s="12">
        <v>0</v>
      </c>
      <c r="FV60" s="12">
        <v>0</v>
      </c>
      <c r="FW60" s="12">
        <v>0</v>
      </c>
      <c r="FX60" s="12">
        <v>0</v>
      </c>
      <c r="FY60" s="12">
        <v>0</v>
      </c>
      <c r="FZ60" s="12">
        <v>0</v>
      </c>
      <c r="GA60" s="12">
        <v>0</v>
      </c>
      <c r="GB60" s="12">
        <v>0</v>
      </c>
      <c r="GC60" s="12">
        <v>0</v>
      </c>
      <c r="GD60" s="12">
        <v>0</v>
      </c>
      <c r="GE60" s="12">
        <v>0</v>
      </c>
      <c r="GF60" s="12">
        <v>0</v>
      </c>
      <c r="GG60" s="12">
        <v>0</v>
      </c>
      <c r="GH60" s="12">
        <v>0</v>
      </c>
      <c r="GI60" s="12">
        <v>0</v>
      </c>
    </row>
    <row r="61" spans="1:191" x14ac:dyDescent="0.45">
      <c r="A61">
        <v>59</v>
      </c>
      <c r="B61" s="22" t="s">
        <v>167</v>
      </c>
      <c r="C61" s="23" t="s">
        <v>11</v>
      </c>
      <c r="D61" s="1">
        <v>0.5</v>
      </c>
      <c r="E61" s="1">
        <v>1</v>
      </c>
      <c r="F61" s="1">
        <f t="shared" si="7"/>
        <v>2</v>
      </c>
      <c r="G61" s="1">
        <f t="shared" si="9"/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0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  <c r="AL61" s="12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12">
        <v>0</v>
      </c>
      <c r="AU61" s="12">
        <v>0</v>
      </c>
      <c r="AV61" s="12">
        <v>0</v>
      </c>
      <c r="AW61" s="12">
        <v>0</v>
      </c>
      <c r="AX61" s="12">
        <v>0</v>
      </c>
      <c r="AY61" s="12">
        <v>1</v>
      </c>
      <c r="AZ61" s="12">
        <v>0</v>
      </c>
      <c r="BA61" s="12">
        <v>1</v>
      </c>
      <c r="BB61" s="12">
        <v>0</v>
      </c>
      <c r="BC61" s="12">
        <v>0</v>
      </c>
      <c r="BD61" s="12">
        <v>0</v>
      </c>
      <c r="BE61" s="12">
        <v>0</v>
      </c>
      <c r="BF61" s="12">
        <v>0</v>
      </c>
      <c r="BG61" s="12">
        <v>0</v>
      </c>
      <c r="BH61" s="12">
        <v>0</v>
      </c>
      <c r="BI61" s="12">
        <v>0</v>
      </c>
      <c r="BJ61" s="12">
        <v>0</v>
      </c>
      <c r="BK61" s="12">
        <v>0</v>
      </c>
      <c r="BL61" s="12">
        <v>0</v>
      </c>
      <c r="BM61" s="12">
        <v>0</v>
      </c>
      <c r="BN61" s="12">
        <v>0</v>
      </c>
      <c r="BO61" s="12">
        <v>0</v>
      </c>
      <c r="BP61" s="12">
        <v>0</v>
      </c>
      <c r="BQ61" s="12">
        <v>0</v>
      </c>
      <c r="BR61" s="12">
        <v>0</v>
      </c>
      <c r="BS61" s="12">
        <v>0</v>
      </c>
      <c r="BT61" s="12">
        <v>0</v>
      </c>
      <c r="BU61" s="12">
        <v>0</v>
      </c>
      <c r="BV61" s="12">
        <v>0</v>
      </c>
      <c r="BW61" s="12">
        <v>0</v>
      </c>
      <c r="BX61" s="12">
        <v>0</v>
      </c>
      <c r="BY61" s="12">
        <v>0</v>
      </c>
      <c r="BZ61" s="12">
        <v>0</v>
      </c>
      <c r="CA61" s="12">
        <v>0</v>
      </c>
      <c r="CB61" s="12">
        <v>0</v>
      </c>
      <c r="CC61" s="12">
        <v>0</v>
      </c>
      <c r="CD61" s="12">
        <v>0</v>
      </c>
      <c r="CE61" s="12">
        <v>0</v>
      </c>
      <c r="CF61" s="12">
        <v>0</v>
      </c>
      <c r="CG61" s="12">
        <v>0</v>
      </c>
      <c r="CH61" s="12">
        <v>0</v>
      </c>
      <c r="CI61" s="12">
        <v>0</v>
      </c>
      <c r="CJ61" s="12">
        <v>0</v>
      </c>
      <c r="CK61" s="12">
        <v>0</v>
      </c>
      <c r="CL61" s="12">
        <v>0</v>
      </c>
      <c r="CM61" s="12">
        <v>0</v>
      </c>
      <c r="CN61" s="12">
        <v>0</v>
      </c>
      <c r="CO61" s="12">
        <v>0</v>
      </c>
      <c r="CP61" s="12">
        <v>0</v>
      </c>
      <c r="CQ61" s="12">
        <v>0</v>
      </c>
      <c r="CR61" s="12">
        <v>0</v>
      </c>
      <c r="CS61" s="12">
        <v>0</v>
      </c>
      <c r="CT61" s="12">
        <v>0</v>
      </c>
      <c r="CU61" s="12">
        <v>0</v>
      </c>
      <c r="CV61" s="12">
        <v>0</v>
      </c>
      <c r="CW61" s="12">
        <v>0</v>
      </c>
      <c r="CX61" s="12">
        <v>0</v>
      </c>
      <c r="CY61" s="12">
        <v>0</v>
      </c>
      <c r="CZ61" s="12">
        <v>0</v>
      </c>
      <c r="DA61" s="12">
        <v>0</v>
      </c>
      <c r="DB61" s="12">
        <v>0</v>
      </c>
      <c r="DC61" s="12">
        <v>0</v>
      </c>
      <c r="DD61" s="12">
        <v>0</v>
      </c>
      <c r="DE61" s="12">
        <v>0</v>
      </c>
      <c r="DF61" s="12">
        <v>0</v>
      </c>
      <c r="DG61" s="12">
        <v>0</v>
      </c>
      <c r="DH61" s="12">
        <v>0</v>
      </c>
      <c r="DI61" s="12">
        <v>0</v>
      </c>
      <c r="DJ61" s="12">
        <v>0</v>
      </c>
      <c r="DK61" s="12">
        <v>0</v>
      </c>
      <c r="DL61" s="12">
        <v>0</v>
      </c>
      <c r="DM61" s="12">
        <v>0</v>
      </c>
      <c r="DN61" s="12">
        <v>0</v>
      </c>
      <c r="DO61" s="12">
        <v>0</v>
      </c>
      <c r="DP61" s="12">
        <v>0</v>
      </c>
      <c r="DQ61" s="12">
        <v>0</v>
      </c>
      <c r="DR61" s="12">
        <v>0</v>
      </c>
      <c r="DS61" s="12">
        <v>0</v>
      </c>
      <c r="DT61" s="12">
        <v>0</v>
      </c>
      <c r="DU61" s="12">
        <v>0</v>
      </c>
      <c r="DV61" s="12">
        <v>0</v>
      </c>
      <c r="DW61" s="12">
        <v>0</v>
      </c>
      <c r="DX61" s="12">
        <v>0</v>
      </c>
      <c r="DY61" s="12">
        <v>0</v>
      </c>
      <c r="DZ61" s="12">
        <v>0</v>
      </c>
      <c r="EA61" s="12">
        <v>0</v>
      </c>
      <c r="EB61" s="12">
        <v>0</v>
      </c>
      <c r="EC61" s="12">
        <v>0</v>
      </c>
      <c r="ED61" s="12">
        <v>0</v>
      </c>
      <c r="EE61" s="12">
        <v>0</v>
      </c>
      <c r="EF61" s="12">
        <v>0</v>
      </c>
      <c r="EG61" s="12">
        <v>0</v>
      </c>
      <c r="EH61" s="12">
        <v>0</v>
      </c>
      <c r="EI61" s="12">
        <v>0</v>
      </c>
      <c r="EJ61" s="12">
        <v>0</v>
      </c>
      <c r="EK61" s="12">
        <v>0</v>
      </c>
      <c r="EL61" s="12">
        <v>0</v>
      </c>
      <c r="EM61" s="12">
        <v>0</v>
      </c>
      <c r="EN61" s="12">
        <v>0</v>
      </c>
      <c r="EO61" s="12">
        <v>0</v>
      </c>
      <c r="EP61" s="12">
        <v>0</v>
      </c>
      <c r="EQ61" s="12">
        <v>0</v>
      </c>
      <c r="ER61" s="12">
        <v>0</v>
      </c>
      <c r="ES61" s="12">
        <v>0</v>
      </c>
      <c r="ET61" s="12">
        <v>0</v>
      </c>
      <c r="EU61" s="12">
        <v>0</v>
      </c>
      <c r="EV61" s="12">
        <v>0</v>
      </c>
      <c r="EW61" s="12">
        <v>0</v>
      </c>
      <c r="EX61" s="12">
        <v>0</v>
      </c>
      <c r="EY61" s="12">
        <v>0</v>
      </c>
      <c r="EZ61" s="12">
        <v>0</v>
      </c>
      <c r="FA61" s="12">
        <v>0</v>
      </c>
      <c r="FB61" s="12">
        <v>0</v>
      </c>
      <c r="FC61" s="12">
        <v>0</v>
      </c>
      <c r="FD61" s="12">
        <v>0</v>
      </c>
      <c r="FE61" s="12">
        <v>0</v>
      </c>
      <c r="FF61" s="12">
        <v>0</v>
      </c>
      <c r="FG61" s="12">
        <v>0</v>
      </c>
      <c r="FH61" s="12">
        <v>0</v>
      </c>
      <c r="FI61" s="12">
        <v>0</v>
      </c>
      <c r="FJ61" s="12">
        <v>0</v>
      </c>
      <c r="FK61" s="12">
        <v>0</v>
      </c>
      <c r="FL61" s="12">
        <v>0</v>
      </c>
      <c r="FM61" s="12">
        <v>0</v>
      </c>
      <c r="FN61" s="12">
        <v>0</v>
      </c>
      <c r="FO61" s="12">
        <v>0</v>
      </c>
      <c r="FP61" s="12">
        <v>0</v>
      </c>
      <c r="FQ61" s="12">
        <v>0</v>
      </c>
      <c r="FR61" s="12">
        <v>0</v>
      </c>
      <c r="FS61" s="12">
        <v>0</v>
      </c>
      <c r="FT61" s="12">
        <v>0</v>
      </c>
      <c r="FU61" s="12">
        <v>0</v>
      </c>
      <c r="FV61" s="12">
        <v>0</v>
      </c>
      <c r="FW61" s="12">
        <v>0</v>
      </c>
      <c r="FX61" s="12">
        <v>0</v>
      </c>
      <c r="FY61" s="12">
        <v>0</v>
      </c>
      <c r="FZ61" s="12">
        <v>0</v>
      </c>
      <c r="GA61" s="12">
        <v>0</v>
      </c>
      <c r="GB61" s="12">
        <v>0</v>
      </c>
      <c r="GC61" s="12">
        <v>0</v>
      </c>
      <c r="GD61" s="12">
        <v>0</v>
      </c>
      <c r="GE61" s="12">
        <v>0</v>
      </c>
      <c r="GF61" s="12">
        <v>0</v>
      </c>
      <c r="GG61" s="12">
        <v>0</v>
      </c>
      <c r="GH61" s="12">
        <v>0</v>
      </c>
      <c r="GI61" s="12">
        <v>0</v>
      </c>
    </row>
    <row r="62" spans="1:191" x14ac:dyDescent="0.45">
      <c r="A62">
        <v>60</v>
      </c>
      <c r="B62" s="22" t="s">
        <v>166</v>
      </c>
      <c r="C62" s="23" t="s">
        <v>11</v>
      </c>
      <c r="D62" s="1">
        <v>2</v>
      </c>
      <c r="E62" s="1">
        <v>1</v>
      </c>
      <c r="F62" s="1">
        <f t="shared" si="7"/>
        <v>3</v>
      </c>
      <c r="G62" s="1">
        <f t="shared" si="9"/>
        <v>0</v>
      </c>
      <c r="H62" s="12">
        <v>0</v>
      </c>
      <c r="I62" s="12">
        <v>5</v>
      </c>
      <c r="J62" s="12">
        <v>0</v>
      </c>
      <c r="K62" s="12">
        <v>0</v>
      </c>
      <c r="L62" s="12">
        <v>0</v>
      </c>
      <c r="M62" s="12">
        <v>0</v>
      </c>
      <c r="N62" s="12">
        <v>0</v>
      </c>
      <c r="O62" s="12">
        <v>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0</v>
      </c>
      <c r="AG62" s="12">
        <v>0</v>
      </c>
      <c r="AH62" s="12">
        <v>0</v>
      </c>
      <c r="AI62" s="12">
        <v>0</v>
      </c>
      <c r="AJ62" s="12">
        <v>0</v>
      </c>
      <c r="AK62" s="12">
        <v>0</v>
      </c>
      <c r="AL62" s="12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12">
        <v>0</v>
      </c>
      <c r="AU62" s="12">
        <v>0</v>
      </c>
      <c r="AV62" s="12">
        <v>0</v>
      </c>
      <c r="AW62" s="12">
        <v>0</v>
      </c>
      <c r="AX62" s="12">
        <v>0</v>
      </c>
      <c r="AY62" s="12">
        <v>5</v>
      </c>
      <c r="AZ62" s="12">
        <v>0</v>
      </c>
      <c r="BA62" s="12">
        <v>2</v>
      </c>
      <c r="BB62" s="12">
        <v>0</v>
      </c>
      <c r="BC62" s="12">
        <v>0</v>
      </c>
      <c r="BD62" s="12">
        <v>0</v>
      </c>
      <c r="BE62" s="12">
        <v>0</v>
      </c>
      <c r="BF62" s="12">
        <v>0</v>
      </c>
      <c r="BG62" s="12">
        <v>0</v>
      </c>
      <c r="BH62" s="12">
        <v>0</v>
      </c>
      <c r="BI62" s="12">
        <v>0</v>
      </c>
      <c r="BJ62" s="12">
        <v>0</v>
      </c>
      <c r="BK62" s="12">
        <v>0</v>
      </c>
      <c r="BL62" s="12">
        <v>0</v>
      </c>
      <c r="BM62" s="12">
        <v>0</v>
      </c>
      <c r="BN62" s="12">
        <v>0</v>
      </c>
      <c r="BO62" s="12">
        <v>0</v>
      </c>
      <c r="BP62" s="12">
        <v>0</v>
      </c>
      <c r="BQ62" s="12">
        <v>0</v>
      </c>
      <c r="BR62" s="12">
        <v>0</v>
      </c>
      <c r="BS62" s="12">
        <v>0</v>
      </c>
      <c r="BT62" s="12">
        <v>0</v>
      </c>
      <c r="BU62" s="12">
        <v>0</v>
      </c>
      <c r="BV62" s="12">
        <v>0</v>
      </c>
      <c r="BW62" s="12">
        <v>0</v>
      </c>
      <c r="BX62" s="12">
        <v>0</v>
      </c>
      <c r="BY62" s="12">
        <v>0</v>
      </c>
      <c r="BZ62" s="12">
        <v>0</v>
      </c>
      <c r="CA62" s="12">
        <v>0</v>
      </c>
      <c r="CB62" s="12">
        <v>0</v>
      </c>
      <c r="CC62" s="12">
        <v>0</v>
      </c>
      <c r="CD62" s="12">
        <v>0</v>
      </c>
      <c r="CE62" s="12">
        <v>0</v>
      </c>
      <c r="CF62" s="12">
        <v>0</v>
      </c>
      <c r="CG62" s="12">
        <v>0</v>
      </c>
      <c r="CH62" s="12">
        <v>0</v>
      </c>
      <c r="CI62" s="12">
        <v>0</v>
      </c>
      <c r="CJ62" s="12">
        <v>0</v>
      </c>
      <c r="CK62" s="12">
        <v>0</v>
      </c>
      <c r="CL62" s="12">
        <v>0</v>
      </c>
      <c r="CM62" s="12">
        <v>0</v>
      </c>
      <c r="CN62" s="12">
        <v>0</v>
      </c>
      <c r="CO62" s="12">
        <v>0</v>
      </c>
      <c r="CP62" s="12">
        <v>0</v>
      </c>
      <c r="CQ62" s="12">
        <v>0</v>
      </c>
      <c r="CR62" s="12">
        <v>0</v>
      </c>
      <c r="CS62" s="12">
        <v>0</v>
      </c>
      <c r="CT62" s="12">
        <v>0</v>
      </c>
      <c r="CU62" s="12">
        <v>0</v>
      </c>
      <c r="CV62" s="12">
        <v>0</v>
      </c>
      <c r="CW62" s="12">
        <v>0</v>
      </c>
      <c r="CX62" s="12">
        <v>0</v>
      </c>
      <c r="CY62" s="12">
        <v>0</v>
      </c>
      <c r="CZ62" s="12">
        <v>0</v>
      </c>
      <c r="DA62" s="12">
        <v>0</v>
      </c>
      <c r="DB62" s="12">
        <v>0</v>
      </c>
      <c r="DC62" s="12">
        <v>0</v>
      </c>
      <c r="DD62" s="12">
        <v>0</v>
      </c>
      <c r="DE62" s="12">
        <v>0</v>
      </c>
      <c r="DF62" s="12">
        <v>0</v>
      </c>
      <c r="DG62" s="12">
        <v>0</v>
      </c>
      <c r="DH62" s="12">
        <v>0</v>
      </c>
      <c r="DI62" s="12">
        <v>0</v>
      </c>
      <c r="DJ62" s="12">
        <v>0</v>
      </c>
      <c r="DK62" s="12">
        <v>0</v>
      </c>
      <c r="DL62" s="12">
        <v>0</v>
      </c>
      <c r="DM62" s="12">
        <v>0</v>
      </c>
      <c r="DN62" s="12">
        <v>0</v>
      </c>
      <c r="DO62" s="12">
        <v>0</v>
      </c>
      <c r="DP62" s="12">
        <v>0</v>
      </c>
      <c r="DQ62" s="12">
        <v>0</v>
      </c>
      <c r="DR62" s="12">
        <v>0</v>
      </c>
      <c r="DS62" s="12">
        <v>0</v>
      </c>
      <c r="DT62" s="12">
        <v>0</v>
      </c>
      <c r="DU62" s="12">
        <v>0</v>
      </c>
      <c r="DV62" s="12">
        <v>0</v>
      </c>
      <c r="DW62" s="12">
        <v>0</v>
      </c>
      <c r="DX62" s="12">
        <v>0</v>
      </c>
      <c r="DY62" s="12">
        <v>0</v>
      </c>
      <c r="DZ62" s="12">
        <v>0</v>
      </c>
      <c r="EA62" s="12">
        <v>0</v>
      </c>
      <c r="EB62" s="12">
        <v>0</v>
      </c>
      <c r="EC62" s="12">
        <v>0</v>
      </c>
      <c r="ED62" s="12">
        <v>0</v>
      </c>
      <c r="EE62" s="12">
        <v>0</v>
      </c>
      <c r="EF62" s="12">
        <v>0</v>
      </c>
      <c r="EG62" s="12">
        <v>0</v>
      </c>
      <c r="EH62" s="12">
        <v>0</v>
      </c>
      <c r="EI62" s="12">
        <v>0</v>
      </c>
      <c r="EJ62" s="12">
        <v>0</v>
      </c>
      <c r="EK62" s="12">
        <v>0</v>
      </c>
      <c r="EL62" s="12">
        <v>0</v>
      </c>
      <c r="EM62" s="12">
        <v>0</v>
      </c>
      <c r="EN62" s="12">
        <v>0</v>
      </c>
      <c r="EO62" s="12">
        <v>0</v>
      </c>
      <c r="EP62" s="12">
        <v>0</v>
      </c>
      <c r="EQ62" s="12">
        <v>0</v>
      </c>
      <c r="ER62" s="12">
        <v>0</v>
      </c>
      <c r="ES62" s="12">
        <v>0</v>
      </c>
      <c r="ET62" s="12">
        <v>0</v>
      </c>
      <c r="EU62" s="12">
        <v>0</v>
      </c>
      <c r="EV62" s="12">
        <v>0</v>
      </c>
      <c r="EW62" s="12">
        <v>0</v>
      </c>
      <c r="EX62" s="12">
        <v>0</v>
      </c>
      <c r="EY62" s="12">
        <v>0</v>
      </c>
      <c r="EZ62" s="12">
        <v>0</v>
      </c>
      <c r="FA62" s="12">
        <v>0</v>
      </c>
      <c r="FB62" s="12">
        <v>0</v>
      </c>
      <c r="FC62" s="12">
        <v>0</v>
      </c>
      <c r="FD62" s="12">
        <v>0</v>
      </c>
      <c r="FE62" s="12">
        <v>0</v>
      </c>
      <c r="FF62" s="12">
        <v>0</v>
      </c>
      <c r="FG62" s="12">
        <v>0</v>
      </c>
      <c r="FH62" s="12">
        <v>0</v>
      </c>
      <c r="FI62" s="12">
        <v>0</v>
      </c>
      <c r="FJ62" s="12">
        <v>0</v>
      </c>
      <c r="FK62" s="12">
        <v>0</v>
      </c>
      <c r="FL62" s="12">
        <v>0</v>
      </c>
      <c r="FM62" s="12">
        <v>0</v>
      </c>
      <c r="FN62" s="12">
        <v>0</v>
      </c>
      <c r="FO62" s="12">
        <v>0</v>
      </c>
      <c r="FP62" s="12">
        <v>0</v>
      </c>
      <c r="FQ62" s="12">
        <v>0</v>
      </c>
      <c r="FR62" s="12">
        <v>0</v>
      </c>
      <c r="FS62" s="12">
        <v>0</v>
      </c>
      <c r="FT62" s="12">
        <v>0</v>
      </c>
      <c r="FU62" s="12">
        <v>0</v>
      </c>
      <c r="FV62" s="12">
        <v>0</v>
      </c>
      <c r="FW62" s="12">
        <v>0</v>
      </c>
      <c r="FX62" s="12">
        <v>0</v>
      </c>
      <c r="FY62" s="12">
        <v>0</v>
      </c>
      <c r="FZ62" s="12">
        <v>0</v>
      </c>
      <c r="GA62" s="12">
        <v>0</v>
      </c>
      <c r="GB62" s="12">
        <v>0</v>
      </c>
      <c r="GC62" s="12">
        <v>0</v>
      </c>
      <c r="GD62" s="12">
        <v>0</v>
      </c>
      <c r="GE62" s="12">
        <v>0</v>
      </c>
      <c r="GF62" s="12">
        <v>0</v>
      </c>
      <c r="GG62" s="12">
        <v>0</v>
      </c>
      <c r="GH62" s="12">
        <v>0</v>
      </c>
      <c r="GI62" s="12">
        <v>0</v>
      </c>
    </row>
    <row r="63" spans="1:191" x14ac:dyDescent="0.45">
      <c r="A63">
        <v>61</v>
      </c>
      <c r="B63" s="22" t="s">
        <v>165</v>
      </c>
      <c r="C63" s="23" t="s">
        <v>11</v>
      </c>
      <c r="D63" s="1">
        <v>0.5</v>
      </c>
      <c r="E63" s="1">
        <v>1</v>
      </c>
      <c r="F63" s="1">
        <f t="shared" si="7"/>
        <v>2</v>
      </c>
      <c r="G63" s="1">
        <f t="shared" si="9"/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  <c r="AL63" s="12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12">
        <v>0</v>
      </c>
      <c r="AU63" s="12">
        <v>0</v>
      </c>
      <c r="AV63" s="12">
        <v>0</v>
      </c>
      <c r="AW63" s="12">
        <v>0</v>
      </c>
      <c r="AX63" s="12">
        <v>0</v>
      </c>
      <c r="AY63" s="12">
        <v>1</v>
      </c>
      <c r="AZ63" s="12">
        <v>0</v>
      </c>
      <c r="BA63" s="12">
        <v>1</v>
      </c>
      <c r="BB63" s="12">
        <v>0</v>
      </c>
      <c r="BC63" s="12">
        <v>0</v>
      </c>
      <c r="BD63" s="12">
        <v>0</v>
      </c>
      <c r="BE63" s="12">
        <v>0</v>
      </c>
      <c r="BF63" s="12">
        <v>0</v>
      </c>
      <c r="BG63" s="12">
        <v>0</v>
      </c>
      <c r="BH63" s="12">
        <v>0</v>
      </c>
      <c r="BI63" s="12">
        <v>0</v>
      </c>
      <c r="BJ63" s="12">
        <v>0</v>
      </c>
      <c r="BK63" s="12">
        <v>0</v>
      </c>
      <c r="BL63" s="12">
        <v>0</v>
      </c>
      <c r="BM63" s="12">
        <v>0</v>
      </c>
      <c r="BN63" s="12">
        <v>0</v>
      </c>
      <c r="BO63" s="12">
        <v>0</v>
      </c>
      <c r="BP63" s="12">
        <v>0</v>
      </c>
      <c r="BQ63" s="12">
        <v>0</v>
      </c>
      <c r="BR63" s="12">
        <v>0</v>
      </c>
      <c r="BS63" s="12">
        <v>0</v>
      </c>
      <c r="BT63" s="12">
        <v>0</v>
      </c>
      <c r="BU63" s="12">
        <v>0</v>
      </c>
      <c r="BV63" s="12">
        <v>0</v>
      </c>
      <c r="BW63" s="12">
        <v>0</v>
      </c>
      <c r="BX63" s="12">
        <v>0</v>
      </c>
      <c r="BY63" s="12">
        <v>0</v>
      </c>
      <c r="BZ63" s="12">
        <v>0</v>
      </c>
      <c r="CA63" s="12">
        <v>0</v>
      </c>
      <c r="CB63" s="12">
        <v>0</v>
      </c>
      <c r="CC63" s="12">
        <v>0</v>
      </c>
      <c r="CD63" s="12">
        <v>0</v>
      </c>
      <c r="CE63" s="12">
        <v>0</v>
      </c>
      <c r="CF63" s="12">
        <v>0</v>
      </c>
      <c r="CG63" s="12">
        <v>0</v>
      </c>
      <c r="CH63" s="12">
        <v>0</v>
      </c>
      <c r="CI63" s="12">
        <v>0</v>
      </c>
      <c r="CJ63" s="12">
        <v>0</v>
      </c>
      <c r="CK63" s="12">
        <v>0</v>
      </c>
      <c r="CL63" s="12">
        <v>0</v>
      </c>
      <c r="CM63" s="12">
        <v>0</v>
      </c>
      <c r="CN63" s="12">
        <v>0</v>
      </c>
      <c r="CO63" s="12">
        <v>0</v>
      </c>
      <c r="CP63" s="12">
        <v>0</v>
      </c>
      <c r="CQ63" s="12">
        <v>0</v>
      </c>
      <c r="CR63" s="12">
        <v>0</v>
      </c>
      <c r="CS63" s="12">
        <v>0</v>
      </c>
      <c r="CT63" s="12">
        <v>0</v>
      </c>
      <c r="CU63" s="12">
        <v>0</v>
      </c>
      <c r="CV63" s="12">
        <v>0</v>
      </c>
      <c r="CW63" s="12">
        <v>0</v>
      </c>
      <c r="CX63" s="12">
        <v>0</v>
      </c>
      <c r="CY63" s="12">
        <v>0</v>
      </c>
      <c r="CZ63" s="12">
        <v>0</v>
      </c>
      <c r="DA63" s="12">
        <v>0</v>
      </c>
      <c r="DB63" s="12">
        <v>0</v>
      </c>
      <c r="DC63" s="12">
        <v>0</v>
      </c>
      <c r="DD63" s="12">
        <v>0</v>
      </c>
      <c r="DE63" s="12">
        <v>0</v>
      </c>
      <c r="DF63" s="12">
        <v>0</v>
      </c>
      <c r="DG63" s="12">
        <v>0</v>
      </c>
      <c r="DH63" s="12">
        <v>0</v>
      </c>
      <c r="DI63" s="12">
        <v>0</v>
      </c>
      <c r="DJ63" s="12">
        <v>0</v>
      </c>
      <c r="DK63" s="12">
        <v>0</v>
      </c>
      <c r="DL63" s="12">
        <v>0</v>
      </c>
      <c r="DM63" s="12">
        <v>0</v>
      </c>
      <c r="DN63" s="12">
        <v>0</v>
      </c>
      <c r="DO63" s="12">
        <v>0</v>
      </c>
      <c r="DP63" s="12">
        <v>0</v>
      </c>
      <c r="DQ63" s="12">
        <v>0</v>
      </c>
      <c r="DR63" s="12">
        <v>0</v>
      </c>
      <c r="DS63" s="12">
        <v>0</v>
      </c>
      <c r="DT63" s="12">
        <v>0</v>
      </c>
      <c r="DU63" s="12">
        <v>0</v>
      </c>
      <c r="DV63" s="12">
        <v>0</v>
      </c>
      <c r="DW63" s="12">
        <v>0</v>
      </c>
      <c r="DX63" s="12">
        <v>0</v>
      </c>
      <c r="DY63" s="12">
        <v>0</v>
      </c>
      <c r="DZ63" s="12">
        <v>0</v>
      </c>
      <c r="EA63" s="12">
        <v>0</v>
      </c>
      <c r="EB63" s="12">
        <v>0</v>
      </c>
      <c r="EC63" s="12">
        <v>0</v>
      </c>
      <c r="ED63" s="12">
        <v>0</v>
      </c>
      <c r="EE63" s="12">
        <v>0</v>
      </c>
      <c r="EF63" s="12">
        <v>0</v>
      </c>
      <c r="EG63" s="12">
        <v>0</v>
      </c>
      <c r="EH63" s="12">
        <v>0</v>
      </c>
      <c r="EI63" s="12">
        <v>0</v>
      </c>
      <c r="EJ63" s="12">
        <v>0</v>
      </c>
      <c r="EK63" s="12">
        <v>0</v>
      </c>
      <c r="EL63" s="12">
        <v>0</v>
      </c>
      <c r="EM63" s="12">
        <v>0</v>
      </c>
      <c r="EN63" s="12">
        <v>0</v>
      </c>
      <c r="EO63" s="12">
        <v>0</v>
      </c>
      <c r="EP63" s="12">
        <v>0</v>
      </c>
      <c r="EQ63" s="12">
        <v>0</v>
      </c>
      <c r="ER63" s="12">
        <v>0</v>
      </c>
      <c r="ES63" s="12">
        <v>0</v>
      </c>
      <c r="ET63" s="12">
        <v>0</v>
      </c>
      <c r="EU63" s="12">
        <v>0</v>
      </c>
      <c r="EV63" s="12">
        <v>0</v>
      </c>
      <c r="EW63" s="12">
        <v>0</v>
      </c>
      <c r="EX63" s="12">
        <v>0</v>
      </c>
      <c r="EY63" s="12">
        <v>0</v>
      </c>
      <c r="EZ63" s="12">
        <v>0</v>
      </c>
      <c r="FA63" s="12">
        <v>0</v>
      </c>
      <c r="FB63" s="12">
        <v>0</v>
      </c>
      <c r="FC63" s="12">
        <v>0</v>
      </c>
      <c r="FD63" s="12">
        <v>0</v>
      </c>
      <c r="FE63" s="12">
        <v>0</v>
      </c>
      <c r="FF63" s="12">
        <v>0</v>
      </c>
      <c r="FG63" s="12">
        <v>0</v>
      </c>
      <c r="FH63" s="12">
        <v>0</v>
      </c>
      <c r="FI63" s="12">
        <v>0</v>
      </c>
      <c r="FJ63" s="12">
        <v>0</v>
      </c>
      <c r="FK63" s="12">
        <v>0</v>
      </c>
      <c r="FL63" s="12">
        <v>0</v>
      </c>
      <c r="FM63" s="12">
        <v>0</v>
      </c>
      <c r="FN63" s="12">
        <v>0</v>
      </c>
      <c r="FO63" s="12">
        <v>0</v>
      </c>
      <c r="FP63" s="12">
        <v>0</v>
      </c>
      <c r="FQ63" s="12">
        <v>0</v>
      </c>
      <c r="FR63" s="12">
        <v>0</v>
      </c>
      <c r="FS63" s="12">
        <v>0</v>
      </c>
      <c r="FT63" s="12">
        <v>0</v>
      </c>
      <c r="FU63" s="12">
        <v>0</v>
      </c>
      <c r="FV63" s="12">
        <v>0</v>
      </c>
      <c r="FW63" s="12">
        <v>0</v>
      </c>
      <c r="FX63" s="12">
        <v>0</v>
      </c>
      <c r="FY63" s="12">
        <v>0</v>
      </c>
      <c r="FZ63" s="12">
        <v>0</v>
      </c>
      <c r="GA63" s="12">
        <v>0</v>
      </c>
      <c r="GB63" s="12">
        <v>0</v>
      </c>
      <c r="GC63" s="12">
        <v>0</v>
      </c>
      <c r="GD63" s="12">
        <v>0</v>
      </c>
      <c r="GE63" s="12">
        <v>0</v>
      </c>
      <c r="GF63" s="12">
        <v>0</v>
      </c>
      <c r="GG63" s="12">
        <v>0</v>
      </c>
      <c r="GH63" s="12">
        <v>0</v>
      </c>
      <c r="GI63" s="12">
        <v>0</v>
      </c>
    </row>
    <row r="64" spans="1:191" x14ac:dyDescent="0.45">
      <c r="A64">
        <v>62</v>
      </c>
      <c r="B64" s="22" t="s">
        <v>246</v>
      </c>
      <c r="C64" s="23" t="s">
        <v>10</v>
      </c>
      <c r="D64" s="1">
        <v>0.5</v>
      </c>
      <c r="E64" s="1">
        <v>1</v>
      </c>
      <c r="F64" s="1">
        <f t="shared" si="7"/>
        <v>3</v>
      </c>
      <c r="G64" s="1">
        <f t="shared" si="9"/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0</v>
      </c>
      <c r="AK64" s="12">
        <v>0</v>
      </c>
      <c r="AL64" s="12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12">
        <v>0</v>
      </c>
      <c r="AU64" s="12">
        <v>0</v>
      </c>
      <c r="AV64" s="12">
        <v>0</v>
      </c>
      <c r="AW64" s="12">
        <v>1</v>
      </c>
      <c r="AX64" s="12">
        <v>0</v>
      </c>
      <c r="AY64" s="12">
        <v>0</v>
      </c>
      <c r="AZ64" s="12">
        <v>0</v>
      </c>
      <c r="BA64" s="12">
        <v>3</v>
      </c>
      <c r="BB64" s="12">
        <v>0</v>
      </c>
      <c r="BC64" s="12">
        <v>0</v>
      </c>
      <c r="BD64" s="12">
        <v>0</v>
      </c>
      <c r="BE64" s="12">
        <v>0</v>
      </c>
      <c r="BF64" s="12">
        <v>0</v>
      </c>
      <c r="BG64" s="12">
        <v>0</v>
      </c>
      <c r="BH64" s="12">
        <v>0</v>
      </c>
      <c r="BI64" s="12">
        <v>0</v>
      </c>
      <c r="BJ64" s="12">
        <v>0</v>
      </c>
      <c r="BK64" s="12">
        <v>0</v>
      </c>
      <c r="BL64" s="12">
        <v>0</v>
      </c>
      <c r="BM64" s="12">
        <v>0</v>
      </c>
      <c r="BN64" s="12">
        <v>0</v>
      </c>
      <c r="BO64" s="12">
        <v>0</v>
      </c>
      <c r="BP64" s="12">
        <v>0</v>
      </c>
      <c r="BQ64" s="12">
        <v>0</v>
      </c>
      <c r="BR64" s="12">
        <v>0</v>
      </c>
      <c r="BS64" s="12">
        <v>0</v>
      </c>
      <c r="BT64" s="12">
        <v>0</v>
      </c>
      <c r="BU64" s="12">
        <v>0</v>
      </c>
      <c r="BV64" s="12">
        <v>0</v>
      </c>
      <c r="BW64" s="12">
        <v>0</v>
      </c>
      <c r="BX64" s="12">
        <v>0</v>
      </c>
      <c r="BY64" s="12">
        <v>0</v>
      </c>
      <c r="BZ64" s="12">
        <v>0</v>
      </c>
      <c r="CA64" s="12">
        <v>0</v>
      </c>
      <c r="CB64" s="12">
        <v>0</v>
      </c>
      <c r="CC64" s="12">
        <v>0</v>
      </c>
      <c r="CD64" s="12">
        <v>0</v>
      </c>
      <c r="CE64" s="12">
        <v>0</v>
      </c>
      <c r="CF64" s="12">
        <v>0</v>
      </c>
      <c r="CG64" s="12">
        <v>0</v>
      </c>
      <c r="CH64" s="12">
        <v>0</v>
      </c>
      <c r="CI64" s="12">
        <v>0</v>
      </c>
      <c r="CJ64" s="12">
        <v>0</v>
      </c>
      <c r="CK64" s="12">
        <v>0</v>
      </c>
      <c r="CL64" s="12">
        <v>0</v>
      </c>
      <c r="CM64" s="12">
        <v>0</v>
      </c>
      <c r="CN64" s="12">
        <v>0</v>
      </c>
      <c r="CO64" s="12">
        <v>0</v>
      </c>
      <c r="CP64" s="12">
        <v>0</v>
      </c>
      <c r="CQ64" s="12">
        <v>0</v>
      </c>
      <c r="CR64" s="12">
        <v>0</v>
      </c>
      <c r="CS64" s="12">
        <v>0</v>
      </c>
      <c r="CT64" s="12">
        <v>0</v>
      </c>
      <c r="CU64" s="12">
        <v>1</v>
      </c>
      <c r="CV64" s="12">
        <v>0</v>
      </c>
      <c r="CW64" s="12">
        <v>0</v>
      </c>
      <c r="CX64" s="12">
        <v>0</v>
      </c>
      <c r="CY64" s="12">
        <v>0</v>
      </c>
      <c r="CZ64" s="12">
        <v>0</v>
      </c>
      <c r="DA64" s="12">
        <v>0</v>
      </c>
      <c r="DB64" s="12">
        <v>0</v>
      </c>
      <c r="DC64" s="12">
        <v>0</v>
      </c>
      <c r="DD64" s="12">
        <v>0</v>
      </c>
      <c r="DE64" s="12">
        <v>0</v>
      </c>
      <c r="DF64" s="12">
        <v>0</v>
      </c>
      <c r="DG64" s="12">
        <v>0</v>
      </c>
      <c r="DH64" s="12">
        <v>0</v>
      </c>
      <c r="DI64" s="12">
        <v>0</v>
      </c>
      <c r="DJ64" s="12">
        <v>0</v>
      </c>
      <c r="DK64" s="12">
        <v>0</v>
      </c>
      <c r="DL64" s="12">
        <v>0</v>
      </c>
      <c r="DM64" s="12">
        <v>0</v>
      </c>
      <c r="DN64" s="12">
        <v>0</v>
      </c>
      <c r="DO64" s="12">
        <v>0</v>
      </c>
      <c r="DP64" s="12">
        <v>0</v>
      </c>
      <c r="DQ64" s="12">
        <v>0</v>
      </c>
      <c r="DR64" s="12">
        <v>0</v>
      </c>
      <c r="DS64" s="12">
        <v>0</v>
      </c>
      <c r="DT64" s="12">
        <v>0</v>
      </c>
      <c r="DU64" s="12">
        <v>0</v>
      </c>
      <c r="DV64" s="12">
        <v>0</v>
      </c>
      <c r="DW64" s="12">
        <v>0</v>
      </c>
      <c r="DX64" s="12">
        <v>0</v>
      </c>
      <c r="DY64" s="12">
        <v>0</v>
      </c>
      <c r="DZ64" s="12">
        <v>0</v>
      </c>
      <c r="EA64" s="12">
        <v>0</v>
      </c>
      <c r="EB64" s="12">
        <v>0</v>
      </c>
      <c r="EC64" s="12">
        <v>0</v>
      </c>
      <c r="ED64" s="12">
        <v>0</v>
      </c>
      <c r="EE64" s="12">
        <v>0</v>
      </c>
      <c r="EF64" s="12">
        <v>0</v>
      </c>
      <c r="EG64" s="12">
        <v>0</v>
      </c>
      <c r="EH64" s="12">
        <v>0</v>
      </c>
      <c r="EI64" s="12">
        <v>0</v>
      </c>
      <c r="EJ64" s="12">
        <v>0</v>
      </c>
      <c r="EK64" s="12">
        <v>0</v>
      </c>
      <c r="EL64" s="12">
        <v>0</v>
      </c>
      <c r="EM64" s="12">
        <v>0</v>
      </c>
      <c r="EN64" s="12">
        <v>0</v>
      </c>
      <c r="EO64" s="12">
        <v>0</v>
      </c>
      <c r="EP64" s="12">
        <v>0</v>
      </c>
      <c r="EQ64" s="12">
        <v>0</v>
      </c>
      <c r="ER64" s="12">
        <v>0</v>
      </c>
      <c r="ES64" s="12">
        <v>0</v>
      </c>
      <c r="ET64" s="12">
        <v>0</v>
      </c>
      <c r="EU64" s="12">
        <v>0</v>
      </c>
      <c r="EV64" s="12">
        <v>0</v>
      </c>
      <c r="EW64" s="12">
        <v>0</v>
      </c>
      <c r="EX64" s="12">
        <v>0</v>
      </c>
      <c r="EY64" s="12">
        <v>0</v>
      </c>
      <c r="EZ64" s="12">
        <v>0</v>
      </c>
      <c r="FA64" s="12">
        <v>0</v>
      </c>
      <c r="FB64" s="12">
        <v>0</v>
      </c>
      <c r="FC64" s="12">
        <v>0</v>
      </c>
      <c r="FD64" s="12">
        <v>0</v>
      </c>
      <c r="FE64" s="12">
        <v>0</v>
      </c>
      <c r="FF64" s="12">
        <v>0</v>
      </c>
      <c r="FG64" s="12">
        <v>0</v>
      </c>
      <c r="FH64" s="12">
        <v>0</v>
      </c>
      <c r="FI64" s="12">
        <v>0</v>
      </c>
      <c r="FJ64" s="12">
        <v>0</v>
      </c>
      <c r="FK64" s="12">
        <v>0</v>
      </c>
      <c r="FL64" s="12">
        <v>0</v>
      </c>
      <c r="FM64" s="12">
        <v>0</v>
      </c>
      <c r="FN64" s="12">
        <v>0</v>
      </c>
      <c r="FO64" s="12">
        <v>0</v>
      </c>
      <c r="FP64" s="12">
        <v>0</v>
      </c>
      <c r="FQ64" s="12">
        <v>0</v>
      </c>
      <c r="FR64" s="12">
        <v>0</v>
      </c>
      <c r="FS64" s="12">
        <v>0</v>
      </c>
      <c r="FT64" s="12">
        <v>0</v>
      </c>
      <c r="FU64" s="12">
        <v>0</v>
      </c>
      <c r="FV64" s="12">
        <v>0</v>
      </c>
      <c r="FW64" s="12">
        <v>0</v>
      </c>
      <c r="FX64" s="12">
        <v>0</v>
      </c>
      <c r="FY64" s="12">
        <v>0</v>
      </c>
      <c r="FZ64" s="12">
        <v>0</v>
      </c>
      <c r="GA64" s="12">
        <v>0</v>
      </c>
      <c r="GB64" s="12">
        <v>0</v>
      </c>
      <c r="GC64" s="12">
        <v>0</v>
      </c>
      <c r="GD64" s="12">
        <v>0</v>
      </c>
      <c r="GE64" s="12">
        <v>0</v>
      </c>
      <c r="GF64" s="12">
        <v>0</v>
      </c>
      <c r="GG64" s="12">
        <v>0</v>
      </c>
      <c r="GH64" s="12">
        <v>0</v>
      </c>
      <c r="GI64" s="12">
        <v>0</v>
      </c>
    </row>
    <row r="65" spans="1:191" x14ac:dyDescent="0.45">
      <c r="A65">
        <v>63</v>
      </c>
      <c r="B65" s="22" t="s">
        <v>164</v>
      </c>
      <c r="C65" s="23" t="s">
        <v>10</v>
      </c>
      <c r="D65" s="1">
        <v>0.5</v>
      </c>
      <c r="E65" s="1">
        <v>1</v>
      </c>
      <c r="F65" s="1">
        <f t="shared" si="7"/>
        <v>2</v>
      </c>
      <c r="G65" s="1">
        <f t="shared" si="9"/>
        <v>0</v>
      </c>
      <c r="H65" s="12">
        <v>0</v>
      </c>
      <c r="I65" s="12">
        <v>1</v>
      </c>
      <c r="J65" s="12">
        <v>0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0</v>
      </c>
      <c r="AG65" s="12">
        <v>0</v>
      </c>
      <c r="AH65" s="12">
        <v>0</v>
      </c>
      <c r="AI65" s="12">
        <v>0</v>
      </c>
      <c r="AJ65" s="12">
        <v>0</v>
      </c>
      <c r="AK65" s="12">
        <v>0</v>
      </c>
      <c r="AL65" s="12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12">
        <v>0</v>
      </c>
      <c r="AU65" s="12">
        <v>0</v>
      </c>
      <c r="AV65" s="12">
        <v>0</v>
      </c>
      <c r="AW65" s="12">
        <v>0</v>
      </c>
      <c r="AX65" s="12">
        <v>0</v>
      </c>
      <c r="AY65" s="12">
        <v>0</v>
      </c>
      <c r="AZ65" s="12">
        <v>0</v>
      </c>
      <c r="BA65" s="12">
        <v>0</v>
      </c>
      <c r="BB65" s="12">
        <v>0</v>
      </c>
      <c r="BC65" s="12">
        <v>0</v>
      </c>
      <c r="BD65" s="12">
        <v>0</v>
      </c>
      <c r="BE65" s="12">
        <v>1</v>
      </c>
      <c r="BF65" s="12">
        <v>0</v>
      </c>
      <c r="BG65" s="12">
        <v>0</v>
      </c>
      <c r="BH65" s="12">
        <v>0</v>
      </c>
      <c r="BI65" s="12">
        <v>0</v>
      </c>
      <c r="BJ65" s="12">
        <v>0</v>
      </c>
      <c r="BK65" s="12">
        <v>0</v>
      </c>
      <c r="BL65" s="12">
        <v>0</v>
      </c>
      <c r="BM65" s="12">
        <v>0</v>
      </c>
      <c r="BN65" s="12">
        <v>0</v>
      </c>
      <c r="BO65" s="12">
        <v>0</v>
      </c>
      <c r="BP65" s="12">
        <v>0</v>
      </c>
      <c r="BQ65" s="12">
        <v>0</v>
      </c>
      <c r="BR65" s="12">
        <v>0</v>
      </c>
      <c r="BS65" s="12">
        <v>0</v>
      </c>
      <c r="BT65" s="12">
        <v>0</v>
      </c>
      <c r="BU65" s="12">
        <v>0</v>
      </c>
      <c r="BV65" s="12">
        <v>0</v>
      </c>
      <c r="BW65" s="12">
        <v>0</v>
      </c>
      <c r="BX65" s="12">
        <v>0</v>
      </c>
      <c r="BY65" s="12">
        <v>0</v>
      </c>
      <c r="BZ65" s="12">
        <v>0</v>
      </c>
      <c r="CA65" s="12">
        <v>0</v>
      </c>
      <c r="CB65" s="12">
        <v>0</v>
      </c>
      <c r="CC65" s="12">
        <v>0</v>
      </c>
      <c r="CD65" s="12">
        <v>0</v>
      </c>
      <c r="CE65" s="12">
        <v>0</v>
      </c>
      <c r="CF65" s="12">
        <v>0</v>
      </c>
      <c r="CG65" s="12">
        <v>0</v>
      </c>
      <c r="CH65" s="12">
        <v>0</v>
      </c>
      <c r="CI65" s="12">
        <v>0</v>
      </c>
      <c r="CJ65" s="12">
        <v>0</v>
      </c>
      <c r="CK65" s="12">
        <v>0</v>
      </c>
      <c r="CL65" s="12">
        <v>0</v>
      </c>
      <c r="CM65" s="12">
        <v>0</v>
      </c>
      <c r="CN65" s="12">
        <v>0</v>
      </c>
      <c r="CO65" s="12">
        <v>0</v>
      </c>
      <c r="CP65" s="12">
        <v>0</v>
      </c>
      <c r="CQ65" s="12">
        <v>0</v>
      </c>
      <c r="CR65" s="12">
        <v>0</v>
      </c>
      <c r="CS65" s="12">
        <v>0</v>
      </c>
      <c r="CT65" s="12">
        <v>0</v>
      </c>
      <c r="CU65" s="12">
        <v>0</v>
      </c>
      <c r="CV65" s="12">
        <v>0</v>
      </c>
      <c r="CW65" s="12">
        <v>0</v>
      </c>
      <c r="CX65" s="12">
        <v>0</v>
      </c>
      <c r="CY65" s="12">
        <v>0</v>
      </c>
      <c r="CZ65" s="12">
        <v>0</v>
      </c>
      <c r="DA65" s="12">
        <v>0</v>
      </c>
      <c r="DB65" s="12">
        <v>0</v>
      </c>
      <c r="DC65" s="12">
        <v>0</v>
      </c>
      <c r="DD65" s="12">
        <v>0</v>
      </c>
      <c r="DE65" s="12">
        <v>0</v>
      </c>
      <c r="DF65" s="12">
        <v>0</v>
      </c>
      <c r="DG65" s="12">
        <v>0</v>
      </c>
      <c r="DH65" s="12">
        <v>0</v>
      </c>
      <c r="DI65" s="12">
        <v>0</v>
      </c>
      <c r="DJ65" s="12">
        <v>0</v>
      </c>
      <c r="DK65" s="12">
        <v>0</v>
      </c>
      <c r="DL65" s="12">
        <v>0</v>
      </c>
      <c r="DM65" s="12">
        <v>0</v>
      </c>
      <c r="DN65" s="12">
        <v>0</v>
      </c>
      <c r="DO65" s="12">
        <v>0</v>
      </c>
      <c r="DP65" s="12">
        <v>0</v>
      </c>
      <c r="DQ65" s="12">
        <v>0</v>
      </c>
      <c r="DR65" s="12">
        <v>0</v>
      </c>
      <c r="DS65" s="12">
        <v>0</v>
      </c>
      <c r="DT65" s="12">
        <v>0</v>
      </c>
      <c r="DU65" s="12">
        <v>0</v>
      </c>
      <c r="DV65" s="12">
        <v>0</v>
      </c>
      <c r="DW65" s="12">
        <v>0</v>
      </c>
      <c r="DX65" s="12">
        <v>0</v>
      </c>
      <c r="DY65" s="12">
        <v>0</v>
      </c>
      <c r="DZ65" s="12">
        <v>0</v>
      </c>
      <c r="EA65" s="12">
        <v>0</v>
      </c>
      <c r="EB65" s="12">
        <v>0</v>
      </c>
      <c r="EC65" s="12">
        <v>0</v>
      </c>
      <c r="ED65" s="12">
        <v>0</v>
      </c>
      <c r="EE65" s="12">
        <v>0</v>
      </c>
      <c r="EF65" s="12">
        <v>0</v>
      </c>
      <c r="EG65" s="12">
        <v>0</v>
      </c>
      <c r="EH65" s="12">
        <v>0</v>
      </c>
      <c r="EI65" s="12">
        <v>0</v>
      </c>
      <c r="EJ65" s="12">
        <v>0</v>
      </c>
      <c r="EK65" s="12">
        <v>0</v>
      </c>
      <c r="EL65" s="12">
        <v>0</v>
      </c>
      <c r="EM65" s="12">
        <v>0</v>
      </c>
      <c r="EN65" s="12">
        <v>0</v>
      </c>
      <c r="EO65" s="12">
        <v>0</v>
      </c>
      <c r="EP65" s="12">
        <v>0</v>
      </c>
      <c r="EQ65" s="12">
        <v>0</v>
      </c>
      <c r="ER65" s="12">
        <v>0</v>
      </c>
      <c r="ES65" s="12">
        <v>0</v>
      </c>
      <c r="ET65" s="12">
        <v>0</v>
      </c>
      <c r="EU65" s="12">
        <v>0</v>
      </c>
      <c r="EV65" s="12">
        <v>0</v>
      </c>
      <c r="EW65" s="12">
        <v>0</v>
      </c>
      <c r="EX65" s="12">
        <v>0</v>
      </c>
      <c r="EY65" s="12">
        <v>0</v>
      </c>
      <c r="EZ65" s="12">
        <v>0</v>
      </c>
      <c r="FA65" s="12">
        <v>0</v>
      </c>
      <c r="FB65" s="12">
        <v>0</v>
      </c>
      <c r="FC65" s="12">
        <v>0</v>
      </c>
      <c r="FD65" s="12">
        <v>0</v>
      </c>
      <c r="FE65" s="12">
        <v>0</v>
      </c>
      <c r="FF65" s="12">
        <v>0</v>
      </c>
      <c r="FG65" s="12">
        <v>0</v>
      </c>
      <c r="FH65" s="12">
        <v>0</v>
      </c>
      <c r="FI65" s="12">
        <v>0</v>
      </c>
      <c r="FJ65" s="12">
        <v>0</v>
      </c>
      <c r="FK65" s="12">
        <v>0</v>
      </c>
      <c r="FL65" s="12">
        <v>0</v>
      </c>
      <c r="FM65" s="12">
        <v>0</v>
      </c>
      <c r="FN65" s="12">
        <v>0</v>
      </c>
      <c r="FO65" s="12">
        <v>0</v>
      </c>
      <c r="FP65" s="12">
        <v>0</v>
      </c>
      <c r="FQ65" s="12">
        <v>0</v>
      </c>
      <c r="FR65" s="12">
        <v>0</v>
      </c>
      <c r="FS65" s="12">
        <v>0</v>
      </c>
      <c r="FT65" s="12">
        <v>0</v>
      </c>
      <c r="FU65" s="12">
        <v>0</v>
      </c>
      <c r="FV65" s="12">
        <v>0</v>
      </c>
      <c r="FW65" s="12">
        <v>0</v>
      </c>
      <c r="FX65" s="12">
        <v>0</v>
      </c>
      <c r="FY65" s="12">
        <v>0</v>
      </c>
      <c r="FZ65" s="12">
        <v>0</v>
      </c>
      <c r="GA65" s="12">
        <v>0</v>
      </c>
      <c r="GB65" s="12">
        <v>0</v>
      </c>
      <c r="GC65" s="12">
        <v>0</v>
      </c>
      <c r="GD65" s="12">
        <v>0</v>
      </c>
      <c r="GE65" s="12">
        <v>0</v>
      </c>
      <c r="GF65" s="12">
        <v>0</v>
      </c>
      <c r="GG65" s="12">
        <v>0</v>
      </c>
      <c r="GH65" s="12">
        <v>0</v>
      </c>
      <c r="GI65" s="12">
        <v>0</v>
      </c>
    </row>
    <row r="66" spans="1:191" x14ac:dyDescent="0.45">
      <c r="A66">
        <v>64</v>
      </c>
      <c r="B66" s="22" t="s">
        <v>163</v>
      </c>
      <c r="C66" s="23" t="s">
        <v>10</v>
      </c>
      <c r="D66" s="1">
        <v>0.5</v>
      </c>
      <c r="E66" s="1">
        <v>1</v>
      </c>
      <c r="F66" s="1">
        <f t="shared" si="7"/>
        <v>2</v>
      </c>
      <c r="G66" s="1">
        <f t="shared" si="9"/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0</v>
      </c>
      <c r="AH66" s="12">
        <v>0</v>
      </c>
      <c r="AI66" s="12">
        <v>0</v>
      </c>
      <c r="AJ66" s="12">
        <v>0</v>
      </c>
      <c r="AK66" s="12">
        <v>0</v>
      </c>
      <c r="AL66" s="12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12">
        <v>0</v>
      </c>
      <c r="AU66" s="12">
        <v>0</v>
      </c>
      <c r="AV66" s="12">
        <v>0</v>
      </c>
      <c r="AW66" s="12">
        <v>0</v>
      </c>
      <c r="AX66" s="12">
        <v>0</v>
      </c>
      <c r="AY66" s="12">
        <v>0</v>
      </c>
      <c r="AZ66" s="12">
        <v>0</v>
      </c>
      <c r="BA66" s="12">
        <v>2</v>
      </c>
      <c r="BB66" s="12">
        <v>0</v>
      </c>
      <c r="BC66" s="12">
        <v>0</v>
      </c>
      <c r="BD66" s="12">
        <v>1</v>
      </c>
      <c r="BE66" s="12">
        <v>0</v>
      </c>
      <c r="BF66" s="12">
        <v>0</v>
      </c>
      <c r="BG66" s="12">
        <v>0</v>
      </c>
      <c r="BH66" s="12">
        <v>0</v>
      </c>
      <c r="BI66" s="12">
        <v>0</v>
      </c>
      <c r="BJ66" s="12">
        <v>0</v>
      </c>
      <c r="BK66" s="12">
        <v>0</v>
      </c>
      <c r="BL66" s="12">
        <v>0</v>
      </c>
      <c r="BM66" s="12">
        <v>0</v>
      </c>
      <c r="BN66" s="12">
        <v>0</v>
      </c>
      <c r="BO66" s="12">
        <v>0</v>
      </c>
      <c r="BP66" s="12">
        <v>0</v>
      </c>
      <c r="BQ66" s="12">
        <v>0</v>
      </c>
      <c r="BR66" s="12">
        <v>0</v>
      </c>
      <c r="BS66" s="12">
        <v>0</v>
      </c>
      <c r="BT66" s="12">
        <v>0</v>
      </c>
      <c r="BU66" s="12">
        <v>0</v>
      </c>
      <c r="BV66" s="12">
        <v>0</v>
      </c>
      <c r="BW66" s="12">
        <v>0</v>
      </c>
      <c r="BX66" s="12">
        <v>0</v>
      </c>
      <c r="BY66" s="12">
        <v>0</v>
      </c>
      <c r="BZ66" s="12">
        <v>0</v>
      </c>
      <c r="CA66" s="12">
        <v>0</v>
      </c>
      <c r="CB66" s="12">
        <v>0</v>
      </c>
      <c r="CC66" s="12">
        <v>0</v>
      </c>
      <c r="CD66" s="12">
        <v>0</v>
      </c>
      <c r="CE66" s="12">
        <v>0</v>
      </c>
      <c r="CF66" s="12">
        <v>0</v>
      </c>
      <c r="CG66" s="12">
        <v>0</v>
      </c>
      <c r="CH66" s="12">
        <v>0</v>
      </c>
      <c r="CI66" s="12">
        <v>0</v>
      </c>
      <c r="CJ66" s="12">
        <v>0</v>
      </c>
      <c r="CK66" s="12">
        <v>0</v>
      </c>
      <c r="CL66" s="12">
        <v>0</v>
      </c>
      <c r="CM66" s="12">
        <v>0</v>
      </c>
      <c r="CN66" s="12">
        <v>0</v>
      </c>
      <c r="CO66" s="12">
        <v>0</v>
      </c>
      <c r="CP66" s="12">
        <v>0</v>
      </c>
      <c r="CQ66" s="12">
        <v>0</v>
      </c>
      <c r="CR66" s="12">
        <v>0</v>
      </c>
      <c r="CS66" s="12">
        <v>0</v>
      </c>
      <c r="CT66" s="12">
        <v>0</v>
      </c>
      <c r="CU66" s="12">
        <v>0</v>
      </c>
      <c r="CV66" s="12">
        <v>0</v>
      </c>
      <c r="CW66" s="12">
        <v>0</v>
      </c>
      <c r="CX66" s="12">
        <v>0</v>
      </c>
      <c r="CY66" s="12">
        <v>0</v>
      </c>
      <c r="CZ66" s="12">
        <v>0</v>
      </c>
      <c r="DA66" s="12">
        <v>0</v>
      </c>
      <c r="DB66" s="12">
        <v>0</v>
      </c>
      <c r="DC66" s="12">
        <v>0</v>
      </c>
      <c r="DD66" s="12">
        <v>0</v>
      </c>
      <c r="DE66" s="12">
        <v>0</v>
      </c>
      <c r="DF66" s="12">
        <v>0</v>
      </c>
      <c r="DG66" s="12">
        <v>0</v>
      </c>
      <c r="DH66" s="12">
        <v>0</v>
      </c>
      <c r="DI66" s="12">
        <v>0</v>
      </c>
      <c r="DJ66" s="12">
        <v>0</v>
      </c>
      <c r="DK66" s="12">
        <v>0</v>
      </c>
      <c r="DL66" s="12">
        <v>0</v>
      </c>
      <c r="DM66" s="12">
        <v>0</v>
      </c>
      <c r="DN66" s="12">
        <v>0</v>
      </c>
      <c r="DO66" s="12">
        <v>0</v>
      </c>
      <c r="DP66" s="12">
        <v>0</v>
      </c>
      <c r="DQ66" s="12">
        <v>0</v>
      </c>
      <c r="DR66" s="12">
        <v>0</v>
      </c>
      <c r="DS66" s="12">
        <v>0</v>
      </c>
      <c r="DT66" s="12">
        <v>0</v>
      </c>
      <c r="DU66" s="12">
        <v>0</v>
      </c>
      <c r="DV66" s="12">
        <v>0</v>
      </c>
      <c r="DW66" s="12">
        <v>0</v>
      </c>
      <c r="DX66" s="12">
        <v>0</v>
      </c>
      <c r="DY66" s="12">
        <v>0</v>
      </c>
      <c r="DZ66" s="12">
        <v>0</v>
      </c>
      <c r="EA66" s="12">
        <v>0</v>
      </c>
      <c r="EB66" s="12">
        <v>0</v>
      </c>
      <c r="EC66" s="12">
        <v>0</v>
      </c>
      <c r="ED66" s="12">
        <v>0</v>
      </c>
      <c r="EE66" s="12">
        <v>0</v>
      </c>
      <c r="EF66" s="12">
        <v>0</v>
      </c>
      <c r="EG66" s="12">
        <v>0</v>
      </c>
      <c r="EH66" s="12">
        <v>0</v>
      </c>
      <c r="EI66" s="12">
        <v>0</v>
      </c>
      <c r="EJ66" s="12">
        <v>0</v>
      </c>
      <c r="EK66" s="12">
        <v>0</v>
      </c>
      <c r="EL66" s="12">
        <v>0</v>
      </c>
      <c r="EM66" s="12">
        <v>0</v>
      </c>
      <c r="EN66" s="12">
        <v>0</v>
      </c>
      <c r="EO66" s="12">
        <v>0</v>
      </c>
      <c r="EP66" s="12">
        <v>0</v>
      </c>
      <c r="EQ66" s="12">
        <v>0</v>
      </c>
      <c r="ER66" s="12">
        <v>0</v>
      </c>
      <c r="ES66" s="12">
        <v>0</v>
      </c>
      <c r="ET66" s="12">
        <v>0</v>
      </c>
      <c r="EU66" s="12">
        <v>0</v>
      </c>
      <c r="EV66" s="12">
        <v>0</v>
      </c>
      <c r="EW66" s="12">
        <v>0</v>
      </c>
      <c r="EX66" s="12">
        <v>0</v>
      </c>
      <c r="EY66" s="12">
        <v>0</v>
      </c>
      <c r="EZ66" s="12">
        <v>0</v>
      </c>
      <c r="FA66" s="12">
        <v>0</v>
      </c>
      <c r="FB66" s="12">
        <v>0</v>
      </c>
      <c r="FC66" s="12">
        <v>0</v>
      </c>
      <c r="FD66" s="12">
        <v>0</v>
      </c>
      <c r="FE66" s="12">
        <v>0</v>
      </c>
      <c r="FF66" s="12">
        <v>0</v>
      </c>
      <c r="FG66" s="12">
        <v>0</v>
      </c>
      <c r="FH66" s="12">
        <v>0</v>
      </c>
      <c r="FI66" s="12">
        <v>0</v>
      </c>
      <c r="FJ66" s="12">
        <v>0</v>
      </c>
      <c r="FK66" s="12">
        <v>0</v>
      </c>
      <c r="FL66" s="12">
        <v>0</v>
      </c>
      <c r="FM66" s="12">
        <v>0</v>
      </c>
      <c r="FN66" s="12">
        <v>0</v>
      </c>
      <c r="FO66" s="12">
        <v>0</v>
      </c>
      <c r="FP66" s="12">
        <v>0</v>
      </c>
      <c r="FQ66" s="12">
        <v>0</v>
      </c>
      <c r="FR66" s="12">
        <v>0</v>
      </c>
      <c r="FS66" s="12">
        <v>0</v>
      </c>
      <c r="FT66" s="12">
        <v>0</v>
      </c>
      <c r="FU66" s="12">
        <v>0</v>
      </c>
      <c r="FV66" s="12">
        <v>0</v>
      </c>
      <c r="FW66" s="12">
        <v>0</v>
      </c>
      <c r="FX66" s="12">
        <v>0</v>
      </c>
      <c r="FY66" s="12">
        <v>0</v>
      </c>
      <c r="FZ66" s="12">
        <v>0</v>
      </c>
      <c r="GA66" s="12">
        <v>0</v>
      </c>
      <c r="GB66" s="12">
        <v>0</v>
      </c>
      <c r="GC66" s="12">
        <v>0</v>
      </c>
      <c r="GD66" s="12">
        <v>0</v>
      </c>
      <c r="GE66" s="12">
        <v>0</v>
      </c>
      <c r="GF66" s="12">
        <v>0</v>
      </c>
      <c r="GG66" s="12">
        <v>0</v>
      </c>
      <c r="GH66" s="12">
        <v>0</v>
      </c>
      <c r="GI66" s="12">
        <v>0</v>
      </c>
    </row>
    <row r="67" spans="1:191" x14ac:dyDescent="0.45">
      <c r="A67">
        <v>65</v>
      </c>
      <c r="B67" s="22" t="s">
        <v>293</v>
      </c>
      <c r="C67" s="23" t="s">
        <v>10</v>
      </c>
      <c r="D67" s="1">
        <v>1</v>
      </c>
      <c r="E67" s="1">
        <v>1</v>
      </c>
      <c r="F67" s="1">
        <f t="shared" si="7"/>
        <v>2</v>
      </c>
      <c r="G67" s="1">
        <f t="shared" ref="G67:G98" si="10">COUNTIF(AL67:AR67,"&gt;0")</f>
        <v>1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0</v>
      </c>
      <c r="AH67" s="12">
        <v>0</v>
      </c>
      <c r="AI67" s="12">
        <v>0</v>
      </c>
      <c r="AJ67" s="12">
        <v>0</v>
      </c>
      <c r="AK67" s="12">
        <v>0</v>
      </c>
      <c r="AL67" s="12">
        <v>0</v>
      </c>
      <c r="AM67" s="21">
        <v>25</v>
      </c>
      <c r="AN67" s="21">
        <v>0</v>
      </c>
      <c r="AO67" s="21">
        <v>0</v>
      </c>
      <c r="AP67" s="21">
        <v>0</v>
      </c>
      <c r="AQ67" s="21">
        <v>0</v>
      </c>
      <c r="AR67" s="21">
        <v>0</v>
      </c>
      <c r="AS67" s="21">
        <v>0</v>
      </c>
      <c r="AT67" s="12">
        <v>0</v>
      </c>
      <c r="AU67" s="12">
        <v>0</v>
      </c>
      <c r="AV67" s="12">
        <v>0</v>
      </c>
      <c r="AW67" s="12">
        <v>0</v>
      </c>
      <c r="AX67" s="12">
        <v>0</v>
      </c>
      <c r="AY67" s="12">
        <v>0</v>
      </c>
      <c r="AZ67" s="12">
        <v>0</v>
      </c>
      <c r="BA67" s="12">
        <v>0</v>
      </c>
      <c r="BB67" s="12">
        <v>0</v>
      </c>
      <c r="BC67" s="12">
        <v>0</v>
      </c>
      <c r="BD67" s="12">
        <v>0</v>
      </c>
      <c r="BE67" s="12">
        <v>0</v>
      </c>
      <c r="BF67" s="12">
        <v>0</v>
      </c>
      <c r="BG67" s="12">
        <v>0</v>
      </c>
      <c r="BH67" s="12">
        <v>0</v>
      </c>
      <c r="BI67" s="12">
        <v>0</v>
      </c>
      <c r="BJ67" s="12">
        <v>0</v>
      </c>
      <c r="BK67" s="12">
        <v>0</v>
      </c>
      <c r="BL67" s="12">
        <v>0</v>
      </c>
      <c r="BM67" s="12">
        <v>0</v>
      </c>
      <c r="BN67" s="12">
        <v>0</v>
      </c>
      <c r="BO67" s="12">
        <v>0</v>
      </c>
      <c r="BP67" s="12">
        <v>0</v>
      </c>
      <c r="BQ67" s="12">
        <v>0</v>
      </c>
      <c r="BR67" s="12">
        <v>0</v>
      </c>
      <c r="BS67" s="12">
        <v>0</v>
      </c>
      <c r="BT67" s="12">
        <v>0</v>
      </c>
      <c r="BU67" s="12">
        <v>0</v>
      </c>
      <c r="BV67" s="12">
        <v>1</v>
      </c>
      <c r="BW67" s="12">
        <v>0</v>
      </c>
      <c r="BX67" s="12">
        <v>0</v>
      </c>
      <c r="BY67" s="12">
        <v>0</v>
      </c>
      <c r="BZ67" s="12">
        <v>0</v>
      </c>
      <c r="CA67" s="12">
        <v>0</v>
      </c>
      <c r="CB67" s="12">
        <v>0</v>
      </c>
      <c r="CC67" s="12">
        <v>0</v>
      </c>
      <c r="CD67" s="12">
        <v>0</v>
      </c>
      <c r="CE67" s="12">
        <v>0</v>
      </c>
      <c r="CF67" s="12">
        <v>0</v>
      </c>
      <c r="CG67" s="12">
        <v>0</v>
      </c>
      <c r="CH67" s="12">
        <v>0</v>
      </c>
      <c r="CI67" s="12">
        <v>0</v>
      </c>
      <c r="CJ67" s="12">
        <v>0</v>
      </c>
      <c r="CK67" s="12">
        <v>0</v>
      </c>
      <c r="CL67" s="12">
        <v>0</v>
      </c>
      <c r="CM67" s="12">
        <v>0</v>
      </c>
      <c r="CN67" s="12">
        <v>0</v>
      </c>
      <c r="CO67" s="12">
        <v>0</v>
      </c>
      <c r="CP67" s="12">
        <v>0</v>
      </c>
      <c r="CQ67" s="12">
        <v>0</v>
      </c>
      <c r="CR67" s="12">
        <v>0</v>
      </c>
      <c r="CS67" s="12">
        <v>0</v>
      </c>
      <c r="CT67" s="12">
        <v>0</v>
      </c>
      <c r="CU67" s="12">
        <v>0</v>
      </c>
      <c r="CV67" s="12">
        <v>0</v>
      </c>
      <c r="CW67" s="12">
        <v>0</v>
      </c>
      <c r="CX67" s="12">
        <v>0</v>
      </c>
      <c r="CY67" s="12">
        <v>0</v>
      </c>
      <c r="CZ67" s="12">
        <v>0</v>
      </c>
      <c r="DA67" s="12">
        <v>0</v>
      </c>
      <c r="DB67" s="12">
        <v>0</v>
      </c>
      <c r="DC67" s="12">
        <v>0</v>
      </c>
      <c r="DD67" s="12">
        <v>0</v>
      </c>
      <c r="DE67" s="12">
        <v>0</v>
      </c>
      <c r="DF67" s="12">
        <v>0</v>
      </c>
      <c r="DG67" s="12">
        <v>0</v>
      </c>
      <c r="DH67" s="12">
        <v>0</v>
      </c>
      <c r="DI67" s="12">
        <v>0</v>
      </c>
      <c r="DJ67" s="12">
        <v>0</v>
      </c>
      <c r="DK67" s="12">
        <v>0</v>
      </c>
      <c r="DL67" s="12">
        <v>0</v>
      </c>
      <c r="DM67" s="12">
        <v>0</v>
      </c>
      <c r="DN67" s="12">
        <v>0</v>
      </c>
      <c r="DO67" s="12">
        <v>0</v>
      </c>
      <c r="DP67" s="12">
        <v>0</v>
      </c>
      <c r="DQ67" s="12">
        <v>0</v>
      </c>
      <c r="DR67" s="12">
        <v>0</v>
      </c>
      <c r="DS67" s="12">
        <v>0</v>
      </c>
      <c r="DT67" s="12">
        <v>0</v>
      </c>
      <c r="DU67" s="12">
        <v>0</v>
      </c>
      <c r="DV67" s="12">
        <v>0</v>
      </c>
      <c r="DW67" s="12">
        <v>0</v>
      </c>
      <c r="DX67" s="12">
        <v>0</v>
      </c>
      <c r="DY67" s="12">
        <v>0</v>
      </c>
      <c r="DZ67" s="12">
        <v>0</v>
      </c>
      <c r="EA67" s="12">
        <v>0</v>
      </c>
      <c r="EB67" s="12">
        <v>0</v>
      </c>
      <c r="EC67" s="12">
        <v>0</v>
      </c>
      <c r="ED67" s="12">
        <v>0</v>
      </c>
      <c r="EE67" s="12">
        <v>0</v>
      </c>
      <c r="EF67" s="12">
        <v>0</v>
      </c>
      <c r="EG67" s="12">
        <v>0</v>
      </c>
      <c r="EH67" s="12">
        <v>0</v>
      </c>
      <c r="EI67" s="12">
        <v>0</v>
      </c>
      <c r="EJ67" s="12">
        <v>0</v>
      </c>
      <c r="EK67" s="12">
        <v>0</v>
      </c>
      <c r="EL67" s="12">
        <v>0</v>
      </c>
      <c r="EM67" s="12">
        <v>0</v>
      </c>
      <c r="EN67" s="12">
        <v>0</v>
      </c>
      <c r="EO67" s="12">
        <v>0</v>
      </c>
      <c r="EP67" s="12">
        <v>0</v>
      </c>
      <c r="EQ67" s="12">
        <v>0</v>
      </c>
      <c r="ER67" s="12">
        <v>0</v>
      </c>
      <c r="ES67" s="12">
        <v>0</v>
      </c>
      <c r="ET67" s="12">
        <v>0</v>
      </c>
      <c r="EU67" s="12">
        <v>0</v>
      </c>
      <c r="EV67" s="12">
        <v>0</v>
      </c>
      <c r="EW67" s="12">
        <v>0</v>
      </c>
      <c r="EX67" s="12">
        <v>0</v>
      </c>
      <c r="EY67" s="12">
        <v>0</v>
      </c>
      <c r="EZ67" s="12">
        <v>0</v>
      </c>
      <c r="FA67" s="12">
        <v>0</v>
      </c>
      <c r="FB67" s="12">
        <v>0</v>
      </c>
      <c r="FC67" s="12">
        <v>0</v>
      </c>
      <c r="FD67" s="12">
        <v>0</v>
      </c>
      <c r="FE67" s="12">
        <v>0</v>
      </c>
      <c r="FF67" s="12">
        <v>0</v>
      </c>
      <c r="FG67" s="12">
        <v>0</v>
      </c>
      <c r="FH67" s="12">
        <v>0</v>
      </c>
      <c r="FI67" s="12">
        <v>0</v>
      </c>
      <c r="FJ67" s="12">
        <v>0</v>
      </c>
      <c r="FK67" s="12">
        <v>0</v>
      </c>
      <c r="FL67" s="12">
        <v>0</v>
      </c>
      <c r="FM67" s="12">
        <v>0</v>
      </c>
      <c r="FN67" s="12">
        <v>0</v>
      </c>
      <c r="FO67" s="12">
        <v>0</v>
      </c>
      <c r="FP67" s="12">
        <v>0</v>
      </c>
      <c r="FQ67" s="12">
        <v>0</v>
      </c>
      <c r="FR67" s="12">
        <v>0</v>
      </c>
      <c r="FS67" s="12">
        <v>0</v>
      </c>
      <c r="FT67" s="12">
        <v>0</v>
      </c>
      <c r="FU67" s="12">
        <v>0</v>
      </c>
      <c r="FV67" s="12">
        <v>0</v>
      </c>
      <c r="FW67" s="12">
        <v>0</v>
      </c>
      <c r="FX67" s="12">
        <v>0</v>
      </c>
      <c r="FY67" s="12">
        <v>0</v>
      </c>
      <c r="FZ67" s="12">
        <v>0</v>
      </c>
      <c r="GA67" s="12">
        <v>0</v>
      </c>
      <c r="GB67" s="12">
        <v>0</v>
      </c>
      <c r="GC67" s="12">
        <v>0</v>
      </c>
      <c r="GD67" s="12">
        <v>0</v>
      </c>
      <c r="GE67" s="12">
        <v>0</v>
      </c>
      <c r="GF67" s="12">
        <v>0</v>
      </c>
      <c r="GG67" s="12">
        <v>0</v>
      </c>
      <c r="GH67" s="12">
        <v>0</v>
      </c>
      <c r="GI67" s="12">
        <v>0</v>
      </c>
    </row>
    <row r="68" spans="1:191" x14ac:dyDescent="0.45">
      <c r="A68">
        <v>66</v>
      </c>
      <c r="B68" s="22" t="s">
        <v>250</v>
      </c>
      <c r="C68" s="23" t="s">
        <v>10</v>
      </c>
      <c r="D68" s="1">
        <v>1</v>
      </c>
      <c r="E68" s="1">
        <v>1</v>
      </c>
      <c r="F68" s="1">
        <f t="shared" ref="F68" si="11">COUNTIF(H68:GI68,"&gt;0")</f>
        <v>1</v>
      </c>
      <c r="G68" s="1">
        <f t="shared" si="10"/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2">
        <v>0</v>
      </c>
      <c r="AH68" s="12">
        <v>0</v>
      </c>
      <c r="AI68" s="12">
        <v>0</v>
      </c>
      <c r="AJ68" s="12">
        <v>0</v>
      </c>
      <c r="AK68" s="12">
        <v>0</v>
      </c>
      <c r="AL68" s="12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  <c r="AT68" s="12">
        <v>0</v>
      </c>
      <c r="AU68" s="12">
        <v>0</v>
      </c>
      <c r="AV68" s="12">
        <v>0</v>
      </c>
      <c r="AW68" s="12">
        <v>0</v>
      </c>
      <c r="AX68" s="12">
        <v>0</v>
      </c>
      <c r="AY68" s="12">
        <v>0</v>
      </c>
      <c r="AZ68" s="12">
        <v>0</v>
      </c>
      <c r="BA68" s="12">
        <v>0</v>
      </c>
      <c r="BB68" s="12">
        <v>0</v>
      </c>
      <c r="BC68" s="12">
        <v>0</v>
      </c>
      <c r="BD68" s="12">
        <v>0</v>
      </c>
      <c r="BE68" s="12">
        <v>0</v>
      </c>
      <c r="BF68" s="12">
        <v>0</v>
      </c>
      <c r="BG68" s="12">
        <v>0</v>
      </c>
      <c r="BH68" s="12">
        <v>0</v>
      </c>
      <c r="BI68" s="12">
        <v>0</v>
      </c>
      <c r="BJ68" s="12">
        <v>0</v>
      </c>
      <c r="BK68" s="12">
        <v>0</v>
      </c>
      <c r="BL68" s="12">
        <v>0</v>
      </c>
      <c r="BM68" s="12">
        <v>0</v>
      </c>
      <c r="BN68" s="12">
        <v>0</v>
      </c>
      <c r="BO68" s="12">
        <v>0</v>
      </c>
      <c r="BP68" s="12">
        <v>0</v>
      </c>
      <c r="BQ68" s="12">
        <v>0</v>
      </c>
      <c r="BR68" s="12">
        <v>0</v>
      </c>
      <c r="BS68" s="12">
        <v>0</v>
      </c>
      <c r="BT68" s="12">
        <v>1</v>
      </c>
      <c r="BU68" s="12">
        <v>0</v>
      </c>
      <c r="BV68" s="12">
        <v>0</v>
      </c>
      <c r="BW68" s="12">
        <v>0</v>
      </c>
      <c r="BX68" s="12">
        <v>0</v>
      </c>
      <c r="BY68" s="12">
        <v>0</v>
      </c>
      <c r="BZ68" s="12">
        <v>0</v>
      </c>
      <c r="CA68" s="12">
        <v>0</v>
      </c>
      <c r="CB68" s="12">
        <v>0</v>
      </c>
      <c r="CC68" s="12">
        <v>0</v>
      </c>
      <c r="CD68" s="12">
        <v>0</v>
      </c>
      <c r="CE68" s="12">
        <v>0</v>
      </c>
      <c r="CF68" s="12">
        <v>0</v>
      </c>
      <c r="CG68" s="12">
        <v>0</v>
      </c>
      <c r="CH68" s="12">
        <v>0</v>
      </c>
      <c r="CI68" s="12">
        <v>0</v>
      </c>
      <c r="CJ68" s="12">
        <v>0</v>
      </c>
      <c r="CK68" s="12">
        <v>0</v>
      </c>
      <c r="CL68" s="12">
        <v>0</v>
      </c>
      <c r="CM68" s="12">
        <v>0</v>
      </c>
      <c r="CN68" s="12">
        <v>0</v>
      </c>
      <c r="CO68" s="12">
        <v>0</v>
      </c>
      <c r="CP68" s="12">
        <v>0</v>
      </c>
      <c r="CQ68" s="12">
        <v>0</v>
      </c>
      <c r="CR68" s="12">
        <v>0</v>
      </c>
      <c r="CS68" s="12">
        <v>0</v>
      </c>
      <c r="CT68" s="12">
        <v>0</v>
      </c>
      <c r="CU68" s="12">
        <v>0</v>
      </c>
      <c r="CV68" s="12">
        <v>0</v>
      </c>
      <c r="CW68" s="12">
        <v>0</v>
      </c>
      <c r="CX68" s="12">
        <v>0</v>
      </c>
      <c r="CY68" s="12">
        <v>0</v>
      </c>
      <c r="CZ68" s="12">
        <v>0</v>
      </c>
      <c r="DA68" s="12">
        <v>0</v>
      </c>
      <c r="DB68" s="12">
        <v>0</v>
      </c>
      <c r="DC68" s="12">
        <v>0</v>
      </c>
      <c r="DD68" s="12">
        <v>0</v>
      </c>
      <c r="DE68" s="12">
        <v>0</v>
      </c>
      <c r="DF68" s="12">
        <v>0</v>
      </c>
      <c r="DG68" s="12">
        <v>0</v>
      </c>
      <c r="DH68" s="12">
        <v>0</v>
      </c>
      <c r="DI68" s="12">
        <v>0</v>
      </c>
      <c r="DJ68" s="12">
        <v>0</v>
      </c>
      <c r="DK68" s="12">
        <v>0</v>
      </c>
      <c r="DL68" s="12">
        <v>0</v>
      </c>
      <c r="DM68" s="12">
        <v>0</v>
      </c>
      <c r="DN68" s="12">
        <v>0</v>
      </c>
      <c r="DO68" s="12">
        <v>0</v>
      </c>
      <c r="DP68" s="12">
        <v>0</v>
      </c>
      <c r="DQ68" s="12">
        <v>0</v>
      </c>
      <c r="DR68" s="12">
        <v>0</v>
      </c>
      <c r="DS68" s="12">
        <v>0</v>
      </c>
      <c r="DT68" s="12">
        <v>0</v>
      </c>
      <c r="DU68" s="12">
        <v>0</v>
      </c>
      <c r="DV68" s="12">
        <v>0</v>
      </c>
      <c r="DW68" s="12">
        <v>0</v>
      </c>
      <c r="DX68" s="12">
        <v>0</v>
      </c>
      <c r="DY68" s="12">
        <v>0</v>
      </c>
      <c r="DZ68" s="12">
        <v>0</v>
      </c>
      <c r="EA68" s="12">
        <v>0</v>
      </c>
      <c r="EB68" s="12">
        <v>0</v>
      </c>
      <c r="EC68" s="12">
        <v>0</v>
      </c>
      <c r="ED68" s="12">
        <v>0</v>
      </c>
      <c r="EE68" s="12">
        <v>0</v>
      </c>
      <c r="EF68" s="12">
        <v>0</v>
      </c>
      <c r="EG68" s="12">
        <v>0</v>
      </c>
      <c r="EH68" s="12">
        <v>0</v>
      </c>
      <c r="EI68" s="12">
        <v>0</v>
      </c>
      <c r="EJ68" s="12">
        <v>0</v>
      </c>
      <c r="EK68" s="12">
        <v>0</v>
      </c>
      <c r="EL68" s="12">
        <v>0</v>
      </c>
      <c r="EM68" s="12">
        <v>0</v>
      </c>
      <c r="EN68" s="12">
        <v>0</v>
      </c>
      <c r="EO68" s="12">
        <v>0</v>
      </c>
      <c r="EP68" s="12">
        <v>0</v>
      </c>
      <c r="EQ68" s="12">
        <v>0</v>
      </c>
      <c r="ER68" s="12">
        <v>0</v>
      </c>
      <c r="ES68" s="12">
        <v>0</v>
      </c>
      <c r="ET68" s="12">
        <v>0</v>
      </c>
      <c r="EU68" s="12">
        <v>0</v>
      </c>
      <c r="EV68" s="12">
        <v>0</v>
      </c>
      <c r="EW68" s="12">
        <v>0</v>
      </c>
      <c r="EX68" s="12">
        <v>0</v>
      </c>
      <c r="EY68" s="12">
        <v>0</v>
      </c>
      <c r="EZ68" s="12">
        <v>0</v>
      </c>
      <c r="FA68" s="12">
        <v>0</v>
      </c>
      <c r="FB68" s="12">
        <v>0</v>
      </c>
      <c r="FC68" s="12">
        <v>0</v>
      </c>
      <c r="FD68" s="12">
        <v>0</v>
      </c>
      <c r="FE68" s="12">
        <v>0</v>
      </c>
      <c r="FF68" s="12">
        <v>0</v>
      </c>
      <c r="FG68" s="12">
        <v>0</v>
      </c>
      <c r="FH68" s="12">
        <v>0</v>
      </c>
      <c r="FI68" s="12">
        <v>0</v>
      </c>
      <c r="FJ68" s="12">
        <v>0</v>
      </c>
      <c r="FK68" s="12">
        <v>0</v>
      </c>
      <c r="FL68" s="12">
        <v>0</v>
      </c>
      <c r="FM68" s="12">
        <v>0</v>
      </c>
      <c r="FN68" s="12">
        <v>0</v>
      </c>
      <c r="FO68" s="12">
        <v>0</v>
      </c>
      <c r="FP68" s="12">
        <v>0</v>
      </c>
      <c r="FQ68" s="12">
        <v>0</v>
      </c>
      <c r="FR68" s="12">
        <v>0</v>
      </c>
      <c r="FS68" s="12">
        <v>0</v>
      </c>
      <c r="FT68" s="12">
        <v>0</v>
      </c>
      <c r="FU68" s="12">
        <v>0</v>
      </c>
      <c r="FV68" s="12">
        <v>0</v>
      </c>
      <c r="FW68" s="12">
        <v>0</v>
      </c>
      <c r="FX68" s="12">
        <v>0</v>
      </c>
      <c r="FY68" s="12">
        <v>0</v>
      </c>
      <c r="FZ68" s="12">
        <v>0</v>
      </c>
      <c r="GA68" s="12">
        <v>0</v>
      </c>
      <c r="GB68" s="12">
        <v>0</v>
      </c>
      <c r="GC68" s="12">
        <v>0</v>
      </c>
      <c r="GD68" s="12">
        <v>0</v>
      </c>
      <c r="GE68" s="12">
        <v>0</v>
      </c>
      <c r="GF68" s="12">
        <v>0</v>
      </c>
      <c r="GG68" s="12">
        <v>0</v>
      </c>
      <c r="GH68" s="12">
        <v>0</v>
      </c>
      <c r="GI68" s="12">
        <v>0</v>
      </c>
    </row>
    <row r="69" spans="1:191" x14ac:dyDescent="0.45">
      <c r="A69">
        <v>67</v>
      </c>
      <c r="B69" s="22" t="s">
        <v>162</v>
      </c>
      <c r="C69" s="23" t="s">
        <v>10</v>
      </c>
      <c r="D69" s="1">
        <v>1</v>
      </c>
      <c r="E69" s="1">
        <v>1</v>
      </c>
      <c r="F69" s="1">
        <f t="shared" si="7"/>
        <v>1</v>
      </c>
      <c r="G69" s="1">
        <f t="shared" si="10"/>
        <v>0</v>
      </c>
      <c r="H69" s="12">
        <v>0</v>
      </c>
      <c r="I69" s="12">
        <v>0</v>
      </c>
      <c r="J69" s="12">
        <v>1</v>
      </c>
      <c r="K69" s="12">
        <v>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2">
        <v>0</v>
      </c>
      <c r="AL69" s="12">
        <v>0</v>
      </c>
      <c r="AM69" s="21">
        <v>0</v>
      </c>
      <c r="AN69" s="21">
        <v>0</v>
      </c>
      <c r="AO69" s="21">
        <v>0</v>
      </c>
      <c r="AP69" s="21">
        <v>0</v>
      </c>
      <c r="AQ69" s="21">
        <v>0</v>
      </c>
      <c r="AR69" s="21">
        <v>0</v>
      </c>
      <c r="AS69" s="21">
        <v>0</v>
      </c>
      <c r="AT69" s="12">
        <v>0</v>
      </c>
      <c r="AU69" s="12">
        <v>0</v>
      </c>
      <c r="AV69" s="12">
        <v>0</v>
      </c>
      <c r="AW69" s="12">
        <v>0</v>
      </c>
      <c r="AX69" s="12">
        <v>0</v>
      </c>
      <c r="AY69" s="12">
        <v>0</v>
      </c>
      <c r="AZ69" s="12">
        <v>0</v>
      </c>
      <c r="BA69" s="12">
        <v>0</v>
      </c>
      <c r="BB69" s="12">
        <v>0</v>
      </c>
      <c r="BC69" s="12">
        <v>0</v>
      </c>
      <c r="BD69" s="12">
        <v>0</v>
      </c>
      <c r="BE69" s="12">
        <v>0</v>
      </c>
      <c r="BF69" s="12">
        <v>0</v>
      </c>
      <c r="BG69" s="12">
        <v>0</v>
      </c>
      <c r="BH69" s="12">
        <v>0</v>
      </c>
      <c r="BI69" s="12">
        <v>0</v>
      </c>
      <c r="BJ69" s="12">
        <v>0</v>
      </c>
      <c r="BK69" s="12">
        <v>0</v>
      </c>
      <c r="BL69" s="12">
        <v>0</v>
      </c>
      <c r="BM69" s="12">
        <v>0</v>
      </c>
      <c r="BN69" s="12">
        <v>0</v>
      </c>
      <c r="BO69" s="12">
        <v>0</v>
      </c>
      <c r="BP69" s="12">
        <v>0</v>
      </c>
      <c r="BQ69" s="12">
        <v>0</v>
      </c>
      <c r="BR69" s="12">
        <v>0</v>
      </c>
      <c r="BS69" s="12">
        <v>0</v>
      </c>
      <c r="BT69" s="12">
        <v>0</v>
      </c>
      <c r="BU69" s="12">
        <v>0</v>
      </c>
      <c r="BV69" s="12">
        <v>0</v>
      </c>
      <c r="BW69" s="12">
        <v>0</v>
      </c>
      <c r="BX69" s="12">
        <v>0</v>
      </c>
      <c r="BY69" s="12">
        <v>0</v>
      </c>
      <c r="BZ69" s="12">
        <v>0</v>
      </c>
      <c r="CA69" s="12">
        <v>0</v>
      </c>
      <c r="CB69" s="12">
        <v>0</v>
      </c>
      <c r="CC69" s="12">
        <v>0</v>
      </c>
      <c r="CD69" s="12">
        <v>0</v>
      </c>
      <c r="CE69" s="12">
        <v>0</v>
      </c>
      <c r="CF69" s="12">
        <v>0</v>
      </c>
      <c r="CG69" s="12">
        <v>0</v>
      </c>
      <c r="CH69" s="12">
        <v>0</v>
      </c>
      <c r="CI69" s="12">
        <v>0</v>
      </c>
      <c r="CJ69" s="12">
        <v>0</v>
      </c>
      <c r="CK69" s="12">
        <v>0</v>
      </c>
      <c r="CL69" s="12">
        <v>0</v>
      </c>
      <c r="CM69" s="12">
        <v>0</v>
      </c>
      <c r="CN69" s="12">
        <v>0</v>
      </c>
      <c r="CO69" s="12">
        <v>0</v>
      </c>
      <c r="CP69" s="12">
        <v>0</v>
      </c>
      <c r="CQ69" s="12">
        <v>0</v>
      </c>
      <c r="CR69" s="12">
        <v>0</v>
      </c>
      <c r="CS69" s="12">
        <v>0</v>
      </c>
      <c r="CT69" s="12">
        <v>0</v>
      </c>
      <c r="CU69" s="12">
        <v>0</v>
      </c>
      <c r="CV69" s="12">
        <v>0</v>
      </c>
      <c r="CW69" s="12">
        <v>0</v>
      </c>
      <c r="CX69" s="12">
        <v>0</v>
      </c>
      <c r="CY69" s="12">
        <v>0</v>
      </c>
      <c r="CZ69" s="12">
        <v>0</v>
      </c>
      <c r="DA69" s="12">
        <v>0</v>
      </c>
      <c r="DB69" s="12">
        <v>0</v>
      </c>
      <c r="DC69" s="12">
        <v>0</v>
      </c>
      <c r="DD69" s="12">
        <v>0</v>
      </c>
      <c r="DE69" s="12">
        <v>0</v>
      </c>
      <c r="DF69" s="12">
        <v>0</v>
      </c>
      <c r="DG69" s="12">
        <v>0</v>
      </c>
      <c r="DH69" s="12">
        <v>0</v>
      </c>
      <c r="DI69" s="12">
        <v>0</v>
      </c>
      <c r="DJ69" s="12">
        <v>0</v>
      </c>
      <c r="DK69" s="12">
        <v>0</v>
      </c>
      <c r="DL69" s="12">
        <v>0</v>
      </c>
      <c r="DM69" s="12">
        <v>0</v>
      </c>
      <c r="DN69" s="12">
        <v>0</v>
      </c>
      <c r="DO69" s="12">
        <v>0</v>
      </c>
      <c r="DP69" s="12">
        <v>0</v>
      </c>
      <c r="DQ69" s="12">
        <v>0</v>
      </c>
      <c r="DR69" s="12">
        <v>0</v>
      </c>
      <c r="DS69" s="12">
        <v>0</v>
      </c>
      <c r="DT69" s="12">
        <v>0</v>
      </c>
      <c r="DU69" s="12">
        <v>0</v>
      </c>
      <c r="DV69" s="12">
        <v>0</v>
      </c>
      <c r="DW69" s="12">
        <v>0</v>
      </c>
      <c r="DX69" s="12">
        <v>0</v>
      </c>
      <c r="DY69" s="12">
        <v>0</v>
      </c>
      <c r="DZ69" s="12">
        <v>0</v>
      </c>
      <c r="EA69" s="12">
        <v>0</v>
      </c>
      <c r="EB69" s="12">
        <v>0</v>
      </c>
      <c r="EC69" s="12">
        <v>0</v>
      </c>
      <c r="ED69" s="12">
        <v>0</v>
      </c>
      <c r="EE69" s="12">
        <v>0</v>
      </c>
      <c r="EF69" s="12">
        <v>0</v>
      </c>
      <c r="EG69" s="12">
        <v>0</v>
      </c>
      <c r="EH69" s="12">
        <v>0</v>
      </c>
      <c r="EI69" s="12">
        <v>0</v>
      </c>
      <c r="EJ69" s="12">
        <v>0</v>
      </c>
      <c r="EK69" s="12">
        <v>0</v>
      </c>
      <c r="EL69" s="12">
        <v>0</v>
      </c>
      <c r="EM69" s="12">
        <v>0</v>
      </c>
      <c r="EN69" s="12">
        <v>0</v>
      </c>
      <c r="EO69" s="12">
        <v>0</v>
      </c>
      <c r="EP69" s="12">
        <v>0</v>
      </c>
      <c r="EQ69" s="12">
        <v>0</v>
      </c>
      <c r="ER69" s="12">
        <v>0</v>
      </c>
      <c r="ES69" s="12">
        <v>0</v>
      </c>
      <c r="ET69" s="12">
        <v>0</v>
      </c>
      <c r="EU69" s="12">
        <v>0</v>
      </c>
      <c r="EV69" s="12">
        <v>0</v>
      </c>
      <c r="EW69" s="12">
        <v>0</v>
      </c>
      <c r="EX69" s="12">
        <v>0</v>
      </c>
      <c r="EY69" s="12">
        <v>0</v>
      </c>
      <c r="EZ69" s="12">
        <v>0</v>
      </c>
      <c r="FA69" s="12">
        <v>0</v>
      </c>
      <c r="FB69" s="12">
        <v>0</v>
      </c>
      <c r="FC69" s="12">
        <v>0</v>
      </c>
      <c r="FD69" s="12">
        <v>0</v>
      </c>
      <c r="FE69" s="12">
        <v>0</v>
      </c>
      <c r="FF69" s="12">
        <v>0</v>
      </c>
      <c r="FG69" s="12">
        <v>0</v>
      </c>
      <c r="FH69" s="12">
        <v>0</v>
      </c>
      <c r="FI69" s="12">
        <v>0</v>
      </c>
      <c r="FJ69" s="12">
        <v>0</v>
      </c>
      <c r="FK69" s="12">
        <v>0</v>
      </c>
      <c r="FL69" s="12">
        <v>0</v>
      </c>
      <c r="FM69" s="12">
        <v>0</v>
      </c>
      <c r="FN69" s="12">
        <v>0</v>
      </c>
      <c r="FO69" s="12">
        <v>0</v>
      </c>
      <c r="FP69" s="12">
        <v>0</v>
      </c>
      <c r="FQ69" s="12">
        <v>0</v>
      </c>
      <c r="FR69" s="12">
        <v>0</v>
      </c>
      <c r="FS69" s="12">
        <v>0</v>
      </c>
      <c r="FT69" s="12">
        <v>0</v>
      </c>
      <c r="FU69" s="12">
        <v>0</v>
      </c>
      <c r="FV69" s="12">
        <v>0</v>
      </c>
      <c r="FW69" s="12">
        <v>0</v>
      </c>
      <c r="FX69" s="12">
        <v>0</v>
      </c>
      <c r="FY69" s="12">
        <v>0</v>
      </c>
      <c r="FZ69" s="12">
        <v>0</v>
      </c>
      <c r="GA69" s="12">
        <v>0</v>
      </c>
      <c r="GB69" s="12">
        <v>0</v>
      </c>
      <c r="GC69" s="12">
        <v>0</v>
      </c>
      <c r="GD69" s="12">
        <v>0</v>
      </c>
      <c r="GE69" s="12">
        <v>0</v>
      </c>
      <c r="GF69" s="12">
        <v>0</v>
      </c>
      <c r="GG69" s="12">
        <v>0</v>
      </c>
      <c r="GH69" s="12">
        <v>0</v>
      </c>
      <c r="GI69" s="12">
        <v>0</v>
      </c>
    </row>
    <row r="70" spans="1:191" x14ac:dyDescent="0.45">
      <c r="A70">
        <v>68</v>
      </c>
      <c r="B70" s="22" t="s">
        <v>161</v>
      </c>
      <c r="C70" s="23" t="s">
        <v>10</v>
      </c>
      <c r="D70" s="1">
        <v>2</v>
      </c>
      <c r="E70" s="1">
        <v>1</v>
      </c>
      <c r="F70" s="1">
        <f t="shared" ref="F70:F133" si="12">COUNTIF(H70:GI70,"&gt;0")</f>
        <v>4</v>
      </c>
      <c r="G70" s="1">
        <f t="shared" si="10"/>
        <v>1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2">
        <v>0</v>
      </c>
      <c r="AL70" s="12">
        <v>0</v>
      </c>
      <c r="AM70" s="21">
        <v>0</v>
      </c>
      <c r="AN70" s="21">
        <v>0</v>
      </c>
      <c r="AO70" s="21">
        <v>0</v>
      </c>
      <c r="AP70" s="21">
        <v>8</v>
      </c>
      <c r="AQ70" s="21">
        <v>0</v>
      </c>
      <c r="AR70" s="21">
        <v>0</v>
      </c>
      <c r="AS70" s="21">
        <v>0</v>
      </c>
      <c r="AT70" s="12">
        <v>0</v>
      </c>
      <c r="AU70" s="12">
        <v>0</v>
      </c>
      <c r="AV70" s="12">
        <v>0</v>
      </c>
      <c r="AW70" s="12">
        <v>10</v>
      </c>
      <c r="AX70" s="12">
        <v>0</v>
      </c>
      <c r="AY70" s="12">
        <v>0</v>
      </c>
      <c r="AZ70" s="12">
        <v>0</v>
      </c>
      <c r="BA70" s="12">
        <v>0</v>
      </c>
      <c r="BB70" s="12">
        <v>0</v>
      </c>
      <c r="BC70" s="12">
        <v>0</v>
      </c>
      <c r="BD70" s="12">
        <v>0</v>
      </c>
      <c r="BE70" s="12">
        <v>10</v>
      </c>
      <c r="BF70" s="12">
        <v>0</v>
      </c>
      <c r="BG70" s="12">
        <v>0</v>
      </c>
      <c r="BH70" s="12">
        <v>0</v>
      </c>
      <c r="BI70" s="12">
        <v>0</v>
      </c>
      <c r="BJ70" s="12">
        <v>0</v>
      </c>
      <c r="BK70" s="12">
        <v>0</v>
      </c>
      <c r="BL70" s="12">
        <v>0</v>
      </c>
      <c r="BM70" s="12">
        <v>0</v>
      </c>
      <c r="BN70" s="12">
        <v>0</v>
      </c>
      <c r="BO70" s="12">
        <v>0</v>
      </c>
      <c r="BP70" s="12">
        <v>0</v>
      </c>
      <c r="BQ70" s="12">
        <v>0</v>
      </c>
      <c r="BR70" s="12">
        <v>0</v>
      </c>
      <c r="BS70" s="12">
        <v>0</v>
      </c>
      <c r="BT70" s="12">
        <v>0</v>
      </c>
      <c r="BU70" s="12">
        <v>0</v>
      </c>
      <c r="BV70" s="12">
        <v>0</v>
      </c>
      <c r="BW70" s="12">
        <v>0</v>
      </c>
      <c r="BX70" s="12">
        <v>0</v>
      </c>
      <c r="BY70" s="12">
        <v>0</v>
      </c>
      <c r="BZ70" s="12">
        <v>0</v>
      </c>
      <c r="CA70" s="12">
        <v>1</v>
      </c>
      <c r="CB70" s="12">
        <v>0</v>
      </c>
      <c r="CC70" s="12">
        <v>0</v>
      </c>
      <c r="CD70" s="12">
        <v>0</v>
      </c>
      <c r="CE70" s="12">
        <v>0</v>
      </c>
      <c r="CF70" s="12">
        <v>0</v>
      </c>
      <c r="CG70" s="12">
        <v>0</v>
      </c>
      <c r="CH70" s="12">
        <v>0</v>
      </c>
      <c r="CI70" s="12">
        <v>0</v>
      </c>
      <c r="CJ70" s="12">
        <v>0</v>
      </c>
      <c r="CK70" s="12">
        <v>0</v>
      </c>
      <c r="CL70" s="12">
        <v>0</v>
      </c>
      <c r="CM70" s="12">
        <v>0</v>
      </c>
      <c r="CN70" s="12">
        <v>0</v>
      </c>
      <c r="CO70" s="12">
        <v>0</v>
      </c>
      <c r="CP70" s="12">
        <v>0</v>
      </c>
      <c r="CQ70" s="12">
        <v>0</v>
      </c>
      <c r="CR70" s="12">
        <v>0</v>
      </c>
      <c r="CS70" s="12">
        <v>0</v>
      </c>
      <c r="CT70" s="12">
        <v>0</v>
      </c>
      <c r="CU70" s="12">
        <v>0</v>
      </c>
      <c r="CV70" s="12">
        <v>0</v>
      </c>
      <c r="CW70" s="12">
        <v>0</v>
      </c>
      <c r="CX70" s="12">
        <v>0</v>
      </c>
      <c r="CY70" s="12">
        <v>0</v>
      </c>
      <c r="CZ70" s="12">
        <v>0</v>
      </c>
      <c r="DA70" s="12">
        <v>0</v>
      </c>
      <c r="DB70" s="12">
        <v>0</v>
      </c>
      <c r="DC70" s="12">
        <v>0</v>
      </c>
      <c r="DD70" s="12">
        <v>0</v>
      </c>
      <c r="DE70" s="12">
        <v>0</v>
      </c>
      <c r="DF70" s="12">
        <v>0</v>
      </c>
      <c r="DG70" s="12">
        <v>0</v>
      </c>
      <c r="DH70" s="12">
        <v>0</v>
      </c>
      <c r="DI70" s="12">
        <v>0</v>
      </c>
      <c r="DJ70" s="12">
        <v>0</v>
      </c>
      <c r="DK70" s="12">
        <v>0</v>
      </c>
      <c r="DL70" s="12">
        <v>0</v>
      </c>
      <c r="DM70" s="12">
        <v>0</v>
      </c>
      <c r="DN70" s="12">
        <v>0</v>
      </c>
      <c r="DO70" s="12">
        <v>0</v>
      </c>
      <c r="DP70" s="12">
        <v>0</v>
      </c>
      <c r="DQ70" s="12">
        <v>0</v>
      </c>
      <c r="DR70" s="12">
        <v>0</v>
      </c>
      <c r="DS70" s="12">
        <v>0</v>
      </c>
      <c r="DT70" s="12">
        <v>0</v>
      </c>
      <c r="DU70" s="12">
        <v>0</v>
      </c>
      <c r="DV70" s="12">
        <v>0</v>
      </c>
      <c r="DW70" s="12">
        <v>0</v>
      </c>
      <c r="DX70" s="12">
        <v>0</v>
      </c>
      <c r="DY70" s="12">
        <v>0</v>
      </c>
      <c r="DZ70" s="12">
        <v>0</v>
      </c>
      <c r="EA70" s="12">
        <v>0</v>
      </c>
      <c r="EB70" s="12">
        <v>0</v>
      </c>
      <c r="EC70" s="12">
        <v>0</v>
      </c>
      <c r="ED70" s="12">
        <v>0</v>
      </c>
      <c r="EE70" s="12">
        <v>0</v>
      </c>
      <c r="EF70" s="12">
        <v>0</v>
      </c>
      <c r="EG70" s="12">
        <v>0</v>
      </c>
      <c r="EH70" s="12">
        <v>0</v>
      </c>
      <c r="EI70" s="12">
        <v>0</v>
      </c>
      <c r="EJ70" s="12">
        <v>0</v>
      </c>
      <c r="EK70" s="12">
        <v>0</v>
      </c>
      <c r="EL70" s="12">
        <v>0</v>
      </c>
      <c r="EM70" s="12">
        <v>0</v>
      </c>
      <c r="EN70" s="12">
        <v>0</v>
      </c>
      <c r="EO70" s="12">
        <v>0</v>
      </c>
      <c r="EP70" s="12">
        <v>0</v>
      </c>
      <c r="EQ70" s="12">
        <v>0</v>
      </c>
      <c r="ER70" s="12">
        <v>0</v>
      </c>
      <c r="ES70" s="12">
        <v>0</v>
      </c>
      <c r="ET70" s="12">
        <v>0</v>
      </c>
      <c r="EU70" s="12">
        <v>0</v>
      </c>
      <c r="EV70" s="12">
        <v>0</v>
      </c>
      <c r="EW70" s="12">
        <v>0</v>
      </c>
      <c r="EX70" s="12">
        <v>0</v>
      </c>
      <c r="EY70" s="12">
        <v>0</v>
      </c>
      <c r="EZ70" s="12">
        <v>0</v>
      </c>
      <c r="FA70" s="12">
        <v>0</v>
      </c>
      <c r="FB70" s="12">
        <v>0</v>
      </c>
      <c r="FC70" s="12">
        <v>0</v>
      </c>
      <c r="FD70" s="12">
        <v>0</v>
      </c>
      <c r="FE70" s="12">
        <v>0</v>
      </c>
      <c r="FF70" s="12">
        <v>0</v>
      </c>
      <c r="FG70" s="12">
        <v>0</v>
      </c>
      <c r="FH70" s="12">
        <v>0</v>
      </c>
      <c r="FI70" s="12">
        <v>0</v>
      </c>
      <c r="FJ70" s="12">
        <v>0</v>
      </c>
      <c r="FK70" s="12">
        <v>0</v>
      </c>
      <c r="FL70" s="12">
        <v>0</v>
      </c>
      <c r="FM70" s="12">
        <v>0</v>
      </c>
      <c r="FN70" s="12">
        <v>0</v>
      </c>
      <c r="FO70" s="12">
        <v>0</v>
      </c>
      <c r="FP70" s="12">
        <v>0</v>
      </c>
      <c r="FQ70" s="12">
        <v>0</v>
      </c>
      <c r="FR70" s="12">
        <v>0</v>
      </c>
      <c r="FS70" s="12">
        <v>0</v>
      </c>
      <c r="FT70" s="12">
        <v>0</v>
      </c>
      <c r="FU70" s="12">
        <v>0</v>
      </c>
      <c r="FV70" s="12">
        <v>0</v>
      </c>
      <c r="FW70" s="12">
        <v>0</v>
      </c>
      <c r="FX70" s="12">
        <v>0</v>
      </c>
      <c r="FY70" s="12">
        <v>0</v>
      </c>
      <c r="FZ70" s="12">
        <v>0</v>
      </c>
      <c r="GA70" s="12">
        <v>0</v>
      </c>
      <c r="GB70" s="12">
        <v>0</v>
      </c>
      <c r="GC70" s="12">
        <v>0</v>
      </c>
      <c r="GD70" s="12">
        <v>0</v>
      </c>
      <c r="GE70" s="12">
        <v>0</v>
      </c>
      <c r="GF70" s="12">
        <v>0</v>
      </c>
      <c r="GG70" s="12">
        <v>0</v>
      </c>
      <c r="GH70" s="12">
        <v>0</v>
      </c>
      <c r="GI70" s="12">
        <v>0</v>
      </c>
    </row>
    <row r="71" spans="1:191" x14ac:dyDescent="0.45">
      <c r="A71">
        <v>69</v>
      </c>
      <c r="B71" s="22" t="s">
        <v>160</v>
      </c>
      <c r="C71" s="23" t="s">
        <v>10</v>
      </c>
      <c r="D71" s="1">
        <v>0.5</v>
      </c>
      <c r="E71" s="1">
        <v>1</v>
      </c>
      <c r="F71" s="1">
        <f t="shared" si="12"/>
        <v>3</v>
      </c>
      <c r="G71" s="1">
        <f t="shared" si="10"/>
        <v>1</v>
      </c>
      <c r="H71" s="12">
        <v>0</v>
      </c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>
        <v>0</v>
      </c>
      <c r="AJ71" s="12">
        <v>0</v>
      </c>
      <c r="AK71" s="12">
        <v>0</v>
      </c>
      <c r="AL71" s="12">
        <v>0</v>
      </c>
      <c r="AM71" s="21">
        <v>0</v>
      </c>
      <c r="AN71" s="21">
        <v>0</v>
      </c>
      <c r="AO71" s="21">
        <v>0</v>
      </c>
      <c r="AP71" s="21">
        <v>2</v>
      </c>
      <c r="AQ71" s="21">
        <v>0</v>
      </c>
      <c r="AR71" s="21">
        <v>0</v>
      </c>
      <c r="AS71" s="21">
        <v>0</v>
      </c>
      <c r="AT71" s="12">
        <v>0</v>
      </c>
      <c r="AU71" s="12">
        <v>0</v>
      </c>
      <c r="AV71" s="12">
        <v>0</v>
      </c>
      <c r="AW71" s="12">
        <v>0</v>
      </c>
      <c r="AX71" s="12">
        <v>0</v>
      </c>
      <c r="AY71" s="12">
        <v>0</v>
      </c>
      <c r="AZ71" s="12">
        <v>0</v>
      </c>
      <c r="BA71" s="12">
        <v>0</v>
      </c>
      <c r="BB71" s="12">
        <v>0</v>
      </c>
      <c r="BC71" s="12">
        <v>0</v>
      </c>
      <c r="BD71" s="12">
        <v>0</v>
      </c>
      <c r="BE71" s="12">
        <v>5</v>
      </c>
      <c r="BF71" s="12">
        <v>0</v>
      </c>
      <c r="BG71" s="12">
        <v>0</v>
      </c>
      <c r="BH71" s="12">
        <v>0</v>
      </c>
      <c r="BI71" s="12">
        <v>0</v>
      </c>
      <c r="BJ71" s="12">
        <v>0</v>
      </c>
      <c r="BK71" s="12">
        <v>0</v>
      </c>
      <c r="BL71" s="12">
        <v>0</v>
      </c>
      <c r="BM71" s="12">
        <v>0</v>
      </c>
      <c r="BN71" s="12">
        <v>0</v>
      </c>
      <c r="BO71" s="12">
        <v>0</v>
      </c>
      <c r="BP71" s="12">
        <v>0</v>
      </c>
      <c r="BQ71" s="12">
        <v>0</v>
      </c>
      <c r="BR71" s="12">
        <v>0</v>
      </c>
      <c r="BS71" s="12">
        <v>0</v>
      </c>
      <c r="BT71" s="12">
        <v>0</v>
      </c>
      <c r="BU71" s="12">
        <v>0</v>
      </c>
      <c r="BV71" s="12">
        <v>0</v>
      </c>
      <c r="BW71" s="12">
        <v>0</v>
      </c>
      <c r="BX71" s="12">
        <v>0</v>
      </c>
      <c r="BY71" s="12">
        <v>0</v>
      </c>
      <c r="BZ71" s="12">
        <v>0</v>
      </c>
      <c r="CA71" s="12">
        <v>0</v>
      </c>
      <c r="CB71" s="12">
        <v>1</v>
      </c>
      <c r="CC71" s="12">
        <v>0</v>
      </c>
      <c r="CD71" s="12">
        <v>0</v>
      </c>
      <c r="CE71" s="12">
        <v>0</v>
      </c>
      <c r="CF71" s="12">
        <v>0</v>
      </c>
      <c r="CG71" s="12">
        <v>0</v>
      </c>
      <c r="CH71" s="12">
        <v>0</v>
      </c>
      <c r="CI71" s="12">
        <v>0</v>
      </c>
      <c r="CJ71" s="12">
        <v>0</v>
      </c>
      <c r="CK71" s="12">
        <v>0</v>
      </c>
      <c r="CL71" s="12">
        <v>0</v>
      </c>
      <c r="CM71" s="12">
        <v>0</v>
      </c>
      <c r="CN71" s="12">
        <v>0</v>
      </c>
      <c r="CO71" s="12">
        <v>0</v>
      </c>
      <c r="CP71" s="12">
        <v>0</v>
      </c>
      <c r="CQ71" s="12">
        <v>0</v>
      </c>
      <c r="CR71" s="12">
        <v>0</v>
      </c>
      <c r="CS71" s="12">
        <v>0</v>
      </c>
      <c r="CT71" s="12">
        <v>0</v>
      </c>
      <c r="CU71" s="12">
        <v>0</v>
      </c>
      <c r="CV71" s="12">
        <v>0</v>
      </c>
      <c r="CW71" s="12">
        <v>0</v>
      </c>
      <c r="CX71" s="12">
        <v>0</v>
      </c>
      <c r="CY71" s="12">
        <v>0</v>
      </c>
      <c r="CZ71" s="12">
        <v>0</v>
      </c>
      <c r="DA71" s="12">
        <v>0</v>
      </c>
      <c r="DB71" s="12">
        <v>0</v>
      </c>
      <c r="DC71" s="12">
        <v>0</v>
      </c>
      <c r="DD71" s="12">
        <v>0</v>
      </c>
      <c r="DE71" s="12">
        <v>0</v>
      </c>
      <c r="DF71" s="12">
        <v>0</v>
      </c>
      <c r="DG71" s="12">
        <v>0</v>
      </c>
      <c r="DH71" s="12">
        <v>0</v>
      </c>
      <c r="DI71" s="12">
        <v>0</v>
      </c>
      <c r="DJ71" s="12">
        <v>0</v>
      </c>
      <c r="DK71" s="12">
        <v>0</v>
      </c>
      <c r="DL71" s="12">
        <v>0</v>
      </c>
      <c r="DM71" s="12">
        <v>0</v>
      </c>
      <c r="DN71" s="12">
        <v>0</v>
      </c>
      <c r="DO71" s="12">
        <v>0</v>
      </c>
      <c r="DP71" s="12">
        <v>0</v>
      </c>
      <c r="DQ71" s="12">
        <v>0</v>
      </c>
      <c r="DR71" s="12">
        <v>0</v>
      </c>
      <c r="DS71" s="12">
        <v>0</v>
      </c>
      <c r="DT71" s="12">
        <v>0</v>
      </c>
      <c r="DU71" s="12">
        <v>0</v>
      </c>
      <c r="DV71" s="12">
        <v>0</v>
      </c>
      <c r="DW71" s="12">
        <v>0</v>
      </c>
      <c r="DX71" s="12">
        <v>0</v>
      </c>
      <c r="DY71" s="12">
        <v>0</v>
      </c>
      <c r="DZ71" s="12">
        <v>0</v>
      </c>
      <c r="EA71" s="12">
        <v>0</v>
      </c>
      <c r="EB71" s="12">
        <v>0</v>
      </c>
      <c r="EC71" s="12">
        <v>0</v>
      </c>
      <c r="ED71" s="12">
        <v>0</v>
      </c>
      <c r="EE71" s="12">
        <v>0</v>
      </c>
      <c r="EF71" s="12">
        <v>0</v>
      </c>
      <c r="EG71" s="12">
        <v>0</v>
      </c>
      <c r="EH71" s="12">
        <v>0</v>
      </c>
      <c r="EI71" s="12">
        <v>0</v>
      </c>
      <c r="EJ71" s="12">
        <v>0</v>
      </c>
      <c r="EK71" s="12">
        <v>0</v>
      </c>
      <c r="EL71" s="12">
        <v>0</v>
      </c>
      <c r="EM71" s="12">
        <v>0</v>
      </c>
      <c r="EN71" s="12">
        <v>0</v>
      </c>
      <c r="EO71" s="12">
        <v>0</v>
      </c>
      <c r="EP71" s="12">
        <v>0</v>
      </c>
      <c r="EQ71" s="12">
        <v>0</v>
      </c>
      <c r="ER71" s="12">
        <v>0</v>
      </c>
      <c r="ES71" s="12">
        <v>0</v>
      </c>
      <c r="ET71" s="12">
        <v>0</v>
      </c>
      <c r="EU71" s="12">
        <v>0</v>
      </c>
      <c r="EV71" s="12">
        <v>0</v>
      </c>
      <c r="EW71" s="12">
        <v>0</v>
      </c>
      <c r="EX71" s="12">
        <v>0</v>
      </c>
      <c r="EY71" s="12">
        <v>0</v>
      </c>
      <c r="EZ71" s="12">
        <v>0</v>
      </c>
      <c r="FA71" s="12">
        <v>0</v>
      </c>
      <c r="FB71" s="12">
        <v>0</v>
      </c>
      <c r="FC71" s="12">
        <v>0</v>
      </c>
      <c r="FD71" s="12">
        <v>0</v>
      </c>
      <c r="FE71" s="12">
        <v>0</v>
      </c>
      <c r="FF71" s="12">
        <v>0</v>
      </c>
      <c r="FG71" s="12">
        <v>0</v>
      </c>
      <c r="FH71" s="12">
        <v>0</v>
      </c>
      <c r="FI71" s="12">
        <v>0</v>
      </c>
      <c r="FJ71" s="12">
        <v>0</v>
      </c>
      <c r="FK71" s="12">
        <v>0</v>
      </c>
      <c r="FL71" s="12">
        <v>0</v>
      </c>
      <c r="FM71" s="12">
        <v>0</v>
      </c>
      <c r="FN71" s="12">
        <v>0</v>
      </c>
      <c r="FO71" s="12">
        <v>0</v>
      </c>
      <c r="FP71" s="12">
        <v>0</v>
      </c>
      <c r="FQ71" s="12">
        <v>0</v>
      </c>
      <c r="FR71" s="12">
        <v>0</v>
      </c>
      <c r="FS71" s="12">
        <v>0</v>
      </c>
      <c r="FT71" s="12">
        <v>0</v>
      </c>
      <c r="FU71" s="12">
        <v>0</v>
      </c>
      <c r="FV71" s="12">
        <v>0</v>
      </c>
      <c r="FW71" s="12">
        <v>0</v>
      </c>
      <c r="FX71" s="12">
        <v>0</v>
      </c>
      <c r="FY71" s="12">
        <v>0</v>
      </c>
      <c r="FZ71" s="12">
        <v>0</v>
      </c>
      <c r="GA71" s="12">
        <v>0</v>
      </c>
      <c r="GB71" s="12">
        <v>0</v>
      </c>
      <c r="GC71" s="12">
        <v>0</v>
      </c>
      <c r="GD71" s="12">
        <v>0</v>
      </c>
      <c r="GE71" s="12">
        <v>0</v>
      </c>
      <c r="GF71" s="12">
        <v>0</v>
      </c>
      <c r="GG71" s="12">
        <v>0</v>
      </c>
      <c r="GH71" s="12">
        <v>0</v>
      </c>
      <c r="GI71" s="12">
        <v>0</v>
      </c>
    </row>
    <row r="72" spans="1:191" x14ac:dyDescent="0.45">
      <c r="A72">
        <v>70</v>
      </c>
      <c r="B72" s="22" t="s">
        <v>159</v>
      </c>
      <c r="C72" s="23" t="s">
        <v>10</v>
      </c>
      <c r="D72" s="1">
        <v>0.5</v>
      </c>
      <c r="E72" s="1">
        <v>2</v>
      </c>
      <c r="F72" s="1">
        <f t="shared" si="12"/>
        <v>3</v>
      </c>
      <c r="G72" s="1">
        <f t="shared" si="10"/>
        <v>1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  <c r="AD72" s="12">
        <v>0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2">
        <v>0</v>
      </c>
      <c r="AL72" s="12">
        <v>0</v>
      </c>
      <c r="AM72" s="21">
        <v>0</v>
      </c>
      <c r="AN72" s="21">
        <v>0</v>
      </c>
      <c r="AO72" s="21">
        <v>0</v>
      </c>
      <c r="AP72" s="21">
        <v>4</v>
      </c>
      <c r="AQ72" s="21">
        <v>0</v>
      </c>
      <c r="AR72" s="21">
        <v>0</v>
      </c>
      <c r="AS72" s="21">
        <v>0</v>
      </c>
      <c r="AT72" s="12">
        <v>0</v>
      </c>
      <c r="AU72" s="12">
        <v>0</v>
      </c>
      <c r="AV72" s="12">
        <v>0</v>
      </c>
      <c r="AW72" s="12">
        <v>0</v>
      </c>
      <c r="AX72" s="12">
        <v>0</v>
      </c>
      <c r="AY72" s="12">
        <v>0</v>
      </c>
      <c r="AZ72" s="12">
        <v>0</v>
      </c>
      <c r="BA72" s="12">
        <v>0</v>
      </c>
      <c r="BB72" s="12">
        <v>0</v>
      </c>
      <c r="BC72" s="12">
        <v>0</v>
      </c>
      <c r="BD72" s="12">
        <v>0</v>
      </c>
      <c r="BE72" s="12">
        <v>40</v>
      </c>
      <c r="BF72" s="12">
        <v>0</v>
      </c>
      <c r="BG72" s="12">
        <v>0</v>
      </c>
      <c r="BH72" s="12">
        <v>0</v>
      </c>
      <c r="BI72" s="12">
        <v>0</v>
      </c>
      <c r="BJ72" s="12">
        <v>0</v>
      </c>
      <c r="BK72" s="12">
        <v>0</v>
      </c>
      <c r="BL72" s="12">
        <v>0</v>
      </c>
      <c r="BM72" s="12">
        <v>0</v>
      </c>
      <c r="BN72" s="12">
        <v>0</v>
      </c>
      <c r="BO72" s="12">
        <v>0</v>
      </c>
      <c r="BP72" s="12">
        <v>0</v>
      </c>
      <c r="BQ72" s="12">
        <v>0</v>
      </c>
      <c r="BR72" s="12">
        <v>0</v>
      </c>
      <c r="BS72" s="12">
        <v>0</v>
      </c>
      <c r="BT72" s="12">
        <v>0</v>
      </c>
      <c r="BU72" s="12">
        <v>0</v>
      </c>
      <c r="BV72" s="12">
        <v>0</v>
      </c>
      <c r="BW72" s="12">
        <v>0</v>
      </c>
      <c r="BX72" s="12">
        <v>0</v>
      </c>
      <c r="BY72" s="12">
        <v>0</v>
      </c>
      <c r="BZ72" s="12">
        <v>0</v>
      </c>
      <c r="CA72" s="12">
        <v>0</v>
      </c>
      <c r="CB72" s="12">
        <v>0</v>
      </c>
      <c r="CC72" s="12">
        <v>2</v>
      </c>
      <c r="CD72" s="12">
        <v>0</v>
      </c>
      <c r="CE72" s="12">
        <v>0</v>
      </c>
      <c r="CF72" s="12">
        <v>0</v>
      </c>
      <c r="CG72" s="12">
        <v>0</v>
      </c>
      <c r="CH72" s="12">
        <v>0</v>
      </c>
      <c r="CI72" s="12">
        <v>0</v>
      </c>
      <c r="CJ72" s="12">
        <v>0</v>
      </c>
      <c r="CK72" s="12">
        <v>0</v>
      </c>
      <c r="CL72" s="12">
        <v>0</v>
      </c>
      <c r="CM72" s="12">
        <v>0</v>
      </c>
      <c r="CN72" s="12">
        <v>0</v>
      </c>
      <c r="CO72" s="12">
        <v>0</v>
      </c>
      <c r="CP72" s="12">
        <v>0</v>
      </c>
      <c r="CQ72" s="12">
        <v>0</v>
      </c>
      <c r="CR72" s="12">
        <v>0</v>
      </c>
      <c r="CS72" s="12">
        <v>0</v>
      </c>
      <c r="CT72" s="12">
        <v>0</v>
      </c>
      <c r="CU72" s="12">
        <v>0</v>
      </c>
      <c r="CV72" s="12">
        <v>0</v>
      </c>
      <c r="CW72" s="12">
        <v>0</v>
      </c>
      <c r="CX72" s="12">
        <v>0</v>
      </c>
      <c r="CY72" s="12">
        <v>0</v>
      </c>
      <c r="CZ72" s="12">
        <v>0</v>
      </c>
      <c r="DA72" s="12">
        <v>0</v>
      </c>
      <c r="DB72" s="12">
        <v>0</v>
      </c>
      <c r="DC72" s="12">
        <v>0</v>
      </c>
      <c r="DD72" s="12">
        <v>0</v>
      </c>
      <c r="DE72" s="12">
        <v>0</v>
      </c>
      <c r="DF72" s="12">
        <v>0</v>
      </c>
      <c r="DG72" s="12">
        <v>0</v>
      </c>
      <c r="DH72" s="12">
        <v>0</v>
      </c>
      <c r="DI72" s="12">
        <v>0</v>
      </c>
      <c r="DJ72" s="12">
        <v>0</v>
      </c>
      <c r="DK72" s="12">
        <v>0</v>
      </c>
      <c r="DL72" s="12">
        <v>0</v>
      </c>
      <c r="DM72" s="12">
        <v>0</v>
      </c>
      <c r="DN72" s="12">
        <v>0</v>
      </c>
      <c r="DO72" s="12">
        <v>0</v>
      </c>
      <c r="DP72" s="12">
        <v>0</v>
      </c>
      <c r="DQ72" s="12">
        <v>0</v>
      </c>
      <c r="DR72" s="12">
        <v>0</v>
      </c>
      <c r="DS72" s="12">
        <v>0</v>
      </c>
      <c r="DT72" s="12">
        <v>0</v>
      </c>
      <c r="DU72" s="12">
        <v>0</v>
      </c>
      <c r="DV72" s="12">
        <v>0</v>
      </c>
      <c r="DW72" s="12">
        <v>0</v>
      </c>
      <c r="DX72" s="12">
        <v>0</v>
      </c>
      <c r="DY72" s="12">
        <v>0</v>
      </c>
      <c r="DZ72" s="12">
        <v>0</v>
      </c>
      <c r="EA72" s="12">
        <v>0</v>
      </c>
      <c r="EB72" s="12">
        <v>0</v>
      </c>
      <c r="EC72" s="12">
        <v>0</v>
      </c>
      <c r="ED72" s="12">
        <v>0</v>
      </c>
      <c r="EE72" s="12">
        <v>0</v>
      </c>
      <c r="EF72" s="12">
        <v>0</v>
      </c>
      <c r="EG72" s="12">
        <v>0</v>
      </c>
      <c r="EH72" s="12">
        <v>0</v>
      </c>
      <c r="EI72" s="12">
        <v>0</v>
      </c>
      <c r="EJ72" s="12">
        <v>0</v>
      </c>
      <c r="EK72" s="12">
        <v>0</v>
      </c>
      <c r="EL72" s="12">
        <v>0</v>
      </c>
      <c r="EM72" s="12">
        <v>0</v>
      </c>
      <c r="EN72" s="12">
        <v>0</v>
      </c>
      <c r="EO72" s="12">
        <v>0</v>
      </c>
      <c r="EP72" s="12">
        <v>0</v>
      </c>
      <c r="EQ72" s="12">
        <v>0</v>
      </c>
      <c r="ER72" s="12">
        <v>0</v>
      </c>
      <c r="ES72" s="12">
        <v>0</v>
      </c>
      <c r="ET72" s="12">
        <v>0</v>
      </c>
      <c r="EU72" s="12">
        <v>0</v>
      </c>
      <c r="EV72" s="12">
        <v>0</v>
      </c>
      <c r="EW72" s="12">
        <v>0</v>
      </c>
      <c r="EX72" s="12">
        <v>0</v>
      </c>
      <c r="EY72" s="12">
        <v>0</v>
      </c>
      <c r="EZ72" s="12">
        <v>0</v>
      </c>
      <c r="FA72" s="12">
        <v>0</v>
      </c>
      <c r="FB72" s="12">
        <v>0</v>
      </c>
      <c r="FC72" s="12">
        <v>0</v>
      </c>
      <c r="FD72" s="12">
        <v>0</v>
      </c>
      <c r="FE72" s="12">
        <v>0</v>
      </c>
      <c r="FF72" s="12">
        <v>0</v>
      </c>
      <c r="FG72" s="12">
        <v>0</v>
      </c>
      <c r="FH72" s="12">
        <v>0</v>
      </c>
      <c r="FI72" s="12">
        <v>0</v>
      </c>
      <c r="FJ72" s="12">
        <v>0</v>
      </c>
      <c r="FK72" s="12">
        <v>0</v>
      </c>
      <c r="FL72" s="12">
        <v>0</v>
      </c>
      <c r="FM72" s="12">
        <v>0</v>
      </c>
      <c r="FN72" s="12">
        <v>0</v>
      </c>
      <c r="FO72" s="12">
        <v>0</v>
      </c>
      <c r="FP72" s="12">
        <v>0</v>
      </c>
      <c r="FQ72" s="12">
        <v>0</v>
      </c>
      <c r="FR72" s="12">
        <v>0</v>
      </c>
      <c r="FS72" s="12">
        <v>0</v>
      </c>
      <c r="FT72" s="12">
        <v>0</v>
      </c>
      <c r="FU72" s="12">
        <v>0</v>
      </c>
      <c r="FV72" s="12">
        <v>0</v>
      </c>
      <c r="FW72" s="12">
        <v>0</v>
      </c>
      <c r="FX72" s="12">
        <v>0</v>
      </c>
      <c r="FY72" s="12">
        <v>0</v>
      </c>
      <c r="FZ72" s="12">
        <v>0</v>
      </c>
      <c r="GA72" s="12">
        <v>0</v>
      </c>
      <c r="GB72" s="12">
        <v>0</v>
      </c>
      <c r="GC72" s="12">
        <v>0</v>
      </c>
      <c r="GD72" s="12">
        <v>0</v>
      </c>
      <c r="GE72" s="12">
        <v>0</v>
      </c>
      <c r="GF72" s="12">
        <v>0</v>
      </c>
      <c r="GG72" s="12">
        <v>0</v>
      </c>
      <c r="GH72" s="12">
        <v>0</v>
      </c>
      <c r="GI72" s="12">
        <v>0</v>
      </c>
    </row>
    <row r="73" spans="1:191" x14ac:dyDescent="0.45">
      <c r="A73">
        <v>71</v>
      </c>
      <c r="B73" s="22" t="s">
        <v>158</v>
      </c>
      <c r="C73" s="23" t="s">
        <v>10</v>
      </c>
      <c r="D73" s="1">
        <v>0.5</v>
      </c>
      <c r="E73" s="1">
        <v>1</v>
      </c>
      <c r="F73" s="1">
        <f t="shared" si="12"/>
        <v>3</v>
      </c>
      <c r="G73" s="1">
        <f t="shared" si="10"/>
        <v>0</v>
      </c>
      <c r="H73" s="12">
        <v>0</v>
      </c>
      <c r="I73" s="12">
        <v>2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2">
        <v>0</v>
      </c>
      <c r="AH73" s="12">
        <v>0</v>
      </c>
      <c r="AI73" s="12">
        <v>0</v>
      </c>
      <c r="AJ73" s="12">
        <v>0</v>
      </c>
      <c r="AK73" s="12">
        <v>0</v>
      </c>
      <c r="AL73" s="12">
        <v>0</v>
      </c>
      <c r="AM73" s="21">
        <v>0</v>
      </c>
      <c r="AN73" s="21">
        <v>0</v>
      </c>
      <c r="AO73" s="21">
        <v>0</v>
      </c>
      <c r="AP73" s="21">
        <v>0</v>
      </c>
      <c r="AQ73" s="21">
        <v>0</v>
      </c>
      <c r="AR73" s="21">
        <v>0</v>
      </c>
      <c r="AS73" s="21">
        <v>0</v>
      </c>
      <c r="AT73" s="12">
        <v>0</v>
      </c>
      <c r="AU73" s="12">
        <v>0</v>
      </c>
      <c r="AV73" s="12">
        <v>0</v>
      </c>
      <c r="AW73" s="12">
        <v>0</v>
      </c>
      <c r="AX73" s="12">
        <v>0</v>
      </c>
      <c r="AY73" s="12">
        <v>0</v>
      </c>
      <c r="AZ73" s="12">
        <v>0</v>
      </c>
      <c r="BA73" s="12">
        <v>2</v>
      </c>
      <c r="BB73" s="12">
        <v>0</v>
      </c>
      <c r="BC73" s="12">
        <v>0</v>
      </c>
      <c r="BD73" s="12">
        <v>0</v>
      </c>
      <c r="BE73" s="12">
        <v>0</v>
      </c>
      <c r="BF73" s="12">
        <v>0</v>
      </c>
      <c r="BG73" s="12">
        <v>0</v>
      </c>
      <c r="BH73" s="12">
        <v>0</v>
      </c>
      <c r="BI73" s="12">
        <v>0</v>
      </c>
      <c r="BJ73" s="12">
        <v>0</v>
      </c>
      <c r="BK73" s="12">
        <v>0</v>
      </c>
      <c r="BL73" s="12">
        <v>0</v>
      </c>
      <c r="BM73" s="12">
        <v>0</v>
      </c>
      <c r="BN73" s="12">
        <v>0</v>
      </c>
      <c r="BO73" s="12">
        <v>0</v>
      </c>
      <c r="BP73" s="12">
        <v>0</v>
      </c>
      <c r="BQ73" s="12">
        <v>0</v>
      </c>
      <c r="BR73" s="12">
        <v>0</v>
      </c>
      <c r="BS73" s="12">
        <v>0</v>
      </c>
      <c r="BT73" s="12">
        <v>0</v>
      </c>
      <c r="BU73" s="12">
        <v>0</v>
      </c>
      <c r="BV73" s="12">
        <v>0</v>
      </c>
      <c r="BW73" s="12">
        <v>0</v>
      </c>
      <c r="BX73" s="12">
        <v>0</v>
      </c>
      <c r="BY73" s="12">
        <v>0</v>
      </c>
      <c r="BZ73" s="12">
        <v>0</v>
      </c>
      <c r="CA73" s="12">
        <v>0</v>
      </c>
      <c r="CB73" s="12">
        <v>0</v>
      </c>
      <c r="CC73" s="12">
        <v>0</v>
      </c>
      <c r="CD73" s="12">
        <v>0</v>
      </c>
      <c r="CE73" s="12">
        <v>1</v>
      </c>
      <c r="CF73" s="12">
        <v>0</v>
      </c>
      <c r="CG73" s="12">
        <v>0</v>
      </c>
      <c r="CH73" s="12">
        <v>0</v>
      </c>
      <c r="CI73" s="12">
        <v>0</v>
      </c>
      <c r="CJ73" s="12">
        <v>0</v>
      </c>
      <c r="CK73" s="12">
        <v>0</v>
      </c>
      <c r="CL73" s="12">
        <v>0</v>
      </c>
      <c r="CM73" s="12">
        <v>0</v>
      </c>
      <c r="CN73" s="12">
        <v>0</v>
      </c>
      <c r="CO73" s="12">
        <v>0</v>
      </c>
      <c r="CP73" s="12">
        <v>0</v>
      </c>
      <c r="CQ73" s="12">
        <v>0</v>
      </c>
      <c r="CR73" s="12">
        <v>0</v>
      </c>
      <c r="CS73" s="12">
        <v>0</v>
      </c>
      <c r="CT73" s="12">
        <v>0</v>
      </c>
      <c r="CU73" s="12">
        <v>0</v>
      </c>
      <c r="CV73" s="12">
        <v>0</v>
      </c>
      <c r="CW73" s="12">
        <v>0</v>
      </c>
      <c r="CX73" s="12">
        <v>0</v>
      </c>
      <c r="CY73" s="12">
        <v>0</v>
      </c>
      <c r="CZ73" s="12">
        <v>0</v>
      </c>
      <c r="DA73" s="12">
        <v>0</v>
      </c>
      <c r="DB73" s="12">
        <v>0</v>
      </c>
      <c r="DC73" s="12">
        <v>0</v>
      </c>
      <c r="DD73" s="12">
        <v>0</v>
      </c>
      <c r="DE73" s="12">
        <v>0</v>
      </c>
      <c r="DF73" s="12">
        <v>0</v>
      </c>
      <c r="DG73" s="12">
        <v>0</v>
      </c>
      <c r="DH73" s="12">
        <v>0</v>
      </c>
      <c r="DI73" s="12">
        <v>0</v>
      </c>
      <c r="DJ73" s="12">
        <v>0</v>
      </c>
      <c r="DK73" s="12">
        <v>0</v>
      </c>
      <c r="DL73" s="12">
        <v>0</v>
      </c>
      <c r="DM73" s="12">
        <v>0</v>
      </c>
      <c r="DN73" s="12">
        <v>0</v>
      </c>
      <c r="DO73" s="12">
        <v>0</v>
      </c>
      <c r="DP73" s="12">
        <v>0</v>
      </c>
      <c r="DQ73" s="12">
        <v>0</v>
      </c>
      <c r="DR73" s="12">
        <v>0</v>
      </c>
      <c r="DS73" s="12">
        <v>0</v>
      </c>
      <c r="DT73" s="12">
        <v>0</v>
      </c>
      <c r="DU73" s="12">
        <v>0</v>
      </c>
      <c r="DV73" s="12">
        <v>0</v>
      </c>
      <c r="DW73" s="12">
        <v>0</v>
      </c>
      <c r="DX73" s="12">
        <v>0</v>
      </c>
      <c r="DY73" s="12">
        <v>0</v>
      </c>
      <c r="DZ73" s="12">
        <v>0</v>
      </c>
      <c r="EA73" s="12">
        <v>0</v>
      </c>
      <c r="EB73" s="12">
        <v>0</v>
      </c>
      <c r="EC73" s="12">
        <v>0</v>
      </c>
      <c r="ED73" s="12">
        <v>0</v>
      </c>
      <c r="EE73" s="12">
        <v>0</v>
      </c>
      <c r="EF73" s="12">
        <v>0</v>
      </c>
      <c r="EG73" s="12">
        <v>0</v>
      </c>
      <c r="EH73" s="12">
        <v>0</v>
      </c>
      <c r="EI73" s="12">
        <v>0</v>
      </c>
      <c r="EJ73" s="12">
        <v>0</v>
      </c>
      <c r="EK73" s="12">
        <v>0</v>
      </c>
      <c r="EL73" s="12">
        <v>0</v>
      </c>
      <c r="EM73" s="12">
        <v>0</v>
      </c>
      <c r="EN73" s="12">
        <v>0</v>
      </c>
      <c r="EO73" s="12">
        <v>0</v>
      </c>
      <c r="EP73" s="12">
        <v>0</v>
      </c>
      <c r="EQ73" s="12">
        <v>0</v>
      </c>
      <c r="ER73" s="12">
        <v>0</v>
      </c>
      <c r="ES73" s="12">
        <v>0</v>
      </c>
      <c r="ET73" s="12">
        <v>0</v>
      </c>
      <c r="EU73" s="12">
        <v>0</v>
      </c>
      <c r="EV73" s="12">
        <v>0</v>
      </c>
      <c r="EW73" s="12">
        <v>0</v>
      </c>
      <c r="EX73" s="12">
        <v>0</v>
      </c>
      <c r="EY73" s="12">
        <v>0</v>
      </c>
      <c r="EZ73" s="12">
        <v>0</v>
      </c>
      <c r="FA73" s="12">
        <v>0</v>
      </c>
      <c r="FB73" s="12">
        <v>0</v>
      </c>
      <c r="FC73" s="12">
        <v>0</v>
      </c>
      <c r="FD73" s="12">
        <v>0</v>
      </c>
      <c r="FE73" s="12">
        <v>0</v>
      </c>
      <c r="FF73" s="12">
        <v>0</v>
      </c>
      <c r="FG73" s="12">
        <v>0</v>
      </c>
      <c r="FH73" s="12">
        <v>0</v>
      </c>
      <c r="FI73" s="12">
        <v>0</v>
      </c>
      <c r="FJ73" s="12">
        <v>0</v>
      </c>
      <c r="FK73" s="12">
        <v>0</v>
      </c>
      <c r="FL73" s="12">
        <v>0</v>
      </c>
      <c r="FM73" s="12">
        <v>0</v>
      </c>
      <c r="FN73" s="12">
        <v>0</v>
      </c>
      <c r="FO73" s="12">
        <v>0</v>
      </c>
      <c r="FP73" s="12">
        <v>0</v>
      </c>
      <c r="FQ73" s="12">
        <v>0</v>
      </c>
      <c r="FR73" s="12">
        <v>0</v>
      </c>
      <c r="FS73" s="12">
        <v>0</v>
      </c>
      <c r="FT73" s="12">
        <v>0</v>
      </c>
      <c r="FU73" s="12">
        <v>0</v>
      </c>
      <c r="FV73" s="12">
        <v>0</v>
      </c>
      <c r="FW73" s="12">
        <v>0</v>
      </c>
      <c r="FX73" s="12">
        <v>0</v>
      </c>
      <c r="FY73" s="12">
        <v>0</v>
      </c>
      <c r="FZ73" s="12">
        <v>0</v>
      </c>
      <c r="GA73" s="12">
        <v>0</v>
      </c>
      <c r="GB73" s="12">
        <v>0</v>
      </c>
      <c r="GC73" s="12">
        <v>0</v>
      </c>
      <c r="GD73" s="12">
        <v>0</v>
      </c>
      <c r="GE73" s="12">
        <v>0</v>
      </c>
      <c r="GF73" s="12">
        <v>0</v>
      </c>
      <c r="GG73" s="12">
        <v>0</v>
      </c>
      <c r="GH73" s="12">
        <v>0</v>
      </c>
      <c r="GI73" s="12">
        <v>0</v>
      </c>
    </row>
    <row r="74" spans="1:191" x14ac:dyDescent="0.45">
      <c r="A74">
        <v>72</v>
      </c>
      <c r="B74" s="22" t="s">
        <v>157</v>
      </c>
      <c r="C74" s="23" t="s">
        <v>10</v>
      </c>
      <c r="D74" s="1">
        <v>2</v>
      </c>
      <c r="E74" s="1">
        <v>1</v>
      </c>
      <c r="F74" s="1">
        <f t="shared" si="12"/>
        <v>3</v>
      </c>
      <c r="G74" s="1">
        <f t="shared" si="10"/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>
        <v>0</v>
      </c>
      <c r="AI74" s="12">
        <v>0</v>
      </c>
      <c r="AJ74" s="12">
        <v>0</v>
      </c>
      <c r="AK74" s="12">
        <v>0</v>
      </c>
      <c r="AL74" s="12">
        <v>0</v>
      </c>
      <c r="AM74" s="21">
        <v>0</v>
      </c>
      <c r="AN74" s="21">
        <v>0</v>
      </c>
      <c r="AO74" s="21">
        <v>0</v>
      </c>
      <c r="AP74" s="21">
        <v>0</v>
      </c>
      <c r="AQ74" s="21">
        <v>0</v>
      </c>
      <c r="AR74" s="21">
        <v>0</v>
      </c>
      <c r="AS74" s="21">
        <v>0</v>
      </c>
      <c r="AT74" s="12">
        <v>0</v>
      </c>
      <c r="AU74" s="12">
        <v>0</v>
      </c>
      <c r="AV74" s="12">
        <v>0</v>
      </c>
      <c r="AW74" s="12">
        <v>0</v>
      </c>
      <c r="AX74" s="12">
        <v>0</v>
      </c>
      <c r="AY74" s="12">
        <v>0</v>
      </c>
      <c r="AZ74" s="12">
        <v>0</v>
      </c>
      <c r="BA74" s="12">
        <v>10</v>
      </c>
      <c r="BB74" s="12">
        <v>0</v>
      </c>
      <c r="BC74" s="12">
        <v>0</v>
      </c>
      <c r="BD74" s="12">
        <v>0</v>
      </c>
      <c r="BE74" s="12">
        <v>10</v>
      </c>
      <c r="BF74" s="12">
        <v>0</v>
      </c>
      <c r="BG74" s="12">
        <v>0</v>
      </c>
      <c r="BH74" s="12">
        <v>0</v>
      </c>
      <c r="BI74" s="12">
        <v>0</v>
      </c>
      <c r="BJ74" s="12">
        <v>0</v>
      </c>
      <c r="BK74" s="12">
        <v>0</v>
      </c>
      <c r="BL74" s="12">
        <v>0</v>
      </c>
      <c r="BM74" s="12">
        <v>0</v>
      </c>
      <c r="BN74" s="12">
        <v>0</v>
      </c>
      <c r="BO74" s="12">
        <v>0</v>
      </c>
      <c r="BP74" s="12">
        <v>0</v>
      </c>
      <c r="BQ74" s="12">
        <v>0</v>
      </c>
      <c r="BR74" s="12">
        <v>0</v>
      </c>
      <c r="BS74" s="12">
        <v>0</v>
      </c>
      <c r="BT74" s="12">
        <v>0</v>
      </c>
      <c r="BU74" s="12">
        <v>0</v>
      </c>
      <c r="BV74" s="12">
        <v>0</v>
      </c>
      <c r="BW74" s="12">
        <v>0</v>
      </c>
      <c r="BX74" s="12">
        <v>0</v>
      </c>
      <c r="BY74" s="12">
        <v>0</v>
      </c>
      <c r="BZ74" s="12">
        <v>0</v>
      </c>
      <c r="CA74" s="12">
        <v>0</v>
      </c>
      <c r="CB74" s="12">
        <v>0</v>
      </c>
      <c r="CC74" s="12">
        <v>0</v>
      </c>
      <c r="CD74" s="12">
        <v>0</v>
      </c>
      <c r="CE74" s="12">
        <v>0</v>
      </c>
      <c r="CF74" s="12">
        <v>0</v>
      </c>
      <c r="CG74" s="12">
        <v>0</v>
      </c>
      <c r="CH74" s="12">
        <v>0</v>
      </c>
      <c r="CI74" s="12">
        <v>0</v>
      </c>
      <c r="CJ74" s="12">
        <v>0</v>
      </c>
      <c r="CK74" s="12">
        <v>0</v>
      </c>
      <c r="CL74" s="12">
        <v>0</v>
      </c>
      <c r="CM74" s="12">
        <v>0</v>
      </c>
      <c r="CN74" s="12">
        <v>0</v>
      </c>
      <c r="CO74" s="12">
        <v>0</v>
      </c>
      <c r="CP74" s="12">
        <v>0</v>
      </c>
      <c r="CQ74" s="12">
        <v>0</v>
      </c>
      <c r="CR74" s="12">
        <v>1</v>
      </c>
      <c r="CS74" s="12">
        <v>0</v>
      </c>
      <c r="CT74" s="12">
        <v>0</v>
      </c>
      <c r="CU74" s="12">
        <v>0</v>
      </c>
      <c r="CV74" s="12">
        <v>0</v>
      </c>
      <c r="CW74" s="12">
        <v>0</v>
      </c>
      <c r="CX74" s="12">
        <v>0</v>
      </c>
      <c r="CY74" s="12">
        <v>0</v>
      </c>
      <c r="CZ74" s="12">
        <v>0</v>
      </c>
      <c r="DA74" s="12">
        <v>0</v>
      </c>
      <c r="DB74" s="12">
        <v>0</v>
      </c>
      <c r="DC74" s="12">
        <v>0</v>
      </c>
      <c r="DD74" s="12">
        <v>0</v>
      </c>
      <c r="DE74" s="12">
        <v>0</v>
      </c>
      <c r="DF74" s="12">
        <v>0</v>
      </c>
      <c r="DG74" s="12">
        <v>0</v>
      </c>
      <c r="DH74" s="12">
        <v>0</v>
      </c>
      <c r="DI74" s="12">
        <v>0</v>
      </c>
      <c r="DJ74" s="12">
        <v>0</v>
      </c>
      <c r="DK74" s="12">
        <v>0</v>
      </c>
      <c r="DL74" s="12">
        <v>0</v>
      </c>
      <c r="DM74" s="12">
        <v>0</v>
      </c>
      <c r="DN74" s="12">
        <v>0</v>
      </c>
      <c r="DO74" s="12">
        <v>0</v>
      </c>
      <c r="DP74" s="12">
        <v>0</v>
      </c>
      <c r="DQ74" s="12">
        <v>0</v>
      </c>
      <c r="DR74" s="12">
        <v>0</v>
      </c>
      <c r="DS74" s="12">
        <v>0</v>
      </c>
      <c r="DT74" s="12">
        <v>0</v>
      </c>
      <c r="DU74" s="12">
        <v>0</v>
      </c>
      <c r="DV74" s="12">
        <v>0</v>
      </c>
      <c r="DW74" s="12">
        <v>0</v>
      </c>
      <c r="DX74" s="12">
        <v>0</v>
      </c>
      <c r="DY74" s="12">
        <v>0</v>
      </c>
      <c r="DZ74" s="12">
        <v>0</v>
      </c>
      <c r="EA74" s="12">
        <v>0</v>
      </c>
      <c r="EB74" s="12">
        <v>0</v>
      </c>
      <c r="EC74" s="12">
        <v>0</v>
      </c>
      <c r="ED74" s="12">
        <v>0</v>
      </c>
      <c r="EE74" s="12">
        <v>0</v>
      </c>
      <c r="EF74" s="12">
        <v>0</v>
      </c>
      <c r="EG74" s="12">
        <v>0</v>
      </c>
      <c r="EH74" s="12">
        <v>0</v>
      </c>
      <c r="EI74" s="12">
        <v>0</v>
      </c>
      <c r="EJ74" s="12">
        <v>0</v>
      </c>
      <c r="EK74" s="12">
        <v>0</v>
      </c>
      <c r="EL74" s="12">
        <v>0</v>
      </c>
      <c r="EM74" s="12">
        <v>0</v>
      </c>
      <c r="EN74" s="12">
        <v>0</v>
      </c>
      <c r="EO74" s="12">
        <v>0</v>
      </c>
      <c r="EP74" s="12">
        <v>0</v>
      </c>
      <c r="EQ74" s="12">
        <v>0</v>
      </c>
      <c r="ER74" s="12">
        <v>0</v>
      </c>
      <c r="ES74" s="12">
        <v>0</v>
      </c>
      <c r="ET74" s="12">
        <v>0</v>
      </c>
      <c r="EU74" s="12">
        <v>0</v>
      </c>
      <c r="EV74" s="12">
        <v>0</v>
      </c>
      <c r="EW74" s="12">
        <v>0</v>
      </c>
      <c r="EX74" s="12">
        <v>0</v>
      </c>
      <c r="EY74" s="12">
        <v>0</v>
      </c>
      <c r="EZ74" s="12">
        <v>0</v>
      </c>
      <c r="FA74" s="12">
        <v>0</v>
      </c>
      <c r="FB74" s="12">
        <v>0</v>
      </c>
      <c r="FC74" s="12">
        <v>0</v>
      </c>
      <c r="FD74" s="12">
        <v>0</v>
      </c>
      <c r="FE74" s="12">
        <v>0</v>
      </c>
      <c r="FF74" s="12">
        <v>0</v>
      </c>
      <c r="FG74" s="12">
        <v>0</v>
      </c>
      <c r="FH74" s="12">
        <v>0</v>
      </c>
      <c r="FI74" s="12">
        <v>0</v>
      </c>
      <c r="FJ74" s="12">
        <v>0</v>
      </c>
      <c r="FK74" s="12">
        <v>0</v>
      </c>
      <c r="FL74" s="12">
        <v>0</v>
      </c>
      <c r="FM74" s="12">
        <v>0</v>
      </c>
      <c r="FN74" s="12">
        <v>0</v>
      </c>
      <c r="FO74" s="12">
        <v>0</v>
      </c>
      <c r="FP74" s="12">
        <v>0</v>
      </c>
      <c r="FQ74" s="12">
        <v>0</v>
      </c>
      <c r="FR74" s="12">
        <v>0</v>
      </c>
      <c r="FS74" s="12">
        <v>0</v>
      </c>
      <c r="FT74" s="12">
        <v>0</v>
      </c>
      <c r="FU74" s="12">
        <v>0</v>
      </c>
      <c r="FV74" s="12">
        <v>0</v>
      </c>
      <c r="FW74" s="12">
        <v>0</v>
      </c>
      <c r="FX74" s="12">
        <v>0</v>
      </c>
      <c r="FY74" s="12">
        <v>0</v>
      </c>
      <c r="FZ74" s="12">
        <v>0</v>
      </c>
      <c r="GA74" s="12">
        <v>0</v>
      </c>
      <c r="GB74" s="12">
        <v>0</v>
      </c>
      <c r="GC74" s="12">
        <v>0</v>
      </c>
      <c r="GD74" s="12">
        <v>0</v>
      </c>
      <c r="GE74" s="12">
        <v>0</v>
      </c>
      <c r="GF74" s="12">
        <v>0</v>
      </c>
      <c r="GG74" s="12">
        <v>0</v>
      </c>
      <c r="GH74" s="12">
        <v>0</v>
      </c>
      <c r="GI74" s="12">
        <v>0</v>
      </c>
    </row>
    <row r="75" spans="1:191" x14ac:dyDescent="0.45">
      <c r="A75">
        <v>73</v>
      </c>
      <c r="B75" s="22" t="s">
        <v>156</v>
      </c>
      <c r="C75" s="23" t="s">
        <v>10</v>
      </c>
      <c r="D75" s="1">
        <v>0.5</v>
      </c>
      <c r="E75" s="1">
        <v>1</v>
      </c>
      <c r="F75" s="1">
        <f t="shared" si="12"/>
        <v>2</v>
      </c>
      <c r="G75" s="1">
        <f t="shared" si="10"/>
        <v>0</v>
      </c>
      <c r="H75" s="12">
        <v>0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0</v>
      </c>
      <c r="AH75" s="12">
        <v>0</v>
      </c>
      <c r="AI75" s="12">
        <v>0</v>
      </c>
      <c r="AJ75" s="12">
        <v>0</v>
      </c>
      <c r="AK75" s="12">
        <v>0</v>
      </c>
      <c r="AL75" s="12">
        <v>0</v>
      </c>
      <c r="AM75" s="21">
        <v>0</v>
      </c>
      <c r="AN75" s="21">
        <v>0</v>
      </c>
      <c r="AO75" s="21">
        <v>0</v>
      </c>
      <c r="AP75" s="21">
        <v>0</v>
      </c>
      <c r="AQ75" s="21">
        <v>0</v>
      </c>
      <c r="AR75" s="21">
        <v>0</v>
      </c>
      <c r="AS75" s="21">
        <v>0</v>
      </c>
      <c r="AT75" s="12">
        <v>0</v>
      </c>
      <c r="AU75" s="12">
        <v>0</v>
      </c>
      <c r="AV75" s="12">
        <v>0</v>
      </c>
      <c r="AW75" s="12">
        <v>0</v>
      </c>
      <c r="AX75" s="12">
        <v>0</v>
      </c>
      <c r="AY75" s="12">
        <v>0</v>
      </c>
      <c r="AZ75" s="12">
        <v>0</v>
      </c>
      <c r="BA75" s="12">
        <v>0</v>
      </c>
      <c r="BB75" s="12">
        <v>0</v>
      </c>
      <c r="BC75" s="12">
        <v>0</v>
      </c>
      <c r="BD75" s="12">
        <v>0</v>
      </c>
      <c r="BE75" s="12">
        <v>5</v>
      </c>
      <c r="BF75" s="12">
        <v>0</v>
      </c>
      <c r="BG75" s="12">
        <v>0</v>
      </c>
      <c r="BH75" s="12">
        <v>0</v>
      </c>
      <c r="BI75" s="12">
        <v>0</v>
      </c>
      <c r="BJ75" s="12">
        <v>0</v>
      </c>
      <c r="BK75" s="12">
        <v>0</v>
      </c>
      <c r="BL75" s="12">
        <v>0</v>
      </c>
      <c r="BM75" s="12">
        <v>0</v>
      </c>
      <c r="BN75" s="12">
        <v>0</v>
      </c>
      <c r="BO75" s="12">
        <v>0</v>
      </c>
      <c r="BP75" s="12">
        <v>0</v>
      </c>
      <c r="BQ75" s="12">
        <v>0</v>
      </c>
      <c r="BR75" s="12">
        <v>0</v>
      </c>
      <c r="BS75" s="12">
        <v>0</v>
      </c>
      <c r="BT75" s="12">
        <v>0</v>
      </c>
      <c r="BU75" s="12">
        <v>0</v>
      </c>
      <c r="BV75" s="12">
        <v>0</v>
      </c>
      <c r="BW75" s="12">
        <v>0</v>
      </c>
      <c r="BX75" s="12">
        <v>0</v>
      </c>
      <c r="BY75" s="12">
        <v>0</v>
      </c>
      <c r="BZ75" s="12">
        <v>0</v>
      </c>
      <c r="CA75" s="12">
        <v>0</v>
      </c>
      <c r="CB75" s="12">
        <v>0</v>
      </c>
      <c r="CC75" s="12">
        <v>0</v>
      </c>
      <c r="CD75" s="12">
        <v>0</v>
      </c>
      <c r="CE75" s="12">
        <v>0</v>
      </c>
      <c r="CF75" s="12">
        <v>0</v>
      </c>
      <c r="CG75" s="12">
        <v>0</v>
      </c>
      <c r="CH75" s="12">
        <v>0</v>
      </c>
      <c r="CI75" s="12">
        <v>0</v>
      </c>
      <c r="CJ75" s="12">
        <v>0</v>
      </c>
      <c r="CK75" s="12">
        <v>0</v>
      </c>
      <c r="CL75" s="12">
        <v>0</v>
      </c>
      <c r="CM75" s="12">
        <v>0</v>
      </c>
      <c r="CN75" s="12">
        <v>0</v>
      </c>
      <c r="CO75" s="12">
        <v>0</v>
      </c>
      <c r="CP75" s="12">
        <v>0</v>
      </c>
      <c r="CQ75" s="12">
        <v>0</v>
      </c>
      <c r="CR75" s="12">
        <v>0</v>
      </c>
      <c r="CS75" s="12">
        <v>0</v>
      </c>
      <c r="CT75" s="12">
        <v>0</v>
      </c>
      <c r="CU75" s="12">
        <v>0</v>
      </c>
      <c r="CV75" s="12">
        <v>0</v>
      </c>
      <c r="CW75" s="12">
        <v>0</v>
      </c>
      <c r="CX75" s="12">
        <v>0</v>
      </c>
      <c r="CY75" s="12">
        <v>1</v>
      </c>
      <c r="CZ75" s="12">
        <v>0</v>
      </c>
      <c r="DA75" s="12">
        <v>0</v>
      </c>
      <c r="DB75" s="12">
        <v>0</v>
      </c>
      <c r="DC75" s="12">
        <v>0</v>
      </c>
      <c r="DD75" s="12">
        <v>0</v>
      </c>
      <c r="DE75" s="12">
        <v>0</v>
      </c>
      <c r="DF75" s="12">
        <v>0</v>
      </c>
      <c r="DG75" s="12">
        <v>0</v>
      </c>
      <c r="DH75" s="12">
        <v>0</v>
      </c>
      <c r="DI75" s="12">
        <v>0</v>
      </c>
      <c r="DJ75" s="12">
        <v>0</v>
      </c>
      <c r="DK75" s="12">
        <v>0</v>
      </c>
      <c r="DL75" s="12">
        <v>0</v>
      </c>
      <c r="DM75" s="12">
        <v>0</v>
      </c>
      <c r="DN75" s="12">
        <v>0</v>
      </c>
      <c r="DO75" s="12">
        <v>0</v>
      </c>
      <c r="DP75" s="12">
        <v>0</v>
      </c>
      <c r="DQ75" s="12">
        <v>0</v>
      </c>
      <c r="DR75" s="12">
        <v>0</v>
      </c>
      <c r="DS75" s="12">
        <v>0</v>
      </c>
      <c r="DT75" s="12">
        <v>0</v>
      </c>
      <c r="DU75" s="12">
        <v>0</v>
      </c>
      <c r="DV75" s="12">
        <v>0</v>
      </c>
      <c r="DW75" s="12">
        <v>0</v>
      </c>
      <c r="DX75" s="12">
        <v>0</v>
      </c>
      <c r="DY75" s="12">
        <v>0</v>
      </c>
      <c r="DZ75" s="12">
        <v>0</v>
      </c>
      <c r="EA75" s="12">
        <v>0</v>
      </c>
      <c r="EB75" s="12">
        <v>0</v>
      </c>
      <c r="EC75" s="12">
        <v>0</v>
      </c>
      <c r="ED75" s="12">
        <v>0</v>
      </c>
      <c r="EE75" s="12">
        <v>0</v>
      </c>
      <c r="EF75" s="12">
        <v>0</v>
      </c>
      <c r="EG75" s="12">
        <v>0</v>
      </c>
      <c r="EH75" s="12">
        <v>0</v>
      </c>
      <c r="EI75" s="12">
        <v>0</v>
      </c>
      <c r="EJ75" s="12">
        <v>0</v>
      </c>
      <c r="EK75" s="12">
        <v>0</v>
      </c>
      <c r="EL75" s="12">
        <v>0</v>
      </c>
      <c r="EM75" s="12">
        <v>0</v>
      </c>
      <c r="EN75" s="12">
        <v>0</v>
      </c>
      <c r="EO75" s="12">
        <v>0</v>
      </c>
      <c r="EP75" s="12">
        <v>0</v>
      </c>
      <c r="EQ75" s="12">
        <v>0</v>
      </c>
      <c r="ER75" s="12">
        <v>0</v>
      </c>
      <c r="ES75" s="12">
        <v>0</v>
      </c>
      <c r="ET75" s="12">
        <v>0</v>
      </c>
      <c r="EU75" s="12">
        <v>0</v>
      </c>
      <c r="EV75" s="12">
        <v>0</v>
      </c>
      <c r="EW75" s="12">
        <v>0</v>
      </c>
      <c r="EX75" s="12">
        <v>0</v>
      </c>
      <c r="EY75" s="12">
        <v>0</v>
      </c>
      <c r="EZ75" s="12">
        <v>0</v>
      </c>
      <c r="FA75" s="12">
        <v>0</v>
      </c>
      <c r="FB75" s="12">
        <v>0</v>
      </c>
      <c r="FC75" s="12">
        <v>0</v>
      </c>
      <c r="FD75" s="12">
        <v>0</v>
      </c>
      <c r="FE75" s="12">
        <v>0</v>
      </c>
      <c r="FF75" s="12">
        <v>0</v>
      </c>
      <c r="FG75" s="12">
        <v>0</v>
      </c>
      <c r="FH75" s="12">
        <v>0</v>
      </c>
      <c r="FI75" s="12">
        <v>0</v>
      </c>
      <c r="FJ75" s="12">
        <v>0</v>
      </c>
      <c r="FK75" s="12">
        <v>0</v>
      </c>
      <c r="FL75" s="12">
        <v>0</v>
      </c>
      <c r="FM75" s="12">
        <v>0</v>
      </c>
      <c r="FN75" s="12">
        <v>0</v>
      </c>
      <c r="FO75" s="12">
        <v>0</v>
      </c>
      <c r="FP75" s="12">
        <v>0</v>
      </c>
      <c r="FQ75" s="12">
        <v>0</v>
      </c>
      <c r="FR75" s="12">
        <v>0</v>
      </c>
      <c r="FS75" s="12">
        <v>0</v>
      </c>
      <c r="FT75" s="12">
        <v>0</v>
      </c>
      <c r="FU75" s="12">
        <v>0</v>
      </c>
      <c r="FV75" s="12">
        <v>0</v>
      </c>
      <c r="FW75" s="12">
        <v>0</v>
      </c>
      <c r="FX75" s="12">
        <v>0</v>
      </c>
      <c r="FY75" s="12">
        <v>0</v>
      </c>
      <c r="FZ75" s="12">
        <v>0</v>
      </c>
      <c r="GA75" s="12">
        <v>0</v>
      </c>
      <c r="GB75" s="12">
        <v>0</v>
      </c>
      <c r="GC75" s="12">
        <v>0</v>
      </c>
      <c r="GD75" s="12">
        <v>0</v>
      </c>
      <c r="GE75" s="12">
        <v>0</v>
      </c>
      <c r="GF75" s="12">
        <v>0</v>
      </c>
      <c r="GG75" s="12">
        <v>0</v>
      </c>
      <c r="GH75" s="12">
        <v>0</v>
      </c>
      <c r="GI75" s="12">
        <v>0</v>
      </c>
    </row>
    <row r="76" spans="1:191" x14ac:dyDescent="0.45">
      <c r="A76">
        <v>74</v>
      </c>
      <c r="B76" s="22" t="s">
        <v>155</v>
      </c>
      <c r="C76" s="23" t="s">
        <v>10</v>
      </c>
      <c r="D76" s="1">
        <v>0.5</v>
      </c>
      <c r="E76" s="1">
        <v>2</v>
      </c>
      <c r="F76" s="1">
        <f t="shared" si="12"/>
        <v>2</v>
      </c>
      <c r="G76" s="1">
        <f t="shared" si="10"/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0</v>
      </c>
      <c r="AG76" s="12">
        <v>0</v>
      </c>
      <c r="AH76" s="12">
        <v>0</v>
      </c>
      <c r="AI76" s="12">
        <v>0</v>
      </c>
      <c r="AJ76" s="12">
        <v>0</v>
      </c>
      <c r="AK76" s="12">
        <v>0</v>
      </c>
      <c r="AL76" s="12">
        <v>0</v>
      </c>
      <c r="AM76" s="21">
        <v>0</v>
      </c>
      <c r="AN76" s="21">
        <v>0</v>
      </c>
      <c r="AO76" s="21">
        <v>0</v>
      </c>
      <c r="AP76" s="21">
        <v>0</v>
      </c>
      <c r="AQ76" s="21">
        <v>0</v>
      </c>
      <c r="AR76" s="21">
        <v>0</v>
      </c>
      <c r="AS76" s="21">
        <v>0</v>
      </c>
      <c r="AT76" s="12">
        <v>0</v>
      </c>
      <c r="AU76" s="12">
        <v>0</v>
      </c>
      <c r="AV76" s="12">
        <v>0</v>
      </c>
      <c r="AW76" s="12">
        <v>0</v>
      </c>
      <c r="AX76" s="12">
        <v>0</v>
      </c>
      <c r="AY76" s="12">
        <v>0</v>
      </c>
      <c r="AZ76" s="12">
        <v>0</v>
      </c>
      <c r="BA76" s="12">
        <v>0</v>
      </c>
      <c r="BB76" s="12">
        <v>0</v>
      </c>
      <c r="BC76" s="12">
        <v>0</v>
      </c>
      <c r="BD76" s="12">
        <v>0</v>
      </c>
      <c r="BE76" s="12">
        <v>20</v>
      </c>
      <c r="BF76" s="12">
        <v>0</v>
      </c>
      <c r="BG76" s="12">
        <v>0</v>
      </c>
      <c r="BH76" s="12">
        <v>0</v>
      </c>
      <c r="BI76" s="12">
        <v>0</v>
      </c>
      <c r="BJ76" s="12">
        <v>0</v>
      </c>
      <c r="BK76" s="12">
        <v>0</v>
      </c>
      <c r="BL76" s="12">
        <v>0</v>
      </c>
      <c r="BM76" s="12">
        <v>0</v>
      </c>
      <c r="BN76" s="12">
        <v>0</v>
      </c>
      <c r="BO76" s="12">
        <v>0</v>
      </c>
      <c r="BP76" s="12">
        <v>0</v>
      </c>
      <c r="BQ76" s="12">
        <v>0</v>
      </c>
      <c r="BR76" s="12">
        <v>0</v>
      </c>
      <c r="BS76" s="12">
        <v>0</v>
      </c>
      <c r="BT76" s="12">
        <v>0</v>
      </c>
      <c r="BU76" s="12">
        <v>0</v>
      </c>
      <c r="BV76" s="12">
        <v>0</v>
      </c>
      <c r="BW76" s="12">
        <v>0</v>
      </c>
      <c r="BX76" s="12">
        <v>0</v>
      </c>
      <c r="BY76" s="12">
        <v>0</v>
      </c>
      <c r="BZ76" s="12">
        <v>0</v>
      </c>
      <c r="CA76" s="12">
        <v>0</v>
      </c>
      <c r="CB76" s="12">
        <v>0</v>
      </c>
      <c r="CC76" s="12">
        <v>0</v>
      </c>
      <c r="CD76" s="12">
        <v>0</v>
      </c>
      <c r="CE76" s="12">
        <v>0</v>
      </c>
      <c r="CF76" s="12">
        <v>0</v>
      </c>
      <c r="CG76" s="12">
        <v>0</v>
      </c>
      <c r="CH76" s="12">
        <v>0</v>
      </c>
      <c r="CI76" s="12">
        <v>0</v>
      </c>
      <c r="CJ76" s="12">
        <v>0</v>
      </c>
      <c r="CK76" s="12">
        <v>0</v>
      </c>
      <c r="CL76" s="12">
        <v>0</v>
      </c>
      <c r="CM76" s="12">
        <v>0</v>
      </c>
      <c r="CN76" s="12">
        <v>0</v>
      </c>
      <c r="CO76" s="12">
        <v>0</v>
      </c>
      <c r="CP76" s="12">
        <v>0</v>
      </c>
      <c r="CQ76" s="12">
        <v>0</v>
      </c>
      <c r="CR76" s="12">
        <v>0</v>
      </c>
      <c r="CS76" s="12">
        <v>0</v>
      </c>
      <c r="CT76" s="12">
        <v>0</v>
      </c>
      <c r="CU76" s="12">
        <v>0</v>
      </c>
      <c r="CV76" s="12">
        <v>0</v>
      </c>
      <c r="CW76" s="12">
        <v>0</v>
      </c>
      <c r="CX76" s="12">
        <v>0</v>
      </c>
      <c r="CY76" s="12">
        <v>0</v>
      </c>
      <c r="CZ76" s="12">
        <v>2</v>
      </c>
      <c r="DA76" s="12">
        <v>0</v>
      </c>
      <c r="DB76" s="12">
        <v>0</v>
      </c>
      <c r="DC76" s="12">
        <v>0</v>
      </c>
      <c r="DD76" s="12">
        <v>0</v>
      </c>
      <c r="DE76" s="12">
        <v>0</v>
      </c>
      <c r="DF76" s="12">
        <v>0</v>
      </c>
      <c r="DG76" s="12">
        <v>0</v>
      </c>
      <c r="DH76" s="12">
        <v>0</v>
      </c>
      <c r="DI76" s="12">
        <v>0</v>
      </c>
      <c r="DJ76" s="12">
        <v>0</v>
      </c>
      <c r="DK76" s="12">
        <v>0</v>
      </c>
      <c r="DL76" s="12">
        <v>0</v>
      </c>
      <c r="DM76" s="12">
        <v>0</v>
      </c>
      <c r="DN76" s="12">
        <v>0</v>
      </c>
      <c r="DO76" s="12">
        <v>0</v>
      </c>
      <c r="DP76" s="12">
        <v>0</v>
      </c>
      <c r="DQ76" s="12">
        <v>0</v>
      </c>
      <c r="DR76" s="12">
        <v>0</v>
      </c>
      <c r="DS76" s="12">
        <v>0</v>
      </c>
      <c r="DT76" s="12">
        <v>0</v>
      </c>
      <c r="DU76" s="12">
        <v>0</v>
      </c>
      <c r="DV76" s="12">
        <v>0</v>
      </c>
      <c r="DW76" s="12">
        <v>0</v>
      </c>
      <c r="DX76" s="12">
        <v>0</v>
      </c>
      <c r="DY76" s="12">
        <v>0</v>
      </c>
      <c r="DZ76" s="12">
        <v>0</v>
      </c>
      <c r="EA76" s="12">
        <v>0</v>
      </c>
      <c r="EB76" s="12">
        <v>0</v>
      </c>
      <c r="EC76" s="12">
        <v>0</v>
      </c>
      <c r="ED76" s="12">
        <v>0</v>
      </c>
      <c r="EE76" s="12">
        <v>0</v>
      </c>
      <c r="EF76" s="12">
        <v>0</v>
      </c>
      <c r="EG76" s="12">
        <v>0</v>
      </c>
      <c r="EH76" s="12">
        <v>0</v>
      </c>
      <c r="EI76" s="12">
        <v>0</v>
      </c>
      <c r="EJ76" s="12">
        <v>0</v>
      </c>
      <c r="EK76" s="12">
        <v>0</v>
      </c>
      <c r="EL76" s="12">
        <v>0</v>
      </c>
      <c r="EM76" s="12">
        <v>0</v>
      </c>
      <c r="EN76" s="12">
        <v>0</v>
      </c>
      <c r="EO76" s="12">
        <v>0</v>
      </c>
      <c r="EP76" s="12">
        <v>0</v>
      </c>
      <c r="EQ76" s="12">
        <v>0</v>
      </c>
      <c r="ER76" s="12">
        <v>0</v>
      </c>
      <c r="ES76" s="12">
        <v>0</v>
      </c>
      <c r="ET76" s="12">
        <v>0</v>
      </c>
      <c r="EU76" s="12">
        <v>0</v>
      </c>
      <c r="EV76" s="12">
        <v>0</v>
      </c>
      <c r="EW76" s="12">
        <v>0</v>
      </c>
      <c r="EX76" s="12">
        <v>0</v>
      </c>
      <c r="EY76" s="12">
        <v>0</v>
      </c>
      <c r="EZ76" s="12">
        <v>0</v>
      </c>
      <c r="FA76" s="12">
        <v>0</v>
      </c>
      <c r="FB76" s="12">
        <v>0</v>
      </c>
      <c r="FC76" s="12">
        <v>0</v>
      </c>
      <c r="FD76" s="12">
        <v>0</v>
      </c>
      <c r="FE76" s="12">
        <v>0</v>
      </c>
      <c r="FF76" s="12">
        <v>0</v>
      </c>
      <c r="FG76" s="12">
        <v>0</v>
      </c>
      <c r="FH76" s="12">
        <v>0</v>
      </c>
      <c r="FI76" s="12">
        <v>0</v>
      </c>
      <c r="FJ76" s="12">
        <v>0</v>
      </c>
      <c r="FK76" s="12">
        <v>0</v>
      </c>
      <c r="FL76" s="12">
        <v>0</v>
      </c>
      <c r="FM76" s="12">
        <v>0</v>
      </c>
      <c r="FN76" s="12">
        <v>0</v>
      </c>
      <c r="FO76" s="12">
        <v>0</v>
      </c>
      <c r="FP76" s="12">
        <v>0</v>
      </c>
      <c r="FQ76" s="12">
        <v>0</v>
      </c>
      <c r="FR76" s="12">
        <v>0</v>
      </c>
      <c r="FS76" s="12">
        <v>0</v>
      </c>
      <c r="FT76" s="12">
        <v>0</v>
      </c>
      <c r="FU76" s="12">
        <v>0</v>
      </c>
      <c r="FV76" s="12">
        <v>0</v>
      </c>
      <c r="FW76" s="12">
        <v>0</v>
      </c>
      <c r="FX76" s="12">
        <v>0</v>
      </c>
      <c r="FY76" s="12">
        <v>0</v>
      </c>
      <c r="FZ76" s="12">
        <v>0</v>
      </c>
      <c r="GA76" s="12">
        <v>0</v>
      </c>
      <c r="GB76" s="12">
        <v>0</v>
      </c>
      <c r="GC76" s="12">
        <v>0</v>
      </c>
      <c r="GD76" s="12">
        <v>0</v>
      </c>
      <c r="GE76" s="12">
        <v>0</v>
      </c>
      <c r="GF76" s="12">
        <v>0</v>
      </c>
      <c r="GG76" s="12">
        <v>0</v>
      </c>
      <c r="GH76" s="12">
        <v>0</v>
      </c>
      <c r="GI76" s="12">
        <v>0</v>
      </c>
    </row>
    <row r="77" spans="1:191" x14ac:dyDescent="0.45">
      <c r="A77">
        <v>75</v>
      </c>
      <c r="B77" s="22" t="s">
        <v>154</v>
      </c>
      <c r="C77" s="23" t="s">
        <v>10</v>
      </c>
      <c r="D77" s="1">
        <v>0.5</v>
      </c>
      <c r="E77" s="1">
        <v>1</v>
      </c>
      <c r="F77" s="1">
        <f t="shared" si="12"/>
        <v>2</v>
      </c>
      <c r="G77" s="1">
        <f t="shared" si="10"/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0</v>
      </c>
      <c r="O77" s="12">
        <v>0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2">
        <v>0</v>
      </c>
      <c r="AH77" s="12">
        <v>0</v>
      </c>
      <c r="AI77" s="12">
        <v>0</v>
      </c>
      <c r="AJ77" s="12">
        <v>0</v>
      </c>
      <c r="AK77" s="12">
        <v>0</v>
      </c>
      <c r="AL77" s="12">
        <v>0</v>
      </c>
      <c r="AM77" s="21">
        <v>0</v>
      </c>
      <c r="AN77" s="21">
        <v>0</v>
      </c>
      <c r="AO77" s="21">
        <v>0</v>
      </c>
      <c r="AP77" s="21">
        <v>0</v>
      </c>
      <c r="AQ77" s="21">
        <v>0</v>
      </c>
      <c r="AR77" s="21">
        <v>0</v>
      </c>
      <c r="AS77" s="21">
        <v>0</v>
      </c>
      <c r="AT77" s="12">
        <v>0</v>
      </c>
      <c r="AU77" s="12">
        <v>0</v>
      </c>
      <c r="AV77" s="12">
        <v>0</v>
      </c>
      <c r="AW77" s="12">
        <v>0</v>
      </c>
      <c r="AX77" s="12">
        <v>0</v>
      </c>
      <c r="AY77" s="12">
        <v>0</v>
      </c>
      <c r="AZ77" s="12">
        <v>0</v>
      </c>
      <c r="BA77" s="12">
        <v>4</v>
      </c>
      <c r="BB77" s="12">
        <v>0</v>
      </c>
      <c r="BC77" s="12">
        <v>0</v>
      </c>
      <c r="BD77" s="12">
        <v>0</v>
      </c>
      <c r="BE77" s="12">
        <v>0</v>
      </c>
      <c r="BF77" s="12">
        <v>0</v>
      </c>
      <c r="BG77" s="12">
        <v>0</v>
      </c>
      <c r="BH77" s="12">
        <v>0</v>
      </c>
      <c r="BI77" s="12">
        <v>0</v>
      </c>
      <c r="BJ77" s="12">
        <v>0</v>
      </c>
      <c r="BK77" s="12">
        <v>0</v>
      </c>
      <c r="BL77" s="12">
        <v>0</v>
      </c>
      <c r="BM77" s="12">
        <v>0</v>
      </c>
      <c r="BN77" s="12">
        <v>0</v>
      </c>
      <c r="BO77" s="12">
        <v>0</v>
      </c>
      <c r="BP77" s="12">
        <v>0</v>
      </c>
      <c r="BQ77" s="12">
        <v>0</v>
      </c>
      <c r="BR77" s="12">
        <v>0</v>
      </c>
      <c r="BS77" s="12">
        <v>0</v>
      </c>
      <c r="BT77" s="12">
        <v>0</v>
      </c>
      <c r="BU77" s="12">
        <v>0</v>
      </c>
      <c r="BV77" s="12">
        <v>0</v>
      </c>
      <c r="BW77" s="12">
        <v>0</v>
      </c>
      <c r="BX77" s="12">
        <v>0</v>
      </c>
      <c r="BY77" s="12">
        <v>0</v>
      </c>
      <c r="BZ77" s="12">
        <v>1</v>
      </c>
      <c r="CA77" s="12">
        <v>0</v>
      </c>
      <c r="CB77" s="12">
        <v>0</v>
      </c>
      <c r="CC77" s="12">
        <v>0</v>
      </c>
      <c r="CD77" s="12">
        <v>0</v>
      </c>
      <c r="CE77" s="12">
        <v>0</v>
      </c>
      <c r="CF77" s="12">
        <v>0</v>
      </c>
      <c r="CG77" s="12">
        <v>0</v>
      </c>
      <c r="CH77" s="12">
        <v>0</v>
      </c>
      <c r="CI77" s="12">
        <v>0</v>
      </c>
      <c r="CJ77" s="12">
        <v>0</v>
      </c>
      <c r="CK77" s="12">
        <v>0</v>
      </c>
      <c r="CL77" s="12">
        <v>0</v>
      </c>
      <c r="CM77" s="12">
        <v>0</v>
      </c>
      <c r="CN77" s="12">
        <v>0</v>
      </c>
      <c r="CO77" s="12">
        <v>0</v>
      </c>
      <c r="CP77" s="12">
        <v>0</v>
      </c>
      <c r="CQ77" s="12">
        <v>0</v>
      </c>
      <c r="CR77" s="12">
        <v>0</v>
      </c>
      <c r="CS77" s="12">
        <v>0</v>
      </c>
      <c r="CT77" s="12">
        <v>0</v>
      </c>
      <c r="CU77" s="12">
        <v>0</v>
      </c>
      <c r="CV77" s="12">
        <v>0</v>
      </c>
      <c r="CW77" s="12">
        <v>0</v>
      </c>
      <c r="CX77" s="12">
        <v>0</v>
      </c>
      <c r="CY77" s="12">
        <v>0</v>
      </c>
      <c r="CZ77" s="12">
        <v>0</v>
      </c>
      <c r="DA77" s="12">
        <v>0</v>
      </c>
      <c r="DB77" s="12">
        <v>0</v>
      </c>
      <c r="DC77" s="12">
        <v>0</v>
      </c>
      <c r="DD77" s="12">
        <v>0</v>
      </c>
      <c r="DE77" s="12">
        <v>0</v>
      </c>
      <c r="DF77" s="12">
        <v>0</v>
      </c>
      <c r="DG77" s="12">
        <v>0</v>
      </c>
      <c r="DH77" s="12">
        <v>0</v>
      </c>
      <c r="DI77" s="12">
        <v>0</v>
      </c>
      <c r="DJ77" s="12">
        <v>0</v>
      </c>
      <c r="DK77" s="12">
        <v>0</v>
      </c>
      <c r="DL77" s="12">
        <v>0</v>
      </c>
      <c r="DM77" s="12">
        <v>0</v>
      </c>
      <c r="DN77" s="12">
        <v>0</v>
      </c>
      <c r="DO77" s="12">
        <v>0</v>
      </c>
      <c r="DP77" s="12">
        <v>0</v>
      </c>
      <c r="DQ77" s="12">
        <v>0</v>
      </c>
      <c r="DR77" s="12">
        <v>0</v>
      </c>
      <c r="DS77" s="12">
        <v>0</v>
      </c>
      <c r="DT77" s="12">
        <v>0</v>
      </c>
      <c r="DU77" s="12">
        <v>0</v>
      </c>
      <c r="DV77" s="12">
        <v>0</v>
      </c>
      <c r="DW77" s="12">
        <v>0</v>
      </c>
      <c r="DX77" s="12">
        <v>0</v>
      </c>
      <c r="DY77" s="12">
        <v>0</v>
      </c>
      <c r="DZ77" s="12">
        <v>0</v>
      </c>
      <c r="EA77" s="12">
        <v>0</v>
      </c>
      <c r="EB77" s="12">
        <v>0</v>
      </c>
      <c r="EC77" s="12">
        <v>0</v>
      </c>
      <c r="ED77" s="12">
        <v>0</v>
      </c>
      <c r="EE77" s="12">
        <v>0</v>
      </c>
      <c r="EF77" s="12">
        <v>0</v>
      </c>
      <c r="EG77" s="12">
        <v>0</v>
      </c>
      <c r="EH77" s="12">
        <v>0</v>
      </c>
      <c r="EI77" s="12">
        <v>0</v>
      </c>
      <c r="EJ77" s="12">
        <v>0</v>
      </c>
      <c r="EK77" s="12">
        <v>0</v>
      </c>
      <c r="EL77" s="12">
        <v>0</v>
      </c>
      <c r="EM77" s="12">
        <v>0</v>
      </c>
      <c r="EN77" s="12">
        <v>0</v>
      </c>
      <c r="EO77" s="12">
        <v>0</v>
      </c>
      <c r="EP77" s="12">
        <v>0</v>
      </c>
      <c r="EQ77" s="12">
        <v>0</v>
      </c>
      <c r="ER77" s="12">
        <v>0</v>
      </c>
      <c r="ES77" s="12">
        <v>0</v>
      </c>
      <c r="ET77" s="12">
        <v>0</v>
      </c>
      <c r="EU77" s="12">
        <v>0</v>
      </c>
      <c r="EV77" s="12">
        <v>0</v>
      </c>
      <c r="EW77" s="12">
        <v>0</v>
      </c>
      <c r="EX77" s="12">
        <v>0</v>
      </c>
      <c r="EY77" s="12">
        <v>0</v>
      </c>
      <c r="EZ77" s="12">
        <v>0</v>
      </c>
      <c r="FA77" s="12">
        <v>0</v>
      </c>
      <c r="FB77" s="12">
        <v>0</v>
      </c>
      <c r="FC77" s="12">
        <v>0</v>
      </c>
      <c r="FD77" s="12">
        <v>0</v>
      </c>
      <c r="FE77" s="12">
        <v>0</v>
      </c>
      <c r="FF77" s="12">
        <v>0</v>
      </c>
      <c r="FG77" s="12">
        <v>0</v>
      </c>
      <c r="FH77" s="12">
        <v>0</v>
      </c>
      <c r="FI77" s="12">
        <v>0</v>
      </c>
      <c r="FJ77" s="12">
        <v>0</v>
      </c>
      <c r="FK77" s="12">
        <v>0</v>
      </c>
      <c r="FL77" s="12">
        <v>0</v>
      </c>
      <c r="FM77" s="12">
        <v>0</v>
      </c>
      <c r="FN77" s="12">
        <v>0</v>
      </c>
      <c r="FO77" s="12">
        <v>0</v>
      </c>
      <c r="FP77" s="12">
        <v>0</v>
      </c>
      <c r="FQ77" s="12">
        <v>0</v>
      </c>
      <c r="FR77" s="12">
        <v>0</v>
      </c>
      <c r="FS77" s="12">
        <v>0</v>
      </c>
      <c r="FT77" s="12">
        <v>0</v>
      </c>
      <c r="FU77" s="12">
        <v>0</v>
      </c>
      <c r="FV77" s="12">
        <v>0</v>
      </c>
      <c r="FW77" s="12">
        <v>0</v>
      </c>
      <c r="FX77" s="12">
        <v>0</v>
      </c>
      <c r="FY77" s="12">
        <v>0</v>
      </c>
      <c r="FZ77" s="12">
        <v>0</v>
      </c>
      <c r="GA77" s="12">
        <v>0</v>
      </c>
      <c r="GB77" s="12">
        <v>0</v>
      </c>
      <c r="GC77" s="12">
        <v>0</v>
      </c>
      <c r="GD77" s="12">
        <v>0</v>
      </c>
      <c r="GE77" s="12">
        <v>0</v>
      </c>
      <c r="GF77" s="12">
        <v>0</v>
      </c>
      <c r="GG77" s="12">
        <v>0</v>
      </c>
      <c r="GH77" s="12">
        <v>0</v>
      </c>
      <c r="GI77" s="12">
        <v>0</v>
      </c>
    </row>
    <row r="78" spans="1:191" x14ac:dyDescent="0.45">
      <c r="A78">
        <v>76</v>
      </c>
      <c r="B78" s="22" t="s">
        <v>153</v>
      </c>
      <c r="C78" s="23" t="s">
        <v>10</v>
      </c>
      <c r="D78" s="1">
        <v>0.5</v>
      </c>
      <c r="E78" s="1">
        <v>1</v>
      </c>
      <c r="F78" s="1">
        <f t="shared" si="12"/>
        <v>3</v>
      </c>
      <c r="G78" s="1">
        <f t="shared" si="10"/>
        <v>0</v>
      </c>
      <c r="H78" s="12">
        <v>0</v>
      </c>
      <c r="I78" s="12">
        <v>1</v>
      </c>
      <c r="J78" s="12">
        <v>0</v>
      </c>
      <c r="K78" s="12">
        <v>0</v>
      </c>
      <c r="L78" s="12">
        <v>0</v>
      </c>
      <c r="M78" s="12">
        <v>0</v>
      </c>
      <c r="N78" s="12">
        <v>0</v>
      </c>
      <c r="O78" s="12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0</v>
      </c>
      <c r="AG78" s="12">
        <v>0</v>
      </c>
      <c r="AH78" s="12">
        <v>0</v>
      </c>
      <c r="AI78" s="12">
        <v>0</v>
      </c>
      <c r="AJ78" s="12">
        <v>0</v>
      </c>
      <c r="AK78" s="12">
        <v>0</v>
      </c>
      <c r="AL78" s="12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0</v>
      </c>
      <c r="AR78" s="21">
        <v>0</v>
      </c>
      <c r="AS78" s="21">
        <v>0</v>
      </c>
      <c r="AT78" s="12">
        <v>0</v>
      </c>
      <c r="AU78" s="12">
        <v>0</v>
      </c>
      <c r="AV78" s="12">
        <v>0</v>
      </c>
      <c r="AW78" s="12">
        <v>0</v>
      </c>
      <c r="AX78" s="12">
        <v>0</v>
      </c>
      <c r="AY78" s="12">
        <v>0</v>
      </c>
      <c r="AZ78" s="12">
        <v>0</v>
      </c>
      <c r="BA78" s="12">
        <v>1</v>
      </c>
      <c r="BB78" s="12">
        <v>0</v>
      </c>
      <c r="BC78" s="12">
        <v>0</v>
      </c>
      <c r="BD78" s="12">
        <v>0</v>
      </c>
      <c r="BE78" s="12">
        <v>1</v>
      </c>
      <c r="BF78" s="12">
        <v>0</v>
      </c>
      <c r="BG78" s="12">
        <v>0</v>
      </c>
      <c r="BH78" s="12">
        <v>0</v>
      </c>
      <c r="BI78" s="12">
        <v>0</v>
      </c>
      <c r="BJ78" s="12">
        <v>0</v>
      </c>
      <c r="BK78" s="12">
        <v>0</v>
      </c>
      <c r="BL78" s="12">
        <v>0</v>
      </c>
      <c r="BM78" s="12">
        <v>0</v>
      </c>
      <c r="BN78" s="12">
        <v>0</v>
      </c>
      <c r="BO78" s="12">
        <v>0</v>
      </c>
      <c r="BP78" s="12">
        <v>0</v>
      </c>
      <c r="BQ78" s="12">
        <v>0</v>
      </c>
      <c r="BR78" s="12">
        <v>0</v>
      </c>
      <c r="BS78" s="12">
        <v>0</v>
      </c>
      <c r="BT78" s="12">
        <v>0</v>
      </c>
      <c r="BU78" s="12">
        <v>0</v>
      </c>
      <c r="BV78" s="12">
        <v>0</v>
      </c>
      <c r="BW78" s="12">
        <v>0</v>
      </c>
      <c r="BX78" s="12">
        <v>0</v>
      </c>
      <c r="BY78" s="12">
        <v>0</v>
      </c>
      <c r="BZ78" s="12">
        <v>0</v>
      </c>
      <c r="CA78" s="12">
        <v>0</v>
      </c>
      <c r="CB78" s="12">
        <v>0</v>
      </c>
      <c r="CC78" s="12">
        <v>0</v>
      </c>
      <c r="CD78" s="12">
        <v>0</v>
      </c>
      <c r="CE78" s="12">
        <v>0</v>
      </c>
      <c r="CF78" s="12">
        <v>0</v>
      </c>
      <c r="CG78" s="12">
        <v>0</v>
      </c>
      <c r="CH78" s="12">
        <v>0</v>
      </c>
      <c r="CI78" s="12">
        <v>0</v>
      </c>
      <c r="CJ78" s="12">
        <v>0</v>
      </c>
      <c r="CK78" s="12">
        <v>0</v>
      </c>
      <c r="CL78" s="12">
        <v>0</v>
      </c>
      <c r="CM78" s="12">
        <v>0</v>
      </c>
      <c r="CN78" s="12">
        <v>0</v>
      </c>
      <c r="CO78" s="12">
        <v>0</v>
      </c>
      <c r="CP78" s="12">
        <v>0</v>
      </c>
      <c r="CQ78" s="12">
        <v>0</v>
      </c>
      <c r="CR78" s="12">
        <v>0</v>
      </c>
      <c r="CS78" s="12">
        <v>0</v>
      </c>
      <c r="CT78" s="12">
        <v>0</v>
      </c>
      <c r="CU78" s="12">
        <v>0</v>
      </c>
      <c r="CV78" s="12">
        <v>0</v>
      </c>
      <c r="CW78" s="12">
        <v>0</v>
      </c>
      <c r="CX78" s="12">
        <v>0</v>
      </c>
      <c r="CY78" s="12">
        <v>0</v>
      </c>
      <c r="CZ78" s="12">
        <v>0</v>
      </c>
      <c r="DA78" s="12">
        <v>0</v>
      </c>
      <c r="DB78" s="12">
        <v>0</v>
      </c>
      <c r="DC78" s="12">
        <v>0</v>
      </c>
      <c r="DD78" s="12">
        <v>0</v>
      </c>
      <c r="DE78" s="12">
        <v>0</v>
      </c>
      <c r="DF78" s="12">
        <v>0</v>
      </c>
      <c r="DG78" s="12">
        <v>0</v>
      </c>
      <c r="DH78" s="12">
        <v>0</v>
      </c>
      <c r="DI78" s="12">
        <v>0</v>
      </c>
      <c r="DJ78" s="12">
        <v>0</v>
      </c>
      <c r="DK78" s="12">
        <v>0</v>
      </c>
      <c r="DL78" s="12">
        <v>0</v>
      </c>
      <c r="DM78" s="12">
        <v>0</v>
      </c>
      <c r="DN78" s="12">
        <v>0</v>
      </c>
      <c r="DO78" s="12">
        <v>0</v>
      </c>
      <c r="DP78" s="12">
        <v>0</v>
      </c>
      <c r="DQ78" s="12">
        <v>0</v>
      </c>
      <c r="DR78" s="12">
        <v>0</v>
      </c>
      <c r="DS78" s="12">
        <v>0</v>
      </c>
      <c r="DT78" s="12">
        <v>0</v>
      </c>
      <c r="DU78" s="12">
        <v>0</v>
      </c>
      <c r="DV78" s="12">
        <v>0</v>
      </c>
      <c r="DW78" s="12">
        <v>0</v>
      </c>
      <c r="DX78" s="12">
        <v>0</v>
      </c>
      <c r="DY78" s="12">
        <v>0</v>
      </c>
      <c r="DZ78" s="12">
        <v>0</v>
      </c>
      <c r="EA78" s="12">
        <v>0</v>
      </c>
      <c r="EB78" s="12">
        <v>0</v>
      </c>
      <c r="EC78" s="12">
        <v>0</v>
      </c>
      <c r="ED78" s="12">
        <v>0</v>
      </c>
      <c r="EE78" s="12">
        <v>0</v>
      </c>
      <c r="EF78" s="12">
        <v>0</v>
      </c>
      <c r="EG78" s="12">
        <v>0</v>
      </c>
      <c r="EH78" s="12">
        <v>0</v>
      </c>
      <c r="EI78" s="12">
        <v>0</v>
      </c>
      <c r="EJ78" s="12">
        <v>0</v>
      </c>
      <c r="EK78" s="12">
        <v>0</v>
      </c>
      <c r="EL78" s="12">
        <v>0</v>
      </c>
      <c r="EM78" s="12">
        <v>0</v>
      </c>
      <c r="EN78" s="12">
        <v>0</v>
      </c>
      <c r="EO78" s="12">
        <v>0</v>
      </c>
      <c r="EP78" s="12">
        <v>0</v>
      </c>
      <c r="EQ78" s="12">
        <v>0</v>
      </c>
      <c r="ER78" s="12">
        <v>0</v>
      </c>
      <c r="ES78" s="12">
        <v>0</v>
      </c>
      <c r="ET78" s="12">
        <v>0</v>
      </c>
      <c r="EU78" s="12">
        <v>0</v>
      </c>
      <c r="EV78" s="12">
        <v>0</v>
      </c>
      <c r="EW78" s="12">
        <v>0</v>
      </c>
      <c r="EX78" s="12">
        <v>0</v>
      </c>
      <c r="EY78" s="12">
        <v>0</v>
      </c>
      <c r="EZ78" s="12">
        <v>0</v>
      </c>
      <c r="FA78" s="12">
        <v>0</v>
      </c>
      <c r="FB78" s="12">
        <v>0</v>
      </c>
      <c r="FC78" s="12">
        <v>0</v>
      </c>
      <c r="FD78" s="12">
        <v>0</v>
      </c>
      <c r="FE78" s="12">
        <v>0</v>
      </c>
      <c r="FF78" s="12">
        <v>0</v>
      </c>
      <c r="FG78" s="12">
        <v>0</v>
      </c>
      <c r="FH78" s="12">
        <v>0</v>
      </c>
      <c r="FI78" s="12">
        <v>0</v>
      </c>
      <c r="FJ78" s="12">
        <v>0</v>
      </c>
      <c r="FK78" s="12">
        <v>0</v>
      </c>
      <c r="FL78" s="12">
        <v>0</v>
      </c>
      <c r="FM78" s="12">
        <v>0</v>
      </c>
      <c r="FN78" s="12">
        <v>0</v>
      </c>
      <c r="FO78" s="12">
        <v>0</v>
      </c>
      <c r="FP78" s="12">
        <v>0</v>
      </c>
      <c r="FQ78" s="12">
        <v>0</v>
      </c>
      <c r="FR78" s="12">
        <v>0</v>
      </c>
      <c r="FS78" s="12">
        <v>0</v>
      </c>
      <c r="FT78" s="12">
        <v>0</v>
      </c>
      <c r="FU78" s="12">
        <v>0</v>
      </c>
      <c r="FV78" s="12">
        <v>0</v>
      </c>
      <c r="FW78" s="12">
        <v>0</v>
      </c>
      <c r="FX78" s="12">
        <v>0</v>
      </c>
      <c r="FY78" s="12">
        <v>0</v>
      </c>
      <c r="FZ78" s="12">
        <v>0</v>
      </c>
      <c r="GA78" s="12">
        <v>0</v>
      </c>
      <c r="GB78" s="12">
        <v>0</v>
      </c>
      <c r="GC78" s="12">
        <v>0</v>
      </c>
      <c r="GD78" s="12">
        <v>0</v>
      </c>
      <c r="GE78" s="12">
        <v>0</v>
      </c>
      <c r="GF78" s="12">
        <v>0</v>
      </c>
      <c r="GG78" s="12">
        <v>0</v>
      </c>
      <c r="GH78" s="12">
        <v>0</v>
      </c>
      <c r="GI78" s="12">
        <v>0</v>
      </c>
    </row>
    <row r="79" spans="1:191" x14ac:dyDescent="0.45">
      <c r="A79">
        <v>77</v>
      </c>
      <c r="B79" s="22" t="s">
        <v>152</v>
      </c>
      <c r="C79" s="23" t="s">
        <v>10</v>
      </c>
      <c r="D79" s="1">
        <v>0.5</v>
      </c>
      <c r="E79" s="1">
        <v>1</v>
      </c>
      <c r="F79" s="1">
        <f t="shared" si="12"/>
        <v>1</v>
      </c>
      <c r="G79" s="1">
        <f t="shared" si="10"/>
        <v>0</v>
      </c>
      <c r="H79" s="12">
        <v>0</v>
      </c>
      <c r="I79" s="12">
        <v>8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0</v>
      </c>
      <c r="AG79" s="12">
        <v>0</v>
      </c>
      <c r="AH79" s="12">
        <v>0</v>
      </c>
      <c r="AI79" s="12">
        <v>0</v>
      </c>
      <c r="AJ79" s="12">
        <v>0</v>
      </c>
      <c r="AK79" s="12">
        <v>0</v>
      </c>
      <c r="AL79" s="12">
        <v>0</v>
      </c>
      <c r="AM79" s="21">
        <v>0</v>
      </c>
      <c r="AN79" s="21">
        <v>0</v>
      </c>
      <c r="AO79" s="21">
        <v>0</v>
      </c>
      <c r="AP79" s="21">
        <v>0</v>
      </c>
      <c r="AQ79" s="21">
        <v>0</v>
      </c>
      <c r="AR79" s="21">
        <v>0</v>
      </c>
      <c r="AS79" s="21">
        <v>0</v>
      </c>
      <c r="AT79" s="12">
        <v>0</v>
      </c>
      <c r="AU79" s="12">
        <v>0</v>
      </c>
      <c r="AV79" s="12">
        <v>0</v>
      </c>
      <c r="AW79" s="12">
        <v>0</v>
      </c>
      <c r="AX79" s="12">
        <v>0</v>
      </c>
      <c r="AY79" s="12">
        <v>0</v>
      </c>
      <c r="AZ79" s="12">
        <v>0</v>
      </c>
      <c r="BA79" s="12">
        <v>0</v>
      </c>
      <c r="BB79" s="12">
        <v>0</v>
      </c>
      <c r="BC79" s="12">
        <v>0</v>
      </c>
      <c r="BD79" s="12">
        <v>0</v>
      </c>
      <c r="BE79" s="12">
        <v>0</v>
      </c>
      <c r="BF79" s="12">
        <v>0</v>
      </c>
      <c r="BG79" s="12">
        <v>0</v>
      </c>
      <c r="BH79" s="12">
        <v>0</v>
      </c>
      <c r="BI79" s="12">
        <v>0</v>
      </c>
      <c r="BJ79" s="12">
        <v>0</v>
      </c>
      <c r="BK79" s="12">
        <v>0</v>
      </c>
      <c r="BL79" s="12">
        <v>0</v>
      </c>
      <c r="BM79" s="12">
        <v>0</v>
      </c>
      <c r="BN79" s="12">
        <v>0</v>
      </c>
      <c r="BO79" s="12">
        <v>0</v>
      </c>
      <c r="BP79" s="12">
        <v>0</v>
      </c>
      <c r="BQ79" s="12">
        <v>0</v>
      </c>
      <c r="BR79" s="12">
        <v>0</v>
      </c>
      <c r="BS79" s="12">
        <v>0</v>
      </c>
      <c r="BT79" s="12">
        <v>0</v>
      </c>
      <c r="BU79" s="12">
        <v>0</v>
      </c>
      <c r="BV79" s="12">
        <v>0</v>
      </c>
      <c r="BW79" s="12">
        <v>0</v>
      </c>
      <c r="BX79" s="12">
        <v>0</v>
      </c>
      <c r="BY79" s="12">
        <v>0</v>
      </c>
      <c r="BZ79" s="12">
        <v>0</v>
      </c>
      <c r="CA79" s="12">
        <v>0</v>
      </c>
      <c r="CB79" s="12">
        <v>0</v>
      </c>
      <c r="CC79" s="12">
        <v>0</v>
      </c>
      <c r="CD79" s="12">
        <v>0</v>
      </c>
      <c r="CE79" s="12">
        <v>0</v>
      </c>
      <c r="CF79" s="12">
        <v>0</v>
      </c>
      <c r="CG79" s="12">
        <v>0</v>
      </c>
      <c r="CH79" s="12">
        <v>0</v>
      </c>
      <c r="CI79" s="12">
        <v>0</v>
      </c>
      <c r="CJ79" s="12">
        <v>0</v>
      </c>
      <c r="CK79" s="12">
        <v>0</v>
      </c>
      <c r="CL79" s="12">
        <v>0</v>
      </c>
      <c r="CM79" s="12">
        <v>0</v>
      </c>
      <c r="CN79" s="12">
        <v>0</v>
      </c>
      <c r="CO79" s="12">
        <v>0</v>
      </c>
      <c r="CP79" s="12">
        <v>0</v>
      </c>
      <c r="CQ79" s="12">
        <v>0</v>
      </c>
      <c r="CR79" s="12">
        <v>0</v>
      </c>
      <c r="CS79" s="12">
        <v>0</v>
      </c>
      <c r="CT79" s="12">
        <v>0</v>
      </c>
      <c r="CU79" s="12">
        <v>0</v>
      </c>
      <c r="CV79" s="12">
        <v>0</v>
      </c>
      <c r="CW79" s="12">
        <v>0</v>
      </c>
      <c r="CX79" s="12">
        <v>0</v>
      </c>
      <c r="CY79" s="12">
        <v>0</v>
      </c>
      <c r="CZ79" s="12">
        <v>0</v>
      </c>
      <c r="DA79" s="12">
        <v>0</v>
      </c>
      <c r="DB79" s="12">
        <v>0</v>
      </c>
      <c r="DC79" s="12">
        <v>0</v>
      </c>
      <c r="DD79" s="12">
        <v>0</v>
      </c>
      <c r="DE79" s="12">
        <v>0</v>
      </c>
      <c r="DF79" s="12">
        <v>0</v>
      </c>
      <c r="DG79" s="12">
        <v>0</v>
      </c>
      <c r="DH79" s="12">
        <v>0</v>
      </c>
      <c r="DI79" s="12">
        <v>0</v>
      </c>
      <c r="DJ79" s="12">
        <v>0</v>
      </c>
      <c r="DK79" s="12">
        <v>0</v>
      </c>
      <c r="DL79" s="12">
        <v>0</v>
      </c>
      <c r="DM79" s="12">
        <v>0</v>
      </c>
      <c r="DN79" s="12">
        <v>0</v>
      </c>
      <c r="DO79" s="12">
        <v>0</v>
      </c>
      <c r="DP79" s="12">
        <v>0</v>
      </c>
      <c r="DQ79" s="12">
        <v>0</v>
      </c>
      <c r="DR79" s="12">
        <v>0</v>
      </c>
      <c r="DS79" s="12">
        <v>0</v>
      </c>
      <c r="DT79" s="12">
        <v>0</v>
      </c>
      <c r="DU79" s="12">
        <v>0</v>
      </c>
      <c r="DV79" s="12">
        <v>0</v>
      </c>
      <c r="DW79" s="12">
        <v>0</v>
      </c>
      <c r="DX79" s="12">
        <v>0</v>
      </c>
      <c r="DY79" s="12">
        <v>0</v>
      </c>
      <c r="DZ79" s="12">
        <v>0</v>
      </c>
      <c r="EA79" s="12">
        <v>0</v>
      </c>
      <c r="EB79" s="12">
        <v>0</v>
      </c>
      <c r="EC79" s="12">
        <v>0</v>
      </c>
      <c r="ED79" s="12">
        <v>0</v>
      </c>
      <c r="EE79" s="12">
        <v>0</v>
      </c>
      <c r="EF79" s="12">
        <v>0</v>
      </c>
      <c r="EG79" s="12">
        <v>0</v>
      </c>
      <c r="EH79" s="12">
        <v>0</v>
      </c>
      <c r="EI79" s="12">
        <v>0</v>
      </c>
      <c r="EJ79" s="12">
        <v>0</v>
      </c>
      <c r="EK79" s="12">
        <v>0</v>
      </c>
      <c r="EL79" s="12">
        <v>0</v>
      </c>
      <c r="EM79" s="12">
        <v>0</v>
      </c>
      <c r="EN79" s="12">
        <v>0</v>
      </c>
      <c r="EO79" s="12">
        <v>0</v>
      </c>
      <c r="EP79" s="12">
        <v>0</v>
      </c>
      <c r="EQ79" s="12">
        <v>0</v>
      </c>
      <c r="ER79" s="12">
        <v>0</v>
      </c>
      <c r="ES79" s="12">
        <v>0</v>
      </c>
      <c r="ET79" s="12">
        <v>0</v>
      </c>
      <c r="EU79" s="12">
        <v>0</v>
      </c>
      <c r="EV79" s="12">
        <v>0</v>
      </c>
      <c r="EW79" s="12">
        <v>0</v>
      </c>
      <c r="EX79" s="12">
        <v>0</v>
      </c>
      <c r="EY79" s="12">
        <v>0</v>
      </c>
      <c r="EZ79" s="12">
        <v>0</v>
      </c>
      <c r="FA79" s="12">
        <v>0</v>
      </c>
      <c r="FB79" s="12">
        <v>0</v>
      </c>
      <c r="FC79" s="12">
        <v>0</v>
      </c>
      <c r="FD79" s="12">
        <v>0</v>
      </c>
      <c r="FE79" s="12">
        <v>0</v>
      </c>
      <c r="FF79" s="12">
        <v>0</v>
      </c>
      <c r="FG79" s="12">
        <v>0</v>
      </c>
      <c r="FH79" s="12">
        <v>0</v>
      </c>
      <c r="FI79" s="12">
        <v>0</v>
      </c>
      <c r="FJ79" s="12">
        <v>0</v>
      </c>
      <c r="FK79" s="12">
        <v>0</v>
      </c>
      <c r="FL79" s="12">
        <v>0</v>
      </c>
      <c r="FM79" s="12">
        <v>0</v>
      </c>
      <c r="FN79" s="12">
        <v>0</v>
      </c>
      <c r="FO79" s="12">
        <v>0</v>
      </c>
      <c r="FP79" s="12">
        <v>0</v>
      </c>
      <c r="FQ79" s="12">
        <v>0</v>
      </c>
      <c r="FR79" s="12">
        <v>0</v>
      </c>
      <c r="FS79" s="12">
        <v>0</v>
      </c>
      <c r="FT79" s="12">
        <v>0</v>
      </c>
      <c r="FU79" s="12">
        <v>0</v>
      </c>
      <c r="FV79" s="12">
        <v>0</v>
      </c>
      <c r="FW79" s="12">
        <v>0</v>
      </c>
      <c r="FX79" s="12">
        <v>0</v>
      </c>
      <c r="FY79" s="12">
        <v>0</v>
      </c>
      <c r="FZ79" s="12">
        <v>0</v>
      </c>
      <c r="GA79" s="12">
        <v>0</v>
      </c>
      <c r="GB79" s="12">
        <v>0</v>
      </c>
      <c r="GC79" s="12">
        <v>0</v>
      </c>
      <c r="GD79" s="12">
        <v>0</v>
      </c>
      <c r="GE79" s="12">
        <v>0</v>
      </c>
      <c r="GF79" s="12">
        <v>0</v>
      </c>
      <c r="GG79" s="12">
        <v>0</v>
      </c>
      <c r="GH79" s="12">
        <v>0</v>
      </c>
      <c r="GI79" s="12">
        <v>0</v>
      </c>
    </row>
    <row r="80" spans="1:191" x14ac:dyDescent="0.45">
      <c r="A80">
        <v>78</v>
      </c>
      <c r="B80" s="22" t="s">
        <v>151</v>
      </c>
      <c r="C80" s="23" t="s">
        <v>10</v>
      </c>
      <c r="D80" s="1">
        <v>0.5</v>
      </c>
      <c r="E80" s="1">
        <v>1</v>
      </c>
      <c r="F80" s="1">
        <f t="shared" si="12"/>
        <v>2</v>
      </c>
      <c r="G80" s="1">
        <f t="shared" si="10"/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0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0</v>
      </c>
      <c r="AK80" s="12">
        <v>0</v>
      </c>
      <c r="AL80" s="12">
        <v>0</v>
      </c>
      <c r="AM80" s="21">
        <v>0</v>
      </c>
      <c r="AN80" s="21">
        <v>0</v>
      </c>
      <c r="AO80" s="21">
        <v>0</v>
      </c>
      <c r="AP80" s="21">
        <v>0</v>
      </c>
      <c r="AQ80" s="21">
        <v>0</v>
      </c>
      <c r="AR80" s="21">
        <v>0</v>
      </c>
      <c r="AS80" s="21">
        <v>0</v>
      </c>
      <c r="AT80" s="12">
        <v>0</v>
      </c>
      <c r="AU80" s="12">
        <v>0</v>
      </c>
      <c r="AV80" s="12">
        <v>0</v>
      </c>
      <c r="AW80" s="12">
        <v>2</v>
      </c>
      <c r="AX80" s="12">
        <v>0</v>
      </c>
      <c r="AY80" s="12">
        <v>0</v>
      </c>
      <c r="AZ80" s="12">
        <v>0</v>
      </c>
      <c r="BA80" s="12">
        <v>0</v>
      </c>
      <c r="BB80" s="12">
        <v>0</v>
      </c>
      <c r="BC80" s="12">
        <v>0</v>
      </c>
      <c r="BD80" s="12">
        <v>1</v>
      </c>
      <c r="BE80" s="12">
        <v>0</v>
      </c>
      <c r="BF80" s="12">
        <v>0</v>
      </c>
      <c r="BG80" s="12">
        <v>0</v>
      </c>
      <c r="BH80" s="12">
        <v>0</v>
      </c>
      <c r="BI80" s="12">
        <v>0</v>
      </c>
      <c r="BJ80" s="12">
        <v>0</v>
      </c>
      <c r="BK80" s="12">
        <v>0</v>
      </c>
      <c r="BL80" s="12">
        <v>0</v>
      </c>
      <c r="BM80" s="12">
        <v>0</v>
      </c>
      <c r="BN80" s="12">
        <v>0</v>
      </c>
      <c r="BO80" s="12">
        <v>0</v>
      </c>
      <c r="BP80" s="12">
        <v>0</v>
      </c>
      <c r="BQ80" s="12">
        <v>0</v>
      </c>
      <c r="BR80" s="12">
        <v>0</v>
      </c>
      <c r="BS80" s="12">
        <v>0</v>
      </c>
      <c r="BT80" s="12">
        <v>0</v>
      </c>
      <c r="BU80" s="12">
        <v>0</v>
      </c>
      <c r="BV80" s="12">
        <v>0</v>
      </c>
      <c r="BW80" s="12">
        <v>0</v>
      </c>
      <c r="BX80" s="12">
        <v>0</v>
      </c>
      <c r="BY80" s="12">
        <v>0</v>
      </c>
      <c r="BZ80" s="12">
        <v>0</v>
      </c>
      <c r="CA80" s="12">
        <v>0</v>
      </c>
      <c r="CB80" s="12">
        <v>0</v>
      </c>
      <c r="CC80" s="12">
        <v>0</v>
      </c>
      <c r="CD80" s="12">
        <v>0</v>
      </c>
      <c r="CE80" s="12">
        <v>0</v>
      </c>
      <c r="CF80" s="12">
        <v>0</v>
      </c>
      <c r="CG80" s="12">
        <v>0</v>
      </c>
      <c r="CH80" s="12">
        <v>0</v>
      </c>
      <c r="CI80" s="12">
        <v>0</v>
      </c>
      <c r="CJ80" s="12">
        <v>0</v>
      </c>
      <c r="CK80" s="12">
        <v>0</v>
      </c>
      <c r="CL80" s="12">
        <v>0</v>
      </c>
      <c r="CM80" s="12">
        <v>0</v>
      </c>
      <c r="CN80" s="12">
        <v>0</v>
      </c>
      <c r="CO80" s="12">
        <v>0</v>
      </c>
      <c r="CP80" s="12">
        <v>0</v>
      </c>
      <c r="CQ80" s="12">
        <v>0</v>
      </c>
      <c r="CR80" s="12">
        <v>0</v>
      </c>
      <c r="CS80" s="12">
        <v>0</v>
      </c>
      <c r="CT80" s="12">
        <v>0</v>
      </c>
      <c r="CU80" s="12">
        <v>0</v>
      </c>
      <c r="CV80" s="12">
        <v>0</v>
      </c>
      <c r="CW80" s="12">
        <v>0</v>
      </c>
      <c r="CX80" s="12">
        <v>0</v>
      </c>
      <c r="CY80" s="12">
        <v>0</v>
      </c>
      <c r="CZ80" s="12">
        <v>0</v>
      </c>
      <c r="DA80" s="12">
        <v>0</v>
      </c>
      <c r="DB80" s="12">
        <v>0</v>
      </c>
      <c r="DC80" s="12">
        <v>0</v>
      </c>
      <c r="DD80" s="12">
        <v>0</v>
      </c>
      <c r="DE80" s="12">
        <v>0</v>
      </c>
      <c r="DF80" s="12">
        <v>0</v>
      </c>
      <c r="DG80" s="12">
        <v>0</v>
      </c>
      <c r="DH80" s="12">
        <v>0</v>
      </c>
      <c r="DI80" s="12">
        <v>0</v>
      </c>
      <c r="DJ80" s="12">
        <v>0</v>
      </c>
      <c r="DK80" s="12">
        <v>0</v>
      </c>
      <c r="DL80" s="12">
        <v>0</v>
      </c>
      <c r="DM80" s="12">
        <v>0</v>
      </c>
      <c r="DN80" s="12">
        <v>0</v>
      </c>
      <c r="DO80" s="12">
        <v>0</v>
      </c>
      <c r="DP80" s="12">
        <v>0</v>
      </c>
      <c r="DQ80" s="12">
        <v>0</v>
      </c>
      <c r="DR80" s="12">
        <v>0</v>
      </c>
      <c r="DS80" s="12">
        <v>0</v>
      </c>
      <c r="DT80" s="12">
        <v>0</v>
      </c>
      <c r="DU80" s="12">
        <v>0</v>
      </c>
      <c r="DV80" s="12">
        <v>0</v>
      </c>
      <c r="DW80" s="12">
        <v>0</v>
      </c>
      <c r="DX80" s="12">
        <v>0</v>
      </c>
      <c r="DY80" s="12">
        <v>0</v>
      </c>
      <c r="DZ80" s="12">
        <v>0</v>
      </c>
      <c r="EA80" s="12">
        <v>0</v>
      </c>
      <c r="EB80" s="12">
        <v>0</v>
      </c>
      <c r="EC80" s="12">
        <v>0</v>
      </c>
      <c r="ED80" s="12">
        <v>0</v>
      </c>
      <c r="EE80" s="12">
        <v>0</v>
      </c>
      <c r="EF80" s="12">
        <v>0</v>
      </c>
      <c r="EG80" s="12">
        <v>0</v>
      </c>
      <c r="EH80" s="12">
        <v>0</v>
      </c>
      <c r="EI80" s="12">
        <v>0</v>
      </c>
      <c r="EJ80" s="12">
        <v>0</v>
      </c>
      <c r="EK80" s="12">
        <v>0</v>
      </c>
      <c r="EL80" s="12">
        <v>0</v>
      </c>
      <c r="EM80" s="12">
        <v>0</v>
      </c>
      <c r="EN80" s="12">
        <v>0</v>
      </c>
      <c r="EO80" s="12">
        <v>0</v>
      </c>
      <c r="EP80" s="12">
        <v>0</v>
      </c>
      <c r="EQ80" s="12">
        <v>0</v>
      </c>
      <c r="ER80" s="12">
        <v>0</v>
      </c>
      <c r="ES80" s="12">
        <v>0</v>
      </c>
      <c r="ET80" s="12">
        <v>0</v>
      </c>
      <c r="EU80" s="12">
        <v>0</v>
      </c>
      <c r="EV80" s="12">
        <v>0</v>
      </c>
      <c r="EW80" s="12">
        <v>0</v>
      </c>
      <c r="EX80" s="12">
        <v>0</v>
      </c>
      <c r="EY80" s="12">
        <v>0</v>
      </c>
      <c r="EZ80" s="12">
        <v>0</v>
      </c>
      <c r="FA80" s="12">
        <v>0</v>
      </c>
      <c r="FB80" s="12">
        <v>0</v>
      </c>
      <c r="FC80" s="12">
        <v>0</v>
      </c>
      <c r="FD80" s="12">
        <v>0</v>
      </c>
      <c r="FE80" s="12">
        <v>0</v>
      </c>
      <c r="FF80" s="12">
        <v>0</v>
      </c>
      <c r="FG80" s="12">
        <v>0</v>
      </c>
      <c r="FH80" s="12">
        <v>0</v>
      </c>
      <c r="FI80" s="12">
        <v>0</v>
      </c>
      <c r="FJ80" s="12">
        <v>0</v>
      </c>
      <c r="FK80" s="12">
        <v>0</v>
      </c>
      <c r="FL80" s="12">
        <v>0</v>
      </c>
      <c r="FM80" s="12">
        <v>0</v>
      </c>
      <c r="FN80" s="12">
        <v>0</v>
      </c>
      <c r="FO80" s="12">
        <v>0</v>
      </c>
      <c r="FP80" s="12">
        <v>0</v>
      </c>
      <c r="FQ80" s="12">
        <v>0</v>
      </c>
      <c r="FR80" s="12">
        <v>0</v>
      </c>
      <c r="FS80" s="12">
        <v>0</v>
      </c>
      <c r="FT80" s="12">
        <v>0</v>
      </c>
      <c r="FU80" s="12">
        <v>0</v>
      </c>
      <c r="FV80" s="12">
        <v>0</v>
      </c>
      <c r="FW80" s="12">
        <v>0</v>
      </c>
      <c r="FX80" s="12">
        <v>0</v>
      </c>
      <c r="FY80" s="12">
        <v>0</v>
      </c>
      <c r="FZ80" s="12">
        <v>0</v>
      </c>
      <c r="GA80" s="12">
        <v>0</v>
      </c>
      <c r="GB80" s="12">
        <v>0</v>
      </c>
      <c r="GC80" s="12">
        <v>0</v>
      </c>
      <c r="GD80" s="12">
        <v>0</v>
      </c>
      <c r="GE80" s="12">
        <v>0</v>
      </c>
      <c r="GF80" s="12">
        <v>0</v>
      </c>
      <c r="GG80" s="12">
        <v>0</v>
      </c>
      <c r="GH80" s="12">
        <v>0</v>
      </c>
      <c r="GI80" s="12">
        <v>0</v>
      </c>
    </row>
    <row r="81" spans="1:191" x14ac:dyDescent="0.45">
      <c r="A81">
        <v>79</v>
      </c>
      <c r="B81" s="22" t="s">
        <v>150</v>
      </c>
      <c r="C81" s="23" t="s">
        <v>10</v>
      </c>
      <c r="D81" s="1">
        <v>0.5</v>
      </c>
      <c r="E81" s="1">
        <v>1</v>
      </c>
      <c r="F81" s="1">
        <f t="shared" si="12"/>
        <v>3</v>
      </c>
      <c r="G81" s="1">
        <f t="shared" si="10"/>
        <v>0</v>
      </c>
      <c r="H81" s="12">
        <v>0</v>
      </c>
      <c r="I81" s="12">
        <v>1</v>
      </c>
      <c r="J81" s="12">
        <v>0</v>
      </c>
      <c r="K81" s="12">
        <v>0</v>
      </c>
      <c r="L81" s="12">
        <v>0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0</v>
      </c>
      <c r="AK81" s="12">
        <v>0</v>
      </c>
      <c r="AL81" s="12">
        <v>0</v>
      </c>
      <c r="AM81" s="21">
        <v>0</v>
      </c>
      <c r="AN81" s="21">
        <v>0</v>
      </c>
      <c r="AO81" s="21">
        <v>0</v>
      </c>
      <c r="AP81" s="21">
        <v>0</v>
      </c>
      <c r="AQ81" s="21">
        <v>0</v>
      </c>
      <c r="AR81" s="21">
        <v>0</v>
      </c>
      <c r="AS81" s="21">
        <v>0</v>
      </c>
      <c r="AT81" s="12">
        <v>0</v>
      </c>
      <c r="AU81" s="12">
        <v>0</v>
      </c>
      <c r="AV81" s="12">
        <v>0</v>
      </c>
      <c r="AW81" s="12">
        <v>0</v>
      </c>
      <c r="AX81" s="12">
        <v>0</v>
      </c>
      <c r="AY81" s="12">
        <v>0</v>
      </c>
      <c r="AZ81" s="12">
        <v>0</v>
      </c>
      <c r="BA81" s="12">
        <v>0</v>
      </c>
      <c r="BB81" s="12">
        <v>0</v>
      </c>
      <c r="BC81" s="12">
        <v>0</v>
      </c>
      <c r="BD81" s="12">
        <v>0</v>
      </c>
      <c r="BE81" s="12">
        <v>1</v>
      </c>
      <c r="BF81" s="12">
        <v>0</v>
      </c>
      <c r="BG81" s="12">
        <v>0</v>
      </c>
      <c r="BH81" s="12">
        <v>0</v>
      </c>
      <c r="BI81" s="12">
        <v>0</v>
      </c>
      <c r="BJ81" s="12">
        <v>0</v>
      </c>
      <c r="BK81" s="12">
        <v>0</v>
      </c>
      <c r="BL81" s="12">
        <v>0</v>
      </c>
      <c r="BM81" s="12">
        <v>0</v>
      </c>
      <c r="BN81" s="12">
        <v>0</v>
      </c>
      <c r="BO81" s="12">
        <v>0</v>
      </c>
      <c r="BP81" s="12">
        <v>0</v>
      </c>
      <c r="BQ81" s="12">
        <v>0</v>
      </c>
      <c r="BR81" s="12">
        <v>0</v>
      </c>
      <c r="BS81" s="12">
        <v>0</v>
      </c>
      <c r="BT81" s="12">
        <v>0</v>
      </c>
      <c r="BU81" s="12">
        <v>0</v>
      </c>
      <c r="BV81" s="12">
        <v>0</v>
      </c>
      <c r="BW81" s="12">
        <v>0</v>
      </c>
      <c r="BX81" s="12">
        <v>0</v>
      </c>
      <c r="BY81" s="12">
        <v>0</v>
      </c>
      <c r="BZ81" s="12">
        <v>0</v>
      </c>
      <c r="CA81" s="12">
        <v>0</v>
      </c>
      <c r="CB81" s="12">
        <v>0</v>
      </c>
      <c r="CC81" s="12">
        <v>0</v>
      </c>
      <c r="CD81" s="12">
        <v>0</v>
      </c>
      <c r="CE81" s="12">
        <v>1</v>
      </c>
      <c r="CF81" s="12">
        <v>0</v>
      </c>
      <c r="CG81" s="12">
        <v>0</v>
      </c>
      <c r="CH81" s="12">
        <v>0</v>
      </c>
      <c r="CI81" s="12">
        <v>0</v>
      </c>
      <c r="CJ81" s="12">
        <v>0</v>
      </c>
      <c r="CK81" s="12">
        <v>0</v>
      </c>
      <c r="CL81" s="12">
        <v>0</v>
      </c>
      <c r="CM81" s="12">
        <v>0</v>
      </c>
      <c r="CN81" s="12">
        <v>0</v>
      </c>
      <c r="CO81" s="12">
        <v>0</v>
      </c>
      <c r="CP81" s="12">
        <v>0</v>
      </c>
      <c r="CQ81" s="12">
        <v>0</v>
      </c>
      <c r="CR81" s="12">
        <v>0</v>
      </c>
      <c r="CS81" s="12">
        <v>0</v>
      </c>
      <c r="CT81" s="12">
        <v>0</v>
      </c>
      <c r="CU81" s="12">
        <v>0</v>
      </c>
      <c r="CV81" s="12">
        <v>0</v>
      </c>
      <c r="CW81" s="12">
        <v>0</v>
      </c>
      <c r="CX81" s="12">
        <v>0</v>
      </c>
      <c r="CY81" s="12">
        <v>0</v>
      </c>
      <c r="CZ81" s="12">
        <v>0</v>
      </c>
      <c r="DA81" s="12">
        <v>0</v>
      </c>
      <c r="DB81" s="12">
        <v>0</v>
      </c>
      <c r="DC81" s="12">
        <v>0</v>
      </c>
      <c r="DD81" s="12">
        <v>0</v>
      </c>
      <c r="DE81" s="12">
        <v>0</v>
      </c>
      <c r="DF81" s="12">
        <v>0</v>
      </c>
      <c r="DG81" s="12">
        <v>0</v>
      </c>
      <c r="DH81" s="12">
        <v>0</v>
      </c>
      <c r="DI81" s="12">
        <v>0</v>
      </c>
      <c r="DJ81" s="12">
        <v>0</v>
      </c>
      <c r="DK81" s="12">
        <v>0</v>
      </c>
      <c r="DL81" s="12">
        <v>0</v>
      </c>
      <c r="DM81" s="12">
        <v>0</v>
      </c>
      <c r="DN81" s="12">
        <v>0</v>
      </c>
      <c r="DO81" s="12">
        <v>0</v>
      </c>
      <c r="DP81" s="12">
        <v>0</v>
      </c>
      <c r="DQ81" s="12">
        <v>0</v>
      </c>
      <c r="DR81" s="12">
        <v>0</v>
      </c>
      <c r="DS81" s="12">
        <v>0</v>
      </c>
      <c r="DT81" s="12">
        <v>0</v>
      </c>
      <c r="DU81" s="12">
        <v>0</v>
      </c>
      <c r="DV81" s="12">
        <v>0</v>
      </c>
      <c r="DW81" s="12">
        <v>0</v>
      </c>
      <c r="DX81" s="12">
        <v>0</v>
      </c>
      <c r="DY81" s="12">
        <v>0</v>
      </c>
      <c r="DZ81" s="12">
        <v>0</v>
      </c>
      <c r="EA81" s="12">
        <v>0</v>
      </c>
      <c r="EB81" s="12">
        <v>0</v>
      </c>
      <c r="EC81" s="12">
        <v>0</v>
      </c>
      <c r="ED81" s="12">
        <v>0</v>
      </c>
      <c r="EE81" s="12">
        <v>0</v>
      </c>
      <c r="EF81" s="12">
        <v>0</v>
      </c>
      <c r="EG81" s="12">
        <v>0</v>
      </c>
      <c r="EH81" s="12">
        <v>0</v>
      </c>
      <c r="EI81" s="12">
        <v>0</v>
      </c>
      <c r="EJ81" s="12">
        <v>0</v>
      </c>
      <c r="EK81" s="12">
        <v>0</v>
      </c>
      <c r="EL81" s="12">
        <v>0</v>
      </c>
      <c r="EM81" s="12">
        <v>0</v>
      </c>
      <c r="EN81" s="12">
        <v>0</v>
      </c>
      <c r="EO81" s="12">
        <v>0</v>
      </c>
      <c r="EP81" s="12">
        <v>0</v>
      </c>
      <c r="EQ81" s="12">
        <v>0</v>
      </c>
      <c r="ER81" s="12">
        <v>0</v>
      </c>
      <c r="ES81" s="12">
        <v>0</v>
      </c>
      <c r="ET81" s="12">
        <v>0</v>
      </c>
      <c r="EU81" s="12">
        <v>0</v>
      </c>
      <c r="EV81" s="12">
        <v>0</v>
      </c>
      <c r="EW81" s="12">
        <v>0</v>
      </c>
      <c r="EX81" s="12">
        <v>0</v>
      </c>
      <c r="EY81" s="12">
        <v>0</v>
      </c>
      <c r="EZ81" s="12">
        <v>0</v>
      </c>
      <c r="FA81" s="12">
        <v>0</v>
      </c>
      <c r="FB81" s="12">
        <v>0</v>
      </c>
      <c r="FC81" s="12">
        <v>0</v>
      </c>
      <c r="FD81" s="12">
        <v>0</v>
      </c>
      <c r="FE81" s="12">
        <v>0</v>
      </c>
      <c r="FF81" s="12">
        <v>0</v>
      </c>
      <c r="FG81" s="12">
        <v>0</v>
      </c>
      <c r="FH81" s="12">
        <v>0</v>
      </c>
      <c r="FI81" s="12">
        <v>0</v>
      </c>
      <c r="FJ81" s="12">
        <v>0</v>
      </c>
      <c r="FK81" s="12">
        <v>0</v>
      </c>
      <c r="FL81" s="12">
        <v>0</v>
      </c>
      <c r="FM81" s="12">
        <v>0</v>
      </c>
      <c r="FN81" s="12">
        <v>0</v>
      </c>
      <c r="FO81" s="12">
        <v>0</v>
      </c>
      <c r="FP81" s="12">
        <v>0</v>
      </c>
      <c r="FQ81" s="12">
        <v>0</v>
      </c>
      <c r="FR81" s="12">
        <v>0</v>
      </c>
      <c r="FS81" s="12">
        <v>0</v>
      </c>
      <c r="FT81" s="12">
        <v>0</v>
      </c>
      <c r="FU81" s="12">
        <v>0</v>
      </c>
      <c r="FV81" s="12">
        <v>0</v>
      </c>
      <c r="FW81" s="12">
        <v>0</v>
      </c>
      <c r="FX81" s="12">
        <v>0</v>
      </c>
      <c r="FY81" s="12">
        <v>0</v>
      </c>
      <c r="FZ81" s="12">
        <v>0</v>
      </c>
      <c r="GA81" s="12">
        <v>0</v>
      </c>
      <c r="GB81" s="12">
        <v>0</v>
      </c>
      <c r="GC81" s="12">
        <v>0</v>
      </c>
      <c r="GD81" s="12">
        <v>0</v>
      </c>
      <c r="GE81" s="12">
        <v>0</v>
      </c>
      <c r="GF81" s="12">
        <v>0</v>
      </c>
      <c r="GG81" s="12">
        <v>0</v>
      </c>
      <c r="GH81" s="12">
        <v>0</v>
      </c>
      <c r="GI81" s="12">
        <v>0</v>
      </c>
    </row>
    <row r="82" spans="1:191" x14ac:dyDescent="0.45">
      <c r="A82">
        <v>80</v>
      </c>
      <c r="B82" s="22" t="s">
        <v>149</v>
      </c>
      <c r="C82" s="23" t="s">
        <v>10</v>
      </c>
      <c r="D82" s="1">
        <v>0.5</v>
      </c>
      <c r="E82" s="1">
        <v>1</v>
      </c>
      <c r="F82" s="1">
        <f t="shared" si="12"/>
        <v>3</v>
      </c>
      <c r="G82" s="1">
        <f t="shared" si="10"/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2">
        <v>0</v>
      </c>
      <c r="AH82" s="12">
        <v>0</v>
      </c>
      <c r="AI82" s="12">
        <v>0</v>
      </c>
      <c r="AJ82" s="12">
        <v>0</v>
      </c>
      <c r="AK82" s="12">
        <v>0</v>
      </c>
      <c r="AL82" s="12">
        <v>0</v>
      </c>
      <c r="AM82" s="21">
        <v>0</v>
      </c>
      <c r="AN82" s="21">
        <v>0</v>
      </c>
      <c r="AO82" s="21">
        <v>0</v>
      </c>
      <c r="AP82" s="21">
        <v>0</v>
      </c>
      <c r="AQ82" s="21">
        <v>0</v>
      </c>
      <c r="AR82" s="21">
        <v>0</v>
      </c>
      <c r="AS82" s="21">
        <v>0</v>
      </c>
      <c r="AT82" s="12">
        <v>0</v>
      </c>
      <c r="AU82" s="12">
        <v>0</v>
      </c>
      <c r="AV82" s="12">
        <v>0</v>
      </c>
      <c r="AW82" s="12">
        <v>1</v>
      </c>
      <c r="AX82" s="12">
        <v>0</v>
      </c>
      <c r="AY82" s="12">
        <v>0</v>
      </c>
      <c r="AZ82" s="12">
        <v>0</v>
      </c>
      <c r="BA82" s="12">
        <v>3</v>
      </c>
      <c r="BB82" s="12">
        <v>0</v>
      </c>
      <c r="BC82" s="12">
        <v>0</v>
      </c>
      <c r="BD82" s="12">
        <v>0</v>
      </c>
      <c r="BE82" s="12">
        <v>0</v>
      </c>
      <c r="BF82" s="12">
        <v>0</v>
      </c>
      <c r="BG82" s="12">
        <v>0</v>
      </c>
      <c r="BH82" s="12">
        <v>0</v>
      </c>
      <c r="BI82" s="12">
        <v>0</v>
      </c>
      <c r="BJ82" s="12">
        <v>0</v>
      </c>
      <c r="BK82" s="12">
        <v>0</v>
      </c>
      <c r="BL82" s="12">
        <v>0</v>
      </c>
      <c r="BM82" s="12">
        <v>0</v>
      </c>
      <c r="BN82" s="12">
        <v>0</v>
      </c>
      <c r="BO82" s="12">
        <v>0</v>
      </c>
      <c r="BP82" s="12">
        <v>0</v>
      </c>
      <c r="BQ82" s="12">
        <v>0</v>
      </c>
      <c r="BR82" s="12">
        <v>0</v>
      </c>
      <c r="BS82" s="12">
        <v>0</v>
      </c>
      <c r="BT82" s="12">
        <v>0</v>
      </c>
      <c r="BU82" s="12">
        <v>0</v>
      </c>
      <c r="BV82" s="12">
        <v>0</v>
      </c>
      <c r="BW82" s="12">
        <v>0</v>
      </c>
      <c r="BX82" s="12">
        <v>0</v>
      </c>
      <c r="BY82" s="12">
        <v>0</v>
      </c>
      <c r="BZ82" s="12">
        <v>0</v>
      </c>
      <c r="CA82" s="12">
        <v>0</v>
      </c>
      <c r="CB82" s="12">
        <v>0</v>
      </c>
      <c r="CC82" s="12">
        <v>0</v>
      </c>
      <c r="CD82" s="12">
        <v>0</v>
      </c>
      <c r="CE82" s="12">
        <v>0</v>
      </c>
      <c r="CF82" s="12">
        <v>0</v>
      </c>
      <c r="CG82" s="12">
        <v>0</v>
      </c>
      <c r="CH82" s="12">
        <v>0</v>
      </c>
      <c r="CI82" s="12">
        <v>0</v>
      </c>
      <c r="CJ82" s="12">
        <v>0</v>
      </c>
      <c r="CK82" s="12">
        <v>0</v>
      </c>
      <c r="CL82" s="12">
        <v>0</v>
      </c>
      <c r="CM82" s="12">
        <v>0</v>
      </c>
      <c r="CN82" s="12">
        <v>0</v>
      </c>
      <c r="CO82" s="12">
        <v>0</v>
      </c>
      <c r="CP82" s="12">
        <v>0</v>
      </c>
      <c r="CQ82" s="12">
        <v>0</v>
      </c>
      <c r="CR82" s="12">
        <v>0</v>
      </c>
      <c r="CS82" s="12">
        <v>0</v>
      </c>
      <c r="CT82" s="12">
        <v>0</v>
      </c>
      <c r="CU82" s="12">
        <v>1</v>
      </c>
      <c r="CV82" s="12">
        <v>0</v>
      </c>
      <c r="CW82" s="12">
        <v>0</v>
      </c>
      <c r="CX82" s="12">
        <v>0</v>
      </c>
      <c r="CY82" s="12">
        <v>0</v>
      </c>
      <c r="CZ82" s="12">
        <v>0</v>
      </c>
      <c r="DA82" s="12">
        <v>0</v>
      </c>
      <c r="DB82" s="12">
        <v>0</v>
      </c>
      <c r="DC82" s="12">
        <v>0</v>
      </c>
      <c r="DD82" s="12">
        <v>0</v>
      </c>
      <c r="DE82" s="12">
        <v>0</v>
      </c>
      <c r="DF82" s="12">
        <v>0</v>
      </c>
      <c r="DG82" s="12">
        <v>0</v>
      </c>
      <c r="DH82" s="12">
        <v>0</v>
      </c>
      <c r="DI82" s="12">
        <v>0</v>
      </c>
      <c r="DJ82" s="12">
        <v>0</v>
      </c>
      <c r="DK82" s="12">
        <v>0</v>
      </c>
      <c r="DL82" s="12">
        <v>0</v>
      </c>
      <c r="DM82" s="12">
        <v>0</v>
      </c>
      <c r="DN82" s="12">
        <v>0</v>
      </c>
      <c r="DO82" s="12">
        <v>0</v>
      </c>
      <c r="DP82" s="12">
        <v>0</v>
      </c>
      <c r="DQ82" s="12">
        <v>0</v>
      </c>
      <c r="DR82" s="12">
        <v>0</v>
      </c>
      <c r="DS82" s="12">
        <v>0</v>
      </c>
      <c r="DT82" s="12">
        <v>0</v>
      </c>
      <c r="DU82" s="12">
        <v>0</v>
      </c>
      <c r="DV82" s="12">
        <v>0</v>
      </c>
      <c r="DW82" s="12">
        <v>0</v>
      </c>
      <c r="DX82" s="12">
        <v>0</v>
      </c>
      <c r="DY82" s="12">
        <v>0</v>
      </c>
      <c r="DZ82" s="12">
        <v>0</v>
      </c>
      <c r="EA82" s="12">
        <v>0</v>
      </c>
      <c r="EB82" s="12">
        <v>0</v>
      </c>
      <c r="EC82" s="12">
        <v>0</v>
      </c>
      <c r="ED82" s="12">
        <v>0</v>
      </c>
      <c r="EE82" s="12">
        <v>0</v>
      </c>
      <c r="EF82" s="12">
        <v>0</v>
      </c>
      <c r="EG82" s="12">
        <v>0</v>
      </c>
      <c r="EH82" s="12">
        <v>0</v>
      </c>
      <c r="EI82" s="12">
        <v>0</v>
      </c>
      <c r="EJ82" s="12">
        <v>0</v>
      </c>
      <c r="EK82" s="12">
        <v>0</v>
      </c>
      <c r="EL82" s="12">
        <v>0</v>
      </c>
      <c r="EM82" s="12">
        <v>0</v>
      </c>
      <c r="EN82" s="12">
        <v>0</v>
      </c>
      <c r="EO82" s="12">
        <v>0</v>
      </c>
      <c r="EP82" s="12">
        <v>0</v>
      </c>
      <c r="EQ82" s="12">
        <v>0</v>
      </c>
      <c r="ER82" s="12">
        <v>0</v>
      </c>
      <c r="ES82" s="12">
        <v>0</v>
      </c>
      <c r="ET82" s="12">
        <v>0</v>
      </c>
      <c r="EU82" s="12">
        <v>0</v>
      </c>
      <c r="EV82" s="12">
        <v>0</v>
      </c>
      <c r="EW82" s="12">
        <v>0</v>
      </c>
      <c r="EX82" s="12">
        <v>0</v>
      </c>
      <c r="EY82" s="12">
        <v>0</v>
      </c>
      <c r="EZ82" s="12">
        <v>0</v>
      </c>
      <c r="FA82" s="12">
        <v>0</v>
      </c>
      <c r="FB82" s="12">
        <v>0</v>
      </c>
      <c r="FC82" s="12">
        <v>0</v>
      </c>
      <c r="FD82" s="12">
        <v>0</v>
      </c>
      <c r="FE82" s="12">
        <v>0</v>
      </c>
      <c r="FF82" s="12">
        <v>0</v>
      </c>
      <c r="FG82" s="12">
        <v>0</v>
      </c>
      <c r="FH82" s="12">
        <v>0</v>
      </c>
      <c r="FI82" s="12">
        <v>0</v>
      </c>
      <c r="FJ82" s="12">
        <v>0</v>
      </c>
      <c r="FK82" s="12">
        <v>0</v>
      </c>
      <c r="FL82" s="12">
        <v>0</v>
      </c>
      <c r="FM82" s="12">
        <v>0</v>
      </c>
      <c r="FN82" s="12">
        <v>0</v>
      </c>
      <c r="FO82" s="12">
        <v>0</v>
      </c>
      <c r="FP82" s="12">
        <v>0</v>
      </c>
      <c r="FQ82" s="12">
        <v>0</v>
      </c>
      <c r="FR82" s="12">
        <v>0</v>
      </c>
      <c r="FS82" s="12">
        <v>0</v>
      </c>
      <c r="FT82" s="12">
        <v>0</v>
      </c>
      <c r="FU82" s="12">
        <v>0</v>
      </c>
      <c r="FV82" s="12">
        <v>0</v>
      </c>
      <c r="FW82" s="12">
        <v>0</v>
      </c>
      <c r="FX82" s="12">
        <v>0</v>
      </c>
      <c r="FY82" s="12">
        <v>0</v>
      </c>
      <c r="FZ82" s="12">
        <v>0</v>
      </c>
      <c r="GA82" s="12">
        <v>0</v>
      </c>
      <c r="GB82" s="12">
        <v>0</v>
      </c>
      <c r="GC82" s="12">
        <v>0</v>
      </c>
      <c r="GD82" s="12">
        <v>0</v>
      </c>
      <c r="GE82" s="12">
        <v>0</v>
      </c>
      <c r="GF82" s="12">
        <v>0</v>
      </c>
      <c r="GG82" s="12">
        <v>0</v>
      </c>
      <c r="GH82" s="12">
        <v>0</v>
      </c>
      <c r="GI82" s="12">
        <v>0</v>
      </c>
    </row>
    <row r="83" spans="1:191" x14ac:dyDescent="0.45">
      <c r="A83">
        <v>81</v>
      </c>
      <c r="B83" s="22" t="s">
        <v>148</v>
      </c>
      <c r="C83" s="23" t="s">
        <v>10</v>
      </c>
      <c r="D83" s="1">
        <v>0.5</v>
      </c>
      <c r="E83" s="1">
        <v>1</v>
      </c>
      <c r="F83" s="1">
        <f t="shared" si="12"/>
        <v>1</v>
      </c>
      <c r="G83" s="1">
        <f t="shared" si="10"/>
        <v>0</v>
      </c>
      <c r="H83" s="12">
        <v>0</v>
      </c>
      <c r="I83" s="12">
        <v>1</v>
      </c>
      <c r="J83" s="12">
        <v>0</v>
      </c>
      <c r="K83" s="12">
        <v>0</v>
      </c>
      <c r="L83" s="12">
        <v>0</v>
      </c>
      <c r="M83" s="12">
        <v>0</v>
      </c>
      <c r="N83" s="12">
        <v>0</v>
      </c>
      <c r="O83" s="12">
        <v>0</v>
      </c>
      <c r="P83" s="12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0</v>
      </c>
      <c r="AG83" s="12">
        <v>0</v>
      </c>
      <c r="AH83" s="12">
        <v>0</v>
      </c>
      <c r="AI83" s="12">
        <v>0</v>
      </c>
      <c r="AJ83" s="12">
        <v>0</v>
      </c>
      <c r="AK83" s="12">
        <v>0</v>
      </c>
      <c r="AL83" s="12">
        <v>0</v>
      </c>
      <c r="AM83" s="21">
        <v>0</v>
      </c>
      <c r="AN83" s="21">
        <v>0</v>
      </c>
      <c r="AO83" s="21">
        <v>0</v>
      </c>
      <c r="AP83" s="21">
        <v>0</v>
      </c>
      <c r="AQ83" s="21">
        <v>0</v>
      </c>
      <c r="AR83" s="21">
        <v>0</v>
      </c>
      <c r="AS83" s="21">
        <v>0</v>
      </c>
      <c r="AT83" s="12">
        <v>0</v>
      </c>
      <c r="AU83" s="12">
        <v>0</v>
      </c>
      <c r="AV83" s="12">
        <v>0</v>
      </c>
      <c r="AW83" s="12">
        <v>0</v>
      </c>
      <c r="AX83" s="12">
        <v>0</v>
      </c>
      <c r="AY83" s="12">
        <v>0</v>
      </c>
      <c r="AZ83" s="12">
        <v>0</v>
      </c>
      <c r="BA83" s="12">
        <v>0</v>
      </c>
      <c r="BB83" s="12">
        <v>0</v>
      </c>
      <c r="BC83" s="12">
        <v>0</v>
      </c>
      <c r="BD83" s="12">
        <v>0</v>
      </c>
      <c r="BE83" s="12">
        <v>0</v>
      </c>
      <c r="BF83" s="12">
        <v>0</v>
      </c>
      <c r="BG83" s="12">
        <v>0</v>
      </c>
      <c r="BH83" s="12">
        <v>0</v>
      </c>
      <c r="BI83" s="12">
        <v>0</v>
      </c>
      <c r="BJ83" s="12">
        <v>0</v>
      </c>
      <c r="BK83" s="12">
        <v>0</v>
      </c>
      <c r="BL83" s="12">
        <v>0</v>
      </c>
      <c r="BM83" s="12">
        <v>0</v>
      </c>
      <c r="BN83" s="12">
        <v>0</v>
      </c>
      <c r="BO83" s="12">
        <v>0</v>
      </c>
      <c r="BP83" s="12">
        <v>0</v>
      </c>
      <c r="BQ83" s="12">
        <v>0</v>
      </c>
      <c r="BR83" s="12">
        <v>0</v>
      </c>
      <c r="BS83" s="12">
        <v>0</v>
      </c>
      <c r="BT83" s="12">
        <v>0</v>
      </c>
      <c r="BU83" s="12">
        <v>0</v>
      </c>
      <c r="BV83" s="12">
        <v>0</v>
      </c>
      <c r="BW83" s="12">
        <v>0</v>
      </c>
      <c r="BX83" s="12">
        <v>0</v>
      </c>
      <c r="BY83" s="12">
        <v>0</v>
      </c>
      <c r="BZ83" s="12">
        <v>0</v>
      </c>
      <c r="CA83" s="12">
        <v>0</v>
      </c>
      <c r="CB83" s="12">
        <v>0</v>
      </c>
      <c r="CC83" s="12">
        <v>0</v>
      </c>
      <c r="CD83" s="12">
        <v>0</v>
      </c>
      <c r="CE83" s="12">
        <v>0</v>
      </c>
      <c r="CF83" s="12">
        <v>0</v>
      </c>
      <c r="CG83" s="12">
        <v>0</v>
      </c>
      <c r="CH83" s="12">
        <v>0</v>
      </c>
      <c r="CI83" s="12">
        <v>0</v>
      </c>
      <c r="CJ83" s="12">
        <v>0</v>
      </c>
      <c r="CK83" s="12">
        <v>0</v>
      </c>
      <c r="CL83" s="12">
        <v>0</v>
      </c>
      <c r="CM83" s="12">
        <v>0</v>
      </c>
      <c r="CN83" s="12">
        <v>0</v>
      </c>
      <c r="CO83" s="12">
        <v>0</v>
      </c>
      <c r="CP83" s="12">
        <v>0</v>
      </c>
      <c r="CQ83" s="12">
        <v>0</v>
      </c>
      <c r="CR83" s="12">
        <v>0</v>
      </c>
      <c r="CS83" s="12">
        <v>0</v>
      </c>
      <c r="CT83" s="12">
        <v>0</v>
      </c>
      <c r="CU83" s="12">
        <v>0</v>
      </c>
      <c r="CV83" s="12">
        <v>0</v>
      </c>
      <c r="CW83" s="12">
        <v>0</v>
      </c>
      <c r="CX83" s="12">
        <v>0</v>
      </c>
      <c r="CY83" s="12">
        <v>0</v>
      </c>
      <c r="CZ83" s="12">
        <v>0</v>
      </c>
      <c r="DA83" s="12">
        <v>0</v>
      </c>
      <c r="DB83" s="12">
        <v>0</v>
      </c>
      <c r="DC83" s="12">
        <v>0</v>
      </c>
      <c r="DD83" s="12">
        <v>0</v>
      </c>
      <c r="DE83" s="12">
        <v>0</v>
      </c>
      <c r="DF83" s="12">
        <v>0</v>
      </c>
      <c r="DG83" s="12">
        <v>0</v>
      </c>
      <c r="DH83" s="12">
        <v>0</v>
      </c>
      <c r="DI83" s="12">
        <v>0</v>
      </c>
      <c r="DJ83" s="12">
        <v>0</v>
      </c>
      <c r="DK83" s="12">
        <v>0</v>
      </c>
      <c r="DL83" s="12">
        <v>0</v>
      </c>
      <c r="DM83" s="12">
        <v>0</v>
      </c>
      <c r="DN83" s="12">
        <v>0</v>
      </c>
      <c r="DO83" s="12">
        <v>0</v>
      </c>
      <c r="DP83" s="12">
        <v>0</v>
      </c>
      <c r="DQ83" s="12">
        <v>0</v>
      </c>
      <c r="DR83" s="12">
        <v>0</v>
      </c>
      <c r="DS83" s="12">
        <v>0</v>
      </c>
      <c r="DT83" s="12">
        <v>0</v>
      </c>
      <c r="DU83" s="12">
        <v>0</v>
      </c>
      <c r="DV83" s="12">
        <v>0</v>
      </c>
      <c r="DW83" s="12">
        <v>0</v>
      </c>
      <c r="DX83" s="12">
        <v>0</v>
      </c>
      <c r="DY83" s="12">
        <v>0</v>
      </c>
      <c r="DZ83" s="12">
        <v>0</v>
      </c>
      <c r="EA83" s="12">
        <v>0</v>
      </c>
      <c r="EB83" s="12">
        <v>0</v>
      </c>
      <c r="EC83" s="12">
        <v>0</v>
      </c>
      <c r="ED83" s="12">
        <v>0</v>
      </c>
      <c r="EE83" s="12">
        <v>0</v>
      </c>
      <c r="EF83" s="12">
        <v>0</v>
      </c>
      <c r="EG83" s="12">
        <v>0</v>
      </c>
      <c r="EH83" s="12">
        <v>0</v>
      </c>
      <c r="EI83" s="12">
        <v>0</v>
      </c>
      <c r="EJ83" s="12">
        <v>0</v>
      </c>
      <c r="EK83" s="12">
        <v>0</v>
      </c>
      <c r="EL83" s="12">
        <v>0</v>
      </c>
      <c r="EM83" s="12">
        <v>0</v>
      </c>
      <c r="EN83" s="12">
        <v>0</v>
      </c>
      <c r="EO83" s="12">
        <v>0</v>
      </c>
      <c r="EP83" s="12">
        <v>0</v>
      </c>
      <c r="EQ83" s="12">
        <v>0</v>
      </c>
      <c r="ER83" s="12">
        <v>0</v>
      </c>
      <c r="ES83" s="12">
        <v>0</v>
      </c>
      <c r="ET83" s="12">
        <v>0</v>
      </c>
      <c r="EU83" s="12">
        <v>0</v>
      </c>
      <c r="EV83" s="12">
        <v>0</v>
      </c>
      <c r="EW83" s="12">
        <v>0</v>
      </c>
      <c r="EX83" s="12">
        <v>0</v>
      </c>
      <c r="EY83" s="12">
        <v>0</v>
      </c>
      <c r="EZ83" s="12">
        <v>0</v>
      </c>
      <c r="FA83" s="12">
        <v>0</v>
      </c>
      <c r="FB83" s="12">
        <v>0</v>
      </c>
      <c r="FC83" s="12">
        <v>0</v>
      </c>
      <c r="FD83" s="12">
        <v>0</v>
      </c>
      <c r="FE83" s="12">
        <v>0</v>
      </c>
      <c r="FF83" s="12">
        <v>0</v>
      </c>
      <c r="FG83" s="12">
        <v>0</v>
      </c>
      <c r="FH83" s="12">
        <v>0</v>
      </c>
      <c r="FI83" s="12">
        <v>0</v>
      </c>
      <c r="FJ83" s="12">
        <v>0</v>
      </c>
      <c r="FK83" s="12">
        <v>0</v>
      </c>
      <c r="FL83" s="12">
        <v>0</v>
      </c>
      <c r="FM83" s="12">
        <v>0</v>
      </c>
      <c r="FN83" s="12">
        <v>0</v>
      </c>
      <c r="FO83" s="12">
        <v>0</v>
      </c>
      <c r="FP83" s="12">
        <v>0</v>
      </c>
      <c r="FQ83" s="12">
        <v>0</v>
      </c>
      <c r="FR83" s="12">
        <v>0</v>
      </c>
      <c r="FS83" s="12">
        <v>0</v>
      </c>
      <c r="FT83" s="12">
        <v>0</v>
      </c>
      <c r="FU83" s="12">
        <v>0</v>
      </c>
      <c r="FV83" s="12">
        <v>0</v>
      </c>
      <c r="FW83" s="12">
        <v>0</v>
      </c>
      <c r="FX83" s="12">
        <v>0</v>
      </c>
      <c r="FY83" s="12">
        <v>0</v>
      </c>
      <c r="FZ83" s="12">
        <v>0</v>
      </c>
      <c r="GA83" s="12">
        <v>0</v>
      </c>
      <c r="GB83" s="12">
        <v>0</v>
      </c>
      <c r="GC83" s="12">
        <v>0</v>
      </c>
      <c r="GD83" s="12">
        <v>0</v>
      </c>
      <c r="GE83" s="12">
        <v>0</v>
      </c>
      <c r="GF83" s="12">
        <v>0</v>
      </c>
      <c r="GG83" s="12">
        <v>0</v>
      </c>
      <c r="GH83" s="12">
        <v>0</v>
      </c>
      <c r="GI83" s="12">
        <v>0</v>
      </c>
    </row>
    <row r="84" spans="1:191" x14ac:dyDescent="0.45">
      <c r="A84">
        <v>82</v>
      </c>
      <c r="B84" s="22" t="s">
        <v>147</v>
      </c>
      <c r="C84" s="23" t="s">
        <v>10</v>
      </c>
      <c r="D84" s="1">
        <v>0.5</v>
      </c>
      <c r="E84" s="1">
        <v>2</v>
      </c>
      <c r="F84" s="1">
        <f t="shared" si="12"/>
        <v>2</v>
      </c>
      <c r="G84" s="1">
        <f t="shared" si="10"/>
        <v>0</v>
      </c>
      <c r="H84" s="12">
        <v>0</v>
      </c>
      <c r="I84" s="12">
        <v>5</v>
      </c>
      <c r="J84" s="12">
        <v>0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0</v>
      </c>
      <c r="AG84" s="12">
        <v>0</v>
      </c>
      <c r="AH84" s="12">
        <v>0</v>
      </c>
      <c r="AI84" s="12">
        <v>0</v>
      </c>
      <c r="AJ84" s="12">
        <v>0</v>
      </c>
      <c r="AK84" s="12">
        <v>0</v>
      </c>
      <c r="AL84" s="12">
        <v>0</v>
      </c>
      <c r="AM84" s="21">
        <v>0</v>
      </c>
      <c r="AN84" s="21">
        <v>0</v>
      </c>
      <c r="AO84" s="21">
        <v>0</v>
      </c>
      <c r="AP84" s="21">
        <v>0</v>
      </c>
      <c r="AQ84" s="21">
        <v>0</v>
      </c>
      <c r="AR84" s="21">
        <v>0</v>
      </c>
      <c r="AS84" s="21">
        <v>0</v>
      </c>
      <c r="AT84" s="12">
        <v>0</v>
      </c>
      <c r="AU84" s="12">
        <v>0</v>
      </c>
      <c r="AV84" s="12">
        <v>0</v>
      </c>
      <c r="AW84" s="12">
        <v>0</v>
      </c>
      <c r="AX84" s="12">
        <v>0</v>
      </c>
      <c r="AY84" s="12">
        <v>0</v>
      </c>
      <c r="AZ84" s="12">
        <v>0</v>
      </c>
      <c r="BA84" s="12">
        <v>0</v>
      </c>
      <c r="BB84" s="12">
        <v>0</v>
      </c>
      <c r="BC84" s="12">
        <v>0</v>
      </c>
      <c r="BD84" s="12">
        <v>0</v>
      </c>
      <c r="BE84" s="12">
        <v>0</v>
      </c>
      <c r="BF84" s="12">
        <v>0</v>
      </c>
      <c r="BG84" s="12">
        <v>0</v>
      </c>
      <c r="BH84" s="12">
        <v>0</v>
      </c>
      <c r="BI84" s="12">
        <v>0</v>
      </c>
      <c r="BJ84" s="12">
        <v>0</v>
      </c>
      <c r="BK84" s="12">
        <v>0</v>
      </c>
      <c r="BL84" s="12">
        <v>0</v>
      </c>
      <c r="BM84" s="12">
        <v>0</v>
      </c>
      <c r="BN84" s="12">
        <v>0</v>
      </c>
      <c r="BO84" s="12">
        <v>0</v>
      </c>
      <c r="BP84" s="12">
        <v>0</v>
      </c>
      <c r="BQ84" s="12">
        <v>0</v>
      </c>
      <c r="BR84" s="12">
        <v>0</v>
      </c>
      <c r="BS84" s="12">
        <v>0</v>
      </c>
      <c r="BT84" s="12">
        <v>0</v>
      </c>
      <c r="BU84" s="12">
        <v>0</v>
      </c>
      <c r="BV84" s="12">
        <v>0</v>
      </c>
      <c r="BW84" s="12">
        <v>0</v>
      </c>
      <c r="BX84" s="12">
        <v>0</v>
      </c>
      <c r="BY84" s="12">
        <v>0</v>
      </c>
      <c r="BZ84" s="12">
        <v>0</v>
      </c>
      <c r="CA84" s="12">
        <v>0</v>
      </c>
      <c r="CB84" s="12">
        <v>0</v>
      </c>
      <c r="CC84" s="12">
        <v>0</v>
      </c>
      <c r="CD84" s="12">
        <v>0</v>
      </c>
      <c r="CE84" s="12">
        <v>0</v>
      </c>
      <c r="CF84" s="12">
        <v>0</v>
      </c>
      <c r="CG84" s="12">
        <v>0</v>
      </c>
      <c r="CH84" s="12">
        <v>0</v>
      </c>
      <c r="CI84" s="12">
        <v>0</v>
      </c>
      <c r="CJ84" s="12">
        <v>10</v>
      </c>
      <c r="CK84" s="12">
        <v>0</v>
      </c>
      <c r="CL84" s="12">
        <v>0</v>
      </c>
      <c r="CM84" s="12">
        <v>0</v>
      </c>
      <c r="CN84" s="12">
        <v>0</v>
      </c>
      <c r="CO84" s="12">
        <v>0</v>
      </c>
      <c r="CP84" s="12">
        <v>0</v>
      </c>
      <c r="CQ84" s="12">
        <v>0</v>
      </c>
      <c r="CR84" s="12">
        <v>0</v>
      </c>
      <c r="CS84" s="12">
        <v>0</v>
      </c>
      <c r="CT84" s="12">
        <v>0</v>
      </c>
      <c r="CU84" s="12">
        <v>0</v>
      </c>
      <c r="CV84" s="12">
        <v>0</v>
      </c>
      <c r="CW84" s="12">
        <v>0</v>
      </c>
      <c r="CX84" s="12">
        <v>0</v>
      </c>
      <c r="CY84" s="12">
        <v>0</v>
      </c>
      <c r="CZ84" s="12">
        <v>0</v>
      </c>
      <c r="DA84" s="12">
        <v>0</v>
      </c>
      <c r="DB84" s="12">
        <v>0</v>
      </c>
      <c r="DC84" s="12">
        <v>0</v>
      </c>
      <c r="DD84" s="12">
        <v>0</v>
      </c>
      <c r="DE84" s="12">
        <v>0</v>
      </c>
      <c r="DF84" s="12">
        <v>0</v>
      </c>
      <c r="DG84" s="12">
        <v>0</v>
      </c>
      <c r="DH84" s="12">
        <v>0</v>
      </c>
      <c r="DI84" s="12">
        <v>0</v>
      </c>
      <c r="DJ84" s="12">
        <v>0</v>
      </c>
      <c r="DK84" s="12">
        <v>0</v>
      </c>
      <c r="DL84" s="12">
        <v>0</v>
      </c>
      <c r="DM84" s="12">
        <v>0</v>
      </c>
      <c r="DN84" s="12">
        <v>0</v>
      </c>
      <c r="DO84" s="12">
        <v>0</v>
      </c>
      <c r="DP84" s="12">
        <v>0</v>
      </c>
      <c r="DQ84" s="12">
        <v>0</v>
      </c>
      <c r="DR84" s="12">
        <v>0</v>
      </c>
      <c r="DS84" s="12">
        <v>0</v>
      </c>
      <c r="DT84" s="12">
        <v>0</v>
      </c>
      <c r="DU84" s="12">
        <v>0</v>
      </c>
      <c r="DV84" s="12">
        <v>0</v>
      </c>
      <c r="DW84" s="12">
        <v>0</v>
      </c>
      <c r="DX84" s="12">
        <v>0</v>
      </c>
      <c r="DY84" s="12">
        <v>0</v>
      </c>
      <c r="DZ84" s="12">
        <v>0</v>
      </c>
      <c r="EA84" s="12">
        <v>0</v>
      </c>
      <c r="EB84" s="12">
        <v>0</v>
      </c>
      <c r="EC84" s="12">
        <v>0</v>
      </c>
      <c r="ED84" s="12">
        <v>0</v>
      </c>
      <c r="EE84" s="12">
        <v>0</v>
      </c>
      <c r="EF84" s="12">
        <v>0</v>
      </c>
      <c r="EG84" s="12">
        <v>0</v>
      </c>
      <c r="EH84" s="12">
        <v>0</v>
      </c>
      <c r="EI84" s="12">
        <v>0</v>
      </c>
      <c r="EJ84" s="12">
        <v>0</v>
      </c>
      <c r="EK84" s="12">
        <v>0</v>
      </c>
      <c r="EL84" s="12">
        <v>0</v>
      </c>
      <c r="EM84" s="12">
        <v>0</v>
      </c>
      <c r="EN84" s="12">
        <v>0</v>
      </c>
      <c r="EO84" s="12">
        <v>0</v>
      </c>
      <c r="EP84" s="12">
        <v>0</v>
      </c>
      <c r="EQ84" s="12">
        <v>0</v>
      </c>
      <c r="ER84" s="12">
        <v>0</v>
      </c>
      <c r="ES84" s="12">
        <v>0</v>
      </c>
      <c r="ET84" s="12">
        <v>0</v>
      </c>
      <c r="EU84" s="12">
        <v>0</v>
      </c>
      <c r="EV84" s="12">
        <v>0</v>
      </c>
      <c r="EW84" s="12">
        <v>0</v>
      </c>
      <c r="EX84" s="12">
        <v>0</v>
      </c>
      <c r="EY84" s="12">
        <v>0</v>
      </c>
      <c r="EZ84" s="12">
        <v>0</v>
      </c>
      <c r="FA84" s="12">
        <v>0</v>
      </c>
      <c r="FB84" s="12">
        <v>0</v>
      </c>
      <c r="FC84" s="12">
        <v>0</v>
      </c>
      <c r="FD84" s="12">
        <v>0</v>
      </c>
      <c r="FE84" s="12">
        <v>0</v>
      </c>
      <c r="FF84" s="12">
        <v>0</v>
      </c>
      <c r="FG84" s="12">
        <v>0</v>
      </c>
      <c r="FH84" s="12">
        <v>0</v>
      </c>
      <c r="FI84" s="12">
        <v>0</v>
      </c>
      <c r="FJ84" s="12">
        <v>0</v>
      </c>
      <c r="FK84" s="12">
        <v>0</v>
      </c>
      <c r="FL84" s="12">
        <v>0</v>
      </c>
      <c r="FM84" s="12">
        <v>0</v>
      </c>
      <c r="FN84" s="12">
        <v>0</v>
      </c>
      <c r="FO84" s="12">
        <v>0</v>
      </c>
      <c r="FP84" s="12">
        <v>0</v>
      </c>
      <c r="FQ84" s="12">
        <v>0</v>
      </c>
      <c r="FR84" s="12">
        <v>0</v>
      </c>
      <c r="FS84" s="12">
        <v>0</v>
      </c>
      <c r="FT84" s="12">
        <v>0</v>
      </c>
      <c r="FU84" s="12">
        <v>0</v>
      </c>
      <c r="FV84" s="12">
        <v>0</v>
      </c>
      <c r="FW84" s="12">
        <v>0</v>
      </c>
      <c r="FX84" s="12">
        <v>0</v>
      </c>
      <c r="FY84" s="12">
        <v>0</v>
      </c>
      <c r="FZ84" s="12">
        <v>0</v>
      </c>
      <c r="GA84" s="12">
        <v>0</v>
      </c>
      <c r="GB84" s="12">
        <v>0</v>
      </c>
      <c r="GC84" s="12">
        <v>0</v>
      </c>
      <c r="GD84" s="12">
        <v>0</v>
      </c>
      <c r="GE84" s="12">
        <v>0</v>
      </c>
      <c r="GF84" s="12">
        <v>0</v>
      </c>
      <c r="GG84" s="12">
        <v>0</v>
      </c>
      <c r="GH84" s="12">
        <v>0</v>
      </c>
      <c r="GI84" s="12">
        <v>0</v>
      </c>
    </row>
    <row r="85" spans="1:191" x14ac:dyDescent="0.45">
      <c r="A85">
        <v>83</v>
      </c>
      <c r="B85" s="22" t="s">
        <v>146</v>
      </c>
      <c r="C85" s="23" t="s">
        <v>10</v>
      </c>
      <c r="D85" s="1">
        <v>0.5</v>
      </c>
      <c r="E85" s="1">
        <v>2</v>
      </c>
      <c r="F85" s="1">
        <f t="shared" si="12"/>
        <v>3</v>
      </c>
      <c r="G85" s="1">
        <f t="shared" si="10"/>
        <v>0</v>
      </c>
      <c r="H85" s="12">
        <v>0</v>
      </c>
      <c r="I85" s="12">
        <v>0</v>
      </c>
      <c r="J85" s="12">
        <v>1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0</v>
      </c>
      <c r="AG85" s="12">
        <v>0</v>
      </c>
      <c r="AH85" s="12">
        <v>0</v>
      </c>
      <c r="AI85" s="12">
        <v>0</v>
      </c>
      <c r="AJ85" s="12">
        <v>0</v>
      </c>
      <c r="AK85" s="12">
        <v>0</v>
      </c>
      <c r="AL85" s="12">
        <v>0</v>
      </c>
      <c r="AM85" s="21">
        <v>0</v>
      </c>
      <c r="AN85" s="21">
        <v>0</v>
      </c>
      <c r="AO85" s="21">
        <v>0</v>
      </c>
      <c r="AP85" s="21">
        <v>0</v>
      </c>
      <c r="AQ85" s="21">
        <v>0</v>
      </c>
      <c r="AR85" s="21">
        <v>0</v>
      </c>
      <c r="AS85" s="21">
        <v>0</v>
      </c>
      <c r="AT85" s="12">
        <v>0</v>
      </c>
      <c r="AU85" s="12">
        <v>0</v>
      </c>
      <c r="AV85" s="12">
        <v>0</v>
      </c>
      <c r="AW85" s="12">
        <v>0</v>
      </c>
      <c r="AX85" s="12">
        <v>0</v>
      </c>
      <c r="AY85" s="12">
        <v>0</v>
      </c>
      <c r="AZ85" s="12">
        <v>0</v>
      </c>
      <c r="BA85" s="12">
        <v>0</v>
      </c>
      <c r="BB85" s="12">
        <v>0</v>
      </c>
      <c r="BC85" s="12">
        <v>0</v>
      </c>
      <c r="BD85" s="12">
        <v>0</v>
      </c>
      <c r="BE85" s="12">
        <v>0</v>
      </c>
      <c r="BF85" s="12">
        <v>1</v>
      </c>
      <c r="BG85" s="12">
        <v>0</v>
      </c>
      <c r="BH85" s="12">
        <v>0</v>
      </c>
      <c r="BI85" s="12">
        <v>0</v>
      </c>
      <c r="BJ85" s="12">
        <v>0</v>
      </c>
      <c r="BK85" s="12">
        <v>0</v>
      </c>
      <c r="BL85" s="12">
        <v>0</v>
      </c>
      <c r="BM85" s="12">
        <v>0</v>
      </c>
      <c r="BN85" s="12">
        <v>0</v>
      </c>
      <c r="BO85" s="12">
        <v>0</v>
      </c>
      <c r="BP85" s="12">
        <v>0</v>
      </c>
      <c r="BQ85" s="12">
        <v>0</v>
      </c>
      <c r="BR85" s="12">
        <v>0</v>
      </c>
      <c r="BS85" s="12">
        <v>0</v>
      </c>
      <c r="BT85" s="12">
        <v>0</v>
      </c>
      <c r="BU85" s="12">
        <v>0</v>
      </c>
      <c r="BV85" s="12">
        <v>0</v>
      </c>
      <c r="BW85" s="12">
        <v>0</v>
      </c>
      <c r="BX85" s="12">
        <v>0</v>
      </c>
      <c r="BY85" s="12">
        <v>0</v>
      </c>
      <c r="BZ85" s="12">
        <v>0</v>
      </c>
      <c r="CA85" s="12">
        <v>0</v>
      </c>
      <c r="CB85" s="12">
        <v>0</v>
      </c>
      <c r="CC85" s="12">
        <v>0</v>
      </c>
      <c r="CD85" s="12">
        <v>0</v>
      </c>
      <c r="CE85" s="12">
        <v>0</v>
      </c>
      <c r="CF85" s="12">
        <v>0</v>
      </c>
      <c r="CG85" s="12">
        <v>0</v>
      </c>
      <c r="CH85" s="12">
        <v>0</v>
      </c>
      <c r="CI85" s="12">
        <v>0</v>
      </c>
      <c r="CJ85" s="12">
        <v>0</v>
      </c>
      <c r="CK85" s="12">
        <v>0</v>
      </c>
      <c r="CL85" s="12">
        <v>0</v>
      </c>
      <c r="CM85" s="12">
        <v>0</v>
      </c>
      <c r="CN85" s="12">
        <v>0</v>
      </c>
      <c r="CO85" s="12">
        <v>0</v>
      </c>
      <c r="CP85" s="12">
        <v>0</v>
      </c>
      <c r="CQ85" s="12">
        <v>0</v>
      </c>
      <c r="CR85" s="12">
        <v>0</v>
      </c>
      <c r="CS85" s="12">
        <v>0</v>
      </c>
      <c r="CT85" s="12">
        <v>0</v>
      </c>
      <c r="CU85" s="12">
        <v>0</v>
      </c>
      <c r="CV85" s="12">
        <v>0</v>
      </c>
      <c r="CW85" s="12">
        <v>0</v>
      </c>
      <c r="CX85" s="12">
        <v>0</v>
      </c>
      <c r="CY85" s="12">
        <v>0</v>
      </c>
      <c r="CZ85" s="12">
        <v>0</v>
      </c>
      <c r="DA85" s="12">
        <v>0</v>
      </c>
      <c r="DB85" s="12">
        <v>0</v>
      </c>
      <c r="DC85" s="12">
        <v>0</v>
      </c>
      <c r="DD85" s="12">
        <v>0</v>
      </c>
      <c r="DE85" s="12">
        <v>0</v>
      </c>
      <c r="DF85" s="12">
        <v>0</v>
      </c>
      <c r="DG85" s="12">
        <v>0</v>
      </c>
      <c r="DH85" s="12">
        <v>0</v>
      </c>
      <c r="DI85" s="12">
        <v>0</v>
      </c>
      <c r="DJ85" s="12">
        <v>0</v>
      </c>
      <c r="DK85" s="12">
        <v>0</v>
      </c>
      <c r="DL85" s="12">
        <v>0</v>
      </c>
      <c r="DM85" s="12">
        <v>0</v>
      </c>
      <c r="DN85" s="12">
        <v>0</v>
      </c>
      <c r="DO85" s="12">
        <v>0</v>
      </c>
      <c r="DP85" s="12">
        <v>0</v>
      </c>
      <c r="DQ85" s="12">
        <v>0</v>
      </c>
      <c r="DR85" s="12">
        <v>0</v>
      </c>
      <c r="DS85" s="12">
        <v>0</v>
      </c>
      <c r="DT85" s="12">
        <v>0</v>
      </c>
      <c r="DU85" s="12">
        <v>0</v>
      </c>
      <c r="DV85" s="12">
        <v>0</v>
      </c>
      <c r="DW85" s="12">
        <v>0</v>
      </c>
      <c r="DX85" s="12">
        <v>0</v>
      </c>
      <c r="DY85" s="12">
        <v>0</v>
      </c>
      <c r="DZ85" s="12">
        <v>0</v>
      </c>
      <c r="EA85" s="12">
        <v>0</v>
      </c>
      <c r="EB85" s="12">
        <v>0</v>
      </c>
      <c r="EC85" s="12">
        <v>0</v>
      </c>
      <c r="ED85" s="12">
        <v>0</v>
      </c>
      <c r="EE85" s="12">
        <v>0</v>
      </c>
      <c r="EF85" s="12">
        <v>0</v>
      </c>
      <c r="EG85" s="12">
        <v>0</v>
      </c>
      <c r="EH85" s="12">
        <v>0</v>
      </c>
      <c r="EI85" s="12">
        <v>0</v>
      </c>
      <c r="EJ85" s="12">
        <v>0</v>
      </c>
      <c r="EK85" s="12">
        <v>0</v>
      </c>
      <c r="EL85" s="12">
        <v>0</v>
      </c>
      <c r="EM85" s="12">
        <v>0</v>
      </c>
      <c r="EN85" s="12">
        <v>0</v>
      </c>
      <c r="EO85" s="12">
        <v>0</v>
      </c>
      <c r="EP85" s="12">
        <v>0</v>
      </c>
      <c r="EQ85" s="12">
        <v>0</v>
      </c>
      <c r="ER85" s="12">
        <v>0</v>
      </c>
      <c r="ES85" s="12">
        <v>0</v>
      </c>
      <c r="ET85" s="12">
        <v>0</v>
      </c>
      <c r="EU85" s="12">
        <v>0</v>
      </c>
      <c r="EV85" s="12">
        <v>0</v>
      </c>
      <c r="EW85" s="12">
        <v>0</v>
      </c>
      <c r="EX85" s="12">
        <v>0</v>
      </c>
      <c r="EY85" s="12">
        <v>0</v>
      </c>
      <c r="EZ85" s="12">
        <v>0</v>
      </c>
      <c r="FA85" s="12">
        <v>0</v>
      </c>
      <c r="FB85" s="12">
        <v>0</v>
      </c>
      <c r="FC85" s="12">
        <v>0</v>
      </c>
      <c r="FD85" s="12">
        <v>0</v>
      </c>
      <c r="FE85" s="12">
        <v>0</v>
      </c>
      <c r="FF85" s="12">
        <v>0</v>
      </c>
      <c r="FG85" s="12">
        <v>0</v>
      </c>
      <c r="FH85" s="12">
        <v>0</v>
      </c>
      <c r="FI85" s="12">
        <v>0</v>
      </c>
      <c r="FJ85" s="12">
        <v>0</v>
      </c>
      <c r="FK85" s="12">
        <v>1</v>
      </c>
      <c r="FL85" s="12">
        <v>0</v>
      </c>
      <c r="FM85" s="12">
        <v>0</v>
      </c>
      <c r="FN85" s="12">
        <v>0</v>
      </c>
      <c r="FO85" s="12">
        <v>0</v>
      </c>
      <c r="FP85" s="12">
        <v>0</v>
      </c>
      <c r="FQ85" s="12">
        <v>0</v>
      </c>
      <c r="FR85" s="12">
        <v>0</v>
      </c>
      <c r="FS85" s="12">
        <v>0</v>
      </c>
      <c r="FT85" s="12">
        <v>0</v>
      </c>
      <c r="FU85" s="12">
        <v>0</v>
      </c>
      <c r="FV85" s="12">
        <v>0</v>
      </c>
      <c r="FW85" s="12">
        <v>0</v>
      </c>
      <c r="FX85" s="12">
        <v>0</v>
      </c>
      <c r="FY85" s="12">
        <v>0</v>
      </c>
      <c r="FZ85" s="12">
        <v>0</v>
      </c>
      <c r="GA85" s="12">
        <v>0</v>
      </c>
      <c r="GB85" s="12">
        <v>0</v>
      </c>
      <c r="GC85" s="12">
        <v>0</v>
      </c>
      <c r="GD85" s="12">
        <v>0</v>
      </c>
      <c r="GE85" s="12">
        <v>0</v>
      </c>
      <c r="GF85" s="12">
        <v>0</v>
      </c>
      <c r="GG85" s="12">
        <v>0</v>
      </c>
      <c r="GH85" s="12">
        <v>0</v>
      </c>
      <c r="GI85" s="12">
        <v>0</v>
      </c>
    </row>
    <row r="86" spans="1:191" x14ac:dyDescent="0.45">
      <c r="A86">
        <v>84</v>
      </c>
      <c r="B86" s="22" t="s">
        <v>145</v>
      </c>
      <c r="C86" s="23" t="s">
        <v>10</v>
      </c>
      <c r="D86" s="1">
        <v>0.5</v>
      </c>
      <c r="E86" s="1">
        <v>1</v>
      </c>
      <c r="F86" s="1">
        <f t="shared" si="12"/>
        <v>2</v>
      </c>
      <c r="G86" s="1">
        <f t="shared" si="10"/>
        <v>0</v>
      </c>
      <c r="H86" s="12">
        <v>0</v>
      </c>
      <c r="I86" s="12">
        <v>5</v>
      </c>
      <c r="J86" s="12">
        <v>0</v>
      </c>
      <c r="K86" s="12">
        <v>0</v>
      </c>
      <c r="L86" s="12">
        <v>0</v>
      </c>
      <c r="M86" s="12">
        <v>0</v>
      </c>
      <c r="N86" s="12">
        <v>0</v>
      </c>
      <c r="O86" s="12">
        <v>0</v>
      </c>
      <c r="P86" s="12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0</v>
      </c>
      <c r="AG86" s="12">
        <v>0</v>
      </c>
      <c r="AH86" s="12">
        <v>0</v>
      </c>
      <c r="AI86" s="12">
        <v>0</v>
      </c>
      <c r="AJ86" s="12">
        <v>0</v>
      </c>
      <c r="AK86" s="12">
        <v>0</v>
      </c>
      <c r="AL86" s="12">
        <v>0</v>
      </c>
      <c r="AM86" s="21">
        <v>0</v>
      </c>
      <c r="AN86" s="21">
        <v>0</v>
      </c>
      <c r="AO86" s="21">
        <v>0</v>
      </c>
      <c r="AP86" s="21">
        <v>0</v>
      </c>
      <c r="AQ86" s="21">
        <v>0</v>
      </c>
      <c r="AR86" s="21">
        <v>0</v>
      </c>
      <c r="AS86" s="21">
        <v>0</v>
      </c>
      <c r="AT86" s="12">
        <v>0</v>
      </c>
      <c r="AU86" s="12">
        <v>0</v>
      </c>
      <c r="AV86" s="12">
        <v>0</v>
      </c>
      <c r="AW86" s="12">
        <v>0</v>
      </c>
      <c r="AX86" s="12">
        <v>0</v>
      </c>
      <c r="AY86" s="12">
        <v>0</v>
      </c>
      <c r="AZ86" s="12">
        <v>0</v>
      </c>
      <c r="BA86" s="12">
        <v>1</v>
      </c>
      <c r="BB86" s="12">
        <v>0</v>
      </c>
      <c r="BC86" s="12">
        <v>0</v>
      </c>
      <c r="BD86" s="12">
        <v>0</v>
      </c>
      <c r="BE86" s="12">
        <v>0</v>
      </c>
      <c r="BF86" s="12">
        <v>0</v>
      </c>
      <c r="BG86" s="12">
        <v>0</v>
      </c>
      <c r="BH86" s="12">
        <v>0</v>
      </c>
      <c r="BI86" s="12">
        <v>0</v>
      </c>
      <c r="BJ86" s="12">
        <v>0</v>
      </c>
      <c r="BK86" s="12">
        <v>0</v>
      </c>
      <c r="BL86" s="12">
        <v>0</v>
      </c>
      <c r="BM86" s="12">
        <v>0</v>
      </c>
      <c r="BN86" s="12">
        <v>0</v>
      </c>
      <c r="BO86" s="12">
        <v>0</v>
      </c>
      <c r="BP86" s="12">
        <v>0</v>
      </c>
      <c r="BQ86" s="12">
        <v>0</v>
      </c>
      <c r="BR86" s="12">
        <v>0</v>
      </c>
      <c r="BS86" s="12">
        <v>0</v>
      </c>
      <c r="BT86" s="12">
        <v>0</v>
      </c>
      <c r="BU86" s="12">
        <v>0</v>
      </c>
      <c r="BV86" s="12">
        <v>0</v>
      </c>
      <c r="BW86" s="12">
        <v>0</v>
      </c>
      <c r="BX86" s="12">
        <v>0</v>
      </c>
      <c r="BY86" s="12">
        <v>0</v>
      </c>
      <c r="BZ86" s="12">
        <v>0</v>
      </c>
      <c r="CA86" s="12">
        <v>0</v>
      </c>
      <c r="CB86" s="12">
        <v>0</v>
      </c>
      <c r="CC86" s="12">
        <v>0</v>
      </c>
      <c r="CD86" s="12">
        <v>0</v>
      </c>
      <c r="CE86" s="12">
        <v>0</v>
      </c>
      <c r="CF86" s="12">
        <v>0</v>
      </c>
      <c r="CG86" s="12">
        <v>0</v>
      </c>
      <c r="CH86" s="12">
        <v>0</v>
      </c>
      <c r="CI86" s="12">
        <v>0</v>
      </c>
      <c r="CJ86" s="12">
        <v>0</v>
      </c>
      <c r="CK86" s="12">
        <v>0</v>
      </c>
      <c r="CL86" s="12">
        <v>0</v>
      </c>
      <c r="CM86" s="12">
        <v>0</v>
      </c>
      <c r="CN86" s="12">
        <v>0</v>
      </c>
      <c r="CO86" s="12">
        <v>0</v>
      </c>
      <c r="CP86" s="12">
        <v>0</v>
      </c>
      <c r="CQ86" s="12">
        <v>0</v>
      </c>
      <c r="CR86" s="12">
        <v>0</v>
      </c>
      <c r="CS86" s="12">
        <v>0</v>
      </c>
      <c r="CT86" s="12">
        <v>0</v>
      </c>
      <c r="CU86" s="12">
        <v>0</v>
      </c>
      <c r="CV86" s="12">
        <v>0</v>
      </c>
      <c r="CW86" s="12">
        <v>0</v>
      </c>
      <c r="CX86" s="12">
        <v>0</v>
      </c>
      <c r="CY86" s="12">
        <v>0</v>
      </c>
      <c r="CZ86" s="12">
        <v>0</v>
      </c>
      <c r="DA86" s="12">
        <v>0</v>
      </c>
      <c r="DB86" s="12">
        <v>0</v>
      </c>
      <c r="DC86" s="12">
        <v>0</v>
      </c>
      <c r="DD86" s="12">
        <v>0</v>
      </c>
      <c r="DE86" s="12">
        <v>0</v>
      </c>
      <c r="DF86" s="12">
        <v>0</v>
      </c>
      <c r="DG86" s="12">
        <v>0</v>
      </c>
      <c r="DH86" s="12">
        <v>0</v>
      </c>
      <c r="DI86" s="12">
        <v>0</v>
      </c>
      <c r="DJ86" s="12">
        <v>0</v>
      </c>
      <c r="DK86" s="12">
        <v>0</v>
      </c>
      <c r="DL86" s="12">
        <v>0</v>
      </c>
      <c r="DM86" s="12">
        <v>0</v>
      </c>
      <c r="DN86" s="12">
        <v>0</v>
      </c>
      <c r="DO86" s="12">
        <v>0</v>
      </c>
      <c r="DP86" s="12">
        <v>0</v>
      </c>
      <c r="DQ86" s="12">
        <v>0</v>
      </c>
      <c r="DR86" s="12">
        <v>0</v>
      </c>
      <c r="DS86" s="12">
        <v>0</v>
      </c>
      <c r="DT86" s="12">
        <v>0</v>
      </c>
      <c r="DU86" s="12">
        <v>0</v>
      </c>
      <c r="DV86" s="12">
        <v>0</v>
      </c>
      <c r="DW86" s="12">
        <v>0</v>
      </c>
      <c r="DX86" s="12">
        <v>0</v>
      </c>
      <c r="DY86" s="12">
        <v>0</v>
      </c>
      <c r="DZ86" s="12">
        <v>0</v>
      </c>
      <c r="EA86" s="12">
        <v>0</v>
      </c>
      <c r="EB86" s="12">
        <v>0</v>
      </c>
      <c r="EC86" s="12">
        <v>0</v>
      </c>
      <c r="ED86" s="12">
        <v>0</v>
      </c>
      <c r="EE86" s="12">
        <v>0</v>
      </c>
      <c r="EF86" s="12">
        <v>0</v>
      </c>
      <c r="EG86" s="12">
        <v>0</v>
      </c>
      <c r="EH86" s="12">
        <v>0</v>
      </c>
      <c r="EI86" s="12">
        <v>0</v>
      </c>
      <c r="EJ86" s="12">
        <v>0</v>
      </c>
      <c r="EK86" s="12">
        <v>0</v>
      </c>
      <c r="EL86" s="12">
        <v>0</v>
      </c>
      <c r="EM86" s="12">
        <v>0</v>
      </c>
      <c r="EN86" s="12">
        <v>0</v>
      </c>
      <c r="EO86" s="12">
        <v>0</v>
      </c>
      <c r="EP86" s="12">
        <v>0</v>
      </c>
      <c r="EQ86" s="12">
        <v>0</v>
      </c>
      <c r="ER86" s="12">
        <v>0</v>
      </c>
      <c r="ES86" s="12">
        <v>0</v>
      </c>
      <c r="ET86" s="12">
        <v>0</v>
      </c>
      <c r="EU86" s="12">
        <v>0</v>
      </c>
      <c r="EV86" s="12">
        <v>0</v>
      </c>
      <c r="EW86" s="12">
        <v>0</v>
      </c>
      <c r="EX86" s="12">
        <v>0</v>
      </c>
      <c r="EY86" s="12">
        <v>0</v>
      </c>
      <c r="EZ86" s="12">
        <v>0</v>
      </c>
      <c r="FA86" s="12">
        <v>0</v>
      </c>
      <c r="FB86" s="12">
        <v>0</v>
      </c>
      <c r="FC86" s="12">
        <v>0</v>
      </c>
      <c r="FD86" s="12">
        <v>0</v>
      </c>
      <c r="FE86" s="12">
        <v>0</v>
      </c>
      <c r="FF86" s="12">
        <v>0</v>
      </c>
      <c r="FG86" s="12">
        <v>0</v>
      </c>
      <c r="FH86" s="12">
        <v>0</v>
      </c>
      <c r="FI86" s="12">
        <v>0</v>
      </c>
      <c r="FJ86" s="12">
        <v>0</v>
      </c>
      <c r="FK86" s="12">
        <v>0</v>
      </c>
      <c r="FL86" s="12">
        <v>0</v>
      </c>
      <c r="FM86" s="12">
        <v>0</v>
      </c>
      <c r="FN86" s="12">
        <v>0</v>
      </c>
      <c r="FO86" s="12">
        <v>0</v>
      </c>
      <c r="FP86" s="12">
        <v>0</v>
      </c>
      <c r="FQ86" s="12">
        <v>0</v>
      </c>
      <c r="FR86" s="12">
        <v>0</v>
      </c>
      <c r="FS86" s="12">
        <v>0</v>
      </c>
      <c r="FT86" s="12">
        <v>0</v>
      </c>
      <c r="FU86" s="12">
        <v>0</v>
      </c>
      <c r="FV86" s="12">
        <v>0</v>
      </c>
      <c r="FW86" s="12">
        <v>0</v>
      </c>
      <c r="FX86" s="12">
        <v>0</v>
      </c>
      <c r="FY86" s="12">
        <v>0</v>
      </c>
      <c r="FZ86" s="12">
        <v>0</v>
      </c>
      <c r="GA86" s="12">
        <v>0</v>
      </c>
      <c r="GB86" s="12">
        <v>0</v>
      </c>
      <c r="GC86" s="12">
        <v>0</v>
      </c>
      <c r="GD86" s="12">
        <v>0</v>
      </c>
      <c r="GE86" s="12">
        <v>0</v>
      </c>
      <c r="GF86" s="12">
        <v>0</v>
      </c>
      <c r="GG86" s="12">
        <v>0</v>
      </c>
      <c r="GH86" s="12">
        <v>0</v>
      </c>
      <c r="GI86" s="12">
        <v>0</v>
      </c>
    </row>
    <row r="87" spans="1:191" x14ac:dyDescent="0.45">
      <c r="A87">
        <v>85</v>
      </c>
      <c r="B87" s="22" t="s">
        <v>144</v>
      </c>
      <c r="C87" s="23" t="s">
        <v>10</v>
      </c>
      <c r="D87" s="1">
        <v>0.5</v>
      </c>
      <c r="E87" s="1">
        <v>1</v>
      </c>
      <c r="F87" s="1">
        <f t="shared" si="12"/>
        <v>2</v>
      </c>
      <c r="G87" s="1">
        <f t="shared" si="10"/>
        <v>0</v>
      </c>
      <c r="H87" s="12">
        <v>0</v>
      </c>
      <c r="I87" s="12">
        <v>5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0</v>
      </c>
      <c r="X87" s="12">
        <v>0</v>
      </c>
      <c r="Y87" s="12">
        <v>0</v>
      </c>
      <c r="Z87" s="12">
        <v>0</v>
      </c>
      <c r="AA87" s="12">
        <v>0</v>
      </c>
      <c r="AB87" s="12">
        <v>0</v>
      </c>
      <c r="AC87" s="12">
        <v>0</v>
      </c>
      <c r="AD87" s="12">
        <v>0</v>
      </c>
      <c r="AE87" s="12">
        <v>0</v>
      </c>
      <c r="AF87" s="12">
        <v>0</v>
      </c>
      <c r="AG87" s="12">
        <v>0</v>
      </c>
      <c r="AH87" s="12">
        <v>0</v>
      </c>
      <c r="AI87" s="12">
        <v>0</v>
      </c>
      <c r="AJ87" s="12">
        <v>0</v>
      </c>
      <c r="AK87" s="12">
        <v>0</v>
      </c>
      <c r="AL87" s="12">
        <v>0</v>
      </c>
      <c r="AM87" s="21">
        <v>0</v>
      </c>
      <c r="AN87" s="21">
        <v>0</v>
      </c>
      <c r="AO87" s="21">
        <v>0</v>
      </c>
      <c r="AP87" s="21">
        <v>0</v>
      </c>
      <c r="AQ87" s="21">
        <v>0</v>
      </c>
      <c r="AR87" s="21">
        <v>0</v>
      </c>
      <c r="AS87" s="21">
        <v>0</v>
      </c>
      <c r="AT87" s="12">
        <v>0</v>
      </c>
      <c r="AU87" s="12">
        <v>0</v>
      </c>
      <c r="AV87" s="12">
        <v>0</v>
      </c>
      <c r="AW87" s="12">
        <v>0</v>
      </c>
      <c r="AX87" s="12">
        <v>0</v>
      </c>
      <c r="AY87" s="12">
        <v>0</v>
      </c>
      <c r="AZ87" s="12">
        <v>0</v>
      </c>
      <c r="BA87" s="12">
        <v>1</v>
      </c>
      <c r="BB87" s="12">
        <v>0</v>
      </c>
      <c r="BC87" s="12">
        <v>0</v>
      </c>
      <c r="BD87" s="12">
        <v>0</v>
      </c>
      <c r="BE87" s="12">
        <v>0</v>
      </c>
      <c r="BF87" s="12">
        <v>0</v>
      </c>
      <c r="BG87" s="12">
        <v>0</v>
      </c>
      <c r="BH87" s="12">
        <v>0</v>
      </c>
      <c r="BI87" s="12">
        <v>0</v>
      </c>
      <c r="BJ87" s="12">
        <v>0</v>
      </c>
      <c r="BK87" s="12">
        <v>0</v>
      </c>
      <c r="BL87" s="12">
        <v>0</v>
      </c>
      <c r="BM87" s="12">
        <v>0</v>
      </c>
      <c r="BN87" s="12">
        <v>0</v>
      </c>
      <c r="BO87" s="12">
        <v>0</v>
      </c>
      <c r="BP87" s="12">
        <v>0</v>
      </c>
      <c r="BQ87" s="12">
        <v>0</v>
      </c>
      <c r="BR87" s="12">
        <v>0</v>
      </c>
      <c r="BS87" s="12">
        <v>0</v>
      </c>
      <c r="BT87" s="12">
        <v>0</v>
      </c>
      <c r="BU87" s="12">
        <v>0</v>
      </c>
      <c r="BV87" s="12">
        <v>0</v>
      </c>
      <c r="BW87" s="12">
        <v>0</v>
      </c>
      <c r="BX87" s="12">
        <v>0</v>
      </c>
      <c r="BY87" s="12">
        <v>0</v>
      </c>
      <c r="BZ87" s="12">
        <v>0</v>
      </c>
      <c r="CA87" s="12">
        <v>0</v>
      </c>
      <c r="CB87" s="12">
        <v>0</v>
      </c>
      <c r="CC87" s="12">
        <v>0</v>
      </c>
      <c r="CD87" s="12">
        <v>0</v>
      </c>
      <c r="CE87" s="12">
        <v>0</v>
      </c>
      <c r="CF87" s="12">
        <v>0</v>
      </c>
      <c r="CG87" s="12">
        <v>0</v>
      </c>
      <c r="CH87" s="12">
        <v>0</v>
      </c>
      <c r="CI87" s="12">
        <v>0</v>
      </c>
      <c r="CJ87" s="12">
        <v>0</v>
      </c>
      <c r="CK87" s="12">
        <v>0</v>
      </c>
      <c r="CL87" s="12">
        <v>0</v>
      </c>
      <c r="CM87" s="12">
        <v>0</v>
      </c>
      <c r="CN87" s="12">
        <v>0</v>
      </c>
      <c r="CO87" s="12">
        <v>0</v>
      </c>
      <c r="CP87" s="12">
        <v>0</v>
      </c>
      <c r="CQ87" s="12">
        <v>0</v>
      </c>
      <c r="CR87" s="12">
        <v>0</v>
      </c>
      <c r="CS87" s="12">
        <v>0</v>
      </c>
      <c r="CT87" s="12">
        <v>0</v>
      </c>
      <c r="CU87" s="12">
        <v>0</v>
      </c>
      <c r="CV87" s="12">
        <v>0</v>
      </c>
      <c r="CW87" s="12">
        <v>0</v>
      </c>
      <c r="CX87" s="12">
        <v>0</v>
      </c>
      <c r="CY87" s="12">
        <v>0</v>
      </c>
      <c r="CZ87" s="12">
        <v>0</v>
      </c>
      <c r="DA87" s="12">
        <v>0</v>
      </c>
      <c r="DB87" s="12">
        <v>0</v>
      </c>
      <c r="DC87" s="12">
        <v>0</v>
      </c>
      <c r="DD87" s="12">
        <v>0</v>
      </c>
      <c r="DE87" s="12">
        <v>0</v>
      </c>
      <c r="DF87" s="12">
        <v>0</v>
      </c>
      <c r="DG87" s="12">
        <v>0</v>
      </c>
      <c r="DH87" s="12">
        <v>0</v>
      </c>
      <c r="DI87" s="12">
        <v>0</v>
      </c>
      <c r="DJ87" s="12">
        <v>0</v>
      </c>
      <c r="DK87" s="12">
        <v>0</v>
      </c>
      <c r="DL87" s="12">
        <v>0</v>
      </c>
      <c r="DM87" s="12">
        <v>0</v>
      </c>
      <c r="DN87" s="12">
        <v>0</v>
      </c>
      <c r="DO87" s="12">
        <v>0</v>
      </c>
      <c r="DP87" s="12">
        <v>0</v>
      </c>
      <c r="DQ87" s="12">
        <v>0</v>
      </c>
      <c r="DR87" s="12">
        <v>0</v>
      </c>
      <c r="DS87" s="12">
        <v>0</v>
      </c>
      <c r="DT87" s="12">
        <v>0</v>
      </c>
      <c r="DU87" s="12">
        <v>0</v>
      </c>
      <c r="DV87" s="12">
        <v>0</v>
      </c>
      <c r="DW87" s="12">
        <v>0</v>
      </c>
      <c r="DX87" s="12">
        <v>0</v>
      </c>
      <c r="DY87" s="12">
        <v>0</v>
      </c>
      <c r="DZ87" s="12">
        <v>0</v>
      </c>
      <c r="EA87" s="12">
        <v>0</v>
      </c>
      <c r="EB87" s="12">
        <v>0</v>
      </c>
      <c r="EC87" s="12">
        <v>0</v>
      </c>
      <c r="ED87" s="12">
        <v>0</v>
      </c>
      <c r="EE87" s="12">
        <v>0</v>
      </c>
      <c r="EF87" s="12">
        <v>0</v>
      </c>
      <c r="EG87" s="12">
        <v>0</v>
      </c>
      <c r="EH87" s="12">
        <v>0</v>
      </c>
      <c r="EI87" s="12">
        <v>0</v>
      </c>
      <c r="EJ87" s="12">
        <v>0</v>
      </c>
      <c r="EK87" s="12">
        <v>0</v>
      </c>
      <c r="EL87" s="12">
        <v>0</v>
      </c>
      <c r="EM87" s="12">
        <v>0</v>
      </c>
      <c r="EN87" s="12">
        <v>0</v>
      </c>
      <c r="EO87" s="12">
        <v>0</v>
      </c>
      <c r="EP87" s="12">
        <v>0</v>
      </c>
      <c r="EQ87" s="12">
        <v>0</v>
      </c>
      <c r="ER87" s="12">
        <v>0</v>
      </c>
      <c r="ES87" s="12">
        <v>0</v>
      </c>
      <c r="ET87" s="12">
        <v>0</v>
      </c>
      <c r="EU87" s="12">
        <v>0</v>
      </c>
      <c r="EV87" s="12">
        <v>0</v>
      </c>
      <c r="EW87" s="12">
        <v>0</v>
      </c>
      <c r="EX87" s="12">
        <v>0</v>
      </c>
      <c r="EY87" s="12">
        <v>0</v>
      </c>
      <c r="EZ87" s="12">
        <v>0</v>
      </c>
      <c r="FA87" s="12">
        <v>0</v>
      </c>
      <c r="FB87" s="12">
        <v>0</v>
      </c>
      <c r="FC87" s="12">
        <v>0</v>
      </c>
      <c r="FD87" s="12">
        <v>0</v>
      </c>
      <c r="FE87" s="12">
        <v>0</v>
      </c>
      <c r="FF87" s="12">
        <v>0</v>
      </c>
      <c r="FG87" s="12">
        <v>0</v>
      </c>
      <c r="FH87" s="12">
        <v>0</v>
      </c>
      <c r="FI87" s="12">
        <v>0</v>
      </c>
      <c r="FJ87" s="12">
        <v>0</v>
      </c>
      <c r="FK87" s="12">
        <v>0</v>
      </c>
      <c r="FL87" s="12">
        <v>0</v>
      </c>
      <c r="FM87" s="12">
        <v>0</v>
      </c>
      <c r="FN87" s="12">
        <v>0</v>
      </c>
      <c r="FO87" s="12">
        <v>0</v>
      </c>
      <c r="FP87" s="12">
        <v>0</v>
      </c>
      <c r="FQ87" s="12">
        <v>0</v>
      </c>
      <c r="FR87" s="12">
        <v>0</v>
      </c>
      <c r="FS87" s="12">
        <v>0</v>
      </c>
      <c r="FT87" s="12">
        <v>0</v>
      </c>
      <c r="FU87" s="12">
        <v>0</v>
      </c>
      <c r="FV87" s="12">
        <v>0</v>
      </c>
      <c r="FW87" s="12">
        <v>0</v>
      </c>
      <c r="FX87" s="12">
        <v>0</v>
      </c>
      <c r="FY87" s="12">
        <v>0</v>
      </c>
      <c r="FZ87" s="12">
        <v>0</v>
      </c>
      <c r="GA87" s="12">
        <v>0</v>
      </c>
      <c r="GB87" s="12">
        <v>0</v>
      </c>
      <c r="GC87" s="12">
        <v>0</v>
      </c>
      <c r="GD87" s="12">
        <v>0</v>
      </c>
      <c r="GE87" s="12">
        <v>0</v>
      </c>
      <c r="GF87" s="12">
        <v>0</v>
      </c>
      <c r="GG87" s="12">
        <v>0</v>
      </c>
      <c r="GH87" s="12">
        <v>0</v>
      </c>
      <c r="GI87" s="12">
        <v>0</v>
      </c>
    </row>
    <row r="88" spans="1:191" x14ac:dyDescent="0.45">
      <c r="A88">
        <v>86</v>
      </c>
      <c r="B88" s="22" t="s">
        <v>143</v>
      </c>
      <c r="C88" s="23" t="s">
        <v>10</v>
      </c>
      <c r="D88" s="1">
        <v>0.5</v>
      </c>
      <c r="E88" s="1">
        <v>1</v>
      </c>
      <c r="F88" s="1">
        <f t="shared" si="12"/>
        <v>3</v>
      </c>
      <c r="G88" s="1">
        <f t="shared" si="10"/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  <c r="O88" s="12">
        <v>0</v>
      </c>
      <c r="P88" s="12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2">
        <v>0</v>
      </c>
      <c r="AH88" s="12">
        <v>0</v>
      </c>
      <c r="AI88" s="12">
        <v>0</v>
      </c>
      <c r="AJ88" s="12">
        <v>0</v>
      </c>
      <c r="AK88" s="12">
        <v>0</v>
      </c>
      <c r="AL88" s="12">
        <v>0</v>
      </c>
      <c r="AM88" s="21">
        <v>0</v>
      </c>
      <c r="AN88" s="21">
        <v>0</v>
      </c>
      <c r="AO88" s="21">
        <v>0</v>
      </c>
      <c r="AP88" s="21">
        <v>0</v>
      </c>
      <c r="AQ88" s="21">
        <v>0</v>
      </c>
      <c r="AR88" s="21">
        <v>0</v>
      </c>
      <c r="AS88" s="21">
        <v>0</v>
      </c>
      <c r="AT88" s="12">
        <v>0</v>
      </c>
      <c r="AU88" s="12">
        <v>0</v>
      </c>
      <c r="AV88" s="12">
        <v>0</v>
      </c>
      <c r="AW88" s="12">
        <v>3</v>
      </c>
      <c r="AX88" s="12">
        <v>0</v>
      </c>
      <c r="AY88" s="12">
        <v>0</v>
      </c>
      <c r="AZ88" s="12">
        <v>0</v>
      </c>
      <c r="BA88" s="12">
        <v>3</v>
      </c>
      <c r="BB88" s="12">
        <v>0</v>
      </c>
      <c r="BC88" s="12">
        <v>0</v>
      </c>
      <c r="BD88" s="12">
        <v>0</v>
      </c>
      <c r="BE88" s="12">
        <v>0</v>
      </c>
      <c r="BF88" s="12">
        <v>0</v>
      </c>
      <c r="BG88" s="12">
        <v>0</v>
      </c>
      <c r="BH88" s="12">
        <v>0</v>
      </c>
      <c r="BI88" s="12">
        <v>0</v>
      </c>
      <c r="BJ88" s="12">
        <v>0</v>
      </c>
      <c r="BK88" s="12">
        <v>0</v>
      </c>
      <c r="BL88" s="12">
        <v>0</v>
      </c>
      <c r="BM88" s="12">
        <v>0</v>
      </c>
      <c r="BN88" s="12">
        <v>0</v>
      </c>
      <c r="BO88" s="12">
        <v>0</v>
      </c>
      <c r="BP88" s="12">
        <v>0</v>
      </c>
      <c r="BQ88" s="12">
        <v>0</v>
      </c>
      <c r="BR88" s="12">
        <v>0</v>
      </c>
      <c r="BS88" s="12">
        <v>0</v>
      </c>
      <c r="BT88" s="12">
        <v>0</v>
      </c>
      <c r="BU88" s="12">
        <v>0</v>
      </c>
      <c r="BV88" s="12">
        <v>0</v>
      </c>
      <c r="BW88" s="12">
        <v>0</v>
      </c>
      <c r="BX88" s="12">
        <v>0</v>
      </c>
      <c r="BY88" s="12">
        <v>0</v>
      </c>
      <c r="BZ88" s="12">
        <v>0</v>
      </c>
      <c r="CA88" s="12">
        <v>0</v>
      </c>
      <c r="CB88" s="12">
        <v>0</v>
      </c>
      <c r="CC88" s="12">
        <v>0</v>
      </c>
      <c r="CD88" s="12">
        <v>0</v>
      </c>
      <c r="CE88" s="12">
        <v>0</v>
      </c>
      <c r="CF88" s="12">
        <v>0</v>
      </c>
      <c r="CG88" s="12">
        <v>0</v>
      </c>
      <c r="CH88" s="12">
        <v>0</v>
      </c>
      <c r="CI88" s="12">
        <v>0</v>
      </c>
      <c r="CJ88" s="12">
        <v>0</v>
      </c>
      <c r="CK88" s="12">
        <v>0</v>
      </c>
      <c r="CL88" s="12">
        <v>0</v>
      </c>
      <c r="CM88" s="12">
        <v>0</v>
      </c>
      <c r="CN88" s="12">
        <v>0</v>
      </c>
      <c r="CO88" s="12">
        <v>0</v>
      </c>
      <c r="CP88" s="12">
        <v>0</v>
      </c>
      <c r="CQ88" s="12">
        <v>0</v>
      </c>
      <c r="CR88" s="12">
        <v>0</v>
      </c>
      <c r="CS88" s="12">
        <v>0</v>
      </c>
      <c r="CT88" s="12">
        <v>0</v>
      </c>
      <c r="CU88" s="12">
        <v>1</v>
      </c>
      <c r="CV88" s="12">
        <v>0</v>
      </c>
      <c r="CW88" s="12">
        <v>0</v>
      </c>
      <c r="CX88" s="12">
        <v>0</v>
      </c>
      <c r="CY88" s="12">
        <v>0</v>
      </c>
      <c r="CZ88" s="12">
        <v>0</v>
      </c>
      <c r="DA88" s="12">
        <v>0</v>
      </c>
      <c r="DB88" s="12">
        <v>0</v>
      </c>
      <c r="DC88" s="12">
        <v>0</v>
      </c>
      <c r="DD88" s="12">
        <v>0</v>
      </c>
      <c r="DE88" s="12">
        <v>0</v>
      </c>
      <c r="DF88" s="12">
        <v>0</v>
      </c>
      <c r="DG88" s="12">
        <v>0</v>
      </c>
      <c r="DH88" s="12">
        <v>0</v>
      </c>
      <c r="DI88" s="12">
        <v>0</v>
      </c>
      <c r="DJ88" s="12">
        <v>0</v>
      </c>
      <c r="DK88" s="12">
        <v>0</v>
      </c>
      <c r="DL88" s="12">
        <v>0</v>
      </c>
      <c r="DM88" s="12">
        <v>0</v>
      </c>
      <c r="DN88" s="12">
        <v>0</v>
      </c>
      <c r="DO88" s="12">
        <v>0</v>
      </c>
      <c r="DP88" s="12">
        <v>0</v>
      </c>
      <c r="DQ88" s="12">
        <v>0</v>
      </c>
      <c r="DR88" s="12">
        <v>0</v>
      </c>
      <c r="DS88" s="12">
        <v>0</v>
      </c>
      <c r="DT88" s="12">
        <v>0</v>
      </c>
      <c r="DU88" s="12">
        <v>0</v>
      </c>
      <c r="DV88" s="12">
        <v>0</v>
      </c>
      <c r="DW88" s="12">
        <v>0</v>
      </c>
      <c r="DX88" s="12">
        <v>0</v>
      </c>
      <c r="DY88" s="12">
        <v>0</v>
      </c>
      <c r="DZ88" s="12">
        <v>0</v>
      </c>
      <c r="EA88" s="12">
        <v>0</v>
      </c>
      <c r="EB88" s="12">
        <v>0</v>
      </c>
      <c r="EC88" s="12">
        <v>0</v>
      </c>
      <c r="ED88" s="12">
        <v>0</v>
      </c>
      <c r="EE88" s="12">
        <v>0</v>
      </c>
      <c r="EF88" s="12">
        <v>0</v>
      </c>
      <c r="EG88" s="12">
        <v>0</v>
      </c>
      <c r="EH88" s="12">
        <v>0</v>
      </c>
      <c r="EI88" s="12">
        <v>0</v>
      </c>
      <c r="EJ88" s="12">
        <v>0</v>
      </c>
      <c r="EK88" s="12">
        <v>0</v>
      </c>
      <c r="EL88" s="12">
        <v>0</v>
      </c>
      <c r="EM88" s="12">
        <v>0</v>
      </c>
      <c r="EN88" s="12">
        <v>0</v>
      </c>
      <c r="EO88" s="12">
        <v>0</v>
      </c>
      <c r="EP88" s="12">
        <v>0</v>
      </c>
      <c r="EQ88" s="12">
        <v>0</v>
      </c>
      <c r="ER88" s="12">
        <v>0</v>
      </c>
      <c r="ES88" s="12">
        <v>0</v>
      </c>
      <c r="ET88" s="12">
        <v>0</v>
      </c>
      <c r="EU88" s="12">
        <v>0</v>
      </c>
      <c r="EV88" s="12">
        <v>0</v>
      </c>
      <c r="EW88" s="12">
        <v>0</v>
      </c>
      <c r="EX88" s="12">
        <v>0</v>
      </c>
      <c r="EY88" s="12">
        <v>0</v>
      </c>
      <c r="EZ88" s="12">
        <v>0</v>
      </c>
      <c r="FA88" s="12">
        <v>0</v>
      </c>
      <c r="FB88" s="12">
        <v>0</v>
      </c>
      <c r="FC88" s="12">
        <v>0</v>
      </c>
      <c r="FD88" s="12">
        <v>0</v>
      </c>
      <c r="FE88" s="12">
        <v>0</v>
      </c>
      <c r="FF88" s="12">
        <v>0</v>
      </c>
      <c r="FG88" s="12">
        <v>0</v>
      </c>
      <c r="FH88" s="12">
        <v>0</v>
      </c>
      <c r="FI88" s="12">
        <v>0</v>
      </c>
      <c r="FJ88" s="12">
        <v>0</v>
      </c>
      <c r="FK88" s="12">
        <v>0</v>
      </c>
      <c r="FL88" s="12">
        <v>0</v>
      </c>
      <c r="FM88" s="12">
        <v>0</v>
      </c>
      <c r="FN88" s="12">
        <v>0</v>
      </c>
      <c r="FO88" s="12">
        <v>0</v>
      </c>
      <c r="FP88" s="12">
        <v>0</v>
      </c>
      <c r="FQ88" s="12">
        <v>0</v>
      </c>
      <c r="FR88" s="12">
        <v>0</v>
      </c>
      <c r="FS88" s="12">
        <v>0</v>
      </c>
      <c r="FT88" s="12">
        <v>0</v>
      </c>
      <c r="FU88" s="12">
        <v>0</v>
      </c>
      <c r="FV88" s="12">
        <v>0</v>
      </c>
      <c r="FW88" s="12">
        <v>0</v>
      </c>
      <c r="FX88" s="12">
        <v>0</v>
      </c>
      <c r="FY88" s="12">
        <v>0</v>
      </c>
      <c r="FZ88" s="12">
        <v>0</v>
      </c>
      <c r="GA88" s="12">
        <v>0</v>
      </c>
      <c r="GB88" s="12">
        <v>0</v>
      </c>
      <c r="GC88" s="12">
        <v>0</v>
      </c>
      <c r="GD88" s="12">
        <v>0</v>
      </c>
      <c r="GE88" s="12">
        <v>0</v>
      </c>
      <c r="GF88" s="12">
        <v>0</v>
      </c>
      <c r="GG88" s="12">
        <v>0</v>
      </c>
      <c r="GH88" s="12">
        <v>0</v>
      </c>
      <c r="GI88" s="12">
        <v>0</v>
      </c>
    </row>
    <row r="89" spans="1:191" x14ac:dyDescent="0.45">
      <c r="A89">
        <v>87</v>
      </c>
      <c r="B89" s="22" t="s">
        <v>142</v>
      </c>
      <c r="C89" s="23" t="s">
        <v>10</v>
      </c>
      <c r="D89" s="1">
        <v>15</v>
      </c>
      <c r="E89" s="1">
        <v>1</v>
      </c>
      <c r="F89" s="1">
        <f t="shared" si="12"/>
        <v>3</v>
      </c>
      <c r="G89" s="1">
        <f t="shared" si="10"/>
        <v>0</v>
      </c>
      <c r="H89" s="12">
        <v>0</v>
      </c>
      <c r="I89" s="12">
        <v>0</v>
      </c>
      <c r="J89" s="12">
        <v>45</v>
      </c>
      <c r="K89" s="12">
        <v>0</v>
      </c>
      <c r="L89" s="12">
        <v>0</v>
      </c>
      <c r="M89" s="12">
        <v>0</v>
      </c>
      <c r="N89" s="12">
        <v>0</v>
      </c>
      <c r="O89" s="12">
        <v>0</v>
      </c>
      <c r="P89" s="12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0</v>
      </c>
      <c r="X89" s="12">
        <v>0</v>
      </c>
      <c r="Y89" s="12">
        <v>0</v>
      </c>
      <c r="Z89" s="12">
        <v>0</v>
      </c>
      <c r="AA89" s="12">
        <v>0</v>
      </c>
      <c r="AB89" s="12">
        <v>0</v>
      </c>
      <c r="AC89" s="12">
        <v>0</v>
      </c>
      <c r="AD89" s="12">
        <v>0</v>
      </c>
      <c r="AE89" s="12">
        <v>0</v>
      </c>
      <c r="AF89" s="12">
        <v>0</v>
      </c>
      <c r="AG89" s="12">
        <v>0</v>
      </c>
      <c r="AH89" s="12">
        <v>0</v>
      </c>
      <c r="AI89" s="12">
        <v>0</v>
      </c>
      <c r="AJ89" s="12">
        <v>0</v>
      </c>
      <c r="AK89" s="12">
        <v>0</v>
      </c>
      <c r="AL89" s="12">
        <v>0</v>
      </c>
      <c r="AM89" s="21">
        <v>0</v>
      </c>
      <c r="AN89" s="21">
        <v>0</v>
      </c>
      <c r="AO89" s="21">
        <v>0</v>
      </c>
      <c r="AP89" s="21">
        <v>0</v>
      </c>
      <c r="AQ89" s="21">
        <v>0</v>
      </c>
      <c r="AR89" s="21">
        <v>0</v>
      </c>
      <c r="AS89" s="21">
        <v>0</v>
      </c>
      <c r="AT89" s="12">
        <v>0</v>
      </c>
      <c r="AU89" s="12">
        <v>0</v>
      </c>
      <c r="AV89" s="12">
        <v>0</v>
      </c>
      <c r="AW89" s="12">
        <v>45</v>
      </c>
      <c r="AX89" s="12">
        <v>0</v>
      </c>
      <c r="AY89" s="12">
        <v>0</v>
      </c>
      <c r="AZ89" s="12">
        <v>0</v>
      </c>
      <c r="BA89" s="12">
        <v>0</v>
      </c>
      <c r="BB89" s="12">
        <v>0</v>
      </c>
      <c r="BC89" s="12">
        <v>0</v>
      </c>
      <c r="BD89" s="12">
        <v>0</v>
      </c>
      <c r="BE89" s="12">
        <v>45</v>
      </c>
      <c r="BF89" s="12">
        <v>0</v>
      </c>
      <c r="BG89" s="12">
        <v>0</v>
      </c>
      <c r="BH89" s="12">
        <v>0</v>
      </c>
      <c r="BI89" s="12">
        <v>0</v>
      </c>
      <c r="BJ89" s="12">
        <v>0</v>
      </c>
      <c r="BK89" s="12">
        <v>0</v>
      </c>
      <c r="BL89" s="12">
        <v>0</v>
      </c>
      <c r="BM89" s="12">
        <v>0</v>
      </c>
      <c r="BN89" s="12">
        <v>0</v>
      </c>
      <c r="BO89" s="12">
        <v>0</v>
      </c>
      <c r="BP89" s="12">
        <v>0</v>
      </c>
      <c r="BQ89" s="12">
        <v>0</v>
      </c>
      <c r="BR89" s="12">
        <v>0</v>
      </c>
      <c r="BS89" s="12">
        <v>0</v>
      </c>
      <c r="BT89" s="12">
        <v>0</v>
      </c>
      <c r="BU89" s="12">
        <v>0</v>
      </c>
      <c r="BV89" s="12">
        <v>0</v>
      </c>
      <c r="BW89" s="12">
        <v>0</v>
      </c>
      <c r="BX89" s="12">
        <v>0</v>
      </c>
      <c r="BY89" s="12">
        <v>0</v>
      </c>
      <c r="BZ89" s="12">
        <v>0</v>
      </c>
      <c r="CA89" s="12">
        <v>0</v>
      </c>
      <c r="CB89" s="12">
        <v>0</v>
      </c>
      <c r="CC89" s="12">
        <v>0</v>
      </c>
      <c r="CD89" s="12">
        <v>0</v>
      </c>
      <c r="CE89" s="12">
        <v>0</v>
      </c>
      <c r="CF89" s="12">
        <v>0</v>
      </c>
      <c r="CG89" s="12">
        <v>0</v>
      </c>
      <c r="CH89" s="12">
        <v>0</v>
      </c>
      <c r="CI89" s="12">
        <v>0</v>
      </c>
      <c r="CJ89" s="12">
        <v>0</v>
      </c>
      <c r="CK89" s="12">
        <v>0</v>
      </c>
      <c r="CL89" s="12">
        <v>0</v>
      </c>
      <c r="CM89" s="12">
        <v>0</v>
      </c>
      <c r="CN89" s="12">
        <v>0</v>
      </c>
      <c r="CO89" s="12">
        <v>0</v>
      </c>
      <c r="CP89" s="12">
        <v>0</v>
      </c>
      <c r="CQ89" s="12">
        <v>0</v>
      </c>
      <c r="CR89" s="12">
        <v>0</v>
      </c>
      <c r="CS89" s="12">
        <v>0</v>
      </c>
      <c r="CT89" s="12">
        <v>0</v>
      </c>
      <c r="CU89" s="12">
        <v>0</v>
      </c>
      <c r="CV89" s="12">
        <v>0</v>
      </c>
      <c r="CW89" s="12">
        <v>0</v>
      </c>
      <c r="CX89" s="12">
        <v>0</v>
      </c>
      <c r="CY89" s="12">
        <v>0</v>
      </c>
      <c r="CZ89" s="12">
        <v>0</v>
      </c>
      <c r="DA89" s="12">
        <v>0</v>
      </c>
      <c r="DB89" s="12">
        <v>0</v>
      </c>
      <c r="DC89" s="12">
        <v>0</v>
      </c>
      <c r="DD89" s="12">
        <v>0</v>
      </c>
      <c r="DE89" s="12">
        <v>0</v>
      </c>
      <c r="DF89" s="12">
        <v>0</v>
      </c>
      <c r="DG89" s="12">
        <v>0</v>
      </c>
      <c r="DH89" s="12">
        <v>0</v>
      </c>
      <c r="DI89" s="12">
        <v>0</v>
      </c>
      <c r="DJ89" s="12">
        <v>0</v>
      </c>
      <c r="DK89" s="12">
        <v>0</v>
      </c>
      <c r="DL89" s="12">
        <v>0</v>
      </c>
      <c r="DM89" s="12">
        <v>0</v>
      </c>
      <c r="DN89" s="12">
        <v>0</v>
      </c>
      <c r="DO89" s="12">
        <v>0</v>
      </c>
      <c r="DP89" s="12">
        <v>0</v>
      </c>
      <c r="DQ89" s="12">
        <v>0</v>
      </c>
      <c r="DR89" s="12">
        <v>0</v>
      </c>
      <c r="DS89" s="12">
        <v>0</v>
      </c>
      <c r="DT89" s="12">
        <v>0</v>
      </c>
      <c r="DU89" s="12">
        <v>0</v>
      </c>
      <c r="DV89" s="12">
        <v>0</v>
      </c>
      <c r="DW89" s="12">
        <v>0</v>
      </c>
      <c r="DX89" s="12">
        <v>0</v>
      </c>
      <c r="DY89" s="12">
        <v>0</v>
      </c>
      <c r="DZ89" s="12">
        <v>0</v>
      </c>
      <c r="EA89" s="12">
        <v>0</v>
      </c>
      <c r="EB89" s="12">
        <v>0</v>
      </c>
      <c r="EC89" s="12">
        <v>0</v>
      </c>
      <c r="ED89" s="12">
        <v>0</v>
      </c>
      <c r="EE89" s="12">
        <v>0</v>
      </c>
      <c r="EF89" s="12">
        <v>0</v>
      </c>
      <c r="EG89" s="12">
        <v>0</v>
      </c>
      <c r="EH89" s="12">
        <v>0</v>
      </c>
      <c r="EI89" s="12">
        <v>0</v>
      </c>
      <c r="EJ89" s="12">
        <v>0</v>
      </c>
      <c r="EK89" s="12">
        <v>0</v>
      </c>
      <c r="EL89" s="12">
        <v>0</v>
      </c>
      <c r="EM89" s="12">
        <v>0</v>
      </c>
      <c r="EN89" s="12">
        <v>0</v>
      </c>
      <c r="EO89" s="12">
        <v>0</v>
      </c>
      <c r="EP89" s="12">
        <v>0</v>
      </c>
      <c r="EQ89" s="12">
        <v>0</v>
      </c>
      <c r="ER89" s="12">
        <v>0</v>
      </c>
      <c r="ES89" s="12">
        <v>0</v>
      </c>
      <c r="ET89" s="12">
        <v>0</v>
      </c>
      <c r="EU89" s="12">
        <v>0</v>
      </c>
      <c r="EV89" s="12">
        <v>0</v>
      </c>
      <c r="EW89" s="12">
        <v>0</v>
      </c>
      <c r="EX89" s="12">
        <v>0</v>
      </c>
      <c r="EY89" s="12">
        <v>0</v>
      </c>
      <c r="EZ89" s="12">
        <v>0</v>
      </c>
      <c r="FA89" s="12">
        <v>0</v>
      </c>
      <c r="FB89" s="12">
        <v>0</v>
      </c>
      <c r="FC89" s="12">
        <v>0</v>
      </c>
      <c r="FD89" s="12">
        <v>0</v>
      </c>
      <c r="FE89" s="12">
        <v>0</v>
      </c>
      <c r="FF89" s="12">
        <v>0</v>
      </c>
      <c r="FG89" s="12">
        <v>0</v>
      </c>
      <c r="FH89" s="12">
        <v>0</v>
      </c>
      <c r="FI89" s="12">
        <v>0</v>
      </c>
      <c r="FJ89" s="12">
        <v>0</v>
      </c>
      <c r="FK89" s="12">
        <v>0</v>
      </c>
      <c r="FL89" s="12">
        <v>0</v>
      </c>
      <c r="FM89" s="12">
        <v>0</v>
      </c>
      <c r="FN89" s="12">
        <v>0</v>
      </c>
      <c r="FO89" s="12">
        <v>0</v>
      </c>
      <c r="FP89" s="12">
        <v>0</v>
      </c>
      <c r="FQ89" s="12">
        <v>0</v>
      </c>
      <c r="FR89" s="12">
        <v>0</v>
      </c>
      <c r="FS89" s="12">
        <v>0</v>
      </c>
      <c r="FT89" s="12">
        <v>0</v>
      </c>
      <c r="FU89" s="12">
        <v>0</v>
      </c>
      <c r="FV89" s="12">
        <v>0</v>
      </c>
      <c r="FW89" s="12">
        <v>0</v>
      </c>
      <c r="FX89" s="12">
        <v>0</v>
      </c>
      <c r="FY89" s="12">
        <v>0</v>
      </c>
      <c r="FZ89" s="12">
        <v>0</v>
      </c>
      <c r="GA89" s="12">
        <v>0</v>
      </c>
      <c r="GB89" s="12">
        <v>0</v>
      </c>
      <c r="GC89" s="12">
        <v>0</v>
      </c>
      <c r="GD89" s="12">
        <v>0</v>
      </c>
      <c r="GE89" s="12">
        <v>0</v>
      </c>
      <c r="GF89" s="12">
        <v>0</v>
      </c>
      <c r="GG89" s="12">
        <v>0</v>
      </c>
      <c r="GH89" s="12">
        <v>0</v>
      </c>
      <c r="GI89" s="12">
        <v>0</v>
      </c>
    </row>
    <row r="90" spans="1:191" x14ac:dyDescent="0.45">
      <c r="A90">
        <v>88</v>
      </c>
      <c r="B90" s="22" t="s">
        <v>141</v>
      </c>
      <c r="C90" s="23" t="s">
        <v>10</v>
      </c>
      <c r="D90" s="1">
        <v>2</v>
      </c>
      <c r="E90" s="1">
        <v>1</v>
      </c>
      <c r="F90" s="1">
        <f t="shared" si="12"/>
        <v>3</v>
      </c>
      <c r="G90" s="1">
        <f t="shared" si="10"/>
        <v>0</v>
      </c>
      <c r="H90" s="12">
        <v>0</v>
      </c>
      <c r="I90" s="12">
        <v>0</v>
      </c>
      <c r="J90" s="12">
        <v>1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0</v>
      </c>
      <c r="AG90" s="12">
        <v>0</v>
      </c>
      <c r="AH90" s="12">
        <v>0</v>
      </c>
      <c r="AI90" s="12">
        <v>0</v>
      </c>
      <c r="AJ90" s="12">
        <v>0</v>
      </c>
      <c r="AK90" s="12">
        <v>0</v>
      </c>
      <c r="AL90" s="12">
        <v>0</v>
      </c>
      <c r="AM90" s="21">
        <v>0</v>
      </c>
      <c r="AN90" s="21">
        <v>0</v>
      </c>
      <c r="AO90" s="21">
        <v>0</v>
      </c>
      <c r="AP90" s="21">
        <v>0</v>
      </c>
      <c r="AQ90" s="21">
        <v>0</v>
      </c>
      <c r="AR90" s="21">
        <v>0</v>
      </c>
      <c r="AS90" s="21">
        <v>0</v>
      </c>
      <c r="AT90" s="12">
        <v>0</v>
      </c>
      <c r="AU90" s="12">
        <v>0</v>
      </c>
      <c r="AV90" s="12">
        <v>0</v>
      </c>
      <c r="AW90" s="12">
        <v>0</v>
      </c>
      <c r="AX90" s="12">
        <v>0</v>
      </c>
      <c r="AY90" s="12">
        <v>0</v>
      </c>
      <c r="AZ90" s="12">
        <v>1</v>
      </c>
      <c r="BA90" s="12">
        <v>0</v>
      </c>
      <c r="BB90" s="12">
        <v>0</v>
      </c>
      <c r="BC90" s="12">
        <v>0</v>
      </c>
      <c r="BD90" s="12">
        <v>0</v>
      </c>
      <c r="BE90" s="12">
        <v>0</v>
      </c>
      <c r="BF90" s="12">
        <v>0</v>
      </c>
      <c r="BG90" s="12">
        <v>0</v>
      </c>
      <c r="BH90" s="12">
        <v>0</v>
      </c>
      <c r="BI90" s="12">
        <v>0</v>
      </c>
      <c r="BJ90" s="12">
        <v>0</v>
      </c>
      <c r="BK90" s="12">
        <v>0</v>
      </c>
      <c r="BL90" s="12">
        <v>0</v>
      </c>
      <c r="BM90" s="12">
        <v>0</v>
      </c>
      <c r="BN90" s="12">
        <v>0</v>
      </c>
      <c r="BO90" s="12">
        <v>0</v>
      </c>
      <c r="BP90" s="12">
        <v>0</v>
      </c>
      <c r="BQ90" s="12">
        <v>0</v>
      </c>
      <c r="BR90" s="12">
        <v>0</v>
      </c>
      <c r="BS90" s="12">
        <v>0</v>
      </c>
      <c r="BT90" s="12">
        <v>0</v>
      </c>
      <c r="BU90" s="12">
        <v>0</v>
      </c>
      <c r="BV90" s="12">
        <v>0</v>
      </c>
      <c r="BW90" s="12">
        <v>0</v>
      </c>
      <c r="BX90" s="12">
        <v>0</v>
      </c>
      <c r="BY90" s="12">
        <v>0</v>
      </c>
      <c r="BZ90" s="12">
        <v>0</v>
      </c>
      <c r="CA90" s="12">
        <v>0</v>
      </c>
      <c r="CB90" s="12">
        <v>0</v>
      </c>
      <c r="CC90" s="12">
        <v>0</v>
      </c>
      <c r="CD90" s="12">
        <v>0</v>
      </c>
      <c r="CE90" s="12">
        <v>0</v>
      </c>
      <c r="CF90" s="12">
        <v>0</v>
      </c>
      <c r="CG90" s="12">
        <v>0</v>
      </c>
      <c r="CH90" s="12">
        <v>0</v>
      </c>
      <c r="CI90" s="12">
        <v>0</v>
      </c>
      <c r="CJ90" s="12">
        <v>1</v>
      </c>
      <c r="CK90" s="12">
        <v>0</v>
      </c>
      <c r="CL90" s="12">
        <v>0</v>
      </c>
      <c r="CM90" s="12">
        <v>0</v>
      </c>
      <c r="CN90" s="12">
        <v>0</v>
      </c>
      <c r="CO90" s="12">
        <v>0</v>
      </c>
      <c r="CP90" s="12">
        <v>0</v>
      </c>
      <c r="CQ90" s="12">
        <v>0</v>
      </c>
      <c r="CR90" s="12">
        <v>0</v>
      </c>
      <c r="CS90" s="12">
        <v>0</v>
      </c>
      <c r="CT90" s="12">
        <v>0</v>
      </c>
      <c r="CU90" s="12">
        <v>0</v>
      </c>
      <c r="CV90" s="12">
        <v>0</v>
      </c>
      <c r="CW90" s="12">
        <v>0</v>
      </c>
      <c r="CX90" s="12">
        <v>0</v>
      </c>
      <c r="CY90" s="12">
        <v>0</v>
      </c>
      <c r="CZ90" s="12">
        <v>0</v>
      </c>
      <c r="DA90" s="12">
        <v>0</v>
      </c>
      <c r="DB90" s="12">
        <v>0</v>
      </c>
      <c r="DC90" s="12">
        <v>0</v>
      </c>
      <c r="DD90" s="12">
        <v>0</v>
      </c>
      <c r="DE90" s="12">
        <v>0</v>
      </c>
      <c r="DF90" s="12">
        <v>0</v>
      </c>
      <c r="DG90" s="12">
        <v>0</v>
      </c>
      <c r="DH90" s="12">
        <v>0</v>
      </c>
      <c r="DI90" s="12">
        <v>0</v>
      </c>
      <c r="DJ90" s="12">
        <v>0</v>
      </c>
      <c r="DK90" s="12">
        <v>0</v>
      </c>
      <c r="DL90" s="12">
        <v>0</v>
      </c>
      <c r="DM90" s="12">
        <v>0</v>
      </c>
      <c r="DN90" s="12">
        <v>0</v>
      </c>
      <c r="DO90" s="12">
        <v>0</v>
      </c>
      <c r="DP90" s="12">
        <v>0</v>
      </c>
      <c r="DQ90" s="12">
        <v>0</v>
      </c>
      <c r="DR90" s="12">
        <v>0</v>
      </c>
      <c r="DS90" s="12">
        <v>0</v>
      </c>
      <c r="DT90" s="12">
        <v>0</v>
      </c>
      <c r="DU90" s="12">
        <v>0</v>
      </c>
      <c r="DV90" s="12">
        <v>0</v>
      </c>
      <c r="DW90" s="12">
        <v>0</v>
      </c>
      <c r="DX90" s="12">
        <v>0</v>
      </c>
      <c r="DY90" s="12">
        <v>0</v>
      </c>
      <c r="DZ90" s="12">
        <v>0</v>
      </c>
      <c r="EA90" s="12">
        <v>0</v>
      </c>
      <c r="EB90" s="12">
        <v>0</v>
      </c>
      <c r="EC90" s="12">
        <v>0</v>
      </c>
      <c r="ED90" s="12">
        <v>0</v>
      </c>
      <c r="EE90" s="12">
        <v>0</v>
      </c>
      <c r="EF90" s="12">
        <v>0</v>
      </c>
      <c r="EG90" s="12">
        <v>0</v>
      </c>
      <c r="EH90" s="12">
        <v>0</v>
      </c>
      <c r="EI90" s="12">
        <v>0</v>
      </c>
      <c r="EJ90" s="12">
        <v>0</v>
      </c>
      <c r="EK90" s="12">
        <v>0</v>
      </c>
      <c r="EL90" s="12">
        <v>0</v>
      </c>
      <c r="EM90" s="12">
        <v>0</v>
      </c>
      <c r="EN90" s="12">
        <v>0</v>
      </c>
      <c r="EO90" s="12">
        <v>0</v>
      </c>
      <c r="EP90" s="12">
        <v>0</v>
      </c>
      <c r="EQ90" s="12">
        <v>0</v>
      </c>
      <c r="ER90" s="12">
        <v>0</v>
      </c>
      <c r="ES90" s="12">
        <v>0</v>
      </c>
      <c r="ET90" s="12">
        <v>0</v>
      </c>
      <c r="EU90" s="12">
        <v>0</v>
      </c>
      <c r="EV90" s="12">
        <v>0</v>
      </c>
      <c r="EW90" s="12">
        <v>0</v>
      </c>
      <c r="EX90" s="12">
        <v>0</v>
      </c>
      <c r="EY90" s="12">
        <v>0</v>
      </c>
      <c r="EZ90" s="12">
        <v>0</v>
      </c>
      <c r="FA90" s="12">
        <v>0</v>
      </c>
      <c r="FB90" s="12">
        <v>0</v>
      </c>
      <c r="FC90" s="12">
        <v>0</v>
      </c>
      <c r="FD90" s="12">
        <v>0</v>
      </c>
      <c r="FE90" s="12">
        <v>0</v>
      </c>
      <c r="FF90" s="12">
        <v>0</v>
      </c>
      <c r="FG90" s="12">
        <v>0</v>
      </c>
      <c r="FH90" s="12">
        <v>0</v>
      </c>
      <c r="FI90" s="12">
        <v>0</v>
      </c>
      <c r="FJ90" s="12">
        <v>0</v>
      </c>
      <c r="FK90" s="12">
        <v>0</v>
      </c>
      <c r="FL90" s="12">
        <v>0</v>
      </c>
      <c r="FM90" s="12">
        <v>0</v>
      </c>
      <c r="FN90" s="12">
        <v>0</v>
      </c>
      <c r="FO90" s="12">
        <v>0</v>
      </c>
      <c r="FP90" s="12">
        <v>0</v>
      </c>
      <c r="FQ90" s="12">
        <v>0</v>
      </c>
      <c r="FR90" s="12">
        <v>0</v>
      </c>
      <c r="FS90" s="12">
        <v>0</v>
      </c>
      <c r="FT90" s="12">
        <v>0</v>
      </c>
      <c r="FU90" s="12">
        <v>0</v>
      </c>
      <c r="FV90" s="12">
        <v>0</v>
      </c>
      <c r="FW90" s="12">
        <v>0</v>
      </c>
      <c r="FX90" s="12">
        <v>0</v>
      </c>
      <c r="FY90" s="12">
        <v>0</v>
      </c>
      <c r="FZ90" s="12">
        <v>0</v>
      </c>
      <c r="GA90" s="12">
        <v>0</v>
      </c>
      <c r="GB90" s="12">
        <v>0</v>
      </c>
      <c r="GC90" s="12">
        <v>0</v>
      </c>
      <c r="GD90" s="12">
        <v>0</v>
      </c>
      <c r="GE90" s="12">
        <v>0</v>
      </c>
      <c r="GF90" s="12">
        <v>0</v>
      </c>
      <c r="GG90" s="12">
        <v>0</v>
      </c>
      <c r="GH90" s="12">
        <v>0</v>
      </c>
      <c r="GI90" s="12">
        <v>0</v>
      </c>
    </row>
    <row r="91" spans="1:191" x14ac:dyDescent="0.45">
      <c r="A91">
        <v>89</v>
      </c>
      <c r="B91" s="22" t="s">
        <v>140</v>
      </c>
      <c r="C91" s="23" t="s">
        <v>10</v>
      </c>
      <c r="D91" s="1">
        <v>1</v>
      </c>
      <c r="E91" s="1">
        <v>1</v>
      </c>
      <c r="F91" s="1">
        <f t="shared" si="12"/>
        <v>3</v>
      </c>
      <c r="G91" s="1">
        <f t="shared" si="10"/>
        <v>0</v>
      </c>
      <c r="H91" s="12">
        <v>0</v>
      </c>
      <c r="I91" s="12">
        <v>5</v>
      </c>
      <c r="J91" s="12">
        <v>0</v>
      </c>
      <c r="K91" s="12">
        <v>0</v>
      </c>
      <c r="L91" s="12">
        <v>0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v>0</v>
      </c>
      <c r="W91" s="12">
        <v>0</v>
      </c>
      <c r="X91" s="12">
        <v>0</v>
      </c>
      <c r="Y91" s="12">
        <v>0</v>
      </c>
      <c r="Z91" s="12">
        <v>0</v>
      </c>
      <c r="AA91" s="12">
        <v>0</v>
      </c>
      <c r="AB91" s="12">
        <v>0</v>
      </c>
      <c r="AC91" s="12">
        <v>0</v>
      </c>
      <c r="AD91" s="12">
        <v>0</v>
      </c>
      <c r="AE91" s="12">
        <v>0</v>
      </c>
      <c r="AF91" s="12">
        <v>0</v>
      </c>
      <c r="AG91" s="12">
        <v>0</v>
      </c>
      <c r="AH91" s="12">
        <v>0</v>
      </c>
      <c r="AI91" s="12">
        <v>0</v>
      </c>
      <c r="AJ91" s="12">
        <v>0</v>
      </c>
      <c r="AK91" s="12">
        <v>0</v>
      </c>
      <c r="AL91" s="12">
        <v>0</v>
      </c>
      <c r="AM91" s="21">
        <v>0</v>
      </c>
      <c r="AN91" s="21">
        <v>0</v>
      </c>
      <c r="AO91" s="21">
        <v>0</v>
      </c>
      <c r="AP91" s="21">
        <v>0</v>
      </c>
      <c r="AQ91" s="21">
        <v>0</v>
      </c>
      <c r="AR91" s="21">
        <v>0</v>
      </c>
      <c r="AS91" s="21">
        <v>0</v>
      </c>
      <c r="AT91" s="12">
        <v>0</v>
      </c>
      <c r="AU91" s="12">
        <v>0</v>
      </c>
      <c r="AV91" s="12">
        <v>0</v>
      </c>
      <c r="AW91" s="12">
        <v>0</v>
      </c>
      <c r="AX91" s="12">
        <v>0</v>
      </c>
      <c r="AY91" s="12">
        <v>0</v>
      </c>
      <c r="AZ91" s="12">
        <v>0</v>
      </c>
      <c r="BA91" s="12">
        <v>5</v>
      </c>
      <c r="BB91" s="12">
        <v>0</v>
      </c>
      <c r="BC91" s="12">
        <v>0</v>
      </c>
      <c r="BD91" s="12">
        <v>0</v>
      </c>
      <c r="BE91" s="12">
        <v>0</v>
      </c>
      <c r="BF91" s="12">
        <v>0</v>
      </c>
      <c r="BG91" s="12">
        <v>0</v>
      </c>
      <c r="BH91" s="12">
        <v>0</v>
      </c>
      <c r="BI91" s="12">
        <v>0</v>
      </c>
      <c r="BJ91" s="12">
        <v>0</v>
      </c>
      <c r="BK91" s="12">
        <v>0</v>
      </c>
      <c r="BL91" s="12">
        <v>0</v>
      </c>
      <c r="BM91" s="12">
        <v>0</v>
      </c>
      <c r="BN91" s="12">
        <v>0</v>
      </c>
      <c r="BO91" s="12">
        <v>0</v>
      </c>
      <c r="BP91" s="12">
        <v>0</v>
      </c>
      <c r="BQ91" s="12">
        <v>0</v>
      </c>
      <c r="BR91" s="12">
        <v>0</v>
      </c>
      <c r="BS91" s="12">
        <v>0</v>
      </c>
      <c r="BT91" s="12">
        <v>0</v>
      </c>
      <c r="BU91" s="12">
        <v>0</v>
      </c>
      <c r="BV91" s="12">
        <v>0</v>
      </c>
      <c r="BW91" s="12">
        <v>0</v>
      </c>
      <c r="BX91" s="12">
        <v>0</v>
      </c>
      <c r="BY91" s="12">
        <v>0</v>
      </c>
      <c r="BZ91" s="12">
        <v>0</v>
      </c>
      <c r="CA91" s="12">
        <v>0</v>
      </c>
      <c r="CB91" s="12">
        <v>0</v>
      </c>
      <c r="CC91" s="12">
        <v>0</v>
      </c>
      <c r="CD91" s="12">
        <v>0</v>
      </c>
      <c r="CE91" s="12">
        <v>0</v>
      </c>
      <c r="CF91" s="12">
        <v>0</v>
      </c>
      <c r="CG91" s="12">
        <v>0</v>
      </c>
      <c r="CH91" s="12">
        <v>0</v>
      </c>
      <c r="CI91" s="12">
        <v>0</v>
      </c>
      <c r="CJ91" s="12">
        <v>0</v>
      </c>
      <c r="CK91" s="12">
        <v>0</v>
      </c>
      <c r="CL91" s="12">
        <v>0</v>
      </c>
      <c r="CM91" s="12">
        <v>0</v>
      </c>
      <c r="CN91" s="12">
        <v>0</v>
      </c>
      <c r="CO91" s="12">
        <v>0</v>
      </c>
      <c r="CP91" s="12">
        <v>0</v>
      </c>
      <c r="CQ91" s="12">
        <v>0</v>
      </c>
      <c r="CR91" s="12">
        <v>0</v>
      </c>
      <c r="CS91" s="12">
        <v>0</v>
      </c>
      <c r="CT91" s="12">
        <v>0</v>
      </c>
      <c r="CU91" s="12">
        <v>0</v>
      </c>
      <c r="CV91" s="12">
        <v>0</v>
      </c>
      <c r="CW91" s="12">
        <v>0</v>
      </c>
      <c r="CX91" s="12">
        <v>0</v>
      </c>
      <c r="CY91" s="12">
        <v>4</v>
      </c>
      <c r="CZ91" s="12">
        <v>0</v>
      </c>
      <c r="DA91" s="12">
        <v>0</v>
      </c>
      <c r="DB91" s="12">
        <v>0</v>
      </c>
      <c r="DC91" s="12">
        <v>0</v>
      </c>
      <c r="DD91" s="12">
        <v>0</v>
      </c>
      <c r="DE91" s="12">
        <v>0</v>
      </c>
      <c r="DF91" s="12">
        <v>0</v>
      </c>
      <c r="DG91" s="12">
        <v>0</v>
      </c>
      <c r="DH91" s="12">
        <v>0</v>
      </c>
      <c r="DI91" s="12">
        <v>0</v>
      </c>
      <c r="DJ91" s="12">
        <v>0</v>
      </c>
      <c r="DK91" s="12">
        <v>0</v>
      </c>
      <c r="DL91" s="12">
        <v>0</v>
      </c>
      <c r="DM91" s="12">
        <v>0</v>
      </c>
      <c r="DN91" s="12">
        <v>0</v>
      </c>
      <c r="DO91" s="12">
        <v>0</v>
      </c>
      <c r="DP91" s="12">
        <v>0</v>
      </c>
      <c r="DQ91" s="12">
        <v>0</v>
      </c>
      <c r="DR91" s="12">
        <v>0</v>
      </c>
      <c r="DS91" s="12">
        <v>0</v>
      </c>
      <c r="DT91" s="12">
        <v>0</v>
      </c>
      <c r="DU91" s="12">
        <v>0</v>
      </c>
      <c r="DV91" s="12">
        <v>0</v>
      </c>
      <c r="DW91" s="12">
        <v>0</v>
      </c>
      <c r="DX91" s="12">
        <v>0</v>
      </c>
      <c r="DY91" s="12">
        <v>0</v>
      </c>
      <c r="DZ91" s="12">
        <v>0</v>
      </c>
      <c r="EA91" s="12">
        <v>0</v>
      </c>
      <c r="EB91" s="12">
        <v>0</v>
      </c>
      <c r="EC91" s="12">
        <v>0</v>
      </c>
      <c r="ED91" s="12">
        <v>0</v>
      </c>
      <c r="EE91" s="12">
        <v>0</v>
      </c>
      <c r="EF91" s="12">
        <v>0</v>
      </c>
      <c r="EG91" s="12">
        <v>0</v>
      </c>
      <c r="EH91" s="12">
        <v>0</v>
      </c>
      <c r="EI91" s="12">
        <v>0</v>
      </c>
      <c r="EJ91" s="12">
        <v>0</v>
      </c>
      <c r="EK91" s="12">
        <v>0</v>
      </c>
      <c r="EL91" s="12">
        <v>0</v>
      </c>
      <c r="EM91" s="12">
        <v>0</v>
      </c>
      <c r="EN91" s="12">
        <v>0</v>
      </c>
      <c r="EO91" s="12">
        <v>0</v>
      </c>
      <c r="EP91" s="12">
        <v>0</v>
      </c>
      <c r="EQ91" s="12">
        <v>0</v>
      </c>
      <c r="ER91" s="12">
        <v>0</v>
      </c>
      <c r="ES91" s="12">
        <v>0</v>
      </c>
      <c r="ET91" s="12">
        <v>0</v>
      </c>
      <c r="EU91" s="12">
        <v>0</v>
      </c>
      <c r="EV91" s="12">
        <v>0</v>
      </c>
      <c r="EW91" s="12">
        <v>0</v>
      </c>
      <c r="EX91" s="12">
        <v>0</v>
      </c>
      <c r="EY91" s="12">
        <v>0</v>
      </c>
      <c r="EZ91" s="12">
        <v>0</v>
      </c>
      <c r="FA91" s="12">
        <v>0</v>
      </c>
      <c r="FB91" s="12">
        <v>0</v>
      </c>
      <c r="FC91" s="12">
        <v>0</v>
      </c>
      <c r="FD91" s="12">
        <v>0</v>
      </c>
      <c r="FE91" s="12">
        <v>0</v>
      </c>
      <c r="FF91" s="12">
        <v>0</v>
      </c>
      <c r="FG91" s="12">
        <v>0</v>
      </c>
      <c r="FH91" s="12">
        <v>0</v>
      </c>
      <c r="FI91" s="12">
        <v>0</v>
      </c>
      <c r="FJ91" s="12">
        <v>0</v>
      </c>
      <c r="FK91" s="12">
        <v>0</v>
      </c>
      <c r="FL91" s="12">
        <v>0</v>
      </c>
      <c r="FM91" s="12">
        <v>0</v>
      </c>
      <c r="FN91" s="12">
        <v>0</v>
      </c>
      <c r="FO91" s="12">
        <v>0</v>
      </c>
      <c r="FP91" s="12">
        <v>0</v>
      </c>
      <c r="FQ91" s="12">
        <v>0</v>
      </c>
      <c r="FR91" s="12">
        <v>0</v>
      </c>
      <c r="FS91" s="12">
        <v>0</v>
      </c>
      <c r="FT91" s="12">
        <v>0</v>
      </c>
      <c r="FU91" s="12">
        <v>0</v>
      </c>
      <c r="FV91" s="12">
        <v>0</v>
      </c>
      <c r="FW91" s="12">
        <v>0</v>
      </c>
      <c r="FX91" s="12">
        <v>0</v>
      </c>
      <c r="FY91" s="12">
        <v>0</v>
      </c>
      <c r="FZ91" s="12">
        <v>0</v>
      </c>
      <c r="GA91" s="12">
        <v>0</v>
      </c>
      <c r="GB91" s="12">
        <v>0</v>
      </c>
      <c r="GC91" s="12">
        <v>0</v>
      </c>
      <c r="GD91" s="12">
        <v>0</v>
      </c>
      <c r="GE91" s="12">
        <v>0</v>
      </c>
      <c r="GF91" s="12">
        <v>0</v>
      </c>
      <c r="GG91" s="12">
        <v>0</v>
      </c>
      <c r="GH91" s="12">
        <v>0</v>
      </c>
      <c r="GI91" s="12">
        <v>0</v>
      </c>
    </row>
    <row r="92" spans="1:191" x14ac:dyDescent="0.45">
      <c r="A92">
        <v>90</v>
      </c>
      <c r="B92" s="22" t="s">
        <v>139</v>
      </c>
      <c r="C92" s="23" t="s">
        <v>10</v>
      </c>
      <c r="D92" s="1">
        <v>0.5</v>
      </c>
      <c r="E92" s="1">
        <v>1</v>
      </c>
      <c r="F92" s="1">
        <f t="shared" si="12"/>
        <v>2</v>
      </c>
      <c r="G92" s="1">
        <f t="shared" si="10"/>
        <v>0</v>
      </c>
      <c r="H92" s="12">
        <v>0</v>
      </c>
      <c r="I92" s="12">
        <v>0</v>
      </c>
      <c r="J92" s="12">
        <v>0</v>
      </c>
      <c r="K92" s="12">
        <v>0</v>
      </c>
      <c r="L92" s="12">
        <v>0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2">
        <v>0</v>
      </c>
      <c r="Y92" s="12">
        <v>0</v>
      </c>
      <c r="Z92" s="12">
        <v>0</v>
      </c>
      <c r="AA92" s="12">
        <v>0</v>
      </c>
      <c r="AB92" s="12">
        <v>0</v>
      </c>
      <c r="AC92" s="12">
        <v>0</v>
      </c>
      <c r="AD92" s="12">
        <v>0</v>
      </c>
      <c r="AE92" s="12">
        <v>0</v>
      </c>
      <c r="AF92" s="12">
        <v>0</v>
      </c>
      <c r="AG92" s="12">
        <v>0</v>
      </c>
      <c r="AH92" s="12">
        <v>0</v>
      </c>
      <c r="AI92" s="12">
        <v>0</v>
      </c>
      <c r="AJ92" s="12">
        <v>0</v>
      </c>
      <c r="AK92" s="12">
        <v>0</v>
      </c>
      <c r="AL92" s="12">
        <v>0</v>
      </c>
      <c r="AM92" s="21">
        <v>0</v>
      </c>
      <c r="AN92" s="21">
        <v>0</v>
      </c>
      <c r="AO92" s="21">
        <v>0</v>
      </c>
      <c r="AP92" s="21">
        <v>0</v>
      </c>
      <c r="AQ92" s="21">
        <v>0</v>
      </c>
      <c r="AR92" s="21">
        <v>0</v>
      </c>
      <c r="AS92" s="21">
        <v>0</v>
      </c>
      <c r="AT92" s="12">
        <v>0</v>
      </c>
      <c r="AU92" s="12">
        <v>0</v>
      </c>
      <c r="AV92" s="12">
        <v>0</v>
      </c>
      <c r="AW92" s="12">
        <v>0</v>
      </c>
      <c r="AX92" s="12">
        <v>0</v>
      </c>
      <c r="AY92" s="12">
        <v>0</v>
      </c>
      <c r="AZ92" s="12">
        <v>0</v>
      </c>
      <c r="BA92" s="12">
        <v>5</v>
      </c>
      <c r="BB92" s="12">
        <v>0</v>
      </c>
      <c r="BC92" s="12">
        <v>0</v>
      </c>
      <c r="BD92" s="12">
        <v>0</v>
      </c>
      <c r="BE92" s="12">
        <v>0</v>
      </c>
      <c r="BF92" s="12">
        <v>0</v>
      </c>
      <c r="BG92" s="12">
        <v>0</v>
      </c>
      <c r="BH92" s="12">
        <v>0</v>
      </c>
      <c r="BI92" s="12">
        <v>0</v>
      </c>
      <c r="BJ92" s="12">
        <v>0</v>
      </c>
      <c r="BK92" s="12">
        <v>0</v>
      </c>
      <c r="BL92" s="12">
        <v>0</v>
      </c>
      <c r="BM92" s="12">
        <v>0</v>
      </c>
      <c r="BN92" s="12">
        <v>0</v>
      </c>
      <c r="BO92" s="12">
        <v>0</v>
      </c>
      <c r="BP92" s="12">
        <v>0</v>
      </c>
      <c r="BQ92" s="12">
        <v>0</v>
      </c>
      <c r="BR92" s="12">
        <v>0</v>
      </c>
      <c r="BS92" s="12">
        <v>0</v>
      </c>
      <c r="BT92" s="12">
        <v>0</v>
      </c>
      <c r="BU92" s="12">
        <v>0</v>
      </c>
      <c r="BV92" s="12">
        <v>0</v>
      </c>
      <c r="BW92" s="12">
        <v>0</v>
      </c>
      <c r="BX92" s="12">
        <v>0</v>
      </c>
      <c r="BY92" s="12">
        <v>0</v>
      </c>
      <c r="BZ92" s="12">
        <v>0</v>
      </c>
      <c r="CA92" s="12">
        <v>0</v>
      </c>
      <c r="CB92" s="12">
        <v>0</v>
      </c>
      <c r="CC92" s="12">
        <v>0</v>
      </c>
      <c r="CD92" s="12">
        <v>0</v>
      </c>
      <c r="CE92" s="12">
        <v>0</v>
      </c>
      <c r="CF92" s="12">
        <v>0</v>
      </c>
      <c r="CG92" s="12">
        <v>0</v>
      </c>
      <c r="CH92" s="12">
        <v>0</v>
      </c>
      <c r="CI92" s="12">
        <v>0</v>
      </c>
      <c r="CJ92" s="12">
        <v>0</v>
      </c>
      <c r="CK92" s="12">
        <v>0</v>
      </c>
      <c r="CL92" s="12">
        <v>0</v>
      </c>
      <c r="CM92" s="12">
        <v>0</v>
      </c>
      <c r="CN92" s="12">
        <v>0</v>
      </c>
      <c r="CO92" s="12">
        <v>0</v>
      </c>
      <c r="CP92" s="12">
        <v>0</v>
      </c>
      <c r="CQ92" s="12">
        <v>0</v>
      </c>
      <c r="CR92" s="12">
        <v>0</v>
      </c>
      <c r="CS92" s="12">
        <v>0</v>
      </c>
      <c r="CT92" s="12">
        <v>1</v>
      </c>
      <c r="CU92" s="12">
        <v>0</v>
      </c>
      <c r="CV92" s="12">
        <v>0</v>
      </c>
      <c r="CW92" s="12">
        <v>0</v>
      </c>
      <c r="CX92" s="12">
        <v>0</v>
      </c>
      <c r="CY92" s="12">
        <v>0</v>
      </c>
      <c r="CZ92" s="12">
        <v>0</v>
      </c>
      <c r="DA92" s="12">
        <v>0</v>
      </c>
      <c r="DB92" s="12">
        <v>0</v>
      </c>
      <c r="DC92" s="12">
        <v>0</v>
      </c>
      <c r="DD92" s="12">
        <v>0</v>
      </c>
      <c r="DE92" s="12">
        <v>0</v>
      </c>
      <c r="DF92" s="12">
        <v>0</v>
      </c>
      <c r="DG92" s="12">
        <v>0</v>
      </c>
      <c r="DH92" s="12">
        <v>0</v>
      </c>
      <c r="DI92" s="12">
        <v>0</v>
      </c>
      <c r="DJ92" s="12">
        <v>0</v>
      </c>
      <c r="DK92" s="12">
        <v>0</v>
      </c>
      <c r="DL92" s="12">
        <v>0</v>
      </c>
      <c r="DM92" s="12">
        <v>0</v>
      </c>
      <c r="DN92" s="12">
        <v>0</v>
      </c>
      <c r="DO92" s="12">
        <v>0</v>
      </c>
      <c r="DP92" s="12">
        <v>0</v>
      </c>
      <c r="DQ92" s="12">
        <v>0</v>
      </c>
      <c r="DR92" s="12">
        <v>0</v>
      </c>
      <c r="DS92" s="12">
        <v>0</v>
      </c>
      <c r="DT92" s="12">
        <v>0</v>
      </c>
      <c r="DU92" s="12">
        <v>0</v>
      </c>
      <c r="DV92" s="12">
        <v>0</v>
      </c>
      <c r="DW92" s="12">
        <v>0</v>
      </c>
      <c r="DX92" s="12">
        <v>0</v>
      </c>
      <c r="DY92" s="12">
        <v>0</v>
      </c>
      <c r="DZ92" s="12">
        <v>0</v>
      </c>
      <c r="EA92" s="12">
        <v>0</v>
      </c>
      <c r="EB92" s="12">
        <v>0</v>
      </c>
      <c r="EC92" s="12">
        <v>0</v>
      </c>
      <c r="ED92" s="12">
        <v>0</v>
      </c>
      <c r="EE92" s="12">
        <v>0</v>
      </c>
      <c r="EF92" s="12">
        <v>0</v>
      </c>
      <c r="EG92" s="12">
        <v>0</v>
      </c>
      <c r="EH92" s="12">
        <v>0</v>
      </c>
      <c r="EI92" s="12">
        <v>0</v>
      </c>
      <c r="EJ92" s="12">
        <v>0</v>
      </c>
      <c r="EK92" s="12">
        <v>0</v>
      </c>
      <c r="EL92" s="12">
        <v>0</v>
      </c>
      <c r="EM92" s="12">
        <v>0</v>
      </c>
      <c r="EN92" s="12">
        <v>0</v>
      </c>
      <c r="EO92" s="12">
        <v>0</v>
      </c>
      <c r="EP92" s="12">
        <v>0</v>
      </c>
      <c r="EQ92" s="12">
        <v>0</v>
      </c>
      <c r="ER92" s="12">
        <v>0</v>
      </c>
      <c r="ES92" s="12">
        <v>0</v>
      </c>
      <c r="ET92" s="12">
        <v>0</v>
      </c>
      <c r="EU92" s="12">
        <v>0</v>
      </c>
      <c r="EV92" s="12">
        <v>0</v>
      </c>
      <c r="EW92" s="12">
        <v>0</v>
      </c>
      <c r="EX92" s="12">
        <v>0</v>
      </c>
      <c r="EY92" s="12">
        <v>0</v>
      </c>
      <c r="EZ92" s="12">
        <v>0</v>
      </c>
      <c r="FA92" s="12">
        <v>0</v>
      </c>
      <c r="FB92" s="12">
        <v>0</v>
      </c>
      <c r="FC92" s="12">
        <v>0</v>
      </c>
      <c r="FD92" s="12">
        <v>0</v>
      </c>
      <c r="FE92" s="12">
        <v>0</v>
      </c>
      <c r="FF92" s="12">
        <v>0</v>
      </c>
      <c r="FG92" s="12">
        <v>0</v>
      </c>
      <c r="FH92" s="12">
        <v>0</v>
      </c>
      <c r="FI92" s="12">
        <v>0</v>
      </c>
      <c r="FJ92" s="12">
        <v>0</v>
      </c>
      <c r="FK92" s="12">
        <v>0</v>
      </c>
      <c r="FL92" s="12">
        <v>0</v>
      </c>
      <c r="FM92" s="12">
        <v>0</v>
      </c>
      <c r="FN92" s="12">
        <v>0</v>
      </c>
      <c r="FO92" s="12">
        <v>0</v>
      </c>
      <c r="FP92" s="12">
        <v>0</v>
      </c>
      <c r="FQ92" s="12">
        <v>0</v>
      </c>
      <c r="FR92" s="12">
        <v>0</v>
      </c>
      <c r="FS92" s="12">
        <v>0</v>
      </c>
      <c r="FT92" s="12">
        <v>0</v>
      </c>
      <c r="FU92" s="12">
        <v>0</v>
      </c>
      <c r="FV92" s="12">
        <v>0</v>
      </c>
      <c r="FW92" s="12">
        <v>0</v>
      </c>
      <c r="FX92" s="12">
        <v>0</v>
      </c>
      <c r="FY92" s="12">
        <v>0</v>
      </c>
      <c r="FZ92" s="12">
        <v>0</v>
      </c>
      <c r="GA92" s="12">
        <v>0</v>
      </c>
      <c r="GB92" s="12">
        <v>0</v>
      </c>
      <c r="GC92" s="12">
        <v>0</v>
      </c>
      <c r="GD92" s="12">
        <v>0</v>
      </c>
      <c r="GE92" s="12">
        <v>0</v>
      </c>
      <c r="GF92" s="12">
        <v>0</v>
      </c>
      <c r="GG92" s="12">
        <v>0</v>
      </c>
      <c r="GH92" s="12">
        <v>0</v>
      </c>
      <c r="GI92" s="12">
        <v>0</v>
      </c>
    </row>
    <row r="93" spans="1:191" x14ac:dyDescent="0.45">
      <c r="A93">
        <v>91</v>
      </c>
      <c r="B93" s="22" t="s">
        <v>138</v>
      </c>
      <c r="C93" s="23" t="s">
        <v>10</v>
      </c>
      <c r="D93" s="1">
        <v>0.5</v>
      </c>
      <c r="E93" s="1">
        <v>1</v>
      </c>
      <c r="F93" s="1">
        <f t="shared" si="12"/>
        <v>4</v>
      </c>
      <c r="G93" s="1">
        <f t="shared" si="10"/>
        <v>0</v>
      </c>
      <c r="H93" s="12">
        <v>0</v>
      </c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>
        <v>0</v>
      </c>
      <c r="AE93" s="12">
        <v>0</v>
      </c>
      <c r="AF93" s="12">
        <v>0</v>
      </c>
      <c r="AG93" s="12">
        <v>0</v>
      </c>
      <c r="AH93" s="12">
        <v>0</v>
      </c>
      <c r="AI93" s="12">
        <v>0</v>
      </c>
      <c r="AJ93" s="12">
        <v>0</v>
      </c>
      <c r="AK93" s="12">
        <v>0</v>
      </c>
      <c r="AL93" s="12">
        <v>0</v>
      </c>
      <c r="AM93" s="21">
        <v>0</v>
      </c>
      <c r="AN93" s="21">
        <v>0</v>
      </c>
      <c r="AO93" s="21">
        <v>0</v>
      </c>
      <c r="AP93" s="21">
        <v>0</v>
      </c>
      <c r="AQ93" s="21">
        <v>0</v>
      </c>
      <c r="AR93" s="21">
        <v>0</v>
      </c>
      <c r="AS93" s="21">
        <v>0</v>
      </c>
      <c r="AT93" s="12">
        <v>0</v>
      </c>
      <c r="AU93" s="12">
        <v>0</v>
      </c>
      <c r="AV93" s="12">
        <v>0</v>
      </c>
      <c r="AW93" s="12">
        <v>1</v>
      </c>
      <c r="AX93" s="12">
        <v>0</v>
      </c>
      <c r="AY93" s="12">
        <v>0</v>
      </c>
      <c r="AZ93" s="12">
        <v>0</v>
      </c>
      <c r="BA93" s="12">
        <v>15</v>
      </c>
      <c r="BB93" s="12">
        <v>0</v>
      </c>
      <c r="BC93" s="12">
        <v>0</v>
      </c>
      <c r="BD93" s="12">
        <v>0</v>
      </c>
      <c r="BE93" s="12">
        <v>15</v>
      </c>
      <c r="BF93" s="12">
        <v>0</v>
      </c>
      <c r="BG93" s="12">
        <v>0</v>
      </c>
      <c r="BH93" s="12">
        <v>0</v>
      </c>
      <c r="BI93" s="12">
        <v>0</v>
      </c>
      <c r="BJ93" s="12">
        <v>0</v>
      </c>
      <c r="BK93" s="12">
        <v>0</v>
      </c>
      <c r="BL93" s="12">
        <v>0</v>
      </c>
      <c r="BM93" s="12">
        <v>0</v>
      </c>
      <c r="BN93" s="12">
        <v>0</v>
      </c>
      <c r="BO93" s="12">
        <v>0</v>
      </c>
      <c r="BP93" s="12">
        <v>0</v>
      </c>
      <c r="BQ93" s="12">
        <v>0</v>
      </c>
      <c r="BR93" s="12">
        <v>0</v>
      </c>
      <c r="BS93" s="12">
        <v>0</v>
      </c>
      <c r="BT93" s="12">
        <v>0</v>
      </c>
      <c r="BU93" s="12">
        <v>0</v>
      </c>
      <c r="BV93" s="12">
        <v>0</v>
      </c>
      <c r="BW93" s="12">
        <v>0</v>
      </c>
      <c r="BX93" s="12">
        <v>0</v>
      </c>
      <c r="BY93" s="12">
        <v>0</v>
      </c>
      <c r="BZ93" s="12">
        <v>1</v>
      </c>
      <c r="CA93" s="12">
        <v>0</v>
      </c>
      <c r="CB93" s="12">
        <v>0</v>
      </c>
      <c r="CC93" s="12">
        <v>0</v>
      </c>
      <c r="CD93" s="12">
        <v>0</v>
      </c>
      <c r="CE93" s="12">
        <v>0</v>
      </c>
      <c r="CF93" s="12">
        <v>0</v>
      </c>
      <c r="CG93" s="12">
        <v>0</v>
      </c>
      <c r="CH93" s="12">
        <v>0</v>
      </c>
      <c r="CI93" s="12">
        <v>0</v>
      </c>
      <c r="CJ93" s="12">
        <v>0</v>
      </c>
      <c r="CK93" s="12">
        <v>0</v>
      </c>
      <c r="CL93" s="12">
        <v>0</v>
      </c>
      <c r="CM93" s="12">
        <v>0</v>
      </c>
      <c r="CN93" s="12">
        <v>0</v>
      </c>
      <c r="CO93" s="12">
        <v>0</v>
      </c>
      <c r="CP93" s="12">
        <v>0</v>
      </c>
      <c r="CQ93" s="12">
        <v>0</v>
      </c>
      <c r="CR93" s="12">
        <v>0</v>
      </c>
      <c r="CS93" s="12">
        <v>0</v>
      </c>
      <c r="CT93" s="12">
        <v>0</v>
      </c>
      <c r="CU93" s="12">
        <v>0</v>
      </c>
      <c r="CV93" s="12">
        <v>0</v>
      </c>
      <c r="CW93" s="12">
        <v>0</v>
      </c>
      <c r="CX93" s="12">
        <v>0</v>
      </c>
      <c r="CY93" s="12">
        <v>0</v>
      </c>
      <c r="CZ93" s="12">
        <v>0</v>
      </c>
      <c r="DA93" s="12">
        <v>0</v>
      </c>
      <c r="DB93" s="12">
        <v>0</v>
      </c>
      <c r="DC93" s="12">
        <v>0</v>
      </c>
      <c r="DD93" s="12">
        <v>0</v>
      </c>
      <c r="DE93" s="12">
        <v>0</v>
      </c>
      <c r="DF93" s="12">
        <v>0</v>
      </c>
      <c r="DG93" s="12">
        <v>0</v>
      </c>
      <c r="DH93" s="12">
        <v>0</v>
      </c>
      <c r="DI93" s="12">
        <v>0</v>
      </c>
      <c r="DJ93" s="12">
        <v>0</v>
      </c>
      <c r="DK93" s="12">
        <v>0</v>
      </c>
      <c r="DL93" s="12">
        <v>0</v>
      </c>
      <c r="DM93" s="12">
        <v>0</v>
      </c>
      <c r="DN93" s="12">
        <v>0</v>
      </c>
      <c r="DO93" s="12">
        <v>0</v>
      </c>
      <c r="DP93" s="12">
        <v>0</v>
      </c>
      <c r="DQ93" s="12">
        <v>0</v>
      </c>
      <c r="DR93" s="12">
        <v>0</v>
      </c>
      <c r="DS93" s="12">
        <v>0</v>
      </c>
      <c r="DT93" s="12">
        <v>0</v>
      </c>
      <c r="DU93" s="12">
        <v>0</v>
      </c>
      <c r="DV93" s="12">
        <v>0</v>
      </c>
      <c r="DW93" s="12">
        <v>0</v>
      </c>
      <c r="DX93" s="12">
        <v>0</v>
      </c>
      <c r="DY93" s="12">
        <v>0</v>
      </c>
      <c r="DZ93" s="12">
        <v>0</v>
      </c>
      <c r="EA93" s="12">
        <v>0</v>
      </c>
      <c r="EB93" s="12">
        <v>0</v>
      </c>
      <c r="EC93" s="12">
        <v>0</v>
      </c>
      <c r="ED93" s="12">
        <v>0</v>
      </c>
      <c r="EE93" s="12">
        <v>0</v>
      </c>
      <c r="EF93" s="12">
        <v>0</v>
      </c>
      <c r="EG93" s="12">
        <v>0</v>
      </c>
      <c r="EH93" s="12">
        <v>0</v>
      </c>
      <c r="EI93" s="12">
        <v>0</v>
      </c>
      <c r="EJ93" s="12">
        <v>0</v>
      </c>
      <c r="EK93" s="12">
        <v>0</v>
      </c>
      <c r="EL93" s="12">
        <v>0</v>
      </c>
      <c r="EM93" s="12">
        <v>0</v>
      </c>
      <c r="EN93" s="12">
        <v>0</v>
      </c>
      <c r="EO93" s="12">
        <v>0</v>
      </c>
      <c r="EP93" s="12">
        <v>0</v>
      </c>
      <c r="EQ93" s="12">
        <v>0</v>
      </c>
      <c r="ER93" s="12">
        <v>0</v>
      </c>
      <c r="ES93" s="12">
        <v>0</v>
      </c>
      <c r="ET93" s="12">
        <v>0</v>
      </c>
      <c r="EU93" s="12">
        <v>0</v>
      </c>
      <c r="EV93" s="12">
        <v>0</v>
      </c>
      <c r="EW93" s="12">
        <v>0</v>
      </c>
      <c r="EX93" s="12">
        <v>0</v>
      </c>
      <c r="EY93" s="12">
        <v>0</v>
      </c>
      <c r="EZ93" s="12">
        <v>0</v>
      </c>
      <c r="FA93" s="12">
        <v>0</v>
      </c>
      <c r="FB93" s="12">
        <v>0</v>
      </c>
      <c r="FC93" s="12">
        <v>0</v>
      </c>
      <c r="FD93" s="12">
        <v>0</v>
      </c>
      <c r="FE93" s="12">
        <v>0</v>
      </c>
      <c r="FF93" s="12">
        <v>0</v>
      </c>
      <c r="FG93" s="12">
        <v>0</v>
      </c>
      <c r="FH93" s="12">
        <v>0</v>
      </c>
      <c r="FI93" s="12">
        <v>0</v>
      </c>
      <c r="FJ93" s="12">
        <v>0</v>
      </c>
      <c r="FK93" s="12">
        <v>0</v>
      </c>
      <c r="FL93" s="12">
        <v>0</v>
      </c>
      <c r="FM93" s="12">
        <v>0</v>
      </c>
      <c r="FN93" s="12">
        <v>0</v>
      </c>
      <c r="FO93" s="12">
        <v>0</v>
      </c>
      <c r="FP93" s="12">
        <v>0</v>
      </c>
      <c r="FQ93" s="12">
        <v>0</v>
      </c>
      <c r="FR93" s="12">
        <v>0</v>
      </c>
      <c r="FS93" s="12">
        <v>0</v>
      </c>
      <c r="FT93" s="12">
        <v>0</v>
      </c>
      <c r="FU93" s="12">
        <v>0</v>
      </c>
      <c r="FV93" s="12">
        <v>0</v>
      </c>
      <c r="FW93" s="12">
        <v>0</v>
      </c>
      <c r="FX93" s="12">
        <v>0</v>
      </c>
      <c r="FY93" s="12">
        <v>0</v>
      </c>
      <c r="FZ93" s="12">
        <v>0</v>
      </c>
      <c r="GA93" s="12">
        <v>0</v>
      </c>
      <c r="GB93" s="12">
        <v>0</v>
      </c>
      <c r="GC93" s="12">
        <v>0</v>
      </c>
      <c r="GD93" s="12">
        <v>0</v>
      </c>
      <c r="GE93" s="12">
        <v>0</v>
      </c>
      <c r="GF93" s="12">
        <v>0</v>
      </c>
      <c r="GG93" s="12">
        <v>0</v>
      </c>
      <c r="GH93" s="12">
        <v>0</v>
      </c>
      <c r="GI93" s="12">
        <v>0</v>
      </c>
    </row>
    <row r="94" spans="1:191" x14ac:dyDescent="0.45">
      <c r="A94">
        <v>92</v>
      </c>
      <c r="B94" s="22" t="s">
        <v>137</v>
      </c>
      <c r="C94" s="23" t="s">
        <v>10</v>
      </c>
      <c r="D94" s="1">
        <v>0.5</v>
      </c>
      <c r="E94" s="1">
        <v>1</v>
      </c>
      <c r="F94" s="1">
        <f t="shared" si="12"/>
        <v>1</v>
      </c>
      <c r="G94" s="1">
        <f t="shared" si="10"/>
        <v>0</v>
      </c>
      <c r="H94" s="12">
        <v>0</v>
      </c>
      <c r="I94" s="12">
        <v>0</v>
      </c>
      <c r="J94" s="12">
        <v>8</v>
      </c>
      <c r="K94" s="12">
        <v>0</v>
      </c>
      <c r="L94" s="12">
        <v>0</v>
      </c>
      <c r="M94" s="12">
        <v>0</v>
      </c>
      <c r="N94" s="12">
        <v>0</v>
      </c>
      <c r="O94" s="12">
        <v>0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2">
        <v>0</v>
      </c>
      <c r="Y94" s="12">
        <v>0</v>
      </c>
      <c r="Z94" s="12">
        <v>0</v>
      </c>
      <c r="AA94" s="12">
        <v>0</v>
      </c>
      <c r="AB94" s="12">
        <v>0</v>
      </c>
      <c r="AC94" s="12">
        <v>0</v>
      </c>
      <c r="AD94" s="12">
        <v>0</v>
      </c>
      <c r="AE94" s="12">
        <v>0</v>
      </c>
      <c r="AF94" s="12">
        <v>0</v>
      </c>
      <c r="AG94" s="12">
        <v>0</v>
      </c>
      <c r="AH94" s="12">
        <v>0</v>
      </c>
      <c r="AI94" s="12">
        <v>0</v>
      </c>
      <c r="AJ94" s="12">
        <v>0</v>
      </c>
      <c r="AK94" s="12">
        <v>0</v>
      </c>
      <c r="AL94" s="12">
        <v>0</v>
      </c>
      <c r="AM94" s="21">
        <v>0</v>
      </c>
      <c r="AN94" s="21">
        <v>0</v>
      </c>
      <c r="AO94" s="21">
        <v>0</v>
      </c>
      <c r="AP94" s="21">
        <v>0</v>
      </c>
      <c r="AQ94" s="21">
        <v>0</v>
      </c>
      <c r="AR94" s="21">
        <v>0</v>
      </c>
      <c r="AS94" s="21">
        <v>0</v>
      </c>
      <c r="AT94" s="12">
        <v>0</v>
      </c>
      <c r="AU94" s="12">
        <v>0</v>
      </c>
      <c r="AV94" s="12">
        <v>0</v>
      </c>
      <c r="AW94" s="12">
        <v>0</v>
      </c>
      <c r="AX94" s="12">
        <v>0</v>
      </c>
      <c r="AY94" s="12">
        <v>0</v>
      </c>
      <c r="AZ94" s="12">
        <v>0</v>
      </c>
      <c r="BA94" s="12">
        <v>0</v>
      </c>
      <c r="BB94" s="12">
        <v>0</v>
      </c>
      <c r="BC94" s="12">
        <v>0</v>
      </c>
      <c r="BD94" s="12">
        <v>0</v>
      </c>
      <c r="BE94" s="12">
        <v>0</v>
      </c>
      <c r="BF94" s="12">
        <v>0</v>
      </c>
      <c r="BG94" s="12">
        <v>0</v>
      </c>
      <c r="BH94" s="12">
        <v>0</v>
      </c>
      <c r="BI94" s="12">
        <v>0</v>
      </c>
      <c r="BJ94" s="12">
        <v>0</v>
      </c>
      <c r="BK94" s="12">
        <v>0</v>
      </c>
      <c r="BL94" s="12">
        <v>0</v>
      </c>
      <c r="BM94" s="12">
        <v>0</v>
      </c>
      <c r="BN94" s="12">
        <v>0</v>
      </c>
      <c r="BO94" s="12">
        <v>0</v>
      </c>
      <c r="BP94" s="12">
        <v>0</v>
      </c>
      <c r="BQ94" s="12">
        <v>0</v>
      </c>
      <c r="BR94" s="12">
        <v>0</v>
      </c>
      <c r="BS94" s="12">
        <v>0</v>
      </c>
      <c r="BT94" s="12">
        <v>0</v>
      </c>
      <c r="BU94" s="12">
        <v>0</v>
      </c>
      <c r="BV94" s="12">
        <v>0</v>
      </c>
      <c r="BW94" s="12">
        <v>0</v>
      </c>
      <c r="BX94" s="12">
        <v>0</v>
      </c>
      <c r="BY94" s="12">
        <v>0</v>
      </c>
      <c r="BZ94" s="12">
        <v>0</v>
      </c>
      <c r="CA94" s="12">
        <v>0</v>
      </c>
      <c r="CB94" s="12">
        <v>0</v>
      </c>
      <c r="CC94" s="12">
        <v>0</v>
      </c>
      <c r="CD94" s="12">
        <v>0</v>
      </c>
      <c r="CE94" s="12">
        <v>0</v>
      </c>
      <c r="CF94" s="12">
        <v>0</v>
      </c>
      <c r="CG94" s="12">
        <v>0</v>
      </c>
      <c r="CH94" s="12">
        <v>0</v>
      </c>
      <c r="CI94" s="12">
        <v>0</v>
      </c>
      <c r="CJ94" s="12">
        <v>0</v>
      </c>
      <c r="CK94" s="12">
        <v>0</v>
      </c>
      <c r="CL94" s="12">
        <v>0</v>
      </c>
      <c r="CM94" s="12">
        <v>0</v>
      </c>
      <c r="CN94" s="12">
        <v>0</v>
      </c>
      <c r="CO94" s="12">
        <v>0</v>
      </c>
      <c r="CP94" s="12">
        <v>0</v>
      </c>
      <c r="CQ94" s="12">
        <v>0</v>
      </c>
      <c r="CR94" s="12">
        <v>0</v>
      </c>
      <c r="CS94" s="12">
        <v>0</v>
      </c>
      <c r="CT94" s="12">
        <v>0</v>
      </c>
      <c r="CU94" s="12">
        <v>0</v>
      </c>
      <c r="CV94" s="12">
        <v>0</v>
      </c>
      <c r="CW94" s="12">
        <v>0</v>
      </c>
      <c r="CX94" s="12">
        <v>0</v>
      </c>
      <c r="CY94" s="12">
        <v>0</v>
      </c>
      <c r="CZ94" s="12">
        <v>0</v>
      </c>
      <c r="DA94" s="12">
        <v>0</v>
      </c>
      <c r="DB94" s="12">
        <v>0</v>
      </c>
      <c r="DC94" s="12">
        <v>0</v>
      </c>
      <c r="DD94" s="12">
        <v>0</v>
      </c>
      <c r="DE94" s="12">
        <v>0</v>
      </c>
      <c r="DF94" s="12">
        <v>0</v>
      </c>
      <c r="DG94" s="12">
        <v>0</v>
      </c>
      <c r="DH94" s="12">
        <v>0</v>
      </c>
      <c r="DI94" s="12">
        <v>0</v>
      </c>
      <c r="DJ94" s="12">
        <v>0</v>
      </c>
      <c r="DK94" s="12">
        <v>0</v>
      </c>
      <c r="DL94" s="12">
        <v>0</v>
      </c>
      <c r="DM94" s="12">
        <v>0</v>
      </c>
      <c r="DN94" s="12">
        <v>0</v>
      </c>
      <c r="DO94" s="12">
        <v>0</v>
      </c>
      <c r="DP94" s="12">
        <v>0</v>
      </c>
      <c r="DQ94" s="12">
        <v>0</v>
      </c>
      <c r="DR94" s="12">
        <v>0</v>
      </c>
      <c r="DS94" s="12">
        <v>0</v>
      </c>
      <c r="DT94" s="12">
        <v>0</v>
      </c>
      <c r="DU94" s="12">
        <v>0</v>
      </c>
      <c r="DV94" s="12">
        <v>0</v>
      </c>
      <c r="DW94" s="12">
        <v>0</v>
      </c>
      <c r="DX94" s="12">
        <v>0</v>
      </c>
      <c r="DY94" s="12">
        <v>0</v>
      </c>
      <c r="DZ94" s="12">
        <v>0</v>
      </c>
      <c r="EA94" s="12">
        <v>0</v>
      </c>
      <c r="EB94" s="12">
        <v>0</v>
      </c>
      <c r="EC94" s="12">
        <v>0</v>
      </c>
      <c r="ED94" s="12">
        <v>0</v>
      </c>
      <c r="EE94" s="12">
        <v>0</v>
      </c>
      <c r="EF94" s="12">
        <v>0</v>
      </c>
      <c r="EG94" s="12">
        <v>0</v>
      </c>
      <c r="EH94" s="12">
        <v>0</v>
      </c>
      <c r="EI94" s="12">
        <v>0</v>
      </c>
      <c r="EJ94" s="12">
        <v>0</v>
      </c>
      <c r="EK94" s="12">
        <v>0</v>
      </c>
      <c r="EL94" s="12">
        <v>0</v>
      </c>
      <c r="EM94" s="12">
        <v>0</v>
      </c>
      <c r="EN94" s="12">
        <v>0</v>
      </c>
      <c r="EO94" s="12">
        <v>0</v>
      </c>
      <c r="EP94" s="12">
        <v>0</v>
      </c>
      <c r="EQ94" s="12">
        <v>0</v>
      </c>
      <c r="ER94" s="12">
        <v>0</v>
      </c>
      <c r="ES94" s="12">
        <v>0</v>
      </c>
      <c r="ET94" s="12">
        <v>0</v>
      </c>
      <c r="EU94" s="12">
        <v>0</v>
      </c>
      <c r="EV94" s="12">
        <v>0</v>
      </c>
      <c r="EW94" s="12">
        <v>0</v>
      </c>
      <c r="EX94" s="12">
        <v>0</v>
      </c>
      <c r="EY94" s="12">
        <v>0</v>
      </c>
      <c r="EZ94" s="12">
        <v>0</v>
      </c>
      <c r="FA94" s="12">
        <v>0</v>
      </c>
      <c r="FB94" s="12">
        <v>0</v>
      </c>
      <c r="FC94" s="12">
        <v>0</v>
      </c>
      <c r="FD94" s="12">
        <v>0</v>
      </c>
      <c r="FE94" s="12">
        <v>0</v>
      </c>
      <c r="FF94" s="12">
        <v>0</v>
      </c>
      <c r="FG94" s="12">
        <v>0</v>
      </c>
      <c r="FH94" s="12">
        <v>0</v>
      </c>
      <c r="FI94" s="12">
        <v>0</v>
      </c>
      <c r="FJ94" s="12">
        <v>0</v>
      </c>
      <c r="FK94" s="12">
        <v>0</v>
      </c>
      <c r="FL94" s="12">
        <v>0</v>
      </c>
      <c r="FM94" s="12">
        <v>0</v>
      </c>
      <c r="FN94" s="12">
        <v>0</v>
      </c>
      <c r="FO94" s="12">
        <v>0</v>
      </c>
      <c r="FP94" s="12">
        <v>0</v>
      </c>
      <c r="FQ94" s="12">
        <v>0</v>
      </c>
      <c r="FR94" s="12">
        <v>0</v>
      </c>
      <c r="FS94" s="12">
        <v>0</v>
      </c>
      <c r="FT94" s="12">
        <v>0</v>
      </c>
      <c r="FU94" s="12">
        <v>0</v>
      </c>
      <c r="FV94" s="12">
        <v>0</v>
      </c>
      <c r="FW94" s="12">
        <v>0</v>
      </c>
      <c r="FX94" s="12">
        <v>0</v>
      </c>
      <c r="FY94" s="12">
        <v>0</v>
      </c>
      <c r="FZ94" s="12">
        <v>0</v>
      </c>
      <c r="GA94" s="12">
        <v>0</v>
      </c>
      <c r="GB94" s="12">
        <v>0</v>
      </c>
      <c r="GC94" s="12">
        <v>0</v>
      </c>
      <c r="GD94" s="12">
        <v>0</v>
      </c>
      <c r="GE94" s="12">
        <v>0</v>
      </c>
      <c r="GF94" s="12">
        <v>0</v>
      </c>
      <c r="GG94" s="12">
        <v>0</v>
      </c>
      <c r="GH94" s="12">
        <v>0</v>
      </c>
      <c r="GI94" s="12">
        <v>0</v>
      </c>
    </row>
    <row r="95" spans="1:191" x14ac:dyDescent="0.45">
      <c r="A95">
        <v>93</v>
      </c>
      <c r="B95" s="22" t="s">
        <v>136</v>
      </c>
      <c r="C95" s="23" t="s">
        <v>10</v>
      </c>
      <c r="D95" s="1">
        <v>0.5</v>
      </c>
      <c r="E95" s="1">
        <v>1</v>
      </c>
      <c r="F95" s="1">
        <f t="shared" si="12"/>
        <v>3</v>
      </c>
      <c r="G95" s="1">
        <f t="shared" si="10"/>
        <v>0</v>
      </c>
      <c r="H95" s="12">
        <v>0</v>
      </c>
      <c r="I95" s="12">
        <v>0</v>
      </c>
      <c r="J95" s="12">
        <v>0</v>
      </c>
      <c r="K95" s="12">
        <v>0</v>
      </c>
      <c r="L95" s="12">
        <v>0</v>
      </c>
      <c r="M95" s="12">
        <v>0</v>
      </c>
      <c r="N95" s="12">
        <v>0</v>
      </c>
      <c r="O95" s="12">
        <v>0</v>
      </c>
      <c r="P95" s="12">
        <v>0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>
        <v>0</v>
      </c>
      <c r="AB95" s="12">
        <v>0</v>
      </c>
      <c r="AC95" s="12">
        <v>0</v>
      </c>
      <c r="AD95" s="12">
        <v>0</v>
      </c>
      <c r="AE95" s="12">
        <v>0</v>
      </c>
      <c r="AF95" s="12">
        <v>0</v>
      </c>
      <c r="AG95" s="12">
        <v>0</v>
      </c>
      <c r="AH95" s="12">
        <v>0</v>
      </c>
      <c r="AI95" s="12">
        <v>0</v>
      </c>
      <c r="AJ95" s="12">
        <v>0</v>
      </c>
      <c r="AK95" s="12">
        <v>0</v>
      </c>
      <c r="AL95" s="12">
        <v>0</v>
      </c>
      <c r="AM95" s="21">
        <v>0</v>
      </c>
      <c r="AN95" s="21">
        <v>0</v>
      </c>
      <c r="AO95" s="21">
        <v>0</v>
      </c>
      <c r="AP95" s="21">
        <v>0</v>
      </c>
      <c r="AQ95" s="21">
        <v>0</v>
      </c>
      <c r="AR95" s="21">
        <v>0</v>
      </c>
      <c r="AS95" s="21">
        <v>0</v>
      </c>
      <c r="AT95" s="12">
        <v>0</v>
      </c>
      <c r="AU95" s="12">
        <v>0</v>
      </c>
      <c r="AV95" s="12">
        <v>0</v>
      </c>
      <c r="AW95" s="12">
        <v>1</v>
      </c>
      <c r="AX95" s="12">
        <v>0</v>
      </c>
      <c r="AY95" s="12">
        <v>0</v>
      </c>
      <c r="AZ95" s="12">
        <v>0</v>
      </c>
      <c r="BA95" s="12">
        <v>3</v>
      </c>
      <c r="BB95" s="12">
        <v>0</v>
      </c>
      <c r="BC95" s="12">
        <v>0</v>
      </c>
      <c r="BD95" s="12">
        <v>0</v>
      </c>
      <c r="BE95" s="12">
        <v>0</v>
      </c>
      <c r="BF95" s="12">
        <v>0</v>
      </c>
      <c r="BG95" s="12">
        <v>0</v>
      </c>
      <c r="BH95" s="12">
        <v>0</v>
      </c>
      <c r="BI95" s="12">
        <v>0</v>
      </c>
      <c r="BJ95" s="12">
        <v>0</v>
      </c>
      <c r="BK95" s="12">
        <v>0</v>
      </c>
      <c r="BL95" s="12">
        <v>0</v>
      </c>
      <c r="BM95" s="12">
        <v>0</v>
      </c>
      <c r="BN95" s="12">
        <v>0</v>
      </c>
      <c r="BO95" s="12">
        <v>0</v>
      </c>
      <c r="BP95" s="12">
        <v>0</v>
      </c>
      <c r="BQ95" s="12">
        <v>0</v>
      </c>
      <c r="BR95" s="12">
        <v>0</v>
      </c>
      <c r="BS95" s="12">
        <v>0</v>
      </c>
      <c r="BT95" s="12">
        <v>0</v>
      </c>
      <c r="BU95" s="12">
        <v>0</v>
      </c>
      <c r="BV95" s="12">
        <v>0</v>
      </c>
      <c r="BW95" s="12">
        <v>0</v>
      </c>
      <c r="BX95" s="12">
        <v>0</v>
      </c>
      <c r="BY95" s="12">
        <v>0</v>
      </c>
      <c r="BZ95" s="12">
        <v>0</v>
      </c>
      <c r="CA95" s="12">
        <v>0</v>
      </c>
      <c r="CB95" s="12">
        <v>0</v>
      </c>
      <c r="CC95" s="12">
        <v>0</v>
      </c>
      <c r="CD95" s="12">
        <v>0</v>
      </c>
      <c r="CE95" s="12">
        <v>0</v>
      </c>
      <c r="CF95" s="12">
        <v>0</v>
      </c>
      <c r="CG95" s="12">
        <v>0</v>
      </c>
      <c r="CH95" s="12">
        <v>0</v>
      </c>
      <c r="CI95" s="12">
        <v>0</v>
      </c>
      <c r="CJ95" s="12">
        <v>0</v>
      </c>
      <c r="CK95" s="12">
        <v>0</v>
      </c>
      <c r="CL95" s="12">
        <v>0</v>
      </c>
      <c r="CM95" s="12">
        <v>0</v>
      </c>
      <c r="CN95" s="12">
        <v>0</v>
      </c>
      <c r="CO95" s="12">
        <v>0</v>
      </c>
      <c r="CP95" s="12">
        <v>0</v>
      </c>
      <c r="CQ95" s="12">
        <v>0</v>
      </c>
      <c r="CR95" s="12">
        <v>0</v>
      </c>
      <c r="CS95" s="12">
        <v>0</v>
      </c>
      <c r="CT95" s="12">
        <v>0</v>
      </c>
      <c r="CU95" s="12">
        <v>1</v>
      </c>
      <c r="CV95" s="12">
        <v>0</v>
      </c>
      <c r="CW95" s="12">
        <v>0</v>
      </c>
      <c r="CX95" s="12">
        <v>0</v>
      </c>
      <c r="CY95" s="12">
        <v>0</v>
      </c>
      <c r="CZ95" s="12">
        <v>0</v>
      </c>
      <c r="DA95" s="12">
        <v>0</v>
      </c>
      <c r="DB95" s="12">
        <v>0</v>
      </c>
      <c r="DC95" s="12">
        <v>0</v>
      </c>
      <c r="DD95" s="12">
        <v>0</v>
      </c>
      <c r="DE95" s="12">
        <v>0</v>
      </c>
      <c r="DF95" s="12">
        <v>0</v>
      </c>
      <c r="DG95" s="12">
        <v>0</v>
      </c>
      <c r="DH95" s="12">
        <v>0</v>
      </c>
      <c r="DI95" s="12">
        <v>0</v>
      </c>
      <c r="DJ95" s="12">
        <v>0</v>
      </c>
      <c r="DK95" s="12">
        <v>0</v>
      </c>
      <c r="DL95" s="12">
        <v>0</v>
      </c>
      <c r="DM95" s="12">
        <v>0</v>
      </c>
      <c r="DN95" s="12">
        <v>0</v>
      </c>
      <c r="DO95" s="12">
        <v>0</v>
      </c>
      <c r="DP95" s="12">
        <v>0</v>
      </c>
      <c r="DQ95" s="12">
        <v>0</v>
      </c>
      <c r="DR95" s="12">
        <v>0</v>
      </c>
      <c r="DS95" s="12">
        <v>0</v>
      </c>
      <c r="DT95" s="12">
        <v>0</v>
      </c>
      <c r="DU95" s="12">
        <v>0</v>
      </c>
      <c r="DV95" s="12">
        <v>0</v>
      </c>
      <c r="DW95" s="12">
        <v>0</v>
      </c>
      <c r="DX95" s="12">
        <v>0</v>
      </c>
      <c r="DY95" s="12">
        <v>0</v>
      </c>
      <c r="DZ95" s="12">
        <v>0</v>
      </c>
      <c r="EA95" s="12">
        <v>0</v>
      </c>
      <c r="EB95" s="12">
        <v>0</v>
      </c>
      <c r="EC95" s="12">
        <v>0</v>
      </c>
      <c r="ED95" s="12">
        <v>0</v>
      </c>
      <c r="EE95" s="12">
        <v>0</v>
      </c>
      <c r="EF95" s="12">
        <v>0</v>
      </c>
      <c r="EG95" s="12">
        <v>0</v>
      </c>
      <c r="EH95" s="12">
        <v>0</v>
      </c>
      <c r="EI95" s="12">
        <v>0</v>
      </c>
      <c r="EJ95" s="12">
        <v>0</v>
      </c>
      <c r="EK95" s="12">
        <v>0</v>
      </c>
      <c r="EL95" s="12">
        <v>0</v>
      </c>
      <c r="EM95" s="12">
        <v>0</v>
      </c>
      <c r="EN95" s="12">
        <v>0</v>
      </c>
      <c r="EO95" s="12">
        <v>0</v>
      </c>
      <c r="EP95" s="12">
        <v>0</v>
      </c>
      <c r="EQ95" s="12">
        <v>0</v>
      </c>
      <c r="ER95" s="12">
        <v>0</v>
      </c>
      <c r="ES95" s="12">
        <v>0</v>
      </c>
      <c r="ET95" s="12">
        <v>0</v>
      </c>
      <c r="EU95" s="12">
        <v>0</v>
      </c>
      <c r="EV95" s="12">
        <v>0</v>
      </c>
      <c r="EW95" s="12">
        <v>0</v>
      </c>
      <c r="EX95" s="12">
        <v>0</v>
      </c>
      <c r="EY95" s="12">
        <v>0</v>
      </c>
      <c r="EZ95" s="12">
        <v>0</v>
      </c>
      <c r="FA95" s="12">
        <v>0</v>
      </c>
      <c r="FB95" s="12">
        <v>0</v>
      </c>
      <c r="FC95" s="12">
        <v>0</v>
      </c>
      <c r="FD95" s="12">
        <v>0</v>
      </c>
      <c r="FE95" s="12">
        <v>0</v>
      </c>
      <c r="FF95" s="12">
        <v>0</v>
      </c>
      <c r="FG95" s="12">
        <v>0</v>
      </c>
      <c r="FH95" s="12">
        <v>0</v>
      </c>
      <c r="FI95" s="12">
        <v>0</v>
      </c>
      <c r="FJ95" s="12">
        <v>0</v>
      </c>
      <c r="FK95" s="12">
        <v>0</v>
      </c>
      <c r="FL95" s="12">
        <v>0</v>
      </c>
      <c r="FM95" s="12">
        <v>0</v>
      </c>
      <c r="FN95" s="12">
        <v>0</v>
      </c>
      <c r="FO95" s="12">
        <v>0</v>
      </c>
      <c r="FP95" s="12">
        <v>0</v>
      </c>
      <c r="FQ95" s="12">
        <v>0</v>
      </c>
      <c r="FR95" s="12">
        <v>0</v>
      </c>
      <c r="FS95" s="12">
        <v>0</v>
      </c>
      <c r="FT95" s="12">
        <v>0</v>
      </c>
      <c r="FU95" s="12">
        <v>0</v>
      </c>
      <c r="FV95" s="12">
        <v>0</v>
      </c>
      <c r="FW95" s="12">
        <v>0</v>
      </c>
      <c r="FX95" s="12">
        <v>0</v>
      </c>
      <c r="FY95" s="12">
        <v>0</v>
      </c>
      <c r="FZ95" s="12">
        <v>0</v>
      </c>
      <c r="GA95" s="12">
        <v>0</v>
      </c>
      <c r="GB95" s="12">
        <v>0</v>
      </c>
      <c r="GC95" s="12">
        <v>0</v>
      </c>
      <c r="GD95" s="12">
        <v>0</v>
      </c>
      <c r="GE95" s="12">
        <v>0</v>
      </c>
      <c r="GF95" s="12">
        <v>0</v>
      </c>
      <c r="GG95" s="12">
        <v>0</v>
      </c>
      <c r="GH95" s="12">
        <v>0</v>
      </c>
      <c r="GI95" s="12">
        <v>0</v>
      </c>
    </row>
    <row r="96" spans="1:191" x14ac:dyDescent="0.45">
      <c r="A96">
        <v>94</v>
      </c>
      <c r="B96" s="22" t="s">
        <v>135</v>
      </c>
      <c r="C96" s="23" t="s">
        <v>10</v>
      </c>
      <c r="D96" s="1">
        <v>3</v>
      </c>
      <c r="E96" s="1">
        <v>1</v>
      </c>
      <c r="F96" s="1">
        <f t="shared" si="12"/>
        <v>2</v>
      </c>
      <c r="G96" s="1">
        <f t="shared" si="10"/>
        <v>0</v>
      </c>
      <c r="H96" s="12">
        <v>0</v>
      </c>
      <c r="I96" s="12">
        <v>20</v>
      </c>
      <c r="J96" s="12">
        <v>5</v>
      </c>
      <c r="K96" s="12">
        <v>0</v>
      </c>
      <c r="L96" s="12">
        <v>0</v>
      </c>
      <c r="M96" s="12">
        <v>0</v>
      </c>
      <c r="N96" s="12">
        <v>0</v>
      </c>
      <c r="O96" s="12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0</v>
      </c>
      <c r="X96" s="12">
        <v>0</v>
      </c>
      <c r="Y96" s="12">
        <v>0</v>
      </c>
      <c r="Z96" s="12">
        <v>0</v>
      </c>
      <c r="AA96" s="12">
        <v>0</v>
      </c>
      <c r="AB96" s="12">
        <v>0</v>
      </c>
      <c r="AC96" s="12">
        <v>0</v>
      </c>
      <c r="AD96" s="12">
        <v>0</v>
      </c>
      <c r="AE96" s="12">
        <v>0</v>
      </c>
      <c r="AF96" s="12">
        <v>0</v>
      </c>
      <c r="AG96" s="12">
        <v>0</v>
      </c>
      <c r="AH96" s="12">
        <v>0</v>
      </c>
      <c r="AI96" s="12">
        <v>0</v>
      </c>
      <c r="AJ96" s="12">
        <v>0</v>
      </c>
      <c r="AK96" s="12">
        <v>0</v>
      </c>
      <c r="AL96" s="12">
        <v>0</v>
      </c>
      <c r="AM96" s="21">
        <v>0</v>
      </c>
      <c r="AN96" s="21">
        <v>0</v>
      </c>
      <c r="AO96" s="21">
        <v>0</v>
      </c>
      <c r="AP96" s="21">
        <v>0</v>
      </c>
      <c r="AQ96" s="21">
        <v>0</v>
      </c>
      <c r="AR96" s="21">
        <v>0</v>
      </c>
      <c r="AS96" s="21">
        <v>0</v>
      </c>
      <c r="AT96" s="12">
        <v>0</v>
      </c>
      <c r="AU96" s="12">
        <v>0</v>
      </c>
      <c r="AV96" s="12">
        <v>0</v>
      </c>
      <c r="AW96" s="12">
        <v>0</v>
      </c>
      <c r="AX96" s="12">
        <v>0</v>
      </c>
      <c r="AY96" s="12">
        <v>0</v>
      </c>
      <c r="AZ96" s="12">
        <v>0</v>
      </c>
      <c r="BA96" s="12">
        <v>0</v>
      </c>
      <c r="BB96" s="12">
        <v>0</v>
      </c>
      <c r="BC96" s="12">
        <v>0</v>
      </c>
      <c r="BD96" s="12">
        <v>0</v>
      </c>
      <c r="BE96" s="12">
        <v>0</v>
      </c>
      <c r="BF96" s="12">
        <v>0</v>
      </c>
      <c r="BG96" s="12">
        <v>0</v>
      </c>
      <c r="BH96" s="12">
        <v>0</v>
      </c>
      <c r="BI96" s="12">
        <v>0</v>
      </c>
      <c r="BJ96" s="12">
        <v>0</v>
      </c>
      <c r="BK96" s="12">
        <v>0</v>
      </c>
      <c r="BL96" s="12">
        <v>0</v>
      </c>
      <c r="BM96" s="12">
        <v>0</v>
      </c>
      <c r="BN96" s="12">
        <v>0</v>
      </c>
      <c r="BO96" s="12">
        <v>0</v>
      </c>
      <c r="BP96" s="12">
        <v>0</v>
      </c>
      <c r="BQ96" s="12">
        <v>0</v>
      </c>
      <c r="BR96" s="12">
        <v>0</v>
      </c>
      <c r="BS96" s="12">
        <v>0</v>
      </c>
      <c r="BT96" s="12">
        <v>0</v>
      </c>
      <c r="BU96" s="12">
        <v>0</v>
      </c>
      <c r="BV96" s="12">
        <v>0</v>
      </c>
      <c r="BW96" s="12">
        <v>0</v>
      </c>
      <c r="BX96" s="12">
        <v>0</v>
      </c>
      <c r="BY96" s="12">
        <v>0</v>
      </c>
      <c r="BZ96" s="12">
        <v>0</v>
      </c>
      <c r="CA96" s="12">
        <v>0</v>
      </c>
      <c r="CB96" s="12">
        <v>0</v>
      </c>
      <c r="CC96" s="12">
        <v>0</v>
      </c>
      <c r="CD96" s="12">
        <v>0</v>
      </c>
      <c r="CE96" s="12">
        <v>0</v>
      </c>
      <c r="CF96" s="12">
        <v>0</v>
      </c>
      <c r="CG96" s="12">
        <v>0</v>
      </c>
      <c r="CH96" s="12">
        <v>0</v>
      </c>
      <c r="CI96" s="12">
        <v>0</v>
      </c>
      <c r="CJ96" s="12">
        <v>0</v>
      </c>
      <c r="CK96" s="12">
        <v>0</v>
      </c>
      <c r="CL96" s="12">
        <v>0</v>
      </c>
      <c r="CM96" s="12">
        <v>0</v>
      </c>
      <c r="CN96" s="12">
        <v>0</v>
      </c>
      <c r="CO96" s="12">
        <v>0</v>
      </c>
      <c r="CP96" s="12">
        <v>0</v>
      </c>
      <c r="CQ96" s="12">
        <v>0</v>
      </c>
      <c r="CR96" s="12">
        <v>0</v>
      </c>
      <c r="CS96" s="12">
        <v>0</v>
      </c>
      <c r="CT96" s="12">
        <v>0</v>
      </c>
      <c r="CU96" s="12">
        <v>0</v>
      </c>
      <c r="CV96" s="12">
        <v>0</v>
      </c>
      <c r="CW96" s="12">
        <v>0</v>
      </c>
      <c r="CX96" s="12">
        <v>0</v>
      </c>
      <c r="CY96" s="12">
        <v>0</v>
      </c>
      <c r="CZ96" s="12">
        <v>0</v>
      </c>
      <c r="DA96" s="12">
        <v>0</v>
      </c>
      <c r="DB96" s="12">
        <v>0</v>
      </c>
      <c r="DC96" s="12">
        <v>0</v>
      </c>
      <c r="DD96" s="12">
        <v>0</v>
      </c>
      <c r="DE96" s="12">
        <v>0</v>
      </c>
      <c r="DF96" s="12">
        <v>0</v>
      </c>
      <c r="DG96" s="12">
        <v>0</v>
      </c>
      <c r="DH96" s="12">
        <v>0</v>
      </c>
      <c r="DI96" s="12">
        <v>0</v>
      </c>
      <c r="DJ96" s="12">
        <v>0</v>
      </c>
      <c r="DK96" s="12">
        <v>0</v>
      </c>
      <c r="DL96" s="12">
        <v>0</v>
      </c>
      <c r="DM96" s="12">
        <v>0</v>
      </c>
      <c r="DN96" s="12">
        <v>0</v>
      </c>
      <c r="DO96" s="12">
        <v>0</v>
      </c>
      <c r="DP96" s="12">
        <v>0</v>
      </c>
      <c r="DQ96" s="12">
        <v>0</v>
      </c>
      <c r="DR96" s="12">
        <v>0</v>
      </c>
      <c r="DS96" s="12">
        <v>0</v>
      </c>
      <c r="DT96" s="12">
        <v>0</v>
      </c>
      <c r="DU96" s="12">
        <v>0</v>
      </c>
      <c r="DV96" s="12">
        <v>0</v>
      </c>
      <c r="DW96" s="12">
        <v>0</v>
      </c>
      <c r="DX96" s="12">
        <v>0</v>
      </c>
      <c r="DY96" s="12">
        <v>0</v>
      </c>
      <c r="DZ96" s="12">
        <v>0</v>
      </c>
      <c r="EA96" s="12">
        <v>0</v>
      </c>
      <c r="EB96" s="12">
        <v>0</v>
      </c>
      <c r="EC96" s="12">
        <v>0</v>
      </c>
      <c r="ED96" s="12">
        <v>0</v>
      </c>
      <c r="EE96" s="12">
        <v>0</v>
      </c>
      <c r="EF96" s="12">
        <v>0</v>
      </c>
      <c r="EG96" s="12">
        <v>0</v>
      </c>
      <c r="EH96" s="12">
        <v>0</v>
      </c>
      <c r="EI96" s="12">
        <v>0</v>
      </c>
      <c r="EJ96" s="12">
        <v>0</v>
      </c>
      <c r="EK96" s="12">
        <v>0</v>
      </c>
      <c r="EL96" s="12">
        <v>0</v>
      </c>
      <c r="EM96" s="12">
        <v>0</v>
      </c>
      <c r="EN96" s="12">
        <v>0</v>
      </c>
      <c r="EO96" s="12">
        <v>0</v>
      </c>
      <c r="EP96" s="12">
        <v>0</v>
      </c>
      <c r="EQ96" s="12">
        <v>0</v>
      </c>
      <c r="ER96" s="12">
        <v>0</v>
      </c>
      <c r="ES96" s="12">
        <v>0</v>
      </c>
      <c r="ET96" s="12">
        <v>0</v>
      </c>
      <c r="EU96" s="12">
        <v>0</v>
      </c>
      <c r="EV96" s="12">
        <v>0</v>
      </c>
      <c r="EW96" s="12">
        <v>0</v>
      </c>
      <c r="EX96" s="12">
        <v>0</v>
      </c>
      <c r="EY96" s="12">
        <v>0</v>
      </c>
      <c r="EZ96" s="12">
        <v>0</v>
      </c>
      <c r="FA96" s="12">
        <v>0</v>
      </c>
      <c r="FB96" s="12">
        <v>0</v>
      </c>
      <c r="FC96" s="12">
        <v>0</v>
      </c>
      <c r="FD96" s="12">
        <v>0</v>
      </c>
      <c r="FE96" s="12">
        <v>0</v>
      </c>
      <c r="FF96" s="12">
        <v>0</v>
      </c>
      <c r="FG96" s="12">
        <v>0</v>
      </c>
      <c r="FH96" s="12">
        <v>0</v>
      </c>
      <c r="FI96" s="12">
        <v>0</v>
      </c>
      <c r="FJ96" s="12">
        <v>0</v>
      </c>
      <c r="FK96" s="12">
        <v>0</v>
      </c>
      <c r="FL96" s="12">
        <v>0</v>
      </c>
      <c r="FM96" s="12">
        <v>0</v>
      </c>
      <c r="FN96" s="12">
        <v>0</v>
      </c>
      <c r="FO96" s="12">
        <v>0</v>
      </c>
      <c r="FP96" s="12">
        <v>0</v>
      </c>
      <c r="FQ96" s="12">
        <v>0</v>
      </c>
      <c r="FR96" s="12">
        <v>0</v>
      </c>
      <c r="FS96" s="12">
        <v>0</v>
      </c>
      <c r="FT96" s="12">
        <v>0</v>
      </c>
      <c r="FU96" s="12">
        <v>0</v>
      </c>
      <c r="FV96" s="12">
        <v>0</v>
      </c>
      <c r="FW96" s="12">
        <v>0</v>
      </c>
      <c r="FX96" s="12">
        <v>0</v>
      </c>
      <c r="FY96" s="12">
        <v>0</v>
      </c>
      <c r="FZ96" s="12">
        <v>0</v>
      </c>
      <c r="GA96" s="12">
        <v>0</v>
      </c>
      <c r="GB96" s="12">
        <v>0</v>
      </c>
      <c r="GC96" s="12">
        <v>0</v>
      </c>
      <c r="GD96" s="12">
        <v>0</v>
      </c>
      <c r="GE96" s="12">
        <v>0</v>
      </c>
      <c r="GF96" s="12">
        <v>0</v>
      </c>
      <c r="GG96" s="12">
        <v>0</v>
      </c>
      <c r="GH96" s="12">
        <v>0</v>
      </c>
      <c r="GI96" s="12">
        <v>0</v>
      </c>
    </row>
    <row r="97" spans="1:191" x14ac:dyDescent="0.45">
      <c r="A97">
        <v>95</v>
      </c>
      <c r="B97" s="22" t="s">
        <v>134</v>
      </c>
      <c r="C97" s="23" t="s">
        <v>10</v>
      </c>
      <c r="D97" s="1">
        <v>0.5</v>
      </c>
      <c r="E97" s="1">
        <v>1</v>
      </c>
      <c r="F97" s="1">
        <f t="shared" si="12"/>
        <v>3</v>
      </c>
      <c r="G97" s="1">
        <f t="shared" si="10"/>
        <v>0</v>
      </c>
      <c r="H97" s="12">
        <v>0</v>
      </c>
      <c r="I97" s="12">
        <v>10</v>
      </c>
      <c r="J97" s="12">
        <v>3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  <c r="AE97" s="12">
        <v>0</v>
      </c>
      <c r="AF97" s="12">
        <v>0</v>
      </c>
      <c r="AG97" s="12">
        <v>0</v>
      </c>
      <c r="AH97" s="12">
        <v>0</v>
      </c>
      <c r="AI97" s="12">
        <v>0</v>
      </c>
      <c r="AJ97" s="12">
        <v>0</v>
      </c>
      <c r="AK97" s="12">
        <v>0</v>
      </c>
      <c r="AL97" s="12">
        <v>0</v>
      </c>
      <c r="AM97" s="21">
        <v>0</v>
      </c>
      <c r="AN97" s="21">
        <v>0</v>
      </c>
      <c r="AO97" s="21">
        <v>0</v>
      </c>
      <c r="AP97" s="21">
        <v>0</v>
      </c>
      <c r="AQ97" s="21">
        <v>0</v>
      </c>
      <c r="AR97" s="21">
        <v>0</v>
      </c>
      <c r="AS97" s="21">
        <v>0</v>
      </c>
      <c r="AT97" s="12">
        <v>0</v>
      </c>
      <c r="AU97" s="12">
        <v>0</v>
      </c>
      <c r="AV97" s="12">
        <v>0</v>
      </c>
      <c r="AW97" s="12">
        <v>0</v>
      </c>
      <c r="AX97" s="12">
        <v>0</v>
      </c>
      <c r="AY97" s="12">
        <v>0</v>
      </c>
      <c r="AZ97" s="12">
        <v>0</v>
      </c>
      <c r="BA97" s="12">
        <v>5</v>
      </c>
      <c r="BB97" s="12">
        <v>0</v>
      </c>
      <c r="BC97" s="12">
        <v>0</v>
      </c>
      <c r="BD97" s="12">
        <v>0</v>
      </c>
      <c r="BE97" s="12">
        <v>0</v>
      </c>
      <c r="BF97" s="12">
        <v>0</v>
      </c>
      <c r="BG97" s="12">
        <v>0</v>
      </c>
      <c r="BH97" s="12">
        <v>0</v>
      </c>
      <c r="BI97" s="12">
        <v>0</v>
      </c>
      <c r="BJ97" s="12">
        <v>0</v>
      </c>
      <c r="BK97" s="12">
        <v>0</v>
      </c>
      <c r="BL97" s="12">
        <v>0</v>
      </c>
      <c r="BM97" s="12">
        <v>0</v>
      </c>
      <c r="BN97" s="12">
        <v>0</v>
      </c>
      <c r="BO97" s="12">
        <v>0</v>
      </c>
      <c r="BP97" s="12">
        <v>0</v>
      </c>
      <c r="BQ97" s="12">
        <v>0</v>
      </c>
      <c r="BR97" s="12">
        <v>0</v>
      </c>
      <c r="BS97" s="12">
        <v>0</v>
      </c>
      <c r="BT97" s="12">
        <v>0</v>
      </c>
      <c r="BU97" s="12">
        <v>0</v>
      </c>
      <c r="BV97" s="12">
        <v>0</v>
      </c>
      <c r="BW97" s="12">
        <v>0</v>
      </c>
      <c r="BX97" s="12">
        <v>0</v>
      </c>
      <c r="BY97" s="12">
        <v>0</v>
      </c>
      <c r="BZ97" s="12">
        <v>0</v>
      </c>
      <c r="CA97" s="12">
        <v>0</v>
      </c>
      <c r="CB97" s="12">
        <v>0</v>
      </c>
      <c r="CC97" s="12">
        <v>0</v>
      </c>
      <c r="CD97" s="12">
        <v>0</v>
      </c>
      <c r="CE97" s="12">
        <v>0</v>
      </c>
      <c r="CF97" s="12">
        <v>0</v>
      </c>
      <c r="CG97" s="12">
        <v>0</v>
      </c>
      <c r="CH97" s="12">
        <v>0</v>
      </c>
      <c r="CI97" s="12">
        <v>0</v>
      </c>
      <c r="CJ97" s="12">
        <v>0</v>
      </c>
      <c r="CK97" s="12">
        <v>0</v>
      </c>
      <c r="CL97" s="12">
        <v>0</v>
      </c>
      <c r="CM97" s="12">
        <v>0</v>
      </c>
      <c r="CN97" s="12">
        <v>0</v>
      </c>
      <c r="CO97" s="12">
        <v>0</v>
      </c>
      <c r="CP97" s="12">
        <v>0</v>
      </c>
      <c r="CQ97" s="12">
        <v>0</v>
      </c>
      <c r="CR97" s="12">
        <v>0</v>
      </c>
      <c r="CS97" s="12">
        <v>0</v>
      </c>
      <c r="CT97" s="12">
        <v>0</v>
      </c>
      <c r="CU97" s="12">
        <v>0</v>
      </c>
      <c r="CV97" s="12">
        <v>0</v>
      </c>
      <c r="CW97" s="12">
        <v>0</v>
      </c>
      <c r="CX97" s="12">
        <v>0</v>
      </c>
      <c r="CY97" s="12">
        <v>0</v>
      </c>
      <c r="CZ97" s="12">
        <v>0</v>
      </c>
      <c r="DA97" s="12">
        <v>0</v>
      </c>
      <c r="DB97" s="12">
        <v>0</v>
      </c>
      <c r="DC97" s="12">
        <v>0</v>
      </c>
      <c r="DD97" s="12">
        <v>0</v>
      </c>
      <c r="DE97" s="12">
        <v>0</v>
      </c>
      <c r="DF97" s="12">
        <v>0</v>
      </c>
      <c r="DG97" s="12">
        <v>0</v>
      </c>
      <c r="DH97" s="12">
        <v>0</v>
      </c>
      <c r="DI97" s="12">
        <v>0</v>
      </c>
      <c r="DJ97" s="12">
        <v>0</v>
      </c>
      <c r="DK97" s="12">
        <v>0</v>
      </c>
      <c r="DL97" s="12">
        <v>0</v>
      </c>
      <c r="DM97" s="12">
        <v>0</v>
      </c>
      <c r="DN97" s="12">
        <v>0</v>
      </c>
      <c r="DO97" s="12">
        <v>0</v>
      </c>
      <c r="DP97" s="12">
        <v>0</v>
      </c>
      <c r="DQ97" s="12">
        <v>0</v>
      </c>
      <c r="DR97" s="12">
        <v>0</v>
      </c>
      <c r="DS97" s="12">
        <v>0</v>
      </c>
      <c r="DT97" s="12">
        <v>0</v>
      </c>
      <c r="DU97" s="12">
        <v>0</v>
      </c>
      <c r="DV97" s="12">
        <v>0</v>
      </c>
      <c r="DW97" s="12">
        <v>0</v>
      </c>
      <c r="DX97" s="12">
        <v>0</v>
      </c>
      <c r="DY97" s="12">
        <v>0</v>
      </c>
      <c r="DZ97" s="12">
        <v>0</v>
      </c>
      <c r="EA97" s="12">
        <v>0</v>
      </c>
      <c r="EB97" s="12">
        <v>0</v>
      </c>
      <c r="EC97" s="12">
        <v>0</v>
      </c>
      <c r="ED97" s="12">
        <v>0</v>
      </c>
      <c r="EE97" s="12">
        <v>0</v>
      </c>
      <c r="EF97" s="12">
        <v>0</v>
      </c>
      <c r="EG97" s="12">
        <v>0</v>
      </c>
      <c r="EH97" s="12">
        <v>0</v>
      </c>
      <c r="EI97" s="12">
        <v>0</v>
      </c>
      <c r="EJ97" s="12">
        <v>0</v>
      </c>
      <c r="EK97" s="12">
        <v>0</v>
      </c>
      <c r="EL97" s="12">
        <v>0</v>
      </c>
      <c r="EM97" s="12">
        <v>0</v>
      </c>
      <c r="EN97" s="12">
        <v>0</v>
      </c>
      <c r="EO97" s="12">
        <v>0</v>
      </c>
      <c r="EP97" s="12">
        <v>0</v>
      </c>
      <c r="EQ97" s="12">
        <v>0</v>
      </c>
      <c r="ER97" s="12">
        <v>0</v>
      </c>
      <c r="ES97" s="12">
        <v>0</v>
      </c>
      <c r="ET97" s="12">
        <v>0</v>
      </c>
      <c r="EU97" s="12">
        <v>0</v>
      </c>
      <c r="EV97" s="12">
        <v>0</v>
      </c>
      <c r="EW97" s="12">
        <v>0</v>
      </c>
      <c r="EX97" s="12">
        <v>0</v>
      </c>
      <c r="EY97" s="12">
        <v>0</v>
      </c>
      <c r="EZ97" s="12">
        <v>0</v>
      </c>
      <c r="FA97" s="12">
        <v>0</v>
      </c>
      <c r="FB97" s="12">
        <v>0</v>
      </c>
      <c r="FC97" s="12">
        <v>0</v>
      </c>
      <c r="FD97" s="12">
        <v>0</v>
      </c>
      <c r="FE97" s="12">
        <v>0</v>
      </c>
      <c r="FF97" s="12">
        <v>0</v>
      </c>
      <c r="FG97" s="12">
        <v>0</v>
      </c>
      <c r="FH97" s="12">
        <v>0</v>
      </c>
      <c r="FI97" s="12">
        <v>0</v>
      </c>
      <c r="FJ97" s="12">
        <v>0</v>
      </c>
      <c r="FK97" s="12">
        <v>0</v>
      </c>
      <c r="FL97" s="12">
        <v>0</v>
      </c>
      <c r="FM97" s="12">
        <v>0</v>
      </c>
      <c r="FN97" s="12">
        <v>0</v>
      </c>
      <c r="FO97" s="12">
        <v>0</v>
      </c>
      <c r="FP97" s="12">
        <v>0</v>
      </c>
      <c r="FQ97" s="12">
        <v>0</v>
      </c>
      <c r="FR97" s="12">
        <v>0</v>
      </c>
      <c r="FS97" s="12">
        <v>0</v>
      </c>
      <c r="FT97" s="12">
        <v>0</v>
      </c>
      <c r="FU97" s="12">
        <v>0</v>
      </c>
      <c r="FV97" s="12">
        <v>0</v>
      </c>
      <c r="FW97" s="12">
        <v>0</v>
      </c>
      <c r="FX97" s="12">
        <v>0</v>
      </c>
      <c r="FY97" s="12">
        <v>0</v>
      </c>
      <c r="FZ97" s="12">
        <v>0</v>
      </c>
      <c r="GA97" s="12">
        <v>0</v>
      </c>
      <c r="GB97" s="12">
        <v>0</v>
      </c>
      <c r="GC97" s="12">
        <v>0</v>
      </c>
      <c r="GD97" s="12">
        <v>0</v>
      </c>
      <c r="GE97" s="12">
        <v>0</v>
      </c>
      <c r="GF97" s="12">
        <v>0</v>
      </c>
      <c r="GG97" s="12">
        <v>0</v>
      </c>
      <c r="GH97" s="12">
        <v>0</v>
      </c>
      <c r="GI97" s="12">
        <v>0</v>
      </c>
    </row>
    <row r="98" spans="1:191" x14ac:dyDescent="0.45">
      <c r="A98">
        <v>96</v>
      </c>
      <c r="B98" s="22" t="s">
        <v>133</v>
      </c>
      <c r="C98" s="23" t="s">
        <v>10</v>
      </c>
      <c r="D98" s="1">
        <v>0.5</v>
      </c>
      <c r="E98" s="1">
        <v>2</v>
      </c>
      <c r="F98" s="1">
        <f t="shared" si="12"/>
        <v>2</v>
      </c>
      <c r="G98" s="1">
        <f t="shared" si="10"/>
        <v>0</v>
      </c>
      <c r="H98" s="12">
        <v>0</v>
      </c>
      <c r="I98" s="12">
        <v>1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0</v>
      </c>
      <c r="AK98" s="12">
        <v>0</v>
      </c>
      <c r="AL98" s="12">
        <v>0</v>
      </c>
      <c r="AM98" s="21">
        <v>0</v>
      </c>
      <c r="AN98" s="21">
        <v>0</v>
      </c>
      <c r="AO98" s="21">
        <v>0</v>
      </c>
      <c r="AP98" s="21">
        <v>0</v>
      </c>
      <c r="AQ98" s="21">
        <v>0</v>
      </c>
      <c r="AR98" s="21">
        <v>0</v>
      </c>
      <c r="AS98" s="21">
        <v>0</v>
      </c>
      <c r="AT98" s="12">
        <v>0</v>
      </c>
      <c r="AU98" s="12">
        <v>0</v>
      </c>
      <c r="AV98" s="12">
        <v>0</v>
      </c>
      <c r="AW98" s="12">
        <v>0</v>
      </c>
      <c r="AX98" s="12">
        <v>0</v>
      </c>
      <c r="AY98" s="12">
        <v>0</v>
      </c>
      <c r="AZ98" s="12">
        <v>0</v>
      </c>
      <c r="BA98" s="12">
        <v>0</v>
      </c>
      <c r="BB98" s="12">
        <v>0</v>
      </c>
      <c r="BC98" s="12">
        <v>0</v>
      </c>
      <c r="BD98" s="12">
        <v>0</v>
      </c>
      <c r="BE98" s="12">
        <v>1</v>
      </c>
      <c r="BF98" s="12">
        <v>0</v>
      </c>
      <c r="BG98" s="12">
        <v>0</v>
      </c>
      <c r="BH98" s="12">
        <v>0</v>
      </c>
      <c r="BI98" s="12">
        <v>0</v>
      </c>
      <c r="BJ98" s="12">
        <v>0</v>
      </c>
      <c r="BK98" s="12">
        <v>0</v>
      </c>
      <c r="BL98" s="12">
        <v>0</v>
      </c>
      <c r="BM98" s="12">
        <v>0</v>
      </c>
      <c r="BN98" s="12">
        <v>0</v>
      </c>
      <c r="BO98" s="12">
        <v>0</v>
      </c>
      <c r="BP98" s="12">
        <v>0</v>
      </c>
      <c r="BQ98" s="12">
        <v>0</v>
      </c>
      <c r="BR98" s="12">
        <v>0</v>
      </c>
      <c r="BS98" s="12">
        <v>0</v>
      </c>
      <c r="BT98" s="12">
        <v>0</v>
      </c>
      <c r="BU98" s="12">
        <v>0</v>
      </c>
      <c r="BV98" s="12">
        <v>0</v>
      </c>
      <c r="BW98" s="12">
        <v>0</v>
      </c>
      <c r="BX98" s="12">
        <v>0</v>
      </c>
      <c r="BY98" s="12">
        <v>0</v>
      </c>
      <c r="BZ98" s="12">
        <v>0</v>
      </c>
      <c r="CA98" s="12">
        <v>0</v>
      </c>
      <c r="CB98" s="12">
        <v>0</v>
      </c>
      <c r="CC98" s="12">
        <v>0</v>
      </c>
      <c r="CD98" s="12">
        <v>0</v>
      </c>
      <c r="CE98" s="12">
        <v>0</v>
      </c>
      <c r="CF98" s="12">
        <v>0</v>
      </c>
      <c r="CG98" s="12">
        <v>0</v>
      </c>
      <c r="CH98" s="12">
        <v>0</v>
      </c>
      <c r="CI98" s="12">
        <v>0</v>
      </c>
      <c r="CJ98" s="12">
        <v>0</v>
      </c>
      <c r="CK98" s="12">
        <v>0</v>
      </c>
      <c r="CL98" s="12">
        <v>0</v>
      </c>
      <c r="CM98" s="12">
        <v>0</v>
      </c>
      <c r="CN98" s="12">
        <v>0</v>
      </c>
      <c r="CO98" s="12">
        <v>0</v>
      </c>
      <c r="CP98" s="12">
        <v>0</v>
      </c>
      <c r="CQ98" s="12">
        <v>0</v>
      </c>
      <c r="CR98" s="12">
        <v>0</v>
      </c>
      <c r="CS98" s="12">
        <v>0</v>
      </c>
      <c r="CT98" s="12">
        <v>0</v>
      </c>
      <c r="CU98" s="12">
        <v>0</v>
      </c>
      <c r="CV98" s="12">
        <v>0</v>
      </c>
      <c r="CW98" s="12">
        <v>0</v>
      </c>
      <c r="CX98" s="12">
        <v>0</v>
      </c>
      <c r="CY98" s="12">
        <v>0</v>
      </c>
      <c r="CZ98" s="12">
        <v>0</v>
      </c>
      <c r="DA98" s="12">
        <v>0</v>
      </c>
      <c r="DB98" s="12">
        <v>0</v>
      </c>
      <c r="DC98" s="12">
        <v>0</v>
      </c>
      <c r="DD98" s="12">
        <v>0</v>
      </c>
      <c r="DE98" s="12">
        <v>0</v>
      </c>
      <c r="DF98" s="12">
        <v>0</v>
      </c>
      <c r="DG98" s="12">
        <v>0</v>
      </c>
      <c r="DH98" s="12">
        <v>0</v>
      </c>
      <c r="DI98" s="12">
        <v>0</v>
      </c>
      <c r="DJ98" s="12">
        <v>0</v>
      </c>
      <c r="DK98" s="12">
        <v>0</v>
      </c>
      <c r="DL98" s="12">
        <v>0</v>
      </c>
      <c r="DM98" s="12">
        <v>0</v>
      </c>
      <c r="DN98" s="12">
        <v>0</v>
      </c>
      <c r="DO98" s="12">
        <v>0</v>
      </c>
      <c r="DP98" s="12">
        <v>0</v>
      </c>
      <c r="DQ98" s="12">
        <v>0</v>
      </c>
      <c r="DR98" s="12">
        <v>0</v>
      </c>
      <c r="DS98" s="12">
        <v>0</v>
      </c>
      <c r="DT98" s="12">
        <v>0</v>
      </c>
      <c r="DU98" s="12">
        <v>0</v>
      </c>
      <c r="DV98" s="12">
        <v>0</v>
      </c>
      <c r="DW98" s="12">
        <v>0</v>
      </c>
      <c r="DX98" s="12">
        <v>0</v>
      </c>
      <c r="DY98" s="12">
        <v>0</v>
      </c>
      <c r="DZ98" s="12">
        <v>0</v>
      </c>
      <c r="EA98" s="12">
        <v>0</v>
      </c>
      <c r="EB98" s="12">
        <v>0</v>
      </c>
      <c r="EC98" s="12">
        <v>0</v>
      </c>
      <c r="ED98" s="12">
        <v>0</v>
      </c>
      <c r="EE98" s="12">
        <v>0</v>
      </c>
      <c r="EF98" s="12">
        <v>0</v>
      </c>
      <c r="EG98" s="12">
        <v>0</v>
      </c>
      <c r="EH98" s="12">
        <v>0</v>
      </c>
      <c r="EI98" s="12">
        <v>0</v>
      </c>
      <c r="EJ98" s="12">
        <v>0</v>
      </c>
      <c r="EK98" s="12">
        <v>0</v>
      </c>
      <c r="EL98" s="12">
        <v>0</v>
      </c>
      <c r="EM98" s="12">
        <v>0</v>
      </c>
      <c r="EN98" s="12">
        <v>0</v>
      </c>
      <c r="EO98" s="12">
        <v>0</v>
      </c>
      <c r="EP98" s="12">
        <v>0</v>
      </c>
      <c r="EQ98" s="12">
        <v>0</v>
      </c>
      <c r="ER98" s="12">
        <v>0</v>
      </c>
      <c r="ES98" s="12">
        <v>0</v>
      </c>
      <c r="ET98" s="12">
        <v>0</v>
      </c>
      <c r="EU98" s="12">
        <v>0</v>
      </c>
      <c r="EV98" s="12">
        <v>0</v>
      </c>
      <c r="EW98" s="12">
        <v>0</v>
      </c>
      <c r="EX98" s="12">
        <v>0</v>
      </c>
      <c r="EY98" s="12">
        <v>0</v>
      </c>
      <c r="EZ98" s="12">
        <v>0</v>
      </c>
      <c r="FA98" s="12">
        <v>0</v>
      </c>
      <c r="FB98" s="12">
        <v>0</v>
      </c>
      <c r="FC98" s="12">
        <v>0</v>
      </c>
      <c r="FD98" s="12">
        <v>0</v>
      </c>
      <c r="FE98" s="12">
        <v>0</v>
      </c>
      <c r="FF98" s="12">
        <v>0</v>
      </c>
      <c r="FG98" s="12">
        <v>0</v>
      </c>
      <c r="FH98" s="12">
        <v>0</v>
      </c>
      <c r="FI98" s="12">
        <v>0</v>
      </c>
      <c r="FJ98" s="12">
        <v>0</v>
      </c>
      <c r="FK98" s="12">
        <v>0</v>
      </c>
      <c r="FL98" s="12">
        <v>0</v>
      </c>
      <c r="FM98" s="12">
        <v>0</v>
      </c>
      <c r="FN98" s="12">
        <v>0</v>
      </c>
      <c r="FO98" s="12">
        <v>0</v>
      </c>
      <c r="FP98" s="12">
        <v>0</v>
      </c>
      <c r="FQ98" s="12">
        <v>0</v>
      </c>
      <c r="FR98" s="12">
        <v>0</v>
      </c>
      <c r="FS98" s="12">
        <v>0</v>
      </c>
      <c r="FT98" s="12">
        <v>0</v>
      </c>
      <c r="FU98" s="12">
        <v>0</v>
      </c>
      <c r="FV98" s="12">
        <v>0</v>
      </c>
      <c r="FW98" s="12">
        <v>0</v>
      </c>
      <c r="FX98" s="12">
        <v>0</v>
      </c>
      <c r="FY98" s="12">
        <v>0</v>
      </c>
      <c r="FZ98" s="12">
        <v>0</v>
      </c>
      <c r="GA98" s="12">
        <v>0</v>
      </c>
      <c r="GB98" s="12">
        <v>0</v>
      </c>
      <c r="GC98" s="12">
        <v>0</v>
      </c>
      <c r="GD98" s="12">
        <v>0</v>
      </c>
      <c r="GE98" s="12">
        <v>0</v>
      </c>
      <c r="GF98" s="12">
        <v>0</v>
      </c>
      <c r="GG98" s="12">
        <v>0</v>
      </c>
      <c r="GH98" s="12">
        <v>0</v>
      </c>
      <c r="GI98" s="12">
        <v>0</v>
      </c>
    </row>
    <row r="99" spans="1:191" x14ac:dyDescent="0.45">
      <c r="A99">
        <v>97</v>
      </c>
      <c r="B99" s="22" t="s">
        <v>132</v>
      </c>
      <c r="C99" s="23" t="s">
        <v>10</v>
      </c>
      <c r="D99" s="1">
        <v>1</v>
      </c>
      <c r="E99" s="1">
        <v>2</v>
      </c>
      <c r="F99" s="1">
        <f t="shared" si="12"/>
        <v>2</v>
      </c>
      <c r="G99" s="1">
        <f t="shared" ref="G99:G130" si="13">COUNTIF(AL99:AR99,"&gt;0")</f>
        <v>0</v>
      </c>
      <c r="H99" s="12">
        <v>0</v>
      </c>
      <c r="I99" s="12">
        <v>10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21">
        <v>0</v>
      </c>
      <c r="AN99" s="21">
        <v>0</v>
      </c>
      <c r="AO99" s="21">
        <v>0</v>
      </c>
      <c r="AP99" s="21">
        <v>0</v>
      </c>
      <c r="AQ99" s="21">
        <v>0</v>
      </c>
      <c r="AR99" s="21">
        <v>0</v>
      </c>
      <c r="AS99" s="21">
        <v>0</v>
      </c>
      <c r="AT99" s="12">
        <v>0</v>
      </c>
      <c r="AU99" s="12">
        <v>0</v>
      </c>
      <c r="AV99" s="12">
        <v>0</v>
      </c>
      <c r="AW99" s="12">
        <v>0</v>
      </c>
      <c r="AX99" s="12">
        <v>0</v>
      </c>
      <c r="AY99" s="12">
        <v>0</v>
      </c>
      <c r="AZ99" s="12">
        <v>0</v>
      </c>
      <c r="BA99" s="12">
        <v>0</v>
      </c>
      <c r="BB99" s="12">
        <v>0</v>
      </c>
      <c r="BC99" s="12">
        <v>0</v>
      </c>
      <c r="BD99" s="12">
        <v>0</v>
      </c>
      <c r="BE99" s="12">
        <v>0</v>
      </c>
      <c r="BF99" s="12">
        <v>0</v>
      </c>
      <c r="BG99" s="12">
        <v>0</v>
      </c>
      <c r="BH99" s="12">
        <v>0</v>
      </c>
      <c r="BI99" s="12">
        <v>0</v>
      </c>
      <c r="BJ99" s="12">
        <v>0</v>
      </c>
      <c r="BK99" s="12">
        <v>0</v>
      </c>
      <c r="BL99" s="12">
        <v>0</v>
      </c>
      <c r="BM99" s="12">
        <v>0</v>
      </c>
      <c r="BN99" s="12">
        <v>0</v>
      </c>
      <c r="BO99" s="12">
        <v>0</v>
      </c>
      <c r="BP99" s="12">
        <v>0</v>
      </c>
      <c r="BQ99" s="12">
        <v>0</v>
      </c>
      <c r="BR99" s="12">
        <v>0</v>
      </c>
      <c r="BS99" s="12">
        <v>0</v>
      </c>
      <c r="BT99" s="12">
        <v>0</v>
      </c>
      <c r="BU99" s="12">
        <v>0</v>
      </c>
      <c r="BV99" s="12">
        <v>0</v>
      </c>
      <c r="BW99" s="12">
        <v>0</v>
      </c>
      <c r="BX99" s="12">
        <v>0</v>
      </c>
      <c r="BY99" s="12">
        <v>0</v>
      </c>
      <c r="BZ99" s="12">
        <v>0</v>
      </c>
      <c r="CA99" s="12">
        <v>0</v>
      </c>
      <c r="CB99" s="12">
        <v>0</v>
      </c>
      <c r="CC99" s="12">
        <v>0</v>
      </c>
      <c r="CD99" s="12">
        <v>0</v>
      </c>
      <c r="CE99" s="12">
        <v>0</v>
      </c>
      <c r="CF99" s="12">
        <v>0</v>
      </c>
      <c r="CG99" s="12">
        <v>0</v>
      </c>
      <c r="CH99" s="12">
        <v>0</v>
      </c>
      <c r="CI99" s="12">
        <v>0</v>
      </c>
      <c r="CJ99" s="12">
        <v>0</v>
      </c>
      <c r="CK99" s="12">
        <v>0</v>
      </c>
      <c r="CL99" s="12">
        <v>0</v>
      </c>
      <c r="CM99" s="12">
        <v>0</v>
      </c>
      <c r="CN99" s="12">
        <v>0</v>
      </c>
      <c r="CO99" s="12">
        <v>0</v>
      </c>
      <c r="CP99" s="12">
        <v>0</v>
      </c>
      <c r="CQ99" s="12">
        <v>0</v>
      </c>
      <c r="CR99" s="12">
        <v>0</v>
      </c>
      <c r="CS99" s="12">
        <v>0</v>
      </c>
      <c r="CT99" s="12">
        <v>0</v>
      </c>
      <c r="CU99" s="12">
        <v>0</v>
      </c>
      <c r="CV99" s="12">
        <v>0</v>
      </c>
      <c r="CW99" s="12">
        <v>0</v>
      </c>
      <c r="CX99" s="12">
        <v>0</v>
      </c>
      <c r="CY99" s="12">
        <v>5</v>
      </c>
      <c r="CZ99" s="12">
        <v>0</v>
      </c>
      <c r="DA99" s="12">
        <v>0</v>
      </c>
      <c r="DB99" s="12">
        <v>0</v>
      </c>
      <c r="DC99" s="12">
        <v>0</v>
      </c>
      <c r="DD99" s="12">
        <v>0</v>
      </c>
      <c r="DE99" s="12">
        <v>0</v>
      </c>
      <c r="DF99" s="12">
        <v>0</v>
      </c>
      <c r="DG99" s="12">
        <v>0</v>
      </c>
      <c r="DH99" s="12">
        <v>0</v>
      </c>
      <c r="DI99" s="12">
        <v>0</v>
      </c>
      <c r="DJ99" s="12">
        <v>0</v>
      </c>
      <c r="DK99" s="12">
        <v>0</v>
      </c>
      <c r="DL99" s="12">
        <v>0</v>
      </c>
      <c r="DM99" s="12">
        <v>0</v>
      </c>
      <c r="DN99" s="12">
        <v>0</v>
      </c>
      <c r="DO99" s="12">
        <v>0</v>
      </c>
      <c r="DP99" s="12">
        <v>0</v>
      </c>
      <c r="DQ99" s="12">
        <v>0</v>
      </c>
      <c r="DR99" s="12">
        <v>0</v>
      </c>
      <c r="DS99" s="12">
        <v>0</v>
      </c>
      <c r="DT99" s="12">
        <v>0</v>
      </c>
      <c r="DU99" s="12">
        <v>0</v>
      </c>
      <c r="DV99" s="12">
        <v>0</v>
      </c>
      <c r="DW99" s="12">
        <v>0</v>
      </c>
      <c r="DX99" s="12">
        <v>0</v>
      </c>
      <c r="DY99" s="12">
        <v>0</v>
      </c>
      <c r="DZ99" s="12">
        <v>0</v>
      </c>
      <c r="EA99" s="12">
        <v>0</v>
      </c>
      <c r="EB99" s="12">
        <v>0</v>
      </c>
      <c r="EC99" s="12">
        <v>0</v>
      </c>
      <c r="ED99" s="12">
        <v>0</v>
      </c>
      <c r="EE99" s="12">
        <v>0</v>
      </c>
      <c r="EF99" s="12">
        <v>0</v>
      </c>
      <c r="EG99" s="12">
        <v>0</v>
      </c>
      <c r="EH99" s="12">
        <v>0</v>
      </c>
      <c r="EI99" s="12">
        <v>0</v>
      </c>
      <c r="EJ99" s="12">
        <v>0</v>
      </c>
      <c r="EK99" s="12">
        <v>0</v>
      </c>
      <c r="EL99" s="12">
        <v>0</v>
      </c>
      <c r="EM99" s="12">
        <v>0</v>
      </c>
      <c r="EN99" s="12">
        <v>0</v>
      </c>
      <c r="EO99" s="12">
        <v>0</v>
      </c>
      <c r="EP99" s="12">
        <v>0</v>
      </c>
      <c r="EQ99" s="12">
        <v>0</v>
      </c>
      <c r="ER99" s="12">
        <v>0</v>
      </c>
      <c r="ES99" s="12">
        <v>0</v>
      </c>
      <c r="ET99" s="12">
        <v>0</v>
      </c>
      <c r="EU99" s="12">
        <v>0</v>
      </c>
      <c r="EV99" s="12">
        <v>0</v>
      </c>
      <c r="EW99" s="12">
        <v>0</v>
      </c>
      <c r="EX99" s="12">
        <v>0</v>
      </c>
      <c r="EY99" s="12">
        <v>0</v>
      </c>
      <c r="EZ99" s="12">
        <v>0</v>
      </c>
      <c r="FA99" s="12">
        <v>0</v>
      </c>
      <c r="FB99" s="12">
        <v>0</v>
      </c>
      <c r="FC99" s="12">
        <v>0</v>
      </c>
      <c r="FD99" s="12">
        <v>0</v>
      </c>
      <c r="FE99" s="12">
        <v>0</v>
      </c>
      <c r="FF99" s="12">
        <v>0</v>
      </c>
      <c r="FG99" s="12">
        <v>0</v>
      </c>
      <c r="FH99" s="12">
        <v>0</v>
      </c>
      <c r="FI99" s="12">
        <v>0</v>
      </c>
      <c r="FJ99" s="12">
        <v>0</v>
      </c>
      <c r="FK99" s="12">
        <v>0</v>
      </c>
      <c r="FL99" s="12">
        <v>0</v>
      </c>
      <c r="FM99" s="12">
        <v>0</v>
      </c>
      <c r="FN99" s="12">
        <v>0</v>
      </c>
      <c r="FO99" s="12">
        <v>0</v>
      </c>
      <c r="FP99" s="12">
        <v>0</v>
      </c>
      <c r="FQ99" s="12">
        <v>0</v>
      </c>
      <c r="FR99" s="12">
        <v>0</v>
      </c>
      <c r="FS99" s="12">
        <v>0</v>
      </c>
      <c r="FT99" s="12">
        <v>0</v>
      </c>
      <c r="FU99" s="12">
        <v>0</v>
      </c>
      <c r="FV99" s="12">
        <v>0</v>
      </c>
      <c r="FW99" s="12">
        <v>0</v>
      </c>
      <c r="FX99" s="12">
        <v>0</v>
      </c>
      <c r="FY99" s="12">
        <v>0</v>
      </c>
      <c r="FZ99" s="12">
        <v>0</v>
      </c>
      <c r="GA99" s="12">
        <v>0</v>
      </c>
      <c r="GB99" s="12">
        <v>0</v>
      </c>
      <c r="GC99" s="12">
        <v>0</v>
      </c>
      <c r="GD99" s="12">
        <v>0</v>
      </c>
      <c r="GE99" s="12">
        <v>0</v>
      </c>
      <c r="GF99" s="12">
        <v>0</v>
      </c>
      <c r="GG99" s="12">
        <v>0</v>
      </c>
      <c r="GH99" s="12">
        <v>0</v>
      </c>
      <c r="GI99" s="12">
        <v>0</v>
      </c>
    </row>
    <row r="100" spans="1:191" x14ac:dyDescent="0.45">
      <c r="A100">
        <v>98</v>
      </c>
      <c r="B100" s="22" t="s">
        <v>131</v>
      </c>
      <c r="C100" s="23" t="s">
        <v>10</v>
      </c>
      <c r="D100" s="1">
        <v>0.5</v>
      </c>
      <c r="E100" s="1">
        <v>1</v>
      </c>
      <c r="F100" s="1">
        <f t="shared" si="12"/>
        <v>1</v>
      </c>
      <c r="G100" s="1">
        <f t="shared" si="13"/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  <c r="R100" s="12">
        <v>0</v>
      </c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>
        <v>0</v>
      </c>
      <c r="AE100" s="12">
        <v>0</v>
      </c>
      <c r="AF100" s="12">
        <v>0</v>
      </c>
      <c r="AG100" s="12">
        <v>0</v>
      </c>
      <c r="AH100" s="12">
        <v>0</v>
      </c>
      <c r="AI100" s="12">
        <v>0</v>
      </c>
      <c r="AJ100" s="12">
        <v>0</v>
      </c>
      <c r="AK100" s="12">
        <v>0</v>
      </c>
      <c r="AL100" s="12">
        <v>0</v>
      </c>
      <c r="AM100" s="21">
        <v>0</v>
      </c>
      <c r="AN100" s="21">
        <v>0</v>
      </c>
      <c r="AO100" s="21">
        <v>0</v>
      </c>
      <c r="AP100" s="21">
        <v>0</v>
      </c>
      <c r="AQ100" s="21">
        <v>0</v>
      </c>
      <c r="AR100" s="21">
        <v>0</v>
      </c>
      <c r="AS100" s="21">
        <v>0</v>
      </c>
      <c r="AT100" s="12">
        <v>0</v>
      </c>
      <c r="AU100" s="12">
        <v>0</v>
      </c>
      <c r="AV100" s="12">
        <v>0</v>
      </c>
      <c r="AW100" s="12">
        <v>0</v>
      </c>
      <c r="AX100" s="12">
        <v>0</v>
      </c>
      <c r="AY100" s="12">
        <v>0</v>
      </c>
      <c r="AZ100" s="12">
        <v>0</v>
      </c>
      <c r="BA100" s="12">
        <v>0</v>
      </c>
      <c r="BB100" s="12">
        <v>0</v>
      </c>
      <c r="BC100" s="12">
        <v>0</v>
      </c>
      <c r="BD100" s="12">
        <v>0</v>
      </c>
      <c r="BE100" s="12">
        <v>0</v>
      </c>
      <c r="BF100" s="12">
        <v>0</v>
      </c>
      <c r="BG100" s="12">
        <v>0</v>
      </c>
      <c r="BH100" s="12">
        <v>0</v>
      </c>
      <c r="BI100" s="12">
        <v>0</v>
      </c>
      <c r="BJ100" s="12">
        <v>4</v>
      </c>
      <c r="BK100" s="12">
        <v>0</v>
      </c>
      <c r="BL100" s="12">
        <v>0</v>
      </c>
      <c r="BM100" s="12">
        <v>0</v>
      </c>
      <c r="BN100" s="12">
        <v>0</v>
      </c>
      <c r="BO100" s="12">
        <v>0</v>
      </c>
      <c r="BP100" s="12">
        <v>0</v>
      </c>
      <c r="BQ100" s="12">
        <v>0</v>
      </c>
      <c r="BR100" s="12">
        <v>0</v>
      </c>
      <c r="BS100" s="12">
        <v>0</v>
      </c>
      <c r="BT100" s="12">
        <v>0</v>
      </c>
      <c r="BU100" s="12">
        <v>0</v>
      </c>
      <c r="BV100" s="12">
        <v>0</v>
      </c>
      <c r="BW100" s="12">
        <v>0</v>
      </c>
      <c r="BX100" s="12">
        <v>0</v>
      </c>
      <c r="BY100" s="12">
        <v>0</v>
      </c>
      <c r="BZ100" s="12">
        <v>0</v>
      </c>
      <c r="CA100" s="12">
        <v>0</v>
      </c>
      <c r="CB100" s="12">
        <v>0</v>
      </c>
      <c r="CC100" s="12">
        <v>0</v>
      </c>
      <c r="CD100" s="12">
        <v>0</v>
      </c>
      <c r="CE100" s="12">
        <v>0</v>
      </c>
      <c r="CF100" s="12">
        <v>0</v>
      </c>
      <c r="CG100" s="12">
        <v>0</v>
      </c>
      <c r="CH100" s="12">
        <v>0</v>
      </c>
      <c r="CI100" s="12">
        <v>0</v>
      </c>
      <c r="CJ100" s="12">
        <v>0</v>
      </c>
      <c r="CK100" s="12">
        <v>0</v>
      </c>
      <c r="CL100" s="12">
        <v>0</v>
      </c>
      <c r="CM100" s="12">
        <v>0</v>
      </c>
      <c r="CN100" s="12">
        <v>0</v>
      </c>
      <c r="CO100" s="12">
        <v>0</v>
      </c>
      <c r="CP100" s="12">
        <v>0</v>
      </c>
      <c r="CQ100" s="12">
        <v>0</v>
      </c>
      <c r="CR100" s="12">
        <v>0</v>
      </c>
      <c r="CS100" s="12">
        <v>0</v>
      </c>
      <c r="CT100" s="12">
        <v>0</v>
      </c>
      <c r="CU100" s="12">
        <v>0</v>
      </c>
      <c r="CV100" s="12">
        <v>0</v>
      </c>
      <c r="CW100" s="12">
        <v>0</v>
      </c>
      <c r="CX100" s="12">
        <v>0</v>
      </c>
      <c r="CY100" s="12">
        <v>0</v>
      </c>
      <c r="CZ100" s="12">
        <v>0</v>
      </c>
      <c r="DA100" s="12">
        <v>0</v>
      </c>
      <c r="DB100" s="12">
        <v>0</v>
      </c>
      <c r="DC100" s="12">
        <v>0</v>
      </c>
      <c r="DD100" s="12">
        <v>0</v>
      </c>
      <c r="DE100" s="12">
        <v>0</v>
      </c>
      <c r="DF100" s="12">
        <v>0</v>
      </c>
      <c r="DG100" s="12">
        <v>0</v>
      </c>
      <c r="DH100" s="12">
        <v>0</v>
      </c>
      <c r="DI100" s="12">
        <v>0</v>
      </c>
      <c r="DJ100" s="12">
        <v>0</v>
      </c>
      <c r="DK100" s="12">
        <v>0</v>
      </c>
      <c r="DL100" s="12">
        <v>0</v>
      </c>
      <c r="DM100" s="12">
        <v>0</v>
      </c>
      <c r="DN100" s="12">
        <v>0</v>
      </c>
      <c r="DO100" s="12">
        <v>0</v>
      </c>
      <c r="DP100" s="12">
        <v>0</v>
      </c>
      <c r="DQ100" s="12">
        <v>0</v>
      </c>
      <c r="DR100" s="12">
        <v>0</v>
      </c>
      <c r="DS100" s="12">
        <v>0</v>
      </c>
      <c r="DT100" s="12">
        <v>0</v>
      </c>
      <c r="DU100" s="12">
        <v>0</v>
      </c>
      <c r="DV100" s="12">
        <v>0</v>
      </c>
      <c r="DW100" s="12">
        <v>0</v>
      </c>
      <c r="DX100" s="12">
        <v>0</v>
      </c>
      <c r="DY100" s="12">
        <v>0</v>
      </c>
      <c r="DZ100" s="12">
        <v>0</v>
      </c>
      <c r="EA100" s="12">
        <v>0</v>
      </c>
      <c r="EB100" s="12">
        <v>0</v>
      </c>
      <c r="EC100" s="12">
        <v>0</v>
      </c>
      <c r="ED100" s="12">
        <v>0</v>
      </c>
      <c r="EE100" s="12">
        <v>0</v>
      </c>
      <c r="EF100" s="12">
        <v>0</v>
      </c>
      <c r="EG100" s="12">
        <v>0</v>
      </c>
      <c r="EH100" s="12">
        <v>0</v>
      </c>
      <c r="EI100" s="12">
        <v>0</v>
      </c>
      <c r="EJ100" s="12">
        <v>0</v>
      </c>
      <c r="EK100" s="12">
        <v>0</v>
      </c>
      <c r="EL100" s="12">
        <v>0</v>
      </c>
      <c r="EM100" s="12">
        <v>0</v>
      </c>
      <c r="EN100" s="12">
        <v>0</v>
      </c>
      <c r="EO100" s="12">
        <v>0</v>
      </c>
      <c r="EP100" s="12">
        <v>0</v>
      </c>
      <c r="EQ100" s="12">
        <v>0</v>
      </c>
      <c r="ER100" s="12">
        <v>0</v>
      </c>
      <c r="ES100" s="12">
        <v>0</v>
      </c>
      <c r="ET100" s="12">
        <v>0</v>
      </c>
      <c r="EU100" s="12">
        <v>0</v>
      </c>
      <c r="EV100" s="12">
        <v>0</v>
      </c>
      <c r="EW100" s="12">
        <v>0</v>
      </c>
      <c r="EX100" s="12">
        <v>0</v>
      </c>
      <c r="EY100" s="12">
        <v>0</v>
      </c>
      <c r="EZ100" s="12">
        <v>0</v>
      </c>
      <c r="FA100" s="12">
        <v>0</v>
      </c>
      <c r="FB100" s="12">
        <v>0</v>
      </c>
      <c r="FC100" s="12">
        <v>0</v>
      </c>
      <c r="FD100" s="12">
        <v>0</v>
      </c>
      <c r="FE100" s="12">
        <v>0</v>
      </c>
      <c r="FF100" s="12">
        <v>0</v>
      </c>
      <c r="FG100" s="12">
        <v>0</v>
      </c>
      <c r="FH100" s="12">
        <v>0</v>
      </c>
      <c r="FI100" s="12">
        <v>0</v>
      </c>
      <c r="FJ100" s="12">
        <v>0</v>
      </c>
      <c r="FK100" s="12">
        <v>0</v>
      </c>
      <c r="FL100" s="12">
        <v>0</v>
      </c>
      <c r="FM100" s="12">
        <v>0</v>
      </c>
      <c r="FN100" s="12">
        <v>0</v>
      </c>
      <c r="FO100" s="12">
        <v>0</v>
      </c>
      <c r="FP100" s="12">
        <v>0</v>
      </c>
      <c r="FQ100" s="12">
        <v>0</v>
      </c>
      <c r="FR100" s="12">
        <v>0</v>
      </c>
      <c r="FS100" s="12">
        <v>0</v>
      </c>
      <c r="FT100" s="12">
        <v>0</v>
      </c>
      <c r="FU100" s="12">
        <v>0</v>
      </c>
      <c r="FV100" s="12">
        <v>0</v>
      </c>
      <c r="FW100" s="12">
        <v>0</v>
      </c>
      <c r="FX100" s="12">
        <v>0</v>
      </c>
      <c r="FY100" s="12">
        <v>0</v>
      </c>
      <c r="FZ100" s="12">
        <v>0</v>
      </c>
      <c r="GA100" s="12">
        <v>0</v>
      </c>
      <c r="GB100" s="12">
        <v>0</v>
      </c>
      <c r="GC100" s="12">
        <v>0</v>
      </c>
      <c r="GD100" s="12">
        <v>0</v>
      </c>
      <c r="GE100" s="12">
        <v>0</v>
      </c>
      <c r="GF100" s="12">
        <v>0</v>
      </c>
      <c r="GG100" s="12">
        <v>0</v>
      </c>
      <c r="GH100" s="12">
        <v>0</v>
      </c>
      <c r="GI100" s="12">
        <v>0</v>
      </c>
    </row>
    <row r="101" spans="1:191" x14ac:dyDescent="0.45">
      <c r="A101">
        <v>99</v>
      </c>
      <c r="B101" s="22" t="s">
        <v>130</v>
      </c>
      <c r="C101" s="23" t="s">
        <v>9</v>
      </c>
      <c r="D101" s="1">
        <v>8</v>
      </c>
      <c r="E101" s="1">
        <v>1</v>
      </c>
      <c r="F101" s="1">
        <f t="shared" si="12"/>
        <v>3</v>
      </c>
      <c r="G101" s="1">
        <f t="shared" si="13"/>
        <v>0</v>
      </c>
      <c r="H101" s="12">
        <v>0</v>
      </c>
      <c r="I101" s="12">
        <v>0</v>
      </c>
      <c r="J101" s="12">
        <v>4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  <c r="AE101" s="12">
        <v>0</v>
      </c>
      <c r="AF101" s="12">
        <v>0</v>
      </c>
      <c r="AG101" s="12">
        <v>0</v>
      </c>
      <c r="AH101" s="12">
        <v>0</v>
      </c>
      <c r="AI101" s="12">
        <v>0</v>
      </c>
      <c r="AJ101" s="12">
        <v>0</v>
      </c>
      <c r="AK101" s="12">
        <v>0</v>
      </c>
      <c r="AL101" s="12">
        <v>0</v>
      </c>
      <c r="AM101" s="21">
        <v>0</v>
      </c>
      <c r="AN101" s="21">
        <v>0</v>
      </c>
      <c r="AO101" s="21">
        <v>0</v>
      </c>
      <c r="AP101" s="21">
        <v>0</v>
      </c>
      <c r="AQ101" s="21">
        <v>0</v>
      </c>
      <c r="AR101" s="21">
        <v>0</v>
      </c>
      <c r="AS101" s="21">
        <v>0</v>
      </c>
      <c r="AT101" s="12">
        <v>0</v>
      </c>
      <c r="AU101" s="12">
        <v>0</v>
      </c>
      <c r="AV101" s="12">
        <v>0</v>
      </c>
      <c r="AW101" s="12">
        <v>0</v>
      </c>
      <c r="AX101" s="12">
        <v>0</v>
      </c>
      <c r="AY101" s="12">
        <v>0</v>
      </c>
      <c r="AZ101" s="12">
        <v>0</v>
      </c>
      <c r="BA101" s="12">
        <v>0</v>
      </c>
      <c r="BB101" s="12">
        <v>0</v>
      </c>
      <c r="BC101" s="12">
        <v>1</v>
      </c>
      <c r="BD101" s="12">
        <v>0</v>
      </c>
      <c r="BE101" s="12">
        <v>0</v>
      </c>
      <c r="BF101" s="12">
        <v>0</v>
      </c>
      <c r="BG101" s="12">
        <v>2</v>
      </c>
      <c r="BH101" s="12">
        <v>0</v>
      </c>
      <c r="BI101" s="12">
        <v>0</v>
      </c>
      <c r="BJ101" s="12">
        <v>0</v>
      </c>
      <c r="BK101" s="12">
        <v>0</v>
      </c>
      <c r="BL101" s="12">
        <v>0</v>
      </c>
      <c r="BM101" s="12">
        <v>0</v>
      </c>
      <c r="BN101" s="12">
        <v>0</v>
      </c>
      <c r="BO101" s="12">
        <v>0</v>
      </c>
      <c r="BP101" s="12">
        <v>0</v>
      </c>
      <c r="BQ101" s="12">
        <v>0</v>
      </c>
      <c r="BR101" s="12">
        <v>0</v>
      </c>
      <c r="BS101" s="12">
        <v>0</v>
      </c>
      <c r="BT101" s="12">
        <v>0</v>
      </c>
      <c r="BU101" s="12">
        <v>0</v>
      </c>
      <c r="BV101" s="12">
        <v>0</v>
      </c>
      <c r="BW101" s="12">
        <v>0</v>
      </c>
      <c r="BX101" s="12">
        <v>0</v>
      </c>
      <c r="BY101" s="12">
        <v>0</v>
      </c>
      <c r="BZ101" s="12">
        <v>0</v>
      </c>
      <c r="CA101" s="12">
        <v>0</v>
      </c>
      <c r="CB101" s="12">
        <v>0</v>
      </c>
      <c r="CC101" s="12">
        <v>0</v>
      </c>
      <c r="CD101" s="12">
        <v>0</v>
      </c>
      <c r="CE101" s="12">
        <v>0</v>
      </c>
      <c r="CF101" s="12">
        <v>0</v>
      </c>
      <c r="CG101" s="12">
        <v>0</v>
      </c>
      <c r="CH101" s="12">
        <v>0</v>
      </c>
      <c r="CI101" s="12">
        <v>0</v>
      </c>
      <c r="CJ101" s="12">
        <v>0</v>
      </c>
      <c r="CK101" s="12">
        <v>0</v>
      </c>
      <c r="CL101" s="12">
        <v>0</v>
      </c>
      <c r="CM101" s="12">
        <v>0</v>
      </c>
      <c r="CN101" s="12">
        <v>0</v>
      </c>
      <c r="CO101" s="12">
        <v>0</v>
      </c>
      <c r="CP101" s="12">
        <v>0</v>
      </c>
      <c r="CQ101" s="12">
        <v>0</v>
      </c>
      <c r="CR101" s="12">
        <v>0</v>
      </c>
      <c r="CS101" s="12">
        <v>0</v>
      </c>
      <c r="CT101" s="12">
        <v>0</v>
      </c>
      <c r="CU101" s="12">
        <v>0</v>
      </c>
      <c r="CV101" s="12">
        <v>0</v>
      </c>
      <c r="CW101" s="12">
        <v>0</v>
      </c>
      <c r="CX101" s="12">
        <v>0</v>
      </c>
      <c r="CY101" s="12">
        <v>0</v>
      </c>
      <c r="CZ101" s="12">
        <v>0</v>
      </c>
      <c r="DA101" s="12">
        <v>0</v>
      </c>
      <c r="DB101" s="12">
        <v>0</v>
      </c>
      <c r="DC101" s="12">
        <v>0</v>
      </c>
      <c r="DD101" s="12">
        <v>0</v>
      </c>
      <c r="DE101" s="12">
        <v>0</v>
      </c>
      <c r="DF101" s="12">
        <v>0</v>
      </c>
      <c r="DG101" s="12">
        <v>0</v>
      </c>
      <c r="DH101" s="12">
        <v>0</v>
      </c>
      <c r="DI101" s="12">
        <v>0</v>
      </c>
      <c r="DJ101" s="12">
        <v>0</v>
      </c>
      <c r="DK101" s="12">
        <v>0</v>
      </c>
      <c r="DL101" s="12">
        <v>0</v>
      </c>
      <c r="DM101" s="12">
        <v>0</v>
      </c>
      <c r="DN101" s="12">
        <v>0</v>
      </c>
      <c r="DO101" s="12">
        <v>0</v>
      </c>
      <c r="DP101" s="12">
        <v>0</v>
      </c>
      <c r="DQ101" s="12">
        <v>0</v>
      </c>
      <c r="DR101" s="12">
        <v>0</v>
      </c>
      <c r="DS101" s="12">
        <v>0</v>
      </c>
      <c r="DT101" s="12">
        <v>0</v>
      </c>
      <c r="DU101" s="12">
        <v>0</v>
      </c>
      <c r="DV101" s="12">
        <v>0</v>
      </c>
      <c r="DW101" s="12">
        <v>0</v>
      </c>
      <c r="DX101" s="12">
        <v>0</v>
      </c>
      <c r="DY101" s="12">
        <v>0</v>
      </c>
      <c r="DZ101" s="12">
        <v>0</v>
      </c>
      <c r="EA101" s="12">
        <v>0</v>
      </c>
      <c r="EB101" s="12">
        <v>0</v>
      </c>
      <c r="EC101" s="12">
        <v>0</v>
      </c>
      <c r="ED101" s="12">
        <v>0</v>
      </c>
      <c r="EE101" s="12">
        <v>0</v>
      </c>
      <c r="EF101" s="12">
        <v>0</v>
      </c>
      <c r="EG101" s="12">
        <v>0</v>
      </c>
      <c r="EH101" s="12">
        <v>0</v>
      </c>
      <c r="EI101" s="12">
        <v>0</v>
      </c>
      <c r="EJ101" s="12">
        <v>0</v>
      </c>
      <c r="EK101" s="12">
        <v>0</v>
      </c>
      <c r="EL101" s="12">
        <v>0</v>
      </c>
      <c r="EM101" s="12">
        <v>0</v>
      </c>
      <c r="EN101" s="12">
        <v>0</v>
      </c>
      <c r="EO101" s="12">
        <v>0</v>
      </c>
      <c r="EP101" s="12">
        <v>0</v>
      </c>
      <c r="EQ101" s="12">
        <v>0</v>
      </c>
      <c r="ER101" s="12">
        <v>0</v>
      </c>
      <c r="ES101" s="12">
        <v>0</v>
      </c>
      <c r="ET101" s="12">
        <v>0</v>
      </c>
      <c r="EU101" s="12">
        <v>0</v>
      </c>
      <c r="EV101" s="12">
        <v>0</v>
      </c>
      <c r="EW101" s="12">
        <v>0</v>
      </c>
      <c r="EX101" s="12">
        <v>0</v>
      </c>
      <c r="EY101" s="12">
        <v>0</v>
      </c>
      <c r="EZ101" s="12">
        <v>0</v>
      </c>
      <c r="FA101" s="12">
        <v>0</v>
      </c>
      <c r="FB101" s="12">
        <v>0</v>
      </c>
      <c r="FC101" s="12">
        <v>0</v>
      </c>
      <c r="FD101" s="12">
        <v>0</v>
      </c>
      <c r="FE101" s="12">
        <v>0</v>
      </c>
      <c r="FF101" s="12">
        <v>0</v>
      </c>
      <c r="FG101" s="12">
        <v>0</v>
      </c>
      <c r="FH101" s="12">
        <v>0</v>
      </c>
      <c r="FI101" s="12">
        <v>0</v>
      </c>
      <c r="FJ101" s="12">
        <v>0</v>
      </c>
      <c r="FK101" s="12">
        <v>0</v>
      </c>
      <c r="FL101" s="12">
        <v>0</v>
      </c>
      <c r="FM101" s="12">
        <v>0</v>
      </c>
      <c r="FN101" s="12">
        <v>0</v>
      </c>
      <c r="FO101" s="12">
        <v>0</v>
      </c>
      <c r="FP101" s="12">
        <v>0</v>
      </c>
      <c r="FQ101" s="12">
        <v>0</v>
      </c>
      <c r="FR101" s="12">
        <v>0</v>
      </c>
      <c r="FS101" s="12">
        <v>0</v>
      </c>
      <c r="FT101" s="12">
        <v>0</v>
      </c>
      <c r="FU101" s="12">
        <v>0</v>
      </c>
      <c r="FV101" s="12">
        <v>0</v>
      </c>
      <c r="FW101" s="12">
        <v>0</v>
      </c>
      <c r="FX101" s="12">
        <v>0</v>
      </c>
      <c r="FY101" s="12">
        <v>0</v>
      </c>
      <c r="FZ101" s="12">
        <v>0</v>
      </c>
      <c r="GA101" s="12">
        <v>0</v>
      </c>
      <c r="GB101" s="12">
        <v>0</v>
      </c>
      <c r="GC101" s="12">
        <v>0</v>
      </c>
      <c r="GD101" s="12">
        <v>0</v>
      </c>
      <c r="GE101" s="12">
        <v>0</v>
      </c>
      <c r="GF101" s="12">
        <v>0</v>
      </c>
      <c r="GG101" s="12">
        <v>0</v>
      </c>
      <c r="GH101" s="12">
        <v>0</v>
      </c>
      <c r="GI101" s="12">
        <v>0</v>
      </c>
    </row>
    <row r="102" spans="1:191" x14ac:dyDescent="0.45">
      <c r="A102">
        <v>100</v>
      </c>
      <c r="B102" s="22" t="s">
        <v>129</v>
      </c>
      <c r="C102" s="23" t="s">
        <v>9</v>
      </c>
      <c r="D102" s="1">
        <v>8</v>
      </c>
      <c r="E102" s="1">
        <v>1</v>
      </c>
      <c r="F102" s="1">
        <f t="shared" si="12"/>
        <v>3</v>
      </c>
      <c r="G102" s="1">
        <f t="shared" si="13"/>
        <v>0</v>
      </c>
      <c r="H102" s="12">
        <v>0</v>
      </c>
      <c r="I102" s="12">
        <v>0</v>
      </c>
      <c r="J102" s="12">
        <v>5</v>
      </c>
      <c r="K102" s="12">
        <v>0</v>
      </c>
      <c r="L102" s="12">
        <v>0</v>
      </c>
      <c r="M102" s="12">
        <v>0</v>
      </c>
      <c r="N102" s="12">
        <v>0</v>
      </c>
      <c r="O102" s="12">
        <v>0</v>
      </c>
      <c r="P102" s="12">
        <v>0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0</v>
      </c>
      <c r="W102" s="12">
        <v>0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0</v>
      </c>
      <c r="AD102" s="12">
        <v>0</v>
      </c>
      <c r="AE102" s="12">
        <v>0</v>
      </c>
      <c r="AF102" s="12">
        <v>0</v>
      </c>
      <c r="AG102" s="12">
        <v>0</v>
      </c>
      <c r="AH102" s="12">
        <v>0</v>
      </c>
      <c r="AI102" s="12">
        <v>0</v>
      </c>
      <c r="AJ102" s="12">
        <v>0</v>
      </c>
      <c r="AK102" s="12">
        <v>0</v>
      </c>
      <c r="AL102" s="12">
        <v>0</v>
      </c>
      <c r="AM102" s="21">
        <v>0</v>
      </c>
      <c r="AN102" s="21">
        <v>0</v>
      </c>
      <c r="AO102" s="21">
        <v>0</v>
      </c>
      <c r="AP102" s="21">
        <v>0</v>
      </c>
      <c r="AQ102" s="21">
        <v>0</v>
      </c>
      <c r="AR102" s="21">
        <v>0</v>
      </c>
      <c r="AS102" s="21">
        <v>0</v>
      </c>
      <c r="AT102" s="12">
        <v>0</v>
      </c>
      <c r="AU102" s="12">
        <v>0</v>
      </c>
      <c r="AV102" s="12">
        <v>0</v>
      </c>
      <c r="AW102" s="12">
        <v>0</v>
      </c>
      <c r="AX102" s="12">
        <v>0</v>
      </c>
      <c r="AY102" s="12">
        <v>0</v>
      </c>
      <c r="AZ102" s="12">
        <v>0</v>
      </c>
      <c r="BA102" s="12">
        <v>0</v>
      </c>
      <c r="BB102" s="12">
        <v>0</v>
      </c>
      <c r="BC102" s="12">
        <v>5</v>
      </c>
      <c r="BD102" s="12">
        <v>0</v>
      </c>
      <c r="BE102" s="12">
        <v>0</v>
      </c>
      <c r="BF102" s="12">
        <v>0</v>
      </c>
      <c r="BG102" s="12">
        <v>0</v>
      </c>
      <c r="BH102" s="12">
        <v>0</v>
      </c>
      <c r="BI102" s="12">
        <v>0</v>
      </c>
      <c r="BJ102" s="12">
        <v>0</v>
      </c>
      <c r="BK102" s="12">
        <v>0</v>
      </c>
      <c r="BL102" s="12">
        <v>0</v>
      </c>
      <c r="BM102" s="12">
        <v>0</v>
      </c>
      <c r="BN102" s="12">
        <v>0</v>
      </c>
      <c r="BO102" s="12">
        <v>0</v>
      </c>
      <c r="BP102" s="12">
        <v>0</v>
      </c>
      <c r="BQ102" s="12">
        <v>0</v>
      </c>
      <c r="BR102" s="12">
        <v>0</v>
      </c>
      <c r="BS102" s="12">
        <v>0</v>
      </c>
      <c r="BT102" s="12">
        <v>0</v>
      </c>
      <c r="BU102" s="12">
        <v>0</v>
      </c>
      <c r="BV102" s="12">
        <v>0</v>
      </c>
      <c r="BW102" s="12">
        <v>0</v>
      </c>
      <c r="BX102" s="12">
        <v>0</v>
      </c>
      <c r="BY102" s="12">
        <v>0</v>
      </c>
      <c r="BZ102" s="12">
        <v>0</v>
      </c>
      <c r="CA102" s="12">
        <v>0</v>
      </c>
      <c r="CB102" s="12">
        <v>0</v>
      </c>
      <c r="CC102" s="12">
        <v>0</v>
      </c>
      <c r="CD102" s="12">
        <v>0</v>
      </c>
      <c r="CE102" s="12">
        <v>0</v>
      </c>
      <c r="CF102" s="12">
        <v>0</v>
      </c>
      <c r="CG102" s="12">
        <v>0</v>
      </c>
      <c r="CH102" s="12">
        <v>0</v>
      </c>
      <c r="CI102" s="12">
        <v>0</v>
      </c>
      <c r="CJ102" s="12">
        <v>0</v>
      </c>
      <c r="CK102" s="12">
        <v>0</v>
      </c>
      <c r="CL102" s="12">
        <v>0</v>
      </c>
      <c r="CM102" s="12">
        <v>0</v>
      </c>
      <c r="CN102" s="12">
        <v>0</v>
      </c>
      <c r="CO102" s="12">
        <v>0</v>
      </c>
      <c r="CP102" s="12">
        <v>0</v>
      </c>
      <c r="CQ102" s="12">
        <v>0</v>
      </c>
      <c r="CR102" s="12">
        <v>0</v>
      </c>
      <c r="CS102" s="12">
        <v>0</v>
      </c>
      <c r="CT102" s="12">
        <v>0</v>
      </c>
      <c r="CU102" s="12">
        <v>0</v>
      </c>
      <c r="CV102" s="12">
        <v>0</v>
      </c>
      <c r="CW102" s="12">
        <v>0</v>
      </c>
      <c r="CX102" s="12">
        <v>0</v>
      </c>
      <c r="CY102" s="12">
        <v>0</v>
      </c>
      <c r="CZ102" s="12">
        <v>0</v>
      </c>
      <c r="DA102" s="12">
        <v>0</v>
      </c>
      <c r="DB102" s="12">
        <v>0</v>
      </c>
      <c r="DC102" s="12">
        <v>0</v>
      </c>
      <c r="DD102" s="12">
        <v>0</v>
      </c>
      <c r="DE102" s="12">
        <v>0</v>
      </c>
      <c r="DF102" s="12">
        <v>0</v>
      </c>
      <c r="DG102" s="12">
        <v>0</v>
      </c>
      <c r="DH102" s="12">
        <v>0</v>
      </c>
      <c r="DI102" s="12">
        <v>0</v>
      </c>
      <c r="DJ102" s="12">
        <v>0</v>
      </c>
      <c r="DK102" s="12">
        <v>0</v>
      </c>
      <c r="DL102" s="12">
        <v>0</v>
      </c>
      <c r="DM102" s="12">
        <v>0</v>
      </c>
      <c r="DN102" s="12">
        <v>0</v>
      </c>
      <c r="DO102" s="12">
        <v>7</v>
      </c>
      <c r="DP102" s="12">
        <v>0</v>
      </c>
      <c r="DQ102" s="12">
        <v>0</v>
      </c>
      <c r="DR102" s="12">
        <v>0</v>
      </c>
      <c r="DS102" s="12">
        <v>0</v>
      </c>
      <c r="DT102" s="12">
        <v>0</v>
      </c>
      <c r="DU102" s="12">
        <v>0</v>
      </c>
      <c r="DV102" s="12">
        <v>0</v>
      </c>
      <c r="DW102" s="12">
        <v>0</v>
      </c>
      <c r="DX102" s="12">
        <v>0</v>
      </c>
      <c r="DY102" s="12">
        <v>0</v>
      </c>
      <c r="DZ102" s="12">
        <v>0</v>
      </c>
      <c r="EA102" s="12">
        <v>0</v>
      </c>
      <c r="EB102" s="12">
        <v>0</v>
      </c>
      <c r="EC102" s="12">
        <v>0</v>
      </c>
      <c r="ED102" s="12">
        <v>0</v>
      </c>
      <c r="EE102" s="12">
        <v>0</v>
      </c>
      <c r="EF102" s="12">
        <v>0</v>
      </c>
      <c r="EG102" s="12">
        <v>0</v>
      </c>
      <c r="EH102" s="12">
        <v>0</v>
      </c>
      <c r="EI102" s="12">
        <v>0</v>
      </c>
      <c r="EJ102" s="12">
        <v>0</v>
      </c>
      <c r="EK102" s="12">
        <v>0</v>
      </c>
      <c r="EL102" s="12">
        <v>0</v>
      </c>
      <c r="EM102" s="12">
        <v>0</v>
      </c>
      <c r="EN102" s="12">
        <v>0</v>
      </c>
      <c r="EO102" s="12">
        <v>0</v>
      </c>
      <c r="EP102" s="12">
        <v>0</v>
      </c>
      <c r="EQ102" s="12">
        <v>0</v>
      </c>
      <c r="ER102" s="12">
        <v>0</v>
      </c>
      <c r="ES102" s="12">
        <v>0</v>
      </c>
      <c r="ET102" s="12">
        <v>0</v>
      </c>
      <c r="EU102" s="12">
        <v>0</v>
      </c>
      <c r="EV102" s="12">
        <v>0</v>
      </c>
      <c r="EW102" s="12">
        <v>0</v>
      </c>
      <c r="EX102" s="12">
        <v>0</v>
      </c>
      <c r="EY102" s="12">
        <v>0</v>
      </c>
      <c r="EZ102" s="12">
        <v>0</v>
      </c>
      <c r="FA102" s="12">
        <v>0</v>
      </c>
      <c r="FB102" s="12">
        <v>0</v>
      </c>
      <c r="FC102" s="12">
        <v>0</v>
      </c>
      <c r="FD102" s="12">
        <v>0</v>
      </c>
      <c r="FE102" s="12">
        <v>0</v>
      </c>
      <c r="FF102" s="12">
        <v>0</v>
      </c>
      <c r="FG102" s="12">
        <v>0</v>
      </c>
      <c r="FH102" s="12">
        <v>0</v>
      </c>
      <c r="FI102" s="12">
        <v>0</v>
      </c>
      <c r="FJ102" s="12">
        <v>0</v>
      </c>
      <c r="FK102" s="12">
        <v>0</v>
      </c>
      <c r="FL102" s="12">
        <v>0</v>
      </c>
      <c r="FM102" s="12">
        <v>0</v>
      </c>
      <c r="FN102" s="12">
        <v>0</v>
      </c>
      <c r="FO102" s="12">
        <v>0</v>
      </c>
      <c r="FP102" s="12">
        <v>0</v>
      </c>
      <c r="FQ102" s="12">
        <v>0</v>
      </c>
      <c r="FR102" s="12">
        <v>0</v>
      </c>
      <c r="FS102" s="12">
        <v>0</v>
      </c>
      <c r="FT102" s="12">
        <v>0</v>
      </c>
      <c r="FU102" s="12">
        <v>0</v>
      </c>
      <c r="FV102" s="12">
        <v>0</v>
      </c>
      <c r="FW102" s="12">
        <v>0</v>
      </c>
      <c r="FX102" s="12">
        <v>0</v>
      </c>
      <c r="FY102" s="12">
        <v>0</v>
      </c>
      <c r="FZ102" s="12">
        <v>0</v>
      </c>
      <c r="GA102" s="12">
        <v>0</v>
      </c>
      <c r="GB102" s="12">
        <v>0</v>
      </c>
      <c r="GC102" s="12">
        <v>0</v>
      </c>
      <c r="GD102" s="12">
        <v>0</v>
      </c>
      <c r="GE102" s="12">
        <v>0</v>
      </c>
      <c r="GF102" s="12">
        <v>0</v>
      </c>
      <c r="GG102" s="12">
        <v>0</v>
      </c>
      <c r="GH102" s="12">
        <v>0</v>
      </c>
      <c r="GI102" s="12">
        <v>0</v>
      </c>
    </row>
    <row r="103" spans="1:191" x14ac:dyDescent="0.45">
      <c r="A103">
        <v>101</v>
      </c>
      <c r="B103" s="22" t="s">
        <v>128</v>
      </c>
      <c r="C103" s="23" t="s">
        <v>9</v>
      </c>
      <c r="D103" s="1">
        <v>8</v>
      </c>
      <c r="E103" s="1">
        <v>1</v>
      </c>
      <c r="F103" s="1">
        <f t="shared" si="12"/>
        <v>4</v>
      </c>
      <c r="G103" s="1">
        <f t="shared" si="13"/>
        <v>0</v>
      </c>
      <c r="H103" s="12">
        <v>10</v>
      </c>
      <c r="I103" s="12">
        <v>0</v>
      </c>
      <c r="J103" s="12">
        <v>15</v>
      </c>
      <c r="K103" s="12">
        <v>0</v>
      </c>
      <c r="L103" s="12">
        <v>0</v>
      </c>
      <c r="M103" s="12">
        <v>0</v>
      </c>
      <c r="N103" s="12">
        <v>0</v>
      </c>
      <c r="O103" s="12">
        <v>0</v>
      </c>
      <c r="P103" s="12">
        <v>0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0</v>
      </c>
      <c r="X103" s="12">
        <v>0</v>
      </c>
      <c r="Y103" s="12">
        <v>0</v>
      </c>
      <c r="Z103" s="12">
        <v>0</v>
      </c>
      <c r="AA103" s="12">
        <v>0</v>
      </c>
      <c r="AB103" s="12">
        <v>0</v>
      </c>
      <c r="AC103" s="12">
        <v>0</v>
      </c>
      <c r="AD103" s="12">
        <v>0</v>
      </c>
      <c r="AE103" s="12">
        <v>0</v>
      </c>
      <c r="AF103" s="12">
        <v>0</v>
      </c>
      <c r="AG103" s="12">
        <v>0</v>
      </c>
      <c r="AH103" s="12">
        <v>0</v>
      </c>
      <c r="AI103" s="12">
        <v>0</v>
      </c>
      <c r="AJ103" s="12">
        <v>0</v>
      </c>
      <c r="AK103" s="12">
        <v>0</v>
      </c>
      <c r="AL103" s="12">
        <v>0</v>
      </c>
      <c r="AM103" s="21">
        <v>0</v>
      </c>
      <c r="AN103" s="21">
        <v>0</v>
      </c>
      <c r="AO103" s="21">
        <v>0</v>
      </c>
      <c r="AP103" s="21">
        <v>0</v>
      </c>
      <c r="AQ103" s="21">
        <v>0</v>
      </c>
      <c r="AR103" s="21">
        <v>0</v>
      </c>
      <c r="AS103" s="21">
        <v>0</v>
      </c>
      <c r="AT103" s="12">
        <v>0</v>
      </c>
      <c r="AU103" s="12">
        <v>0</v>
      </c>
      <c r="AV103" s="12">
        <v>0</v>
      </c>
      <c r="AW103" s="12">
        <v>0</v>
      </c>
      <c r="AX103" s="12">
        <v>0</v>
      </c>
      <c r="AY103" s="12">
        <v>0</v>
      </c>
      <c r="AZ103" s="12">
        <v>0</v>
      </c>
      <c r="BA103" s="12">
        <v>0</v>
      </c>
      <c r="BB103" s="12">
        <v>0</v>
      </c>
      <c r="BC103" s="12">
        <v>0</v>
      </c>
      <c r="BD103" s="12">
        <v>0</v>
      </c>
      <c r="BE103" s="12">
        <v>5</v>
      </c>
      <c r="BF103" s="12">
        <v>0</v>
      </c>
      <c r="BG103" s="12">
        <v>0</v>
      </c>
      <c r="BH103" s="12">
        <v>0</v>
      </c>
      <c r="BI103" s="12">
        <v>0</v>
      </c>
      <c r="BJ103" s="12">
        <v>10</v>
      </c>
      <c r="BK103" s="12">
        <v>0</v>
      </c>
      <c r="BL103" s="12">
        <v>0</v>
      </c>
      <c r="BM103" s="12">
        <v>0</v>
      </c>
      <c r="BN103" s="12">
        <v>0</v>
      </c>
      <c r="BO103" s="12">
        <v>0</v>
      </c>
      <c r="BP103" s="12">
        <v>0</v>
      </c>
      <c r="BQ103" s="12">
        <v>0</v>
      </c>
      <c r="BR103" s="12">
        <v>0</v>
      </c>
      <c r="BS103" s="12">
        <v>0</v>
      </c>
      <c r="BT103" s="12">
        <v>0</v>
      </c>
      <c r="BU103" s="12">
        <v>0</v>
      </c>
      <c r="BV103" s="12">
        <v>0</v>
      </c>
      <c r="BW103" s="12">
        <v>0</v>
      </c>
      <c r="BX103" s="12">
        <v>0</v>
      </c>
      <c r="BY103" s="12">
        <v>0</v>
      </c>
      <c r="BZ103" s="12">
        <v>0</v>
      </c>
      <c r="CA103" s="12">
        <v>0</v>
      </c>
      <c r="CB103" s="12">
        <v>0</v>
      </c>
      <c r="CC103" s="12">
        <v>0</v>
      </c>
      <c r="CD103" s="12">
        <v>0</v>
      </c>
      <c r="CE103" s="12">
        <v>0</v>
      </c>
      <c r="CF103" s="12">
        <v>0</v>
      </c>
      <c r="CG103" s="12">
        <v>0</v>
      </c>
      <c r="CH103" s="12">
        <v>0</v>
      </c>
      <c r="CI103" s="12">
        <v>0</v>
      </c>
      <c r="CJ103" s="12">
        <v>0</v>
      </c>
      <c r="CK103" s="12">
        <v>0</v>
      </c>
      <c r="CL103" s="12">
        <v>0</v>
      </c>
      <c r="CM103" s="12">
        <v>0</v>
      </c>
      <c r="CN103" s="12">
        <v>0</v>
      </c>
      <c r="CO103" s="12">
        <v>0</v>
      </c>
      <c r="CP103" s="12">
        <v>0</v>
      </c>
      <c r="CQ103" s="12">
        <v>0</v>
      </c>
      <c r="CR103" s="12">
        <v>0</v>
      </c>
      <c r="CS103" s="12">
        <v>0</v>
      </c>
      <c r="CT103" s="12">
        <v>0</v>
      </c>
      <c r="CU103" s="12">
        <v>0</v>
      </c>
      <c r="CV103" s="12">
        <v>0</v>
      </c>
      <c r="CW103" s="12">
        <v>0</v>
      </c>
      <c r="CX103" s="12">
        <v>0</v>
      </c>
      <c r="CY103" s="12">
        <v>0</v>
      </c>
      <c r="CZ103" s="12">
        <v>0</v>
      </c>
      <c r="DA103" s="12">
        <v>0</v>
      </c>
      <c r="DB103" s="12">
        <v>0</v>
      </c>
      <c r="DC103" s="12">
        <v>0</v>
      </c>
      <c r="DD103" s="12">
        <v>0</v>
      </c>
      <c r="DE103" s="12">
        <v>0</v>
      </c>
      <c r="DF103" s="12">
        <v>0</v>
      </c>
      <c r="DG103" s="12">
        <v>0</v>
      </c>
      <c r="DH103" s="12">
        <v>0</v>
      </c>
      <c r="DI103" s="12">
        <v>0</v>
      </c>
      <c r="DJ103" s="12">
        <v>0</v>
      </c>
      <c r="DK103" s="12">
        <v>0</v>
      </c>
      <c r="DL103" s="12">
        <v>0</v>
      </c>
      <c r="DM103" s="12">
        <v>0</v>
      </c>
      <c r="DN103" s="12">
        <v>0</v>
      </c>
      <c r="DO103" s="12">
        <v>0</v>
      </c>
      <c r="DP103" s="12">
        <v>0</v>
      </c>
      <c r="DQ103" s="12">
        <v>0</v>
      </c>
      <c r="DR103" s="12">
        <v>0</v>
      </c>
      <c r="DS103" s="12">
        <v>0</v>
      </c>
      <c r="DT103" s="12">
        <v>0</v>
      </c>
      <c r="DU103" s="12">
        <v>0</v>
      </c>
      <c r="DV103" s="12">
        <v>0</v>
      </c>
      <c r="DW103" s="12">
        <v>0</v>
      </c>
      <c r="DX103" s="12">
        <v>0</v>
      </c>
      <c r="DY103" s="12">
        <v>0</v>
      </c>
      <c r="DZ103" s="12">
        <v>0</v>
      </c>
      <c r="EA103" s="12">
        <v>0</v>
      </c>
      <c r="EB103" s="12">
        <v>0</v>
      </c>
      <c r="EC103" s="12">
        <v>0</v>
      </c>
      <c r="ED103" s="12">
        <v>0</v>
      </c>
      <c r="EE103" s="12">
        <v>0</v>
      </c>
      <c r="EF103" s="12">
        <v>0</v>
      </c>
      <c r="EG103" s="12">
        <v>0</v>
      </c>
      <c r="EH103" s="12">
        <v>0</v>
      </c>
      <c r="EI103" s="12">
        <v>0</v>
      </c>
      <c r="EJ103" s="12">
        <v>0</v>
      </c>
      <c r="EK103" s="12">
        <v>0</v>
      </c>
      <c r="EL103" s="12">
        <v>0</v>
      </c>
      <c r="EM103" s="12">
        <v>0</v>
      </c>
      <c r="EN103" s="12">
        <v>0</v>
      </c>
      <c r="EO103" s="12">
        <v>0</v>
      </c>
      <c r="EP103" s="12">
        <v>0</v>
      </c>
      <c r="EQ103" s="12">
        <v>0</v>
      </c>
      <c r="ER103" s="12">
        <v>0</v>
      </c>
      <c r="ES103" s="12">
        <v>0</v>
      </c>
      <c r="ET103" s="12">
        <v>0</v>
      </c>
      <c r="EU103" s="12">
        <v>0</v>
      </c>
      <c r="EV103" s="12">
        <v>0</v>
      </c>
      <c r="EW103" s="12">
        <v>0</v>
      </c>
      <c r="EX103" s="12">
        <v>0</v>
      </c>
      <c r="EY103" s="12">
        <v>0</v>
      </c>
      <c r="EZ103" s="12">
        <v>0</v>
      </c>
      <c r="FA103" s="12">
        <v>0</v>
      </c>
      <c r="FB103" s="12">
        <v>0</v>
      </c>
      <c r="FC103" s="12">
        <v>0</v>
      </c>
      <c r="FD103" s="12">
        <v>0</v>
      </c>
      <c r="FE103" s="12">
        <v>0</v>
      </c>
      <c r="FF103" s="12">
        <v>0</v>
      </c>
      <c r="FG103" s="12">
        <v>0</v>
      </c>
      <c r="FH103" s="12">
        <v>0</v>
      </c>
      <c r="FI103" s="12">
        <v>0</v>
      </c>
      <c r="FJ103" s="12">
        <v>0</v>
      </c>
      <c r="FK103" s="12">
        <v>0</v>
      </c>
      <c r="FL103" s="12">
        <v>0</v>
      </c>
      <c r="FM103" s="12">
        <v>0</v>
      </c>
      <c r="FN103" s="12">
        <v>0</v>
      </c>
      <c r="FO103" s="12">
        <v>0</v>
      </c>
      <c r="FP103" s="12">
        <v>0</v>
      </c>
      <c r="FQ103" s="12">
        <v>0</v>
      </c>
      <c r="FR103" s="12">
        <v>0</v>
      </c>
      <c r="FS103" s="12">
        <v>0</v>
      </c>
      <c r="FT103" s="12">
        <v>0</v>
      </c>
      <c r="FU103" s="12">
        <v>0</v>
      </c>
      <c r="FV103" s="12">
        <v>0</v>
      </c>
      <c r="FW103" s="12">
        <v>0</v>
      </c>
      <c r="FX103" s="12">
        <v>0</v>
      </c>
      <c r="FY103" s="12">
        <v>0</v>
      </c>
      <c r="FZ103" s="12">
        <v>0</v>
      </c>
      <c r="GA103" s="12">
        <v>0</v>
      </c>
      <c r="GB103" s="12">
        <v>0</v>
      </c>
      <c r="GC103" s="12">
        <v>0</v>
      </c>
      <c r="GD103" s="12">
        <v>0</v>
      </c>
      <c r="GE103" s="12">
        <v>0</v>
      </c>
      <c r="GF103" s="12">
        <v>0</v>
      </c>
      <c r="GG103" s="12">
        <v>0</v>
      </c>
      <c r="GH103" s="12">
        <v>0</v>
      </c>
      <c r="GI103" s="12">
        <v>0</v>
      </c>
    </row>
    <row r="104" spans="1:191" x14ac:dyDescent="0.45">
      <c r="A104">
        <v>102</v>
      </c>
      <c r="B104" s="22" t="s">
        <v>127</v>
      </c>
      <c r="C104" s="23" t="s">
        <v>9</v>
      </c>
      <c r="D104" s="1">
        <v>8</v>
      </c>
      <c r="E104" s="1">
        <v>1</v>
      </c>
      <c r="F104" s="1">
        <f t="shared" si="12"/>
        <v>3</v>
      </c>
      <c r="G104" s="1">
        <f t="shared" si="13"/>
        <v>0</v>
      </c>
      <c r="H104" s="12">
        <v>0</v>
      </c>
      <c r="I104" s="12">
        <v>0</v>
      </c>
      <c r="J104" s="12">
        <v>0</v>
      </c>
      <c r="K104" s="12">
        <v>0</v>
      </c>
      <c r="L104" s="12">
        <v>0</v>
      </c>
      <c r="M104" s="12">
        <v>0</v>
      </c>
      <c r="N104" s="12">
        <v>0</v>
      </c>
      <c r="O104" s="12">
        <v>0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12">
        <v>0</v>
      </c>
      <c r="AB104" s="12">
        <v>0</v>
      </c>
      <c r="AC104" s="12">
        <v>0</v>
      </c>
      <c r="AD104" s="12">
        <v>0</v>
      </c>
      <c r="AE104" s="12">
        <v>0</v>
      </c>
      <c r="AF104" s="12">
        <v>0</v>
      </c>
      <c r="AG104" s="12">
        <v>0</v>
      </c>
      <c r="AH104" s="12">
        <v>0</v>
      </c>
      <c r="AI104" s="12">
        <v>0</v>
      </c>
      <c r="AJ104" s="12">
        <v>0</v>
      </c>
      <c r="AK104" s="12">
        <v>0</v>
      </c>
      <c r="AL104" s="12">
        <v>0</v>
      </c>
      <c r="AM104" s="21">
        <v>0</v>
      </c>
      <c r="AN104" s="21">
        <v>0</v>
      </c>
      <c r="AO104" s="21">
        <v>0</v>
      </c>
      <c r="AP104" s="21">
        <v>0</v>
      </c>
      <c r="AQ104" s="21">
        <v>0</v>
      </c>
      <c r="AR104" s="21">
        <v>0</v>
      </c>
      <c r="AS104" s="21">
        <v>0</v>
      </c>
      <c r="AT104" s="12">
        <v>0</v>
      </c>
      <c r="AU104" s="12">
        <v>0</v>
      </c>
      <c r="AV104" s="12">
        <v>0</v>
      </c>
      <c r="AW104" s="12">
        <v>0</v>
      </c>
      <c r="AX104" s="12">
        <v>0</v>
      </c>
      <c r="AY104" s="12">
        <v>0</v>
      </c>
      <c r="AZ104" s="12">
        <v>0</v>
      </c>
      <c r="BA104" s="12">
        <v>2</v>
      </c>
      <c r="BB104" s="12">
        <v>0</v>
      </c>
      <c r="BC104" s="12">
        <v>0</v>
      </c>
      <c r="BD104" s="12">
        <v>0</v>
      </c>
      <c r="BE104" s="12">
        <v>3</v>
      </c>
      <c r="BF104" s="12">
        <v>0</v>
      </c>
      <c r="BG104" s="12">
        <v>0</v>
      </c>
      <c r="BH104" s="12">
        <v>0</v>
      </c>
      <c r="BI104" s="12">
        <v>0</v>
      </c>
      <c r="BJ104" s="12">
        <v>0</v>
      </c>
      <c r="BK104" s="12">
        <v>0</v>
      </c>
      <c r="BL104" s="12">
        <v>0</v>
      </c>
      <c r="BM104" s="12">
        <v>0</v>
      </c>
      <c r="BN104" s="12">
        <v>0</v>
      </c>
      <c r="BO104" s="12">
        <v>0</v>
      </c>
      <c r="BP104" s="12">
        <v>0</v>
      </c>
      <c r="BQ104" s="12">
        <v>0</v>
      </c>
      <c r="BR104" s="12">
        <v>0</v>
      </c>
      <c r="BS104" s="12">
        <v>0</v>
      </c>
      <c r="BT104" s="12">
        <v>0</v>
      </c>
      <c r="BU104" s="12">
        <v>0</v>
      </c>
      <c r="BV104" s="12">
        <v>0</v>
      </c>
      <c r="BW104" s="12">
        <v>0</v>
      </c>
      <c r="BX104" s="12">
        <v>0</v>
      </c>
      <c r="BY104" s="12">
        <v>0</v>
      </c>
      <c r="BZ104" s="12">
        <v>0</v>
      </c>
      <c r="CA104" s="12">
        <v>0</v>
      </c>
      <c r="CB104" s="12">
        <v>0</v>
      </c>
      <c r="CC104" s="12">
        <v>0</v>
      </c>
      <c r="CD104" s="12">
        <v>0</v>
      </c>
      <c r="CE104" s="12">
        <v>0</v>
      </c>
      <c r="CF104" s="12">
        <v>0</v>
      </c>
      <c r="CG104" s="12">
        <v>0</v>
      </c>
      <c r="CH104" s="12">
        <v>0</v>
      </c>
      <c r="CI104" s="12">
        <v>0</v>
      </c>
      <c r="CJ104" s="12">
        <v>0</v>
      </c>
      <c r="CK104" s="12">
        <v>0</v>
      </c>
      <c r="CL104" s="12">
        <v>0</v>
      </c>
      <c r="CM104" s="12">
        <v>0</v>
      </c>
      <c r="CN104" s="12">
        <v>0</v>
      </c>
      <c r="CO104" s="12">
        <v>0</v>
      </c>
      <c r="CP104" s="12">
        <v>0</v>
      </c>
      <c r="CQ104" s="12">
        <v>0</v>
      </c>
      <c r="CR104" s="12">
        <v>0</v>
      </c>
      <c r="CS104" s="12">
        <v>0</v>
      </c>
      <c r="CT104" s="12">
        <v>0</v>
      </c>
      <c r="CU104" s="12">
        <v>0</v>
      </c>
      <c r="CV104" s="12">
        <v>0</v>
      </c>
      <c r="CW104" s="12">
        <v>0</v>
      </c>
      <c r="CX104" s="12">
        <v>0</v>
      </c>
      <c r="CY104" s="12">
        <v>0</v>
      </c>
      <c r="CZ104" s="12">
        <v>0</v>
      </c>
      <c r="DA104" s="12">
        <v>0</v>
      </c>
      <c r="DB104" s="12">
        <v>0</v>
      </c>
      <c r="DC104" s="12">
        <v>0</v>
      </c>
      <c r="DD104" s="12">
        <v>0</v>
      </c>
      <c r="DE104" s="12">
        <v>0</v>
      </c>
      <c r="DF104" s="12">
        <v>0</v>
      </c>
      <c r="DG104" s="12">
        <v>0</v>
      </c>
      <c r="DH104" s="12">
        <v>0</v>
      </c>
      <c r="DI104" s="12">
        <v>0</v>
      </c>
      <c r="DJ104" s="12">
        <v>0</v>
      </c>
      <c r="DK104" s="12">
        <v>0</v>
      </c>
      <c r="DL104" s="12">
        <v>0</v>
      </c>
      <c r="DM104" s="12">
        <v>0</v>
      </c>
      <c r="DN104" s="12">
        <v>0</v>
      </c>
      <c r="DO104" s="12">
        <v>0</v>
      </c>
      <c r="DP104" s="12">
        <v>0</v>
      </c>
      <c r="DQ104" s="12">
        <v>0</v>
      </c>
      <c r="DR104" s="12">
        <v>0</v>
      </c>
      <c r="DS104" s="12">
        <v>1</v>
      </c>
      <c r="DT104" s="12">
        <v>0</v>
      </c>
      <c r="DU104" s="12">
        <v>0</v>
      </c>
      <c r="DV104" s="12">
        <v>0</v>
      </c>
      <c r="DW104" s="12">
        <v>0</v>
      </c>
      <c r="DX104" s="12">
        <v>0</v>
      </c>
      <c r="DY104" s="12">
        <v>0</v>
      </c>
      <c r="DZ104" s="12">
        <v>0</v>
      </c>
      <c r="EA104" s="12">
        <v>0</v>
      </c>
      <c r="EB104" s="12">
        <v>0</v>
      </c>
      <c r="EC104" s="12">
        <v>0</v>
      </c>
      <c r="ED104" s="12">
        <v>0</v>
      </c>
      <c r="EE104" s="12">
        <v>0</v>
      </c>
      <c r="EF104" s="12">
        <v>0</v>
      </c>
      <c r="EG104" s="12">
        <v>0</v>
      </c>
      <c r="EH104" s="12">
        <v>0</v>
      </c>
      <c r="EI104" s="12">
        <v>0</v>
      </c>
      <c r="EJ104" s="12">
        <v>0</v>
      </c>
      <c r="EK104" s="12">
        <v>0</v>
      </c>
      <c r="EL104" s="12">
        <v>0</v>
      </c>
      <c r="EM104" s="12">
        <v>0</v>
      </c>
      <c r="EN104" s="12">
        <v>0</v>
      </c>
      <c r="EO104" s="12">
        <v>0</v>
      </c>
      <c r="EP104" s="12">
        <v>0</v>
      </c>
      <c r="EQ104" s="12">
        <v>0</v>
      </c>
      <c r="ER104" s="12">
        <v>0</v>
      </c>
      <c r="ES104" s="12">
        <v>0</v>
      </c>
      <c r="ET104" s="12">
        <v>0</v>
      </c>
      <c r="EU104" s="12">
        <v>0</v>
      </c>
      <c r="EV104" s="12">
        <v>0</v>
      </c>
      <c r="EW104" s="12">
        <v>0</v>
      </c>
      <c r="EX104" s="12">
        <v>0</v>
      </c>
      <c r="EY104" s="12">
        <v>0</v>
      </c>
      <c r="EZ104" s="12">
        <v>0</v>
      </c>
      <c r="FA104" s="12">
        <v>0</v>
      </c>
      <c r="FB104" s="12">
        <v>0</v>
      </c>
      <c r="FC104" s="12">
        <v>0</v>
      </c>
      <c r="FD104" s="12">
        <v>0</v>
      </c>
      <c r="FE104" s="12">
        <v>0</v>
      </c>
      <c r="FF104" s="12">
        <v>0</v>
      </c>
      <c r="FG104" s="12">
        <v>0</v>
      </c>
      <c r="FH104" s="12">
        <v>0</v>
      </c>
      <c r="FI104" s="12">
        <v>0</v>
      </c>
      <c r="FJ104" s="12">
        <v>0</v>
      </c>
      <c r="FK104" s="12">
        <v>0</v>
      </c>
      <c r="FL104" s="12">
        <v>0</v>
      </c>
      <c r="FM104" s="12">
        <v>0</v>
      </c>
      <c r="FN104" s="12">
        <v>0</v>
      </c>
      <c r="FO104" s="12">
        <v>0</v>
      </c>
      <c r="FP104" s="12">
        <v>0</v>
      </c>
      <c r="FQ104" s="12">
        <v>0</v>
      </c>
      <c r="FR104" s="12">
        <v>0</v>
      </c>
      <c r="FS104" s="12">
        <v>0</v>
      </c>
      <c r="FT104" s="12">
        <v>0</v>
      </c>
      <c r="FU104" s="12">
        <v>0</v>
      </c>
      <c r="FV104" s="12">
        <v>0</v>
      </c>
      <c r="FW104" s="12">
        <v>0</v>
      </c>
      <c r="FX104" s="12">
        <v>0</v>
      </c>
      <c r="FY104" s="12">
        <v>0</v>
      </c>
      <c r="FZ104" s="12">
        <v>0</v>
      </c>
      <c r="GA104" s="12">
        <v>0</v>
      </c>
      <c r="GB104" s="12">
        <v>0</v>
      </c>
      <c r="GC104" s="12">
        <v>0</v>
      </c>
      <c r="GD104" s="12">
        <v>0</v>
      </c>
      <c r="GE104" s="12">
        <v>0</v>
      </c>
      <c r="GF104" s="12">
        <v>0</v>
      </c>
      <c r="GG104" s="12">
        <v>0</v>
      </c>
      <c r="GH104" s="12">
        <v>0</v>
      </c>
      <c r="GI104" s="12">
        <v>0</v>
      </c>
    </row>
    <row r="105" spans="1:191" x14ac:dyDescent="0.45">
      <c r="A105">
        <v>103</v>
      </c>
      <c r="B105" s="22" t="s">
        <v>126</v>
      </c>
      <c r="C105" s="23" t="s">
        <v>9</v>
      </c>
      <c r="D105" s="1">
        <v>15</v>
      </c>
      <c r="E105" s="1">
        <v>1</v>
      </c>
      <c r="F105" s="1">
        <f t="shared" si="12"/>
        <v>2</v>
      </c>
      <c r="G105" s="1">
        <f t="shared" si="13"/>
        <v>0</v>
      </c>
      <c r="H105" s="12">
        <v>0</v>
      </c>
      <c r="I105" s="12">
        <v>0</v>
      </c>
      <c r="J105" s="12">
        <v>0</v>
      </c>
      <c r="K105" s="12">
        <v>0</v>
      </c>
      <c r="L105" s="12">
        <v>0</v>
      </c>
      <c r="M105" s="12">
        <v>0</v>
      </c>
      <c r="N105" s="12">
        <v>0</v>
      </c>
      <c r="O105" s="12">
        <v>0</v>
      </c>
      <c r="P105" s="12">
        <v>0</v>
      </c>
      <c r="Q105" s="12">
        <v>0</v>
      </c>
      <c r="R105" s="12">
        <v>0</v>
      </c>
      <c r="S105" s="12">
        <v>0</v>
      </c>
      <c r="T105" s="12">
        <v>0</v>
      </c>
      <c r="U105" s="12">
        <v>0</v>
      </c>
      <c r="V105" s="12">
        <v>0</v>
      </c>
      <c r="W105" s="12">
        <v>0</v>
      </c>
      <c r="X105" s="12">
        <v>0</v>
      </c>
      <c r="Y105" s="12">
        <v>0</v>
      </c>
      <c r="Z105" s="12">
        <v>0</v>
      </c>
      <c r="AA105" s="12">
        <v>0</v>
      </c>
      <c r="AB105" s="12">
        <v>0</v>
      </c>
      <c r="AC105" s="12">
        <v>0</v>
      </c>
      <c r="AD105" s="12">
        <v>0</v>
      </c>
      <c r="AE105" s="12">
        <v>0</v>
      </c>
      <c r="AF105" s="12">
        <v>0</v>
      </c>
      <c r="AG105" s="12">
        <v>0</v>
      </c>
      <c r="AH105" s="12">
        <v>0</v>
      </c>
      <c r="AI105" s="12">
        <v>0</v>
      </c>
      <c r="AJ105" s="12">
        <v>0</v>
      </c>
      <c r="AK105" s="12">
        <v>0</v>
      </c>
      <c r="AL105" s="12">
        <v>0</v>
      </c>
      <c r="AM105" s="21">
        <v>0</v>
      </c>
      <c r="AN105" s="21">
        <v>0</v>
      </c>
      <c r="AO105" s="21">
        <v>0</v>
      </c>
      <c r="AP105" s="21">
        <v>0</v>
      </c>
      <c r="AQ105" s="21">
        <v>0</v>
      </c>
      <c r="AR105" s="21">
        <v>0</v>
      </c>
      <c r="AS105" s="21">
        <v>0</v>
      </c>
      <c r="AT105" s="12">
        <v>0</v>
      </c>
      <c r="AU105" s="12">
        <v>0</v>
      </c>
      <c r="AV105" s="12">
        <v>0</v>
      </c>
      <c r="AW105" s="12">
        <v>0</v>
      </c>
      <c r="AX105" s="12">
        <v>0</v>
      </c>
      <c r="AY105" s="12">
        <v>0</v>
      </c>
      <c r="AZ105" s="12">
        <v>0</v>
      </c>
      <c r="BA105" s="12">
        <v>0</v>
      </c>
      <c r="BB105" s="12">
        <v>0</v>
      </c>
      <c r="BC105" s="12">
        <v>0</v>
      </c>
      <c r="BD105" s="12">
        <v>0</v>
      </c>
      <c r="BE105" s="12">
        <v>0</v>
      </c>
      <c r="BF105" s="12">
        <v>0</v>
      </c>
      <c r="BG105" s="12">
        <v>0</v>
      </c>
      <c r="BH105" s="12">
        <v>0</v>
      </c>
      <c r="BI105" s="12">
        <v>0</v>
      </c>
      <c r="BJ105" s="12">
        <v>0</v>
      </c>
      <c r="BK105" s="12">
        <v>0</v>
      </c>
      <c r="BL105" s="12">
        <v>0</v>
      </c>
      <c r="BM105" s="12">
        <v>0</v>
      </c>
      <c r="BN105" s="12">
        <v>0</v>
      </c>
      <c r="BO105" s="12">
        <v>0</v>
      </c>
      <c r="BP105" s="12">
        <v>0</v>
      </c>
      <c r="BQ105" s="12">
        <v>0</v>
      </c>
      <c r="BR105" s="12">
        <v>0</v>
      </c>
      <c r="BS105" s="12">
        <v>0</v>
      </c>
      <c r="BT105" s="12">
        <v>0</v>
      </c>
      <c r="BU105" s="12">
        <v>0</v>
      </c>
      <c r="BV105" s="12">
        <v>0</v>
      </c>
      <c r="BW105" s="12">
        <v>0</v>
      </c>
      <c r="BX105" s="12">
        <v>0</v>
      </c>
      <c r="BY105" s="12">
        <v>0</v>
      </c>
      <c r="BZ105" s="12">
        <v>0</v>
      </c>
      <c r="CA105" s="12">
        <v>0</v>
      </c>
      <c r="CB105" s="12">
        <v>0</v>
      </c>
      <c r="CC105" s="12">
        <v>0</v>
      </c>
      <c r="CD105" s="12">
        <v>0</v>
      </c>
      <c r="CE105" s="12">
        <v>0</v>
      </c>
      <c r="CF105" s="12">
        <v>0</v>
      </c>
      <c r="CG105" s="12">
        <v>0</v>
      </c>
      <c r="CH105" s="12">
        <v>0</v>
      </c>
      <c r="CI105" s="12">
        <v>0</v>
      </c>
      <c r="CJ105" s="12">
        <v>0</v>
      </c>
      <c r="CK105" s="12">
        <v>0</v>
      </c>
      <c r="CL105" s="12">
        <v>0</v>
      </c>
      <c r="CM105" s="12">
        <v>0</v>
      </c>
      <c r="CN105" s="12">
        <v>0</v>
      </c>
      <c r="CO105" s="12">
        <v>0</v>
      </c>
      <c r="CP105" s="12">
        <v>0</v>
      </c>
      <c r="CQ105" s="12">
        <v>0</v>
      </c>
      <c r="CR105" s="12">
        <v>0</v>
      </c>
      <c r="CS105" s="12">
        <v>0</v>
      </c>
      <c r="CT105" s="12">
        <v>0</v>
      </c>
      <c r="CU105" s="12">
        <v>0</v>
      </c>
      <c r="CV105" s="12">
        <v>0</v>
      </c>
      <c r="CW105" s="12">
        <v>0</v>
      </c>
      <c r="CX105" s="12">
        <v>0</v>
      </c>
      <c r="CY105" s="12">
        <v>0</v>
      </c>
      <c r="CZ105" s="12">
        <v>0</v>
      </c>
      <c r="DA105" s="12">
        <v>0</v>
      </c>
      <c r="DB105" s="12">
        <v>0</v>
      </c>
      <c r="DC105" s="12">
        <v>0</v>
      </c>
      <c r="DD105" s="12">
        <v>0</v>
      </c>
      <c r="DE105" s="12">
        <v>0</v>
      </c>
      <c r="DF105" s="12">
        <v>0</v>
      </c>
      <c r="DG105" s="12">
        <v>4</v>
      </c>
      <c r="DH105" s="12">
        <v>0</v>
      </c>
      <c r="DI105" s="12">
        <v>0</v>
      </c>
      <c r="DJ105" s="12">
        <v>0</v>
      </c>
      <c r="DK105" s="12">
        <v>0</v>
      </c>
      <c r="DL105" s="12">
        <v>0</v>
      </c>
      <c r="DM105" s="12">
        <v>0</v>
      </c>
      <c r="DN105" s="12">
        <v>0</v>
      </c>
      <c r="DO105" s="12">
        <v>0</v>
      </c>
      <c r="DP105" s="12">
        <v>0</v>
      </c>
      <c r="DQ105" s="12">
        <v>0</v>
      </c>
      <c r="DR105" s="12">
        <v>0</v>
      </c>
      <c r="DS105" s="12">
        <v>0</v>
      </c>
      <c r="DT105" s="12">
        <v>0</v>
      </c>
      <c r="DU105" s="12">
        <v>0</v>
      </c>
      <c r="DV105" s="12">
        <v>0</v>
      </c>
      <c r="DW105" s="12">
        <v>0</v>
      </c>
      <c r="DX105" s="12">
        <v>0</v>
      </c>
      <c r="DY105" s="12">
        <v>0</v>
      </c>
      <c r="DZ105" s="12">
        <v>0</v>
      </c>
      <c r="EA105" s="12">
        <v>0</v>
      </c>
      <c r="EB105" s="12">
        <v>0</v>
      </c>
      <c r="EC105" s="12">
        <v>0</v>
      </c>
      <c r="ED105" s="12">
        <v>0</v>
      </c>
      <c r="EE105" s="12">
        <v>0</v>
      </c>
      <c r="EF105" s="12">
        <v>0</v>
      </c>
      <c r="EG105" s="12">
        <v>0</v>
      </c>
      <c r="EH105" s="12">
        <v>0</v>
      </c>
      <c r="EI105" s="12">
        <v>0</v>
      </c>
      <c r="EJ105" s="12">
        <v>0</v>
      </c>
      <c r="EK105" s="12">
        <v>1</v>
      </c>
      <c r="EL105" s="12">
        <v>0</v>
      </c>
      <c r="EM105" s="12">
        <v>0</v>
      </c>
      <c r="EN105" s="12">
        <v>0</v>
      </c>
      <c r="EO105" s="12">
        <v>0</v>
      </c>
      <c r="EP105" s="12">
        <v>0</v>
      </c>
      <c r="EQ105" s="12">
        <v>0</v>
      </c>
      <c r="ER105" s="12">
        <v>0</v>
      </c>
      <c r="ES105" s="12">
        <v>0</v>
      </c>
      <c r="ET105" s="12">
        <v>0</v>
      </c>
      <c r="EU105" s="12">
        <v>0</v>
      </c>
      <c r="EV105" s="12">
        <v>0</v>
      </c>
      <c r="EW105" s="12">
        <v>0</v>
      </c>
      <c r="EX105" s="12">
        <v>0</v>
      </c>
      <c r="EY105" s="12">
        <v>0</v>
      </c>
      <c r="EZ105" s="12">
        <v>0</v>
      </c>
      <c r="FA105" s="12">
        <v>0</v>
      </c>
      <c r="FB105" s="12">
        <v>0</v>
      </c>
      <c r="FC105" s="12">
        <v>0</v>
      </c>
      <c r="FD105" s="12">
        <v>0</v>
      </c>
      <c r="FE105" s="12">
        <v>0</v>
      </c>
      <c r="FF105" s="12">
        <v>0</v>
      </c>
      <c r="FG105" s="12">
        <v>0</v>
      </c>
      <c r="FH105" s="12">
        <v>0</v>
      </c>
      <c r="FI105" s="12">
        <v>0</v>
      </c>
      <c r="FJ105" s="12">
        <v>0</v>
      </c>
      <c r="FK105" s="12">
        <v>0</v>
      </c>
      <c r="FL105" s="12">
        <v>0</v>
      </c>
      <c r="FM105" s="12">
        <v>0</v>
      </c>
      <c r="FN105" s="12">
        <v>0</v>
      </c>
      <c r="FO105" s="12">
        <v>0</v>
      </c>
      <c r="FP105" s="12">
        <v>0</v>
      </c>
      <c r="FQ105" s="12">
        <v>0</v>
      </c>
      <c r="FR105" s="12">
        <v>0</v>
      </c>
      <c r="FS105" s="12">
        <v>0</v>
      </c>
      <c r="FT105" s="12">
        <v>0</v>
      </c>
      <c r="FU105" s="12">
        <v>0</v>
      </c>
      <c r="FV105" s="12">
        <v>0</v>
      </c>
      <c r="FW105" s="12">
        <v>0</v>
      </c>
      <c r="FX105" s="12">
        <v>0</v>
      </c>
      <c r="FY105" s="12">
        <v>0</v>
      </c>
      <c r="FZ105" s="12">
        <v>0</v>
      </c>
      <c r="GA105" s="12">
        <v>0</v>
      </c>
      <c r="GB105" s="12">
        <v>0</v>
      </c>
      <c r="GC105" s="12">
        <v>0</v>
      </c>
      <c r="GD105" s="12">
        <v>0</v>
      </c>
      <c r="GE105" s="12">
        <v>0</v>
      </c>
      <c r="GF105" s="12">
        <v>0</v>
      </c>
      <c r="GG105" s="12">
        <v>0</v>
      </c>
      <c r="GH105" s="12">
        <v>0</v>
      </c>
      <c r="GI105" s="12">
        <v>0</v>
      </c>
    </row>
    <row r="106" spans="1:191" x14ac:dyDescent="0.45">
      <c r="A106">
        <v>104</v>
      </c>
      <c r="B106" s="22" t="s">
        <v>125</v>
      </c>
      <c r="C106" s="23" t="s">
        <v>9</v>
      </c>
      <c r="D106" s="1">
        <v>15</v>
      </c>
      <c r="E106" s="1">
        <v>1</v>
      </c>
      <c r="F106" s="1">
        <f t="shared" si="12"/>
        <v>2</v>
      </c>
      <c r="G106" s="1">
        <f t="shared" si="13"/>
        <v>0</v>
      </c>
      <c r="H106" s="12">
        <v>0</v>
      </c>
      <c r="I106" s="12">
        <v>0</v>
      </c>
      <c r="J106" s="12">
        <v>0</v>
      </c>
      <c r="K106" s="12">
        <v>0</v>
      </c>
      <c r="L106" s="12">
        <v>0</v>
      </c>
      <c r="M106" s="12">
        <v>0</v>
      </c>
      <c r="N106" s="12">
        <v>0</v>
      </c>
      <c r="O106" s="12">
        <v>0</v>
      </c>
      <c r="P106" s="12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>
        <v>0</v>
      </c>
      <c r="AE106" s="12">
        <v>0</v>
      </c>
      <c r="AF106" s="12">
        <v>0</v>
      </c>
      <c r="AG106" s="12">
        <v>0</v>
      </c>
      <c r="AH106" s="12">
        <v>0</v>
      </c>
      <c r="AI106" s="12">
        <v>0</v>
      </c>
      <c r="AJ106" s="12">
        <v>0</v>
      </c>
      <c r="AK106" s="12">
        <v>0</v>
      </c>
      <c r="AL106" s="12">
        <v>0</v>
      </c>
      <c r="AM106" s="21">
        <v>0</v>
      </c>
      <c r="AN106" s="21">
        <v>0</v>
      </c>
      <c r="AO106" s="21">
        <v>0</v>
      </c>
      <c r="AP106" s="21">
        <v>0</v>
      </c>
      <c r="AQ106" s="21">
        <v>0</v>
      </c>
      <c r="AR106" s="21">
        <v>0</v>
      </c>
      <c r="AS106" s="21">
        <v>0</v>
      </c>
      <c r="AT106" s="12">
        <v>0</v>
      </c>
      <c r="AU106" s="12">
        <v>0</v>
      </c>
      <c r="AV106" s="12">
        <v>0</v>
      </c>
      <c r="AW106" s="12">
        <v>3</v>
      </c>
      <c r="AX106" s="12">
        <v>0</v>
      </c>
      <c r="AY106" s="12">
        <v>0</v>
      </c>
      <c r="AZ106" s="12">
        <v>0</v>
      </c>
      <c r="BA106" s="12">
        <v>0</v>
      </c>
      <c r="BB106" s="12">
        <v>0</v>
      </c>
      <c r="BC106" s="12">
        <v>0</v>
      </c>
      <c r="BD106" s="12">
        <v>0</v>
      </c>
      <c r="BE106" s="12">
        <v>0</v>
      </c>
      <c r="BF106" s="12">
        <v>0</v>
      </c>
      <c r="BG106" s="12">
        <v>0</v>
      </c>
      <c r="BH106" s="12">
        <v>0</v>
      </c>
      <c r="BI106" s="12">
        <v>0</v>
      </c>
      <c r="BJ106" s="12">
        <v>0</v>
      </c>
      <c r="BK106" s="12">
        <v>0</v>
      </c>
      <c r="BL106" s="12">
        <v>0</v>
      </c>
      <c r="BM106" s="12">
        <v>0</v>
      </c>
      <c r="BN106" s="12">
        <v>0</v>
      </c>
      <c r="BO106" s="12">
        <v>0</v>
      </c>
      <c r="BP106" s="12">
        <v>0</v>
      </c>
      <c r="BQ106" s="12">
        <v>0</v>
      </c>
      <c r="BR106" s="12">
        <v>0</v>
      </c>
      <c r="BS106" s="12">
        <v>0</v>
      </c>
      <c r="BT106" s="12">
        <v>0</v>
      </c>
      <c r="BU106" s="12">
        <v>0</v>
      </c>
      <c r="BV106" s="12">
        <v>0</v>
      </c>
      <c r="BW106" s="12">
        <v>0</v>
      </c>
      <c r="BX106" s="12">
        <v>0</v>
      </c>
      <c r="BY106" s="12">
        <v>0</v>
      </c>
      <c r="BZ106" s="12">
        <v>0</v>
      </c>
      <c r="CA106" s="12">
        <v>0</v>
      </c>
      <c r="CB106" s="12">
        <v>0</v>
      </c>
      <c r="CC106" s="12">
        <v>0</v>
      </c>
      <c r="CD106" s="12">
        <v>0</v>
      </c>
      <c r="CE106" s="12">
        <v>0</v>
      </c>
      <c r="CF106" s="12">
        <v>0</v>
      </c>
      <c r="CG106" s="12">
        <v>0</v>
      </c>
      <c r="CH106" s="12">
        <v>0</v>
      </c>
      <c r="CI106" s="12">
        <v>0</v>
      </c>
      <c r="CJ106" s="12">
        <v>0</v>
      </c>
      <c r="CK106" s="12">
        <v>0</v>
      </c>
      <c r="CL106" s="12">
        <v>0</v>
      </c>
      <c r="CM106" s="12">
        <v>0</v>
      </c>
      <c r="CN106" s="12">
        <v>0</v>
      </c>
      <c r="CO106" s="12">
        <v>0</v>
      </c>
      <c r="CP106" s="12">
        <v>0</v>
      </c>
      <c r="CQ106" s="12">
        <v>0</v>
      </c>
      <c r="CR106" s="12">
        <v>0</v>
      </c>
      <c r="CS106" s="12">
        <v>0</v>
      </c>
      <c r="CT106" s="12">
        <v>0</v>
      </c>
      <c r="CU106" s="12">
        <v>0</v>
      </c>
      <c r="CV106" s="12">
        <v>0</v>
      </c>
      <c r="CW106" s="12">
        <v>0</v>
      </c>
      <c r="CX106" s="12">
        <v>0</v>
      </c>
      <c r="CY106" s="12">
        <v>0</v>
      </c>
      <c r="CZ106" s="12">
        <v>0</v>
      </c>
      <c r="DA106" s="12">
        <v>0</v>
      </c>
      <c r="DB106" s="12">
        <v>0</v>
      </c>
      <c r="DC106" s="12">
        <v>0</v>
      </c>
      <c r="DD106" s="12">
        <v>0</v>
      </c>
      <c r="DE106" s="12">
        <v>4</v>
      </c>
      <c r="DF106" s="12">
        <v>0</v>
      </c>
      <c r="DG106" s="12">
        <v>0</v>
      </c>
      <c r="DH106" s="12">
        <v>0</v>
      </c>
      <c r="DI106" s="12">
        <v>0</v>
      </c>
      <c r="DJ106" s="12">
        <v>0</v>
      </c>
      <c r="DK106" s="12">
        <v>0</v>
      </c>
      <c r="DL106" s="12">
        <v>0</v>
      </c>
      <c r="DM106" s="12">
        <v>0</v>
      </c>
      <c r="DN106" s="12">
        <v>0</v>
      </c>
      <c r="DO106" s="12">
        <v>0</v>
      </c>
      <c r="DP106" s="12">
        <v>0</v>
      </c>
      <c r="DQ106" s="12">
        <v>0</v>
      </c>
      <c r="DR106" s="12">
        <v>0</v>
      </c>
      <c r="DS106" s="12">
        <v>0</v>
      </c>
      <c r="DT106" s="12">
        <v>0</v>
      </c>
      <c r="DU106" s="12">
        <v>0</v>
      </c>
      <c r="DV106" s="12">
        <v>0</v>
      </c>
      <c r="DW106" s="12">
        <v>0</v>
      </c>
      <c r="DX106" s="12">
        <v>0</v>
      </c>
      <c r="DY106" s="12">
        <v>0</v>
      </c>
      <c r="DZ106" s="12">
        <v>0</v>
      </c>
      <c r="EA106" s="12">
        <v>0</v>
      </c>
      <c r="EB106" s="12">
        <v>0</v>
      </c>
      <c r="EC106" s="12">
        <v>0</v>
      </c>
      <c r="ED106" s="12">
        <v>0</v>
      </c>
      <c r="EE106" s="12">
        <v>0</v>
      </c>
      <c r="EF106" s="12">
        <v>0</v>
      </c>
      <c r="EG106" s="12">
        <v>0</v>
      </c>
      <c r="EH106" s="12">
        <v>0</v>
      </c>
      <c r="EI106" s="12">
        <v>0</v>
      </c>
      <c r="EJ106" s="12">
        <v>0</v>
      </c>
      <c r="EK106" s="12">
        <v>0</v>
      </c>
      <c r="EL106" s="12">
        <v>0</v>
      </c>
      <c r="EM106" s="12">
        <v>0</v>
      </c>
      <c r="EN106" s="12">
        <v>0</v>
      </c>
      <c r="EO106" s="12">
        <v>0</v>
      </c>
      <c r="EP106" s="12">
        <v>0</v>
      </c>
      <c r="EQ106" s="12">
        <v>0</v>
      </c>
      <c r="ER106" s="12">
        <v>0</v>
      </c>
      <c r="ES106" s="12">
        <v>0</v>
      </c>
      <c r="ET106" s="12">
        <v>0</v>
      </c>
      <c r="EU106" s="12">
        <v>0</v>
      </c>
      <c r="EV106" s="12">
        <v>0</v>
      </c>
      <c r="EW106" s="12">
        <v>0</v>
      </c>
      <c r="EX106" s="12">
        <v>0</v>
      </c>
      <c r="EY106" s="12">
        <v>0</v>
      </c>
      <c r="EZ106" s="12">
        <v>0</v>
      </c>
      <c r="FA106" s="12">
        <v>0</v>
      </c>
      <c r="FB106" s="12">
        <v>0</v>
      </c>
      <c r="FC106" s="12">
        <v>0</v>
      </c>
      <c r="FD106" s="12">
        <v>0</v>
      </c>
      <c r="FE106" s="12">
        <v>0</v>
      </c>
      <c r="FF106" s="12">
        <v>0</v>
      </c>
      <c r="FG106" s="12">
        <v>0</v>
      </c>
      <c r="FH106" s="12">
        <v>0</v>
      </c>
      <c r="FI106" s="12">
        <v>0</v>
      </c>
      <c r="FJ106" s="12">
        <v>0</v>
      </c>
      <c r="FK106" s="12">
        <v>0</v>
      </c>
      <c r="FL106" s="12">
        <v>0</v>
      </c>
      <c r="FM106" s="12">
        <v>0</v>
      </c>
      <c r="FN106" s="12">
        <v>0</v>
      </c>
      <c r="FO106" s="12">
        <v>0</v>
      </c>
      <c r="FP106" s="12">
        <v>0</v>
      </c>
      <c r="FQ106" s="12">
        <v>0</v>
      </c>
      <c r="FR106" s="12">
        <v>0</v>
      </c>
      <c r="FS106" s="12">
        <v>0</v>
      </c>
      <c r="FT106" s="12">
        <v>0</v>
      </c>
      <c r="FU106" s="12">
        <v>0</v>
      </c>
      <c r="FV106" s="12">
        <v>0</v>
      </c>
      <c r="FW106" s="12">
        <v>0</v>
      </c>
      <c r="FX106" s="12">
        <v>0</v>
      </c>
      <c r="FY106" s="12">
        <v>0</v>
      </c>
      <c r="FZ106" s="12">
        <v>0</v>
      </c>
      <c r="GA106" s="12">
        <v>0</v>
      </c>
      <c r="GB106" s="12">
        <v>0</v>
      </c>
      <c r="GC106" s="12">
        <v>0</v>
      </c>
      <c r="GD106" s="12">
        <v>0</v>
      </c>
      <c r="GE106" s="12">
        <v>0</v>
      </c>
      <c r="GF106" s="12">
        <v>0</v>
      </c>
      <c r="GG106" s="12">
        <v>0</v>
      </c>
      <c r="GH106" s="12">
        <v>0</v>
      </c>
      <c r="GI106" s="12">
        <v>0</v>
      </c>
    </row>
    <row r="107" spans="1:191" x14ac:dyDescent="0.45">
      <c r="A107">
        <v>105</v>
      </c>
      <c r="B107" s="22" t="s">
        <v>124</v>
      </c>
      <c r="C107" s="23" t="s">
        <v>9</v>
      </c>
      <c r="D107" s="1">
        <v>8</v>
      </c>
      <c r="E107" s="1">
        <v>1</v>
      </c>
      <c r="F107" s="1">
        <f t="shared" si="12"/>
        <v>3</v>
      </c>
      <c r="G107" s="1">
        <f t="shared" si="13"/>
        <v>0</v>
      </c>
      <c r="H107" s="12">
        <v>0</v>
      </c>
      <c r="I107" s="12">
        <v>0</v>
      </c>
      <c r="J107" s="12">
        <v>4</v>
      </c>
      <c r="K107" s="12">
        <v>0</v>
      </c>
      <c r="L107" s="12">
        <v>0</v>
      </c>
      <c r="M107" s="12">
        <v>0</v>
      </c>
      <c r="N107" s="12">
        <v>0</v>
      </c>
      <c r="O107" s="12">
        <v>0</v>
      </c>
      <c r="P107" s="12">
        <v>0</v>
      </c>
      <c r="Q107" s="12">
        <v>0</v>
      </c>
      <c r="R107" s="12">
        <v>0</v>
      </c>
      <c r="S107" s="12">
        <v>0</v>
      </c>
      <c r="T107" s="12">
        <v>0</v>
      </c>
      <c r="U107" s="12">
        <v>0</v>
      </c>
      <c r="V107" s="12">
        <v>0</v>
      </c>
      <c r="W107" s="12">
        <v>0</v>
      </c>
      <c r="X107" s="12">
        <v>0</v>
      </c>
      <c r="Y107" s="12">
        <v>0</v>
      </c>
      <c r="Z107" s="12">
        <v>0</v>
      </c>
      <c r="AA107" s="12">
        <v>0</v>
      </c>
      <c r="AB107" s="12">
        <v>0</v>
      </c>
      <c r="AC107" s="12">
        <v>0</v>
      </c>
      <c r="AD107" s="12">
        <v>0</v>
      </c>
      <c r="AE107" s="12">
        <v>0</v>
      </c>
      <c r="AF107" s="12">
        <v>0</v>
      </c>
      <c r="AG107" s="12">
        <v>0</v>
      </c>
      <c r="AH107" s="12">
        <v>0</v>
      </c>
      <c r="AI107" s="12">
        <v>0</v>
      </c>
      <c r="AJ107" s="12">
        <v>0</v>
      </c>
      <c r="AK107" s="12">
        <v>0</v>
      </c>
      <c r="AL107" s="12">
        <v>0</v>
      </c>
      <c r="AM107" s="21">
        <v>0</v>
      </c>
      <c r="AN107" s="21">
        <v>0</v>
      </c>
      <c r="AO107" s="21">
        <v>0</v>
      </c>
      <c r="AP107" s="21">
        <v>0</v>
      </c>
      <c r="AQ107" s="21">
        <v>0</v>
      </c>
      <c r="AR107" s="21">
        <v>0</v>
      </c>
      <c r="AS107" s="21">
        <v>0</v>
      </c>
      <c r="AT107" s="12">
        <v>0</v>
      </c>
      <c r="AU107" s="12">
        <v>0</v>
      </c>
      <c r="AV107" s="12">
        <v>0</v>
      </c>
      <c r="AW107" s="12">
        <v>0</v>
      </c>
      <c r="AX107" s="12">
        <v>0</v>
      </c>
      <c r="AY107" s="12">
        <v>0</v>
      </c>
      <c r="AZ107" s="12">
        <v>0</v>
      </c>
      <c r="BA107" s="12">
        <v>0</v>
      </c>
      <c r="BB107" s="12">
        <v>0</v>
      </c>
      <c r="BC107" s="12">
        <v>4</v>
      </c>
      <c r="BD107" s="12">
        <v>0</v>
      </c>
      <c r="BE107" s="12">
        <v>0</v>
      </c>
      <c r="BF107" s="12">
        <v>0</v>
      </c>
      <c r="BG107" s="12">
        <v>2</v>
      </c>
      <c r="BH107" s="12">
        <v>0</v>
      </c>
      <c r="BI107" s="12">
        <v>0</v>
      </c>
      <c r="BJ107" s="12">
        <v>0</v>
      </c>
      <c r="BK107" s="12">
        <v>0</v>
      </c>
      <c r="BL107" s="12">
        <v>0</v>
      </c>
      <c r="BM107" s="12">
        <v>0</v>
      </c>
      <c r="BN107" s="12">
        <v>0</v>
      </c>
      <c r="BO107" s="12">
        <v>0</v>
      </c>
      <c r="BP107" s="12">
        <v>0</v>
      </c>
      <c r="BQ107" s="12">
        <v>0</v>
      </c>
      <c r="BR107" s="12">
        <v>0</v>
      </c>
      <c r="BS107" s="12">
        <v>0</v>
      </c>
      <c r="BT107" s="12">
        <v>0</v>
      </c>
      <c r="BU107" s="12">
        <v>0</v>
      </c>
      <c r="BV107" s="12">
        <v>0</v>
      </c>
      <c r="BW107" s="12">
        <v>0</v>
      </c>
      <c r="BX107" s="12">
        <v>0</v>
      </c>
      <c r="BY107" s="12">
        <v>0</v>
      </c>
      <c r="BZ107" s="12">
        <v>0</v>
      </c>
      <c r="CA107" s="12">
        <v>0</v>
      </c>
      <c r="CB107" s="12">
        <v>0</v>
      </c>
      <c r="CC107" s="12">
        <v>0</v>
      </c>
      <c r="CD107" s="12">
        <v>0</v>
      </c>
      <c r="CE107" s="12">
        <v>0</v>
      </c>
      <c r="CF107" s="12">
        <v>0</v>
      </c>
      <c r="CG107" s="12">
        <v>0</v>
      </c>
      <c r="CH107" s="12">
        <v>0</v>
      </c>
      <c r="CI107" s="12">
        <v>0</v>
      </c>
      <c r="CJ107" s="12">
        <v>0</v>
      </c>
      <c r="CK107" s="12">
        <v>0</v>
      </c>
      <c r="CL107" s="12">
        <v>0</v>
      </c>
      <c r="CM107" s="12">
        <v>0</v>
      </c>
      <c r="CN107" s="12">
        <v>0</v>
      </c>
      <c r="CO107" s="12">
        <v>0</v>
      </c>
      <c r="CP107" s="12">
        <v>0</v>
      </c>
      <c r="CQ107" s="12">
        <v>0</v>
      </c>
      <c r="CR107" s="12">
        <v>0</v>
      </c>
      <c r="CS107" s="12">
        <v>0</v>
      </c>
      <c r="CT107" s="12">
        <v>0</v>
      </c>
      <c r="CU107" s="12">
        <v>0</v>
      </c>
      <c r="CV107" s="12">
        <v>0</v>
      </c>
      <c r="CW107" s="12">
        <v>0</v>
      </c>
      <c r="CX107" s="12">
        <v>0</v>
      </c>
      <c r="CY107" s="12">
        <v>0</v>
      </c>
      <c r="CZ107" s="12">
        <v>0</v>
      </c>
      <c r="DA107" s="12">
        <v>0</v>
      </c>
      <c r="DB107" s="12">
        <v>0</v>
      </c>
      <c r="DC107" s="12">
        <v>0</v>
      </c>
      <c r="DD107" s="12">
        <v>0</v>
      </c>
      <c r="DE107" s="12">
        <v>0</v>
      </c>
      <c r="DF107" s="12">
        <v>0</v>
      </c>
      <c r="DG107" s="12">
        <v>0</v>
      </c>
      <c r="DH107" s="12">
        <v>0</v>
      </c>
      <c r="DI107" s="12">
        <v>0</v>
      </c>
      <c r="DJ107" s="12">
        <v>0</v>
      </c>
      <c r="DK107" s="12">
        <v>0</v>
      </c>
      <c r="DL107" s="12">
        <v>0</v>
      </c>
      <c r="DM107" s="12">
        <v>0</v>
      </c>
      <c r="DN107" s="12">
        <v>0</v>
      </c>
      <c r="DO107" s="12">
        <v>0</v>
      </c>
      <c r="DP107" s="12">
        <v>0</v>
      </c>
      <c r="DQ107" s="12">
        <v>0</v>
      </c>
      <c r="DR107" s="12">
        <v>0</v>
      </c>
      <c r="DS107" s="12">
        <v>0</v>
      </c>
      <c r="DT107" s="12">
        <v>0</v>
      </c>
      <c r="DU107" s="12">
        <v>0</v>
      </c>
      <c r="DV107" s="12">
        <v>0</v>
      </c>
      <c r="DW107" s="12">
        <v>0</v>
      </c>
      <c r="DX107" s="12">
        <v>0</v>
      </c>
      <c r="DY107" s="12">
        <v>0</v>
      </c>
      <c r="DZ107" s="12">
        <v>0</v>
      </c>
      <c r="EA107" s="12">
        <v>0</v>
      </c>
      <c r="EB107" s="12">
        <v>0</v>
      </c>
      <c r="EC107" s="12">
        <v>0</v>
      </c>
      <c r="ED107" s="12">
        <v>0</v>
      </c>
      <c r="EE107" s="12">
        <v>0</v>
      </c>
      <c r="EF107" s="12">
        <v>0</v>
      </c>
      <c r="EG107" s="12">
        <v>0</v>
      </c>
      <c r="EH107" s="12">
        <v>0</v>
      </c>
      <c r="EI107" s="12">
        <v>0</v>
      </c>
      <c r="EJ107" s="12">
        <v>0</v>
      </c>
      <c r="EK107" s="12">
        <v>0</v>
      </c>
      <c r="EL107" s="12">
        <v>0</v>
      </c>
      <c r="EM107" s="12">
        <v>0</v>
      </c>
      <c r="EN107" s="12">
        <v>0</v>
      </c>
      <c r="EO107" s="12">
        <v>0</v>
      </c>
      <c r="EP107" s="12">
        <v>0</v>
      </c>
      <c r="EQ107" s="12">
        <v>0</v>
      </c>
      <c r="ER107" s="12">
        <v>0</v>
      </c>
      <c r="ES107" s="12">
        <v>0</v>
      </c>
      <c r="ET107" s="12">
        <v>0</v>
      </c>
      <c r="EU107" s="12">
        <v>0</v>
      </c>
      <c r="EV107" s="12">
        <v>0</v>
      </c>
      <c r="EW107" s="12">
        <v>0</v>
      </c>
      <c r="EX107" s="12">
        <v>0</v>
      </c>
      <c r="EY107" s="12">
        <v>0</v>
      </c>
      <c r="EZ107" s="12">
        <v>0</v>
      </c>
      <c r="FA107" s="12">
        <v>0</v>
      </c>
      <c r="FB107" s="12">
        <v>0</v>
      </c>
      <c r="FC107" s="12">
        <v>0</v>
      </c>
      <c r="FD107" s="12">
        <v>0</v>
      </c>
      <c r="FE107" s="12">
        <v>0</v>
      </c>
      <c r="FF107" s="12">
        <v>0</v>
      </c>
      <c r="FG107" s="12">
        <v>0</v>
      </c>
      <c r="FH107" s="12">
        <v>0</v>
      </c>
      <c r="FI107" s="12">
        <v>0</v>
      </c>
      <c r="FJ107" s="12">
        <v>0</v>
      </c>
      <c r="FK107" s="12">
        <v>0</v>
      </c>
      <c r="FL107" s="12">
        <v>0</v>
      </c>
      <c r="FM107" s="12">
        <v>0</v>
      </c>
      <c r="FN107" s="12">
        <v>0</v>
      </c>
      <c r="FO107" s="12">
        <v>0</v>
      </c>
      <c r="FP107" s="12">
        <v>0</v>
      </c>
      <c r="FQ107" s="12">
        <v>0</v>
      </c>
      <c r="FR107" s="12">
        <v>0</v>
      </c>
      <c r="FS107" s="12">
        <v>0</v>
      </c>
      <c r="FT107" s="12">
        <v>0</v>
      </c>
      <c r="FU107" s="12">
        <v>0</v>
      </c>
      <c r="FV107" s="12">
        <v>0</v>
      </c>
      <c r="FW107" s="12">
        <v>0</v>
      </c>
      <c r="FX107" s="12">
        <v>0</v>
      </c>
      <c r="FY107" s="12">
        <v>0</v>
      </c>
      <c r="FZ107" s="12">
        <v>0</v>
      </c>
      <c r="GA107" s="12">
        <v>0</v>
      </c>
      <c r="GB107" s="12">
        <v>0</v>
      </c>
      <c r="GC107" s="12">
        <v>0</v>
      </c>
      <c r="GD107" s="12">
        <v>0</v>
      </c>
      <c r="GE107" s="12">
        <v>0</v>
      </c>
      <c r="GF107" s="12">
        <v>0</v>
      </c>
      <c r="GG107" s="12">
        <v>0</v>
      </c>
      <c r="GH107" s="12">
        <v>0</v>
      </c>
      <c r="GI107" s="12">
        <v>0</v>
      </c>
    </row>
    <row r="108" spans="1:191" x14ac:dyDescent="0.45">
      <c r="A108">
        <v>106</v>
      </c>
      <c r="B108" s="22" t="s">
        <v>123</v>
      </c>
      <c r="C108" s="23" t="s">
        <v>9</v>
      </c>
      <c r="D108" s="1">
        <v>8</v>
      </c>
      <c r="E108" s="1">
        <v>1</v>
      </c>
      <c r="F108" s="1">
        <f t="shared" si="12"/>
        <v>2</v>
      </c>
      <c r="G108" s="1">
        <f t="shared" si="13"/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  <c r="O108" s="12">
        <v>0</v>
      </c>
      <c r="P108" s="12">
        <v>0</v>
      </c>
      <c r="Q108" s="12">
        <v>0</v>
      </c>
      <c r="R108" s="12">
        <v>0</v>
      </c>
      <c r="S108" s="12">
        <v>0</v>
      </c>
      <c r="T108" s="12">
        <v>0</v>
      </c>
      <c r="U108" s="12">
        <v>0</v>
      </c>
      <c r="V108" s="12">
        <v>0</v>
      </c>
      <c r="W108" s="12">
        <v>0</v>
      </c>
      <c r="X108" s="12">
        <v>0</v>
      </c>
      <c r="Y108" s="12">
        <v>0</v>
      </c>
      <c r="Z108" s="12">
        <v>0</v>
      </c>
      <c r="AA108" s="12">
        <v>0</v>
      </c>
      <c r="AB108" s="12">
        <v>0</v>
      </c>
      <c r="AC108" s="12">
        <v>0</v>
      </c>
      <c r="AD108" s="12">
        <v>0</v>
      </c>
      <c r="AE108" s="12">
        <v>0</v>
      </c>
      <c r="AF108" s="12">
        <v>0</v>
      </c>
      <c r="AG108" s="12">
        <v>0</v>
      </c>
      <c r="AH108" s="12">
        <v>0</v>
      </c>
      <c r="AI108" s="12">
        <v>0</v>
      </c>
      <c r="AJ108" s="12">
        <v>0</v>
      </c>
      <c r="AK108" s="12">
        <v>0</v>
      </c>
      <c r="AL108" s="12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0</v>
      </c>
      <c r="AR108" s="21">
        <v>0</v>
      </c>
      <c r="AS108" s="21">
        <v>0</v>
      </c>
      <c r="AT108" s="12">
        <v>0</v>
      </c>
      <c r="AU108" s="12">
        <v>0</v>
      </c>
      <c r="AV108" s="12">
        <v>0</v>
      </c>
      <c r="AW108" s="12">
        <v>0</v>
      </c>
      <c r="AX108" s="12">
        <v>0</v>
      </c>
      <c r="AY108" s="12">
        <v>0</v>
      </c>
      <c r="AZ108" s="12">
        <v>0</v>
      </c>
      <c r="BA108" s="12">
        <v>0</v>
      </c>
      <c r="BB108" s="12">
        <v>0</v>
      </c>
      <c r="BC108" s="12">
        <v>5</v>
      </c>
      <c r="BD108" s="12">
        <v>0</v>
      </c>
      <c r="BE108" s="12">
        <v>0</v>
      </c>
      <c r="BF108" s="12">
        <v>0</v>
      </c>
      <c r="BG108" s="12">
        <v>0</v>
      </c>
      <c r="BH108" s="12">
        <v>0</v>
      </c>
      <c r="BI108" s="12">
        <v>0</v>
      </c>
      <c r="BJ108" s="12">
        <v>0</v>
      </c>
      <c r="BK108" s="12">
        <v>0</v>
      </c>
      <c r="BL108" s="12">
        <v>0</v>
      </c>
      <c r="BM108" s="12">
        <v>0</v>
      </c>
      <c r="BN108" s="12">
        <v>0</v>
      </c>
      <c r="BO108" s="12">
        <v>0</v>
      </c>
      <c r="BP108" s="12">
        <v>0</v>
      </c>
      <c r="BQ108" s="12">
        <v>0</v>
      </c>
      <c r="BR108" s="12">
        <v>0</v>
      </c>
      <c r="BS108" s="12">
        <v>0</v>
      </c>
      <c r="BT108" s="12">
        <v>0</v>
      </c>
      <c r="BU108" s="12">
        <v>0</v>
      </c>
      <c r="BV108" s="12">
        <v>0</v>
      </c>
      <c r="BW108" s="12">
        <v>0</v>
      </c>
      <c r="BX108" s="12">
        <v>0</v>
      </c>
      <c r="BY108" s="12">
        <v>0</v>
      </c>
      <c r="BZ108" s="12">
        <v>0</v>
      </c>
      <c r="CA108" s="12">
        <v>0</v>
      </c>
      <c r="CB108" s="12">
        <v>0</v>
      </c>
      <c r="CC108" s="12">
        <v>0</v>
      </c>
      <c r="CD108" s="12">
        <v>0</v>
      </c>
      <c r="CE108" s="12">
        <v>0</v>
      </c>
      <c r="CF108" s="12">
        <v>0</v>
      </c>
      <c r="CG108" s="12">
        <v>0</v>
      </c>
      <c r="CH108" s="12">
        <v>0</v>
      </c>
      <c r="CI108" s="12">
        <v>0</v>
      </c>
      <c r="CJ108" s="12">
        <v>0</v>
      </c>
      <c r="CK108" s="12">
        <v>0</v>
      </c>
      <c r="CL108" s="12">
        <v>0</v>
      </c>
      <c r="CM108" s="12">
        <v>0</v>
      </c>
      <c r="CN108" s="12">
        <v>0</v>
      </c>
      <c r="CO108" s="12">
        <v>0</v>
      </c>
      <c r="CP108" s="12">
        <v>0</v>
      </c>
      <c r="CQ108" s="12">
        <v>0</v>
      </c>
      <c r="CR108" s="12">
        <v>0</v>
      </c>
      <c r="CS108" s="12">
        <v>0</v>
      </c>
      <c r="CT108" s="12">
        <v>0</v>
      </c>
      <c r="CU108" s="12">
        <v>0</v>
      </c>
      <c r="CV108" s="12">
        <v>0</v>
      </c>
      <c r="CW108" s="12">
        <v>0</v>
      </c>
      <c r="CX108" s="12">
        <v>0</v>
      </c>
      <c r="CY108" s="12">
        <v>0</v>
      </c>
      <c r="CZ108" s="12">
        <v>0</v>
      </c>
      <c r="DA108" s="12">
        <v>0</v>
      </c>
      <c r="DB108" s="12">
        <v>0</v>
      </c>
      <c r="DC108" s="12">
        <v>0</v>
      </c>
      <c r="DD108" s="12">
        <v>0</v>
      </c>
      <c r="DE108" s="12">
        <v>0</v>
      </c>
      <c r="DF108" s="12">
        <v>0</v>
      </c>
      <c r="DG108" s="12">
        <v>0</v>
      </c>
      <c r="DH108" s="12">
        <v>0</v>
      </c>
      <c r="DI108" s="12">
        <v>0</v>
      </c>
      <c r="DJ108" s="12">
        <v>0</v>
      </c>
      <c r="DK108" s="12">
        <v>0</v>
      </c>
      <c r="DL108" s="12">
        <v>0</v>
      </c>
      <c r="DM108" s="12">
        <v>0</v>
      </c>
      <c r="DN108" s="12">
        <v>0</v>
      </c>
      <c r="DO108" s="12">
        <v>0</v>
      </c>
      <c r="DP108" s="12">
        <v>0</v>
      </c>
      <c r="DQ108" s="12">
        <v>0</v>
      </c>
      <c r="DR108" s="12">
        <v>0</v>
      </c>
      <c r="DS108" s="12">
        <v>0</v>
      </c>
      <c r="DT108" s="12">
        <v>0</v>
      </c>
      <c r="DU108" s="12">
        <v>0</v>
      </c>
      <c r="DV108" s="12">
        <v>0</v>
      </c>
      <c r="DW108" s="12">
        <v>0</v>
      </c>
      <c r="DX108" s="12">
        <v>0</v>
      </c>
      <c r="DY108" s="12">
        <v>0</v>
      </c>
      <c r="DZ108" s="12">
        <v>0</v>
      </c>
      <c r="EA108" s="12">
        <v>0</v>
      </c>
      <c r="EB108" s="12">
        <v>0</v>
      </c>
      <c r="EC108" s="12">
        <v>0</v>
      </c>
      <c r="ED108" s="12">
        <v>0</v>
      </c>
      <c r="EE108" s="12">
        <v>0</v>
      </c>
      <c r="EF108" s="12">
        <v>0</v>
      </c>
      <c r="EG108" s="12">
        <v>0</v>
      </c>
      <c r="EH108" s="12">
        <v>0</v>
      </c>
      <c r="EI108" s="12">
        <v>0</v>
      </c>
      <c r="EJ108" s="12">
        <v>0</v>
      </c>
      <c r="EK108" s="12">
        <v>0</v>
      </c>
      <c r="EL108" s="12">
        <v>0</v>
      </c>
      <c r="EM108" s="12">
        <v>0</v>
      </c>
      <c r="EN108" s="12">
        <v>0</v>
      </c>
      <c r="EO108" s="12">
        <v>0</v>
      </c>
      <c r="EP108" s="12">
        <v>0</v>
      </c>
      <c r="EQ108" s="12">
        <v>0</v>
      </c>
      <c r="ER108" s="12">
        <v>0</v>
      </c>
      <c r="ES108" s="12">
        <v>0</v>
      </c>
      <c r="ET108" s="12">
        <v>0</v>
      </c>
      <c r="EU108" s="12">
        <v>0</v>
      </c>
      <c r="EV108" s="12">
        <v>0</v>
      </c>
      <c r="EW108" s="12">
        <v>0</v>
      </c>
      <c r="EX108" s="12">
        <v>0</v>
      </c>
      <c r="EY108" s="12">
        <v>0</v>
      </c>
      <c r="EZ108" s="12">
        <v>0</v>
      </c>
      <c r="FA108" s="12">
        <v>0</v>
      </c>
      <c r="FB108" s="12">
        <v>0</v>
      </c>
      <c r="FC108" s="12">
        <v>0</v>
      </c>
      <c r="FD108" s="12">
        <v>0</v>
      </c>
      <c r="FE108" s="12">
        <v>0</v>
      </c>
      <c r="FF108" s="12">
        <v>0</v>
      </c>
      <c r="FG108" s="12">
        <v>0</v>
      </c>
      <c r="FH108" s="12">
        <v>0</v>
      </c>
      <c r="FI108" s="12">
        <v>0</v>
      </c>
      <c r="FJ108" s="12">
        <v>0</v>
      </c>
      <c r="FK108" s="12">
        <v>0</v>
      </c>
      <c r="FL108" s="12">
        <v>0</v>
      </c>
      <c r="FM108" s="12">
        <v>0</v>
      </c>
      <c r="FN108" s="12">
        <v>1</v>
      </c>
      <c r="FO108" s="12">
        <v>0</v>
      </c>
      <c r="FP108" s="12">
        <v>0</v>
      </c>
      <c r="FQ108" s="12">
        <v>0</v>
      </c>
      <c r="FR108" s="12">
        <v>0</v>
      </c>
      <c r="FS108" s="12">
        <v>0</v>
      </c>
      <c r="FT108" s="12">
        <v>0</v>
      </c>
      <c r="FU108" s="12">
        <v>0</v>
      </c>
      <c r="FV108" s="12">
        <v>0</v>
      </c>
      <c r="FW108" s="12">
        <v>0</v>
      </c>
      <c r="FX108" s="12">
        <v>0</v>
      </c>
      <c r="FY108" s="12">
        <v>0</v>
      </c>
      <c r="FZ108" s="12">
        <v>0</v>
      </c>
      <c r="GA108" s="12">
        <v>0</v>
      </c>
      <c r="GB108" s="12">
        <v>0</v>
      </c>
      <c r="GC108" s="12">
        <v>0</v>
      </c>
      <c r="GD108" s="12">
        <v>0</v>
      </c>
      <c r="GE108" s="12">
        <v>0</v>
      </c>
      <c r="GF108" s="12">
        <v>0</v>
      </c>
      <c r="GG108" s="12">
        <v>0</v>
      </c>
      <c r="GH108" s="12">
        <v>0</v>
      </c>
      <c r="GI108" s="12">
        <v>0</v>
      </c>
    </row>
    <row r="109" spans="1:191" x14ac:dyDescent="0.45">
      <c r="A109">
        <v>107</v>
      </c>
      <c r="B109" s="22" t="s">
        <v>122</v>
      </c>
      <c r="C109" s="23" t="s">
        <v>9</v>
      </c>
      <c r="D109" s="1">
        <v>2</v>
      </c>
      <c r="E109" s="1">
        <v>1</v>
      </c>
      <c r="F109" s="1">
        <f t="shared" si="12"/>
        <v>1</v>
      </c>
      <c r="G109" s="1">
        <f t="shared" si="13"/>
        <v>0</v>
      </c>
      <c r="H109" s="12">
        <v>0</v>
      </c>
      <c r="I109" s="12">
        <v>2</v>
      </c>
      <c r="J109" s="12">
        <v>0</v>
      </c>
      <c r="K109" s="12">
        <v>0</v>
      </c>
      <c r="L109" s="12">
        <v>0</v>
      </c>
      <c r="M109" s="12">
        <v>0</v>
      </c>
      <c r="N109" s="12">
        <v>0</v>
      </c>
      <c r="O109" s="12">
        <v>0</v>
      </c>
      <c r="P109" s="12">
        <v>0</v>
      </c>
      <c r="Q109" s="12">
        <v>0</v>
      </c>
      <c r="R109" s="12">
        <v>0</v>
      </c>
      <c r="S109" s="12">
        <v>0</v>
      </c>
      <c r="T109" s="12">
        <v>0</v>
      </c>
      <c r="U109" s="12">
        <v>0</v>
      </c>
      <c r="V109" s="12">
        <v>0</v>
      </c>
      <c r="W109" s="12">
        <v>0</v>
      </c>
      <c r="X109" s="12">
        <v>0</v>
      </c>
      <c r="Y109" s="12">
        <v>0</v>
      </c>
      <c r="Z109" s="12">
        <v>0</v>
      </c>
      <c r="AA109" s="12">
        <v>0</v>
      </c>
      <c r="AB109" s="12">
        <v>0</v>
      </c>
      <c r="AC109" s="12">
        <v>0</v>
      </c>
      <c r="AD109" s="12">
        <v>0</v>
      </c>
      <c r="AE109" s="12">
        <v>0</v>
      </c>
      <c r="AF109" s="12">
        <v>0</v>
      </c>
      <c r="AG109" s="12">
        <v>0</v>
      </c>
      <c r="AH109" s="12">
        <v>0</v>
      </c>
      <c r="AI109" s="12">
        <v>0</v>
      </c>
      <c r="AJ109" s="12">
        <v>0</v>
      </c>
      <c r="AK109" s="12">
        <v>0</v>
      </c>
      <c r="AL109" s="12">
        <v>0</v>
      </c>
      <c r="AM109" s="21">
        <v>0</v>
      </c>
      <c r="AN109" s="21">
        <v>0</v>
      </c>
      <c r="AO109" s="21">
        <v>0</v>
      </c>
      <c r="AP109" s="21">
        <v>0</v>
      </c>
      <c r="AQ109" s="21">
        <v>0</v>
      </c>
      <c r="AR109" s="21">
        <v>0</v>
      </c>
      <c r="AS109" s="21">
        <v>0</v>
      </c>
      <c r="AT109" s="12">
        <v>0</v>
      </c>
      <c r="AU109" s="12">
        <v>0</v>
      </c>
      <c r="AV109" s="12">
        <v>0</v>
      </c>
      <c r="AW109" s="12">
        <v>0</v>
      </c>
      <c r="AX109" s="12">
        <v>0</v>
      </c>
      <c r="AY109" s="12">
        <v>0</v>
      </c>
      <c r="AZ109" s="12">
        <v>0</v>
      </c>
      <c r="BA109" s="12">
        <v>0</v>
      </c>
      <c r="BB109" s="12">
        <v>0</v>
      </c>
      <c r="BC109" s="12">
        <v>0</v>
      </c>
      <c r="BD109" s="12">
        <v>0</v>
      </c>
      <c r="BE109" s="12">
        <v>0</v>
      </c>
      <c r="BF109" s="12">
        <v>0</v>
      </c>
      <c r="BG109" s="12">
        <v>0</v>
      </c>
      <c r="BH109" s="12">
        <v>0</v>
      </c>
      <c r="BI109" s="12">
        <v>0</v>
      </c>
      <c r="BJ109" s="12">
        <v>0</v>
      </c>
      <c r="BK109" s="12">
        <v>0</v>
      </c>
      <c r="BL109" s="12">
        <v>0</v>
      </c>
      <c r="BM109" s="12">
        <v>0</v>
      </c>
      <c r="BN109" s="12">
        <v>0</v>
      </c>
      <c r="BO109" s="12">
        <v>0</v>
      </c>
      <c r="BP109" s="12">
        <v>0</v>
      </c>
      <c r="BQ109" s="12">
        <v>0</v>
      </c>
      <c r="BR109" s="12">
        <v>0</v>
      </c>
      <c r="BS109" s="12">
        <v>0</v>
      </c>
      <c r="BT109" s="12">
        <v>0</v>
      </c>
      <c r="BU109" s="12">
        <v>0</v>
      </c>
      <c r="BV109" s="12">
        <v>0</v>
      </c>
      <c r="BW109" s="12">
        <v>0</v>
      </c>
      <c r="BX109" s="12">
        <v>0</v>
      </c>
      <c r="BY109" s="12">
        <v>0</v>
      </c>
      <c r="BZ109" s="12">
        <v>0</v>
      </c>
      <c r="CA109" s="12">
        <v>0</v>
      </c>
      <c r="CB109" s="12">
        <v>0</v>
      </c>
      <c r="CC109" s="12">
        <v>0</v>
      </c>
      <c r="CD109" s="12">
        <v>0</v>
      </c>
      <c r="CE109" s="12">
        <v>0</v>
      </c>
      <c r="CF109" s="12">
        <v>0</v>
      </c>
      <c r="CG109" s="12">
        <v>0</v>
      </c>
      <c r="CH109" s="12">
        <v>0</v>
      </c>
      <c r="CI109" s="12">
        <v>0</v>
      </c>
      <c r="CJ109" s="12">
        <v>0</v>
      </c>
      <c r="CK109" s="12">
        <v>0</v>
      </c>
      <c r="CL109" s="12">
        <v>0</v>
      </c>
      <c r="CM109" s="12">
        <v>0</v>
      </c>
      <c r="CN109" s="12">
        <v>0</v>
      </c>
      <c r="CO109" s="12">
        <v>0</v>
      </c>
      <c r="CP109" s="12">
        <v>0</v>
      </c>
      <c r="CQ109" s="12">
        <v>0</v>
      </c>
      <c r="CR109" s="12">
        <v>0</v>
      </c>
      <c r="CS109" s="12">
        <v>0</v>
      </c>
      <c r="CT109" s="12">
        <v>0</v>
      </c>
      <c r="CU109" s="12">
        <v>0</v>
      </c>
      <c r="CV109" s="12">
        <v>0</v>
      </c>
      <c r="CW109" s="12">
        <v>0</v>
      </c>
      <c r="CX109" s="12">
        <v>0</v>
      </c>
      <c r="CY109" s="12">
        <v>0</v>
      </c>
      <c r="CZ109" s="12">
        <v>0</v>
      </c>
      <c r="DA109" s="12">
        <v>0</v>
      </c>
      <c r="DB109" s="12">
        <v>0</v>
      </c>
      <c r="DC109" s="12">
        <v>0</v>
      </c>
      <c r="DD109" s="12">
        <v>0</v>
      </c>
      <c r="DE109" s="12">
        <v>0</v>
      </c>
      <c r="DF109" s="12">
        <v>0</v>
      </c>
      <c r="DG109" s="12">
        <v>0</v>
      </c>
      <c r="DH109" s="12">
        <v>0</v>
      </c>
      <c r="DI109" s="12">
        <v>0</v>
      </c>
      <c r="DJ109" s="12">
        <v>0</v>
      </c>
      <c r="DK109" s="12">
        <v>0</v>
      </c>
      <c r="DL109" s="12">
        <v>0</v>
      </c>
      <c r="DM109" s="12">
        <v>0</v>
      </c>
      <c r="DN109" s="12">
        <v>0</v>
      </c>
      <c r="DO109" s="12">
        <v>0</v>
      </c>
      <c r="DP109" s="12">
        <v>0</v>
      </c>
      <c r="DQ109" s="12">
        <v>0</v>
      </c>
      <c r="DR109" s="12">
        <v>0</v>
      </c>
      <c r="DS109" s="12">
        <v>0</v>
      </c>
      <c r="DT109" s="12">
        <v>0</v>
      </c>
      <c r="DU109" s="12">
        <v>0</v>
      </c>
      <c r="DV109" s="12">
        <v>0</v>
      </c>
      <c r="DW109" s="12">
        <v>0</v>
      </c>
      <c r="DX109" s="12">
        <v>0</v>
      </c>
      <c r="DY109" s="12">
        <v>0</v>
      </c>
      <c r="DZ109" s="12">
        <v>0</v>
      </c>
      <c r="EA109" s="12">
        <v>0</v>
      </c>
      <c r="EB109" s="12">
        <v>0</v>
      </c>
      <c r="EC109" s="12">
        <v>0</v>
      </c>
      <c r="ED109" s="12">
        <v>0</v>
      </c>
      <c r="EE109" s="12">
        <v>0</v>
      </c>
      <c r="EF109" s="12">
        <v>0</v>
      </c>
      <c r="EG109" s="12">
        <v>0</v>
      </c>
      <c r="EH109" s="12">
        <v>0</v>
      </c>
      <c r="EI109" s="12">
        <v>0</v>
      </c>
      <c r="EJ109" s="12">
        <v>0</v>
      </c>
      <c r="EK109" s="12">
        <v>0</v>
      </c>
      <c r="EL109" s="12">
        <v>0</v>
      </c>
      <c r="EM109" s="12">
        <v>0</v>
      </c>
      <c r="EN109" s="12">
        <v>0</v>
      </c>
      <c r="EO109" s="12">
        <v>0</v>
      </c>
      <c r="EP109" s="12">
        <v>0</v>
      </c>
      <c r="EQ109" s="12">
        <v>0</v>
      </c>
      <c r="ER109" s="12">
        <v>0</v>
      </c>
      <c r="ES109" s="12">
        <v>0</v>
      </c>
      <c r="ET109" s="12">
        <v>0</v>
      </c>
      <c r="EU109" s="12">
        <v>0</v>
      </c>
      <c r="EV109" s="12">
        <v>0</v>
      </c>
      <c r="EW109" s="12">
        <v>0</v>
      </c>
      <c r="EX109" s="12">
        <v>0</v>
      </c>
      <c r="EY109" s="12">
        <v>0</v>
      </c>
      <c r="EZ109" s="12">
        <v>0</v>
      </c>
      <c r="FA109" s="12">
        <v>0</v>
      </c>
      <c r="FB109" s="12">
        <v>0</v>
      </c>
      <c r="FC109" s="12">
        <v>0</v>
      </c>
      <c r="FD109" s="12">
        <v>0</v>
      </c>
      <c r="FE109" s="12">
        <v>0</v>
      </c>
      <c r="FF109" s="12">
        <v>0</v>
      </c>
      <c r="FG109" s="12">
        <v>0</v>
      </c>
      <c r="FH109" s="12">
        <v>0</v>
      </c>
      <c r="FI109" s="12">
        <v>0</v>
      </c>
      <c r="FJ109" s="12">
        <v>0</v>
      </c>
      <c r="FK109" s="12">
        <v>0</v>
      </c>
      <c r="FL109" s="12">
        <v>0</v>
      </c>
      <c r="FM109" s="12">
        <v>0</v>
      </c>
      <c r="FN109" s="12">
        <v>0</v>
      </c>
      <c r="FO109" s="12">
        <v>0</v>
      </c>
      <c r="FP109" s="12">
        <v>0</v>
      </c>
      <c r="FQ109" s="12">
        <v>0</v>
      </c>
      <c r="FR109" s="12">
        <v>0</v>
      </c>
      <c r="FS109" s="12">
        <v>0</v>
      </c>
      <c r="FT109" s="12">
        <v>0</v>
      </c>
      <c r="FU109" s="12">
        <v>0</v>
      </c>
      <c r="FV109" s="12">
        <v>0</v>
      </c>
      <c r="FW109" s="12">
        <v>0</v>
      </c>
      <c r="FX109" s="12">
        <v>0</v>
      </c>
      <c r="FY109" s="12">
        <v>0</v>
      </c>
      <c r="FZ109" s="12">
        <v>0</v>
      </c>
      <c r="GA109" s="12">
        <v>0</v>
      </c>
      <c r="GB109" s="12">
        <v>0</v>
      </c>
      <c r="GC109" s="12">
        <v>0</v>
      </c>
      <c r="GD109" s="12">
        <v>0</v>
      </c>
      <c r="GE109" s="12">
        <v>0</v>
      </c>
      <c r="GF109" s="12">
        <v>0</v>
      </c>
      <c r="GG109" s="12">
        <v>0</v>
      </c>
      <c r="GH109" s="12">
        <v>0</v>
      </c>
      <c r="GI109" s="12">
        <v>0</v>
      </c>
    </row>
    <row r="110" spans="1:191" x14ac:dyDescent="0.45">
      <c r="A110">
        <v>108</v>
      </c>
      <c r="B110" s="22" t="s">
        <v>121</v>
      </c>
      <c r="C110" s="23" t="s">
        <v>9</v>
      </c>
      <c r="D110" s="1">
        <v>10</v>
      </c>
      <c r="E110" s="1">
        <v>1</v>
      </c>
      <c r="F110" s="1">
        <f t="shared" si="12"/>
        <v>2</v>
      </c>
      <c r="G110" s="1">
        <f t="shared" si="13"/>
        <v>0</v>
      </c>
      <c r="H110" s="12">
        <v>0</v>
      </c>
      <c r="I110" s="12">
        <v>0</v>
      </c>
      <c r="J110" s="12">
        <v>5</v>
      </c>
      <c r="K110" s="12">
        <v>0</v>
      </c>
      <c r="L110" s="12">
        <v>0</v>
      </c>
      <c r="M110" s="12">
        <v>0</v>
      </c>
      <c r="N110" s="12">
        <v>0</v>
      </c>
      <c r="O110" s="12">
        <v>0</v>
      </c>
      <c r="P110" s="12">
        <v>0</v>
      </c>
      <c r="Q110" s="12">
        <v>0</v>
      </c>
      <c r="R110" s="12">
        <v>0</v>
      </c>
      <c r="S110" s="12">
        <v>0</v>
      </c>
      <c r="T110" s="12">
        <v>0</v>
      </c>
      <c r="U110" s="12">
        <v>0</v>
      </c>
      <c r="V110" s="12">
        <v>0</v>
      </c>
      <c r="W110" s="12">
        <v>0</v>
      </c>
      <c r="X110" s="12">
        <v>0</v>
      </c>
      <c r="Y110" s="12">
        <v>0</v>
      </c>
      <c r="Z110" s="12">
        <v>0</v>
      </c>
      <c r="AA110" s="12">
        <v>0</v>
      </c>
      <c r="AB110" s="12">
        <v>0</v>
      </c>
      <c r="AC110" s="12">
        <v>0</v>
      </c>
      <c r="AD110" s="12">
        <v>0</v>
      </c>
      <c r="AE110" s="12">
        <v>0</v>
      </c>
      <c r="AF110" s="12">
        <v>0</v>
      </c>
      <c r="AG110" s="12">
        <v>0</v>
      </c>
      <c r="AH110" s="12">
        <v>0</v>
      </c>
      <c r="AI110" s="12">
        <v>0</v>
      </c>
      <c r="AJ110" s="12">
        <v>0</v>
      </c>
      <c r="AK110" s="12">
        <v>0</v>
      </c>
      <c r="AL110" s="12">
        <v>0</v>
      </c>
      <c r="AM110" s="21">
        <v>0</v>
      </c>
      <c r="AN110" s="21">
        <v>0</v>
      </c>
      <c r="AO110" s="21">
        <v>0</v>
      </c>
      <c r="AP110" s="21">
        <v>0</v>
      </c>
      <c r="AQ110" s="21">
        <v>0</v>
      </c>
      <c r="AR110" s="21">
        <v>0</v>
      </c>
      <c r="AS110" s="21">
        <v>0</v>
      </c>
      <c r="AT110" s="12">
        <v>0</v>
      </c>
      <c r="AU110" s="12">
        <v>0</v>
      </c>
      <c r="AV110" s="12">
        <v>0</v>
      </c>
      <c r="AW110" s="12">
        <v>0</v>
      </c>
      <c r="AX110" s="12">
        <v>0</v>
      </c>
      <c r="AY110" s="12">
        <v>0</v>
      </c>
      <c r="AZ110" s="12">
        <v>0</v>
      </c>
      <c r="BA110" s="12">
        <v>0</v>
      </c>
      <c r="BB110" s="12">
        <v>0</v>
      </c>
      <c r="BC110" s="12">
        <v>0</v>
      </c>
      <c r="BD110" s="12">
        <v>0</v>
      </c>
      <c r="BE110" s="12">
        <v>10</v>
      </c>
      <c r="BF110" s="12">
        <v>0</v>
      </c>
      <c r="BG110" s="12">
        <v>0</v>
      </c>
      <c r="BH110" s="12">
        <v>0</v>
      </c>
      <c r="BI110" s="12">
        <v>0</v>
      </c>
      <c r="BJ110" s="12">
        <v>0</v>
      </c>
      <c r="BK110" s="12">
        <v>0</v>
      </c>
      <c r="BL110" s="12">
        <v>0</v>
      </c>
      <c r="BM110" s="12">
        <v>0</v>
      </c>
      <c r="BN110" s="12">
        <v>0</v>
      </c>
      <c r="BO110" s="12">
        <v>0</v>
      </c>
      <c r="BP110" s="12">
        <v>0</v>
      </c>
      <c r="BQ110" s="12">
        <v>0</v>
      </c>
      <c r="BR110" s="12">
        <v>0</v>
      </c>
      <c r="BS110" s="12">
        <v>0</v>
      </c>
      <c r="BT110" s="12">
        <v>0</v>
      </c>
      <c r="BU110" s="12">
        <v>0</v>
      </c>
      <c r="BV110" s="12">
        <v>0</v>
      </c>
      <c r="BW110" s="12">
        <v>0</v>
      </c>
      <c r="BX110" s="12">
        <v>0</v>
      </c>
      <c r="BY110" s="12">
        <v>0</v>
      </c>
      <c r="BZ110" s="12">
        <v>0</v>
      </c>
      <c r="CA110" s="12">
        <v>0</v>
      </c>
      <c r="CB110" s="12">
        <v>0</v>
      </c>
      <c r="CC110" s="12">
        <v>0</v>
      </c>
      <c r="CD110" s="12">
        <v>0</v>
      </c>
      <c r="CE110" s="12">
        <v>0</v>
      </c>
      <c r="CF110" s="12">
        <v>0</v>
      </c>
      <c r="CG110" s="12">
        <v>0</v>
      </c>
      <c r="CH110" s="12">
        <v>0</v>
      </c>
      <c r="CI110" s="12">
        <v>0</v>
      </c>
      <c r="CJ110" s="12">
        <v>0</v>
      </c>
      <c r="CK110" s="12">
        <v>0</v>
      </c>
      <c r="CL110" s="12">
        <v>0</v>
      </c>
      <c r="CM110" s="12">
        <v>0</v>
      </c>
      <c r="CN110" s="12">
        <v>0</v>
      </c>
      <c r="CO110" s="12">
        <v>0</v>
      </c>
      <c r="CP110" s="12">
        <v>0</v>
      </c>
      <c r="CQ110" s="12">
        <v>0</v>
      </c>
      <c r="CR110" s="12">
        <v>0</v>
      </c>
      <c r="CS110" s="12">
        <v>0</v>
      </c>
      <c r="CT110" s="12">
        <v>0</v>
      </c>
      <c r="CU110" s="12">
        <v>0</v>
      </c>
      <c r="CV110" s="12">
        <v>0</v>
      </c>
      <c r="CW110" s="12">
        <v>0</v>
      </c>
      <c r="CX110" s="12">
        <v>0</v>
      </c>
      <c r="CY110" s="12">
        <v>0</v>
      </c>
      <c r="CZ110" s="12">
        <v>0</v>
      </c>
      <c r="DA110" s="12">
        <v>0</v>
      </c>
      <c r="DB110" s="12">
        <v>0</v>
      </c>
      <c r="DC110" s="12">
        <v>0</v>
      </c>
      <c r="DD110" s="12">
        <v>0</v>
      </c>
      <c r="DE110" s="12">
        <v>0</v>
      </c>
      <c r="DF110" s="12">
        <v>0</v>
      </c>
      <c r="DG110" s="12">
        <v>0</v>
      </c>
      <c r="DH110" s="12">
        <v>0</v>
      </c>
      <c r="DI110" s="12">
        <v>0</v>
      </c>
      <c r="DJ110" s="12">
        <v>0</v>
      </c>
      <c r="DK110" s="12">
        <v>0</v>
      </c>
      <c r="DL110" s="12">
        <v>0</v>
      </c>
      <c r="DM110" s="12">
        <v>0</v>
      </c>
      <c r="DN110" s="12">
        <v>0</v>
      </c>
      <c r="DO110" s="12">
        <v>0</v>
      </c>
      <c r="DP110" s="12">
        <v>0</v>
      </c>
      <c r="DQ110" s="12">
        <v>0</v>
      </c>
      <c r="DR110" s="12">
        <v>0</v>
      </c>
      <c r="DS110" s="12">
        <v>0</v>
      </c>
      <c r="DT110" s="12">
        <v>0</v>
      </c>
      <c r="DU110" s="12">
        <v>0</v>
      </c>
      <c r="DV110" s="12">
        <v>0</v>
      </c>
      <c r="DW110" s="12">
        <v>0</v>
      </c>
      <c r="DX110" s="12">
        <v>0</v>
      </c>
      <c r="DY110" s="12">
        <v>0</v>
      </c>
      <c r="DZ110" s="12">
        <v>0</v>
      </c>
      <c r="EA110" s="12">
        <v>0</v>
      </c>
      <c r="EB110" s="12">
        <v>0</v>
      </c>
      <c r="EC110" s="12">
        <v>0</v>
      </c>
      <c r="ED110" s="12">
        <v>0</v>
      </c>
      <c r="EE110" s="12">
        <v>0</v>
      </c>
      <c r="EF110" s="12">
        <v>0</v>
      </c>
      <c r="EG110" s="12">
        <v>0</v>
      </c>
      <c r="EH110" s="12">
        <v>0</v>
      </c>
      <c r="EI110" s="12">
        <v>0</v>
      </c>
      <c r="EJ110" s="12">
        <v>0</v>
      </c>
      <c r="EK110" s="12">
        <v>0</v>
      </c>
      <c r="EL110" s="12">
        <v>0</v>
      </c>
      <c r="EM110" s="12">
        <v>0</v>
      </c>
      <c r="EN110" s="12">
        <v>0</v>
      </c>
      <c r="EO110" s="12">
        <v>0</v>
      </c>
      <c r="EP110" s="12">
        <v>0</v>
      </c>
      <c r="EQ110" s="12">
        <v>0</v>
      </c>
      <c r="ER110" s="12">
        <v>0</v>
      </c>
      <c r="ES110" s="12">
        <v>0</v>
      </c>
      <c r="ET110" s="12">
        <v>0</v>
      </c>
      <c r="EU110" s="12">
        <v>0</v>
      </c>
      <c r="EV110" s="12">
        <v>0</v>
      </c>
      <c r="EW110" s="12">
        <v>0</v>
      </c>
      <c r="EX110" s="12">
        <v>0</v>
      </c>
      <c r="EY110" s="12">
        <v>0</v>
      </c>
      <c r="EZ110" s="12">
        <v>0</v>
      </c>
      <c r="FA110" s="12">
        <v>0</v>
      </c>
      <c r="FB110" s="12">
        <v>0</v>
      </c>
      <c r="FC110" s="12">
        <v>0</v>
      </c>
      <c r="FD110" s="12">
        <v>0</v>
      </c>
      <c r="FE110" s="12">
        <v>0</v>
      </c>
      <c r="FF110" s="12">
        <v>0</v>
      </c>
      <c r="FG110" s="12">
        <v>0</v>
      </c>
      <c r="FH110" s="12">
        <v>0</v>
      </c>
      <c r="FI110" s="12">
        <v>0</v>
      </c>
      <c r="FJ110" s="12">
        <v>0</v>
      </c>
      <c r="FK110" s="12">
        <v>0</v>
      </c>
      <c r="FL110" s="12">
        <v>0</v>
      </c>
      <c r="FM110" s="12">
        <v>0</v>
      </c>
      <c r="FN110" s="12">
        <v>0</v>
      </c>
      <c r="FO110" s="12">
        <v>0</v>
      </c>
      <c r="FP110" s="12">
        <v>0</v>
      </c>
      <c r="FQ110" s="12">
        <v>0</v>
      </c>
      <c r="FR110" s="12">
        <v>0</v>
      </c>
      <c r="FS110" s="12">
        <v>0</v>
      </c>
      <c r="FT110" s="12">
        <v>0</v>
      </c>
      <c r="FU110" s="12">
        <v>0</v>
      </c>
      <c r="FV110" s="12">
        <v>0</v>
      </c>
      <c r="FW110" s="12">
        <v>0</v>
      </c>
      <c r="FX110" s="12">
        <v>0</v>
      </c>
      <c r="FY110" s="12">
        <v>0</v>
      </c>
      <c r="FZ110" s="12">
        <v>0</v>
      </c>
      <c r="GA110" s="12">
        <v>0</v>
      </c>
      <c r="GB110" s="12">
        <v>0</v>
      </c>
      <c r="GC110" s="12">
        <v>0</v>
      </c>
      <c r="GD110" s="12">
        <v>0</v>
      </c>
      <c r="GE110" s="12">
        <v>0</v>
      </c>
      <c r="GF110" s="12">
        <v>0</v>
      </c>
      <c r="GG110" s="12">
        <v>0</v>
      </c>
      <c r="GH110" s="12">
        <v>0</v>
      </c>
      <c r="GI110" s="12">
        <v>0</v>
      </c>
    </row>
    <row r="111" spans="1:191" x14ac:dyDescent="0.45">
      <c r="A111">
        <v>109</v>
      </c>
      <c r="B111" s="22" t="s">
        <v>120</v>
      </c>
      <c r="C111" s="23" t="s">
        <v>9</v>
      </c>
      <c r="D111" s="1">
        <v>3</v>
      </c>
      <c r="E111" s="1">
        <v>1</v>
      </c>
      <c r="F111" s="1">
        <f t="shared" si="12"/>
        <v>3</v>
      </c>
      <c r="G111" s="1">
        <f t="shared" si="13"/>
        <v>2</v>
      </c>
      <c r="H111" s="12">
        <v>0</v>
      </c>
      <c r="I111" s="12">
        <v>5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0</v>
      </c>
      <c r="Y111" s="12">
        <v>0</v>
      </c>
      <c r="Z111" s="12">
        <v>0</v>
      </c>
      <c r="AA111" s="12">
        <v>0</v>
      </c>
      <c r="AB111" s="12">
        <v>0</v>
      </c>
      <c r="AC111" s="12">
        <v>0</v>
      </c>
      <c r="AD111" s="12">
        <v>0</v>
      </c>
      <c r="AE111" s="12">
        <v>0</v>
      </c>
      <c r="AF111" s="12">
        <v>0</v>
      </c>
      <c r="AG111" s="12">
        <v>0</v>
      </c>
      <c r="AH111" s="12">
        <v>0</v>
      </c>
      <c r="AI111" s="12">
        <v>0</v>
      </c>
      <c r="AJ111" s="12">
        <v>0</v>
      </c>
      <c r="AK111" s="12">
        <v>0</v>
      </c>
      <c r="AL111" s="12">
        <v>0</v>
      </c>
      <c r="AM111" s="21">
        <v>0</v>
      </c>
      <c r="AN111" s="21">
        <v>2.5</v>
      </c>
      <c r="AO111" s="21">
        <v>2.5</v>
      </c>
      <c r="AP111" s="21">
        <v>0</v>
      </c>
      <c r="AQ111" s="21">
        <v>0</v>
      </c>
      <c r="AR111" s="21">
        <v>0</v>
      </c>
      <c r="AS111" s="21">
        <v>0</v>
      </c>
      <c r="AT111" s="12">
        <v>0</v>
      </c>
      <c r="AU111" s="12">
        <v>0</v>
      </c>
      <c r="AV111" s="12">
        <v>0</v>
      </c>
      <c r="AW111" s="12">
        <v>0</v>
      </c>
      <c r="AX111" s="12">
        <v>0</v>
      </c>
      <c r="AY111" s="12">
        <v>0</v>
      </c>
      <c r="AZ111" s="12">
        <v>0</v>
      </c>
      <c r="BA111" s="12">
        <v>0</v>
      </c>
      <c r="BB111" s="12">
        <v>0</v>
      </c>
      <c r="BC111" s="12">
        <v>0</v>
      </c>
      <c r="BD111" s="12">
        <v>0</v>
      </c>
      <c r="BE111" s="12">
        <v>0</v>
      </c>
      <c r="BF111" s="12">
        <v>0</v>
      </c>
      <c r="BG111" s="12">
        <v>0</v>
      </c>
      <c r="BH111" s="12">
        <v>0</v>
      </c>
      <c r="BI111" s="12">
        <v>0</v>
      </c>
      <c r="BJ111" s="12">
        <v>0</v>
      </c>
      <c r="BK111" s="12">
        <v>0</v>
      </c>
      <c r="BL111" s="12">
        <v>0</v>
      </c>
      <c r="BM111" s="12">
        <v>0</v>
      </c>
      <c r="BN111" s="12">
        <v>0</v>
      </c>
      <c r="BO111" s="12">
        <v>0</v>
      </c>
      <c r="BP111" s="12">
        <v>0</v>
      </c>
      <c r="BQ111" s="12">
        <v>0</v>
      </c>
      <c r="BR111" s="12">
        <v>0</v>
      </c>
      <c r="BS111" s="12">
        <v>0</v>
      </c>
      <c r="BT111" s="12">
        <v>0</v>
      </c>
      <c r="BU111" s="12">
        <v>0</v>
      </c>
      <c r="BV111" s="12">
        <v>0</v>
      </c>
      <c r="BW111" s="12">
        <v>0</v>
      </c>
      <c r="BX111" s="12">
        <v>0</v>
      </c>
      <c r="BY111" s="12">
        <v>0</v>
      </c>
      <c r="BZ111" s="12">
        <v>0</v>
      </c>
      <c r="CA111" s="12">
        <v>0</v>
      </c>
      <c r="CB111" s="12">
        <v>0</v>
      </c>
      <c r="CC111" s="12">
        <v>0</v>
      </c>
      <c r="CD111" s="12">
        <v>0</v>
      </c>
      <c r="CE111" s="12">
        <v>0</v>
      </c>
      <c r="CF111" s="12">
        <v>0</v>
      </c>
      <c r="CG111" s="12">
        <v>0</v>
      </c>
      <c r="CH111" s="12">
        <v>0</v>
      </c>
      <c r="CI111" s="12">
        <v>0</v>
      </c>
      <c r="CJ111" s="12">
        <v>0</v>
      </c>
      <c r="CK111" s="12">
        <v>0</v>
      </c>
      <c r="CL111" s="12">
        <v>0</v>
      </c>
      <c r="CM111" s="12">
        <v>0</v>
      </c>
      <c r="CN111" s="12">
        <v>0</v>
      </c>
      <c r="CO111" s="12">
        <v>0</v>
      </c>
      <c r="CP111" s="12">
        <v>0</v>
      </c>
      <c r="CQ111" s="12">
        <v>0</v>
      </c>
      <c r="CR111" s="12">
        <v>0</v>
      </c>
      <c r="CS111" s="12">
        <v>0</v>
      </c>
      <c r="CT111" s="12">
        <v>0</v>
      </c>
      <c r="CU111" s="12">
        <v>0</v>
      </c>
      <c r="CV111" s="12">
        <v>0</v>
      </c>
      <c r="CW111" s="12">
        <v>0</v>
      </c>
      <c r="CX111" s="12">
        <v>0</v>
      </c>
      <c r="CY111" s="12">
        <v>0</v>
      </c>
      <c r="CZ111" s="12">
        <v>0</v>
      </c>
      <c r="DA111" s="12">
        <v>0</v>
      </c>
      <c r="DB111" s="12">
        <v>0</v>
      </c>
      <c r="DC111" s="12">
        <v>0</v>
      </c>
      <c r="DD111" s="12">
        <v>0</v>
      </c>
      <c r="DE111" s="12">
        <v>0</v>
      </c>
      <c r="DF111" s="12">
        <v>0</v>
      </c>
      <c r="DG111" s="12">
        <v>0</v>
      </c>
      <c r="DH111" s="12">
        <v>0</v>
      </c>
      <c r="DI111" s="12">
        <v>0</v>
      </c>
      <c r="DJ111" s="12">
        <v>0</v>
      </c>
      <c r="DK111" s="12">
        <v>0</v>
      </c>
      <c r="DL111" s="12">
        <v>0</v>
      </c>
      <c r="DM111" s="12">
        <v>0</v>
      </c>
      <c r="DN111" s="12">
        <v>0</v>
      </c>
      <c r="DO111" s="12">
        <v>0</v>
      </c>
      <c r="DP111" s="12">
        <v>0</v>
      </c>
      <c r="DQ111" s="12">
        <v>0</v>
      </c>
      <c r="DR111" s="12">
        <v>0</v>
      </c>
      <c r="DS111" s="12">
        <v>0</v>
      </c>
      <c r="DT111" s="12">
        <v>0</v>
      </c>
      <c r="DU111" s="12">
        <v>0</v>
      </c>
      <c r="DV111" s="12">
        <v>0</v>
      </c>
      <c r="DW111" s="12">
        <v>0</v>
      </c>
      <c r="DX111" s="12">
        <v>0</v>
      </c>
      <c r="DY111" s="12">
        <v>0</v>
      </c>
      <c r="DZ111" s="12">
        <v>0</v>
      </c>
      <c r="EA111" s="12">
        <v>0</v>
      </c>
      <c r="EB111" s="12">
        <v>0</v>
      </c>
      <c r="EC111" s="12">
        <v>0</v>
      </c>
      <c r="ED111" s="12">
        <v>0</v>
      </c>
      <c r="EE111" s="12">
        <v>0</v>
      </c>
      <c r="EF111" s="12">
        <v>0</v>
      </c>
      <c r="EG111" s="12">
        <v>0</v>
      </c>
      <c r="EH111" s="12">
        <v>0</v>
      </c>
      <c r="EI111" s="12">
        <v>0</v>
      </c>
      <c r="EJ111" s="12">
        <v>0</v>
      </c>
      <c r="EK111" s="12">
        <v>0</v>
      </c>
      <c r="EL111" s="12">
        <v>0</v>
      </c>
      <c r="EM111" s="12">
        <v>0</v>
      </c>
      <c r="EN111" s="12">
        <v>0</v>
      </c>
      <c r="EO111" s="12">
        <v>0</v>
      </c>
      <c r="EP111" s="12">
        <v>0</v>
      </c>
      <c r="EQ111" s="12">
        <v>0</v>
      </c>
      <c r="ER111" s="12">
        <v>0</v>
      </c>
      <c r="ES111" s="12">
        <v>0</v>
      </c>
      <c r="ET111" s="12">
        <v>0</v>
      </c>
      <c r="EU111" s="12">
        <v>0</v>
      </c>
      <c r="EV111" s="12">
        <v>0</v>
      </c>
      <c r="EW111" s="12">
        <v>0</v>
      </c>
      <c r="EX111" s="12">
        <v>0</v>
      </c>
      <c r="EY111" s="12">
        <v>0</v>
      </c>
      <c r="EZ111" s="12">
        <v>0</v>
      </c>
      <c r="FA111" s="12">
        <v>0</v>
      </c>
      <c r="FB111" s="12">
        <v>0</v>
      </c>
      <c r="FC111" s="12">
        <v>0</v>
      </c>
      <c r="FD111" s="12">
        <v>0</v>
      </c>
      <c r="FE111" s="12">
        <v>0</v>
      </c>
      <c r="FF111" s="12">
        <v>0</v>
      </c>
      <c r="FG111" s="12">
        <v>0</v>
      </c>
      <c r="FH111" s="12">
        <v>0</v>
      </c>
      <c r="FI111" s="12">
        <v>0</v>
      </c>
      <c r="FJ111" s="12">
        <v>0</v>
      </c>
      <c r="FK111" s="12">
        <v>0</v>
      </c>
      <c r="FL111" s="12">
        <v>0</v>
      </c>
      <c r="FM111" s="12">
        <v>0</v>
      </c>
      <c r="FN111" s="12">
        <v>0</v>
      </c>
      <c r="FO111" s="12">
        <v>0</v>
      </c>
      <c r="FP111" s="12">
        <v>0</v>
      </c>
      <c r="FQ111" s="12">
        <v>0</v>
      </c>
      <c r="FR111" s="12">
        <v>0</v>
      </c>
      <c r="FS111" s="12">
        <v>0</v>
      </c>
      <c r="FT111" s="12">
        <v>0</v>
      </c>
      <c r="FU111" s="12">
        <v>0</v>
      </c>
      <c r="FV111" s="12">
        <v>0</v>
      </c>
      <c r="FW111" s="12">
        <v>0</v>
      </c>
      <c r="FX111" s="12">
        <v>0</v>
      </c>
      <c r="FY111" s="12">
        <v>0</v>
      </c>
      <c r="FZ111" s="12">
        <v>0</v>
      </c>
      <c r="GA111" s="12">
        <v>0</v>
      </c>
      <c r="GB111" s="12">
        <v>0</v>
      </c>
      <c r="GC111" s="12">
        <v>0</v>
      </c>
      <c r="GD111" s="12">
        <v>0</v>
      </c>
      <c r="GE111" s="12">
        <v>0</v>
      </c>
      <c r="GF111" s="12">
        <v>0</v>
      </c>
      <c r="GG111" s="12">
        <v>0</v>
      </c>
      <c r="GH111" s="12">
        <v>0</v>
      </c>
      <c r="GI111" s="12">
        <v>0</v>
      </c>
    </row>
    <row r="112" spans="1:191" x14ac:dyDescent="0.45">
      <c r="A112">
        <v>110</v>
      </c>
      <c r="B112" s="22" t="s">
        <v>119</v>
      </c>
      <c r="C112" s="23" t="s">
        <v>9</v>
      </c>
      <c r="D112" s="1">
        <v>20</v>
      </c>
      <c r="E112" s="1">
        <v>1</v>
      </c>
      <c r="F112" s="1">
        <f t="shared" si="12"/>
        <v>4</v>
      </c>
      <c r="G112" s="1">
        <f t="shared" si="13"/>
        <v>0</v>
      </c>
      <c r="H112" s="12">
        <v>0</v>
      </c>
      <c r="I112" s="12">
        <v>0</v>
      </c>
      <c r="J112" s="12">
        <v>30</v>
      </c>
      <c r="K112" s="12">
        <v>0</v>
      </c>
      <c r="L112" s="12">
        <v>0</v>
      </c>
      <c r="M112" s="12">
        <v>0</v>
      </c>
      <c r="N112" s="12">
        <v>0</v>
      </c>
      <c r="O112" s="12">
        <v>0</v>
      </c>
      <c r="P112" s="12">
        <v>0</v>
      </c>
      <c r="Q112" s="12">
        <v>0</v>
      </c>
      <c r="R112" s="12">
        <v>0</v>
      </c>
      <c r="S112" s="12">
        <v>0</v>
      </c>
      <c r="T112" s="12">
        <v>0</v>
      </c>
      <c r="U112" s="12">
        <v>0</v>
      </c>
      <c r="V112" s="12">
        <v>0</v>
      </c>
      <c r="W112" s="12">
        <v>0</v>
      </c>
      <c r="X112" s="12">
        <v>0</v>
      </c>
      <c r="Y112" s="12">
        <v>0</v>
      </c>
      <c r="Z112" s="12">
        <v>0</v>
      </c>
      <c r="AA112" s="12">
        <v>0</v>
      </c>
      <c r="AB112" s="12">
        <v>0</v>
      </c>
      <c r="AC112" s="12">
        <v>0</v>
      </c>
      <c r="AD112" s="12">
        <v>0</v>
      </c>
      <c r="AE112" s="12">
        <v>0</v>
      </c>
      <c r="AF112" s="12">
        <v>0</v>
      </c>
      <c r="AG112" s="12">
        <v>0</v>
      </c>
      <c r="AH112" s="12">
        <v>0</v>
      </c>
      <c r="AI112" s="12">
        <v>0</v>
      </c>
      <c r="AJ112" s="12">
        <v>0</v>
      </c>
      <c r="AK112" s="12">
        <v>0</v>
      </c>
      <c r="AL112" s="12">
        <v>0</v>
      </c>
      <c r="AM112" s="21">
        <v>0</v>
      </c>
      <c r="AN112" s="21">
        <v>0</v>
      </c>
      <c r="AO112" s="21">
        <v>0</v>
      </c>
      <c r="AP112" s="21">
        <v>0</v>
      </c>
      <c r="AQ112" s="21">
        <v>0</v>
      </c>
      <c r="AR112" s="21">
        <v>0</v>
      </c>
      <c r="AS112" s="21">
        <v>0</v>
      </c>
      <c r="AT112" s="12">
        <v>0</v>
      </c>
      <c r="AU112" s="12">
        <v>0</v>
      </c>
      <c r="AV112" s="12">
        <v>0</v>
      </c>
      <c r="AW112" s="12">
        <v>0</v>
      </c>
      <c r="AX112" s="12">
        <v>0</v>
      </c>
      <c r="AY112" s="12">
        <v>0</v>
      </c>
      <c r="AZ112" s="12">
        <v>0</v>
      </c>
      <c r="BA112" s="12">
        <v>0</v>
      </c>
      <c r="BB112" s="12">
        <v>5</v>
      </c>
      <c r="BC112" s="12">
        <v>0</v>
      </c>
      <c r="BD112" s="12">
        <v>0</v>
      </c>
      <c r="BE112" s="12">
        <v>15</v>
      </c>
      <c r="BF112" s="12">
        <v>0</v>
      </c>
      <c r="BG112" s="12">
        <v>0</v>
      </c>
      <c r="BH112" s="12">
        <v>0</v>
      </c>
      <c r="BI112" s="12">
        <v>0</v>
      </c>
      <c r="BJ112" s="12">
        <v>0</v>
      </c>
      <c r="BK112" s="12">
        <v>0</v>
      </c>
      <c r="BL112" s="12">
        <v>0</v>
      </c>
      <c r="BM112" s="12">
        <v>0</v>
      </c>
      <c r="BN112" s="12">
        <v>0</v>
      </c>
      <c r="BO112" s="12">
        <v>0</v>
      </c>
      <c r="BP112" s="12">
        <v>0</v>
      </c>
      <c r="BQ112" s="12">
        <v>0</v>
      </c>
      <c r="BR112" s="12">
        <v>0</v>
      </c>
      <c r="BS112" s="12">
        <v>0</v>
      </c>
      <c r="BT112" s="12">
        <v>0</v>
      </c>
      <c r="BU112" s="12">
        <v>0</v>
      </c>
      <c r="BV112" s="12">
        <v>0</v>
      </c>
      <c r="BW112" s="12">
        <v>0</v>
      </c>
      <c r="BX112" s="12">
        <v>0</v>
      </c>
      <c r="BY112" s="12">
        <v>0</v>
      </c>
      <c r="BZ112" s="12">
        <v>0</v>
      </c>
      <c r="CA112" s="12">
        <v>0</v>
      </c>
      <c r="CB112" s="12">
        <v>0</v>
      </c>
      <c r="CC112" s="12">
        <v>0</v>
      </c>
      <c r="CD112" s="12">
        <v>0</v>
      </c>
      <c r="CE112" s="12">
        <v>0</v>
      </c>
      <c r="CF112" s="12">
        <v>0</v>
      </c>
      <c r="CG112" s="12">
        <v>0</v>
      </c>
      <c r="CH112" s="12">
        <v>0</v>
      </c>
      <c r="CI112" s="12">
        <v>0</v>
      </c>
      <c r="CJ112" s="12">
        <v>10</v>
      </c>
      <c r="CK112" s="12">
        <v>0</v>
      </c>
      <c r="CL112" s="12">
        <v>0</v>
      </c>
      <c r="CM112" s="12">
        <v>0</v>
      </c>
      <c r="CN112" s="12">
        <v>0</v>
      </c>
      <c r="CO112" s="12">
        <v>0</v>
      </c>
      <c r="CP112" s="12">
        <v>0</v>
      </c>
      <c r="CQ112" s="12">
        <v>0</v>
      </c>
      <c r="CR112" s="12">
        <v>0</v>
      </c>
      <c r="CS112" s="12">
        <v>0</v>
      </c>
      <c r="CT112" s="12">
        <v>0</v>
      </c>
      <c r="CU112" s="12">
        <v>0</v>
      </c>
      <c r="CV112" s="12">
        <v>0</v>
      </c>
      <c r="CW112" s="12">
        <v>0</v>
      </c>
      <c r="CX112" s="12">
        <v>0</v>
      </c>
      <c r="CY112" s="12">
        <v>0</v>
      </c>
      <c r="CZ112" s="12">
        <v>0</v>
      </c>
      <c r="DA112" s="12">
        <v>0</v>
      </c>
      <c r="DB112" s="12">
        <v>0</v>
      </c>
      <c r="DC112" s="12">
        <v>0</v>
      </c>
      <c r="DD112" s="12">
        <v>0</v>
      </c>
      <c r="DE112" s="12">
        <v>0</v>
      </c>
      <c r="DF112" s="12">
        <v>0</v>
      </c>
      <c r="DG112" s="12">
        <v>0</v>
      </c>
      <c r="DH112" s="12">
        <v>0</v>
      </c>
      <c r="DI112" s="12">
        <v>0</v>
      </c>
      <c r="DJ112" s="12">
        <v>0</v>
      </c>
      <c r="DK112" s="12">
        <v>0</v>
      </c>
      <c r="DL112" s="12">
        <v>0</v>
      </c>
      <c r="DM112" s="12">
        <v>0</v>
      </c>
      <c r="DN112" s="12">
        <v>0</v>
      </c>
      <c r="DO112" s="12">
        <v>0</v>
      </c>
      <c r="DP112" s="12">
        <v>0</v>
      </c>
      <c r="DQ112" s="12">
        <v>0</v>
      </c>
      <c r="DR112" s="12">
        <v>0</v>
      </c>
      <c r="DS112" s="12">
        <v>0</v>
      </c>
      <c r="DT112" s="12">
        <v>0</v>
      </c>
      <c r="DU112" s="12">
        <v>0</v>
      </c>
      <c r="DV112" s="12">
        <v>0</v>
      </c>
      <c r="DW112" s="12">
        <v>0</v>
      </c>
      <c r="DX112" s="12">
        <v>0</v>
      </c>
      <c r="DY112" s="12">
        <v>0</v>
      </c>
      <c r="DZ112" s="12">
        <v>0</v>
      </c>
      <c r="EA112" s="12">
        <v>0</v>
      </c>
      <c r="EB112" s="12">
        <v>0</v>
      </c>
      <c r="EC112" s="12">
        <v>0</v>
      </c>
      <c r="ED112" s="12">
        <v>0</v>
      </c>
      <c r="EE112" s="12">
        <v>0</v>
      </c>
      <c r="EF112" s="12">
        <v>0</v>
      </c>
      <c r="EG112" s="12">
        <v>0</v>
      </c>
      <c r="EH112" s="12">
        <v>0</v>
      </c>
      <c r="EI112" s="12">
        <v>0</v>
      </c>
      <c r="EJ112" s="12">
        <v>0</v>
      </c>
      <c r="EK112" s="12">
        <v>0</v>
      </c>
      <c r="EL112" s="12">
        <v>0</v>
      </c>
      <c r="EM112" s="12">
        <v>0</v>
      </c>
      <c r="EN112" s="12">
        <v>0</v>
      </c>
      <c r="EO112" s="12">
        <v>0</v>
      </c>
      <c r="EP112" s="12">
        <v>0</v>
      </c>
      <c r="EQ112" s="12">
        <v>0</v>
      </c>
      <c r="ER112" s="12">
        <v>0</v>
      </c>
      <c r="ES112" s="12">
        <v>0</v>
      </c>
      <c r="ET112" s="12">
        <v>0</v>
      </c>
      <c r="EU112" s="12">
        <v>0</v>
      </c>
      <c r="EV112" s="12">
        <v>0</v>
      </c>
      <c r="EW112" s="12">
        <v>0</v>
      </c>
      <c r="EX112" s="12">
        <v>0</v>
      </c>
      <c r="EY112" s="12">
        <v>0</v>
      </c>
      <c r="EZ112" s="12">
        <v>0</v>
      </c>
      <c r="FA112" s="12">
        <v>0</v>
      </c>
      <c r="FB112" s="12">
        <v>0</v>
      </c>
      <c r="FC112" s="12">
        <v>0</v>
      </c>
      <c r="FD112" s="12">
        <v>0</v>
      </c>
      <c r="FE112" s="12">
        <v>0</v>
      </c>
      <c r="FF112" s="12">
        <v>0</v>
      </c>
      <c r="FG112" s="12">
        <v>0</v>
      </c>
      <c r="FH112" s="12">
        <v>0</v>
      </c>
      <c r="FI112" s="12">
        <v>0</v>
      </c>
      <c r="FJ112" s="12">
        <v>0</v>
      </c>
      <c r="FK112" s="12">
        <v>0</v>
      </c>
      <c r="FL112" s="12">
        <v>0</v>
      </c>
      <c r="FM112" s="12">
        <v>0</v>
      </c>
      <c r="FN112" s="12">
        <v>0</v>
      </c>
      <c r="FO112" s="12">
        <v>0</v>
      </c>
      <c r="FP112" s="12">
        <v>0</v>
      </c>
      <c r="FQ112" s="12">
        <v>0</v>
      </c>
      <c r="FR112" s="12">
        <v>0</v>
      </c>
      <c r="FS112" s="12">
        <v>0</v>
      </c>
      <c r="FT112" s="12">
        <v>0</v>
      </c>
      <c r="FU112" s="12">
        <v>0</v>
      </c>
      <c r="FV112" s="12">
        <v>0</v>
      </c>
      <c r="FW112" s="12">
        <v>0</v>
      </c>
      <c r="FX112" s="12">
        <v>0</v>
      </c>
      <c r="FY112" s="12">
        <v>0</v>
      </c>
      <c r="FZ112" s="12">
        <v>0</v>
      </c>
      <c r="GA112" s="12">
        <v>0</v>
      </c>
      <c r="GB112" s="12">
        <v>0</v>
      </c>
      <c r="GC112" s="12">
        <v>0</v>
      </c>
      <c r="GD112" s="12">
        <v>0</v>
      </c>
      <c r="GE112" s="12">
        <v>0</v>
      </c>
      <c r="GF112" s="12">
        <v>0</v>
      </c>
      <c r="GG112" s="12">
        <v>0</v>
      </c>
      <c r="GH112" s="12">
        <v>0</v>
      </c>
      <c r="GI112" s="12">
        <v>0</v>
      </c>
    </row>
    <row r="113" spans="1:191" x14ac:dyDescent="0.45">
      <c r="A113">
        <v>111</v>
      </c>
      <c r="B113" s="22" t="s">
        <v>118</v>
      </c>
      <c r="C113" s="23" t="s">
        <v>9</v>
      </c>
      <c r="D113" s="1">
        <v>0.5</v>
      </c>
      <c r="E113" s="1">
        <v>1</v>
      </c>
      <c r="F113" s="1">
        <f t="shared" si="12"/>
        <v>3</v>
      </c>
      <c r="G113" s="1">
        <f t="shared" si="13"/>
        <v>0</v>
      </c>
      <c r="H113" s="12">
        <v>0</v>
      </c>
      <c r="I113" s="12">
        <v>0</v>
      </c>
      <c r="J113" s="12">
        <v>2</v>
      </c>
      <c r="K113" s="12">
        <v>0</v>
      </c>
      <c r="L113" s="12">
        <v>0</v>
      </c>
      <c r="M113" s="12">
        <v>0</v>
      </c>
      <c r="N113" s="12">
        <v>0</v>
      </c>
      <c r="O113" s="12">
        <v>0</v>
      </c>
      <c r="P113" s="12">
        <v>0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>
        <v>0</v>
      </c>
      <c r="AI113" s="12">
        <v>0</v>
      </c>
      <c r="AJ113" s="12">
        <v>0</v>
      </c>
      <c r="AK113" s="12">
        <v>0</v>
      </c>
      <c r="AL113" s="12">
        <v>0</v>
      </c>
      <c r="AM113" s="21">
        <v>0</v>
      </c>
      <c r="AN113" s="21">
        <v>0</v>
      </c>
      <c r="AO113" s="21">
        <v>0</v>
      </c>
      <c r="AP113" s="21">
        <v>0</v>
      </c>
      <c r="AQ113" s="21">
        <v>0</v>
      </c>
      <c r="AR113" s="21">
        <v>0</v>
      </c>
      <c r="AS113" s="21">
        <v>0</v>
      </c>
      <c r="AT113" s="12">
        <v>0</v>
      </c>
      <c r="AU113" s="12">
        <v>0</v>
      </c>
      <c r="AV113" s="12">
        <v>0</v>
      </c>
      <c r="AW113" s="12">
        <v>0</v>
      </c>
      <c r="AX113" s="12">
        <v>0</v>
      </c>
      <c r="AY113" s="12">
        <v>0</v>
      </c>
      <c r="AZ113" s="12">
        <v>0</v>
      </c>
      <c r="BA113" s="12">
        <v>2</v>
      </c>
      <c r="BB113" s="12">
        <v>0</v>
      </c>
      <c r="BC113" s="12">
        <v>0</v>
      </c>
      <c r="BD113" s="12">
        <v>0</v>
      </c>
      <c r="BE113" s="12">
        <v>0</v>
      </c>
      <c r="BF113" s="12">
        <v>0</v>
      </c>
      <c r="BG113" s="12">
        <v>0</v>
      </c>
      <c r="BH113" s="12">
        <v>0</v>
      </c>
      <c r="BI113" s="12">
        <v>0</v>
      </c>
      <c r="BJ113" s="12">
        <v>0</v>
      </c>
      <c r="BK113" s="12">
        <v>0</v>
      </c>
      <c r="BL113" s="12">
        <v>0</v>
      </c>
      <c r="BM113" s="12">
        <v>0</v>
      </c>
      <c r="BN113" s="12">
        <v>0</v>
      </c>
      <c r="BO113" s="12">
        <v>0</v>
      </c>
      <c r="BP113" s="12">
        <v>0</v>
      </c>
      <c r="BQ113" s="12">
        <v>0</v>
      </c>
      <c r="BR113" s="12">
        <v>0</v>
      </c>
      <c r="BS113" s="12">
        <v>0</v>
      </c>
      <c r="BT113" s="12">
        <v>0</v>
      </c>
      <c r="BU113" s="12">
        <v>0</v>
      </c>
      <c r="BV113" s="12">
        <v>0</v>
      </c>
      <c r="BW113" s="12">
        <v>0</v>
      </c>
      <c r="BX113" s="12">
        <v>0</v>
      </c>
      <c r="BY113" s="12">
        <v>0</v>
      </c>
      <c r="BZ113" s="12">
        <v>0</v>
      </c>
      <c r="CA113" s="12">
        <v>0</v>
      </c>
      <c r="CB113" s="12">
        <v>0</v>
      </c>
      <c r="CC113" s="12">
        <v>0</v>
      </c>
      <c r="CD113" s="12">
        <v>0</v>
      </c>
      <c r="CE113" s="12">
        <v>0</v>
      </c>
      <c r="CF113" s="12">
        <v>0</v>
      </c>
      <c r="CG113" s="12">
        <v>0</v>
      </c>
      <c r="CH113" s="12">
        <v>0</v>
      </c>
      <c r="CI113" s="12">
        <v>0</v>
      </c>
      <c r="CJ113" s="12">
        <v>0</v>
      </c>
      <c r="CK113" s="12">
        <v>0</v>
      </c>
      <c r="CL113" s="12">
        <v>0</v>
      </c>
      <c r="CM113" s="12">
        <v>0</v>
      </c>
      <c r="CN113" s="12">
        <v>0</v>
      </c>
      <c r="CO113" s="12">
        <v>0</v>
      </c>
      <c r="CP113" s="12">
        <v>0</v>
      </c>
      <c r="CQ113" s="12">
        <v>0</v>
      </c>
      <c r="CR113" s="12">
        <v>0</v>
      </c>
      <c r="CS113" s="12">
        <v>0</v>
      </c>
      <c r="CT113" s="12">
        <v>0</v>
      </c>
      <c r="CU113" s="12">
        <v>0</v>
      </c>
      <c r="CV113" s="12">
        <v>0</v>
      </c>
      <c r="CW113" s="12">
        <v>0</v>
      </c>
      <c r="CX113" s="12">
        <v>0</v>
      </c>
      <c r="CY113" s="12">
        <v>0</v>
      </c>
      <c r="CZ113" s="12">
        <v>0</v>
      </c>
      <c r="DA113" s="12">
        <v>0</v>
      </c>
      <c r="DB113" s="12">
        <v>0</v>
      </c>
      <c r="DC113" s="12">
        <v>0</v>
      </c>
      <c r="DD113" s="12">
        <v>0</v>
      </c>
      <c r="DE113" s="12">
        <v>0</v>
      </c>
      <c r="DF113" s="12">
        <v>0</v>
      </c>
      <c r="DG113" s="12">
        <v>0</v>
      </c>
      <c r="DH113" s="12">
        <v>0</v>
      </c>
      <c r="DI113" s="12">
        <v>0</v>
      </c>
      <c r="DJ113" s="12">
        <v>0</v>
      </c>
      <c r="DK113" s="12">
        <v>0</v>
      </c>
      <c r="DL113" s="12">
        <v>0</v>
      </c>
      <c r="DM113" s="12">
        <v>0</v>
      </c>
      <c r="DN113" s="12">
        <v>0</v>
      </c>
      <c r="DO113" s="12">
        <v>0</v>
      </c>
      <c r="DP113" s="12">
        <v>0</v>
      </c>
      <c r="DQ113" s="12">
        <v>0</v>
      </c>
      <c r="DR113" s="12">
        <v>0</v>
      </c>
      <c r="DS113" s="12">
        <v>0</v>
      </c>
      <c r="DT113" s="12">
        <v>0</v>
      </c>
      <c r="DU113" s="12">
        <v>0</v>
      </c>
      <c r="DV113" s="12">
        <v>0</v>
      </c>
      <c r="DW113" s="12">
        <v>0</v>
      </c>
      <c r="DX113" s="12">
        <v>0</v>
      </c>
      <c r="DY113" s="12">
        <v>0</v>
      </c>
      <c r="DZ113" s="12">
        <v>0</v>
      </c>
      <c r="EA113" s="12">
        <v>0</v>
      </c>
      <c r="EB113" s="12">
        <v>1</v>
      </c>
      <c r="EC113" s="12">
        <v>0</v>
      </c>
      <c r="ED113" s="12">
        <v>0</v>
      </c>
      <c r="EE113" s="12">
        <v>0</v>
      </c>
      <c r="EF113" s="12">
        <v>0</v>
      </c>
      <c r="EG113" s="12">
        <v>0</v>
      </c>
      <c r="EH113" s="12">
        <v>0</v>
      </c>
      <c r="EI113" s="12">
        <v>0</v>
      </c>
      <c r="EJ113" s="12">
        <v>0</v>
      </c>
      <c r="EK113" s="12">
        <v>0</v>
      </c>
      <c r="EL113" s="12">
        <v>0</v>
      </c>
      <c r="EM113" s="12">
        <v>0</v>
      </c>
      <c r="EN113" s="12">
        <v>0</v>
      </c>
      <c r="EO113" s="12">
        <v>0</v>
      </c>
      <c r="EP113" s="12">
        <v>0</v>
      </c>
      <c r="EQ113" s="12">
        <v>0</v>
      </c>
      <c r="ER113" s="12">
        <v>0</v>
      </c>
      <c r="ES113" s="12">
        <v>0</v>
      </c>
      <c r="ET113" s="12">
        <v>0</v>
      </c>
      <c r="EU113" s="12">
        <v>0</v>
      </c>
      <c r="EV113" s="12">
        <v>0</v>
      </c>
      <c r="EW113" s="12">
        <v>0</v>
      </c>
      <c r="EX113" s="12">
        <v>0</v>
      </c>
      <c r="EY113" s="12">
        <v>0</v>
      </c>
      <c r="EZ113" s="12">
        <v>0</v>
      </c>
      <c r="FA113" s="12">
        <v>0</v>
      </c>
      <c r="FB113" s="12">
        <v>0</v>
      </c>
      <c r="FC113" s="12">
        <v>0</v>
      </c>
      <c r="FD113" s="12">
        <v>0</v>
      </c>
      <c r="FE113" s="12">
        <v>0</v>
      </c>
      <c r="FF113" s="12">
        <v>0</v>
      </c>
      <c r="FG113" s="12">
        <v>0</v>
      </c>
      <c r="FH113" s="12">
        <v>0</v>
      </c>
      <c r="FI113" s="12">
        <v>0</v>
      </c>
      <c r="FJ113" s="12">
        <v>0</v>
      </c>
      <c r="FK113" s="12">
        <v>0</v>
      </c>
      <c r="FL113" s="12">
        <v>0</v>
      </c>
      <c r="FM113" s="12">
        <v>0</v>
      </c>
      <c r="FN113" s="12">
        <v>0</v>
      </c>
      <c r="FO113" s="12">
        <v>0</v>
      </c>
      <c r="FP113" s="12">
        <v>0</v>
      </c>
      <c r="FQ113" s="12">
        <v>0</v>
      </c>
      <c r="FR113" s="12">
        <v>0</v>
      </c>
      <c r="FS113" s="12">
        <v>0</v>
      </c>
      <c r="FT113" s="12">
        <v>0</v>
      </c>
      <c r="FU113" s="12">
        <v>0</v>
      </c>
      <c r="FV113" s="12">
        <v>0</v>
      </c>
      <c r="FW113" s="12">
        <v>0</v>
      </c>
      <c r="FX113" s="12">
        <v>0</v>
      </c>
      <c r="FY113" s="12">
        <v>0</v>
      </c>
      <c r="FZ113" s="12">
        <v>0</v>
      </c>
      <c r="GA113" s="12">
        <v>0</v>
      </c>
      <c r="GB113" s="12">
        <v>0</v>
      </c>
      <c r="GC113" s="12">
        <v>0</v>
      </c>
      <c r="GD113" s="12">
        <v>0</v>
      </c>
      <c r="GE113" s="12">
        <v>0</v>
      </c>
      <c r="GF113" s="12">
        <v>0</v>
      </c>
      <c r="GG113" s="12">
        <v>0</v>
      </c>
      <c r="GH113" s="12">
        <v>0</v>
      </c>
      <c r="GI113" s="12">
        <v>0</v>
      </c>
    </row>
    <row r="114" spans="1:191" x14ac:dyDescent="0.45">
      <c r="A114">
        <v>112</v>
      </c>
      <c r="B114" s="22" t="s">
        <v>117</v>
      </c>
      <c r="C114" s="23" t="s">
        <v>9</v>
      </c>
      <c r="D114" s="1">
        <v>8</v>
      </c>
      <c r="E114" s="1">
        <v>1</v>
      </c>
      <c r="F114" s="1">
        <f t="shared" si="12"/>
        <v>2</v>
      </c>
      <c r="G114" s="1">
        <f t="shared" si="13"/>
        <v>0</v>
      </c>
      <c r="H114" s="12">
        <v>0</v>
      </c>
      <c r="I114" s="12">
        <v>5</v>
      </c>
      <c r="J114" s="12">
        <v>0</v>
      </c>
      <c r="K114" s="12">
        <v>0</v>
      </c>
      <c r="L114" s="12">
        <v>0</v>
      </c>
      <c r="M114" s="12">
        <v>0</v>
      </c>
      <c r="N114" s="12">
        <v>0</v>
      </c>
      <c r="O114" s="12">
        <v>0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0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>
        <v>0</v>
      </c>
      <c r="AL114" s="12">
        <v>0</v>
      </c>
      <c r="AM114" s="21">
        <v>0</v>
      </c>
      <c r="AN114" s="21">
        <v>0</v>
      </c>
      <c r="AO114" s="21">
        <v>0</v>
      </c>
      <c r="AP114" s="21">
        <v>0</v>
      </c>
      <c r="AQ114" s="21">
        <v>0</v>
      </c>
      <c r="AR114" s="21">
        <v>0</v>
      </c>
      <c r="AS114" s="21">
        <v>0</v>
      </c>
      <c r="AT114" s="12">
        <v>10</v>
      </c>
      <c r="AU114" s="12">
        <v>0</v>
      </c>
      <c r="AV114" s="12">
        <v>0</v>
      </c>
      <c r="AW114" s="12">
        <v>0</v>
      </c>
      <c r="AX114" s="12">
        <v>0</v>
      </c>
      <c r="AY114" s="12">
        <v>0</v>
      </c>
      <c r="AZ114" s="12">
        <v>0</v>
      </c>
      <c r="BA114" s="12">
        <v>0</v>
      </c>
      <c r="BB114" s="12">
        <v>0</v>
      </c>
      <c r="BC114" s="12">
        <v>0</v>
      </c>
      <c r="BD114" s="12">
        <v>0</v>
      </c>
      <c r="BE114" s="12">
        <v>0</v>
      </c>
      <c r="BF114" s="12">
        <v>0</v>
      </c>
      <c r="BG114" s="12">
        <v>0</v>
      </c>
      <c r="BH114" s="12">
        <v>0</v>
      </c>
      <c r="BI114" s="12">
        <v>0</v>
      </c>
      <c r="BJ114" s="12">
        <v>0</v>
      </c>
      <c r="BK114" s="12">
        <v>0</v>
      </c>
      <c r="BL114" s="12">
        <v>0</v>
      </c>
      <c r="BM114" s="12">
        <v>0</v>
      </c>
      <c r="BN114" s="12">
        <v>0</v>
      </c>
      <c r="BO114" s="12">
        <v>0</v>
      </c>
      <c r="BP114" s="12">
        <v>0</v>
      </c>
      <c r="BQ114" s="12">
        <v>0</v>
      </c>
      <c r="BR114" s="12">
        <v>0</v>
      </c>
      <c r="BS114" s="12">
        <v>0</v>
      </c>
      <c r="BT114" s="12">
        <v>0</v>
      </c>
      <c r="BU114" s="12">
        <v>0</v>
      </c>
      <c r="BV114" s="12">
        <v>0</v>
      </c>
      <c r="BW114" s="12">
        <v>0</v>
      </c>
      <c r="BX114" s="12">
        <v>0</v>
      </c>
      <c r="BY114" s="12">
        <v>0</v>
      </c>
      <c r="BZ114" s="12">
        <v>0</v>
      </c>
      <c r="CA114" s="12">
        <v>0</v>
      </c>
      <c r="CB114" s="12">
        <v>0</v>
      </c>
      <c r="CC114" s="12">
        <v>0</v>
      </c>
      <c r="CD114" s="12">
        <v>0</v>
      </c>
      <c r="CE114" s="12">
        <v>0</v>
      </c>
      <c r="CF114" s="12">
        <v>0</v>
      </c>
      <c r="CG114" s="12">
        <v>0</v>
      </c>
      <c r="CH114" s="12">
        <v>0</v>
      </c>
      <c r="CI114" s="12">
        <v>0</v>
      </c>
      <c r="CJ114" s="12">
        <v>0</v>
      </c>
      <c r="CK114" s="12">
        <v>0</v>
      </c>
      <c r="CL114" s="12">
        <v>0</v>
      </c>
      <c r="CM114" s="12">
        <v>0</v>
      </c>
      <c r="CN114" s="12">
        <v>0</v>
      </c>
      <c r="CO114" s="12">
        <v>0</v>
      </c>
      <c r="CP114" s="12">
        <v>0</v>
      </c>
      <c r="CQ114" s="12">
        <v>0</v>
      </c>
      <c r="CR114" s="12">
        <v>0</v>
      </c>
      <c r="CS114" s="12">
        <v>0</v>
      </c>
      <c r="CT114" s="12">
        <v>0</v>
      </c>
      <c r="CU114" s="12">
        <v>0</v>
      </c>
      <c r="CV114" s="12">
        <v>0</v>
      </c>
      <c r="CW114" s="12">
        <v>0</v>
      </c>
      <c r="CX114" s="12">
        <v>0</v>
      </c>
      <c r="CY114" s="12">
        <v>0</v>
      </c>
      <c r="CZ114" s="12">
        <v>0</v>
      </c>
      <c r="DA114" s="12">
        <v>0</v>
      </c>
      <c r="DB114" s="12">
        <v>0</v>
      </c>
      <c r="DC114" s="12">
        <v>0</v>
      </c>
      <c r="DD114" s="12">
        <v>0</v>
      </c>
      <c r="DE114" s="12">
        <v>0</v>
      </c>
      <c r="DF114" s="12">
        <v>0</v>
      </c>
      <c r="DG114" s="12">
        <v>0</v>
      </c>
      <c r="DH114" s="12">
        <v>0</v>
      </c>
      <c r="DI114" s="12">
        <v>0</v>
      </c>
      <c r="DJ114" s="12">
        <v>0</v>
      </c>
      <c r="DK114" s="12">
        <v>0</v>
      </c>
      <c r="DL114" s="12">
        <v>0</v>
      </c>
      <c r="DM114" s="12">
        <v>0</v>
      </c>
      <c r="DN114" s="12">
        <v>0</v>
      </c>
      <c r="DO114" s="12">
        <v>0</v>
      </c>
      <c r="DP114" s="12">
        <v>0</v>
      </c>
      <c r="DQ114" s="12">
        <v>0</v>
      </c>
      <c r="DR114" s="12">
        <v>0</v>
      </c>
      <c r="DS114" s="12">
        <v>0</v>
      </c>
      <c r="DT114" s="12">
        <v>0</v>
      </c>
      <c r="DU114" s="12">
        <v>0</v>
      </c>
      <c r="DV114" s="12">
        <v>0</v>
      </c>
      <c r="DW114" s="12">
        <v>0</v>
      </c>
      <c r="DX114" s="12">
        <v>0</v>
      </c>
      <c r="DY114" s="12">
        <v>0</v>
      </c>
      <c r="DZ114" s="12">
        <v>0</v>
      </c>
      <c r="EA114" s="12">
        <v>0</v>
      </c>
      <c r="EB114" s="12">
        <v>0</v>
      </c>
      <c r="EC114" s="12">
        <v>0</v>
      </c>
      <c r="ED114" s="12">
        <v>0</v>
      </c>
      <c r="EE114" s="12">
        <v>0</v>
      </c>
      <c r="EF114" s="12">
        <v>0</v>
      </c>
      <c r="EG114" s="12">
        <v>0</v>
      </c>
      <c r="EH114" s="12">
        <v>0</v>
      </c>
      <c r="EI114" s="12">
        <v>0</v>
      </c>
      <c r="EJ114" s="12">
        <v>0</v>
      </c>
      <c r="EK114" s="12">
        <v>0</v>
      </c>
      <c r="EL114" s="12">
        <v>0</v>
      </c>
      <c r="EM114" s="12">
        <v>0</v>
      </c>
      <c r="EN114" s="12">
        <v>0</v>
      </c>
      <c r="EO114" s="12">
        <v>0</v>
      </c>
      <c r="EP114" s="12">
        <v>0</v>
      </c>
      <c r="EQ114" s="12">
        <v>0</v>
      </c>
      <c r="ER114" s="12">
        <v>0</v>
      </c>
      <c r="ES114" s="12">
        <v>0</v>
      </c>
      <c r="ET114" s="12">
        <v>0</v>
      </c>
      <c r="EU114" s="12">
        <v>0</v>
      </c>
      <c r="EV114" s="12">
        <v>0</v>
      </c>
      <c r="EW114" s="12">
        <v>0</v>
      </c>
      <c r="EX114" s="12">
        <v>0</v>
      </c>
      <c r="EY114" s="12">
        <v>0</v>
      </c>
      <c r="EZ114" s="12">
        <v>0</v>
      </c>
      <c r="FA114" s="12">
        <v>0</v>
      </c>
      <c r="FB114" s="12">
        <v>0</v>
      </c>
      <c r="FC114" s="12">
        <v>0</v>
      </c>
      <c r="FD114" s="12">
        <v>0</v>
      </c>
      <c r="FE114" s="12">
        <v>0</v>
      </c>
      <c r="FF114" s="12">
        <v>0</v>
      </c>
      <c r="FG114" s="12">
        <v>0</v>
      </c>
      <c r="FH114" s="12">
        <v>0</v>
      </c>
      <c r="FI114" s="12">
        <v>0</v>
      </c>
      <c r="FJ114" s="12">
        <v>0</v>
      </c>
      <c r="FK114" s="12">
        <v>0</v>
      </c>
      <c r="FL114" s="12">
        <v>0</v>
      </c>
      <c r="FM114" s="12">
        <v>0</v>
      </c>
      <c r="FN114" s="12">
        <v>0</v>
      </c>
      <c r="FO114" s="12">
        <v>0</v>
      </c>
      <c r="FP114" s="12">
        <v>0</v>
      </c>
      <c r="FQ114" s="12">
        <v>0</v>
      </c>
      <c r="FR114" s="12">
        <v>0</v>
      </c>
      <c r="FS114" s="12">
        <v>0</v>
      </c>
      <c r="FT114" s="12">
        <v>0</v>
      </c>
      <c r="FU114" s="12">
        <v>0</v>
      </c>
      <c r="FV114" s="12">
        <v>0</v>
      </c>
      <c r="FW114" s="12">
        <v>0</v>
      </c>
      <c r="FX114" s="12">
        <v>0</v>
      </c>
      <c r="FY114" s="12">
        <v>0</v>
      </c>
      <c r="FZ114" s="12">
        <v>0</v>
      </c>
      <c r="GA114" s="12">
        <v>0</v>
      </c>
      <c r="GB114" s="12">
        <v>0</v>
      </c>
      <c r="GC114" s="12">
        <v>0</v>
      </c>
      <c r="GD114" s="12">
        <v>0</v>
      </c>
      <c r="GE114" s="12">
        <v>0</v>
      </c>
      <c r="GF114" s="12">
        <v>0</v>
      </c>
      <c r="GG114" s="12">
        <v>0</v>
      </c>
      <c r="GH114" s="12">
        <v>0</v>
      </c>
      <c r="GI114" s="12">
        <v>0</v>
      </c>
    </row>
    <row r="115" spans="1:191" x14ac:dyDescent="0.45">
      <c r="A115">
        <v>113</v>
      </c>
      <c r="B115" s="22" t="s">
        <v>116</v>
      </c>
      <c r="C115" s="23" t="s">
        <v>9</v>
      </c>
      <c r="D115" s="1">
        <v>10</v>
      </c>
      <c r="E115" s="1">
        <v>1</v>
      </c>
      <c r="F115" s="1">
        <f t="shared" si="12"/>
        <v>3</v>
      </c>
      <c r="G115" s="1">
        <f t="shared" si="13"/>
        <v>0</v>
      </c>
      <c r="H115" s="12">
        <v>10</v>
      </c>
      <c r="I115" s="12">
        <v>20</v>
      </c>
      <c r="J115" s="12">
        <v>0</v>
      </c>
      <c r="K115" s="12">
        <v>0</v>
      </c>
      <c r="L115" s="12">
        <v>0</v>
      </c>
      <c r="M115" s="12">
        <v>0</v>
      </c>
      <c r="N115" s="12">
        <v>0</v>
      </c>
      <c r="O115" s="12">
        <v>0</v>
      </c>
      <c r="P115" s="12">
        <v>0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>
        <v>0</v>
      </c>
      <c r="AA115" s="12">
        <v>0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>
        <v>0</v>
      </c>
      <c r="AK115" s="12">
        <v>0</v>
      </c>
      <c r="AL115" s="12">
        <v>0</v>
      </c>
      <c r="AM115" s="21">
        <v>0</v>
      </c>
      <c r="AN115" s="21">
        <v>0</v>
      </c>
      <c r="AO115" s="21">
        <v>0</v>
      </c>
      <c r="AP115" s="21">
        <v>0</v>
      </c>
      <c r="AQ115" s="21">
        <v>0</v>
      </c>
      <c r="AR115" s="21">
        <v>0</v>
      </c>
      <c r="AS115" s="21">
        <v>0</v>
      </c>
      <c r="AT115" s="12">
        <v>0</v>
      </c>
      <c r="AU115" s="12">
        <v>0</v>
      </c>
      <c r="AV115" s="12">
        <v>0</v>
      </c>
      <c r="AW115" s="12">
        <v>0</v>
      </c>
      <c r="AX115" s="12">
        <v>0</v>
      </c>
      <c r="AY115" s="12">
        <v>0</v>
      </c>
      <c r="AZ115" s="12">
        <v>0</v>
      </c>
      <c r="BA115" s="12">
        <v>0</v>
      </c>
      <c r="BB115" s="12">
        <v>0</v>
      </c>
      <c r="BC115" s="12">
        <v>0</v>
      </c>
      <c r="BD115" s="12">
        <v>0</v>
      </c>
      <c r="BE115" s="12">
        <v>10</v>
      </c>
      <c r="BF115" s="12">
        <v>0</v>
      </c>
      <c r="BG115" s="12">
        <v>0</v>
      </c>
      <c r="BH115" s="12">
        <v>0</v>
      </c>
      <c r="BI115" s="12">
        <v>0</v>
      </c>
      <c r="BJ115" s="12">
        <v>0</v>
      </c>
      <c r="BK115" s="12">
        <v>0</v>
      </c>
      <c r="BL115" s="12">
        <v>0</v>
      </c>
      <c r="BM115" s="12">
        <v>0</v>
      </c>
      <c r="BN115" s="12">
        <v>0</v>
      </c>
      <c r="BO115" s="12">
        <v>0</v>
      </c>
      <c r="BP115" s="12">
        <v>0</v>
      </c>
      <c r="BQ115" s="12">
        <v>0</v>
      </c>
      <c r="BR115" s="12">
        <v>0</v>
      </c>
      <c r="BS115" s="12">
        <v>0</v>
      </c>
      <c r="BT115" s="12">
        <v>0</v>
      </c>
      <c r="BU115" s="12">
        <v>0</v>
      </c>
      <c r="BV115" s="12">
        <v>0</v>
      </c>
      <c r="BW115" s="12">
        <v>0</v>
      </c>
      <c r="BX115" s="12">
        <v>0</v>
      </c>
      <c r="BY115" s="12">
        <v>0</v>
      </c>
      <c r="BZ115" s="12">
        <v>0</v>
      </c>
      <c r="CA115" s="12">
        <v>0</v>
      </c>
      <c r="CB115" s="12">
        <v>0</v>
      </c>
      <c r="CC115" s="12">
        <v>0</v>
      </c>
      <c r="CD115" s="12">
        <v>0</v>
      </c>
      <c r="CE115" s="12">
        <v>0</v>
      </c>
      <c r="CF115" s="12">
        <v>0</v>
      </c>
      <c r="CG115" s="12">
        <v>0</v>
      </c>
      <c r="CH115" s="12">
        <v>0</v>
      </c>
      <c r="CI115" s="12">
        <v>0</v>
      </c>
      <c r="CJ115" s="12">
        <v>0</v>
      </c>
      <c r="CK115" s="12">
        <v>0</v>
      </c>
      <c r="CL115" s="12">
        <v>0</v>
      </c>
      <c r="CM115" s="12">
        <v>0</v>
      </c>
      <c r="CN115" s="12">
        <v>0</v>
      </c>
      <c r="CO115" s="12">
        <v>0</v>
      </c>
      <c r="CP115" s="12">
        <v>0</v>
      </c>
      <c r="CQ115" s="12">
        <v>0</v>
      </c>
      <c r="CR115" s="12">
        <v>0</v>
      </c>
      <c r="CS115" s="12">
        <v>0</v>
      </c>
      <c r="CT115" s="12">
        <v>0</v>
      </c>
      <c r="CU115" s="12">
        <v>0</v>
      </c>
      <c r="CV115" s="12">
        <v>0</v>
      </c>
      <c r="CW115" s="12">
        <v>0</v>
      </c>
      <c r="CX115" s="12">
        <v>0</v>
      </c>
      <c r="CY115" s="12">
        <v>0</v>
      </c>
      <c r="CZ115" s="12">
        <v>0</v>
      </c>
      <c r="DA115" s="12">
        <v>0</v>
      </c>
      <c r="DB115" s="12">
        <v>0</v>
      </c>
      <c r="DC115" s="12">
        <v>0</v>
      </c>
      <c r="DD115" s="12">
        <v>0</v>
      </c>
      <c r="DE115" s="12">
        <v>0</v>
      </c>
      <c r="DF115" s="12">
        <v>0</v>
      </c>
      <c r="DG115" s="12">
        <v>0</v>
      </c>
      <c r="DH115" s="12">
        <v>0</v>
      </c>
      <c r="DI115" s="12">
        <v>0</v>
      </c>
      <c r="DJ115" s="12">
        <v>0</v>
      </c>
      <c r="DK115" s="12">
        <v>0</v>
      </c>
      <c r="DL115" s="12">
        <v>0</v>
      </c>
      <c r="DM115" s="12">
        <v>0</v>
      </c>
      <c r="DN115" s="12">
        <v>0</v>
      </c>
      <c r="DO115" s="12">
        <v>0</v>
      </c>
      <c r="DP115" s="12">
        <v>0</v>
      </c>
      <c r="DQ115" s="12">
        <v>0</v>
      </c>
      <c r="DR115" s="12">
        <v>0</v>
      </c>
      <c r="DS115" s="12">
        <v>0</v>
      </c>
      <c r="DT115" s="12">
        <v>0</v>
      </c>
      <c r="DU115" s="12">
        <v>0</v>
      </c>
      <c r="DV115" s="12">
        <v>0</v>
      </c>
      <c r="DW115" s="12">
        <v>0</v>
      </c>
      <c r="DX115" s="12">
        <v>0</v>
      </c>
      <c r="DY115" s="12">
        <v>0</v>
      </c>
      <c r="DZ115" s="12">
        <v>0</v>
      </c>
      <c r="EA115" s="12">
        <v>0</v>
      </c>
      <c r="EB115" s="12">
        <v>0</v>
      </c>
      <c r="EC115" s="12">
        <v>0</v>
      </c>
      <c r="ED115" s="12">
        <v>0</v>
      </c>
      <c r="EE115" s="12">
        <v>0</v>
      </c>
      <c r="EF115" s="12">
        <v>0</v>
      </c>
      <c r="EG115" s="12">
        <v>0</v>
      </c>
      <c r="EH115" s="12">
        <v>0</v>
      </c>
      <c r="EI115" s="12">
        <v>0</v>
      </c>
      <c r="EJ115" s="12">
        <v>0</v>
      </c>
      <c r="EK115" s="12">
        <v>0</v>
      </c>
      <c r="EL115" s="12">
        <v>0</v>
      </c>
      <c r="EM115" s="12">
        <v>0</v>
      </c>
      <c r="EN115" s="12">
        <v>0</v>
      </c>
      <c r="EO115" s="12">
        <v>0</v>
      </c>
      <c r="EP115" s="12">
        <v>0</v>
      </c>
      <c r="EQ115" s="12">
        <v>0</v>
      </c>
      <c r="ER115" s="12">
        <v>0</v>
      </c>
      <c r="ES115" s="12">
        <v>0</v>
      </c>
      <c r="ET115" s="12">
        <v>0</v>
      </c>
      <c r="EU115" s="12">
        <v>0</v>
      </c>
      <c r="EV115" s="12">
        <v>0</v>
      </c>
      <c r="EW115" s="12">
        <v>0</v>
      </c>
      <c r="EX115" s="12">
        <v>0</v>
      </c>
      <c r="EY115" s="12">
        <v>0</v>
      </c>
      <c r="EZ115" s="12">
        <v>0</v>
      </c>
      <c r="FA115" s="12">
        <v>0</v>
      </c>
      <c r="FB115" s="12">
        <v>0</v>
      </c>
      <c r="FC115" s="12">
        <v>0</v>
      </c>
      <c r="FD115" s="12">
        <v>0</v>
      </c>
      <c r="FE115" s="12">
        <v>0</v>
      </c>
      <c r="FF115" s="12">
        <v>0</v>
      </c>
      <c r="FG115" s="12">
        <v>0</v>
      </c>
      <c r="FH115" s="12">
        <v>0</v>
      </c>
      <c r="FI115" s="12">
        <v>0</v>
      </c>
      <c r="FJ115" s="12">
        <v>0</v>
      </c>
      <c r="FK115" s="12">
        <v>0</v>
      </c>
      <c r="FL115" s="12">
        <v>0</v>
      </c>
      <c r="FM115" s="12">
        <v>0</v>
      </c>
      <c r="FN115" s="12">
        <v>0</v>
      </c>
      <c r="FO115" s="12">
        <v>0</v>
      </c>
      <c r="FP115" s="12">
        <v>0</v>
      </c>
      <c r="FQ115" s="12">
        <v>0</v>
      </c>
      <c r="FR115" s="12">
        <v>0</v>
      </c>
      <c r="FS115" s="12">
        <v>0</v>
      </c>
      <c r="FT115" s="12">
        <v>0</v>
      </c>
      <c r="FU115" s="12">
        <v>0</v>
      </c>
      <c r="FV115" s="12">
        <v>0</v>
      </c>
      <c r="FW115" s="12">
        <v>0</v>
      </c>
      <c r="FX115" s="12">
        <v>0</v>
      </c>
      <c r="FY115" s="12">
        <v>0</v>
      </c>
      <c r="FZ115" s="12">
        <v>0</v>
      </c>
      <c r="GA115" s="12">
        <v>0</v>
      </c>
      <c r="GB115" s="12">
        <v>0</v>
      </c>
      <c r="GC115" s="12">
        <v>0</v>
      </c>
      <c r="GD115" s="12">
        <v>0</v>
      </c>
      <c r="GE115" s="12">
        <v>0</v>
      </c>
      <c r="GF115" s="12">
        <v>0</v>
      </c>
      <c r="GG115" s="12">
        <v>0</v>
      </c>
      <c r="GH115" s="12">
        <v>0</v>
      </c>
      <c r="GI115" s="12">
        <v>0</v>
      </c>
    </row>
    <row r="116" spans="1:191" x14ac:dyDescent="0.45">
      <c r="A116">
        <v>114</v>
      </c>
      <c r="B116" s="22" t="s">
        <v>115</v>
      </c>
      <c r="C116" s="23" t="s">
        <v>9</v>
      </c>
      <c r="D116" s="1">
        <v>5</v>
      </c>
      <c r="E116" s="1">
        <v>4</v>
      </c>
      <c r="F116" s="1">
        <f t="shared" si="12"/>
        <v>2</v>
      </c>
      <c r="G116" s="1">
        <f t="shared" si="13"/>
        <v>0</v>
      </c>
      <c r="H116" s="12">
        <v>0</v>
      </c>
      <c r="I116" s="12">
        <v>0</v>
      </c>
      <c r="J116" s="12">
        <v>1</v>
      </c>
      <c r="K116" s="12">
        <v>0</v>
      </c>
      <c r="L116" s="12">
        <v>0</v>
      </c>
      <c r="M116" s="12">
        <v>0</v>
      </c>
      <c r="N116" s="12">
        <v>0</v>
      </c>
      <c r="O116" s="12">
        <v>0</v>
      </c>
      <c r="P116" s="12">
        <v>0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>
        <v>0</v>
      </c>
      <c r="W116" s="12">
        <v>0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0</v>
      </c>
      <c r="AD116" s="12">
        <v>0</v>
      </c>
      <c r="AE116" s="12">
        <v>0</v>
      </c>
      <c r="AF116" s="12">
        <v>0</v>
      </c>
      <c r="AG116" s="12">
        <v>0</v>
      </c>
      <c r="AH116" s="12">
        <v>0</v>
      </c>
      <c r="AI116" s="12">
        <v>0</v>
      </c>
      <c r="AJ116" s="12">
        <v>0</v>
      </c>
      <c r="AK116" s="12">
        <v>0</v>
      </c>
      <c r="AL116" s="12">
        <v>0</v>
      </c>
      <c r="AM116" s="21">
        <v>0</v>
      </c>
      <c r="AN116" s="21">
        <v>0</v>
      </c>
      <c r="AO116" s="21">
        <v>0</v>
      </c>
      <c r="AP116" s="21">
        <v>0</v>
      </c>
      <c r="AQ116" s="21">
        <v>0</v>
      </c>
      <c r="AR116" s="21">
        <v>0</v>
      </c>
      <c r="AS116" s="21">
        <v>0</v>
      </c>
      <c r="AT116" s="12">
        <v>0</v>
      </c>
      <c r="AU116" s="12">
        <v>0</v>
      </c>
      <c r="AV116" s="12">
        <v>0</v>
      </c>
      <c r="AW116" s="12">
        <v>0</v>
      </c>
      <c r="AX116" s="12">
        <v>0</v>
      </c>
      <c r="AY116" s="12">
        <v>0</v>
      </c>
      <c r="AZ116" s="12">
        <v>0</v>
      </c>
      <c r="BA116" s="12">
        <v>0</v>
      </c>
      <c r="BB116" s="12">
        <v>0</v>
      </c>
      <c r="BC116" s="12">
        <v>2</v>
      </c>
      <c r="BD116" s="12">
        <v>0</v>
      </c>
      <c r="BE116" s="12">
        <v>0</v>
      </c>
      <c r="BF116" s="12">
        <v>0</v>
      </c>
      <c r="BG116" s="12">
        <v>0</v>
      </c>
      <c r="BH116" s="12">
        <v>0</v>
      </c>
      <c r="BI116" s="12">
        <v>0</v>
      </c>
      <c r="BJ116" s="12">
        <v>0</v>
      </c>
      <c r="BK116" s="12">
        <v>0</v>
      </c>
      <c r="BL116" s="12">
        <v>0</v>
      </c>
      <c r="BM116" s="12">
        <v>0</v>
      </c>
      <c r="BN116" s="12">
        <v>0</v>
      </c>
      <c r="BO116" s="12">
        <v>0</v>
      </c>
      <c r="BP116" s="12">
        <v>0</v>
      </c>
      <c r="BQ116" s="12">
        <v>0</v>
      </c>
      <c r="BR116" s="12">
        <v>0</v>
      </c>
      <c r="BS116" s="12">
        <v>0</v>
      </c>
      <c r="BT116" s="12">
        <v>0</v>
      </c>
      <c r="BU116" s="12">
        <v>0</v>
      </c>
      <c r="BV116" s="12">
        <v>0</v>
      </c>
      <c r="BW116" s="12">
        <v>0</v>
      </c>
      <c r="BX116" s="12">
        <v>0</v>
      </c>
      <c r="BY116" s="12">
        <v>0</v>
      </c>
      <c r="BZ116" s="12">
        <v>0</v>
      </c>
      <c r="CA116" s="12">
        <v>0</v>
      </c>
      <c r="CB116" s="12">
        <v>0</v>
      </c>
      <c r="CC116" s="12">
        <v>0</v>
      </c>
      <c r="CD116" s="12">
        <v>0</v>
      </c>
      <c r="CE116" s="12">
        <v>0</v>
      </c>
      <c r="CF116" s="12">
        <v>0</v>
      </c>
      <c r="CG116" s="12">
        <v>0</v>
      </c>
      <c r="CH116" s="12">
        <v>0</v>
      </c>
      <c r="CI116" s="12">
        <v>0</v>
      </c>
      <c r="CJ116" s="12">
        <v>0</v>
      </c>
      <c r="CK116" s="12">
        <v>0</v>
      </c>
      <c r="CL116" s="12">
        <v>0</v>
      </c>
      <c r="CM116" s="12">
        <v>0</v>
      </c>
      <c r="CN116" s="12">
        <v>0</v>
      </c>
      <c r="CO116" s="12">
        <v>0</v>
      </c>
      <c r="CP116" s="12">
        <v>0</v>
      </c>
      <c r="CQ116" s="12">
        <v>0</v>
      </c>
      <c r="CR116" s="12">
        <v>0</v>
      </c>
      <c r="CS116" s="12">
        <v>0</v>
      </c>
      <c r="CT116" s="12">
        <v>0</v>
      </c>
      <c r="CU116" s="12">
        <v>0</v>
      </c>
      <c r="CV116" s="12">
        <v>0</v>
      </c>
      <c r="CW116" s="12">
        <v>0</v>
      </c>
      <c r="CX116" s="12">
        <v>0</v>
      </c>
      <c r="CY116" s="12">
        <v>0</v>
      </c>
      <c r="CZ116" s="12">
        <v>0</v>
      </c>
      <c r="DA116" s="12">
        <v>0</v>
      </c>
      <c r="DB116" s="12">
        <v>0</v>
      </c>
      <c r="DC116" s="12">
        <v>0</v>
      </c>
      <c r="DD116" s="12">
        <v>0</v>
      </c>
      <c r="DE116" s="12">
        <v>0</v>
      </c>
      <c r="DF116" s="12">
        <v>0</v>
      </c>
      <c r="DG116" s="12">
        <v>0</v>
      </c>
      <c r="DH116" s="12">
        <v>0</v>
      </c>
      <c r="DI116" s="12">
        <v>0</v>
      </c>
      <c r="DJ116" s="12">
        <v>0</v>
      </c>
      <c r="DK116" s="12">
        <v>0</v>
      </c>
      <c r="DL116" s="12">
        <v>0</v>
      </c>
      <c r="DM116" s="12">
        <v>0</v>
      </c>
      <c r="DN116" s="12">
        <v>0</v>
      </c>
      <c r="DO116" s="12">
        <v>0</v>
      </c>
      <c r="DP116" s="12">
        <v>0</v>
      </c>
      <c r="DQ116" s="12">
        <v>0</v>
      </c>
      <c r="DR116" s="12">
        <v>0</v>
      </c>
      <c r="DS116" s="12">
        <v>0</v>
      </c>
      <c r="DT116" s="12">
        <v>0</v>
      </c>
      <c r="DU116" s="12">
        <v>0</v>
      </c>
      <c r="DV116" s="12">
        <v>0</v>
      </c>
      <c r="DW116" s="12">
        <v>0</v>
      </c>
      <c r="DX116" s="12">
        <v>0</v>
      </c>
      <c r="DY116" s="12">
        <v>0</v>
      </c>
      <c r="DZ116" s="12">
        <v>0</v>
      </c>
      <c r="EA116" s="12">
        <v>0</v>
      </c>
      <c r="EB116" s="12">
        <v>0</v>
      </c>
      <c r="EC116" s="12">
        <v>0</v>
      </c>
      <c r="ED116" s="12">
        <v>0</v>
      </c>
      <c r="EE116" s="12">
        <v>0</v>
      </c>
      <c r="EF116" s="12">
        <v>0</v>
      </c>
      <c r="EG116" s="12">
        <v>0</v>
      </c>
      <c r="EH116" s="12">
        <v>0</v>
      </c>
      <c r="EI116" s="12">
        <v>0</v>
      </c>
      <c r="EJ116" s="12">
        <v>0</v>
      </c>
      <c r="EK116" s="12">
        <v>0</v>
      </c>
      <c r="EL116" s="12">
        <v>0</v>
      </c>
      <c r="EM116" s="12">
        <v>0</v>
      </c>
      <c r="EN116" s="12">
        <v>0</v>
      </c>
      <c r="EO116" s="12">
        <v>0</v>
      </c>
      <c r="EP116" s="12">
        <v>0</v>
      </c>
      <c r="EQ116" s="12">
        <v>0</v>
      </c>
      <c r="ER116" s="12">
        <v>0</v>
      </c>
      <c r="ES116" s="12">
        <v>0</v>
      </c>
      <c r="ET116" s="12">
        <v>0</v>
      </c>
      <c r="EU116" s="12">
        <v>0</v>
      </c>
      <c r="EV116" s="12">
        <v>0</v>
      </c>
      <c r="EW116" s="12">
        <v>0</v>
      </c>
      <c r="EX116" s="12">
        <v>0</v>
      </c>
      <c r="EY116" s="12">
        <v>0</v>
      </c>
      <c r="EZ116" s="12">
        <v>0</v>
      </c>
      <c r="FA116" s="12">
        <v>0</v>
      </c>
      <c r="FB116" s="12">
        <v>0</v>
      </c>
      <c r="FC116" s="12">
        <v>0</v>
      </c>
      <c r="FD116" s="12">
        <v>0</v>
      </c>
      <c r="FE116" s="12">
        <v>0</v>
      </c>
      <c r="FF116" s="12">
        <v>0</v>
      </c>
      <c r="FG116" s="12">
        <v>0</v>
      </c>
      <c r="FH116" s="12">
        <v>0</v>
      </c>
      <c r="FI116" s="12">
        <v>0</v>
      </c>
      <c r="FJ116" s="12">
        <v>0</v>
      </c>
      <c r="FK116" s="12">
        <v>0</v>
      </c>
      <c r="FL116" s="12">
        <v>0</v>
      </c>
      <c r="FM116" s="12">
        <v>0</v>
      </c>
      <c r="FN116" s="12">
        <v>0</v>
      </c>
      <c r="FO116" s="12">
        <v>0</v>
      </c>
      <c r="FP116" s="12">
        <v>0</v>
      </c>
      <c r="FQ116" s="12">
        <v>0</v>
      </c>
      <c r="FR116" s="12">
        <v>0</v>
      </c>
      <c r="FS116" s="12">
        <v>0</v>
      </c>
      <c r="FT116" s="12">
        <v>0</v>
      </c>
      <c r="FU116" s="12">
        <v>0</v>
      </c>
      <c r="FV116" s="12">
        <v>0</v>
      </c>
      <c r="FW116" s="12">
        <v>0</v>
      </c>
      <c r="FX116" s="12">
        <v>0</v>
      </c>
      <c r="FY116" s="12">
        <v>0</v>
      </c>
      <c r="FZ116" s="12">
        <v>0</v>
      </c>
      <c r="GA116" s="12">
        <v>0</v>
      </c>
      <c r="GB116" s="12">
        <v>0</v>
      </c>
      <c r="GC116" s="12">
        <v>0</v>
      </c>
      <c r="GD116" s="12">
        <v>0</v>
      </c>
      <c r="GE116" s="12">
        <v>0</v>
      </c>
      <c r="GF116" s="12">
        <v>0</v>
      </c>
      <c r="GG116" s="12">
        <v>0</v>
      </c>
      <c r="GH116" s="12">
        <v>0</v>
      </c>
      <c r="GI116" s="12">
        <v>0</v>
      </c>
    </row>
    <row r="117" spans="1:191" x14ac:dyDescent="0.45">
      <c r="A117">
        <v>115</v>
      </c>
      <c r="B117" s="22" t="s">
        <v>114</v>
      </c>
      <c r="C117" s="23" t="s">
        <v>9</v>
      </c>
      <c r="D117" s="1">
        <v>20</v>
      </c>
      <c r="E117" s="1">
        <v>1</v>
      </c>
      <c r="F117" s="1">
        <f t="shared" si="12"/>
        <v>3</v>
      </c>
      <c r="G117" s="1">
        <f t="shared" si="13"/>
        <v>0</v>
      </c>
      <c r="H117" s="12">
        <v>0</v>
      </c>
      <c r="I117" s="12">
        <v>0</v>
      </c>
      <c r="J117" s="12">
        <v>20</v>
      </c>
      <c r="K117" s="12">
        <v>0</v>
      </c>
      <c r="L117" s="12">
        <v>0</v>
      </c>
      <c r="M117" s="12">
        <v>0</v>
      </c>
      <c r="N117" s="12">
        <v>0</v>
      </c>
      <c r="O117" s="12">
        <v>0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0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  <c r="AI117" s="12">
        <v>0</v>
      </c>
      <c r="AJ117" s="12">
        <v>0</v>
      </c>
      <c r="AK117" s="12">
        <v>0</v>
      </c>
      <c r="AL117" s="12">
        <v>0</v>
      </c>
      <c r="AM117" s="21">
        <v>0</v>
      </c>
      <c r="AN117" s="21">
        <v>0</v>
      </c>
      <c r="AO117" s="21">
        <v>0</v>
      </c>
      <c r="AP117" s="21">
        <v>0</v>
      </c>
      <c r="AQ117" s="21">
        <v>0</v>
      </c>
      <c r="AR117" s="21">
        <v>0</v>
      </c>
      <c r="AS117" s="21">
        <v>0</v>
      </c>
      <c r="AT117" s="12">
        <v>0</v>
      </c>
      <c r="AU117" s="12">
        <v>0</v>
      </c>
      <c r="AV117" s="12">
        <v>0</v>
      </c>
      <c r="AW117" s="12">
        <v>0</v>
      </c>
      <c r="AX117" s="12">
        <v>12</v>
      </c>
      <c r="AY117" s="12">
        <v>0</v>
      </c>
      <c r="AZ117" s="12">
        <v>0</v>
      </c>
      <c r="BA117" s="12">
        <v>20</v>
      </c>
      <c r="BB117" s="12">
        <v>0</v>
      </c>
      <c r="BC117" s="12">
        <v>0</v>
      </c>
      <c r="BD117" s="12">
        <v>0</v>
      </c>
      <c r="BE117" s="12">
        <v>0</v>
      </c>
      <c r="BF117" s="12">
        <v>0</v>
      </c>
      <c r="BG117" s="12">
        <v>0</v>
      </c>
      <c r="BH117" s="12">
        <v>0</v>
      </c>
      <c r="BI117" s="12">
        <v>0</v>
      </c>
      <c r="BJ117" s="12">
        <v>0</v>
      </c>
      <c r="BK117" s="12">
        <v>0</v>
      </c>
      <c r="BL117" s="12">
        <v>0</v>
      </c>
      <c r="BM117" s="12">
        <v>0</v>
      </c>
      <c r="BN117" s="12">
        <v>0</v>
      </c>
      <c r="BO117" s="12">
        <v>0</v>
      </c>
      <c r="BP117" s="12">
        <v>0</v>
      </c>
      <c r="BQ117" s="12">
        <v>0</v>
      </c>
      <c r="BR117" s="12">
        <v>0</v>
      </c>
      <c r="BS117" s="12">
        <v>0</v>
      </c>
      <c r="BT117" s="12">
        <v>0</v>
      </c>
      <c r="BU117" s="12">
        <v>0</v>
      </c>
      <c r="BV117" s="12">
        <v>0</v>
      </c>
      <c r="BW117" s="12">
        <v>0</v>
      </c>
      <c r="BX117" s="12">
        <v>0</v>
      </c>
      <c r="BY117" s="12">
        <v>0</v>
      </c>
      <c r="BZ117" s="12">
        <v>0</v>
      </c>
      <c r="CA117" s="12">
        <v>0</v>
      </c>
      <c r="CB117" s="12">
        <v>0</v>
      </c>
      <c r="CC117" s="12">
        <v>0</v>
      </c>
      <c r="CD117" s="12">
        <v>0</v>
      </c>
      <c r="CE117" s="12">
        <v>0</v>
      </c>
      <c r="CF117" s="12">
        <v>0</v>
      </c>
      <c r="CG117" s="12">
        <v>0</v>
      </c>
      <c r="CH117" s="12">
        <v>0</v>
      </c>
      <c r="CI117" s="12">
        <v>0</v>
      </c>
      <c r="CJ117" s="12">
        <v>0</v>
      </c>
      <c r="CK117" s="12">
        <v>0</v>
      </c>
      <c r="CL117" s="12">
        <v>0</v>
      </c>
      <c r="CM117" s="12">
        <v>0</v>
      </c>
      <c r="CN117" s="12">
        <v>0</v>
      </c>
      <c r="CO117" s="12">
        <v>0</v>
      </c>
      <c r="CP117" s="12">
        <v>0</v>
      </c>
      <c r="CQ117" s="12">
        <v>0</v>
      </c>
      <c r="CR117" s="12">
        <v>0</v>
      </c>
      <c r="CS117" s="12">
        <v>0</v>
      </c>
      <c r="CT117" s="12">
        <v>0</v>
      </c>
      <c r="CU117" s="12">
        <v>0</v>
      </c>
      <c r="CV117" s="12">
        <v>0</v>
      </c>
      <c r="CW117" s="12">
        <v>0</v>
      </c>
      <c r="CX117" s="12">
        <v>0</v>
      </c>
      <c r="CY117" s="12">
        <v>0</v>
      </c>
      <c r="CZ117" s="12">
        <v>0</v>
      </c>
      <c r="DA117" s="12">
        <v>0</v>
      </c>
      <c r="DB117" s="12">
        <v>0</v>
      </c>
      <c r="DC117" s="12">
        <v>0</v>
      </c>
      <c r="DD117" s="12">
        <v>0</v>
      </c>
      <c r="DE117" s="12">
        <v>0</v>
      </c>
      <c r="DF117" s="12">
        <v>0</v>
      </c>
      <c r="DG117" s="12">
        <v>0</v>
      </c>
      <c r="DH117" s="12">
        <v>0</v>
      </c>
      <c r="DI117" s="12">
        <v>0</v>
      </c>
      <c r="DJ117" s="12">
        <v>0</v>
      </c>
      <c r="DK117" s="12">
        <v>0</v>
      </c>
      <c r="DL117" s="12">
        <v>0</v>
      </c>
      <c r="DM117" s="12">
        <v>0</v>
      </c>
      <c r="DN117" s="12">
        <v>0</v>
      </c>
      <c r="DO117" s="12">
        <v>0</v>
      </c>
      <c r="DP117" s="12">
        <v>0</v>
      </c>
      <c r="DQ117" s="12">
        <v>0</v>
      </c>
      <c r="DR117" s="12">
        <v>0</v>
      </c>
      <c r="DS117" s="12">
        <v>0</v>
      </c>
      <c r="DT117" s="12">
        <v>0</v>
      </c>
      <c r="DU117" s="12">
        <v>0</v>
      </c>
      <c r="DV117" s="12">
        <v>0</v>
      </c>
      <c r="DW117" s="12">
        <v>0</v>
      </c>
      <c r="DX117" s="12">
        <v>0</v>
      </c>
      <c r="DY117" s="12">
        <v>0</v>
      </c>
      <c r="DZ117" s="12">
        <v>0</v>
      </c>
      <c r="EA117" s="12">
        <v>0</v>
      </c>
      <c r="EB117" s="12">
        <v>0</v>
      </c>
      <c r="EC117" s="12">
        <v>0</v>
      </c>
      <c r="ED117" s="12">
        <v>0</v>
      </c>
      <c r="EE117" s="12">
        <v>0</v>
      </c>
      <c r="EF117" s="12">
        <v>0</v>
      </c>
      <c r="EG117" s="12">
        <v>0</v>
      </c>
      <c r="EH117" s="12">
        <v>0</v>
      </c>
      <c r="EI117" s="12">
        <v>0</v>
      </c>
      <c r="EJ117" s="12">
        <v>0</v>
      </c>
      <c r="EK117" s="12">
        <v>0</v>
      </c>
      <c r="EL117" s="12">
        <v>0</v>
      </c>
      <c r="EM117" s="12">
        <v>0</v>
      </c>
      <c r="EN117" s="12">
        <v>0</v>
      </c>
      <c r="EO117" s="12">
        <v>0</v>
      </c>
      <c r="EP117" s="12">
        <v>0</v>
      </c>
      <c r="EQ117" s="12">
        <v>0</v>
      </c>
      <c r="ER117" s="12">
        <v>0</v>
      </c>
      <c r="ES117" s="12">
        <v>0</v>
      </c>
      <c r="ET117" s="12">
        <v>0</v>
      </c>
      <c r="EU117" s="12">
        <v>0</v>
      </c>
      <c r="EV117" s="12">
        <v>0</v>
      </c>
      <c r="EW117" s="12">
        <v>0</v>
      </c>
      <c r="EX117" s="12">
        <v>0</v>
      </c>
      <c r="EY117" s="12">
        <v>0</v>
      </c>
      <c r="EZ117" s="12">
        <v>0</v>
      </c>
      <c r="FA117" s="12">
        <v>0</v>
      </c>
      <c r="FB117" s="12">
        <v>0</v>
      </c>
      <c r="FC117" s="12">
        <v>0</v>
      </c>
      <c r="FD117" s="12">
        <v>0</v>
      </c>
      <c r="FE117" s="12">
        <v>0</v>
      </c>
      <c r="FF117" s="12">
        <v>0</v>
      </c>
      <c r="FG117" s="12">
        <v>0</v>
      </c>
      <c r="FH117" s="12">
        <v>0</v>
      </c>
      <c r="FI117" s="12">
        <v>0</v>
      </c>
      <c r="FJ117" s="12">
        <v>0</v>
      </c>
      <c r="FK117" s="12">
        <v>0</v>
      </c>
      <c r="FL117" s="12">
        <v>0</v>
      </c>
      <c r="FM117" s="12">
        <v>0</v>
      </c>
      <c r="FN117" s="12">
        <v>0</v>
      </c>
      <c r="FO117" s="12">
        <v>0</v>
      </c>
      <c r="FP117" s="12">
        <v>0</v>
      </c>
      <c r="FQ117" s="12">
        <v>0</v>
      </c>
      <c r="FR117" s="12">
        <v>0</v>
      </c>
      <c r="FS117" s="12">
        <v>0</v>
      </c>
      <c r="FT117" s="12">
        <v>0</v>
      </c>
      <c r="FU117" s="12">
        <v>0</v>
      </c>
      <c r="FV117" s="12">
        <v>0</v>
      </c>
      <c r="FW117" s="12">
        <v>0</v>
      </c>
      <c r="FX117" s="12">
        <v>0</v>
      </c>
      <c r="FY117" s="12">
        <v>0</v>
      </c>
      <c r="FZ117" s="12">
        <v>0</v>
      </c>
      <c r="GA117" s="12">
        <v>0</v>
      </c>
      <c r="GB117" s="12">
        <v>0</v>
      </c>
      <c r="GC117" s="12">
        <v>0</v>
      </c>
      <c r="GD117" s="12">
        <v>0</v>
      </c>
      <c r="GE117" s="12">
        <v>0</v>
      </c>
      <c r="GF117" s="12">
        <v>0</v>
      </c>
      <c r="GG117" s="12">
        <v>0</v>
      </c>
      <c r="GH117" s="12">
        <v>0</v>
      </c>
      <c r="GI117" s="12">
        <v>0</v>
      </c>
    </row>
    <row r="118" spans="1:191" x14ac:dyDescent="0.45">
      <c r="A118">
        <v>116</v>
      </c>
      <c r="B118" s="22" t="s">
        <v>113</v>
      </c>
      <c r="C118" s="23" t="s">
        <v>9</v>
      </c>
      <c r="D118" s="1">
        <v>3</v>
      </c>
      <c r="E118" s="1">
        <v>1</v>
      </c>
      <c r="F118" s="1">
        <f t="shared" si="12"/>
        <v>2</v>
      </c>
      <c r="G118" s="1">
        <f t="shared" si="13"/>
        <v>0</v>
      </c>
      <c r="H118" s="12">
        <v>5</v>
      </c>
      <c r="I118" s="12">
        <v>0</v>
      </c>
      <c r="J118" s="12">
        <v>1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0</v>
      </c>
      <c r="X118" s="12">
        <v>0</v>
      </c>
      <c r="Y118" s="12">
        <v>0</v>
      </c>
      <c r="Z118" s="12">
        <v>0</v>
      </c>
      <c r="AA118" s="12">
        <v>0</v>
      </c>
      <c r="AB118" s="12">
        <v>0</v>
      </c>
      <c r="AC118" s="12">
        <v>0</v>
      </c>
      <c r="AD118" s="12">
        <v>0</v>
      </c>
      <c r="AE118" s="12">
        <v>0</v>
      </c>
      <c r="AF118" s="12">
        <v>0</v>
      </c>
      <c r="AG118" s="12">
        <v>0</v>
      </c>
      <c r="AH118" s="12">
        <v>0</v>
      </c>
      <c r="AI118" s="12">
        <v>0</v>
      </c>
      <c r="AJ118" s="12">
        <v>0</v>
      </c>
      <c r="AK118" s="12">
        <v>0</v>
      </c>
      <c r="AL118" s="12">
        <v>0</v>
      </c>
      <c r="AM118" s="21">
        <v>0</v>
      </c>
      <c r="AN118" s="21">
        <v>0</v>
      </c>
      <c r="AO118" s="21">
        <v>0</v>
      </c>
      <c r="AP118" s="21">
        <v>0</v>
      </c>
      <c r="AQ118" s="21">
        <v>0</v>
      </c>
      <c r="AR118" s="21">
        <v>0</v>
      </c>
      <c r="AS118" s="21">
        <v>0</v>
      </c>
      <c r="AT118" s="12">
        <v>0</v>
      </c>
      <c r="AU118" s="12">
        <v>0</v>
      </c>
      <c r="AV118" s="12">
        <v>0</v>
      </c>
      <c r="AW118" s="12">
        <v>0</v>
      </c>
      <c r="AX118" s="12">
        <v>0</v>
      </c>
      <c r="AY118" s="12">
        <v>0</v>
      </c>
      <c r="AZ118" s="12">
        <v>0</v>
      </c>
      <c r="BA118" s="12">
        <v>0</v>
      </c>
      <c r="BB118" s="12">
        <v>0</v>
      </c>
      <c r="BC118" s="12">
        <v>0</v>
      </c>
      <c r="BD118" s="12">
        <v>0</v>
      </c>
      <c r="BE118" s="12">
        <v>0</v>
      </c>
      <c r="BF118" s="12">
        <v>0</v>
      </c>
      <c r="BG118" s="12">
        <v>0</v>
      </c>
      <c r="BH118" s="12">
        <v>0</v>
      </c>
      <c r="BI118" s="12">
        <v>0</v>
      </c>
      <c r="BJ118" s="12">
        <v>0</v>
      </c>
      <c r="BK118" s="12">
        <v>0</v>
      </c>
      <c r="BL118" s="12">
        <v>0</v>
      </c>
      <c r="BM118" s="12">
        <v>0</v>
      </c>
      <c r="BN118" s="12">
        <v>0</v>
      </c>
      <c r="BO118" s="12">
        <v>0</v>
      </c>
      <c r="BP118" s="12">
        <v>0</v>
      </c>
      <c r="BQ118" s="12">
        <v>0</v>
      </c>
      <c r="BR118" s="12">
        <v>0</v>
      </c>
      <c r="BS118" s="12">
        <v>0</v>
      </c>
      <c r="BT118" s="12">
        <v>0</v>
      </c>
      <c r="BU118" s="12">
        <v>0</v>
      </c>
      <c r="BV118" s="12">
        <v>0</v>
      </c>
      <c r="BW118" s="12">
        <v>0</v>
      </c>
      <c r="BX118" s="12">
        <v>0</v>
      </c>
      <c r="BY118" s="12">
        <v>0</v>
      </c>
      <c r="BZ118" s="12">
        <v>0</v>
      </c>
      <c r="CA118" s="12">
        <v>0</v>
      </c>
      <c r="CB118" s="12">
        <v>0</v>
      </c>
      <c r="CC118" s="12">
        <v>0</v>
      </c>
      <c r="CD118" s="12">
        <v>0</v>
      </c>
      <c r="CE118" s="12">
        <v>0</v>
      </c>
      <c r="CF118" s="12">
        <v>0</v>
      </c>
      <c r="CG118" s="12">
        <v>0</v>
      </c>
      <c r="CH118" s="12">
        <v>0</v>
      </c>
      <c r="CI118" s="12">
        <v>0</v>
      </c>
      <c r="CJ118" s="12">
        <v>0</v>
      </c>
      <c r="CK118" s="12">
        <v>0</v>
      </c>
      <c r="CL118" s="12">
        <v>0</v>
      </c>
      <c r="CM118" s="12">
        <v>0</v>
      </c>
      <c r="CN118" s="12">
        <v>0</v>
      </c>
      <c r="CO118" s="12">
        <v>0</v>
      </c>
      <c r="CP118" s="12">
        <v>0</v>
      </c>
      <c r="CQ118" s="12">
        <v>0</v>
      </c>
      <c r="CR118" s="12">
        <v>0</v>
      </c>
      <c r="CS118" s="12">
        <v>0</v>
      </c>
      <c r="CT118" s="12">
        <v>0</v>
      </c>
      <c r="CU118" s="12">
        <v>0</v>
      </c>
      <c r="CV118" s="12">
        <v>0</v>
      </c>
      <c r="CW118" s="12">
        <v>0</v>
      </c>
      <c r="CX118" s="12">
        <v>0</v>
      </c>
      <c r="CY118" s="12">
        <v>0</v>
      </c>
      <c r="CZ118" s="12">
        <v>0</v>
      </c>
      <c r="DA118" s="12">
        <v>0</v>
      </c>
      <c r="DB118" s="12">
        <v>0</v>
      </c>
      <c r="DC118" s="12">
        <v>0</v>
      </c>
      <c r="DD118" s="12">
        <v>0</v>
      </c>
      <c r="DE118" s="12">
        <v>0</v>
      </c>
      <c r="DF118" s="12">
        <v>0</v>
      </c>
      <c r="DG118" s="12">
        <v>0</v>
      </c>
      <c r="DH118" s="12">
        <v>0</v>
      </c>
      <c r="DI118" s="12">
        <v>0</v>
      </c>
      <c r="DJ118" s="12">
        <v>0</v>
      </c>
      <c r="DK118" s="12">
        <v>0</v>
      </c>
      <c r="DL118" s="12">
        <v>0</v>
      </c>
      <c r="DM118" s="12">
        <v>0</v>
      </c>
      <c r="DN118" s="12">
        <v>0</v>
      </c>
      <c r="DO118" s="12">
        <v>0</v>
      </c>
      <c r="DP118" s="12">
        <v>0</v>
      </c>
      <c r="DQ118" s="12">
        <v>0</v>
      </c>
      <c r="DR118" s="12">
        <v>0</v>
      </c>
      <c r="DS118" s="12">
        <v>0</v>
      </c>
      <c r="DT118" s="12">
        <v>0</v>
      </c>
      <c r="DU118" s="12">
        <v>0</v>
      </c>
      <c r="DV118" s="12">
        <v>0</v>
      </c>
      <c r="DW118" s="12">
        <v>0</v>
      </c>
      <c r="DX118" s="12">
        <v>0</v>
      </c>
      <c r="DY118" s="12">
        <v>0</v>
      </c>
      <c r="DZ118" s="12">
        <v>0</v>
      </c>
      <c r="EA118" s="12">
        <v>0</v>
      </c>
      <c r="EB118" s="12">
        <v>0</v>
      </c>
      <c r="EC118" s="12">
        <v>0</v>
      </c>
      <c r="ED118" s="12">
        <v>0</v>
      </c>
      <c r="EE118" s="12">
        <v>0</v>
      </c>
      <c r="EF118" s="12">
        <v>0</v>
      </c>
      <c r="EG118" s="12">
        <v>0</v>
      </c>
      <c r="EH118" s="12">
        <v>0</v>
      </c>
      <c r="EI118" s="12">
        <v>0</v>
      </c>
      <c r="EJ118" s="12">
        <v>0</v>
      </c>
      <c r="EK118" s="12">
        <v>0</v>
      </c>
      <c r="EL118" s="12">
        <v>0</v>
      </c>
      <c r="EM118" s="12">
        <v>0</v>
      </c>
      <c r="EN118" s="12">
        <v>0</v>
      </c>
      <c r="EO118" s="12">
        <v>0</v>
      </c>
      <c r="EP118" s="12">
        <v>0</v>
      </c>
      <c r="EQ118" s="12">
        <v>0</v>
      </c>
      <c r="ER118" s="12">
        <v>0</v>
      </c>
      <c r="ES118" s="12">
        <v>0</v>
      </c>
      <c r="ET118" s="12">
        <v>0</v>
      </c>
      <c r="EU118" s="12">
        <v>0</v>
      </c>
      <c r="EV118" s="12">
        <v>0</v>
      </c>
      <c r="EW118" s="12">
        <v>0</v>
      </c>
      <c r="EX118" s="12">
        <v>0</v>
      </c>
      <c r="EY118" s="12">
        <v>0</v>
      </c>
      <c r="EZ118" s="12">
        <v>0</v>
      </c>
      <c r="FA118" s="12">
        <v>0</v>
      </c>
      <c r="FB118" s="12">
        <v>0</v>
      </c>
      <c r="FC118" s="12">
        <v>0</v>
      </c>
      <c r="FD118" s="12">
        <v>0</v>
      </c>
      <c r="FE118" s="12">
        <v>0</v>
      </c>
      <c r="FF118" s="12">
        <v>0</v>
      </c>
      <c r="FG118" s="12">
        <v>0</v>
      </c>
      <c r="FH118" s="12">
        <v>0</v>
      </c>
      <c r="FI118" s="12">
        <v>0</v>
      </c>
      <c r="FJ118" s="12">
        <v>0</v>
      </c>
      <c r="FK118" s="12">
        <v>0</v>
      </c>
      <c r="FL118" s="12">
        <v>0</v>
      </c>
      <c r="FM118" s="12">
        <v>0</v>
      </c>
      <c r="FN118" s="12">
        <v>0</v>
      </c>
      <c r="FO118" s="12">
        <v>0</v>
      </c>
      <c r="FP118" s="12">
        <v>0</v>
      </c>
      <c r="FQ118" s="12">
        <v>0</v>
      </c>
      <c r="FR118" s="12">
        <v>0</v>
      </c>
      <c r="FS118" s="12">
        <v>0</v>
      </c>
      <c r="FT118" s="12">
        <v>0</v>
      </c>
      <c r="FU118" s="12">
        <v>0</v>
      </c>
      <c r="FV118" s="12">
        <v>0</v>
      </c>
      <c r="FW118" s="12">
        <v>0</v>
      </c>
      <c r="FX118" s="12">
        <v>0</v>
      </c>
      <c r="FY118" s="12">
        <v>0</v>
      </c>
      <c r="FZ118" s="12">
        <v>0</v>
      </c>
      <c r="GA118" s="12">
        <v>0</v>
      </c>
      <c r="GB118" s="12">
        <v>0</v>
      </c>
      <c r="GC118" s="12">
        <v>0</v>
      </c>
      <c r="GD118" s="12">
        <v>0</v>
      </c>
      <c r="GE118" s="12">
        <v>0</v>
      </c>
      <c r="GF118" s="12">
        <v>0</v>
      </c>
      <c r="GG118" s="12">
        <v>0</v>
      </c>
      <c r="GH118" s="12">
        <v>0</v>
      </c>
      <c r="GI118" s="12">
        <v>0</v>
      </c>
    </row>
    <row r="119" spans="1:191" x14ac:dyDescent="0.45">
      <c r="A119">
        <v>117</v>
      </c>
      <c r="B119" s="22" t="s">
        <v>112</v>
      </c>
      <c r="C119" s="23" t="s">
        <v>9</v>
      </c>
      <c r="D119" s="1">
        <v>8</v>
      </c>
      <c r="E119" s="1">
        <v>1</v>
      </c>
      <c r="F119" s="1">
        <f t="shared" si="12"/>
        <v>2</v>
      </c>
      <c r="G119" s="1">
        <f t="shared" si="13"/>
        <v>0</v>
      </c>
      <c r="H119" s="12">
        <v>2</v>
      </c>
      <c r="I119" s="12">
        <v>0</v>
      </c>
      <c r="J119" s="12">
        <v>2</v>
      </c>
      <c r="K119" s="12">
        <v>0</v>
      </c>
      <c r="L119" s="12">
        <v>0</v>
      </c>
      <c r="M119" s="12">
        <v>0</v>
      </c>
      <c r="N119" s="12">
        <v>0</v>
      </c>
      <c r="O119" s="12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>
        <v>0</v>
      </c>
      <c r="AH119" s="12">
        <v>0</v>
      </c>
      <c r="AI119" s="12">
        <v>0</v>
      </c>
      <c r="AJ119" s="12">
        <v>0</v>
      </c>
      <c r="AK119" s="12">
        <v>0</v>
      </c>
      <c r="AL119" s="12">
        <v>0</v>
      </c>
      <c r="AM119" s="21">
        <v>0</v>
      </c>
      <c r="AN119" s="21">
        <v>0</v>
      </c>
      <c r="AO119" s="21">
        <v>0</v>
      </c>
      <c r="AP119" s="21">
        <v>0</v>
      </c>
      <c r="AQ119" s="21">
        <v>0</v>
      </c>
      <c r="AR119" s="21">
        <v>0</v>
      </c>
      <c r="AS119" s="21">
        <v>0</v>
      </c>
      <c r="AT119" s="12">
        <v>0</v>
      </c>
      <c r="AU119" s="12">
        <v>0</v>
      </c>
      <c r="AV119" s="12">
        <v>0</v>
      </c>
      <c r="AW119" s="12">
        <v>0</v>
      </c>
      <c r="AX119" s="12">
        <v>0</v>
      </c>
      <c r="AY119" s="12">
        <v>0</v>
      </c>
      <c r="AZ119" s="12">
        <v>0</v>
      </c>
      <c r="BA119" s="12">
        <v>0</v>
      </c>
      <c r="BB119" s="12">
        <v>0</v>
      </c>
      <c r="BC119" s="12">
        <v>0</v>
      </c>
      <c r="BD119" s="12">
        <v>0</v>
      </c>
      <c r="BE119" s="12">
        <v>0</v>
      </c>
      <c r="BF119" s="12">
        <v>0</v>
      </c>
      <c r="BG119" s="12">
        <v>0</v>
      </c>
      <c r="BH119" s="12">
        <v>0</v>
      </c>
      <c r="BI119" s="12">
        <v>0</v>
      </c>
      <c r="BJ119" s="12">
        <v>0</v>
      </c>
      <c r="BK119" s="12">
        <v>0</v>
      </c>
      <c r="BL119" s="12">
        <v>0</v>
      </c>
      <c r="BM119" s="12">
        <v>0</v>
      </c>
      <c r="BN119" s="12">
        <v>0</v>
      </c>
      <c r="BO119" s="12">
        <v>0</v>
      </c>
      <c r="BP119" s="12">
        <v>0</v>
      </c>
      <c r="BQ119" s="12">
        <v>0</v>
      </c>
      <c r="BR119" s="12">
        <v>0</v>
      </c>
      <c r="BS119" s="12">
        <v>0</v>
      </c>
      <c r="BT119" s="12">
        <v>0</v>
      </c>
      <c r="BU119" s="12">
        <v>0</v>
      </c>
      <c r="BV119" s="12">
        <v>0</v>
      </c>
      <c r="BW119" s="12">
        <v>0</v>
      </c>
      <c r="BX119" s="12">
        <v>0</v>
      </c>
      <c r="BY119" s="12">
        <v>0</v>
      </c>
      <c r="BZ119" s="12">
        <v>0</v>
      </c>
      <c r="CA119" s="12">
        <v>0</v>
      </c>
      <c r="CB119" s="12">
        <v>0</v>
      </c>
      <c r="CC119" s="12">
        <v>0</v>
      </c>
      <c r="CD119" s="12">
        <v>0</v>
      </c>
      <c r="CE119" s="12">
        <v>0</v>
      </c>
      <c r="CF119" s="12">
        <v>0</v>
      </c>
      <c r="CG119" s="12">
        <v>0</v>
      </c>
      <c r="CH119" s="12">
        <v>0</v>
      </c>
      <c r="CI119" s="12">
        <v>0</v>
      </c>
      <c r="CJ119" s="12">
        <v>0</v>
      </c>
      <c r="CK119" s="12">
        <v>0</v>
      </c>
      <c r="CL119" s="12">
        <v>0</v>
      </c>
      <c r="CM119" s="12">
        <v>0</v>
      </c>
      <c r="CN119" s="12">
        <v>0</v>
      </c>
      <c r="CO119" s="12">
        <v>0</v>
      </c>
      <c r="CP119" s="12">
        <v>0</v>
      </c>
      <c r="CQ119" s="12">
        <v>0</v>
      </c>
      <c r="CR119" s="12">
        <v>0</v>
      </c>
      <c r="CS119" s="12">
        <v>0</v>
      </c>
      <c r="CT119" s="12">
        <v>0</v>
      </c>
      <c r="CU119" s="12">
        <v>0</v>
      </c>
      <c r="CV119" s="12">
        <v>0</v>
      </c>
      <c r="CW119" s="12">
        <v>0</v>
      </c>
      <c r="CX119" s="12">
        <v>0</v>
      </c>
      <c r="CY119" s="12">
        <v>0</v>
      </c>
      <c r="CZ119" s="12">
        <v>0</v>
      </c>
      <c r="DA119" s="12">
        <v>0</v>
      </c>
      <c r="DB119" s="12">
        <v>0</v>
      </c>
      <c r="DC119" s="12">
        <v>0</v>
      </c>
      <c r="DD119" s="12">
        <v>0</v>
      </c>
      <c r="DE119" s="12">
        <v>0</v>
      </c>
      <c r="DF119" s="12">
        <v>0</v>
      </c>
      <c r="DG119" s="12">
        <v>0</v>
      </c>
      <c r="DH119" s="12">
        <v>0</v>
      </c>
      <c r="DI119" s="12">
        <v>0</v>
      </c>
      <c r="DJ119" s="12">
        <v>0</v>
      </c>
      <c r="DK119" s="12">
        <v>0</v>
      </c>
      <c r="DL119" s="12">
        <v>0</v>
      </c>
      <c r="DM119" s="12">
        <v>0</v>
      </c>
      <c r="DN119" s="12">
        <v>0</v>
      </c>
      <c r="DO119" s="12">
        <v>0</v>
      </c>
      <c r="DP119" s="12">
        <v>0</v>
      </c>
      <c r="DQ119" s="12">
        <v>0</v>
      </c>
      <c r="DR119" s="12">
        <v>0</v>
      </c>
      <c r="DS119" s="12">
        <v>0</v>
      </c>
      <c r="DT119" s="12">
        <v>0</v>
      </c>
      <c r="DU119" s="12">
        <v>0</v>
      </c>
      <c r="DV119" s="12">
        <v>0</v>
      </c>
      <c r="DW119" s="12">
        <v>0</v>
      </c>
      <c r="DX119" s="12">
        <v>0</v>
      </c>
      <c r="DY119" s="12">
        <v>0</v>
      </c>
      <c r="DZ119" s="12">
        <v>0</v>
      </c>
      <c r="EA119" s="12">
        <v>0</v>
      </c>
      <c r="EB119" s="12">
        <v>0</v>
      </c>
      <c r="EC119" s="12">
        <v>0</v>
      </c>
      <c r="ED119" s="12">
        <v>0</v>
      </c>
      <c r="EE119" s="12">
        <v>0</v>
      </c>
      <c r="EF119" s="12">
        <v>0</v>
      </c>
      <c r="EG119" s="12">
        <v>0</v>
      </c>
      <c r="EH119" s="12">
        <v>0</v>
      </c>
      <c r="EI119" s="12">
        <v>0</v>
      </c>
      <c r="EJ119" s="12">
        <v>0</v>
      </c>
      <c r="EK119" s="12">
        <v>0</v>
      </c>
      <c r="EL119" s="12">
        <v>0</v>
      </c>
      <c r="EM119" s="12">
        <v>0</v>
      </c>
      <c r="EN119" s="12">
        <v>0</v>
      </c>
      <c r="EO119" s="12">
        <v>0</v>
      </c>
      <c r="EP119" s="12">
        <v>0</v>
      </c>
      <c r="EQ119" s="12">
        <v>0</v>
      </c>
      <c r="ER119" s="12">
        <v>0</v>
      </c>
      <c r="ES119" s="12">
        <v>0</v>
      </c>
      <c r="ET119" s="12">
        <v>0</v>
      </c>
      <c r="EU119" s="12">
        <v>0</v>
      </c>
      <c r="EV119" s="12">
        <v>0</v>
      </c>
      <c r="EW119" s="12">
        <v>0</v>
      </c>
      <c r="EX119" s="12">
        <v>0</v>
      </c>
      <c r="EY119" s="12">
        <v>0</v>
      </c>
      <c r="EZ119" s="12">
        <v>0</v>
      </c>
      <c r="FA119" s="12">
        <v>0</v>
      </c>
      <c r="FB119" s="12">
        <v>0</v>
      </c>
      <c r="FC119" s="12">
        <v>0</v>
      </c>
      <c r="FD119" s="12">
        <v>0</v>
      </c>
      <c r="FE119" s="12">
        <v>0</v>
      </c>
      <c r="FF119" s="12">
        <v>0</v>
      </c>
      <c r="FG119" s="12">
        <v>0</v>
      </c>
      <c r="FH119" s="12">
        <v>0</v>
      </c>
      <c r="FI119" s="12">
        <v>0</v>
      </c>
      <c r="FJ119" s="12">
        <v>0</v>
      </c>
      <c r="FK119" s="12">
        <v>0</v>
      </c>
      <c r="FL119" s="12">
        <v>0</v>
      </c>
      <c r="FM119" s="12">
        <v>0</v>
      </c>
      <c r="FN119" s="12">
        <v>0</v>
      </c>
      <c r="FO119" s="12">
        <v>0</v>
      </c>
      <c r="FP119" s="12">
        <v>0</v>
      </c>
      <c r="FQ119" s="12">
        <v>0</v>
      </c>
      <c r="FR119" s="12">
        <v>0</v>
      </c>
      <c r="FS119" s="12">
        <v>0</v>
      </c>
      <c r="FT119" s="12">
        <v>0</v>
      </c>
      <c r="FU119" s="12">
        <v>0</v>
      </c>
      <c r="FV119" s="12">
        <v>0</v>
      </c>
      <c r="FW119" s="12">
        <v>0</v>
      </c>
      <c r="FX119" s="12">
        <v>0</v>
      </c>
      <c r="FY119" s="12">
        <v>0</v>
      </c>
      <c r="FZ119" s="12">
        <v>0</v>
      </c>
      <c r="GA119" s="12">
        <v>0</v>
      </c>
      <c r="GB119" s="12">
        <v>0</v>
      </c>
      <c r="GC119" s="12">
        <v>0</v>
      </c>
      <c r="GD119" s="12">
        <v>0</v>
      </c>
      <c r="GE119" s="12">
        <v>0</v>
      </c>
      <c r="GF119" s="12">
        <v>0</v>
      </c>
      <c r="GG119" s="12">
        <v>0</v>
      </c>
      <c r="GH119" s="12">
        <v>0</v>
      </c>
      <c r="GI119" s="12">
        <v>0</v>
      </c>
    </row>
    <row r="120" spans="1:191" x14ac:dyDescent="0.45">
      <c r="A120">
        <v>118</v>
      </c>
      <c r="B120" s="22" t="s">
        <v>111</v>
      </c>
      <c r="C120" s="23" t="s">
        <v>9</v>
      </c>
      <c r="D120" s="1">
        <v>1</v>
      </c>
      <c r="E120" s="1">
        <v>1</v>
      </c>
      <c r="F120" s="1">
        <f t="shared" si="12"/>
        <v>2</v>
      </c>
      <c r="G120" s="1">
        <f t="shared" si="13"/>
        <v>0</v>
      </c>
      <c r="H120" s="12">
        <v>5</v>
      </c>
      <c r="I120" s="12">
        <v>5</v>
      </c>
      <c r="J120" s="12">
        <v>0</v>
      </c>
      <c r="K120" s="12">
        <v>0</v>
      </c>
      <c r="L120" s="12">
        <v>0</v>
      </c>
      <c r="M120" s="12">
        <v>0</v>
      </c>
      <c r="N120" s="12">
        <v>0</v>
      </c>
      <c r="O120" s="12">
        <v>0</v>
      </c>
      <c r="P120" s="12">
        <v>0</v>
      </c>
      <c r="Q120" s="12">
        <v>0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>
        <v>0</v>
      </c>
      <c r="AL120" s="12">
        <v>0</v>
      </c>
      <c r="AM120" s="21">
        <v>0</v>
      </c>
      <c r="AN120" s="21">
        <v>0</v>
      </c>
      <c r="AO120" s="21">
        <v>0</v>
      </c>
      <c r="AP120" s="21">
        <v>0</v>
      </c>
      <c r="AQ120" s="21">
        <v>0</v>
      </c>
      <c r="AR120" s="21">
        <v>0</v>
      </c>
      <c r="AS120" s="21">
        <v>0</v>
      </c>
      <c r="AT120" s="12">
        <v>0</v>
      </c>
      <c r="AU120" s="12">
        <v>0</v>
      </c>
      <c r="AV120" s="12">
        <v>0</v>
      </c>
      <c r="AW120" s="12">
        <v>0</v>
      </c>
      <c r="AX120" s="12">
        <v>0</v>
      </c>
      <c r="AY120" s="12">
        <v>0</v>
      </c>
      <c r="AZ120" s="12">
        <v>0</v>
      </c>
      <c r="BA120" s="12">
        <v>0</v>
      </c>
      <c r="BB120" s="12">
        <v>0</v>
      </c>
      <c r="BC120" s="12">
        <v>0</v>
      </c>
      <c r="BD120" s="12">
        <v>0</v>
      </c>
      <c r="BE120" s="12">
        <v>0</v>
      </c>
      <c r="BF120" s="12">
        <v>0</v>
      </c>
      <c r="BG120" s="12">
        <v>0</v>
      </c>
      <c r="BH120" s="12">
        <v>0</v>
      </c>
      <c r="BI120" s="12">
        <v>0</v>
      </c>
      <c r="BJ120" s="12">
        <v>0</v>
      </c>
      <c r="BK120" s="12">
        <v>0</v>
      </c>
      <c r="BL120" s="12">
        <v>0</v>
      </c>
      <c r="BM120" s="12">
        <v>0</v>
      </c>
      <c r="BN120" s="12">
        <v>0</v>
      </c>
      <c r="BO120" s="12">
        <v>0</v>
      </c>
      <c r="BP120" s="12">
        <v>0</v>
      </c>
      <c r="BQ120" s="12">
        <v>0</v>
      </c>
      <c r="BR120" s="12">
        <v>0</v>
      </c>
      <c r="BS120" s="12">
        <v>0</v>
      </c>
      <c r="BT120" s="12">
        <v>0</v>
      </c>
      <c r="BU120" s="12">
        <v>0</v>
      </c>
      <c r="BV120" s="12">
        <v>0</v>
      </c>
      <c r="BW120" s="12">
        <v>0</v>
      </c>
      <c r="BX120" s="12">
        <v>0</v>
      </c>
      <c r="BY120" s="12">
        <v>0</v>
      </c>
      <c r="BZ120" s="12">
        <v>0</v>
      </c>
      <c r="CA120" s="12">
        <v>0</v>
      </c>
      <c r="CB120" s="12">
        <v>0</v>
      </c>
      <c r="CC120" s="12">
        <v>0</v>
      </c>
      <c r="CD120" s="12">
        <v>0</v>
      </c>
      <c r="CE120" s="12">
        <v>0</v>
      </c>
      <c r="CF120" s="12">
        <v>0</v>
      </c>
      <c r="CG120" s="12">
        <v>0</v>
      </c>
      <c r="CH120" s="12">
        <v>0</v>
      </c>
      <c r="CI120" s="12">
        <v>0</v>
      </c>
      <c r="CJ120" s="12">
        <v>0</v>
      </c>
      <c r="CK120" s="12">
        <v>0</v>
      </c>
      <c r="CL120" s="12">
        <v>0</v>
      </c>
      <c r="CM120" s="12">
        <v>0</v>
      </c>
      <c r="CN120" s="12">
        <v>0</v>
      </c>
      <c r="CO120" s="12">
        <v>0</v>
      </c>
      <c r="CP120" s="12">
        <v>0</v>
      </c>
      <c r="CQ120" s="12">
        <v>0</v>
      </c>
      <c r="CR120" s="12">
        <v>0</v>
      </c>
      <c r="CS120" s="12">
        <v>0</v>
      </c>
      <c r="CT120" s="12">
        <v>0</v>
      </c>
      <c r="CU120" s="12">
        <v>0</v>
      </c>
      <c r="CV120" s="12">
        <v>0</v>
      </c>
      <c r="CW120" s="12">
        <v>0</v>
      </c>
      <c r="CX120" s="12">
        <v>0</v>
      </c>
      <c r="CY120" s="12">
        <v>0</v>
      </c>
      <c r="CZ120" s="12">
        <v>0</v>
      </c>
      <c r="DA120" s="12">
        <v>0</v>
      </c>
      <c r="DB120" s="12">
        <v>0</v>
      </c>
      <c r="DC120" s="12">
        <v>0</v>
      </c>
      <c r="DD120" s="12">
        <v>0</v>
      </c>
      <c r="DE120" s="12">
        <v>0</v>
      </c>
      <c r="DF120" s="12">
        <v>0</v>
      </c>
      <c r="DG120" s="12">
        <v>0</v>
      </c>
      <c r="DH120" s="12">
        <v>0</v>
      </c>
      <c r="DI120" s="12">
        <v>0</v>
      </c>
      <c r="DJ120" s="12">
        <v>0</v>
      </c>
      <c r="DK120" s="12">
        <v>0</v>
      </c>
      <c r="DL120" s="12">
        <v>0</v>
      </c>
      <c r="DM120" s="12">
        <v>0</v>
      </c>
      <c r="DN120" s="12">
        <v>0</v>
      </c>
      <c r="DO120" s="12">
        <v>0</v>
      </c>
      <c r="DP120" s="12">
        <v>0</v>
      </c>
      <c r="DQ120" s="12">
        <v>0</v>
      </c>
      <c r="DR120" s="12">
        <v>0</v>
      </c>
      <c r="DS120" s="12">
        <v>0</v>
      </c>
      <c r="DT120" s="12">
        <v>0</v>
      </c>
      <c r="DU120" s="12">
        <v>0</v>
      </c>
      <c r="DV120" s="12">
        <v>0</v>
      </c>
      <c r="DW120" s="12">
        <v>0</v>
      </c>
      <c r="DX120" s="12">
        <v>0</v>
      </c>
      <c r="DY120" s="12">
        <v>0</v>
      </c>
      <c r="DZ120" s="12">
        <v>0</v>
      </c>
      <c r="EA120" s="12">
        <v>0</v>
      </c>
      <c r="EB120" s="12">
        <v>0</v>
      </c>
      <c r="EC120" s="12">
        <v>0</v>
      </c>
      <c r="ED120" s="12">
        <v>0</v>
      </c>
      <c r="EE120" s="12">
        <v>0</v>
      </c>
      <c r="EF120" s="12">
        <v>0</v>
      </c>
      <c r="EG120" s="12">
        <v>0</v>
      </c>
      <c r="EH120" s="12">
        <v>0</v>
      </c>
      <c r="EI120" s="12">
        <v>0</v>
      </c>
      <c r="EJ120" s="12">
        <v>0</v>
      </c>
      <c r="EK120" s="12">
        <v>0</v>
      </c>
      <c r="EL120" s="12">
        <v>0</v>
      </c>
      <c r="EM120" s="12">
        <v>0</v>
      </c>
      <c r="EN120" s="12">
        <v>0</v>
      </c>
      <c r="EO120" s="12">
        <v>0</v>
      </c>
      <c r="EP120" s="12">
        <v>0</v>
      </c>
      <c r="EQ120" s="12">
        <v>0</v>
      </c>
      <c r="ER120" s="12">
        <v>0</v>
      </c>
      <c r="ES120" s="12">
        <v>0</v>
      </c>
      <c r="ET120" s="12">
        <v>0</v>
      </c>
      <c r="EU120" s="12">
        <v>0</v>
      </c>
      <c r="EV120" s="12">
        <v>0</v>
      </c>
      <c r="EW120" s="12">
        <v>0</v>
      </c>
      <c r="EX120" s="12">
        <v>0</v>
      </c>
      <c r="EY120" s="12">
        <v>0</v>
      </c>
      <c r="EZ120" s="12">
        <v>0</v>
      </c>
      <c r="FA120" s="12">
        <v>0</v>
      </c>
      <c r="FB120" s="12">
        <v>0</v>
      </c>
      <c r="FC120" s="12">
        <v>0</v>
      </c>
      <c r="FD120" s="12">
        <v>0</v>
      </c>
      <c r="FE120" s="12">
        <v>0</v>
      </c>
      <c r="FF120" s="12">
        <v>0</v>
      </c>
      <c r="FG120" s="12">
        <v>0</v>
      </c>
      <c r="FH120" s="12">
        <v>0</v>
      </c>
      <c r="FI120" s="12">
        <v>0</v>
      </c>
      <c r="FJ120" s="12">
        <v>0</v>
      </c>
      <c r="FK120" s="12">
        <v>0</v>
      </c>
      <c r="FL120" s="12">
        <v>0</v>
      </c>
      <c r="FM120" s="12">
        <v>0</v>
      </c>
      <c r="FN120" s="12">
        <v>0</v>
      </c>
      <c r="FO120" s="12">
        <v>0</v>
      </c>
      <c r="FP120" s="12">
        <v>0</v>
      </c>
      <c r="FQ120" s="12">
        <v>0</v>
      </c>
      <c r="FR120" s="12">
        <v>0</v>
      </c>
      <c r="FS120" s="12">
        <v>0</v>
      </c>
      <c r="FT120" s="12">
        <v>0</v>
      </c>
      <c r="FU120" s="12">
        <v>0</v>
      </c>
      <c r="FV120" s="12">
        <v>0</v>
      </c>
      <c r="FW120" s="12">
        <v>0</v>
      </c>
      <c r="FX120" s="12">
        <v>0</v>
      </c>
      <c r="FY120" s="12">
        <v>0</v>
      </c>
      <c r="FZ120" s="12">
        <v>0</v>
      </c>
      <c r="GA120" s="12">
        <v>0</v>
      </c>
      <c r="GB120" s="12">
        <v>0</v>
      </c>
      <c r="GC120" s="12">
        <v>0</v>
      </c>
      <c r="GD120" s="12">
        <v>0</v>
      </c>
      <c r="GE120" s="12">
        <v>0</v>
      </c>
      <c r="GF120" s="12">
        <v>0</v>
      </c>
      <c r="GG120" s="12">
        <v>0</v>
      </c>
      <c r="GH120" s="12">
        <v>0</v>
      </c>
      <c r="GI120" s="12">
        <v>0</v>
      </c>
    </row>
    <row r="121" spans="1:191" x14ac:dyDescent="0.45">
      <c r="A121">
        <v>119</v>
      </c>
      <c r="B121" s="22" t="s">
        <v>110</v>
      </c>
      <c r="C121" s="23" t="s">
        <v>9</v>
      </c>
      <c r="D121" s="1">
        <v>8</v>
      </c>
      <c r="E121" s="1">
        <v>1</v>
      </c>
      <c r="F121" s="1">
        <f t="shared" si="12"/>
        <v>3</v>
      </c>
      <c r="G121" s="1">
        <f t="shared" si="13"/>
        <v>0</v>
      </c>
      <c r="H121" s="12">
        <v>0</v>
      </c>
      <c r="I121" s="12">
        <v>0</v>
      </c>
      <c r="J121" s="12">
        <v>3</v>
      </c>
      <c r="K121" s="12">
        <v>0</v>
      </c>
      <c r="L121" s="12">
        <v>0</v>
      </c>
      <c r="M121" s="12">
        <v>0</v>
      </c>
      <c r="N121" s="12">
        <v>0</v>
      </c>
      <c r="O121" s="12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>
        <v>0</v>
      </c>
      <c r="AL121" s="12">
        <v>0</v>
      </c>
      <c r="AM121" s="21">
        <v>0</v>
      </c>
      <c r="AN121" s="21">
        <v>0</v>
      </c>
      <c r="AO121" s="21">
        <v>0</v>
      </c>
      <c r="AP121" s="21">
        <v>0</v>
      </c>
      <c r="AQ121" s="21">
        <v>0</v>
      </c>
      <c r="AR121" s="21">
        <v>0</v>
      </c>
      <c r="AS121" s="21">
        <v>0</v>
      </c>
      <c r="AT121" s="12">
        <v>10</v>
      </c>
      <c r="AU121" s="12">
        <v>0</v>
      </c>
      <c r="AV121" s="12">
        <v>0</v>
      </c>
      <c r="AW121" s="12">
        <v>0</v>
      </c>
      <c r="AX121" s="12">
        <v>0</v>
      </c>
      <c r="AY121" s="12">
        <v>0</v>
      </c>
      <c r="AZ121" s="12">
        <v>0</v>
      </c>
      <c r="BA121" s="12">
        <v>3</v>
      </c>
      <c r="BB121" s="12">
        <v>0</v>
      </c>
      <c r="BC121" s="12">
        <v>0</v>
      </c>
      <c r="BD121" s="12">
        <v>0</v>
      </c>
      <c r="BE121" s="12">
        <v>0</v>
      </c>
      <c r="BF121" s="12">
        <v>0</v>
      </c>
      <c r="BG121" s="12">
        <v>0</v>
      </c>
      <c r="BH121" s="12">
        <v>0</v>
      </c>
      <c r="BI121" s="12">
        <v>0</v>
      </c>
      <c r="BJ121" s="12">
        <v>0</v>
      </c>
      <c r="BK121" s="12">
        <v>0</v>
      </c>
      <c r="BL121" s="12">
        <v>0</v>
      </c>
      <c r="BM121" s="12">
        <v>0</v>
      </c>
      <c r="BN121" s="12">
        <v>0</v>
      </c>
      <c r="BO121" s="12">
        <v>0</v>
      </c>
      <c r="BP121" s="12">
        <v>0</v>
      </c>
      <c r="BQ121" s="12">
        <v>0</v>
      </c>
      <c r="BR121" s="12">
        <v>0</v>
      </c>
      <c r="BS121" s="12">
        <v>0</v>
      </c>
      <c r="BT121" s="12">
        <v>0</v>
      </c>
      <c r="BU121" s="12">
        <v>0</v>
      </c>
      <c r="BV121" s="12">
        <v>0</v>
      </c>
      <c r="BW121" s="12">
        <v>0</v>
      </c>
      <c r="BX121" s="12">
        <v>0</v>
      </c>
      <c r="BY121" s="12">
        <v>0</v>
      </c>
      <c r="BZ121" s="12">
        <v>0</v>
      </c>
      <c r="CA121" s="12">
        <v>0</v>
      </c>
      <c r="CB121" s="12">
        <v>0</v>
      </c>
      <c r="CC121" s="12">
        <v>0</v>
      </c>
      <c r="CD121" s="12">
        <v>0</v>
      </c>
      <c r="CE121" s="12">
        <v>0</v>
      </c>
      <c r="CF121" s="12">
        <v>0</v>
      </c>
      <c r="CG121" s="12">
        <v>0</v>
      </c>
      <c r="CH121" s="12">
        <v>0</v>
      </c>
      <c r="CI121" s="12">
        <v>0</v>
      </c>
      <c r="CJ121" s="12">
        <v>0</v>
      </c>
      <c r="CK121" s="12">
        <v>0</v>
      </c>
      <c r="CL121" s="12">
        <v>0</v>
      </c>
      <c r="CM121" s="12">
        <v>0</v>
      </c>
      <c r="CN121" s="12">
        <v>0</v>
      </c>
      <c r="CO121" s="12">
        <v>0</v>
      </c>
      <c r="CP121" s="12">
        <v>0</v>
      </c>
      <c r="CQ121" s="12">
        <v>0</v>
      </c>
      <c r="CR121" s="12">
        <v>0</v>
      </c>
      <c r="CS121" s="12">
        <v>0</v>
      </c>
      <c r="CT121" s="12">
        <v>0</v>
      </c>
      <c r="CU121" s="12">
        <v>0</v>
      </c>
      <c r="CV121" s="12">
        <v>0</v>
      </c>
      <c r="CW121" s="12">
        <v>0</v>
      </c>
      <c r="CX121" s="12">
        <v>0</v>
      </c>
      <c r="CY121" s="12">
        <v>0</v>
      </c>
      <c r="CZ121" s="12">
        <v>0</v>
      </c>
      <c r="DA121" s="12">
        <v>0</v>
      </c>
      <c r="DB121" s="12">
        <v>0</v>
      </c>
      <c r="DC121" s="12">
        <v>0</v>
      </c>
      <c r="DD121" s="12">
        <v>0</v>
      </c>
      <c r="DE121" s="12">
        <v>0</v>
      </c>
      <c r="DF121" s="12">
        <v>0</v>
      </c>
      <c r="DG121" s="12">
        <v>0</v>
      </c>
      <c r="DH121" s="12">
        <v>0</v>
      </c>
      <c r="DI121" s="12">
        <v>0</v>
      </c>
      <c r="DJ121" s="12">
        <v>0</v>
      </c>
      <c r="DK121" s="12">
        <v>0</v>
      </c>
      <c r="DL121" s="12">
        <v>0</v>
      </c>
      <c r="DM121" s="12">
        <v>0</v>
      </c>
      <c r="DN121" s="12">
        <v>0</v>
      </c>
      <c r="DO121" s="12">
        <v>0</v>
      </c>
      <c r="DP121" s="12">
        <v>0</v>
      </c>
      <c r="DQ121" s="12">
        <v>0</v>
      </c>
      <c r="DR121" s="12">
        <v>0</v>
      </c>
      <c r="DS121" s="12">
        <v>0</v>
      </c>
      <c r="DT121" s="12">
        <v>0</v>
      </c>
      <c r="DU121" s="12">
        <v>0</v>
      </c>
      <c r="DV121" s="12">
        <v>0</v>
      </c>
      <c r="DW121" s="12">
        <v>0</v>
      </c>
      <c r="DX121" s="12">
        <v>0</v>
      </c>
      <c r="DY121" s="12">
        <v>0</v>
      </c>
      <c r="DZ121" s="12">
        <v>0</v>
      </c>
      <c r="EA121" s="12">
        <v>0</v>
      </c>
      <c r="EB121" s="12">
        <v>0</v>
      </c>
      <c r="EC121" s="12">
        <v>0</v>
      </c>
      <c r="ED121" s="12">
        <v>0</v>
      </c>
      <c r="EE121" s="12">
        <v>0</v>
      </c>
      <c r="EF121" s="12">
        <v>0</v>
      </c>
      <c r="EG121" s="12">
        <v>0</v>
      </c>
      <c r="EH121" s="12">
        <v>0</v>
      </c>
      <c r="EI121" s="12">
        <v>0</v>
      </c>
      <c r="EJ121" s="12">
        <v>0</v>
      </c>
      <c r="EK121" s="12">
        <v>0</v>
      </c>
      <c r="EL121" s="12">
        <v>0</v>
      </c>
      <c r="EM121" s="12">
        <v>0</v>
      </c>
      <c r="EN121" s="12">
        <v>0</v>
      </c>
      <c r="EO121" s="12">
        <v>0</v>
      </c>
      <c r="EP121" s="12">
        <v>0</v>
      </c>
      <c r="EQ121" s="12">
        <v>0</v>
      </c>
      <c r="ER121" s="12">
        <v>0</v>
      </c>
      <c r="ES121" s="12">
        <v>0</v>
      </c>
      <c r="ET121" s="12">
        <v>0</v>
      </c>
      <c r="EU121" s="12">
        <v>0</v>
      </c>
      <c r="EV121" s="12">
        <v>0</v>
      </c>
      <c r="EW121" s="12">
        <v>0</v>
      </c>
      <c r="EX121" s="12">
        <v>0</v>
      </c>
      <c r="EY121" s="12">
        <v>0</v>
      </c>
      <c r="EZ121" s="12">
        <v>0</v>
      </c>
      <c r="FA121" s="12">
        <v>0</v>
      </c>
      <c r="FB121" s="12">
        <v>0</v>
      </c>
      <c r="FC121" s="12">
        <v>0</v>
      </c>
      <c r="FD121" s="12">
        <v>0</v>
      </c>
      <c r="FE121" s="12">
        <v>0</v>
      </c>
      <c r="FF121" s="12">
        <v>0</v>
      </c>
      <c r="FG121" s="12">
        <v>0</v>
      </c>
      <c r="FH121" s="12">
        <v>0</v>
      </c>
      <c r="FI121" s="12">
        <v>0</v>
      </c>
      <c r="FJ121" s="12">
        <v>0</v>
      </c>
      <c r="FK121" s="12">
        <v>0</v>
      </c>
      <c r="FL121" s="12">
        <v>0</v>
      </c>
      <c r="FM121" s="12">
        <v>0</v>
      </c>
      <c r="FN121" s="12">
        <v>0</v>
      </c>
      <c r="FO121" s="12">
        <v>0</v>
      </c>
      <c r="FP121" s="12">
        <v>0</v>
      </c>
      <c r="FQ121" s="12">
        <v>0</v>
      </c>
      <c r="FR121" s="12">
        <v>0</v>
      </c>
      <c r="FS121" s="12">
        <v>0</v>
      </c>
      <c r="FT121" s="12">
        <v>0</v>
      </c>
      <c r="FU121" s="12">
        <v>0</v>
      </c>
      <c r="FV121" s="12">
        <v>0</v>
      </c>
      <c r="FW121" s="12">
        <v>0</v>
      </c>
      <c r="FX121" s="12">
        <v>0</v>
      </c>
      <c r="FY121" s="12">
        <v>0</v>
      </c>
      <c r="FZ121" s="12">
        <v>0</v>
      </c>
      <c r="GA121" s="12">
        <v>0</v>
      </c>
      <c r="GB121" s="12">
        <v>0</v>
      </c>
      <c r="GC121" s="12">
        <v>0</v>
      </c>
      <c r="GD121" s="12">
        <v>0</v>
      </c>
      <c r="GE121" s="12">
        <v>0</v>
      </c>
      <c r="GF121" s="12">
        <v>0</v>
      </c>
      <c r="GG121" s="12">
        <v>0</v>
      </c>
      <c r="GH121" s="12">
        <v>0</v>
      </c>
      <c r="GI121" s="12">
        <v>0</v>
      </c>
    </row>
    <row r="122" spans="1:191" x14ac:dyDescent="0.45">
      <c r="A122">
        <v>120</v>
      </c>
      <c r="B122" s="22" t="s">
        <v>109</v>
      </c>
      <c r="C122" s="23" t="s">
        <v>9</v>
      </c>
      <c r="D122" s="1">
        <v>0.5</v>
      </c>
      <c r="E122" s="1">
        <v>1</v>
      </c>
      <c r="F122" s="1">
        <f t="shared" si="12"/>
        <v>3</v>
      </c>
      <c r="G122" s="1">
        <f t="shared" si="13"/>
        <v>0</v>
      </c>
      <c r="H122" s="12">
        <v>0</v>
      </c>
      <c r="I122" s="12">
        <v>10</v>
      </c>
      <c r="J122" s="12">
        <v>0</v>
      </c>
      <c r="K122" s="12">
        <v>0</v>
      </c>
      <c r="L122" s="12">
        <v>0</v>
      </c>
      <c r="M122" s="12">
        <v>0</v>
      </c>
      <c r="N122" s="12">
        <v>0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>
        <v>0</v>
      </c>
      <c r="AJ122" s="12">
        <v>0</v>
      </c>
      <c r="AK122" s="12">
        <v>0</v>
      </c>
      <c r="AL122" s="12">
        <v>0</v>
      </c>
      <c r="AM122" s="21">
        <v>0</v>
      </c>
      <c r="AN122" s="21">
        <v>0</v>
      </c>
      <c r="AO122" s="21">
        <v>0</v>
      </c>
      <c r="AP122" s="21">
        <v>0</v>
      </c>
      <c r="AQ122" s="21">
        <v>0</v>
      </c>
      <c r="AR122" s="21">
        <v>0</v>
      </c>
      <c r="AS122" s="21">
        <v>0</v>
      </c>
      <c r="AT122" s="12">
        <v>0</v>
      </c>
      <c r="AU122" s="12">
        <v>0</v>
      </c>
      <c r="AV122" s="12">
        <v>0</v>
      </c>
      <c r="AW122" s="12">
        <v>0</v>
      </c>
      <c r="AX122" s="12">
        <v>0</v>
      </c>
      <c r="AY122" s="12">
        <v>0</v>
      </c>
      <c r="AZ122" s="12">
        <v>0</v>
      </c>
      <c r="BA122" s="12">
        <v>5</v>
      </c>
      <c r="BB122" s="12">
        <v>0</v>
      </c>
      <c r="BC122" s="12">
        <v>0</v>
      </c>
      <c r="BD122" s="12">
        <v>0</v>
      </c>
      <c r="BE122" s="12">
        <v>5</v>
      </c>
      <c r="BF122" s="12">
        <v>0</v>
      </c>
      <c r="BG122" s="12">
        <v>0</v>
      </c>
      <c r="BH122" s="12">
        <v>0</v>
      </c>
      <c r="BI122" s="12">
        <v>0</v>
      </c>
      <c r="BJ122" s="12">
        <v>0</v>
      </c>
      <c r="BK122" s="12">
        <v>0</v>
      </c>
      <c r="BL122" s="12">
        <v>0</v>
      </c>
      <c r="BM122" s="12">
        <v>0</v>
      </c>
      <c r="BN122" s="12">
        <v>0</v>
      </c>
      <c r="BO122" s="12">
        <v>0</v>
      </c>
      <c r="BP122" s="12">
        <v>0</v>
      </c>
      <c r="BQ122" s="12">
        <v>0</v>
      </c>
      <c r="BR122" s="12">
        <v>0</v>
      </c>
      <c r="BS122" s="12">
        <v>0</v>
      </c>
      <c r="BT122" s="12">
        <v>0</v>
      </c>
      <c r="BU122" s="12">
        <v>0</v>
      </c>
      <c r="BV122" s="12">
        <v>0</v>
      </c>
      <c r="BW122" s="12">
        <v>0</v>
      </c>
      <c r="BX122" s="12">
        <v>0</v>
      </c>
      <c r="BY122" s="12">
        <v>0</v>
      </c>
      <c r="BZ122" s="12">
        <v>0</v>
      </c>
      <c r="CA122" s="12">
        <v>0</v>
      </c>
      <c r="CB122" s="12">
        <v>0</v>
      </c>
      <c r="CC122" s="12">
        <v>0</v>
      </c>
      <c r="CD122" s="12">
        <v>0</v>
      </c>
      <c r="CE122" s="12">
        <v>0</v>
      </c>
      <c r="CF122" s="12">
        <v>0</v>
      </c>
      <c r="CG122" s="12">
        <v>0</v>
      </c>
      <c r="CH122" s="12">
        <v>0</v>
      </c>
      <c r="CI122" s="12">
        <v>0</v>
      </c>
      <c r="CJ122" s="12">
        <v>0</v>
      </c>
      <c r="CK122" s="12">
        <v>0</v>
      </c>
      <c r="CL122" s="12">
        <v>0</v>
      </c>
      <c r="CM122" s="12">
        <v>0</v>
      </c>
      <c r="CN122" s="12">
        <v>0</v>
      </c>
      <c r="CO122" s="12">
        <v>0</v>
      </c>
      <c r="CP122" s="12">
        <v>0</v>
      </c>
      <c r="CQ122" s="12">
        <v>0</v>
      </c>
      <c r="CR122" s="12">
        <v>0</v>
      </c>
      <c r="CS122" s="12">
        <v>0</v>
      </c>
      <c r="CT122" s="12">
        <v>0</v>
      </c>
      <c r="CU122" s="12">
        <v>0</v>
      </c>
      <c r="CV122" s="12">
        <v>0</v>
      </c>
      <c r="CW122" s="12">
        <v>0</v>
      </c>
      <c r="CX122" s="12">
        <v>0</v>
      </c>
      <c r="CY122" s="12">
        <v>0</v>
      </c>
      <c r="CZ122" s="12">
        <v>0</v>
      </c>
      <c r="DA122" s="12">
        <v>0</v>
      </c>
      <c r="DB122" s="12">
        <v>0</v>
      </c>
      <c r="DC122" s="12">
        <v>0</v>
      </c>
      <c r="DD122" s="12">
        <v>0</v>
      </c>
      <c r="DE122" s="12">
        <v>0</v>
      </c>
      <c r="DF122" s="12">
        <v>0</v>
      </c>
      <c r="DG122" s="12">
        <v>0</v>
      </c>
      <c r="DH122" s="12">
        <v>0</v>
      </c>
      <c r="DI122" s="12">
        <v>0</v>
      </c>
      <c r="DJ122" s="12">
        <v>0</v>
      </c>
      <c r="DK122" s="12">
        <v>0</v>
      </c>
      <c r="DL122" s="12">
        <v>0</v>
      </c>
      <c r="DM122" s="12">
        <v>0</v>
      </c>
      <c r="DN122" s="12">
        <v>0</v>
      </c>
      <c r="DO122" s="12">
        <v>0</v>
      </c>
      <c r="DP122" s="12">
        <v>0</v>
      </c>
      <c r="DQ122" s="12">
        <v>0</v>
      </c>
      <c r="DR122" s="12">
        <v>0</v>
      </c>
      <c r="DS122" s="12">
        <v>0</v>
      </c>
      <c r="DT122" s="12">
        <v>0</v>
      </c>
      <c r="DU122" s="12">
        <v>0</v>
      </c>
      <c r="DV122" s="12">
        <v>0</v>
      </c>
      <c r="DW122" s="12">
        <v>0</v>
      </c>
      <c r="DX122" s="12">
        <v>0</v>
      </c>
      <c r="DY122" s="12">
        <v>0</v>
      </c>
      <c r="DZ122" s="12">
        <v>0</v>
      </c>
      <c r="EA122" s="12">
        <v>0</v>
      </c>
      <c r="EB122" s="12">
        <v>0</v>
      </c>
      <c r="EC122" s="12">
        <v>0</v>
      </c>
      <c r="ED122" s="12">
        <v>0</v>
      </c>
      <c r="EE122" s="12">
        <v>0</v>
      </c>
      <c r="EF122" s="12">
        <v>0</v>
      </c>
      <c r="EG122" s="12">
        <v>0</v>
      </c>
      <c r="EH122" s="12">
        <v>0</v>
      </c>
      <c r="EI122" s="12">
        <v>0</v>
      </c>
      <c r="EJ122" s="12">
        <v>0</v>
      </c>
      <c r="EK122" s="12">
        <v>0</v>
      </c>
      <c r="EL122" s="12">
        <v>0</v>
      </c>
      <c r="EM122" s="12">
        <v>0</v>
      </c>
      <c r="EN122" s="12">
        <v>0</v>
      </c>
      <c r="EO122" s="12">
        <v>0</v>
      </c>
      <c r="EP122" s="12">
        <v>0</v>
      </c>
      <c r="EQ122" s="12">
        <v>0</v>
      </c>
      <c r="ER122" s="12">
        <v>0</v>
      </c>
      <c r="ES122" s="12">
        <v>0</v>
      </c>
      <c r="ET122" s="12">
        <v>0</v>
      </c>
      <c r="EU122" s="12">
        <v>0</v>
      </c>
      <c r="EV122" s="12">
        <v>0</v>
      </c>
      <c r="EW122" s="12">
        <v>0</v>
      </c>
      <c r="EX122" s="12">
        <v>0</v>
      </c>
      <c r="EY122" s="12">
        <v>0</v>
      </c>
      <c r="EZ122" s="12">
        <v>0</v>
      </c>
      <c r="FA122" s="12">
        <v>0</v>
      </c>
      <c r="FB122" s="12">
        <v>0</v>
      </c>
      <c r="FC122" s="12">
        <v>0</v>
      </c>
      <c r="FD122" s="12">
        <v>0</v>
      </c>
      <c r="FE122" s="12">
        <v>0</v>
      </c>
      <c r="FF122" s="12">
        <v>0</v>
      </c>
      <c r="FG122" s="12">
        <v>0</v>
      </c>
      <c r="FH122" s="12">
        <v>0</v>
      </c>
      <c r="FI122" s="12">
        <v>0</v>
      </c>
      <c r="FJ122" s="12">
        <v>0</v>
      </c>
      <c r="FK122" s="12">
        <v>0</v>
      </c>
      <c r="FL122" s="12">
        <v>0</v>
      </c>
      <c r="FM122" s="12">
        <v>0</v>
      </c>
      <c r="FN122" s="12">
        <v>0</v>
      </c>
      <c r="FO122" s="12">
        <v>0</v>
      </c>
      <c r="FP122" s="12">
        <v>0</v>
      </c>
      <c r="FQ122" s="12">
        <v>0</v>
      </c>
      <c r="FR122" s="12">
        <v>0</v>
      </c>
      <c r="FS122" s="12">
        <v>0</v>
      </c>
      <c r="FT122" s="12">
        <v>0</v>
      </c>
      <c r="FU122" s="12">
        <v>0</v>
      </c>
      <c r="FV122" s="12">
        <v>0</v>
      </c>
      <c r="FW122" s="12">
        <v>0</v>
      </c>
      <c r="FX122" s="12">
        <v>0</v>
      </c>
      <c r="FY122" s="12">
        <v>0</v>
      </c>
      <c r="FZ122" s="12">
        <v>0</v>
      </c>
      <c r="GA122" s="12">
        <v>0</v>
      </c>
      <c r="GB122" s="12">
        <v>0</v>
      </c>
      <c r="GC122" s="12">
        <v>0</v>
      </c>
      <c r="GD122" s="12">
        <v>0</v>
      </c>
      <c r="GE122" s="12">
        <v>0</v>
      </c>
      <c r="GF122" s="12">
        <v>0</v>
      </c>
      <c r="GG122" s="12">
        <v>0</v>
      </c>
      <c r="GH122" s="12">
        <v>0</v>
      </c>
      <c r="GI122" s="12">
        <v>0</v>
      </c>
    </row>
    <row r="123" spans="1:191" x14ac:dyDescent="0.45">
      <c r="A123">
        <v>121</v>
      </c>
      <c r="B123" s="22" t="s">
        <v>108</v>
      </c>
      <c r="C123" s="23" t="s">
        <v>9</v>
      </c>
      <c r="D123" s="1">
        <v>5</v>
      </c>
      <c r="E123" s="1">
        <v>1</v>
      </c>
      <c r="F123" s="1">
        <f t="shared" si="12"/>
        <v>3</v>
      </c>
      <c r="G123" s="1">
        <f t="shared" si="13"/>
        <v>0</v>
      </c>
      <c r="H123" s="12">
        <v>0</v>
      </c>
      <c r="I123" s="12">
        <v>5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>
        <v>0</v>
      </c>
      <c r="AK123" s="12">
        <v>0</v>
      </c>
      <c r="AL123" s="12">
        <v>0</v>
      </c>
      <c r="AM123" s="21">
        <v>0</v>
      </c>
      <c r="AN123" s="21">
        <v>0</v>
      </c>
      <c r="AO123" s="21">
        <v>0</v>
      </c>
      <c r="AP123" s="21">
        <v>0</v>
      </c>
      <c r="AQ123" s="21">
        <v>0</v>
      </c>
      <c r="AR123" s="21">
        <v>0</v>
      </c>
      <c r="AS123" s="21">
        <v>0</v>
      </c>
      <c r="AT123" s="12">
        <v>0</v>
      </c>
      <c r="AU123" s="12">
        <v>0</v>
      </c>
      <c r="AV123" s="12">
        <v>0</v>
      </c>
      <c r="AW123" s="12">
        <v>0</v>
      </c>
      <c r="AX123" s="12">
        <v>0</v>
      </c>
      <c r="AY123" s="12">
        <v>0</v>
      </c>
      <c r="AZ123" s="12">
        <v>0</v>
      </c>
      <c r="BA123" s="12">
        <v>5</v>
      </c>
      <c r="BB123" s="12">
        <v>0</v>
      </c>
      <c r="BC123" s="12">
        <v>0</v>
      </c>
      <c r="BD123" s="12">
        <v>0</v>
      </c>
      <c r="BE123" s="12">
        <v>5</v>
      </c>
      <c r="BF123" s="12">
        <v>0</v>
      </c>
      <c r="BG123" s="12">
        <v>0</v>
      </c>
      <c r="BH123" s="12">
        <v>0</v>
      </c>
      <c r="BI123" s="12">
        <v>0</v>
      </c>
      <c r="BJ123" s="12">
        <v>0</v>
      </c>
      <c r="BK123" s="12">
        <v>0</v>
      </c>
      <c r="BL123" s="12">
        <v>0</v>
      </c>
      <c r="BM123" s="12">
        <v>0</v>
      </c>
      <c r="BN123" s="12">
        <v>0</v>
      </c>
      <c r="BO123" s="12">
        <v>0</v>
      </c>
      <c r="BP123" s="12">
        <v>0</v>
      </c>
      <c r="BQ123" s="12">
        <v>0</v>
      </c>
      <c r="BR123" s="12">
        <v>0</v>
      </c>
      <c r="BS123" s="12">
        <v>0</v>
      </c>
      <c r="BT123" s="12">
        <v>0</v>
      </c>
      <c r="BU123" s="12">
        <v>0</v>
      </c>
      <c r="BV123" s="12">
        <v>0</v>
      </c>
      <c r="BW123" s="12">
        <v>0</v>
      </c>
      <c r="BX123" s="12">
        <v>0</v>
      </c>
      <c r="BY123" s="12">
        <v>0</v>
      </c>
      <c r="BZ123" s="12">
        <v>0</v>
      </c>
      <c r="CA123" s="12">
        <v>0</v>
      </c>
      <c r="CB123" s="12">
        <v>0</v>
      </c>
      <c r="CC123" s="12">
        <v>0</v>
      </c>
      <c r="CD123" s="12">
        <v>0</v>
      </c>
      <c r="CE123" s="12">
        <v>0</v>
      </c>
      <c r="CF123" s="12">
        <v>0</v>
      </c>
      <c r="CG123" s="12">
        <v>0</v>
      </c>
      <c r="CH123" s="12">
        <v>0</v>
      </c>
      <c r="CI123" s="12">
        <v>0</v>
      </c>
      <c r="CJ123" s="12">
        <v>0</v>
      </c>
      <c r="CK123" s="12">
        <v>0</v>
      </c>
      <c r="CL123" s="12">
        <v>0</v>
      </c>
      <c r="CM123" s="12">
        <v>0</v>
      </c>
      <c r="CN123" s="12">
        <v>0</v>
      </c>
      <c r="CO123" s="12">
        <v>0</v>
      </c>
      <c r="CP123" s="12">
        <v>0</v>
      </c>
      <c r="CQ123" s="12">
        <v>0</v>
      </c>
      <c r="CR123" s="12">
        <v>0</v>
      </c>
      <c r="CS123" s="12">
        <v>0</v>
      </c>
      <c r="CT123" s="12">
        <v>0</v>
      </c>
      <c r="CU123" s="12">
        <v>0</v>
      </c>
      <c r="CV123" s="12">
        <v>0</v>
      </c>
      <c r="CW123" s="12">
        <v>0</v>
      </c>
      <c r="CX123" s="12">
        <v>0</v>
      </c>
      <c r="CY123" s="12">
        <v>0</v>
      </c>
      <c r="CZ123" s="12">
        <v>0</v>
      </c>
      <c r="DA123" s="12">
        <v>0</v>
      </c>
      <c r="DB123" s="12">
        <v>0</v>
      </c>
      <c r="DC123" s="12">
        <v>0</v>
      </c>
      <c r="DD123" s="12">
        <v>0</v>
      </c>
      <c r="DE123" s="12">
        <v>0</v>
      </c>
      <c r="DF123" s="12">
        <v>0</v>
      </c>
      <c r="DG123" s="12">
        <v>0</v>
      </c>
      <c r="DH123" s="12">
        <v>0</v>
      </c>
      <c r="DI123" s="12">
        <v>0</v>
      </c>
      <c r="DJ123" s="12">
        <v>0</v>
      </c>
      <c r="DK123" s="12">
        <v>0</v>
      </c>
      <c r="DL123" s="12">
        <v>0</v>
      </c>
      <c r="DM123" s="12">
        <v>0</v>
      </c>
      <c r="DN123" s="12">
        <v>0</v>
      </c>
      <c r="DO123" s="12">
        <v>0</v>
      </c>
      <c r="DP123" s="12">
        <v>0</v>
      </c>
      <c r="DQ123" s="12">
        <v>0</v>
      </c>
      <c r="DR123" s="12">
        <v>0</v>
      </c>
      <c r="DS123" s="12">
        <v>0</v>
      </c>
      <c r="DT123" s="12">
        <v>0</v>
      </c>
      <c r="DU123" s="12">
        <v>0</v>
      </c>
      <c r="DV123" s="12">
        <v>0</v>
      </c>
      <c r="DW123" s="12">
        <v>0</v>
      </c>
      <c r="DX123" s="12">
        <v>0</v>
      </c>
      <c r="DY123" s="12">
        <v>0</v>
      </c>
      <c r="DZ123" s="12">
        <v>0</v>
      </c>
      <c r="EA123" s="12">
        <v>0</v>
      </c>
      <c r="EB123" s="12">
        <v>0</v>
      </c>
      <c r="EC123" s="12">
        <v>0</v>
      </c>
      <c r="ED123" s="12">
        <v>0</v>
      </c>
      <c r="EE123" s="12">
        <v>0</v>
      </c>
      <c r="EF123" s="12">
        <v>0</v>
      </c>
      <c r="EG123" s="12">
        <v>0</v>
      </c>
      <c r="EH123" s="12">
        <v>0</v>
      </c>
      <c r="EI123" s="12">
        <v>0</v>
      </c>
      <c r="EJ123" s="12">
        <v>0</v>
      </c>
      <c r="EK123" s="12">
        <v>0</v>
      </c>
      <c r="EL123" s="12">
        <v>0</v>
      </c>
      <c r="EM123" s="12">
        <v>0</v>
      </c>
      <c r="EN123" s="12">
        <v>0</v>
      </c>
      <c r="EO123" s="12">
        <v>0</v>
      </c>
      <c r="EP123" s="12">
        <v>0</v>
      </c>
      <c r="EQ123" s="12">
        <v>0</v>
      </c>
      <c r="ER123" s="12">
        <v>0</v>
      </c>
      <c r="ES123" s="12">
        <v>0</v>
      </c>
      <c r="ET123" s="12">
        <v>0</v>
      </c>
      <c r="EU123" s="12">
        <v>0</v>
      </c>
      <c r="EV123" s="12">
        <v>0</v>
      </c>
      <c r="EW123" s="12">
        <v>0</v>
      </c>
      <c r="EX123" s="12">
        <v>0</v>
      </c>
      <c r="EY123" s="12">
        <v>0</v>
      </c>
      <c r="EZ123" s="12">
        <v>0</v>
      </c>
      <c r="FA123" s="12">
        <v>0</v>
      </c>
      <c r="FB123" s="12">
        <v>0</v>
      </c>
      <c r="FC123" s="12">
        <v>0</v>
      </c>
      <c r="FD123" s="12">
        <v>0</v>
      </c>
      <c r="FE123" s="12">
        <v>0</v>
      </c>
      <c r="FF123" s="12">
        <v>0</v>
      </c>
      <c r="FG123" s="12">
        <v>0</v>
      </c>
      <c r="FH123" s="12">
        <v>0</v>
      </c>
      <c r="FI123" s="12">
        <v>0</v>
      </c>
      <c r="FJ123" s="12">
        <v>0</v>
      </c>
      <c r="FK123" s="12">
        <v>0</v>
      </c>
      <c r="FL123" s="12">
        <v>0</v>
      </c>
      <c r="FM123" s="12">
        <v>0</v>
      </c>
      <c r="FN123" s="12">
        <v>0</v>
      </c>
      <c r="FO123" s="12">
        <v>0</v>
      </c>
      <c r="FP123" s="12">
        <v>0</v>
      </c>
      <c r="FQ123" s="12">
        <v>0</v>
      </c>
      <c r="FR123" s="12">
        <v>0</v>
      </c>
      <c r="FS123" s="12">
        <v>0</v>
      </c>
      <c r="FT123" s="12">
        <v>0</v>
      </c>
      <c r="FU123" s="12">
        <v>0</v>
      </c>
      <c r="FV123" s="12">
        <v>0</v>
      </c>
      <c r="FW123" s="12">
        <v>0</v>
      </c>
      <c r="FX123" s="12">
        <v>0</v>
      </c>
      <c r="FY123" s="12">
        <v>0</v>
      </c>
      <c r="FZ123" s="12">
        <v>0</v>
      </c>
      <c r="GA123" s="12">
        <v>0</v>
      </c>
      <c r="GB123" s="12">
        <v>0</v>
      </c>
      <c r="GC123" s="12">
        <v>0</v>
      </c>
      <c r="GD123" s="12">
        <v>0</v>
      </c>
      <c r="GE123" s="12">
        <v>0</v>
      </c>
      <c r="GF123" s="12">
        <v>0</v>
      </c>
      <c r="GG123" s="12">
        <v>0</v>
      </c>
      <c r="GH123" s="12">
        <v>0</v>
      </c>
      <c r="GI123" s="12">
        <v>0</v>
      </c>
    </row>
    <row r="124" spans="1:191" x14ac:dyDescent="0.45">
      <c r="A124">
        <v>122</v>
      </c>
      <c r="B124" s="22" t="s">
        <v>107</v>
      </c>
      <c r="C124" s="23" t="s">
        <v>9</v>
      </c>
      <c r="D124" s="1">
        <v>4</v>
      </c>
      <c r="E124" s="1">
        <v>1</v>
      </c>
      <c r="F124" s="1">
        <f t="shared" si="12"/>
        <v>4</v>
      </c>
      <c r="G124" s="1">
        <f t="shared" si="13"/>
        <v>0</v>
      </c>
      <c r="H124" s="12">
        <v>10</v>
      </c>
      <c r="I124" s="12">
        <v>15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2">
        <v>0</v>
      </c>
      <c r="P124" s="12">
        <v>0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0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>
        <v>0</v>
      </c>
      <c r="AK124" s="12">
        <v>0</v>
      </c>
      <c r="AL124" s="12">
        <v>0</v>
      </c>
      <c r="AM124" s="21">
        <v>0</v>
      </c>
      <c r="AN124" s="21">
        <v>0</v>
      </c>
      <c r="AO124" s="21">
        <v>0</v>
      </c>
      <c r="AP124" s="21">
        <v>0</v>
      </c>
      <c r="AQ124" s="21">
        <v>0</v>
      </c>
      <c r="AR124" s="21">
        <v>0</v>
      </c>
      <c r="AS124" s="21">
        <v>0</v>
      </c>
      <c r="AT124" s="12">
        <v>0</v>
      </c>
      <c r="AU124" s="12">
        <v>0</v>
      </c>
      <c r="AV124" s="12">
        <v>0</v>
      </c>
      <c r="AW124" s="12">
        <v>0</v>
      </c>
      <c r="AX124" s="12">
        <v>0</v>
      </c>
      <c r="AY124" s="12">
        <v>0</v>
      </c>
      <c r="AZ124" s="12">
        <v>0</v>
      </c>
      <c r="BA124" s="12">
        <v>0</v>
      </c>
      <c r="BB124" s="12">
        <v>0</v>
      </c>
      <c r="BC124" s="12">
        <v>0</v>
      </c>
      <c r="BD124" s="12">
        <v>0</v>
      </c>
      <c r="BE124" s="12">
        <v>5</v>
      </c>
      <c r="BF124" s="12">
        <v>0</v>
      </c>
      <c r="BG124" s="12">
        <v>0</v>
      </c>
      <c r="BH124" s="12">
        <v>0</v>
      </c>
      <c r="BI124" s="12">
        <v>0</v>
      </c>
      <c r="BJ124" s="12">
        <v>5</v>
      </c>
      <c r="BK124" s="12">
        <v>0</v>
      </c>
      <c r="BL124" s="12">
        <v>0</v>
      </c>
      <c r="BM124" s="12">
        <v>0</v>
      </c>
      <c r="BN124" s="12">
        <v>0</v>
      </c>
      <c r="BO124" s="12">
        <v>0</v>
      </c>
      <c r="BP124" s="12">
        <v>0</v>
      </c>
      <c r="BQ124" s="12">
        <v>0</v>
      </c>
      <c r="BR124" s="12">
        <v>0</v>
      </c>
      <c r="BS124" s="12">
        <v>0</v>
      </c>
      <c r="BT124" s="12">
        <v>0</v>
      </c>
      <c r="BU124" s="12">
        <v>0</v>
      </c>
      <c r="BV124" s="12">
        <v>0</v>
      </c>
      <c r="BW124" s="12">
        <v>0</v>
      </c>
      <c r="BX124" s="12">
        <v>0</v>
      </c>
      <c r="BY124" s="12">
        <v>0</v>
      </c>
      <c r="BZ124" s="12">
        <v>0</v>
      </c>
      <c r="CA124" s="12">
        <v>0</v>
      </c>
      <c r="CB124" s="12">
        <v>0</v>
      </c>
      <c r="CC124" s="12">
        <v>0</v>
      </c>
      <c r="CD124" s="12">
        <v>0</v>
      </c>
      <c r="CE124" s="12">
        <v>0</v>
      </c>
      <c r="CF124" s="12">
        <v>0</v>
      </c>
      <c r="CG124" s="12">
        <v>0</v>
      </c>
      <c r="CH124" s="12">
        <v>0</v>
      </c>
      <c r="CI124" s="12">
        <v>0</v>
      </c>
      <c r="CJ124" s="12">
        <v>0</v>
      </c>
      <c r="CK124" s="12">
        <v>0</v>
      </c>
      <c r="CL124" s="12">
        <v>0</v>
      </c>
      <c r="CM124" s="12">
        <v>0</v>
      </c>
      <c r="CN124" s="12">
        <v>0</v>
      </c>
      <c r="CO124" s="12">
        <v>0</v>
      </c>
      <c r="CP124" s="12">
        <v>0</v>
      </c>
      <c r="CQ124" s="12">
        <v>0</v>
      </c>
      <c r="CR124" s="12">
        <v>0</v>
      </c>
      <c r="CS124" s="12">
        <v>0</v>
      </c>
      <c r="CT124" s="12">
        <v>0</v>
      </c>
      <c r="CU124" s="12">
        <v>0</v>
      </c>
      <c r="CV124" s="12">
        <v>0</v>
      </c>
      <c r="CW124" s="12">
        <v>0</v>
      </c>
      <c r="CX124" s="12">
        <v>0</v>
      </c>
      <c r="CY124" s="12">
        <v>0</v>
      </c>
      <c r="CZ124" s="12">
        <v>0</v>
      </c>
      <c r="DA124" s="12">
        <v>0</v>
      </c>
      <c r="DB124" s="12">
        <v>0</v>
      </c>
      <c r="DC124" s="12">
        <v>0</v>
      </c>
      <c r="DD124" s="12">
        <v>0</v>
      </c>
      <c r="DE124" s="12">
        <v>0</v>
      </c>
      <c r="DF124" s="12">
        <v>0</v>
      </c>
      <c r="DG124" s="12">
        <v>0</v>
      </c>
      <c r="DH124" s="12">
        <v>0</v>
      </c>
      <c r="DI124" s="12">
        <v>0</v>
      </c>
      <c r="DJ124" s="12">
        <v>0</v>
      </c>
      <c r="DK124" s="12">
        <v>0</v>
      </c>
      <c r="DL124" s="12">
        <v>0</v>
      </c>
      <c r="DM124" s="12">
        <v>0</v>
      </c>
      <c r="DN124" s="12">
        <v>0</v>
      </c>
      <c r="DO124" s="12">
        <v>0</v>
      </c>
      <c r="DP124" s="12">
        <v>0</v>
      </c>
      <c r="DQ124" s="12">
        <v>0</v>
      </c>
      <c r="DR124" s="12">
        <v>0</v>
      </c>
      <c r="DS124" s="12">
        <v>0</v>
      </c>
      <c r="DT124" s="12">
        <v>0</v>
      </c>
      <c r="DU124" s="12">
        <v>0</v>
      </c>
      <c r="DV124" s="12">
        <v>0</v>
      </c>
      <c r="DW124" s="12">
        <v>0</v>
      </c>
      <c r="DX124" s="12">
        <v>0</v>
      </c>
      <c r="DY124" s="12">
        <v>0</v>
      </c>
      <c r="DZ124" s="12">
        <v>0</v>
      </c>
      <c r="EA124" s="12">
        <v>0</v>
      </c>
      <c r="EB124" s="12">
        <v>0</v>
      </c>
      <c r="EC124" s="12">
        <v>0</v>
      </c>
      <c r="ED124" s="12">
        <v>0</v>
      </c>
      <c r="EE124" s="12">
        <v>0</v>
      </c>
      <c r="EF124" s="12">
        <v>0</v>
      </c>
      <c r="EG124" s="12">
        <v>0</v>
      </c>
      <c r="EH124" s="12">
        <v>0</v>
      </c>
      <c r="EI124" s="12">
        <v>0</v>
      </c>
      <c r="EJ124" s="12">
        <v>0</v>
      </c>
      <c r="EK124" s="12">
        <v>0</v>
      </c>
      <c r="EL124" s="12">
        <v>0</v>
      </c>
      <c r="EM124" s="12">
        <v>0</v>
      </c>
      <c r="EN124" s="12">
        <v>0</v>
      </c>
      <c r="EO124" s="12">
        <v>0</v>
      </c>
      <c r="EP124" s="12">
        <v>0</v>
      </c>
      <c r="EQ124" s="12">
        <v>0</v>
      </c>
      <c r="ER124" s="12">
        <v>0</v>
      </c>
      <c r="ES124" s="12">
        <v>0</v>
      </c>
      <c r="ET124" s="12">
        <v>0</v>
      </c>
      <c r="EU124" s="12">
        <v>0</v>
      </c>
      <c r="EV124" s="12">
        <v>0</v>
      </c>
      <c r="EW124" s="12">
        <v>0</v>
      </c>
      <c r="EX124" s="12">
        <v>0</v>
      </c>
      <c r="EY124" s="12">
        <v>0</v>
      </c>
      <c r="EZ124" s="12">
        <v>0</v>
      </c>
      <c r="FA124" s="12">
        <v>0</v>
      </c>
      <c r="FB124" s="12">
        <v>0</v>
      </c>
      <c r="FC124" s="12">
        <v>0</v>
      </c>
      <c r="FD124" s="12">
        <v>0</v>
      </c>
      <c r="FE124" s="12">
        <v>0</v>
      </c>
      <c r="FF124" s="12">
        <v>0</v>
      </c>
      <c r="FG124" s="12">
        <v>0</v>
      </c>
      <c r="FH124" s="12">
        <v>0</v>
      </c>
      <c r="FI124" s="12">
        <v>0</v>
      </c>
      <c r="FJ124" s="12">
        <v>0</v>
      </c>
      <c r="FK124" s="12">
        <v>0</v>
      </c>
      <c r="FL124" s="12">
        <v>0</v>
      </c>
      <c r="FM124" s="12">
        <v>0</v>
      </c>
      <c r="FN124" s="12">
        <v>0</v>
      </c>
      <c r="FO124" s="12">
        <v>0</v>
      </c>
      <c r="FP124" s="12">
        <v>0</v>
      </c>
      <c r="FQ124" s="12">
        <v>0</v>
      </c>
      <c r="FR124" s="12">
        <v>0</v>
      </c>
      <c r="FS124" s="12">
        <v>0</v>
      </c>
      <c r="FT124" s="12">
        <v>0</v>
      </c>
      <c r="FU124" s="12">
        <v>0</v>
      </c>
      <c r="FV124" s="12">
        <v>0</v>
      </c>
      <c r="FW124" s="12">
        <v>0</v>
      </c>
      <c r="FX124" s="12">
        <v>0</v>
      </c>
      <c r="FY124" s="12">
        <v>0</v>
      </c>
      <c r="FZ124" s="12">
        <v>0</v>
      </c>
      <c r="GA124" s="12">
        <v>0</v>
      </c>
      <c r="GB124" s="12">
        <v>0</v>
      </c>
      <c r="GC124" s="12">
        <v>0</v>
      </c>
      <c r="GD124" s="12">
        <v>0</v>
      </c>
      <c r="GE124" s="12">
        <v>0</v>
      </c>
      <c r="GF124" s="12">
        <v>0</v>
      </c>
      <c r="GG124" s="12">
        <v>0</v>
      </c>
      <c r="GH124" s="12">
        <v>0</v>
      </c>
      <c r="GI124" s="12">
        <v>0</v>
      </c>
    </row>
    <row r="125" spans="1:191" x14ac:dyDescent="0.45">
      <c r="A125">
        <v>123</v>
      </c>
      <c r="B125" s="22" t="s">
        <v>106</v>
      </c>
      <c r="C125" s="23" t="s">
        <v>9</v>
      </c>
      <c r="D125" s="1">
        <v>3</v>
      </c>
      <c r="E125" s="1">
        <v>1</v>
      </c>
      <c r="F125" s="1">
        <f t="shared" si="12"/>
        <v>2</v>
      </c>
      <c r="G125" s="1">
        <f t="shared" si="13"/>
        <v>0</v>
      </c>
      <c r="H125" s="12">
        <v>2</v>
      </c>
      <c r="I125" s="12">
        <v>2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  <c r="O125" s="12">
        <v>0</v>
      </c>
      <c r="P125" s="12">
        <v>0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>
        <v>0</v>
      </c>
      <c r="AB125" s="12">
        <v>0</v>
      </c>
      <c r="AC125" s="12">
        <v>0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>
        <v>0</v>
      </c>
      <c r="AK125" s="12">
        <v>0</v>
      </c>
      <c r="AL125" s="12">
        <v>0</v>
      </c>
      <c r="AM125" s="21">
        <v>0</v>
      </c>
      <c r="AN125" s="21">
        <v>0</v>
      </c>
      <c r="AO125" s="21">
        <v>0</v>
      </c>
      <c r="AP125" s="21">
        <v>0</v>
      </c>
      <c r="AQ125" s="21">
        <v>0</v>
      </c>
      <c r="AR125" s="21">
        <v>0</v>
      </c>
      <c r="AS125" s="21">
        <v>0</v>
      </c>
      <c r="AT125" s="12">
        <v>0</v>
      </c>
      <c r="AU125" s="12">
        <v>0</v>
      </c>
      <c r="AV125" s="12">
        <v>0</v>
      </c>
      <c r="AW125" s="12">
        <v>0</v>
      </c>
      <c r="AX125" s="12">
        <v>0</v>
      </c>
      <c r="AY125" s="12">
        <v>0</v>
      </c>
      <c r="AZ125" s="12">
        <v>0</v>
      </c>
      <c r="BA125" s="12">
        <v>0</v>
      </c>
      <c r="BB125" s="12">
        <v>0</v>
      </c>
      <c r="BC125" s="12">
        <v>0</v>
      </c>
      <c r="BD125" s="12">
        <v>0</v>
      </c>
      <c r="BE125" s="12">
        <v>0</v>
      </c>
      <c r="BF125" s="12">
        <v>0</v>
      </c>
      <c r="BG125" s="12">
        <v>0</v>
      </c>
      <c r="BH125" s="12">
        <v>0</v>
      </c>
      <c r="BI125" s="12">
        <v>0</v>
      </c>
      <c r="BJ125" s="12">
        <v>0</v>
      </c>
      <c r="BK125" s="12">
        <v>0</v>
      </c>
      <c r="BL125" s="12">
        <v>0</v>
      </c>
      <c r="BM125" s="12">
        <v>0</v>
      </c>
      <c r="BN125" s="12">
        <v>0</v>
      </c>
      <c r="BO125" s="12">
        <v>0</v>
      </c>
      <c r="BP125" s="12">
        <v>0</v>
      </c>
      <c r="BQ125" s="12">
        <v>0</v>
      </c>
      <c r="BR125" s="12">
        <v>0</v>
      </c>
      <c r="BS125" s="12">
        <v>0</v>
      </c>
      <c r="BT125" s="12">
        <v>0</v>
      </c>
      <c r="BU125" s="12">
        <v>0</v>
      </c>
      <c r="BV125" s="12">
        <v>0</v>
      </c>
      <c r="BW125" s="12">
        <v>0</v>
      </c>
      <c r="BX125" s="12">
        <v>0</v>
      </c>
      <c r="BY125" s="12">
        <v>0</v>
      </c>
      <c r="BZ125" s="12">
        <v>0</v>
      </c>
      <c r="CA125" s="12">
        <v>0</v>
      </c>
      <c r="CB125" s="12">
        <v>0</v>
      </c>
      <c r="CC125" s="12">
        <v>0</v>
      </c>
      <c r="CD125" s="12">
        <v>0</v>
      </c>
      <c r="CE125" s="12">
        <v>0</v>
      </c>
      <c r="CF125" s="12">
        <v>0</v>
      </c>
      <c r="CG125" s="12">
        <v>0</v>
      </c>
      <c r="CH125" s="12">
        <v>0</v>
      </c>
      <c r="CI125" s="12">
        <v>0</v>
      </c>
      <c r="CJ125" s="12">
        <v>0</v>
      </c>
      <c r="CK125" s="12">
        <v>0</v>
      </c>
      <c r="CL125" s="12">
        <v>0</v>
      </c>
      <c r="CM125" s="12">
        <v>0</v>
      </c>
      <c r="CN125" s="12">
        <v>0</v>
      </c>
      <c r="CO125" s="12">
        <v>0</v>
      </c>
      <c r="CP125" s="12">
        <v>0</v>
      </c>
      <c r="CQ125" s="12">
        <v>0</v>
      </c>
      <c r="CR125" s="12">
        <v>0</v>
      </c>
      <c r="CS125" s="12">
        <v>0</v>
      </c>
      <c r="CT125" s="12">
        <v>0</v>
      </c>
      <c r="CU125" s="12">
        <v>0</v>
      </c>
      <c r="CV125" s="12">
        <v>0</v>
      </c>
      <c r="CW125" s="12">
        <v>0</v>
      </c>
      <c r="CX125" s="12">
        <v>0</v>
      </c>
      <c r="CY125" s="12">
        <v>0</v>
      </c>
      <c r="CZ125" s="12">
        <v>0</v>
      </c>
      <c r="DA125" s="12">
        <v>0</v>
      </c>
      <c r="DB125" s="12">
        <v>0</v>
      </c>
      <c r="DC125" s="12">
        <v>0</v>
      </c>
      <c r="DD125" s="12">
        <v>0</v>
      </c>
      <c r="DE125" s="12">
        <v>0</v>
      </c>
      <c r="DF125" s="12">
        <v>0</v>
      </c>
      <c r="DG125" s="12">
        <v>0</v>
      </c>
      <c r="DH125" s="12">
        <v>0</v>
      </c>
      <c r="DI125" s="12">
        <v>0</v>
      </c>
      <c r="DJ125" s="12">
        <v>0</v>
      </c>
      <c r="DK125" s="12">
        <v>0</v>
      </c>
      <c r="DL125" s="12">
        <v>0</v>
      </c>
      <c r="DM125" s="12">
        <v>0</v>
      </c>
      <c r="DN125" s="12">
        <v>0</v>
      </c>
      <c r="DO125" s="12">
        <v>0</v>
      </c>
      <c r="DP125" s="12">
        <v>0</v>
      </c>
      <c r="DQ125" s="12">
        <v>0</v>
      </c>
      <c r="DR125" s="12">
        <v>0</v>
      </c>
      <c r="DS125" s="12">
        <v>0</v>
      </c>
      <c r="DT125" s="12">
        <v>0</v>
      </c>
      <c r="DU125" s="12">
        <v>0</v>
      </c>
      <c r="DV125" s="12">
        <v>0</v>
      </c>
      <c r="DW125" s="12">
        <v>0</v>
      </c>
      <c r="DX125" s="12">
        <v>0</v>
      </c>
      <c r="DY125" s="12">
        <v>0</v>
      </c>
      <c r="DZ125" s="12">
        <v>0</v>
      </c>
      <c r="EA125" s="12">
        <v>0</v>
      </c>
      <c r="EB125" s="12">
        <v>0</v>
      </c>
      <c r="EC125" s="12">
        <v>0</v>
      </c>
      <c r="ED125" s="12">
        <v>0</v>
      </c>
      <c r="EE125" s="12">
        <v>0</v>
      </c>
      <c r="EF125" s="12">
        <v>0</v>
      </c>
      <c r="EG125" s="12">
        <v>0</v>
      </c>
      <c r="EH125" s="12">
        <v>0</v>
      </c>
      <c r="EI125" s="12">
        <v>0</v>
      </c>
      <c r="EJ125" s="12">
        <v>0</v>
      </c>
      <c r="EK125" s="12">
        <v>0</v>
      </c>
      <c r="EL125" s="12">
        <v>0</v>
      </c>
      <c r="EM125" s="12">
        <v>0</v>
      </c>
      <c r="EN125" s="12">
        <v>0</v>
      </c>
      <c r="EO125" s="12">
        <v>0</v>
      </c>
      <c r="EP125" s="12">
        <v>0</v>
      </c>
      <c r="EQ125" s="12">
        <v>0</v>
      </c>
      <c r="ER125" s="12">
        <v>0</v>
      </c>
      <c r="ES125" s="12">
        <v>0</v>
      </c>
      <c r="ET125" s="12">
        <v>0</v>
      </c>
      <c r="EU125" s="12">
        <v>0</v>
      </c>
      <c r="EV125" s="12">
        <v>0</v>
      </c>
      <c r="EW125" s="12">
        <v>0</v>
      </c>
      <c r="EX125" s="12">
        <v>0</v>
      </c>
      <c r="EY125" s="12">
        <v>0</v>
      </c>
      <c r="EZ125" s="12">
        <v>0</v>
      </c>
      <c r="FA125" s="12">
        <v>0</v>
      </c>
      <c r="FB125" s="12">
        <v>0</v>
      </c>
      <c r="FC125" s="12">
        <v>0</v>
      </c>
      <c r="FD125" s="12">
        <v>0</v>
      </c>
      <c r="FE125" s="12">
        <v>0</v>
      </c>
      <c r="FF125" s="12">
        <v>0</v>
      </c>
      <c r="FG125" s="12">
        <v>0</v>
      </c>
      <c r="FH125" s="12">
        <v>0</v>
      </c>
      <c r="FI125" s="12">
        <v>0</v>
      </c>
      <c r="FJ125" s="12">
        <v>0</v>
      </c>
      <c r="FK125" s="12">
        <v>0</v>
      </c>
      <c r="FL125" s="12">
        <v>0</v>
      </c>
      <c r="FM125" s="12">
        <v>0</v>
      </c>
      <c r="FN125" s="12">
        <v>0</v>
      </c>
      <c r="FO125" s="12">
        <v>0</v>
      </c>
      <c r="FP125" s="12">
        <v>0</v>
      </c>
      <c r="FQ125" s="12">
        <v>0</v>
      </c>
      <c r="FR125" s="12">
        <v>0</v>
      </c>
      <c r="FS125" s="12">
        <v>0</v>
      </c>
      <c r="FT125" s="12">
        <v>0</v>
      </c>
      <c r="FU125" s="12">
        <v>0</v>
      </c>
      <c r="FV125" s="12">
        <v>0</v>
      </c>
      <c r="FW125" s="12">
        <v>0</v>
      </c>
      <c r="FX125" s="12">
        <v>0</v>
      </c>
      <c r="FY125" s="12">
        <v>0</v>
      </c>
      <c r="FZ125" s="12">
        <v>0</v>
      </c>
      <c r="GA125" s="12">
        <v>0</v>
      </c>
      <c r="GB125" s="12">
        <v>0</v>
      </c>
      <c r="GC125" s="12">
        <v>0</v>
      </c>
      <c r="GD125" s="12">
        <v>0</v>
      </c>
      <c r="GE125" s="12">
        <v>0</v>
      </c>
      <c r="GF125" s="12">
        <v>0</v>
      </c>
      <c r="GG125" s="12">
        <v>0</v>
      </c>
      <c r="GH125" s="12">
        <v>0</v>
      </c>
      <c r="GI125" s="12">
        <v>0</v>
      </c>
    </row>
    <row r="126" spans="1:191" x14ac:dyDescent="0.45">
      <c r="A126">
        <v>124</v>
      </c>
      <c r="B126" s="22" t="s">
        <v>105</v>
      </c>
      <c r="C126" s="23" t="s">
        <v>9</v>
      </c>
      <c r="D126" s="1">
        <v>8</v>
      </c>
      <c r="E126" s="1">
        <v>1</v>
      </c>
      <c r="F126" s="1">
        <f t="shared" si="12"/>
        <v>3</v>
      </c>
      <c r="G126" s="1">
        <f t="shared" si="13"/>
        <v>0</v>
      </c>
      <c r="H126" s="12">
        <v>0</v>
      </c>
      <c r="I126" s="12">
        <v>0</v>
      </c>
      <c r="J126" s="12">
        <v>2</v>
      </c>
      <c r="K126" s="12">
        <v>0</v>
      </c>
      <c r="L126" s="12">
        <v>0</v>
      </c>
      <c r="M126" s="12">
        <v>0</v>
      </c>
      <c r="N126" s="12">
        <v>0</v>
      </c>
      <c r="O126" s="12">
        <v>0</v>
      </c>
      <c r="P126" s="12">
        <v>0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12">
        <v>0</v>
      </c>
      <c r="AM126" s="21">
        <v>0</v>
      </c>
      <c r="AN126" s="21">
        <v>0</v>
      </c>
      <c r="AO126" s="21">
        <v>0</v>
      </c>
      <c r="AP126" s="21">
        <v>0</v>
      </c>
      <c r="AQ126" s="21">
        <v>0</v>
      </c>
      <c r="AR126" s="21">
        <v>0</v>
      </c>
      <c r="AS126" s="21">
        <v>0</v>
      </c>
      <c r="AT126" s="12">
        <v>5</v>
      </c>
      <c r="AU126" s="12">
        <v>0</v>
      </c>
      <c r="AV126" s="12">
        <v>0</v>
      </c>
      <c r="AW126" s="12">
        <v>0</v>
      </c>
      <c r="AX126" s="12">
        <v>0</v>
      </c>
      <c r="AY126" s="12">
        <v>0</v>
      </c>
      <c r="AZ126" s="12">
        <v>0</v>
      </c>
      <c r="BA126" s="12">
        <v>2</v>
      </c>
      <c r="BB126" s="12">
        <v>0</v>
      </c>
      <c r="BC126" s="12">
        <v>0</v>
      </c>
      <c r="BD126" s="12">
        <v>0</v>
      </c>
      <c r="BE126" s="12">
        <v>0</v>
      </c>
      <c r="BF126" s="12">
        <v>0</v>
      </c>
      <c r="BG126" s="12">
        <v>0</v>
      </c>
      <c r="BH126" s="12">
        <v>0</v>
      </c>
      <c r="BI126" s="12">
        <v>0</v>
      </c>
      <c r="BJ126" s="12">
        <v>0</v>
      </c>
      <c r="BK126" s="12">
        <v>0</v>
      </c>
      <c r="BL126" s="12">
        <v>0</v>
      </c>
      <c r="BM126" s="12">
        <v>0</v>
      </c>
      <c r="BN126" s="12">
        <v>0</v>
      </c>
      <c r="BO126" s="12">
        <v>0</v>
      </c>
      <c r="BP126" s="12">
        <v>0</v>
      </c>
      <c r="BQ126" s="12">
        <v>0</v>
      </c>
      <c r="BR126" s="12">
        <v>0</v>
      </c>
      <c r="BS126" s="12">
        <v>0</v>
      </c>
      <c r="BT126" s="12">
        <v>0</v>
      </c>
      <c r="BU126" s="12">
        <v>0</v>
      </c>
      <c r="BV126" s="12">
        <v>0</v>
      </c>
      <c r="BW126" s="12">
        <v>0</v>
      </c>
      <c r="BX126" s="12">
        <v>0</v>
      </c>
      <c r="BY126" s="12">
        <v>0</v>
      </c>
      <c r="BZ126" s="12">
        <v>0</v>
      </c>
      <c r="CA126" s="12">
        <v>0</v>
      </c>
      <c r="CB126" s="12">
        <v>0</v>
      </c>
      <c r="CC126" s="12">
        <v>0</v>
      </c>
      <c r="CD126" s="12">
        <v>0</v>
      </c>
      <c r="CE126" s="12">
        <v>0</v>
      </c>
      <c r="CF126" s="12">
        <v>0</v>
      </c>
      <c r="CG126" s="12">
        <v>0</v>
      </c>
      <c r="CH126" s="12">
        <v>0</v>
      </c>
      <c r="CI126" s="12">
        <v>0</v>
      </c>
      <c r="CJ126" s="12">
        <v>0</v>
      </c>
      <c r="CK126" s="12">
        <v>0</v>
      </c>
      <c r="CL126" s="12">
        <v>0</v>
      </c>
      <c r="CM126" s="12">
        <v>0</v>
      </c>
      <c r="CN126" s="12">
        <v>0</v>
      </c>
      <c r="CO126" s="12">
        <v>0</v>
      </c>
      <c r="CP126" s="12">
        <v>0</v>
      </c>
      <c r="CQ126" s="12">
        <v>0</v>
      </c>
      <c r="CR126" s="12">
        <v>0</v>
      </c>
      <c r="CS126" s="12">
        <v>0</v>
      </c>
      <c r="CT126" s="12">
        <v>0</v>
      </c>
      <c r="CU126" s="12">
        <v>0</v>
      </c>
      <c r="CV126" s="12">
        <v>0</v>
      </c>
      <c r="CW126" s="12">
        <v>0</v>
      </c>
      <c r="CX126" s="12">
        <v>0</v>
      </c>
      <c r="CY126" s="12">
        <v>0</v>
      </c>
      <c r="CZ126" s="12">
        <v>0</v>
      </c>
      <c r="DA126" s="12">
        <v>0</v>
      </c>
      <c r="DB126" s="12">
        <v>0</v>
      </c>
      <c r="DC126" s="12">
        <v>0</v>
      </c>
      <c r="DD126" s="12">
        <v>0</v>
      </c>
      <c r="DE126" s="12">
        <v>0</v>
      </c>
      <c r="DF126" s="12">
        <v>0</v>
      </c>
      <c r="DG126" s="12">
        <v>0</v>
      </c>
      <c r="DH126" s="12">
        <v>0</v>
      </c>
      <c r="DI126" s="12">
        <v>0</v>
      </c>
      <c r="DJ126" s="12">
        <v>0</v>
      </c>
      <c r="DK126" s="12">
        <v>0</v>
      </c>
      <c r="DL126" s="12">
        <v>0</v>
      </c>
      <c r="DM126" s="12">
        <v>0</v>
      </c>
      <c r="DN126" s="12">
        <v>0</v>
      </c>
      <c r="DO126" s="12">
        <v>0</v>
      </c>
      <c r="DP126" s="12">
        <v>0</v>
      </c>
      <c r="DQ126" s="12">
        <v>0</v>
      </c>
      <c r="DR126" s="12">
        <v>0</v>
      </c>
      <c r="DS126" s="12">
        <v>0</v>
      </c>
      <c r="DT126" s="12">
        <v>0</v>
      </c>
      <c r="DU126" s="12">
        <v>0</v>
      </c>
      <c r="DV126" s="12">
        <v>0</v>
      </c>
      <c r="DW126" s="12">
        <v>0</v>
      </c>
      <c r="DX126" s="12">
        <v>0</v>
      </c>
      <c r="DY126" s="12">
        <v>0</v>
      </c>
      <c r="DZ126" s="12">
        <v>0</v>
      </c>
      <c r="EA126" s="12">
        <v>0</v>
      </c>
      <c r="EB126" s="12">
        <v>0</v>
      </c>
      <c r="EC126" s="12">
        <v>0</v>
      </c>
      <c r="ED126" s="12">
        <v>0</v>
      </c>
      <c r="EE126" s="12">
        <v>0</v>
      </c>
      <c r="EF126" s="12">
        <v>0</v>
      </c>
      <c r="EG126" s="12">
        <v>0</v>
      </c>
      <c r="EH126" s="12">
        <v>0</v>
      </c>
      <c r="EI126" s="12">
        <v>0</v>
      </c>
      <c r="EJ126" s="12">
        <v>0</v>
      </c>
      <c r="EK126" s="12">
        <v>0</v>
      </c>
      <c r="EL126" s="12">
        <v>0</v>
      </c>
      <c r="EM126" s="12">
        <v>0</v>
      </c>
      <c r="EN126" s="12">
        <v>0</v>
      </c>
      <c r="EO126" s="12">
        <v>0</v>
      </c>
      <c r="EP126" s="12">
        <v>0</v>
      </c>
      <c r="EQ126" s="12">
        <v>0</v>
      </c>
      <c r="ER126" s="12">
        <v>0</v>
      </c>
      <c r="ES126" s="12">
        <v>0</v>
      </c>
      <c r="ET126" s="12">
        <v>0</v>
      </c>
      <c r="EU126" s="12">
        <v>0</v>
      </c>
      <c r="EV126" s="12">
        <v>0</v>
      </c>
      <c r="EW126" s="12">
        <v>0</v>
      </c>
      <c r="EX126" s="12">
        <v>0</v>
      </c>
      <c r="EY126" s="12">
        <v>0</v>
      </c>
      <c r="EZ126" s="12">
        <v>0</v>
      </c>
      <c r="FA126" s="12">
        <v>0</v>
      </c>
      <c r="FB126" s="12">
        <v>0</v>
      </c>
      <c r="FC126" s="12">
        <v>0</v>
      </c>
      <c r="FD126" s="12">
        <v>0</v>
      </c>
      <c r="FE126" s="12">
        <v>0</v>
      </c>
      <c r="FF126" s="12">
        <v>0</v>
      </c>
      <c r="FG126" s="12">
        <v>0</v>
      </c>
      <c r="FH126" s="12">
        <v>0</v>
      </c>
      <c r="FI126" s="12">
        <v>0</v>
      </c>
      <c r="FJ126" s="12">
        <v>0</v>
      </c>
      <c r="FK126" s="12">
        <v>0</v>
      </c>
      <c r="FL126" s="12">
        <v>0</v>
      </c>
      <c r="FM126" s="12">
        <v>0</v>
      </c>
      <c r="FN126" s="12">
        <v>0</v>
      </c>
      <c r="FO126" s="12">
        <v>0</v>
      </c>
      <c r="FP126" s="12">
        <v>0</v>
      </c>
      <c r="FQ126" s="12">
        <v>0</v>
      </c>
      <c r="FR126" s="12">
        <v>0</v>
      </c>
      <c r="FS126" s="12">
        <v>0</v>
      </c>
      <c r="FT126" s="12">
        <v>0</v>
      </c>
      <c r="FU126" s="12">
        <v>0</v>
      </c>
      <c r="FV126" s="12">
        <v>0</v>
      </c>
      <c r="FW126" s="12">
        <v>0</v>
      </c>
      <c r="FX126" s="12">
        <v>0</v>
      </c>
      <c r="FY126" s="12">
        <v>0</v>
      </c>
      <c r="FZ126" s="12">
        <v>0</v>
      </c>
      <c r="GA126" s="12">
        <v>0</v>
      </c>
      <c r="GB126" s="12">
        <v>0</v>
      </c>
      <c r="GC126" s="12">
        <v>0</v>
      </c>
      <c r="GD126" s="12">
        <v>0</v>
      </c>
      <c r="GE126" s="12">
        <v>0</v>
      </c>
      <c r="GF126" s="12">
        <v>0</v>
      </c>
      <c r="GG126" s="12">
        <v>0</v>
      </c>
      <c r="GH126" s="12">
        <v>0</v>
      </c>
      <c r="GI126" s="12">
        <v>0</v>
      </c>
    </row>
    <row r="127" spans="1:191" x14ac:dyDescent="0.45">
      <c r="A127">
        <v>125</v>
      </c>
      <c r="B127" s="22" t="s">
        <v>104</v>
      </c>
      <c r="C127" s="23" t="s">
        <v>9</v>
      </c>
      <c r="D127" s="1">
        <v>0.5</v>
      </c>
      <c r="E127" s="1">
        <v>1</v>
      </c>
      <c r="F127" s="1">
        <f t="shared" si="12"/>
        <v>1</v>
      </c>
      <c r="G127" s="1">
        <f t="shared" si="13"/>
        <v>0</v>
      </c>
      <c r="H127" s="12">
        <v>0</v>
      </c>
      <c r="I127" s="12">
        <v>0</v>
      </c>
      <c r="J127" s="12">
        <v>0</v>
      </c>
      <c r="K127" s="12">
        <v>5</v>
      </c>
      <c r="L127" s="12">
        <v>0</v>
      </c>
      <c r="M127" s="12">
        <v>0</v>
      </c>
      <c r="N127" s="12">
        <v>0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>
        <v>0</v>
      </c>
      <c r="AL127" s="12">
        <v>0</v>
      </c>
      <c r="AM127" s="21">
        <v>0</v>
      </c>
      <c r="AN127" s="21">
        <v>0</v>
      </c>
      <c r="AO127" s="21">
        <v>0</v>
      </c>
      <c r="AP127" s="21">
        <v>0</v>
      </c>
      <c r="AQ127" s="21">
        <v>0</v>
      </c>
      <c r="AR127" s="21">
        <v>0</v>
      </c>
      <c r="AS127" s="21">
        <v>0</v>
      </c>
      <c r="AT127" s="12">
        <v>0</v>
      </c>
      <c r="AU127" s="12">
        <v>0</v>
      </c>
      <c r="AV127" s="12">
        <v>0</v>
      </c>
      <c r="AW127" s="12">
        <v>0</v>
      </c>
      <c r="AX127" s="12">
        <v>0</v>
      </c>
      <c r="AY127" s="12">
        <v>0</v>
      </c>
      <c r="AZ127" s="12">
        <v>0</v>
      </c>
      <c r="BA127" s="12">
        <v>0</v>
      </c>
      <c r="BB127" s="12">
        <v>0</v>
      </c>
      <c r="BC127" s="12">
        <v>0</v>
      </c>
      <c r="BD127" s="12">
        <v>0</v>
      </c>
      <c r="BE127" s="12">
        <v>0</v>
      </c>
      <c r="BF127" s="12">
        <v>0</v>
      </c>
      <c r="BG127" s="12">
        <v>0</v>
      </c>
      <c r="BH127" s="12">
        <v>0</v>
      </c>
      <c r="BI127" s="12">
        <v>0</v>
      </c>
      <c r="BJ127" s="12">
        <v>0</v>
      </c>
      <c r="BK127" s="12">
        <v>0</v>
      </c>
      <c r="BL127" s="12">
        <v>0</v>
      </c>
      <c r="BM127" s="12">
        <v>0</v>
      </c>
      <c r="BN127" s="12">
        <v>0</v>
      </c>
      <c r="BO127" s="12">
        <v>0</v>
      </c>
      <c r="BP127" s="12">
        <v>0</v>
      </c>
      <c r="BQ127" s="12">
        <v>0</v>
      </c>
      <c r="BR127" s="12">
        <v>0</v>
      </c>
      <c r="BS127" s="12">
        <v>0</v>
      </c>
      <c r="BT127" s="12">
        <v>0</v>
      </c>
      <c r="BU127" s="12">
        <v>0</v>
      </c>
      <c r="BV127" s="12">
        <v>0</v>
      </c>
      <c r="BW127" s="12">
        <v>0</v>
      </c>
      <c r="BX127" s="12">
        <v>0</v>
      </c>
      <c r="BY127" s="12">
        <v>0</v>
      </c>
      <c r="BZ127" s="12">
        <v>0</v>
      </c>
      <c r="CA127" s="12">
        <v>0</v>
      </c>
      <c r="CB127" s="12">
        <v>0</v>
      </c>
      <c r="CC127" s="12">
        <v>0</v>
      </c>
      <c r="CD127" s="12">
        <v>0</v>
      </c>
      <c r="CE127" s="12">
        <v>0</v>
      </c>
      <c r="CF127" s="12">
        <v>0</v>
      </c>
      <c r="CG127" s="12">
        <v>0</v>
      </c>
      <c r="CH127" s="12">
        <v>0</v>
      </c>
      <c r="CI127" s="12">
        <v>0</v>
      </c>
      <c r="CJ127" s="12">
        <v>0</v>
      </c>
      <c r="CK127" s="12">
        <v>0</v>
      </c>
      <c r="CL127" s="12">
        <v>0</v>
      </c>
      <c r="CM127" s="12">
        <v>0</v>
      </c>
      <c r="CN127" s="12">
        <v>0</v>
      </c>
      <c r="CO127" s="12">
        <v>0</v>
      </c>
      <c r="CP127" s="12">
        <v>0</v>
      </c>
      <c r="CQ127" s="12">
        <v>0</v>
      </c>
      <c r="CR127" s="12">
        <v>0</v>
      </c>
      <c r="CS127" s="12">
        <v>0</v>
      </c>
      <c r="CT127" s="12">
        <v>0</v>
      </c>
      <c r="CU127" s="12">
        <v>0</v>
      </c>
      <c r="CV127" s="12">
        <v>0</v>
      </c>
      <c r="CW127" s="12">
        <v>0</v>
      </c>
      <c r="CX127" s="12">
        <v>0</v>
      </c>
      <c r="CY127" s="12">
        <v>0</v>
      </c>
      <c r="CZ127" s="12">
        <v>0</v>
      </c>
      <c r="DA127" s="12">
        <v>0</v>
      </c>
      <c r="DB127" s="12">
        <v>0</v>
      </c>
      <c r="DC127" s="12">
        <v>0</v>
      </c>
      <c r="DD127" s="12">
        <v>0</v>
      </c>
      <c r="DE127" s="12">
        <v>0</v>
      </c>
      <c r="DF127" s="12">
        <v>0</v>
      </c>
      <c r="DG127" s="12">
        <v>0</v>
      </c>
      <c r="DH127" s="12">
        <v>0</v>
      </c>
      <c r="DI127" s="12">
        <v>0</v>
      </c>
      <c r="DJ127" s="12">
        <v>0</v>
      </c>
      <c r="DK127" s="12">
        <v>0</v>
      </c>
      <c r="DL127" s="12">
        <v>0</v>
      </c>
      <c r="DM127" s="12">
        <v>0</v>
      </c>
      <c r="DN127" s="12">
        <v>0</v>
      </c>
      <c r="DO127" s="12">
        <v>0</v>
      </c>
      <c r="DP127" s="12">
        <v>0</v>
      </c>
      <c r="DQ127" s="12">
        <v>0</v>
      </c>
      <c r="DR127" s="12">
        <v>0</v>
      </c>
      <c r="DS127" s="12">
        <v>0</v>
      </c>
      <c r="DT127" s="12">
        <v>0</v>
      </c>
      <c r="DU127" s="12">
        <v>0</v>
      </c>
      <c r="DV127" s="12">
        <v>0</v>
      </c>
      <c r="DW127" s="12">
        <v>0</v>
      </c>
      <c r="DX127" s="12">
        <v>0</v>
      </c>
      <c r="DY127" s="12">
        <v>0</v>
      </c>
      <c r="DZ127" s="12">
        <v>0</v>
      </c>
      <c r="EA127" s="12">
        <v>0</v>
      </c>
      <c r="EB127" s="12">
        <v>0</v>
      </c>
      <c r="EC127" s="12">
        <v>0</v>
      </c>
      <c r="ED127" s="12">
        <v>0</v>
      </c>
      <c r="EE127" s="12">
        <v>0</v>
      </c>
      <c r="EF127" s="12">
        <v>0</v>
      </c>
      <c r="EG127" s="12">
        <v>0</v>
      </c>
      <c r="EH127" s="12">
        <v>0</v>
      </c>
      <c r="EI127" s="12">
        <v>0</v>
      </c>
      <c r="EJ127" s="12">
        <v>0</v>
      </c>
      <c r="EK127" s="12">
        <v>0</v>
      </c>
      <c r="EL127" s="12">
        <v>0</v>
      </c>
      <c r="EM127" s="12">
        <v>0</v>
      </c>
      <c r="EN127" s="12">
        <v>0</v>
      </c>
      <c r="EO127" s="12">
        <v>0</v>
      </c>
      <c r="EP127" s="12">
        <v>0</v>
      </c>
      <c r="EQ127" s="12">
        <v>0</v>
      </c>
      <c r="ER127" s="12">
        <v>0</v>
      </c>
      <c r="ES127" s="12">
        <v>0</v>
      </c>
      <c r="ET127" s="12">
        <v>0</v>
      </c>
      <c r="EU127" s="12">
        <v>0</v>
      </c>
      <c r="EV127" s="12">
        <v>0</v>
      </c>
      <c r="EW127" s="12">
        <v>0</v>
      </c>
      <c r="EX127" s="12">
        <v>0</v>
      </c>
      <c r="EY127" s="12">
        <v>0</v>
      </c>
      <c r="EZ127" s="12">
        <v>0</v>
      </c>
      <c r="FA127" s="12">
        <v>0</v>
      </c>
      <c r="FB127" s="12">
        <v>0</v>
      </c>
      <c r="FC127" s="12">
        <v>0</v>
      </c>
      <c r="FD127" s="12">
        <v>0</v>
      </c>
      <c r="FE127" s="12">
        <v>0</v>
      </c>
      <c r="FF127" s="12">
        <v>0</v>
      </c>
      <c r="FG127" s="12">
        <v>0</v>
      </c>
      <c r="FH127" s="12">
        <v>0</v>
      </c>
      <c r="FI127" s="12">
        <v>0</v>
      </c>
      <c r="FJ127" s="12">
        <v>0</v>
      </c>
      <c r="FK127" s="12">
        <v>0</v>
      </c>
      <c r="FL127" s="12">
        <v>0</v>
      </c>
      <c r="FM127" s="12">
        <v>0</v>
      </c>
      <c r="FN127" s="12">
        <v>0</v>
      </c>
      <c r="FO127" s="12">
        <v>0</v>
      </c>
      <c r="FP127" s="12">
        <v>0</v>
      </c>
      <c r="FQ127" s="12">
        <v>0</v>
      </c>
      <c r="FR127" s="12">
        <v>0</v>
      </c>
      <c r="FS127" s="12">
        <v>0</v>
      </c>
      <c r="FT127" s="12">
        <v>0</v>
      </c>
      <c r="FU127" s="12">
        <v>0</v>
      </c>
      <c r="FV127" s="12">
        <v>0</v>
      </c>
      <c r="FW127" s="12">
        <v>0</v>
      </c>
      <c r="FX127" s="12">
        <v>0</v>
      </c>
      <c r="FY127" s="12">
        <v>0</v>
      </c>
      <c r="FZ127" s="12">
        <v>0</v>
      </c>
      <c r="GA127" s="12">
        <v>0</v>
      </c>
      <c r="GB127" s="12">
        <v>0</v>
      </c>
      <c r="GC127" s="12">
        <v>0</v>
      </c>
      <c r="GD127" s="12">
        <v>0</v>
      </c>
      <c r="GE127" s="12">
        <v>0</v>
      </c>
      <c r="GF127" s="12">
        <v>0</v>
      </c>
      <c r="GG127" s="12">
        <v>0</v>
      </c>
      <c r="GH127" s="12">
        <v>0</v>
      </c>
      <c r="GI127" s="12">
        <v>0</v>
      </c>
    </row>
    <row r="128" spans="1:191" x14ac:dyDescent="0.45">
      <c r="A128">
        <v>126</v>
      </c>
      <c r="B128" s="22" t="s">
        <v>103</v>
      </c>
      <c r="C128" s="23" t="s">
        <v>9</v>
      </c>
      <c r="D128" s="1">
        <v>3</v>
      </c>
      <c r="E128" s="1">
        <v>1</v>
      </c>
      <c r="F128" s="1">
        <f t="shared" si="12"/>
        <v>3</v>
      </c>
      <c r="G128" s="1">
        <f t="shared" si="13"/>
        <v>0</v>
      </c>
      <c r="H128" s="12">
        <v>5</v>
      </c>
      <c r="I128" s="12">
        <v>10</v>
      </c>
      <c r="J128" s="12">
        <v>0</v>
      </c>
      <c r="K128" s="12">
        <v>0</v>
      </c>
      <c r="L128" s="12">
        <v>0</v>
      </c>
      <c r="M128" s="12">
        <v>0</v>
      </c>
      <c r="N128" s="12">
        <v>0</v>
      </c>
      <c r="O128" s="12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0</v>
      </c>
      <c r="AD128" s="12">
        <v>0</v>
      </c>
      <c r="AE128" s="12">
        <v>0</v>
      </c>
      <c r="AF128" s="12">
        <v>0</v>
      </c>
      <c r="AG128" s="12">
        <v>0</v>
      </c>
      <c r="AH128" s="12">
        <v>0</v>
      </c>
      <c r="AI128" s="12">
        <v>0</v>
      </c>
      <c r="AJ128" s="12">
        <v>0</v>
      </c>
      <c r="AK128" s="12">
        <v>0</v>
      </c>
      <c r="AL128" s="12">
        <v>0</v>
      </c>
      <c r="AM128" s="21">
        <v>0</v>
      </c>
      <c r="AN128" s="21">
        <v>0</v>
      </c>
      <c r="AO128" s="21">
        <v>0</v>
      </c>
      <c r="AP128" s="21">
        <v>0</v>
      </c>
      <c r="AQ128" s="21">
        <v>0</v>
      </c>
      <c r="AR128" s="21">
        <v>0</v>
      </c>
      <c r="AS128" s="21">
        <v>0</v>
      </c>
      <c r="AT128" s="12">
        <v>0</v>
      </c>
      <c r="AU128" s="12">
        <v>0</v>
      </c>
      <c r="AV128" s="12">
        <v>0</v>
      </c>
      <c r="AW128" s="12">
        <v>0</v>
      </c>
      <c r="AX128" s="12">
        <v>0</v>
      </c>
      <c r="AY128" s="12">
        <v>0</v>
      </c>
      <c r="AZ128" s="12">
        <v>0</v>
      </c>
      <c r="BA128" s="12">
        <v>0</v>
      </c>
      <c r="BB128" s="12">
        <v>0</v>
      </c>
      <c r="BC128" s="12">
        <v>0</v>
      </c>
      <c r="BD128" s="12">
        <v>0</v>
      </c>
      <c r="BE128" s="12">
        <v>10</v>
      </c>
      <c r="BF128" s="12">
        <v>0</v>
      </c>
      <c r="BG128" s="12">
        <v>0</v>
      </c>
      <c r="BH128" s="12">
        <v>0</v>
      </c>
      <c r="BI128" s="12">
        <v>0</v>
      </c>
      <c r="BJ128" s="12">
        <v>0</v>
      </c>
      <c r="BK128" s="12">
        <v>0</v>
      </c>
      <c r="BL128" s="12">
        <v>0</v>
      </c>
      <c r="BM128" s="12">
        <v>0</v>
      </c>
      <c r="BN128" s="12">
        <v>0</v>
      </c>
      <c r="BO128" s="12">
        <v>0</v>
      </c>
      <c r="BP128" s="12">
        <v>0</v>
      </c>
      <c r="BQ128" s="12">
        <v>0</v>
      </c>
      <c r="BR128" s="12">
        <v>0</v>
      </c>
      <c r="BS128" s="12">
        <v>0</v>
      </c>
      <c r="BT128" s="12">
        <v>0</v>
      </c>
      <c r="BU128" s="12">
        <v>0</v>
      </c>
      <c r="BV128" s="12">
        <v>0</v>
      </c>
      <c r="BW128" s="12">
        <v>0</v>
      </c>
      <c r="BX128" s="12">
        <v>0</v>
      </c>
      <c r="BY128" s="12">
        <v>0</v>
      </c>
      <c r="BZ128" s="12">
        <v>0</v>
      </c>
      <c r="CA128" s="12">
        <v>0</v>
      </c>
      <c r="CB128" s="12">
        <v>0</v>
      </c>
      <c r="CC128" s="12">
        <v>0</v>
      </c>
      <c r="CD128" s="12">
        <v>0</v>
      </c>
      <c r="CE128" s="12">
        <v>0</v>
      </c>
      <c r="CF128" s="12">
        <v>0</v>
      </c>
      <c r="CG128" s="12">
        <v>0</v>
      </c>
      <c r="CH128" s="12">
        <v>0</v>
      </c>
      <c r="CI128" s="12">
        <v>0</v>
      </c>
      <c r="CJ128" s="12">
        <v>0</v>
      </c>
      <c r="CK128" s="12">
        <v>0</v>
      </c>
      <c r="CL128" s="12">
        <v>0</v>
      </c>
      <c r="CM128" s="12">
        <v>0</v>
      </c>
      <c r="CN128" s="12">
        <v>0</v>
      </c>
      <c r="CO128" s="12">
        <v>0</v>
      </c>
      <c r="CP128" s="12">
        <v>0</v>
      </c>
      <c r="CQ128" s="12">
        <v>0</v>
      </c>
      <c r="CR128" s="12">
        <v>0</v>
      </c>
      <c r="CS128" s="12">
        <v>0</v>
      </c>
      <c r="CT128" s="12">
        <v>0</v>
      </c>
      <c r="CU128" s="12">
        <v>0</v>
      </c>
      <c r="CV128" s="12">
        <v>0</v>
      </c>
      <c r="CW128" s="12">
        <v>0</v>
      </c>
      <c r="CX128" s="12">
        <v>0</v>
      </c>
      <c r="CY128" s="12">
        <v>0</v>
      </c>
      <c r="CZ128" s="12">
        <v>0</v>
      </c>
      <c r="DA128" s="12">
        <v>0</v>
      </c>
      <c r="DB128" s="12">
        <v>0</v>
      </c>
      <c r="DC128" s="12">
        <v>0</v>
      </c>
      <c r="DD128" s="12">
        <v>0</v>
      </c>
      <c r="DE128" s="12">
        <v>0</v>
      </c>
      <c r="DF128" s="12">
        <v>0</v>
      </c>
      <c r="DG128" s="12">
        <v>0</v>
      </c>
      <c r="DH128" s="12">
        <v>0</v>
      </c>
      <c r="DI128" s="12">
        <v>0</v>
      </c>
      <c r="DJ128" s="12">
        <v>0</v>
      </c>
      <c r="DK128" s="12">
        <v>0</v>
      </c>
      <c r="DL128" s="12">
        <v>0</v>
      </c>
      <c r="DM128" s="12">
        <v>0</v>
      </c>
      <c r="DN128" s="12">
        <v>0</v>
      </c>
      <c r="DO128" s="12">
        <v>0</v>
      </c>
      <c r="DP128" s="12">
        <v>0</v>
      </c>
      <c r="DQ128" s="12">
        <v>0</v>
      </c>
      <c r="DR128" s="12">
        <v>0</v>
      </c>
      <c r="DS128" s="12">
        <v>0</v>
      </c>
      <c r="DT128" s="12">
        <v>0</v>
      </c>
      <c r="DU128" s="12">
        <v>0</v>
      </c>
      <c r="DV128" s="12">
        <v>0</v>
      </c>
      <c r="DW128" s="12">
        <v>0</v>
      </c>
      <c r="DX128" s="12">
        <v>0</v>
      </c>
      <c r="DY128" s="12">
        <v>0</v>
      </c>
      <c r="DZ128" s="12">
        <v>0</v>
      </c>
      <c r="EA128" s="12">
        <v>0</v>
      </c>
      <c r="EB128" s="12">
        <v>0</v>
      </c>
      <c r="EC128" s="12">
        <v>0</v>
      </c>
      <c r="ED128" s="12">
        <v>0</v>
      </c>
      <c r="EE128" s="12">
        <v>0</v>
      </c>
      <c r="EF128" s="12">
        <v>0</v>
      </c>
      <c r="EG128" s="12">
        <v>0</v>
      </c>
      <c r="EH128" s="12">
        <v>0</v>
      </c>
      <c r="EI128" s="12">
        <v>0</v>
      </c>
      <c r="EJ128" s="12">
        <v>0</v>
      </c>
      <c r="EK128" s="12">
        <v>0</v>
      </c>
      <c r="EL128" s="12">
        <v>0</v>
      </c>
      <c r="EM128" s="12">
        <v>0</v>
      </c>
      <c r="EN128" s="12">
        <v>0</v>
      </c>
      <c r="EO128" s="12">
        <v>0</v>
      </c>
      <c r="EP128" s="12">
        <v>0</v>
      </c>
      <c r="EQ128" s="12">
        <v>0</v>
      </c>
      <c r="ER128" s="12">
        <v>0</v>
      </c>
      <c r="ES128" s="12">
        <v>0</v>
      </c>
      <c r="ET128" s="12">
        <v>0</v>
      </c>
      <c r="EU128" s="12">
        <v>0</v>
      </c>
      <c r="EV128" s="12">
        <v>0</v>
      </c>
      <c r="EW128" s="12">
        <v>0</v>
      </c>
      <c r="EX128" s="12">
        <v>0</v>
      </c>
      <c r="EY128" s="12">
        <v>0</v>
      </c>
      <c r="EZ128" s="12">
        <v>0</v>
      </c>
      <c r="FA128" s="12">
        <v>0</v>
      </c>
      <c r="FB128" s="12">
        <v>0</v>
      </c>
      <c r="FC128" s="12">
        <v>0</v>
      </c>
      <c r="FD128" s="12">
        <v>0</v>
      </c>
      <c r="FE128" s="12">
        <v>0</v>
      </c>
      <c r="FF128" s="12">
        <v>0</v>
      </c>
      <c r="FG128" s="12">
        <v>0</v>
      </c>
      <c r="FH128" s="12">
        <v>0</v>
      </c>
      <c r="FI128" s="12">
        <v>0</v>
      </c>
      <c r="FJ128" s="12">
        <v>0</v>
      </c>
      <c r="FK128" s="12">
        <v>0</v>
      </c>
      <c r="FL128" s="12">
        <v>0</v>
      </c>
      <c r="FM128" s="12">
        <v>0</v>
      </c>
      <c r="FN128" s="12">
        <v>0</v>
      </c>
      <c r="FO128" s="12">
        <v>0</v>
      </c>
      <c r="FP128" s="12">
        <v>0</v>
      </c>
      <c r="FQ128" s="12">
        <v>0</v>
      </c>
      <c r="FR128" s="12">
        <v>0</v>
      </c>
      <c r="FS128" s="12">
        <v>0</v>
      </c>
      <c r="FT128" s="12">
        <v>0</v>
      </c>
      <c r="FU128" s="12">
        <v>0</v>
      </c>
      <c r="FV128" s="12">
        <v>0</v>
      </c>
      <c r="FW128" s="12">
        <v>0</v>
      </c>
      <c r="FX128" s="12">
        <v>0</v>
      </c>
      <c r="FY128" s="12">
        <v>0</v>
      </c>
      <c r="FZ128" s="12">
        <v>0</v>
      </c>
      <c r="GA128" s="12">
        <v>0</v>
      </c>
      <c r="GB128" s="12">
        <v>0</v>
      </c>
      <c r="GC128" s="12">
        <v>0</v>
      </c>
      <c r="GD128" s="12">
        <v>0</v>
      </c>
      <c r="GE128" s="12">
        <v>0</v>
      </c>
      <c r="GF128" s="12">
        <v>0</v>
      </c>
      <c r="GG128" s="12">
        <v>0</v>
      </c>
      <c r="GH128" s="12">
        <v>0</v>
      </c>
      <c r="GI128" s="12">
        <v>0</v>
      </c>
    </row>
    <row r="129" spans="1:191" x14ac:dyDescent="0.45">
      <c r="A129">
        <v>127</v>
      </c>
      <c r="B129" s="22" t="s">
        <v>102</v>
      </c>
      <c r="C129" s="23" t="s">
        <v>7</v>
      </c>
      <c r="D129" s="1">
        <v>15</v>
      </c>
      <c r="E129" s="1">
        <v>1</v>
      </c>
      <c r="F129" s="1">
        <f t="shared" si="12"/>
        <v>4</v>
      </c>
      <c r="G129" s="1">
        <f t="shared" si="13"/>
        <v>0</v>
      </c>
      <c r="H129" s="12">
        <v>0</v>
      </c>
      <c r="I129" s="12">
        <v>0</v>
      </c>
      <c r="J129" s="12">
        <v>10</v>
      </c>
      <c r="K129" s="12">
        <v>0</v>
      </c>
      <c r="L129" s="12">
        <v>0</v>
      </c>
      <c r="M129" s="12">
        <v>0</v>
      </c>
      <c r="N129" s="12">
        <v>0</v>
      </c>
      <c r="O129" s="12">
        <v>0</v>
      </c>
      <c r="P129" s="12">
        <v>0</v>
      </c>
      <c r="Q129" s="12">
        <v>0</v>
      </c>
      <c r="R129" s="12">
        <v>0</v>
      </c>
      <c r="S129" s="12">
        <v>0</v>
      </c>
      <c r="T129" s="12">
        <v>0</v>
      </c>
      <c r="U129" s="12">
        <v>0</v>
      </c>
      <c r="V129" s="12">
        <v>0</v>
      </c>
      <c r="W129" s="12">
        <v>0</v>
      </c>
      <c r="X129" s="12">
        <v>0</v>
      </c>
      <c r="Y129" s="12">
        <v>0</v>
      </c>
      <c r="Z129" s="12">
        <v>0</v>
      </c>
      <c r="AA129" s="12">
        <v>0</v>
      </c>
      <c r="AB129" s="12">
        <v>0</v>
      </c>
      <c r="AC129" s="12">
        <v>0</v>
      </c>
      <c r="AD129" s="12">
        <v>0</v>
      </c>
      <c r="AE129" s="12">
        <v>0</v>
      </c>
      <c r="AF129" s="12">
        <v>0</v>
      </c>
      <c r="AG129" s="12">
        <v>0</v>
      </c>
      <c r="AH129" s="12">
        <v>0</v>
      </c>
      <c r="AI129" s="12">
        <v>0</v>
      </c>
      <c r="AJ129" s="12">
        <v>0</v>
      </c>
      <c r="AK129" s="12">
        <v>0</v>
      </c>
      <c r="AL129" s="12">
        <v>0</v>
      </c>
      <c r="AM129" s="21">
        <v>0</v>
      </c>
      <c r="AN129" s="21">
        <v>0</v>
      </c>
      <c r="AO129" s="21">
        <v>0</v>
      </c>
      <c r="AP129" s="21">
        <v>0</v>
      </c>
      <c r="AQ129" s="21">
        <v>0</v>
      </c>
      <c r="AR129" s="21">
        <v>0</v>
      </c>
      <c r="AS129" s="21">
        <v>0</v>
      </c>
      <c r="AT129" s="12">
        <v>0</v>
      </c>
      <c r="AU129" s="12">
        <v>0</v>
      </c>
      <c r="AV129" s="12">
        <v>0</v>
      </c>
      <c r="AW129" s="12">
        <v>20</v>
      </c>
      <c r="AX129" s="12">
        <v>0</v>
      </c>
      <c r="AY129" s="12">
        <v>10</v>
      </c>
      <c r="AZ129" s="12">
        <v>0</v>
      </c>
      <c r="BA129" s="12">
        <v>20</v>
      </c>
      <c r="BB129" s="12">
        <v>0</v>
      </c>
      <c r="BC129" s="12">
        <v>0</v>
      </c>
      <c r="BD129" s="12">
        <v>0</v>
      </c>
      <c r="BE129" s="12">
        <v>0</v>
      </c>
      <c r="BF129" s="12">
        <v>0</v>
      </c>
      <c r="BG129" s="12">
        <v>0</v>
      </c>
      <c r="BH129" s="12">
        <v>0</v>
      </c>
      <c r="BI129" s="12">
        <v>0</v>
      </c>
      <c r="BJ129" s="12">
        <v>0</v>
      </c>
      <c r="BK129" s="12">
        <v>0</v>
      </c>
      <c r="BL129" s="12">
        <v>0</v>
      </c>
      <c r="BM129" s="12">
        <v>0</v>
      </c>
      <c r="BN129" s="12">
        <v>0</v>
      </c>
      <c r="BO129" s="12">
        <v>0</v>
      </c>
      <c r="BP129" s="12">
        <v>0</v>
      </c>
      <c r="BQ129" s="12">
        <v>0</v>
      </c>
      <c r="BR129" s="12">
        <v>0</v>
      </c>
      <c r="BS129" s="12">
        <v>0</v>
      </c>
      <c r="BT129" s="12">
        <v>0</v>
      </c>
      <c r="BU129" s="12">
        <v>0</v>
      </c>
      <c r="BV129" s="12">
        <v>0</v>
      </c>
      <c r="BW129" s="12">
        <v>0</v>
      </c>
      <c r="BX129" s="12">
        <v>0</v>
      </c>
      <c r="BY129" s="12">
        <v>0</v>
      </c>
      <c r="BZ129" s="12">
        <v>0</v>
      </c>
      <c r="CA129" s="12">
        <v>0</v>
      </c>
      <c r="CB129" s="12">
        <v>0</v>
      </c>
      <c r="CC129" s="12">
        <v>0</v>
      </c>
      <c r="CD129" s="12">
        <v>0</v>
      </c>
      <c r="CE129" s="12">
        <v>0</v>
      </c>
      <c r="CF129" s="12">
        <v>0</v>
      </c>
      <c r="CG129" s="12">
        <v>0</v>
      </c>
      <c r="CH129" s="12">
        <v>0</v>
      </c>
      <c r="CI129" s="12">
        <v>0</v>
      </c>
      <c r="CJ129" s="12">
        <v>0</v>
      </c>
      <c r="CK129" s="12">
        <v>0</v>
      </c>
      <c r="CL129" s="12">
        <v>0</v>
      </c>
      <c r="CM129" s="12">
        <v>0</v>
      </c>
      <c r="CN129" s="12">
        <v>0</v>
      </c>
      <c r="CO129" s="12">
        <v>0</v>
      </c>
      <c r="CP129" s="12">
        <v>0</v>
      </c>
      <c r="CQ129" s="12">
        <v>0</v>
      </c>
      <c r="CR129" s="12">
        <v>0</v>
      </c>
      <c r="CS129" s="12">
        <v>0</v>
      </c>
      <c r="CT129" s="12">
        <v>0</v>
      </c>
      <c r="CU129" s="12">
        <v>0</v>
      </c>
      <c r="CV129" s="12">
        <v>0</v>
      </c>
      <c r="CW129" s="12">
        <v>0</v>
      </c>
      <c r="CX129" s="12">
        <v>0</v>
      </c>
      <c r="CY129" s="12">
        <v>0</v>
      </c>
      <c r="CZ129" s="12">
        <v>0</v>
      </c>
      <c r="DA129" s="12">
        <v>0</v>
      </c>
      <c r="DB129" s="12">
        <v>0</v>
      </c>
      <c r="DC129" s="12">
        <v>0</v>
      </c>
      <c r="DD129" s="12">
        <v>0</v>
      </c>
      <c r="DE129" s="12">
        <v>0</v>
      </c>
      <c r="DF129" s="12">
        <v>0</v>
      </c>
      <c r="DG129" s="12">
        <v>0</v>
      </c>
      <c r="DH129" s="12">
        <v>0</v>
      </c>
      <c r="DI129" s="12">
        <v>0</v>
      </c>
      <c r="DJ129" s="12">
        <v>0</v>
      </c>
      <c r="DK129" s="12">
        <v>0</v>
      </c>
      <c r="DL129" s="12">
        <v>0</v>
      </c>
      <c r="DM129" s="12">
        <v>0</v>
      </c>
      <c r="DN129" s="12">
        <v>0</v>
      </c>
      <c r="DO129" s="12">
        <v>0</v>
      </c>
      <c r="DP129" s="12">
        <v>0</v>
      </c>
      <c r="DQ129" s="12">
        <v>0</v>
      </c>
      <c r="DR129" s="12">
        <v>0</v>
      </c>
      <c r="DS129" s="12">
        <v>0</v>
      </c>
      <c r="DT129" s="12">
        <v>0</v>
      </c>
      <c r="DU129" s="12">
        <v>0</v>
      </c>
      <c r="DV129" s="12">
        <v>0</v>
      </c>
      <c r="DW129" s="12">
        <v>0</v>
      </c>
      <c r="DX129" s="12">
        <v>0</v>
      </c>
      <c r="DY129" s="12">
        <v>0</v>
      </c>
      <c r="DZ129" s="12">
        <v>0</v>
      </c>
      <c r="EA129" s="12">
        <v>0</v>
      </c>
      <c r="EB129" s="12">
        <v>0</v>
      </c>
      <c r="EC129" s="12">
        <v>0</v>
      </c>
      <c r="ED129" s="12">
        <v>0</v>
      </c>
      <c r="EE129" s="12">
        <v>0</v>
      </c>
      <c r="EF129" s="12">
        <v>0</v>
      </c>
      <c r="EG129" s="12">
        <v>0</v>
      </c>
      <c r="EH129" s="12">
        <v>0</v>
      </c>
      <c r="EI129" s="12">
        <v>0</v>
      </c>
      <c r="EJ129" s="12">
        <v>0</v>
      </c>
      <c r="EK129" s="12">
        <v>0</v>
      </c>
      <c r="EL129" s="12">
        <v>0</v>
      </c>
      <c r="EM129" s="12">
        <v>0</v>
      </c>
      <c r="EN129" s="12">
        <v>0</v>
      </c>
      <c r="EO129" s="12">
        <v>0</v>
      </c>
      <c r="EP129" s="12">
        <v>0</v>
      </c>
      <c r="EQ129" s="12">
        <v>0</v>
      </c>
      <c r="ER129" s="12">
        <v>0</v>
      </c>
      <c r="ES129" s="12">
        <v>0</v>
      </c>
      <c r="ET129" s="12">
        <v>0</v>
      </c>
      <c r="EU129" s="12">
        <v>0</v>
      </c>
      <c r="EV129" s="12">
        <v>0</v>
      </c>
      <c r="EW129" s="12">
        <v>0</v>
      </c>
      <c r="EX129" s="12">
        <v>0</v>
      </c>
      <c r="EY129" s="12">
        <v>0</v>
      </c>
      <c r="EZ129" s="12">
        <v>0</v>
      </c>
      <c r="FA129" s="12">
        <v>0</v>
      </c>
      <c r="FB129" s="12">
        <v>0</v>
      </c>
      <c r="FC129" s="12">
        <v>0</v>
      </c>
      <c r="FD129" s="12">
        <v>0</v>
      </c>
      <c r="FE129" s="12">
        <v>0</v>
      </c>
      <c r="FF129" s="12">
        <v>0</v>
      </c>
      <c r="FG129" s="12">
        <v>0</v>
      </c>
      <c r="FH129" s="12">
        <v>0</v>
      </c>
      <c r="FI129" s="12">
        <v>0</v>
      </c>
      <c r="FJ129" s="12">
        <v>0</v>
      </c>
      <c r="FK129" s="12">
        <v>0</v>
      </c>
      <c r="FL129" s="12">
        <v>0</v>
      </c>
      <c r="FM129" s="12">
        <v>0</v>
      </c>
      <c r="FN129" s="12">
        <v>0</v>
      </c>
      <c r="FO129" s="12">
        <v>0</v>
      </c>
      <c r="FP129" s="12">
        <v>0</v>
      </c>
      <c r="FQ129" s="12">
        <v>0</v>
      </c>
      <c r="FR129" s="12">
        <v>0</v>
      </c>
      <c r="FS129" s="12">
        <v>0</v>
      </c>
      <c r="FT129" s="12">
        <v>0</v>
      </c>
      <c r="FU129" s="12">
        <v>0</v>
      </c>
      <c r="FV129" s="12">
        <v>0</v>
      </c>
      <c r="FW129" s="12">
        <v>0</v>
      </c>
      <c r="FX129" s="12">
        <v>0</v>
      </c>
      <c r="FY129" s="12">
        <v>0</v>
      </c>
      <c r="FZ129" s="12">
        <v>0</v>
      </c>
      <c r="GA129" s="12">
        <v>0</v>
      </c>
      <c r="GB129" s="12">
        <v>0</v>
      </c>
      <c r="GC129" s="12">
        <v>0</v>
      </c>
      <c r="GD129" s="12">
        <v>0</v>
      </c>
      <c r="GE129" s="12">
        <v>0</v>
      </c>
      <c r="GF129" s="12">
        <v>0</v>
      </c>
      <c r="GG129" s="12">
        <v>0</v>
      </c>
      <c r="GH129" s="12">
        <v>0</v>
      </c>
      <c r="GI129" s="12">
        <v>0</v>
      </c>
    </row>
    <row r="130" spans="1:191" x14ac:dyDescent="0.45">
      <c r="A130">
        <v>128</v>
      </c>
      <c r="B130" s="22" t="s">
        <v>101</v>
      </c>
      <c r="C130" s="23" t="s">
        <v>7</v>
      </c>
      <c r="D130" s="1">
        <v>15</v>
      </c>
      <c r="E130" s="1">
        <v>1</v>
      </c>
      <c r="F130" s="1">
        <f t="shared" si="12"/>
        <v>2</v>
      </c>
      <c r="G130" s="1">
        <f t="shared" si="13"/>
        <v>0</v>
      </c>
      <c r="H130" s="12">
        <v>0</v>
      </c>
      <c r="I130" s="12">
        <v>0</v>
      </c>
      <c r="J130" s="12">
        <v>0</v>
      </c>
      <c r="K130" s="12">
        <v>0</v>
      </c>
      <c r="L130" s="12">
        <v>0</v>
      </c>
      <c r="M130" s="12">
        <v>0</v>
      </c>
      <c r="N130" s="12">
        <v>0</v>
      </c>
      <c r="O130" s="12">
        <v>0</v>
      </c>
      <c r="P130" s="12">
        <v>0</v>
      </c>
      <c r="Q130" s="12">
        <v>0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0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>
        <v>0</v>
      </c>
      <c r="AK130" s="12">
        <v>0</v>
      </c>
      <c r="AL130" s="12">
        <v>0</v>
      </c>
      <c r="AM130" s="21">
        <v>0</v>
      </c>
      <c r="AN130" s="21">
        <v>0</v>
      </c>
      <c r="AO130" s="21">
        <v>0</v>
      </c>
      <c r="AP130" s="21">
        <v>0</v>
      </c>
      <c r="AQ130" s="21">
        <v>0</v>
      </c>
      <c r="AR130" s="21">
        <v>0</v>
      </c>
      <c r="AS130" s="21">
        <v>0</v>
      </c>
      <c r="AT130" s="12">
        <v>0</v>
      </c>
      <c r="AU130" s="12">
        <v>0</v>
      </c>
      <c r="AV130" s="12">
        <v>0</v>
      </c>
      <c r="AW130" s="12">
        <v>5</v>
      </c>
      <c r="AX130" s="12">
        <v>0</v>
      </c>
      <c r="AY130" s="12">
        <v>0</v>
      </c>
      <c r="AZ130" s="12">
        <v>0</v>
      </c>
      <c r="BA130" s="12">
        <v>5</v>
      </c>
      <c r="BB130" s="12">
        <v>0</v>
      </c>
      <c r="BC130" s="12">
        <v>0</v>
      </c>
      <c r="BD130" s="12">
        <v>0</v>
      </c>
      <c r="BE130" s="12">
        <v>0</v>
      </c>
      <c r="BF130" s="12">
        <v>0</v>
      </c>
      <c r="BG130" s="12">
        <v>0</v>
      </c>
      <c r="BH130" s="12">
        <v>0</v>
      </c>
      <c r="BI130" s="12">
        <v>0</v>
      </c>
      <c r="BJ130" s="12">
        <v>0</v>
      </c>
      <c r="BK130" s="12">
        <v>0</v>
      </c>
      <c r="BL130" s="12">
        <v>0</v>
      </c>
      <c r="BM130" s="12">
        <v>0</v>
      </c>
      <c r="BN130" s="12">
        <v>0</v>
      </c>
      <c r="BO130" s="12">
        <v>0</v>
      </c>
      <c r="BP130" s="12">
        <v>0</v>
      </c>
      <c r="BQ130" s="12">
        <v>0</v>
      </c>
      <c r="BR130" s="12">
        <v>0</v>
      </c>
      <c r="BS130" s="12">
        <v>0</v>
      </c>
      <c r="BT130" s="12">
        <v>0</v>
      </c>
      <c r="BU130" s="12">
        <v>0</v>
      </c>
      <c r="BV130" s="12">
        <v>0</v>
      </c>
      <c r="BW130" s="12">
        <v>0</v>
      </c>
      <c r="BX130" s="12">
        <v>0</v>
      </c>
      <c r="BY130" s="12">
        <v>0</v>
      </c>
      <c r="BZ130" s="12">
        <v>0</v>
      </c>
      <c r="CA130" s="12">
        <v>0</v>
      </c>
      <c r="CB130" s="12">
        <v>0</v>
      </c>
      <c r="CC130" s="12">
        <v>0</v>
      </c>
      <c r="CD130" s="12">
        <v>0</v>
      </c>
      <c r="CE130" s="12">
        <v>0</v>
      </c>
      <c r="CF130" s="12">
        <v>0</v>
      </c>
      <c r="CG130" s="12">
        <v>0</v>
      </c>
      <c r="CH130" s="12">
        <v>0</v>
      </c>
      <c r="CI130" s="12">
        <v>0</v>
      </c>
      <c r="CJ130" s="12">
        <v>0</v>
      </c>
      <c r="CK130" s="12">
        <v>0</v>
      </c>
      <c r="CL130" s="12">
        <v>0</v>
      </c>
      <c r="CM130" s="12">
        <v>0</v>
      </c>
      <c r="CN130" s="12">
        <v>0</v>
      </c>
      <c r="CO130" s="12">
        <v>0</v>
      </c>
      <c r="CP130" s="12">
        <v>0</v>
      </c>
      <c r="CQ130" s="12">
        <v>0</v>
      </c>
      <c r="CR130" s="12">
        <v>0</v>
      </c>
      <c r="CS130" s="12">
        <v>0</v>
      </c>
      <c r="CT130" s="12">
        <v>0</v>
      </c>
      <c r="CU130" s="12">
        <v>0</v>
      </c>
      <c r="CV130" s="12">
        <v>0</v>
      </c>
      <c r="CW130" s="12">
        <v>0</v>
      </c>
      <c r="CX130" s="12">
        <v>0</v>
      </c>
      <c r="CY130" s="12">
        <v>0</v>
      </c>
      <c r="CZ130" s="12">
        <v>0</v>
      </c>
      <c r="DA130" s="12">
        <v>0</v>
      </c>
      <c r="DB130" s="12">
        <v>0</v>
      </c>
      <c r="DC130" s="12">
        <v>0</v>
      </c>
      <c r="DD130" s="12">
        <v>0</v>
      </c>
      <c r="DE130" s="12">
        <v>0</v>
      </c>
      <c r="DF130" s="12">
        <v>0</v>
      </c>
      <c r="DG130" s="12">
        <v>0</v>
      </c>
      <c r="DH130" s="12">
        <v>0</v>
      </c>
      <c r="DI130" s="12">
        <v>0</v>
      </c>
      <c r="DJ130" s="12">
        <v>0</v>
      </c>
      <c r="DK130" s="12">
        <v>0</v>
      </c>
      <c r="DL130" s="12">
        <v>0</v>
      </c>
      <c r="DM130" s="12">
        <v>0</v>
      </c>
      <c r="DN130" s="12">
        <v>0</v>
      </c>
      <c r="DO130" s="12">
        <v>0</v>
      </c>
      <c r="DP130" s="12">
        <v>0</v>
      </c>
      <c r="DQ130" s="12">
        <v>0</v>
      </c>
      <c r="DR130" s="12">
        <v>0</v>
      </c>
      <c r="DS130" s="12">
        <v>0</v>
      </c>
      <c r="DT130" s="12">
        <v>0</v>
      </c>
      <c r="DU130" s="12">
        <v>0</v>
      </c>
      <c r="DV130" s="12">
        <v>0</v>
      </c>
      <c r="DW130" s="12">
        <v>0</v>
      </c>
      <c r="DX130" s="12">
        <v>0</v>
      </c>
      <c r="DY130" s="12">
        <v>0</v>
      </c>
      <c r="DZ130" s="12">
        <v>0</v>
      </c>
      <c r="EA130" s="12">
        <v>0</v>
      </c>
      <c r="EB130" s="12">
        <v>0</v>
      </c>
      <c r="EC130" s="12">
        <v>0</v>
      </c>
      <c r="ED130" s="12">
        <v>0</v>
      </c>
      <c r="EE130" s="12">
        <v>0</v>
      </c>
      <c r="EF130" s="12">
        <v>0</v>
      </c>
      <c r="EG130" s="12">
        <v>0</v>
      </c>
      <c r="EH130" s="12">
        <v>0</v>
      </c>
      <c r="EI130" s="12">
        <v>0</v>
      </c>
      <c r="EJ130" s="12">
        <v>0</v>
      </c>
      <c r="EK130" s="12">
        <v>0</v>
      </c>
      <c r="EL130" s="12">
        <v>0</v>
      </c>
      <c r="EM130" s="12">
        <v>0</v>
      </c>
      <c r="EN130" s="12">
        <v>0</v>
      </c>
      <c r="EO130" s="12">
        <v>0</v>
      </c>
      <c r="EP130" s="12">
        <v>0</v>
      </c>
      <c r="EQ130" s="12">
        <v>0</v>
      </c>
      <c r="ER130" s="12">
        <v>0</v>
      </c>
      <c r="ES130" s="12">
        <v>0</v>
      </c>
      <c r="ET130" s="12">
        <v>0</v>
      </c>
      <c r="EU130" s="12">
        <v>0</v>
      </c>
      <c r="EV130" s="12">
        <v>0</v>
      </c>
      <c r="EW130" s="12">
        <v>0</v>
      </c>
      <c r="EX130" s="12">
        <v>0</v>
      </c>
      <c r="EY130" s="12">
        <v>0</v>
      </c>
      <c r="EZ130" s="12">
        <v>0</v>
      </c>
      <c r="FA130" s="12">
        <v>0</v>
      </c>
      <c r="FB130" s="12">
        <v>0</v>
      </c>
      <c r="FC130" s="12">
        <v>0</v>
      </c>
      <c r="FD130" s="12">
        <v>0</v>
      </c>
      <c r="FE130" s="12">
        <v>0</v>
      </c>
      <c r="FF130" s="12">
        <v>0</v>
      </c>
      <c r="FG130" s="12">
        <v>0</v>
      </c>
      <c r="FH130" s="12">
        <v>0</v>
      </c>
      <c r="FI130" s="12">
        <v>0</v>
      </c>
      <c r="FJ130" s="12">
        <v>0</v>
      </c>
      <c r="FK130" s="12">
        <v>0</v>
      </c>
      <c r="FL130" s="12">
        <v>0</v>
      </c>
      <c r="FM130" s="12">
        <v>0</v>
      </c>
      <c r="FN130" s="12">
        <v>0</v>
      </c>
      <c r="FO130" s="12">
        <v>0</v>
      </c>
      <c r="FP130" s="12">
        <v>0</v>
      </c>
      <c r="FQ130" s="12">
        <v>0</v>
      </c>
      <c r="FR130" s="12">
        <v>0</v>
      </c>
      <c r="FS130" s="12">
        <v>0</v>
      </c>
      <c r="FT130" s="12">
        <v>0</v>
      </c>
      <c r="FU130" s="12">
        <v>0</v>
      </c>
      <c r="FV130" s="12">
        <v>0</v>
      </c>
      <c r="FW130" s="12">
        <v>0</v>
      </c>
      <c r="FX130" s="12">
        <v>0</v>
      </c>
      <c r="FY130" s="12">
        <v>0</v>
      </c>
      <c r="FZ130" s="12">
        <v>0</v>
      </c>
      <c r="GA130" s="12">
        <v>0</v>
      </c>
      <c r="GB130" s="12">
        <v>0</v>
      </c>
      <c r="GC130" s="12">
        <v>0</v>
      </c>
      <c r="GD130" s="12">
        <v>0</v>
      </c>
      <c r="GE130" s="12">
        <v>0</v>
      </c>
      <c r="GF130" s="12">
        <v>0</v>
      </c>
      <c r="GG130" s="12">
        <v>0</v>
      </c>
      <c r="GH130" s="12">
        <v>0</v>
      </c>
      <c r="GI130" s="12">
        <v>0</v>
      </c>
    </row>
    <row r="131" spans="1:191" x14ac:dyDescent="0.45">
      <c r="A131">
        <v>129</v>
      </c>
      <c r="B131" s="22" t="s">
        <v>100</v>
      </c>
      <c r="C131" s="23" t="s">
        <v>7</v>
      </c>
      <c r="D131" s="1">
        <v>30</v>
      </c>
      <c r="E131" s="1">
        <v>1</v>
      </c>
      <c r="F131" s="1">
        <f t="shared" si="12"/>
        <v>3</v>
      </c>
      <c r="G131" s="1">
        <f t="shared" ref="G131:G162" si="14">COUNTIF(AL131:AR131,"&gt;0")</f>
        <v>0</v>
      </c>
      <c r="H131" s="12">
        <v>0</v>
      </c>
      <c r="I131" s="12">
        <v>0</v>
      </c>
      <c r="J131" s="12">
        <v>0</v>
      </c>
      <c r="K131" s="12">
        <v>0</v>
      </c>
      <c r="L131" s="12">
        <v>0</v>
      </c>
      <c r="M131" s="12">
        <v>0</v>
      </c>
      <c r="N131" s="12">
        <v>0</v>
      </c>
      <c r="O131" s="12">
        <v>0</v>
      </c>
      <c r="P131" s="12">
        <v>0</v>
      </c>
      <c r="Q131" s="12">
        <v>0</v>
      </c>
      <c r="R131" s="12">
        <v>0</v>
      </c>
      <c r="S131" s="12">
        <v>0</v>
      </c>
      <c r="T131" s="12">
        <v>0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0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>
        <v>0</v>
      </c>
      <c r="AL131" s="12">
        <v>0</v>
      </c>
      <c r="AM131" s="21">
        <v>0</v>
      </c>
      <c r="AN131" s="21">
        <v>0</v>
      </c>
      <c r="AO131" s="21">
        <v>0</v>
      </c>
      <c r="AP131" s="21">
        <v>0</v>
      </c>
      <c r="AQ131" s="21">
        <v>0</v>
      </c>
      <c r="AR131" s="21">
        <v>0</v>
      </c>
      <c r="AS131" s="21">
        <v>0</v>
      </c>
      <c r="AT131" s="12">
        <v>0</v>
      </c>
      <c r="AU131" s="12">
        <v>0</v>
      </c>
      <c r="AV131" s="12">
        <v>0</v>
      </c>
      <c r="AW131" s="12">
        <v>5</v>
      </c>
      <c r="AX131" s="12">
        <v>0</v>
      </c>
      <c r="AY131" s="12">
        <v>0</v>
      </c>
      <c r="AZ131" s="12">
        <v>0</v>
      </c>
      <c r="BA131" s="12">
        <v>0</v>
      </c>
      <c r="BB131" s="12">
        <v>0</v>
      </c>
      <c r="BC131" s="12">
        <v>0</v>
      </c>
      <c r="BD131" s="12">
        <v>0</v>
      </c>
      <c r="BE131" s="12">
        <v>0</v>
      </c>
      <c r="BF131" s="12">
        <v>0</v>
      </c>
      <c r="BG131" s="12">
        <v>0</v>
      </c>
      <c r="BH131" s="12">
        <v>5</v>
      </c>
      <c r="BI131" s="12">
        <v>0</v>
      </c>
      <c r="BJ131" s="12">
        <v>0</v>
      </c>
      <c r="BK131" s="12">
        <v>0</v>
      </c>
      <c r="BL131" s="12">
        <v>0</v>
      </c>
      <c r="BM131" s="12">
        <v>0</v>
      </c>
      <c r="BN131" s="12">
        <v>0</v>
      </c>
      <c r="BO131" s="12">
        <v>0</v>
      </c>
      <c r="BP131" s="12">
        <v>0</v>
      </c>
      <c r="BQ131" s="12">
        <v>0</v>
      </c>
      <c r="BR131" s="12">
        <v>0</v>
      </c>
      <c r="BS131" s="12">
        <v>0</v>
      </c>
      <c r="BT131" s="12">
        <v>0</v>
      </c>
      <c r="BU131" s="12">
        <v>0</v>
      </c>
      <c r="BV131" s="12">
        <v>0</v>
      </c>
      <c r="BW131" s="12">
        <v>0</v>
      </c>
      <c r="BX131" s="12">
        <v>0</v>
      </c>
      <c r="BY131" s="12">
        <v>0</v>
      </c>
      <c r="BZ131" s="12">
        <v>0</v>
      </c>
      <c r="CA131" s="12">
        <v>0</v>
      </c>
      <c r="CB131" s="12">
        <v>0</v>
      </c>
      <c r="CC131" s="12">
        <v>0</v>
      </c>
      <c r="CD131" s="12">
        <v>0</v>
      </c>
      <c r="CE131" s="12">
        <v>0</v>
      </c>
      <c r="CF131" s="12">
        <v>0</v>
      </c>
      <c r="CG131" s="12">
        <v>0</v>
      </c>
      <c r="CH131" s="12">
        <v>0</v>
      </c>
      <c r="CI131" s="12">
        <v>0</v>
      </c>
      <c r="CJ131" s="12">
        <v>0</v>
      </c>
      <c r="CK131" s="12">
        <v>0</v>
      </c>
      <c r="CL131" s="12">
        <v>0</v>
      </c>
      <c r="CM131" s="12">
        <v>0</v>
      </c>
      <c r="CN131" s="12">
        <v>0</v>
      </c>
      <c r="CO131" s="12">
        <v>0</v>
      </c>
      <c r="CP131" s="12">
        <v>0</v>
      </c>
      <c r="CQ131" s="12">
        <v>0</v>
      </c>
      <c r="CR131" s="12">
        <v>0</v>
      </c>
      <c r="CS131" s="12">
        <v>0</v>
      </c>
      <c r="CT131" s="12">
        <v>0</v>
      </c>
      <c r="CU131" s="12">
        <v>0</v>
      </c>
      <c r="CV131" s="12">
        <v>0</v>
      </c>
      <c r="CW131" s="12">
        <v>0</v>
      </c>
      <c r="CX131" s="12">
        <v>0</v>
      </c>
      <c r="CY131" s="12">
        <v>0</v>
      </c>
      <c r="CZ131" s="12">
        <v>0</v>
      </c>
      <c r="DA131" s="12">
        <v>0</v>
      </c>
      <c r="DB131" s="12">
        <v>0</v>
      </c>
      <c r="DC131" s="12">
        <v>0</v>
      </c>
      <c r="DD131" s="12">
        <v>0</v>
      </c>
      <c r="DE131" s="12">
        <v>0</v>
      </c>
      <c r="DF131" s="12">
        <v>0</v>
      </c>
      <c r="DG131" s="12">
        <v>0</v>
      </c>
      <c r="DH131" s="12">
        <v>0</v>
      </c>
      <c r="DI131" s="12">
        <v>0</v>
      </c>
      <c r="DJ131" s="12">
        <v>0</v>
      </c>
      <c r="DK131" s="12">
        <v>0</v>
      </c>
      <c r="DL131" s="12">
        <v>0</v>
      </c>
      <c r="DM131" s="12">
        <v>0</v>
      </c>
      <c r="DN131" s="12">
        <v>0</v>
      </c>
      <c r="DO131" s="12">
        <v>0</v>
      </c>
      <c r="DP131" s="12">
        <v>0</v>
      </c>
      <c r="DQ131" s="12">
        <v>0</v>
      </c>
      <c r="DR131" s="12">
        <v>0</v>
      </c>
      <c r="DS131" s="12">
        <v>0</v>
      </c>
      <c r="DT131" s="12">
        <v>0</v>
      </c>
      <c r="DU131" s="12">
        <v>0</v>
      </c>
      <c r="DV131" s="12">
        <v>0</v>
      </c>
      <c r="DW131" s="12">
        <v>0</v>
      </c>
      <c r="DX131" s="12">
        <v>0</v>
      </c>
      <c r="DY131" s="12">
        <v>0</v>
      </c>
      <c r="DZ131" s="12">
        <v>0</v>
      </c>
      <c r="EA131" s="12">
        <v>0</v>
      </c>
      <c r="EB131" s="12">
        <v>0</v>
      </c>
      <c r="EC131" s="12">
        <v>0</v>
      </c>
      <c r="ED131" s="12">
        <v>0</v>
      </c>
      <c r="EE131" s="12">
        <v>4</v>
      </c>
      <c r="EF131" s="12">
        <v>0</v>
      </c>
      <c r="EG131" s="12">
        <v>0</v>
      </c>
      <c r="EH131" s="12">
        <v>0</v>
      </c>
      <c r="EI131" s="12">
        <v>0</v>
      </c>
      <c r="EJ131" s="12">
        <v>0</v>
      </c>
      <c r="EK131" s="12">
        <v>0</v>
      </c>
      <c r="EL131" s="12">
        <v>0</v>
      </c>
      <c r="EM131" s="12">
        <v>0</v>
      </c>
      <c r="EN131" s="12">
        <v>0</v>
      </c>
      <c r="EO131" s="12">
        <v>0</v>
      </c>
      <c r="EP131" s="12">
        <v>0</v>
      </c>
      <c r="EQ131" s="12">
        <v>0</v>
      </c>
      <c r="ER131" s="12">
        <v>0</v>
      </c>
      <c r="ES131" s="12">
        <v>0</v>
      </c>
      <c r="ET131" s="12">
        <v>0</v>
      </c>
      <c r="EU131" s="12">
        <v>0</v>
      </c>
      <c r="EV131" s="12">
        <v>0</v>
      </c>
      <c r="EW131" s="12">
        <v>0</v>
      </c>
      <c r="EX131" s="12">
        <v>0</v>
      </c>
      <c r="EY131" s="12">
        <v>0</v>
      </c>
      <c r="EZ131" s="12">
        <v>0</v>
      </c>
      <c r="FA131" s="12">
        <v>0</v>
      </c>
      <c r="FB131" s="12">
        <v>0</v>
      </c>
      <c r="FC131" s="12">
        <v>0</v>
      </c>
      <c r="FD131" s="12">
        <v>0</v>
      </c>
      <c r="FE131" s="12">
        <v>0</v>
      </c>
      <c r="FF131" s="12">
        <v>0</v>
      </c>
      <c r="FG131" s="12">
        <v>0</v>
      </c>
      <c r="FH131" s="12">
        <v>0</v>
      </c>
      <c r="FI131" s="12">
        <v>0</v>
      </c>
      <c r="FJ131" s="12">
        <v>0</v>
      </c>
      <c r="FK131" s="12">
        <v>0</v>
      </c>
      <c r="FL131" s="12">
        <v>0</v>
      </c>
      <c r="FM131" s="12">
        <v>0</v>
      </c>
      <c r="FN131" s="12">
        <v>0</v>
      </c>
      <c r="FO131" s="12">
        <v>0</v>
      </c>
      <c r="FP131" s="12">
        <v>0</v>
      </c>
      <c r="FQ131" s="12">
        <v>0</v>
      </c>
      <c r="FR131" s="12">
        <v>0</v>
      </c>
      <c r="FS131" s="12">
        <v>0</v>
      </c>
      <c r="FT131" s="12">
        <v>0</v>
      </c>
      <c r="FU131" s="12">
        <v>0</v>
      </c>
      <c r="FV131" s="12">
        <v>0</v>
      </c>
      <c r="FW131" s="12">
        <v>0</v>
      </c>
      <c r="FX131" s="12">
        <v>0</v>
      </c>
      <c r="FY131" s="12">
        <v>0</v>
      </c>
      <c r="FZ131" s="12">
        <v>0</v>
      </c>
      <c r="GA131" s="12">
        <v>0</v>
      </c>
      <c r="GB131" s="12">
        <v>0</v>
      </c>
      <c r="GC131" s="12">
        <v>0</v>
      </c>
      <c r="GD131" s="12">
        <v>0</v>
      </c>
      <c r="GE131" s="12">
        <v>0</v>
      </c>
      <c r="GF131" s="12">
        <v>0</v>
      </c>
      <c r="GG131" s="12">
        <v>0</v>
      </c>
      <c r="GH131" s="12">
        <v>0</v>
      </c>
      <c r="GI131" s="12">
        <v>0</v>
      </c>
    </row>
    <row r="132" spans="1:191" x14ac:dyDescent="0.45">
      <c r="A132">
        <v>130</v>
      </c>
      <c r="B132" s="22" t="s">
        <v>99</v>
      </c>
      <c r="C132" s="23" t="s">
        <v>7</v>
      </c>
      <c r="D132" s="1">
        <v>60</v>
      </c>
      <c r="E132" s="1">
        <v>1</v>
      </c>
      <c r="F132" s="1">
        <f t="shared" si="12"/>
        <v>4</v>
      </c>
      <c r="G132" s="1">
        <f t="shared" si="14"/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12">
        <v>0</v>
      </c>
      <c r="AM132" s="21">
        <v>0</v>
      </c>
      <c r="AN132" s="21">
        <v>0</v>
      </c>
      <c r="AO132" s="21">
        <v>0</v>
      </c>
      <c r="AP132" s="21">
        <v>0</v>
      </c>
      <c r="AQ132" s="21">
        <v>0</v>
      </c>
      <c r="AR132" s="21">
        <v>0</v>
      </c>
      <c r="AS132" s="21">
        <v>0</v>
      </c>
      <c r="AT132" s="12">
        <v>0</v>
      </c>
      <c r="AU132" s="12">
        <v>0</v>
      </c>
      <c r="AV132" s="12">
        <v>0</v>
      </c>
      <c r="AW132" s="12">
        <v>5</v>
      </c>
      <c r="AX132" s="12">
        <v>0</v>
      </c>
      <c r="AY132" s="12">
        <v>0</v>
      </c>
      <c r="AZ132" s="12">
        <v>0</v>
      </c>
      <c r="BA132" s="12">
        <v>0</v>
      </c>
      <c r="BB132" s="12">
        <v>0</v>
      </c>
      <c r="BC132" s="12">
        <v>0</v>
      </c>
      <c r="BD132" s="12">
        <v>0</v>
      </c>
      <c r="BE132" s="12">
        <v>0</v>
      </c>
      <c r="BF132" s="12">
        <v>0</v>
      </c>
      <c r="BG132" s="12">
        <v>0</v>
      </c>
      <c r="BH132" s="12">
        <v>5</v>
      </c>
      <c r="BI132" s="12">
        <v>0</v>
      </c>
      <c r="BJ132" s="12">
        <v>0</v>
      </c>
      <c r="BK132" s="12">
        <v>0</v>
      </c>
      <c r="BL132" s="12">
        <v>0</v>
      </c>
      <c r="BM132" s="12">
        <v>0</v>
      </c>
      <c r="BN132" s="12">
        <v>0</v>
      </c>
      <c r="BO132" s="12">
        <v>0</v>
      </c>
      <c r="BP132" s="12">
        <v>0</v>
      </c>
      <c r="BQ132" s="12">
        <v>0</v>
      </c>
      <c r="BR132" s="12">
        <v>0</v>
      </c>
      <c r="BS132" s="12">
        <v>0</v>
      </c>
      <c r="BT132" s="12">
        <v>0</v>
      </c>
      <c r="BU132" s="12">
        <v>0</v>
      </c>
      <c r="BV132" s="12">
        <v>0</v>
      </c>
      <c r="BW132" s="12">
        <v>0</v>
      </c>
      <c r="BX132" s="12">
        <v>0</v>
      </c>
      <c r="BY132" s="12">
        <v>0</v>
      </c>
      <c r="BZ132" s="12">
        <v>0</v>
      </c>
      <c r="CA132" s="12">
        <v>0</v>
      </c>
      <c r="CB132" s="12">
        <v>0</v>
      </c>
      <c r="CC132" s="12">
        <v>0</v>
      </c>
      <c r="CD132" s="12">
        <v>0</v>
      </c>
      <c r="CE132" s="12">
        <v>0</v>
      </c>
      <c r="CF132" s="12">
        <v>0</v>
      </c>
      <c r="CG132" s="12">
        <v>0</v>
      </c>
      <c r="CH132" s="12">
        <v>0</v>
      </c>
      <c r="CI132" s="12">
        <v>0</v>
      </c>
      <c r="CJ132" s="12">
        <v>0</v>
      </c>
      <c r="CK132" s="12">
        <v>0</v>
      </c>
      <c r="CL132" s="12">
        <v>0</v>
      </c>
      <c r="CM132" s="12">
        <v>0</v>
      </c>
      <c r="CN132" s="12">
        <v>0</v>
      </c>
      <c r="CO132" s="12">
        <v>0</v>
      </c>
      <c r="CP132" s="12">
        <v>0</v>
      </c>
      <c r="CQ132" s="12">
        <v>0</v>
      </c>
      <c r="CR132" s="12">
        <v>0</v>
      </c>
      <c r="CS132" s="12">
        <v>0</v>
      </c>
      <c r="CT132" s="12">
        <v>0</v>
      </c>
      <c r="CU132" s="12">
        <v>0</v>
      </c>
      <c r="CV132" s="12">
        <v>0</v>
      </c>
      <c r="CW132" s="12">
        <v>0</v>
      </c>
      <c r="CX132" s="12">
        <v>0</v>
      </c>
      <c r="CY132" s="12">
        <v>0</v>
      </c>
      <c r="CZ132" s="12">
        <v>0</v>
      </c>
      <c r="DA132" s="12">
        <v>0</v>
      </c>
      <c r="DB132" s="12">
        <v>0</v>
      </c>
      <c r="DC132" s="12">
        <v>0</v>
      </c>
      <c r="DD132" s="12">
        <v>0</v>
      </c>
      <c r="DE132" s="12">
        <v>0</v>
      </c>
      <c r="DF132" s="12">
        <v>0</v>
      </c>
      <c r="DG132" s="12">
        <v>0</v>
      </c>
      <c r="DH132" s="12">
        <v>0</v>
      </c>
      <c r="DI132" s="12">
        <v>0</v>
      </c>
      <c r="DJ132" s="12">
        <v>0</v>
      </c>
      <c r="DK132" s="12">
        <v>0</v>
      </c>
      <c r="DL132" s="12">
        <v>0</v>
      </c>
      <c r="DM132" s="12">
        <v>0</v>
      </c>
      <c r="DN132" s="12">
        <v>0</v>
      </c>
      <c r="DO132" s="12">
        <v>0</v>
      </c>
      <c r="DP132" s="12">
        <v>0</v>
      </c>
      <c r="DQ132" s="12">
        <v>0</v>
      </c>
      <c r="DR132" s="12">
        <v>0</v>
      </c>
      <c r="DS132" s="12">
        <v>0</v>
      </c>
      <c r="DT132" s="12">
        <v>0</v>
      </c>
      <c r="DU132" s="12">
        <v>0</v>
      </c>
      <c r="DV132" s="12">
        <v>0</v>
      </c>
      <c r="DW132" s="12">
        <v>0</v>
      </c>
      <c r="DX132" s="12">
        <v>0</v>
      </c>
      <c r="DY132" s="12">
        <v>0</v>
      </c>
      <c r="DZ132" s="12">
        <v>0</v>
      </c>
      <c r="EA132" s="12">
        <v>0</v>
      </c>
      <c r="EB132" s="12">
        <v>0</v>
      </c>
      <c r="EC132" s="12">
        <v>0</v>
      </c>
      <c r="ED132" s="12">
        <v>0</v>
      </c>
      <c r="EE132" s="12">
        <v>0</v>
      </c>
      <c r="EF132" s="12">
        <v>5</v>
      </c>
      <c r="EG132" s="12">
        <v>0</v>
      </c>
      <c r="EH132" s="12">
        <v>0</v>
      </c>
      <c r="EI132" s="12">
        <v>0</v>
      </c>
      <c r="EJ132" s="12">
        <v>0</v>
      </c>
      <c r="EK132" s="12">
        <v>0</v>
      </c>
      <c r="EL132" s="12">
        <v>0</v>
      </c>
      <c r="EM132" s="12">
        <v>0</v>
      </c>
      <c r="EN132" s="12">
        <v>0</v>
      </c>
      <c r="EO132" s="12">
        <v>0</v>
      </c>
      <c r="EP132" s="12">
        <v>0</v>
      </c>
      <c r="EQ132" s="12">
        <v>0</v>
      </c>
      <c r="ER132" s="12">
        <v>0</v>
      </c>
      <c r="ES132" s="12">
        <v>0</v>
      </c>
      <c r="ET132" s="12">
        <v>0</v>
      </c>
      <c r="EU132" s="12">
        <v>0</v>
      </c>
      <c r="EV132" s="12">
        <v>0</v>
      </c>
      <c r="EW132" s="12">
        <v>0</v>
      </c>
      <c r="EX132" s="12">
        <v>0</v>
      </c>
      <c r="EY132" s="12">
        <v>0</v>
      </c>
      <c r="EZ132" s="12">
        <v>0</v>
      </c>
      <c r="FA132" s="12">
        <v>0</v>
      </c>
      <c r="FB132" s="12">
        <v>0</v>
      </c>
      <c r="FC132" s="12">
        <v>0</v>
      </c>
      <c r="FD132" s="12">
        <v>0</v>
      </c>
      <c r="FE132" s="12">
        <v>0</v>
      </c>
      <c r="FF132" s="12">
        <v>0</v>
      </c>
      <c r="FG132" s="12">
        <v>0</v>
      </c>
      <c r="FH132" s="12">
        <v>0</v>
      </c>
      <c r="FI132" s="12">
        <v>0</v>
      </c>
      <c r="FJ132" s="12">
        <v>0</v>
      </c>
      <c r="FK132" s="12">
        <v>0</v>
      </c>
      <c r="FL132" s="12">
        <v>1</v>
      </c>
      <c r="FM132" s="12">
        <v>0</v>
      </c>
      <c r="FN132" s="12">
        <v>0</v>
      </c>
      <c r="FO132" s="12">
        <v>0</v>
      </c>
      <c r="FP132" s="12">
        <v>0</v>
      </c>
      <c r="FQ132" s="12">
        <v>0</v>
      </c>
      <c r="FR132" s="12">
        <v>0</v>
      </c>
      <c r="FS132" s="12">
        <v>0</v>
      </c>
      <c r="FT132" s="12">
        <v>0</v>
      </c>
      <c r="FU132" s="12">
        <v>0</v>
      </c>
      <c r="FV132" s="12">
        <v>0</v>
      </c>
      <c r="FW132" s="12">
        <v>0</v>
      </c>
      <c r="FX132" s="12">
        <v>0</v>
      </c>
      <c r="FY132" s="12">
        <v>0</v>
      </c>
      <c r="FZ132" s="12">
        <v>0</v>
      </c>
      <c r="GA132" s="12">
        <v>0</v>
      </c>
      <c r="GB132" s="12">
        <v>0</v>
      </c>
      <c r="GC132" s="12">
        <v>0</v>
      </c>
      <c r="GD132" s="12">
        <v>0</v>
      </c>
      <c r="GE132" s="12">
        <v>0</v>
      </c>
      <c r="GF132" s="12">
        <v>0</v>
      </c>
      <c r="GG132" s="12">
        <v>0</v>
      </c>
      <c r="GH132" s="12">
        <v>0</v>
      </c>
      <c r="GI132" s="12">
        <v>0</v>
      </c>
    </row>
    <row r="133" spans="1:191" x14ac:dyDescent="0.45">
      <c r="A133">
        <v>131</v>
      </c>
      <c r="B133" s="22" t="s">
        <v>98</v>
      </c>
      <c r="C133" s="23" t="s">
        <v>7</v>
      </c>
      <c r="D133" s="1">
        <v>15</v>
      </c>
      <c r="E133" s="1">
        <v>1</v>
      </c>
      <c r="F133" s="1">
        <f t="shared" si="12"/>
        <v>2</v>
      </c>
      <c r="G133" s="1">
        <f t="shared" si="14"/>
        <v>0</v>
      </c>
      <c r="H133" s="12">
        <v>0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2">
        <v>0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>
        <v>0</v>
      </c>
      <c r="AK133" s="12">
        <v>0</v>
      </c>
      <c r="AL133" s="12">
        <v>0</v>
      </c>
      <c r="AM133" s="21">
        <v>0</v>
      </c>
      <c r="AN133" s="21">
        <v>0</v>
      </c>
      <c r="AO133" s="21">
        <v>0</v>
      </c>
      <c r="AP133" s="21">
        <v>0</v>
      </c>
      <c r="AQ133" s="21">
        <v>0</v>
      </c>
      <c r="AR133" s="21">
        <v>0</v>
      </c>
      <c r="AS133" s="21">
        <v>0</v>
      </c>
      <c r="AT133" s="12">
        <v>0</v>
      </c>
      <c r="AU133" s="12">
        <v>0</v>
      </c>
      <c r="AV133" s="12">
        <v>0</v>
      </c>
      <c r="AW133" s="12">
        <v>5</v>
      </c>
      <c r="AX133" s="12">
        <v>0</v>
      </c>
      <c r="AY133" s="12">
        <v>0</v>
      </c>
      <c r="AZ133" s="12">
        <v>0</v>
      </c>
      <c r="BA133" s="12">
        <v>5</v>
      </c>
      <c r="BB133" s="12">
        <v>0</v>
      </c>
      <c r="BC133" s="12">
        <v>0</v>
      </c>
      <c r="BD133" s="12">
        <v>0</v>
      </c>
      <c r="BE133" s="12">
        <v>0</v>
      </c>
      <c r="BF133" s="12">
        <v>0</v>
      </c>
      <c r="BG133" s="12">
        <v>0</v>
      </c>
      <c r="BH133" s="12">
        <v>0</v>
      </c>
      <c r="BI133" s="12">
        <v>0</v>
      </c>
      <c r="BJ133" s="12">
        <v>0</v>
      </c>
      <c r="BK133" s="12">
        <v>0</v>
      </c>
      <c r="BL133" s="12">
        <v>0</v>
      </c>
      <c r="BM133" s="12">
        <v>0</v>
      </c>
      <c r="BN133" s="12">
        <v>0</v>
      </c>
      <c r="BO133" s="12">
        <v>0</v>
      </c>
      <c r="BP133" s="12">
        <v>0</v>
      </c>
      <c r="BQ133" s="12">
        <v>0</v>
      </c>
      <c r="BR133" s="12">
        <v>0</v>
      </c>
      <c r="BS133" s="12">
        <v>0</v>
      </c>
      <c r="BT133" s="12">
        <v>0</v>
      </c>
      <c r="BU133" s="12">
        <v>0</v>
      </c>
      <c r="BV133" s="12">
        <v>0</v>
      </c>
      <c r="BW133" s="12">
        <v>0</v>
      </c>
      <c r="BX133" s="12">
        <v>0</v>
      </c>
      <c r="BY133" s="12">
        <v>0</v>
      </c>
      <c r="BZ133" s="12">
        <v>0</v>
      </c>
      <c r="CA133" s="12">
        <v>0</v>
      </c>
      <c r="CB133" s="12">
        <v>0</v>
      </c>
      <c r="CC133" s="12">
        <v>0</v>
      </c>
      <c r="CD133" s="12">
        <v>0</v>
      </c>
      <c r="CE133" s="12">
        <v>0</v>
      </c>
      <c r="CF133" s="12">
        <v>0</v>
      </c>
      <c r="CG133" s="12">
        <v>0</v>
      </c>
      <c r="CH133" s="12">
        <v>0</v>
      </c>
      <c r="CI133" s="12">
        <v>0</v>
      </c>
      <c r="CJ133" s="12">
        <v>0</v>
      </c>
      <c r="CK133" s="12">
        <v>0</v>
      </c>
      <c r="CL133" s="12">
        <v>0</v>
      </c>
      <c r="CM133" s="12">
        <v>0</v>
      </c>
      <c r="CN133" s="12">
        <v>0</v>
      </c>
      <c r="CO133" s="12">
        <v>0</v>
      </c>
      <c r="CP133" s="12">
        <v>0</v>
      </c>
      <c r="CQ133" s="12">
        <v>0</v>
      </c>
      <c r="CR133" s="12">
        <v>0</v>
      </c>
      <c r="CS133" s="12">
        <v>0</v>
      </c>
      <c r="CT133" s="12">
        <v>0</v>
      </c>
      <c r="CU133" s="12">
        <v>0</v>
      </c>
      <c r="CV133" s="12">
        <v>0</v>
      </c>
      <c r="CW133" s="12">
        <v>0</v>
      </c>
      <c r="CX133" s="12">
        <v>0</v>
      </c>
      <c r="CY133" s="12">
        <v>0</v>
      </c>
      <c r="CZ133" s="12">
        <v>0</v>
      </c>
      <c r="DA133" s="12">
        <v>0</v>
      </c>
      <c r="DB133" s="12">
        <v>0</v>
      </c>
      <c r="DC133" s="12">
        <v>0</v>
      </c>
      <c r="DD133" s="12">
        <v>0</v>
      </c>
      <c r="DE133" s="12">
        <v>0</v>
      </c>
      <c r="DF133" s="12">
        <v>0</v>
      </c>
      <c r="DG133" s="12">
        <v>0</v>
      </c>
      <c r="DH133" s="12">
        <v>0</v>
      </c>
      <c r="DI133" s="12">
        <v>0</v>
      </c>
      <c r="DJ133" s="12">
        <v>0</v>
      </c>
      <c r="DK133" s="12">
        <v>0</v>
      </c>
      <c r="DL133" s="12">
        <v>0</v>
      </c>
      <c r="DM133" s="12">
        <v>0</v>
      </c>
      <c r="DN133" s="12">
        <v>0</v>
      </c>
      <c r="DO133" s="12">
        <v>0</v>
      </c>
      <c r="DP133" s="12">
        <v>0</v>
      </c>
      <c r="DQ133" s="12">
        <v>0</v>
      </c>
      <c r="DR133" s="12">
        <v>0</v>
      </c>
      <c r="DS133" s="12">
        <v>0</v>
      </c>
      <c r="DT133" s="12">
        <v>0</v>
      </c>
      <c r="DU133" s="12">
        <v>0</v>
      </c>
      <c r="DV133" s="12">
        <v>0</v>
      </c>
      <c r="DW133" s="12">
        <v>0</v>
      </c>
      <c r="DX133" s="12">
        <v>0</v>
      </c>
      <c r="DY133" s="12">
        <v>0</v>
      </c>
      <c r="DZ133" s="12">
        <v>0</v>
      </c>
      <c r="EA133" s="12">
        <v>0</v>
      </c>
      <c r="EB133" s="12">
        <v>0</v>
      </c>
      <c r="EC133" s="12">
        <v>0</v>
      </c>
      <c r="ED133" s="12">
        <v>0</v>
      </c>
      <c r="EE133" s="12">
        <v>0</v>
      </c>
      <c r="EF133" s="12">
        <v>0</v>
      </c>
      <c r="EG133" s="12">
        <v>0</v>
      </c>
      <c r="EH133" s="12">
        <v>0</v>
      </c>
      <c r="EI133" s="12">
        <v>0</v>
      </c>
      <c r="EJ133" s="12">
        <v>0</v>
      </c>
      <c r="EK133" s="12">
        <v>0</v>
      </c>
      <c r="EL133" s="12">
        <v>0</v>
      </c>
      <c r="EM133" s="12">
        <v>0</v>
      </c>
      <c r="EN133" s="12">
        <v>0</v>
      </c>
      <c r="EO133" s="12">
        <v>0</v>
      </c>
      <c r="EP133" s="12">
        <v>0</v>
      </c>
      <c r="EQ133" s="12">
        <v>0</v>
      </c>
      <c r="ER133" s="12">
        <v>0</v>
      </c>
      <c r="ES133" s="12">
        <v>0</v>
      </c>
      <c r="ET133" s="12">
        <v>0</v>
      </c>
      <c r="EU133" s="12">
        <v>0</v>
      </c>
      <c r="EV133" s="12">
        <v>0</v>
      </c>
      <c r="EW133" s="12">
        <v>0</v>
      </c>
      <c r="EX133" s="12">
        <v>0</v>
      </c>
      <c r="EY133" s="12">
        <v>0</v>
      </c>
      <c r="EZ133" s="12">
        <v>0</v>
      </c>
      <c r="FA133" s="12">
        <v>0</v>
      </c>
      <c r="FB133" s="12">
        <v>0</v>
      </c>
      <c r="FC133" s="12">
        <v>0</v>
      </c>
      <c r="FD133" s="12">
        <v>0</v>
      </c>
      <c r="FE133" s="12">
        <v>0</v>
      </c>
      <c r="FF133" s="12">
        <v>0</v>
      </c>
      <c r="FG133" s="12">
        <v>0</v>
      </c>
      <c r="FH133" s="12">
        <v>0</v>
      </c>
      <c r="FI133" s="12">
        <v>0</v>
      </c>
      <c r="FJ133" s="12">
        <v>0</v>
      </c>
      <c r="FK133" s="12">
        <v>0</v>
      </c>
      <c r="FL133" s="12">
        <v>0</v>
      </c>
      <c r="FM133" s="12">
        <v>0</v>
      </c>
      <c r="FN133" s="12">
        <v>0</v>
      </c>
      <c r="FO133" s="12">
        <v>0</v>
      </c>
      <c r="FP133" s="12">
        <v>0</v>
      </c>
      <c r="FQ133" s="12">
        <v>0</v>
      </c>
      <c r="FR133" s="12">
        <v>0</v>
      </c>
      <c r="FS133" s="12">
        <v>0</v>
      </c>
      <c r="FT133" s="12">
        <v>0</v>
      </c>
      <c r="FU133" s="12">
        <v>0</v>
      </c>
      <c r="FV133" s="12">
        <v>0</v>
      </c>
      <c r="FW133" s="12">
        <v>0</v>
      </c>
      <c r="FX133" s="12">
        <v>0</v>
      </c>
      <c r="FY133" s="12">
        <v>0</v>
      </c>
      <c r="FZ133" s="12">
        <v>0</v>
      </c>
      <c r="GA133" s="12">
        <v>0</v>
      </c>
      <c r="GB133" s="12">
        <v>0</v>
      </c>
      <c r="GC133" s="12">
        <v>0</v>
      </c>
      <c r="GD133" s="12">
        <v>0</v>
      </c>
      <c r="GE133" s="12">
        <v>0</v>
      </c>
      <c r="GF133" s="12">
        <v>0</v>
      </c>
      <c r="GG133" s="12">
        <v>0</v>
      </c>
      <c r="GH133" s="12">
        <v>0</v>
      </c>
      <c r="GI133" s="12">
        <v>0</v>
      </c>
    </row>
    <row r="134" spans="1:191" x14ac:dyDescent="0.45">
      <c r="A134">
        <v>132</v>
      </c>
      <c r="B134" s="22" t="s">
        <v>97</v>
      </c>
      <c r="C134" s="23" t="s">
        <v>7</v>
      </c>
      <c r="D134" s="1">
        <v>30</v>
      </c>
      <c r="E134" s="1">
        <v>1</v>
      </c>
      <c r="F134" s="1">
        <f>COUNTIF(H134:GI134,"&gt;0")</f>
        <v>3</v>
      </c>
      <c r="G134" s="1">
        <f t="shared" si="14"/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0</v>
      </c>
      <c r="AE134" s="12">
        <v>0</v>
      </c>
      <c r="AF134" s="12">
        <v>0</v>
      </c>
      <c r="AG134" s="12">
        <v>0</v>
      </c>
      <c r="AH134" s="12">
        <v>0</v>
      </c>
      <c r="AI134" s="12">
        <v>0</v>
      </c>
      <c r="AJ134" s="12">
        <v>0</v>
      </c>
      <c r="AK134" s="12">
        <v>0</v>
      </c>
      <c r="AL134" s="12">
        <v>0</v>
      </c>
      <c r="AM134" s="21">
        <v>0</v>
      </c>
      <c r="AN134" s="21">
        <v>0</v>
      </c>
      <c r="AO134" s="21">
        <v>0</v>
      </c>
      <c r="AP134" s="21">
        <v>0</v>
      </c>
      <c r="AQ134" s="21">
        <v>0</v>
      </c>
      <c r="AR134" s="21">
        <v>0</v>
      </c>
      <c r="AS134" s="21">
        <v>0</v>
      </c>
      <c r="AT134" s="12">
        <v>0</v>
      </c>
      <c r="AU134" s="12">
        <v>0</v>
      </c>
      <c r="AV134" s="12">
        <v>0</v>
      </c>
      <c r="AW134" s="12">
        <v>5</v>
      </c>
      <c r="AX134" s="12">
        <v>0</v>
      </c>
      <c r="AY134" s="12">
        <v>0</v>
      </c>
      <c r="AZ134" s="12">
        <v>0</v>
      </c>
      <c r="BA134" s="12">
        <v>0</v>
      </c>
      <c r="BB134" s="12">
        <v>0</v>
      </c>
      <c r="BC134" s="12">
        <v>0</v>
      </c>
      <c r="BD134" s="12">
        <v>0</v>
      </c>
      <c r="BE134" s="12">
        <v>0</v>
      </c>
      <c r="BF134" s="12">
        <v>0</v>
      </c>
      <c r="BG134" s="12">
        <v>0</v>
      </c>
      <c r="BH134" s="12">
        <v>5</v>
      </c>
      <c r="BI134" s="12">
        <v>0</v>
      </c>
      <c r="BJ134" s="12">
        <v>0</v>
      </c>
      <c r="BK134" s="12">
        <v>0</v>
      </c>
      <c r="BL134" s="12">
        <v>0</v>
      </c>
      <c r="BM134" s="12">
        <v>0</v>
      </c>
      <c r="BN134" s="12">
        <v>0</v>
      </c>
      <c r="BO134" s="12">
        <v>0</v>
      </c>
      <c r="BP134" s="12">
        <v>0</v>
      </c>
      <c r="BQ134" s="12">
        <v>0</v>
      </c>
      <c r="BR134" s="12">
        <v>0</v>
      </c>
      <c r="BS134" s="12">
        <v>0</v>
      </c>
      <c r="BT134" s="12">
        <v>0</v>
      </c>
      <c r="BU134" s="12">
        <v>0</v>
      </c>
      <c r="BV134" s="12">
        <v>0</v>
      </c>
      <c r="BW134" s="12">
        <v>0</v>
      </c>
      <c r="BX134" s="12">
        <v>0</v>
      </c>
      <c r="BY134" s="12">
        <v>0</v>
      </c>
      <c r="BZ134" s="12">
        <v>0</v>
      </c>
      <c r="CA134" s="12">
        <v>0</v>
      </c>
      <c r="CB134" s="12">
        <v>0</v>
      </c>
      <c r="CC134" s="12">
        <v>0</v>
      </c>
      <c r="CD134" s="12">
        <v>0</v>
      </c>
      <c r="CE134" s="12">
        <v>0</v>
      </c>
      <c r="CF134" s="12">
        <v>0</v>
      </c>
      <c r="CG134" s="12">
        <v>0</v>
      </c>
      <c r="CH134" s="12">
        <v>0</v>
      </c>
      <c r="CI134" s="12">
        <v>0</v>
      </c>
      <c r="CJ134" s="12">
        <v>0</v>
      </c>
      <c r="CK134" s="12">
        <v>0</v>
      </c>
      <c r="CL134" s="12">
        <v>0</v>
      </c>
      <c r="CM134" s="12">
        <v>0</v>
      </c>
      <c r="CN134" s="12">
        <v>0</v>
      </c>
      <c r="CO134" s="12">
        <v>0</v>
      </c>
      <c r="CP134" s="12">
        <v>0</v>
      </c>
      <c r="CQ134" s="12">
        <v>0</v>
      </c>
      <c r="CR134" s="12">
        <v>0</v>
      </c>
      <c r="CS134" s="12">
        <v>0</v>
      </c>
      <c r="CT134" s="12">
        <v>0</v>
      </c>
      <c r="CU134" s="12">
        <v>0</v>
      </c>
      <c r="CV134" s="12">
        <v>0</v>
      </c>
      <c r="CW134" s="12">
        <v>0</v>
      </c>
      <c r="CX134" s="12">
        <v>0</v>
      </c>
      <c r="CY134" s="12">
        <v>0</v>
      </c>
      <c r="CZ134" s="12">
        <v>0</v>
      </c>
      <c r="DA134" s="12">
        <v>0</v>
      </c>
      <c r="DB134" s="12">
        <v>0</v>
      </c>
      <c r="DC134" s="12">
        <v>0</v>
      </c>
      <c r="DD134" s="12">
        <v>0</v>
      </c>
      <c r="DE134" s="12">
        <v>0</v>
      </c>
      <c r="DF134" s="12">
        <v>0</v>
      </c>
      <c r="DG134" s="12">
        <v>0</v>
      </c>
      <c r="DH134" s="12">
        <v>0</v>
      </c>
      <c r="DI134" s="12">
        <v>0</v>
      </c>
      <c r="DJ134" s="12">
        <v>0</v>
      </c>
      <c r="DK134" s="12">
        <v>0</v>
      </c>
      <c r="DL134" s="12">
        <v>0</v>
      </c>
      <c r="DM134" s="12">
        <v>0</v>
      </c>
      <c r="DN134" s="12">
        <v>0</v>
      </c>
      <c r="DO134" s="12">
        <v>0</v>
      </c>
      <c r="DP134" s="12">
        <v>0</v>
      </c>
      <c r="DQ134" s="12">
        <v>0</v>
      </c>
      <c r="DR134" s="12">
        <v>0</v>
      </c>
      <c r="DS134" s="12">
        <v>0</v>
      </c>
      <c r="DT134" s="12">
        <v>0</v>
      </c>
      <c r="DU134" s="12">
        <v>0</v>
      </c>
      <c r="DV134" s="12">
        <v>0</v>
      </c>
      <c r="DW134" s="12">
        <v>0</v>
      </c>
      <c r="DX134" s="12">
        <v>0</v>
      </c>
      <c r="DY134" s="12">
        <v>0</v>
      </c>
      <c r="DZ134" s="12">
        <v>0</v>
      </c>
      <c r="EA134" s="12">
        <v>0</v>
      </c>
      <c r="EB134" s="12">
        <v>0</v>
      </c>
      <c r="EC134" s="12">
        <v>0</v>
      </c>
      <c r="ED134" s="12">
        <v>0</v>
      </c>
      <c r="EE134" s="12">
        <v>0</v>
      </c>
      <c r="EF134" s="12">
        <v>0</v>
      </c>
      <c r="EG134" s="12">
        <v>0</v>
      </c>
      <c r="EH134" s="12">
        <v>4</v>
      </c>
      <c r="EI134" s="12">
        <v>0</v>
      </c>
      <c r="EJ134" s="12">
        <v>0</v>
      </c>
      <c r="EK134" s="12">
        <v>0</v>
      </c>
      <c r="EL134" s="12">
        <v>0</v>
      </c>
      <c r="EM134" s="12">
        <v>0</v>
      </c>
      <c r="EN134" s="12">
        <v>0</v>
      </c>
      <c r="EO134" s="12">
        <v>0</v>
      </c>
      <c r="EP134" s="12">
        <v>0</v>
      </c>
      <c r="EQ134" s="12">
        <v>0</v>
      </c>
      <c r="ER134" s="12">
        <v>0</v>
      </c>
      <c r="ES134" s="12">
        <v>0</v>
      </c>
      <c r="ET134" s="12">
        <v>0</v>
      </c>
      <c r="EU134" s="12">
        <v>0</v>
      </c>
      <c r="EV134" s="12">
        <v>0</v>
      </c>
      <c r="EW134" s="12">
        <v>0</v>
      </c>
      <c r="EX134" s="12">
        <v>0</v>
      </c>
      <c r="EY134" s="12">
        <v>0</v>
      </c>
      <c r="EZ134" s="12">
        <v>0</v>
      </c>
      <c r="FA134" s="12">
        <v>0</v>
      </c>
      <c r="FB134" s="12">
        <v>0</v>
      </c>
      <c r="FC134" s="12">
        <v>0</v>
      </c>
      <c r="FD134" s="12">
        <v>0</v>
      </c>
      <c r="FE134" s="12">
        <v>0</v>
      </c>
      <c r="FF134" s="12">
        <v>0</v>
      </c>
      <c r="FG134" s="12">
        <v>0</v>
      </c>
      <c r="FH134" s="12">
        <v>0</v>
      </c>
      <c r="FI134" s="12">
        <v>0</v>
      </c>
      <c r="FJ134" s="12">
        <v>0</v>
      </c>
      <c r="FK134" s="12">
        <v>0</v>
      </c>
      <c r="FL134" s="12">
        <v>0</v>
      </c>
      <c r="FM134" s="12">
        <v>0</v>
      </c>
      <c r="FN134" s="12">
        <v>0</v>
      </c>
      <c r="FO134" s="12">
        <v>0</v>
      </c>
      <c r="FP134" s="12">
        <v>0</v>
      </c>
      <c r="FQ134" s="12">
        <v>0</v>
      </c>
      <c r="FR134" s="12">
        <v>0</v>
      </c>
      <c r="FS134" s="12">
        <v>0</v>
      </c>
      <c r="FT134" s="12">
        <v>0</v>
      </c>
      <c r="FU134" s="12">
        <v>0</v>
      </c>
      <c r="FV134" s="12">
        <v>0</v>
      </c>
      <c r="FW134" s="12">
        <v>0</v>
      </c>
      <c r="FX134" s="12">
        <v>0</v>
      </c>
      <c r="FY134" s="12">
        <v>0</v>
      </c>
      <c r="FZ134" s="12">
        <v>0</v>
      </c>
      <c r="GA134" s="12">
        <v>0</v>
      </c>
      <c r="GB134" s="12">
        <v>0</v>
      </c>
      <c r="GC134" s="12">
        <v>0</v>
      </c>
      <c r="GD134" s="12">
        <v>0</v>
      </c>
      <c r="GE134" s="12">
        <v>0</v>
      </c>
      <c r="GF134" s="12">
        <v>0</v>
      </c>
      <c r="GG134" s="12">
        <v>0</v>
      </c>
      <c r="GH134" s="12">
        <v>0</v>
      </c>
      <c r="GI134" s="12">
        <v>0</v>
      </c>
    </row>
    <row r="135" spans="1:191" x14ac:dyDescent="0.45">
      <c r="A135">
        <v>133</v>
      </c>
      <c r="B135" s="22" t="s">
        <v>96</v>
      </c>
      <c r="C135" s="23" t="s">
        <v>7</v>
      </c>
      <c r="D135" s="1">
        <v>60</v>
      </c>
      <c r="E135" s="1">
        <v>1</v>
      </c>
      <c r="F135" s="1">
        <f>COUNTIF(H135:GI135,"&gt;0")</f>
        <v>4</v>
      </c>
      <c r="G135" s="1">
        <f t="shared" si="14"/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0</v>
      </c>
      <c r="X135" s="12">
        <v>0</v>
      </c>
      <c r="Y135" s="12">
        <v>0</v>
      </c>
      <c r="Z135" s="12">
        <v>0</v>
      </c>
      <c r="AA135" s="12">
        <v>0</v>
      </c>
      <c r="AB135" s="12">
        <v>0</v>
      </c>
      <c r="AC135" s="12">
        <v>0</v>
      </c>
      <c r="AD135" s="12">
        <v>0</v>
      </c>
      <c r="AE135" s="12">
        <v>0</v>
      </c>
      <c r="AF135" s="12">
        <v>0</v>
      </c>
      <c r="AG135" s="12">
        <v>0</v>
      </c>
      <c r="AH135" s="12">
        <v>0</v>
      </c>
      <c r="AI135" s="12">
        <v>0</v>
      </c>
      <c r="AJ135" s="12">
        <v>0</v>
      </c>
      <c r="AK135" s="12">
        <v>0</v>
      </c>
      <c r="AL135" s="12">
        <v>0</v>
      </c>
      <c r="AM135" s="21">
        <v>0</v>
      </c>
      <c r="AN135" s="21">
        <v>0</v>
      </c>
      <c r="AO135" s="21">
        <v>0</v>
      </c>
      <c r="AP135" s="21">
        <v>0</v>
      </c>
      <c r="AQ135" s="21">
        <v>0</v>
      </c>
      <c r="AR135" s="21">
        <v>0</v>
      </c>
      <c r="AS135" s="21">
        <v>0</v>
      </c>
      <c r="AT135" s="12">
        <v>0</v>
      </c>
      <c r="AU135" s="12">
        <v>0</v>
      </c>
      <c r="AV135" s="12">
        <v>0</v>
      </c>
      <c r="AW135" s="12">
        <v>5</v>
      </c>
      <c r="AX135" s="12">
        <v>0</v>
      </c>
      <c r="AY135" s="12">
        <v>0</v>
      </c>
      <c r="AZ135" s="12">
        <v>0</v>
      </c>
      <c r="BA135" s="12">
        <v>0</v>
      </c>
      <c r="BB135" s="12">
        <v>0</v>
      </c>
      <c r="BC135" s="12">
        <v>0</v>
      </c>
      <c r="BD135" s="12">
        <v>0</v>
      </c>
      <c r="BE135" s="12">
        <v>0</v>
      </c>
      <c r="BF135" s="12">
        <v>0</v>
      </c>
      <c r="BG135" s="12">
        <v>0</v>
      </c>
      <c r="BH135" s="12">
        <v>5</v>
      </c>
      <c r="BI135" s="12">
        <v>0</v>
      </c>
      <c r="BJ135" s="12">
        <v>0</v>
      </c>
      <c r="BK135" s="12">
        <v>0</v>
      </c>
      <c r="BL135" s="12">
        <v>0</v>
      </c>
      <c r="BM135" s="12">
        <v>0</v>
      </c>
      <c r="BN135" s="12">
        <v>0</v>
      </c>
      <c r="BO135" s="12">
        <v>0</v>
      </c>
      <c r="BP135" s="12">
        <v>0</v>
      </c>
      <c r="BQ135" s="12">
        <v>0</v>
      </c>
      <c r="BR135" s="12">
        <v>0</v>
      </c>
      <c r="BS135" s="12">
        <v>0</v>
      </c>
      <c r="BT135" s="12">
        <v>0</v>
      </c>
      <c r="BU135" s="12">
        <v>0</v>
      </c>
      <c r="BV135" s="12">
        <v>0</v>
      </c>
      <c r="BW135" s="12">
        <v>0</v>
      </c>
      <c r="BX135" s="12">
        <v>0</v>
      </c>
      <c r="BY135" s="12">
        <v>0</v>
      </c>
      <c r="BZ135" s="12">
        <v>0</v>
      </c>
      <c r="CA135" s="12">
        <v>0</v>
      </c>
      <c r="CB135" s="12">
        <v>0</v>
      </c>
      <c r="CC135" s="12">
        <v>0</v>
      </c>
      <c r="CD135" s="12">
        <v>0</v>
      </c>
      <c r="CE135" s="12">
        <v>0</v>
      </c>
      <c r="CF135" s="12">
        <v>0</v>
      </c>
      <c r="CG135" s="12">
        <v>0</v>
      </c>
      <c r="CH135" s="12">
        <v>0</v>
      </c>
      <c r="CI135" s="12">
        <v>0</v>
      </c>
      <c r="CJ135" s="12">
        <v>0</v>
      </c>
      <c r="CK135" s="12">
        <v>0</v>
      </c>
      <c r="CL135" s="12">
        <v>0</v>
      </c>
      <c r="CM135" s="12">
        <v>0</v>
      </c>
      <c r="CN135" s="12">
        <v>0</v>
      </c>
      <c r="CO135" s="12">
        <v>0</v>
      </c>
      <c r="CP135" s="12">
        <v>0</v>
      </c>
      <c r="CQ135" s="12">
        <v>0</v>
      </c>
      <c r="CR135" s="12">
        <v>0</v>
      </c>
      <c r="CS135" s="12">
        <v>0</v>
      </c>
      <c r="CT135" s="12">
        <v>0</v>
      </c>
      <c r="CU135" s="12">
        <v>0</v>
      </c>
      <c r="CV135" s="12">
        <v>0</v>
      </c>
      <c r="CW135" s="12">
        <v>0</v>
      </c>
      <c r="CX135" s="12">
        <v>0</v>
      </c>
      <c r="CY135" s="12">
        <v>0</v>
      </c>
      <c r="CZ135" s="12">
        <v>0</v>
      </c>
      <c r="DA135" s="12">
        <v>0</v>
      </c>
      <c r="DB135" s="12">
        <v>0</v>
      </c>
      <c r="DC135" s="12">
        <v>0</v>
      </c>
      <c r="DD135" s="12">
        <v>0</v>
      </c>
      <c r="DE135" s="12">
        <v>0</v>
      </c>
      <c r="DF135" s="12">
        <v>0</v>
      </c>
      <c r="DG135" s="12">
        <v>0</v>
      </c>
      <c r="DH135" s="12">
        <v>0</v>
      </c>
      <c r="DI135" s="12">
        <v>0</v>
      </c>
      <c r="DJ135" s="12">
        <v>0</v>
      </c>
      <c r="DK135" s="12">
        <v>0</v>
      </c>
      <c r="DL135" s="12">
        <v>0</v>
      </c>
      <c r="DM135" s="12">
        <v>0</v>
      </c>
      <c r="DN135" s="12">
        <v>0</v>
      </c>
      <c r="DO135" s="12">
        <v>0</v>
      </c>
      <c r="DP135" s="12">
        <v>0</v>
      </c>
      <c r="DQ135" s="12">
        <v>0</v>
      </c>
      <c r="DR135" s="12">
        <v>0</v>
      </c>
      <c r="DS135" s="12">
        <v>0</v>
      </c>
      <c r="DT135" s="12">
        <v>0</v>
      </c>
      <c r="DU135" s="12">
        <v>0</v>
      </c>
      <c r="DV135" s="12">
        <v>0</v>
      </c>
      <c r="DW135" s="12">
        <v>0</v>
      </c>
      <c r="DX135" s="12">
        <v>0</v>
      </c>
      <c r="DY135" s="12">
        <v>0</v>
      </c>
      <c r="DZ135" s="12">
        <v>0</v>
      </c>
      <c r="EA135" s="12">
        <v>0</v>
      </c>
      <c r="EB135" s="12">
        <v>0</v>
      </c>
      <c r="EC135" s="12">
        <v>0</v>
      </c>
      <c r="ED135" s="12">
        <v>0</v>
      </c>
      <c r="EE135" s="12">
        <v>0</v>
      </c>
      <c r="EF135" s="12">
        <v>0</v>
      </c>
      <c r="EG135" s="12">
        <v>0</v>
      </c>
      <c r="EH135" s="12">
        <v>0</v>
      </c>
      <c r="EI135" s="12">
        <v>5</v>
      </c>
      <c r="EJ135" s="12">
        <v>0</v>
      </c>
      <c r="EK135" s="12">
        <v>0</v>
      </c>
      <c r="EL135" s="12">
        <v>0</v>
      </c>
      <c r="EM135" s="12">
        <v>0</v>
      </c>
      <c r="EN135" s="12">
        <v>0</v>
      </c>
      <c r="EO135" s="12">
        <v>0</v>
      </c>
      <c r="EP135" s="12">
        <v>0</v>
      </c>
      <c r="EQ135" s="12">
        <v>0</v>
      </c>
      <c r="ER135" s="12">
        <v>0</v>
      </c>
      <c r="ES135" s="12">
        <v>0</v>
      </c>
      <c r="ET135" s="12">
        <v>0</v>
      </c>
      <c r="EU135" s="12">
        <v>0</v>
      </c>
      <c r="EV135" s="12">
        <v>0</v>
      </c>
      <c r="EW135" s="12">
        <v>0</v>
      </c>
      <c r="EX135" s="12">
        <v>0</v>
      </c>
      <c r="EY135" s="12">
        <v>0</v>
      </c>
      <c r="EZ135" s="12">
        <v>0</v>
      </c>
      <c r="FA135" s="12">
        <v>0</v>
      </c>
      <c r="FB135" s="12">
        <v>0</v>
      </c>
      <c r="FC135" s="12">
        <v>0</v>
      </c>
      <c r="FD135" s="12">
        <v>0</v>
      </c>
      <c r="FE135" s="12">
        <v>0</v>
      </c>
      <c r="FF135" s="12">
        <v>0</v>
      </c>
      <c r="FG135" s="12">
        <v>0</v>
      </c>
      <c r="FH135" s="12">
        <v>0</v>
      </c>
      <c r="FI135" s="12">
        <v>0</v>
      </c>
      <c r="FJ135" s="12">
        <v>0</v>
      </c>
      <c r="FK135" s="12">
        <v>0</v>
      </c>
      <c r="FL135" s="12">
        <v>1</v>
      </c>
      <c r="FM135" s="12">
        <v>0</v>
      </c>
      <c r="FN135" s="12">
        <v>0</v>
      </c>
      <c r="FO135" s="12">
        <v>0</v>
      </c>
      <c r="FP135" s="12">
        <v>0</v>
      </c>
      <c r="FQ135" s="12">
        <v>0</v>
      </c>
      <c r="FR135" s="12">
        <v>0</v>
      </c>
      <c r="FS135" s="12">
        <v>0</v>
      </c>
      <c r="FT135" s="12">
        <v>0</v>
      </c>
      <c r="FU135" s="12">
        <v>0</v>
      </c>
      <c r="FV135" s="12">
        <v>0</v>
      </c>
      <c r="FW135" s="12">
        <v>0</v>
      </c>
      <c r="FX135" s="12">
        <v>0</v>
      </c>
      <c r="FY135" s="12">
        <v>0</v>
      </c>
      <c r="FZ135" s="12">
        <v>0</v>
      </c>
      <c r="GA135" s="12">
        <v>0</v>
      </c>
      <c r="GB135" s="12">
        <v>0</v>
      </c>
      <c r="GC135" s="12">
        <v>0</v>
      </c>
      <c r="GD135" s="12">
        <v>0</v>
      </c>
      <c r="GE135" s="12">
        <v>0</v>
      </c>
      <c r="GF135" s="12">
        <v>0</v>
      </c>
      <c r="GG135" s="12">
        <v>0</v>
      </c>
      <c r="GH135" s="12">
        <v>0</v>
      </c>
      <c r="GI135" s="12">
        <v>0</v>
      </c>
    </row>
    <row r="136" spans="1:191" x14ac:dyDescent="0.45">
      <c r="A136">
        <v>134</v>
      </c>
      <c r="B136" s="22" t="s">
        <v>95</v>
      </c>
      <c r="C136" s="23" t="s">
        <v>7</v>
      </c>
      <c r="D136" s="1">
        <v>15</v>
      </c>
      <c r="E136" s="1">
        <v>1</v>
      </c>
      <c r="F136" s="1">
        <f>COUNTIF(H136:GI136,"&gt;0")</f>
        <v>2</v>
      </c>
      <c r="G136" s="1">
        <f t="shared" si="14"/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12">
        <v>0</v>
      </c>
      <c r="N136" s="12">
        <v>0</v>
      </c>
      <c r="O136" s="12">
        <v>0</v>
      </c>
      <c r="P136" s="12">
        <v>0</v>
      </c>
      <c r="Q136" s="12">
        <v>0</v>
      </c>
      <c r="R136" s="12">
        <v>0</v>
      </c>
      <c r="S136" s="12">
        <v>0</v>
      </c>
      <c r="T136" s="12">
        <v>0</v>
      </c>
      <c r="U136" s="12">
        <v>0</v>
      </c>
      <c r="V136" s="12">
        <v>0</v>
      </c>
      <c r="W136" s="12">
        <v>0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0</v>
      </c>
      <c r="AD136" s="12">
        <v>0</v>
      </c>
      <c r="AE136" s="12">
        <v>0</v>
      </c>
      <c r="AF136" s="12">
        <v>0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12">
        <v>0</v>
      </c>
      <c r="AM136" s="21">
        <v>0</v>
      </c>
      <c r="AN136" s="21">
        <v>0</v>
      </c>
      <c r="AO136" s="21">
        <v>0</v>
      </c>
      <c r="AP136" s="21">
        <v>0</v>
      </c>
      <c r="AQ136" s="21">
        <v>0</v>
      </c>
      <c r="AR136" s="21">
        <v>0</v>
      </c>
      <c r="AS136" s="21">
        <v>0</v>
      </c>
      <c r="AT136" s="12">
        <v>0</v>
      </c>
      <c r="AU136" s="12">
        <v>0</v>
      </c>
      <c r="AV136" s="12">
        <v>0</v>
      </c>
      <c r="AW136" s="12">
        <v>5</v>
      </c>
      <c r="AX136" s="12">
        <v>0</v>
      </c>
      <c r="AY136" s="12">
        <v>0</v>
      </c>
      <c r="AZ136" s="12">
        <v>0</v>
      </c>
      <c r="BA136" s="12">
        <v>5</v>
      </c>
      <c r="BB136" s="12">
        <v>0</v>
      </c>
      <c r="BC136" s="12">
        <v>0</v>
      </c>
      <c r="BD136" s="12">
        <v>0</v>
      </c>
      <c r="BE136" s="12">
        <v>0</v>
      </c>
      <c r="BF136" s="12">
        <v>0</v>
      </c>
      <c r="BG136" s="12">
        <v>0</v>
      </c>
      <c r="BH136" s="12">
        <v>0</v>
      </c>
      <c r="BI136" s="12">
        <v>0</v>
      </c>
      <c r="BJ136" s="12">
        <v>0</v>
      </c>
      <c r="BK136" s="12">
        <v>0</v>
      </c>
      <c r="BL136" s="12">
        <v>0</v>
      </c>
      <c r="BM136" s="12">
        <v>0</v>
      </c>
      <c r="BN136" s="12">
        <v>0</v>
      </c>
      <c r="BO136" s="12">
        <v>0</v>
      </c>
      <c r="BP136" s="12">
        <v>0</v>
      </c>
      <c r="BQ136" s="12">
        <v>0</v>
      </c>
      <c r="BR136" s="12">
        <v>0</v>
      </c>
      <c r="BS136" s="12">
        <v>0</v>
      </c>
      <c r="BT136" s="12">
        <v>0</v>
      </c>
      <c r="BU136" s="12">
        <v>0</v>
      </c>
      <c r="BV136" s="12">
        <v>0</v>
      </c>
      <c r="BW136" s="12">
        <v>0</v>
      </c>
      <c r="BX136" s="12">
        <v>0</v>
      </c>
      <c r="BY136" s="12">
        <v>0</v>
      </c>
      <c r="BZ136" s="12">
        <v>0</v>
      </c>
      <c r="CA136" s="12">
        <v>0</v>
      </c>
      <c r="CB136" s="12">
        <v>0</v>
      </c>
      <c r="CC136" s="12">
        <v>0</v>
      </c>
      <c r="CD136" s="12">
        <v>0</v>
      </c>
      <c r="CE136" s="12">
        <v>0</v>
      </c>
      <c r="CF136" s="12">
        <v>0</v>
      </c>
      <c r="CG136" s="12">
        <v>0</v>
      </c>
      <c r="CH136" s="12">
        <v>0</v>
      </c>
      <c r="CI136" s="12">
        <v>0</v>
      </c>
      <c r="CJ136" s="12">
        <v>0</v>
      </c>
      <c r="CK136" s="12">
        <v>0</v>
      </c>
      <c r="CL136" s="12">
        <v>0</v>
      </c>
      <c r="CM136" s="12">
        <v>0</v>
      </c>
      <c r="CN136" s="12">
        <v>0</v>
      </c>
      <c r="CO136" s="12">
        <v>0</v>
      </c>
      <c r="CP136" s="12">
        <v>0</v>
      </c>
      <c r="CQ136" s="12">
        <v>0</v>
      </c>
      <c r="CR136" s="12">
        <v>0</v>
      </c>
      <c r="CS136" s="12">
        <v>0</v>
      </c>
      <c r="CT136" s="12">
        <v>0</v>
      </c>
      <c r="CU136" s="12">
        <v>0</v>
      </c>
      <c r="CV136" s="12">
        <v>0</v>
      </c>
      <c r="CW136" s="12">
        <v>0</v>
      </c>
      <c r="CX136" s="12">
        <v>0</v>
      </c>
      <c r="CY136" s="12">
        <v>0</v>
      </c>
      <c r="CZ136" s="12">
        <v>0</v>
      </c>
      <c r="DA136" s="12">
        <v>0</v>
      </c>
      <c r="DB136" s="12">
        <v>0</v>
      </c>
      <c r="DC136" s="12">
        <v>0</v>
      </c>
      <c r="DD136" s="12">
        <v>0</v>
      </c>
      <c r="DE136" s="12">
        <v>0</v>
      </c>
      <c r="DF136" s="12">
        <v>0</v>
      </c>
      <c r="DG136" s="12">
        <v>0</v>
      </c>
      <c r="DH136" s="12">
        <v>0</v>
      </c>
      <c r="DI136" s="12">
        <v>0</v>
      </c>
      <c r="DJ136" s="12">
        <v>0</v>
      </c>
      <c r="DK136" s="12">
        <v>0</v>
      </c>
      <c r="DL136" s="12">
        <v>0</v>
      </c>
      <c r="DM136" s="12">
        <v>0</v>
      </c>
      <c r="DN136" s="12">
        <v>0</v>
      </c>
      <c r="DO136" s="12">
        <v>0</v>
      </c>
      <c r="DP136" s="12">
        <v>0</v>
      </c>
      <c r="DQ136" s="12">
        <v>0</v>
      </c>
      <c r="DR136" s="12">
        <v>0</v>
      </c>
      <c r="DS136" s="12">
        <v>0</v>
      </c>
      <c r="DT136" s="12">
        <v>0</v>
      </c>
      <c r="DU136" s="12">
        <v>0</v>
      </c>
      <c r="DV136" s="12">
        <v>0</v>
      </c>
      <c r="DW136" s="12">
        <v>0</v>
      </c>
      <c r="DX136" s="12">
        <v>0</v>
      </c>
      <c r="DY136" s="12">
        <v>0</v>
      </c>
      <c r="DZ136" s="12">
        <v>0</v>
      </c>
      <c r="EA136" s="12">
        <v>0</v>
      </c>
      <c r="EB136" s="12">
        <v>0</v>
      </c>
      <c r="EC136" s="12">
        <v>0</v>
      </c>
      <c r="ED136" s="12">
        <v>0</v>
      </c>
      <c r="EE136" s="12">
        <v>0</v>
      </c>
      <c r="EF136" s="12">
        <v>0</v>
      </c>
      <c r="EG136" s="12">
        <v>0</v>
      </c>
      <c r="EH136" s="12">
        <v>0</v>
      </c>
      <c r="EI136" s="12">
        <v>0</v>
      </c>
      <c r="EJ136" s="12">
        <v>0</v>
      </c>
      <c r="EK136" s="12">
        <v>0</v>
      </c>
      <c r="EL136" s="12">
        <v>0</v>
      </c>
      <c r="EM136" s="12">
        <v>0</v>
      </c>
      <c r="EN136" s="12">
        <v>0</v>
      </c>
      <c r="EO136" s="12">
        <v>0</v>
      </c>
      <c r="EP136" s="12">
        <v>0</v>
      </c>
      <c r="EQ136" s="12">
        <v>0</v>
      </c>
      <c r="ER136" s="12">
        <v>0</v>
      </c>
      <c r="ES136" s="12">
        <v>0</v>
      </c>
      <c r="ET136" s="12">
        <v>0</v>
      </c>
      <c r="EU136" s="12">
        <v>0</v>
      </c>
      <c r="EV136" s="12">
        <v>0</v>
      </c>
      <c r="EW136" s="12">
        <v>0</v>
      </c>
      <c r="EX136" s="12">
        <v>0</v>
      </c>
      <c r="EY136" s="12">
        <v>0</v>
      </c>
      <c r="EZ136" s="12">
        <v>0</v>
      </c>
      <c r="FA136" s="12">
        <v>0</v>
      </c>
      <c r="FB136" s="12">
        <v>0</v>
      </c>
      <c r="FC136" s="12">
        <v>0</v>
      </c>
      <c r="FD136" s="12">
        <v>0</v>
      </c>
      <c r="FE136" s="12">
        <v>0</v>
      </c>
      <c r="FF136" s="12">
        <v>0</v>
      </c>
      <c r="FG136" s="12">
        <v>0</v>
      </c>
      <c r="FH136" s="12">
        <v>0</v>
      </c>
      <c r="FI136" s="12">
        <v>0</v>
      </c>
      <c r="FJ136" s="12">
        <v>0</v>
      </c>
      <c r="FK136" s="12">
        <v>0</v>
      </c>
      <c r="FL136" s="12">
        <v>0</v>
      </c>
      <c r="FM136" s="12">
        <v>0</v>
      </c>
      <c r="FN136" s="12">
        <v>0</v>
      </c>
      <c r="FO136" s="12">
        <v>0</v>
      </c>
      <c r="FP136" s="12">
        <v>0</v>
      </c>
      <c r="FQ136" s="12">
        <v>0</v>
      </c>
      <c r="FR136" s="12">
        <v>0</v>
      </c>
      <c r="FS136" s="12">
        <v>0</v>
      </c>
      <c r="FT136" s="12">
        <v>0</v>
      </c>
      <c r="FU136" s="12">
        <v>0</v>
      </c>
      <c r="FV136" s="12">
        <v>0</v>
      </c>
      <c r="FW136" s="12">
        <v>0</v>
      </c>
      <c r="FX136" s="12">
        <v>0</v>
      </c>
      <c r="FY136" s="12">
        <v>0</v>
      </c>
      <c r="FZ136" s="12">
        <v>0</v>
      </c>
      <c r="GA136" s="12">
        <v>0</v>
      </c>
      <c r="GB136" s="12">
        <v>0</v>
      </c>
      <c r="GC136" s="12">
        <v>0</v>
      </c>
      <c r="GD136" s="12">
        <v>0</v>
      </c>
      <c r="GE136" s="12">
        <v>0</v>
      </c>
      <c r="GF136" s="12">
        <v>0</v>
      </c>
      <c r="GG136" s="12">
        <v>0</v>
      </c>
      <c r="GH136" s="12">
        <v>0</v>
      </c>
      <c r="GI136" s="12">
        <v>0</v>
      </c>
    </row>
    <row r="137" spans="1:191" x14ac:dyDescent="0.45">
      <c r="A137">
        <v>135</v>
      </c>
      <c r="B137" s="22" t="s">
        <v>94</v>
      </c>
      <c r="C137" s="23" t="s">
        <v>7</v>
      </c>
      <c r="D137" s="1">
        <v>30</v>
      </c>
      <c r="E137" s="1">
        <v>1</v>
      </c>
      <c r="F137" s="1">
        <f>COUNTIF(H137:GI137,"&gt;0")</f>
        <v>3</v>
      </c>
      <c r="G137" s="1">
        <f t="shared" si="14"/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12">
        <v>0</v>
      </c>
      <c r="N137" s="12">
        <v>0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0</v>
      </c>
      <c r="AD137" s="12">
        <v>0</v>
      </c>
      <c r="AE137" s="12">
        <v>0</v>
      </c>
      <c r="AF137" s="12">
        <v>0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12">
        <v>0</v>
      </c>
      <c r="AM137" s="21">
        <v>0</v>
      </c>
      <c r="AN137" s="21">
        <v>0</v>
      </c>
      <c r="AO137" s="21">
        <v>0</v>
      </c>
      <c r="AP137" s="21">
        <v>0</v>
      </c>
      <c r="AQ137" s="21">
        <v>0</v>
      </c>
      <c r="AR137" s="21">
        <v>0</v>
      </c>
      <c r="AS137" s="21">
        <v>0</v>
      </c>
      <c r="AT137" s="12">
        <v>0</v>
      </c>
      <c r="AU137" s="12">
        <v>0</v>
      </c>
      <c r="AV137" s="12">
        <v>0</v>
      </c>
      <c r="AW137" s="12">
        <v>5</v>
      </c>
      <c r="AX137" s="12">
        <v>0</v>
      </c>
      <c r="AY137" s="12">
        <v>0</v>
      </c>
      <c r="AZ137" s="12">
        <v>0</v>
      </c>
      <c r="BA137" s="12">
        <v>0</v>
      </c>
      <c r="BB137" s="12">
        <v>0</v>
      </c>
      <c r="BC137" s="12">
        <v>0</v>
      </c>
      <c r="BD137" s="12">
        <v>0</v>
      </c>
      <c r="BE137" s="12">
        <v>0</v>
      </c>
      <c r="BF137" s="12">
        <v>0</v>
      </c>
      <c r="BG137" s="12">
        <v>0</v>
      </c>
      <c r="BH137" s="12">
        <v>5</v>
      </c>
      <c r="BI137" s="12">
        <v>0</v>
      </c>
      <c r="BJ137" s="12">
        <v>0</v>
      </c>
      <c r="BK137" s="12">
        <v>0</v>
      </c>
      <c r="BL137" s="12">
        <v>0</v>
      </c>
      <c r="BM137" s="12">
        <v>0</v>
      </c>
      <c r="BN137" s="12">
        <v>0</v>
      </c>
      <c r="BO137" s="12">
        <v>0</v>
      </c>
      <c r="BP137" s="12">
        <v>0</v>
      </c>
      <c r="BQ137" s="12">
        <v>0</v>
      </c>
      <c r="BR137" s="12">
        <v>0</v>
      </c>
      <c r="BS137" s="12">
        <v>0</v>
      </c>
      <c r="BT137" s="12">
        <v>0</v>
      </c>
      <c r="BU137" s="12">
        <v>0</v>
      </c>
      <c r="BV137" s="12">
        <v>0</v>
      </c>
      <c r="BW137" s="12">
        <v>0</v>
      </c>
      <c r="BX137" s="12">
        <v>0</v>
      </c>
      <c r="BY137" s="12">
        <v>0</v>
      </c>
      <c r="BZ137" s="12">
        <v>0</v>
      </c>
      <c r="CA137" s="12">
        <v>0</v>
      </c>
      <c r="CB137" s="12">
        <v>0</v>
      </c>
      <c r="CC137" s="12">
        <v>0</v>
      </c>
      <c r="CD137" s="12">
        <v>0</v>
      </c>
      <c r="CE137" s="12">
        <v>0</v>
      </c>
      <c r="CF137" s="12">
        <v>0</v>
      </c>
      <c r="CG137" s="12">
        <v>0</v>
      </c>
      <c r="CH137" s="12">
        <v>0</v>
      </c>
      <c r="CI137" s="12">
        <v>0</v>
      </c>
      <c r="CJ137" s="12">
        <v>0</v>
      </c>
      <c r="CK137" s="12">
        <v>0</v>
      </c>
      <c r="CL137" s="12">
        <v>0</v>
      </c>
      <c r="CM137" s="12">
        <v>0</v>
      </c>
      <c r="CN137" s="12">
        <v>0</v>
      </c>
      <c r="CO137" s="12">
        <v>0</v>
      </c>
      <c r="CP137" s="12">
        <v>0</v>
      </c>
      <c r="CQ137" s="12">
        <v>0</v>
      </c>
      <c r="CR137" s="12">
        <v>0</v>
      </c>
      <c r="CS137" s="12">
        <v>0</v>
      </c>
      <c r="CT137" s="12">
        <v>0</v>
      </c>
      <c r="CU137" s="12">
        <v>0</v>
      </c>
      <c r="CV137" s="12">
        <v>0</v>
      </c>
      <c r="CW137" s="12">
        <v>0</v>
      </c>
      <c r="CX137" s="12">
        <v>0</v>
      </c>
      <c r="CY137" s="12">
        <v>0</v>
      </c>
      <c r="CZ137" s="12">
        <v>0</v>
      </c>
      <c r="DA137" s="12">
        <v>0</v>
      </c>
      <c r="DB137" s="12">
        <v>0</v>
      </c>
      <c r="DC137" s="12">
        <v>0</v>
      </c>
      <c r="DD137" s="12">
        <v>0</v>
      </c>
      <c r="DE137" s="12">
        <v>0</v>
      </c>
      <c r="DF137" s="12">
        <v>0</v>
      </c>
      <c r="DG137" s="12">
        <v>0</v>
      </c>
      <c r="DH137" s="12">
        <v>0</v>
      </c>
      <c r="DI137" s="12">
        <v>0</v>
      </c>
      <c r="DJ137" s="12">
        <v>0</v>
      </c>
      <c r="DK137" s="12">
        <v>0</v>
      </c>
      <c r="DL137" s="12">
        <v>0</v>
      </c>
      <c r="DM137" s="12">
        <v>0</v>
      </c>
      <c r="DN137" s="12">
        <v>0</v>
      </c>
      <c r="DO137" s="12">
        <v>0</v>
      </c>
      <c r="DP137" s="12">
        <v>0</v>
      </c>
      <c r="DQ137" s="12">
        <v>0</v>
      </c>
      <c r="DR137" s="12">
        <v>0</v>
      </c>
      <c r="DS137" s="12">
        <v>0</v>
      </c>
      <c r="DT137" s="12">
        <v>0</v>
      </c>
      <c r="DU137" s="12">
        <v>0</v>
      </c>
      <c r="DV137" s="12">
        <v>0</v>
      </c>
      <c r="DW137" s="12">
        <v>0</v>
      </c>
      <c r="DX137" s="12">
        <v>0</v>
      </c>
      <c r="DY137" s="12">
        <v>0</v>
      </c>
      <c r="DZ137" s="12">
        <v>0</v>
      </c>
      <c r="EA137" s="12">
        <v>0</v>
      </c>
      <c r="EB137" s="12">
        <v>0</v>
      </c>
      <c r="EC137" s="12">
        <v>0</v>
      </c>
      <c r="ED137" s="12">
        <v>0</v>
      </c>
      <c r="EE137" s="12">
        <v>0</v>
      </c>
      <c r="EF137" s="12">
        <v>0</v>
      </c>
      <c r="EG137" s="12">
        <v>0</v>
      </c>
      <c r="EH137" s="12">
        <v>0</v>
      </c>
      <c r="EI137" s="12">
        <v>0</v>
      </c>
      <c r="EJ137" s="12">
        <v>0</v>
      </c>
      <c r="EK137" s="12">
        <v>4</v>
      </c>
      <c r="EL137" s="12">
        <v>0</v>
      </c>
      <c r="EM137" s="12">
        <v>0</v>
      </c>
      <c r="EN137" s="12">
        <v>0</v>
      </c>
      <c r="EO137" s="12">
        <v>0</v>
      </c>
      <c r="EP137" s="12">
        <v>0</v>
      </c>
      <c r="EQ137" s="12">
        <v>0</v>
      </c>
      <c r="ER137" s="12">
        <v>0</v>
      </c>
      <c r="ES137" s="12">
        <v>0</v>
      </c>
      <c r="ET137" s="12">
        <v>0</v>
      </c>
      <c r="EU137" s="12">
        <v>0</v>
      </c>
      <c r="EV137" s="12">
        <v>0</v>
      </c>
      <c r="EW137" s="12">
        <v>0</v>
      </c>
      <c r="EX137" s="12">
        <v>0</v>
      </c>
      <c r="EY137" s="12">
        <v>0</v>
      </c>
      <c r="EZ137" s="12">
        <v>0</v>
      </c>
      <c r="FA137" s="12">
        <v>0</v>
      </c>
      <c r="FB137" s="12">
        <v>0</v>
      </c>
      <c r="FC137" s="12">
        <v>0</v>
      </c>
      <c r="FD137" s="12">
        <v>0</v>
      </c>
      <c r="FE137" s="12">
        <v>0</v>
      </c>
      <c r="FF137" s="12">
        <v>0</v>
      </c>
      <c r="FG137" s="12">
        <v>0</v>
      </c>
      <c r="FH137" s="12">
        <v>0</v>
      </c>
      <c r="FI137" s="12">
        <v>0</v>
      </c>
      <c r="FJ137" s="12">
        <v>0</v>
      </c>
      <c r="FK137" s="12">
        <v>0</v>
      </c>
      <c r="FL137" s="12">
        <v>0</v>
      </c>
      <c r="FM137" s="12">
        <v>0</v>
      </c>
      <c r="FN137" s="12">
        <v>0</v>
      </c>
      <c r="FO137" s="12">
        <v>0</v>
      </c>
      <c r="FP137" s="12">
        <v>0</v>
      </c>
      <c r="FQ137" s="12">
        <v>0</v>
      </c>
      <c r="FR137" s="12">
        <v>0</v>
      </c>
      <c r="FS137" s="12">
        <v>0</v>
      </c>
      <c r="FT137" s="12">
        <v>0</v>
      </c>
      <c r="FU137" s="12">
        <v>0</v>
      </c>
      <c r="FV137" s="12">
        <v>0</v>
      </c>
      <c r="FW137" s="12">
        <v>0</v>
      </c>
      <c r="FX137" s="12">
        <v>0</v>
      </c>
      <c r="FY137" s="12">
        <v>0</v>
      </c>
      <c r="FZ137" s="12">
        <v>0</v>
      </c>
      <c r="GA137" s="12">
        <v>0</v>
      </c>
      <c r="GB137" s="12">
        <v>0</v>
      </c>
      <c r="GC137" s="12">
        <v>0</v>
      </c>
      <c r="GD137" s="12">
        <v>0</v>
      </c>
      <c r="GE137" s="12">
        <v>0</v>
      </c>
      <c r="GF137" s="12">
        <v>0</v>
      </c>
      <c r="GG137" s="12">
        <v>0</v>
      </c>
      <c r="GH137" s="12">
        <v>0</v>
      </c>
      <c r="GI137" s="12">
        <v>0</v>
      </c>
    </row>
    <row r="138" spans="1:191" x14ac:dyDescent="0.45">
      <c r="A138">
        <v>136</v>
      </c>
      <c r="B138" s="22" t="s">
        <v>93</v>
      </c>
      <c r="C138" s="23" t="s">
        <v>7</v>
      </c>
      <c r="D138" s="1">
        <v>60</v>
      </c>
      <c r="E138" s="1">
        <v>1</v>
      </c>
      <c r="F138" s="1">
        <f>COUNTIF(H138:GI138,"&gt;0")</f>
        <v>4</v>
      </c>
      <c r="G138" s="1">
        <f t="shared" si="14"/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12">
        <v>0</v>
      </c>
      <c r="N138" s="12">
        <v>0</v>
      </c>
      <c r="O138" s="12">
        <v>0</v>
      </c>
      <c r="P138" s="12">
        <v>0</v>
      </c>
      <c r="Q138" s="12">
        <v>0</v>
      </c>
      <c r="R138" s="12">
        <v>0</v>
      </c>
      <c r="S138" s="12">
        <v>0</v>
      </c>
      <c r="T138" s="12">
        <v>0</v>
      </c>
      <c r="U138" s="12">
        <v>0</v>
      </c>
      <c r="V138" s="12">
        <v>0</v>
      </c>
      <c r="W138" s="12">
        <v>0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0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>
        <v>0</v>
      </c>
      <c r="AK138" s="12">
        <v>0</v>
      </c>
      <c r="AL138" s="12">
        <v>0</v>
      </c>
      <c r="AM138" s="21">
        <v>0</v>
      </c>
      <c r="AN138" s="21">
        <v>0</v>
      </c>
      <c r="AO138" s="21">
        <v>0</v>
      </c>
      <c r="AP138" s="21">
        <v>0</v>
      </c>
      <c r="AQ138" s="21">
        <v>0</v>
      </c>
      <c r="AR138" s="21">
        <v>0</v>
      </c>
      <c r="AS138" s="21">
        <v>0</v>
      </c>
      <c r="AT138" s="12">
        <v>0</v>
      </c>
      <c r="AU138" s="12">
        <v>0</v>
      </c>
      <c r="AV138" s="12">
        <v>0</v>
      </c>
      <c r="AW138" s="12">
        <v>5</v>
      </c>
      <c r="AX138" s="12">
        <v>0</v>
      </c>
      <c r="AY138" s="12">
        <v>0</v>
      </c>
      <c r="AZ138" s="12">
        <v>0</v>
      </c>
      <c r="BA138" s="12">
        <v>0</v>
      </c>
      <c r="BB138" s="12">
        <v>0</v>
      </c>
      <c r="BC138" s="12">
        <v>0</v>
      </c>
      <c r="BD138" s="12">
        <v>0</v>
      </c>
      <c r="BE138" s="12">
        <v>0</v>
      </c>
      <c r="BF138" s="12">
        <v>0</v>
      </c>
      <c r="BG138" s="12">
        <v>0</v>
      </c>
      <c r="BH138" s="12">
        <v>5</v>
      </c>
      <c r="BI138" s="12">
        <v>0</v>
      </c>
      <c r="BJ138" s="12">
        <v>0</v>
      </c>
      <c r="BK138" s="12">
        <v>0</v>
      </c>
      <c r="BL138" s="12">
        <v>0</v>
      </c>
      <c r="BM138" s="12">
        <v>0</v>
      </c>
      <c r="BN138" s="12">
        <v>0</v>
      </c>
      <c r="BO138" s="12">
        <v>0</v>
      </c>
      <c r="BP138" s="12">
        <v>0</v>
      </c>
      <c r="BQ138" s="12">
        <v>0</v>
      </c>
      <c r="BR138" s="12">
        <v>0</v>
      </c>
      <c r="BS138" s="12">
        <v>0</v>
      </c>
      <c r="BT138" s="12">
        <v>0</v>
      </c>
      <c r="BU138" s="12">
        <v>0</v>
      </c>
      <c r="BV138" s="12">
        <v>0</v>
      </c>
      <c r="BW138" s="12">
        <v>0</v>
      </c>
      <c r="BX138" s="12">
        <v>0</v>
      </c>
      <c r="BY138" s="12">
        <v>0</v>
      </c>
      <c r="BZ138" s="12">
        <v>0</v>
      </c>
      <c r="CA138" s="12">
        <v>0</v>
      </c>
      <c r="CB138" s="12">
        <v>0</v>
      </c>
      <c r="CC138" s="12">
        <v>0</v>
      </c>
      <c r="CD138" s="12">
        <v>0</v>
      </c>
      <c r="CE138" s="12">
        <v>0</v>
      </c>
      <c r="CF138" s="12">
        <v>0</v>
      </c>
      <c r="CG138" s="12">
        <v>0</v>
      </c>
      <c r="CH138" s="12">
        <v>0</v>
      </c>
      <c r="CI138" s="12">
        <v>0</v>
      </c>
      <c r="CJ138" s="12">
        <v>0</v>
      </c>
      <c r="CK138" s="12">
        <v>0</v>
      </c>
      <c r="CL138" s="12">
        <v>0</v>
      </c>
      <c r="CM138" s="12">
        <v>0</v>
      </c>
      <c r="CN138" s="12">
        <v>0</v>
      </c>
      <c r="CO138" s="12">
        <v>0</v>
      </c>
      <c r="CP138" s="12">
        <v>0</v>
      </c>
      <c r="CQ138" s="12">
        <v>0</v>
      </c>
      <c r="CR138" s="12">
        <v>0</v>
      </c>
      <c r="CS138" s="12">
        <v>0</v>
      </c>
      <c r="CT138" s="12">
        <v>0</v>
      </c>
      <c r="CU138" s="12">
        <v>0</v>
      </c>
      <c r="CV138" s="12">
        <v>0</v>
      </c>
      <c r="CW138" s="12">
        <v>0</v>
      </c>
      <c r="CX138" s="12">
        <v>0</v>
      </c>
      <c r="CY138" s="12">
        <v>0</v>
      </c>
      <c r="CZ138" s="12">
        <v>0</v>
      </c>
      <c r="DA138" s="12">
        <v>0</v>
      </c>
      <c r="DB138" s="12">
        <v>0</v>
      </c>
      <c r="DC138" s="12">
        <v>0</v>
      </c>
      <c r="DD138" s="12">
        <v>0</v>
      </c>
      <c r="DE138" s="12">
        <v>0</v>
      </c>
      <c r="DF138" s="12">
        <v>0</v>
      </c>
      <c r="DG138" s="12">
        <v>0</v>
      </c>
      <c r="DH138" s="12">
        <v>0</v>
      </c>
      <c r="DI138" s="12">
        <v>0</v>
      </c>
      <c r="DJ138" s="12">
        <v>0</v>
      </c>
      <c r="DK138" s="12">
        <v>0</v>
      </c>
      <c r="DL138" s="12">
        <v>0</v>
      </c>
      <c r="DM138" s="12">
        <v>0</v>
      </c>
      <c r="DN138" s="12">
        <v>0</v>
      </c>
      <c r="DO138" s="12">
        <v>0</v>
      </c>
      <c r="DP138" s="12">
        <v>0</v>
      </c>
      <c r="DQ138" s="12">
        <v>0</v>
      </c>
      <c r="DR138" s="12">
        <v>0</v>
      </c>
      <c r="DS138" s="12">
        <v>0</v>
      </c>
      <c r="DT138" s="12">
        <v>0</v>
      </c>
      <c r="DU138" s="12">
        <v>0</v>
      </c>
      <c r="DV138" s="12">
        <v>0</v>
      </c>
      <c r="DW138" s="12">
        <v>0</v>
      </c>
      <c r="DX138" s="12">
        <v>0</v>
      </c>
      <c r="DY138" s="12">
        <v>0</v>
      </c>
      <c r="DZ138" s="12">
        <v>0</v>
      </c>
      <c r="EA138" s="12">
        <v>0</v>
      </c>
      <c r="EB138" s="12">
        <v>0</v>
      </c>
      <c r="EC138" s="12">
        <v>0</v>
      </c>
      <c r="ED138" s="12">
        <v>0</v>
      </c>
      <c r="EE138" s="12">
        <v>0</v>
      </c>
      <c r="EF138" s="12">
        <v>0</v>
      </c>
      <c r="EG138" s="12">
        <v>0</v>
      </c>
      <c r="EH138" s="12">
        <v>0</v>
      </c>
      <c r="EI138" s="12">
        <v>0</v>
      </c>
      <c r="EJ138" s="12">
        <v>0</v>
      </c>
      <c r="EK138" s="12">
        <v>0</v>
      </c>
      <c r="EL138" s="12">
        <v>4</v>
      </c>
      <c r="EM138" s="12">
        <v>0</v>
      </c>
      <c r="EN138" s="12">
        <v>0</v>
      </c>
      <c r="EO138" s="12">
        <v>0</v>
      </c>
      <c r="EP138" s="12">
        <v>0</v>
      </c>
      <c r="EQ138" s="12">
        <v>0</v>
      </c>
      <c r="ER138" s="12">
        <v>0</v>
      </c>
      <c r="ES138" s="12">
        <v>0</v>
      </c>
      <c r="ET138" s="12">
        <v>0</v>
      </c>
      <c r="EU138" s="12">
        <v>0</v>
      </c>
      <c r="EV138" s="12">
        <v>0</v>
      </c>
      <c r="EW138" s="12">
        <v>0</v>
      </c>
      <c r="EX138" s="12">
        <v>0</v>
      </c>
      <c r="EY138" s="12">
        <v>0</v>
      </c>
      <c r="EZ138" s="12">
        <v>0</v>
      </c>
      <c r="FA138" s="12">
        <v>0</v>
      </c>
      <c r="FB138" s="12">
        <v>0</v>
      </c>
      <c r="FC138" s="12">
        <v>0</v>
      </c>
      <c r="FD138" s="12">
        <v>0</v>
      </c>
      <c r="FE138" s="12">
        <v>0</v>
      </c>
      <c r="FF138" s="12">
        <v>0</v>
      </c>
      <c r="FG138" s="12">
        <v>0</v>
      </c>
      <c r="FH138" s="12">
        <v>0</v>
      </c>
      <c r="FI138" s="12">
        <v>0</v>
      </c>
      <c r="FJ138" s="12">
        <v>0</v>
      </c>
      <c r="FK138" s="12">
        <v>0</v>
      </c>
      <c r="FL138" s="12">
        <v>1</v>
      </c>
      <c r="FM138" s="12">
        <v>0</v>
      </c>
      <c r="FN138" s="12">
        <v>0</v>
      </c>
      <c r="FO138" s="12">
        <v>0</v>
      </c>
      <c r="FP138" s="12">
        <v>0</v>
      </c>
      <c r="FQ138" s="12">
        <v>0</v>
      </c>
      <c r="FR138" s="12">
        <v>0</v>
      </c>
      <c r="FS138" s="12">
        <v>0</v>
      </c>
      <c r="FT138" s="12">
        <v>0</v>
      </c>
      <c r="FU138" s="12">
        <v>0</v>
      </c>
      <c r="FV138" s="12">
        <v>0</v>
      </c>
      <c r="FW138" s="12">
        <v>0</v>
      </c>
      <c r="FX138" s="12">
        <v>0</v>
      </c>
      <c r="FY138" s="12">
        <v>0</v>
      </c>
      <c r="FZ138" s="12">
        <v>0</v>
      </c>
      <c r="GA138" s="12">
        <v>0</v>
      </c>
      <c r="GB138" s="12">
        <v>0</v>
      </c>
      <c r="GC138" s="12">
        <v>0</v>
      </c>
      <c r="GD138" s="12">
        <v>0</v>
      </c>
      <c r="GE138" s="12">
        <v>0</v>
      </c>
      <c r="GF138" s="12">
        <v>0</v>
      </c>
      <c r="GG138" s="12">
        <v>0</v>
      </c>
      <c r="GH138" s="12">
        <v>0</v>
      </c>
      <c r="GI138" s="12">
        <v>0</v>
      </c>
    </row>
    <row r="139" spans="1:191" x14ac:dyDescent="0.45">
      <c r="A139">
        <v>137</v>
      </c>
      <c r="B139" s="22" t="s">
        <v>247</v>
      </c>
      <c r="C139" s="23" t="s">
        <v>6</v>
      </c>
      <c r="D139" s="1">
        <v>10</v>
      </c>
      <c r="E139" s="1">
        <v>1</v>
      </c>
      <c r="F139" s="1">
        <f t="shared" ref="F139" si="15">COUNTIF(H139:GI139,"&gt;0")</f>
        <v>2</v>
      </c>
      <c r="G139" s="1">
        <f t="shared" si="14"/>
        <v>0</v>
      </c>
      <c r="H139" s="12">
        <v>0</v>
      </c>
      <c r="I139" s="12">
        <v>2</v>
      </c>
      <c r="J139" s="12">
        <v>0</v>
      </c>
      <c r="K139" s="12">
        <v>0</v>
      </c>
      <c r="L139" s="12">
        <v>0</v>
      </c>
      <c r="M139" s="12">
        <v>0</v>
      </c>
      <c r="N139" s="12">
        <v>0</v>
      </c>
      <c r="O139" s="12">
        <v>0</v>
      </c>
      <c r="P139" s="12">
        <v>0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>
        <v>0</v>
      </c>
      <c r="AJ139" s="12">
        <v>0</v>
      </c>
      <c r="AK139" s="12">
        <v>0</v>
      </c>
      <c r="AL139" s="12">
        <v>0</v>
      </c>
      <c r="AM139" s="21">
        <v>0</v>
      </c>
      <c r="AN139" s="21">
        <v>0</v>
      </c>
      <c r="AO139" s="21">
        <v>0</v>
      </c>
      <c r="AP139" s="21">
        <v>0</v>
      </c>
      <c r="AQ139" s="21">
        <v>0</v>
      </c>
      <c r="AR139" s="21">
        <v>0</v>
      </c>
      <c r="AS139" s="21">
        <v>0</v>
      </c>
      <c r="AT139" s="12">
        <v>0</v>
      </c>
      <c r="AU139" s="12">
        <v>0</v>
      </c>
      <c r="AV139" s="12">
        <v>0</v>
      </c>
      <c r="AW139" s="12">
        <v>0</v>
      </c>
      <c r="AX139" s="12">
        <v>5</v>
      </c>
      <c r="AY139" s="12">
        <v>0</v>
      </c>
      <c r="AZ139" s="12">
        <v>0</v>
      </c>
      <c r="BA139" s="12">
        <v>0</v>
      </c>
      <c r="BB139" s="12">
        <v>0</v>
      </c>
      <c r="BC139" s="12">
        <v>0</v>
      </c>
      <c r="BD139" s="12">
        <v>0</v>
      </c>
      <c r="BE139" s="12">
        <v>0</v>
      </c>
      <c r="BF139" s="12">
        <v>0</v>
      </c>
      <c r="BG139" s="12">
        <v>0</v>
      </c>
      <c r="BH139" s="12">
        <v>0</v>
      </c>
      <c r="BI139" s="12">
        <v>0</v>
      </c>
      <c r="BJ139" s="12">
        <v>0</v>
      </c>
      <c r="BK139" s="12">
        <v>0</v>
      </c>
      <c r="BL139" s="12">
        <v>0</v>
      </c>
      <c r="BM139" s="12">
        <v>0</v>
      </c>
      <c r="BN139" s="12">
        <v>0</v>
      </c>
      <c r="BO139" s="12">
        <v>0</v>
      </c>
      <c r="BP139" s="12">
        <v>0</v>
      </c>
      <c r="BQ139" s="12">
        <v>0</v>
      </c>
      <c r="BR139" s="12">
        <v>0</v>
      </c>
      <c r="BS139" s="12">
        <v>0</v>
      </c>
      <c r="BT139" s="12">
        <v>0</v>
      </c>
      <c r="BU139" s="12">
        <v>0</v>
      </c>
      <c r="BV139" s="12">
        <v>0</v>
      </c>
      <c r="BW139" s="12">
        <v>0</v>
      </c>
      <c r="BX139" s="12">
        <v>0</v>
      </c>
      <c r="BY139" s="12">
        <v>0</v>
      </c>
      <c r="BZ139" s="12">
        <v>0</v>
      </c>
      <c r="CA139" s="12">
        <v>0</v>
      </c>
      <c r="CB139" s="12">
        <v>0</v>
      </c>
      <c r="CC139" s="12">
        <v>0</v>
      </c>
      <c r="CD139" s="12">
        <v>0</v>
      </c>
      <c r="CE139" s="12">
        <v>0</v>
      </c>
      <c r="CF139" s="12">
        <v>0</v>
      </c>
      <c r="CG139" s="12">
        <v>0</v>
      </c>
      <c r="CH139" s="12">
        <v>0</v>
      </c>
      <c r="CI139" s="12">
        <v>0</v>
      </c>
      <c r="CJ139" s="12">
        <v>0</v>
      </c>
      <c r="CK139" s="12">
        <v>0</v>
      </c>
      <c r="CL139" s="12">
        <v>0</v>
      </c>
      <c r="CM139" s="12">
        <v>0</v>
      </c>
      <c r="CN139" s="12">
        <v>0</v>
      </c>
      <c r="CO139" s="12">
        <v>0</v>
      </c>
      <c r="CP139" s="12">
        <v>0</v>
      </c>
      <c r="CQ139" s="12">
        <v>0</v>
      </c>
      <c r="CR139" s="12">
        <v>0</v>
      </c>
      <c r="CS139" s="12">
        <v>0</v>
      </c>
      <c r="CT139" s="12">
        <v>0</v>
      </c>
      <c r="CU139" s="12">
        <v>0</v>
      </c>
      <c r="CV139" s="12">
        <v>0</v>
      </c>
      <c r="CW139" s="12">
        <v>0</v>
      </c>
      <c r="CX139" s="12">
        <v>0</v>
      </c>
      <c r="CY139" s="12">
        <v>0</v>
      </c>
      <c r="CZ139" s="12">
        <v>0</v>
      </c>
      <c r="DA139" s="12">
        <v>0</v>
      </c>
      <c r="DB139" s="12">
        <v>0</v>
      </c>
      <c r="DC139" s="12">
        <v>0</v>
      </c>
      <c r="DD139" s="12">
        <v>0</v>
      </c>
      <c r="DE139" s="12">
        <v>0</v>
      </c>
      <c r="DF139" s="12">
        <v>0</v>
      </c>
      <c r="DG139" s="12">
        <v>0</v>
      </c>
      <c r="DH139" s="12">
        <v>0</v>
      </c>
      <c r="DI139" s="12">
        <v>0</v>
      </c>
      <c r="DJ139" s="12">
        <v>0</v>
      </c>
      <c r="DK139" s="12">
        <v>0</v>
      </c>
      <c r="DL139" s="12">
        <v>0</v>
      </c>
      <c r="DM139" s="12">
        <v>0</v>
      </c>
      <c r="DN139" s="12">
        <v>0</v>
      </c>
      <c r="DO139" s="12">
        <v>0</v>
      </c>
      <c r="DP139" s="12">
        <v>0</v>
      </c>
      <c r="DQ139" s="12">
        <v>0</v>
      </c>
      <c r="DR139" s="12">
        <v>0</v>
      </c>
      <c r="DS139" s="12">
        <v>0</v>
      </c>
      <c r="DT139" s="12">
        <v>0</v>
      </c>
      <c r="DU139" s="12">
        <v>0</v>
      </c>
      <c r="DV139" s="12">
        <v>0</v>
      </c>
      <c r="DW139" s="12">
        <v>0</v>
      </c>
      <c r="DX139" s="12">
        <v>0</v>
      </c>
      <c r="DY139" s="12">
        <v>0</v>
      </c>
      <c r="DZ139" s="12">
        <v>0</v>
      </c>
      <c r="EA139" s="12">
        <v>0</v>
      </c>
      <c r="EB139" s="12">
        <v>0</v>
      </c>
      <c r="EC139" s="12">
        <v>0</v>
      </c>
      <c r="ED139" s="12">
        <v>0</v>
      </c>
      <c r="EE139" s="12">
        <v>0</v>
      </c>
      <c r="EF139" s="12">
        <v>0</v>
      </c>
      <c r="EG139" s="12">
        <v>0</v>
      </c>
      <c r="EH139" s="12">
        <v>0</v>
      </c>
      <c r="EI139" s="12">
        <v>0</v>
      </c>
      <c r="EJ139" s="12">
        <v>0</v>
      </c>
      <c r="EK139" s="12">
        <v>0</v>
      </c>
      <c r="EL139" s="12">
        <v>0</v>
      </c>
      <c r="EM139" s="12">
        <v>0</v>
      </c>
      <c r="EN139" s="12">
        <v>0</v>
      </c>
      <c r="EO139" s="12">
        <v>0</v>
      </c>
      <c r="EP139" s="12">
        <v>0</v>
      </c>
      <c r="EQ139" s="12">
        <v>0</v>
      </c>
      <c r="ER139" s="12">
        <v>0</v>
      </c>
      <c r="ES139" s="12">
        <v>0</v>
      </c>
      <c r="ET139" s="12">
        <v>0</v>
      </c>
      <c r="EU139" s="12">
        <v>0</v>
      </c>
      <c r="EV139" s="12">
        <v>0</v>
      </c>
      <c r="EW139" s="12">
        <v>0</v>
      </c>
      <c r="EX139" s="12">
        <v>0</v>
      </c>
      <c r="EY139" s="12">
        <v>0</v>
      </c>
      <c r="EZ139" s="12">
        <v>0</v>
      </c>
      <c r="FA139" s="12">
        <v>0</v>
      </c>
      <c r="FB139" s="12">
        <v>0</v>
      </c>
      <c r="FC139" s="12">
        <v>0</v>
      </c>
      <c r="FD139" s="12">
        <v>0</v>
      </c>
      <c r="FE139" s="12">
        <v>0</v>
      </c>
      <c r="FF139" s="12">
        <v>0</v>
      </c>
      <c r="FG139" s="12">
        <v>0</v>
      </c>
      <c r="FH139" s="12">
        <v>0</v>
      </c>
      <c r="FI139" s="12">
        <v>0</v>
      </c>
      <c r="FJ139" s="12">
        <v>0</v>
      </c>
      <c r="FK139" s="12">
        <v>0</v>
      </c>
      <c r="FL139" s="12">
        <v>0</v>
      </c>
      <c r="FM139" s="12">
        <v>0</v>
      </c>
      <c r="FN139" s="12">
        <v>0</v>
      </c>
      <c r="FO139" s="12">
        <v>0</v>
      </c>
      <c r="FP139" s="12">
        <v>0</v>
      </c>
      <c r="FQ139" s="12">
        <v>0</v>
      </c>
      <c r="FR139" s="12">
        <v>0</v>
      </c>
      <c r="FS139" s="12">
        <v>0</v>
      </c>
      <c r="FT139" s="12">
        <v>0</v>
      </c>
      <c r="FU139" s="12">
        <v>0</v>
      </c>
      <c r="FV139" s="12">
        <v>0</v>
      </c>
      <c r="FW139" s="12">
        <v>0</v>
      </c>
      <c r="FX139" s="12">
        <v>0</v>
      </c>
      <c r="FY139" s="12">
        <v>0</v>
      </c>
      <c r="FZ139" s="12">
        <v>0</v>
      </c>
      <c r="GA139" s="12">
        <v>0</v>
      </c>
      <c r="GB139" s="12">
        <v>0</v>
      </c>
      <c r="GC139" s="12">
        <v>0</v>
      </c>
      <c r="GD139" s="12">
        <v>0</v>
      </c>
      <c r="GE139" s="12">
        <v>0</v>
      </c>
      <c r="GF139" s="12">
        <v>0</v>
      </c>
      <c r="GG139" s="12">
        <v>0</v>
      </c>
      <c r="GH139" s="12">
        <v>0</v>
      </c>
      <c r="GI139" s="12">
        <v>0</v>
      </c>
    </row>
    <row r="140" spans="1:191" x14ac:dyDescent="0.45">
      <c r="A140">
        <v>138</v>
      </c>
      <c r="B140" s="22" t="s">
        <v>92</v>
      </c>
      <c r="C140" s="23" t="s">
        <v>6</v>
      </c>
      <c r="D140" s="1">
        <v>0.5</v>
      </c>
      <c r="E140" s="1">
        <v>1</v>
      </c>
      <c r="F140" s="1">
        <f t="shared" ref="F140:F162" si="16">COUNTIF(H140:GI140,"&gt;0")</f>
        <v>2</v>
      </c>
      <c r="G140" s="1">
        <f t="shared" si="14"/>
        <v>0</v>
      </c>
      <c r="H140" s="12">
        <v>5</v>
      </c>
      <c r="I140" s="12">
        <v>0</v>
      </c>
      <c r="J140" s="12">
        <v>5</v>
      </c>
      <c r="K140" s="12">
        <v>0</v>
      </c>
      <c r="L140" s="12">
        <v>0</v>
      </c>
      <c r="M140" s="12">
        <v>0</v>
      </c>
      <c r="N140" s="12">
        <v>0</v>
      </c>
      <c r="O140" s="12">
        <v>0</v>
      </c>
      <c r="P140" s="12">
        <v>0</v>
      </c>
      <c r="Q140" s="12">
        <v>0</v>
      </c>
      <c r="R140" s="12">
        <v>0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>
        <v>0</v>
      </c>
      <c r="AH140" s="12">
        <v>0</v>
      </c>
      <c r="AI140" s="12">
        <v>0</v>
      </c>
      <c r="AJ140" s="12">
        <v>0</v>
      </c>
      <c r="AK140" s="12">
        <v>0</v>
      </c>
      <c r="AL140" s="12">
        <v>0</v>
      </c>
      <c r="AM140" s="21">
        <v>0</v>
      </c>
      <c r="AN140" s="21">
        <v>0</v>
      </c>
      <c r="AO140" s="21">
        <v>0</v>
      </c>
      <c r="AP140" s="21">
        <v>0</v>
      </c>
      <c r="AQ140" s="21">
        <v>0</v>
      </c>
      <c r="AR140" s="21">
        <v>0</v>
      </c>
      <c r="AS140" s="21">
        <v>0</v>
      </c>
      <c r="AT140" s="12">
        <v>0</v>
      </c>
      <c r="AU140" s="12">
        <v>0</v>
      </c>
      <c r="AV140" s="12">
        <v>0</v>
      </c>
      <c r="AW140" s="12">
        <v>0</v>
      </c>
      <c r="AX140" s="12">
        <v>0</v>
      </c>
      <c r="AY140" s="12">
        <v>0</v>
      </c>
      <c r="AZ140" s="12">
        <v>0</v>
      </c>
      <c r="BA140" s="12">
        <v>0</v>
      </c>
      <c r="BB140" s="12">
        <v>0</v>
      </c>
      <c r="BC140" s="12">
        <v>0</v>
      </c>
      <c r="BD140" s="12">
        <v>0</v>
      </c>
      <c r="BE140" s="12">
        <v>0</v>
      </c>
      <c r="BF140" s="12">
        <v>0</v>
      </c>
      <c r="BG140" s="12">
        <v>0</v>
      </c>
      <c r="BH140" s="12">
        <v>0</v>
      </c>
      <c r="BI140" s="12">
        <v>0</v>
      </c>
      <c r="BJ140" s="12">
        <v>0</v>
      </c>
      <c r="BK140" s="12">
        <v>0</v>
      </c>
      <c r="BL140" s="12">
        <v>0</v>
      </c>
      <c r="BM140" s="12">
        <v>0</v>
      </c>
      <c r="BN140" s="12">
        <v>0</v>
      </c>
      <c r="BO140" s="12">
        <v>0</v>
      </c>
      <c r="BP140" s="12">
        <v>0</v>
      </c>
      <c r="BQ140" s="12">
        <v>0</v>
      </c>
      <c r="BR140" s="12">
        <v>0</v>
      </c>
      <c r="BS140" s="12">
        <v>0</v>
      </c>
      <c r="BT140" s="12">
        <v>0</v>
      </c>
      <c r="BU140" s="12">
        <v>0</v>
      </c>
      <c r="BV140" s="12">
        <v>0</v>
      </c>
      <c r="BW140" s="12">
        <v>0</v>
      </c>
      <c r="BX140" s="12">
        <v>0</v>
      </c>
      <c r="BY140" s="12">
        <v>0</v>
      </c>
      <c r="BZ140" s="12">
        <v>0</v>
      </c>
      <c r="CA140" s="12">
        <v>0</v>
      </c>
      <c r="CB140" s="12">
        <v>0</v>
      </c>
      <c r="CC140" s="12">
        <v>0</v>
      </c>
      <c r="CD140" s="12">
        <v>0</v>
      </c>
      <c r="CE140" s="12">
        <v>0</v>
      </c>
      <c r="CF140" s="12">
        <v>0</v>
      </c>
      <c r="CG140" s="12">
        <v>0</v>
      </c>
      <c r="CH140" s="12">
        <v>0</v>
      </c>
      <c r="CI140" s="12">
        <v>0</v>
      </c>
      <c r="CJ140" s="12">
        <v>0</v>
      </c>
      <c r="CK140" s="12">
        <v>0</v>
      </c>
      <c r="CL140" s="12">
        <v>0</v>
      </c>
      <c r="CM140" s="12">
        <v>0</v>
      </c>
      <c r="CN140" s="12">
        <v>0</v>
      </c>
      <c r="CO140" s="12">
        <v>0</v>
      </c>
      <c r="CP140" s="12">
        <v>0</v>
      </c>
      <c r="CQ140" s="12">
        <v>0</v>
      </c>
      <c r="CR140" s="12">
        <v>0</v>
      </c>
      <c r="CS140" s="12">
        <v>0</v>
      </c>
      <c r="CT140" s="12">
        <v>0</v>
      </c>
      <c r="CU140" s="12">
        <v>0</v>
      </c>
      <c r="CV140" s="12">
        <v>0</v>
      </c>
      <c r="CW140" s="12">
        <v>0</v>
      </c>
      <c r="CX140" s="12">
        <v>0</v>
      </c>
      <c r="CY140" s="12">
        <v>0</v>
      </c>
      <c r="CZ140" s="12">
        <v>0</v>
      </c>
      <c r="DA140" s="12">
        <v>0</v>
      </c>
      <c r="DB140" s="12">
        <v>0</v>
      </c>
      <c r="DC140" s="12">
        <v>0</v>
      </c>
      <c r="DD140" s="12">
        <v>0</v>
      </c>
      <c r="DE140" s="12">
        <v>0</v>
      </c>
      <c r="DF140" s="12">
        <v>0</v>
      </c>
      <c r="DG140" s="12">
        <v>0</v>
      </c>
      <c r="DH140" s="12">
        <v>0</v>
      </c>
      <c r="DI140" s="12">
        <v>0</v>
      </c>
      <c r="DJ140" s="12">
        <v>0</v>
      </c>
      <c r="DK140" s="12">
        <v>0</v>
      </c>
      <c r="DL140" s="12">
        <v>0</v>
      </c>
      <c r="DM140" s="12">
        <v>0</v>
      </c>
      <c r="DN140" s="12">
        <v>0</v>
      </c>
      <c r="DO140" s="12">
        <v>0</v>
      </c>
      <c r="DP140" s="12">
        <v>0</v>
      </c>
      <c r="DQ140" s="12">
        <v>0</v>
      </c>
      <c r="DR140" s="12">
        <v>0</v>
      </c>
      <c r="DS140" s="12">
        <v>0</v>
      </c>
      <c r="DT140" s="12">
        <v>0</v>
      </c>
      <c r="DU140" s="12">
        <v>0</v>
      </c>
      <c r="DV140" s="12">
        <v>0</v>
      </c>
      <c r="DW140" s="12">
        <v>0</v>
      </c>
      <c r="DX140" s="12">
        <v>0</v>
      </c>
      <c r="DY140" s="12">
        <v>0</v>
      </c>
      <c r="DZ140" s="12">
        <v>0</v>
      </c>
      <c r="EA140" s="12">
        <v>0</v>
      </c>
      <c r="EB140" s="12">
        <v>0</v>
      </c>
      <c r="EC140" s="12">
        <v>0</v>
      </c>
      <c r="ED140" s="12">
        <v>0</v>
      </c>
      <c r="EE140" s="12">
        <v>0</v>
      </c>
      <c r="EF140" s="12">
        <v>0</v>
      </c>
      <c r="EG140" s="12">
        <v>0</v>
      </c>
      <c r="EH140" s="12">
        <v>0</v>
      </c>
      <c r="EI140" s="12">
        <v>0</v>
      </c>
      <c r="EJ140" s="12">
        <v>0</v>
      </c>
      <c r="EK140" s="12">
        <v>0</v>
      </c>
      <c r="EL140" s="12">
        <v>0</v>
      </c>
      <c r="EM140" s="12">
        <v>0</v>
      </c>
      <c r="EN140" s="12">
        <v>0</v>
      </c>
      <c r="EO140" s="12">
        <v>0</v>
      </c>
      <c r="EP140" s="12">
        <v>0</v>
      </c>
      <c r="EQ140" s="12">
        <v>0</v>
      </c>
      <c r="ER140" s="12">
        <v>0</v>
      </c>
      <c r="ES140" s="12">
        <v>0</v>
      </c>
      <c r="ET140" s="12">
        <v>0</v>
      </c>
      <c r="EU140" s="12">
        <v>0</v>
      </c>
      <c r="EV140" s="12">
        <v>0</v>
      </c>
      <c r="EW140" s="12">
        <v>0</v>
      </c>
      <c r="EX140" s="12">
        <v>0</v>
      </c>
      <c r="EY140" s="12">
        <v>0</v>
      </c>
      <c r="EZ140" s="12">
        <v>0</v>
      </c>
      <c r="FA140" s="12">
        <v>0</v>
      </c>
      <c r="FB140" s="12">
        <v>0</v>
      </c>
      <c r="FC140" s="12">
        <v>0</v>
      </c>
      <c r="FD140" s="12">
        <v>0</v>
      </c>
      <c r="FE140" s="12">
        <v>0</v>
      </c>
      <c r="FF140" s="12">
        <v>0</v>
      </c>
      <c r="FG140" s="12">
        <v>0</v>
      </c>
      <c r="FH140" s="12">
        <v>0</v>
      </c>
      <c r="FI140" s="12">
        <v>0</v>
      </c>
      <c r="FJ140" s="12">
        <v>0</v>
      </c>
      <c r="FK140" s="12">
        <v>0</v>
      </c>
      <c r="FL140" s="12">
        <v>0</v>
      </c>
      <c r="FM140" s="12">
        <v>0</v>
      </c>
      <c r="FN140" s="12">
        <v>0</v>
      </c>
      <c r="FO140" s="12">
        <v>0</v>
      </c>
      <c r="FP140" s="12">
        <v>0</v>
      </c>
      <c r="FQ140" s="12">
        <v>0</v>
      </c>
      <c r="FR140" s="12">
        <v>0</v>
      </c>
      <c r="FS140" s="12">
        <v>0</v>
      </c>
      <c r="FT140" s="12">
        <v>0</v>
      </c>
      <c r="FU140" s="12">
        <v>0</v>
      </c>
      <c r="FV140" s="12">
        <v>0</v>
      </c>
      <c r="FW140" s="12">
        <v>0</v>
      </c>
      <c r="FX140" s="12">
        <v>0</v>
      </c>
      <c r="FY140" s="12">
        <v>0</v>
      </c>
      <c r="FZ140" s="12">
        <v>0</v>
      </c>
      <c r="GA140" s="12">
        <v>0</v>
      </c>
      <c r="GB140" s="12">
        <v>0</v>
      </c>
      <c r="GC140" s="12">
        <v>0</v>
      </c>
      <c r="GD140" s="12">
        <v>0</v>
      </c>
      <c r="GE140" s="12">
        <v>0</v>
      </c>
      <c r="GF140" s="12">
        <v>0</v>
      </c>
      <c r="GG140" s="12">
        <v>0</v>
      </c>
      <c r="GH140" s="12">
        <v>0</v>
      </c>
      <c r="GI140" s="12">
        <v>0</v>
      </c>
    </row>
    <row r="141" spans="1:191" x14ac:dyDescent="0.45">
      <c r="A141">
        <v>139</v>
      </c>
      <c r="B141" s="22" t="s">
        <v>91</v>
      </c>
      <c r="C141" s="23" t="s">
        <v>6</v>
      </c>
      <c r="D141" s="1">
        <v>0.5</v>
      </c>
      <c r="E141" s="1">
        <v>1</v>
      </c>
      <c r="F141" s="1">
        <f t="shared" si="16"/>
        <v>2</v>
      </c>
      <c r="G141" s="1">
        <f t="shared" si="14"/>
        <v>0</v>
      </c>
      <c r="H141" s="12">
        <v>0</v>
      </c>
      <c r="I141" s="12">
        <v>0</v>
      </c>
      <c r="J141" s="12">
        <v>0</v>
      </c>
      <c r="K141" s="12">
        <v>0</v>
      </c>
      <c r="L141" s="12">
        <v>0</v>
      </c>
      <c r="M141" s="12">
        <v>0</v>
      </c>
      <c r="N141" s="12">
        <v>0</v>
      </c>
      <c r="O141" s="12">
        <v>0</v>
      </c>
      <c r="P141" s="12">
        <v>0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>
        <v>0</v>
      </c>
      <c r="AF141" s="12">
        <v>0</v>
      </c>
      <c r="AG141" s="12">
        <v>0</v>
      </c>
      <c r="AH141" s="12">
        <v>0</v>
      </c>
      <c r="AI141" s="12">
        <v>0</v>
      </c>
      <c r="AJ141" s="12">
        <v>0</v>
      </c>
      <c r="AK141" s="12">
        <v>0</v>
      </c>
      <c r="AL141" s="12">
        <v>0</v>
      </c>
      <c r="AM141" s="21">
        <v>0</v>
      </c>
      <c r="AN141" s="21">
        <v>0</v>
      </c>
      <c r="AO141" s="21">
        <v>0</v>
      </c>
      <c r="AP141" s="21">
        <v>0</v>
      </c>
      <c r="AQ141" s="21">
        <v>0</v>
      </c>
      <c r="AR141" s="21">
        <v>0</v>
      </c>
      <c r="AS141" s="21">
        <v>0</v>
      </c>
      <c r="AT141" s="12">
        <v>0</v>
      </c>
      <c r="AU141" s="12">
        <v>0</v>
      </c>
      <c r="AV141" s="12">
        <v>0</v>
      </c>
      <c r="AW141" s="12">
        <v>0</v>
      </c>
      <c r="AX141" s="12">
        <v>0</v>
      </c>
      <c r="AY141" s="12">
        <v>0</v>
      </c>
      <c r="AZ141" s="12">
        <v>0</v>
      </c>
      <c r="BA141" s="12">
        <v>0</v>
      </c>
      <c r="BB141" s="12">
        <v>0</v>
      </c>
      <c r="BC141" s="12">
        <v>0</v>
      </c>
      <c r="BD141" s="12">
        <v>0</v>
      </c>
      <c r="BE141" s="12">
        <v>0</v>
      </c>
      <c r="BF141" s="12">
        <v>0</v>
      </c>
      <c r="BG141" s="12">
        <v>0</v>
      </c>
      <c r="BH141" s="12">
        <v>0</v>
      </c>
      <c r="BI141" s="12">
        <v>0</v>
      </c>
      <c r="BJ141" s="12">
        <v>0</v>
      </c>
      <c r="BK141" s="12">
        <v>0</v>
      </c>
      <c r="BL141" s="12">
        <v>0</v>
      </c>
      <c r="BM141" s="12">
        <v>0</v>
      </c>
      <c r="BN141" s="12">
        <v>0</v>
      </c>
      <c r="BO141" s="12">
        <v>0</v>
      </c>
      <c r="BP141" s="12">
        <v>0</v>
      </c>
      <c r="BQ141" s="12">
        <v>0</v>
      </c>
      <c r="BR141" s="12">
        <v>0</v>
      </c>
      <c r="BS141" s="12">
        <v>0</v>
      </c>
      <c r="BT141" s="12">
        <v>0</v>
      </c>
      <c r="BU141" s="12">
        <v>0</v>
      </c>
      <c r="BV141" s="12">
        <v>0</v>
      </c>
      <c r="BW141" s="12">
        <v>0</v>
      </c>
      <c r="BX141" s="12">
        <v>0</v>
      </c>
      <c r="BY141" s="12">
        <v>0</v>
      </c>
      <c r="BZ141" s="12">
        <v>0</v>
      </c>
      <c r="CA141" s="12">
        <v>0</v>
      </c>
      <c r="CB141" s="12">
        <v>0</v>
      </c>
      <c r="CC141" s="12">
        <v>0</v>
      </c>
      <c r="CD141" s="12">
        <v>0</v>
      </c>
      <c r="CE141" s="12">
        <v>0</v>
      </c>
      <c r="CF141" s="12">
        <v>0</v>
      </c>
      <c r="CG141" s="12">
        <v>0</v>
      </c>
      <c r="CH141" s="12">
        <v>0</v>
      </c>
      <c r="CI141" s="12">
        <v>0</v>
      </c>
      <c r="CJ141" s="12">
        <v>1</v>
      </c>
      <c r="CK141" s="12">
        <v>0</v>
      </c>
      <c r="CL141" s="12">
        <v>0</v>
      </c>
      <c r="CM141" s="12">
        <v>0</v>
      </c>
      <c r="CN141" s="12">
        <v>0</v>
      </c>
      <c r="CO141" s="12">
        <v>0</v>
      </c>
      <c r="CP141" s="12">
        <v>0</v>
      </c>
      <c r="CQ141" s="12">
        <v>0</v>
      </c>
      <c r="CR141" s="12">
        <v>0</v>
      </c>
      <c r="CS141" s="12">
        <v>0</v>
      </c>
      <c r="CT141" s="12">
        <v>0</v>
      </c>
      <c r="CU141" s="12">
        <v>0</v>
      </c>
      <c r="CV141" s="12">
        <v>0</v>
      </c>
      <c r="CW141" s="12">
        <v>0</v>
      </c>
      <c r="CX141" s="12">
        <v>0</v>
      </c>
      <c r="CY141" s="12">
        <v>0</v>
      </c>
      <c r="CZ141" s="12">
        <v>0</v>
      </c>
      <c r="DA141" s="12">
        <v>0</v>
      </c>
      <c r="DB141" s="12">
        <v>0</v>
      </c>
      <c r="DC141" s="12">
        <v>0</v>
      </c>
      <c r="DD141" s="12">
        <v>0</v>
      </c>
      <c r="DE141" s="12">
        <v>0</v>
      </c>
      <c r="DF141" s="12">
        <v>0</v>
      </c>
      <c r="DG141" s="12">
        <v>0</v>
      </c>
      <c r="DH141" s="12">
        <v>0</v>
      </c>
      <c r="DI141" s="12">
        <v>0</v>
      </c>
      <c r="DJ141" s="12">
        <v>0</v>
      </c>
      <c r="DK141" s="12">
        <v>0</v>
      </c>
      <c r="DL141" s="12">
        <v>0</v>
      </c>
      <c r="DM141" s="12">
        <v>0</v>
      </c>
      <c r="DN141" s="12">
        <v>0</v>
      </c>
      <c r="DO141" s="12">
        <v>0</v>
      </c>
      <c r="DP141" s="12">
        <v>0</v>
      </c>
      <c r="DQ141" s="12">
        <v>0</v>
      </c>
      <c r="DR141" s="12">
        <v>0</v>
      </c>
      <c r="DS141" s="12">
        <v>0</v>
      </c>
      <c r="DT141" s="12">
        <v>0</v>
      </c>
      <c r="DU141" s="12">
        <v>0</v>
      </c>
      <c r="DV141" s="12">
        <v>0</v>
      </c>
      <c r="DW141" s="12">
        <v>0</v>
      </c>
      <c r="DX141" s="12">
        <v>0</v>
      </c>
      <c r="DY141" s="12">
        <v>0</v>
      </c>
      <c r="DZ141" s="12">
        <v>0</v>
      </c>
      <c r="EA141" s="12">
        <v>0</v>
      </c>
      <c r="EB141" s="12">
        <v>0</v>
      </c>
      <c r="EC141" s="12">
        <v>0</v>
      </c>
      <c r="ED141" s="12">
        <v>0</v>
      </c>
      <c r="EE141" s="12">
        <v>0</v>
      </c>
      <c r="EF141" s="12">
        <v>0</v>
      </c>
      <c r="EG141" s="12">
        <v>0</v>
      </c>
      <c r="EH141" s="12">
        <v>0</v>
      </c>
      <c r="EI141" s="12">
        <v>0</v>
      </c>
      <c r="EJ141" s="12">
        <v>0</v>
      </c>
      <c r="EK141" s="12">
        <v>0</v>
      </c>
      <c r="EL141" s="12">
        <v>0</v>
      </c>
      <c r="EM141" s="12">
        <v>0</v>
      </c>
      <c r="EN141" s="12">
        <v>0</v>
      </c>
      <c r="EO141" s="12">
        <v>0</v>
      </c>
      <c r="EP141" s="12">
        <v>0</v>
      </c>
      <c r="EQ141" s="12">
        <v>0</v>
      </c>
      <c r="ER141" s="12">
        <v>0</v>
      </c>
      <c r="ES141" s="12">
        <v>0</v>
      </c>
      <c r="ET141" s="12">
        <v>0</v>
      </c>
      <c r="EU141" s="12">
        <v>0</v>
      </c>
      <c r="EV141" s="12">
        <v>0</v>
      </c>
      <c r="EW141" s="12">
        <v>0</v>
      </c>
      <c r="EX141" s="12">
        <v>0</v>
      </c>
      <c r="EY141" s="12">
        <v>0</v>
      </c>
      <c r="EZ141" s="12">
        <v>0</v>
      </c>
      <c r="FA141" s="12">
        <v>0</v>
      </c>
      <c r="FB141" s="12">
        <v>0</v>
      </c>
      <c r="FC141" s="12">
        <v>0</v>
      </c>
      <c r="FD141" s="12">
        <v>0</v>
      </c>
      <c r="FE141" s="12">
        <v>0</v>
      </c>
      <c r="FF141" s="12">
        <v>0</v>
      </c>
      <c r="FG141" s="12">
        <v>1</v>
      </c>
      <c r="FH141" s="12">
        <v>0</v>
      </c>
      <c r="FI141" s="12">
        <v>0</v>
      </c>
      <c r="FJ141" s="12">
        <v>0</v>
      </c>
      <c r="FK141" s="12">
        <v>0</v>
      </c>
      <c r="FL141" s="12">
        <v>0</v>
      </c>
      <c r="FM141" s="12">
        <v>0</v>
      </c>
      <c r="FN141" s="12">
        <v>0</v>
      </c>
      <c r="FO141" s="12">
        <v>0</v>
      </c>
      <c r="FP141" s="12">
        <v>0</v>
      </c>
      <c r="FQ141" s="12">
        <v>0</v>
      </c>
      <c r="FR141" s="12">
        <v>0</v>
      </c>
      <c r="FS141" s="12">
        <v>0</v>
      </c>
      <c r="FT141" s="12">
        <v>0</v>
      </c>
      <c r="FU141" s="12">
        <v>0</v>
      </c>
      <c r="FV141" s="12">
        <v>0</v>
      </c>
      <c r="FW141" s="12">
        <v>0</v>
      </c>
      <c r="FX141" s="12">
        <v>0</v>
      </c>
      <c r="FY141" s="12">
        <v>0</v>
      </c>
      <c r="FZ141" s="12">
        <v>0</v>
      </c>
      <c r="GA141" s="12">
        <v>0</v>
      </c>
      <c r="GB141" s="12">
        <v>0</v>
      </c>
      <c r="GC141" s="12">
        <v>0</v>
      </c>
      <c r="GD141" s="12">
        <v>0</v>
      </c>
      <c r="GE141" s="12">
        <v>0</v>
      </c>
      <c r="GF141" s="12">
        <v>0</v>
      </c>
      <c r="GG141" s="12">
        <v>0</v>
      </c>
      <c r="GH141" s="12">
        <v>0</v>
      </c>
      <c r="GI141" s="12">
        <v>0</v>
      </c>
    </row>
    <row r="142" spans="1:191" x14ac:dyDescent="0.45">
      <c r="A142">
        <v>140</v>
      </c>
      <c r="B142" s="22" t="s">
        <v>90</v>
      </c>
      <c r="C142" s="23" t="s">
        <v>6</v>
      </c>
      <c r="D142" s="1">
        <v>0.5</v>
      </c>
      <c r="E142" s="1">
        <v>1</v>
      </c>
      <c r="F142" s="1">
        <f t="shared" si="16"/>
        <v>2</v>
      </c>
      <c r="G142" s="1">
        <f t="shared" si="14"/>
        <v>0</v>
      </c>
      <c r="H142" s="12">
        <v>2</v>
      </c>
      <c r="I142" s="12">
        <v>0</v>
      </c>
      <c r="J142" s="12">
        <v>2</v>
      </c>
      <c r="K142" s="12">
        <v>0</v>
      </c>
      <c r="L142" s="12">
        <v>0</v>
      </c>
      <c r="M142" s="12">
        <v>0</v>
      </c>
      <c r="N142" s="12">
        <v>0</v>
      </c>
      <c r="O142" s="12">
        <v>0</v>
      </c>
      <c r="P142" s="12">
        <v>0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>
        <v>0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2">
        <v>0</v>
      </c>
      <c r="AC142" s="12">
        <v>0</v>
      </c>
      <c r="AD142" s="12">
        <v>0</v>
      </c>
      <c r="AE142" s="12">
        <v>0</v>
      </c>
      <c r="AF142" s="12">
        <v>0</v>
      </c>
      <c r="AG142" s="12">
        <v>0</v>
      </c>
      <c r="AH142" s="12">
        <v>0</v>
      </c>
      <c r="AI142" s="12">
        <v>0</v>
      </c>
      <c r="AJ142" s="12">
        <v>0</v>
      </c>
      <c r="AK142" s="12">
        <v>0</v>
      </c>
      <c r="AL142" s="12">
        <v>0</v>
      </c>
      <c r="AM142" s="21">
        <v>0</v>
      </c>
      <c r="AN142" s="21">
        <v>0</v>
      </c>
      <c r="AO142" s="21">
        <v>0</v>
      </c>
      <c r="AP142" s="21">
        <v>0</v>
      </c>
      <c r="AQ142" s="21">
        <v>0</v>
      </c>
      <c r="AR142" s="21">
        <v>0</v>
      </c>
      <c r="AS142" s="21">
        <v>0</v>
      </c>
      <c r="AT142" s="12">
        <v>0</v>
      </c>
      <c r="AU142" s="12">
        <v>0</v>
      </c>
      <c r="AV142" s="12">
        <v>0</v>
      </c>
      <c r="AW142" s="12">
        <v>0</v>
      </c>
      <c r="AX142" s="12">
        <v>0</v>
      </c>
      <c r="AY142" s="12">
        <v>0</v>
      </c>
      <c r="AZ142" s="12">
        <v>0</v>
      </c>
      <c r="BA142" s="12">
        <v>0</v>
      </c>
      <c r="BB142" s="12">
        <v>0</v>
      </c>
      <c r="BC142" s="12">
        <v>0</v>
      </c>
      <c r="BD142" s="12">
        <v>0</v>
      </c>
      <c r="BE142" s="12">
        <v>0</v>
      </c>
      <c r="BF142" s="12">
        <v>0</v>
      </c>
      <c r="BG142" s="12">
        <v>0</v>
      </c>
      <c r="BH142" s="12">
        <v>0</v>
      </c>
      <c r="BI142" s="12">
        <v>0</v>
      </c>
      <c r="BJ142" s="12">
        <v>0</v>
      </c>
      <c r="BK142" s="12">
        <v>0</v>
      </c>
      <c r="BL142" s="12">
        <v>0</v>
      </c>
      <c r="BM142" s="12">
        <v>0</v>
      </c>
      <c r="BN142" s="12">
        <v>0</v>
      </c>
      <c r="BO142" s="12">
        <v>0</v>
      </c>
      <c r="BP142" s="12">
        <v>0</v>
      </c>
      <c r="BQ142" s="12">
        <v>0</v>
      </c>
      <c r="BR142" s="12">
        <v>0</v>
      </c>
      <c r="BS142" s="12">
        <v>0</v>
      </c>
      <c r="BT142" s="12">
        <v>0</v>
      </c>
      <c r="BU142" s="12">
        <v>0</v>
      </c>
      <c r="BV142" s="12">
        <v>0</v>
      </c>
      <c r="BW142" s="12">
        <v>0</v>
      </c>
      <c r="BX142" s="12">
        <v>0</v>
      </c>
      <c r="BY142" s="12">
        <v>0</v>
      </c>
      <c r="BZ142" s="12">
        <v>0</v>
      </c>
      <c r="CA142" s="12">
        <v>0</v>
      </c>
      <c r="CB142" s="12">
        <v>0</v>
      </c>
      <c r="CC142" s="12">
        <v>0</v>
      </c>
      <c r="CD142" s="12">
        <v>0</v>
      </c>
      <c r="CE142" s="12">
        <v>0</v>
      </c>
      <c r="CF142" s="12">
        <v>0</v>
      </c>
      <c r="CG142" s="12">
        <v>0</v>
      </c>
      <c r="CH142" s="12">
        <v>0</v>
      </c>
      <c r="CI142" s="12">
        <v>0</v>
      </c>
      <c r="CJ142" s="12">
        <v>0</v>
      </c>
      <c r="CK142" s="12">
        <v>0</v>
      </c>
      <c r="CL142" s="12">
        <v>0</v>
      </c>
      <c r="CM142" s="12">
        <v>0</v>
      </c>
      <c r="CN142" s="12">
        <v>0</v>
      </c>
      <c r="CO142" s="12">
        <v>0</v>
      </c>
      <c r="CP142" s="12">
        <v>0</v>
      </c>
      <c r="CQ142" s="12">
        <v>0</v>
      </c>
      <c r="CR142" s="12">
        <v>0</v>
      </c>
      <c r="CS142" s="12">
        <v>0</v>
      </c>
      <c r="CT142" s="12">
        <v>0</v>
      </c>
      <c r="CU142" s="12">
        <v>0</v>
      </c>
      <c r="CV142" s="12">
        <v>0</v>
      </c>
      <c r="CW142" s="12">
        <v>0</v>
      </c>
      <c r="CX142" s="12">
        <v>0</v>
      </c>
      <c r="CY142" s="12">
        <v>0</v>
      </c>
      <c r="CZ142" s="12">
        <v>0</v>
      </c>
      <c r="DA142" s="12">
        <v>0</v>
      </c>
      <c r="DB142" s="12">
        <v>0</v>
      </c>
      <c r="DC142" s="12">
        <v>0</v>
      </c>
      <c r="DD142" s="12">
        <v>0</v>
      </c>
      <c r="DE142" s="12">
        <v>0</v>
      </c>
      <c r="DF142" s="12">
        <v>0</v>
      </c>
      <c r="DG142" s="12">
        <v>0</v>
      </c>
      <c r="DH142" s="12">
        <v>0</v>
      </c>
      <c r="DI142" s="12">
        <v>0</v>
      </c>
      <c r="DJ142" s="12">
        <v>0</v>
      </c>
      <c r="DK142" s="12">
        <v>0</v>
      </c>
      <c r="DL142" s="12">
        <v>0</v>
      </c>
      <c r="DM142" s="12">
        <v>0</v>
      </c>
      <c r="DN142" s="12">
        <v>0</v>
      </c>
      <c r="DO142" s="12">
        <v>0</v>
      </c>
      <c r="DP142" s="12">
        <v>0</v>
      </c>
      <c r="DQ142" s="12">
        <v>0</v>
      </c>
      <c r="DR142" s="12">
        <v>0</v>
      </c>
      <c r="DS142" s="12">
        <v>0</v>
      </c>
      <c r="DT142" s="12">
        <v>0</v>
      </c>
      <c r="DU142" s="12">
        <v>0</v>
      </c>
      <c r="DV142" s="12">
        <v>0</v>
      </c>
      <c r="DW142" s="12">
        <v>0</v>
      </c>
      <c r="DX142" s="12">
        <v>0</v>
      </c>
      <c r="DY142" s="12">
        <v>0</v>
      </c>
      <c r="DZ142" s="12">
        <v>0</v>
      </c>
      <c r="EA142" s="12">
        <v>0</v>
      </c>
      <c r="EB142" s="12">
        <v>0</v>
      </c>
      <c r="EC142" s="12">
        <v>0</v>
      </c>
      <c r="ED142" s="12">
        <v>0</v>
      </c>
      <c r="EE142" s="12">
        <v>0</v>
      </c>
      <c r="EF142" s="12">
        <v>0</v>
      </c>
      <c r="EG142" s="12">
        <v>0</v>
      </c>
      <c r="EH142" s="12">
        <v>0</v>
      </c>
      <c r="EI142" s="12">
        <v>0</v>
      </c>
      <c r="EJ142" s="12">
        <v>0</v>
      </c>
      <c r="EK142" s="12">
        <v>0</v>
      </c>
      <c r="EL142" s="12">
        <v>0</v>
      </c>
      <c r="EM142" s="12">
        <v>0</v>
      </c>
      <c r="EN142" s="12">
        <v>0</v>
      </c>
      <c r="EO142" s="12">
        <v>0</v>
      </c>
      <c r="EP142" s="12">
        <v>0</v>
      </c>
      <c r="EQ142" s="12">
        <v>0</v>
      </c>
      <c r="ER142" s="12">
        <v>0</v>
      </c>
      <c r="ES142" s="12">
        <v>0</v>
      </c>
      <c r="ET142" s="12">
        <v>0</v>
      </c>
      <c r="EU142" s="12">
        <v>0</v>
      </c>
      <c r="EV142" s="12">
        <v>0</v>
      </c>
      <c r="EW142" s="12">
        <v>0</v>
      </c>
      <c r="EX142" s="12">
        <v>0</v>
      </c>
      <c r="EY142" s="12">
        <v>0</v>
      </c>
      <c r="EZ142" s="12">
        <v>0</v>
      </c>
      <c r="FA142" s="12">
        <v>0</v>
      </c>
      <c r="FB142" s="12">
        <v>0</v>
      </c>
      <c r="FC142" s="12">
        <v>0</v>
      </c>
      <c r="FD142" s="12">
        <v>0</v>
      </c>
      <c r="FE142" s="12">
        <v>0</v>
      </c>
      <c r="FF142" s="12">
        <v>0</v>
      </c>
      <c r="FG142" s="12">
        <v>0</v>
      </c>
      <c r="FH142" s="12">
        <v>0</v>
      </c>
      <c r="FI142" s="12">
        <v>0</v>
      </c>
      <c r="FJ142" s="12">
        <v>0</v>
      </c>
      <c r="FK142" s="12">
        <v>0</v>
      </c>
      <c r="FL142" s="12">
        <v>0</v>
      </c>
      <c r="FM142" s="12">
        <v>0</v>
      </c>
      <c r="FN142" s="12">
        <v>0</v>
      </c>
      <c r="FO142" s="12">
        <v>0</v>
      </c>
      <c r="FP142" s="12">
        <v>0</v>
      </c>
      <c r="FQ142" s="12">
        <v>0</v>
      </c>
      <c r="FR142" s="12">
        <v>0</v>
      </c>
      <c r="FS142" s="12">
        <v>0</v>
      </c>
      <c r="FT142" s="12">
        <v>0</v>
      </c>
      <c r="FU142" s="12">
        <v>0</v>
      </c>
      <c r="FV142" s="12">
        <v>0</v>
      </c>
      <c r="FW142" s="12">
        <v>0</v>
      </c>
      <c r="FX142" s="12">
        <v>0</v>
      </c>
      <c r="FY142" s="12">
        <v>0</v>
      </c>
      <c r="FZ142" s="12">
        <v>0</v>
      </c>
      <c r="GA142" s="12">
        <v>0</v>
      </c>
      <c r="GB142" s="12">
        <v>0</v>
      </c>
      <c r="GC142" s="12">
        <v>0</v>
      </c>
      <c r="GD142" s="12">
        <v>0</v>
      </c>
      <c r="GE142" s="12">
        <v>0</v>
      </c>
      <c r="GF142" s="12">
        <v>0</v>
      </c>
      <c r="GG142" s="12">
        <v>0</v>
      </c>
      <c r="GH142" s="12">
        <v>0</v>
      </c>
      <c r="GI142" s="12">
        <v>0</v>
      </c>
    </row>
    <row r="143" spans="1:191" x14ac:dyDescent="0.45">
      <c r="A143">
        <v>141</v>
      </c>
      <c r="B143" s="22" t="s">
        <v>89</v>
      </c>
      <c r="C143" s="23" t="s">
        <v>6</v>
      </c>
      <c r="D143" s="1">
        <v>0.5</v>
      </c>
      <c r="E143" s="1">
        <v>2</v>
      </c>
      <c r="F143" s="1">
        <f t="shared" si="16"/>
        <v>2</v>
      </c>
      <c r="G143" s="1">
        <f t="shared" si="14"/>
        <v>0</v>
      </c>
      <c r="H143" s="12">
        <v>0</v>
      </c>
      <c r="I143" s="12">
        <v>0</v>
      </c>
      <c r="J143" s="12">
        <v>0</v>
      </c>
      <c r="K143" s="12">
        <v>0</v>
      </c>
      <c r="L143" s="12">
        <v>0</v>
      </c>
      <c r="M143" s="12">
        <v>0</v>
      </c>
      <c r="N143" s="12">
        <v>0</v>
      </c>
      <c r="O143" s="12">
        <v>0</v>
      </c>
      <c r="P143" s="12">
        <v>0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>
        <v>0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12">
        <v>0</v>
      </c>
      <c r="AM143" s="21">
        <v>0</v>
      </c>
      <c r="AN143" s="21">
        <v>0</v>
      </c>
      <c r="AO143" s="21">
        <v>0</v>
      </c>
      <c r="AP143" s="21">
        <v>0</v>
      </c>
      <c r="AQ143" s="21">
        <v>0</v>
      </c>
      <c r="AR143" s="21">
        <v>0</v>
      </c>
      <c r="AS143" s="21">
        <v>0</v>
      </c>
      <c r="AT143" s="12">
        <v>0</v>
      </c>
      <c r="AU143" s="12">
        <v>0</v>
      </c>
      <c r="AV143" s="12">
        <v>0</v>
      </c>
      <c r="AW143" s="12">
        <v>0</v>
      </c>
      <c r="AX143" s="12">
        <v>0</v>
      </c>
      <c r="AY143" s="12">
        <v>2</v>
      </c>
      <c r="AZ143" s="12">
        <v>0</v>
      </c>
      <c r="BA143" s="12">
        <v>0</v>
      </c>
      <c r="BB143" s="12">
        <v>0</v>
      </c>
      <c r="BC143" s="12">
        <v>0</v>
      </c>
      <c r="BD143" s="12">
        <v>0</v>
      </c>
      <c r="BE143" s="12">
        <v>0</v>
      </c>
      <c r="BF143" s="12">
        <v>0</v>
      </c>
      <c r="BG143" s="12">
        <v>0</v>
      </c>
      <c r="BH143" s="12">
        <v>0</v>
      </c>
      <c r="BI143" s="12">
        <v>0</v>
      </c>
      <c r="BJ143" s="12">
        <v>2</v>
      </c>
      <c r="BK143" s="12">
        <v>0</v>
      </c>
      <c r="BL143" s="12">
        <v>0</v>
      </c>
      <c r="BM143" s="12">
        <v>0</v>
      </c>
      <c r="BN143" s="12">
        <v>0</v>
      </c>
      <c r="BO143" s="12">
        <v>0</v>
      </c>
      <c r="BP143" s="12">
        <v>0</v>
      </c>
      <c r="BQ143" s="12">
        <v>0</v>
      </c>
      <c r="BR143" s="12">
        <v>0</v>
      </c>
      <c r="BS143" s="12">
        <v>0</v>
      </c>
      <c r="BT143" s="12">
        <v>0</v>
      </c>
      <c r="BU143" s="12">
        <v>0</v>
      </c>
      <c r="BV143" s="12">
        <v>0</v>
      </c>
      <c r="BW143" s="12">
        <v>0</v>
      </c>
      <c r="BX143" s="12">
        <v>0</v>
      </c>
      <c r="BY143" s="12">
        <v>0</v>
      </c>
      <c r="BZ143" s="12">
        <v>0</v>
      </c>
      <c r="CA143" s="12">
        <v>0</v>
      </c>
      <c r="CB143" s="12">
        <v>0</v>
      </c>
      <c r="CC143" s="12">
        <v>0</v>
      </c>
      <c r="CD143" s="12">
        <v>0</v>
      </c>
      <c r="CE143" s="12">
        <v>0</v>
      </c>
      <c r="CF143" s="12">
        <v>0</v>
      </c>
      <c r="CG143" s="12">
        <v>0</v>
      </c>
      <c r="CH143" s="12">
        <v>0</v>
      </c>
      <c r="CI143" s="12">
        <v>0</v>
      </c>
      <c r="CJ143" s="12">
        <v>0</v>
      </c>
      <c r="CK143" s="12">
        <v>0</v>
      </c>
      <c r="CL143" s="12">
        <v>0</v>
      </c>
      <c r="CM143" s="12">
        <v>0</v>
      </c>
      <c r="CN143" s="12">
        <v>0</v>
      </c>
      <c r="CO143" s="12">
        <v>0</v>
      </c>
      <c r="CP143" s="12">
        <v>0</v>
      </c>
      <c r="CQ143" s="12">
        <v>0</v>
      </c>
      <c r="CR143" s="12">
        <v>0</v>
      </c>
      <c r="CS143" s="12">
        <v>0</v>
      </c>
      <c r="CT143" s="12">
        <v>0</v>
      </c>
      <c r="CU143" s="12">
        <v>0</v>
      </c>
      <c r="CV143" s="12">
        <v>0</v>
      </c>
      <c r="CW143" s="12">
        <v>0</v>
      </c>
      <c r="CX143" s="12">
        <v>0</v>
      </c>
      <c r="CY143" s="12">
        <v>0</v>
      </c>
      <c r="CZ143" s="12">
        <v>0</v>
      </c>
      <c r="DA143" s="12">
        <v>0</v>
      </c>
      <c r="DB143" s="12">
        <v>0</v>
      </c>
      <c r="DC143" s="12">
        <v>0</v>
      </c>
      <c r="DD143" s="12">
        <v>0</v>
      </c>
      <c r="DE143" s="12">
        <v>0</v>
      </c>
      <c r="DF143" s="12">
        <v>0</v>
      </c>
      <c r="DG143" s="12">
        <v>0</v>
      </c>
      <c r="DH143" s="12">
        <v>0</v>
      </c>
      <c r="DI143" s="12">
        <v>0</v>
      </c>
      <c r="DJ143" s="12">
        <v>0</v>
      </c>
      <c r="DK143" s="12">
        <v>0</v>
      </c>
      <c r="DL143" s="12">
        <v>0</v>
      </c>
      <c r="DM143" s="12">
        <v>0</v>
      </c>
      <c r="DN143" s="12">
        <v>0</v>
      </c>
      <c r="DO143" s="12">
        <v>0</v>
      </c>
      <c r="DP143" s="12">
        <v>0</v>
      </c>
      <c r="DQ143" s="12">
        <v>0</v>
      </c>
      <c r="DR143" s="12">
        <v>0</v>
      </c>
      <c r="DS143" s="12">
        <v>0</v>
      </c>
      <c r="DT143" s="12">
        <v>0</v>
      </c>
      <c r="DU143" s="12">
        <v>0</v>
      </c>
      <c r="DV143" s="12">
        <v>0</v>
      </c>
      <c r="DW143" s="12">
        <v>0</v>
      </c>
      <c r="DX143" s="12">
        <v>0</v>
      </c>
      <c r="DY143" s="12">
        <v>0</v>
      </c>
      <c r="DZ143" s="12">
        <v>0</v>
      </c>
      <c r="EA143" s="12">
        <v>0</v>
      </c>
      <c r="EB143" s="12">
        <v>0</v>
      </c>
      <c r="EC143" s="12">
        <v>0</v>
      </c>
      <c r="ED143" s="12">
        <v>0</v>
      </c>
      <c r="EE143" s="12">
        <v>0</v>
      </c>
      <c r="EF143" s="12">
        <v>0</v>
      </c>
      <c r="EG143" s="12">
        <v>0</v>
      </c>
      <c r="EH143" s="12">
        <v>0</v>
      </c>
      <c r="EI143" s="12">
        <v>0</v>
      </c>
      <c r="EJ143" s="12">
        <v>0</v>
      </c>
      <c r="EK143" s="12">
        <v>0</v>
      </c>
      <c r="EL143" s="12">
        <v>0</v>
      </c>
      <c r="EM143" s="12">
        <v>0</v>
      </c>
      <c r="EN143" s="12">
        <v>0</v>
      </c>
      <c r="EO143" s="12">
        <v>0</v>
      </c>
      <c r="EP143" s="12">
        <v>0</v>
      </c>
      <c r="EQ143" s="12">
        <v>0</v>
      </c>
      <c r="ER143" s="12">
        <v>0</v>
      </c>
      <c r="ES143" s="12">
        <v>0</v>
      </c>
      <c r="ET143" s="12">
        <v>0</v>
      </c>
      <c r="EU143" s="12">
        <v>0</v>
      </c>
      <c r="EV143" s="12">
        <v>0</v>
      </c>
      <c r="EW143" s="12">
        <v>0</v>
      </c>
      <c r="EX143" s="12">
        <v>0</v>
      </c>
      <c r="EY143" s="12">
        <v>0</v>
      </c>
      <c r="EZ143" s="12">
        <v>0</v>
      </c>
      <c r="FA143" s="12">
        <v>0</v>
      </c>
      <c r="FB143" s="12">
        <v>0</v>
      </c>
      <c r="FC143" s="12">
        <v>0</v>
      </c>
      <c r="FD143" s="12">
        <v>0</v>
      </c>
      <c r="FE143" s="12">
        <v>0</v>
      </c>
      <c r="FF143" s="12">
        <v>0</v>
      </c>
      <c r="FG143" s="12">
        <v>0</v>
      </c>
      <c r="FH143" s="12">
        <v>0</v>
      </c>
      <c r="FI143" s="12">
        <v>0</v>
      </c>
      <c r="FJ143" s="12">
        <v>0</v>
      </c>
      <c r="FK143" s="12">
        <v>0</v>
      </c>
      <c r="FL143" s="12">
        <v>0</v>
      </c>
      <c r="FM143" s="12">
        <v>0</v>
      </c>
      <c r="FN143" s="12">
        <v>0</v>
      </c>
      <c r="FO143" s="12">
        <v>0</v>
      </c>
      <c r="FP143" s="12">
        <v>0</v>
      </c>
      <c r="FQ143" s="12">
        <v>0</v>
      </c>
      <c r="FR143" s="12">
        <v>0</v>
      </c>
      <c r="FS143" s="12">
        <v>0</v>
      </c>
      <c r="FT143" s="12">
        <v>0</v>
      </c>
      <c r="FU143" s="12">
        <v>0</v>
      </c>
      <c r="FV143" s="12">
        <v>0</v>
      </c>
      <c r="FW143" s="12">
        <v>0</v>
      </c>
      <c r="FX143" s="12">
        <v>0</v>
      </c>
      <c r="FY143" s="12">
        <v>0</v>
      </c>
      <c r="FZ143" s="12">
        <v>0</v>
      </c>
      <c r="GA143" s="12">
        <v>0</v>
      </c>
      <c r="GB143" s="12">
        <v>0</v>
      </c>
      <c r="GC143" s="12">
        <v>0</v>
      </c>
      <c r="GD143" s="12">
        <v>0</v>
      </c>
      <c r="GE143" s="12">
        <v>0</v>
      </c>
      <c r="GF143" s="12">
        <v>0</v>
      </c>
      <c r="GG143" s="12">
        <v>0</v>
      </c>
      <c r="GH143" s="12">
        <v>0</v>
      </c>
      <c r="GI143" s="12">
        <v>0</v>
      </c>
    </row>
    <row r="144" spans="1:191" x14ac:dyDescent="0.45">
      <c r="A144">
        <v>142</v>
      </c>
      <c r="B144" s="22" t="s">
        <v>88</v>
      </c>
      <c r="C144" s="23" t="s">
        <v>6</v>
      </c>
      <c r="D144" s="1">
        <v>10</v>
      </c>
      <c r="E144" s="1">
        <v>1</v>
      </c>
      <c r="F144" s="1">
        <f t="shared" si="16"/>
        <v>3</v>
      </c>
      <c r="G144" s="1">
        <f t="shared" si="14"/>
        <v>0</v>
      </c>
      <c r="H144" s="12">
        <v>5</v>
      </c>
      <c r="I144" s="12">
        <v>0</v>
      </c>
      <c r="J144" s="12">
        <v>5</v>
      </c>
      <c r="K144" s="12">
        <v>0</v>
      </c>
      <c r="L144" s="12">
        <v>0</v>
      </c>
      <c r="M144" s="12">
        <v>0</v>
      </c>
      <c r="N144" s="12">
        <v>0</v>
      </c>
      <c r="O144" s="12">
        <v>0</v>
      </c>
      <c r="P144" s="12">
        <v>0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>
        <v>0</v>
      </c>
      <c r="AF144" s="12">
        <v>0</v>
      </c>
      <c r="AG144" s="12">
        <v>0</v>
      </c>
      <c r="AH144" s="12">
        <v>0</v>
      </c>
      <c r="AI144" s="12">
        <v>0</v>
      </c>
      <c r="AJ144" s="12">
        <v>0</v>
      </c>
      <c r="AK144" s="12">
        <v>0</v>
      </c>
      <c r="AL144" s="12">
        <v>0</v>
      </c>
      <c r="AM144" s="21">
        <v>0</v>
      </c>
      <c r="AN144" s="21">
        <v>0</v>
      </c>
      <c r="AO144" s="21">
        <v>0</v>
      </c>
      <c r="AP144" s="21">
        <v>0</v>
      </c>
      <c r="AQ144" s="21">
        <v>0</v>
      </c>
      <c r="AR144" s="21">
        <v>0</v>
      </c>
      <c r="AS144" s="21">
        <v>0</v>
      </c>
      <c r="AT144" s="12">
        <v>0</v>
      </c>
      <c r="AU144" s="12">
        <v>0</v>
      </c>
      <c r="AV144" s="12">
        <v>0</v>
      </c>
      <c r="AW144" s="12">
        <v>0</v>
      </c>
      <c r="AX144" s="12">
        <v>0</v>
      </c>
      <c r="AY144" s="12">
        <v>0</v>
      </c>
      <c r="AZ144" s="12">
        <v>0</v>
      </c>
      <c r="BA144" s="12">
        <v>15</v>
      </c>
      <c r="BB144" s="12">
        <v>0</v>
      </c>
      <c r="BC144" s="12">
        <v>0</v>
      </c>
      <c r="BD144" s="12">
        <v>0</v>
      </c>
      <c r="BE144" s="12">
        <v>0</v>
      </c>
      <c r="BF144" s="12">
        <v>0</v>
      </c>
      <c r="BG144" s="12">
        <v>0</v>
      </c>
      <c r="BH144" s="12">
        <v>0</v>
      </c>
      <c r="BI144" s="12">
        <v>0</v>
      </c>
      <c r="BJ144" s="12">
        <v>0</v>
      </c>
      <c r="BK144" s="12">
        <v>0</v>
      </c>
      <c r="BL144" s="12">
        <v>0</v>
      </c>
      <c r="BM144" s="12">
        <v>0</v>
      </c>
      <c r="BN144" s="12">
        <v>0</v>
      </c>
      <c r="BO144" s="12">
        <v>0</v>
      </c>
      <c r="BP144" s="12">
        <v>0</v>
      </c>
      <c r="BQ144" s="12">
        <v>0</v>
      </c>
      <c r="BR144" s="12">
        <v>0</v>
      </c>
      <c r="BS144" s="12">
        <v>0</v>
      </c>
      <c r="BT144" s="12">
        <v>0</v>
      </c>
      <c r="BU144" s="12">
        <v>0</v>
      </c>
      <c r="BV144" s="12">
        <v>0</v>
      </c>
      <c r="BW144" s="12">
        <v>0</v>
      </c>
      <c r="BX144" s="12">
        <v>0</v>
      </c>
      <c r="BY144" s="12">
        <v>0</v>
      </c>
      <c r="BZ144" s="12">
        <v>0</v>
      </c>
      <c r="CA144" s="12">
        <v>0</v>
      </c>
      <c r="CB144" s="12">
        <v>0</v>
      </c>
      <c r="CC144" s="12">
        <v>0</v>
      </c>
      <c r="CD144" s="12">
        <v>0</v>
      </c>
      <c r="CE144" s="12">
        <v>0</v>
      </c>
      <c r="CF144" s="12">
        <v>0</v>
      </c>
      <c r="CG144" s="12">
        <v>0</v>
      </c>
      <c r="CH144" s="12">
        <v>0</v>
      </c>
      <c r="CI144" s="12">
        <v>0</v>
      </c>
      <c r="CJ144" s="12">
        <v>0</v>
      </c>
      <c r="CK144" s="12">
        <v>0</v>
      </c>
      <c r="CL144" s="12">
        <v>0</v>
      </c>
      <c r="CM144" s="12">
        <v>0</v>
      </c>
      <c r="CN144" s="12">
        <v>0</v>
      </c>
      <c r="CO144" s="12">
        <v>0</v>
      </c>
      <c r="CP144" s="12">
        <v>0</v>
      </c>
      <c r="CQ144" s="12">
        <v>0</v>
      </c>
      <c r="CR144" s="12">
        <v>0</v>
      </c>
      <c r="CS144" s="12">
        <v>0</v>
      </c>
      <c r="CT144" s="12">
        <v>0</v>
      </c>
      <c r="CU144" s="12">
        <v>0</v>
      </c>
      <c r="CV144" s="12">
        <v>0</v>
      </c>
      <c r="CW144" s="12">
        <v>0</v>
      </c>
      <c r="CX144" s="12">
        <v>0</v>
      </c>
      <c r="CY144" s="12">
        <v>0</v>
      </c>
      <c r="CZ144" s="12">
        <v>0</v>
      </c>
      <c r="DA144" s="12">
        <v>0</v>
      </c>
      <c r="DB144" s="12">
        <v>0</v>
      </c>
      <c r="DC144" s="12">
        <v>0</v>
      </c>
      <c r="DD144" s="12">
        <v>0</v>
      </c>
      <c r="DE144" s="12">
        <v>0</v>
      </c>
      <c r="DF144" s="12">
        <v>0</v>
      </c>
      <c r="DG144" s="12">
        <v>0</v>
      </c>
      <c r="DH144" s="12">
        <v>0</v>
      </c>
      <c r="DI144" s="12">
        <v>0</v>
      </c>
      <c r="DJ144" s="12">
        <v>0</v>
      </c>
      <c r="DK144" s="12">
        <v>0</v>
      </c>
      <c r="DL144" s="12">
        <v>0</v>
      </c>
      <c r="DM144" s="12">
        <v>0</v>
      </c>
      <c r="DN144" s="12">
        <v>0</v>
      </c>
      <c r="DO144" s="12">
        <v>0</v>
      </c>
      <c r="DP144" s="12">
        <v>0</v>
      </c>
      <c r="DQ144" s="12">
        <v>0</v>
      </c>
      <c r="DR144" s="12">
        <v>0</v>
      </c>
      <c r="DS144" s="12">
        <v>0</v>
      </c>
      <c r="DT144" s="12">
        <v>0</v>
      </c>
      <c r="DU144" s="12">
        <v>0</v>
      </c>
      <c r="DV144" s="12">
        <v>0</v>
      </c>
      <c r="DW144" s="12">
        <v>0</v>
      </c>
      <c r="DX144" s="12">
        <v>0</v>
      </c>
      <c r="DY144" s="12">
        <v>0</v>
      </c>
      <c r="DZ144" s="12">
        <v>0</v>
      </c>
      <c r="EA144" s="12">
        <v>0</v>
      </c>
      <c r="EB144" s="12">
        <v>0</v>
      </c>
      <c r="EC144" s="12">
        <v>0</v>
      </c>
      <c r="ED144" s="12">
        <v>0</v>
      </c>
      <c r="EE144" s="12">
        <v>0</v>
      </c>
      <c r="EF144" s="12">
        <v>0</v>
      </c>
      <c r="EG144" s="12">
        <v>0</v>
      </c>
      <c r="EH144" s="12">
        <v>0</v>
      </c>
      <c r="EI144" s="12">
        <v>0</v>
      </c>
      <c r="EJ144" s="12">
        <v>0</v>
      </c>
      <c r="EK144" s="12">
        <v>0</v>
      </c>
      <c r="EL144" s="12">
        <v>0</v>
      </c>
      <c r="EM144" s="12">
        <v>0</v>
      </c>
      <c r="EN144" s="12">
        <v>0</v>
      </c>
      <c r="EO144" s="12">
        <v>0</v>
      </c>
      <c r="EP144" s="12">
        <v>0</v>
      </c>
      <c r="EQ144" s="12">
        <v>0</v>
      </c>
      <c r="ER144" s="12">
        <v>0</v>
      </c>
      <c r="ES144" s="12">
        <v>0</v>
      </c>
      <c r="ET144" s="12">
        <v>0</v>
      </c>
      <c r="EU144" s="12">
        <v>0</v>
      </c>
      <c r="EV144" s="12">
        <v>0</v>
      </c>
      <c r="EW144" s="12">
        <v>0</v>
      </c>
      <c r="EX144" s="12">
        <v>0</v>
      </c>
      <c r="EY144" s="12">
        <v>0</v>
      </c>
      <c r="EZ144" s="12">
        <v>0</v>
      </c>
      <c r="FA144" s="12">
        <v>0</v>
      </c>
      <c r="FB144" s="12">
        <v>0</v>
      </c>
      <c r="FC144" s="12">
        <v>0</v>
      </c>
      <c r="FD144" s="12">
        <v>0</v>
      </c>
      <c r="FE144" s="12">
        <v>0</v>
      </c>
      <c r="FF144" s="12">
        <v>0</v>
      </c>
      <c r="FG144" s="12">
        <v>0</v>
      </c>
      <c r="FH144" s="12">
        <v>0</v>
      </c>
      <c r="FI144" s="12">
        <v>0</v>
      </c>
      <c r="FJ144" s="12">
        <v>0</v>
      </c>
      <c r="FK144" s="12">
        <v>0</v>
      </c>
      <c r="FL144" s="12">
        <v>0</v>
      </c>
      <c r="FM144" s="12">
        <v>0</v>
      </c>
      <c r="FN144" s="12">
        <v>0</v>
      </c>
      <c r="FO144" s="12">
        <v>0</v>
      </c>
      <c r="FP144" s="12">
        <v>0</v>
      </c>
      <c r="FQ144" s="12">
        <v>0</v>
      </c>
      <c r="FR144" s="12">
        <v>0</v>
      </c>
      <c r="FS144" s="12">
        <v>0</v>
      </c>
      <c r="FT144" s="12">
        <v>0</v>
      </c>
      <c r="FU144" s="12">
        <v>0</v>
      </c>
      <c r="FV144" s="12">
        <v>0</v>
      </c>
      <c r="FW144" s="12">
        <v>0</v>
      </c>
      <c r="FX144" s="12">
        <v>0</v>
      </c>
      <c r="FY144" s="12">
        <v>0</v>
      </c>
      <c r="FZ144" s="12">
        <v>0</v>
      </c>
      <c r="GA144" s="12">
        <v>0</v>
      </c>
      <c r="GB144" s="12">
        <v>0</v>
      </c>
      <c r="GC144" s="12">
        <v>0</v>
      </c>
      <c r="GD144" s="12">
        <v>0</v>
      </c>
      <c r="GE144" s="12">
        <v>0</v>
      </c>
      <c r="GF144" s="12">
        <v>0</v>
      </c>
      <c r="GG144" s="12">
        <v>0</v>
      </c>
      <c r="GH144" s="12">
        <v>0</v>
      </c>
      <c r="GI144" s="12">
        <v>0</v>
      </c>
    </row>
    <row r="145" spans="1:191" x14ac:dyDescent="0.45">
      <c r="A145">
        <v>143</v>
      </c>
      <c r="B145" s="22" t="s">
        <v>87</v>
      </c>
      <c r="C145" s="23" t="s">
        <v>6</v>
      </c>
      <c r="D145" s="1">
        <v>0.5</v>
      </c>
      <c r="E145" s="1">
        <v>1</v>
      </c>
      <c r="F145" s="1">
        <f t="shared" si="16"/>
        <v>3</v>
      </c>
      <c r="G145" s="1">
        <f t="shared" si="14"/>
        <v>0</v>
      </c>
      <c r="H145" s="12">
        <v>0</v>
      </c>
      <c r="I145" s="12">
        <v>5</v>
      </c>
      <c r="J145" s="12">
        <v>0</v>
      </c>
      <c r="K145" s="12">
        <v>0</v>
      </c>
      <c r="L145" s="12">
        <v>0</v>
      </c>
      <c r="M145" s="12">
        <v>0</v>
      </c>
      <c r="N145" s="12">
        <v>0</v>
      </c>
      <c r="O145" s="12">
        <v>0</v>
      </c>
      <c r="P145" s="12">
        <v>0</v>
      </c>
      <c r="Q145" s="12">
        <v>0</v>
      </c>
      <c r="R145" s="12">
        <v>0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>
        <v>0</v>
      </c>
      <c r="AJ145" s="12">
        <v>0</v>
      </c>
      <c r="AK145" s="12">
        <v>0</v>
      </c>
      <c r="AL145" s="12">
        <v>0</v>
      </c>
      <c r="AM145" s="21">
        <v>0</v>
      </c>
      <c r="AN145" s="21">
        <v>0</v>
      </c>
      <c r="AO145" s="21">
        <v>0</v>
      </c>
      <c r="AP145" s="21">
        <v>0</v>
      </c>
      <c r="AQ145" s="21">
        <v>0</v>
      </c>
      <c r="AR145" s="21">
        <v>0</v>
      </c>
      <c r="AS145" s="21">
        <v>0</v>
      </c>
      <c r="AT145" s="12">
        <v>0</v>
      </c>
      <c r="AU145" s="12">
        <v>0</v>
      </c>
      <c r="AV145" s="12">
        <v>0</v>
      </c>
      <c r="AW145" s="12">
        <v>0</v>
      </c>
      <c r="AX145" s="12">
        <v>0</v>
      </c>
      <c r="AY145" s="12">
        <v>0</v>
      </c>
      <c r="AZ145" s="12">
        <v>0</v>
      </c>
      <c r="BA145" s="12">
        <v>0</v>
      </c>
      <c r="BB145" s="12">
        <v>0</v>
      </c>
      <c r="BC145" s="12">
        <v>0</v>
      </c>
      <c r="BD145" s="12">
        <v>0</v>
      </c>
      <c r="BE145" s="12">
        <v>5</v>
      </c>
      <c r="BF145" s="12">
        <v>0</v>
      </c>
      <c r="BG145" s="12">
        <v>0</v>
      </c>
      <c r="BH145" s="12">
        <v>0</v>
      </c>
      <c r="BI145" s="12">
        <v>0</v>
      </c>
      <c r="BJ145" s="12">
        <v>0</v>
      </c>
      <c r="BK145" s="12">
        <v>0</v>
      </c>
      <c r="BL145" s="12">
        <v>0</v>
      </c>
      <c r="BM145" s="12">
        <v>0</v>
      </c>
      <c r="BN145" s="12">
        <v>0</v>
      </c>
      <c r="BO145" s="12">
        <v>0</v>
      </c>
      <c r="BP145" s="12">
        <v>0</v>
      </c>
      <c r="BQ145" s="12">
        <v>0</v>
      </c>
      <c r="BR145" s="12">
        <v>0</v>
      </c>
      <c r="BS145" s="12">
        <v>0</v>
      </c>
      <c r="BT145" s="12">
        <v>0</v>
      </c>
      <c r="BU145" s="12">
        <v>0</v>
      </c>
      <c r="BV145" s="12">
        <v>0</v>
      </c>
      <c r="BW145" s="12">
        <v>0</v>
      </c>
      <c r="BX145" s="12">
        <v>0</v>
      </c>
      <c r="BY145" s="12">
        <v>0</v>
      </c>
      <c r="BZ145" s="12">
        <v>0</v>
      </c>
      <c r="CA145" s="12">
        <v>0</v>
      </c>
      <c r="CB145" s="12">
        <v>0</v>
      </c>
      <c r="CC145" s="12">
        <v>0</v>
      </c>
      <c r="CD145" s="12">
        <v>0</v>
      </c>
      <c r="CE145" s="12">
        <v>0</v>
      </c>
      <c r="CF145" s="12">
        <v>0</v>
      </c>
      <c r="CG145" s="12">
        <v>0</v>
      </c>
      <c r="CH145" s="12">
        <v>0</v>
      </c>
      <c r="CI145" s="12">
        <v>0</v>
      </c>
      <c r="CJ145" s="12">
        <v>5</v>
      </c>
      <c r="CK145" s="12">
        <v>0</v>
      </c>
      <c r="CL145" s="12">
        <v>0</v>
      </c>
      <c r="CM145" s="12">
        <v>0</v>
      </c>
      <c r="CN145" s="12">
        <v>0</v>
      </c>
      <c r="CO145" s="12">
        <v>0</v>
      </c>
      <c r="CP145" s="12">
        <v>0</v>
      </c>
      <c r="CQ145" s="12">
        <v>0</v>
      </c>
      <c r="CR145" s="12">
        <v>0</v>
      </c>
      <c r="CS145" s="12">
        <v>0</v>
      </c>
      <c r="CT145" s="12">
        <v>0</v>
      </c>
      <c r="CU145" s="12">
        <v>0</v>
      </c>
      <c r="CV145" s="12">
        <v>0</v>
      </c>
      <c r="CW145" s="12">
        <v>0</v>
      </c>
      <c r="CX145" s="12">
        <v>0</v>
      </c>
      <c r="CY145" s="12">
        <v>0</v>
      </c>
      <c r="CZ145" s="12">
        <v>0</v>
      </c>
      <c r="DA145" s="12">
        <v>0</v>
      </c>
      <c r="DB145" s="12">
        <v>0</v>
      </c>
      <c r="DC145" s="12">
        <v>0</v>
      </c>
      <c r="DD145" s="12">
        <v>0</v>
      </c>
      <c r="DE145" s="12">
        <v>0</v>
      </c>
      <c r="DF145" s="12">
        <v>0</v>
      </c>
      <c r="DG145" s="12">
        <v>0</v>
      </c>
      <c r="DH145" s="12">
        <v>0</v>
      </c>
      <c r="DI145" s="12">
        <v>0</v>
      </c>
      <c r="DJ145" s="12">
        <v>0</v>
      </c>
      <c r="DK145" s="12">
        <v>0</v>
      </c>
      <c r="DL145" s="12">
        <v>0</v>
      </c>
      <c r="DM145" s="12">
        <v>0</v>
      </c>
      <c r="DN145" s="12">
        <v>0</v>
      </c>
      <c r="DO145" s="12">
        <v>0</v>
      </c>
      <c r="DP145" s="12">
        <v>0</v>
      </c>
      <c r="DQ145" s="12">
        <v>0</v>
      </c>
      <c r="DR145" s="12">
        <v>0</v>
      </c>
      <c r="DS145" s="12">
        <v>0</v>
      </c>
      <c r="DT145" s="12">
        <v>0</v>
      </c>
      <c r="DU145" s="12">
        <v>0</v>
      </c>
      <c r="DV145" s="12">
        <v>0</v>
      </c>
      <c r="DW145" s="12">
        <v>0</v>
      </c>
      <c r="DX145" s="12">
        <v>0</v>
      </c>
      <c r="DY145" s="12">
        <v>0</v>
      </c>
      <c r="DZ145" s="12">
        <v>0</v>
      </c>
      <c r="EA145" s="12">
        <v>0</v>
      </c>
      <c r="EB145" s="12">
        <v>0</v>
      </c>
      <c r="EC145" s="12">
        <v>0</v>
      </c>
      <c r="ED145" s="12">
        <v>0</v>
      </c>
      <c r="EE145" s="12">
        <v>0</v>
      </c>
      <c r="EF145" s="12">
        <v>0</v>
      </c>
      <c r="EG145" s="12">
        <v>0</v>
      </c>
      <c r="EH145" s="12">
        <v>0</v>
      </c>
      <c r="EI145" s="12">
        <v>0</v>
      </c>
      <c r="EJ145" s="12">
        <v>0</v>
      </c>
      <c r="EK145" s="12">
        <v>0</v>
      </c>
      <c r="EL145" s="12">
        <v>0</v>
      </c>
      <c r="EM145" s="12">
        <v>0</v>
      </c>
      <c r="EN145" s="12">
        <v>0</v>
      </c>
      <c r="EO145" s="12">
        <v>0</v>
      </c>
      <c r="EP145" s="12">
        <v>0</v>
      </c>
      <c r="EQ145" s="12">
        <v>0</v>
      </c>
      <c r="ER145" s="12">
        <v>0</v>
      </c>
      <c r="ES145" s="12">
        <v>0</v>
      </c>
      <c r="ET145" s="12">
        <v>0</v>
      </c>
      <c r="EU145" s="12">
        <v>0</v>
      </c>
      <c r="EV145" s="12">
        <v>0</v>
      </c>
      <c r="EW145" s="12">
        <v>0</v>
      </c>
      <c r="EX145" s="12">
        <v>0</v>
      </c>
      <c r="EY145" s="12">
        <v>0</v>
      </c>
      <c r="EZ145" s="12">
        <v>0</v>
      </c>
      <c r="FA145" s="12">
        <v>0</v>
      </c>
      <c r="FB145" s="12">
        <v>0</v>
      </c>
      <c r="FC145" s="12">
        <v>0</v>
      </c>
      <c r="FD145" s="12">
        <v>0</v>
      </c>
      <c r="FE145" s="12">
        <v>0</v>
      </c>
      <c r="FF145" s="12">
        <v>0</v>
      </c>
      <c r="FG145" s="12">
        <v>0</v>
      </c>
      <c r="FH145" s="12">
        <v>0</v>
      </c>
      <c r="FI145" s="12">
        <v>0</v>
      </c>
      <c r="FJ145" s="12">
        <v>0</v>
      </c>
      <c r="FK145" s="12">
        <v>0</v>
      </c>
      <c r="FL145" s="12">
        <v>0</v>
      </c>
      <c r="FM145" s="12">
        <v>0</v>
      </c>
      <c r="FN145" s="12">
        <v>0</v>
      </c>
      <c r="FO145" s="12">
        <v>0</v>
      </c>
      <c r="FP145" s="12">
        <v>0</v>
      </c>
      <c r="FQ145" s="12">
        <v>0</v>
      </c>
      <c r="FR145" s="12">
        <v>0</v>
      </c>
      <c r="FS145" s="12">
        <v>0</v>
      </c>
      <c r="FT145" s="12">
        <v>0</v>
      </c>
      <c r="FU145" s="12">
        <v>0</v>
      </c>
      <c r="FV145" s="12">
        <v>0</v>
      </c>
      <c r="FW145" s="12">
        <v>0</v>
      </c>
      <c r="FX145" s="12">
        <v>0</v>
      </c>
      <c r="FY145" s="12">
        <v>0</v>
      </c>
      <c r="FZ145" s="12">
        <v>0</v>
      </c>
      <c r="GA145" s="12">
        <v>0</v>
      </c>
      <c r="GB145" s="12">
        <v>0</v>
      </c>
      <c r="GC145" s="12">
        <v>0</v>
      </c>
      <c r="GD145" s="12">
        <v>0</v>
      </c>
      <c r="GE145" s="12">
        <v>0</v>
      </c>
      <c r="GF145" s="12">
        <v>0</v>
      </c>
      <c r="GG145" s="12">
        <v>0</v>
      </c>
      <c r="GH145" s="12">
        <v>0</v>
      </c>
      <c r="GI145" s="12">
        <v>0</v>
      </c>
    </row>
    <row r="146" spans="1:191" x14ac:dyDescent="0.45">
      <c r="A146">
        <v>144</v>
      </c>
      <c r="B146" s="22" t="s">
        <v>86</v>
      </c>
      <c r="C146" s="23" t="s">
        <v>6</v>
      </c>
      <c r="D146" s="1">
        <v>0.5</v>
      </c>
      <c r="E146" s="1">
        <v>1</v>
      </c>
      <c r="F146" s="1">
        <f t="shared" si="16"/>
        <v>3</v>
      </c>
      <c r="G146" s="1">
        <f t="shared" si="14"/>
        <v>0</v>
      </c>
      <c r="H146" s="12">
        <v>5</v>
      </c>
      <c r="I146" s="12">
        <v>0</v>
      </c>
      <c r="J146" s="12">
        <v>10</v>
      </c>
      <c r="K146" s="12">
        <v>0</v>
      </c>
      <c r="L146" s="12">
        <v>0</v>
      </c>
      <c r="M146" s="12">
        <v>0</v>
      </c>
      <c r="N146" s="12">
        <v>0</v>
      </c>
      <c r="O146" s="12">
        <v>0</v>
      </c>
      <c r="P146" s="12">
        <v>0</v>
      </c>
      <c r="Q146" s="12">
        <v>0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12">
        <v>0</v>
      </c>
      <c r="AM146" s="21">
        <v>0</v>
      </c>
      <c r="AN146" s="21">
        <v>0</v>
      </c>
      <c r="AO146" s="21">
        <v>0</v>
      </c>
      <c r="AP146" s="21">
        <v>0</v>
      </c>
      <c r="AQ146" s="21">
        <v>0</v>
      </c>
      <c r="AR146" s="21">
        <v>0</v>
      </c>
      <c r="AS146" s="21">
        <v>0</v>
      </c>
      <c r="AT146" s="12">
        <v>0</v>
      </c>
      <c r="AU146" s="12">
        <v>0</v>
      </c>
      <c r="AV146" s="12">
        <v>0</v>
      </c>
      <c r="AW146" s="12">
        <v>5</v>
      </c>
      <c r="AX146" s="12">
        <v>0</v>
      </c>
      <c r="AY146" s="12">
        <v>0</v>
      </c>
      <c r="AZ146" s="12">
        <v>0</v>
      </c>
      <c r="BA146" s="12">
        <v>0</v>
      </c>
      <c r="BB146" s="12">
        <v>0</v>
      </c>
      <c r="BC146" s="12">
        <v>0</v>
      </c>
      <c r="BD146" s="12">
        <v>0</v>
      </c>
      <c r="BE146" s="12">
        <v>0</v>
      </c>
      <c r="BF146" s="12">
        <v>0</v>
      </c>
      <c r="BG146" s="12">
        <v>0</v>
      </c>
      <c r="BH146" s="12">
        <v>0</v>
      </c>
      <c r="BI146" s="12">
        <v>0</v>
      </c>
      <c r="BJ146" s="12">
        <v>0</v>
      </c>
      <c r="BK146" s="12">
        <v>0</v>
      </c>
      <c r="BL146" s="12">
        <v>0</v>
      </c>
      <c r="BM146" s="12">
        <v>0</v>
      </c>
      <c r="BN146" s="12">
        <v>0</v>
      </c>
      <c r="BO146" s="12">
        <v>0</v>
      </c>
      <c r="BP146" s="12">
        <v>0</v>
      </c>
      <c r="BQ146" s="12">
        <v>0</v>
      </c>
      <c r="BR146" s="12">
        <v>0</v>
      </c>
      <c r="BS146" s="12">
        <v>0</v>
      </c>
      <c r="BT146" s="12">
        <v>0</v>
      </c>
      <c r="BU146" s="12">
        <v>0</v>
      </c>
      <c r="BV146" s="12">
        <v>0</v>
      </c>
      <c r="BW146" s="12">
        <v>0</v>
      </c>
      <c r="BX146" s="12">
        <v>0</v>
      </c>
      <c r="BY146" s="12">
        <v>0</v>
      </c>
      <c r="BZ146" s="12">
        <v>0</v>
      </c>
      <c r="CA146" s="12">
        <v>0</v>
      </c>
      <c r="CB146" s="12">
        <v>0</v>
      </c>
      <c r="CC146" s="12">
        <v>0</v>
      </c>
      <c r="CD146" s="12">
        <v>0</v>
      </c>
      <c r="CE146" s="12">
        <v>0</v>
      </c>
      <c r="CF146" s="12">
        <v>0</v>
      </c>
      <c r="CG146" s="12">
        <v>0</v>
      </c>
      <c r="CH146" s="12">
        <v>0</v>
      </c>
      <c r="CI146" s="12">
        <v>0</v>
      </c>
      <c r="CJ146" s="12">
        <v>0</v>
      </c>
      <c r="CK146" s="12">
        <v>0</v>
      </c>
      <c r="CL146" s="12">
        <v>0</v>
      </c>
      <c r="CM146" s="12">
        <v>0</v>
      </c>
      <c r="CN146" s="12">
        <v>0</v>
      </c>
      <c r="CO146" s="12">
        <v>0</v>
      </c>
      <c r="CP146" s="12">
        <v>0</v>
      </c>
      <c r="CQ146" s="12">
        <v>0</v>
      </c>
      <c r="CR146" s="12">
        <v>0</v>
      </c>
      <c r="CS146" s="12">
        <v>0</v>
      </c>
      <c r="CT146" s="12">
        <v>0</v>
      </c>
      <c r="CU146" s="12">
        <v>0</v>
      </c>
      <c r="CV146" s="12">
        <v>0</v>
      </c>
      <c r="CW146" s="12">
        <v>0</v>
      </c>
      <c r="CX146" s="12">
        <v>0</v>
      </c>
      <c r="CY146" s="12">
        <v>0</v>
      </c>
      <c r="CZ146" s="12">
        <v>0</v>
      </c>
      <c r="DA146" s="12">
        <v>0</v>
      </c>
      <c r="DB146" s="12">
        <v>0</v>
      </c>
      <c r="DC146" s="12">
        <v>0</v>
      </c>
      <c r="DD146" s="12">
        <v>0</v>
      </c>
      <c r="DE146" s="12">
        <v>0</v>
      </c>
      <c r="DF146" s="12">
        <v>0</v>
      </c>
      <c r="DG146" s="12">
        <v>0</v>
      </c>
      <c r="DH146" s="12">
        <v>0</v>
      </c>
      <c r="DI146" s="12">
        <v>0</v>
      </c>
      <c r="DJ146" s="12">
        <v>0</v>
      </c>
      <c r="DK146" s="12">
        <v>0</v>
      </c>
      <c r="DL146" s="12">
        <v>0</v>
      </c>
      <c r="DM146" s="12">
        <v>0</v>
      </c>
      <c r="DN146" s="12">
        <v>0</v>
      </c>
      <c r="DO146" s="12">
        <v>0</v>
      </c>
      <c r="DP146" s="12">
        <v>0</v>
      </c>
      <c r="DQ146" s="12">
        <v>0</v>
      </c>
      <c r="DR146" s="12">
        <v>0</v>
      </c>
      <c r="DS146" s="12">
        <v>0</v>
      </c>
      <c r="DT146" s="12">
        <v>0</v>
      </c>
      <c r="DU146" s="12">
        <v>0</v>
      </c>
      <c r="DV146" s="12">
        <v>0</v>
      </c>
      <c r="DW146" s="12">
        <v>0</v>
      </c>
      <c r="DX146" s="12">
        <v>0</v>
      </c>
      <c r="DY146" s="12">
        <v>0</v>
      </c>
      <c r="DZ146" s="12">
        <v>0</v>
      </c>
      <c r="EA146" s="12">
        <v>0</v>
      </c>
      <c r="EB146" s="12">
        <v>0</v>
      </c>
      <c r="EC146" s="12">
        <v>0</v>
      </c>
      <c r="ED146" s="12">
        <v>0</v>
      </c>
      <c r="EE146" s="12">
        <v>0</v>
      </c>
      <c r="EF146" s="12">
        <v>0</v>
      </c>
      <c r="EG146" s="12">
        <v>0</v>
      </c>
      <c r="EH146" s="12">
        <v>0</v>
      </c>
      <c r="EI146" s="12">
        <v>0</v>
      </c>
      <c r="EJ146" s="12">
        <v>0</v>
      </c>
      <c r="EK146" s="12">
        <v>0</v>
      </c>
      <c r="EL146" s="12">
        <v>0</v>
      </c>
      <c r="EM146" s="12">
        <v>0</v>
      </c>
      <c r="EN146" s="12">
        <v>0</v>
      </c>
      <c r="EO146" s="12">
        <v>0</v>
      </c>
      <c r="EP146" s="12">
        <v>0</v>
      </c>
      <c r="EQ146" s="12">
        <v>0</v>
      </c>
      <c r="ER146" s="12">
        <v>0</v>
      </c>
      <c r="ES146" s="12">
        <v>0</v>
      </c>
      <c r="ET146" s="12">
        <v>0</v>
      </c>
      <c r="EU146" s="12">
        <v>0</v>
      </c>
      <c r="EV146" s="12">
        <v>0</v>
      </c>
      <c r="EW146" s="12">
        <v>0</v>
      </c>
      <c r="EX146" s="12">
        <v>0</v>
      </c>
      <c r="EY146" s="12">
        <v>0</v>
      </c>
      <c r="EZ146" s="12">
        <v>0</v>
      </c>
      <c r="FA146" s="12">
        <v>0</v>
      </c>
      <c r="FB146" s="12">
        <v>0</v>
      </c>
      <c r="FC146" s="12">
        <v>0</v>
      </c>
      <c r="FD146" s="12">
        <v>0</v>
      </c>
      <c r="FE146" s="12">
        <v>0</v>
      </c>
      <c r="FF146" s="12">
        <v>0</v>
      </c>
      <c r="FG146" s="12">
        <v>0</v>
      </c>
      <c r="FH146" s="12">
        <v>0</v>
      </c>
      <c r="FI146" s="12">
        <v>0</v>
      </c>
      <c r="FJ146" s="12">
        <v>0</v>
      </c>
      <c r="FK146" s="12">
        <v>0</v>
      </c>
      <c r="FL146" s="12">
        <v>0</v>
      </c>
      <c r="FM146" s="12">
        <v>0</v>
      </c>
      <c r="FN146" s="12">
        <v>0</v>
      </c>
      <c r="FO146" s="12">
        <v>0</v>
      </c>
      <c r="FP146" s="12">
        <v>0</v>
      </c>
      <c r="FQ146" s="12">
        <v>0</v>
      </c>
      <c r="FR146" s="12">
        <v>0</v>
      </c>
      <c r="FS146" s="12">
        <v>0</v>
      </c>
      <c r="FT146" s="12">
        <v>0</v>
      </c>
      <c r="FU146" s="12">
        <v>0</v>
      </c>
      <c r="FV146" s="12">
        <v>0</v>
      </c>
      <c r="FW146" s="12">
        <v>0</v>
      </c>
      <c r="FX146" s="12">
        <v>0</v>
      </c>
      <c r="FY146" s="12">
        <v>0</v>
      </c>
      <c r="FZ146" s="12">
        <v>0</v>
      </c>
      <c r="GA146" s="12">
        <v>0</v>
      </c>
      <c r="GB146" s="12">
        <v>0</v>
      </c>
      <c r="GC146" s="12">
        <v>0</v>
      </c>
      <c r="GD146" s="12">
        <v>0</v>
      </c>
      <c r="GE146" s="12">
        <v>0</v>
      </c>
      <c r="GF146" s="12">
        <v>0</v>
      </c>
      <c r="GG146" s="12">
        <v>0</v>
      </c>
      <c r="GH146" s="12">
        <v>0</v>
      </c>
      <c r="GI146" s="12">
        <v>0</v>
      </c>
    </row>
    <row r="147" spans="1:191" x14ac:dyDescent="0.45">
      <c r="A147">
        <v>145</v>
      </c>
      <c r="B147" s="22" t="s">
        <v>85</v>
      </c>
      <c r="C147" s="23" t="s">
        <v>5</v>
      </c>
      <c r="D147" s="1">
        <v>0.5</v>
      </c>
      <c r="E147" s="1">
        <v>1</v>
      </c>
      <c r="F147" s="1">
        <f t="shared" si="16"/>
        <v>3</v>
      </c>
      <c r="G147" s="1">
        <f t="shared" si="14"/>
        <v>0</v>
      </c>
      <c r="H147" s="12">
        <v>0</v>
      </c>
      <c r="I147" s="12">
        <v>9</v>
      </c>
      <c r="J147" s="12">
        <v>0</v>
      </c>
      <c r="K147" s="12">
        <v>0</v>
      </c>
      <c r="L147" s="12">
        <v>0</v>
      </c>
      <c r="M147" s="12">
        <v>0</v>
      </c>
      <c r="N147" s="12">
        <v>0</v>
      </c>
      <c r="O147" s="12">
        <v>0</v>
      </c>
      <c r="P147" s="12">
        <v>0</v>
      </c>
      <c r="Q147" s="12">
        <v>0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>
        <v>0</v>
      </c>
      <c r="AL147" s="12">
        <v>0</v>
      </c>
      <c r="AM147" s="21">
        <v>0</v>
      </c>
      <c r="AN147" s="21">
        <v>0</v>
      </c>
      <c r="AO147" s="21">
        <v>0</v>
      </c>
      <c r="AP147" s="21">
        <v>0</v>
      </c>
      <c r="AQ147" s="21">
        <v>0</v>
      </c>
      <c r="AR147" s="21">
        <v>0</v>
      </c>
      <c r="AS147" s="21">
        <v>0</v>
      </c>
      <c r="AT147" s="12">
        <v>0</v>
      </c>
      <c r="AU147" s="12">
        <v>0</v>
      </c>
      <c r="AV147" s="12">
        <v>0</v>
      </c>
      <c r="AW147" s="12">
        <v>0</v>
      </c>
      <c r="AX147" s="12">
        <v>0</v>
      </c>
      <c r="AY147" s="12">
        <v>0</v>
      </c>
      <c r="AZ147" s="12">
        <v>0</v>
      </c>
      <c r="BA147" s="12">
        <v>3</v>
      </c>
      <c r="BB147" s="12">
        <v>0</v>
      </c>
      <c r="BC147" s="12">
        <v>0</v>
      </c>
      <c r="BD147" s="12">
        <v>0</v>
      </c>
      <c r="BE147" s="12">
        <v>5</v>
      </c>
      <c r="BF147" s="12">
        <v>0</v>
      </c>
      <c r="BG147" s="12">
        <v>0</v>
      </c>
      <c r="BH147" s="12">
        <v>0</v>
      </c>
      <c r="BI147" s="12">
        <v>0</v>
      </c>
      <c r="BJ147" s="12">
        <v>0</v>
      </c>
      <c r="BK147" s="12">
        <v>0</v>
      </c>
      <c r="BL147" s="12">
        <v>0</v>
      </c>
      <c r="BM147" s="12">
        <v>0</v>
      </c>
      <c r="BN147" s="12">
        <v>0</v>
      </c>
      <c r="BO147" s="12">
        <v>0</v>
      </c>
      <c r="BP147" s="12">
        <v>0</v>
      </c>
      <c r="BQ147" s="12">
        <v>0</v>
      </c>
      <c r="BR147" s="12">
        <v>0</v>
      </c>
      <c r="BS147" s="12">
        <v>0</v>
      </c>
      <c r="BT147" s="12">
        <v>0</v>
      </c>
      <c r="BU147" s="12">
        <v>0</v>
      </c>
      <c r="BV147" s="12">
        <v>0</v>
      </c>
      <c r="BW147" s="12">
        <v>0</v>
      </c>
      <c r="BX147" s="12">
        <v>0</v>
      </c>
      <c r="BY147" s="12">
        <v>0</v>
      </c>
      <c r="BZ147" s="12">
        <v>0</v>
      </c>
      <c r="CA147" s="12">
        <v>0</v>
      </c>
      <c r="CB147" s="12">
        <v>0</v>
      </c>
      <c r="CC147" s="12">
        <v>0</v>
      </c>
      <c r="CD147" s="12">
        <v>0</v>
      </c>
      <c r="CE147" s="12">
        <v>0</v>
      </c>
      <c r="CF147" s="12">
        <v>0</v>
      </c>
      <c r="CG147" s="12">
        <v>0</v>
      </c>
      <c r="CH147" s="12">
        <v>0</v>
      </c>
      <c r="CI147" s="12">
        <v>0</v>
      </c>
      <c r="CJ147" s="12">
        <v>0</v>
      </c>
      <c r="CK147" s="12">
        <v>0</v>
      </c>
      <c r="CL147" s="12">
        <v>0</v>
      </c>
      <c r="CM147" s="12">
        <v>0</v>
      </c>
      <c r="CN147" s="12">
        <v>0</v>
      </c>
      <c r="CO147" s="12">
        <v>0</v>
      </c>
      <c r="CP147" s="12">
        <v>0</v>
      </c>
      <c r="CQ147" s="12">
        <v>0</v>
      </c>
      <c r="CR147" s="12">
        <v>0</v>
      </c>
      <c r="CS147" s="12">
        <v>0</v>
      </c>
      <c r="CT147" s="12">
        <v>0</v>
      </c>
      <c r="CU147" s="12">
        <v>0</v>
      </c>
      <c r="CV147" s="12">
        <v>0</v>
      </c>
      <c r="CW147" s="12">
        <v>0</v>
      </c>
      <c r="CX147" s="12">
        <v>0</v>
      </c>
      <c r="CY147" s="12">
        <v>0</v>
      </c>
      <c r="CZ147" s="12">
        <v>0</v>
      </c>
      <c r="DA147" s="12">
        <v>0</v>
      </c>
      <c r="DB147" s="12">
        <v>0</v>
      </c>
      <c r="DC147" s="12">
        <v>0</v>
      </c>
      <c r="DD147" s="12">
        <v>0</v>
      </c>
      <c r="DE147" s="12">
        <v>0</v>
      </c>
      <c r="DF147" s="12">
        <v>0</v>
      </c>
      <c r="DG147" s="12">
        <v>0</v>
      </c>
      <c r="DH147" s="12">
        <v>0</v>
      </c>
      <c r="DI147" s="12">
        <v>0</v>
      </c>
      <c r="DJ147" s="12">
        <v>0</v>
      </c>
      <c r="DK147" s="12">
        <v>0</v>
      </c>
      <c r="DL147" s="12">
        <v>0</v>
      </c>
      <c r="DM147" s="12">
        <v>0</v>
      </c>
      <c r="DN147" s="12">
        <v>0</v>
      </c>
      <c r="DO147" s="12">
        <v>0</v>
      </c>
      <c r="DP147" s="12">
        <v>0</v>
      </c>
      <c r="DQ147" s="12">
        <v>0</v>
      </c>
      <c r="DR147" s="12">
        <v>0</v>
      </c>
      <c r="DS147" s="12">
        <v>0</v>
      </c>
      <c r="DT147" s="12">
        <v>0</v>
      </c>
      <c r="DU147" s="12">
        <v>0</v>
      </c>
      <c r="DV147" s="12">
        <v>0</v>
      </c>
      <c r="DW147" s="12">
        <v>0</v>
      </c>
      <c r="DX147" s="12">
        <v>0</v>
      </c>
      <c r="DY147" s="12">
        <v>0</v>
      </c>
      <c r="DZ147" s="12">
        <v>0</v>
      </c>
      <c r="EA147" s="12">
        <v>0</v>
      </c>
      <c r="EB147" s="12">
        <v>0</v>
      </c>
      <c r="EC147" s="12">
        <v>0</v>
      </c>
      <c r="ED147" s="12">
        <v>0</v>
      </c>
      <c r="EE147" s="12">
        <v>0</v>
      </c>
      <c r="EF147" s="12">
        <v>0</v>
      </c>
      <c r="EG147" s="12">
        <v>0</v>
      </c>
      <c r="EH147" s="12">
        <v>0</v>
      </c>
      <c r="EI147" s="12">
        <v>0</v>
      </c>
      <c r="EJ147" s="12">
        <v>0</v>
      </c>
      <c r="EK147" s="12">
        <v>0</v>
      </c>
      <c r="EL147" s="12">
        <v>0</v>
      </c>
      <c r="EM147" s="12">
        <v>0</v>
      </c>
      <c r="EN147" s="12">
        <v>0</v>
      </c>
      <c r="EO147" s="12">
        <v>0</v>
      </c>
      <c r="EP147" s="12">
        <v>0</v>
      </c>
      <c r="EQ147" s="12">
        <v>0</v>
      </c>
      <c r="ER147" s="12">
        <v>0</v>
      </c>
      <c r="ES147" s="12">
        <v>0</v>
      </c>
      <c r="ET147" s="12">
        <v>0</v>
      </c>
      <c r="EU147" s="12">
        <v>0</v>
      </c>
      <c r="EV147" s="12">
        <v>0</v>
      </c>
      <c r="EW147" s="12">
        <v>0</v>
      </c>
      <c r="EX147" s="12">
        <v>0</v>
      </c>
      <c r="EY147" s="12">
        <v>0</v>
      </c>
      <c r="EZ147" s="12">
        <v>0</v>
      </c>
      <c r="FA147" s="12">
        <v>0</v>
      </c>
      <c r="FB147" s="12">
        <v>0</v>
      </c>
      <c r="FC147" s="12">
        <v>0</v>
      </c>
      <c r="FD147" s="12">
        <v>0</v>
      </c>
      <c r="FE147" s="12">
        <v>0</v>
      </c>
      <c r="FF147" s="12">
        <v>0</v>
      </c>
      <c r="FG147" s="12">
        <v>0</v>
      </c>
      <c r="FH147" s="12">
        <v>0</v>
      </c>
      <c r="FI147" s="12">
        <v>0</v>
      </c>
      <c r="FJ147" s="12">
        <v>0</v>
      </c>
      <c r="FK147" s="12">
        <v>0</v>
      </c>
      <c r="FL147" s="12">
        <v>0</v>
      </c>
      <c r="FM147" s="12">
        <v>0</v>
      </c>
      <c r="FN147" s="12">
        <v>0</v>
      </c>
      <c r="FO147" s="12">
        <v>0</v>
      </c>
      <c r="FP147" s="12">
        <v>0</v>
      </c>
      <c r="FQ147" s="12">
        <v>0</v>
      </c>
      <c r="FR147" s="12">
        <v>0</v>
      </c>
      <c r="FS147" s="12">
        <v>0</v>
      </c>
      <c r="FT147" s="12">
        <v>0</v>
      </c>
      <c r="FU147" s="12">
        <v>0</v>
      </c>
      <c r="FV147" s="12">
        <v>0</v>
      </c>
      <c r="FW147" s="12">
        <v>0</v>
      </c>
      <c r="FX147" s="12">
        <v>0</v>
      </c>
      <c r="FY147" s="12">
        <v>0</v>
      </c>
      <c r="FZ147" s="12">
        <v>0</v>
      </c>
      <c r="GA147" s="12">
        <v>0</v>
      </c>
      <c r="GB147" s="12">
        <v>0</v>
      </c>
      <c r="GC147" s="12">
        <v>0</v>
      </c>
      <c r="GD147" s="12">
        <v>0</v>
      </c>
      <c r="GE147" s="12">
        <v>0</v>
      </c>
      <c r="GF147" s="12">
        <v>0</v>
      </c>
      <c r="GG147" s="12">
        <v>0</v>
      </c>
      <c r="GH147" s="12">
        <v>0</v>
      </c>
      <c r="GI147" s="12">
        <v>0</v>
      </c>
    </row>
    <row r="148" spans="1:191" x14ac:dyDescent="0.45">
      <c r="A148">
        <v>146</v>
      </c>
      <c r="B148" s="22" t="s">
        <v>84</v>
      </c>
      <c r="C148" s="23" t="s">
        <v>5</v>
      </c>
      <c r="D148" s="1">
        <v>0.5</v>
      </c>
      <c r="E148" s="1">
        <v>1</v>
      </c>
      <c r="F148" s="1">
        <f t="shared" si="16"/>
        <v>4</v>
      </c>
      <c r="G148" s="1">
        <f t="shared" si="14"/>
        <v>0</v>
      </c>
      <c r="H148" s="12">
        <v>0</v>
      </c>
      <c r="I148" s="12">
        <v>9</v>
      </c>
      <c r="J148" s="12">
        <v>0</v>
      </c>
      <c r="K148" s="12">
        <v>0</v>
      </c>
      <c r="L148" s="12">
        <v>0</v>
      </c>
      <c r="M148" s="12">
        <v>0</v>
      </c>
      <c r="N148" s="12">
        <v>0</v>
      </c>
      <c r="O148" s="12">
        <v>0</v>
      </c>
      <c r="P148" s="12">
        <v>0</v>
      </c>
      <c r="Q148" s="12">
        <v>0</v>
      </c>
      <c r="R148" s="12">
        <v>0</v>
      </c>
      <c r="S148" s="12">
        <v>0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>
        <v>0</v>
      </c>
      <c r="AL148" s="12">
        <v>0</v>
      </c>
      <c r="AM148" s="21">
        <v>0</v>
      </c>
      <c r="AN148" s="21">
        <v>0</v>
      </c>
      <c r="AO148" s="21">
        <v>0</v>
      </c>
      <c r="AP148" s="21">
        <v>0</v>
      </c>
      <c r="AQ148" s="21">
        <v>0</v>
      </c>
      <c r="AR148" s="21">
        <v>0</v>
      </c>
      <c r="AS148" s="21">
        <v>0</v>
      </c>
      <c r="AT148" s="12">
        <v>0</v>
      </c>
      <c r="AU148" s="12">
        <v>0</v>
      </c>
      <c r="AV148" s="12">
        <v>0</v>
      </c>
      <c r="AW148" s="12">
        <v>0</v>
      </c>
      <c r="AX148" s="12">
        <v>0</v>
      </c>
      <c r="AY148" s="12">
        <v>0</v>
      </c>
      <c r="AZ148" s="12">
        <v>0</v>
      </c>
      <c r="BA148" s="12">
        <v>3</v>
      </c>
      <c r="BB148" s="12">
        <v>0</v>
      </c>
      <c r="BC148" s="12">
        <v>0</v>
      </c>
      <c r="BD148" s="12">
        <v>0</v>
      </c>
      <c r="BE148" s="12">
        <v>5</v>
      </c>
      <c r="BF148" s="12">
        <v>0</v>
      </c>
      <c r="BG148" s="12">
        <v>0</v>
      </c>
      <c r="BH148" s="12">
        <v>0</v>
      </c>
      <c r="BI148" s="12">
        <v>0</v>
      </c>
      <c r="BJ148" s="12">
        <v>0</v>
      </c>
      <c r="BK148" s="12">
        <v>0</v>
      </c>
      <c r="BL148" s="12">
        <v>0</v>
      </c>
      <c r="BM148" s="12">
        <v>0</v>
      </c>
      <c r="BN148" s="12">
        <v>0</v>
      </c>
      <c r="BO148" s="12">
        <v>0</v>
      </c>
      <c r="BP148" s="12">
        <v>0</v>
      </c>
      <c r="BQ148" s="12">
        <v>0</v>
      </c>
      <c r="BR148" s="12">
        <v>0</v>
      </c>
      <c r="BS148" s="12">
        <v>0</v>
      </c>
      <c r="BT148" s="12">
        <v>0</v>
      </c>
      <c r="BU148" s="12">
        <v>0</v>
      </c>
      <c r="BV148" s="12">
        <v>0</v>
      </c>
      <c r="BW148" s="12">
        <v>0</v>
      </c>
      <c r="BX148" s="12">
        <v>0</v>
      </c>
      <c r="BY148" s="12">
        <v>0</v>
      </c>
      <c r="BZ148" s="12">
        <v>0</v>
      </c>
      <c r="CA148" s="12">
        <v>0</v>
      </c>
      <c r="CB148" s="12">
        <v>0</v>
      </c>
      <c r="CC148" s="12">
        <v>0</v>
      </c>
      <c r="CD148" s="12">
        <v>0</v>
      </c>
      <c r="CE148" s="12">
        <v>0</v>
      </c>
      <c r="CF148" s="12">
        <v>0</v>
      </c>
      <c r="CG148" s="12">
        <v>0</v>
      </c>
      <c r="CH148" s="12">
        <v>0</v>
      </c>
      <c r="CI148" s="12">
        <v>0</v>
      </c>
      <c r="CJ148" s="12">
        <v>0</v>
      </c>
      <c r="CK148" s="12">
        <v>0</v>
      </c>
      <c r="CL148" s="12">
        <v>0</v>
      </c>
      <c r="CM148" s="12">
        <v>0</v>
      </c>
      <c r="CN148" s="12">
        <v>0</v>
      </c>
      <c r="CO148" s="12">
        <v>0</v>
      </c>
      <c r="CP148" s="12">
        <v>0</v>
      </c>
      <c r="CQ148" s="12">
        <v>0</v>
      </c>
      <c r="CR148" s="12">
        <v>0</v>
      </c>
      <c r="CS148" s="12">
        <v>0</v>
      </c>
      <c r="CT148" s="12">
        <v>0</v>
      </c>
      <c r="CU148" s="12">
        <v>0</v>
      </c>
      <c r="CV148" s="12">
        <v>0</v>
      </c>
      <c r="CW148" s="12">
        <v>0</v>
      </c>
      <c r="CX148" s="12">
        <v>0</v>
      </c>
      <c r="CY148" s="12">
        <v>0</v>
      </c>
      <c r="CZ148" s="12">
        <v>0</v>
      </c>
      <c r="DA148" s="12">
        <v>0</v>
      </c>
      <c r="DB148" s="12">
        <v>0</v>
      </c>
      <c r="DC148" s="12">
        <v>0</v>
      </c>
      <c r="DD148" s="12">
        <v>0</v>
      </c>
      <c r="DE148" s="12">
        <v>0</v>
      </c>
      <c r="DF148" s="12">
        <v>0</v>
      </c>
      <c r="DG148" s="12">
        <v>0</v>
      </c>
      <c r="DH148" s="12">
        <v>0</v>
      </c>
      <c r="DI148" s="12">
        <v>0</v>
      </c>
      <c r="DJ148" s="12">
        <v>0</v>
      </c>
      <c r="DK148" s="12">
        <v>0</v>
      </c>
      <c r="DL148" s="12">
        <v>0</v>
      </c>
      <c r="DM148" s="12">
        <v>0</v>
      </c>
      <c r="DN148" s="12">
        <v>0</v>
      </c>
      <c r="DO148" s="12">
        <v>0</v>
      </c>
      <c r="DP148" s="12">
        <v>0</v>
      </c>
      <c r="DQ148" s="12">
        <v>0</v>
      </c>
      <c r="DR148" s="12">
        <v>0</v>
      </c>
      <c r="DS148" s="12">
        <v>0</v>
      </c>
      <c r="DT148" s="12">
        <v>0</v>
      </c>
      <c r="DU148" s="12">
        <v>0</v>
      </c>
      <c r="DV148" s="12">
        <v>0</v>
      </c>
      <c r="DW148" s="12">
        <v>0</v>
      </c>
      <c r="DX148" s="12">
        <v>0</v>
      </c>
      <c r="DY148" s="12">
        <v>0</v>
      </c>
      <c r="DZ148" s="12">
        <v>0</v>
      </c>
      <c r="EA148" s="12">
        <v>0</v>
      </c>
      <c r="EB148" s="12">
        <v>0</v>
      </c>
      <c r="EC148" s="12">
        <v>0</v>
      </c>
      <c r="ED148" s="12">
        <v>0</v>
      </c>
      <c r="EE148" s="12">
        <v>0</v>
      </c>
      <c r="EF148" s="12">
        <v>0</v>
      </c>
      <c r="EG148" s="12">
        <v>0</v>
      </c>
      <c r="EH148" s="12">
        <v>0</v>
      </c>
      <c r="EI148" s="12">
        <v>0</v>
      </c>
      <c r="EJ148" s="12">
        <v>0</v>
      </c>
      <c r="EK148" s="12">
        <v>0</v>
      </c>
      <c r="EL148" s="12">
        <v>0</v>
      </c>
      <c r="EM148" s="12">
        <v>0</v>
      </c>
      <c r="EN148" s="12">
        <v>0</v>
      </c>
      <c r="EO148" s="12">
        <v>0</v>
      </c>
      <c r="EP148" s="12">
        <v>0</v>
      </c>
      <c r="EQ148" s="12">
        <v>0</v>
      </c>
      <c r="ER148" s="12">
        <v>0</v>
      </c>
      <c r="ES148" s="12">
        <v>0</v>
      </c>
      <c r="ET148" s="12">
        <v>0</v>
      </c>
      <c r="EU148" s="12">
        <v>0</v>
      </c>
      <c r="EV148" s="12">
        <v>1</v>
      </c>
      <c r="EW148" s="12">
        <v>0</v>
      </c>
      <c r="EX148" s="12">
        <v>0</v>
      </c>
      <c r="EY148" s="12">
        <v>0</v>
      </c>
      <c r="EZ148" s="12">
        <v>0</v>
      </c>
      <c r="FA148" s="12">
        <v>0</v>
      </c>
      <c r="FB148" s="12">
        <v>0</v>
      </c>
      <c r="FC148" s="12">
        <v>0</v>
      </c>
      <c r="FD148" s="12">
        <v>0</v>
      </c>
      <c r="FE148" s="12">
        <v>0</v>
      </c>
      <c r="FF148" s="12">
        <v>0</v>
      </c>
      <c r="FG148" s="12">
        <v>0</v>
      </c>
      <c r="FH148" s="12">
        <v>0</v>
      </c>
      <c r="FI148" s="12">
        <v>0</v>
      </c>
      <c r="FJ148" s="12">
        <v>0</v>
      </c>
      <c r="FK148" s="12">
        <v>0</v>
      </c>
      <c r="FL148" s="12">
        <v>0</v>
      </c>
      <c r="FM148" s="12">
        <v>0</v>
      </c>
      <c r="FN148" s="12">
        <v>0</v>
      </c>
      <c r="FO148" s="12">
        <v>0</v>
      </c>
      <c r="FP148" s="12">
        <v>0</v>
      </c>
      <c r="FQ148" s="12">
        <v>0</v>
      </c>
      <c r="FR148" s="12">
        <v>0</v>
      </c>
      <c r="FS148" s="12">
        <v>0</v>
      </c>
      <c r="FT148" s="12">
        <v>0</v>
      </c>
      <c r="FU148" s="12">
        <v>0</v>
      </c>
      <c r="FV148" s="12">
        <v>0</v>
      </c>
      <c r="FW148" s="12">
        <v>0</v>
      </c>
      <c r="FX148" s="12">
        <v>0</v>
      </c>
      <c r="FY148" s="12">
        <v>0</v>
      </c>
      <c r="FZ148" s="12">
        <v>0</v>
      </c>
      <c r="GA148" s="12">
        <v>0</v>
      </c>
      <c r="GB148" s="12">
        <v>0</v>
      </c>
      <c r="GC148" s="12">
        <v>0</v>
      </c>
      <c r="GD148" s="12">
        <v>0</v>
      </c>
      <c r="GE148" s="12">
        <v>0</v>
      </c>
      <c r="GF148" s="12">
        <v>0</v>
      </c>
      <c r="GG148" s="12">
        <v>0</v>
      </c>
      <c r="GH148" s="12">
        <v>0</v>
      </c>
      <c r="GI148" s="12">
        <v>0</v>
      </c>
    </row>
    <row r="149" spans="1:191" x14ac:dyDescent="0.45">
      <c r="A149">
        <v>147</v>
      </c>
      <c r="B149" s="22" t="s">
        <v>83</v>
      </c>
      <c r="C149" s="23" t="s">
        <v>5</v>
      </c>
      <c r="D149" s="1">
        <v>0.5</v>
      </c>
      <c r="E149" s="1">
        <v>1</v>
      </c>
      <c r="F149" s="1">
        <f t="shared" si="16"/>
        <v>2</v>
      </c>
      <c r="G149" s="1">
        <f t="shared" si="14"/>
        <v>0</v>
      </c>
      <c r="H149" s="12">
        <v>0</v>
      </c>
      <c r="I149" s="12">
        <v>0</v>
      </c>
      <c r="J149" s="12">
        <v>0</v>
      </c>
      <c r="K149" s="12">
        <v>0</v>
      </c>
      <c r="L149" s="12">
        <v>0</v>
      </c>
      <c r="M149" s="12">
        <v>0</v>
      </c>
      <c r="N149" s="12">
        <v>0</v>
      </c>
      <c r="O149" s="12">
        <v>0</v>
      </c>
      <c r="P149" s="12">
        <v>0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>
        <v>0</v>
      </c>
      <c r="AH149" s="12">
        <v>0</v>
      </c>
      <c r="AI149" s="12">
        <v>0</v>
      </c>
      <c r="AJ149" s="12">
        <v>0</v>
      </c>
      <c r="AK149" s="12">
        <v>0</v>
      </c>
      <c r="AL149" s="12">
        <v>0</v>
      </c>
      <c r="AM149" s="21">
        <v>0</v>
      </c>
      <c r="AN149" s="21">
        <v>0</v>
      </c>
      <c r="AO149" s="21">
        <v>0</v>
      </c>
      <c r="AP149" s="21">
        <v>0</v>
      </c>
      <c r="AQ149" s="21">
        <v>0</v>
      </c>
      <c r="AR149" s="21">
        <v>0</v>
      </c>
      <c r="AS149" s="21">
        <v>0</v>
      </c>
      <c r="AT149" s="12">
        <v>0</v>
      </c>
      <c r="AU149" s="12">
        <v>0</v>
      </c>
      <c r="AV149" s="12">
        <v>0</v>
      </c>
      <c r="AW149" s="12">
        <v>0</v>
      </c>
      <c r="AX149" s="12">
        <v>0</v>
      </c>
      <c r="AY149" s="12">
        <v>0</v>
      </c>
      <c r="AZ149" s="12">
        <v>0</v>
      </c>
      <c r="BA149" s="12">
        <v>0</v>
      </c>
      <c r="BB149" s="12">
        <v>0</v>
      </c>
      <c r="BC149" s="12">
        <v>0</v>
      </c>
      <c r="BD149" s="12">
        <v>0</v>
      </c>
      <c r="BE149" s="12">
        <v>0</v>
      </c>
      <c r="BF149" s="12">
        <v>0</v>
      </c>
      <c r="BG149" s="12">
        <v>0</v>
      </c>
      <c r="BH149" s="12">
        <v>0</v>
      </c>
      <c r="BI149" s="12">
        <v>0</v>
      </c>
      <c r="BJ149" s="12">
        <v>0</v>
      </c>
      <c r="BK149" s="12">
        <v>0</v>
      </c>
      <c r="BL149" s="12">
        <v>0</v>
      </c>
      <c r="BM149" s="12">
        <v>0</v>
      </c>
      <c r="BN149" s="12">
        <v>0</v>
      </c>
      <c r="BO149" s="12">
        <v>0</v>
      </c>
      <c r="BP149" s="12">
        <v>0</v>
      </c>
      <c r="BQ149" s="12">
        <v>0</v>
      </c>
      <c r="BR149" s="12">
        <v>0</v>
      </c>
      <c r="BS149" s="12">
        <v>0</v>
      </c>
      <c r="BT149" s="12">
        <v>0</v>
      </c>
      <c r="BU149" s="12">
        <v>0</v>
      </c>
      <c r="BV149" s="12">
        <v>0</v>
      </c>
      <c r="BW149" s="12">
        <v>0</v>
      </c>
      <c r="BX149" s="12">
        <v>0</v>
      </c>
      <c r="BY149" s="12">
        <v>0</v>
      </c>
      <c r="BZ149" s="12">
        <v>0</v>
      </c>
      <c r="CA149" s="12">
        <v>0</v>
      </c>
      <c r="CB149" s="12">
        <v>0</v>
      </c>
      <c r="CC149" s="12">
        <v>0</v>
      </c>
      <c r="CD149" s="12">
        <v>0</v>
      </c>
      <c r="CE149" s="12">
        <v>0</v>
      </c>
      <c r="CF149" s="12">
        <v>0</v>
      </c>
      <c r="CG149" s="12">
        <v>0</v>
      </c>
      <c r="CH149" s="12">
        <v>0</v>
      </c>
      <c r="CI149" s="12">
        <v>0</v>
      </c>
      <c r="CJ149" s="12">
        <v>0</v>
      </c>
      <c r="CK149" s="12">
        <v>0</v>
      </c>
      <c r="CL149" s="12">
        <v>0</v>
      </c>
      <c r="CM149" s="12">
        <v>0</v>
      </c>
      <c r="CN149" s="12">
        <v>0</v>
      </c>
      <c r="CO149" s="12">
        <v>0</v>
      </c>
      <c r="CP149" s="12">
        <v>0</v>
      </c>
      <c r="CQ149" s="12">
        <v>0</v>
      </c>
      <c r="CR149" s="12">
        <v>0</v>
      </c>
      <c r="CS149" s="12">
        <v>0</v>
      </c>
      <c r="CT149" s="12">
        <v>0</v>
      </c>
      <c r="CU149" s="12">
        <v>0</v>
      </c>
      <c r="CV149" s="12">
        <v>0</v>
      </c>
      <c r="CW149" s="12">
        <v>0</v>
      </c>
      <c r="CX149" s="12">
        <v>0</v>
      </c>
      <c r="CY149" s="12">
        <v>0</v>
      </c>
      <c r="CZ149" s="12">
        <v>0</v>
      </c>
      <c r="DA149" s="12">
        <v>0</v>
      </c>
      <c r="DB149" s="12">
        <v>0</v>
      </c>
      <c r="DC149" s="12">
        <v>0</v>
      </c>
      <c r="DD149" s="12">
        <v>0</v>
      </c>
      <c r="DE149" s="12">
        <v>0</v>
      </c>
      <c r="DF149" s="12">
        <v>0</v>
      </c>
      <c r="DG149" s="12">
        <v>0</v>
      </c>
      <c r="DH149" s="12">
        <v>0</v>
      </c>
      <c r="DI149" s="12">
        <v>0</v>
      </c>
      <c r="DJ149" s="12">
        <v>0</v>
      </c>
      <c r="DK149" s="12">
        <v>0</v>
      </c>
      <c r="DL149" s="12">
        <v>0</v>
      </c>
      <c r="DM149" s="12">
        <v>0</v>
      </c>
      <c r="DN149" s="12">
        <v>0</v>
      </c>
      <c r="DO149" s="12">
        <v>0</v>
      </c>
      <c r="DP149" s="12">
        <v>0</v>
      </c>
      <c r="DQ149" s="12">
        <v>0</v>
      </c>
      <c r="DR149" s="12">
        <v>0</v>
      </c>
      <c r="DS149" s="12">
        <v>0</v>
      </c>
      <c r="DT149" s="12">
        <v>0</v>
      </c>
      <c r="DU149" s="12">
        <v>0</v>
      </c>
      <c r="DV149" s="12">
        <v>0</v>
      </c>
      <c r="DW149" s="12">
        <v>0</v>
      </c>
      <c r="DX149" s="12">
        <v>0</v>
      </c>
      <c r="DY149" s="12">
        <v>0</v>
      </c>
      <c r="DZ149" s="12">
        <v>0</v>
      </c>
      <c r="EA149" s="12">
        <v>0</v>
      </c>
      <c r="EB149" s="12">
        <v>0</v>
      </c>
      <c r="EC149" s="12">
        <v>0</v>
      </c>
      <c r="ED149" s="12">
        <v>0</v>
      </c>
      <c r="EE149" s="12">
        <v>0</v>
      </c>
      <c r="EF149" s="12">
        <v>0</v>
      </c>
      <c r="EG149" s="12">
        <v>0</v>
      </c>
      <c r="EH149" s="12">
        <v>0</v>
      </c>
      <c r="EI149" s="12">
        <v>0</v>
      </c>
      <c r="EJ149" s="12">
        <v>0</v>
      </c>
      <c r="EK149" s="12">
        <v>4</v>
      </c>
      <c r="EL149" s="12">
        <v>0</v>
      </c>
      <c r="EM149" s="12">
        <v>0</v>
      </c>
      <c r="EN149" s="12">
        <v>0</v>
      </c>
      <c r="EO149" s="12">
        <v>0</v>
      </c>
      <c r="EP149" s="12">
        <v>0</v>
      </c>
      <c r="EQ149" s="12">
        <v>0</v>
      </c>
      <c r="ER149" s="12">
        <v>0</v>
      </c>
      <c r="ES149" s="12">
        <v>0</v>
      </c>
      <c r="ET149" s="12">
        <v>0</v>
      </c>
      <c r="EU149" s="12">
        <v>0</v>
      </c>
      <c r="EV149" s="12">
        <v>0</v>
      </c>
      <c r="EW149" s="12">
        <v>2</v>
      </c>
      <c r="EX149" s="12">
        <v>0</v>
      </c>
      <c r="EY149" s="12">
        <v>0</v>
      </c>
      <c r="EZ149" s="12">
        <v>0</v>
      </c>
      <c r="FA149" s="12">
        <v>0</v>
      </c>
      <c r="FB149" s="12">
        <v>0</v>
      </c>
      <c r="FC149" s="12">
        <v>0</v>
      </c>
      <c r="FD149" s="12">
        <v>0</v>
      </c>
      <c r="FE149" s="12">
        <v>0</v>
      </c>
      <c r="FF149" s="12">
        <v>0</v>
      </c>
      <c r="FG149" s="12">
        <v>0</v>
      </c>
      <c r="FH149" s="12">
        <v>0</v>
      </c>
      <c r="FI149" s="12">
        <v>0</v>
      </c>
      <c r="FJ149" s="12">
        <v>0</v>
      </c>
      <c r="FK149" s="12">
        <v>0</v>
      </c>
      <c r="FL149" s="12">
        <v>0</v>
      </c>
      <c r="FM149" s="12">
        <v>0</v>
      </c>
      <c r="FN149" s="12">
        <v>0</v>
      </c>
      <c r="FO149" s="12">
        <v>0</v>
      </c>
      <c r="FP149" s="12">
        <v>0</v>
      </c>
      <c r="FQ149" s="12">
        <v>0</v>
      </c>
      <c r="FR149" s="12">
        <v>0</v>
      </c>
      <c r="FS149" s="12">
        <v>0</v>
      </c>
      <c r="FT149" s="12">
        <v>0</v>
      </c>
      <c r="FU149" s="12">
        <v>0</v>
      </c>
      <c r="FV149" s="12">
        <v>0</v>
      </c>
      <c r="FW149" s="12">
        <v>0</v>
      </c>
      <c r="FX149" s="12">
        <v>0</v>
      </c>
      <c r="FY149" s="12">
        <v>0</v>
      </c>
      <c r="FZ149" s="12">
        <v>0</v>
      </c>
      <c r="GA149" s="12">
        <v>0</v>
      </c>
      <c r="GB149" s="12">
        <v>0</v>
      </c>
      <c r="GC149" s="12">
        <v>0</v>
      </c>
      <c r="GD149" s="12">
        <v>0</v>
      </c>
      <c r="GE149" s="12">
        <v>0</v>
      </c>
      <c r="GF149" s="12">
        <v>0</v>
      </c>
      <c r="GG149" s="12">
        <v>0</v>
      </c>
      <c r="GH149" s="12">
        <v>0</v>
      </c>
      <c r="GI149" s="12">
        <v>0</v>
      </c>
    </row>
    <row r="150" spans="1:191" x14ac:dyDescent="0.45">
      <c r="A150">
        <v>148</v>
      </c>
      <c r="B150" s="22" t="s">
        <v>82</v>
      </c>
      <c r="C150" s="23" t="s">
        <v>5</v>
      </c>
      <c r="D150" s="1">
        <v>2</v>
      </c>
      <c r="E150" s="1">
        <v>1</v>
      </c>
      <c r="F150" s="1">
        <f t="shared" si="16"/>
        <v>3</v>
      </c>
      <c r="G150" s="1">
        <f t="shared" si="14"/>
        <v>0</v>
      </c>
      <c r="H150" s="12">
        <v>0</v>
      </c>
      <c r="I150" s="12">
        <v>3</v>
      </c>
      <c r="J150" s="12">
        <v>0</v>
      </c>
      <c r="K150" s="12">
        <v>0</v>
      </c>
      <c r="L150" s="12">
        <v>0</v>
      </c>
      <c r="M150" s="12">
        <v>0</v>
      </c>
      <c r="N150" s="12">
        <v>0</v>
      </c>
      <c r="O150" s="12">
        <v>0</v>
      </c>
      <c r="P150" s="12">
        <v>0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  <c r="AI150" s="12">
        <v>0</v>
      </c>
      <c r="AJ150" s="12">
        <v>0</v>
      </c>
      <c r="AK150" s="12">
        <v>0</v>
      </c>
      <c r="AL150" s="12">
        <v>0</v>
      </c>
      <c r="AM150" s="21">
        <v>0</v>
      </c>
      <c r="AN150" s="21">
        <v>0</v>
      </c>
      <c r="AO150" s="21">
        <v>0</v>
      </c>
      <c r="AP150" s="21">
        <v>0</v>
      </c>
      <c r="AQ150" s="21">
        <v>0</v>
      </c>
      <c r="AR150" s="21">
        <v>0</v>
      </c>
      <c r="AS150" s="21">
        <v>0</v>
      </c>
      <c r="AT150" s="12">
        <v>0</v>
      </c>
      <c r="AU150" s="12">
        <v>0</v>
      </c>
      <c r="AV150" s="12">
        <v>0</v>
      </c>
      <c r="AW150" s="12">
        <v>0</v>
      </c>
      <c r="AX150" s="12">
        <v>0</v>
      </c>
      <c r="AY150" s="12">
        <v>0</v>
      </c>
      <c r="AZ150" s="12">
        <v>0</v>
      </c>
      <c r="BA150" s="12">
        <v>0</v>
      </c>
      <c r="BB150" s="12">
        <v>0</v>
      </c>
      <c r="BC150" s="12">
        <v>0</v>
      </c>
      <c r="BD150" s="12">
        <v>0</v>
      </c>
      <c r="BE150" s="12">
        <v>3</v>
      </c>
      <c r="BF150" s="12">
        <v>0</v>
      </c>
      <c r="BG150" s="12">
        <v>0</v>
      </c>
      <c r="BH150" s="12">
        <v>0</v>
      </c>
      <c r="BI150" s="12">
        <v>0</v>
      </c>
      <c r="BJ150" s="12">
        <v>0</v>
      </c>
      <c r="BK150" s="12">
        <v>0</v>
      </c>
      <c r="BL150" s="12">
        <v>0</v>
      </c>
      <c r="BM150" s="12">
        <v>0</v>
      </c>
      <c r="BN150" s="12">
        <v>0</v>
      </c>
      <c r="BO150" s="12">
        <v>0</v>
      </c>
      <c r="BP150" s="12">
        <v>0</v>
      </c>
      <c r="BQ150" s="12">
        <v>0</v>
      </c>
      <c r="BR150" s="12">
        <v>0</v>
      </c>
      <c r="BS150" s="12">
        <v>0</v>
      </c>
      <c r="BT150" s="12">
        <v>0</v>
      </c>
      <c r="BU150" s="12">
        <v>0</v>
      </c>
      <c r="BV150" s="12">
        <v>0</v>
      </c>
      <c r="BW150" s="12">
        <v>0</v>
      </c>
      <c r="BX150" s="12">
        <v>0</v>
      </c>
      <c r="BY150" s="12">
        <v>0</v>
      </c>
      <c r="BZ150" s="12">
        <v>0</v>
      </c>
      <c r="CA150" s="12">
        <v>0</v>
      </c>
      <c r="CB150" s="12">
        <v>0</v>
      </c>
      <c r="CC150" s="12">
        <v>0</v>
      </c>
      <c r="CD150" s="12">
        <v>0</v>
      </c>
      <c r="CE150" s="12">
        <v>0</v>
      </c>
      <c r="CF150" s="12">
        <v>0</v>
      </c>
      <c r="CG150" s="12">
        <v>0</v>
      </c>
      <c r="CH150" s="12">
        <v>0</v>
      </c>
      <c r="CI150" s="12">
        <v>0</v>
      </c>
      <c r="CJ150" s="12">
        <v>0</v>
      </c>
      <c r="CK150" s="12">
        <v>0</v>
      </c>
      <c r="CL150" s="12">
        <v>0</v>
      </c>
      <c r="CM150" s="12">
        <v>0</v>
      </c>
      <c r="CN150" s="12">
        <v>0</v>
      </c>
      <c r="CO150" s="12">
        <v>0</v>
      </c>
      <c r="CP150" s="12">
        <v>0</v>
      </c>
      <c r="CQ150" s="12">
        <v>0</v>
      </c>
      <c r="CR150" s="12">
        <v>0</v>
      </c>
      <c r="CS150" s="12">
        <v>0</v>
      </c>
      <c r="CT150" s="12">
        <v>0</v>
      </c>
      <c r="CU150" s="12">
        <v>0</v>
      </c>
      <c r="CV150" s="12">
        <v>0</v>
      </c>
      <c r="CW150" s="12">
        <v>0</v>
      </c>
      <c r="CX150" s="12">
        <v>0</v>
      </c>
      <c r="CY150" s="12">
        <v>0</v>
      </c>
      <c r="CZ150" s="12">
        <v>0</v>
      </c>
      <c r="DA150" s="12">
        <v>0</v>
      </c>
      <c r="DB150" s="12">
        <v>0</v>
      </c>
      <c r="DC150" s="12">
        <v>0</v>
      </c>
      <c r="DD150" s="12">
        <v>0</v>
      </c>
      <c r="DE150" s="12">
        <v>0</v>
      </c>
      <c r="DF150" s="12">
        <v>0</v>
      </c>
      <c r="DG150" s="12">
        <v>0</v>
      </c>
      <c r="DH150" s="12">
        <v>0</v>
      </c>
      <c r="DI150" s="12">
        <v>0</v>
      </c>
      <c r="DJ150" s="12">
        <v>0</v>
      </c>
      <c r="DK150" s="12">
        <v>0</v>
      </c>
      <c r="DL150" s="12">
        <v>0</v>
      </c>
      <c r="DM150" s="12">
        <v>0</v>
      </c>
      <c r="DN150" s="12">
        <v>0</v>
      </c>
      <c r="DO150" s="12">
        <v>0</v>
      </c>
      <c r="DP150" s="12">
        <v>0</v>
      </c>
      <c r="DQ150" s="12">
        <v>0</v>
      </c>
      <c r="DR150" s="12">
        <v>0</v>
      </c>
      <c r="DS150" s="12">
        <v>0</v>
      </c>
      <c r="DT150" s="12">
        <v>0</v>
      </c>
      <c r="DU150" s="12">
        <v>0</v>
      </c>
      <c r="DV150" s="12">
        <v>0</v>
      </c>
      <c r="DW150" s="12">
        <v>0</v>
      </c>
      <c r="DX150" s="12">
        <v>0</v>
      </c>
      <c r="DY150" s="12">
        <v>0</v>
      </c>
      <c r="DZ150" s="12">
        <v>0</v>
      </c>
      <c r="EA150" s="12">
        <v>0</v>
      </c>
      <c r="EB150" s="12">
        <v>0</v>
      </c>
      <c r="EC150" s="12">
        <v>0</v>
      </c>
      <c r="ED150" s="12">
        <v>0</v>
      </c>
      <c r="EE150" s="12">
        <v>0</v>
      </c>
      <c r="EF150" s="12">
        <v>0</v>
      </c>
      <c r="EG150" s="12">
        <v>0</v>
      </c>
      <c r="EH150" s="12">
        <v>0</v>
      </c>
      <c r="EI150" s="12">
        <v>0</v>
      </c>
      <c r="EJ150" s="12">
        <v>0</v>
      </c>
      <c r="EK150" s="12">
        <v>0</v>
      </c>
      <c r="EL150" s="12">
        <v>0</v>
      </c>
      <c r="EM150" s="12">
        <v>0</v>
      </c>
      <c r="EN150" s="12">
        <v>0</v>
      </c>
      <c r="EO150" s="12">
        <v>0</v>
      </c>
      <c r="EP150" s="12">
        <v>0</v>
      </c>
      <c r="EQ150" s="12">
        <v>0</v>
      </c>
      <c r="ER150" s="12">
        <v>0</v>
      </c>
      <c r="ES150" s="12">
        <v>0</v>
      </c>
      <c r="ET150" s="12">
        <v>0</v>
      </c>
      <c r="EU150" s="12">
        <v>0</v>
      </c>
      <c r="EV150" s="12">
        <v>0</v>
      </c>
      <c r="EW150" s="12">
        <v>0</v>
      </c>
      <c r="EX150" s="12">
        <v>0</v>
      </c>
      <c r="EY150" s="12">
        <v>0</v>
      </c>
      <c r="EZ150" s="12">
        <v>0</v>
      </c>
      <c r="FA150" s="12">
        <v>0</v>
      </c>
      <c r="FB150" s="12">
        <v>0</v>
      </c>
      <c r="FC150" s="12">
        <v>0</v>
      </c>
      <c r="FD150" s="12">
        <v>0</v>
      </c>
      <c r="FE150" s="12">
        <v>0</v>
      </c>
      <c r="FF150" s="12">
        <v>0</v>
      </c>
      <c r="FG150" s="12">
        <v>1</v>
      </c>
      <c r="FH150" s="12">
        <v>0</v>
      </c>
      <c r="FI150" s="12">
        <v>0</v>
      </c>
      <c r="FJ150" s="12">
        <v>0</v>
      </c>
      <c r="FK150" s="12">
        <v>0</v>
      </c>
      <c r="FL150" s="12">
        <v>0</v>
      </c>
      <c r="FM150" s="12">
        <v>0</v>
      </c>
      <c r="FN150" s="12">
        <v>0</v>
      </c>
      <c r="FO150" s="12">
        <v>0</v>
      </c>
      <c r="FP150" s="12">
        <v>0</v>
      </c>
      <c r="FQ150" s="12">
        <v>0</v>
      </c>
      <c r="FR150" s="12">
        <v>0</v>
      </c>
      <c r="FS150" s="12">
        <v>0</v>
      </c>
      <c r="FT150" s="12">
        <v>0</v>
      </c>
      <c r="FU150" s="12">
        <v>0</v>
      </c>
      <c r="FV150" s="12">
        <v>0</v>
      </c>
      <c r="FW150" s="12">
        <v>0</v>
      </c>
      <c r="FX150" s="12">
        <v>0</v>
      </c>
      <c r="FY150" s="12">
        <v>0</v>
      </c>
      <c r="FZ150" s="12">
        <v>0</v>
      </c>
      <c r="GA150" s="12">
        <v>0</v>
      </c>
      <c r="GB150" s="12">
        <v>0</v>
      </c>
      <c r="GC150" s="12">
        <v>0</v>
      </c>
      <c r="GD150" s="12">
        <v>0</v>
      </c>
      <c r="GE150" s="12">
        <v>0</v>
      </c>
      <c r="GF150" s="12">
        <v>0</v>
      </c>
      <c r="GG150" s="12">
        <v>0</v>
      </c>
      <c r="GH150" s="12">
        <v>0</v>
      </c>
      <c r="GI150" s="12">
        <v>0</v>
      </c>
    </row>
    <row r="151" spans="1:191" x14ac:dyDescent="0.45">
      <c r="A151">
        <v>149</v>
      </c>
      <c r="B151" s="22" t="s">
        <v>81</v>
      </c>
      <c r="C151" s="23" t="s">
        <v>5</v>
      </c>
      <c r="D151" s="1">
        <v>10</v>
      </c>
      <c r="E151" s="1">
        <v>1</v>
      </c>
      <c r="F151" s="1">
        <f t="shared" si="16"/>
        <v>4</v>
      </c>
      <c r="G151" s="1">
        <f t="shared" si="14"/>
        <v>0</v>
      </c>
      <c r="H151" s="12">
        <v>0</v>
      </c>
      <c r="I151" s="12">
        <v>0</v>
      </c>
      <c r="J151" s="12">
        <v>5</v>
      </c>
      <c r="K151" s="12">
        <v>0</v>
      </c>
      <c r="L151" s="12">
        <v>0</v>
      </c>
      <c r="M151" s="12">
        <v>0</v>
      </c>
      <c r="N151" s="12">
        <v>0</v>
      </c>
      <c r="O151" s="12">
        <v>0</v>
      </c>
      <c r="P151" s="12">
        <v>0</v>
      </c>
      <c r="Q151" s="12">
        <v>0</v>
      </c>
      <c r="R151" s="12">
        <v>0</v>
      </c>
      <c r="S151" s="12">
        <v>0</v>
      </c>
      <c r="T151" s="12">
        <v>0</v>
      </c>
      <c r="U151" s="12">
        <v>0</v>
      </c>
      <c r="V151" s="12">
        <v>0</v>
      </c>
      <c r="W151" s="12">
        <v>0</v>
      </c>
      <c r="X151" s="12">
        <v>0</v>
      </c>
      <c r="Y151" s="12">
        <v>0</v>
      </c>
      <c r="Z151" s="12">
        <v>0</v>
      </c>
      <c r="AA151" s="12">
        <v>0</v>
      </c>
      <c r="AB151" s="12">
        <v>0</v>
      </c>
      <c r="AC151" s="12">
        <v>0</v>
      </c>
      <c r="AD151" s="12">
        <v>0</v>
      </c>
      <c r="AE151" s="12">
        <v>0</v>
      </c>
      <c r="AF151" s="12">
        <v>0</v>
      </c>
      <c r="AG151" s="12">
        <v>0</v>
      </c>
      <c r="AH151" s="12">
        <v>0</v>
      </c>
      <c r="AI151" s="12">
        <v>0</v>
      </c>
      <c r="AJ151" s="12">
        <v>0</v>
      </c>
      <c r="AK151" s="12">
        <v>0</v>
      </c>
      <c r="AL151" s="12">
        <v>0</v>
      </c>
      <c r="AM151" s="21">
        <v>0</v>
      </c>
      <c r="AN151" s="21">
        <v>0</v>
      </c>
      <c r="AO151" s="21">
        <v>0</v>
      </c>
      <c r="AP151" s="21">
        <v>0</v>
      </c>
      <c r="AQ151" s="21">
        <v>0</v>
      </c>
      <c r="AR151" s="21">
        <v>0</v>
      </c>
      <c r="AS151" s="21">
        <v>0</v>
      </c>
      <c r="AT151" s="12">
        <v>0</v>
      </c>
      <c r="AU151" s="12">
        <v>0</v>
      </c>
      <c r="AV151" s="12">
        <v>0</v>
      </c>
      <c r="AW151" s="12">
        <v>0</v>
      </c>
      <c r="AX151" s="12">
        <v>0</v>
      </c>
      <c r="AY151" s="12">
        <v>0</v>
      </c>
      <c r="AZ151" s="12">
        <v>0</v>
      </c>
      <c r="BA151" s="12">
        <v>5</v>
      </c>
      <c r="BB151" s="12">
        <v>0</v>
      </c>
      <c r="BC151" s="12">
        <v>0</v>
      </c>
      <c r="BD151" s="12">
        <v>0</v>
      </c>
      <c r="BE151" s="12">
        <v>5</v>
      </c>
      <c r="BF151" s="12">
        <v>0</v>
      </c>
      <c r="BG151" s="12">
        <v>0</v>
      </c>
      <c r="BH151" s="12">
        <v>0</v>
      </c>
      <c r="BI151" s="12">
        <v>0</v>
      </c>
      <c r="BJ151" s="12">
        <v>0</v>
      </c>
      <c r="BK151" s="12">
        <v>0</v>
      </c>
      <c r="BL151" s="12">
        <v>0</v>
      </c>
      <c r="BM151" s="12">
        <v>0</v>
      </c>
      <c r="BN151" s="12">
        <v>0</v>
      </c>
      <c r="BO151" s="12">
        <v>0</v>
      </c>
      <c r="BP151" s="12">
        <v>0</v>
      </c>
      <c r="BQ151" s="12">
        <v>0</v>
      </c>
      <c r="BR151" s="12">
        <v>0</v>
      </c>
      <c r="BS151" s="12">
        <v>0</v>
      </c>
      <c r="BT151" s="12">
        <v>0</v>
      </c>
      <c r="BU151" s="12">
        <v>0</v>
      </c>
      <c r="BV151" s="12">
        <v>0</v>
      </c>
      <c r="BW151" s="12">
        <v>0</v>
      </c>
      <c r="BX151" s="12">
        <v>0</v>
      </c>
      <c r="BY151" s="12">
        <v>0</v>
      </c>
      <c r="BZ151" s="12">
        <v>0</v>
      </c>
      <c r="CA151" s="12">
        <v>0</v>
      </c>
      <c r="CB151" s="12">
        <v>0</v>
      </c>
      <c r="CC151" s="12">
        <v>0</v>
      </c>
      <c r="CD151" s="12">
        <v>0</v>
      </c>
      <c r="CE151" s="12">
        <v>0</v>
      </c>
      <c r="CF151" s="12">
        <v>0</v>
      </c>
      <c r="CG151" s="12">
        <v>0</v>
      </c>
      <c r="CH151" s="12">
        <v>0</v>
      </c>
      <c r="CI151" s="12">
        <v>0</v>
      </c>
      <c r="CJ151" s="12">
        <v>5</v>
      </c>
      <c r="CK151" s="12">
        <v>0</v>
      </c>
      <c r="CL151" s="12">
        <v>0</v>
      </c>
      <c r="CM151" s="12">
        <v>0</v>
      </c>
      <c r="CN151" s="12">
        <v>0</v>
      </c>
      <c r="CO151" s="12">
        <v>0</v>
      </c>
      <c r="CP151" s="12">
        <v>0</v>
      </c>
      <c r="CQ151" s="12">
        <v>0</v>
      </c>
      <c r="CR151" s="12">
        <v>0</v>
      </c>
      <c r="CS151" s="12">
        <v>0</v>
      </c>
      <c r="CT151" s="12">
        <v>0</v>
      </c>
      <c r="CU151" s="12">
        <v>0</v>
      </c>
      <c r="CV151" s="12">
        <v>0</v>
      </c>
      <c r="CW151" s="12">
        <v>0</v>
      </c>
      <c r="CX151" s="12">
        <v>0</v>
      </c>
      <c r="CY151" s="12">
        <v>0</v>
      </c>
      <c r="CZ151" s="12">
        <v>0</v>
      </c>
      <c r="DA151" s="12">
        <v>0</v>
      </c>
      <c r="DB151" s="12">
        <v>0</v>
      </c>
      <c r="DC151" s="12">
        <v>0</v>
      </c>
      <c r="DD151" s="12">
        <v>0</v>
      </c>
      <c r="DE151" s="12">
        <v>0</v>
      </c>
      <c r="DF151" s="12">
        <v>0</v>
      </c>
      <c r="DG151" s="12">
        <v>0</v>
      </c>
      <c r="DH151" s="12">
        <v>0</v>
      </c>
      <c r="DI151" s="12">
        <v>0</v>
      </c>
      <c r="DJ151" s="12">
        <v>0</v>
      </c>
      <c r="DK151" s="12">
        <v>0</v>
      </c>
      <c r="DL151" s="12">
        <v>0</v>
      </c>
      <c r="DM151" s="12">
        <v>0</v>
      </c>
      <c r="DN151" s="12">
        <v>0</v>
      </c>
      <c r="DO151" s="12">
        <v>0</v>
      </c>
      <c r="DP151" s="12">
        <v>0</v>
      </c>
      <c r="DQ151" s="12">
        <v>0</v>
      </c>
      <c r="DR151" s="12">
        <v>0</v>
      </c>
      <c r="DS151" s="12">
        <v>0</v>
      </c>
      <c r="DT151" s="12">
        <v>0</v>
      </c>
      <c r="DU151" s="12">
        <v>0</v>
      </c>
      <c r="DV151" s="12">
        <v>0</v>
      </c>
      <c r="DW151" s="12">
        <v>0</v>
      </c>
      <c r="DX151" s="12">
        <v>0</v>
      </c>
      <c r="DY151" s="12">
        <v>0</v>
      </c>
      <c r="DZ151" s="12">
        <v>0</v>
      </c>
      <c r="EA151" s="12">
        <v>0</v>
      </c>
      <c r="EB151" s="12">
        <v>0</v>
      </c>
      <c r="EC151" s="12">
        <v>0</v>
      </c>
      <c r="ED151" s="12">
        <v>0</v>
      </c>
      <c r="EE151" s="12">
        <v>0</v>
      </c>
      <c r="EF151" s="12">
        <v>0</v>
      </c>
      <c r="EG151" s="12">
        <v>0</v>
      </c>
      <c r="EH151" s="12">
        <v>0</v>
      </c>
      <c r="EI151" s="12">
        <v>0</v>
      </c>
      <c r="EJ151" s="12">
        <v>0</v>
      </c>
      <c r="EK151" s="12">
        <v>0</v>
      </c>
      <c r="EL151" s="12">
        <v>0</v>
      </c>
      <c r="EM151" s="12">
        <v>0</v>
      </c>
      <c r="EN151" s="12">
        <v>0</v>
      </c>
      <c r="EO151" s="12">
        <v>0</v>
      </c>
      <c r="EP151" s="12">
        <v>0</v>
      </c>
      <c r="EQ151" s="12">
        <v>0</v>
      </c>
      <c r="ER151" s="12">
        <v>0</v>
      </c>
      <c r="ES151" s="12">
        <v>0</v>
      </c>
      <c r="ET151" s="12">
        <v>0</v>
      </c>
      <c r="EU151" s="12">
        <v>0</v>
      </c>
      <c r="EV151" s="12">
        <v>0</v>
      </c>
      <c r="EW151" s="12">
        <v>0</v>
      </c>
      <c r="EX151" s="12">
        <v>0</v>
      </c>
      <c r="EY151" s="12">
        <v>0</v>
      </c>
      <c r="EZ151" s="12">
        <v>0</v>
      </c>
      <c r="FA151" s="12">
        <v>0</v>
      </c>
      <c r="FB151" s="12">
        <v>0</v>
      </c>
      <c r="FC151" s="12">
        <v>0</v>
      </c>
      <c r="FD151" s="12">
        <v>0</v>
      </c>
      <c r="FE151" s="12">
        <v>0</v>
      </c>
      <c r="FF151" s="12">
        <v>0</v>
      </c>
      <c r="FG151" s="12">
        <v>0</v>
      </c>
      <c r="FH151" s="12">
        <v>0</v>
      </c>
      <c r="FI151" s="12">
        <v>0</v>
      </c>
      <c r="FJ151" s="12">
        <v>0</v>
      </c>
      <c r="FK151" s="12">
        <v>0</v>
      </c>
      <c r="FL151" s="12">
        <v>0</v>
      </c>
      <c r="FM151" s="12">
        <v>0</v>
      </c>
      <c r="FN151" s="12">
        <v>0</v>
      </c>
      <c r="FO151" s="12">
        <v>0</v>
      </c>
      <c r="FP151" s="12">
        <v>0</v>
      </c>
      <c r="FQ151" s="12">
        <v>0</v>
      </c>
      <c r="FR151" s="12">
        <v>0</v>
      </c>
      <c r="FS151" s="12">
        <v>0</v>
      </c>
      <c r="FT151" s="12">
        <v>0</v>
      </c>
      <c r="FU151" s="12">
        <v>0</v>
      </c>
      <c r="FV151" s="12">
        <v>0</v>
      </c>
      <c r="FW151" s="12">
        <v>0</v>
      </c>
      <c r="FX151" s="12">
        <v>0</v>
      </c>
      <c r="FY151" s="12">
        <v>0</v>
      </c>
      <c r="FZ151" s="12">
        <v>0</v>
      </c>
      <c r="GA151" s="12">
        <v>0</v>
      </c>
      <c r="GB151" s="12">
        <v>0</v>
      </c>
      <c r="GC151" s="12">
        <v>0</v>
      </c>
      <c r="GD151" s="12">
        <v>0</v>
      </c>
      <c r="GE151" s="12">
        <v>0</v>
      </c>
      <c r="GF151" s="12">
        <v>0</v>
      </c>
      <c r="GG151" s="12">
        <v>0</v>
      </c>
      <c r="GH151" s="12">
        <v>0</v>
      </c>
      <c r="GI151" s="12">
        <v>0</v>
      </c>
    </row>
    <row r="152" spans="1:191" x14ac:dyDescent="0.45">
      <c r="A152">
        <v>150</v>
      </c>
      <c r="B152" s="22" t="s">
        <v>80</v>
      </c>
      <c r="C152" s="23" t="s">
        <v>5</v>
      </c>
      <c r="D152" s="1">
        <v>5</v>
      </c>
      <c r="E152" s="1">
        <v>1</v>
      </c>
      <c r="F152" s="1">
        <f t="shared" si="16"/>
        <v>3</v>
      </c>
      <c r="G152" s="1">
        <f t="shared" si="14"/>
        <v>0</v>
      </c>
      <c r="H152" s="12">
        <v>0</v>
      </c>
      <c r="I152" s="12">
        <v>0</v>
      </c>
      <c r="J152" s="12">
        <v>15</v>
      </c>
      <c r="K152" s="12">
        <v>10</v>
      </c>
      <c r="L152" s="12">
        <v>0</v>
      </c>
      <c r="M152" s="12">
        <v>0</v>
      </c>
      <c r="N152" s="12">
        <v>0</v>
      </c>
      <c r="O152" s="12">
        <v>0</v>
      </c>
      <c r="P152" s="12">
        <v>0</v>
      </c>
      <c r="Q152" s="12">
        <v>0</v>
      </c>
      <c r="R152" s="12">
        <v>0</v>
      </c>
      <c r="S152" s="12">
        <v>0</v>
      </c>
      <c r="T152" s="12">
        <v>0</v>
      </c>
      <c r="U152" s="12">
        <v>0</v>
      </c>
      <c r="V152" s="12">
        <v>0</v>
      </c>
      <c r="W152" s="12">
        <v>0</v>
      </c>
      <c r="X152" s="12">
        <v>0</v>
      </c>
      <c r="Y152" s="12">
        <v>0</v>
      </c>
      <c r="Z152" s="12">
        <v>0</v>
      </c>
      <c r="AA152" s="12">
        <v>0</v>
      </c>
      <c r="AB152" s="12">
        <v>0</v>
      </c>
      <c r="AC152" s="12">
        <v>0</v>
      </c>
      <c r="AD152" s="12">
        <v>0</v>
      </c>
      <c r="AE152" s="12">
        <v>0</v>
      </c>
      <c r="AF152" s="12">
        <v>0</v>
      </c>
      <c r="AG152" s="12">
        <v>0</v>
      </c>
      <c r="AH152" s="12">
        <v>0</v>
      </c>
      <c r="AI152" s="12">
        <v>0</v>
      </c>
      <c r="AJ152" s="12">
        <v>0</v>
      </c>
      <c r="AK152" s="12">
        <v>0</v>
      </c>
      <c r="AL152" s="12">
        <v>0</v>
      </c>
      <c r="AM152" s="21">
        <v>0</v>
      </c>
      <c r="AN152" s="21">
        <v>0</v>
      </c>
      <c r="AO152" s="21">
        <v>0</v>
      </c>
      <c r="AP152" s="21">
        <v>0</v>
      </c>
      <c r="AQ152" s="21">
        <v>0</v>
      </c>
      <c r="AR152" s="21">
        <v>0</v>
      </c>
      <c r="AS152" s="21">
        <v>0</v>
      </c>
      <c r="AT152" s="12">
        <v>0</v>
      </c>
      <c r="AU152" s="12">
        <v>0</v>
      </c>
      <c r="AV152" s="12">
        <v>0</v>
      </c>
      <c r="AW152" s="12">
        <v>5</v>
      </c>
      <c r="AX152" s="12">
        <v>0</v>
      </c>
      <c r="AY152" s="12">
        <v>0</v>
      </c>
      <c r="AZ152" s="12">
        <v>0</v>
      </c>
      <c r="BA152" s="12">
        <v>0</v>
      </c>
      <c r="BB152" s="12">
        <v>0</v>
      </c>
      <c r="BC152" s="12">
        <v>0</v>
      </c>
      <c r="BD152" s="12">
        <v>0</v>
      </c>
      <c r="BE152" s="12">
        <v>0</v>
      </c>
      <c r="BF152" s="12">
        <v>0</v>
      </c>
      <c r="BG152" s="12">
        <v>0</v>
      </c>
      <c r="BH152" s="12">
        <v>0</v>
      </c>
      <c r="BI152" s="12">
        <v>0</v>
      </c>
      <c r="BJ152" s="12">
        <v>0</v>
      </c>
      <c r="BK152" s="12">
        <v>0</v>
      </c>
      <c r="BL152" s="12">
        <v>0</v>
      </c>
      <c r="BM152" s="12">
        <v>0</v>
      </c>
      <c r="BN152" s="12">
        <v>0</v>
      </c>
      <c r="BO152" s="12">
        <v>0</v>
      </c>
      <c r="BP152" s="12">
        <v>0</v>
      </c>
      <c r="BQ152" s="12">
        <v>0</v>
      </c>
      <c r="BR152" s="12">
        <v>0</v>
      </c>
      <c r="BS152" s="12">
        <v>0</v>
      </c>
      <c r="BT152" s="12">
        <v>0</v>
      </c>
      <c r="BU152" s="12">
        <v>0</v>
      </c>
      <c r="BV152" s="12">
        <v>0</v>
      </c>
      <c r="BW152" s="12">
        <v>0</v>
      </c>
      <c r="BX152" s="12">
        <v>0</v>
      </c>
      <c r="BY152" s="12">
        <v>0</v>
      </c>
      <c r="BZ152" s="12">
        <v>0</v>
      </c>
      <c r="CA152" s="12">
        <v>0</v>
      </c>
      <c r="CB152" s="12">
        <v>0</v>
      </c>
      <c r="CC152" s="12">
        <v>0</v>
      </c>
      <c r="CD152" s="12">
        <v>0</v>
      </c>
      <c r="CE152" s="12">
        <v>0</v>
      </c>
      <c r="CF152" s="12">
        <v>0</v>
      </c>
      <c r="CG152" s="12">
        <v>0</v>
      </c>
      <c r="CH152" s="12">
        <v>0</v>
      </c>
      <c r="CI152" s="12">
        <v>0</v>
      </c>
      <c r="CJ152" s="12">
        <v>0</v>
      </c>
      <c r="CK152" s="12">
        <v>0</v>
      </c>
      <c r="CL152" s="12">
        <v>0</v>
      </c>
      <c r="CM152" s="12">
        <v>0</v>
      </c>
      <c r="CN152" s="12">
        <v>0</v>
      </c>
      <c r="CO152" s="12">
        <v>0</v>
      </c>
      <c r="CP152" s="12">
        <v>0</v>
      </c>
      <c r="CQ152" s="12">
        <v>0</v>
      </c>
      <c r="CR152" s="12">
        <v>0</v>
      </c>
      <c r="CS152" s="12">
        <v>0</v>
      </c>
      <c r="CT152" s="12">
        <v>0</v>
      </c>
      <c r="CU152" s="12">
        <v>0</v>
      </c>
      <c r="CV152" s="12">
        <v>0</v>
      </c>
      <c r="CW152" s="12">
        <v>0</v>
      </c>
      <c r="CX152" s="12">
        <v>0</v>
      </c>
      <c r="CY152" s="12">
        <v>0</v>
      </c>
      <c r="CZ152" s="12">
        <v>0</v>
      </c>
      <c r="DA152" s="12">
        <v>0</v>
      </c>
      <c r="DB152" s="12">
        <v>0</v>
      </c>
      <c r="DC152" s="12">
        <v>0</v>
      </c>
      <c r="DD152" s="12">
        <v>0</v>
      </c>
      <c r="DE152" s="12">
        <v>0</v>
      </c>
      <c r="DF152" s="12">
        <v>0</v>
      </c>
      <c r="DG152" s="12">
        <v>0</v>
      </c>
      <c r="DH152" s="12">
        <v>0</v>
      </c>
      <c r="DI152" s="12">
        <v>0</v>
      </c>
      <c r="DJ152" s="12">
        <v>0</v>
      </c>
      <c r="DK152" s="12">
        <v>0</v>
      </c>
      <c r="DL152" s="12">
        <v>0</v>
      </c>
      <c r="DM152" s="12">
        <v>0</v>
      </c>
      <c r="DN152" s="12">
        <v>0</v>
      </c>
      <c r="DO152" s="12">
        <v>0</v>
      </c>
      <c r="DP152" s="12">
        <v>0</v>
      </c>
      <c r="DQ152" s="12">
        <v>0</v>
      </c>
      <c r="DR152" s="12">
        <v>0</v>
      </c>
      <c r="DS152" s="12">
        <v>0</v>
      </c>
      <c r="DT152" s="12">
        <v>0</v>
      </c>
      <c r="DU152" s="12">
        <v>0</v>
      </c>
      <c r="DV152" s="12">
        <v>0</v>
      </c>
      <c r="DW152" s="12">
        <v>0</v>
      </c>
      <c r="DX152" s="12">
        <v>0</v>
      </c>
      <c r="DY152" s="12">
        <v>0</v>
      </c>
      <c r="DZ152" s="12">
        <v>0</v>
      </c>
      <c r="EA152" s="12">
        <v>0</v>
      </c>
      <c r="EB152" s="12">
        <v>0</v>
      </c>
      <c r="EC152" s="12">
        <v>0</v>
      </c>
      <c r="ED152" s="12">
        <v>0</v>
      </c>
      <c r="EE152" s="12">
        <v>0</v>
      </c>
      <c r="EF152" s="12">
        <v>0</v>
      </c>
      <c r="EG152" s="12">
        <v>0</v>
      </c>
      <c r="EH152" s="12">
        <v>0</v>
      </c>
      <c r="EI152" s="12">
        <v>0</v>
      </c>
      <c r="EJ152" s="12">
        <v>0</v>
      </c>
      <c r="EK152" s="12">
        <v>0</v>
      </c>
      <c r="EL152" s="12">
        <v>0</v>
      </c>
      <c r="EM152" s="12">
        <v>0</v>
      </c>
      <c r="EN152" s="12">
        <v>0</v>
      </c>
      <c r="EO152" s="12">
        <v>0</v>
      </c>
      <c r="EP152" s="12">
        <v>0</v>
      </c>
      <c r="EQ152" s="12">
        <v>0</v>
      </c>
      <c r="ER152" s="12">
        <v>0</v>
      </c>
      <c r="ES152" s="12">
        <v>0</v>
      </c>
      <c r="ET152" s="12">
        <v>0</v>
      </c>
      <c r="EU152" s="12">
        <v>0</v>
      </c>
      <c r="EV152" s="12">
        <v>0</v>
      </c>
      <c r="EW152" s="12">
        <v>0</v>
      </c>
      <c r="EX152" s="12">
        <v>0</v>
      </c>
      <c r="EY152" s="12">
        <v>0</v>
      </c>
      <c r="EZ152" s="12">
        <v>0</v>
      </c>
      <c r="FA152" s="12">
        <v>0</v>
      </c>
      <c r="FB152" s="12">
        <v>0</v>
      </c>
      <c r="FC152" s="12">
        <v>0</v>
      </c>
      <c r="FD152" s="12">
        <v>0</v>
      </c>
      <c r="FE152" s="12">
        <v>0</v>
      </c>
      <c r="FF152" s="12">
        <v>0</v>
      </c>
      <c r="FG152" s="12">
        <v>0</v>
      </c>
      <c r="FH152" s="12">
        <v>0</v>
      </c>
      <c r="FI152" s="12">
        <v>0</v>
      </c>
      <c r="FJ152" s="12">
        <v>0</v>
      </c>
      <c r="FK152" s="12">
        <v>0</v>
      </c>
      <c r="FL152" s="12">
        <v>0</v>
      </c>
      <c r="FM152" s="12">
        <v>0</v>
      </c>
      <c r="FN152" s="12">
        <v>0</v>
      </c>
      <c r="FO152" s="12">
        <v>0</v>
      </c>
      <c r="FP152" s="12">
        <v>0</v>
      </c>
      <c r="FQ152" s="12">
        <v>0</v>
      </c>
      <c r="FR152" s="12">
        <v>0</v>
      </c>
      <c r="FS152" s="12">
        <v>0</v>
      </c>
      <c r="FT152" s="12">
        <v>0</v>
      </c>
      <c r="FU152" s="12">
        <v>0</v>
      </c>
      <c r="FV152" s="12">
        <v>0</v>
      </c>
      <c r="FW152" s="12">
        <v>0</v>
      </c>
      <c r="FX152" s="12">
        <v>0</v>
      </c>
      <c r="FY152" s="12">
        <v>0</v>
      </c>
      <c r="FZ152" s="12">
        <v>0</v>
      </c>
      <c r="GA152" s="12">
        <v>0</v>
      </c>
      <c r="GB152" s="12">
        <v>0</v>
      </c>
      <c r="GC152" s="12">
        <v>0</v>
      </c>
      <c r="GD152" s="12">
        <v>0</v>
      </c>
      <c r="GE152" s="12">
        <v>0</v>
      </c>
      <c r="GF152" s="12">
        <v>0</v>
      </c>
      <c r="GG152" s="12">
        <v>0</v>
      </c>
      <c r="GH152" s="12">
        <v>0</v>
      </c>
      <c r="GI152" s="12">
        <v>0</v>
      </c>
    </row>
    <row r="153" spans="1:191" x14ac:dyDescent="0.45">
      <c r="A153">
        <v>151</v>
      </c>
      <c r="B153" s="22" t="s">
        <v>79</v>
      </c>
      <c r="C153" s="23" t="s">
        <v>5</v>
      </c>
      <c r="D153" s="1">
        <v>2</v>
      </c>
      <c r="E153" s="1">
        <v>1</v>
      </c>
      <c r="F153" s="1">
        <f t="shared" si="16"/>
        <v>3</v>
      </c>
      <c r="G153" s="1">
        <f t="shared" si="14"/>
        <v>0</v>
      </c>
      <c r="H153" s="12">
        <v>0</v>
      </c>
      <c r="I153" s="12">
        <v>10</v>
      </c>
      <c r="J153" s="12">
        <v>0</v>
      </c>
      <c r="K153" s="12">
        <v>0</v>
      </c>
      <c r="L153" s="12">
        <v>0</v>
      </c>
      <c r="M153" s="12">
        <v>0</v>
      </c>
      <c r="N153" s="12">
        <v>0</v>
      </c>
      <c r="O153" s="12">
        <v>0</v>
      </c>
      <c r="P153" s="12">
        <v>0</v>
      </c>
      <c r="Q153" s="12">
        <v>0</v>
      </c>
      <c r="R153" s="12">
        <v>0</v>
      </c>
      <c r="S153" s="12">
        <v>0</v>
      </c>
      <c r="T153" s="12">
        <v>0</v>
      </c>
      <c r="U153" s="12">
        <v>0</v>
      </c>
      <c r="V153" s="12">
        <v>0</v>
      </c>
      <c r="W153" s="12">
        <v>0</v>
      </c>
      <c r="X153" s="12">
        <v>0</v>
      </c>
      <c r="Y153" s="12">
        <v>0</v>
      </c>
      <c r="Z153" s="12">
        <v>0</v>
      </c>
      <c r="AA153" s="12">
        <v>0</v>
      </c>
      <c r="AB153" s="12">
        <v>0</v>
      </c>
      <c r="AC153" s="12">
        <v>0</v>
      </c>
      <c r="AD153" s="12">
        <v>0</v>
      </c>
      <c r="AE153" s="12">
        <v>0</v>
      </c>
      <c r="AF153" s="12">
        <v>0</v>
      </c>
      <c r="AG153" s="12">
        <v>0</v>
      </c>
      <c r="AH153" s="12">
        <v>0</v>
      </c>
      <c r="AI153" s="12">
        <v>0</v>
      </c>
      <c r="AJ153" s="12">
        <v>0</v>
      </c>
      <c r="AK153" s="12">
        <v>0</v>
      </c>
      <c r="AL153" s="12">
        <v>0</v>
      </c>
      <c r="AM153" s="21">
        <v>0</v>
      </c>
      <c r="AN153" s="21">
        <v>0</v>
      </c>
      <c r="AO153" s="21">
        <v>0</v>
      </c>
      <c r="AP153" s="21">
        <v>0</v>
      </c>
      <c r="AQ153" s="21">
        <v>0</v>
      </c>
      <c r="AR153" s="21">
        <v>0</v>
      </c>
      <c r="AS153" s="21">
        <v>0</v>
      </c>
      <c r="AT153" s="12">
        <v>0</v>
      </c>
      <c r="AU153" s="12">
        <v>0</v>
      </c>
      <c r="AV153" s="12">
        <v>0</v>
      </c>
      <c r="AW153" s="12">
        <v>0</v>
      </c>
      <c r="AX153" s="12">
        <v>0</v>
      </c>
      <c r="AY153" s="12">
        <v>0</v>
      </c>
      <c r="AZ153" s="12">
        <v>0</v>
      </c>
      <c r="BA153" s="12">
        <v>3</v>
      </c>
      <c r="BB153" s="12">
        <v>0</v>
      </c>
      <c r="BC153" s="12">
        <v>0</v>
      </c>
      <c r="BD153" s="12">
        <v>0</v>
      </c>
      <c r="BE153" s="12">
        <v>5</v>
      </c>
      <c r="BF153" s="12">
        <v>0</v>
      </c>
      <c r="BG153" s="12">
        <v>0</v>
      </c>
      <c r="BH153" s="12">
        <v>0</v>
      </c>
      <c r="BI153" s="12">
        <v>0</v>
      </c>
      <c r="BJ153" s="12">
        <v>0</v>
      </c>
      <c r="BK153" s="12">
        <v>0</v>
      </c>
      <c r="BL153" s="12">
        <v>0</v>
      </c>
      <c r="BM153" s="12">
        <v>0</v>
      </c>
      <c r="BN153" s="12">
        <v>0</v>
      </c>
      <c r="BO153" s="12">
        <v>0</v>
      </c>
      <c r="BP153" s="12">
        <v>0</v>
      </c>
      <c r="BQ153" s="12">
        <v>0</v>
      </c>
      <c r="BR153" s="12">
        <v>0</v>
      </c>
      <c r="BS153" s="12">
        <v>0</v>
      </c>
      <c r="BT153" s="12">
        <v>0</v>
      </c>
      <c r="BU153" s="12">
        <v>0</v>
      </c>
      <c r="BV153" s="12">
        <v>0</v>
      </c>
      <c r="BW153" s="12">
        <v>0</v>
      </c>
      <c r="BX153" s="12">
        <v>0</v>
      </c>
      <c r="BY153" s="12">
        <v>0</v>
      </c>
      <c r="BZ153" s="12">
        <v>0</v>
      </c>
      <c r="CA153" s="12">
        <v>0</v>
      </c>
      <c r="CB153" s="12">
        <v>0</v>
      </c>
      <c r="CC153" s="12">
        <v>0</v>
      </c>
      <c r="CD153" s="12">
        <v>0</v>
      </c>
      <c r="CE153" s="12">
        <v>0</v>
      </c>
      <c r="CF153" s="12">
        <v>0</v>
      </c>
      <c r="CG153" s="12">
        <v>0</v>
      </c>
      <c r="CH153" s="12">
        <v>0</v>
      </c>
      <c r="CI153" s="12">
        <v>0</v>
      </c>
      <c r="CJ153" s="12">
        <v>0</v>
      </c>
      <c r="CK153" s="12">
        <v>0</v>
      </c>
      <c r="CL153" s="12">
        <v>0</v>
      </c>
      <c r="CM153" s="12">
        <v>0</v>
      </c>
      <c r="CN153" s="12">
        <v>0</v>
      </c>
      <c r="CO153" s="12">
        <v>0</v>
      </c>
      <c r="CP153" s="12">
        <v>0</v>
      </c>
      <c r="CQ153" s="12">
        <v>0</v>
      </c>
      <c r="CR153" s="12">
        <v>0</v>
      </c>
      <c r="CS153" s="12">
        <v>0</v>
      </c>
      <c r="CT153" s="12">
        <v>0</v>
      </c>
      <c r="CU153" s="12">
        <v>0</v>
      </c>
      <c r="CV153" s="12">
        <v>0</v>
      </c>
      <c r="CW153" s="12">
        <v>0</v>
      </c>
      <c r="CX153" s="12">
        <v>0</v>
      </c>
      <c r="CY153" s="12">
        <v>0</v>
      </c>
      <c r="CZ153" s="12">
        <v>0</v>
      </c>
      <c r="DA153" s="12">
        <v>0</v>
      </c>
      <c r="DB153" s="12">
        <v>0</v>
      </c>
      <c r="DC153" s="12">
        <v>0</v>
      </c>
      <c r="DD153" s="12">
        <v>0</v>
      </c>
      <c r="DE153" s="12">
        <v>0</v>
      </c>
      <c r="DF153" s="12">
        <v>0</v>
      </c>
      <c r="DG153" s="12">
        <v>0</v>
      </c>
      <c r="DH153" s="12">
        <v>0</v>
      </c>
      <c r="DI153" s="12">
        <v>0</v>
      </c>
      <c r="DJ153" s="12">
        <v>0</v>
      </c>
      <c r="DK153" s="12">
        <v>0</v>
      </c>
      <c r="DL153" s="12">
        <v>0</v>
      </c>
      <c r="DM153" s="12">
        <v>0</v>
      </c>
      <c r="DN153" s="12">
        <v>0</v>
      </c>
      <c r="DO153" s="12">
        <v>0</v>
      </c>
      <c r="DP153" s="12">
        <v>0</v>
      </c>
      <c r="DQ153" s="12">
        <v>0</v>
      </c>
      <c r="DR153" s="12">
        <v>0</v>
      </c>
      <c r="DS153" s="12">
        <v>0</v>
      </c>
      <c r="DT153" s="12">
        <v>0</v>
      </c>
      <c r="DU153" s="12">
        <v>0</v>
      </c>
      <c r="DV153" s="12">
        <v>0</v>
      </c>
      <c r="DW153" s="12">
        <v>0</v>
      </c>
      <c r="DX153" s="12">
        <v>0</v>
      </c>
      <c r="DY153" s="12">
        <v>0</v>
      </c>
      <c r="DZ153" s="12">
        <v>0</v>
      </c>
      <c r="EA153" s="12">
        <v>0</v>
      </c>
      <c r="EB153" s="12">
        <v>0</v>
      </c>
      <c r="EC153" s="12">
        <v>0</v>
      </c>
      <c r="ED153" s="12">
        <v>0</v>
      </c>
      <c r="EE153" s="12">
        <v>0</v>
      </c>
      <c r="EF153" s="12">
        <v>0</v>
      </c>
      <c r="EG153" s="12">
        <v>0</v>
      </c>
      <c r="EH153" s="12">
        <v>0</v>
      </c>
      <c r="EI153" s="12">
        <v>0</v>
      </c>
      <c r="EJ153" s="12">
        <v>0</v>
      </c>
      <c r="EK153" s="12">
        <v>0</v>
      </c>
      <c r="EL153" s="12">
        <v>0</v>
      </c>
      <c r="EM153" s="12">
        <v>0</v>
      </c>
      <c r="EN153" s="12">
        <v>0</v>
      </c>
      <c r="EO153" s="12">
        <v>0</v>
      </c>
      <c r="EP153" s="12">
        <v>0</v>
      </c>
      <c r="EQ153" s="12">
        <v>0</v>
      </c>
      <c r="ER153" s="12">
        <v>0</v>
      </c>
      <c r="ES153" s="12">
        <v>0</v>
      </c>
      <c r="ET153" s="12">
        <v>0</v>
      </c>
      <c r="EU153" s="12">
        <v>0</v>
      </c>
      <c r="EV153" s="12">
        <v>0</v>
      </c>
      <c r="EW153" s="12">
        <v>0</v>
      </c>
      <c r="EX153" s="12">
        <v>0</v>
      </c>
      <c r="EY153" s="12">
        <v>0</v>
      </c>
      <c r="EZ153" s="12">
        <v>0</v>
      </c>
      <c r="FA153" s="12">
        <v>0</v>
      </c>
      <c r="FB153" s="12">
        <v>0</v>
      </c>
      <c r="FC153" s="12">
        <v>0</v>
      </c>
      <c r="FD153" s="12">
        <v>0</v>
      </c>
      <c r="FE153" s="12">
        <v>0</v>
      </c>
      <c r="FF153" s="12">
        <v>0</v>
      </c>
      <c r="FG153" s="12">
        <v>0</v>
      </c>
      <c r="FH153" s="12">
        <v>0</v>
      </c>
      <c r="FI153" s="12">
        <v>0</v>
      </c>
      <c r="FJ153" s="12">
        <v>0</v>
      </c>
      <c r="FK153" s="12">
        <v>0</v>
      </c>
      <c r="FL153" s="12">
        <v>0</v>
      </c>
      <c r="FM153" s="12">
        <v>0</v>
      </c>
      <c r="FN153" s="12">
        <v>0</v>
      </c>
      <c r="FO153" s="12">
        <v>0</v>
      </c>
      <c r="FP153" s="12">
        <v>0</v>
      </c>
      <c r="FQ153" s="12">
        <v>0</v>
      </c>
      <c r="FR153" s="12">
        <v>0</v>
      </c>
      <c r="FS153" s="12">
        <v>0</v>
      </c>
      <c r="FT153" s="12">
        <v>0</v>
      </c>
      <c r="FU153" s="12">
        <v>0</v>
      </c>
      <c r="FV153" s="12">
        <v>0</v>
      </c>
      <c r="FW153" s="12">
        <v>0</v>
      </c>
      <c r="FX153" s="12">
        <v>0</v>
      </c>
      <c r="FY153" s="12">
        <v>0</v>
      </c>
      <c r="FZ153" s="12">
        <v>0</v>
      </c>
      <c r="GA153" s="12">
        <v>0</v>
      </c>
      <c r="GB153" s="12">
        <v>0</v>
      </c>
      <c r="GC153" s="12">
        <v>0</v>
      </c>
      <c r="GD153" s="12">
        <v>0</v>
      </c>
      <c r="GE153" s="12">
        <v>0</v>
      </c>
      <c r="GF153" s="12">
        <v>0</v>
      </c>
      <c r="GG153" s="12">
        <v>0</v>
      </c>
      <c r="GH153" s="12">
        <v>0</v>
      </c>
      <c r="GI153" s="12">
        <v>0</v>
      </c>
    </row>
    <row r="154" spans="1:191" x14ac:dyDescent="0.45">
      <c r="A154">
        <v>152</v>
      </c>
      <c r="B154" s="22" t="s">
        <v>78</v>
      </c>
      <c r="C154" s="23" t="s">
        <v>5</v>
      </c>
      <c r="D154" s="1">
        <v>0.5</v>
      </c>
      <c r="E154" s="1">
        <v>1</v>
      </c>
      <c r="F154" s="1">
        <f t="shared" si="16"/>
        <v>3</v>
      </c>
      <c r="G154" s="1">
        <f t="shared" si="14"/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12">
        <v>0</v>
      </c>
      <c r="N154" s="12">
        <v>0</v>
      </c>
      <c r="O154" s="12">
        <v>0</v>
      </c>
      <c r="P154" s="12">
        <v>0</v>
      </c>
      <c r="Q154" s="12">
        <v>0</v>
      </c>
      <c r="R154" s="12">
        <v>0</v>
      </c>
      <c r="S154" s="12">
        <v>0</v>
      </c>
      <c r="T154" s="12">
        <v>0</v>
      </c>
      <c r="U154" s="12">
        <v>0</v>
      </c>
      <c r="V154" s="12">
        <v>0</v>
      </c>
      <c r="W154" s="12">
        <v>0</v>
      </c>
      <c r="X154" s="12">
        <v>0</v>
      </c>
      <c r="Y154" s="12">
        <v>0</v>
      </c>
      <c r="Z154" s="12">
        <v>0</v>
      </c>
      <c r="AA154" s="12">
        <v>0</v>
      </c>
      <c r="AB154" s="12">
        <v>0</v>
      </c>
      <c r="AC154" s="12">
        <v>0</v>
      </c>
      <c r="AD154" s="12">
        <v>0</v>
      </c>
      <c r="AE154" s="12">
        <v>0</v>
      </c>
      <c r="AF154" s="12">
        <v>0</v>
      </c>
      <c r="AG154" s="12">
        <v>0</v>
      </c>
      <c r="AH154" s="12">
        <v>0</v>
      </c>
      <c r="AI154" s="12">
        <v>0</v>
      </c>
      <c r="AJ154" s="12">
        <v>0</v>
      </c>
      <c r="AK154" s="12">
        <v>0</v>
      </c>
      <c r="AL154" s="12">
        <v>0</v>
      </c>
      <c r="AM154" s="21">
        <v>0</v>
      </c>
      <c r="AN154" s="21">
        <v>0</v>
      </c>
      <c r="AO154" s="21">
        <v>0</v>
      </c>
      <c r="AP154" s="21">
        <v>0</v>
      </c>
      <c r="AQ154" s="21">
        <v>0</v>
      </c>
      <c r="AR154" s="21">
        <v>0</v>
      </c>
      <c r="AS154" s="21">
        <v>0</v>
      </c>
      <c r="AT154" s="12">
        <v>0</v>
      </c>
      <c r="AU154" s="12">
        <v>0</v>
      </c>
      <c r="AV154" s="12">
        <v>0</v>
      </c>
      <c r="AW154" s="12">
        <v>0</v>
      </c>
      <c r="AX154" s="12">
        <v>0</v>
      </c>
      <c r="AY154" s="12">
        <v>0</v>
      </c>
      <c r="AZ154" s="12">
        <v>0</v>
      </c>
      <c r="BA154" s="12">
        <v>2</v>
      </c>
      <c r="BB154" s="12">
        <v>0</v>
      </c>
      <c r="BC154" s="12">
        <v>0</v>
      </c>
      <c r="BD154" s="12">
        <v>0</v>
      </c>
      <c r="BE154" s="12">
        <v>1</v>
      </c>
      <c r="BF154" s="12">
        <v>0</v>
      </c>
      <c r="BG154" s="12">
        <v>0</v>
      </c>
      <c r="BH154" s="12">
        <v>0</v>
      </c>
      <c r="BI154" s="12">
        <v>0</v>
      </c>
      <c r="BJ154" s="12">
        <v>0</v>
      </c>
      <c r="BK154" s="12">
        <v>0</v>
      </c>
      <c r="BL154" s="12">
        <v>0</v>
      </c>
      <c r="BM154" s="12">
        <v>0</v>
      </c>
      <c r="BN154" s="12">
        <v>0</v>
      </c>
      <c r="BO154" s="12">
        <v>0</v>
      </c>
      <c r="BP154" s="12">
        <v>0</v>
      </c>
      <c r="BQ154" s="12">
        <v>0</v>
      </c>
      <c r="BR154" s="12">
        <v>0</v>
      </c>
      <c r="BS154" s="12">
        <v>0</v>
      </c>
      <c r="BT154" s="12">
        <v>0</v>
      </c>
      <c r="BU154" s="12">
        <v>0</v>
      </c>
      <c r="BV154" s="12">
        <v>0</v>
      </c>
      <c r="BW154" s="12">
        <v>0</v>
      </c>
      <c r="BX154" s="12">
        <v>0</v>
      </c>
      <c r="BY154" s="12">
        <v>0</v>
      </c>
      <c r="BZ154" s="12">
        <v>0</v>
      </c>
      <c r="CA154" s="12">
        <v>0</v>
      </c>
      <c r="CB154" s="12">
        <v>0</v>
      </c>
      <c r="CC154" s="12">
        <v>0</v>
      </c>
      <c r="CD154" s="12">
        <v>0</v>
      </c>
      <c r="CE154" s="12">
        <v>0</v>
      </c>
      <c r="CF154" s="12">
        <v>0</v>
      </c>
      <c r="CG154" s="12">
        <v>0</v>
      </c>
      <c r="CH154" s="12">
        <v>0</v>
      </c>
      <c r="CI154" s="12">
        <v>0</v>
      </c>
      <c r="CJ154" s="12">
        <v>1</v>
      </c>
      <c r="CK154" s="12">
        <v>0</v>
      </c>
      <c r="CL154" s="12">
        <v>0</v>
      </c>
      <c r="CM154" s="12">
        <v>0</v>
      </c>
      <c r="CN154" s="12">
        <v>0</v>
      </c>
      <c r="CO154" s="12">
        <v>0</v>
      </c>
      <c r="CP154" s="12">
        <v>0</v>
      </c>
      <c r="CQ154" s="12">
        <v>0</v>
      </c>
      <c r="CR154" s="12">
        <v>0</v>
      </c>
      <c r="CS154" s="12">
        <v>0</v>
      </c>
      <c r="CT154" s="12">
        <v>0</v>
      </c>
      <c r="CU154" s="12">
        <v>0</v>
      </c>
      <c r="CV154" s="12">
        <v>0</v>
      </c>
      <c r="CW154" s="12">
        <v>0</v>
      </c>
      <c r="CX154" s="12">
        <v>0</v>
      </c>
      <c r="CY154" s="12">
        <v>0</v>
      </c>
      <c r="CZ154" s="12">
        <v>0</v>
      </c>
      <c r="DA154" s="12">
        <v>0</v>
      </c>
      <c r="DB154" s="12">
        <v>0</v>
      </c>
      <c r="DC154" s="12">
        <v>0</v>
      </c>
      <c r="DD154" s="12">
        <v>0</v>
      </c>
      <c r="DE154" s="12">
        <v>0</v>
      </c>
      <c r="DF154" s="12">
        <v>0</v>
      </c>
      <c r="DG154" s="12">
        <v>0</v>
      </c>
      <c r="DH154" s="12">
        <v>0</v>
      </c>
      <c r="DI154" s="12">
        <v>0</v>
      </c>
      <c r="DJ154" s="12">
        <v>0</v>
      </c>
      <c r="DK154" s="12">
        <v>0</v>
      </c>
      <c r="DL154" s="12">
        <v>0</v>
      </c>
      <c r="DM154" s="12">
        <v>0</v>
      </c>
      <c r="DN154" s="12">
        <v>0</v>
      </c>
      <c r="DO154" s="12">
        <v>0</v>
      </c>
      <c r="DP154" s="12">
        <v>0</v>
      </c>
      <c r="DQ154" s="12">
        <v>0</v>
      </c>
      <c r="DR154" s="12">
        <v>0</v>
      </c>
      <c r="DS154" s="12">
        <v>0</v>
      </c>
      <c r="DT154" s="12">
        <v>0</v>
      </c>
      <c r="DU154" s="12">
        <v>0</v>
      </c>
      <c r="DV154" s="12">
        <v>0</v>
      </c>
      <c r="DW154" s="12">
        <v>0</v>
      </c>
      <c r="DX154" s="12">
        <v>0</v>
      </c>
      <c r="DY154" s="12">
        <v>0</v>
      </c>
      <c r="DZ154" s="12">
        <v>0</v>
      </c>
      <c r="EA154" s="12">
        <v>0</v>
      </c>
      <c r="EB154" s="12">
        <v>0</v>
      </c>
      <c r="EC154" s="12">
        <v>0</v>
      </c>
      <c r="ED154" s="12">
        <v>0</v>
      </c>
      <c r="EE154" s="12">
        <v>0</v>
      </c>
      <c r="EF154" s="12">
        <v>0</v>
      </c>
      <c r="EG154" s="12">
        <v>0</v>
      </c>
      <c r="EH154" s="12">
        <v>0</v>
      </c>
      <c r="EI154" s="12">
        <v>0</v>
      </c>
      <c r="EJ154" s="12">
        <v>0</v>
      </c>
      <c r="EK154" s="12">
        <v>0</v>
      </c>
      <c r="EL154" s="12">
        <v>0</v>
      </c>
      <c r="EM154" s="12">
        <v>0</v>
      </c>
      <c r="EN154" s="12">
        <v>0</v>
      </c>
      <c r="EO154" s="12">
        <v>0</v>
      </c>
      <c r="EP154" s="12">
        <v>0</v>
      </c>
      <c r="EQ154" s="12">
        <v>0</v>
      </c>
      <c r="ER154" s="12">
        <v>0</v>
      </c>
      <c r="ES154" s="12">
        <v>0</v>
      </c>
      <c r="ET154" s="12">
        <v>0</v>
      </c>
      <c r="EU154" s="12">
        <v>0</v>
      </c>
      <c r="EV154" s="12">
        <v>0</v>
      </c>
      <c r="EW154" s="12">
        <v>0</v>
      </c>
      <c r="EX154" s="12">
        <v>0</v>
      </c>
      <c r="EY154" s="12">
        <v>0</v>
      </c>
      <c r="EZ154" s="12">
        <v>0</v>
      </c>
      <c r="FA154" s="12">
        <v>0</v>
      </c>
      <c r="FB154" s="12">
        <v>0</v>
      </c>
      <c r="FC154" s="12">
        <v>0</v>
      </c>
      <c r="FD154" s="12">
        <v>0</v>
      </c>
      <c r="FE154" s="12">
        <v>0</v>
      </c>
      <c r="FF154" s="12">
        <v>0</v>
      </c>
      <c r="FG154" s="12">
        <v>0</v>
      </c>
      <c r="FH154" s="12">
        <v>0</v>
      </c>
      <c r="FI154" s="12">
        <v>0</v>
      </c>
      <c r="FJ154" s="12">
        <v>0</v>
      </c>
      <c r="FK154" s="12">
        <v>0</v>
      </c>
      <c r="FL154" s="12">
        <v>0</v>
      </c>
      <c r="FM154" s="12">
        <v>0</v>
      </c>
      <c r="FN154" s="12">
        <v>0</v>
      </c>
      <c r="FO154" s="12">
        <v>0</v>
      </c>
      <c r="FP154" s="12">
        <v>0</v>
      </c>
      <c r="FQ154" s="12">
        <v>0</v>
      </c>
      <c r="FR154" s="12">
        <v>0</v>
      </c>
      <c r="FS154" s="12">
        <v>0</v>
      </c>
      <c r="FT154" s="12">
        <v>0</v>
      </c>
      <c r="FU154" s="12">
        <v>0</v>
      </c>
      <c r="FV154" s="12">
        <v>0</v>
      </c>
      <c r="FW154" s="12">
        <v>0</v>
      </c>
      <c r="FX154" s="12">
        <v>0</v>
      </c>
      <c r="FY154" s="12">
        <v>0</v>
      </c>
      <c r="FZ154" s="12">
        <v>0</v>
      </c>
      <c r="GA154" s="12">
        <v>0</v>
      </c>
      <c r="GB154" s="12">
        <v>0</v>
      </c>
      <c r="GC154" s="12">
        <v>0</v>
      </c>
      <c r="GD154" s="12">
        <v>0</v>
      </c>
      <c r="GE154" s="12">
        <v>0</v>
      </c>
      <c r="GF154" s="12">
        <v>0</v>
      </c>
      <c r="GG154" s="12">
        <v>0</v>
      </c>
      <c r="GH154" s="12">
        <v>0</v>
      </c>
      <c r="GI154" s="12">
        <v>0</v>
      </c>
    </row>
    <row r="155" spans="1:191" x14ac:dyDescent="0.45">
      <c r="A155">
        <v>153</v>
      </c>
      <c r="B155" s="22" t="s">
        <v>77</v>
      </c>
      <c r="C155" s="23" t="s">
        <v>5</v>
      </c>
      <c r="D155" s="1">
        <v>20</v>
      </c>
      <c r="E155" s="1">
        <v>1</v>
      </c>
      <c r="F155" s="1">
        <f t="shared" si="16"/>
        <v>5</v>
      </c>
      <c r="G155" s="1">
        <f t="shared" si="14"/>
        <v>0</v>
      </c>
      <c r="H155" s="12">
        <v>0</v>
      </c>
      <c r="I155" s="12">
        <v>0</v>
      </c>
      <c r="J155" s="12">
        <v>15</v>
      </c>
      <c r="K155" s="12">
        <v>10</v>
      </c>
      <c r="L155" s="12">
        <v>0</v>
      </c>
      <c r="M155" s="12">
        <v>0</v>
      </c>
      <c r="N155" s="12">
        <v>0</v>
      </c>
      <c r="O155" s="12">
        <v>0</v>
      </c>
      <c r="P155" s="12">
        <v>0</v>
      </c>
      <c r="Q155" s="12">
        <v>0</v>
      </c>
      <c r="R155" s="12">
        <v>0</v>
      </c>
      <c r="S155" s="12">
        <v>0</v>
      </c>
      <c r="T155" s="12">
        <v>0</v>
      </c>
      <c r="U155" s="12">
        <v>0</v>
      </c>
      <c r="V155" s="12">
        <v>0</v>
      </c>
      <c r="W155" s="12">
        <v>0</v>
      </c>
      <c r="X155" s="12">
        <v>0</v>
      </c>
      <c r="Y155" s="12">
        <v>0</v>
      </c>
      <c r="Z155" s="12">
        <v>0</v>
      </c>
      <c r="AA155" s="12">
        <v>0</v>
      </c>
      <c r="AB155" s="12">
        <v>0</v>
      </c>
      <c r="AC155" s="12">
        <v>0</v>
      </c>
      <c r="AD155" s="12">
        <v>0</v>
      </c>
      <c r="AE155" s="12">
        <v>0</v>
      </c>
      <c r="AF155" s="12">
        <v>0</v>
      </c>
      <c r="AG155" s="12">
        <v>0</v>
      </c>
      <c r="AH155" s="12">
        <v>0</v>
      </c>
      <c r="AI155" s="12">
        <v>0</v>
      </c>
      <c r="AJ155" s="12">
        <v>0</v>
      </c>
      <c r="AK155" s="12">
        <v>0</v>
      </c>
      <c r="AL155" s="12">
        <v>0</v>
      </c>
      <c r="AM155" s="21">
        <v>0</v>
      </c>
      <c r="AN155" s="21">
        <v>0</v>
      </c>
      <c r="AO155" s="21">
        <v>0</v>
      </c>
      <c r="AP155" s="21">
        <v>0</v>
      </c>
      <c r="AQ155" s="21">
        <v>0</v>
      </c>
      <c r="AR155" s="21">
        <v>0</v>
      </c>
      <c r="AS155" s="21">
        <v>0</v>
      </c>
      <c r="AT155" s="12">
        <v>0</v>
      </c>
      <c r="AU155" s="12">
        <v>0</v>
      </c>
      <c r="AV155" s="12">
        <v>0</v>
      </c>
      <c r="AW155" s="12">
        <v>0</v>
      </c>
      <c r="AX155" s="12">
        <v>0</v>
      </c>
      <c r="AY155" s="12">
        <v>0</v>
      </c>
      <c r="AZ155" s="12">
        <v>0</v>
      </c>
      <c r="BA155" s="12">
        <v>10</v>
      </c>
      <c r="BB155" s="12">
        <v>0</v>
      </c>
      <c r="BC155" s="12">
        <v>0</v>
      </c>
      <c r="BD155" s="12">
        <v>0</v>
      </c>
      <c r="BE155" s="12">
        <v>10</v>
      </c>
      <c r="BF155" s="12">
        <v>0</v>
      </c>
      <c r="BG155" s="12">
        <v>0</v>
      </c>
      <c r="BH155" s="12">
        <v>0</v>
      </c>
      <c r="BI155" s="12">
        <v>0</v>
      </c>
      <c r="BJ155" s="12">
        <v>0</v>
      </c>
      <c r="BK155" s="12">
        <v>0</v>
      </c>
      <c r="BL155" s="12">
        <v>0</v>
      </c>
      <c r="BM155" s="12">
        <v>0</v>
      </c>
      <c r="BN155" s="12">
        <v>0</v>
      </c>
      <c r="BO155" s="12">
        <v>0</v>
      </c>
      <c r="BP155" s="12">
        <v>0</v>
      </c>
      <c r="BQ155" s="12">
        <v>0</v>
      </c>
      <c r="BR155" s="12">
        <v>0</v>
      </c>
      <c r="BS155" s="12">
        <v>0</v>
      </c>
      <c r="BT155" s="12">
        <v>0</v>
      </c>
      <c r="BU155" s="12">
        <v>0</v>
      </c>
      <c r="BV155" s="12">
        <v>0</v>
      </c>
      <c r="BW155" s="12">
        <v>0</v>
      </c>
      <c r="BX155" s="12">
        <v>0</v>
      </c>
      <c r="BY155" s="12">
        <v>0</v>
      </c>
      <c r="BZ155" s="12">
        <v>0</v>
      </c>
      <c r="CA155" s="12">
        <v>0</v>
      </c>
      <c r="CB155" s="12">
        <v>0</v>
      </c>
      <c r="CC155" s="12">
        <v>0</v>
      </c>
      <c r="CD155" s="12">
        <v>0</v>
      </c>
      <c r="CE155" s="12">
        <v>0</v>
      </c>
      <c r="CF155" s="12">
        <v>0</v>
      </c>
      <c r="CG155" s="12">
        <v>0</v>
      </c>
      <c r="CH155" s="12">
        <v>0</v>
      </c>
      <c r="CI155" s="12">
        <v>0</v>
      </c>
      <c r="CJ155" s="12">
        <v>10</v>
      </c>
      <c r="CK155" s="12">
        <v>0</v>
      </c>
      <c r="CL155" s="12">
        <v>0</v>
      </c>
      <c r="CM155" s="12">
        <v>0</v>
      </c>
      <c r="CN155" s="12">
        <v>0</v>
      </c>
      <c r="CO155" s="12">
        <v>0</v>
      </c>
      <c r="CP155" s="12">
        <v>0</v>
      </c>
      <c r="CQ155" s="12">
        <v>0</v>
      </c>
      <c r="CR155" s="12">
        <v>0</v>
      </c>
      <c r="CS155" s="12">
        <v>0</v>
      </c>
      <c r="CT155" s="12">
        <v>0</v>
      </c>
      <c r="CU155" s="12">
        <v>0</v>
      </c>
      <c r="CV155" s="12">
        <v>0</v>
      </c>
      <c r="CW155" s="12">
        <v>0</v>
      </c>
      <c r="CX155" s="12">
        <v>0</v>
      </c>
      <c r="CY155" s="12">
        <v>0</v>
      </c>
      <c r="CZ155" s="12">
        <v>0</v>
      </c>
      <c r="DA155" s="12">
        <v>0</v>
      </c>
      <c r="DB155" s="12">
        <v>0</v>
      </c>
      <c r="DC155" s="12">
        <v>0</v>
      </c>
      <c r="DD155" s="12">
        <v>0</v>
      </c>
      <c r="DE155" s="12">
        <v>0</v>
      </c>
      <c r="DF155" s="12">
        <v>0</v>
      </c>
      <c r="DG155" s="12">
        <v>0</v>
      </c>
      <c r="DH155" s="12">
        <v>0</v>
      </c>
      <c r="DI155" s="12">
        <v>0</v>
      </c>
      <c r="DJ155" s="12">
        <v>0</v>
      </c>
      <c r="DK155" s="12">
        <v>0</v>
      </c>
      <c r="DL155" s="12">
        <v>0</v>
      </c>
      <c r="DM155" s="12">
        <v>0</v>
      </c>
      <c r="DN155" s="12">
        <v>0</v>
      </c>
      <c r="DO155" s="12">
        <v>0</v>
      </c>
      <c r="DP155" s="12">
        <v>0</v>
      </c>
      <c r="DQ155" s="12">
        <v>0</v>
      </c>
      <c r="DR155" s="12">
        <v>0</v>
      </c>
      <c r="DS155" s="12">
        <v>0</v>
      </c>
      <c r="DT155" s="12">
        <v>0</v>
      </c>
      <c r="DU155" s="12">
        <v>0</v>
      </c>
      <c r="DV155" s="12">
        <v>0</v>
      </c>
      <c r="DW155" s="12">
        <v>0</v>
      </c>
      <c r="DX155" s="12">
        <v>0</v>
      </c>
      <c r="DY155" s="12">
        <v>0</v>
      </c>
      <c r="DZ155" s="12">
        <v>0</v>
      </c>
      <c r="EA155" s="12">
        <v>0</v>
      </c>
      <c r="EB155" s="12">
        <v>0</v>
      </c>
      <c r="EC155" s="12">
        <v>0</v>
      </c>
      <c r="ED155" s="12">
        <v>0</v>
      </c>
      <c r="EE155" s="12">
        <v>0</v>
      </c>
      <c r="EF155" s="12">
        <v>0</v>
      </c>
      <c r="EG155" s="12">
        <v>0</v>
      </c>
      <c r="EH155" s="12">
        <v>0</v>
      </c>
      <c r="EI155" s="12">
        <v>0</v>
      </c>
      <c r="EJ155" s="12">
        <v>0</v>
      </c>
      <c r="EK155" s="12">
        <v>0</v>
      </c>
      <c r="EL155" s="12">
        <v>0</v>
      </c>
      <c r="EM155" s="12">
        <v>0</v>
      </c>
      <c r="EN155" s="12">
        <v>0</v>
      </c>
      <c r="EO155" s="12">
        <v>0</v>
      </c>
      <c r="EP155" s="12">
        <v>0</v>
      </c>
      <c r="EQ155" s="12">
        <v>0</v>
      </c>
      <c r="ER155" s="12">
        <v>0</v>
      </c>
      <c r="ES155" s="12">
        <v>0</v>
      </c>
      <c r="ET155" s="12">
        <v>0</v>
      </c>
      <c r="EU155" s="12">
        <v>0</v>
      </c>
      <c r="EV155" s="12">
        <v>0</v>
      </c>
      <c r="EW155" s="12">
        <v>0</v>
      </c>
      <c r="EX155" s="12">
        <v>0</v>
      </c>
      <c r="EY155" s="12">
        <v>0</v>
      </c>
      <c r="EZ155" s="12">
        <v>0</v>
      </c>
      <c r="FA155" s="12">
        <v>0</v>
      </c>
      <c r="FB155" s="12">
        <v>0</v>
      </c>
      <c r="FC155" s="12">
        <v>0</v>
      </c>
      <c r="FD155" s="12">
        <v>0</v>
      </c>
      <c r="FE155" s="12">
        <v>0</v>
      </c>
      <c r="FF155" s="12">
        <v>0</v>
      </c>
      <c r="FG155" s="12">
        <v>0</v>
      </c>
      <c r="FH155" s="12">
        <v>0</v>
      </c>
      <c r="FI155" s="12">
        <v>0</v>
      </c>
      <c r="FJ155" s="12">
        <v>0</v>
      </c>
      <c r="FK155" s="12">
        <v>0</v>
      </c>
      <c r="FL155" s="12">
        <v>0</v>
      </c>
      <c r="FM155" s="12">
        <v>0</v>
      </c>
      <c r="FN155" s="12">
        <v>0</v>
      </c>
      <c r="FO155" s="12">
        <v>0</v>
      </c>
      <c r="FP155" s="12">
        <v>0</v>
      </c>
      <c r="FQ155" s="12">
        <v>0</v>
      </c>
      <c r="FR155" s="12">
        <v>0</v>
      </c>
      <c r="FS155" s="12">
        <v>0</v>
      </c>
      <c r="FT155" s="12">
        <v>0</v>
      </c>
      <c r="FU155" s="12">
        <v>0</v>
      </c>
      <c r="FV155" s="12">
        <v>0</v>
      </c>
      <c r="FW155" s="12">
        <v>0</v>
      </c>
      <c r="FX155" s="12">
        <v>0</v>
      </c>
      <c r="FY155" s="12">
        <v>0</v>
      </c>
      <c r="FZ155" s="12">
        <v>0</v>
      </c>
      <c r="GA155" s="12">
        <v>0</v>
      </c>
      <c r="GB155" s="12">
        <v>0</v>
      </c>
      <c r="GC155" s="12">
        <v>0</v>
      </c>
      <c r="GD155" s="12">
        <v>0</v>
      </c>
      <c r="GE155" s="12">
        <v>0</v>
      </c>
      <c r="GF155" s="12">
        <v>0</v>
      </c>
      <c r="GG155" s="12">
        <v>0</v>
      </c>
      <c r="GH155" s="12">
        <v>0</v>
      </c>
      <c r="GI155" s="12">
        <v>0</v>
      </c>
    </row>
    <row r="156" spans="1:191" x14ac:dyDescent="0.45">
      <c r="A156">
        <v>154</v>
      </c>
      <c r="B156" s="22" t="s">
        <v>76</v>
      </c>
      <c r="C156" s="23" t="s">
        <v>5</v>
      </c>
      <c r="D156" s="1">
        <v>20</v>
      </c>
      <c r="E156" s="1">
        <v>1</v>
      </c>
      <c r="F156" s="1">
        <f t="shared" si="16"/>
        <v>4</v>
      </c>
      <c r="G156" s="1">
        <f t="shared" si="14"/>
        <v>0</v>
      </c>
      <c r="H156" s="12">
        <v>0</v>
      </c>
      <c r="I156" s="12">
        <v>0</v>
      </c>
      <c r="J156" s="12">
        <v>15</v>
      </c>
      <c r="K156" s="12">
        <v>0</v>
      </c>
      <c r="L156" s="12">
        <v>0</v>
      </c>
      <c r="M156" s="12">
        <v>0</v>
      </c>
      <c r="N156" s="12">
        <v>0</v>
      </c>
      <c r="O156" s="12">
        <v>0</v>
      </c>
      <c r="P156" s="12">
        <v>0</v>
      </c>
      <c r="Q156" s="12">
        <v>0</v>
      </c>
      <c r="R156" s="12">
        <v>0</v>
      </c>
      <c r="S156" s="12">
        <v>0</v>
      </c>
      <c r="T156" s="12">
        <v>0</v>
      </c>
      <c r="U156" s="12">
        <v>0</v>
      </c>
      <c r="V156" s="12">
        <v>0</v>
      </c>
      <c r="W156" s="12">
        <v>0</v>
      </c>
      <c r="X156" s="12">
        <v>0</v>
      </c>
      <c r="Y156" s="12">
        <v>0</v>
      </c>
      <c r="Z156" s="12">
        <v>0</v>
      </c>
      <c r="AA156" s="12">
        <v>0</v>
      </c>
      <c r="AB156" s="12">
        <v>0</v>
      </c>
      <c r="AC156" s="12">
        <v>0</v>
      </c>
      <c r="AD156" s="12">
        <v>0</v>
      </c>
      <c r="AE156" s="12">
        <v>0</v>
      </c>
      <c r="AF156" s="12">
        <v>0</v>
      </c>
      <c r="AG156" s="12">
        <v>0</v>
      </c>
      <c r="AH156" s="12">
        <v>0</v>
      </c>
      <c r="AI156" s="12">
        <v>0</v>
      </c>
      <c r="AJ156" s="12">
        <v>0</v>
      </c>
      <c r="AK156" s="12">
        <v>0</v>
      </c>
      <c r="AL156" s="12">
        <v>0</v>
      </c>
      <c r="AM156" s="21">
        <v>0</v>
      </c>
      <c r="AN156" s="21">
        <v>0</v>
      </c>
      <c r="AO156" s="21">
        <v>0</v>
      </c>
      <c r="AP156" s="21">
        <v>0</v>
      </c>
      <c r="AQ156" s="21">
        <v>0</v>
      </c>
      <c r="AR156" s="21">
        <v>0</v>
      </c>
      <c r="AS156" s="21">
        <v>0</v>
      </c>
      <c r="AT156" s="12">
        <v>0</v>
      </c>
      <c r="AU156" s="12">
        <v>0</v>
      </c>
      <c r="AV156" s="12">
        <v>0</v>
      </c>
      <c r="AW156" s="12">
        <v>0</v>
      </c>
      <c r="AX156" s="12">
        <v>0</v>
      </c>
      <c r="AY156" s="12">
        <v>0</v>
      </c>
      <c r="AZ156" s="12">
        <v>0</v>
      </c>
      <c r="BA156" s="12">
        <v>10</v>
      </c>
      <c r="BB156" s="12">
        <v>0</v>
      </c>
      <c r="BC156" s="12">
        <v>0</v>
      </c>
      <c r="BD156" s="12">
        <v>0</v>
      </c>
      <c r="BE156" s="12">
        <v>10</v>
      </c>
      <c r="BF156" s="12">
        <v>0</v>
      </c>
      <c r="BG156" s="12">
        <v>0</v>
      </c>
      <c r="BH156" s="12">
        <v>0</v>
      </c>
      <c r="BI156" s="12">
        <v>0</v>
      </c>
      <c r="BJ156" s="12">
        <v>0</v>
      </c>
      <c r="BK156" s="12">
        <v>0</v>
      </c>
      <c r="BL156" s="12">
        <v>0</v>
      </c>
      <c r="BM156" s="12">
        <v>0</v>
      </c>
      <c r="BN156" s="12">
        <v>0</v>
      </c>
      <c r="BO156" s="12">
        <v>0</v>
      </c>
      <c r="BP156" s="12">
        <v>0</v>
      </c>
      <c r="BQ156" s="12">
        <v>0</v>
      </c>
      <c r="BR156" s="12">
        <v>0</v>
      </c>
      <c r="BS156" s="12">
        <v>0</v>
      </c>
      <c r="BT156" s="12">
        <v>0</v>
      </c>
      <c r="BU156" s="12">
        <v>0</v>
      </c>
      <c r="BV156" s="12">
        <v>0</v>
      </c>
      <c r="BW156" s="12">
        <v>0</v>
      </c>
      <c r="BX156" s="12">
        <v>0</v>
      </c>
      <c r="BY156" s="12">
        <v>0</v>
      </c>
      <c r="BZ156" s="12">
        <v>0</v>
      </c>
      <c r="CA156" s="12">
        <v>0</v>
      </c>
      <c r="CB156" s="12">
        <v>0</v>
      </c>
      <c r="CC156" s="12">
        <v>0</v>
      </c>
      <c r="CD156" s="12">
        <v>0</v>
      </c>
      <c r="CE156" s="12">
        <v>0</v>
      </c>
      <c r="CF156" s="12">
        <v>0</v>
      </c>
      <c r="CG156" s="12">
        <v>0</v>
      </c>
      <c r="CH156" s="12">
        <v>0</v>
      </c>
      <c r="CI156" s="12">
        <v>0</v>
      </c>
      <c r="CJ156" s="12">
        <v>10</v>
      </c>
      <c r="CK156" s="12">
        <v>0</v>
      </c>
      <c r="CL156" s="12">
        <v>0</v>
      </c>
      <c r="CM156" s="12">
        <v>0</v>
      </c>
      <c r="CN156" s="12">
        <v>0</v>
      </c>
      <c r="CO156" s="12">
        <v>0</v>
      </c>
      <c r="CP156" s="12">
        <v>0</v>
      </c>
      <c r="CQ156" s="12">
        <v>0</v>
      </c>
      <c r="CR156" s="12">
        <v>0</v>
      </c>
      <c r="CS156" s="12">
        <v>0</v>
      </c>
      <c r="CT156" s="12">
        <v>0</v>
      </c>
      <c r="CU156" s="12">
        <v>0</v>
      </c>
      <c r="CV156" s="12">
        <v>0</v>
      </c>
      <c r="CW156" s="12">
        <v>0</v>
      </c>
      <c r="CX156" s="12">
        <v>0</v>
      </c>
      <c r="CY156" s="12">
        <v>0</v>
      </c>
      <c r="CZ156" s="12">
        <v>0</v>
      </c>
      <c r="DA156" s="12">
        <v>0</v>
      </c>
      <c r="DB156" s="12">
        <v>0</v>
      </c>
      <c r="DC156" s="12">
        <v>0</v>
      </c>
      <c r="DD156" s="12">
        <v>0</v>
      </c>
      <c r="DE156" s="12">
        <v>0</v>
      </c>
      <c r="DF156" s="12">
        <v>0</v>
      </c>
      <c r="DG156" s="12">
        <v>0</v>
      </c>
      <c r="DH156" s="12">
        <v>0</v>
      </c>
      <c r="DI156" s="12">
        <v>0</v>
      </c>
      <c r="DJ156" s="12">
        <v>0</v>
      </c>
      <c r="DK156" s="12">
        <v>0</v>
      </c>
      <c r="DL156" s="12">
        <v>0</v>
      </c>
      <c r="DM156" s="12">
        <v>0</v>
      </c>
      <c r="DN156" s="12">
        <v>0</v>
      </c>
      <c r="DO156" s="12">
        <v>0</v>
      </c>
      <c r="DP156" s="12">
        <v>0</v>
      </c>
      <c r="DQ156" s="12">
        <v>0</v>
      </c>
      <c r="DR156" s="12">
        <v>0</v>
      </c>
      <c r="DS156" s="12">
        <v>0</v>
      </c>
      <c r="DT156" s="12">
        <v>0</v>
      </c>
      <c r="DU156" s="12">
        <v>0</v>
      </c>
      <c r="DV156" s="12">
        <v>0</v>
      </c>
      <c r="DW156" s="12">
        <v>0</v>
      </c>
      <c r="DX156" s="12">
        <v>0</v>
      </c>
      <c r="DY156" s="12">
        <v>0</v>
      </c>
      <c r="DZ156" s="12">
        <v>0</v>
      </c>
      <c r="EA156" s="12">
        <v>0</v>
      </c>
      <c r="EB156" s="12">
        <v>0</v>
      </c>
      <c r="EC156" s="12">
        <v>0</v>
      </c>
      <c r="ED156" s="12">
        <v>0</v>
      </c>
      <c r="EE156" s="12">
        <v>0</v>
      </c>
      <c r="EF156" s="12">
        <v>0</v>
      </c>
      <c r="EG156" s="12">
        <v>0</v>
      </c>
      <c r="EH156" s="12">
        <v>0</v>
      </c>
      <c r="EI156" s="12">
        <v>0</v>
      </c>
      <c r="EJ156" s="12">
        <v>0</v>
      </c>
      <c r="EK156" s="12">
        <v>0</v>
      </c>
      <c r="EL156" s="12">
        <v>0</v>
      </c>
      <c r="EM156" s="12">
        <v>0</v>
      </c>
      <c r="EN156" s="12">
        <v>0</v>
      </c>
      <c r="EO156" s="12">
        <v>0</v>
      </c>
      <c r="EP156" s="12">
        <v>0</v>
      </c>
      <c r="EQ156" s="12">
        <v>0</v>
      </c>
      <c r="ER156" s="12">
        <v>0</v>
      </c>
      <c r="ES156" s="12">
        <v>0</v>
      </c>
      <c r="ET156" s="12">
        <v>0</v>
      </c>
      <c r="EU156" s="12">
        <v>0</v>
      </c>
      <c r="EV156" s="12">
        <v>0</v>
      </c>
      <c r="EW156" s="12">
        <v>0</v>
      </c>
      <c r="EX156" s="12">
        <v>0</v>
      </c>
      <c r="EY156" s="12">
        <v>0</v>
      </c>
      <c r="EZ156" s="12">
        <v>0</v>
      </c>
      <c r="FA156" s="12">
        <v>0</v>
      </c>
      <c r="FB156" s="12">
        <v>0</v>
      </c>
      <c r="FC156" s="12">
        <v>0</v>
      </c>
      <c r="FD156" s="12">
        <v>0</v>
      </c>
      <c r="FE156" s="12">
        <v>0</v>
      </c>
      <c r="FF156" s="12">
        <v>0</v>
      </c>
      <c r="FG156" s="12">
        <v>0</v>
      </c>
      <c r="FH156" s="12">
        <v>0</v>
      </c>
      <c r="FI156" s="12">
        <v>0</v>
      </c>
      <c r="FJ156" s="12">
        <v>0</v>
      </c>
      <c r="FK156" s="12">
        <v>0</v>
      </c>
      <c r="FL156" s="12">
        <v>0</v>
      </c>
      <c r="FM156" s="12">
        <v>0</v>
      </c>
      <c r="FN156" s="12">
        <v>0</v>
      </c>
      <c r="FO156" s="12">
        <v>0</v>
      </c>
      <c r="FP156" s="12">
        <v>0</v>
      </c>
      <c r="FQ156" s="12">
        <v>0</v>
      </c>
      <c r="FR156" s="12">
        <v>0</v>
      </c>
      <c r="FS156" s="12">
        <v>0</v>
      </c>
      <c r="FT156" s="12">
        <v>0</v>
      </c>
      <c r="FU156" s="12">
        <v>0</v>
      </c>
      <c r="FV156" s="12">
        <v>0</v>
      </c>
      <c r="FW156" s="12">
        <v>0</v>
      </c>
      <c r="FX156" s="12">
        <v>0</v>
      </c>
      <c r="FY156" s="12">
        <v>0</v>
      </c>
      <c r="FZ156" s="12">
        <v>0</v>
      </c>
      <c r="GA156" s="12">
        <v>0</v>
      </c>
      <c r="GB156" s="12">
        <v>0</v>
      </c>
      <c r="GC156" s="12">
        <v>0</v>
      </c>
      <c r="GD156" s="12">
        <v>0</v>
      </c>
      <c r="GE156" s="12">
        <v>0</v>
      </c>
      <c r="GF156" s="12">
        <v>0</v>
      </c>
      <c r="GG156" s="12">
        <v>0</v>
      </c>
      <c r="GH156" s="12">
        <v>0</v>
      </c>
      <c r="GI156" s="12">
        <v>0</v>
      </c>
    </row>
    <row r="157" spans="1:191" x14ac:dyDescent="0.45">
      <c r="A157">
        <v>155</v>
      </c>
      <c r="B157" s="22" t="s">
        <v>75</v>
      </c>
      <c r="C157" s="23" t="s">
        <v>5</v>
      </c>
      <c r="D157" s="1">
        <v>3</v>
      </c>
      <c r="E157" s="1">
        <v>1</v>
      </c>
      <c r="F157" s="1">
        <f t="shared" si="16"/>
        <v>2</v>
      </c>
      <c r="G157" s="1">
        <f t="shared" si="14"/>
        <v>0</v>
      </c>
      <c r="H157" s="12">
        <v>0</v>
      </c>
      <c r="I157" s="12">
        <v>0</v>
      </c>
      <c r="J157" s="12">
        <v>8</v>
      </c>
      <c r="K157" s="12">
        <v>10</v>
      </c>
      <c r="L157" s="12">
        <v>0</v>
      </c>
      <c r="M157" s="12">
        <v>0</v>
      </c>
      <c r="N157" s="12">
        <v>0</v>
      </c>
      <c r="O157" s="12">
        <v>0</v>
      </c>
      <c r="P157" s="12">
        <v>0</v>
      </c>
      <c r="Q157" s="12">
        <v>0</v>
      </c>
      <c r="R157" s="12">
        <v>0</v>
      </c>
      <c r="S157" s="12">
        <v>0</v>
      </c>
      <c r="T157" s="12">
        <v>0</v>
      </c>
      <c r="U157" s="12">
        <v>0</v>
      </c>
      <c r="V157" s="12">
        <v>0</v>
      </c>
      <c r="W157" s="12">
        <v>0</v>
      </c>
      <c r="X157" s="12">
        <v>0</v>
      </c>
      <c r="Y157" s="12">
        <v>0</v>
      </c>
      <c r="Z157" s="12">
        <v>0</v>
      </c>
      <c r="AA157" s="12">
        <v>0</v>
      </c>
      <c r="AB157" s="12">
        <v>0</v>
      </c>
      <c r="AC157" s="12">
        <v>0</v>
      </c>
      <c r="AD157" s="12">
        <v>0</v>
      </c>
      <c r="AE157" s="12">
        <v>0</v>
      </c>
      <c r="AF157" s="12">
        <v>0</v>
      </c>
      <c r="AG157" s="12">
        <v>0</v>
      </c>
      <c r="AH157" s="12">
        <v>0</v>
      </c>
      <c r="AI157" s="12">
        <v>0</v>
      </c>
      <c r="AJ157" s="12">
        <v>0</v>
      </c>
      <c r="AK157" s="12">
        <v>0</v>
      </c>
      <c r="AL157" s="12">
        <v>0</v>
      </c>
      <c r="AM157" s="21">
        <v>0</v>
      </c>
      <c r="AN157" s="21">
        <v>0</v>
      </c>
      <c r="AO157" s="21">
        <v>0</v>
      </c>
      <c r="AP157" s="21">
        <v>0</v>
      </c>
      <c r="AQ157" s="21">
        <v>0</v>
      </c>
      <c r="AR157" s="21">
        <v>0</v>
      </c>
      <c r="AS157" s="21">
        <v>0</v>
      </c>
      <c r="AT157" s="12">
        <v>0</v>
      </c>
      <c r="AU157" s="12">
        <v>0</v>
      </c>
      <c r="AV157" s="12">
        <v>0</v>
      </c>
      <c r="AW157" s="12">
        <v>0</v>
      </c>
      <c r="AX157" s="12">
        <v>0</v>
      </c>
      <c r="AY157" s="12">
        <v>0</v>
      </c>
      <c r="AZ157" s="12">
        <v>0</v>
      </c>
      <c r="BA157" s="12">
        <v>0</v>
      </c>
      <c r="BB157" s="12">
        <v>0</v>
      </c>
      <c r="BC157" s="12">
        <v>0</v>
      </c>
      <c r="BD157" s="12">
        <v>0</v>
      </c>
      <c r="BE157" s="12">
        <v>0</v>
      </c>
      <c r="BF157" s="12">
        <v>0</v>
      </c>
      <c r="BG157" s="12">
        <v>0</v>
      </c>
      <c r="BH157" s="12">
        <v>0</v>
      </c>
      <c r="BI157" s="12">
        <v>0</v>
      </c>
      <c r="BJ157" s="12">
        <v>0</v>
      </c>
      <c r="BK157" s="12">
        <v>0</v>
      </c>
      <c r="BL157" s="12">
        <v>0</v>
      </c>
      <c r="BM157" s="12">
        <v>0</v>
      </c>
      <c r="BN157" s="12">
        <v>0</v>
      </c>
      <c r="BO157" s="12">
        <v>0</v>
      </c>
      <c r="BP157" s="12">
        <v>0</v>
      </c>
      <c r="BQ157" s="12">
        <v>0</v>
      </c>
      <c r="BR157" s="12">
        <v>0</v>
      </c>
      <c r="BS157" s="12">
        <v>0</v>
      </c>
      <c r="BT157" s="12">
        <v>0</v>
      </c>
      <c r="BU157" s="12">
        <v>0</v>
      </c>
      <c r="BV157" s="12">
        <v>0</v>
      </c>
      <c r="BW157" s="12">
        <v>0</v>
      </c>
      <c r="BX157" s="12">
        <v>0</v>
      </c>
      <c r="BY157" s="12">
        <v>0</v>
      </c>
      <c r="BZ157" s="12">
        <v>0</v>
      </c>
      <c r="CA157" s="12">
        <v>0</v>
      </c>
      <c r="CB157" s="12">
        <v>0</v>
      </c>
      <c r="CC157" s="12">
        <v>0</v>
      </c>
      <c r="CD157" s="12">
        <v>0</v>
      </c>
      <c r="CE157" s="12">
        <v>0</v>
      </c>
      <c r="CF157" s="12">
        <v>0</v>
      </c>
      <c r="CG157" s="12">
        <v>0</v>
      </c>
      <c r="CH157" s="12">
        <v>0</v>
      </c>
      <c r="CI157" s="12">
        <v>0</v>
      </c>
      <c r="CJ157" s="12">
        <v>0</v>
      </c>
      <c r="CK157" s="12">
        <v>0</v>
      </c>
      <c r="CL157" s="12">
        <v>0</v>
      </c>
      <c r="CM157" s="12">
        <v>0</v>
      </c>
      <c r="CN157" s="12">
        <v>0</v>
      </c>
      <c r="CO157" s="12">
        <v>0</v>
      </c>
      <c r="CP157" s="12">
        <v>0</v>
      </c>
      <c r="CQ157" s="12">
        <v>0</v>
      </c>
      <c r="CR157" s="12">
        <v>0</v>
      </c>
      <c r="CS157" s="12">
        <v>0</v>
      </c>
      <c r="CT157" s="12">
        <v>0</v>
      </c>
      <c r="CU157" s="12">
        <v>0</v>
      </c>
      <c r="CV157" s="12">
        <v>0</v>
      </c>
      <c r="CW157" s="12">
        <v>0</v>
      </c>
      <c r="CX157" s="12">
        <v>0</v>
      </c>
      <c r="CY157" s="12">
        <v>0</v>
      </c>
      <c r="CZ157" s="12">
        <v>0</v>
      </c>
      <c r="DA157" s="12">
        <v>0</v>
      </c>
      <c r="DB157" s="12">
        <v>0</v>
      </c>
      <c r="DC157" s="12">
        <v>0</v>
      </c>
      <c r="DD157" s="12">
        <v>0</v>
      </c>
      <c r="DE157" s="12">
        <v>0</v>
      </c>
      <c r="DF157" s="12">
        <v>0</v>
      </c>
      <c r="DG157" s="12">
        <v>0</v>
      </c>
      <c r="DH157" s="12">
        <v>0</v>
      </c>
      <c r="DI157" s="12">
        <v>0</v>
      </c>
      <c r="DJ157" s="12">
        <v>0</v>
      </c>
      <c r="DK157" s="12">
        <v>0</v>
      </c>
      <c r="DL157" s="12">
        <v>0</v>
      </c>
      <c r="DM157" s="12">
        <v>0</v>
      </c>
      <c r="DN157" s="12">
        <v>0</v>
      </c>
      <c r="DO157" s="12">
        <v>0</v>
      </c>
      <c r="DP157" s="12">
        <v>0</v>
      </c>
      <c r="DQ157" s="12">
        <v>0</v>
      </c>
      <c r="DR157" s="12">
        <v>0</v>
      </c>
      <c r="DS157" s="12">
        <v>0</v>
      </c>
      <c r="DT157" s="12">
        <v>0</v>
      </c>
      <c r="DU157" s="12">
        <v>0</v>
      </c>
      <c r="DV157" s="12">
        <v>0</v>
      </c>
      <c r="DW157" s="12">
        <v>0</v>
      </c>
      <c r="DX157" s="12">
        <v>0</v>
      </c>
      <c r="DY157" s="12">
        <v>0</v>
      </c>
      <c r="DZ157" s="12">
        <v>0</v>
      </c>
      <c r="EA157" s="12">
        <v>0</v>
      </c>
      <c r="EB157" s="12">
        <v>0</v>
      </c>
      <c r="EC157" s="12">
        <v>0</v>
      </c>
      <c r="ED157" s="12">
        <v>0</v>
      </c>
      <c r="EE157" s="12">
        <v>0</v>
      </c>
      <c r="EF157" s="12">
        <v>0</v>
      </c>
      <c r="EG157" s="12">
        <v>0</v>
      </c>
      <c r="EH157" s="12">
        <v>0</v>
      </c>
      <c r="EI157" s="12">
        <v>0</v>
      </c>
      <c r="EJ157" s="12">
        <v>0</v>
      </c>
      <c r="EK157" s="12">
        <v>0</v>
      </c>
      <c r="EL157" s="12">
        <v>0</v>
      </c>
      <c r="EM157" s="12">
        <v>0</v>
      </c>
      <c r="EN157" s="12">
        <v>0</v>
      </c>
      <c r="EO157" s="12">
        <v>0</v>
      </c>
      <c r="EP157" s="12">
        <v>0</v>
      </c>
      <c r="EQ157" s="12">
        <v>0</v>
      </c>
      <c r="ER157" s="12">
        <v>0</v>
      </c>
      <c r="ES157" s="12">
        <v>0</v>
      </c>
      <c r="ET157" s="12">
        <v>0</v>
      </c>
      <c r="EU157" s="12">
        <v>0</v>
      </c>
      <c r="EV157" s="12">
        <v>0</v>
      </c>
      <c r="EW157" s="12">
        <v>0</v>
      </c>
      <c r="EX157" s="12">
        <v>0</v>
      </c>
      <c r="EY157" s="12">
        <v>0</v>
      </c>
      <c r="EZ157" s="12">
        <v>0</v>
      </c>
      <c r="FA157" s="12">
        <v>0</v>
      </c>
      <c r="FB157" s="12">
        <v>0</v>
      </c>
      <c r="FC157" s="12">
        <v>0</v>
      </c>
      <c r="FD157" s="12">
        <v>0</v>
      </c>
      <c r="FE157" s="12">
        <v>0</v>
      </c>
      <c r="FF157" s="12">
        <v>0</v>
      </c>
      <c r="FG157" s="12">
        <v>0</v>
      </c>
      <c r="FH157" s="12">
        <v>0</v>
      </c>
      <c r="FI157" s="12">
        <v>0</v>
      </c>
      <c r="FJ157" s="12">
        <v>0</v>
      </c>
      <c r="FK157" s="12">
        <v>0</v>
      </c>
      <c r="FL157" s="12">
        <v>0</v>
      </c>
      <c r="FM157" s="12">
        <v>0</v>
      </c>
      <c r="FN157" s="12">
        <v>0</v>
      </c>
      <c r="FO157" s="12">
        <v>0</v>
      </c>
      <c r="FP157" s="12">
        <v>0</v>
      </c>
      <c r="FQ157" s="12">
        <v>0</v>
      </c>
      <c r="FR157" s="12">
        <v>0</v>
      </c>
      <c r="FS157" s="12">
        <v>0</v>
      </c>
      <c r="FT157" s="12">
        <v>0</v>
      </c>
      <c r="FU157" s="12">
        <v>0</v>
      </c>
      <c r="FV157" s="12">
        <v>0</v>
      </c>
      <c r="FW157" s="12">
        <v>0</v>
      </c>
      <c r="FX157" s="12">
        <v>0</v>
      </c>
      <c r="FY157" s="12">
        <v>0</v>
      </c>
      <c r="FZ157" s="12">
        <v>0</v>
      </c>
      <c r="GA157" s="12">
        <v>0</v>
      </c>
      <c r="GB157" s="12">
        <v>0</v>
      </c>
      <c r="GC157" s="12">
        <v>0</v>
      </c>
      <c r="GD157" s="12">
        <v>0</v>
      </c>
      <c r="GE157" s="12">
        <v>0</v>
      </c>
      <c r="GF157" s="12">
        <v>0</v>
      </c>
      <c r="GG157" s="12">
        <v>0</v>
      </c>
      <c r="GH157" s="12">
        <v>0</v>
      </c>
      <c r="GI157" s="12">
        <v>0</v>
      </c>
    </row>
    <row r="158" spans="1:191" x14ac:dyDescent="0.45">
      <c r="A158">
        <v>156</v>
      </c>
      <c r="B158" s="22" t="s">
        <v>74</v>
      </c>
      <c r="C158" s="23" t="s">
        <v>5</v>
      </c>
      <c r="D158" s="1">
        <v>0.5</v>
      </c>
      <c r="E158" s="1">
        <v>1</v>
      </c>
      <c r="F158" s="1">
        <f t="shared" si="16"/>
        <v>1</v>
      </c>
      <c r="G158" s="1">
        <f t="shared" si="14"/>
        <v>0</v>
      </c>
      <c r="H158" s="12">
        <v>0</v>
      </c>
      <c r="I158" s="12">
        <v>0</v>
      </c>
      <c r="J158" s="12">
        <v>0</v>
      </c>
      <c r="K158" s="12">
        <v>0</v>
      </c>
      <c r="L158" s="12">
        <v>0</v>
      </c>
      <c r="M158" s="12">
        <v>0</v>
      </c>
      <c r="N158" s="12">
        <v>0</v>
      </c>
      <c r="O158" s="12">
        <v>0</v>
      </c>
      <c r="P158" s="12">
        <v>0</v>
      </c>
      <c r="Q158" s="12">
        <v>0</v>
      </c>
      <c r="R158" s="12">
        <v>0</v>
      </c>
      <c r="S158" s="12">
        <v>0</v>
      </c>
      <c r="T158" s="12">
        <v>0</v>
      </c>
      <c r="U158" s="12">
        <v>0</v>
      </c>
      <c r="V158" s="12">
        <v>0</v>
      </c>
      <c r="W158" s="12">
        <v>0</v>
      </c>
      <c r="X158" s="12">
        <v>0</v>
      </c>
      <c r="Y158" s="12">
        <v>0</v>
      </c>
      <c r="Z158" s="12">
        <v>0</v>
      </c>
      <c r="AA158" s="12">
        <v>0</v>
      </c>
      <c r="AB158" s="12">
        <v>0</v>
      </c>
      <c r="AC158" s="12">
        <v>0</v>
      </c>
      <c r="AD158" s="12">
        <v>0</v>
      </c>
      <c r="AE158" s="12">
        <v>0</v>
      </c>
      <c r="AF158" s="12">
        <v>0</v>
      </c>
      <c r="AG158" s="12">
        <v>0</v>
      </c>
      <c r="AH158" s="12">
        <v>0</v>
      </c>
      <c r="AI158" s="12">
        <v>0</v>
      </c>
      <c r="AJ158" s="12">
        <v>0</v>
      </c>
      <c r="AK158" s="12">
        <v>0</v>
      </c>
      <c r="AL158" s="12">
        <v>0</v>
      </c>
      <c r="AM158" s="21">
        <v>0</v>
      </c>
      <c r="AN158" s="21">
        <v>0</v>
      </c>
      <c r="AO158" s="21">
        <v>0</v>
      </c>
      <c r="AP158" s="21">
        <v>0</v>
      </c>
      <c r="AQ158" s="21">
        <v>0</v>
      </c>
      <c r="AR158" s="21">
        <v>0</v>
      </c>
      <c r="AS158" s="21">
        <v>0</v>
      </c>
      <c r="AT158" s="12">
        <v>0</v>
      </c>
      <c r="AU158" s="12">
        <v>0</v>
      </c>
      <c r="AV158" s="12">
        <v>0</v>
      </c>
      <c r="AW158" s="12">
        <v>0</v>
      </c>
      <c r="AX158" s="12">
        <v>0</v>
      </c>
      <c r="AY158" s="12">
        <v>0</v>
      </c>
      <c r="AZ158" s="12">
        <v>0</v>
      </c>
      <c r="BA158" s="12">
        <v>0</v>
      </c>
      <c r="BB158" s="12">
        <v>0</v>
      </c>
      <c r="BC158" s="12">
        <v>0</v>
      </c>
      <c r="BD158" s="12">
        <v>0</v>
      </c>
      <c r="BE158" s="12">
        <v>0</v>
      </c>
      <c r="BF158" s="12">
        <v>0</v>
      </c>
      <c r="BG158" s="12">
        <v>0</v>
      </c>
      <c r="BH158" s="12">
        <v>0</v>
      </c>
      <c r="BI158" s="12">
        <v>0</v>
      </c>
      <c r="BJ158" s="12">
        <v>0</v>
      </c>
      <c r="BK158" s="12">
        <v>0</v>
      </c>
      <c r="BL158" s="12">
        <v>0</v>
      </c>
      <c r="BM158" s="12">
        <v>0</v>
      </c>
      <c r="BN158" s="12">
        <v>0</v>
      </c>
      <c r="BO158" s="12">
        <v>0</v>
      </c>
      <c r="BP158" s="12">
        <v>0</v>
      </c>
      <c r="BQ158" s="12">
        <v>0</v>
      </c>
      <c r="BR158" s="12">
        <v>0</v>
      </c>
      <c r="BS158" s="12">
        <v>0</v>
      </c>
      <c r="BT158" s="12">
        <v>0</v>
      </c>
      <c r="BU158" s="12">
        <v>0</v>
      </c>
      <c r="BV158" s="12">
        <v>0</v>
      </c>
      <c r="BW158" s="12">
        <v>0</v>
      </c>
      <c r="BX158" s="12">
        <v>0</v>
      </c>
      <c r="BY158" s="12">
        <v>0</v>
      </c>
      <c r="BZ158" s="12">
        <v>0</v>
      </c>
      <c r="CA158" s="12">
        <v>0</v>
      </c>
      <c r="CB158" s="12">
        <v>0</v>
      </c>
      <c r="CC158" s="12">
        <v>0</v>
      </c>
      <c r="CD158" s="12">
        <v>0</v>
      </c>
      <c r="CE158" s="12">
        <v>0</v>
      </c>
      <c r="CF158" s="12">
        <v>0</v>
      </c>
      <c r="CG158" s="12">
        <v>0</v>
      </c>
      <c r="CH158" s="12">
        <v>0</v>
      </c>
      <c r="CI158" s="12">
        <v>0</v>
      </c>
      <c r="CJ158" s="12">
        <v>0</v>
      </c>
      <c r="CK158" s="12">
        <v>0</v>
      </c>
      <c r="CL158" s="12">
        <v>0</v>
      </c>
      <c r="CM158" s="12">
        <v>0</v>
      </c>
      <c r="CN158" s="12">
        <v>0</v>
      </c>
      <c r="CO158" s="12">
        <v>0</v>
      </c>
      <c r="CP158" s="12">
        <v>0</v>
      </c>
      <c r="CQ158" s="12">
        <v>0</v>
      </c>
      <c r="CR158" s="12">
        <v>0</v>
      </c>
      <c r="CS158" s="12">
        <v>0</v>
      </c>
      <c r="CT158" s="12">
        <v>0</v>
      </c>
      <c r="CU158" s="12">
        <v>0</v>
      </c>
      <c r="CV158" s="12">
        <v>0</v>
      </c>
      <c r="CW158" s="12">
        <v>0</v>
      </c>
      <c r="CX158" s="12">
        <v>0</v>
      </c>
      <c r="CY158" s="12">
        <v>0</v>
      </c>
      <c r="CZ158" s="12">
        <v>0</v>
      </c>
      <c r="DA158" s="12">
        <v>0</v>
      </c>
      <c r="DB158" s="12">
        <v>0</v>
      </c>
      <c r="DC158" s="12">
        <v>0</v>
      </c>
      <c r="DD158" s="12">
        <v>0</v>
      </c>
      <c r="DE158" s="12">
        <v>0</v>
      </c>
      <c r="DF158" s="12">
        <v>0</v>
      </c>
      <c r="DG158" s="12">
        <v>0</v>
      </c>
      <c r="DH158" s="12">
        <v>0</v>
      </c>
      <c r="DI158" s="12">
        <v>0</v>
      </c>
      <c r="DJ158" s="12">
        <v>0</v>
      </c>
      <c r="DK158" s="12">
        <v>0</v>
      </c>
      <c r="DL158" s="12">
        <v>0</v>
      </c>
      <c r="DM158" s="12">
        <v>0</v>
      </c>
      <c r="DN158" s="12">
        <v>0</v>
      </c>
      <c r="DO158" s="12">
        <v>0</v>
      </c>
      <c r="DP158" s="12">
        <v>0</v>
      </c>
      <c r="DQ158" s="12">
        <v>0</v>
      </c>
      <c r="DR158" s="12">
        <v>0</v>
      </c>
      <c r="DS158" s="12">
        <v>0</v>
      </c>
      <c r="DT158" s="12">
        <v>0</v>
      </c>
      <c r="DU158" s="12">
        <v>0</v>
      </c>
      <c r="DV158" s="12">
        <v>0</v>
      </c>
      <c r="DW158" s="12">
        <v>0</v>
      </c>
      <c r="DX158" s="12">
        <v>0</v>
      </c>
      <c r="DY158" s="12">
        <v>0</v>
      </c>
      <c r="DZ158" s="12">
        <v>0</v>
      </c>
      <c r="EA158" s="12">
        <v>0</v>
      </c>
      <c r="EB158" s="12">
        <v>0</v>
      </c>
      <c r="EC158" s="12">
        <v>0</v>
      </c>
      <c r="ED158" s="12">
        <v>0</v>
      </c>
      <c r="EE158" s="12">
        <v>0</v>
      </c>
      <c r="EF158" s="12">
        <v>0</v>
      </c>
      <c r="EG158" s="12">
        <v>0</v>
      </c>
      <c r="EH158" s="12">
        <v>0</v>
      </c>
      <c r="EI158" s="12">
        <v>0</v>
      </c>
      <c r="EJ158" s="12">
        <v>0</v>
      </c>
      <c r="EK158" s="12">
        <v>0</v>
      </c>
      <c r="EL158" s="12">
        <v>0</v>
      </c>
      <c r="EM158" s="12">
        <v>0</v>
      </c>
      <c r="EN158" s="12">
        <v>0</v>
      </c>
      <c r="EO158" s="12">
        <v>0</v>
      </c>
      <c r="EP158" s="12">
        <v>0</v>
      </c>
      <c r="EQ158" s="12">
        <v>0</v>
      </c>
      <c r="ER158" s="12">
        <v>0</v>
      </c>
      <c r="ES158" s="12">
        <v>0</v>
      </c>
      <c r="ET158" s="12">
        <v>0</v>
      </c>
      <c r="EU158" s="12">
        <v>0</v>
      </c>
      <c r="EV158" s="12">
        <v>0</v>
      </c>
      <c r="EW158" s="12">
        <v>0</v>
      </c>
      <c r="EX158" s="12">
        <v>0</v>
      </c>
      <c r="EY158" s="12">
        <v>0</v>
      </c>
      <c r="EZ158" s="12">
        <v>0</v>
      </c>
      <c r="FA158" s="12">
        <v>0</v>
      </c>
      <c r="FB158" s="12">
        <v>0</v>
      </c>
      <c r="FC158" s="12">
        <v>0</v>
      </c>
      <c r="FD158" s="12">
        <v>0</v>
      </c>
      <c r="FE158" s="12">
        <v>0</v>
      </c>
      <c r="FF158" s="12">
        <v>0</v>
      </c>
      <c r="FG158" s="12">
        <v>0</v>
      </c>
      <c r="FH158" s="12">
        <v>0</v>
      </c>
      <c r="FI158" s="12">
        <v>0</v>
      </c>
      <c r="FJ158" s="12">
        <v>0</v>
      </c>
      <c r="FK158" s="12">
        <v>5</v>
      </c>
      <c r="FL158" s="12">
        <v>0</v>
      </c>
      <c r="FM158" s="12">
        <v>0</v>
      </c>
      <c r="FN158" s="12">
        <v>0</v>
      </c>
      <c r="FO158" s="12">
        <v>0</v>
      </c>
      <c r="FP158" s="12">
        <v>0</v>
      </c>
      <c r="FQ158" s="12">
        <v>0</v>
      </c>
      <c r="FR158" s="12">
        <v>0</v>
      </c>
      <c r="FS158" s="12">
        <v>0</v>
      </c>
      <c r="FT158" s="12">
        <v>0</v>
      </c>
      <c r="FU158" s="12">
        <v>0</v>
      </c>
      <c r="FV158" s="12">
        <v>0</v>
      </c>
      <c r="FW158" s="12">
        <v>0</v>
      </c>
      <c r="FX158" s="12">
        <v>0</v>
      </c>
      <c r="FY158" s="12">
        <v>0</v>
      </c>
      <c r="FZ158" s="12">
        <v>0</v>
      </c>
      <c r="GA158" s="12">
        <v>0</v>
      </c>
      <c r="GB158" s="12">
        <v>0</v>
      </c>
      <c r="GC158" s="12">
        <v>0</v>
      </c>
      <c r="GD158" s="12">
        <v>0</v>
      </c>
      <c r="GE158" s="12">
        <v>0</v>
      </c>
      <c r="GF158" s="12">
        <v>0</v>
      </c>
      <c r="GG158" s="12">
        <v>0</v>
      </c>
      <c r="GH158" s="12">
        <v>0</v>
      </c>
      <c r="GI158" s="12">
        <v>0</v>
      </c>
    </row>
    <row r="159" spans="1:191" x14ac:dyDescent="0.45">
      <c r="A159">
        <v>157</v>
      </c>
      <c r="B159" s="22" t="s">
        <v>73</v>
      </c>
      <c r="C159" s="23" t="s">
        <v>22</v>
      </c>
      <c r="D159" s="1">
        <v>0.95238095238095</v>
      </c>
      <c r="E159" s="1">
        <v>1</v>
      </c>
      <c r="F159" s="1">
        <f t="shared" si="16"/>
        <v>0</v>
      </c>
      <c r="G159" s="1">
        <f t="shared" si="14"/>
        <v>0</v>
      </c>
      <c r="H159" s="12">
        <v>0</v>
      </c>
      <c r="I159" s="12">
        <v>0</v>
      </c>
      <c r="J159" s="12">
        <v>0</v>
      </c>
      <c r="K159" s="12">
        <v>0</v>
      </c>
      <c r="L159" s="12">
        <v>0</v>
      </c>
      <c r="M159" s="12">
        <v>0</v>
      </c>
      <c r="N159" s="12">
        <v>0</v>
      </c>
      <c r="O159" s="12">
        <v>0</v>
      </c>
      <c r="P159" s="12">
        <v>0</v>
      </c>
      <c r="Q159" s="12">
        <v>0</v>
      </c>
      <c r="R159" s="12">
        <v>0</v>
      </c>
      <c r="S159" s="12">
        <v>0</v>
      </c>
      <c r="T159" s="12">
        <v>0</v>
      </c>
      <c r="U159" s="12">
        <v>0</v>
      </c>
      <c r="V159" s="12">
        <v>0</v>
      </c>
      <c r="W159" s="12">
        <v>0</v>
      </c>
      <c r="X159" s="12">
        <v>0</v>
      </c>
      <c r="Y159" s="12">
        <v>0</v>
      </c>
      <c r="Z159" s="12">
        <v>0</v>
      </c>
      <c r="AA159" s="12">
        <v>0</v>
      </c>
      <c r="AB159" s="12">
        <v>0</v>
      </c>
      <c r="AC159" s="12">
        <v>0</v>
      </c>
      <c r="AD159" s="12">
        <v>0</v>
      </c>
      <c r="AE159" s="12">
        <v>0</v>
      </c>
      <c r="AF159" s="12">
        <v>0</v>
      </c>
      <c r="AG159" s="12">
        <v>0</v>
      </c>
      <c r="AH159" s="12">
        <v>0</v>
      </c>
      <c r="AI159" s="12">
        <v>0</v>
      </c>
      <c r="AJ159" s="12">
        <v>0</v>
      </c>
      <c r="AK159" s="12">
        <v>0</v>
      </c>
      <c r="AL159" s="12">
        <v>0</v>
      </c>
      <c r="AM159" s="21">
        <v>0</v>
      </c>
      <c r="AN159" s="21">
        <v>0</v>
      </c>
      <c r="AO159" s="21">
        <v>0</v>
      </c>
      <c r="AP159" s="21">
        <v>0</v>
      </c>
      <c r="AQ159" s="21">
        <v>0</v>
      </c>
      <c r="AR159" s="21">
        <v>0</v>
      </c>
      <c r="AS159" s="21">
        <v>0</v>
      </c>
      <c r="AT159" s="12">
        <v>0</v>
      </c>
      <c r="AU159" s="12">
        <v>0</v>
      </c>
      <c r="AV159" s="12">
        <v>0</v>
      </c>
      <c r="AW159" s="12">
        <v>0</v>
      </c>
      <c r="AX159" s="12">
        <v>0</v>
      </c>
      <c r="AY159" s="12">
        <v>0</v>
      </c>
      <c r="AZ159" s="12">
        <v>0</v>
      </c>
      <c r="BA159" s="12">
        <v>0</v>
      </c>
      <c r="BB159" s="12">
        <v>0</v>
      </c>
      <c r="BC159" s="12">
        <v>0</v>
      </c>
      <c r="BD159" s="12">
        <v>0</v>
      </c>
      <c r="BE159" s="12">
        <v>0</v>
      </c>
      <c r="BF159" s="12">
        <v>0</v>
      </c>
      <c r="BG159" s="12">
        <v>0</v>
      </c>
      <c r="BH159" s="12">
        <v>0</v>
      </c>
      <c r="BI159" s="12">
        <v>0</v>
      </c>
      <c r="BJ159" s="12">
        <v>0</v>
      </c>
      <c r="BK159" s="12">
        <v>0</v>
      </c>
      <c r="BL159" s="12">
        <v>0</v>
      </c>
      <c r="BM159" s="12">
        <v>0</v>
      </c>
      <c r="BN159" s="12">
        <v>0</v>
      </c>
      <c r="BO159" s="12">
        <v>0</v>
      </c>
      <c r="BP159" s="12">
        <v>0</v>
      </c>
      <c r="BQ159" s="12">
        <v>0</v>
      </c>
      <c r="BR159" s="12">
        <v>0</v>
      </c>
      <c r="BS159" s="12">
        <v>0</v>
      </c>
      <c r="BT159" s="12">
        <v>0</v>
      </c>
      <c r="BU159" s="12">
        <v>0</v>
      </c>
      <c r="BV159" s="12">
        <v>0</v>
      </c>
      <c r="BW159" s="12">
        <v>0</v>
      </c>
      <c r="BX159" s="12">
        <v>0</v>
      </c>
      <c r="BY159" s="12">
        <v>0</v>
      </c>
      <c r="BZ159" s="12">
        <v>0</v>
      </c>
      <c r="CA159" s="12">
        <v>0</v>
      </c>
      <c r="CB159" s="12">
        <v>0</v>
      </c>
      <c r="CC159" s="12">
        <v>0</v>
      </c>
      <c r="CD159" s="12">
        <v>0</v>
      </c>
      <c r="CE159" s="12">
        <v>0</v>
      </c>
      <c r="CF159" s="12">
        <v>0</v>
      </c>
      <c r="CG159" s="12">
        <v>0</v>
      </c>
      <c r="CH159" s="12">
        <v>0</v>
      </c>
      <c r="CI159" s="12">
        <v>0</v>
      </c>
      <c r="CJ159" s="12">
        <v>0</v>
      </c>
      <c r="CK159" s="12">
        <v>0</v>
      </c>
      <c r="CL159" s="12">
        <v>0</v>
      </c>
      <c r="CM159" s="12">
        <v>0</v>
      </c>
      <c r="CN159" s="12">
        <v>0</v>
      </c>
      <c r="CO159" s="12">
        <v>0</v>
      </c>
      <c r="CP159" s="12">
        <v>0</v>
      </c>
      <c r="CQ159" s="12">
        <v>0</v>
      </c>
      <c r="CR159" s="12">
        <v>0</v>
      </c>
      <c r="CS159" s="12">
        <v>0</v>
      </c>
      <c r="CT159" s="12">
        <v>0</v>
      </c>
      <c r="CU159" s="12">
        <v>0</v>
      </c>
      <c r="CV159" s="12">
        <v>0</v>
      </c>
      <c r="CW159" s="12">
        <v>0</v>
      </c>
      <c r="CX159" s="12">
        <v>0</v>
      </c>
      <c r="CY159" s="12">
        <v>0</v>
      </c>
      <c r="CZ159" s="12">
        <v>0</v>
      </c>
      <c r="DA159" s="12">
        <v>0</v>
      </c>
      <c r="DB159" s="12">
        <v>0</v>
      </c>
      <c r="DC159" s="12">
        <v>0</v>
      </c>
      <c r="DD159" s="12">
        <v>0</v>
      </c>
      <c r="DE159" s="12">
        <v>0</v>
      </c>
      <c r="DF159" s="12">
        <v>0</v>
      </c>
      <c r="DG159" s="12">
        <v>0</v>
      </c>
      <c r="DH159" s="12">
        <v>0</v>
      </c>
      <c r="DI159" s="12">
        <v>0</v>
      </c>
      <c r="DJ159" s="12">
        <v>0</v>
      </c>
      <c r="DK159" s="12">
        <v>0</v>
      </c>
      <c r="DL159" s="12">
        <v>0</v>
      </c>
      <c r="DM159" s="12">
        <v>0</v>
      </c>
      <c r="DN159" s="12">
        <v>0</v>
      </c>
      <c r="DO159" s="12">
        <v>0</v>
      </c>
      <c r="DP159" s="12">
        <v>0</v>
      </c>
      <c r="DQ159" s="12">
        <v>0</v>
      </c>
      <c r="DR159" s="12">
        <v>0</v>
      </c>
      <c r="DS159" s="12">
        <v>0</v>
      </c>
      <c r="DT159" s="12">
        <v>0</v>
      </c>
      <c r="DU159" s="12">
        <v>0</v>
      </c>
      <c r="DV159" s="12">
        <v>0</v>
      </c>
      <c r="DW159" s="12">
        <v>0</v>
      </c>
      <c r="DX159" s="12">
        <v>0</v>
      </c>
      <c r="DY159" s="12">
        <v>0</v>
      </c>
      <c r="DZ159" s="12">
        <v>0</v>
      </c>
      <c r="EA159" s="12">
        <v>0</v>
      </c>
      <c r="EB159" s="12">
        <v>0</v>
      </c>
      <c r="EC159" s="12">
        <v>0</v>
      </c>
      <c r="ED159" s="12">
        <v>0</v>
      </c>
      <c r="EE159" s="12">
        <v>0</v>
      </c>
      <c r="EF159" s="12">
        <v>0</v>
      </c>
      <c r="EG159" s="12">
        <v>0</v>
      </c>
      <c r="EH159" s="12">
        <v>0</v>
      </c>
      <c r="EI159" s="12">
        <v>0</v>
      </c>
      <c r="EJ159" s="12">
        <v>0</v>
      </c>
      <c r="EK159" s="12">
        <v>0</v>
      </c>
      <c r="EL159" s="12">
        <v>0</v>
      </c>
      <c r="EM159" s="12">
        <v>0</v>
      </c>
      <c r="EN159" s="12">
        <v>0</v>
      </c>
      <c r="EO159" s="12">
        <v>0</v>
      </c>
      <c r="EP159" s="12">
        <v>0</v>
      </c>
      <c r="EQ159" s="12">
        <v>0</v>
      </c>
      <c r="ER159" s="12">
        <v>0</v>
      </c>
      <c r="ES159" s="12">
        <v>0</v>
      </c>
      <c r="ET159" s="12">
        <v>0</v>
      </c>
      <c r="EU159" s="12">
        <v>0</v>
      </c>
      <c r="EV159" s="12">
        <v>0</v>
      </c>
      <c r="EW159" s="12">
        <v>0</v>
      </c>
      <c r="EX159" s="12">
        <v>0</v>
      </c>
      <c r="EY159" s="12">
        <v>0</v>
      </c>
      <c r="EZ159" s="12">
        <v>0</v>
      </c>
      <c r="FA159" s="12">
        <v>0</v>
      </c>
      <c r="FB159" s="12">
        <v>0</v>
      </c>
      <c r="FC159" s="12">
        <v>0</v>
      </c>
      <c r="FD159" s="12">
        <v>0</v>
      </c>
      <c r="FE159" s="12">
        <v>0</v>
      </c>
      <c r="FF159" s="12">
        <v>0</v>
      </c>
      <c r="FG159" s="12">
        <v>0</v>
      </c>
      <c r="FH159" s="12">
        <v>0</v>
      </c>
      <c r="FI159" s="12">
        <v>0</v>
      </c>
      <c r="FJ159" s="12">
        <v>0</v>
      </c>
      <c r="FK159" s="12">
        <v>0</v>
      </c>
      <c r="FL159" s="12">
        <v>0</v>
      </c>
      <c r="FM159" s="12">
        <v>0</v>
      </c>
      <c r="FN159" s="12">
        <v>0</v>
      </c>
      <c r="FO159" s="12">
        <v>0</v>
      </c>
      <c r="FP159" s="12">
        <v>0</v>
      </c>
      <c r="FQ159" s="12">
        <v>0</v>
      </c>
      <c r="FR159" s="12">
        <v>0</v>
      </c>
      <c r="FS159" s="12">
        <v>0</v>
      </c>
      <c r="FT159" s="12">
        <v>0</v>
      </c>
      <c r="FU159" s="12">
        <v>0</v>
      </c>
      <c r="FV159" s="12">
        <v>0</v>
      </c>
      <c r="FW159" s="12">
        <v>0</v>
      </c>
      <c r="FX159" s="12">
        <v>0</v>
      </c>
      <c r="FY159" s="12">
        <v>0</v>
      </c>
      <c r="FZ159" s="12">
        <v>0</v>
      </c>
      <c r="GA159" s="12">
        <v>0</v>
      </c>
      <c r="GB159" s="12">
        <v>0</v>
      </c>
      <c r="GC159" s="12">
        <v>0</v>
      </c>
      <c r="GD159" s="12">
        <v>0</v>
      </c>
      <c r="GE159" s="12">
        <v>0</v>
      </c>
      <c r="GF159" s="12">
        <v>0</v>
      </c>
      <c r="GG159" s="12">
        <v>0</v>
      </c>
      <c r="GH159" s="12">
        <v>0</v>
      </c>
      <c r="GI159" s="12">
        <v>0</v>
      </c>
    </row>
    <row r="160" spans="1:191" x14ac:dyDescent="0.45">
      <c r="A160">
        <v>158</v>
      </c>
      <c r="B160" s="22" t="s">
        <v>72</v>
      </c>
      <c r="C160" s="23" t="s">
        <v>22</v>
      </c>
      <c r="D160" s="1">
        <v>0.95238095238095</v>
      </c>
      <c r="E160" s="1">
        <v>1</v>
      </c>
      <c r="F160" s="1">
        <f t="shared" si="16"/>
        <v>0</v>
      </c>
      <c r="G160" s="1">
        <f t="shared" si="14"/>
        <v>0</v>
      </c>
      <c r="H160" s="12">
        <v>0</v>
      </c>
      <c r="I160" s="12">
        <v>0</v>
      </c>
      <c r="J160" s="12">
        <v>0</v>
      </c>
      <c r="K160" s="12">
        <v>0</v>
      </c>
      <c r="L160" s="12">
        <v>0</v>
      </c>
      <c r="M160" s="12">
        <v>0</v>
      </c>
      <c r="N160" s="12">
        <v>0</v>
      </c>
      <c r="O160" s="12">
        <v>0</v>
      </c>
      <c r="P160" s="12">
        <v>0</v>
      </c>
      <c r="Q160" s="12">
        <v>0</v>
      </c>
      <c r="R160" s="12">
        <v>0</v>
      </c>
      <c r="S160" s="12">
        <v>0</v>
      </c>
      <c r="T160" s="12">
        <v>0</v>
      </c>
      <c r="U160" s="12">
        <v>0</v>
      </c>
      <c r="V160" s="12">
        <v>0</v>
      </c>
      <c r="W160" s="12">
        <v>0</v>
      </c>
      <c r="X160" s="12">
        <v>0</v>
      </c>
      <c r="Y160" s="12">
        <v>0</v>
      </c>
      <c r="Z160" s="12">
        <v>0</v>
      </c>
      <c r="AA160" s="12">
        <v>0</v>
      </c>
      <c r="AB160" s="12">
        <v>0</v>
      </c>
      <c r="AC160" s="12">
        <v>0</v>
      </c>
      <c r="AD160" s="12">
        <v>0</v>
      </c>
      <c r="AE160" s="12">
        <v>0</v>
      </c>
      <c r="AF160" s="12">
        <v>0</v>
      </c>
      <c r="AG160" s="12">
        <v>0</v>
      </c>
      <c r="AH160" s="12">
        <v>0</v>
      </c>
      <c r="AI160" s="12">
        <v>0</v>
      </c>
      <c r="AJ160" s="12">
        <v>0</v>
      </c>
      <c r="AK160" s="12">
        <v>0</v>
      </c>
      <c r="AL160" s="12">
        <v>0</v>
      </c>
      <c r="AM160" s="21">
        <v>0</v>
      </c>
      <c r="AN160" s="21">
        <v>0</v>
      </c>
      <c r="AO160" s="21">
        <v>0</v>
      </c>
      <c r="AP160" s="21">
        <v>0</v>
      </c>
      <c r="AQ160" s="21">
        <v>0</v>
      </c>
      <c r="AR160" s="21">
        <v>0</v>
      </c>
      <c r="AS160" s="21">
        <v>0</v>
      </c>
      <c r="AT160" s="12">
        <v>0</v>
      </c>
      <c r="AU160" s="12">
        <v>0</v>
      </c>
      <c r="AV160" s="12">
        <v>0</v>
      </c>
      <c r="AW160" s="12">
        <v>0</v>
      </c>
      <c r="AX160" s="12">
        <v>0</v>
      </c>
      <c r="AY160" s="12">
        <v>0</v>
      </c>
      <c r="AZ160" s="12">
        <v>0</v>
      </c>
      <c r="BA160" s="12">
        <v>0</v>
      </c>
      <c r="BB160" s="12">
        <v>0</v>
      </c>
      <c r="BC160" s="12">
        <v>0</v>
      </c>
      <c r="BD160" s="12">
        <v>0</v>
      </c>
      <c r="BE160" s="12">
        <v>0</v>
      </c>
      <c r="BF160" s="12">
        <v>0</v>
      </c>
      <c r="BG160" s="12">
        <v>0</v>
      </c>
      <c r="BH160" s="12">
        <v>0</v>
      </c>
      <c r="BI160" s="12">
        <v>0</v>
      </c>
      <c r="BJ160" s="12">
        <v>0</v>
      </c>
      <c r="BK160" s="12">
        <v>0</v>
      </c>
      <c r="BL160" s="12">
        <v>0</v>
      </c>
      <c r="BM160" s="12">
        <v>0</v>
      </c>
      <c r="BN160" s="12">
        <v>0</v>
      </c>
      <c r="BO160" s="12">
        <v>0</v>
      </c>
      <c r="BP160" s="12">
        <v>0</v>
      </c>
      <c r="BQ160" s="12">
        <v>0</v>
      </c>
      <c r="BR160" s="12">
        <v>0</v>
      </c>
      <c r="BS160" s="12">
        <v>0</v>
      </c>
      <c r="BT160" s="12">
        <v>0</v>
      </c>
      <c r="BU160" s="12">
        <v>0</v>
      </c>
      <c r="BV160" s="12">
        <v>0</v>
      </c>
      <c r="BW160" s="12">
        <v>0</v>
      </c>
      <c r="BX160" s="12">
        <v>0</v>
      </c>
      <c r="BY160" s="12">
        <v>0</v>
      </c>
      <c r="BZ160" s="12">
        <v>0</v>
      </c>
      <c r="CA160" s="12">
        <v>0</v>
      </c>
      <c r="CB160" s="12">
        <v>0</v>
      </c>
      <c r="CC160" s="12">
        <v>0</v>
      </c>
      <c r="CD160" s="12">
        <v>0</v>
      </c>
      <c r="CE160" s="12">
        <v>0</v>
      </c>
      <c r="CF160" s="12">
        <v>0</v>
      </c>
      <c r="CG160" s="12">
        <v>0</v>
      </c>
      <c r="CH160" s="12">
        <v>0</v>
      </c>
      <c r="CI160" s="12">
        <v>0</v>
      </c>
      <c r="CJ160" s="12">
        <v>0</v>
      </c>
      <c r="CK160" s="12">
        <v>0</v>
      </c>
      <c r="CL160" s="12">
        <v>0</v>
      </c>
      <c r="CM160" s="12">
        <v>0</v>
      </c>
      <c r="CN160" s="12">
        <v>0</v>
      </c>
      <c r="CO160" s="12">
        <v>0</v>
      </c>
      <c r="CP160" s="12">
        <v>0</v>
      </c>
      <c r="CQ160" s="12">
        <v>0</v>
      </c>
      <c r="CR160" s="12">
        <v>0</v>
      </c>
      <c r="CS160" s="12">
        <v>0</v>
      </c>
      <c r="CT160" s="12">
        <v>0</v>
      </c>
      <c r="CU160" s="12">
        <v>0</v>
      </c>
      <c r="CV160" s="12">
        <v>0</v>
      </c>
      <c r="CW160" s="12">
        <v>0</v>
      </c>
      <c r="CX160" s="12">
        <v>0</v>
      </c>
      <c r="CY160" s="12">
        <v>0</v>
      </c>
      <c r="CZ160" s="12">
        <v>0</v>
      </c>
      <c r="DA160" s="12">
        <v>0</v>
      </c>
      <c r="DB160" s="12">
        <v>0</v>
      </c>
      <c r="DC160" s="12">
        <v>0</v>
      </c>
      <c r="DD160" s="12">
        <v>0</v>
      </c>
      <c r="DE160" s="12">
        <v>0</v>
      </c>
      <c r="DF160" s="12">
        <v>0</v>
      </c>
      <c r="DG160" s="12">
        <v>0</v>
      </c>
      <c r="DH160" s="12">
        <v>0</v>
      </c>
      <c r="DI160" s="12">
        <v>0</v>
      </c>
      <c r="DJ160" s="12">
        <v>0</v>
      </c>
      <c r="DK160" s="12">
        <v>0</v>
      </c>
      <c r="DL160" s="12">
        <v>0</v>
      </c>
      <c r="DM160" s="12">
        <v>0</v>
      </c>
      <c r="DN160" s="12">
        <v>0</v>
      </c>
      <c r="DO160" s="12">
        <v>0</v>
      </c>
      <c r="DP160" s="12">
        <v>0</v>
      </c>
      <c r="DQ160" s="12">
        <v>0</v>
      </c>
      <c r="DR160" s="12">
        <v>0</v>
      </c>
      <c r="DS160" s="12">
        <v>0</v>
      </c>
      <c r="DT160" s="12">
        <v>0</v>
      </c>
      <c r="DU160" s="12">
        <v>0</v>
      </c>
      <c r="DV160" s="12">
        <v>0</v>
      </c>
      <c r="DW160" s="12">
        <v>0</v>
      </c>
      <c r="DX160" s="12">
        <v>0</v>
      </c>
      <c r="DY160" s="12">
        <v>0</v>
      </c>
      <c r="DZ160" s="12">
        <v>0</v>
      </c>
      <c r="EA160" s="12">
        <v>0</v>
      </c>
      <c r="EB160" s="12">
        <v>0</v>
      </c>
      <c r="EC160" s="12">
        <v>0</v>
      </c>
      <c r="ED160" s="12">
        <v>0</v>
      </c>
      <c r="EE160" s="12">
        <v>0</v>
      </c>
      <c r="EF160" s="12">
        <v>0</v>
      </c>
      <c r="EG160" s="12">
        <v>0</v>
      </c>
      <c r="EH160" s="12">
        <v>0</v>
      </c>
      <c r="EI160" s="12">
        <v>0</v>
      </c>
      <c r="EJ160" s="12">
        <v>0</v>
      </c>
      <c r="EK160" s="12">
        <v>0</v>
      </c>
      <c r="EL160" s="12">
        <v>0</v>
      </c>
      <c r="EM160" s="12">
        <v>0</v>
      </c>
      <c r="EN160" s="12">
        <v>0</v>
      </c>
      <c r="EO160" s="12">
        <v>0</v>
      </c>
      <c r="EP160" s="12">
        <v>0</v>
      </c>
      <c r="EQ160" s="12">
        <v>0</v>
      </c>
      <c r="ER160" s="12">
        <v>0</v>
      </c>
      <c r="ES160" s="12">
        <v>0</v>
      </c>
      <c r="ET160" s="12">
        <v>0</v>
      </c>
      <c r="EU160" s="12">
        <v>0</v>
      </c>
      <c r="EV160" s="12">
        <v>0</v>
      </c>
      <c r="EW160" s="12">
        <v>0</v>
      </c>
      <c r="EX160" s="12">
        <v>0</v>
      </c>
      <c r="EY160" s="12">
        <v>0</v>
      </c>
      <c r="EZ160" s="12">
        <v>0</v>
      </c>
      <c r="FA160" s="12">
        <v>0</v>
      </c>
      <c r="FB160" s="12">
        <v>0</v>
      </c>
      <c r="FC160" s="12">
        <v>0</v>
      </c>
      <c r="FD160" s="12">
        <v>0</v>
      </c>
      <c r="FE160" s="12">
        <v>0</v>
      </c>
      <c r="FF160" s="12">
        <v>0</v>
      </c>
      <c r="FG160" s="12">
        <v>0</v>
      </c>
      <c r="FH160" s="12">
        <v>0</v>
      </c>
      <c r="FI160" s="12">
        <v>0</v>
      </c>
      <c r="FJ160" s="12">
        <v>0</v>
      </c>
      <c r="FK160" s="12">
        <v>0</v>
      </c>
      <c r="FL160" s="12">
        <v>0</v>
      </c>
      <c r="FM160" s="12">
        <v>0</v>
      </c>
      <c r="FN160" s="12">
        <v>0</v>
      </c>
      <c r="FO160" s="12">
        <v>0</v>
      </c>
      <c r="FP160" s="12">
        <v>0</v>
      </c>
      <c r="FQ160" s="12">
        <v>0</v>
      </c>
      <c r="FR160" s="12">
        <v>0</v>
      </c>
      <c r="FS160" s="12">
        <v>0</v>
      </c>
      <c r="FT160" s="12">
        <v>0</v>
      </c>
      <c r="FU160" s="12">
        <v>0</v>
      </c>
      <c r="FV160" s="12">
        <v>0</v>
      </c>
      <c r="FW160" s="12">
        <v>0</v>
      </c>
      <c r="FX160" s="12">
        <v>0</v>
      </c>
      <c r="FY160" s="12">
        <v>0</v>
      </c>
      <c r="FZ160" s="12">
        <v>0</v>
      </c>
      <c r="GA160" s="12">
        <v>0</v>
      </c>
      <c r="GB160" s="12">
        <v>0</v>
      </c>
      <c r="GC160" s="12">
        <v>0</v>
      </c>
      <c r="GD160" s="12">
        <v>0</v>
      </c>
      <c r="GE160" s="12">
        <v>0</v>
      </c>
      <c r="GF160" s="12">
        <v>0</v>
      </c>
      <c r="GG160" s="12">
        <v>0</v>
      </c>
      <c r="GH160" s="12">
        <v>0</v>
      </c>
      <c r="GI160" s="12">
        <v>0</v>
      </c>
    </row>
    <row r="161" spans="1:191" x14ac:dyDescent="0.45">
      <c r="A161">
        <v>159</v>
      </c>
      <c r="B161" s="22" t="s">
        <v>71</v>
      </c>
      <c r="C161" s="23" t="s">
        <v>22</v>
      </c>
      <c r="D161" s="1">
        <v>0</v>
      </c>
      <c r="E161" s="1">
        <v>0</v>
      </c>
      <c r="F161" s="1">
        <f t="shared" si="16"/>
        <v>0</v>
      </c>
      <c r="G161" s="1">
        <f t="shared" si="14"/>
        <v>0</v>
      </c>
      <c r="H161" s="12">
        <v>0</v>
      </c>
      <c r="I161" s="12">
        <v>0</v>
      </c>
      <c r="J161" s="12">
        <v>0</v>
      </c>
      <c r="K161" s="12">
        <v>0</v>
      </c>
      <c r="L161" s="12">
        <v>0</v>
      </c>
      <c r="M161" s="12">
        <v>0</v>
      </c>
      <c r="N161" s="12">
        <v>0</v>
      </c>
      <c r="O161" s="12">
        <v>0</v>
      </c>
      <c r="P161" s="12">
        <v>0</v>
      </c>
      <c r="Q161" s="12">
        <v>0</v>
      </c>
      <c r="R161" s="12">
        <v>0</v>
      </c>
      <c r="S161" s="12">
        <v>0</v>
      </c>
      <c r="T161" s="12">
        <v>0</v>
      </c>
      <c r="U161" s="12">
        <v>0</v>
      </c>
      <c r="V161" s="12">
        <v>0</v>
      </c>
      <c r="W161" s="12">
        <v>0</v>
      </c>
      <c r="X161" s="12">
        <v>0</v>
      </c>
      <c r="Y161" s="12">
        <v>0</v>
      </c>
      <c r="Z161" s="12">
        <v>0</v>
      </c>
      <c r="AA161" s="12">
        <v>0</v>
      </c>
      <c r="AB161" s="12">
        <v>0</v>
      </c>
      <c r="AC161" s="12">
        <v>0</v>
      </c>
      <c r="AD161" s="12">
        <v>0</v>
      </c>
      <c r="AE161" s="12">
        <v>0</v>
      </c>
      <c r="AF161" s="12">
        <v>0</v>
      </c>
      <c r="AG161" s="12">
        <v>0</v>
      </c>
      <c r="AH161" s="12">
        <v>0</v>
      </c>
      <c r="AI161" s="12">
        <v>0</v>
      </c>
      <c r="AJ161" s="12">
        <v>0</v>
      </c>
      <c r="AK161" s="12">
        <v>0</v>
      </c>
      <c r="AL161" s="12">
        <v>0</v>
      </c>
      <c r="AM161" s="21">
        <v>0</v>
      </c>
      <c r="AN161" s="21">
        <v>0</v>
      </c>
      <c r="AO161" s="21">
        <v>0</v>
      </c>
      <c r="AP161" s="21">
        <v>0</v>
      </c>
      <c r="AQ161" s="21">
        <v>0</v>
      </c>
      <c r="AR161" s="21">
        <v>0</v>
      </c>
      <c r="AS161" s="21">
        <v>0</v>
      </c>
      <c r="AT161" s="12">
        <v>0</v>
      </c>
      <c r="AU161" s="12">
        <v>0</v>
      </c>
      <c r="AV161" s="12">
        <v>0</v>
      </c>
      <c r="AW161" s="12">
        <v>0</v>
      </c>
      <c r="AX161" s="12">
        <v>0</v>
      </c>
      <c r="AY161" s="12">
        <v>0</v>
      </c>
      <c r="AZ161" s="12">
        <v>0</v>
      </c>
      <c r="BA161" s="12">
        <v>0</v>
      </c>
      <c r="BB161" s="12">
        <v>0</v>
      </c>
      <c r="BC161" s="12">
        <v>0</v>
      </c>
      <c r="BD161" s="12">
        <v>0</v>
      </c>
      <c r="BE161" s="12">
        <v>0</v>
      </c>
      <c r="BF161" s="12">
        <v>0</v>
      </c>
      <c r="BG161" s="12">
        <v>0</v>
      </c>
      <c r="BH161" s="12">
        <v>0</v>
      </c>
      <c r="BI161" s="12">
        <v>0</v>
      </c>
      <c r="BJ161" s="12">
        <v>0</v>
      </c>
      <c r="BK161" s="12">
        <v>0</v>
      </c>
      <c r="BL161" s="12">
        <v>0</v>
      </c>
      <c r="BM161" s="12">
        <v>0</v>
      </c>
      <c r="BN161" s="12">
        <v>0</v>
      </c>
      <c r="BO161" s="12">
        <v>0</v>
      </c>
      <c r="BP161" s="12">
        <v>0</v>
      </c>
      <c r="BQ161" s="12">
        <v>0</v>
      </c>
      <c r="BR161" s="12">
        <v>0</v>
      </c>
      <c r="BS161" s="12">
        <v>0</v>
      </c>
      <c r="BT161" s="12">
        <v>0</v>
      </c>
      <c r="BU161" s="12">
        <v>0</v>
      </c>
      <c r="BV161" s="12">
        <v>0</v>
      </c>
      <c r="BW161" s="12">
        <v>0</v>
      </c>
      <c r="BX161" s="12">
        <v>0</v>
      </c>
      <c r="BY161" s="12">
        <v>0</v>
      </c>
      <c r="BZ161" s="12">
        <v>0</v>
      </c>
      <c r="CA161" s="12">
        <v>0</v>
      </c>
      <c r="CB161" s="12">
        <v>0</v>
      </c>
      <c r="CC161" s="12">
        <v>0</v>
      </c>
      <c r="CD161" s="12">
        <v>0</v>
      </c>
      <c r="CE161" s="12">
        <v>0</v>
      </c>
      <c r="CF161" s="12">
        <v>0</v>
      </c>
      <c r="CG161" s="12">
        <v>0</v>
      </c>
      <c r="CH161" s="12">
        <v>0</v>
      </c>
      <c r="CI161" s="12">
        <v>0</v>
      </c>
      <c r="CJ161" s="12">
        <v>0</v>
      </c>
      <c r="CK161" s="12">
        <v>0</v>
      </c>
      <c r="CL161" s="12">
        <v>0</v>
      </c>
      <c r="CM161" s="12">
        <v>0</v>
      </c>
      <c r="CN161" s="12">
        <v>0</v>
      </c>
      <c r="CO161" s="12">
        <v>0</v>
      </c>
      <c r="CP161" s="12">
        <v>0</v>
      </c>
      <c r="CQ161" s="12">
        <v>0</v>
      </c>
      <c r="CR161" s="12">
        <v>0</v>
      </c>
      <c r="CS161" s="12">
        <v>0</v>
      </c>
      <c r="CT161" s="12">
        <v>0</v>
      </c>
      <c r="CU161" s="12">
        <v>0</v>
      </c>
      <c r="CV161" s="12">
        <v>0</v>
      </c>
      <c r="CW161" s="12">
        <v>0</v>
      </c>
      <c r="CX161" s="12">
        <v>0</v>
      </c>
      <c r="CY161" s="12">
        <v>0</v>
      </c>
      <c r="CZ161" s="12">
        <v>0</v>
      </c>
      <c r="DA161" s="12">
        <v>0</v>
      </c>
      <c r="DB161" s="12">
        <v>0</v>
      </c>
      <c r="DC161" s="12">
        <v>0</v>
      </c>
      <c r="DD161" s="12">
        <v>0</v>
      </c>
      <c r="DE161" s="12">
        <v>0</v>
      </c>
      <c r="DF161" s="12">
        <v>0</v>
      </c>
      <c r="DG161" s="12">
        <v>0</v>
      </c>
      <c r="DH161" s="12">
        <v>0</v>
      </c>
      <c r="DI161" s="12">
        <v>0</v>
      </c>
      <c r="DJ161" s="12">
        <v>0</v>
      </c>
      <c r="DK161" s="12">
        <v>0</v>
      </c>
      <c r="DL161" s="12">
        <v>0</v>
      </c>
      <c r="DM161" s="12">
        <v>0</v>
      </c>
      <c r="DN161" s="12">
        <v>0</v>
      </c>
      <c r="DO161" s="12">
        <v>0</v>
      </c>
      <c r="DP161" s="12">
        <v>0</v>
      </c>
      <c r="DQ161" s="12">
        <v>0</v>
      </c>
      <c r="DR161" s="12">
        <v>0</v>
      </c>
      <c r="DS161" s="12">
        <v>0</v>
      </c>
      <c r="DT161" s="12">
        <v>0</v>
      </c>
      <c r="DU161" s="12">
        <v>0</v>
      </c>
      <c r="DV161" s="12">
        <v>0</v>
      </c>
      <c r="DW161" s="12">
        <v>0</v>
      </c>
      <c r="DX161" s="12">
        <v>0</v>
      </c>
      <c r="DY161" s="12">
        <v>0</v>
      </c>
      <c r="DZ161" s="12">
        <v>0</v>
      </c>
      <c r="EA161" s="12">
        <v>0</v>
      </c>
      <c r="EB161" s="12">
        <v>0</v>
      </c>
      <c r="EC161" s="12">
        <v>0</v>
      </c>
      <c r="ED161" s="12">
        <v>0</v>
      </c>
      <c r="EE161" s="12">
        <v>0</v>
      </c>
      <c r="EF161" s="12">
        <v>0</v>
      </c>
      <c r="EG161" s="12">
        <v>0</v>
      </c>
      <c r="EH161" s="12">
        <v>0</v>
      </c>
      <c r="EI161" s="12">
        <v>0</v>
      </c>
      <c r="EJ161" s="12">
        <v>0</v>
      </c>
      <c r="EK161" s="12">
        <v>0</v>
      </c>
      <c r="EL161" s="12">
        <v>0</v>
      </c>
      <c r="EM161" s="12">
        <v>0</v>
      </c>
      <c r="EN161" s="12">
        <v>0</v>
      </c>
      <c r="EO161" s="12">
        <v>0</v>
      </c>
      <c r="EP161" s="12">
        <v>0</v>
      </c>
      <c r="EQ161" s="12">
        <v>0</v>
      </c>
      <c r="ER161" s="12">
        <v>0</v>
      </c>
      <c r="ES161" s="12">
        <v>0</v>
      </c>
      <c r="ET161" s="12">
        <v>0</v>
      </c>
      <c r="EU161" s="12">
        <v>0</v>
      </c>
      <c r="EV161" s="12">
        <v>0</v>
      </c>
      <c r="EW161" s="12">
        <v>0</v>
      </c>
      <c r="EX161" s="12">
        <v>0</v>
      </c>
      <c r="EY161" s="12">
        <v>0</v>
      </c>
      <c r="EZ161" s="12">
        <v>0</v>
      </c>
      <c r="FA161" s="12">
        <v>0</v>
      </c>
      <c r="FB161" s="12">
        <v>0</v>
      </c>
      <c r="FC161" s="12">
        <v>0</v>
      </c>
      <c r="FD161" s="12">
        <v>0</v>
      </c>
      <c r="FE161" s="12">
        <v>0</v>
      </c>
      <c r="FF161" s="12">
        <v>0</v>
      </c>
      <c r="FG161" s="12">
        <v>0</v>
      </c>
      <c r="FH161" s="12">
        <v>0</v>
      </c>
      <c r="FI161" s="12">
        <v>0</v>
      </c>
      <c r="FJ161" s="12">
        <v>0</v>
      </c>
      <c r="FK161" s="12">
        <v>0</v>
      </c>
      <c r="FL161" s="12">
        <v>0</v>
      </c>
      <c r="FM161" s="12">
        <v>0</v>
      </c>
      <c r="FN161" s="12">
        <v>0</v>
      </c>
      <c r="FO161" s="12">
        <v>0</v>
      </c>
      <c r="FP161" s="12">
        <v>0</v>
      </c>
      <c r="FQ161" s="12">
        <v>0</v>
      </c>
      <c r="FR161" s="12">
        <v>0</v>
      </c>
      <c r="FS161" s="12">
        <v>0</v>
      </c>
      <c r="FT161" s="12">
        <v>0</v>
      </c>
      <c r="FU161" s="12">
        <v>0</v>
      </c>
      <c r="FV161" s="12">
        <v>0</v>
      </c>
      <c r="FW161" s="12">
        <v>0</v>
      </c>
      <c r="FX161" s="12">
        <v>0</v>
      </c>
      <c r="FY161" s="12">
        <v>0</v>
      </c>
      <c r="FZ161" s="12">
        <v>0</v>
      </c>
      <c r="GA161" s="12">
        <v>0</v>
      </c>
      <c r="GB161" s="12">
        <v>0</v>
      </c>
      <c r="GC161" s="12">
        <v>0</v>
      </c>
      <c r="GD161" s="12">
        <v>0</v>
      </c>
      <c r="GE161" s="12">
        <v>0</v>
      </c>
      <c r="GF161" s="12">
        <v>0</v>
      </c>
      <c r="GG161" s="12">
        <v>0</v>
      </c>
      <c r="GH161" s="12">
        <v>0</v>
      </c>
      <c r="GI161" s="12">
        <v>0</v>
      </c>
    </row>
    <row r="162" spans="1:191" x14ac:dyDescent="0.45">
      <c r="A162">
        <v>160</v>
      </c>
      <c r="B162" s="22" t="s">
        <v>70</v>
      </c>
      <c r="C162" s="23" t="s">
        <v>22</v>
      </c>
      <c r="D162" s="1">
        <v>0.76923076923077005</v>
      </c>
      <c r="E162" s="1">
        <v>1</v>
      </c>
      <c r="F162" s="1">
        <f t="shared" si="16"/>
        <v>0</v>
      </c>
      <c r="G162" s="1">
        <f t="shared" si="14"/>
        <v>0</v>
      </c>
      <c r="H162" s="12">
        <v>0</v>
      </c>
      <c r="I162" s="12">
        <v>0</v>
      </c>
      <c r="J162" s="12">
        <v>0</v>
      </c>
      <c r="K162" s="12">
        <v>0</v>
      </c>
      <c r="L162" s="12">
        <v>0</v>
      </c>
      <c r="M162" s="12">
        <v>0</v>
      </c>
      <c r="N162" s="12">
        <v>0</v>
      </c>
      <c r="O162" s="12">
        <v>0</v>
      </c>
      <c r="P162" s="12">
        <v>0</v>
      </c>
      <c r="Q162" s="12">
        <v>0</v>
      </c>
      <c r="R162" s="12">
        <v>0</v>
      </c>
      <c r="S162" s="12">
        <v>0</v>
      </c>
      <c r="T162" s="12">
        <v>0</v>
      </c>
      <c r="U162" s="12">
        <v>0</v>
      </c>
      <c r="V162" s="12">
        <v>0</v>
      </c>
      <c r="W162" s="12">
        <v>0</v>
      </c>
      <c r="X162" s="12">
        <v>0</v>
      </c>
      <c r="Y162" s="12">
        <v>0</v>
      </c>
      <c r="Z162" s="12">
        <v>0</v>
      </c>
      <c r="AA162" s="12">
        <v>0</v>
      </c>
      <c r="AB162" s="12">
        <v>0</v>
      </c>
      <c r="AC162" s="12">
        <v>0</v>
      </c>
      <c r="AD162" s="12">
        <v>0</v>
      </c>
      <c r="AE162" s="12">
        <v>0</v>
      </c>
      <c r="AF162" s="12">
        <v>0</v>
      </c>
      <c r="AG162" s="12">
        <v>0</v>
      </c>
      <c r="AH162" s="12">
        <v>0</v>
      </c>
      <c r="AI162" s="12">
        <v>0</v>
      </c>
      <c r="AJ162" s="12">
        <v>0</v>
      </c>
      <c r="AK162" s="12">
        <v>0</v>
      </c>
      <c r="AL162" s="12">
        <v>0</v>
      </c>
      <c r="AM162" s="21">
        <v>0</v>
      </c>
      <c r="AN162" s="21">
        <v>0</v>
      </c>
      <c r="AO162" s="21">
        <v>0</v>
      </c>
      <c r="AP162" s="21">
        <v>0</v>
      </c>
      <c r="AQ162" s="21">
        <v>0</v>
      </c>
      <c r="AR162" s="21">
        <v>0</v>
      </c>
      <c r="AS162" s="21">
        <v>0</v>
      </c>
      <c r="AT162" s="12">
        <v>0</v>
      </c>
      <c r="AU162" s="12">
        <v>0</v>
      </c>
      <c r="AV162" s="12">
        <v>0</v>
      </c>
      <c r="AW162" s="12">
        <v>0</v>
      </c>
      <c r="AX162" s="12">
        <v>0</v>
      </c>
      <c r="AY162" s="12">
        <v>0</v>
      </c>
      <c r="AZ162" s="12">
        <v>0</v>
      </c>
      <c r="BA162" s="12">
        <v>0</v>
      </c>
      <c r="BB162" s="12">
        <v>0</v>
      </c>
      <c r="BC162" s="12">
        <v>0</v>
      </c>
      <c r="BD162" s="12">
        <v>0</v>
      </c>
      <c r="BE162" s="12">
        <v>0</v>
      </c>
      <c r="BF162" s="12">
        <v>0</v>
      </c>
      <c r="BG162" s="12">
        <v>0</v>
      </c>
      <c r="BH162" s="12">
        <v>0</v>
      </c>
      <c r="BI162" s="12">
        <v>0</v>
      </c>
      <c r="BJ162" s="12">
        <v>0</v>
      </c>
      <c r="BK162" s="12">
        <v>0</v>
      </c>
      <c r="BL162" s="12">
        <v>0</v>
      </c>
      <c r="BM162" s="12">
        <v>0</v>
      </c>
      <c r="BN162" s="12">
        <v>0</v>
      </c>
      <c r="BO162" s="12">
        <v>0</v>
      </c>
      <c r="BP162" s="12">
        <v>0</v>
      </c>
      <c r="BQ162" s="12">
        <v>0</v>
      </c>
      <c r="BR162" s="12">
        <v>0</v>
      </c>
      <c r="BS162" s="12">
        <v>0</v>
      </c>
      <c r="BT162" s="12">
        <v>0</v>
      </c>
      <c r="BU162" s="12">
        <v>0</v>
      </c>
      <c r="BV162" s="12">
        <v>0</v>
      </c>
      <c r="BW162" s="12">
        <v>0</v>
      </c>
      <c r="BX162" s="12">
        <v>0</v>
      </c>
      <c r="BY162" s="12">
        <v>0</v>
      </c>
      <c r="BZ162" s="12">
        <v>0</v>
      </c>
      <c r="CA162" s="12">
        <v>0</v>
      </c>
      <c r="CB162" s="12">
        <v>0</v>
      </c>
      <c r="CC162" s="12">
        <v>0</v>
      </c>
      <c r="CD162" s="12">
        <v>0</v>
      </c>
      <c r="CE162" s="12">
        <v>0</v>
      </c>
      <c r="CF162" s="12">
        <v>0</v>
      </c>
      <c r="CG162" s="12">
        <v>0</v>
      </c>
      <c r="CH162" s="12">
        <v>0</v>
      </c>
      <c r="CI162" s="12">
        <v>0</v>
      </c>
      <c r="CJ162" s="12">
        <v>0</v>
      </c>
      <c r="CK162" s="12">
        <v>0</v>
      </c>
      <c r="CL162" s="12">
        <v>0</v>
      </c>
      <c r="CM162" s="12">
        <v>0</v>
      </c>
      <c r="CN162" s="12">
        <v>0</v>
      </c>
      <c r="CO162" s="12">
        <v>0</v>
      </c>
      <c r="CP162" s="12">
        <v>0</v>
      </c>
      <c r="CQ162" s="12">
        <v>0</v>
      </c>
      <c r="CR162" s="12">
        <v>0</v>
      </c>
      <c r="CS162" s="12">
        <v>0</v>
      </c>
      <c r="CT162" s="12">
        <v>0</v>
      </c>
      <c r="CU162" s="12">
        <v>0</v>
      </c>
      <c r="CV162" s="12">
        <v>0</v>
      </c>
      <c r="CW162" s="12">
        <v>0</v>
      </c>
      <c r="CX162" s="12">
        <v>0</v>
      </c>
      <c r="CY162" s="12">
        <v>0</v>
      </c>
      <c r="CZ162" s="12">
        <v>0</v>
      </c>
      <c r="DA162" s="12">
        <v>0</v>
      </c>
      <c r="DB162" s="12">
        <v>0</v>
      </c>
      <c r="DC162" s="12">
        <v>0</v>
      </c>
      <c r="DD162" s="12">
        <v>0</v>
      </c>
      <c r="DE162" s="12">
        <v>0</v>
      </c>
      <c r="DF162" s="12">
        <v>0</v>
      </c>
      <c r="DG162" s="12">
        <v>0</v>
      </c>
      <c r="DH162" s="12">
        <v>0</v>
      </c>
      <c r="DI162" s="12">
        <v>0</v>
      </c>
      <c r="DJ162" s="12">
        <v>0</v>
      </c>
      <c r="DK162" s="12">
        <v>0</v>
      </c>
      <c r="DL162" s="12">
        <v>0</v>
      </c>
      <c r="DM162" s="12">
        <v>0</v>
      </c>
      <c r="DN162" s="12">
        <v>0</v>
      </c>
      <c r="DO162" s="12">
        <v>0</v>
      </c>
      <c r="DP162" s="12">
        <v>0</v>
      </c>
      <c r="DQ162" s="12">
        <v>0</v>
      </c>
      <c r="DR162" s="12">
        <v>0</v>
      </c>
      <c r="DS162" s="12">
        <v>0</v>
      </c>
      <c r="DT162" s="12">
        <v>0</v>
      </c>
      <c r="DU162" s="12">
        <v>0</v>
      </c>
      <c r="DV162" s="12">
        <v>0</v>
      </c>
      <c r="DW162" s="12">
        <v>0</v>
      </c>
      <c r="DX162" s="12">
        <v>0</v>
      </c>
      <c r="DY162" s="12">
        <v>0</v>
      </c>
      <c r="DZ162" s="12">
        <v>0</v>
      </c>
      <c r="EA162" s="12">
        <v>0</v>
      </c>
      <c r="EB162" s="12">
        <v>0</v>
      </c>
      <c r="EC162" s="12">
        <v>0</v>
      </c>
      <c r="ED162" s="12">
        <v>0</v>
      </c>
      <c r="EE162" s="12">
        <v>0</v>
      </c>
      <c r="EF162" s="12">
        <v>0</v>
      </c>
      <c r="EG162" s="12">
        <v>0</v>
      </c>
      <c r="EH162" s="12">
        <v>0</v>
      </c>
      <c r="EI162" s="12">
        <v>0</v>
      </c>
      <c r="EJ162" s="12">
        <v>0</v>
      </c>
      <c r="EK162" s="12">
        <v>0</v>
      </c>
      <c r="EL162" s="12">
        <v>0</v>
      </c>
      <c r="EM162" s="12">
        <v>0</v>
      </c>
      <c r="EN162" s="12">
        <v>0</v>
      </c>
      <c r="EO162" s="12">
        <v>0</v>
      </c>
      <c r="EP162" s="12">
        <v>0</v>
      </c>
      <c r="EQ162" s="12">
        <v>0</v>
      </c>
      <c r="ER162" s="12">
        <v>0</v>
      </c>
      <c r="ES162" s="12">
        <v>0</v>
      </c>
      <c r="ET162" s="12">
        <v>0</v>
      </c>
      <c r="EU162" s="12">
        <v>0</v>
      </c>
      <c r="EV162" s="12">
        <v>0</v>
      </c>
      <c r="EW162" s="12">
        <v>0</v>
      </c>
      <c r="EX162" s="12">
        <v>0</v>
      </c>
      <c r="EY162" s="12">
        <v>0</v>
      </c>
      <c r="EZ162" s="12">
        <v>0</v>
      </c>
      <c r="FA162" s="12">
        <v>0</v>
      </c>
      <c r="FB162" s="12">
        <v>0</v>
      </c>
      <c r="FC162" s="12">
        <v>0</v>
      </c>
      <c r="FD162" s="12">
        <v>0</v>
      </c>
      <c r="FE162" s="12">
        <v>0</v>
      </c>
      <c r="FF162" s="12">
        <v>0</v>
      </c>
      <c r="FG162" s="12">
        <v>0</v>
      </c>
      <c r="FH162" s="12">
        <v>0</v>
      </c>
      <c r="FI162" s="12">
        <v>0</v>
      </c>
      <c r="FJ162" s="12">
        <v>0</v>
      </c>
      <c r="FK162" s="12">
        <v>0</v>
      </c>
      <c r="FL162" s="12">
        <v>0</v>
      </c>
      <c r="FM162" s="12">
        <v>0</v>
      </c>
      <c r="FN162" s="12">
        <v>0</v>
      </c>
      <c r="FO162" s="12">
        <v>0</v>
      </c>
      <c r="FP162" s="12">
        <v>0</v>
      </c>
      <c r="FQ162" s="12">
        <v>0</v>
      </c>
      <c r="FR162" s="12">
        <v>0</v>
      </c>
      <c r="FS162" s="12">
        <v>0</v>
      </c>
      <c r="FT162" s="12">
        <v>0</v>
      </c>
      <c r="FU162" s="12">
        <v>0</v>
      </c>
      <c r="FV162" s="12">
        <v>0</v>
      </c>
      <c r="FW162" s="12">
        <v>0</v>
      </c>
      <c r="FX162" s="12">
        <v>0</v>
      </c>
      <c r="FY162" s="12">
        <v>0</v>
      </c>
      <c r="FZ162" s="12">
        <v>0</v>
      </c>
      <c r="GA162" s="12">
        <v>0</v>
      </c>
      <c r="GB162" s="12">
        <v>0</v>
      </c>
      <c r="GC162" s="12">
        <v>0</v>
      </c>
      <c r="GD162" s="12">
        <v>0</v>
      </c>
      <c r="GE162" s="12">
        <v>0</v>
      </c>
      <c r="GF162" s="12">
        <v>0</v>
      </c>
      <c r="GG162" s="12">
        <v>0</v>
      </c>
      <c r="GH162" s="12">
        <v>0</v>
      </c>
      <c r="GI162" s="12">
        <v>0</v>
      </c>
    </row>
    <row r="163" spans="1:191" x14ac:dyDescent="0.45">
      <c r="A163">
        <v>161</v>
      </c>
      <c r="B163" s="22" t="s">
        <v>248</v>
      </c>
      <c r="C163" s="23" t="s">
        <v>22</v>
      </c>
      <c r="D163" s="1">
        <v>0</v>
      </c>
      <c r="E163" s="1">
        <v>0</v>
      </c>
      <c r="F163" s="1">
        <v>0</v>
      </c>
      <c r="G163" s="1">
        <v>0</v>
      </c>
      <c r="H163" s="12">
        <v>0</v>
      </c>
      <c r="I163" s="12">
        <v>0</v>
      </c>
      <c r="J163" s="12">
        <v>0</v>
      </c>
      <c r="K163" s="12">
        <v>0</v>
      </c>
      <c r="L163" s="12">
        <v>0</v>
      </c>
      <c r="M163" s="12">
        <v>0</v>
      </c>
      <c r="N163" s="12">
        <v>0</v>
      </c>
      <c r="O163" s="12">
        <v>0</v>
      </c>
      <c r="P163" s="12">
        <v>0</v>
      </c>
      <c r="Q163" s="12">
        <v>0</v>
      </c>
      <c r="R163" s="12">
        <v>0</v>
      </c>
      <c r="S163" s="12">
        <v>0</v>
      </c>
      <c r="T163" s="12">
        <v>0</v>
      </c>
      <c r="U163" s="12">
        <v>0</v>
      </c>
      <c r="V163" s="12">
        <v>0</v>
      </c>
      <c r="W163" s="12">
        <v>0</v>
      </c>
      <c r="X163" s="12">
        <v>0</v>
      </c>
      <c r="Y163" s="12">
        <v>0</v>
      </c>
      <c r="Z163" s="12">
        <v>0</v>
      </c>
      <c r="AA163" s="12">
        <v>0</v>
      </c>
      <c r="AB163" s="12">
        <v>0</v>
      </c>
      <c r="AC163" s="12">
        <v>0</v>
      </c>
      <c r="AD163" s="12">
        <v>0</v>
      </c>
      <c r="AE163" s="12">
        <v>0</v>
      </c>
      <c r="AF163" s="12">
        <v>0</v>
      </c>
      <c r="AG163" s="12">
        <v>0</v>
      </c>
      <c r="AH163" s="12">
        <v>0</v>
      </c>
      <c r="AI163" s="12">
        <v>0</v>
      </c>
      <c r="AJ163" s="12">
        <v>0</v>
      </c>
      <c r="AK163" s="12">
        <v>0</v>
      </c>
      <c r="AL163" s="12">
        <v>0</v>
      </c>
      <c r="AM163" s="21">
        <v>0</v>
      </c>
      <c r="AN163" s="21">
        <v>0</v>
      </c>
      <c r="AO163" s="21">
        <v>0</v>
      </c>
      <c r="AP163" s="21">
        <v>0</v>
      </c>
      <c r="AQ163" s="21">
        <v>0</v>
      </c>
      <c r="AR163" s="21">
        <v>0</v>
      </c>
      <c r="AS163" s="21">
        <v>0</v>
      </c>
      <c r="AT163" s="12">
        <v>0</v>
      </c>
      <c r="AU163" s="12">
        <v>0</v>
      </c>
      <c r="AV163" s="12">
        <v>0</v>
      </c>
      <c r="AW163" s="12">
        <v>0</v>
      </c>
      <c r="AX163" s="12">
        <v>0</v>
      </c>
      <c r="AY163" s="12">
        <v>0</v>
      </c>
      <c r="AZ163" s="12">
        <v>0</v>
      </c>
      <c r="BA163" s="12">
        <v>0</v>
      </c>
      <c r="BB163" s="12">
        <v>0</v>
      </c>
      <c r="BC163" s="12">
        <v>0</v>
      </c>
      <c r="BD163" s="12">
        <v>0</v>
      </c>
      <c r="BE163" s="12">
        <v>0</v>
      </c>
      <c r="BF163" s="12">
        <v>0</v>
      </c>
      <c r="BG163" s="12">
        <v>0</v>
      </c>
      <c r="BH163" s="12">
        <v>0</v>
      </c>
      <c r="BI163" s="12">
        <v>0</v>
      </c>
      <c r="BJ163" s="12">
        <v>0</v>
      </c>
      <c r="BK163" s="12">
        <v>0</v>
      </c>
      <c r="BL163" s="12">
        <v>0</v>
      </c>
      <c r="BM163" s="12">
        <v>0</v>
      </c>
      <c r="BN163" s="12">
        <v>0</v>
      </c>
      <c r="BO163" s="12">
        <v>0</v>
      </c>
      <c r="BP163" s="12">
        <v>0</v>
      </c>
      <c r="BQ163" s="12">
        <v>0</v>
      </c>
      <c r="BR163" s="12">
        <v>0</v>
      </c>
      <c r="BS163" s="12">
        <v>0</v>
      </c>
      <c r="BT163" s="12">
        <v>0</v>
      </c>
      <c r="BU163" s="12">
        <v>0</v>
      </c>
      <c r="BV163" s="12">
        <v>0</v>
      </c>
      <c r="BW163" s="12">
        <v>0</v>
      </c>
      <c r="BX163" s="12">
        <v>0</v>
      </c>
      <c r="BY163" s="12">
        <v>0</v>
      </c>
      <c r="BZ163" s="12">
        <v>0</v>
      </c>
      <c r="CA163" s="12">
        <v>0</v>
      </c>
      <c r="CB163" s="12">
        <v>0</v>
      </c>
      <c r="CC163" s="12">
        <v>0</v>
      </c>
      <c r="CD163" s="12">
        <v>0</v>
      </c>
      <c r="CE163" s="12">
        <v>0</v>
      </c>
      <c r="CF163" s="12">
        <v>0</v>
      </c>
      <c r="CG163" s="12">
        <v>0</v>
      </c>
      <c r="CH163" s="12">
        <v>0</v>
      </c>
      <c r="CI163" s="12">
        <v>0</v>
      </c>
      <c r="CJ163" s="12">
        <v>0</v>
      </c>
      <c r="CK163" s="12">
        <v>0</v>
      </c>
      <c r="CL163" s="12">
        <v>0</v>
      </c>
      <c r="CM163" s="12">
        <v>0</v>
      </c>
      <c r="CN163" s="12">
        <v>0</v>
      </c>
      <c r="CO163" s="12">
        <v>0</v>
      </c>
      <c r="CP163" s="12">
        <v>0</v>
      </c>
      <c r="CQ163" s="12">
        <v>0</v>
      </c>
      <c r="CR163" s="12">
        <v>0</v>
      </c>
      <c r="CS163" s="12">
        <v>0</v>
      </c>
      <c r="CT163" s="12">
        <v>0</v>
      </c>
      <c r="CU163" s="12">
        <v>0</v>
      </c>
      <c r="CV163" s="12">
        <v>0</v>
      </c>
      <c r="CW163" s="12">
        <v>0</v>
      </c>
      <c r="CX163" s="12">
        <v>0</v>
      </c>
      <c r="CY163" s="12">
        <v>0</v>
      </c>
      <c r="CZ163" s="12">
        <v>0</v>
      </c>
      <c r="DA163" s="12">
        <v>0</v>
      </c>
      <c r="DB163" s="12">
        <v>0</v>
      </c>
      <c r="DC163" s="12">
        <v>0</v>
      </c>
      <c r="DD163" s="12">
        <v>0</v>
      </c>
      <c r="DE163" s="12">
        <v>0</v>
      </c>
      <c r="DF163" s="12">
        <v>0</v>
      </c>
      <c r="DG163" s="12">
        <v>0</v>
      </c>
      <c r="DH163" s="12">
        <v>0</v>
      </c>
      <c r="DI163" s="12">
        <v>0</v>
      </c>
      <c r="DJ163" s="12">
        <v>0</v>
      </c>
      <c r="DK163" s="12">
        <v>0</v>
      </c>
      <c r="DL163" s="12">
        <v>0</v>
      </c>
      <c r="DM163" s="12">
        <v>0</v>
      </c>
      <c r="DN163" s="12">
        <v>0</v>
      </c>
      <c r="DO163" s="12">
        <v>0</v>
      </c>
      <c r="DP163" s="12">
        <v>0</v>
      </c>
      <c r="DQ163" s="12">
        <v>0</v>
      </c>
      <c r="DR163" s="12">
        <v>0</v>
      </c>
      <c r="DS163" s="12">
        <v>0</v>
      </c>
      <c r="DT163" s="12">
        <v>0</v>
      </c>
      <c r="DU163" s="12">
        <v>0</v>
      </c>
      <c r="DV163" s="12">
        <v>0</v>
      </c>
      <c r="DW163" s="12">
        <v>0</v>
      </c>
      <c r="DX163" s="12">
        <v>0</v>
      </c>
      <c r="DY163" s="12">
        <v>0</v>
      </c>
      <c r="DZ163" s="12">
        <v>0</v>
      </c>
      <c r="EA163" s="12">
        <v>0</v>
      </c>
      <c r="EB163" s="12">
        <v>0</v>
      </c>
      <c r="EC163" s="12">
        <v>0</v>
      </c>
      <c r="ED163" s="12">
        <v>0</v>
      </c>
      <c r="EE163" s="12">
        <v>0</v>
      </c>
      <c r="EF163" s="12">
        <v>0</v>
      </c>
      <c r="EG163" s="12">
        <v>0</v>
      </c>
      <c r="EH163" s="12">
        <v>0</v>
      </c>
      <c r="EI163" s="12">
        <v>0</v>
      </c>
      <c r="EJ163" s="12">
        <v>0</v>
      </c>
      <c r="EK163" s="12">
        <v>0</v>
      </c>
      <c r="EL163" s="12">
        <v>0</v>
      </c>
      <c r="EM163" s="12">
        <v>0</v>
      </c>
      <c r="EN163" s="12">
        <v>0</v>
      </c>
      <c r="EO163" s="12">
        <v>0</v>
      </c>
      <c r="EP163" s="12">
        <v>0</v>
      </c>
      <c r="EQ163" s="12">
        <v>0</v>
      </c>
      <c r="ER163" s="12">
        <v>0</v>
      </c>
      <c r="ES163" s="12">
        <v>0</v>
      </c>
      <c r="ET163" s="12">
        <v>0</v>
      </c>
      <c r="EU163" s="12">
        <v>0</v>
      </c>
      <c r="EV163" s="12">
        <v>0</v>
      </c>
      <c r="EW163" s="12">
        <v>0</v>
      </c>
      <c r="EX163" s="12">
        <v>0</v>
      </c>
      <c r="EY163" s="12">
        <v>0</v>
      </c>
      <c r="EZ163" s="12">
        <v>0</v>
      </c>
      <c r="FA163" s="12">
        <v>0</v>
      </c>
      <c r="FB163" s="12">
        <v>0</v>
      </c>
      <c r="FC163" s="12">
        <v>0</v>
      </c>
      <c r="FD163" s="12">
        <v>0</v>
      </c>
      <c r="FE163" s="12">
        <v>0</v>
      </c>
      <c r="FF163" s="12">
        <v>0</v>
      </c>
      <c r="FG163" s="12">
        <v>0</v>
      </c>
      <c r="FH163" s="12">
        <v>0</v>
      </c>
      <c r="FI163" s="12">
        <v>0</v>
      </c>
      <c r="FJ163" s="12">
        <v>0</v>
      </c>
      <c r="FK163" s="12">
        <v>0</v>
      </c>
      <c r="FL163" s="12">
        <v>0</v>
      </c>
      <c r="FM163" s="12">
        <v>0</v>
      </c>
      <c r="FN163" s="12">
        <v>0</v>
      </c>
      <c r="FO163" s="12">
        <v>0</v>
      </c>
      <c r="FP163" s="12">
        <v>0</v>
      </c>
      <c r="FQ163" s="12">
        <v>0</v>
      </c>
      <c r="FR163" s="12">
        <v>0</v>
      </c>
      <c r="FS163" s="12">
        <v>0</v>
      </c>
      <c r="FT163" s="12">
        <v>0</v>
      </c>
      <c r="FU163" s="12">
        <v>0</v>
      </c>
      <c r="FV163" s="12">
        <v>0</v>
      </c>
      <c r="FW163" s="12">
        <v>0</v>
      </c>
      <c r="FX163" s="12">
        <v>0</v>
      </c>
      <c r="FY163" s="12">
        <v>0</v>
      </c>
      <c r="FZ163" s="12">
        <v>0</v>
      </c>
      <c r="GA163" s="12">
        <v>0</v>
      </c>
      <c r="GB163" s="12">
        <v>0</v>
      </c>
      <c r="GC163" s="12">
        <v>0</v>
      </c>
      <c r="GD163" s="12">
        <v>0</v>
      </c>
      <c r="GE163" s="12">
        <v>0</v>
      </c>
      <c r="GF163" s="12">
        <v>0</v>
      </c>
      <c r="GG163" s="12">
        <v>0</v>
      </c>
      <c r="GH163" s="12">
        <v>0</v>
      </c>
      <c r="GI163" s="12">
        <v>0</v>
      </c>
    </row>
    <row r="164" spans="1:191" x14ac:dyDescent="0.45">
      <c r="A164">
        <v>162</v>
      </c>
      <c r="B164" s="22" t="s">
        <v>69</v>
      </c>
      <c r="C164" s="23" t="s">
        <v>4</v>
      </c>
      <c r="D164" s="1">
        <v>30</v>
      </c>
      <c r="E164" s="1">
        <v>1</v>
      </c>
      <c r="F164" s="1">
        <f t="shared" ref="F164:F179" si="17">COUNTIF(H164:GI164,"&gt;0")</f>
        <v>3</v>
      </c>
      <c r="G164" s="1">
        <f t="shared" ref="G164:G186" si="18">COUNTIF(AL164:AR164,"&gt;0")</f>
        <v>0</v>
      </c>
      <c r="H164" s="12">
        <v>5</v>
      </c>
      <c r="I164" s="12">
        <v>0</v>
      </c>
      <c r="J164" s="12">
        <v>10</v>
      </c>
      <c r="K164" s="12">
        <v>0</v>
      </c>
      <c r="L164" s="12">
        <v>0</v>
      </c>
      <c r="M164" s="12">
        <v>0</v>
      </c>
      <c r="N164" s="12">
        <v>0</v>
      </c>
      <c r="O164" s="12">
        <v>0</v>
      </c>
      <c r="P164" s="12">
        <v>0</v>
      </c>
      <c r="Q164" s="12">
        <v>0</v>
      </c>
      <c r="R164" s="12">
        <v>0</v>
      </c>
      <c r="S164" s="12">
        <v>0</v>
      </c>
      <c r="T164" s="12">
        <v>0</v>
      </c>
      <c r="U164" s="12">
        <v>0</v>
      </c>
      <c r="V164" s="12">
        <v>0</v>
      </c>
      <c r="W164" s="12">
        <v>0</v>
      </c>
      <c r="X164" s="12">
        <v>0</v>
      </c>
      <c r="Y164" s="12">
        <v>0</v>
      </c>
      <c r="Z164" s="12">
        <v>0</v>
      </c>
      <c r="AA164" s="12">
        <v>0</v>
      </c>
      <c r="AB164" s="12">
        <v>0</v>
      </c>
      <c r="AC164" s="12">
        <v>0</v>
      </c>
      <c r="AD164" s="12">
        <v>0</v>
      </c>
      <c r="AE164" s="12">
        <v>0</v>
      </c>
      <c r="AF164" s="12">
        <v>0</v>
      </c>
      <c r="AG164" s="12">
        <v>0</v>
      </c>
      <c r="AH164" s="12">
        <v>0</v>
      </c>
      <c r="AI164" s="12">
        <v>0</v>
      </c>
      <c r="AJ164" s="12">
        <v>0</v>
      </c>
      <c r="AK164" s="12">
        <v>0</v>
      </c>
      <c r="AL164" s="12">
        <v>0</v>
      </c>
      <c r="AM164" s="21">
        <v>0</v>
      </c>
      <c r="AN164" s="21">
        <v>0</v>
      </c>
      <c r="AO164" s="21">
        <v>0</v>
      </c>
      <c r="AP164" s="21">
        <v>0</v>
      </c>
      <c r="AQ164" s="21">
        <v>0</v>
      </c>
      <c r="AR164" s="21">
        <v>0</v>
      </c>
      <c r="AS164" s="21">
        <v>0</v>
      </c>
      <c r="AT164" s="12">
        <v>0</v>
      </c>
      <c r="AU164" s="12">
        <v>0</v>
      </c>
      <c r="AV164" s="12">
        <v>0</v>
      </c>
      <c r="AW164" s="12">
        <v>0</v>
      </c>
      <c r="AX164" s="12">
        <v>0</v>
      </c>
      <c r="AY164" s="12">
        <v>0</v>
      </c>
      <c r="AZ164" s="12">
        <v>0</v>
      </c>
      <c r="BA164" s="12">
        <v>0</v>
      </c>
      <c r="BB164" s="12">
        <v>0</v>
      </c>
      <c r="BC164" s="12">
        <v>0</v>
      </c>
      <c r="BD164" s="12">
        <v>0</v>
      </c>
      <c r="BE164" s="12">
        <v>0</v>
      </c>
      <c r="BF164" s="12">
        <v>0</v>
      </c>
      <c r="BG164" s="12">
        <v>5</v>
      </c>
      <c r="BH164" s="12">
        <v>0</v>
      </c>
      <c r="BI164" s="12">
        <v>0</v>
      </c>
      <c r="BJ164" s="12">
        <v>0</v>
      </c>
      <c r="BK164" s="12">
        <v>0</v>
      </c>
      <c r="BL164" s="12">
        <v>0</v>
      </c>
      <c r="BM164" s="12">
        <v>0</v>
      </c>
      <c r="BN164" s="12">
        <v>0</v>
      </c>
      <c r="BO164" s="12">
        <v>0</v>
      </c>
      <c r="BP164" s="12">
        <v>0</v>
      </c>
      <c r="BQ164" s="12">
        <v>0</v>
      </c>
      <c r="BR164" s="12">
        <v>0</v>
      </c>
      <c r="BS164" s="12">
        <v>0</v>
      </c>
      <c r="BT164" s="12">
        <v>0</v>
      </c>
      <c r="BU164" s="12">
        <v>0</v>
      </c>
      <c r="BV164" s="12">
        <v>0</v>
      </c>
      <c r="BW164" s="12">
        <v>0</v>
      </c>
      <c r="BX164" s="12">
        <v>0</v>
      </c>
      <c r="BY164" s="12">
        <v>0</v>
      </c>
      <c r="BZ164" s="12">
        <v>0</v>
      </c>
      <c r="CA164" s="12">
        <v>0</v>
      </c>
      <c r="CB164" s="12">
        <v>0</v>
      </c>
      <c r="CC164" s="12">
        <v>0</v>
      </c>
      <c r="CD164" s="12">
        <v>0</v>
      </c>
      <c r="CE164" s="12">
        <v>0</v>
      </c>
      <c r="CF164" s="12">
        <v>0</v>
      </c>
      <c r="CG164" s="12">
        <v>0</v>
      </c>
      <c r="CH164" s="12">
        <v>0</v>
      </c>
      <c r="CI164" s="12">
        <v>0</v>
      </c>
      <c r="CJ164" s="12">
        <v>0</v>
      </c>
      <c r="CK164" s="12">
        <v>0</v>
      </c>
      <c r="CL164" s="12">
        <v>0</v>
      </c>
      <c r="CM164" s="12">
        <v>0</v>
      </c>
      <c r="CN164" s="12">
        <v>0</v>
      </c>
      <c r="CO164" s="12">
        <v>0</v>
      </c>
      <c r="CP164" s="12">
        <v>0</v>
      </c>
      <c r="CQ164" s="12">
        <v>0</v>
      </c>
      <c r="CR164" s="12">
        <v>0</v>
      </c>
      <c r="CS164" s="12">
        <v>0</v>
      </c>
      <c r="CT164" s="12">
        <v>0</v>
      </c>
      <c r="CU164" s="12">
        <v>0</v>
      </c>
      <c r="CV164" s="12">
        <v>0</v>
      </c>
      <c r="CW164" s="12">
        <v>0</v>
      </c>
      <c r="CX164" s="12">
        <v>0</v>
      </c>
      <c r="CY164" s="12">
        <v>0</v>
      </c>
      <c r="CZ164" s="12">
        <v>0</v>
      </c>
      <c r="DA164" s="12">
        <v>0</v>
      </c>
      <c r="DB164" s="12">
        <v>0</v>
      </c>
      <c r="DC164" s="12">
        <v>0</v>
      </c>
      <c r="DD164" s="12">
        <v>0</v>
      </c>
      <c r="DE164" s="12">
        <v>0</v>
      </c>
      <c r="DF164" s="12">
        <v>0</v>
      </c>
      <c r="DG164" s="12">
        <v>0</v>
      </c>
      <c r="DH164" s="12">
        <v>0</v>
      </c>
      <c r="DI164" s="12">
        <v>0</v>
      </c>
      <c r="DJ164" s="12">
        <v>0</v>
      </c>
      <c r="DK164" s="12">
        <v>0</v>
      </c>
      <c r="DL164" s="12">
        <v>0</v>
      </c>
      <c r="DM164" s="12">
        <v>0</v>
      </c>
      <c r="DN164" s="12">
        <v>0</v>
      </c>
      <c r="DO164" s="12">
        <v>0</v>
      </c>
      <c r="DP164" s="12">
        <v>0</v>
      </c>
      <c r="DQ164" s="12">
        <v>0</v>
      </c>
      <c r="DR164" s="12">
        <v>0</v>
      </c>
      <c r="DS164" s="12">
        <v>0</v>
      </c>
      <c r="DT164" s="12">
        <v>0</v>
      </c>
      <c r="DU164" s="12">
        <v>0</v>
      </c>
      <c r="DV164" s="12">
        <v>0</v>
      </c>
      <c r="DW164" s="12">
        <v>0</v>
      </c>
      <c r="DX164" s="12">
        <v>0</v>
      </c>
      <c r="DY164" s="12">
        <v>0</v>
      </c>
      <c r="DZ164" s="12">
        <v>0</v>
      </c>
      <c r="EA164" s="12">
        <v>0</v>
      </c>
      <c r="EB164" s="12">
        <v>0</v>
      </c>
      <c r="EC164" s="12">
        <v>0</v>
      </c>
      <c r="ED164" s="12">
        <v>0</v>
      </c>
      <c r="EE164" s="12">
        <v>0</v>
      </c>
      <c r="EF164" s="12">
        <v>0</v>
      </c>
      <c r="EG164" s="12">
        <v>0</v>
      </c>
      <c r="EH164" s="12">
        <v>0</v>
      </c>
      <c r="EI164" s="12">
        <v>0</v>
      </c>
      <c r="EJ164" s="12">
        <v>0</v>
      </c>
      <c r="EK164" s="12">
        <v>0</v>
      </c>
      <c r="EL164" s="12">
        <v>0</v>
      </c>
      <c r="EM164" s="12">
        <v>0</v>
      </c>
      <c r="EN164" s="12">
        <v>0</v>
      </c>
      <c r="EO164" s="12">
        <v>0</v>
      </c>
      <c r="EP164" s="12">
        <v>0</v>
      </c>
      <c r="EQ164" s="12">
        <v>0</v>
      </c>
      <c r="ER164" s="12">
        <v>0</v>
      </c>
      <c r="ES164" s="12">
        <v>0</v>
      </c>
      <c r="ET164" s="12">
        <v>0</v>
      </c>
      <c r="EU164" s="12">
        <v>0</v>
      </c>
      <c r="EV164" s="12">
        <v>0</v>
      </c>
      <c r="EW164" s="12">
        <v>0</v>
      </c>
      <c r="EX164" s="12">
        <v>0</v>
      </c>
      <c r="EY164" s="12">
        <v>0</v>
      </c>
      <c r="EZ164" s="12">
        <v>0</v>
      </c>
      <c r="FA164" s="12">
        <v>0</v>
      </c>
      <c r="FB164" s="12">
        <v>0</v>
      </c>
      <c r="FC164" s="12">
        <v>0</v>
      </c>
      <c r="FD164" s="12">
        <v>0</v>
      </c>
      <c r="FE164" s="12">
        <v>0</v>
      </c>
      <c r="FF164" s="12">
        <v>0</v>
      </c>
      <c r="FG164" s="12">
        <v>0</v>
      </c>
      <c r="FH164" s="12">
        <v>0</v>
      </c>
      <c r="FI164" s="12">
        <v>0</v>
      </c>
      <c r="FJ164" s="12">
        <v>0</v>
      </c>
      <c r="FK164" s="12">
        <v>0</v>
      </c>
      <c r="FL164" s="12">
        <v>0</v>
      </c>
      <c r="FM164" s="12">
        <v>0</v>
      </c>
      <c r="FN164" s="12">
        <v>0</v>
      </c>
      <c r="FO164" s="12">
        <v>0</v>
      </c>
      <c r="FP164" s="12">
        <v>0</v>
      </c>
      <c r="FQ164" s="12">
        <v>0</v>
      </c>
      <c r="FR164" s="12">
        <v>0</v>
      </c>
      <c r="FS164" s="12">
        <v>0</v>
      </c>
      <c r="FT164" s="12">
        <v>0</v>
      </c>
      <c r="FU164" s="12">
        <v>0</v>
      </c>
      <c r="FV164" s="12">
        <v>0</v>
      </c>
      <c r="FW164" s="12">
        <v>0</v>
      </c>
      <c r="FX164" s="12">
        <v>0</v>
      </c>
      <c r="FY164" s="12">
        <v>0</v>
      </c>
      <c r="FZ164" s="12">
        <v>0</v>
      </c>
      <c r="GA164" s="12">
        <v>0</v>
      </c>
      <c r="GB164" s="12">
        <v>0</v>
      </c>
      <c r="GC164" s="12">
        <v>0</v>
      </c>
      <c r="GD164" s="12">
        <v>0</v>
      </c>
      <c r="GE164" s="12">
        <v>0</v>
      </c>
      <c r="GF164" s="12">
        <v>0</v>
      </c>
      <c r="GG164" s="12">
        <v>0</v>
      </c>
      <c r="GH164" s="12">
        <v>0</v>
      </c>
      <c r="GI164" s="12">
        <v>0</v>
      </c>
    </row>
    <row r="165" spans="1:191" x14ac:dyDescent="0.45">
      <c r="A165">
        <v>163</v>
      </c>
      <c r="B165" s="22" t="s">
        <v>4</v>
      </c>
      <c r="C165" s="23" t="s">
        <v>9</v>
      </c>
      <c r="D165" s="1">
        <v>8</v>
      </c>
      <c r="E165" s="1">
        <v>1</v>
      </c>
      <c r="F165" s="1">
        <f t="shared" si="17"/>
        <v>3</v>
      </c>
      <c r="G165" s="1">
        <f t="shared" si="18"/>
        <v>0</v>
      </c>
      <c r="H165" s="12">
        <v>0</v>
      </c>
      <c r="I165" s="12">
        <v>2</v>
      </c>
      <c r="J165" s="12">
        <v>0</v>
      </c>
      <c r="K165" s="12">
        <v>0</v>
      </c>
      <c r="L165" s="12">
        <v>0</v>
      </c>
      <c r="M165" s="12">
        <v>0</v>
      </c>
      <c r="N165" s="12">
        <v>0</v>
      </c>
      <c r="O165" s="12">
        <v>0</v>
      </c>
      <c r="P165" s="12">
        <v>0</v>
      </c>
      <c r="Q165" s="12">
        <v>0</v>
      </c>
      <c r="R165" s="12">
        <v>0</v>
      </c>
      <c r="S165" s="12">
        <v>0</v>
      </c>
      <c r="T165" s="12">
        <v>0</v>
      </c>
      <c r="U165" s="12">
        <v>0</v>
      </c>
      <c r="V165" s="12">
        <v>0</v>
      </c>
      <c r="W165" s="12">
        <v>0</v>
      </c>
      <c r="X165" s="12">
        <v>0</v>
      </c>
      <c r="Y165" s="12">
        <v>0</v>
      </c>
      <c r="Z165" s="12">
        <v>0</v>
      </c>
      <c r="AA165" s="12">
        <v>0</v>
      </c>
      <c r="AB165" s="12">
        <v>0</v>
      </c>
      <c r="AC165" s="12">
        <v>0</v>
      </c>
      <c r="AD165" s="12">
        <v>0</v>
      </c>
      <c r="AE165" s="12">
        <v>0</v>
      </c>
      <c r="AF165" s="12">
        <v>0</v>
      </c>
      <c r="AG165" s="12">
        <v>0</v>
      </c>
      <c r="AH165" s="12">
        <v>0</v>
      </c>
      <c r="AI165" s="12">
        <v>0</v>
      </c>
      <c r="AJ165" s="12">
        <v>0</v>
      </c>
      <c r="AK165" s="12">
        <v>0</v>
      </c>
      <c r="AL165" s="12">
        <v>0</v>
      </c>
      <c r="AM165" s="21">
        <v>0</v>
      </c>
      <c r="AN165" s="21">
        <v>0</v>
      </c>
      <c r="AO165" s="21">
        <v>0</v>
      </c>
      <c r="AP165" s="21">
        <v>0</v>
      </c>
      <c r="AQ165" s="21">
        <v>0</v>
      </c>
      <c r="AR165" s="21">
        <v>0</v>
      </c>
      <c r="AS165" s="21">
        <v>0</v>
      </c>
      <c r="AT165" s="12">
        <v>0</v>
      </c>
      <c r="AU165" s="12">
        <v>0</v>
      </c>
      <c r="AV165" s="12">
        <v>0</v>
      </c>
      <c r="AW165" s="12">
        <v>0</v>
      </c>
      <c r="AX165" s="12">
        <v>0</v>
      </c>
      <c r="AY165" s="12">
        <v>0</v>
      </c>
      <c r="AZ165" s="12">
        <v>0</v>
      </c>
      <c r="BA165" s="12">
        <v>1</v>
      </c>
      <c r="BB165" s="12">
        <v>0</v>
      </c>
      <c r="BC165" s="12">
        <v>2</v>
      </c>
      <c r="BD165" s="12">
        <v>0</v>
      </c>
      <c r="BE165" s="12">
        <v>0</v>
      </c>
      <c r="BF165" s="12">
        <v>0</v>
      </c>
      <c r="BG165" s="12">
        <v>0</v>
      </c>
      <c r="BH165" s="12">
        <v>0</v>
      </c>
      <c r="BI165" s="12">
        <v>0</v>
      </c>
      <c r="BJ165" s="12">
        <v>0</v>
      </c>
      <c r="BK165" s="12">
        <v>0</v>
      </c>
      <c r="BL165" s="12">
        <v>0</v>
      </c>
      <c r="BM165" s="12">
        <v>0</v>
      </c>
      <c r="BN165" s="12">
        <v>0</v>
      </c>
      <c r="BO165" s="12">
        <v>0</v>
      </c>
      <c r="BP165" s="12">
        <v>0</v>
      </c>
      <c r="BQ165" s="12">
        <v>0</v>
      </c>
      <c r="BR165" s="12">
        <v>0</v>
      </c>
      <c r="BS165" s="12">
        <v>0</v>
      </c>
      <c r="BT165" s="12">
        <v>0</v>
      </c>
      <c r="BU165" s="12">
        <v>0</v>
      </c>
      <c r="BV165" s="12">
        <v>0</v>
      </c>
      <c r="BW165" s="12">
        <v>0</v>
      </c>
      <c r="BX165" s="12">
        <v>0</v>
      </c>
      <c r="BY165" s="12">
        <v>0</v>
      </c>
      <c r="BZ165" s="12">
        <v>0</v>
      </c>
      <c r="CA165" s="12">
        <v>0</v>
      </c>
      <c r="CB165" s="12">
        <v>0</v>
      </c>
      <c r="CC165" s="12">
        <v>0</v>
      </c>
      <c r="CD165" s="12">
        <v>0</v>
      </c>
      <c r="CE165" s="12">
        <v>0</v>
      </c>
      <c r="CF165" s="12">
        <v>0</v>
      </c>
      <c r="CG165" s="12">
        <v>0</v>
      </c>
      <c r="CH165" s="12">
        <v>0</v>
      </c>
      <c r="CI165" s="12">
        <v>0</v>
      </c>
      <c r="CJ165" s="12">
        <v>0</v>
      </c>
      <c r="CK165" s="12">
        <v>0</v>
      </c>
      <c r="CL165" s="12">
        <v>0</v>
      </c>
      <c r="CM165" s="12">
        <v>0</v>
      </c>
      <c r="CN165" s="12">
        <v>0</v>
      </c>
      <c r="CO165" s="12">
        <v>0</v>
      </c>
      <c r="CP165" s="12">
        <v>0</v>
      </c>
      <c r="CQ165" s="12">
        <v>0</v>
      </c>
      <c r="CR165" s="12">
        <v>0</v>
      </c>
      <c r="CS165" s="12">
        <v>0</v>
      </c>
      <c r="CT165" s="12">
        <v>0</v>
      </c>
      <c r="CU165" s="12">
        <v>0</v>
      </c>
      <c r="CV165" s="12">
        <v>0</v>
      </c>
      <c r="CW165" s="12">
        <v>0</v>
      </c>
      <c r="CX165" s="12">
        <v>0</v>
      </c>
      <c r="CY165" s="12">
        <v>0</v>
      </c>
      <c r="CZ165" s="12">
        <v>0</v>
      </c>
      <c r="DA165" s="12">
        <v>0</v>
      </c>
      <c r="DB165" s="12">
        <v>0</v>
      </c>
      <c r="DC165" s="12">
        <v>0</v>
      </c>
      <c r="DD165" s="12">
        <v>0</v>
      </c>
      <c r="DE165" s="12">
        <v>0</v>
      </c>
      <c r="DF165" s="12">
        <v>0</v>
      </c>
      <c r="DG165" s="12">
        <v>0</v>
      </c>
      <c r="DH165" s="12">
        <v>0</v>
      </c>
      <c r="DI165" s="12">
        <v>0</v>
      </c>
      <c r="DJ165" s="12">
        <v>0</v>
      </c>
      <c r="DK165" s="12">
        <v>0</v>
      </c>
      <c r="DL165" s="12">
        <v>0</v>
      </c>
      <c r="DM165" s="12">
        <v>0</v>
      </c>
      <c r="DN165" s="12">
        <v>0</v>
      </c>
      <c r="DO165" s="12">
        <v>0</v>
      </c>
      <c r="DP165" s="12">
        <v>0</v>
      </c>
      <c r="DQ165" s="12">
        <v>0</v>
      </c>
      <c r="DR165" s="12">
        <v>0</v>
      </c>
      <c r="DS165" s="12">
        <v>0</v>
      </c>
      <c r="DT165" s="12">
        <v>0</v>
      </c>
      <c r="DU165" s="12">
        <v>0</v>
      </c>
      <c r="DV165" s="12">
        <v>0</v>
      </c>
      <c r="DW165" s="12">
        <v>0</v>
      </c>
      <c r="DX165" s="12">
        <v>0</v>
      </c>
      <c r="DY165" s="12">
        <v>0</v>
      </c>
      <c r="DZ165" s="12">
        <v>0</v>
      </c>
      <c r="EA165" s="12">
        <v>0</v>
      </c>
      <c r="EB165" s="12">
        <v>0</v>
      </c>
      <c r="EC165" s="12">
        <v>0</v>
      </c>
      <c r="ED165" s="12">
        <v>0</v>
      </c>
      <c r="EE165" s="12">
        <v>0</v>
      </c>
      <c r="EF165" s="12">
        <v>0</v>
      </c>
      <c r="EG165" s="12">
        <v>0</v>
      </c>
      <c r="EH165" s="12">
        <v>0</v>
      </c>
      <c r="EI165" s="12">
        <v>0</v>
      </c>
      <c r="EJ165" s="12">
        <v>0</v>
      </c>
      <c r="EK165" s="12">
        <v>0</v>
      </c>
      <c r="EL165" s="12">
        <v>0</v>
      </c>
      <c r="EM165" s="12">
        <v>0</v>
      </c>
      <c r="EN165" s="12">
        <v>0</v>
      </c>
      <c r="EO165" s="12">
        <v>0</v>
      </c>
      <c r="EP165" s="12">
        <v>0</v>
      </c>
      <c r="EQ165" s="12">
        <v>0</v>
      </c>
      <c r="ER165" s="12">
        <v>0</v>
      </c>
      <c r="ES165" s="12">
        <v>0</v>
      </c>
      <c r="ET165" s="12">
        <v>0</v>
      </c>
      <c r="EU165" s="12">
        <v>0</v>
      </c>
      <c r="EV165" s="12">
        <v>0</v>
      </c>
      <c r="EW165" s="12">
        <v>0</v>
      </c>
      <c r="EX165" s="12">
        <v>0</v>
      </c>
      <c r="EY165" s="12">
        <v>0</v>
      </c>
      <c r="EZ165" s="12">
        <v>0</v>
      </c>
      <c r="FA165" s="12">
        <v>0</v>
      </c>
      <c r="FB165" s="12">
        <v>0</v>
      </c>
      <c r="FC165" s="12">
        <v>0</v>
      </c>
      <c r="FD165" s="12">
        <v>0</v>
      </c>
      <c r="FE165" s="12">
        <v>0</v>
      </c>
      <c r="FF165" s="12">
        <v>0</v>
      </c>
      <c r="FG165" s="12">
        <v>0</v>
      </c>
      <c r="FH165" s="12">
        <v>0</v>
      </c>
      <c r="FI165" s="12">
        <v>0</v>
      </c>
      <c r="FJ165" s="12">
        <v>0</v>
      </c>
      <c r="FK165" s="12">
        <v>0</v>
      </c>
      <c r="FL165" s="12">
        <v>0</v>
      </c>
      <c r="FM165" s="12">
        <v>0</v>
      </c>
      <c r="FN165" s="12">
        <v>0</v>
      </c>
      <c r="FO165" s="12">
        <v>0</v>
      </c>
      <c r="FP165" s="12">
        <v>0</v>
      </c>
      <c r="FQ165" s="12">
        <v>0</v>
      </c>
      <c r="FR165" s="12">
        <v>0</v>
      </c>
      <c r="FS165" s="12">
        <v>0</v>
      </c>
      <c r="FT165" s="12">
        <v>0</v>
      </c>
      <c r="FU165" s="12">
        <v>0</v>
      </c>
      <c r="FV165" s="12">
        <v>0</v>
      </c>
      <c r="FW165" s="12">
        <v>0</v>
      </c>
      <c r="FX165" s="12">
        <v>0</v>
      </c>
      <c r="FY165" s="12">
        <v>0</v>
      </c>
      <c r="FZ165" s="12">
        <v>0</v>
      </c>
      <c r="GA165" s="12">
        <v>0</v>
      </c>
      <c r="GB165" s="12">
        <v>0</v>
      </c>
      <c r="GC165" s="12">
        <v>0</v>
      </c>
      <c r="GD165" s="12">
        <v>0</v>
      </c>
      <c r="GE165" s="12">
        <v>0</v>
      </c>
      <c r="GF165" s="12">
        <v>0</v>
      </c>
      <c r="GG165" s="12">
        <v>0</v>
      </c>
      <c r="GH165" s="12">
        <v>0</v>
      </c>
      <c r="GI165" s="12">
        <v>0</v>
      </c>
    </row>
    <row r="166" spans="1:191" x14ac:dyDescent="0.45">
      <c r="A166">
        <v>164</v>
      </c>
      <c r="B166" s="22" t="s">
        <v>68</v>
      </c>
      <c r="C166" s="23" t="s">
        <v>4</v>
      </c>
      <c r="D166" s="1">
        <v>30</v>
      </c>
      <c r="E166" s="1">
        <v>1</v>
      </c>
      <c r="F166" s="1">
        <f t="shared" si="17"/>
        <v>2</v>
      </c>
      <c r="G166" s="1">
        <f t="shared" si="18"/>
        <v>0</v>
      </c>
      <c r="H166" s="12">
        <v>0</v>
      </c>
      <c r="I166" s="12">
        <v>0</v>
      </c>
      <c r="J166" s="12">
        <v>0</v>
      </c>
      <c r="K166" s="12">
        <v>0</v>
      </c>
      <c r="L166" s="12">
        <v>0</v>
      </c>
      <c r="M166" s="12">
        <v>0</v>
      </c>
      <c r="N166" s="12">
        <v>0</v>
      </c>
      <c r="O166" s="12">
        <v>0</v>
      </c>
      <c r="P166" s="12">
        <v>0</v>
      </c>
      <c r="Q166" s="12">
        <v>0</v>
      </c>
      <c r="R166" s="12">
        <v>0</v>
      </c>
      <c r="S166" s="12">
        <v>0</v>
      </c>
      <c r="T166" s="12">
        <v>0</v>
      </c>
      <c r="U166" s="12">
        <v>0</v>
      </c>
      <c r="V166" s="12">
        <v>0</v>
      </c>
      <c r="W166" s="12">
        <v>0</v>
      </c>
      <c r="X166" s="12">
        <v>0</v>
      </c>
      <c r="Y166" s="12">
        <v>0</v>
      </c>
      <c r="Z166" s="12">
        <v>0</v>
      </c>
      <c r="AA166" s="12">
        <v>0</v>
      </c>
      <c r="AB166" s="12">
        <v>0</v>
      </c>
      <c r="AC166" s="12">
        <v>0</v>
      </c>
      <c r="AD166" s="12">
        <v>0</v>
      </c>
      <c r="AE166" s="12">
        <v>0</v>
      </c>
      <c r="AF166" s="12">
        <v>0</v>
      </c>
      <c r="AG166" s="12">
        <v>0</v>
      </c>
      <c r="AH166" s="12">
        <v>0</v>
      </c>
      <c r="AI166" s="12">
        <v>0</v>
      </c>
      <c r="AJ166" s="12">
        <v>0</v>
      </c>
      <c r="AK166" s="12">
        <v>0</v>
      </c>
      <c r="AL166" s="12">
        <v>0</v>
      </c>
      <c r="AM166" s="21">
        <v>0</v>
      </c>
      <c r="AN166" s="21">
        <v>0</v>
      </c>
      <c r="AO166" s="21">
        <v>0</v>
      </c>
      <c r="AP166" s="21">
        <v>0</v>
      </c>
      <c r="AQ166" s="21">
        <v>0</v>
      </c>
      <c r="AR166" s="21">
        <v>0</v>
      </c>
      <c r="AS166" s="21">
        <v>0</v>
      </c>
      <c r="AT166" s="12">
        <v>0</v>
      </c>
      <c r="AU166" s="12">
        <v>0</v>
      </c>
      <c r="AV166" s="12">
        <v>0</v>
      </c>
      <c r="AW166" s="12">
        <v>0</v>
      </c>
      <c r="AX166" s="12">
        <v>0</v>
      </c>
      <c r="AY166" s="12">
        <v>0</v>
      </c>
      <c r="AZ166" s="12">
        <v>0</v>
      </c>
      <c r="BA166" s="12">
        <v>0</v>
      </c>
      <c r="BB166" s="12">
        <v>0</v>
      </c>
      <c r="BC166" s="12">
        <v>0</v>
      </c>
      <c r="BD166" s="12">
        <v>0</v>
      </c>
      <c r="BE166" s="12">
        <v>0</v>
      </c>
      <c r="BF166" s="12">
        <v>0</v>
      </c>
      <c r="BG166" s="12">
        <v>0</v>
      </c>
      <c r="BH166" s="12">
        <v>1</v>
      </c>
      <c r="BI166" s="12">
        <v>0</v>
      </c>
      <c r="BJ166" s="12">
        <v>0</v>
      </c>
      <c r="BK166" s="12">
        <v>0</v>
      </c>
      <c r="BL166" s="12">
        <v>0</v>
      </c>
      <c r="BM166" s="12">
        <v>0</v>
      </c>
      <c r="BN166" s="12">
        <v>0</v>
      </c>
      <c r="BO166" s="12">
        <v>0</v>
      </c>
      <c r="BP166" s="12">
        <v>0</v>
      </c>
      <c r="BQ166" s="12">
        <v>0</v>
      </c>
      <c r="BR166" s="12">
        <v>0</v>
      </c>
      <c r="BS166" s="12">
        <v>0</v>
      </c>
      <c r="BT166" s="12">
        <v>0</v>
      </c>
      <c r="BU166" s="12">
        <v>0</v>
      </c>
      <c r="BV166" s="12">
        <v>0</v>
      </c>
      <c r="BW166" s="12">
        <v>0</v>
      </c>
      <c r="BX166" s="12">
        <v>0</v>
      </c>
      <c r="BY166" s="12">
        <v>0</v>
      </c>
      <c r="BZ166" s="12">
        <v>0</v>
      </c>
      <c r="CA166" s="12">
        <v>0</v>
      </c>
      <c r="CB166" s="12">
        <v>0</v>
      </c>
      <c r="CC166" s="12">
        <v>0</v>
      </c>
      <c r="CD166" s="12">
        <v>0</v>
      </c>
      <c r="CE166" s="12">
        <v>0</v>
      </c>
      <c r="CF166" s="12">
        <v>0</v>
      </c>
      <c r="CG166" s="12">
        <v>0</v>
      </c>
      <c r="CH166" s="12">
        <v>0</v>
      </c>
      <c r="CI166" s="12">
        <v>0</v>
      </c>
      <c r="CJ166" s="12">
        <v>0</v>
      </c>
      <c r="CK166" s="12">
        <v>0</v>
      </c>
      <c r="CL166" s="12">
        <v>0</v>
      </c>
      <c r="CM166" s="12">
        <v>0</v>
      </c>
      <c r="CN166" s="12">
        <v>0</v>
      </c>
      <c r="CO166" s="12">
        <v>0</v>
      </c>
      <c r="CP166" s="12">
        <v>0</v>
      </c>
      <c r="CQ166" s="12">
        <v>0</v>
      </c>
      <c r="CR166" s="12">
        <v>0</v>
      </c>
      <c r="CS166" s="12">
        <v>0</v>
      </c>
      <c r="CT166" s="12">
        <v>0</v>
      </c>
      <c r="CU166" s="12">
        <v>0</v>
      </c>
      <c r="CV166" s="12">
        <v>0</v>
      </c>
      <c r="CW166" s="12">
        <v>0</v>
      </c>
      <c r="CX166" s="12">
        <v>0</v>
      </c>
      <c r="CY166" s="12">
        <v>0</v>
      </c>
      <c r="CZ166" s="12">
        <v>0</v>
      </c>
      <c r="DA166" s="12">
        <v>0</v>
      </c>
      <c r="DB166" s="12">
        <v>0</v>
      </c>
      <c r="DC166" s="12">
        <v>0</v>
      </c>
      <c r="DD166" s="12">
        <v>0</v>
      </c>
      <c r="DE166" s="12">
        <v>0</v>
      </c>
      <c r="DF166" s="12">
        <v>0</v>
      </c>
      <c r="DG166" s="12">
        <v>0</v>
      </c>
      <c r="DH166" s="12">
        <v>0</v>
      </c>
      <c r="DI166" s="12">
        <v>0</v>
      </c>
      <c r="DJ166" s="12">
        <v>0</v>
      </c>
      <c r="DK166" s="12">
        <v>0</v>
      </c>
      <c r="DL166" s="12">
        <v>0</v>
      </c>
      <c r="DM166" s="12">
        <v>0</v>
      </c>
      <c r="DN166" s="12">
        <v>0</v>
      </c>
      <c r="DO166" s="12">
        <v>0</v>
      </c>
      <c r="DP166" s="12">
        <v>0</v>
      </c>
      <c r="DQ166" s="12">
        <v>0</v>
      </c>
      <c r="DR166" s="12">
        <v>0</v>
      </c>
      <c r="DS166" s="12">
        <v>0</v>
      </c>
      <c r="DT166" s="12">
        <v>0</v>
      </c>
      <c r="DU166" s="12">
        <v>0</v>
      </c>
      <c r="DV166" s="12">
        <v>0</v>
      </c>
      <c r="DW166" s="12">
        <v>0</v>
      </c>
      <c r="DX166" s="12">
        <v>0</v>
      </c>
      <c r="DY166" s="12">
        <v>0</v>
      </c>
      <c r="DZ166" s="12">
        <v>0</v>
      </c>
      <c r="EA166" s="12">
        <v>0</v>
      </c>
      <c r="EB166" s="12">
        <v>0</v>
      </c>
      <c r="EC166" s="12">
        <v>0</v>
      </c>
      <c r="ED166" s="12">
        <v>0</v>
      </c>
      <c r="EE166" s="12">
        <v>0</v>
      </c>
      <c r="EF166" s="12">
        <v>0</v>
      </c>
      <c r="EG166" s="12">
        <v>0</v>
      </c>
      <c r="EH166" s="12">
        <v>0</v>
      </c>
      <c r="EI166" s="12">
        <v>0</v>
      </c>
      <c r="EJ166" s="12">
        <v>0</v>
      </c>
      <c r="EK166" s="12">
        <v>1</v>
      </c>
      <c r="EL166" s="12">
        <v>0</v>
      </c>
      <c r="EM166" s="12">
        <v>0</v>
      </c>
      <c r="EN166" s="12">
        <v>0</v>
      </c>
      <c r="EO166" s="12">
        <v>0</v>
      </c>
      <c r="EP166" s="12">
        <v>0</v>
      </c>
      <c r="EQ166" s="12">
        <v>0</v>
      </c>
      <c r="ER166" s="12">
        <v>0</v>
      </c>
      <c r="ES166" s="12">
        <v>0</v>
      </c>
      <c r="ET166" s="12">
        <v>0</v>
      </c>
      <c r="EU166" s="12">
        <v>0</v>
      </c>
      <c r="EV166" s="12">
        <v>0</v>
      </c>
      <c r="EW166" s="12">
        <v>0</v>
      </c>
      <c r="EX166" s="12">
        <v>0</v>
      </c>
      <c r="EY166" s="12">
        <v>0</v>
      </c>
      <c r="EZ166" s="12">
        <v>0</v>
      </c>
      <c r="FA166" s="12">
        <v>0</v>
      </c>
      <c r="FB166" s="12">
        <v>0</v>
      </c>
      <c r="FC166" s="12">
        <v>0</v>
      </c>
      <c r="FD166" s="12">
        <v>0</v>
      </c>
      <c r="FE166" s="12">
        <v>0</v>
      </c>
      <c r="FF166" s="12">
        <v>0</v>
      </c>
      <c r="FG166" s="12">
        <v>0</v>
      </c>
      <c r="FH166" s="12">
        <v>0</v>
      </c>
      <c r="FI166" s="12">
        <v>0</v>
      </c>
      <c r="FJ166" s="12">
        <v>0</v>
      </c>
      <c r="FK166" s="12">
        <v>0</v>
      </c>
      <c r="FL166" s="12">
        <v>0</v>
      </c>
      <c r="FM166" s="12">
        <v>0</v>
      </c>
      <c r="FN166" s="12">
        <v>0</v>
      </c>
      <c r="FO166" s="12">
        <v>0</v>
      </c>
      <c r="FP166" s="12">
        <v>0</v>
      </c>
      <c r="FQ166" s="12">
        <v>0</v>
      </c>
      <c r="FR166" s="12">
        <v>0</v>
      </c>
      <c r="FS166" s="12">
        <v>0</v>
      </c>
      <c r="FT166" s="12">
        <v>0</v>
      </c>
      <c r="FU166" s="12">
        <v>0</v>
      </c>
      <c r="FV166" s="12">
        <v>0</v>
      </c>
      <c r="FW166" s="12">
        <v>0</v>
      </c>
      <c r="FX166" s="12">
        <v>0</v>
      </c>
      <c r="FY166" s="12">
        <v>0</v>
      </c>
      <c r="FZ166" s="12">
        <v>0</v>
      </c>
      <c r="GA166" s="12">
        <v>0</v>
      </c>
      <c r="GB166" s="12">
        <v>0</v>
      </c>
      <c r="GC166" s="12">
        <v>0</v>
      </c>
      <c r="GD166" s="12">
        <v>0</v>
      </c>
      <c r="GE166" s="12">
        <v>0</v>
      </c>
      <c r="GF166" s="12">
        <v>0</v>
      </c>
      <c r="GG166" s="12">
        <v>0</v>
      </c>
      <c r="GH166" s="12">
        <v>0</v>
      </c>
      <c r="GI166" s="12">
        <v>0</v>
      </c>
    </row>
    <row r="167" spans="1:191" x14ac:dyDescent="0.45">
      <c r="A167">
        <v>165</v>
      </c>
      <c r="B167" s="22" t="s">
        <v>67</v>
      </c>
      <c r="C167" s="23" t="s">
        <v>4</v>
      </c>
      <c r="D167" s="1">
        <v>3</v>
      </c>
      <c r="E167" s="1">
        <v>1</v>
      </c>
      <c r="F167" s="1">
        <f t="shared" si="17"/>
        <v>3</v>
      </c>
      <c r="G167" s="1">
        <f t="shared" si="18"/>
        <v>0</v>
      </c>
      <c r="H167" s="12">
        <v>0</v>
      </c>
      <c r="I167" s="12">
        <v>0</v>
      </c>
      <c r="J167" s="12">
        <v>0</v>
      </c>
      <c r="K167" s="12">
        <v>0</v>
      </c>
      <c r="L167" s="12">
        <v>0</v>
      </c>
      <c r="M167" s="12">
        <v>0</v>
      </c>
      <c r="N167" s="12">
        <v>0</v>
      </c>
      <c r="O167" s="12">
        <v>0</v>
      </c>
      <c r="P167" s="12">
        <v>0</v>
      </c>
      <c r="Q167" s="12">
        <v>0</v>
      </c>
      <c r="R167" s="12">
        <v>0</v>
      </c>
      <c r="S167" s="12">
        <v>0</v>
      </c>
      <c r="T167" s="12">
        <v>0</v>
      </c>
      <c r="U167" s="12">
        <v>0</v>
      </c>
      <c r="V167" s="12">
        <v>0</v>
      </c>
      <c r="W167" s="12">
        <v>0</v>
      </c>
      <c r="X167" s="12">
        <v>0</v>
      </c>
      <c r="Y167" s="12">
        <v>0</v>
      </c>
      <c r="Z167" s="12">
        <v>0</v>
      </c>
      <c r="AA167" s="12">
        <v>0</v>
      </c>
      <c r="AB167" s="12">
        <v>0</v>
      </c>
      <c r="AC167" s="12">
        <v>0</v>
      </c>
      <c r="AD167" s="12">
        <v>0</v>
      </c>
      <c r="AE167" s="12">
        <v>0</v>
      </c>
      <c r="AF167" s="12">
        <v>0</v>
      </c>
      <c r="AG167" s="12">
        <v>0</v>
      </c>
      <c r="AH167" s="12">
        <v>0</v>
      </c>
      <c r="AI167" s="12">
        <v>0</v>
      </c>
      <c r="AJ167" s="12">
        <v>0</v>
      </c>
      <c r="AK167" s="12">
        <v>0</v>
      </c>
      <c r="AL167" s="12">
        <v>0</v>
      </c>
      <c r="AM167" s="21">
        <v>0</v>
      </c>
      <c r="AN167" s="21">
        <v>0</v>
      </c>
      <c r="AO167" s="21">
        <v>0</v>
      </c>
      <c r="AP167" s="21">
        <v>0</v>
      </c>
      <c r="AQ167" s="21">
        <v>0</v>
      </c>
      <c r="AR167" s="21">
        <v>0</v>
      </c>
      <c r="AS167" s="21">
        <v>0</v>
      </c>
      <c r="AT167" s="12">
        <v>0</v>
      </c>
      <c r="AU167" s="12">
        <v>10</v>
      </c>
      <c r="AV167" s="12">
        <v>0</v>
      </c>
      <c r="AW167" s="12">
        <v>0</v>
      </c>
      <c r="AX167" s="12">
        <v>0</v>
      </c>
      <c r="AY167" s="12">
        <v>0</v>
      </c>
      <c r="AZ167" s="12">
        <v>0</v>
      </c>
      <c r="BA167" s="12">
        <v>0</v>
      </c>
      <c r="BB167" s="12">
        <v>0</v>
      </c>
      <c r="BC167" s="12">
        <v>0</v>
      </c>
      <c r="BD167" s="12">
        <v>0</v>
      </c>
      <c r="BE167" s="12">
        <v>0</v>
      </c>
      <c r="BF167" s="12">
        <v>0</v>
      </c>
      <c r="BG167" s="12">
        <v>0</v>
      </c>
      <c r="BH167" s="12">
        <v>0</v>
      </c>
      <c r="BI167" s="12">
        <v>0</v>
      </c>
      <c r="BJ167" s="12">
        <v>0</v>
      </c>
      <c r="BK167" s="12">
        <v>0</v>
      </c>
      <c r="BL167" s="12">
        <v>0</v>
      </c>
      <c r="BM167" s="12">
        <v>0</v>
      </c>
      <c r="BN167" s="12">
        <v>0</v>
      </c>
      <c r="BO167" s="12">
        <v>0</v>
      </c>
      <c r="BP167" s="12">
        <v>0</v>
      </c>
      <c r="BQ167" s="12">
        <v>0</v>
      </c>
      <c r="BR167" s="12">
        <v>0</v>
      </c>
      <c r="BS167" s="12">
        <v>0</v>
      </c>
      <c r="BT167" s="12">
        <v>0</v>
      </c>
      <c r="BU167" s="12">
        <v>0</v>
      </c>
      <c r="BV167" s="12">
        <v>0</v>
      </c>
      <c r="BW167" s="12">
        <v>0</v>
      </c>
      <c r="BX167" s="12">
        <v>0</v>
      </c>
      <c r="BY167" s="12">
        <v>0</v>
      </c>
      <c r="BZ167" s="12">
        <v>0</v>
      </c>
      <c r="CA167" s="12">
        <v>0</v>
      </c>
      <c r="CB167" s="12">
        <v>0</v>
      </c>
      <c r="CC167" s="12">
        <v>0</v>
      </c>
      <c r="CD167" s="12">
        <v>0</v>
      </c>
      <c r="CE167" s="12">
        <v>0</v>
      </c>
      <c r="CF167" s="12">
        <v>0</v>
      </c>
      <c r="CG167" s="12">
        <v>0</v>
      </c>
      <c r="CH167" s="12">
        <v>0</v>
      </c>
      <c r="CI167" s="12">
        <v>0</v>
      </c>
      <c r="CJ167" s="12">
        <v>0</v>
      </c>
      <c r="CK167" s="12">
        <v>0</v>
      </c>
      <c r="CL167" s="12">
        <v>0</v>
      </c>
      <c r="CM167" s="12">
        <v>0</v>
      </c>
      <c r="CN167" s="12">
        <v>0</v>
      </c>
      <c r="CO167" s="12">
        <v>0</v>
      </c>
      <c r="CP167" s="12">
        <v>0</v>
      </c>
      <c r="CQ167" s="12">
        <v>0</v>
      </c>
      <c r="CR167" s="12">
        <v>0</v>
      </c>
      <c r="CS167" s="12">
        <v>0</v>
      </c>
      <c r="CT167" s="12">
        <v>0</v>
      </c>
      <c r="CU167" s="12">
        <v>0</v>
      </c>
      <c r="CV167" s="12">
        <v>0</v>
      </c>
      <c r="CW167" s="12">
        <v>0</v>
      </c>
      <c r="CX167" s="12">
        <v>0</v>
      </c>
      <c r="CY167" s="12">
        <v>0</v>
      </c>
      <c r="CZ167" s="12">
        <v>0</v>
      </c>
      <c r="DA167" s="12">
        <v>0</v>
      </c>
      <c r="DB167" s="12">
        <v>0</v>
      </c>
      <c r="DC167" s="12">
        <v>0</v>
      </c>
      <c r="DD167" s="12">
        <v>0</v>
      </c>
      <c r="DE167" s="12">
        <v>0</v>
      </c>
      <c r="DF167" s="12">
        <v>0</v>
      </c>
      <c r="DG167" s="12">
        <v>0</v>
      </c>
      <c r="DH167" s="12">
        <v>0</v>
      </c>
      <c r="DI167" s="12">
        <v>0</v>
      </c>
      <c r="DJ167" s="12">
        <v>0</v>
      </c>
      <c r="DK167" s="12">
        <v>0</v>
      </c>
      <c r="DL167" s="12">
        <v>0</v>
      </c>
      <c r="DM167" s="12">
        <v>0</v>
      </c>
      <c r="DN167" s="12">
        <v>0</v>
      </c>
      <c r="DO167" s="12">
        <v>0</v>
      </c>
      <c r="DP167" s="12">
        <v>0</v>
      </c>
      <c r="DQ167" s="12">
        <v>0</v>
      </c>
      <c r="DR167" s="12">
        <v>0</v>
      </c>
      <c r="DS167" s="12">
        <v>0</v>
      </c>
      <c r="DT167" s="12">
        <v>0</v>
      </c>
      <c r="DU167" s="12">
        <v>0</v>
      </c>
      <c r="DV167" s="12">
        <v>0</v>
      </c>
      <c r="DW167" s="12">
        <v>0</v>
      </c>
      <c r="DX167" s="12">
        <v>0</v>
      </c>
      <c r="DY167" s="12">
        <v>0</v>
      </c>
      <c r="DZ167" s="12">
        <v>0</v>
      </c>
      <c r="EA167" s="12">
        <v>0</v>
      </c>
      <c r="EB167" s="12">
        <v>0</v>
      </c>
      <c r="EC167" s="12">
        <v>0</v>
      </c>
      <c r="ED167" s="12">
        <v>0</v>
      </c>
      <c r="EE167" s="12">
        <v>0</v>
      </c>
      <c r="EF167" s="12">
        <v>0</v>
      </c>
      <c r="EG167" s="12">
        <v>0</v>
      </c>
      <c r="EH167" s="12">
        <v>0</v>
      </c>
      <c r="EI167" s="12">
        <v>0</v>
      </c>
      <c r="EJ167" s="12">
        <v>0</v>
      </c>
      <c r="EK167" s="12">
        <v>0</v>
      </c>
      <c r="EL167" s="12">
        <v>0</v>
      </c>
      <c r="EM167" s="12">
        <v>0</v>
      </c>
      <c r="EN167" s="12">
        <v>0</v>
      </c>
      <c r="EO167" s="12">
        <v>0</v>
      </c>
      <c r="EP167" s="12">
        <v>0</v>
      </c>
      <c r="EQ167" s="12">
        <v>0</v>
      </c>
      <c r="ER167" s="12">
        <v>0</v>
      </c>
      <c r="ES167" s="12">
        <v>0</v>
      </c>
      <c r="ET167" s="12">
        <v>0</v>
      </c>
      <c r="EU167" s="12">
        <v>0</v>
      </c>
      <c r="EV167" s="12">
        <v>0</v>
      </c>
      <c r="EW167" s="12">
        <v>0</v>
      </c>
      <c r="EX167" s="12">
        <v>0</v>
      </c>
      <c r="EY167" s="12">
        <v>0</v>
      </c>
      <c r="EZ167" s="12">
        <v>0</v>
      </c>
      <c r="FA167" s="12">
        <v>0</v>
      </c>
      <c r="FB167" s="12">
        <v>0</v>
      </c>
      <c r="FC167" s="12">
        <v>0</v>
      </c>
      <c r="FD167" s="12">
        <v>0</v>
      </c>
      <c r="FE167" s="12">
        <v>0</v>
      </c>
      <c r="FF167" s="12">
        <v>0</v>
      </c>
      <c r="FG167" s="12">
        <v>0</v>
      </c>
      <c r="FH167" s="12">
        <v>0</v>
      </c>
      <c r="FI167" s="12">
        <v>0</v>
      </c>
      <c r="FJ167" s="12">
        <v>0</v>
      </c>
      <c r="FK167" s="12">
        <v>0</v>
      </c>
      <c r="FL167" s="12">
        <v>0</v>
      </c>
      <c r="FM167" s="12">
        <v>10</v>
      </c>
      <c r="FN167" s="12">
        <v>0</v>
      </c>
      <c r="FO167" s="12">
        <v>10</v>
      </c>
      <c r="FP167" s="12">
        <v>0</v>
      </c>
      <c r="FQ167" s="12">
        <v>0</v>
      </c>
      <c r="FR167" s="12">
        <v>0</v>
      </c>
      <c r="FS167" s="12">
        <v>0</v>
      </c>
      <c r="FT167" s="12">
        <v>0</v>
      </c>
      <c r="FU167" s="12">
        <v>0</v>
      </c>
      <c r="FV167" s="12">
        <v>0</v>
      </c>
      <c r="FW167" s="12">
        <v>0</v>
      </c>
      <c r="FX167" s="12">
        <v>0</v>
      </c>
      <c r="FY167" s="12">
        <v>0</v>
      </c>
      <c r="FZ167" s="12">
        <v>0</v>
      </c>
      <c r="GA167" s="12">
        <v>0</v>
      </c>
      <c r="GB167" s="12">
        <v>0</v>
      </c>
      <c r="GC167" s="12">
        <v>0</v>
      </c>
      <c r="GD167" s="12">
        <v>0</v>
      </c>
      <c r="GE167" s="12">
        <v>0</v>
      </c>
      <c r="GF167" s="12">
        <v>0</v>
      </c>
      <c r="GG167" s="12">
        <v>0</v>
      </c>
      <c r="GH167" s="12">
        <v>0</v>
      </c>
      <c r="GI167" s="12">
        <v>0</v>
      </c>
    </row>
    <row r="168" spans="1:191" x14ac:dyDescent="0.45">
      <c r="A168">
        <v>166</v>
      </c>
      <c r="B168" s="22" t="s">
        <v>66</v>
      </c>
      <c r="C168" s="23" t="s">
        <v>4</v>
      </c>
      <c r="D168" s="1">
        <v>30</v>
      </c>
      <c r="E168" s="1">
        <v>1</v>
      </c>
      <c r="F168" s="1">
        <f t="shared" si="17"/>
        <v>5</v>
      </c>
      <c r="G168" s="1">
        <f t="shared" si="18"/>
        <v>0</v>
      </c>
      <c r="H168" s="12">
        <v>0</v>
      </c>
      <c r="I168" s="12">
        <v>0</v>
      </c>
      <c r="J168" s="12">
        <v>1000</v>
      </c>
      <c r="K168" s="12">
        <v>0</v>
      </c>
      <c r="L168" s="12">
        <v>1000</v>
      </c>
      <c r="M168" s="12">
        <v>0</v>
      </c>
      <c r="N168" s="12">
        <v>0</v>
      </c>
      <c r="O168" s="12">
        <v>0</v>
      </c>
      <c r="P168" s="12">
        <v>0</v>
      </c>
      <c r="Q168" s="12">
        <v>0</v>
      </c>
      <c r="R168" s="12">
        <v>0</v>
      </c>
      <c r="S168" s="12">
        <v>0</v>
      </c>
      <c r="T168" s="12">
        <v>0</v>
      </c>
      <c r="U168" s="12">
        <v>0</v>
      </c>
      <c r="V168" s="12">
        <v>0</v>
      </c>
      <c r="W168" s="12">
        <v>0</v>
      </c>
      <c r="X168" s="12">
        <v>0</v>
      </c>
      <c r="Y168" s="12">
        <v>0</v>
      </c>
      <c r="Z168" s="12">
        <v>0</v>
      </c>
      <c r="AA168" s="12">
        <v>0</v>
      </c>
      <c r="AB168" s="12">
        <v>0</v>
      </c>
      <c r="AC168" s="12">
        <v>0</v>
      </c>
      <c r="AD168" s="12">
        <v>0</v>
      </c>
      <c r="AE168" s="12">
        <v>0</v>
      </c>
      <c r="AF168" s="12">
        <v>0</v>
      </c>
      <c r="AG168" s="12">
        <v>0</v>
      </c>
      <c r="AH168" s="12">
        <v>0</v>
      </c>
      <c r="AI168" s="12">
        <v>0</v>
      </c>
      <c r="AJ168" s="12">
        <v>0</v>
      </c>
      <c r="AK168" s="12">
        <v>0</v>
      </c>
      <c r="AL168" s="12">
        <v>0</v>
      </c>
      <c r="AM168" s="21">
        <v>0</v>
      </c>
      <c r="AN168" s="21">
        <v>0</v>
      </c>
      <c r="AO168" s="21">
        <v>0</v>
      </c>
      <c r="AP168" s="21">
        <v>0</v>
      </c>
      <c r="AQ168" s="21">
        <v>0</v>
      </c>
      <c r="AR168" s="21">
        <v>0</v>
      </c>
      <c r="AS168" s="21">
        <v>0</v>
      </c>
      <c r="AT168" s="12">
        <v>0</v>
      </c>
      <c r="AU168" s="12">
        <v>0</v>
      </c>
      <c r="AV168" s="12">
        <v>0</v>
      </c>
      <c r="AW168" s="12">
        <v>0</v>
      </c>
      <c r="AX168" s="12">
        <v>0</v>
      </c>
      <c r="AY168" s="12">
        <v>0</v>
      </c>
      <c r="AZ168" s="12">
        <v>200</v>
      </c>
      <c r="BA168" s="12">
        <v>0</v>
      </c>
      <c r="BB168" s="12">
        <v>0</v>
      </c>
      <c r="BC168" s="12">
        <v>0</v>
      </c>
      <c r="BD168" s="12">
        <v>0</v>
      </c>
      <c r="BE168" s="12">
        <v>0</v>
      </c>
      <c r="BF168" s="12">
        <v>0</v>
      </c>
      <c r="BG168" s="12">
        <v>0</v>
      </c>
      <c r="BH168" s="12">
        <v>200</v>
      </c>
      <c r="BI168" s="12">
        <v>0</v>
      </c>
      <c r="BJ168" s="12">
        <v>0</v>
      </c>
      <c r="BK168" s="12">
        <v>0</v>
      </c>
      <c r="BL168" s="12">
        <v>0</v>
      </c>
      <c r="BM168" s="12">
        <v>0</v>
      </c>
      <c r="BN168" s="12">
        <v>0</v>
      </c>
      <c r="BO168" s="12">
        <v>0</v>
      </c>
      <c r="BP168" s="12">
        <v>0</v>
      </c>
      <c r="BQ168" s="12">
        <v>0</v>
      </c>
      <c r="BR168" s="12">
        <v>0</v>
      </c>
      <c r="BS168" s="12">
        <v>0</v>
      </c>
      <c r="BT168" s="12">
        <v>0</v>
      </c>
      <c r="BU168" s="12">
        <v>0</v>
      </c>
      <c r="BV168" s="12">
        <v>0</v>
      </c>
      <c r="BW168" s="12">
        <v>0</v>
      </c>
      <c r="BX168" s="12">
        <v>0</v>
      </c>
      <c r="BY168" s="12">
        <v>0</v>
      </c>
      <c r="BZ168" s="12">
        <v>0</v>
      </c>
      <c r="CA168" s="12">
        <v>0</v>
      </c>
      <c r="CB168" s="12">
        <v>0</v>
      </c>
      <c r="CC168" s="12">
        <v>0</v>
      </c>
      <c r="CD168" s="12">
        <v>0</v>
      </c>
      <c r="CE168" s="12">
        <v>0</v>
      </c>
      <c r="CF168" s="12">
        <v>0</v>
      </c>
      <c r="CG168" s="12">
        <v>0</v>
      </c>
      <c r="CH168" s="12">
        <v>0</v>
      </c>
      <c r="CI168" s="12">
        <v>0</v>
      </c>
      <c r="CJ168" s="12">
        <v>100</v>
      </c>
      <c r="CK168" s="12">
        <v>0</v>
      </c>
      <c r="CL168" s="12">
        <v>0</v>
      </c>
      <c r="CM168" s="12">
        <v>0</v>
      </c>
      <c r="CN168" s="12">
        <v>0</v>
      </c>
      <c r="CO168" s="12">
        <v>0</v>
      </c>
      <c r="CP168" s="12">
        <v>0</v>
      </c>
      <c r="CQ168" s="12">
        <v>0</v>
      </c>
      <c r="CR168" s="12">
        <v>0</v>
      </c>
      <c r="CS168" s="12">
        <v>0</v>
      </c>
      <c r="CT168" s="12">
        <v>0</v>
      </c>
      <c r="CU168" s="12">
        <v>0</v>
      </c>
      <c r="CV168" s="12">
        <v>0</v>
      </c>
      <c r="CW168" s="12">
        <v>0</v>
      </c>
      <c r="CX168" s="12">
        <v>0</v>
      </c>
      <c r="CY168" s="12">
        <v>0</v>
      </c>
      <c r="CZ168" s="12">
        <v>0</v>
      </c>
      <c r="DA168" s="12">
        <v>0</v>
      </c>
      <c r="DB168" s="12">
        <v>0</v>
      </c>
      <c r="DC168" s="12">
        <v>0</v>
      </c>
      <c r="DD168" s="12">
        <v>0</v>
      </c>
      <c r="DE168" s="12">
        <v>0</v>
      </c>
      <c r="DF168" s="12">
        <v>0</v>
      </c>
      <c r="DG168" s="12">
        <v>0</v>
      </c>
      <c r="DH168" s="12">
        <v>0</v>
      </c>
      <c r="DI168" s="12">
        <v>0</v>
      </c>
      <c r="DJ168" s="12">
        <v>0</v>
      </c>
      <c r="DK168" s="12">
        <v>0</v>
      </c>
      <c r="DL168" s="12">
        <v>0</v>
      </c>
      <c r="DM168" s="12">
        <v>0</v>
      </c>
      <c r="DN168" s="12">
        <v>0</v>
      </c>
      <c r="DO168" s="12">
        <v>0</v>
      </c>
      <c r="DP168" s="12">
        <v>0</v>
      </c>
      <c r="DQ168" s="12">
        <v>0</v>
      </c>
      <c r="DR168" s="12">
        <v>0</v>
      </c>
      <c r="DS168" s="12">
        <v>0</v>
      </c>
      <c r="DT168" s="12">
        <v>0</v>
      </c>
      <c r="DU168" s="12">
        <v>0</v>
      </c>
      <c r="DV168" s="12">
        <v>0</v>
      </c>
      <c r="DW168" s="12">
        <v>0</v>
      </c>
      <c r="DX168" s="12">
        <v>0</v>
      </c>
      <c r="DY168" s="12">
        <v>0</v>
      </c>
      <c r="DZ168" s="12">
        <v>0</v>
      </c>
      <c r="EA168" s="12">
        <v>0</v>
      </c>
      <c r="EB168" s="12">
        <v>0</v>
      </c>
      <c r="EC168" s="12">
        <v>0</v>
      </c>
      <c r="ED168" s="12">
        <v>0</v>
      </c>
      <c r="EE168" s="12">
        <v>0</v>
      </c>
      <c r="EF168" s="12">
        <v>0</v>
      </c>
      <c r="EG168" s="12">
        <v>0</v>
      </c>
      <c r="EH168" s="12">
        <v>0</v>
      </c>
      <c r="EI168" s="12">
        <v>0</v>
      </c>
      <c r="EJ168" s="12">
        <v>0</v>
      </c>
      <c r="EK168" s="12">
        <v>0</v>
      </c>
      <c r="EL168" s="12">
        <v>0</v>
      </c>
      <c r="EM168" s="12">
        <v>0</v>
      </c>
      <c r="EN168" s="12">
        <v>0</v>
      </c>
      <c r="EO168" s="12">
        <v>0</v>
      </c>
      <c r="EP168" s="12">
        <v>0</v>
      </c>
      <c r="EQ168" s="12">
        <v>0</v>
      </c>
      <c r="ER168" s="12">
        <v>0</v>
      </c>
      <c r="ES168" s="12">
        <v>0</v>
      </c>
      <c r="ET168" s="12">
        <v>0</v>
      </c>
      <c r="EU168" s="12">
        <v>0</v>
      </c>
      <c r="EV168" s="12">
        <v>0</v>
      </c>
      <c r="EW168" s="12">
        <v>0</v>
      </c>
      <c r="EX168" s="12">
        <v>0</v>
      </c>
      <c r="EY168" s="12">
        <v>0</v>
      </c>
      <c r="EZ168" s="12">
        <v>0</v>
      </c>
      <c r="FA168" s="12">
        <v>0</v>
      </c>
      <c r="FB168" s="12">
        <v>0</v>
      </c>
      <c r="FC168" s="12">
        <v>0</v>
      </c>
      <c r="FD168" s="12">
        <v>0</v>
      </c>
      <c r="FE168" s="12">
        <v>0</v>
      </c>
      <c r="FF168" s="12">
        <v>0</v>
      </c>
      <c r="FG168" s="12">
        <v>0</v>
      </c>
      <c r="FH168" s="12">
        <v>0</v>
      </c>
      <c r="FI168" s="12">
        <v>0</v>
      </c>
      <c r="FJ168" s="12">
        <v>0</v>
      </c>
      <c r="FK168" s="12">
        <v>0</v>
      </c>
      <c r="FL168" s="12">
        <v>0</v>
      </c>
      <c r="FM168" s="12">
        <v>0</v>
      </c>
      <c r="FN168" s="12">
        <v>0</v>
      </c>
      <c r="FO168" s="12">
        <v>0</v>
      </c>
      <c r="FP168" s="12">
        <v>0</v>
      </c>
      <c r="FQ168" s="12">
        <v>0</v>
      </c>
      <c r="FR168" s="12">
        <v>0</v>
      </c>
      <c r="FS168" s="12">
        <v>0</v>
      </c>
      <c r="FT168" s="12">
        <v>0</v>
      </c>
      <c r="FU168" s="12">
        <v>0</v>
      </c>
      <c r="FV168" s="12">
        <v>0</v>
      </c>
      <c r="FW168" s="12">
        <v>0</v>
      </c>
      <c r="FX168" s="12">
        <v>0</v>
      </c>
      <c r="FY168" s="12">
        <v>0</v>
      </c>
      <c r="FZ168" s="12">
        <v>0</v>
      </c>
      <c r="GA168" s="12">
        <v>0</v>
      </c>
      <c r="GB168" s="12">
        <v>0</v>
      </c>
      <c r="GC168" s="12">
        <v>0</v>
      </c>
      <c r="GD168" s="12">
        <v>0</v>
      </c>
      <c r="GE168" s="12">
        <v>0</v>
      </c>
      <c r="GF168" s="12">
        <v>0</v>
      </c>
      <c r="GG168" s="12">
        <v>0</v>
      </c>
      <c r="GH168" s="12">
        <v>0</v>
      </c>
      <c r="GI168" s="12">
        <v>0</v>
      </c>
    </row>
    <row r="169" spans="1:191" x14ac:dyDescent="0.45">
      <c r="A169">
        <v>167</v>
      </c>
      <c r="B169" s="22" t="s">
        <v>65</v>
      </c>
      <c r="C169" s="23" t="s">
        <v>4</v>
      </c>
      <c r="D169" s="1">
        <v>3</v>
      </c>
      <c r="E169" s="1">
        <v>1</v>
      </c>
      <c r="F169" s="1">
        <f t="shared" si="17"/>
        <v>6</v>
      </c>
      <c r="G169" s="1">
        <f t="shared" si="18"/>
        <v>0</v>
      </c>
      <c r="H169" s="12">
        <v>0</v>
      </c>
      <c r="I169" s="12">
        <v>0</v>
      </c>
      <c r="J169" s="12">
        <v>0</v>
      </c>
      <c r="K169" s="12">
        <v>0</v>
      </c>
      <c r="L169" s="12">
        <v>0</v>
      </c>
      <c r="M169" s="12">
        <v>0</v>
      </c>
      <c r="N169" s="12">
        <v>0</v>
      </c>
      <c r="O169" s="12">
        <v>0</v>
      </c>
      <c r="P169" s="12">
        <v>0</v>
      </c>
      <c r="Q169" s="12">
        <v>0</v>
      </c>
      <c r="R169" s="12">
        <v>0</v>
      </c>
      <c r="S169" s="12">
        <v>0</v>
      </c>
      <c r="T169" s="12">
        <v>0</v>
      </c>
      <c r="U169" s="12">
        <v>0</v>
      </c>
      <c r="V169" s="12">
        <v>0</v>
      </c>
      <c r="W169" s="12">
        <v>0</v>
      </c>
      <c r="X169" s="12">
        <v>0</v>
      </c>
      <c r="Y169" s="12">
        <v>0</v>
      </c>
      <c r="Z169" s="12">
        <v>0</v>
      </c>
      <c r="AA169" s="12">
        <v>0</v>
      </c>
      <c r="AB169" s="12">
        <v>0</v>
      </c>
      <c r="AC169" s="12">
        <v>0</v>
      </c>
      <c r="AD169" s="12">
        <v>0</v>
      </c>
      <c r="AE169" s="12">
        <v>0</v>
      </c>
      <c r="AF169" s="12">
        <v>0</v>
      </c>
      <c r="AG169" s="12">
        <v>0</v>
      </c>
      <c r="AH169" s="12">
        <v>0</v>
      </c>
      <c r="AI169" s="12">
        <v>0</v>
      </c>
      <c r="AJ169" s="12">
        <v>0</v>
      </c>
      <c r="AK169" s="12">
        <v>0</v>
      </c>
      <c r="AL169" s="12">
        <v>0</v>
      </c>
      <c r="AM169" s="21">
        <v>0</v>
      </c>
      <c r="AN169" s="21">
        <v>0</v>
      </c>
      <c r="AO169" s="21">
        <v>0</v>
      </c>
      <c r="AP169" s="21">
        <v>0</v>
      </c>
      <c r="AQ169" s="21">
        <v>0</v>
      </c>
      <c r="AR169" s="21">
        <v>0</v>
      </c>
      <c r="AS169" s="21">
        <v>0</v>
      </c>
      <c r="AT169" s="12">
        <v>0</v>
      </c>
      <c r="AU169" s="12">
        <v>50</v>
      </c>
      <c r="AV169" s="12">
        <v>0</v>
      </c>
      <c r="AW169" s="12">
        <v>0</v>
      </c>
      <c r="AX169" s="12">
        <v>0</v>
      </c>
      <c r="AY169" s="12">
        <v>0</v>
      </c>
      <c r="AZ169" s="12">
        <v>0</v>
      </c>
      <c r="BA169" s="12">
        <v>0</v>
      </c>
      <c r="BB169" s="12">
        <v>0</v>
      </c>
      <c r="BC169" s="12">
        <v>0</v>
      </c>
      <c r="BD169" s="12">
        <v>0</v>
      </c>
      <c r="BE169" s="12">
        <v>0</v>
      </c>
      <c r="BF169" s="12">
        <v>0</v>
      </c>
      <c r="BG169" s="12">
        <v>0</v>
      </c>
      <c r="BH169" s="12">
        <v>100</v>
      </c>
      <c r="BI169" s="12">
        <v>0</v>
      </c>
      <c r="BJ169" s="12">
        <v>0</v>
      </c>
      <c r="BK169" s="12">
        <v>0</v>
      </c>
      <c r="BL169" s="12">
        <v>0</v>
      </c>
      <c r="BM169" s="12">
        <v>0</v>
      </c>
      <c r="BN169" s="12">
        <v>0</v>
      </c>
      <c r="BO169" s="12">
        <v>0</v>
      </c>
      <c r="BP169" s="12">
        <v>0</v>
      </c>
      <c r="BQ169" s="12">
        <v>0</v>
      </c>
      <c r="BR169" s="12">
        <v>0</v>
      </c>
      <c r="BS169" s="12">
        <v>0</v>
      </c>
      <c r="BT169" s="12">
        <v>0</v>
      </c>
      <c r="BU169" s="12">
        <v>0</v>
      </c>
      <c r="BV169" s="12">
        <v>0</v>
      </c>
      <c r="BW169" s="12">
        <v>0</v>
      </c>
      <c r="BX169" s="12">
        <v>0</v>
      </c>
      <c r="BY169" s="12">
        <v>0</v>
      </c>
      <c r="BZ169" s="12">
        <v>0</v>
      </c>
      <c r="CA169" s="12">
        <v>0</v>
      </c>
      <c r="CB169" s="12">
        <v>0</v>
      </c>
      <c r="CC169" s="12">
        <v>0</v>
      </c>
      <c r="CD169" s="12">
        <v>0</v>
      </c>
      <c r="CE169" s="12">
        <v>0</v>
      </c>
      <c r="CF169" s="12">
        <v>0</v>
      </c>
      <c r="CG169" s="12">
        <v>0</v>
      </c>
      <c r="CH169" s="12">
        <v>0</v>
      </c>
      <c r="CI169" s="12">
        <v>0</v>
      </c>
      <c r="CJ169" s="12">
        <v>0</v>
      </c>
      <c r="CK169" s="12">
        <v>0</v>
      </c>
      <c r="CL169" s="12">
        <v>0</v>
      </c>
      <c r="CM169" s="12">
        <v>0</v>
      </c>
      <c r="CN169" s="12">
        <v>0</v>
      </c>
      <c r="CO169" s="12">
        <v>0</v>
      </c>
      <c r="CP169" s="12">
        <v>0</v>
      </c>
      <c r="CQ169" s="12">
        <v>0</v>
      </c>
      <c r="CR169" s="12">
        <v>0</v>
      </c>
      <c r="CS169" s="12">
        <v>0</v>
      </c>
      <c r="CT169" s="12">
        <v>0</v>
      </c>
      <c r="CU169" s="12">
        <v>0</v>
      </c>
      <c r="CV169" s="12">
        <v>0</v>
      </c>
      <c r="CW169" s="12">
        <v>0</v>
      </c>
      <c r="CX169" s="12">
        <v>0</v>
      </c>
      <c r="CY169" s="12">
        <v>0</v>
      </c>
      <c r="CZ169" s="12">
        <v>0</v>
      </c>
      <c r="DA169" s="12">
        <v>0</v>
      </c>
      <c r="DB169" s="12">
        <v>0</v>
      </c>
      <c r="DC169" s="12">
        <v>0</v>
      </c>
      <c r="DD169" s="12">
        <v>0</v>
      </c>
      <c r="DE169" s="12">
        <v>0</v>
      </c>
      <c r="DF169" s="12">
        <v>0</v>
      </c>
      <c r="DG169" s="12">
        <v>0</v>
      </c>
      <c r="DH169" s="12">
        <v>0</v>
      </c>
      <c r="DI169" s="12">
        <v>0</v>
      </c>
      <c r="DJ169" s="12">
        <v>0</v>
      </c>
      <c r="DK169" s="12">
        <v>0</v>
      </c>
      <c r="DL169" s="12">
        <v>0</v>
      </c>
      <c r="DM169" s="12">
        <v>0</v>
      </c>
      <c r="DN169" s="12">
        <v>0</v>
      </c>
      <c r="DO169" s="12">
        <v>0</v>
      </c>
      <c r="DP169" s="12">
        <v>0</v>
      </c>
      <c r="DQ169" s="12">
        <v>0</v>
      </c>
      <c r="DR169" s="12">
        <v>0</v>
      </c>
      <c r="DS169" s="12">
        <v>0</v>
      </c>
      <c r="DT169" s="12">
        <v>0</v>
      </c>
      <c r="DU169" s="12">
        <v>0</v>
      </c>
      <c r="DV169" s="12">
        <v>0</v>
      </c>
      <c r="DW169" s="12">
        <v>5</v>
      </c>
      <c r="DX169" s="12">
        <v>0</v>
      </c>
      <c r="DY169" s="12">
        <v>0</v>
      </c>
      <c r="DZ169" s="12">
        <v>0</v>
      </c>
      <c r="EA169" s="12">
        <v>0</v>
      </c>
      <c r="EB169" s="12">
        <v>0</v>
      </c>
      <c r="EC169" s="12">
        <v>0</v>
      </c>
      <c r="ED169" s="12">
        <v>0</v>
      </c>
      <c r="EE169" s="12">
        <v>0</v>
      </c>
      <c r="EF169" s="12">
        <v>0</v>
      </c>
      <c r="EG169" s="12">
        <v>0</v>
      </c>
      <c r="EH169" s="12">
        <v>0</v>
      </c>
      <c r="EI169" s="12">
        <v>0</v>
      </c>
      <c r="EJ169" s="12">
        <v>0</v>
      </c>
      <c r="EK169" s="12">
        <v>0</v>
      </c>
      <c r="EL169" s="12">
        <v>0</v>
      </c>
      <c r="EM169" s="12">
        <v>0</v>
      </c>
      <c r="EN169" s="12">
        <v>100</v>
      </c>
      <c r="EO169" s="12">
        <v>0</v>
      </c>
      <c r="EP169" s="12">
        <v>0</v>
      </c>
      <c r="EQ169" s="12">
        <v>0</v>
      </c>
      <c r="ER169" s="12">
        <v>0</v>
      </c>
      <c r="ES169" s="12">
        <v>100</v>
      </c>
      <c r="ET169" s="12">
        <v>0</v>
      </c>
      <c r="EU169" s="12">
        <v>0</v>
      </c>
      <c r="EV169" s="12">
        <v>0</v>
      </c>
      <c r="EW169" s="12">
        <v>0</v>
      </c>
      <c r="EX169" s="12">
        <v>0</v>
      </c>
      <c r="EY169" s="12">
        <v>0</v>
      </c>
      <c r="EZ169" s="12">
        <v>0</v>
      </c>
      <c r="FA169" s="12">
        <v>0</v>
      </c>
      <c r="FB169" s="12">
        <v>0</v>
      </c>
      <c r="FC169" s="12">
        <v>0</v>
      </c>
      <c r="FD169" s="12">
        <v>0</v>
      </c>
      <c r="FE169" s="12">
        <v>0</v>
      </c>
      <c r="FF169" s="12">
        <v>0</v>
      </c>
      <c r="FG169" s="12">
        <v>0</v>
      </c>
      <c r="FH169" s="12">
        <v>0</v>
      </c>
      <c r="FI169" s="12">
        <v>0</v>
      </c>
      <c r="FJ169" s="12">
        <v>0</v>
      </c>
      <c r="FK169" s="12">
        <v>0</v>
      </c>
      <c r="FL169" s="12">
        <v>0</v>
      </c>
      <c r="FM169" s="12">
        <v>100</v>
      </c>
      <c r="FN169" s="12">
        <v>0</v>
      </c>
      <c r="FO169" s="12">
        <v>0</v>
      </c>
      <c r="FP169" s="12">
        <v>0</v>
      </c>
      <c r="FQ169" s="12">
        <v>0</v>
      </c>
      <c r="FR169" s="12">
        <v>0</v>
      </c>
      <c r="FS169" s="12">
        <v>0</v>
      </c>
      <c r="FT169" s="12">
        <v>0</v>
      </c>
      <c r="FU169" s="12">
        <v>0</v>
      </c>
      <c r="FV169" s="12">
        <v>0</v>
      </c>
      <c r="FW169" s="12">
        <v>0</v>
      </c>
      <c r="FX169" s="12">
        <v>0</v>
      </c>
      <c r="FY169" s="12">
        <v>0</v>
      </c>
      <c r="FZ169" s="12">
        <v>0</v>
      </c>
      <c r="GA169" s="12">
        <v>0</v>
      </c>
      <c r="GB169" s="12">
        <v>0</v>
      </c>
      <c r="GC169" s="12">
        <v>0</v>
      </c>
      <c r="GD169" s="12">
        <v>0</v>
      </c>
      <c r="GE169" s="12">
        <v>0</v>
      </c>
      <c r="GF169" s="12">
        <v>0</v>
      </c>
      <c r="GG169" s="12">
        <v>0</v>
      </c>
      <c r="GH169" s="12">
        <v>0</v>
      </c>
      <c r="GI169" s="12">
        <v>0</v>
      </c>
    </row>
    <row r="170" spans="1:191" x14ac:dyDescent="0.45">
      <c r="A170">
        <v>168</v>
      </c>
      <c r="B170" s="22" t="s">
        <v>64</v>
      </c>
      <c r="C170" s="23" t="s">
        <v>3</v>
      </c>
      <c r="D170" s="1">
        <v>12</v>
      </c>
      <c r="E170" s="1">
        <v>10</v>
      </c>
      <c r="F170" s="1">
        <f t="shared" si="17"/>
        <v>1</v>
      </c>
      <c r="G170" s="1">
        <f t="shared" si="18"/>
        <v>0</v>
      </c>
      <c r="H170" s="12">
        <v>0</v>
      </c>
      <c r="I170" s="12">
        <v>0</v>
      </c>
      <c r="J170" s="12">
        <v>0</v>
      </c>
      <c r="K170" s="12">
        <v>0</v>
      </c>
      <c r="L170" s="12">
        <v>0</v>
      </c>
      <c r="M170" s="12">
        <v>0</v>
      </c>
      <c r="N170" s="12">
        <v>0</v>
      </c>
      <c r="O170" s="12">
        <v>0</v>
      </c>
      <c r="P170" s="12">
        <v>0</v>
      </c>
      <c r="Q170" s="12">
        <v>0</v>
      </c>
      <c r="R170" s="12">
        <v>0</v>
      </c>
      <c r="S170" s="12">
        <v>0</v>
      </c>
      <c r="T170" s="12">
        <v>0</v>
      </c>
      <c r="U170" s="12">
        <v>0</v>
      </c>
      <c r="V170" s="12">
        <v>0</v>
      </c>
      <c r="W170" s="12">
        <v>0</v>
      </c>
      <c r="X170" s="12">
        <v>0</v>
      </c>
      <c r="Y170" s="12">
        <v>0</v>
      </c>
      <c r="Z170" s="12">
        <v>0</v>
      </c>
      <c r="AA170" s="12">
        <v>0</v>
      </c>
      <c r="AB170" s="12">
        <v>0</v>
      </c>
      <c r="AC170" s="12">
        <v>0</v>
      </c>
      <c r="AD170" s="12">
        <v>0</v>
      </c>
      <c r="AE170" s="12">
        <v>0</v>
      </c>
      <c r="AF170" s="12">
        <v>0</v>
      </c>
      <c r="AG170" s="12">
        <v>0</v>
      </c>
      <c r="AH170" s="12">
        <v>0</v>
      </c>
      <c r="AI170" s="12">
        <v>0</v>
      </c>
      <c r="AJ170" s="12">
        <v>0</v>
      </c>
      <c r="AK170" s="12">
        <v>0</v>
      </c>
      <c r="AL170" s="12">
        <v>0</v>
      </c>
      <c r="AM170" s="21">
        <v>0</v>
      </c>
      <c r="AN170" s="21">
        <v>0</v>
      </c>
      <c r="AO170" s="21">
        <v>0</v>
      </c>
      <c r="AP170" s="21">
        <v>0</v>
      </c>
      <c r="AQ170" s="21">
        <v>0</v>
      </c>
      <c r="AR170" s="21">
        <v>0</v>
      </c>
      <c r="AS170" s="21">
        <v>0</v>
      </c>
      <c r="AT170" s="12">
        <v>0</v>
      </c>
      <c r="AU170" s="12">
        <v>0</v>
      </c>
      <c r="AV170" s="12">
        <v>0</v>
      </c>
      <c r="AW170" s="12">
        <v>0</v>
      </c>
      <c r="AX170" s="12">
        <v>0</v>
      </c>
      <c r="AY170" s="12">
        <v>0</v>
      </c>
      <c r="AZ170" s="12">
        <v>0</v>
      </c>
      <c r="BA170" s="12">
        <v>0</v>
      </c>
      <c r="BB170" s="12">
        <v>0</v>
      </c>
      <c r="BC170" s="12">
        <v>0</v>
      </c>
      <c r="BD170" s="12">
        <v>0</v>
      </c>
      <c r="BE170" s="12">
        <v>0</v>
      </c>
      <c r="BF170" s="12">
        <v>0</v>
      </c>
      <c r="BG170" s="12">
        <v>0</v>
      </c>
      <c r="BH170" s="12">
        <v>0</v>
      </c>
      <c r="BI170" s="12">
        <v>0</v>
      </c>
      <c r="BJ170" s="12">
        <v>0</v>
      </c>
      <c r="BK170" s="12">
        <v>0</v>
      </c>
      <c r="BL170" s="12">
        <v>0</v>
      </c>
      <c r="BM170" s="12">
        <v>0</v>
      </c>
      <c r="BN170" s="12">
        <v>0</v>
      </c>
      <c r="BO170" s="12">
        <v>0</v>
      </c>
      <c r="BP170" s="12">
        <v>0</v>
      </c>
      <c r="BQ170" s="12">
        <v>0</v>
      </c>
      <c r="BR170" s="12">
        <v>0</v>
      </c>
      <c r="BS170" s="12">
        <v>0</v>
      </c>
      <c r="BT170" s="12">
        <v>0</v>
      </c>
      <c r="BU170" s="12">
        <v>0</v>
      </c>
      <c r="BV170" s="12">
        <v>0</v>
      </c>
      <c r="BW170" s="12">
        <v>0</v>
      </c>
      <c r="BX170" s="12">
        <v>0</v>
      </c>
      <c r="BY170" s="12">
        <v>0</v>
      </c>
      <c r="BZ170" s="12">
        <v>0</v>
      </c>
      <c r="CA170" s="12">
        <v>0</v>
      </c>
      <c r="CB170" s="12">
        <v>0</v>
      </c>
      <c r="CC170" s="12">
        <v>0</v>
      </c>
      <c r="CD170" s="12">
        <v>0</v>
      </c>
      <c r="CE170" s="12">
        <v>0</v>
      </c>
      <c r="CF170" s="12">
        <v>0</v>
      </c>
      <c r="CG170" s="12">
        <v>0</v>
      </c>
      <c r="CH170" s="12">
        <v>0</v>
      </c>
      <c r="CI170" s="12">
        <v>0</v>
      </c>
      <c r="CJ170" s="12">
        <v>0</v>
      </c>
      <c r="CK170" s="12">
        <v>0</v>
      </c>
      <c r="CL170" s="12">
        <v>0</v>
      </c>
      <c r="CM170" s="12">
        <v>0</v>
      </c>
      <c r="CN170" s="12">
        <v>0</v>
      </c>
      <c r="CO170" s="12">
        <v>0</v>
      </c>
      <c r="CP170" s="12">
        <v>0</v>
      </c>
      <c r="CQ170" s="12">
        <v>0</v>
      </c>
      <c r="CR170" s="12">
        <v>0</v>
      </c>
      <c r="CS170" s="12">
        <v>0</v>
      </c>
      <c r="CT170" s="12">
        <v>0</v>
      </c>
      <c r="CU170" s="12">
        <v>0</v>
      </c>
      <c r="CV170" s="12">
        <v>0</v>
      </c>
      <c r="CW170" s="12">
        <v>0</v>
      </c>
      <c r="CX170" s="12">
        <v>0</v>
      </c>
      <c r="CY170" s="12">
        <v>0</v>
      </c>
      <c r="CZ170" s="12">
        <v>0</v>
      </c>
      <c r="DA170" s="12">
        <v>0</v>
      </c>
      <c r="DB170" s="12">
        <v>0</v>
      </c>
      <c r="DC170" s="12">
        <v>0</v>
      </c>
      <c r="DD170" s="12">
        <v>0</v>
      </c>
      <c r="DE170" s="12">
        <v>0</v>
      </c>
      <c r="DF170" s="12">
        <v>0</v>
      </c>
      <c r="DG170" s="12">
        <v>0</v>
      </c>
      <c r="DH170" s="12">
        <v>0</v>
      </c>
      <c r="DI170" s="12">
        <v>0</v>
      </c>
      <c r="DJ170" s="12">
        <v>0</v>
      </c>
      <c r="DK170" s="12">
        <v>0</v>
      </c>
      <c r="DL170" s="12">
        <v>0</v>
      </c>
      <c r="DM170" s="12">
        <v>0</v>
      </c>
      <c r="DN170" s="12">
        <v>0</v>
      </c>
      <c r="DO170" s="12">
        <v>0</v>
      </c>
      <c r="DP170" s="12">
        <v>0</v>
      </c>
      <c r="DQ170" s="12">
        <v>0</v>
      </c>
      <c r="DR170" s="12">
        <v>0</v>
      </c>
      <c r="DS170" s="12">
        <v>0</v>
      </c>
      <c r="DT170" s="12">
        <v>0</v>
      </c>
      <c r="DU170" s="12">
        <v>0</v>
      </c>
      <c r="DV170" s="12">
        <v>0</v>
      </c>
      <c r="DW170" s="12">
        <v>0</v>
      </c>
      <c r="DX170" s="12">
        <v>0</v>
      </c>
      <c r="DY170" s="12">
        <v>0</v>
      </c>
      <c r="DZ170" s="12">
        <v>0</v>
      </c>
      <c r="EA170" s="12">
        <v>0</v>
      </c>
      <c r="EB170" s="12">
        <v>0</v>
      </c>
      <c r="EC170" s="12">
        <v>0</v>
      </c>
      <c r="ED170" s="12">
        <v>0</v>
      </c>
      <c r="EE170" s="12">
        <v>0</v>
      </c>
      <c r="EF170" s="12">
        <v>0</v>
      </c>
      <c r="EG170" s="12">
        <v>0</v>
      </c>
      <c r="EH170" s="12">
        <v>0</v>
      </c>
      <c r="EI170" s="12">
        <v>0</v>
      </c>
      <c r="EJ170" s="12">
        <v>0</v>
      </c>
      <c r="EK170" s="12">
        <v>0</v>
      </c>
      <c r="EL170" s="12">
        <v>0</v>
      </c>
      <c r="EM170" s="12">
        <v>0</v>
      </c>
      <c r="EN170" s="12">
        <v>0</v>
      </c>
      <c r="EO170" s="12">
        <v>0</v>
      </c>
      <c r="EP170" s="12">
        <v>0</v>
      </c>
      <c r="EQ170" s="12">
        <v>0</v>
      </c>
      <c r="ER170" s="12">
        <v>0</v>
      </c>
      <c r="ES170" s="12">
        <v>0</v>
      </c>
      <c r="ET170" s="12">
        <v>0</v>
      </c>
      <c r="EU170" s="12">
        <v>0</v>
      </c>
      <c r="EV170" s="12">
        <v>0</v>
      </c>
      <c r="EW170" s="12">
        <v>0</v>
      </c>
      <c r="EX170" s="12">
        <v>0</v>
      </c>
      <c r="EY170" s="12">
        <v>0</v>
      </c>
      <c r="EZ170" s="12">
        <v>0</v>
      </c>
      <c r="FA170" s="12">
        <v>0</v>
      </c>
      <c r="FB170" s="12">
        <v>0</v>
      </c>
      <c r="FC170" s="12">
        <v>0</v>
      </c>
      <c r="FD170" s="12">
        <v>0</v>
      </c>
      <c r="FE170" s="12">
        <v>0</v>
      </c>
      <c r="FF170" s="12">
        <v>0</v>
      </c>
      <c r="FG170" s="12">
        <v>0</v>
      </c>
      <c r="FH170" s="12">
        <v>0</v>
      </c>
      <c r="FI170" s="12">
        <v>0</v>
      </c>
      <c r="FJ170" s="12">
        <v>0</v>
      </c>
      <c r="FK170" s="12">
        <v>0</v>
      </c>
      <c r="FL170" s="12">
        <v>1</v>
      </c>
      <c r="FM170" s="12">
        <v>0</v>
      </c>
      <c r="FN170" s="12">
        <v>0</v>
      </c>
      <c r="FO170" s="12">
        <v>0</v>
      </c>
      <c r="FP170" s="12">
        <v>0</v>
      </c>
      <c r="FQ170" s="12">
        <v>0</v>
      </c>
      <c r="FR170" s="12">
        <v>0</v>
      </c>
      <c r="FS170" s="12">
        <v>0</v>
      </c>
      <c r="FT170" s="12">
        <v>0</v>
      </c>
      <c r="FU170" s="12">
        <v>0</v>
      </c>
      <c r="FV170" s="12">
        <v>0</v>
      </c>
      <c r="FW170" s="12">
        <v>0</v>
      </c>
      <c r="FX170" s="12">
        <v>0</v>
      </c>
      <c r="FY170" s="12">
        <v>0</v>
      </c>
      <c r="FZ170" s="12">
        <v>0</v>
      </c>
      <c r="GA170" s="12">
        <v>0</v>
      </c>
      <c r="GB170" s="12">
        <v>0</v>
      </c>
      <c r="GC170" s="12">
        <v>0</v>
      </c>
      <c r="GD170" s="12">
        <v>0</v>
      </c>
      <c r="GE170" s="12">
        <v>0</v>
      </c>
      <c r="GF170" s="12">
        <v>0</v>
      </c>
      <c r="GG170" s="12">
        <v>0</v>
      </c>
      <c r="GH170" s="12">
        <v>0</v>
      </c>
      <c r="GI170" s="12">
        <v>0</v>
      </c>
    </row>
    <row r="171" spans="1:191" x14ac:dyDescent="0.45">
      <c r="A171">
        <v>169</v>
      </c>
      <c r="B171" s="22" t="s">
        <v>63</v>
      </c>
      <c r="C171" s="23" t="s">
        <v>3</v>
      </c>
      <c r="D171" s="1">
        <v>5</v>
      </c>
      <c r="E171" s="1">
        <v>1</v>
      </c>
      <c r="F171" s="1">
        <f t="shared" si="17"/>
        <v>3</v>
      </c>
      <c r="G171" s="1">
        <f t="shared" si="18"/>
        <v>0</v>
      </c>
      <c r="H171" s="12">
        <v>0</v>
      </c>
      <c r="I171" s="12">
        <v>0</v>
      </c>
      <c r="J171" s="12">
        <v>0</v>
      </c>
      <c r="K171" s="12">
        <v>0</v>
      </c>
      <c r="L171" s="12">
        <v>0</v>
      </c>
      <c r="M171" s="12">
        <v>0</v>
      </c>
      <c r="N171" s="12">
        <v>0</v>
      </c>
      <c r="O171" s="12">
        <v>0</v>
      </c>
      <c r="P171" s="12">
        <v>0</v>
      </c>
      <c r="Q171" s="12">
        <v>0</v>
      </c>
      <c r="R171" s="12">
        <v>0</v>
      </c>
      <c r="S171" s="12">
        <v>0</v>
      </c>
      <c r="T171" s="12">
        <v>0</v>
      </c>
      <c r="U171" s="12">
        <v>0</v>
      </c>
      <c r="V171" s="12">
        <v>0</v>
      </c>
      <c r="W171" s="12">
        <v>0</v>
      </c>
      <c r="X171" s="12">
        <v>0</v>
      </c>
      <c r="Y171" s="12">
        <v>0</v>
      </c>
      <c r="Z171" s="12">
        <v>0</v>
      </c>
      <c r="AA171" s="12">
        <v>0</v>
      </c>
      <c r="AB171" s="12">
        <v>0</v>
      </c>
      <c r="AC171" s="12">
        <v>0</v>
      </c>
      <c r="AD171" s="12">
        <v>0</v>
      </c>
      <c r="AE171" s="12">
        <v>0</v>
      </c>
      <c r="AF171" s="12">
        <v>0</v>
      </c>
      <c r="AG171" s="12">
        <v>0</v>
      </c>
      <c r="AH171" s="12">
        <v>0</v>
      </c>
      <c r="AI171" s="12">
        <v>0</v>
      </c>
      <c r="AJ171" s="12">
        <v>0</v>
      </c>
      <c r="AK171" s="12">
        <v>0</v>
      </c>
      <c r="AL171" s="12">
        <v>0</v>
      </c>
      <c r="AM171" s="21">
        <v>0</v>
      </c>
      <c r="AN171" s="21">
        <v>0</v>
      </c>
      <c r="AO171" s="21">
        <v>0</v>
      </c>
      <c r="AP171" s="21">
        <v>0</v>
      </c>
      <c r="AQ171" s="21">
        <v>0</v>
      </c>
      <c r="AR171" s="21">
        <v>0</v>
      </c>
      <c r="AS171" s="21">
        <v>0</v>
      </c>
      <c r="AT171" s="12">
        <v>0</v>
      </c>
      <c r="AU171" s="12">
        <v>0</v>
      </c>
      <c r="AV171" s="12">
        <v>0</v>
      </c>
      <c r="AW171" s="12">
        <v>0</v>
      </c>
      <c r="AX171" s="12">
        <v>0</v>
      </c>
      <c r="AY171" s="12">
        <v>0</v>
      </c>
      <c r="AZ171" s="12">
        <v>0</v>
      </c>
      <c r="BA171" s="12">
        <v>10</v>
      </c>
      <c r="BB171" s="12">
        <v>0</v>
      </c>
      <c r="BC171" s="12">
        <v>0</v>
      </c>
      <c r="BD171" s="12">
        <v>0</v>
      </c>
      <c r="BE171" s="12">
        <v>10</v>
      </c>
      <c r="BF171" s="12">
        <v>0</v>
      </c>
      <c r="BG171" s="12">
        <v>0</v>
      </c>
      <c r="BH171" s="12">
        <v>0</v>
      </c>
      <c r="BI171" s="12">
        <v>0</v>
      </c>
      <c r="BJ171" s="12">
        <v>0</v>
      </c>
      <c r="BK171" s="12">
        <v>0</v>
      </c>
      <c r="BL171" s="12">
        <v>0</v>
      </c>
      <c r="BM171" s="12">
        <v>0</v>
      </c>
      <c r="BN171" s="12">
        <v>0</v>
      </c>
      <c r="BO171" s="12">
        <v>0</v>
      </c>
      <c r="BP171" s="12">
        <v>0</v>
      </c>
      <c r="BQ171" s="12">
        <v>0</v>
      </c>
      <c r="BR171" s="12">
        <v>0</v>
      </c>
      <c r="BS171" s="12">
        <v>0</v>
      </c>
      <c r="BT171" s="12">
        <v>0</v>
      </c>
      <c r="BU171" s="12">
        <v>0</v>
      </c>
      <c r="BV171" s="12">
        <v>0</v>
      </c>
      <c r="BW171" s="12">
        <v>0</v>
      </c>
      <c r="BX171" s="12">
        <v>0</v>
      </c>
      <c r="BY171" s="12">
        <v>0</v>
      </c>
      <c r="BZ171" s="12">
        <v>0</v>
      </c>
      <c r="CA171" s="12">
        <v>0</v>
      </c>
      <c r="CB171" s="12">
        <v>0</v>
      </c>
      <c r="CC171" s="12">
        <v>0</v>
      </c>
      <c r="CD171" s="12">
        <v>0</v>
      </c>
      <c r="CE171" s="12">
        <v>0</v>
      </c>
      <c r="CF171" s="12">
        <v>0</v>
      </c>
      <c r="CG171" s="12">
        <v>0</v>
      </c>
      <c r="CH171" s="12">
        <v>0</v>
      </c>
      <c r="CI171" s="12">
        <v>0</v>
      </c>
      <c r="CJ171" s="12">
        <v>0</v>
      </c>
      <c r="CK171" s="12">
        <v>0</v>
      </c>
      <c r="CL171" s="12">
        <v>0</v>
      </c>
      <c r="CM171" s="12">
        <v>0</v>
      </c>
      <c r="CN171" s="12">
        <v>0</v>
      </c>
      <c r="CO171" s="12">
        <v>0</v>
      </c>
      <c r="CP171" s="12">
        <v>0</v>
      </c>
      <c r="CQ171" s="12">
        <v>0</v>
      </c>
      <c r="CR171" s="12">
        <v>0</v>
      </c>
      <c r="CS171" s="12">
        <v>0</v>
      </c>
      <c r="CT171" s="12">
        <v>0</v>
      </c>
      <c r="CU171" s="12">
        <v>0</v>
      </c>
      <c r="CV171" s="12">
        <v>0</v>
      </c>
      <c r="CW171" s="12">
        <v>0</v>
      </c>
      <c r="CX171" s="12">
        <v>0</v>
      </c>
      <c r="CY171" s="12">
        <v>4</v>
      </c>
      <c r="CZ171" s="12">
        <v>0</v>
      </c>
      <c r="DA171" s="12">
        <v>0</v>
      </c>
      <c r="DB171" s="12">
        <v>0</v>
      </c>
      <c r="DC171" s="12">
        <v>0</v>
      </c>
      <c r="DD171" s="12">
        <v>0</v>
      </c>
      <c r="DE171" s="12">
        <v>0</v>
      </c>
      <c r="DF171" s="12">
        <v>0</v>
      </c>
      <c r="DG171" s="12">
        <v>0</v>
      </c>
      <c r="DH171" s="12">
        <v>0</v>
      </c>
      <c r="DI171" s="12">
        <v>0</v>
      </c>
      <c r="DJ171" s="12">
        <v>0</v>
      </c>
      <c r="DK171" s="12">
        <v>0</v>
      </c>
      <c r="DL171" s="12">
        <v>0</v>
      </c>
      <c r="DM171" s="12">
        <v>0</v>
      </c>
      <c r="DN171" s="12">
        <v>0</v>
      </c>
      <c r="DO171" s="12">
        <v>0</v>
      </c>
      <c r="DP171" s="12">
        <v>0</v>
      </c>
      <c r="DQ171" s="12">
        <v>0</v>
      </c>
      <c r="DR171" s="12">
        <v>0</v>
      </c>
      <c r="DS171" s="12">
        <v>0</v>
      </c>
      <c r="DT171" s="12">
        <v>0</v>
      </c>
      <c r="DU171" s="12">
        <v>0</v>
      </c>
      <c r="DV171" s="12">
        <v>0</v>
      </c>
      <c r="DW171" s="12">
        <v>0</v>
      </c>
      <c r="DX171" s="12">
        <v>0</v>
      </c>
      <c r="DY171" s="12">
        <v>0</v>
      </c>
      <c r="DZ171" s="12">
        <v>0</v>
      </c>
      <c r="EA171" s="12">
        <v>0</v>
      </c>
      <c r="EB171" s="12">
        <v>0</v>
      </c>
      <c r="EC171" s="12">
        <v>0</v>
      </c>
      <c r="ED171" s="12">
        <v>0</v>
      </c>
      <c r="EE171" s="12">
        <v>0</v>
      </c>
      <c r="EF171" s="12">
        <v>0</v>
      </c>
      <c r="EG171" s="12">
        <v>0</v>
      </c>
      <c r="EH171" s="12">
        <v>0</v>
      </c>
      <c r="EI171" s="12">
        <v>0</v>
      </c>
      <c r="EJ171" s="12">
        <v>0</v>
      </c>
      <c r="EK171" s="12">
        <v>0</v>
      </c>
      <c r="EL171" s="12">
        <v>0</v>
      </c>
      <c r="EM171" s="12">
        <v>0</v>
      </c>
      <c r="EN171" s="12">
        <v>0</v>
      </c>
      <c r="EO171" s="12">
        <v>0</v>
      </c>
      <c r="EP171" s="12">
        <v>0</v>
      </c>
      <c r="EQ171" s="12">
        <v>0</v>
      </c>
      <c r="ER171" s="12">
        <v>0</v>
      </c>
      <c r="ES171" s="12">
        <v>0</v>
      </c>
      <c r="ET171" s="12">
        <v>0</v>
      </c>
      <c r="EU171" s="12">
        <v>0</v>
      </c>
      <c r="EV171" s="12">
        <v>0</v>
      </c>
      <c r="EW171" s="12">
        <v>0</v>
      </c>
      <c r="EX171" s="12">
        <v>0</v>
      </c>
      <c r="EY171" s="12">
        <v>0</v>
      </c>
      <c r="EZ171" s="12">
        <v>0</v>
      </c>
      <c r="FA171" s="12">
        <v>0</v>
      </c>
      <c r="FB171" s="12">
        <v>0</v>
      </c>
      <c r="FC171" s="12">
        <v>0</v>
      </c>
      <c r="FD171" s="12">
        <v>0</v>
      </c>
      <c r="FE171" s="12">
        <v>0</v>
      </c>
      <c r="FF171" s="12">
        <v>0</v>
      </c>
      <c r="FG171" s="12">
        <v>0</v>
      </c>
      <c r="FH171" s="12">
        <v>0</v>
      </c>
      <c r="FI171" s="12">
        <v>0</v>
      </c>
      <c r="FJ171" s="12">
        <v>0</v>
      </c>
      <c r="FK171" s="12">
        <v>0</v>
      </c>
      <c r="FL171" s="12">
        <v>0</v>
      </c>
      <c r="FM171" s="12">
        <v>0</v>
      </c>
      <c r="FN171" s="12">
        <v>0</v>
      </c>
      <c r="FO171" s="12">
        <v>0</v>
      </c>
      <c r="FP171" s="12">
        <v>0</v>
      </c>
      <c r="FQ171" s="12">
        <v>0</v>
      </c>
      <c r="FR171" s="12">
        <v>0</v>
      </c>
      <c r="FS171" s="12">
        <v>0</v>
      </c>
      <c r="FT171" s="12">
        <v>0</v>
      </c>
      <c r="FU171" s="12">
        <v>0</v>
      </c>
      <c r="FV171" s="12">
        <v>0</v>
      </c>
      <c r="FW171" s="12">
        <v>0</v>
      </c>
      <c r="FX171" s="12">
        <v>0</v>
      </c>
      <c r="FY171" s="12">
        <v>0</v>
      </c>
      <c r="FZ171" s="12">
        <v>0</v>
      </c>
      <c r="GA171" s="12">
        <v>0</v>
      </c>
      <c r="GB171" s="12">
        <v>0</v>
      </c>
      <c r="GC171" s="12">
        <v>0</v>
      </c>
      <c r="GD171" s="12">
        <v>0</v>
      </c>
      <c r="GE171" s="12">
        <v>0</v>
      </c>
      <c r="GF171" s="12">
        <v>0</v>
      </c>
      <c r="GG171" s="12">
        <v>0</v>
      </c>
      <c r="GH171" s="12">
        <v>0</v>
      </c>
      <c r="GI171" s="12">
        <v>0</v>
      </c>
    </row>
    <row r="172" spans="1:191" x14ac:dyDescent="0.45">
      <c r="A172">
        <v>170</v>
      </c>
      <c r="B172" s="22" t="s">
        <v>62</v>
      </c>
      <c r="C172" s="23" t="s">
        <v>3</v>
      </c>
      <c r="D172" s="1">
        <v>5</v>
      </c>
      <c r="E172" s="1">
        <v>1</v>
      </c>
      <c r="F172" s="1">
        <f t="shared" si="17"/>
        <v>2</v>
      </c>
      <c r="G172" s="1">
        <f t="shared" si="18"/>
        <v>0</v>
      </c>
      <c r="H172" s="12">
        <v>1</v>
      </c>
      <c r="I172" s="12">
        <v>0</v>
      </c>
      <c r="J172" s="12">
        <v>0</v>
      </c>
      <c r="K172" s="12">
        <v>0</v>
      </c>
      <c r="L172" s="12">
        <v>0</v>
      </c>
      <c r="M172" s="12">
        <v>0</v>
      </c>
      <c r="N172" s="12">
        <v>0</v>
      </c>
      <c r="O172" s="12">
        <v>0</v>
      </c>
      <c r="P172" s="12">
        <v>0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0</v>
      </c>
      <c r="W172" s="12">
        <v>0</v>
      </c>
      <c r="X172" s="12">
        <v>0</v>
      </c>
      <c r="Y172" s="12">
        <v>0</v>
      </c>
      <c r="Z172" s="12">
        <v>0</v>
      </c>
      <c r="AA172" s="12">
        <v>0</v>
      </c>
      <c r="AB172" s="12">
        <v>0</v>
      </c>
      <c r="AC172" s="12">
        <v>0</v>
      </c>
      <c r="AD172" s="12">
        <v>0</v>
      </c>
      <c r="AE172" s="12">
        <v>0</v>
      </c>
      <c r="AF172" s="12">
        <v>0</v>
      </c>
      <c r="AG172" s="12">
        <v>0</v>
      </c>
      <c r="AH172" s="12">
        <v>0</v>
      </c>
      <c r="AI172" s="12">
        <v>0</v>
      </c>
      <c r="AJ172" s="12">
        <v>0</v>
      </c>
      <c r="AK172" s="12">
        <v>0</v>
      </c>
      <c r="AL172" s="12">
        <v>0</v>
      </c>
      <c r="AM172" s="21">
        <v>0</v>
      </c>
      <c r="AN172" s="21">
        <v>0</v>
      </c>
      <c r="AO172" s="21">
        <v>0</v>
      </c>
      <c r="AP172" s="21">
        <v>0</v>
      </c>
      <c r="AQ172" s="21">
        <v>0</v>
      </c>
      <c r="AR172" s="21">
        <v>0</v>
      </c>
      <c r="AS172" s="21">
        <v>0</v>
      </c>
      <c r="AT172" s="12">
        <v>0</v>
      </c>
      <c r="AU172" s="12">
        <v>0</v>
      </c>
      <c r="AV172" s="12">
        <v>0</v>
      </c>
      <c r="AW172" s="12">
        <v>0</v>
      </c>
      <c r="AX172" s="12">
        <v>0</v>
      </c>
      <c r="AY172" s="12">
        <v>0</v>
      </c>
      <c r="AZ172" s="12">
        <v>0</v>
      </c>
      <c r="BA172" s="12">
        <v>0</v>
      </c>
      <c r="BB172" s="12">
        <v>0</v>
      </c>
      <c r="BC172" s="12">
        <v>0</v>
      </c>
      <c r="BD172" s="12">
        <v>0</v>
      </c>
      <c r="BE172" s="12">
        <v>1</v>
      </c>
      <c r="BF172" s="12">
        <v>0</v>
      </c>
      <c r="BG172" s="12">
        <v>0</v>
      </c>
      <c r="BH172" s="12">
        <v>0</v>
      </c>
      <c r="BI172" s="12">
        <v>0</v>
      </c>
      <c r="BJ172" s="12">
        <v>0</v>
      </c>
      <c r="BK172" s="12">
        <v>0</v>
      </c>
      <c r="BL172" s="12">
        <v>0</v>
      </c>
      <c r="BM172" s="12">
        <v>0</v>
      </c>
      <c r="BN172" s="12">
        <v>0</v>
      </c>
      <c r="BO172" s="12">
        <v>0</v>
      </c>
      <c r="BP172" s="12">
        <v>0</v>
      </c>
      <c r="BQ172" s="12">
        <v>0</v>
      </c>
      <c r="BR172" s="12">
        <v>0</v>
      </c>
      <c r="BS172" s="12">
        <v>0</v>
      </c>
      <c r="BT172" s="12">
        <v>0</v>
      </c>
      <c r="BU172" s="12">
        <v>0</v>
      </c>
      <c r="BV172" s="12">
        <v>0</v>
      </c>
      <c r="BW172" s="12">
        <v>0</v>
      </c>
      <c r="BX172" s="12">
        <v>0</v>
      </c>
      <c r="BY172" s="12">
        <v>0</v>
      </c>
      <c r="BZ172" s="12">
        <v>0</v>
      </c>
      <c r="CA172" s="12">
        <v>0</v>
      </c>
      <c r="CB172" s="12">
        <v>0</v>
      </c>
      <c r="CC172" s="12">
        <v>0</v>
      </c>
      <c r="CD172" s="12">
        <v>0</v>
      </c>
      <c r="CE172" s="12">
        <v>0</v>
      </c>
      <c r="CF172" s="12">
        <v>0</v>
      </c>
      <c r="CG172" s="12">
        <v>0</v>
      </c>
      <c r="CH172" s="12">
        <v>0</v>
      </c>
      <c r="CI172" s="12">
        <v>0</v>
      </c>
      <c r="CJ172" s="12">
        <v>0</v>
      </c>
      <c r="CK172" s="12">
        <v>0</v>
      </c>
      <c r="CL172" s="12">
        <v>0</v>
      </c>
      <c r="CM172" s="12">
        <v>0</v>
      </c>
      <c r="CN172" s="12">
        <v>0</v>
      </c>
      <c r="CO172" s="12">
        <v>0</v>
      </c>
      <c r="CP172" s="12">
        <v>0</v>
      </c>
      <c r="CQ172" s="12">
        <v>0</v>
      </c>
      <c r="CR172" s="12">
        <v>0</v>
      </c>
      <c r="CS172" s="12">
        <v>0</v>
      </c>
      <c r="CT172" s="12">
        <v>0</v>
      </c>
      <c r="CU172" s="12">
        <v>0</v>
      </c>
      <c r="CV172" s="12">
        <v>0</v>
      </c>
      <c r="CW172" s="12">
        <v>0</v>
      </c>
      <c r="CX172" s="12">
        <v>0</v>
      </c>
      <c r="CY172" s="12">
        <v>0</v>
      </c>
      <c r="CZ172" s="12">
        <v>0</v>
      </c>
      <c r="DA172" s="12">
        <v>0</v>
      </c>
      <c r="DB172" s="12">
        <v>0</v>
      </c>
      <c r="DC172" s="12">
        <v>0</v>
      </c>
      <c r="DD172" s="12">
        <v>0</v>
      </c>
      <c r="DE172" s="12">
        <v>0</v>
      </c>
      <c r="DF172" s="12">
        <v>0</v>
      </c>
      <c r="DG172" s="12">
        <v>0</v>
      </c>
      <c r="DH172" s="12">
        <v>0</v>
      </c>
      <c r="DI172" s="12">
        <v>0</v>
      </c>
      <c r="DJ172" s="12">
        <v>0</v>
      </c>
      <c r="DK172" s="12">
        <v>0</v>
      </c>
      <c r="DL172" s="12">
        <v>0</v>
      </c>
      <c r="DM172" s="12">
        <v>0</v>
      </c>
      <c r="DN172" s="12">
        <v>0</v>
      </c>
      <c r="DO172" s="12">
        <v>0</v>
      </c>
      <c r="DP172" s="12">
        <v>0</v>
      </c>
      <c r="DQ172" s="12">
        <v>0</v>
      </c>
      <c r="DR172" s="12">
        <v>0</v>
      </c>
      <c r="DS172" s="12">
        <v>0</v>
      </c>
      <c r="DT172" s="12">
        <v>0</v>
      </c>
      <c r="DU172" s="12">
        <v>0</v>
      </c>
      <c r="DV172" s="12">
        <v>0</v>
      </c>
      <c r="DW172" s="12">
        <v>0</v>
      </c>
      <c r="DX172" s="12">
        <v>0</v>
      </c>
      <c r="DY172" s="12">
        <v>0</v>
      </c>
      <c r="DZ172" s="12">
        <v>0</v>
      </c>
      <c r="EA172" s="12">
        <v>0</v>
      </c>
      <c r="EB172" s="12">
        <v>0</v>
      </c>
      <c r="EC172" s="12">
        <v>0</v>
      </c>
      <c r="ED172" s="12">
        <v>0</v>
      </c>
      <c r="EE172" s="12">
        <v>0</v>
      </c>
      <c r="EF172" s="12">
        <v>0</v>
      </c>
      <c r="EG172" s="12">
        <v>0</v>
      </c>
      <c r="EH172" s="12">
        <v>0</v>
      </c>
      <c r="EI172" s="12">
        <v>0</v>
      </c>
      <c r="EJ172" s="12">
        <v>0</v>
      </c>
      <c r="EK172" s="12">
        <v>0</v>
      </c>
      <c r="EL172" s="12">
        <v>0</v>
      </c>
      <c r="EM172" s="12">
        <v>0</v>
      </c>
      <c r="EN172" s="12">
        <v>0</v>
      </c>
      <c r="EO172" s="12">
        <v>0</v>
      </c>
      <c r="EP172" s="12">
        <v>0</v>
      </c>
      <c r="EQ172" s="12">
        <v>0</v>
      </c>
      <c r="ER172" s="12">
        <v>0</v>
      </c>
      <c r="ES172" s="12">
        <v>0</v>
      </c>
      <c r="ET172" s="12">
        <v>0</v>
      </c>
      <c r="EU172" s="12">
        <v>0</v>
      </c>
      <c r="EV172" s="12">
        <v>0</v>
      </c>
      <c r="EW172" s="12">
        <v>0</v>
      </c>
      <c r="EX172" s="12">
        <v>0</v>
      </c>
      <c r="EY172" s="12">
        <v>0</v>
      </c>
      <c r="EZ172" s="12">
        <v>0</v>
      </c>
      <c r="FA172" s="12">
        <v>0</v>
      </c>
      <c r="FB172" s="12">
        <v>0</v>
      </c>
      <c r="FC172" s="12">
        <v>0</v>
      </c>
      <c r="FD172" s="12">
        <v>0</v>
      </c>
      <c r="FE172" s="12">
        <v>0</v>
      </c>
      <c r="FF172" s="12">
        <v>0</v>
      </c>
      <c r="FG172" s="12">
        <v>0</v>
      </c>
      <c r="FH172" s="12">
        <v>0</v>
      </c>
      <c r="FI172" s="12">
        <v>0</v>
      </c>
      <c r="FJ172" s="12">
        <v>0</v>
      </c>
      <c r="FK172" s="12">
        <v>0</v>
      </c>
      <c r="FL172" s="12">
        <v>0</v>
      </c>
      <c r="FM172" s="12">
        <v>0</v>
      </c>
      <c r="FN172" s="12">
        <v>0</v>
      </c>
      <c r="FO172" s="12">
        <v>0</v>
      </c>
      <c r="FP172" s="12">
        <v>0</v>
      </c>
      <c r="FQ172" s="12">
        <v>0</v>
      </c>
      <c r="FR172" s="12">
        <v>0</v>
      </c>
      <c r="FS172" s="12">
        <v>0</v>
      </c>
      <c r="FT172" s="12">
        <v>0</v>
      </c>
      <c r="FU172" s="12">
        <v>0</v>
      </c>
      <c r="FV172" s="12">
        <v>0</v>
      </c>
      <c r="FW172" s="12">
        <v>0</v>
      </c>
      <c r="FX172" s="12">
        <v>0</v>
      </c>
      <c r="FY172" s="12">
        <v>0</v>
      </c>
      <c r="FZ172" s="12">
        <v>0</v>
      </c>
      <c r="GA172" s="12">
        <v>0</v>
      </c>
      <c r="GB172" s="12">
        <v>0</v>
      </c>
      <c r="GC172" s="12">
        <v>0</v>
      </c>
      <c r="GD172" s="12">
        <v>0</v>
      </c>
      <c r="GE172" s="12">
        <v>0</v>
      </c>
      <c r="GF172" s="12">
        <v>0</v>
      </c>
      <c r="GG172" s="12">
        <v>0</v>
      </c>
      <c r="GH172" s="12">
        <v>0</v>
      </c>
      <c r="GI172" s="12">
        <v>0</v>
      </c>
    </row>
    <row r="173" spans="1:191" x14ac:dyDescent="0.45">
      <c r="A173">
        <v>171</v>
      </c>
      <c r="B173" s="22" t="s">
        <v>61</v>
      </c>
      <c r="C173" s="23" t="s">
        <v>3</v>
      </c>
      <c r="D173" s="1">
        <v>6</v>
      </c>
      <c r="E173" s="1">
        <v>1</v>
      </c>
      <c r="F173" s="1">
        <f t="shared" si="17"/>
        <v>2</v>
      </c>
      <c r="G173" s="1">
        <f t="shared" si="18"/>
        <v>0</v>
      </c>
      <c r="H173" s="12">
        <v>0</v>
      </c>
      <c r="I173" s="12">
        <v>0</v>
      </c>
      <c r="J173" s="12">
        <v>0</v>
      </c>
      <c r="K173" s="12">
        <v>0</v>
      </c>
      <c r="L173" s="12">
        <v>0</v>
      </c>
      <c r="M173" s="12">
        <v>0</v>
      </c>
      <c r="N173" s="12">
        <v>0</v>
      </c>
      <c r="O173" s="12">
        <v>0</v>
      </c>
      <c r="P173" s="12">
        <v>0</v>
      </c>
      <c r="Q173" s="12">
        <v>0</v>
      </c>
      <c r="R173" s="12">
        <v>0</v>
      </c>
      <c r="S173" s="12">
        <v>0</v>
      </c>
      <c r="T173" s="12">
        <v>0</v>
      </c>
      <c r="U173" s="12">
        <v>0</v>
      </c>
      <c r="V173" s="12">
        <v>0</v>
      </c>
      <c r="W173" s="12">
        <v>0</v>
      </c>
      <c r="X173" s="12">
        <v>0</v>
      </c>
      <c r="Y173" s="12">
        <v>0</v>
      </c>
      <c r="Z173" s="12">
        <v>0</v>
      </c>
      <c r="AA173" s="12">
        <v>0</v>
      </c>
      <c r="AB173" s="12">
        <v>0</v>
      </c>
      <c r="AC173" s="12">
        <v>0</v>
      </c>
      <c r="AD173" s="12">
        <v>0</v>
      </c>
      <c r="AE173" s="12">
        <v>0</v>
      </c>
      <c r="AF173" s="12">
        <v>0</v>
      </c>
      <c r="AG173" s="12">
        <v>0</v>
      </c>
      <c r="AH173" s="12">
        <v>0</v>
      </c>
      <c r="AI173" s="12">
        <v>0</v>
      </c>
      <c r="AJ173" s="12">
        <v>0</v>
      </c>
      <c r="AK173" s="12">
        <v>0</v>
      </c>
      <c r="AL173" s="12">
        <v>0</v>
      </c>
      <c r="AM173" s="21">
        <v>0</v>
      </c>
      <c r="AN173" s="21">
        <v>0</v>
      </c>
      <c r="AO173" s="21">
        <v>0</v>
      </c>
      <c r="AP173" s="21">
        <v>0</v>
      </c>
      <c r="AQ173" s="21">
        <v>0</v>
      </c>
      <c r="AR173" s="21">
        <v>0</v>
      </c>
      <c r="AS173" s="21">
        <v>0</v>
      </c>
      <c r="AT173" s="12">
        <v>0</v>
      </c>
      <c r="AU173" s="12">
        <v>0</v>
      </c>
      <c r="AV173" s="12">
        <v>0</v>
      </c>
      <c r="AW173" s="12">
        <v>0</v>
      </c>
      <c r="AX173" s="12">
        <v>0</v>
      </c>
      <c r="AY173" s="12">
        <v>0</v>
      </c>
      <c r="AZ173" s="12">
        <v>0</v>
      </c>
      <c r="BA173" s="12">
        <v>0</v>
      </c>
      <c r="BB173" s="12">
        <v>0</v>
      </c>
      <c r="BC173" s="12">
        <v>0</v>
      </c>
      <c r="BD173" s="12">
        <v>0</v>
      </c>
      <c r="BE173" s="12">
        <v>0</v>
      </c>
      <c r="BF173" s="12">
        <v>0</v>
      </c>
      <c r="BG173" s="12">
        <v>0</v>
      </c>
      <c r="BH173" s="12">
        <v>0</v>
      </c>
      <c r="BI173" s="12">
        <v>0</v>
      </c>
      <c r="BJ173" s="12">
        <v>0</v>
      </c>
      <c r="BK173" s="12">
        <v>0</v>
      </c>
      <c r="BL173" s="12">
        <v>0</v>
      </c>
      <c r="BM173" s="12">
        <v>0</v>
      </c>
      <c r="BN173" s="12">
        <v>0</v>
      </c>
      <c r="BO173" s="12">
        <v>0</v>
      </c>
      <c r="BP173" s="12">
        <v>0</v>
      </c>
      <c r="BQ173" s="12">
        <v>0</v>
      </c>
      <c r="BR173" s="12">
        <v>0</v>
      </c>
      <c r="BS173" s="12">
        <v>0</v>
      </c>
      <c r="BT173" s="12">
        <v>0</v>
      </c>
      <c r="BU173" s="12">
        <v>0</v>
      </c>
      <c r="BV173" s="12">
        <v>0</v>
      </c>
      <c r="BW173" s="12">
        <v>0</v>
      </c>
      <c r="BX173" s="12">
        <v>0</v>
      </c>
      <c r="BY173" s="12">
        <v>0</v>
      </c>
      <c r="BZ173" s="12">
        <v>0</v>
      </c>
      <c r="CA173" s="12">
        <v>0</v>
      </c>
      <c r="CB173" s="12">
        <v>0</v>
      </c>
      <c r="CC173" s="12">
        <v>0</v>
      </c>
      <c r="CD173" s="12">
        <v>0</v>
      </c>
      <c r="CE173" s="12">
        <v>1</v>
      </c>
      <c r="CF173" s="12">
        <v>0</v>
      </c>
      <c r="CG173" s="12">
        <v>0</v>
      </c>
      <c r="CH173" s="12">
        <v>0</v>
      </c>
      <c r="CI173" s="12">
        <v>0</v>
      </c>
      <c r="CJ173" s="12">
        <v>0</v>
      </c>
      <c r="CK173" s="12">
        <v>0</v>
      </c>
      <c r="CL173" s="12">
        <v>0</v>
      </c>
      <c r="CM173" s="12">
        <v>0</v>
      </c>
      <c r="CN173" s="12">
        <v>0</v>
      </c>
      <c r="CO173" s="12">
        <v>0</v>
      </c>
      <c r="CP173" s="12">
        <v>0</v>
      </c>
      <c r="CQ173" s="12">
        <v>0</v>
      </c>
      <c r="CR173" s="12">
        <v>0</v>
      </c>
      <c r="CS173" s="12">
        <v>0</v>
      </c>
      <c r="CT173" s="12">
        <v>0</v>
      </c>
      <c r="CU173" s="12">
        <v>0</v>
      </c>
      <c r="CV173" s="12">
        <v>0</v>
      </c>
      <c r="CW173" s="12">
        <v>0</v>
      </c>
      <c r="CX173" s="12">
        <v>0</v>
      </c>
      <c r="CY173" s="12">
        <v>1</v>
      </c>
      <c r="CZ173" s="12">
        <v>0</v>
      </c>
      <c r="DA173" s="12">
        <v>0</v>
      </c>
      <c r="DB173" s="12">
        <v>0</v>
      </c>
      <c r="DC173" s="12">
        <v>0</v>
      </c>
      <c r="DD173" s="12">
        <v>0</v>
      </c>
      <c r="DE173" s="12">
        <v>0</v>
      </c>
      <c r="DF173" s="12">
        <v>0</v>
      </c>
      <c r="DG173" s="12">
        <v>0</v>
      </c>
      <c r="DH173" s="12">
        <v>0</v>
      </c>
      <c r="DI173" s="12">
        <v>0</v>
      </c>
      <c r="DJ173" s="12">
        <v>0</v>
      </c>
      <c r="DK173" s="12">
        <v>0</v>
      </c>
      <c r="DL173" s="12">
        <v>0</v>
      </c>
      <c r="DM173" s="12">
        <v>0</v>
      </c>
      <c r="DN173" s="12">
        <v>0</v>
      </c>
      <c r="DO173" s="12">
        <v>0</v>
      </c>
      <c r="DP173" s="12">
        <v>0</v>
      </c>
      <c r="DQ173" s="12">
        <v>0</v>
      </c>
      <c r="DR173" s="12">
        <v>0</v>
      </c>
      <c r="DS173" s="12">
        <v>0</v>
      </c>
      <c r="DT173" s="12">
        <v>0</v>
      </c>
      <c r="DU173" s="12">
        <v>0</v>
      </c>
      <c r="DV173" s="12">
        <v>0</v>
      </c>
      <c r="DW173" s="12">
        <v>0</v>
      </c>
      <c r="DX173" s="12">
        <v>0</v>
      </c>
      <c r="DY173" s="12">
        <v>0</v>
      </c>
      <c r="DZ173" s="12">
        <v>0</v>
      </c>
      <c r="EA173" s="12">
        <v>0</v>
      </c>
      <c r="EB173" s="12">
        <v>0</v>
      </c>
      <c r="EC173" s="12">
        <v>0</v>
      </c>
      <c r="ED173" s="12">
        <v>0</v>
      </c>
      <c r="EE173" s="12">
        <v>0</v>
      </c>
      <c r="EF173" s="12">
        <v>0</v>
      </c>
      <c r="EG173" s="12">
        <v>0</v>
      </c>
      <c r="EH173" s="12">
        <v>0</v>
      </c>
      <c r="EI173" s="12">
        <v>0</v>
      </c>
      <c r="EJ173" s="12">
        <v>0</v>
      </c>
      <c r="EK173" s="12">
        <v>0</v>
      </c>
      <c r="EL173" s="12">
        <v>0</v>
      </c>
      <c r="EM173" s="12">
        <v>0</v>
      </c>
      <c r="EN173" s="12">
        <v>0</v>
      </c>
      <c r="EO173" s="12">
        <v>0</v>
      </c>
      <c r="EP173" s="12">
        <v>0</v>
      </c>
      <c r="EQ173" s="12">
        <v>0</v>
      </c>
      <c r="ER173" s="12">
        <v>0</v>
      </c>
      <c r="ES173" s="12">
        <v>0</v>
      </c>
      <c r="ET173" s="12">
        <v>0</v>
      </c>
      <c r="EU173" s="12">
        <v>0</v>
      </c>
      <c r="EV173" s="12">
        <v>0</v>
      </c>
      <c r="EW173" s="12">
        <v>0</v>
      </c>
      <c r="EX173" s="12">
        <v>0</v>
      </c>
      <c r="EY173" s="12">
        <v>0</v>
      </c>
      <c r="EZ173" s="12">
        <v>0</v>
      </c>
      <c r="FA173" s="12">
        <v>0</v>
      </c>
      <c r="FB173" s="12">
        <v>0</v>
      </c>
      <c r="FC173" s="12">
        <v>0</v>
      </c>
      <c r="FD173" s="12">
        <v>0</v>
      </c>
      <c r="FE173" s="12">
        <v>0</v>
      </c>
      <c r="FF173" s="12">
        <v>0</v>
      </c>
      <c r="FG173" s="12">
        <v>0</v>
      </c>
      <c r="FH173" s="12">
        <v>0</v>
      </c>
      <c r="FI173" s="12">
        <v>0</v>
      </c>
      <c r="FJ173" s="12">
        <v>0</v>
      </c>
      <c r="FK173" s="12">
        <v>0</v>
      </c>
      <c r="FL173" s="12">
        <v>0</v>
      </c>
      <c r="FM173" s="12">
        <v>0</v>
      </c>
      <c r="FN173" s="12">
        <v>0</v>
      </c>
      <c r="FO173" s="12">
        <v>0</v>
      </c>
      <c r="FP173" s="12">
        <v>0</v>
      </c>
      <c r="FQ173" s="12">
        <v>0</v>
      </c>
      <c r="FR173" s="12">
        <v>0</v>
      </c>
      <c r="FS173" s="12">
        <v>0</v>
      </c>
      <c r="FT173" s="12">
        <v>0</v>
      </c>
      <c r="FU173" s="12">
        <v>0</v>
      </c>
      <c r="FV173" s="12">
        <v>0</v>
      </c>
      <c r="FW173" s="12">
        <v>0</v>
      </c>
      <c r="FX173" s="12">
        <v>0</v>
      </c>
      <c r="FY173" s="12">
        <v>0</v>
      </c>
      <c r="FZ173" s="12">
        <v>0</v>
      </c>
      <c r="GA173" s="12">
        <v>0</v>
      </c>
      <c r="GB173" s="12">
        <v>0</v>
      </c>
      <c r="GC173" s="12">
        <v>0</v>
      </c>
      <c r="GD173" s="12">
        <v>0</v>
      </c>
      <c r="GE173" s="12">
        <v>0</v>
      </c>
      <c r="GF173" s="12">
        <v>0</v>
      </c>
      <c r="GG173" s="12">
        <v>0</v>
      </c>
      <c r="GH173" s="12">
        <v>0</v>
      </c>
      <c r="GI173" s="12">
        <v>0</v>
      </c>
    </row>
    <row r="174" spans="1:191" x14ac:dyDescent="0.45">
      <c r="A174">
        <v>172</v>
      </c>
      <c r="B174" s="22" t="s">
        <v>60</v>
      </c>
      <c r="C174" s="23" t="s">
        <v>3</v>
      </c>
      <c r="D174" s="1">
        <v>12</v>
      </c>
      <c r="E174" s="1">
        <v>1</v>
      </c>
      <c r="F174" s="1">
        <f t="shared" si="17"/>
        <v>4</v>
      </c>
      <c r="G174" s="1">
        <f t="shared" si="18"/>
        <v>0</v>
      </c>
      <c r="H174" s="12">
        <v>0</v>
      </c>
      <c r="I174" s="12">
        <v>0</v>
      </c>
      <c r="J174" s="12">
        <v>1</v>
      </c>
      <c r="K174" s="12">
        <v>0</v>
      </c>
      <c r="L174" s="12">
        <v>0</v>
      </c>
      <c r="M174" s="12">
        <v>0</v>
      </c>
      <c r="N174" s="12">
        <v>0</v>
      </c>
      <c r="O174" s="12">
        <v>0</v>
      </c>
      <c r="P174" s="12">
        <v>0</v>
      </c>
      <c r="Q174" s="12">
        <v>0</v>
      </c>
      <c r="R174" s="12">
        <v>0</v>
      </c>
      <c r="S174" s="12">
        <v>0</v>
      </c>
      <c r="T174" s="12">
        <v>0</v>
      </c>
      <c r="U174" s="12">
        <v>0</v>
      </c>
      <c r="V174" s="12">
        <v>0</v>
      </c>
      <c r="W174" s="12">
        <v>0</v>
      </c>
      <c r="X174" s="12">
        <v>0</v>
      </c>
      <c r="Y174" s="12">
        <v>0</v>
      </c>
      <c r="Z174" s="12">
        <v>0</v>
      </c>
      <c r="AA174" s="12">
        <v>0</v>
      </c>
      <c r="AB174" s="12">
        <v>0</v>
      </c>
      <c r="AC174" s="12">
        <v>0</v>
      </c>
      <c r="AD174" s="12">
        <v>0</v>
      </c>
      <c r="AE174" s="12">
        <v>0</v>
      </c>
      <c r="AF174" s="12">
        <v>0</v>
      </c>
      <c r="AG174" s="12">
        <v>0</v>
      </c>
      <c r="AH174" s="12">
        <v>0</v>
      </c>
      <c r="AI174" s="12">
        <v>0</v>
      </c>
      <c r="AJ174" s="12">
        <v>0</v>
      </c>
      <c r="AK174" s="12">
        <v>0</v>
      </c>
      <c r="AL174" s="12">
        <v>0</v>
      </c>
      <c r="AM174" s="21">
        <v>0</v>
      </c>
      <c r="AN174" s="21">
        <v>0</v>
      </c>
      <c r="AO174" s="21">
        <v>0</v>
      </c>
      <c r="AP174" s="21">
        <v>0</v>
      </c>
      <c r="AQ174" s="21">
        <v>0</v>
      </c>
      <c r="AR174" s="21">
        <v>0</v>
      </c>
      <c r="AS174" s="21">
        <v>0</v>
      </c>
      <c r="AT174" s="12">
        <v>0</v>
      </c>
      <c r="AU174" s="12">
        <v>0</v>
      </c>
      <c r="AV174" s="12">
        <v>0</v>
      </c>
      <c r="AW174" s="12">
        <v>1</v>
      </c>
      <c r="AX174" s="12">
        <v>1</v>
      </c>
      <c r="AY174" s="12">
        <v>0</v>
      </c>
      <c r="AZ174" s="12">
        <v>0</v>
      </c>
      <c r="BA174" s="12">
        <v>0</v>
      </c>
      <c r="BB174" s="12">
        <v>0</v>
      </c>
      <c r="BC174" s="12">
        <v>0</v>
      </c>
      <c r="BD174" s="12">
        <v>0</v>
      </c>
      <c r="BE174" s="12">
        <v>0</v>
      </c>
      <c r="BF174" s="12">
        <v>0</v>
      </c>
      <c r="BG174" s="12">
        <v>0</v>
      </c>
      <c r="BH174" s="12">
        <v>0</v>
      </c>
      <c r="BI174" s="12">
        <v>0</v>
      </c>
      <c r="BJ174" s="12">
        <v>0</v>
      </c>
      <c r="BK174" s="12">
        <v>0</v>
      </c>
      <c r="BL174" s="12">
        <v>0</v>
      </c>
      <c r="BM174" s="12">
        <v>0</v>
      </c>
      <c r="BN174" s="12">
        <v>0</v>
      </c>
      <c r="BO174" s="12">
        <v>0</v>
      </c>
      <c r="BP174" s="12">
        <v>0</v>
      </c>
      <c r="BQ174" s="12">
        <v>0</v>
      </c>
      <c r="BR174" s="12">
        <v>0</v>
      </c>
      <c r="BS174" s="12">
        <v>0</v>
      </c>
      <c r="BT174" s="12">
        <v>0</v>
      </c>
      <c r="BU174" s="12">
        <v>0</v>
      </c>
      <c r="BV174" s="12">
        <v>0</v>
      </c>
      <c r="BW174" s="12">
        <v>0</v>
      </c>
      <c r="BX174" s="12">
        <v>0</v>
      </c>
      <c r="BY174" s="12">
        <v>0</v>
      </c>
      <c r="BZ174" s="12">
        <v>0</v>
      </c>
      <c r="CA174" s="12">
        <v>0</v>
      </c>
      <c r="CB174" s="12">
        <v>0</v>
      </c>
      <c r="CC174" s="12">
        <v>0</v>
      </c>
      <c r="CD174" s="12">
        <v>1</v>
      </c>
      <c r="CE174" s="12">
        <v>0</v>
      </c>
      <c r="CF174" s="12">
        <v>0</v>
      </c>
      <c r="CG174" s="12">
        <v>0</v>
      </c>
      <c r="CH174" s="12">
        <v>0</v>
      </c>
      <c r="CI174" s="12">
        <v>0</v>
      </c>
      <c r="CJ174" s="12">
        <v>0</v>
      </c>
      <c r="CK174" s="12">
        <v>0</v>
      </c>
      <c r="CL174" s="12">
        <v>0</v>
      </c>
      <c r="CM174" s="12">
        <v>0</v>
      </c>
      <c r="CN174" s="12">
        <v>0</v>
      </c>
      <c r="CO174" s="12">
        <v>0</v>
      </c>
      <c r="CP174" s="12">
        <v>0</v>
      </c>
      <c r="CQ174" s="12">
        <v>0</v>
      </c>
      <c r="CR174" s="12">
        <v>0</v>
      </c>
      <c r="CS174" s="12">
        <v>0</v>
      </c>
      <c r="CT174" s="12">
        <v>0</v>
      </c>
      <c r="CU174" s="12">
        <v>0</v>
      </c>
      <c r="CV174" s="12">
        <v>0</v>
      </c>
      <c r="CW174" s="12">
        <v>0</v>
      </c>
      <c r="CX174" s="12">
        <v>0</v>
      </c>
      <c r="CY174" s="12">
        <v>0</v>
      </c>
      <c r="CZ174" s="12">
        <v>0</v>
      </c>
      <c r="DA174" s="12">
        <v>0</v>
      </c>
      <c r="DB174" s="12">
        <v>0</v>
      </c>
      <c r="DC174" s="12">
        <v>0</v>
      </c>
      <c r="DD174" s="12">
        <v>0</v>
      </c>
      <c r="DE174" s="12">
        <v>0</v>
      </c>
      <c r="DF174" s="12">
        <v>0</v>
      </c>
      <c r="DG174" s="12">
        <v>0</v>
      </c>
      <c r="DH174" s="12">
        <v>0</v>
      </c>
      <c r="DI174" s="12">
        <v>0</v>
      </c>
      <c r="DJ174" s="12">
        <v>0</v>
      </c>
      <c r="DK174" s="12">
        <v>0</v>
      </c>
      <c r="DL174" s="12">
        <v>0</v>
      </c>
      <c r="DM174" s="12">
        <v>0</v>
      </c>
      <c r="DN174" s="12">
        <v>0</v>
      </c>
      <c r="DO174" s="12">
        <v>0</v>
      </c>
      <c r="DP174" s="12">
        <v>0</v>
      </c>
      <c r="DQ174" s="12">
        <v>0</v>
      </c>
      <c r="DR174" s="12">
        <v>0</v>
      </c>
      <c r="DS174" s="12">
        <v>0</v>
      </c>
      <c r="DT174" s="12">
        <v>0</v>
      </c>
      <c r="DU174" s="12">
        <v>0</v>
      </c>
      <c r="DV174" s="12">
        <v>0</v>
      </c>
      <c r="DW174" s="12">
        <v>0</v>
      </c>
      <c r="DX174" s="12">
        <v>0</v>
      </c>
      <c r="DY174" s="12">
        <v>0</v>
      </c>
      <c r="DZ174" s="12">
        <v>0</v>
      </c>
      <c r="EA174" s="12">
        <v>0</v>
      </c>
      <c r="EB174" s="12">
        <v>0</v>
      </c>
      <c r="EC174" s="12">
        <v>0</v>
      </c>
      <c r="ED174" s="12">
        <v>0</v>
      </c>
      <c r="EE174" s="12">
        <v>0</v>
      </c>
      <c r="EF174" s="12">
        <v>0</v>
      </c>
      <c r="EG174" s="12">
        <v>0</v>
      </c>
      <c r="EH174" s="12">
        <v>0</v>
      </c>
      <c r="EI174" s="12">
        <v>0</v>
      </c>
      <c r="EJ174" s="12">
        <v>0</v>
      </c>
      <c r="EK174" s="12">
        <v>0</v>
      </c>
      <c r="EL174" s="12">
        <v>0</v>
      </c>
      <c r="EM174" s="12">
        <v>0</v>
      </c>
      <c r="EN174" s="12">
        <v>0</v>
      </c>
      <c r="EO174" s="12">
        <v>0</v>
      </c>
      <c r="EP174" s="12">
        <v>0</v>
      </c>
      <c r="EQ174" s="12">
        <v>0</v>
      </c>
      <c r="ER174" s="12">
        <v>0</v>
      </c>
      <c r="ES174" s="12">
        <v>0</v>
      </c>
      <c r="ET174" s="12">
        <v>0</v>
      </c>
      <c r="EU174" s="12">
        <v>0</v>
      </c>
      <c r="EV174" s="12">
        <v>0</v>
      </c>
      <c r="EW174" s="12">
        <v>0</v>
      </c>
      <c r="EX174" s="12">
        <v>0</v>
      </c>
      <c r="EY174" s="12">
        <v>0</v>
      </c>
      <c r="EZ174" s="12">
        <v>0</v>
      </c>
      <c r="FA174" s="12">
        <v>0</v>
      </c>
      <c r="FB174" s="12">
        <v>0</v>
      </c>
      <c r="FC174" s="12">
        <v>0</v>
      </c>
      <c r="FD174" s="12">
        <v>0</v>
      </c>
      <c r="FE174" s="12">
        <v>0</v>
      </c>
      <c r="FF174" s="12">
        <v>0</v>
      </c>
      <c r="FG174" s="12">
        <v>0</v>
      </c>
      <c r="FH174" s="12">
        <v>0</v>
      </c>
      <c r="FI174" s="12">
        <v>0</v>
      </c>
      <c r="FJ174" s="12">
        <v>0</v>
      </c>
      <c r="FK174" s="12">
        <v>0</v>
      </c>
      <c r="FL174" s="12">
        <v>0</v>
      </c>
      <c r="FM174" s="12">
        <v>0</v>
      </c>
      <c r="FN174" s="12">
        <v>0</v>
      </c>
      <c r="FO174" s="12">
        <v>0</v>
      </c>
      <c r="FP174" s="12">
        <v>0</v>
      </c>
      <c r="FQ174" s="12">
        <v>0</v>
      </c>
      <c r="FR174" s="12">
        <v>0</v>
      </c>
      <c r="FS174" s="12">
        <v>0</v>
      </c>
      <c r="FT174" s="12">
        <v>0</v>
      </c>
      <c r="FU174" s="12">
        <v>0</v>
      </c>
      <c r="FV174" s="12">
        <v>0</v>
      </c>
      <c r="FW174" s="12">
        <v>0</v>
      </c>
      <c r="FX174" s="12">
        <v>0</v>
      </c>
      <c r="FY174" s="12">
        <v>0</v>
      </c>
      <c r="FZ174" s="12">
        <v>0</v>
      </c>
      <c r="GA174" s="12">
        <v>0</v>
      </c>
      <c r="GB174" s="12">
        <v>0</v>
      </c>
      <c r="GC174" s="12">
        <v>0</v>
      </c>
      <c r="GD174" s="12">
        <v>0</v>
      </c>
      <c r="GE174" s="12">
        <v>0</v>
      </c>
      <c r="GF174" s="12">
        <v>0</v>
      </c>
      <c r="GG174" s="12">
        <v>0</v>
      </c>
      <c r="GH174" s="12">
        <v>0</v>
      </c>
      <c r="GI174" s="12">
        <v>0</v>
      </c>
    </row>
    <row r="175" spans="1:191" x14ac:dyDescent="0.45">
      <c r="A175">
        <v>173</v>
      </c>
      <c r="B175" s="22" t="s">
        <v>59</v>
      </c>
      <c r="C175" s="23" t="s">
        <v>2</v>
      </c>
      <c r="D175" s="1">
        <v>0.5</v>
      </c>
      <c r="E175" s="1">
        <v>1</v>
      </c>
      <c r="F175" s="1">
        <f t="shared" si="17"/>
        <v>3</v>
      </c>
      <c r="G175" s="1">
        <f t="shared" si="18"/>
        <v>0</v>
      </c>
      <c r="H175" s="12">
        <v>0</v>
      </c>
      <c r="I175" s="12">
        <v>20</v>
      </c>
      <c r="J175" s="12">
        <v>5</v>
      </c>
      <c r="K175" s="12">
        <v>0</v>
      </c>
      <c r="L175" s="12">
        <v>0</v>
      </c>
      <c r="M175" s="12">
        <v>0</v>
      </c>
      <c r="N175" s="12">
        <v>0</v>
      </c>
      <c r="O175" s="12">
        <v>0</v>
      </c>
      <c r="P175" s="12">
        <v>0</v>
      </c>
      <c r="Q175" s="12">
        <v>0</v>
      </c>
      <c r="R175" s="12">
        <v>0</v>
      </c>
      <c r="S175" s="12">
        <v>0</v>
      </c>
      <c r="T175" s="12">
        <v>0</v>
      </c>
      <c r="U175" s="12">
        <v>0</v>
      </c>
      <c r="V175" s="12">
        <v>0</v>
      </c>
      <c r="W175" s="12">
        <v>0</v>
      </c>
      <c r="X175" s="12">
        <v>0</v>
      </c>
      <c r="Y175" s="12">
        <v>0</v>
      </c>
      <c r="Z175" s="12">
        <v>0</v>
      </c>
      <c r="AA175" s="12">
        <v>0</v>
      </c>
      <c r="AB175" s="12">
        <v>0</v>
      </c>
      <c r="AC175" s="12">
        <v>0</v>
      </c>
      <c r="AD175" s="12">
        <v>0</v>
      </c>
      <c r="AE175" s="12">
        <v>0</v>
      </c>
      <c r="AF175" s="12">
        <v>0</v>
      </c>
      <c r="AG175" s="12">
        <v>0</v>
      </c>
      <c r="AH175" s="12">
        <v>0</v>
      </c>
      <c r="AI175" s="12">
        <v>0</v>
      </c>
      <c r="AJ175" s="12">
        <v>0</v>
      </c>
      <c r="AK175" s="12">
        <v>0</v>
      </c>
      <c r="AL175" s="12">
        <v>0</v>
      </c>
      <c r="AM175" s="21">
        <v>0</v>
      </c>
      <c r="AN175" s="21">
        <v>0</v>
      </c>
      <c r="AO175" s="21">
        <v>0</v>
      </c>
      <c r="AP175" s="21">
        <v>0</v>
      </c>
      <c r="AQ175" s="21">
        <v>0</v>
      </c>
      <c r="AR175" s="21">
        <v>0</v>
      </c>
      <c r="AS175" s="21">
        <v>0</v>
      </c>
      <c r="AT175" s="12">
        <v>0</v>
      </c>
      <c r="AU175" s="12">
        <v>0</v>
      </c>
      <c r="AV175" s="12">
        <v>0</v>
      </c>
      <c r="AW175" s="12">
        <v>0</v>
      </c>
      <c r="AX175" s="12">
        <v>0</v>
      </c>
      <c r="AY175" s="12">
        <v>0</v>
      </c>
      <c r="AZ175" s="12">
        <v>0</v>
      </c>
      <c r="BA175" s="12">
        <v>0</v>
      </c>
      <c r="BB175" s="12">
        <v>8</v>
      </c>
      <c r="BC175" s="12">
        <v>0</v>
      </c>
      <c r="BD175" s="12">
        <v>0</v>
      </c>
      <c r="BE175" s="12">
        <v>0</v>
      </c>
      <c r="BF175" s="12">
        <v>0</v>
      </c>
      <c r="BG175" s="12">
        <v>0</v>
      </c>
      <c r="BH175" s="12">
        <v>0</v>
      </c>
      <c r="BI175" s="12">
        <v>0</v>
      </c>
      <c r="BJ175" s="12">
        <v>0</v>
      </c>
      <c r="BK175" s="12">
        <v>0</v>
      </c>
      <c r="BL175" s="12">
        <v>0</v>
      </c>
      <c r="BM175" s="12">
        <v>0</v>
      </c>
      <c r="BN175" s="12">
        <v>0</v>
      </c>
      <c r="BO175" s="12">
        <v>0</v>
      </c>
      <c r="BP175" s="12">
        <v>0</v>
      </c>
      <c r="BQ175" s="12">
        <v>0</v>
      </c>
      <c r="BR175" s="12">
        <v>0</v>
      </c>
      <c r="BS175" s="12">
        <v>0</v>
      </c>
      <c r="BT175" s="12">
        <v>0</v>
      </c>
      <c r="BU175" s="12">
        <v>0</v>
      </c>
      <c r="BV175" s="12">
        <v>0</v>
      </c>
      <c r="BW175" s="12">
        <v>0</v>
      </c>
      <c r="BX175" s="12">
        <v>0</v>
      </c>
      <c r="BY175" s="12">
        <v>0</v>
      </c>
      <c r="BZ175" s="12">
        <v>0</v>
      </c>
      <c r="CA175" s="12">
        <v>0</v>
      </c>
      <c r="CB175" s="12">
        <v>0</v>
      </c>
      <c r="CC175" s="12">
        <v>0</v>
      </c>
      <c r="CD175" s="12">
        <v>0</v>
      </c>
      <c r="CE175" s="12">
        <v>0</v>
      </c>
      <c r="CF175" s="12">
        <v>0</v>
      </c>
      <c r="CG175" s="12">
        <v>0</v>
      </c>
      <c r="CH175" s="12">
        <v>0</v>
      </c>
      <c r="CI175" s="12">
        <v>0</v>
      </c>
      <c r="CJ175" s="12">
        <v>0</v>
      </c>
      <c r="CK175" s="12">
        <v>0</v>
      </c>
      <c r="CL175" s="12">
        <v>0</v>
      </c>
      <c r="CM175" s="12">
        <v>0</v>
      </c>
      <c r="CN175" s="12">
        <v>0</v>
      </c>
      <c r="CO175" s="12">
        <v>0</v>
      </c>
      <c r="CP175" s="12">
        <v>0</v>
      </c>
      <c r="CQ175" s="12">
        <v>0</v>
      </c>
      <c r="CR175" s="12">
        <v>0</v>
      </c>
      <c r="CS175" s="12">
        <v>0</v>
      </c>
      <c r="CT175" s="12">
        <v>0</v>
      </c>
      <c r="CU175" s="12">
        <v>0</v>
      </c>
      <c r="CV175" s="12">
        <v>0</v>
      </c>
      <c r="CW175" s="12">
        <v>0</v>
      </c>
      <c r="CX175" s="12">
        <v>0</v>
      </c>
      <c r="CY175" s="12">
        <v>0</v>
      </c>
      <c r="CZ175" s="12">
        <v>0</v>
      </c>
      <c r="DA175" s="12">
        <v>0</v>
      </c>
      <c r="DB175" s="12">
        <v>0</v>
      </c>
      <c r="DC175" s="12">
        <v>0</v>
      </c>
      <c r="DD175" s="12">
        <v>0</v>
      </c>
      <c r="DE175" s="12">
        <v>0</v>
      </c>
      <c r="DF175" s="12">
        <v>0</v>
      </c>
      <c r="DG175" s="12">
        <v>0</v>
      </c>
      <c r="DH175" s="12">
        <v>0</v>
      </c>
      <c r="DI175" s="12">
        <v>0</v>
      </c>
      <c r="DJ175" s="12">
        <v>0</v>
      </c>
      <c r="DK175" s="12">
        <v>0</v>
      </c>
      <c r="DL175" s="12">
        <v>0</v>
      </c>
      <c r="DM175" s="12">
        <v>0</v>
      </c>
      <c r="DN175" s="12">
        <v>0</v>
      </c>
      <c r="DO175" s="12">
        <v>0</v>
      </c>
      <c r="DP175" s="12">
        <v>0</v>
      </c>
      <c r="DQ175" s="12">
        <v>0</v>
      </c>
      <c r="DR175" s="12">
        <v>0</v>
      </c>
      <c r="DS175" s="12">
        <v>0</v>
      </c>
      <c r="DT175" s="12">
        <v>0</v>
      </c>
      <c r="DU175" s="12">
        <v>0</v>
      </c>
      <c r="DV175" s="12">
        <v>0</v>
      </c>
      <c r="DW175" s="12">
        <v>0</v>
      </c>
      <c r="DX175" s="12">
        <v>0</v>
      </c>
      <c r="DY175" s="12">
        <v>0</v>
      </c>
      <c r="DZ175" s="12">
        <v>0</v>
      </c>
      <c r="EA175" s="12">
        <v>0</v>
      </c>
      <c r="EB175" s="12">
        <v>0</v>
      </c>
      <c r="EC175" s="12">
        <v>0</v>
      </c>
      <c r="ED175" s="12">
        <v>0</v>
      </c>
      <c r="EE175" s="12">
        <v>0</v>
      </c>
      <c r="EF175" s="12">
        <v>0</v>
      </c>
      <c r="EG175" s="12">
        <v>0</v>
      </c>
      <c r="EH175" s="12">
        <v>0</v>
      </c>
      <c r="EI175" s="12">
        <v>0</v>
      </c>
      <c r="EJ175" s="12">
        <v>0</v>
      </c>
      <c r="EK175" s="12">
        <v>0</v>
      </c>
      <c r="EL175" s="12">
        <v>0</v>
      </c>
      <c r="EM175" s="12">
        <v>0</v>
      </c>
      <c r="EN175" s="12">
        <v>0</v>
      </c>
      <c r="EO175" s="12">
        <v>0</v>
      </c>
      <c r="EP175" s="12">
        <v>0</v>
      </c>
      <c r="EQ175" s="12">
        <v>0</v>
      </c>
      <c r="ER175" s="12">
        <v>0</v>
      </c>
      <c r="ES175" s="12">
        <v>0</v>
      </c>
      <c r="ET175" s="12">
        <v>0</v>
      </c>
      <c r="EU175" s="12">
        <v>0</v>
      </c>
      <c r="EV175" s="12">
        <v>0</v>
      </c>
      <c r="EW175" s="12">
        <v>0</v>
      </c>
      <c r="EX175" s="12">
        <v>0</v>
      </c>
      <c r="EY175" s="12">
        <v>0</v>
      </c>
      <c r="EZ175" s="12">
        <v>0</v>
      </c>
      <c r="FA175" s="12">
        <v>0</v>
      </c>
      <c r="FB175" s="12">
        <v>0</v>
      </c>
      <c r="FC175" s="12">
        <v>0</v>
      </c>
      <c r="FD175" s="12">
        <v>0</v>
      </c>
      <c r="FE175" s="12">
        <v>0</v>
      </c>
      <c r="FF175" s="12">
        <v>0</v>
      </c>
      <c r="FG175" s="12">
        <v>0</v>
      </c>
      <c r="FH175" s="12">
        <v>0</v>
      </c>
      <c r="FI175" s="12">
        <v>0</v>
      </c>
      <c r="FJ175" s="12">
        <v>0</v>
      </c>
      <c r="FK175" s="12">
        <v>0</v>
      </c>
      <c r="FL175" s="12">
        <v>0</v>
      </c>
      <c r="FM175" s="12">
        <v>0</v>
      </c>
      <c r="FN175" s="12">
        <v>0</v>
      </c>
      <c r="FO175" s="12">
        <v>0</v>
      </c>
      <c r="FP175" s="12">
        <v>0</v>
      </c>
      <c r="FQ175" s="12">
        <v>0</v>
      </c>
      <c r="FR175" s="12">
        <v>0</v>
      </c>
      <c r="FS175" s="12">
        <v>0</v>
      </c>
      <c r="FT175" s="12">
        <v>0</v>
      </c>
      <c r="FU175" s="12">
        <v>0</v>
      </c>
      <c r="FV175" s="12">
        <v>0</v>
      </c>
      <c r="FW175" s="12">
        <v>0</v>
      </c>
      <c r="FX175" s="12">
        <v>0</v>
      </c>
      <c r="FY175" s="12">
        <v>0</v>
      </c>
      <c r="FZ175" s="12">
        <v>0</v>
      </c>
      <c r="GA175" s="12">
        <v>0</v>
      </c>
      <c r="GB175" s="12">
        <v>0</v>
      </c>
      <c r="GC175" s="12">
        <v>0</v>
      </c>
      <c r="GD175" s="12">
        <v>0</v>
      </c>
      <c r="GE175" s="12">
        <v>0</v>
      </c>
      <c r="GF175" s="12">
        <v>0</v>
      </c>
      <c r="GG175" s="12">
        <v>0</v>
      </c>
      <c r="GH175" s="12">
        <v>0</v>
      </c>
      <c r="GI175" s="12">
        <v>0</v>
      </c>
    </row>
    <row r="176" spans="1:191" x14ac:dyDescent="0.45">
      <c r="A176">
        <v>174</v>
      </c>
      <c r="B176" s="22" t="s">
        <v>58</v>
      </c>
      <c r="C176" s="23" t="s">
        <v>2</v>
      </c>
      <c r="D176" s="1">
        <v>0.5</v>
      </c>
      <c r="E176" s="1">
        <v>1</v>
      </c>
      <c r="F176" s="1">
        <f t="shared" si="17"/>
        <v>3</v>
      </c>
      <c r="G176" s="1">
        <f t="shared" si="18"/>
        <v>0</v>
      </c>
      <c r="H176" s="12">
        <v>0</v>
      </c>
      <c r="I176" s="12">
        <v>20</v>
      </c>
      <c r="J176" s="12">
        <v>20</v>
      </c>
      <c r="K176" s="12">
        <v>0</v>
      </c>
      <c r="L176" s="12">
        <v>0</v>
      </c>
      <c r="M176" s="12">
        <v>0</v>
      </c>
      <c r="N176" s="12">
        <v>0</v>
      </c>
      <c r="O176" s="12">
        <v>0</v>
      </c>
      <c r="P176" s="12">
        <v>0</v>
      </c>
      <c r="Q176" s="12">
        <v>0</v>
      </c>
      <c r="R176" s="12">
        <v>0</v>
      </c>
      <c r="S176" s="12">
        <v>0</v>
      </c>
      <c r="T176" s="12">
        <v>0</v>
      </c>
      <c r="U176" s="12">
        <v>0</v>
      </c>
      <c r="V176" s="12">
        <v>0</v>
      </c>
      <c r="W176" s="12">
        <v>0</v>
      </c>
      <c r="X176" s="12">
        <v>0</v>
      </c>
      <c r="Y176" s="12">
        <v>0</v>
      </c>
      <c r="Z176" s="12">
        <v>0</v>
      </c>
      <c r="AA176" s="12">
        <v>0</v>
      </c>
      <c r="AB176" s="12">
        <v>0</v>
      </c>
      <c r="AC176" s="12">
        <v>0</v>
      </c>
      <c r="AD176" s="12">
        <v>0</v>
      </c>
      <c r="AE176" s="12">
        <v>0</v>
      </c>
      <c r="AF176" s="12">
        <v>0</v>
      </c>
      <c r="AG176" s="12">
        <v>0</v>
      </c>
      <c r="AH176" s="12">
        <v>0</v>
      </c>
      <c r="AI176" s="12">
        <v>0</v>
      </c>
      <c r="AJ176" s="12">
        <v>0</v>
      </c>
      <c r="AK176" s="12">
        <v>0</v>
      </c>
      <c r="AL176" s="12">
        <v>0</v>
      </c>
      <c r="AM176" s="21">
        <v>0</v>
      </c>
      <c r="AN176" s="21">
        <v>0</v>
      </c>
      <c r="AO176" s="21">
        <v>0</v>
      </c>
      <c r="AP176" s="21">
        <v>0</v>
      </c>
      <c r="AQ176" s="21">
        <v>0</v>
      </c>
      <c r="AR176" s="21">
        <v>0</v>
      </c>
      <c r="AS176" s="21">
        <v>0</v>
      </c>
      <c r="AT176" s="12">
        <v>0</v>
      </c>
      <c r="AU176" s="12">
        <v>0</v>
      </c>
      <c r="AV176" s="12">
        <v>0</v>
      </c>
      <c r="AW176" s="12">
        <v>0</v>
      </c>
      <c r="AX176" s="12">
        <v>0</v>
      </c>
      <c r="AY176" s="12">
        <v>0</v>
      </c>
      <c r="AZ176" s="12">
        <v>0</v>
      </c>
      <c r="BA176" s="12">
        <v>0</v>
      </c>
      <c r="BB176" s="12">
        <v>0</v>
      </c>
      <c r="BC176" s="12">
        <v>0</v>
      </c>
      <c r="BD176" s="12">
        <v>0</v>
      </c>
      <c r="BE176" s="12">
        <v>10</v>
      </c>
      <c r="BF176" s="12">
        <v>0</v>
      </c>
      <c r="BG176" s="12">
        <v>0</v>
      </c>
      <c r="BH176" s="12">
        <v>0</v>
      </c>
      <c r="BI176" s="12">
        <v>0</v>
      </c>
      <c r="BJ176" s="12">
        <v>0</v>
      </c>
      <c r="BK176" s="12">
        <v>0</v>
      </c>
      <c r="BL176" s="12">
        <v>0</v>
      </c>
      <c r="BM176" s="12">
        <v>0</v>
      </c>
      <c r="BN176" s="12">
        <v>0</v>
      </c>
      <c r="BO176" s="12">
        <v>0</v>
      </c>
      <c r="BP176" s="12">
        <v>0</v>
      </c>
      <c r="BQ176" s="12">
        <v>0</v>
      </c>
      <c r="BR176" s="12">
        <v>0</v>
      </c>
      <c r="BS176" s="12">
        <v>0</v>
      </c>
      <c r="BT176" s="12">
        <v>0</v>
      </c>
      <c r="BU176" s="12">
        <v>0</v>
      </c>
      <c r="BV176" s="12">
        <v>0</v>
      </c>
      <c r="BW176" s="12">
        <v>0</v>
      </c>
      <c r="BX176" s="12">
        <v>0</v>
      </c>
      <c r="BY176" s="12">
        <v>0</v>
      </c>
      <c r="BZ176" s="12">
        <v>0</v>
      </c>
      <c r="CA176" s="12">
        <v>0</v>
      </c>
      <c r="CB176" s="12">
        <v>0</v>
      </c>
      <c r="CC176" s="12">
        <v>0</v>
      </c>
      <c r="CD176" s="12">
        <v>0</v>
      </c>
      <c r="CE176" s="12">
        <v>0</v>
      </c>
      <c r="CF176" s="12">
        <v>0</v>
      </c>
      <c r="CG176" s="12">
        <v>0</v>
      </c>
      <c r="CH176" s="12">
        <v>0</v>
      </c>
      <c r="CI176" s="12">
        <v>0</v>
      </c>
      <c r="CJ176" s="12">
        <v>0</v>
      </c>
      <c r="CK176" s="12">
        <v>0</v>
      </c>
      <c r="CL176" s="12">
        <v>0</v>
      </c>
      <c r="CM176" s="12">
        <v>0</v>
      </c>
      <c r="CN176" s="12">
        <v>0</v>
      </c>
      <c r="CO176" s="12">
        <v>0</v>
      </c>
      <c r="CP176" s="12">
        <v>0</v>
      </c>
      <c r="CQ176" s="12">
        <v>0</v>
      </c>
      <c r="CR176" s="12">
        <v>0</v>
      </c>
      <c r="CS176" s="12">
        <v>0</v>
      </c>
      <c r="CT176" s="12">
        <v>0</v>
      </c>
      <c r="CU176" s="12">
        <v>0</v>
      </c>
      <c r="CV176" s="12">
        <v>0</v>
      </c>
      <c r="CW176" s="12">
        <v>0</v>
      </c>
      <c r="CX176" s="12">
        <v>0</v>
      </c>
      <c r="CY176" s="12">
        <v>0</v>
      </c>
      <c r="CZ176" s="12">
        <v>0</v>
      </c>
      <c r="DA176" s="12">
        <v>0</v>
      </c>
      <c r="DB176" s="12">
        <v>0</v>
      </c>
      <c r="DC176" s="12">
        <v>0</v>
      </c>
      <c r="DD176" s="12">
        <v>0</v>
      </c>
      <c r="DE176" s="12">
        <v>0</v>
      </c>
      <c r="DF176" s="12">
        <v>0</v>
      </c>
      <c r="DG176" s="12">
        <v>0</v>
      </c>
      <c r="DH176" s="12">
        <v>0</v>
      </c>
      <c r="DI176" s="12">
        <v>0</v>
      </c>
      <c r="DJ176" s="12">
        <v>0</v>
      </c>
      <c r="DK176" s="12">
        <v>0</v>
      </c>
      <c r="DL176" s="12">
        <v>0</v>
      </c>
      <c r="DM176" s="12">
        <v>0</v>
      </c>
      <c r="DN176" s="12">
        <v>0</v>
      </c>
      <c r="DO176" s="12">
        <v>0</v>
      </c>
      <c r="DP176" s="12">
        <v>0</v>
      </c>
      <c r="DQ176" s="12">
        <v>0</v>
      </c>
      <c r="DR176" s="12">
        <v>0</v>
      </c>
      <c r="DS176" s="12">
        <v>0</v>
      </c>
      <c r="DT176" s="12">
        <v>0</v>
      </c>
      <c r="DU176" s="12">
        <v>0</v>
      </c>
      <c r="DV176" s="12">
        <v>0</v>
      </c>
      <c r="DW176" s="12">
        <v>0</v>
      </c>
      <c r="DX176" s="12">
        <v>0</v>
      </c>
      <c r="DY176" s="12">
        <v>0</v>
      </c>
      <c r="DZ176" s="12">
        <v>0</v>
      </c>
      <c r="EA176" s="12">
        <v>0</v>
      </c>
      <c r="EB176" s="12">
        <v>0</v>
      </c>
      <c r="EC176" s="12">
        <v>0</v>
      </c>
      <c r="ED176" s="12">
        <v>0</v>
      </c>
      <c r="EE176" s="12">
        <v>0</v>
      </c>
      <c r="EF176" s="12">
        <v>0</v>
      </c>
      <c r="EG176" s="12">
        <v>0</v>
      </c>
      <c r="EH176" s="12">
        <v>0</v>
      </c>
      <c r="EI176" s="12">
        <v>0</v>
      </c>
      <c r="EJ176" s="12">
        <v>0</v>
      </c>
      <c r="EK176" s="12">
        <v>0</v>
      </c>
      <c r="EL176" s="12">
        <v>0</v>
      </c>
      <c r="EM176" s="12">
        <v>0</v>
      </c>
      <c r="EN176" s="12">
        <v>0</v>
      </c>
      <c r="EO176" s="12">
        <v>0</v>
      </c>
      <c r="EP176" s="12">
        <v>0</v>
      </c>
      <c r="EQ176" s="12">
        <v>0</v>
      </c>
      <c r="ER176" s="12">
        <v>0</v>
      </c>
      <c r="ES176" s="12">
        <v>0</v>
      </c>
      <c r="ET176" s="12">
        <v>0</v>
      </c>
      <c r="EU176" s="12">
        <v>0</v>
      </c>
      <c r="EV176" s="12">
        <v>0</v>
      </c>
      <c r="EW176" s="12">
        <v>0</v>
      </c>
      <c r="EX176" s="12">
        <v>0</v>
      </c>
      <c r="EY176" s="12">
        <v>0</v>
      </c>
      <c r="EZ176" s="12">
        <v>0</v>
      </c>
      <c r="FA176" s="12">
        <v>0</v>
      </c>
      <c r="FB176" s="12">
        <v>0</v>
      </c>
      <c r="FC176" s="12">
        <v>0</v>
      </c>
      <c r="FD176" s="12">
        <v>0</v>
      </c>
      <c r="FE176" s="12">
        <v>0</v>
      </c>
      <c r="FF176" s="12">
        <v>0</v>
      </c>
      <c r="FG176" s="12">
        <v>0</v>
      </c>
      <c r="FH176" s="12">
        <v>0</v>
      </c>
      <c r="FI176" s="12">
        <v>0</v>
      </c>
      <c r="FJ176" s="12">
        <v>0</v>
      </c>
      <c r="FK176" s="12">
        <v>0</v>
      </c>
      <c r="FL176" s="12">
        <v>0</v>
      </c>
      <c r="FM176" s="12">
        <v>0</v>
      </c>
      <c r="FN176" s="12">
        <v>0</v>
      </c>
      <c r="FO176" s="12">
        <v>0</v>
      </c>
      <c r="FP176" s="12">
        <v>0</v>
      </c>
      <c r="FQ176" s="12">
        <v>0</v>
      </c>
      <c r="FR176" s="12">
        <v>0</v>
      </c>
      <c r="FS176" s="12">
        <v>0</v>
      </c>
      <c r="FT176" s="12">
        <v>0</v>
      </c>
      <c r="FU176" s="12">
        <v>0</v>
      </c>
      <c r="FV176" s="12">
        <v>0</v>
      </c>
      <c r="FW176" s="12">
        <v>0</v>
      </c>
      <c r="FX176" s="12">
        <v>0</v>
      </c>
      <c r="FY176" s="12">
        <v>0</v>
      </c>
      <c r="FZ176" s="12">
        <v>0</v>
      </c>
      <c r="GA176" s="12">
        <v>0</v>
      </c>
      <c r="GB176" s="12">
        <v>0</v>
      </c>
      <c r="GC176" s="12">
        <v>0</v>
      </c>
      <c r="GD176" s="12">
        <v>0</v>
      </c>
      <c r="GE176" s="12">
        <v>0</v>
      </c>
      <c r="GF176" s="12">
        <v>0</v>
      </c>
      <c r="GG176" s="12">
        <v>0</v>
      </c>
      <c r="GH176" s="12">
        <v>0</v>
      </c>
      <c r="GI176" s="12">
        <v>0</v>
      </c>
    </row>
    <row r="177" spans="1:191" x14ac:dyDescent="0.45">
      <c r="A177">
        <v>175</v>
      </c>
      <c r="B177" s="22" t="s">
        <v>57</v>
      </c>
      <c r="C177" s="23" t="s">
        <v>2</v>
      </c>
      <c r="D177" s="1">
        <v>0.5</v>
      </c>
      <c r="E177" s="1">
        <v>1</v>
      </c>
      <c r="F177" s="1">
        <f t="shared" si="17"/>
        <v>3</v>
      </c>
      <c r="G177" s="1">
        <f t="shared" si="18"/>
        <v>0</v>
      </c>
      <c r="H177" s="12">
        <v>0</v>
      </c>
      <c r="I177" s="12">
        <v>0</v>
      </c>
      <c r="J177" s="12">
        <v>30</v>
      </c>
      <c r="K177" s="12">
        <v>0</v>
      </c>
      <c r="L177" s="12">
        <v>0</v>
      </c>
      <c r="M177" s="12">
        <v>0</v>
      </c>
      <c r="N177" s="12">
        <v>0</v>
      </c>
      <c r="O177" s="12">
        <v>0</v>
      </c>
      <c r="P177" s="12">
        <v>0</v>
      </c>
      <c r="Q177" s="12">
        <v>0</v>
      </c>
      <c r="R177" s="12">
        <v>0</v>
      </c>
      <c r="S177" s="12">
        <v>0</v>
      </c>
      <c r="T177" s="12">
        <v>0</v>
      </c>
      <c r="U177" s="12">
        <v>0</v>
      </c>
      <c r="V177" s="12">
        <v>0</v>
      </c>
      <c r="W177" s="12">
        <v>0</v>
      </c>
      <c r="X177" s="12">
        <v>0</v>
      </c>
      <c r="Y177" s="12">
        <v>0</v>
      </c>
      <c r="Z177" s="12">
        <v>0</v>
      </c>
      <c r="AA177" s="12">
        <v>0</v>
      </c>
      <c r="AB177" s="12">
        <v>0</v>
      </c>
      <c r="AC177" s="12">
        <v>0</v>
      </c>
      <c r="AD177" s="12">
        <v>0</v>
      </c>
      <c r="AE177" s="12">
        <v>0</v>
      </c>
      <c r="AF177" s="12">
        <v>0</v>
      </c>
      <c r="AG177" s="12">
        <v>0</v>
      </c>
      <c r="AH177" s="12">
        <v>0</v>
      </c>
      <c r="AI177" s="12">
        <v>0</v>
      </c>
      <c r="AJ177" s="12">
        <v>0</v>
      </c>
      <c r="AK177" s="12">
        <v>0</v>
      </c>
      <c r="AL177" s="12">
        <v>0</v>
      </c>
      <c r="AM177" s="21">
        <v>0</v>
      </c>
      <c r="AN177" s="21">
        <v>0</v>
      </c>
      <c r="AO177" s="21">
        <v>0</v>
      </c>
      <c r="AP177" s="21">
        <v>0</v>
      </c>
      <c r="AQ177" s="21">
        <v>0</v>
      </c>
      <c r="AR177" s="21">
        <v>0</v>
      </c>
      <c r="AS177" s="21">
        <v>0</v>
      </c>
      <c r="AT177" s="12">
        <v>0</v>
      </c>
      <c r="AU177" s="12">
        <v>0</v>
      </c>
      <c r="AV177" s="12">
        <v>0</v>
      </c>
      <c r="AW177" s="12">
        <v>0</v>
      </c>
      <c r="AX177" s="12">
        <v>0</v>
      </c>
      <c r="AY177" s="12">
        <v>0</v>
      </c>
      <c r="AZ177" s="12">
        <v>0</v>
      </c>
      <c r="BA177" s="12">
        <v>10</v>
      </c>
      <c r="BB177" s="12">
        <v>20</v>
      </c>
      <c r="BC177" s="12">
        <v>0</v>
      </c>
      <c r="BD177" s="12">
        <v>0</v>
      </c>
      <c r="BE177" s="12">
        <v>0</v>
      </c>
      <c r="BF177" s="12">
        <v>0</v>
      </c>
      <c r="BG177" s="12">
        <v>0</v>
      </c>
      <c r="BH177" s="12">
        <v>0</v>
      </c>
      <c r="BI177" s="12">
        <v>0</v>
      </c>
      <c r="BJ177" s="12">
        <v>0</v>
      </c>
      <c r="BK177" s="12">
        <v>0</v>
      </c>
      <c r="BL177" s="12">
        <v>0</v>
      </c>
      <c r="BM177" s="12">
        <v>0</v>
      </c>
      <c r="BN177" s="12">
        <v>0</v>
      </c>
      <c r="BO177" s="12">
        <v>0</v>
      </c>
      <c r="BP177" s="12">
        <v>0</v>
      </c>
      <c r="BQ177" s="12">
        <v>0</v>
      </c>
      <c r="BR177" s="12">
        <v>0</v>
      </c>
      <c r="BS177" s="12">
        <v>0</v>
      </c>
      <c r="BT177" s="12">
        <v>0</v>
      </c>
      <c r="BU177" s="12">
        <v>0</v>
      </c>
      <c r="BV177" s="12">
        <v>0</v>
      </c>
      <c r="BW177" s="12">
        <v>0</v>
      </c>
      <c r="BX177" s="12">
        <v>0</v>
      </c>
      <c r="BY177" s="12">
        <v>0</v>
      </c>
      <c r="BZ177" s="12">
        <v>0</v>
      </c>
      <c r="CA177" s="12">
        <v>0</v>
      </c>
      <c r="CB177" s="12">
        <v>0</v>
      </c>
      <c r="CC177" s="12">
        <v>0</v>
      </c>
      <c r="CD177" s="12">
        <v>0</v>
      </c>
      <c r="CE177" s="12">
        <v>0</v>
      </c>
      <c r="CF177" s="12">
        <v>0</v>
      </c>
      <c r="CG177" s="12">
        <v>0</v>
      </c>
      <c r="CH177" s="12">
        <v>0</v>
      </c>
      <c r="CI177" s="12">
        <v>0</v>
      </c>
      <c r="CJ177" s="12">
        <v>0</v>
      </c>
      <c r="CK177" s="12">
        <v>0</v>
      </c>
      <c r="CL177" s="12">
        <v>0</v>
      </c>
      <c r="CM177" s="12">
        <v>0</v>
      </c>
      <c r="CN177" s="12">
        <v>0</v>
      </c>
      <c r="CO177" s="12">
        <v>0</v>
      </c>
      <c r="CP177" s="12">
        <v>0</v>
      </c>
      <c r="CQ177" s="12">
        <v>0</v>
      </c>
      <c r="CR177" s="12">
        <v>0</v>
      </c>
      <c r="CS177" s="12">
        <v>0</v>
      </c>
      <c r="CT177" s="12">
        <v>0</v>
      </c>
      <c r="CU177" s="12">
        <v>0</v>
      </c>
      <c r="CV177" s="12">
        <v>0</v>
      </c>
      <c r="CW177" s="12">
        <v>0</v>
      </c>
      <c r="CX177" s="12">
        <v>0</v>
      </c>
      <c r="CY177" s="12">
        <v>0</v>
      </c>
      <c r="CZ177" s="12">
        <v>0</v>
      </c>
      <c r="DA177" s="12">
        <v>0</v>
      </c>
      <c r="DB177" s="12">
        <v>0</v>
      </c>
      <c r="DC177" s="12">
        <v>0</v>
      </c>
      <c r="DD177" s="12">
        <v>0</v>
      </c>
      <c r="DE177" s="12">
        <v>0</v>
      </c>
      <c r="DF177" s="12">
        <v>0</v>
      </c>
      <c r="DG177" s="12">
        <v>0</v>
      </c>
      <c r="DH177" s="12">
        <v>0</v>
      </c>
      <c r="DI177" s="12">
        <v>0</v>
      </c>
      <c r="DJ177" s="12">
        <v>0</v>
      </c>
      <c r="DK177" s="12">
        <v>0</v>
      </c>
      <c r="DL177" s="12">
        <v>0</v>
      </c>
      <c r="DM177" s="12">
        <v>0</v>
      </c>
      <c r="DN177" s="12">
        <v>0</v>
      </c>
      <c r="DO177" s="12">
        <v>0</v>
      </c>
      <c r="DP177" s="12">
        <v>0</v>
      </c>
      <c r="DQ177" s="12">
        <v>0</v>
      </c>
      <c r="DR177" s="12">
        <v>0</v>
      </c>
      <c r="DS177" s="12">
        <v>0</v>
      </c>
      <c r="DT177" s="12">
        <v>0</v>
      </c>
      <c r="DU177" s="12">
        <v>0</v>
      </c>
      <c r="DV177" s="12">
        <v>0</v>
      </c>
      <c r="DW177" s="12">
        <v>0</v>
      </c>
      <c r="DX177" s="12">
        <v>0</v>
      </c>
      <c r="DY177" s="12">
        <v>0</v>
      </c>
      <c r="DZ177" s="12">
        <v>0</v>
      </c>
      <c r="EA177" s="12">
        <v>0</v>
      </c>
      <c r="EB177" s="12">
        <v>0</v>
      </c>
      <c r="EC177" s="12">
        <v>0</v>
      </c>
      <c r="ED177" s="12">
        <v>0</v>
      </c>
      <c r="EE177" s="12">
        <v>0</v>
      </c>
      <c r="EF177" s="12">
        <v>0</v>
      </c>
      <c r="EG177" s="12">
        <v>0</v>
      </c>
      <c r="EH177" s="12">
        <v>0</v>
      </c>
      <c r="EI177" s="12">
        <v>0</v>
      </c>
      <c r="EJ177" s="12">
        <v>0</v>
      </c>
      <c r="EK177" s="12">
        <v>0</v>
      </c>
      <c r="EL177" s="12">
        <v>0</v>
      </c>
      <c r="EM177" s="12">
        <v>0</v>
      </c>
      <c r="EN177" s="12">
        <v>0</v>
      </c>
      <c r="EO177" s="12">
        <v>0</v>
      </c>
      <c r="EP177" s="12">
        <v>0</v>
      </c>
      <c r="EQ177" s="12">
        <v>0</v>
      </c>
      <c r="ER177" s="12">
        <v>0</v>
      </c>
      <c r="ES177" s="12">
        <v>0</v>
      </c>
      <c r="ET177" s="12">
        <v>0</v>
      </c>
      <c r="EU177" s="12">
        <v>0</v>
      </c>
      <c r="EV177" s="12">
        <v>0</v>
      </c>
      <c r="EW177" s="12">
        <v>0</v>
      </c>
      <c r="EX177" s="12">
        <v>0</v>
      </c>
      <c r="EY177" s="12">
        <v>0</v>
      </c>
      <c r="EZ177" s="12">
        <v>0</v>
      </c>
      <c r="FA177" s="12">
        <v>0</v>
      </c>
      <c r="FB177" s="12">
        <v>0</v>
      </c>
      <c r="FC177" s="12">
        <v>0</v>
      </c>
      <c r="FD177" s="12">
        <v>0</v>
      </c>
      <c r="FE177" s="12">
        <v>0</v>
      </c>
      <c r="FF177" s="12">
        <v>0</v>
      </c>
      <c r="FG177" s="12">
        <v>0</v>
      </c>
      <c r="FH177" s="12">
        <v>0</v>
      </c>
      <c r="FI177" s="12">
        <v>0</v>
      </c>
      <c r="FJ177" s="12">
        <v>0</v>
      </c>
      <c r="FK177" s="12">
        <v>0</v>
      </c>
      <c r="FL177" s="12">
        <v>0</v>
      </c>
      <c r="FM177" s="12">
        <v>0</v>
      </c>
      <c r="FN177" s="12">
        <v>0</v>
      </c>
      <c r="FO177" s="12">
        <v>0</v>
      </c>
      <c r="FP177" s="12">
        <v>0</v>
      </c>
      <c r="FQ177" s="12">
        <v>0</v>
      </c>
      <c r="FR177" s="12">
        <v>0</v>
      </c>
      <c r="FS177" s="12">
        <v>0</v>
      </c>
      <c r="FT177" s="12">
        <v>0</v>
      </c>
      <c r="FU177" s="12">
        <v>0</v>
      </c>
      <c r="FV177" s="12">
        <v>0</v>
      </c>
      <c r="FW177" s="12">
        <v>0</v>
      </c>
      <c r="FX177" s="12">
        <v>0</v>
      </c>
      <c r="FY177" s="12">
        <v>0</v>
      </c>
      <c r="FZ177" s="12">
        <v>0</v>
      </c>
      <c r="GA177" s="12">
        <v>0</v>
      </c>
      <c r="GB177" s="12">
        <v>0</v>
      </c>
      <c r="GC177" s="12">
        <v>0</v>
      </c>
      <c r="GD177" s="12">
        <v>0</v>
      </c>
      <c r="GE177" s="12">
        <v>0</v>
      </c>
      <c r="GF177" s="12">
        <v>0</v>
      </c>
      <c r="GG177" s="12">
        <v>0</v>
      </c>
      <c r="GH177" s="12">
        <v>0</v>
      </c>
      <c r="GI177" s="12">
        <v>0</v>
      </c>
    </row>
    <row r="178" spans="1:191" x14ac:dyDescent="0.45">
      <c r="A178">
        <v>176</v>
      </c>
      <c r="B178" s="22" t="s">
        <v>56</v>
      </c>
      <c r="C178" s="23" t="s">
        <v>2</v>
      </c>
      <c r="D178" s="1">
        <v>0.5</v>
      </c>
      <c r="E178" s="1">
        <v>1</v>
      </c>
      <c r="F178" s="1">
        <f t="shared" si="17"/>
        <v>4</v>
      </c>
      <c r="G178" s="1">
        <f t="shared" si="18"/>
        <v>0</v>
      </c>
      <c r="H178" s="12">
        <v>0</v>
      </c>
      <c r="I178" s="12">
        <v>0</v>
      </c>
      <c r="J178" s="12">
        <v>50</v>
      </c>
      <c r="K178" s="12">
        <v>0</v>
      </c>
      <c r="L178" s="12">
        <v>0</v>
      </c>
      <c r="M178" s="12">
        <v>0</v>
      </c>
      <c r="N178" s="12">
        <v>0</v>
      </c>
      <c r="O178" s="12">
        <v>0</v>
      </c>
      <c r="P178" s="12">
        <v>0</v>
      </c>
      <c r="Q178" s="12">
        <v>0</v>
      </c>
      <c r="R178" s="12">
        <v>0</v>
      </c>
      <c r="S178" s="12">
        <v>0</v>
      </c>
      <c r="T178" s="12">
        <v>0</v>
      </c>
      <c r="U178" s="12">
        <v>0</v>
      </c>
      <c r="V178" s="12">
        <v>0</v>
      </c>
      <c r="W178" s="12">
        <v>0</v>
      </c>
      <c r="X178" s="12">
        <v>0</v>
      </c>
      <c r="Y178" s="12">
        <v>0</v>
      </c>
      <c r="Z178" s="12">
        <v>0</v>
      </c>
      <c r="AA178" s="12">
        <v>0</v>
      </c>
      <c r="AB178" s="12">
        <v>0</v>
      </c>
      <c r="AC178" s="12">
        <v>0</v>
      </c>
      <c r="AD178" s="12">
        <v>0</v>
      </c>
      <c r="AE178" s="12">
        <v>0</v>
      </c>
      <c r="AF178" s="12">
        <v>0</v>
      </c>
      <c r="AG178" s="12">
        <v>0</v>
      </c>
      <c r="AH178" s="12">
        <v>0</v>
      </c>
      <c r="AI178" s="12">
        <v>0</v>
      </c>
      <c r="AJ178" s="12">
        <v>0</v>
      </c>
      <c r="AK178" s="12">
        <v>0</v>
      </c>
      <c r="AL178" s="12">
        <v>0</v>
      </c>
      <c r="AM178" s="21">
        <v>0</v>
      </c>
      <c r="AN178" s="21">
        <v>0</v>
      </c>
      <c r="AO178" s="21">
        <v>0</v>
      </c>
      <c r="AP178" s="21">
        <v>0</v>
      </c>
      <c r="AQ178" s="21">
        <v>0</v>
      </c>
      <c r="AR178" s="21">
        <v>0</v>
      </c>
      <c r="AS178" s="21">
        <v>0</v>
      </c>
      <c r="AT178" s="12">
        <v>0</v>
      </c>
      <c r="AU178" s="12">
        <v>0</v>
      </c>
      <c r="AV178" s="12">
        <v>0</v>
      </c>
      <c r="AW178" s="12">
        <v>5</v>
      </c>
      <c r="AX178" s="12">
        <v>0</v>
      </c>
      <c r="AY178" s="12">
        <v>0</v>
      </c>
      <c r="AZ178" s="12">
        <v>0</v>
      </c>
      <c r="BA178" s="12">
        <v>0</v>
      </c>
      <c r="BB178" s="12">
        <v>16</v>
      </c>
      <c r="BC178" s="12">
        <v>0</v>
      </c>
      <c r="BD178" s="12">
        <v>0</v>
      </c>
      <c r="BE178" s="12">
        <v>15</v>
      </c>
      <c r="BF178" s="12">
        <v>0</v>
      </c>
      <c r="BG178" s="12">
        <v>0</v>
      </c>
      <c r="BH178" s="12">
        <v>0</v>
      </c>
      <c r="BI178" s="12">
        <v>0</v>
      </c>
      <c r="BJ178" s="12">
        <v>0</v>
      </c>
      <c r="BK178" s="12">
        <v>0</v>
      </c>
      <c r="BL178" s="12">
        <v>0</v>
      </c>
      <c r="BM178" s="12">
        <v>0</v>
      </c>
      <c r="BN178" s="12">
        <v>0</v>
      </c>
      <c r="BO178" s="12">
        <v>0</v>
      </c>
      <c r="BP178" s="12">
        <v>0</v>
      </c>
      <c r="BQ178" s="12">
        <v>0</v>
      </c>
      <c r="BR178" s="12">
        <v>0</v>
      </c>
      <c r="BS178" s="12">
        <v>0</v>
      </c>
      <c r="BT178" s="12">
        <v>0</v>
      </c>
      <c r="BU178" s="12">
        <v>0</v>
      </c>
      <c r="BV178" s="12">
        <v>0</v>
      </c>
      <c r="BW178" s="12">
        <v>0</v>
      </c>
      <c r="BX178" s="12">
        <v>0</v>
      </c>
      <c r="BY178" s="12">
        <v>0</v>
      </c>
      <c r="BZ178" s="12">
        <v>0</v>
      </c>
      <c r="CA178" s="12">
        <v>0</v>
      </c>
      <c r="CB178" s="12">
        <v>0</v>
      </c>
      <c r="CC178" s="12">
        <v>0</v>
      </c>
      <c r="CD178" s="12">
        <v>0</v>
      </c>
      <c r="CE178" s="12">
        <v>0</v>
      </c>
      <c r="CF178" s="12">
        <v>0</v>
      </c>
      <c r="CG178" s="12">
        <v>0</v>
      </c>
      <c r="CH178" s="12">
        <v>0</v>
      </c>
      <c r="CI178" s="12">
        <v>0</v>
      </c>
      <c r="CJ178" s="12">
        <v>0</v>
      </c>
      <c r="CK178" s="12">
        <v>0</v>
      </c>
      <c r="CL178" s="12">
        <v>0</v>
      </c>
      <c r="CM178" s="12">
        <v>0</v>
      </c>
      <c r="CN178" s="12">
        <v>0</v>
      </c>
      <c r="CO178" s="12">
        <v>0</v>
      </c>
      <c r="CP178" s="12">
        <v>0</v>
      </c>
      <c r="CQ178" s="12">
        <v>0</v>
      </c>
      <c r="CR178" s="12">
        <v>0</v>
      </c>
      <c r="CS178" s="12">
        <v>0</v>
      </c>
      <c r="CT178" s="12">
        <v>0</v>
      </c>
      <c r="CU178" s="12">
        <v>0</v>
      </c>
      <c r="CV178" s="12">
        <v>0</v>
      </c>
      <c r="CW178" s="12">
        <v>0</v>
      </c>
      <c r="CX178" s="12">
        <v>0</v>
      </c>
      <c r="CY178" s="12">
        <v>0</v>
      </c>
      <c r="CZ178" s="12">
        <v>0</v>
      </c>
      <c r="DA178" s="12">
        <v>0</v>
      </c>
      <c r="DB178" s="12">
        <v>0</v>
      </c>
      <c r="DC178" s="12">
        <v>0</v>
      </c>
      <c r="DD178" s="12">
        <v>0</v>
      </c>
      <c r="DE178" s="12">
        <v>0</v>
      </c>
      <c r="DF178" s="12">
        <v>0</v>
      </c>
      <c r="DG178" s="12">
        <v>0</v>
      </c>
      <c r="DH178" s="12">
        <v>0</v>
      </c>
      <c r="DI178" s="12">
        <v>0</v>
      </c>
      <c r="DJ178" s="12">
        <v>0</v>
      </c>
      <c r="DK178" s="12">
        <v>0</v>
      </c>
      <c r="DL178" s="12">
        <v>0</v>
      </c>
      <c r="DM178" s="12">
        <v>0</v>
      </c>
      <c r="DN178" s="12">
        <v>0</v>
      </c>
      <c r="DO178" s="12">
        <v>0</v>
      </c>
      <c r="DP178" s="12">
        <v>0</v>
      </c>
      <c r="DQ178" s="12">
        <v>0</v>
      </c>
      <c r="DR178" s="12">
        <v>0</v>
      </c>
      <c r="DS178" s="12">
        <v>0</v>
      </c>
      <c r="DT178" s="12">
        <v>0</v>
      </c>
      <c r="DU178" s="12">
        <v>0</v>
      </c>
      <c r="DV178" s="12">
        <v>0</v>
      </c>
      <c r="DW178" s="12">
        <v>0</v>
      </c>
      <c r="DX178" s="12">
        <v>0</v>
      </c>
      <c r="DY178" s="12">
        <v>0</v>
      </c>
      <c r="DZ178" s="12">
        <v>0</v>
      </c>
      <c r="EA178" s="12">
        <v>0</v>
      </c>
      <c r="EB178" s="12">
        <v>0</v>
      </c>
      <c r="EC178" s="12">
        <v>0</v>
      </c>
      <c r="ED178" s="12">
        <v>0</v>
      </c>
      <c r="EE178" s="12">
        <v>0</v>
      </c>
      <c r="EF178" s="12">
        <v>0</v>
      </c>
      <c r="EG178" s="12">
        <v>0</v>
      </c>
      <c r="EH178" s="12">
        <v>0</v>
      </c>
      <c r="EI178" s="12">
        <v>0</v>
      </c>
      <c r="EJ178" s="12">
        <v>0</v>
      </c>
      <c r="EK178" s="12">
        <v>0</v>
      </c>
      <c r="EL178" s="12">
        <v>0</v>
      </c>
      <c r="EM178" s="12">
        <v>0</v>
      </c>
      <c r="EN178" s="12">
        <v>0</v>
      </c>
      <c r="EO178" s="12">
        <v>0</v>
      </c>
      <c r="EP178" s="12">
        <v>0</v>
      </c>
      <c r="EQ178" s="12">
        <v>0</v>
      </c>
      <c r="ER178" s="12">
        <v>0</v>
      </c>
      <c r="ES178" s="12">
        <v>0</v>
      </c>
      <c r="ET178" s="12">
        <v>0</v>
      </c>
      <c r="EU178" s="12">
        <v>0</v>
      </c>
      <c r="EV178" s="12">
        <v>0</v>
      </c>
      <c r="EW178" s="12">
        <v>0</v>
      </c>
      <c r="EX178" s="12">
        <v>0</v>
      </c>
      <c r="EY178" s="12">
        <v>0</v>
      </c>
      <c r="EZ178" s="12">
        <v>0</v>
      </c>
      <c r="FA178" s="12">
        <v>0</v>
      </c>
      <c r="FB178" s="12">
        <v>0</v>
      </c>
      <c r="FC178" s="12">
        <v>0</v>
      </c>
      <c r="FD178" s="12">
        <v>0</v>
      </c>
      <c r="FE178" s="12">
        <v>0</v>
      </c>
      <c r="FF178" s="12">
        <v>0</v>
      </c>
      <c r="FG178" s="12">
        <v>0</v>
      </c>
      <c r="FH178" s="12">
        <v>0</v>
      </c>
      <c r="FI178" s="12">
        <v>0</v>
      </c>
      <c r="FJ178" s="12">
        <v>0</v>
      </c>
      <c r="FK178" s="12">
        <v>0</v>
      </c>
      <c r="FL178" s="12">
        <v>0</v>
      </c>
      <c r="FM178" s="12">
        <v>0</v>
      </c>
      <c r="FN178" s="12">
        <v>0</v>
      </c>
      <c r="FO178" s="12">
        <v>0</v>
      </c>
      <c r="FP178" s="12">
        <v>0</v>
      </c>
      <c r="FQ178" s="12">
        <v>0</v>
      </c>
      <c r="FR178" s="12">
        <v>0</v>
      </c>
      <c r="FS178" s="12">
        <v>0</v>
      </c>
      <c r="FT178" s="12">
        <v>0</v>
      </c>
      <c r="FU178" s="12">
        <v>0</v>
      </c>
      <c r="FV178" s="12">
        <v>0</v>
      </c>
      <c r="FW178" s="12">
        <v>0</v>
      </c>
      <c r="FX178" s="12">
        <v>0</v>
      </c>
      <c r="FY178" s="12">
        <v>0</v>
      </c>
      <c r="FZ178" s="12">
        <v>0</v>
      </c>
      <c r="GA178" s="12">
        <v>0</v>
      </c>
      <c r="GB178" s="12">
        <v>0</v>
      </c>
      <c r="GC178" s="12">
        <v>0</v>
      </c>
      <c r="GD178" s="12">
        <v>0</v>
      </c>
      <c r="GE178" s="12">
        <v>0</v>
      </c>
      <c r="GF178" s="12">
        <v>0</v>
      </c>
      <c r="GG178" s="12">
        <v>0</v>
      </c>
      <c r="GH178" s="12">
        <v>0</v>
      </c>
      <c r="GI178" s="12">
        <v>0</v>
      </c>
    </row>
    <row r="179" spans="1:191" x14ac:dyDescent="0.45">
      <c r="A179">
        <v>177</v>
      </c>
      <c r="B179" s="22" t="s">
        <v>257</v>
      </c>
      <c r="C179" s="23" t="s">
        <v>188</v>
      </c>
      <c r="D179" s="1">
        <v>5</v>
      </c>
      <c r="E179" s="1">
        <v>3</v>
      </c>
      <c r="F179" s="1">
        <f t="shared" si="17"/>
        <v>2</v>
      </c>
      <c r="G179" s="1">
        <f t="shared" si="18"/>
        <v>1</v>
      </c>
      <c r="H179" s="12">
        <v>0</v>
      </c>
      <c r="I179" s="12">
        <v>0</v>
      </c>
      <c r="J179" s="12">
        <v>0</v>
      </c>
      <c r="K179" s="12">
        <v>0</v>
      </c>
      <c r="L179" s="12">
        <v>0</v>
      </c>
      <c r="M179" s="12">
        <v>0</v>
      </c>
      <c r="N179" s="12">
        <v>0</v>
      </c>
      <c r="O179" s="12">
        <v>0</v>
      </c>
      <c r="P179" s="12">
        <v>0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0</v>
      </c>
      <c r="W179" s="12">
        <v>0</v>
      </c>
      <c r="X179" s="12">
        <v>0</v>
      </c>
      <c r="Y179" s="12">
        <v>0</v>
      </c>
      <c r="Z179" s="12">
        <v>0</v>
      </c>
      <c r="AA179" s="12">
        <v>0</v>
      </c>
      <c r="AB179" s="12">
        <v>0</v>
      </c>
      <c r="AC179" s="12">
        <v>0</v>
      </c>
      <c r="AD179" s="12">
        <v>0</v>
      </c>
      <c r="AE179" s="12">
        <v>0</v>
      </c>
      <c r="AF179" s="12">
        <v>0</v>
      </c>
      <c r="AG179" s="12">
        <v>0</v>
      </c>
      <c r="AH179" s="12">
        <v>0</v>
      </c>
      <c r="AI179" s="12">
        <v>0</v>
      </c>
      <c r="AJ179" s="12">
        <v>0</v>
      </c>
      <c r="AK179" s="12">
        <v>0</v>
      </c>
      <c r="AL179" s="12">
        <v>0</v>
      </c>
      <c r="AM179" s="21">
        <v>0</v>
      </c>
      <c r="AN179" s="21">
        <v>4</v>
      </c>
      <c r="AO179" s="21">
        <v>0</v>
      </c>
      <c r="AP179" s="21">
        <v>0</v>
      </c>
      <c r="AQ179" s="21">
        <v>0</v>
      </c>
      <c r="AR179" s="21">
        <v>0</v>
      </c>
      <c r="AS179" s="21">
        <v>3</v>
      </c>
      <c r="AT179" s="12">
        <v>0</v>
      </c>
      <c r="AU179" s="12">
        <v>0</v>
      </c>
      <c r="AV179" s="12">
        <v>0</v>
      </c>
      <c r="AW179" s="12">
        <v>0</v>
      </c>
      <c r="AX179" s="12">
        <v>0</v>
      </c>
      <c r="AY179" s="12">
        <v>0</v>
      </c>
      <c r="AZ179" s="12">
        <v>0</v>
      </c>
      <c r="BA179" s="12">
        <v>0</v>
      </c>
      <c r="BB179" s="12">
        <v>0</v>
      </c>
      <c r="BC179" s="12">
        <v>0</v>
      </c>
      <c r="BD179" s="12">
        <v>0</v>
      </c>
      <c r="BE179" s="12">
        <v>0</v>
      </c>
      <c r="BF179" s="12">
        <v>0</v>
      </c>
      <c r="BG179" s="12">
        <v>0</v>
      </c>
      <c r="BH179" s="12">
        <v>0</v>
      </c>
      <c r="BI179" s="12">
        <v>0</v>
      </c>
      <c r="BJ179" s="12">
        <v>0</v>
      </c>
      <c r="BK179" s="12">
        <v>0</v>
      </c>
      <c r="BL179" s="12">
        <v>0</v>
      </c>
      <c r="BM179" s="12">
        <v>0</v>
      </c>
      <c r="BN179" s="12">
        <v>0</v>
      </c>
      <c r="BO179" s="12">
        <v>0</v>
      </c>
      <c r="BP179" s="12">
        <v>0</v>
      </c>
      <c r="BQ179" s="12">
        <v>0</v>
      </c>
      <c r="BR179" s="12">
        <v>0</v>
      </c>
      <c r="BS179" s="12">
        <v>0</v>
      </c>
      <c r="BT179" s="12">
        <v>0</v>
      </c>
      <c r="BU179" s="12">
        <v>0</v>
      </c>
      <c r="BV179" s="12">
        <v>0</v>
      </c>
      <c r="BW179" s="12">
        <v>0</v>
      </c>
      <c r="BX179" s="12">
        <v>0</v>
      </c>
      <c r="BY179" s="12">
        <v>0</v>
      </c>
      <c r="BZ179" s="12">
        <v>0</v>
      </c>
      <c r="CA179" s="12">
        <v>0</v>
      </c>
      <c r="CB179" s="12">
        <v>0</v>
      </c>
      <c r="CC179" s="12">
        <v>0</v>
      </c>
      <c r="CD179" s="12">
        <v>0</v>
      </c>
      <c r="CE179" s="12">
        <v>0</v>
      </c>
      <c r="CF179" s="12">
        <v>0</v>
      </c>
      <c r="CG179" s="12">
        <v>0</v>
      </c>
      <c r="CH179" s="12">
        <v>0</v>
      </c>
      <c r="CI179" s="12">
        <v>0</v>
      </c>
      <c r="CJ179" s="12">
        <v>0</v>
      </c>
      <c r="CK179" s="12">
        <v>0</v>
      </c>
      <c r="CL179" s="12">
        <v>0</v>
      </c>
      <c r="CM179" s="12">
        <v>0</v>
      </c>
      <c r="CN179" s="12">
        <v>0</v>
      </c>
      <c r="CO179" s="12">
        <v>0</v>
      </c>
      <c r="CP179" s="12">
        <v>0</v>
      </c>
      <c r="CQ179" s="12">
        <v>0</v>
      </c>
      <c r="CR179" s="12">
        <v>0</v>
      </c>
      <c r="CS179" s="12">
        <v>0</v>
      </c>
      <c r="CT179" s="12">
        <v>0</v>
      </c>
      <c r="CU179" s="12">
        <v>0</v>
      </c>
      <c r="CV179" s="12">
        <v>0</v>
      </c>
      <c r="CW179" s="12">
        <v>0</v>
      </c>
      <c r="CX179" s="12">
        <v>0</v>
      </c>
      <c r="CY179" s="12">
        <v>0</v>
      </c>
      <c r="CZ179" s="12">
        <v>0</v>
      </c>
      <c r="DA179" s="12">
        <v>0</v>
      </c>
      <c r="DB179" s="12">
        <v>0</v>
      </c>
      <c r="DC179" s="12">
        <v>0</v>
      </c>
      <c r="DD179" s="12">
        <v>0</v>
      </c>
      <c r="DE179" s="12">
        <v>0</v>
      </c>
      <c r="DF179" s="12">
        <v>0</v>
      </c>
      <c r="DG179" s="12">
        <v>0</v>
      </c>
      <c r="DH179" s="12">
        <v>0</v>
      </c>
      <c r="DI179" s="12">
        <v>0</v>
      </c>
      <c r="DJ179" s="12">
        <v>0</v>
      </c>
      <c r="DK179" s="12">
        <v>0</v>
      </c>
      <c r="DL179" s="12">
        <v>0</v>
      </c>
      <c r="DM179" s="12">
        <v>0</v>
      </c>
      <c r="DN179" s="12">
        <v>0</v>
      </c>
      <c r="DO179" s="12">
        <v>0</v>
      </c>
      <c r="DP179" s="12">
        <v>0</v>
      </c>
      <c r="DQ179" s="12">
        <v>0</v>
      </c>
      <c r="DR179" s="12">
        <v>0</v>
      </c>
      <c r="DS179" s="12">
        <v>0</v>
      </c>
      <c r="DT179" s="12">
        <v>0</v>
      </c>
      <c r="DU179" s="12">
        <v>0</v>
      </c>
      <c r="DV179" s="12">
        <v>0</v>
      </c>
      <c r="DW179" s="12">
        <v>0</v>
      </c>
      <c r="DX179" s="12">
        <v>0</v>
      </c>
      <c r="DY179" s="12">
        <v>0</v>
      </c>
      <c r="DZ179" s="12">
        <v>0</v>
      </c>
      <c r="EA179" s="12">
        <v>0</v>
      </c>
      <c r="EB179" s="12">
        <v>0</v>
      </c>
      <c r="EC179" s="12">
        <v>0</v>
      </c>
      <c r="ED179" s="12">
        <v>0</v>
      </c>
      <c r="EE179" s="12">
        <v>0</v>
      </c>
      <c r="EF179" s="12">
        <v>0</v>
      </c>
      <c r="EG179" s="12">
        <v>0</v>
      </c>
      <c r="EH179" s="12">
        <v>0</v>
      </c>
      <c r="EI179" s="12">
        <v>0</v>
      </c>
      <c r="EJ179" s="12">
        <v>0</v>
      </c>
      <c r="EK179" s="12">
        <v>0</v>
      </c>
      <c r="EL179" s="12">
        <v>0</v>
      </c>
      <c r="EM179" s="12">
        <v>0</v>
      </c>
      <c r="EN179" s="12">
        <v>0</v>
      </c>
      <c r="EO179" s="12">
        <v>0</v>
      </c>
      <c r="EP179" s="12">
        <v>0</v>
      </c>
      <c r="EQ179" s="12">
        <v>0</v>
      </c>
      <c r="ER179" s="12">
        <v>0</v>
      </c>
      <c r="ES179" s="12">
        <v>0</v>
      </c>
      <c r="ET179" s="12">
        <v>0</v>
      </c>
      <c r="EU179" s="12">
        <v>0</v>
      </c>
      <c r="EV179" s="12">
        <v>0</v>
      </c>
      <c r="EW179" s="12">
        <v>0</v>
      </c>
      <c r="EX179" s="12">
        <v>0</v>
      </c>
      <c r="EY179" s="12">
        <v>0</v>
      </c>
      <c r="EZ179" s="12">
        <v>0</v>
      </c>
      <c r="FA179" s="12">
        <v>0</v>
      </c>
      <c r="FB179" s="12">
        <v>0</v>
      </c>
      <c r="FC179" s="12">
        <v>0</v>
      </c>
      <c r="FD179" s="12">
        <v>0</v>
      </c>
      <c r="FE179" s="12">
        <v>0</v>
      </c>
      <c r="FF179" s="12">
        <v>0</v>
      </c>
      <c r="FG179" s="12">
        <v>0</v>
      </c>
      <c r="FH179" s="12">
        <v>0</v>
      </c>
      <c r="FI179" s="12">
        <v>0</v>
      </c>
      <c r="FJ179" s="12">
        <v>0</v>
      </c>
      <c r="FK179" s="12">
        <v>0</v>
      </c>
      <c r="FL179" s="12">
        <v>0</v>
      </c>
      <c r="FM179" s="12">
        <v>0</v>
      </c>
      <c r="FN179" s="12">
        <v>0</v>
      </c>
      <c r="FO179" s="12">
        <v>0</v>
      </c>
      <c r="FP179" s="12">
        <v>0</v>
      </c>
      <c r="FQ179" s="12">
        <v>0</v>
      </c>
      <c r="FR179" s="12">
        <v>0</v>
      </c>
      <c r="FS179" s="12">
        <v>0</v>
      </c>
      <c r="FT179" s="12">
        <v>0</v>
      </c>
      <c r="FU179" s="12">
        <v>0</v>
      </c>
      <c r="FV179" s="12">
        <v>0</v>
      </c>
      <c r="FW179" s="12">
        <v>0</v>
      </c>
      <c r="FX179" s="12">
        <v>0</v>
      </c>
      <c r="FY179" s="12">
        <v>0</v>
      </c>
      <c r="FZ179" s="12">
        <v>0</v>
      </c>
      <c r="GA179" s="12">
        <v>0</v>
      </c>
      <c r="GB179" s="12">
        <v>0</v>
      </c>
      <c r="GC179" s="12">
        <v>0</v>
      </c>
      <c r="GD179" s="12">
        <v>0</v>
      </c>
      <c r="GE179" s="12">
        <v>0</v>
      </c>
      <c r="GF179" s="12">
        <v>0</v>
      </c>
      <c r="GG179" s="12">
        <v>0</v>
      </c>
      <c r="GH179" s="12">
        <v>0</v>
      </c>
      <c r="GI179" s="12">
        <v>0</v>
      </c>
    </row>
    <row r="180" spans="1:191" x14ac:dyDescent="0.45">
      <c r="A180">
        <v>178</v>
      </c>
      <c r="B180" s="22" t="s">
        <v>258</v>
      </c>
      <c r="C180" s="23" t="s">
        <v>188</v>
      </c>
      <c r="D180" s="1">
        <v>5</v>
      </c>
      <c r="E180" s="1">
        <v>2</v>
      </c>
      <c r="F180" s="1">
        <f t="shared" ref="F180" si="19">COUNTIF(H180:GI180,"&gt;0")</f>
        <v>2</v>
      </c>
      <c r="G180" s="1">
        <f t="shared" si="18"/>
        <v>1</v>
      </c>
      <c r="H180" s="12">
        <v>0</v>
      </c>
      <c r="I180" s="12">
        <v>0</v>
      </c>
      <c r="J180" s="12">
        <v>0</v>
      </c>
      <c r="K180" s="12">
        <v>0</v>
      </c>
      <c r="L180" s="12">
        <v>0</v>
      </c>
      <c r="M180" s="12">
        <v>0</v>
      </c>
      <c r="N180" s="12">
        <v>0</v>
      </c>
      <c r="O180" s="12">
        <v>0</v>
      </c>
      <c r="P180" s="12">
        <v>0</v>
      </c>
      <c r="Q180" s="12">
        <v>0</v>
      </c>
      <c r="R180" s="12">
        <v>0</v>
      </c>
      <c r="S180" s="12">
        <v>0</v>
      </c>
      <c r="T180" s="12">
        <v>0</v>
      </c>
      <c r="U180" s="12">
        <v>0</v>
      </c>
      <c r="V180" s="12">
        <v>0</v>
      </c>
      <c r="W180" s="12">
        <v>0</v>
      </c>
      <c r="X180" s="12">
        <v>0</v>
      </c>
      <c r="Y180" s="12">
        <v>0</v>
      </c>
      <c r="Z180" s="12">
        <v>0</v>
      </c>
      <c r="AA180" s="12">
        <v>0</v>
      </c>
      <c r="AB180" s="12">
        <v>0</v>
      </c>
      <c r="AC180" s="12">
        <v>0</v>
      </c>
      <c r="AD180" s="12">
        <v>0</v>
      </c>
      <c r="AE180" s="12">
        <v>0</v>
      </c>
      <c r="AF180" s="12">
        <v>0</v>
      </c>
      <c r="AG180" s="12">
        <v>0</v>
      </c>
      <c r="AH180" s="12">
        <v>0</v>
      </c>
      <c r="AI180" s="12">
        <v>0</v>
      </c>
      <c r="AJ180" s="12">
        <v>0</v>
      </c>
      <c r="AK180" s="12">
        <v>0</v>
      </c>
      <c r="AL180" s="12">
        <v>0</v>
      </c>
      <c r="AM180" s="21">
        <v>0</v>
      </c>
      <c r="AN180" s="21">
        <v>0</v>
      </c>
      <c r="AO180" s="21">
        <v>3</v>
      </c>
      <c r="AP180" s="21">
        <v>0</v>
      </c>
      <c r="AQ180" s="21">
        <v>0</v>
      </c>
      <c r="AR180" s="21">
        <v>0</v>
      </c>
      <c r="AS180" s="21">
        <v>3</v>
      </c>
      <c r="AT180" s="12">
        <v>0</v>
      </c>
      <c r="AU180" s="12">
        <v>0</v>
      </c>
      <c r="AV180" s="12">
        <v>0</v>
      </c>
      <c r="AW180" s="12">
        <v>0</v>
      </c>
      <c r="AX180" s="12">
        <v>0</v>
      </c>
      <c r="AY180" s="12">
        <v>0</v>
      </c>
      <c r="AZ180" s="12">
        <v>0</v>
      </c>
      <c r="BA180" s="12">
        <v>0</v>
      </c>
      <c r="BB180" s="12">
        <v>0</v>
      </c>
      <c r="BC180" s="12">
        <v>0</v>
      </c>
      <c r="BD180" s="12">
        <v>0</v>
      </c>
      <c r="BE180" s="12">
        <v>0</v>
      </c>
      <c r="BF180" s="12">
        <v>0</v>
      </c>
      <c r="BG180" s="12">
        <v>0</v>
      </c>
      <c r="BH180" s="12">
        <v>0</v>
      </c>
      <c r="BI180" s="12">
        <v>0</v>
      </c>
      <c r="BJ180" s="12">
        <v>0</v>
      </c>
      <c r="BK180" s="12">
        <v>0</v>
      </c>
      <c r="BL180" s="12">
        <v>0</v>
      </c>
      <c r="BM180" s="12">
        <v>0</v>
      </c>
      <c r="BN180" s="12">
        <v>0</v>
      </c>
      <c r="BO180" s="12">
        <v>0</v>
      </c>
      <c r="BP180" s="12">
        <v>0</v>
      </c>
      <c r="BQ180" s="12">
        <v>0</v>
      </c>
      <c r="BR180" s="12">
        <v>0</v>
      </c>
      <c r="BS180" s="12">
        <v>0</v>
      </c>
      <c r="BT180" s="12">
        <v>0</v>
      </c>
      <c r="BU180" s="12">
        <v>0</v>
      </c>
      <c r="BV180" s="12">
        <v>0</v>
      </c>
      <c r="BW180" s="12">
        <v>0</v>
      </c>
      <c r="BX180" s="12">
        <v>0</v>
      </c>
      <c r="BY180" s="12">
        <v>0</v>
      </c>
      <c r="BZ180" s="12">
        <v>0</v>
      </c>
      <c r="CA180" s="12">
        <v>0</v>
      </c>
      <c r="CB180" s="12">
        <v>0</v>
      </c>
      <c r="CC180" s="12">
        <v>0</v>
      </c>
      <c r="CD180" s="12">
        <v>0</v>
      </c>
      <c r="CE180" s="12">
        <v>0</v>
      </c>
      <c r="CF180" s="12">
        <v>0</v>
      </c>
      <c r="CG180" s="12">
        <v>0</v>
      </c>
      <c r="CH180" s="12">
        <v>0</v>
      </c>
      <c r="CI180" s="12">
        <v>0</v>
      </c>
      <c r="CJ180" s="12">
        <v>0</v>
      </c>
      <c r="CK180" s="12">
        <v>0</v>
      </c>
      <c r="CL180" s="12">
        <v>0</v>
      </c>
      <c r="CM180" s="12">
        <v>0</v>
      </c>
      <c r="CN180" s="12">
        <v>0</v>
      </c>
      <c r="CO180" s="12">
        <v>0</v>
      </c>
      <c r="CP180" s="12">
        <v>0</v>
      </c>
      <c r="CQ180" s="12">
        <v>0</v>
      </c>
      <c r="CR180" s="12">
        <v>0</v>
      </c>
      <c r="CS180" s="12">
        <v>0</v>
      </c>
      <c r="CT180" s="12">
        <v>0</v>
      </c>
      <c r="CU180" s="12">
        <v>0</v>
      </c>
      <c r="CV180" s="12">
        <v>0</v>
      </c>
      <c r="CW180" s="12">
        <v>0</v>
      </c>
      <c r="CX180" s="12">
        <v>0</v>
      </c>
      <c r="CY180" s="12">
        <v>0</v>
      </c>
      <c r="CZ180" s="12">
        <v>0</v>
      </c>
      <c r="DA180" s="12">
        <v>0</v>
      </c>
      <c r="DB180" s="12">
        <v>0</v>
      </c>
      <c r="DC180" s="12">
        <v>0</v>
      </c>
      <c r="DD180" s="12">
        <v>0</v>
      </c>
      <c r="DE180" s="12">
        <v>0</v>
      </c>
      <c r="DF180" s="12">
        <v>0</v>
      </c>
      <c r="DG180" s="12">
        <v>0</v>
      </c>
      <c r="DH180" s="12">
        <v>0</v>
      </c>
      <c r="DI180" s="12">
        <v>0</v>
      </c>
      <c r="DJ180" s="12">
        <v>0</v>
      </c>
      <c r="DK180" s="12">
        <v>0</v>
      </c>
      <c r="DL180" s="12">
        <v>0</v>
      </c>
      <c r="DM180" s="12">
        <v>0</v>
      </c>
      <c r="DN180" s="12">
        <v>0</v>
      </c>
      <c r="DO180" s="12">
        <v>0</v>
      </c>
      <c r="DP180" s="12">
        <v>0</v>
      </c>
      <c r="DQ180" s="12">
        <v>0</v>
      </c>
      <c r="DR180" s="12">
        <v>0</v>
      </c>
      <c r="DS180" s="12">
        <v>0</v>
      </c>
      <c r="DT180" s="12">
        <v>0</v>
      </c>
      <c r="DU180" s="12">
        <v>0</v>
      </c>
      <c r="DV180" s="12">
        <v>0</v>
      </c>
      <c r="DW180" s="12">
        <v>0</v>
      </c>
      <c r="DX180" s="12">
        <v>0</v>
      </c>
      <c r="DY180" s="12">
        <v>0</v>
      </c>
      <c r="DZ180" s="12">
        <v>0</v>
      </c>
      <c r="EA180" s="12">
        <v>0</v>
      </c>
      <c r="EB180" s="12">
        <v>0</v>
      </c>
      <c r="EC180" s="12">
        <v>0</v>
      </c>
      <c r="ED180" s="12">
        <v>0</v>
      </c>
      <c r="EE180" s="12">
        <v>0</v>
      </c>
      <c r="EF180" s="12">
        <v>0</v>
      </c>
      <c r="EG180" s="12">
        <v>0</v>
      </c>
      <c r="EH180" s="12">
        <v>0</v>
      </c>
      <c r="EI180" s="12">
        <v>0</v>
      </c>
      <c r="EJ180" s="12">
        <v>0</v>
      </c>
      <c r="EK180" s="12">
        <v>0</v>
      </c>
      <c r="EL180" s="12">
        <v>0</v>
      </c>
      <c r="EM180" s="12">
        <v>0</v>
      </c>
      <c r="EN180" s="12">
        <v>0</v>
      </c>
      <c r="EO180" s="12">
        <v>0</v>
      </c>
      <c r="EP180" s="12">
        <v>0</v>
      </c>
      <c r="EQ180" s="12">
        <v>0</v>
      </c>
      <c r="ER180" s="12">
        <v>0</v>
      </c>
      <c r="ES180" s="12">
        <v>0</v>
      </c>
      <c r="ET180" s="12">
        <v>0</v>
      </c>
      <c r="EU180" s="12">
        <v>0</v>
      </c>
      <c r="EV180" s="12">
        <v>0</v>
      </c>
      <c r="EW180" s="12">
        <v>0</v>
      </c>
      <c r="EX180" s="12">
        <v>0</v>
      </c>
      <c r="EY180" s="12">
        <v>0</v>
      </c>
      <c r="EZ180" s="12">
        <v>0</v>
      </c>
      <c r="FA180" s="12">
        <v>0</v>
      </c>
      <c r="FB180" s="12">
        <v>0</v>
      </c>
      <c r="FC180" s="12">
        <v>0</v>
      </c>
      <c r="FD180" s="12">
        <v>0</v>
      </c>
      <c r="FE180" s="12">
        <v>0</v>
      </c>
      <c r="FF180" s="12">
        <v>0</v>
      </c>
      <c r="FG180" s="12">
        <v>0</v>
      </c>
      <c r="FH180" s="12">
        <v>0</v>
      </c>
      <c r="FI180" s="12">
        <v>0</v>
      </c>
      <c r="FJ180" s="12">
        <v>0</v>
      </c>
      <c r="FK180" s="12">
        <v>0</v>
      </c>
      <c r="FL180" s="12">
        <v>0</v>
      </c>
      <c r="FM180" s="12">
        <v>0</v>
      </c>
      <c r="FN180" s="12">
        <v>0</v>
      </c>
      <c r="FO180" s="12">
        <v>0</v>
      </c>
      <c r="FP180" s="12">
        <v>0</v>
      </c>
      <c r="FQ180" s="12">
        <v>0</v>
      </c>
      <c r="FR180" s="12">
        <v>0</v>
      </c>
      <c r="FS180" s="12">
        <v>0</v>
      </c>
      <c r="FT180" s="12">
        <v>0</v>
      </c>
      <c r="FU180" s="12">
        <v>0</v>
      </c>
      <c r="FV180" s="12">
        <v>0</v>
      </c>
      <c r="FW180" s="12">
        <v>0</v>
      </c>
      <c r="FX180" s="12">
        <v>0</v>
      </c>
      <c r="FY180" s="12">
        <v>0</v>
      </c>
      <c r="FZ180" s="12">
        <v>0</v>
      </c>
      <c r="GA180" s="12">
        <v>0</v>
      </c>
      <c r="GB180" s="12">
        <v>0</v>
      </c>
      <c r="GC180" s="12">
        <v>0</v>
      </c>
      <c r="GD180" s="12">
        <v>0</v>
      </c>
      <c r="GE180" s="12">
        <v>0</v>
      </c>
      <c r="GF180" s="12">
        <v>0</v>
      </c>
      <c r="GG180" s="12">
        <v>0</v>
      </c>
      <c r="GH180" s="12">
        <v>0</v>
      </c>
      <c r="GI180" s="12">
        <v>0</v>
      </c>
    </row>
    <row r="181" spans="1:191" x14ac:dyDescent="0.45">
      <c r="A181">
        <v>179</v>
      </c>
      <c r="B181" s="22" t="s">
        <v>259</v>
      </c>
      <c r="C181" s="23" t="s">
        <v>188</v>
      </c>
      <c r="D181" s="1">
        <v>5</v>
      </c>
      <c r="E181" s="1">
        <v>1</v>
      </c>
      <c r="F181" s="1">
        <f>COUNTIF(H181:GI181,"&gt;0")</f>
        <v>1</v>
      </c>
      <c r="G181" s="1">
        <f t="shared" si="18"/>
        <v>1</v>
      </c>
      <c r="H181" s="12">
        <v>0</v>
      </c>
      <c r="I181" s="12">
        <v>0</v>
      </c>
      <c r="J181" s="12">
        <v>0</v>
      </c>
      <c r="K181" s="12">
        <v>0</v>
      </c>
      <c r="L181" s="12">
        <v>0</v>
      </c>
      <c r="M181" s="12">
        <v>0</v>
      </c>
      <c r="N181" s="12">
        <v>0</v>
      </c>
      <c r="O181" s="12">
        <v>0</v>
      </c>
      <c r="P181" s="12">
        <v>0</v>
      </c>
      <c r="Q181" s="12">
        <v>0</v>
      </c>
      <c r="R181" s="12">
        <v>0</v>
      </c>
      <c r="S181" s="12">
        <v>0</v>
      </c>
      <c r="T181" s="12">
        <v>0</v>
      </c>
      <c r="U181" s="12">
        <v>0</v>
      </c>
      <c r="V181" s="12">
        <v>0</v>
      </c>
      <c r="W181" s="12">
        <v>0</v>
      </c>
      <c r="X181" s="12">
        <v>0</v>
      </c>
      <c r="Y181" s="12">
        <v>0</v>
      </c>
      <c r="Z181" s="12">
        <v>0</v>
      </c>
      <c r="AA181" s="12">
        <v>0</v>
      </c>
      <c r="AB181" s="12">
        <v>0</v>
      </c>
      <c r="AC181" s="12">
        <v>0</v>
      </c>
      <c r="AD181" s="12">
        <v>0</v>
      </c>
      <c r="AE181" s="12">
        <v>0</v>
      </c>
      <c r="AF181" s="12">
        <v>0</v>
      </c>
      <c r="AG181" s="12">
        <v>0</v>
      </c>
      <c r="AH181" s="12">
        <v>0</v>
      </c>
      <c r="AI181" s="12">
        <v>0</v>
      </c>
      <c r="AJ181" s="12">
        <v>0</v>
      </c>
      <c r="AK181" s="12">
        <v>0</v>
      </c>
      <c r="AL181" s="12">
        <v>0</v>
      </c>
      <c r="AM181" s="21">
        <v>10</v>
      </c>
      <c r="AN181" s="21">
        <v>0</v>
      </c>
      <c r="AO181" s="21">
        <v>0</v>
      </c>
      <c r="AP181" s="21">
        <v>0</v>
      </c>
      <c r="AQ181" s="21">
        <v>0</v>
      </c>
      <c r="AR181" s="21">
        <v>0</v>
      </c>
      <c r="AS181" s="21">
        <v>0</v>
      </c>
      <c r="AT181" s="12">
        <v>0</v>
      </c>
      <c r="AU181" s="12">
        <v>0</v>
      </c>
      <c r="AV181" s="12">
        <v>0</v>
      </c>
      <c r="AW181" s="12">
        <v>0</v>
      </c>
      <c r="AX181" s="12">
        <v>0</v>
      </c>
      <c r="AY181" s="12">
        <v>0</v>
      </c>
      <c r="AZ181" s="12">
        <v>0</v>
      </c>
      <c r="BA181" s="12">
        <v>0</v>
      </c>
      <c r="BB181" s="12">
        <v>0</v>
      </c>
      <c r="BC181" s="12">
        <v>0</v>
      </c>
      <c r="BD181" s="12">
        <v>0</v>
      </c>
      <c r="BE181" s="12">
        <v>0</v>
      </c>
      <c r="BF181" s="12">
        <v>0</v>
      </c>
      <c r="BG181" s="12">
        <v>0</v>
      </c>
      <c r="BH181" s="12">
        <v>0</v>
      </c>
      <c r="BI181" s="12">
        <v>0</v>
      </c>
      <c r="BJ181" s="12">
        <v>0</v>
      </c>
      <c r="BK181" s="12">
        <v>0</v>
      </c>
      <c r="BL181" s="12">
        <v>0</v>
      </c>
      <c r="BM181" s="12">
        <v>0</v>
      </c>
      <c r="BN181" s="12">
        <v>0</v>
      </c>
      <c r="BO181" s="12">
        <v>0</v>
      </c>
      <c r="BP181" s="12">
        <v>0</v>
      </c>
      <c r="BQ181" s="12">
        <v>0</v>
      </c>
      <c r="BR181" s="12">
        <v>0</v>
      </c>
      <c r="BS181" s="12">
        <v>0</v>
      </c>
      <c r="BT181" s="12">
        <v>0</v>
      </c>
      <c r="BU181" s="12">
        <v>0</v>
      </c>
      <c r="BV181" s="12">
        <v>0</v>
      </c>
      <c r="BW181" s="12">
        <v>0</v>
      </c>
      <c r="BX181" s="12">
        <v>0</v>
      </c>
      <c r="BY181" s="12">
        <v>0</v>
      </c>
      <c r="BZ181" s="12">
        <v>0</v>
      </c>
      <c r="CA181" s="12">
        <v>0</v>
      </c>
      <c r="CB181" s="12">
        <v>0</v>
      </c>
      <c r="CC181" s="12">
        <v>0</v>
      </c>
      <c r="CD181" s="12">
        <v>0</v>
      </c>
      <c r="CE181" s="12">
        <v>0</v>
      </c>
      <c r="CF181" s="12">
        <v>0</v>
      </c>
      <c r="CG181" s="12">
        <v>0</v>
      </c>
      <c r="CH181" s="12">
        <v>0</v>
      </c>
      <c r="CI181" s="12">
        <v>0</v>
      </c>
      <c r="CJ181" s="12">
        <v>0</v>
      </c>
      <c r="CK181" s="12">
        <v>0</v>
      </c>
      <c r="CL181" s="12">
        <v>0</v>
      </c>
      <c r="CM181" s="12">
        <v>0</v>
      </c>
      <c r="CN181" s="12">
        <v>0</v>
      </c>
      <c r="CO181" s="12">
        <v>0</v>
      </c>
      <c r="CP181" s="12">
        <v>0</v>
      </c>
      <c r="CQ181" s="12">
        <v>0</v>
      </c>
      <c r="CR181" s="12">
        <v>0</v>
      </c>
      <c r="CS181" s="12">
        <v>0</v>
      </c>
      <c r="CT181" s="12">
        <v>0</v>
      </c>
      <c r="CU181" s="12">
        <v>0</v>
      </c>
      <c r="CV181" s="12">
        <v>0</v>
      </c>
      <c r="CW181" s="12">
        <v>0</v>
      </c>
      <c r="CX181" s="12">
        <v>0</v>
      </c>
      <c r="CY181" s="12">
        <v>0</v>
      </c>
      <c r="CZ181" s="12">
        <v>0</v>
      </c>
      <c r="DA181" s="12">
        <v>0</v>
      </c>
      <c r="DB181" s="12">
        <v>0</v>
      </c>
      <c r="DC181" s="12">
        <v>0</v>
      </c>
      <c r="DD181" s="12">
        <v>0</v>
      </c>
      <c r="DE181" s="12">
        <v>0</v>
      </c>
      <c r="DF181" s="12">
        <v>0</v>
      </c>
      <c r="DG181" s="12">
        <v>0</v>
      </c>
      <c r="DH181" s="12">
        <v>0</v>
      </c>
      <c r="DI181" s="12">
        <v>0</v>
      </c>
      <c r="DJ181" s="12">
        <v>0</v>
      </c>
      <c r="DK181" s="12">
        <v>0</v>
      </c>
      <c r="DL181" s="12">
        <v>0</v>
      </c>
      <c r="DM181" s="12">
        <v>0</v>
      </c>
      <c r="DN181" s="12">
        <v>0</v>
      </c>
      <c r="DO181" s="12">
        <v>0</v>
      </c>
      <c r="DP181" s="12">
        <v>0</v>
      </c>
      <c r="DQ181" s="12">
        <v>0</v>
      </c>
      <c r="DR181" s="12">
        <v>0</v>
      </c>
      <c r="DS181" s="12">
        <v>0</v>
      </c>
      <c r="DT181" s="12">
        <v>0</v>
      </c>
      <c r="DU181" s="12">
        <v>0</v>
      </c>
      <c r="DV181" s="12">
        <v>0</v>
      </c>
      <c r="DW181" s="12">
        <v>0</v>
      </c>
      <c r="DX181" s="12">
        <v>0</v>
      </c>
      <c r="DY181" s="12">
        <v>0</v>
      </c>
      <c r="DZ181" s="12">
        <v>0</v>
      </c>
      <c r="EA181" s="12">
        <v>0</v>
      </c>
      <c r="EB181" s="12">
        <v>0</v>
      </c>
      <c r="EC181" s="12">
        <v>0</v>
      </c>
      <c r="ED181" s="12">
        <v>0</v>
      </c>
      <c r="EE181" s="12">
        <v>0</v>
      </c>
      <c r="EF181" s="12">
        <v>0</v>
      </c>
      <c r="EG181" s="12">
        <v>0</v>
      </c>
      <c r="EH181" s="12">
        <v>0</v>
      </c>
      <c r="EI181" s="12">
        <v>0</v>
      </c>
      <c r="EJ181" s="12">
        <v>0</v>
      </c>
      <c r="EK181" s="12">
        <v>0</v>
      </c>
      <c r="EL181" s="12">
        <v>0</v>
      </c>
      <c r="EM181" s="12">
        <v>0</v>
      </c>
      <c r="EN181" s="12">
        <v>0</v>
      </c>
      <c r="EO181" s="12">
        <v>0</v>
      </c>
      <c r="EP181" s="12">
        <v>0</v>
      </c>
      <c r="EQ181" s="12">
        <v>0</v>
      </c>
      <c r="ER181" s="12">
        <v>0</v>
      </c>
      <c r="ES181" s="12">
        <v>0</v>
      </c>
      <c r="ET181" s="12">
        <v>0</v>
      </c>
      <c r="EU181" s="12">
        <v>0</v>
      </c>
      <c r="EV181" s="12">
        <v>0</v>
      </c>
      <c r="EW181" s="12">
        <v>0</v>
      </c>
      <c r="EX181" s="12">
        <v>0</v>
      </c>
      <c r="EY181" s="12">
        <v>0</v>
      </c>
      <c r="EZ181" s="12">
        <v>0</v>
      </c>
      <c r="FA181" s="12">
        <v>0</v>
      </c>
      <c r="FB181" s="12">
        <v>0</v>
      </c>
      <c r="FC181" s="12">
        <v>0</v>
      </c>
      <c r="FD181" s="12">
        <v>0</v>
      </c>
      <c r="FE181" s="12">
        <v>0</v>
      </c>
      <c r="FF181" s="12">
        <v>0</v>
      </c>
      <c r="FG181" s="12">
        <v>0</v>
      </c>
      <c r="FH181" s="12">
        <v>0</v>
      </c>
      <c r="FI181" s="12">
        <v>0</v>
      </c>
      <c r="FJ181" s="12">
        <v>0</v>
      </c>
      <c r="FK181" s="12">
        <v>0</v>
      </c>
      <c r="FL181" s="12">
        <v>0</v>
      </c>
      <c r="FM181" s="12">
        <v>0</v>
      </c>
      <c r="FN181" s="12">
        <v>0</v>
      </c>
      <c r="FO181" s="12">
        <v>0</v>
      </c>
      <c r="FP181" s="12">
        <v>0</v>
      </c>
      <c r="FQ181" s="12">
        <v>0</v>
      </c>
      <c r="FR181" s="12">
        <v>0</v>
      </c>
      <c r="FS181" s="12">
        <v>0</v>
      </c>
      <c r="FT181" s="12">
        <v>0</v>
      </c>
      <c r="FU181" s="12">
        <v>0</v>
      </c>
      <c r="FV181" s="12">
        <v>0</v>
      </c>
      <c r="FW181" s="12">
        <v>0</v>
      </c>
      <c r="FX181" s="12">
        <v>0</v>
      </c>
      <c r="FY181" s="12">
        <v>0</v>
      </c>
      <c r="FZ181" s="12">
        <v>0</v>
      </c>
      <c r="GA181" s="12">
        <v>0</v>
      </c>
      <c r="GB181" s="12">
        <v>0</v>
      </c>
      <c r="GC181" s="12">
        <v>0</v>
      </c>
      <c r="GD181" s="12">
        <v>0</v>
      </c>
      <c r="GE181" s="12">
        <v>0</v>
      </c>
      <c r="GF181" s="12">
        <v>0</v>
      </c>
      <c r="GG181" s="12">
        <v>0</v>
      </c>
      <c r="GH181" s="12">
        <v>0</v>
      </c>
      <c r="GI181" s="12">
        <v>0</v>
      </c>
    </row>
    <row r="182" spans="1:191" x14ac:dyDescent="0.45">
      <c r="A182">
        <v>180</v>
      </c>
      <c r="B182" s="22" t="s">
        <v>260</v>
      </c>
      <c r="C182" s="23" t="s">
        <v>188</v>
      </c>
      <c r="D182" s="1">
        <v>5</v>
      </c>
      <c r="E182" s="1">
        <v>1</v>
      </c>
      <c r="F182" s="1">
        <f>COUNTIF(H182:GI182,"&gt;0")</f>
        <v>2</v>
      </c>
      <c r="G182" s="1">
        <f t="shared" si="18"/>
        <v>1</v>
      </c>
      <c r="H182" s="12">
        <v>0</v>
      </c>
      <c r="I182" s="12">
        <v>0</v>
      </c>
      <c r="J182" s="12">
        <v>0</v>
      </c>
      <c r="K182" s="12">
        <v>0</v>
      </c>
      <c r="L182" s="12">
        <v>0</v>
      </c>
      <c r="M182" s="12">
        <v>0</v>
      </c>
      <c r="N182" s="12">
        <v>0</v>
      </c>
      <c r="O182" s="12">
        <v>0</v>
      </c>
      <c r="P182" s="12">
        <v>0</v>
      </c>
      <c r="Q182" s="12">
        <v>0</v>
      </c>
      <c r="R182" s="12">
        <v>0</v>
      </c>
      <c r="S182" s="12">
        <v>0</v>
      </c>
      <c r="T182" s="12">
        <v>0</v>
      </c>
      <c r="U182" s="12">
        <v>0</v>
      </c>
      <c r="V182" s="12">
        <v>0</v>
      </c>
      <c r="W182" s="12">
        <v>0</v>
      </c>
      <c r="X182" s="12">
        <v>0</v>
      </c>
      <c r="Y182" s="12">
        <v>0</v>
      </c>
      <c r="Z182" s="12">
        <v>0</v>
      </c>
      <c r="AA182" s="12">
        <v>0</v>
      </c>
      <c r="AB182" s="12">
        <v>0</v>
      </c>
      <c r="AC182" s="12">
        <v>0</v>
      </c>
      <c r="AD182" s="12">
        <v>0</v>
      </c>
      <c r="AE182" s="12">
        <v>0</v>
      </c>
      <c r="AF182" s="12">
        <v>0</v>
      </c>
      <c r="AG182" s="12">
        <v>0</v>
      </c>
      <c r="AH182" s="12">
        <v>0</v>
      </c>
      <c r="AI182" s="12">
        <v>0</v>
      </c>
      <c r="AJ182" s="12">
        <v>0</v>
      </c>
      <c r="AK182" s="12">
        <v>0</v>
      </c>
      <c r="AL182" s="12">
        <v>0</v>
      </c>
      <c r="AM182" s="21">
        <v>10</v>
      </c>
      <c r="AN182" s="21">
        <v>0</v>
      </c>
      <c r="AO182" s="21">
        <v>0</v>
      </c>
      <c r="AP182" s="21">
        <v>0</v>
      </c>
      <c r="AQ182" s="21">
        <v>0</v>
      </c>
      <c r="AR182" s="21">
        <v>0</v>
      </c>
      <c r="AS182" s="21">
        <v>5</v>
      </c>
      <c r="AT182" s="12">
        <v>0</v>
      </c>
      <c r="AU182" s="12">
        <v>0</v>
      </c>
      <c r="AV182" s="12">
        <v>0</v>
      </c>
      <c r="AW182" s="12">
        <v>0</v>
      </c>
      <c r="AX182" s="12">
        <v>0</v>
      </c>
      <c r="AY182" s="12">
        <v>0</v>
      </c>
      <c r="AZ182" s="12">
        <v>0</v>
      </c>
      <c r="BA182" s="12">
        <v>0</v>
      </c>
      <c r="BB182" s="12">
        <v>0</v>
      </c>
      <c r="BC182" s="12">
        <v>0</v>
      </c>
      <c r="BD182" s="12">
        <v>0</v>
      </c>
      <c r="BE182" s="12">
        <v>0</v>
      </c>
      <c r="BF182" s="12">
        <v>0</v>
      </c>
      <c r="BG182" s="12">
        <v>0</v>
      </c>
      <c r="BH182" s="12">
        <v>0</v>
      </c>
      <c r="BI182" s="12">
        <v>0</v>
      </c>
      <c r="BJ182" s="12">
        <v>0</v>
      </c>
      <c r="BK182" s="12">
        <v>0</v>
      </c>
      <c r="BL182" s="12">
        <v>0</v>
      </c>
      <c r="BM182" s="12">
        <v>0</v>
      </c>
      <c r="BN182" s="12">
        <v>0</v>
      </c>
      <c r="BO182" s="12">
        <v>0</v>
      </c>
      <c r="BP182" s="12">
        <v>0</v>
      </c>
      <c r="BQ182" s="12">
        <v>0</v>
      </c>
      <c r="BR182" s="12">
        <v>0</v>
      </c>
      <c r="BS182" s="12">
        <v>0</v>
      </c>
      <c r="BT182" s="12">
        <v>0</v>
      </c>
      <c r="BU182" s="12">
        <v>0</v>
      </c>
      <c r="BV182" s="12">
        <v>0</v>
      </c>
      <c r="BW182" s="12">
        <v>0</v>
      </c>
      <c r="BX182" s="12">
        <v>0</v>
      </c>
      <c r="BY182" s="12">
        <v>0</v>
      </c>
      <c r="BZ182" s="12">
        <v>0</v>
      </c>
      <c r="CA182" s="12">
        <v>0</v>
      </c>
      <c r="CB182" s="12">
        <v>0</v>
      </c>
      <c r="CC182" s="12">
        <v>0</v>
      </c>
      <c r="CD182" s="12">
        <v>0</v>
      </c>
      <c r="CE182" s="12">
        <v>0</v>
      </c>
      <c r="CF182" s="12">
        <v>0</v>
      </c>
      <c r="CG182" s="12">
        <v>0</v>
      </c>
      <c r="CH182" s="12">
        <v>0</v>
      </c>
      <c r="CI182" s="12">
        <v>0</v>
      </c>
      <c r="CJ182" s="12">
        <v>0</v>
      </c>
      <c r="CK182" s="12">
        <v>0</v>
      </c>
      <c r="CL182" s="12">
        <v>0</v>
      </c>
      <c r="CM182" s="12">
        <v>0</v>
      </c>
      <c r="CN182" s="12">
        <v>0</v>
      </c>
      <c r="CO182" s="12">
        <v>0</v>
      </c>
      <c r="CP182" s="12">
        <v>0</v>
      </c>
      <c r="CQ182" s="12">
        <v>0</v>
      </c>
      <c r="CR182" s="12">
        <v>0</v>
      </c>
      <c r="CS182" s="12">
        <v>0</v>
      </c>
      <c r="CT182" s="12">
        <v>0</v>
      </c>
      <c r="CU182" s="12">
        <v>0</v>
      </c>
      <c r="CV182" s="12">
        <v>0</v>
      </c>
      <c r="CW182" s="12">
        <v>0</v>
      </c>
      <c r="CX182" s="12">
        <v>0</v>
      </c>
      <c r="CY182" s="12">
        <v>0</v>
      </c>
      <c r="CZ182" s="12">
        <v>0</v>
      </c>
      <c r="DA182" s="12">
        <v>0</v>
      </c>
      <c r="DB182" s="12">
        <v>0</v>
      </c>
      <c r="DC182" s="12">
        <v>0</v>
      </c>
      <c r="DD182" s="12">
        <v>0</v>
      </c>
      <c r="DE182" s="12">
        <v>0</v>
      </c>
      <c r="DF182" s="12">
        <v>0</v>
      </c>
      <c r="DG182" s="12">
        <v>0</v>
      </c>
      <c r="DH182" s="12">
        <v>0</v>
      </c>
      <c r="DI182" s="12">
        <v>0</v>
      </c>
      <c r="DJ182" s="12">
        <v>0</v>
      </c>
      <c r="DK182" s="12">
        <v>0</v>
      </c>
      <c r="DL182" s="12">
        <v>0</v>
      </c>
      <c r="DM182" s="12">
        <v>0</v>
      </c>
      <c r="DN182" s="12">
        <v>0</v>
      </c>
      <c r="DO182" s="12">
        <v>0</v>
      </c>
      <c r="DP182" s="12">
        <v>0</v>
      </c>
      <c r="DQ182" s="12">
        <v>0</v>
      </c>
      <c r="DR182" s="12">
        <v>0</v>
      </c>
      <c r="DS182" s="12">
        <v>0</v>
      </c>
      <c r="DT182" s="12">
        <v>0</v>
      </c>
      <c r="DU182" s="12">
        <v>0</v>
      </c>
      <c r="DV182" s="12">
        <v>0</v>
      </c>
      <c r="DW182" s="12">
        <v>0</v>
      </c>
      <c r="DX182" s="12">
        <v>0</v>
      </c>
      <c r="DY182" s="12">
        <v>0</v>
      </c>
      <c r="DZ182" s="12">
        <v>0</v>
      </c>
      <c r="EA182" s="12">
        <v>0</v>
      </c>
      <c r="EB182" s="12">
        <v>0</v>
      </c>
      <c r="EC182" s="12">
        <v>0</v>
      </c>
      <c r="ED182" s="12">
        <v>0</v>
      </c>
      <c r="EE182" s="12">
        <v>0</v>
      </c>
      <c r="EF182" s="12">
        <v>0</v>
      </c>
      <c r="EG182" s="12">
        <v>0</v>
      </c>
      <c r="EH182" s="12">
        <v>0</v>
      </c>
      <c r="EI182" s="12">
        <v>0</v>
      </c>
      <c r="EJ182" s="12">
        <v>0</v>
      </c>
      <c r="EK182" s="12">
        <v>0</v>
      </c>
      <c r="EL182" s="12">
        <v>0</v>
      </c>
      <c r="EM182" s="12">
        <v>0</v>
      </c>
      <c r="EN182" s="12">
        <v>0</v>
      </c>
      <c r="EO182" s="12">
        <v>0</v>
      </c>
      <c r="EP182" s="12">
        <v>0</v>
      </c>
      <c r="EQ182" s="12">
        <v>0</v>
      </c>
      <c r="ER182" s="12">
        <v>0</v>
      </c>
      <c r="ES182" s="12">
        <v>0</v>
      </c>
      <c r="ET182" s="12">
        <v>0</v>
      </c>
      <c r="EU182" s="12">
        <v>0</v>
      </c>
      <c r="EV182" s="12">
        <v>0</v>
      </c>
      <c r="EW182" s="12">
        <v>0</v>
      </c>
      <c r="EX182" s="12">
        <v>0</v>
      </c>
      <c r="EY182" s="12">
        <v>0</v>
      </c>
      <c r="EZ182" s="12">
        <v>0</v>
      </c>
      <c r="FA182" s="12">
        <v>0</v>
      </c>
      <c r="FB182" s="12">
        <v>0</v>
      </c>
      <c r="FC182" s="12">
        <v>0</v>
      </c>
      <c r="FD182" s="12">
        <v>0</v>
      </c>
      <c r="FE182" s="12">
        <v>0</v>
      </c>
      <c r="FF182" s="12">
        <v>0</v>
      </c>
      <c r="FG182" s="12">
        <v>0</v>
      </c>
      <c r="FH182" s="12">
        <v>0</v>
      </c>
      <c r="FI182" s="12">
        <v>0</v>
      </c>
      <c r="FJ182" s="12">
        <v>0</v>
      </c>
      <c r="FK182" s="12">
        <v>0</v>
      </c>
      <c r="FL182" s="12">
        <v>0</v>
      </c>
      <c r="FM182" s="12">
        <v>0</v>
      </c>
      <c r="FN182" s="12">
        <v>0</v>
      </c>
      <c r="FO182" s="12">
        <v>0</v>
      </c>
      <c r="FP182" s="12">
        <v>0</v>
      </c>
      <c r="FQ182" s="12">
        <v>0</v>
      </c>
      <c r="FR182" s="12">
        <v>0</v>
      </c>
      <c r="FS182" s="12">
        <v>0</v>
      </c>
      <c r="FT182" s="12">
        <v>0</v>
      </c>
      <c r="FU182" s="12">
        <v>0</v>
      </c>
      <c r="FV182" s="12">
        <v>0</v>
      </c>
      <c r="FW182" s="12">
        <v>0</v>
      </c>
      <c r="FX182" s="12">
        <v>0</v>
      </c>
      <c r="FY182" s="12">
        <v>0</v>
      </c>
      <c r="FZ182" s="12">
        <v>0</v>
      </c>
      <c r="GA182" s="12">
        <v>0</v>
      </c>
      <c r="GB182" s="12">
        <v>0</v>
      </c>
      <c r="GC182" s="12">
        <v>0</v>
      </c>
      <c r="GD182" s="12">
        <v>0</v>
      </c>
      <c r="GE182" s="12">
        <v>0</v>
      </c>
      <c r="GF182" s="12">
        <v>0</v>
      </c>
      <c r="GG182" s="12">
        <v>0</v>
      </c>
      <c r="GH182" s="12">
        <v>0</v>
      </c>
      <c r="GI182" s="12">
        <v>0</v>
      </c>
    </row>
    <row r="183" spans="1:191" x14ac:dyDescent="0.45">
      <c r="A183">
        <v>181</v>
      </c>
      <c r="B183" s="22" t="s">
        <v>237</v>
      </c>
      <c r="C183" s="23" t="s">
        <v>188</v>
      </c>
      <c r="D183" s="1">
        <v>5</v>
      </c>
      <c r="E183" s="1">
        <v>1</v>
      </c>
      <c r="F183" s="1">
        <f>COUNTIF(H183:GI183,"&gt;0")</f>
        <v>2</v>
      </c>
      <c r="G183" s="1">
        <f t="shared" si="18"/>
        <v>1</v>
      </c>
      <c r="H183" s="12">
        <f>VLOOKUP(HLOOKUP('Production Calculator'!$E$47,'Oil Balance'!$D$1:$E$2,2),$B$3:$GI$186,H$1+6,FALSE)</f>
        <v>0</v>
      </c>
      <c r="I183" s="12">
        <f>VLOOKUP(HLOOKUP('Production Calculator'!$E$47,'Oil Balance'!$D$1:$E$2,2),$B$3:$GI$186,I$1+6,FALSE)</f>
        <v>0</v>
      </c>
      <c r="J183" s="12">
        <f>VLOOKUP(HLOOKUP('Production Calculator'!$E$47,'Oil Balance'!$D$1:$E$2,2),$B$3:$GI$186,J$1+6,FALSE)</f>
        <v>0</v>
      </c>
      <c r="K183" s="12">
        <f>VLOOKUP(HLOOKUP('Production Calculator'!$E$47,'Oil Balance'!$D$1:$E$2,2),$B$3:$GI$186,K$1+6,FALSE)</f>
        <v>0</v>
      </c>
      <c r="L183" s="12">
        <f>VLOOKUP(HLOOKUP('Production Calculator'!$E$47,'Oil Balance'!$D$1:$E$2,2),$B$3:$GI$186,L$1+6,FALSE)</f>
        <v>0</v>
      </c>
      <c r="M183" s="12">
        <f>VLOOKUP(HLOOKUP('Production Calculator'!$E$47,'Oil Balance'!$D$1:$E$2,2),$B$3:$GI$186,M$1+6,FALSE)</f>
        <v>0</v>
      </c>
      <c r="N183" s="12">
        <f>VLOOKUP(HLOOKUP('Production Calculator'!$E$47,'Oil Balance'!$D$1:$E$2,2),$B$3:$GI$186,N$1+6,FALSE)</f>
        <v>0</v>
      </c>
      <c r="O183" s="12">
        <f>VLOOKUP(HLOOKUP('Production Calculator'!$E$47,'Oil Balance'!$D$1:$E$2,2),$B$3:$GI$186,O$1+6,FALSE)</f>
        <v>0</v>
      </c>
      <c r="P183" s="12">
        <f>VLOOKUP(HLOOKUP('Production Calculator'!$E$47,'Oil Balance'!$D$1:$E$2,2),$B$3:$GI$186,P$1+6,FALSE)</f>
        <v>0</v>
      </c>
      <c r="Q183" s="12">
        <f>VLOOKUP(HLOOKUP('Production Calculator'!$E$47,'Oil Balance'!$D$1:$E$2,2),$B$3:$GI$186,Q$1+6,FALSE)</f>
        <v>0</v>
      </c>
      <c r="R183" s="12">
        <f>VLOOKUP(HLOOKUP('Production Calculator'!$E$47,'Oil Balance'!$D$1:$E$2,2),$B$3:$GI$186,R$1+6,FALSE)</f>
        <v>0</v>
      </c>
      <c r="S183" s="12">
        <f>VLOOKUP(HLOOKUP('Production Calculator'!$E$47,'Oil Balance'!$D$1:$E$2,2),$B$3:$GI$186,S$1+6,FALSE)</f>
        <v>0</v>
      </c>
      <c r="T183" s="12">
        <f>VLOOKUP(HLOOKUP('Production Calculator'!$E$47,'Oil Balance'!$D$1:$E$2,2),$B$3:$GI$186,T$1+6,FALSE)</f>
        <v>0</v>
      </c>
      <c r="U183" s="12">
        <f>VLOOKUP(HLOOKUP('Production Calculator'!$E$47,'Oil Balance'!$D$1:$E$2,2),$B$3:$GI$186,U$1+6,FALSE)</f>
        <v>0</v>
      </c>
      <c r="V183" s="12">
        <f>VLOOKUP(HLOOKUP('Production Calculator'!$E$47,'Oil Balance'!$D$1:$E$2,2),$B$3:$GI$186,V$1+6,FALSE)</f>
        <v>0</v>
      </c>
      <c r="W183" s="12">
        <f>VLOOKUP(HLOOKUP('Production Calculator'!$E$47,'Oil Balance'!$D$1:$E$2,2),$B$3:$GI$186,W$1+6,FALSE)</f>
        <v>0</v>
      </c>
      <c r="X183" s="12">
        <f>VLOOKUP(HLOOKUP('Production Calculator'!$E$47,'Oil Balance'!$D$1:$E$2,2),$B$3:$GI$186,X$1+6,FALSE)</f>
        <v>0</v>
      </c>
      <c r="Y183" s="12">
        <f>VLOOKUP(HLOOKUP('Production Calculator'!$E$47,'Oil Balance'!$D$1:$E$2,2),$B$3:$GI$186,Y$1+6,FALSE)</f>
        <v>0</v>
      </c>
      <c r="Z183" s="12">
        <f>VLOOKUP(HLOOKUP('Production Calculator'!$E$47,'Oil Balance'!$D$1:$E$2,2),$B$3:$GI$186,Z$1+6,FALSE)</f>
        <v>0</v>
      </c>
      <c r="AA183" s="12">
        <f>VLOOKUP(HLOOKUP('Production Calculator'!$E$47,'Oil Balance'!$D$1:$E$2,2),$B$3:$GI$186,AA$1+6,FALSE)</f>
        <v>0</v>
      </c>
      <c r="AB183" s="12">
        <f>VLOOKUP(HLOOKUP('Production Calculator'!$E$47,'Oil Balance'!$D$1:$E$2,2),$B$3:$GI$186,AB$1+6,FALSE)</f>
        <v>0</v>
      </c>
      <c r="AC183" s="12">
        <f>VLOOKUP(HLOOKUP('Production Calculator'!$E$47,'Oil Balance'!$D$1:$E$2,2),$B$3:$GI$186,AC$1+6,FALSE)</f>
        <v>0</v>
      </c>
      <c r="AD183" s="12">
        <f>VLOOKUP(HLOOKUP('Production Calculator'!$E$47,'Oil Balance'!$D$1:$E$2,2),$B$3:$GI$186,AD$1+6,FALSE)</f>
        <v>0</v>
      </c>
      <c r="AE183" s="12">
        <f>VLOOKUP(HLOOKUP('Production Calculator'!$E$47,'Oil Balance'!$D$1:$E$2,2),$B$3:$GI$186,AE$1+6,FALSE)</f>
        <v>0</v>
      </c>
      <c r="AF183" s="12">
        <f>VLOOKUP(HLOOKUP('Production Calculator'!$E$47,'Oil Balance'!$D$1:$E$2,2),$B$3:$GI$186,AF$1+6,FALSE)</f>
        <v>0</v>
      </c>
      <c r="AG183" s="12">
        <f>VLOOKUP(HLOOKUP('Production Calculator'!$E$47,'Oil Balance'!$D$1:$E$2,2),$B$3:$GI$186,AG$1+6,FALSE)</f>
        <v>0</v>
      </c>
      <c r="AH183" s="12">
        <f>VLOOKUP(HLOOKUP('Production Calculator'!$E$47,'Oil Balance'!$D$1:$E$2,2),$B$3:$GI$186,AH$1+6,FALSE)</f>
        <v>0</v>
      </c>
      <c r="AI183" s="12">
        <f>VLOOKUP(HLOOKUP('Production Calculator'!$E$47,'Oil Balance'!$D$1:$E$2,2),$B$3:$GI$186,AI$1+6,FALSE)</f>
        <v>0</v>
      </c>
      <c r="AJ183" s="12">
        <f>VLOOKUP(HLOOKUP('Production Calculator'!$E$47,'Oil Balance'!$D$1:$E$2,2),$B$3:$GI$186,AJ$1+6,FALSE)</f>
        <v>0</v>
      </c>
      <c r="AK183" s="12">
        <f>VLOOKUP(HLOOKUP('Production Calculator'!$E$47,'Oil Balance'!$D$1:$E$2,2),$B$3:$GI$186,AK$1+6,FALSE)</f>
        <v>0</v>
      </c>
      <c r="AL183" s="12">
        <f>VLOOKUP(HLOOKUP('Production Calculator'!$E$47,'Oil Balance'!$D$1:$E$2,2),$B$3:$GI$186,AL$1+6,FALSE)</f>
        <v>0</v>
      </c>
      <c r="AM183" s="21">
        <f>VLOOKUP(HLOOKUP('Production Calculator'!$E$47,'Oil Balance'!$D$1:$E$2,2),$B$3:$GI$186,AM$1+6,FALSE)</f>
        <v>10</v>
      </c>
      <c r="AN183" s="21">
        <f>VLOOKUP(HLOOKUP('Production Calculator'!$E$47,'Oil Balance'!$D$1:$E$2,2),$B$3:$GI$186,AN$1+6,FALSE)</f>
        <v>0</v>
      </c>
      <c r="AO183" s="21">
        <f>VLOOKUP(HLOOKUP('Production Calculator'!$E$47,'Oil Balance'!$D$1:$E$2,2),$B$3:$GI$186,AO$1+6,FALSE)</f>
        <v>0</v>
      </c>
      <c r="AP183" s="21">
        <f>VLOOKUP(HLOOKUP('Production Calculator'!$E$47,'Oil Balance'!$D$1:$E$2,2),$B$3:$GI$186,AP$1+6,FALSE)</f>
        <v>0</v>
      </c>
      <c r="AQ183" s="21">
        <f>VLOOKUP(HLOOKUP('Production Calculator'!$E$47,'Oil Balance'!$D$1:$E$2,2),$B$3:$GI$186,AQ$1+6,FALSE)</f>
        <v>0</v>
      </c>
      <c r="AR183" s="21">
        <f>VLOOKUP(HLOOKUP('Production Calculator'!$E$47,'Oil Balance'!$D$1:$E$2,2),$B$3:$GI$186,AR$1+6,FALSE)</f>
        <v>0</v>
      </c>
      <c r="AS183" s="21">
        <f>VLOOKUP(HLOOKUP('Production Calculator'!$E$47,'Oil Balance'!$D$1:$E$2,2),$B$3:$GI$186,AS$1+6,FALSE)</f>
        <v>5</v>
      </c>
      <c r="AT183" s="12">
        <f>VLOOKUP(HLOOKUP('Production Calculator'!$E$47,'Oil Balance'!$D$1:$E$2,2),$B$3:$GI$186,AT$1+6,FALSE)</f>
        <v>0</v>
      </c>
      <c r="AU183" s="12">
        <f>VLOOKUP(HLOOKUP('Production Calculator'!$E$47,'Oil Balance'!$D$1:$E$2,2),$B$3:$GI$186,AU$1+6,FALSE)</f>
        <v>0</v>
      </c>
      <c r="AV183" s="12">
        <f>VLOOKUP(HLOOKUP('Production Calculator'!$E$47,'Oil Balance'!$D$1:$E$2,2),$B$3:$GI$186,AV$1+6,FALSE)</f>
        <v>0</v>
      </c>
      <c r="AW183" s="12">
        <f>VLOOKUP(HLOOKUP('Production Calculator'!$E$47,'Oil Balance'!$D$1:$E$2,2),$B$3:$GI$186,AW$1+6,FALSE)</f>
        <v>0</v>
      </c>
      <c r="AX183" s="12">
        <f>VLOOKUP(HLOOKUP('Production Calculator'!$E$47,'Oil Balance'!$D$1:$E$2,2),$B$3:$GI$186,AX$1+6,FALSE)</f>
        <v>0</v>
      </c>
      <c r="AY183" s="12">
        <f>VLOOKUP(HLOOKUP('Production Calculator'!$E$47,'Oil Balance'!$D$1:$E$2,2),$B$3:$GI$186,AY$1+6,FALSE)</f>
        <v>0</v>
      </c>
      <c r="AZ183" s="12">
        <f>VLOOKUP(HLOOKUP('Production Calculator'!$E$47,'Oil Balance'!$D$1:$E$2,2),$B$3:$GI$186,AZ$1+6,FALSE)</f>
        <v>0</v>
      </c>
      <c r="BA183" s="12">
        <f>VLOOKUP(HLOOKUP('Production Calculator'!$E$47,'Oil Balance'!$D$1:$E$2,2),$B$3:$GI$186,BA$1+6,FALSE)</f>
        <v>0</v>
      </c>
      <c r="BB183" s="12">
        <f>VLOOKUP(HLOOKUP('Production Calculator'!$E$47,'Oil Balance'!$D$1:$E$2,2),$B$3:$GI$186,BB$1+6,FALSE)</f>
        <v>0</v>
      </c>
      <c r="BC183" s="12">
        <f>VLOOKUP(HLOOKUP('Production Calculator'!$E$47,'Oil Balance'!$D$1:$E$2,2),$B$3:$GI$186,BC$1+6,FALSE)</f>
        <v>0</v>
      </c>
      <c r="BD183" s="12">
        <f>VLOOKUP(HLOOKUP('Production Calculator'!$E$47,'Oil Balance'!$D$1:$E$2,2),$B$3:$GI$186,BD$1+6,FALSE)</f>
        <v>0</v>
      </c>
      <c r="BE183" s="12">
        <f>VLOOKUP(HLOOKUP('Production Calculator'!$E$47,'Oil Balance'!$D$1:$E$2,2),$B$3:$GI$186,BE$1+6,FALSE)</f>
        <v>0</v>
      </c>
      <c r="BF183" s="12">
        <f>VLOOKUP(HLOOKUP('Production Calculator'!$E$47,'Oil Balance'!$D$1:$E$2,2),$B$3:$GI$186,BF$1+6,FALSE)</f>
        <v>0</v>
      </c>
      <c r="BG183" s="12">
        <f>VLOOKUP(HLOOKUP('Production Calculator'!$E$47,'Oil Balance'!$D$1:$E$2,2),$B$3:$GI$186,BG$1+6,FALSE)</f>
        <v>0</v>
      </c>
      <c r="BH183" s="12">
        <f>VLOOKUP(HLOOKUP('Production Calculator'!$E$47,'Oil Balance'!$D$1:$E$2,2),$B$3:$GI$186,BH$1+6,FALSE)</f>
        <v>0</v>
      </c>
      <c r="BI183" s="12">
        <f>VLOOKUP(HLOOKUP('Production Calculator'!$E$47,'Oil Balance'!$D$1:$E$2,2),$B$3:$GI$186,BI$1+6,FALSE)</f>
        <v>0</v>
      </c>
      <c r="BJ183" s="12">
        <f>VLOOKUP(HLOOKUP('Production Calculator'!$E$47,'Oil Balance'!$D$1:$E$2,2),$B$3:$GI$186,BJ$1+6,FALSE)</f>
        <v>0</v>
      </c>
      <c r="BK183" s="12">
        <f>VLOOKUP(HLOOKUP('Production Calculator'!$E$47,'Oil Balance'!$D$1:$E$2,2),$B$3:$GI$186,BK$1+6,FALSE)</f>
        <v>0</v>
      </c>
      <c r="BL183" s="12">
        <f>VLOOKUP(HLOOKUP('Production Calculator'!$E$47,'Oil Balance'!$D$1:$E$2,2),$B$3:$GI$186,BL$1+6,FALSE)</f>
        <v>0</v>
      </c>
      <c r="BM183" s="12">
        <f>VLOOKUP(HLOOKUP('Production Calculator'!$E$47,'Oil Balance'!$D$1:$E$2,2),$B$3:$GI$186,BM$1+6,FALSE)</f>
        <v>0</v>
      </c>
      <c r="BN183" s="12">
        <f>VLOOKUP(HLOOKUP('Production Calculator'!$E$47,'Oil Balance'!$D$1:$E$2,2),$B$3:$GI$186,BN$1+6,FALSE)</f>
        <v>0</v>
      </c>
      <c r="BO183" s="12">
        <f>VLOOKUP(HLOOKUP('Production Calculator'!$E$47,'Oil Balance'!$D$1:$E$2,2),$B$3:$GI$186,BO$1+6,FALSE)</f>
        <v>0</v>
      </c>
      <c r="BP183" s="12">
        <f>VLOOKUP(HLOOKUP('Production Calculator'!$E$47,'Oil Balance'!$D$1:$E$2,2),$B$3:$GI$186,BP$1+6,FALSE)</f>
        <v>0</v>
      </c>
      <c r="BQ183" s="12">
        <f>VLOOKUP(HLOOKUP('Production Calculator'!$E$47,'Oil Balance'!$D$1:$E$2,2),$B$3:$GI$186,BQ$1+6,FALSE)</f>
        <v>0</v>
      </c>
      <c r="BR183" s="12">
        <f>VLOOKUP(HLOOKUP('Production Calculator'!$E$47,'Oil Balance'!$D$1:$E$2,2),$B$3:$GI$186,BR$1+6,FALSE)</f>
        <v>0</v>
      </c>
      <c r="BS183" s="12">
        <f>VLOOKUP(HLOOKUP('Production Calculator'!$E$47,'Oil Balance'!$D$1:$E$2,2),$B$3:$GI$186,BS$1+6,FALSE)</f>
        <v>0</v>
      </c>
      <c r="BT183" s="12">
        <f>VLOOKUP(HLOOKUP('Production Calculator'!$E$47,'Oil Balance'!$D$1:$E$2,2),$B$3:$GI$186,BT$1+6,FALSE)</f>
        <v>0</v>
      </c>
      <c r="BU183" s="12">
        <f>VLOOKUP(HLOOKUP('Production Calculator'!$E$47,'Oil Balance'!$D$1:$E$2,2),$B$3:$GI$186,BU$1+6,FALSE)</f>
        <v>0</v>
      </c>
      <c r="BV183" s="12">
        <f>VLOOKUP(HLOOKUP('Production Calculator'!$E$47,'Oil Balance'!$D$1:$E$2,2),$B$3:$GI$186,BV$1+6,FALSE)</f>
        <v>0</v>
      </c>
      <c r="BW183" s="12">
        <f>VLOOKUP(HLOOKUP('Production Calculator'!$E$47,'Oil Balance'!$D$1:$E$2,2),$B$3:$GI$186,BW$1+6,FALSE)</f>
        <v>0</v>
      </c>
      <c r="BX183" s="12">
        <f>VLOOKUP(HLOOKUP('Production Calculator'!$E$47,'Oil Balance'!$D$1:$E$2,2),$B$3:$GI$186,BX$1+6,FALSE)</f>
        <v>0</v>
      </c>
      <c r="BY183" s="12">
        <f>VLOOKUP(HLOOKUP('Production Calculator'!$E$47,'Oil Balance'!$D$1:$E$2,2),$B$3:$GI$186,BY$1+6,FALSE)</f>
        <v>0</v>
      </c>
      <c r="BZ183" s="12">
        <f>VLOOKUP(HLOOKUP('Production Calculator'!$E$47,'Oil Balance'!$D$1:$E$2,2),$B$3:$GI$186,BZ$1+6,FALSE)</f>
        <v>0</v>
      </c>
      <c r="CA183" s="12">
        <f>VLOOKUP(HLOOKUP('Production Calculator'!$E$47,'Oil Balance'!$D$1:$E$2,2),$B$3:$GI$186,CA$1+6,FALSE)</f>
        <v>0</v>
      </c>
      <c r="CB183" s="12">
        <f>VLOOKUP(HLOOKUP('Production Calculator'!$E$47,'Oil Balance'!$D$1:$E$2,2),$B$3:$GI$186,CB$1+6,FALSE)</f>
        <v>0</v>
      </c>
      <c r="CC183" s="12">
        <f>VLOOKUP(HLOOKUP('Production Calculator'!$E$47,'Oil Balance'!$D$1:$E$2,2),$B$3:$GI$186,CC$1+6,FALSE)</f>
        <v>0</v>
      </c>
      <c r="CD183" s="12">
        <f>VLOOKUP(HLOOKUP('Production Calculator'!$E$47,'Oil Balance'!$D$1:$E$2,2),$B$3:$GI$186,CD$1+6,FALSE)</f>
        <v>0</v>
      </c>
      <c r="CE183" s="12">
        <f>VLOOKUP(HLOOKUP('Production Calculator'!$E$47,'Oil Balance'!$D$1:$E$2,2),$B$3:$GI$186,CE$1+6,FALSE)</f>
        <v>0</v>
      </c>
      <c r="CF183" s="12">
        <f>VLOOKUP(HLOOKUP('Production Calculator'!$E$47,'Oil Balance'!$D$1:$E$2,2),$B$3:$GI$186,CF$1+6,FALSE)</f>
        <v>0</v>
      </c>
      <c r="CG183" s="12">
        <f>VLOOKUP(HLOOKUP('Production Calculator'!$E$47,'Oil Balance'!$D$1:$E$2,2),$B$3:$GI$186,CG$1+6,FALSE)</f>
        <v>0</v>
      </c>
      <c r="CH183" s="12">
        <f>VLOOKUP(HLOOKUP('Production Calculator'!$E$47,'Oil Balance'!$D$1:$E$2,2),$B$3:$GI$186,CH$1+6,FALSE)</f>
        <v>0</v>
      </c>
      <c r="CI183" s="12">
        <f>VLOOKUP(HLOOKUP('Production Calculator'!$E$47,'Oil Balance'!$D$1:$E$2,2),$B$3:$GI$186,CI$1+6,FALSE)</f>
        <v>0</v>
      </c>
      <c r="CJ183" s="12">
        <f>VLOOKUP(HLOOKUP('Production Calculator'!$E$47,'Oil Balance'!$D$1:$E$2,2),$B$3:$GI$186,CJ$1+6,FALSE)</f>
        <v>0</v>
      </c>
      <c r="CK183" s="12">
        <f>VLOOKUP(HLOOKUP('Production Calculator'!$E$47,'Oil Balance'!$D$1:$E$2,2),$B$3:$GI$186,CK$1+6,FALSE)</f>
        <v>0</v>
      </c>
      <c r="CL183" s="12">
        <f>VLOOKUP(HLOOKUP('Production Calculator'!$E$47,'Oil Balance'!$D$1:$E$2,2),$B$3:$GI$186,CL$1+6,FALSE)</f>
        <v>0</v>
      </c>
      <c r="CM183" s="12">
        <f>VLOOKUP(HLOOKUP('Production Calculator'!$E$47,'Oil Balance'!$D$1:$E$2,2),$B$3:$GI$186,CM$1+6,FALSE)</f>
        <v>0</v>
      </c>
      <c r="CN183" s="12">
        <f>VLOOKUP(HLOOKUP('Production Calculator'!$E$47,'Oil Balance'!$D$1:$E$2,2),$B$3:$GI$186,CN$1+6,FALSE)</f>
        <v>0</v>
      </c>
      <c r="CO183" s="12">
        <f>VLOOKUP(HLOOKUP('Production Calculator'!$E$47,'Oil Balance'!$D$1:$E$2,2),$B$3:$GI$186,CO$1+6,FALSE)</f>
        <v>0</v>
      </c>
      <c r="CP183" s="12">
        <f>VLOOKUP(HLOOKUP('Production Calculator'!$E$47,'Oil Balance'!$D$1:$E$2,2),$B$3:$GI$186,CP$1+6,FALSE)</f>
        <v>0</v>
      </c>
      <c r="CQ183" s="12">
        <f>VLOOKUP(HLOOKUP('Production Calculator'!$E$47,'Oil Balance'!$D$1:$E$2,2),$B$3:$GI$186,CQ$1+6,FALSE)</f>
        <v>0</v>
      </c>
      <c r="CR183" s="12">
        <f>VLOOKUP(HLOOKUP('Production Calculator'!$E$47,'Oil Balance'!$D$1:$E$2,2),$B$3:$GI$186,CR$1+6,FALSE)</f>
        <v>0</v>
      </c>
      <c r="CS183" s="12">
        <f>VLOOKUP(HLOOKUP('Production Calculator'!$E$47,'Oil Balance'!$D$1:$E$2,2),$B$3:$GI$186,CS$1+6,FALSE)</f>
        <v>0</v>
      </c>
      <c r="CT183" s="12">
        <f>VLOOKUP(HLOOKUP('Production Calculator'!$E$47,'Oil Balance'!$D$1:$E$2,2),$B$3:$GI$186,CT$1+6,FALSE)</f>
        <v>0</v>
      </c>
      <c r="CU183" s="12">
        <f>VLOOKUP(HLOOKUP('Production Calculator'!$E$47,'Oil Balance'!$D$1:$E$2,2),$B$3:$GI$186,CU$1+6,FALSE)</f>
        <v>0</v>
      </c>
      <c r="CV183" s="12">
        <f>VLOOKUP(HLOOKUP('Production Calculator'!$E$47,'Oil Balance'!$D$1:$E$2,2),$B$3:$GI$186,CV$1+6,FALSE)</f>
        <v>0</v>
      </c>
      <c r="CW183" s="12">
        <f>VLOOKUP(HLOOKUP('Production Calculator'!$E$47,'Oil Balance'!$D$1:$E$2,2),$B$3:$GI$186,CW$1+6,FALSE)</f>
        <v>0</v>
      </c>
      <c r="CX183" s="12">
        <f>VLOOKUP(HLOOKUP('Production Calculator'!$E$47,'Oil Balance'!$D$1:$E$2,2),$B$3:$GI$186,CX$1+6,FALSE)</f>
        <v>0</v>
      </c>
      <c r="CY183" s="12">
        <f>VLOOKUP(HLOOKUP('Production Calculator'!$E$47,'Oil Balance'!$D$1:$E$2,2),$B$3:$GI$186,CY$1+6,FALSE)</f>
        <v>0</v>
      </c>
      <c r="CZ183" s="12">
        <f>VLOOKUP(HLOOKUP('Production Calculator'!$E$47,'Oil Balance'!$D$1:$E$2,2),$B$3:$GI$186,CZ$1+6,FALSE)</f>
        <v>0</v>
      </c>
      <c r="DA183" s="12">
        <f>VLOOKUP(HLOOKUP('Production Calculator'!$E$47,'Oil Balance'!$D$1:$E$2,2),$B$3:$GI$186,DA$1+6,FALSE)</f>
        <v>0</v>
      </c>
      <c r="DB183" s="12">
        <f>VLOOKUP(HLOOKUP('Production Calculator'!$E$47,'Oil Balance'!$D$1:$E$2,2),$B$3:$GI$186,DB$1+6,FALSE)</f>
        <v>0</v>
      </c>
      <c r="DC183" s="12">
        <f>VLOOKUP(HLOOKUP('Production Calculator'!$E$47,'Oil Balance'!$D$1:$E$2,2),$B$3:$GI$186,DC$1+6,FALSE)</f>
        <v>0</v>
      </c>
      <c r="DD183" s="12">
        <f>VLOOKUP(HLOOKUP('Production Calculator'!$E$47,'Oil Balance'!$D$1:$E$2,2),$B$3:$GI$186,DD$1+6,FALSE)</f>
        <v>0</v>
      </c>
      <c r="DE183" s="12">
        <f>VLOOKUP(HLOOKUP('Production Calculator'!$E$47,'Oil Balance'!$D$1:$E$2,2),$B$3:$GI$186,DE$1+6,FALSE)</f>
        <v>0</v>
      </c>
      <c r="DF183" s="12">
        <f>VLOOKUP(HLOOKUP('Production Calculator'!$E$47,'Oil Balance'!$D$1:$E$2,2),$B$3:$GI$186,DF$1+6,FALSE)</f>
        <v>0</v>
      </c>
      <c r="DG183" s="12">
        <f>VLOOKUP(HLOOKUP('Production Calculator'!$E$47,'Oil Balance'!$D$1:$E$2,2),$B$3:$GI$186,DG$1+6,FALSE)</f>
        <v>0</v>
      </c>
      <c r="DH183" s="12">
        <f>VLOOKUP(HLOOKUP('Production Calculator'!$E$47,'Oil Balance'!$D$1:$E$2,2),$B$3:$GI$186,DH$1+6,FALSE)</f>
        <v>0</v>
      </c>
      <c r="DI183" s="12">
        <f>VLOOKUP(HLOOKUP('Production Calculator'!$E$47,'Oil Balance'!$D$1:$E$2,2),$B$3:$GI$186,DI$1+6,FALSE)</f>
        <v>0</v>
      </c>
      <c r="DJ183" s="12">
        <f>VLOOKUP(HLOOKUP('Production Calculator'!$E$47,'Oil Balance'!$D$1:$E$2,2),$B$3:$GI$186,DJ$1+6,FALSE)</f>
        <v>0</v>
      </c>
      <c r="DK183" s="12">
        <f>VLOOKUP(HLOOKUP('Production Calculator'!$E$47,'Oil Balance'!$D$1:$E$2,2),$B$3:$GI$186,DK$1+6,FALSE)</f>
        <v>0</v>
      </c>
      <c r="DL183" s="12">
        <f>VLOOKUP(HLOOKUP('Production Calculator'!$E$47,'Oil Balance'!$D$1:$E$2,2),$B$3:$GI$186,DL$1+6,FALSE)</f>
        <v>0</v>
      </c>
      <c r="DM183" s="12">
        <f>VLOOKUP(HLOOKUP('Production Calculator'!$E$47,'Oil Balance'!$D$1:$E$2,2),$B$3:$GI$186,DM$1+6,FALSE)</f>
        <v>0</v>
      </c>
      <c r="DN183" s="12">
        <f>VLOOKUP(HLOOKUP('Production Calculator'!$E$47,'Oil Balance'!$D$1:$E$2,2),$B$3:$GI$186,DN$1+6,FALSE)</f>
        <v>0</v>
      </c>
      <c r="DO183" s="12">
        <f>VLOOKUP(HLOOKUP('Production Calculator'!$E$47,'Oil Balance'!$D$1:$E$2,2),$B$3:$GI$186,DO$1+6,FALSE)</f>
        <v>0</v>
      </c>
      <c r="DP183" s="12">
        <f>VLOOKUP(HLOOKUP('Production Calculator'!$E$47,'Oil Balance'!$D$1:$E$2,2),$B$3:$GI$186,DP$1+6,FALSE)</f>
        <v>0</v>
      </c>
      <c r="DQ183" s="12">
        <f>VLOOKUP(HLOOKUP('Production Calculator'!$E$47,'Oil Balance'!$D$1:$E$2,2),$B$3:$GI$186,DQ$1+6,FALSE)</f>
        <v>0</v>
      </c>
      <c r="DR183" s="12">
        <f>VLOOKUP(HLOOKUP('Production Calculator'!$E$47,'Oil Balance'!$D$1:$E$2,2),$B$3:$GI$186,DR$1+6,FALSE)</f>
        <v>0</v>
      </c>
      <c r="DS183" s="12">
        <f>VLOOKUP(HLOOKUP('Production Calculator'!$E$47,'Oil Balance'!$D$1:$E$2,2),$B$3:$GI$186,DS$1+6,FALSE)</f>
        <v>0</v>
      </c>
      <c r="DT183" s="12">
        <f>VLOOKUP(HLOOKUP('Production Calculator'!$E$47,'Oil Balance'!$D$1:$E$2,2),$B$3:$GI$186,DT$1+6,FALSE)</f>
        <v>0</v>
      </c>
      <c r="DU183" s="12">
        <f>VLOOKUP(HLOOKUP('Production Calculator'!$E$47,'Oil Balance'!$D$1:$E$2,2),$B$3:$GI$186,DU$1+6,FALSE)</f>
        <v>0</v>
      </c>
      <c r="DV183" s="12">
        <f>VLOOKUP(HLOOKUP('Production Calculator'!$E$47,'Oil Balance'!$D$1:$E$2,2),$B$3:$GI$186,DV$1+6,FALSE)</f>
        <v>0</v>
      </c>
      <c r="DW183" s="12">
        <f>VLOOKUP(HLOOKUP('Production Calculator'!$E$47,'Oil Balance'!$D$1:$E$2,2),$B$3:$GI$186,DW$1+6,FALSE)</f>
        <v>0</v>
      </c>
      <c r="DX183" s="12">
        <f>VLOOKUP(HLOOKUP('Production Calculator'!$E$47,'Oil Balance'!$D$1:$E$2,2),$B$3:$GI$186,DX$1+6,FALSE)</f>
        <v>0</v>
      </c>
      <c r="DY183" s="12">
        <f>VLOOKUP(HLOOKUP('Production Calculator'!$E$47,'Oil Balance'!$D$1:$E$2,2),$B$3:$GI$186,DY$1+6,FALSE)</f>
        <v>0</v>
      </c>
      <c r="DZ183" s="12">
        <f>VLOOKUP(HLOOKUP('Production Calculator'!$E$47,'Oil Balance'!$D$1:$E$2,2),$B$3:$GI$186,DZ$1+6,FALSE)</f>
        <v>0</v>
      </c>
      <c r="EA183" s="12">
        <f>VLOOKUP(HLOOKUP('Production Calculator'!$E$47,'Oil Balance'!$D$1:$E$2,2),$B$3:$GI$186,EA$1+6,FALSE)</f>
        <v>0</v>
      </c>
      <c r="EB183" s="12">
        <f>VLOOKUP(HLOOKUP('Production Calculator'!$E$47,'Oil Balance'!$D$1:$E$2,2),$B$3:$GI$186,EB$1+6,FALSE)</f>
        <v>0</v>
      </c>
      <c r="EC183" s="12">
        <f>VLOOKUP(HLOOKUP('Production Calculator'!$E$47,'Oil Balance'!$D$1:$E$2,2),$B$3:$GI$186,EC$1+6,FALSE)</f>
        <v>0</v>
      </c>
      <c r="ED183" s="12">
        <f>VLOOKUP(HLOOKUP('Production Calculator'!$E$47,'Oil Balance'!$D$1:$E$2,2),$B$3:$GI$186,ED$1+6,FALSE)</f>
        <v>0</v>
      </c>
      <c r="EE183" s="12">
        <f>VLOOKUP(HLOOKUP('Production Calculator'!$E$47,'Oil Balance'!$D$1:$E$2,2),$B$3:$GI$186,EE$1+6,FALSE)</f>
        <v>0</v>
      </c>
      <c r="EF183" s="12">
        <f>VLOOKUP(HLOOKUP('Production Calculator'!$E$47,'Oil Balance'!$D$1:$E$2,2),$B$3:$GI$186,EF$1+6,FALSE)</f>
        <v>0</v>
      </c>
      <c r="EG183" s="12">
        <f>VLOOKUP(HLOOKUP('Production Calculator'!$E$47,'Oil Balance'!$D$1:$E$2,2),$B$3:$GI$186,EG$1+6,FALSE)</f>
        <v>0</v>
      </c>
      <c r="EH183" s="12">
        <f>VLOOKUP(HLOOKUP('Production Calculator'!$E$47,'Oil Balance'!$D$1:$E$2,2),$B$3:$GI$186,EH$1+6,FALSE)</f>
        <v>0</v>
      </c>
      <c r="EI183" s="12">
        <f>VLOOKUP(HLOOKUP('Production Calculator'!$E$47,'Oil Balance'!$D$1:$E$2,2),$B$3:$GI$186,EI$1+6,FALSE)</f>
        <v>0</v>
      </c>
      <c r="EJ183" s="12">
        <f>VLOOKUP(HLOOKUP('Production Calculator'!$E$47,'Oil Balance'!$D$1:$E$2,2),$B$3:$GI$186,EJ$1+6,FALSE)</f>
        <v>0</v>
      </c>
      <c r="EK183" s="12">
        <f>VLOOKUP(HLOOKUP('Production Calculator'!$E$47,'Oil Balance'!$D$1:$E$2,2),$B$3:$GI$186,EK$1+6,FALSE)</f>
        <v>0</v>
      </c>
      <c r="EL183" s="12">
        <f>VLOOKUP(HLOOKUP('Production Calculator'!$E$47,'Oil Balance'!$D$1:$E$2,2),$B$3:$GI$186,EL$1+6,FALSE)</f>
        <v>0</v>
      </c>
      <c r="EM183" s="12">
        <f>VLOOKUP(HLOOKUP('Production Calculator'!$E$47,'Oil Balance'!$D$1:$E$2,2),$B$3:$GI$186,EM$1+6,FALSE)</f>
        <v>0</v>
      </c>
      <c r="EN183" s="12">
        <f>VLOOKUP(HLOOKUP('Production Calculator'!$E$47,'Oil Balance'!$D$1:$E$2,2),$B$3:$GI$186,EN$1+6,FALSE)</f>
        <v>0</v>
      </c>
      <c r="EO183" s="12">
        <f>VLOOKUP(HLOOKUP('Production Calculator'!$E$47,'Oil Balance'!$D$1:$E$2,2),$B$3:$GI$186,EO$1+6,FALSE)</f>
        <v>0</v>
      </c>
      <c r="EP183" s="12">
        <f>VLOOKUP(HLOOKUP('Production Calculator'!$E$47,'Oil Balance'!$D$1:$E$2,2),$B$3:$GI$186,EP$1+6,FALSE)</f>
        <v>0</v>
      </c>
      <c r="EQ183" s="12">
        <f>VLOOKUP(HLOOKUP('Production Calculator'!$E$47,'Oil Balance'!$D$1:$E$2,2),$B$3:$GI$186,EQ$1+6,FALSE)</f>
        <v>0</v>
      </c>
      <c r="ER183" s="12">
        <f>VLOOKUP(HLOOKUP('Production Calculator'!$E$47,'Oil Balance'!$D$1:$E$2,2),$B$3:$GI$186,ER$1+6,FALSE)</f>
        <v>0</v>
      </c>
      <c r="ES183" s="12">
        <f>VLOOKUP(HLOOKUP('Production Calculator'!$E$47,'Oil Balance'!$D$1:$E$2,2),$B$3:$GI$186,ES$1+6,FALSE)</f>
        <v>0</v>
      </c>
      <c r="ET183" s="12">
        <f>VLOOKUP(HLOOKUP('Production Calculator'!$E$47,'Oil Balance'!$D$1:$E$2,2),$B$3:$GI$186,ET$1+6,FALSE)</f>
        <v>0</v>
      </c>
      <c r="EU183" s="12">
        <f>VLOOKUP(HLOOKUP('Production Calculator'!$E$47,'Oil Balance'!$D$1:$E$2,2),$B$3:$GI$186,EU$1+6,FALSE)</f>
        <v>0</v>
      </c>
      <c r="EV183" s="12">
        <f>VLOOKUP(HLOOKUP('Production Calculator'!$E$47,'Oil Balance'!$D$1:$E$2,2),$B$3:$GI$186,EV$1+6,FALSE)</f>
        <v>0</v>
      </c>
      <c r="EW183" s="12">
        <f>VLOOKUP(HLOOKUP('Production Calculator'!$E$47,'Oil Balance'!$D$1:$E$2,2),$B$3:$GI$186,EW$1+6,FALSE)</f>
        <v>0</v>
      </c>
      <c r="EX183" s="12">
        <f>VLOOKUP(HLOOKUP('Production Calculator'!$E$47,'Oil Balance'!$D$1:$E$2,2),$B$3:$GI$186,EX$1+6,FALSE)</f>
        <v>0</v>
      </c>
      <c r="EY183" s="12">
        <f>VLOOKUP(HLOOKUP('Production Calculator'!$E$47,'Oil Balance'!$D$1:$E$2,2),$B$3:$GI$186,EY$1+6,FALSE)</f>
        <v>0</v>
      </c>
      <c r="EZ183" s="12">
        <f>VLOOKUP(HLOOKUP('Production Calculator'!$E$47,'Oil Balance'!$D$1:$E$2,2),$B$3:$GI$186,EZ$1+6,FALSE)</f>
        <v>0</v>
      </c>
      <c r="FA183" s="12">
        <f>VLOOKUP(HLOOKUP('Production Calculator'!$E$47,'Oil Balance'!$D$1:$E$2,2),$B$3:$GI$186,FA$1+6,FALSE)</f>
        <v>0</v>
      </c>
      <c r="FB183" s="12">
        <f>VLOOKUP(HLOOKUP('Production Calculator'!$E$47,'Oil Balance'!$D$1:$E$2,2),$B$3:$GI$186,FB$1+6,FALSE)</f>
        <v>0</v>
      </c>
      <c r="FC183" s="12">
        <f>VLOOKUP(HLOOKUP('Production Calculator'!$E$47,'Oil Balance'!$D$1:$E$2,2),$B$3:$GI$186,FC$1+6,FALSE)</f>
        <v>0</v>
      </c>
      <c r="FD183" s="12">
        <f>VLOOKUP(HLOOKUP('Production Calculator'!$E$47,'Oil Balance'!$D$1:$E$2,2),$B$3:$GI$186,FD$1+6,FALSE)</f>
        <v>0</v>
      </c>
      <c r="FE183" s="12">
        <f>VLOOKUP(HLOOKUP('Production Calculator'!$E$47,'Oil Balance'!$D$1:$E$2,2),$B$3:$GI$186,FE$1+6,FALSE)</f>
        <v>0</v>
      </c>
      <c r="FF183" s="12">
        <f>VLOOKUP(HLOOKUP('Production Calculator'!$E$47,'Oil Balance'!$D$1:$E$2,2),$B$3:$GI$186,FF$1+6,FALSE)</f>
        <v>0</v>
      </c>
      <c r="FG183" s="12">
        <f>VLOOKUP(HLOOKUP('Production Calculator'!$E$47,'Oil Balance'!$D$1:$E$2,2),$B$3:$GI$186,FG$1+6,FALSE)</f>
        <v>0</v>
      </c>
      <c r="FH183" s="12">
        <f>VLOOKUP(HLOOKUP('Production Calculator'!$E$47,'Oil Balance'!$D$1:$E$2,2),$B$3:$GI$186,FH$1+6,FALSE)</f>
        <v>0</v>
      </c>
      <c r="FI183" s="12">
        <f>VLOOKUP(HLOOKUP('Production Calculator'!$E$47,'Oil Balance'!$D$1:$E$2,2),$B$3:$GI$186,FI$1+6,FALSE)</f>
        <v>0</v>
      </c>
      <c r="FJ183" s="12">
        <f>VLOOKUP(HLOOKUP('Production Calculator'!$E$47,'Oil Balance'!$D$1:$E$2,2),$B$3:$GI$186,FJ$1+6,FALSE)</f>
        <v>0</v>
      </c>
      <c r="FK183" s="12">
        <f>VLOOKUP(HLOOKUP('Production Calculator'!$E$47,'Oil Balance'!$D$1:$E$2,2),$B$3:$GI$186,FK$1+6,FALSE)</f>
        <v>0</v>
      </c>
      <c r="FL183" s="12">
        <f>VLOOKUP(HLOOKUP('Production Calculator'!$E$47,'Oil Balance'!$D$1:$E$2,2),$B$3:$GI$186,FL$1+6,FALSE)</f>
        <v>0</v>
      </c>
      <c r="FM183" s="12">
        <f>VLOOKUP(HLOOKUP('Production Calculator'!$E$47,'Oil Balance'!$D$1:$E$2,2),$B$3:$GI$186,FM$1+6,FALSE)</f>
        <v>0</v>
      </c>
      <c r="FN183" s="12">
        <f>VLOOKUP(HLOOKUP('Production Calculator'!$E$47,'Oil Balance'!$D$1:$E$2,2),$B$3:$GI$186,FN$1+6,FALSE)</f>
        <v>0</v>
      </c>
      <c r="FO183" s="12">
        <f>VLOOKUP(HLOOKUP('Production Calculator'!$E$47,'Oil Balance'!$D$1:$E$2,2),$B$3:$GI$186,FO$1+6,FALSE)</f>
        <v>0</v>
      </c>
      <c r="FP183" s="12">
        <f>VLOOKUP(HLOOKUP('Production Calculator'!$E$47,'Oil Balance'!$D$1:$E$2,2),$B$3:$GI$186,FP$1+6,FALSE)</f>
        <v>0</v>
      </c>
      <c r="FQ183" s="12">
        <f>VLOOKUP(HLOOKUP('Production Calculator'!$E$47,'Oil Balance'!$D$1:$E$2,2),$B$3:$GI$186,FQ$1+6,FALSE)</f>
        <v>0</v>
      </c>
      <c r="FR183" s="12">
        <f>VLOOKUP(HLOOKUP('Production Calculator'!$E$47,'Oil Balance'!$D$1:$E$2,2),$B$3:$GI$186,FR$1+6,FALSE)</f>
        <v>0</v>
      </c>
      <c r="FS183" s="12">
        <f>VLOOKUP(HLOOKUP('Production Calculator'!$E$47,'Oil Balance'!$D$1:$E$2,2),$B$3:$GI$186,FS$1+6,FALSE)</f>
        <v>0</v>
      </c>
      <c r="FT183" s="12">
        <f>VLOOKUP(HLOOKUP('Production Calculator'!$E$47,'Oil Balance'!$D$1:$E$2,2),$B$3:$GI$186,FT$1+6,FALSE)</f>
        <v>0</v>
      </c>
      <c r="FU183" s="12">
        <f>VLOOKUP(HLOOKUP('Production Calculator'!$E$47,'Oil Balance'!$D$1:$E$2,2),$B$3:$GI$186,FU$1+6,FALSE)</f>
        <v>0</v>
      </c>
      <c r="FV183" s="12">
        <f>VLOOKUP(HLOOKUP('Production Calculator'!$E$47,'Oil Balance'!$D$1:$E$2,2),$B$3:$GI$186,FV$1+6,FALSE)</f>
        <v>0</v>
      </c>
      <c r="FW183" s="12">
        <f>VLOOKUP(HLOOKUP('Production Calculator'!$E$47,'Oil Balance'!$D$1:$E$2,2),$B$3:$GI$186,FW$1+6,FALSE)</f>
        <v>0</v>
      </c>
      <c r="FX183" s="12">
        <f>VLOOKUP(HLOOKUP('Production Calculator'!$E$47,'Oil Balance'!$D$1:$E$2,2),$B$3:$GI$186,FX$1+6,FALSE)</f>
        <v>0</v>
      </c>
      <c r="FY183" s="12">
        <f>VLOOKUP(HLOOKUP('Production Calculator'!$E$47,'Oil Balance'!$D$1:$E$2,2),$B$3:$GI$186,FY$1+6,FALSE)</f>
        <v>0</v>
      </c>
      <c r="FZ183" s="12">
        <f>VLOOKUP(HLOOKUP('Production Calculator'!$E$47,'Oil Balance'!$D$1:$E$2,2),$B$3:$GI$186,FZ$1+6,FALSE)</f>
        <v>0</v>
      </c>
      <c r="GA183" s="12">
        <f>VLOOKUP(HLOOKUP('Production Calculator'!$E$47,'Oil Balance'!$D$1:$E$2,2),$B$3:$GI$186,GA$1+6,FALSE)</f>
        <v>0</v>
      </c>
      <c r="GB183" s="12">
        <f>VLOOKUP(HLOOKUP('Production Calculator'!$E$47,'Oil Balance'!$D$1:$E$2,2),$B$3:$GI$186,GB$1+6,FALSE)</f>
        <v>0</v>
      </c>
      <c r="GC183" s="12">
        <f>VLOOKUP(HLOOKUP('Production Calculator'!$E$47,'Oil Balance'!$D$1:$E$2,2),$B$3:$GI$186,GC$1+6,FALSE)</f>
        <v>0</v>
      </c>
      <c r="GD183" s="12">
        <f>VLOOKUP(HLOOKUP('Production Calculator'!$E$47,'Oil Balance'!$D$1:$E$2,2),$B$3:$GI$186,GD$1+6,FALSE)</f>
        <v>0</v>
      </c>
      <c r="GE183" s="12">
        <f>VLOOKUP(HLOOKUP('Production Calculator'!$E$47,'Oil Balance'!$D$1:$E$2,2),$B$3:$GI$186,GE$1+6,FALSE)</f>
        <v>0</v>
      </c>
      <c r="GF183" s="12">
        <f>VLOOKUP(HLOOKUP('Production Calculator'!$E$47,'Oil Balance'!$D$1:$E$2,2),$B$3:$GI$186,GF$1+6,FALSE)</f>
        <v>0</v>
      </c>
      <c r="GG183" s="12">
        <v>0</v>
      </c>
      <c r="GH183" s="12">
        <v>0</v>
      </c>
      <c r="GI183" s="12">
        <v>0</v>
      </c>
    </row>
    <row r="184" spans="1:191" x14ac:dyDescent="0.45">
      <c r="A184">
        <v>182</v>
      </c>
      <c r="B184" s="22" t="s">
        <v>284</v>
      </c>
      <c r="C184" s="23" t="s">
        <v>13</v>
      </c>
      <c r="D184" s="1">
        <v>3</v>
      </c>
      <c r="E184" s="1">
        <v>1</v>
      </c>
      <c r="F184" s="1">
        <f t="shared" ref="F184" si="20">COUNTIF(H184:GI184,"&gt;0")</f>
        <v>1</v>
      </c>
      <c r="G184" s="1">
        <f t="shared" si="18"/>
        <v>1</v>
      </c>
      <c r="H184" s="12">
        <v>0</v>
      </c>
      <c r="I184" s="12">
        <v>0</v>
      </c>
      <c r="J184" s="12">
        <v>0</v>
      </c>
      <c r="K184" s="12">
        <v>0</v>
      </c>
      <c r="L184" s="12">
        <v>0</v>
      </c>
      <c r="M184" s="12">
        <v>0</v>
      </c>
      <c r="N184" s="12">
        <v>0</v>
      </c>
      <c r="O184" s="12">
        <v>0</v>
      </c>
      <c r="P184" s="12">
        <v>0</v>
      </c>
      <c r="Q184" s="12">
        <v>0</v>
      </c>
      <c r="R184" s="12">
        <v>0</v>
      </c>
      <c r="S184" s="12">
        <v>0</v>
      </c>
      <c r="T184" s="12">
        <v>0</v>
      </c>
      <c r="U184" s="12">
        <v>0</v>
      </c>
      <c r="V184" s="12">
        <v>0</v>
      </c>
      <c r="W184" s="12">
        <v>0</v>
      </c>
      <c r="X184" s="12">
        <v>0</v>
      </c>
      <c r="Y184" s="12">
        <v>0</v>
      </c>
      <c r="Z184" s="12">
        <v>0</v>
      </c>
      <c r="AA184" s="12">
        <v>0</v>
      </c>
      <c r="AB184" s="12">
        <v>0</v>
      </c>
      <c r="AC184" s="12">
        <v>0</v>
      </c>
      <c r="AD184" s="12">
        <v>0</v>
      </c>
      <c r="AE184" s="12">
        <v>0</v>
      </c>
      <c r="AF184" s="12">
        <v>0</v>
      </c>
      <c r="AG184" s="12">
        <v>0</v>
      </c>
      <c r="AH184" s="12">
        <v>0</v>
      </c>
      <c r="AI184" s="12">
        <v>0</v>
      </c>
      <c r="AJ184" s="12">
        <v>0</v>
      </c>
      <c r="AK184" s="12">
        <v>0</v>
      </c>
      <c r="AL184" s="12">
        <v>0</v>
      </c>
      <c r="AM184" s="21">
        <v>0</v>
      </c>
      <c r="AN184" s="21">
        <v>2</v>
      </c>
      <c r="AO184" s="21">
        <v>0</v>
      </c>
      <c r="AP184" s="21">
        <v>0</v>
      </c>
      <c r="AQ184" s="21">
        <v>0</v>
      </c>
      <c r="AR184" s="21">
        <v>0</v>
      </c>
      <c r="AS184" s="21">
        <v>0</v>
      </c>
      <c r="AT184" s="12">
        <v>0</v>
      </c>
      <c r="AU184" s="12">
        <v>0</v>
      </c>
      <c r="AV184" s="12">
        <v>0</v>
      </c>
      <c r="AW184" s="12">
        <v>0</v>
      </c>
      <c r="AX184" s="12">
        <v>0</v>
      </c>
      <c r="AY184" s="12">
        <v>0</v>
      </c>
      <c r="AZ184" s="12">
        <v>0</v>
      </c>
      <c r="BA184" s="12">
        <v>0</v>
      </c>
      <c r="BB184" s="12">
        <v>0</v>
      </c>
      <c r="BC184" s="12">
        <v>0</v>
      </c>
      <c r="BD184" s="12">
        <v>0</v>
      </c>
      <c r="BE184" s="12">
        <v>0</v>
      </c>
      <c r="BF184" s="12">
        <v>0</v>
      </c>
      <c r="BG184" s="12">
        <v>0</v>
      </c>
      <c r="BH184" s="12">
        <v>0</v>
      </c>
      <c r="BI184" s="12">
        <v>0</v>
      </c>
      <c r="BJ184" s="12">
        <v>0</v>
      </c>
      <c r="BK184" s="12">
        <v>0</v>
      </c>
      <c r="BL184" s="12">
        <v>0</v>
      </c>
      <c r="BM184" s="12">
        <v>0</v>
      </c>
      <c r="BN184" s="12">
        <v>0</v>
      </c>
      <c r="BO184" s="12">
        <v>0</v>
      </c>
      <c r="BP184" s="12">
        <v>0</v>
      </c>
      <c r="BQ184" s="12">
        <v>0</v>
      </c>
      <c r="BR184" s="12">
        <v>0</v>
      </c>
      <c r="BS184" s="12">
        <v>0</v>
      </c>
      <c r="BT184" s="12">
        <v>0</v>
      </c>
      <c r="BU184" s="12">
        <v>0</v>
      </c>
      <c r="BV184" s="12">
        <v>0</v>
      </c>
      <c r="BW184" s="12">
        <v>0</v>
      </c>
      <c r="BX184" s="12">
        <v>0</v>
      </c>
      <c r="BY184" s="12">
        <v>0</v>
      </c>
      <c r="BZ184" s="12">
        <v>0</v>
      </c>
      <c r="CA184" s="12">
        <v>0</v>
      </c>
      <c r="CB184" s="12">
        <v>0</v>
      </c>
      <c r="CC184" s="12">
        <v>0</v>
      </c>
      <c r="CD184" s="12">
        <v>0</v>
      </c>
      <c r="CE184" s="12">
        <v>0</v>
      </c>
      <c r="CF184" s="12">
        <v>0</v>
      </c>
      <c r="CG184" s="12">
        <v>0</v>
      </c>
      <c r="CH184" s="12">
        <v>0</v>
      </c>
      <c r="CI184" s="12">
        <v>0</v>
      </c>
      <c r="CJ184" s="12">
        <v>0</v>
      </c>
      <c r="CK184" s="12">
        <v>0</v>
      </c>
      <c r="CL184" s="12">
        <v>0</v>
      </c>
      <c r="CM184" s="12">
        <v>0</v>
      </c>
      <c r="CN184" s="12">
        <v>0</v>
      </c>
      <c r="CO184" s="12">
        <v>0</v>
      </c>
      <c r="CP184" s="12">
        <v>0</v>
      </c>
      <c r="CQ184" s="12">
        <v>0</v>
      </c>
      <c r="CR184" s="12">
        <v>0</v>
      </c>
      <c r="CS184" s="12">
        <v>0</v>
      </c>
      <c r="CT184" s="12">
        <v>0</v>
      </c>
      <c r="CU184" s="12">
        <v>0</v>
      </c>
      <c r="CV184" s="12">
        <v>0</v>
      </c>
      <c r="CW184" s="12">
        <v>0</v>
      </c>
      <c r="CX184" s="12">
        <v>0</v>
      </c>
      <c r="CY184" s="12">
        <v>0</v>
      </c>
      <c r="CZ184" s="12">
        <v>0</v>
      </c>
      <c r="DA184" s="12">
        <v>0</v>
      </c>
      <c r="DB184" s="12">
        <v>0</v>
      </c>
      <c r="DC184" s="12">
        <v>0</v>
      </c>
      <c r="DD184" s="12">
        <v>0</v>
      </c>
      <c r="DE184" s="12">
        <v>0</v>
      </c>
      <c r="DF184" s="12">
        <v>0</v>
      </c>
      <c r="DG184" s="12">
        <v>0</v>
      </c>
      <c r="DH184" s="12">
        <v>0</v>
      </c>
      <c r="DI184" s="12">
        <v>0</v>
      </c>
      <c r="DJ184" s="12">
        <v>0</v>
      </c>
      <c r="DK184" s="12">
        <v>0</v>
      </c>
      <c r="DL184" s="12">
        <v>0</v>
      </c>
      <c r="DM184" s="12">
        <v>0</v>
      </c>
      <c r="DN184" s="12">
        <v>0</v>
      </c>
      <c r="DO184" s="12">
        <v>0</v>
      </c>
      <c r="DP184" s="12">
        <v>0</v>
      </c>
      <c r="DQ184" s="12">
        <v>0</v>
      </c>
      <c r="DR184" s="12">
        <v>0</v>
      </c>
      <c r="DS184" s="12">
        <v>0</v>
      </c>
      <c r="DT184" s="12">
        <v>0</v>
      </c>
      <c r="DU184" s="12">
        <v>0</v>
      </c>
      <c r="DV184" s="12">
        <v>0</v>
      </c>
      <c r="DW184" s="12">
        <v>0</v>
      </c>
      <c r="DX184" s="12">
        <v>0</v>
      </c>
      <c r="DY184" s="12">
        <v>0</v>
      </c>
      <c r="DZ184" s="12">
        <v>0</v>
      </c>
      <c r="EA184" s="12">
        <v>0</v>
      </c>
      <c r="EB184" s="12">
        <v>0</v>
      </c>
      <c r="EC184" s="12">
        <v>0</v>
      </c>
      <c r="ED184" s="12">
        <v>0</v>
      </c>
      <c r="EE184" s="12">
        <v>0</v>
      </c>
      <c r="EF184" s="12">
        <v>0</v>
      </c>
      <c r="EG184" s="12">
        <v>0</v>
      </c>
      <c r="EH184" s="12">
        <v>0</v>
      </c>
      <c r="EI184" s="12">
        <v>0</v>
      </c>
      <c r="EJ184" s="12">
        <v>0</v>
      </c>
      <c r="EK184" s="12">
        <v>0</v>
      </c>
      <c r="EL184" s="12">
        <v>0</v>
      </c>
      <c r="EM184" s="12">
        <v>0</v>
      </c>
      <c r="EN184" s="12">
        <v>0</v>
      </c>
      <c r="EO184" s="12">
        <v>0</v>
      </c>
      <c r="EP184" s="12">
        <v>0</v>
      </c>
      <c r="EQ184" s="12">
        <v>0</v>
      </c>
      <c r="ER184" s="12">
        <v>0</v>
      </c>
      <c r="ES184" s="12">
        <v>0</v>
      </c>
      <c r="ET184" s="12">
        <v>0</v>
      </c>
      <c r="EU184" s="12">
        <v>0</v>
      </c>
      <c r="EV184" s="12">
        <v>0</v>
      </c>
      <c r="EW184" s="12">
        <v>0</v>
      </c>
      <c r="EX184" s="12">
        <v>0</v>
      </c>
      <c r="EY184" s="12">
        <v>0</v>
      </c>
      <c r="EZ184" s="12">
        <v>0</v>
      </c>
      <c r="FA184" s="12">
        <v>0</v>
      </c>
      <c r="FB184" s="12">
        <v>0</v>
      </c>
      <c r="FC184" s="12">
        <v>0</v>
      </c>
      <c r="FD184" s="12">
        <v>0</v>
      </c>
      <c r="FE184" s="12">
        <v>0</v>
      </c>
      <c r="FF184" s="12">
        <v>0</v>
      </c>
      <c r="FG184" s="12">
        <v>0</v>
      </c>
      <c r="FH184" s="12">
        <v>0</v>
      </c>
      <c r="FI184" s="12">
        <v>0</v>
      </c>
      <c r="FJ184" s="12">
        <v>0</v>
      </c>
      <c r="FK184" s="12">
        <v>0</v>
      </c>
      <c r="FL184" s="12">
        <v>0</v>
      </c>
      <c r="FM184" s="12">
        <v>0</v>
      </c>
      <c r="FN184" s="12">
        <v>0</v>
      </c>
      <c r="FO184" s="12">
        <v>0</v>
      </c>
      <c r="FP184" s="12">
        <v>0</v>
      </c>
      <c r="FQ184" s="12">
        <v>0</v>
      </c>
      <c r="FR184" s="12">
        <v>0</v>
      </c>
      <c r="FS184" s="12">
        <v>0</v>
      </c>
      <c r="FT184" s="12">
        <v>0</v>
      </c>
      <c r="FU184" s="12">
        <v>0</v>
      </c>
      <c r="FV184" s="12">
        <v>0</v>
      </c>
      <c r="FW184" s="12">
        <v>0</v>
      </c>
      <c r="FX184" s="12">
        <v>0</v>
      </c>
      <c r="FY184" s="12">
        <v>0</v>
      </c>
      <c r="FZ184" s="12">
        <v>0</v>
      </c>
      <c r="GA184" s="12">
        <v>0</v>
      </c>
      <c r="GB184" s="12">
        <v>0</v>
      </c>
      <c r="GC184" s="12">
        <v>0</v>
      </c>
      <c r="GD184" s="12">
        <v>0</v>
      </c>
      <c r="GE184" s="12">
        <v>0</v>
      </c>
      <c r="GF184" s="12">
        <v>0</v>
      </c>
      <c r="GG184" s="12">
        <v>0</v>
      </c>
      <c r="GH184" s="12">
        <v>0</v>
      </c>
      <c r="GI184" s="12">
        <v>0</v>
      </c>
    </row>
    <row r="185" spans="1:191" x14ac:dyDescent="0.45">
      <c r="A185">
        <v>183</v>
      </c>
      <c r="B185" s="22" t="s">
        <v>285</v>
      </c>
      <c r="C185" s="23" t="s">
        <v>13</v>
      </c>
      <c r="D185" s="1">
        <v>3</v>
      </c>
      <c r="E185" s="1">
        <v>1</v>
      </c>
      <c r="F185" s="1">
        <f>COUNTIF(H185:GI185,"&gt;0")</f>
        <v>1</v>
      </c>
      <c r="G185" s="1">
        <f t="shared" si="18"/>
        <v>1</v>
      </c>
      <c r="H185" s="12">
        <v>0</v>
      </c>
      <c r="I185" s="12">
        <v>0</v>
      </c>
      <c r="J185" s="12">
        <v>0</v>
      </c>
      <c r="K185" s="12">
        <v>0</v>
      </c>
      <c r="L185" s="12">
        <v>0</v>
      </c>
      <c r="M185" s="12">
        <v>0</v>
      </c>
      <c r="N185" s="12">
        <v>0</v>
      </c>
      <c r="O185" s="12">
        <v>0</v>
      </c>
      <c r="P185" s="12">
        <v>0</v>
      </c>
      <c r="Q185" s="12">
        <v>0</v>
      </c>
      <c r="R185" s="12">
        <v>0</v>
      </c>
      <c r="S185" s="12">
        <v>0</v>
      </c>
      <c r="T185" s="12">
        <v>0</v>
      </c>
      <c r="U185" s="12">
        <v>0</v>
      </c>
      <c r="V185" s="12">
        <v>0</v>
      </c>
      <c r="W185" s="12">
        <v>0</v>
      </c>
      <c r="X185" s="12">
        <v>0</v>
      </c>
      <c r="Y185" s="12">
        <v>0</v>
      </c>
      <c r="Z185" s="12">
        <v>0</v>
      </c>
      <c r="AA185" s="12">
        <v>0</v>
      </c>
      <c r="AB185" s="12">
        <v>0</v>
      </c>
      <c r="AC185" s="12">
        <v>0</v>
      </c>
      <c r="AD185" s="12">
        <v>0</v>
      </c>
      <c r="AE185" s="12">
        <v>0</v>
      </c>
      <c r="AF185" s="12">
        <v>0</v>
      </c>
      <c r="AG185" s="12">
        <v>0</v>
      </c>
      <c r="AH185" s="12">
        <v>0</v>
      </c>
      <c r="AI185" s="12">
        <v>0</v>
      </c>
      <c r="AJ185" s="12">
        <v>0</v>
      </c>
      <c r="AK185" s="12">
        <v>0</v>
      </c>
      <c r="AL185" s="12">
        <v>0</v>
      </c>
      <c r="AM185" s="21">
        <v>0</v>
      </c>
      <c r="AN185" s="21">
        <v>0</v>
      </c>
      <c r="AO185" s="21">
        <v>1</v>
      </c>
      <c r="AP185" s="21">
        <v>0</v>
      </c>
      <c r="AQ185" s="21">
        <v>0</v>
      </c>
      <c r="AR185" s="21">
        <v>0</v>
      </c>
      <c r="AS185" s="21">
        <v>0</v>
      </c>
      <c r="AT185" s="12">
        <v>0</v>
      </c>
      <c r="AU185" s="12">
        <v>0</v>
      </c>
      <c r="AV185" s="12">
        <v>0</v>
      </c>
      <c r="AW185" s="12">
        <v>0</v>
      </c>
      <c r="AX185" s="12">
        <v>0</v>
      </c>
      <c r="AY185" s="12">
        <v>0</v>
      </c>
      <c r="AZ185" s="12">
        <v>0</v>
      </c>
      <c r="BA185" s="12">
        <v>0</v>
      </c>
      <c r="BB185" s="12">
        <v>0</v>
      </c>
      <c r="BC185" s="12">
        <v>0</v>
      </c>
      <c r="BD185" s="12">
        <v>0</v>
      </c>
      <c r="BE185" s="12">
        <v>0</v>
      </c>
      <c r="BF185" s="12">
        <v>0</v>
      </c>
      <c r="BG185" s="12">
        <v>0</v>
      </c>
      <c r="BH185" s="12">
        <v>0</v>
      </c>
      <c r="BI185" s="12">
        <v>0</v>
      </c>
      <c r="BJ185" s="12">
        <v>0</v>
      </c>
      <c r="BK185" s="12">
        <v>0</v>
      </c>
      <c r="BL185" s="12">
        <v>0</v>
      </c>
      <c r="BM185" s="12">
        <v>0</v>
      </c>
      <c r="BN185" s="12">
        <v>0</v>
      </c>
      <c r="BO185" s="12">
        <v>0</v>
      </c>
      <c r="BP185" s="12">
        <v>0</v>
      </c>
      <c r="BQ185" s="12">
        <v>0</v>
      </c>
      <c r="BR185" s="12">
        <v>0</v>
      </c>
      <c r="BS185" s="12">
        <v>0</v>
      </c>
      <c r="BT185" s="12">
        <v>0</v>
      </c>
      <c r="BU185" s="12">
        <v>0</v>
      </c>
      <c r="BV185" s="12">
        <v>0</v>
      </c>
      <c r="BW185" s="12">
        <v>0</v>
      </c>
      <c r="BX185" s="12">
        <v>0</v>
      </c>
      <c r="BY185" s="12">
        <v>0</v>
      </c>
      <c r="BZ185" s="12">
        <v>0</v>
      </c>
      <c r="CA185" s="12">
        <v>0</v>
      </c>
      <c r="CB185" s="12">
        <v>0</v>
      </c>
      <c r="CC185" s="12">
        <v>0</v>
      </c>
      <c r="CD185" s="12">
        <v>0</v>
      </c>
      <c r="CE185" s="12">
        <v>0</v>
      </c>
      <c r="CF185" s="12">
        <v>0</v>
      </c>
      <c r="CG185" s="12">
        <v>0</v>
      </c>
      <c r="CH185" s="12">
        <v>0</v>
      </c>
      <c r="CI185" s="12">
        <v>0</v>
      </c>
      <c r="CJ185" s="12">
        <v>0</v>
      </c>
      <c r="CK185" s="12">
        <v>0</v>
      </c>
      <c r="CL185" s="12">
        <v>0</v>
      </c>
      <c r="CM185" s="12">
        <v>0</v>
      </c>
      <c r="CN185" s="12">
        <v>0</v>
      </c>
      <c r="CO185" s="12">
        <v>0</v>
      </c>
      <c r="CP185" s="12">
        <v>0</v>
      </c>
      <c r="CQ185" s="12">
        <v>0</v>
      </c>
      <c r="CR185" s="12">
        <v>0</v>
      </c>
      <c r="CS185" s="12">
        <v>0</v>
      </c>
      <c r="CT185" s="12">
        <v>0</v>
      </c>
      <c r="CU185" s="12">
        <v>0</v>
      </c>
      <c r="CV185" s="12">
        <v>0</v>
      </c>
      <c r="CW185" s="12">
        <v>0</v>
      </c>
      <c r="CX185" s="12">
        <v>0</v>
      </c>
      <c r="CY185" s="12">
        <v>0</v>
      </c>
      <c r="CZ185" s="12">
        <v>0</v>
      </c>
      <c r="DA185" s="12">
        <v>0</v>
      </c>
      <c r="DB185" s="12">
        <v>0</v>
      </c>
      <c r="DC185" s="12">
        <v>0</v>
      </c>
      <c r="DD185" s="12">
        <v>0</v>
      </c>
      <c r="DE185" s="12">
        <v>0</v>
      </c>
      <c r="DF185" s="12">
        <v>0</v>
      </c>
      <c r="DG185" s="12">
        <v>0</v>
      </c>
      <c r="DH185" s="12">
        <v>0</v>
      </c>
      <c r="DI185" s="12">
        <v>0</v>
      </c>
      <c r="DJ185" s="12">
        <v>0</v>
      </c>
      <c r="DK185" s="12">
        <v>0</v>
      </c>
      <c r="DL185" s="12">
        <v>0</v>
      </c>
      <c r="DM185" s="12">
        <v>0</v>
      </c>
      <c r="DN185" s="12">
        <v>0</v>
      </c>
      <c r="DO185" s="12">
        <v>0</v>
      </c>
      <c r="DP185" s="12">
        <v>0</v>
      </c>
      <c r="DQ185" s="12">
        <v>0</v>
      </c>
      <c r="DR185" s="12">
        <v>0</v>
      </c>
      <c r="DS185" s="12">
        <v>0</v>
      </c>
      <c r="DT185" s="12">
        <v>0</v>
      </c>
      <c r="DU185" s="12">
        <v>0</v>
      </c>
      <c r="DV185" s="12">
        <v>0</v>
      </c>
      <c r="DW185" s="12">
        <v>0</v>
      </c>
      <c r="DX185" s="12">
        <v>0</v>
      </c>
      <c r="DY185" s="12">
        <v>0</v>
      </c>
      <c r="DZ185" s="12">
        <v>0</v>
      </c>
      <c r="EA185" s="12">
        <v>0</v>
      </c>
      <c r="EB185" s="12">
        <v>0</v>
      </c>
      <c r="EC185" s="12">
        <v>0</v>
      </c>
      <c r="ED185" s="12">
        <v>0</v>
      </c>
      <c r="EE185" s="12">
        <v>0</v>
      </c>
      <c r="EF185" s="12">
        <v>0</v>
      </c>
      <c r="EG185" s="12">
        <v>0</v>
      </c>
      <c r="EH185" s="12">
        <v>0</v>
      </c>
      <c r="EI185" s="12">
        <v>0</v>
      </c>
      <c r="EJ185" s="12">
        <v>0</v>
      </c>
      <c r="EK185" s="12">
        <v>0</v>
      </c>
      <c r="EL185" s="12">
        <v>0</v>
      </c>
      <c r="EM185" s="12">
        <v>0</v>
      </c>
      <c r="EN185" s="12">
        <v>0</v>
      </c>
      <c r="EO185" s="12">
        <v>0</v>
      </c>
      <c r="EP185" s="12">
        <v>0</v>
      </c>
      <c r="EQ185" s="12">
        <v>0</v>
      </c>
      <c r="ER185" s="12">
        <v>0</v>
      </c>
      <c r="ES185" s="12">
        <v>0</v>
      </c>
      <c r="ET185" s="12">
        <v>0</v>
      </c>
      <c r="EU185" s="12">
        <v>0</v>
      </c>
      <c r="EV185" s="12">
        <v>0</v>
      </c>
      <c r="EW185" s="12">
        <v>0</v>
      </c>
      <c r="EX185" s="12">
        <v>0</v>
      </c>
      <c r="EY185" s="12">
        <v>0</v>
      </c>
      <c r="EZ185" s="12">
        <v>0</v>
      </c>
      <c r="FA185" s="12">
        <v>0</v>
      </c>
      <c r="FB185" s="12">
        <v>0</v>
      </c>
      <c r="FC185" s="12">
        <v>0</v>
      </c>
      <c r="FD185" s="12">
        <v>0</v>
      </c>
      <c r="FE185" s="12">
        <v>0</v>
      </c>
      <c r="FF185" s="12">
        <v>0</v>
      </c>
      <c r="FG185" s="12">
        <v>0</v>
      </c>
      <c r="FH185" s="12">
        <v>0</v>
      </c>
      <c r="FI185" s="12">
        <v>0</v>
      </c>
      <c r="FJ185" s="12">
        <v>0</v>
      </c>
      <c r="FK185" s="12">
        <v>0</v>
      </c>
      <c r="FL185" s="12">
        <v>0</v>
      </c>
      <c r="FM185" s="12">
        <v>0</v>
      </c>
      <c r="FN185" s="12">
        <v>0</v>
      </c>
      <c r="FO185" s="12">
        <v>0</v>
      </c>
      <c r="FP185" s="12">
        <v>0</v>
      </c>
      <c r="FQ185" s="12">
        <v>0</v>
      </c>
      <c r="FR185" s="12">
        <v>0</v>
      </c>
      <c r="FS185" s="12">
        <v>0</v>
      </c>
      <c r="FT185" s="12">
        <v>0</v>
      </c>
      <c r="FU185" s="12">
        <v>0</v>
      </c>
      <c r="FV185" s="12">
        <v>0</v>
      </c>
      <c r="FW185" s="12">
        <v>0</v>
      </c>
      <c r="FX185" s="12">
        <v>0</v>
      </c>
      <c r="FY185" s="12">
        <v>0</v>
      </c>
      <c r="FZ185" s="12">
        <v>0</v>
      </c>
      <c r="GA185" s="12">
        <v>0</v>
      </c>
      <c r="GB185" s="12">
        <v>0</v>
      </c>
      <c r="GC185" s="12">
        <v>0</v>
      </c>
      <c r="GD185" s="12">
        <v>0</v>
      </c>
      <c r="GE185" s="12">
        <v>0</v>
      </c>
      <c r="GF185" s="12">
        <v>0</v>
      </c>
      <c r="GG185" s="12">
        <v>0</v>
      </c>
      <c r="GH185" s="12">
        <v>0</v>
      </c>
      <c r="GI185" s="12">
        <v>0</v>
      </c>
    </row>
    <row r="186" spans="1:191" x14ac:dyDescent="0.45">
      <c r="A186">
        <v>184</v>
      </c>
      <c r="B186" s="22" t="s">
        <v>286</v>
      </c>
      <c r="C186" s="23" t="s">
        <v>13</v>
      </c>
      <c r="D186" s="1">
        <v>3</v>
      </c>
      <c r="E186" s="1">
        <v>1</v>
      </c>
      <c r="F186" s="1">
        <f>COUNTIF(H186:GI186,"&gt;0")</f>
        <v>1</v>
      </c>
      <c r="G186" s="1">
        <f t="shared" si="18"/>
        <v>1</v>
      </c>
      <c r="H186" s="12">
        <v>0</v>
      </c>
      <c r="I186" s="12">
        <v>0</v>
      </c>
      <c r="J186" s="12">
        <v>0</v>
      </c>
      <c r="K186" s="12">
        <v>0</v>
      </c>
      <c r="L186" s="12">
        <v>0</v>
      </c>
      <c r="M186" s="12">
        <v>0</v>
      </c>
      <c r="N186" s="12">
        <v>0</v>
      </c>
      <c r="O186" s="12">
        <v>0</v>
      </c>
      <c r="P186" s="12">
        <v>0</v>
      </c>
      <c r="Q186" s="12">
        <v>0</v>
      </c>
      <c r="R186" s="12">
        <v>0</v>
      </c>
      <c r="S186" s="12">
        <v>0</v>
      </c>
      <c r="T186" s="12">
        <v>0</v>
      </c>
      <c r="U186" s="12">
        <v>0</v>
      </c>
      <c r="V186" s="12">
        <v>0</v>
      </c>
      <c r="W186" s="12">
        <v>0</v>
      </c>
      <c r="X186" s="12">
        <v>0</v>
      </c>
      <c r="Y186" s="12">
        <v>0</v>
      </c>
      <c r="Z186" s="12">
        <v>0</v>
      </c>
      <c r="AA186" s="12">
        <v>0</v>
      </c>
      <c r="AB186" s="12">
        <v>0</v>
      </c>
      <c r="AC186" s="12">
        <v>0</v>
      </c>
      <c r="AD186" s="12">
        <v>0</v>
      </c>
      <c r="AE186" s="12">
        <v>0</v>
      </c>
      <c r="AF186" s="12">
        <v>0</v>
      </c>
      <c r="AG186" s="12">
        <v>0</v>
      </c>
      <c r="AH186" s="12">
        <v>0</v>
      </c>
      <c r="AI186" s="12">
        <v>0</v>
      </c>
      <c r="AJ186" s="12">
        <v>0</v>
      </c>
      <c r="AK186" s="12">
        <v>0</v>
      </c>
      <c r="AL186" s="12">
        <v>0</v>
      </c>
      <c r="AM186" s="21">
        <v>0</v>
      </c>
      <c r="AN186" s="21">
        <v>0</v>
      </c>
      <c r="AO186" s="21">
        <v>0</v>
      </c>
      <c r="AP186" s="21">
        <v>0</v>
      </c>
      <c r="AQ186" s="21">
        <v>2</v>
      </c>
      <c r="AR186" s="21">
        <v>0</v>
      </c>
      <c r="AS186" s="21">
        <v>0</v>
      </c>
      <c r="AT186" s="12">
        <v>0</v>
      </c>
      <c r="AU186" s="12">
        <v>0</v>
      </c>
      <c r="AV186" s="12">
        <v>0</v>
      </c>
      <c r="AW186" s="12">
        <v>0</v>
      </c>
      <c r="AX186" s="12">
        <v>0</v>
      </c>
      <c r="AY186" s="12">
        <v>0</v>
      </c>
      <c r="AZ186" s="12">
        <v>0</v>
      </c>
      <c r="BA186" s="12">
        <v>0</v>
      </c>
      <c r="BB186" s="12">
        <v>0</v>
      </c>
      <c r="BC186" s="12">
        <v>0</v>
      </c>
      <c r="BD186" s="12">
        <v>0</v>
      </c>
      <c r="BE186" s="12">
        <v>0</v>
      </c>
      <c r="BF186" s="12">
        <v>0</v>
      </c>
      <c r="BG186" s="12">
        <v>0</v>
      </c>
      <c r="BH186" s="12">
        <v>0</v>
      </c>
      <c r="BI186" s="12">
        <v>0</v>
      </c>
      <c r="BJ186" s="12">
        <v>0</v>
      </c>
      <c r="BK186" s="12">
        <v>0</v>
      </c>
      <c r="BL186" s="12">
        <v>0</v>
      </c>
      <c r="BM186" s="12">
        <v>0</v>
      </c>
      <c r="BN186" s="12">
        <v>0</v>
      </c>
      <c r="BO186" s="12">
        <v>0</v>
      </c>
      <c r="BP186" s="12">
        <v>0</v>
      </c>
      <c r="BQ186" s="12">
        <v>0</v>
      </c>
      <c r="BR186" s="12">
        <v>0</v>
      </c>
      <c r="BS186" s="12">
        <v>0</v>
      </c>
      <c r="BT186" s="12">
        <v>0</v>
      </c>
      <c r="BU186" s="12">
        <v>0</v>
      </c>
      <c r="BV186" s="12">
        <v>0</v>
      </c>
      <c r="BW186" s="12">
        <v>0</v>
      </c>
      <c r="BX186" s="12">
        <v>0</v>
      </c>
      <c r="BY186" s="12">
        <v>0</v>
      </c>
      <c r="BZ186" s="12">
        <v>0</v>
      </c>
      <c r="CA186" s="12">
        <v>0</v>
      </c>
      <c r="CB186" s="12">
        <v>0</v>
      </c>
      <c r="CC186" s="12">
        <v>0</v>
      </c>
      <c r="CD186" s="12">
        <v>0</v>
      </c>
      <c r="CE186" s="12">
        <v>0</v>
      </c>
      <c r="CF186" s="12">
        <v>0</v>
      </c>
      <c r="CG186" s="12">
        <v>0</v>
      </c>
      <c r="CH186" s="12">
        <v>0</v>
      </c>
      <c r="CI186" s="12">
        <v>0</v>
      </c>
      <c r="CJ186" s="12">
        <v>0</v>
      </c>
      <c r="CK186" s="12">
        <v>0</v>
      </c>
      <c r="CL186" s="12">
        <v>0</v>
      </c>
      <c r="CM186" s="12">
        <v>0</v>
      </c>
      <c r="CN186" s="12">
        <v>0</v>
      </c>
      <c r="CO186" s="12">
        <v>0</v>
      </c>
      <c r="CP186" s="12">
        <v>0</v>
      </c>
      <c r="CQ186" s="12">
        <v>0</v>
      </c>
      <c r="CR186" s="12">
        <v>0</v>
      </c>
      <c r="CS186" s="12">
        <v>0</v>
      </c>
      <c r="CT186" s="12">
        <v>0</v>
      </c>
      <c r="CU186" s="12">
        <v>0</v>
      </c>
      <c r="CV186" s="12">
        <v>0</v>
      </c>
      <c r="CW186" s="12">
        <v>0</v>
      </c>
      <c r="CX186" s="12">
        <v>0</v>
      </c>
      <c r="CY186" s="12">
        <v>0</v>
      </c>
      <c r="CZ186" s="12">
        <v>0</v>
      </c>
      <c r="DA186" s="12">
        <v>0</v>
      </c>
      <c r="DB186" s="12">
        <v>0</v>
      </c>
      <c r="DC186" s="12">
        <v>0</v>
      </c>
      <c r="DD186" s="12">
        <v>0</v>
      </c>
      <c r="DE186" s="12">
        <v>0</v>
      </c>
      <c r="DF186" s="12">
        <v>0</v>
      </c>
      <c r="DG186" s="12">
        <v>0</v>
      </c>
      <c r="DH186" s="12">
        <v>0</v>
      </c>
      <c r="DI186" s="12">
        <v>0</v>
      </c>
      <c r="DJ186" s="12">
        <v>0</v>
      </c>
      <c r="DK186" s="12">
        <v>0</v>
      </c>
      <c r="DL186" s="12">
        <v>0</v>
      </c>
      <c r="DM186" s="12">
        <v>0</v>
      </c>
      <c r="DN186" s="12">
        <v>0</v>
      </c>
      <c r="DO186" s="12">
        <v>0</v>
      </c>
      <c r="DP186" s="12">
        <v>0</v>
      </c>
      <c r="DQ186" s="12">
        <v>0</v>
      </c>
      <c r="DR186" s="12">
        <v>0</v>
      </c>
      <c r="DS186" s="12">
        <v>0</v>
      </c>
      <c r="DT186" s="12">
        <v>0</v>
      </c>
      <c r="DU186" s="12">
        <v>0</v>
      </c>
      <c r="DV186" s="12">
        <v>0</v>
      </c>
      <c r="DW186" s="12">
        <v>0</v>
      </c>
      <c r="DX186" s="12">
        <v>0</v>
      </c>
      <c r="DY186" s="12">
        <v>0</v>
      </c>
      <c r="DZ186" s="12">
        <v>0</v>
      </c>
      <c r="EA186" s="12">
        <v>0</v>
      </c>
      <c r="EB186" s="12">
        <v>0</v>
      </c>
      <c r="EC186" s="12">
        <v>0</v>
      </c>
      <c r="ED186" s="12">
        <v>0</v>
      </c>
      <c r="EE186" s="12">
        <v>0</v>
      </c>
      <c r="EF186" s="12">
        <v>0</v>
      </c>
      <c r="EG186" s="12">
        <v>0</v>
      </c>
      <c r="EH186" s="12">
        <v>0</v>
      </c>
      <c r="EI186" s="12">
        <v>0</v>
      </c>
      <c r="EJ186" s="12">
        <v>0</v>
      </c>
      <c r="EK186" s="12">
        <v>0</v>
      </c>
      <c r="EL186" s="12">
        <v>0</v>
      </c>
      <c r="EM186" s="12">
        <v>0</v>
      </c>
      <c r="EN186" s="12">
        <v>0</v>
      </c>
      <c r="EO186" s="12">
        <v>0</v>
      </c>
      <c r="EP186" s="12">
        <v>0</v>
      </c>
      <c r="EQ186" s="12">
        <v>0</v>
      </c>
      <c r="ER186" s="12">
        <v>0</v>
      </c>
      <c r="ES186" s="12">
        <v>0</v>
      </c>
      <c r="ET186" s="12">
        <v>0</v>
      </c>
      <c r="EU186" s="12">
        <v>0</v>
      </c>
      <c r="EV186" s="12">
        <v>0</v>
      </c>
      <c r="EW186" s="12">
        <v>0</v>
      </c>
      <c r="EX186" s="12">
        <v>0</v>
      </c>
      <c r="EY186" s="12">
        <v>0</v>
      </c>
      <c r="EZ186" s="12">
        <v>0</v>
      </c>
      <c r="FA186" s="12">
        <v>0</v>
      </c>
      <c r="FB186" s="12">
        <v>0</v>
      </c>
      <c r="FC186" s="12">
        <v>0</v>
      </c>
      <c r="FD186" s="12">
        <v>0</v>
      </c>
      <c r="FE186" s="12">
        <v>0</v>
      </c>
      <c r="FF186" s="12">
        <v>0</v>
      </c>
      <c r="FG186" s="12">
        <v>0</v>
      </c>
      <c r="FH186" s="12">
        <v>0</v>
      </c>
      <c r="FI186" s="12">
        <v>0</v>
      </c>
      <c r="FJ186" s="12">
        <v>0</v>
      </c>
      <c r="FK186" s="12">
        <v>0</v>
      </c>
      <c r="FL186" s="12">
        <v>0</v>
      </c>
      <c r="FM186" s="12">
        <v>0</v>
      </c>
      <c r="FN186" s="12">
        <v>0</v>
      </c>
      <c r="FO186" s="12">
        <v>0</v>
      </c>
      <c r="FP186" s="12">
        <v>0</v>
      </c>
      <c r="FQ186" s="12">
        <v>0</v>
      </c>
      <c r="FR186" s="12">
        <v>0</v>
      </c>
      <c r="FS186" s="12">
        <v>0</v>
      </c>
      <c r="FT186" s="12">
        <v>0</v>
      </c>
      <c r="FU186" s="12">
        <v>0</v>
      </c>
      <c r="FV186" s="12">
        <v>0</v>
      </c>
      <c r="FW186" s="12">
        <v>0</v>
      </c>
      <c r="FX186" s="12">
        <v>0</v>
      </c>
      <c r="FY186" s="12">
        <v>0</v>
      </c>
      <c r="FZ186" s="12">
        <v>0</v>
      </c>
      <c r="GA186" s="12">
        <v>0</v>
      </c>
      <c r="GB186" s="12">
        <v>0</v>
      </c>
      <c r="GC186" s="12">
        <v>0</v>
      </c>
      <c r="GD186" s="12">
        <v>0</v>
      </c>
      <c r="GE186" s="12">
        <v>0</v>
      </c>
      <c r="GF186" s="12">
        <v>0</v>
      </c>
      <c r="GG186" s="12">
        <v>0</v>
      </c>
      <c r="GH186" s="12">
        <v>0</v>
      </c>
      <c r="GI186" s="12">
        <v>0</v>
      </c>
    </row>
    <row r="187" spans="1:191" x14ac:dyDescent="0.45">
      <c r="B187" s="22"/>
      <c r="C187" s="2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21"/>
      <c r="AN187" s="21"/>
      <c r="AP187" s="21"/>
      <c r="AQ187" s="21"/>
      <c r="AR187" s="21"/>
      <c r="AS187" s="21"/>
      <c r="AT187" s="12"/>
      <c r="AU187" s="12"/>
      <c r="AV187" s="12"/>
      <c r="AW187" s="12"/>
      <c r="AX187" s="12"/>
      <c r="AY187" s="12"/>
      <c r="AZ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Z187" s="12"/>
      <c r="CA187" s="12"/>
      <c r="CB187" s="12"/>
      <c r="CC187" s="12"/>
      <c r="CD187" s="12"/>
      <c r="CE187" s="12"/>
      <c r="CF187" s="12"/>
      <c r="CG187" s="12"/>
      <c r="CH187" s="12"/>
      <c r="CI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V187" s="12"/>
      <c r="CW187" s="12"/>
      <c r="CX187" s="12"/>
      <c r="CY187" s="12"/>
      <c r="CZ187" s="12"/>
      <c r="DA187" s="12"/>
      <c r="DB187" s="12"/>
      <c r="DC187" s="12"/>
      <c r="DD187" s="12"/>
      <c r="DE187" s="12"/>
      <c r="DG187" s="12"/>
      <c r="DH187" s="12"/>
      <c r="DI187" s="12"/>
      <c r="DJ187" s="12"/>
      <c r="DK187" s="12"/>
      <c r="DL187" s="12"/>
      <c r="DM187" s="12"/>
      <c r="DN187" s="12"/>
      <c r="DO187" s="12"/>
      <c r="DP187" s="12"/>
      <c r="DR187" s="12"/>
      <c r="DS187" s="12"/>
      <c r="DT187" s="12"/>
      <c r="DU187" s="12"/>
      <c r="DV187" s="12"/>
      <c r="DW187" s="12"/>
      <c r="DX187" s="12"/>
      <c r="DY187" s="12"/>
      <c r="DZ187" s="12"/>
      <c r="EA187" s="12"/>
      <c r="EC187" s="12"/>
      <c r="ED187" s="12"/>
      <c r="EE187" s="12"/>
      <c r="EF187" s="12"/>
      <c r="EG187" s="12"/>
      <c r="EH187" s="12"/>
      <c r="EI187" s="12"/>
      <c r="EJ187" s="12"/>
      <c r="EK187" s="12"/>
      <c r="EL187" s="12"/>
      <c r="EO187" s="12"/>
      <c r="EP187" s="12"/>
      <c r="EQ187" s="12"/>
      <c r="ER187" s="12"/>
      <c r="ES187" s="12"/>
      <c r="ET187" s="12"/>
      <c r="EU187" s="12"/>
      <c r="EV187" s="12"/>
      <c r="EW187" s="12"/>
      <c r="EX187" s="12"/>
      <c r="EZ187" s="12"/>
      <c r="FA187" s="12"/>
      <c r="FB187" s="12"/>
      <c r="FC187" s="12"/>
      <c r="FD187" s="12"/>
      <c r="FE187" s="12"/>
      <c r="FF187" s="12"/>
      <c r="FG187" s="12"/>
      <c r="FH187" s="12"/>
      <c r="FI187" s="12"/>
      <c r="FK187" s="12"/>
      <c r="FL187" s="12"/>
      <c r="FM187" s="12"/>
      <c r="FN187" s="12"/>
      <c r="FO187" s="12"/>
      <c r="FP187" s="12"/>
      <c r="FQ187" s="12"/>
      <c r="FR187" s="12"/>
      <c r="FS187" s="12"/>
      <c r="FT187" s="12"/>
      <c r="FU187" s="12"/>
      <c r="FW187" s="12"/>
      <c r="FX187" s="12"/>
      <c r="FY187" s="12"/>
      <c r="FZ187" s="12"/>
      <c r="GA187" s="12"/>
      <c r="GB187" s="12"/>
      <c r="GC187" s="12"/>
      <c r="GD187" s="12"/>
      <c r="GE187" s="12"/>
      <c r="GF187" s="12"/>
      <c r="GG187" s="12"/>
      <c r="GH187" s="12"/>
      <c r="GI187" s="12"/>
    </row>
    <row r="188" spans="1:191" x14ac:dyDescent="0.45">
      <c r="B188" s="22"/>
      <c r="C188" s="2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21"/>
      <c r="AN188" s="21"/>
      <c r="AP188" s="21"/>
      <c r="AQ188" s="21"/>
      <c r="AR188" s="21"/>
      <c r="AS188" s="21"/>
      <c r="AT188" s="12"/>
      <c r="AU188" s="12"/>
      <c r="AV188" s="12"/>
      <c r="AW188" s="12"/>
      <c r="AX188" s="12"/>
      <c r="AY188" s="12"/>
      <c r="AZ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Z188" s="12"/>
      <c r="CA188" s="12"/>
      <c r="CB188" s="12"/>
      <c r="CC188" s="12"/>
      <c r="CD188" s="12"/>
      <c r="CE188" s="12"/>
      <c r="CF188" s="12"/>
      <c r="CG188" s="12"/>
      <c r="CH188" s="12"/>
      <c r="CI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V188" s="12"/>
      <c r="CW188" s="12"/>
      <c r="CX188" s="12"/>
      <c r="CY188" s="12"/>
      <c r="CZ188" s="12"/>
      <c r="DA188" s="12"/>
      <c r="DB188" s="12"/>
      <c r="DC188" s="12"/>
      <c r="DD188" s="12"/>
      <c r="DE188" s="12"/>
      <c r="DG188" s="12"/>
      <c r="DH188" s="12"/>
      <c r="DI188" s="12"/>
      <c r="DJ188" s="12"/>
      <c r="DK188" s="12"/>
      <c r="DL188" s="12"/>
      <c r="DM188" s="12"/>
      <c r="DN188" s="12"/>
      <c r="DO188" s="12"/>
      <c r="DP188" s="12"/>
      <c r="DR188" s="12"/>
      <c r="DS188" s="12"/>
      <c r="DT188" s="12"/>
      <c r="DU188" s="12"/>
      <c r="DV188" s="12"/>
      <c r="DW188" s="12"/>
      <c r="DX188" s="12"/>
      <c r="DY188" s="12"/>
      <c r="DZ188" s="12"/>
      <c r="EA188" s="12"/>
      <c r="EC188" s="12"/>
      <c r="ED188" s="12"/>
      <c r="EE188" s="12"/>
      <c r="EF188" s="12"/>
      <c r="EG188" s="12"/>
      <c r="EH188" s="12"/>
      <c r="EI188" s="12"/>
      <c r="EJ188" s="12"/>
      <c r="EK188" s="12"/>
      <c r="EL188" s="12"/>
      <c r="EO188" s="12"/>
      <c r="EP188" s="12"/>
      <c r="EQ188" s="12"/>
      <c r="ER188" s="12"/>
      <c r="ES188" s="12"/>
      <c r="ET188" s="12"/>
      <c r="EU188" s="12"/>
      <c r="EV188" s="12"/>
      <c r="EW188" s="12"/>
      <c r="EX188" s="12"/>
      <c r="EZ188" s="12"/>
      <c r="FA188" s="12"/>
      <c r="FB188" s="12"/>
      <c r="FC188" s="12"/>
      <c r="FD188" s="12"/>
      <c r="FE188" s="12"/>
      <c r="FF188" s="12"/>
      <c r="FG188" s="12"/>
      <c r="FH188" s="12"/>
      <c r="FI188" s="12"/>
      <c r="FK188" s="12"/>
      <c r="FL188" s="12"/>
      <c r="FM188" s="12"/>
      <c r="FN188" s="12"/>
      <c r="FO188" s="12"/>
      <c r="FP188" s="12"/>
      <c r="FQ188" s="12"/>
      <c r="FR188" s="12"/>
      <c r="FS188" s="12"/>
      <c r="FT188" s="12"/>
      <c r="FU188" s="12"/>
      <c r="FW188" s="12"/>
      <c r="FX188" s="12"/>
      <c r="FY188" s="12"/>
      <c r="FZ188" s="12"/>
      <c r="GA188" s="12"/>
      <c r="GB188" s="12"/>
      <c r="GC188" s="12"/>
      <c r="GD188" s="12"/>
      <c r="GE188" s="12"/>
      <c r="GF188" s="12"/>
      <c r="GG188" s="12"/>
      <c r="GH188" s="12"/>
      <c r="GI188" s="12"/>
    </row>
    <row r="189" spans="1:191" x14ac:dyDescent="0.45">
      <c r="B189" s="22"/>
      <c r="C189" s="2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21"/>
      <c r="AN189" s="21"/>
      <c r="AP189" s="21"/>
      <c r="AQ189" s="21"/>
      <c r="AR189" s="21"/>
      <c r="AS189" s="21"/>
      <c r="AT189" s="12"/>
      <c r="AU189" s="12"/>
      <c r="AV189" s="12"/>
      <c r="AW189" s="12"/>
      <c r="AX189" s="12"/>
      <c r="AY189" s="12"/>
      <c r="AZ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Z189" s="12"/>
      <c r="CA189" s="12"/>
      <c r="CB189" s="12"/>
      <c r="CC189" s="12"/>
      <c r="CD189" s="12"/>
      <c r="CE189" s="12"/>
      <c r="CF189" s="12"/>
      <c r="CG189" s="12"/>
      <c r="CH189" s="12"/>
      <c r="CI189" s="12"/>
      <c r="CK189" s="12"/>
      <c r="CL189" s="12"/>
      <c r="CM189" s="12"/>
      <c r="CN189" s="12"/>
      <c r="CO189" s="12"/>
      <c r="CP189" s="12"/>
      <c r="CQ189" s="12"/>
      <c r="CR189" s="12"/>
      <c r="CS189" s="12"/>
      <c r="CT189" s="12"/>
      <c r="CV189" s="12"/>
      <c r="CW189" s="12"/>
      <c r="CX189" s="12"/>
      <c r="CY189" s="12"/>
      <c r="CZ189" s="12"/>
      <c r="DA189" s="12"/>
      <c r="DB189" s="12"/>
      <c r="DC189" s="12"/>
      <c r="DD189" s="12"/>
      <c r="DE189" s="12"/>
      <c r="DG189" s="12"/>
      <c r="DH189" s="12"/>
      <c r="DI189" s="12"/>
      <c r="DJ189" s="12"/>
      <c r="DK189" s="12"/>
      <c r="DL189" s="12"/>
      <c r="DM189" s="12"/>
      <c r="DN189" s="12"/>
      <c r="DO189" s="12"/>
      <c r="DP189" s="12"/>
      <c r="DR189" s="12"/>
      <c r="DS189" s="12"/>
      <c r="DT189" s="12"/>
      <c r="DU189" s="12"/>
      <c r="DV189" s="12"/>
      <c r="DW189" s="12"/>
      <c r="DX189" s="12"/>
      <c r="DY189" s="12"/>
      <c r="DZ189" s="12"/>
      <c r="EA189" s="12"/>
      <c r="EC189" s="12"/>
      <c r="ED189" s="12"/>
      <c r="EE189" s="12"/>
      <c r="EF189" s="12"/>
      <c r="EG189" s="12"/>
      <c r="EH189" s="12"/>
      <c r="EI189" s="12"/>
      <c r="EJ189" s="12"/>
      <c r="EK189" s="12"/>
      <c r="EL189" s="12"/>
      <c r="EO189" s="12"/>
      <c r="EP189" s="12"/>
      <c r="EQ189" s="12"/>
      <c r="ER189" s="12"/>
      <c r="ES189" s="12"/>
      <c r="ET189" s="12"/>
      <c r="EU189" s="12"/>
      <c r="EV189" s="12"/>
      <c r="EW189" s="12"/>
      <c r="EX189" s="12"/>
      <c r="EZ189" s="12"/>
      <c r="FA189" s="12"/>
      <c r="FB189" s="12"/>
      <c r="FC189" s="12"/>
      <c r="FD189" s="12"/>
      <c r="FE189" s="12"/>
      <c r="FF189" s="12"/>
      <c r="FG189" s="12"/>
      <c r="FH189" s="12"/>
      <c r="FI189" s="12"/>
      <c r="FK189" s="12"/>
      <c r="FL189" s="12"/>
      <c r="FM189" s="12"/>
      <c r="FN189" s="12"/>
      <c r="FO189" s="12"/>
      <c r="FP189" s="12"/>
      <c r="FQ189" s="12"/>
      <c r="FR189" s="12"/>
      <c r="FS189" s="12"/>
      <c r="FT189" s="12"/>
      <c r="FU189" s="12"/>
      <c r="FW189" s="12"/>
      <c r="FX189" s="12"/>
      <c r="FY189" s="12"/>
      <c r="FZ189" s="12"/>
      <c r="GA189" s="12"/>
      <c r="GB189" s="12"/>
      <c r="GC189" s="12"/>
      <c r="GD189" s="12"/>
      <c r="GE189" s="12"/>
      <c r="GF189" s="12"/>
      <c r="GG189" s="12"/>
      <c r="GH189" s="12"/>
      <c r="GI189" s="12"/>
    </row>
    <row r="190" spans="1:191" x14ac:dyDescent="0.45">
      <c r="B190" s="22"/>
      <c r="C190" s="2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21"/>
      <c r="AN190" s="21"/>
      <c r="AP190" s="21"/>
      <c r="AQ190" s="21"/>
      <c r="AR190" s="21"/>
      <c r="AS190" s="21"/>
      <c r="AT190" s="12"/>
      <c r="AU190" s="12"/>
      <c r="AV190" s="12"/>
      <c r="AW190" s="12"/>
      <c r="AX190" s="12"/>
      <c r="AY190" s="12"/>
      <c r="AZ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Z190" s="12"/>
      <c r="CA190" s="12"/>
      <c r="CB190" s="12"/>
      <c r="CC190" s="12"/>
      <c r="CD190" s="12"/>
      <c r="CE190" s="12"/>
      <c r="CF190" s="12"/>
      <c r="CG190" s="12"/>
      <c r="CH190" s="12"/>
      <c r="CI190" s="12"/>
      <c r="CK190" s="12"/>
      <c r="CL190" s="12"/>
      <c r="CM190" s="12"/>
      <c r="CN190" s="12"/>
      <c r="CO190" s="12"/>
      <c r="CP190" s="12"/>
      <c r="CQ190" s="12"/>
      <c r="CR190" s="12"/>
      <c r="CS190" s="12"/>
      <c r="CT190" s="12"/>
      <c r="CV190" s="12"/>
      <c r="CW190" s="12"/>
      <c r="CX190" s="12"/>
      <c r="CY190" s="12"/>
      <c r="CZ190" s="12"/>
      <c r="DA190" s="12"/>
      <c r="DB190" s="12"/>
      <c r="DC190" s="12"/>
      <c r="DD190" s="12"/>
      <c r="DE190" s="12"/>
      <c r="DG190" s="12"/>
      <c r="DH190" s="12"/>
      <c r="DI190" s="12"/>
      <c r="DJ190" s="12"/>
      <c r="DK190" s="12"/>
      <c r="DL190" s="12"/>
      <c r="DM190" s="12"/>
      <c r="DN190" s="12"/>
      <c r="DO190" s="12"/>
      <c r="DP190" s="12"/>
      <c r="DR190" s="12"/>
      <c r="DS190" s="12"/>
      <c r="DT190" s="12"/>
      <c r="DU190" s="12"/>
      <c r="DV190" s="12"/>
      <c r="DW190" s="12"/>
      <c r="DX190" s="12"/>
      <c r="DY190" s="12"/>
      <c r="DZ190" s="12"/>
      <c r="EA190" s="12"/>
      <c r="EC190" s="12"/>
      <c r="ED190" s="12"/>
      <c r="EE190" s="12"/>
      <c r="EF190" s="12"/>
      <c r="EG190" s="12"/>
      <c r="EH190" s="12"/>
      <c r="EI190" s="12"/>
      <c r="EJ190" s="12"/>
      <c r="EK190" s="12"/>
      <c r="EL190" s="12"/>
      <c r="EO190" s="12"/>
      <c r="EP190" s="12"/>
      <c r="EQ190" s="12"/>
      <c r="ER190" s="12"/>
      <c r="ES190" s="12"/>
      <c r="ET190" s="12"/>
      <c r="EU190" s="12"/>
      <c r="EV190" s="12"/>
      <c r="EW190" s="12"/>
      <c r="EX190" s="12"/>
      <c r="EZ190" s="12"/>
      <c r="FA190" s="12"/>
      <c r="FB190" s="12"/>
      <c r="FC190" s="12"/>
      <c r="FD190" s="12"/>
      <c r="FE190" s="12"/>
      <c r="FF190" s="12"/>
      <c r="FG190" s="12"/>
      <c r="FH190" s="12"/>
      <c r="FI190" s="12"/>
      <c r="FK190" s="12"/>
      <c r="FL190" s="12"/>
      <c r="FM190" s="12"/>
      <c r="FN190" s="12"/>
      <c r="FO190" s="12"/>
      <c r="FP190" s="12"/>
      <c r="FQ190" s="12"/>
      <c r="FR190" s="12"/>
      <c r="FS190" s="12"/>
      <c r="FT190" s="12"/>
      <c r="FU190" s="12"/>
      <c r="FW190" s="12"/>
      <c r="FX190" s="12"/>
      <c r="FY190" s="12"/>
      <c r="FZ190" s="12"/>
      <c r="GA190" s="12"/>
      <c r="GB190" s="12"/>
      <c r="GC190" s="12"/>
      <c r="GD190" s="12"/>
      <c r="GE190" s="12"/>
      <c r="GF190" s="12"/>
      <c r="GG190" s="12"/>
      <c r="GH190" s="12"/>
      <c r="GI190" s="12"/>
    </row>
  </sheetData>
  <conditionalFormatting sqref="H187:Q190 S187:AB190 AD187:AL190 AP187:AZ190 BB187:BK190 BM187:BX190 BZ187:CI190 CK187:CT190 CV187:DE190 DG187:DP190 DR187:EA190 EC187:EL190 EO187:EX190 EZ187:FI190 FK187:FU190 FW187:FZ190 H3:AL33 H35:AL177 AN35:FZ177 AN3:FZ33 AN187:AN190 GI3:GI33 GI35:GI177 GI187:GI190">
    <cfRule type="cellIs" dxfId="109" priority="120" operator="greaterThan">
      <formula>0</formula>
    </cfRule>
  </conditionalFormatting>
  <conditionalFormatting sqref="H34:AL34 AN34:FZ34 GI34">
    <cfRule type="cellIs" dxfId="108" priority="117" operator="greaterThan">
      <formula>0</formula>
    </cfRule>
  </conditionalFormatting>
  <conditionalFormatting sqref="AM3:AM177 AM187:AM190">
    <cfRule type="cellIs" dxfId="107" priority="115" operator="greaterThan">
      <formula>0</formula>
    </cfRule>
  </conditionalFormatting>
  <conditionalFormatting sqref="AN179:FZ179 H179:AL179 GI179">
    <cfRule type="cellIs" dxfId="106" priority="113" operator="greaterThan">
      <formula>0</formula>
    </cfRule>
  </conditionalFormatting>
  <conditionalFormatting sqref="AM179">
    <cfRule type="cellIs" dxfId="105" priority="112" operator="greaterThan">
      <formula>0</formula>
    </cfRule>
  </conditionalFormatting>
  <conditionalFormatting sqref="AN178:FZ178 H178:AL178 GI178">
    <cfRule type="cellIs" dxfId="104" priority="111" operator="greaterThan">
      <formula>0</formula>
    </cfRule>
  </conditionalFormatting>
  <conditionalFormatting sqref="AM178">
    <cfRule type="cellIs" dxfId="103" priority="110" operator="greaterThan">
      <formula>0</formula>
    </cfRule>
  </conditionalFormatting>
  <conditionalFormatting sqref="AN181:FZ181 H181:AL181 GI181">
    <cfRule type="cellIs" dxfId="102" priority="109" operator="greaterThan">
      <formula>0</formula>
    </cfRule>
  </conditionalFormatting>
  <conditionalFormatting sqref="AM181">
    <cfRule type="cellIs" dxfId="101" priority="108" operator="greaterThan">
      <formula>0</formula>
    </cfRule>
  </conditionalFormatting>
  <conditionalFormatting sqref="AN180:FZ180 H180:AL180 GI180">
    <cfRule type="cellIs" dxfId="100" priority="107" operator="greaterThan">
      <formula>0</formula>
    </cfRule>
  </conditionalFormatting>
  <conditionalFormatting sqref="AM180">
    <cfRule type="cellIs" dxfId="99" priority="106" operator="greaterThan">
      <formula>0</formula>
    </cfRule>
  </conditionalFormatting>
  <conditionalFormatting sqref="GG3:GG33 GG35:GG177 GG187:GG190">
    <cfRule type="cellIs" dxfId="98" priority="105" operator="greaterThan">
      <formula>0</formula>
    </cfRule>
  </conditionalFormatting>
  <conditionalFormatting sqref="GG34">
    <cfRule type="cellIs" dxfId="97" priority="104" operator="greaterThan">
      <formula>0</formula>
    </cfRule>
  </conditionalFormatting>
  <conditionalFormatting sqref="GG179">
    <cfRule type="cellIs" dxfId="96" priority="103" operator="greaterThan">
      <formula>0</formula>
    </cfRule>
  </conditionalFormatting>
  <conditionalFormatting sqref="GG178">
    <cfRule type="cellIs" dxfId="95" priority="102" operator="greaterThan">
      <formula>0</formula>
    </cfRule>
  </conditionalFormatting>
  <conditionalFormatting sqref="GG181">
    <cfRule type="cellIs" dxfId="94" priority="101" operator="greaterThan">
      <formula>0</formula>
    </cfRule>
  </conditionalFormatting>
  <conditionalFormatting sqref="GG180">
    <cfRule type="cellIs" dxfId="93" priority="100" operator="greaterThan">
      <formula>0</formula>
    </cfRule>
  </conditionalFormatting>
  <conditionalFormatting sqref="GA3:GA33 GA35:GA177 GA187:GA190">
    <cfRule type="cellIs" dxfId="92" priority="99" operator="greaterThan">
      <formula>0</formula>
    </cfRule>
  </conditionalFormatting>
  <conditionalFormatting sqref="GA34">
    <cfRule type="cellIs" dxfId="91" priority="98" operator="greaterThan">
      <formula>0</formula>
    </cfRule>
  </conditionalFormatting>
  <conditionalFormatting sqref="GA179">
    <cfRule type="cellIs" dxfId="90" priority="97" operator="greaterThan">
      <formula>0</formula>
    </cfRule>
  </conditionalFormatting>
  <conditionalFormatting sqref="GA178">
    <cfRule type="cellIs" dxfId="89" priority="96" operator="greaterThan">
      <formula>0</formula>
    </cfRule>
  </conditionalFormatting>
  <conditionalFormatting sqref="GA181">
    <cfRule type="cellIs" dxfId="88" priority="95" operator="greaterThan">
      <formula>0</formula>
    </cfRule>
  </conditionalFormatting>
  <conditionalFormatting sqref="GA180">
    <cfRule type="cellIs" dxfId="87" priority="94" operator="greaterThan">
      <formula>0</formula>
    </cfRule>
  </conditionalFormatting>
  <conditionalFormatting sqref="GC3:GC33 GC35:GC177 GC187:GC190">
    <cfRule type="cellIs" dxfId="86" priority="93" operator="greaterThan">
      <formula>0</formula>
    </cfRule>
  </conditionalFormatting>
  <conditionalFormatting sqref="GC34">
    <cfRule type="cellIs" dxfId="85" priority="92" operator="greaterThan">
      <formula>0</formula>
    </cfRule>
  </conditionalFormatting>
  <conditionalFormatting sqref="GC179">
    <cfRule type="cellIs" dxfId="84" priority="91" operator="greaterThan">
      <formula>0</formula>
    </cfRule>
  </conditionalFormatting>
  <conditionalFormatting sqref="GC178">
    <cfRule type="cellIs" dxfId="83" priority="90" operator="greaterThan">
      <formula>0</formula>
    </cfRule>
  </conditionalFormatting>
  <conditionalFormatting sqref="GC181">
    <cfRule type="cellIs" dxfId="82" priority="89" operator="greaterThan">
      <formula>0</formula>
    </cfRule>
  </conditionalFormatting>
  <conditionalFormatting sqref="GC180">
    <cfRule type="cellIs" dxfId="81" priority="88" operator="greaterThan">
      <formula>0</formula>
    </cfRule>
  </conditionalFormatting>
  <conditionalFormatting sqref="GB3:GB33 GB35:GB177 GB187:GB190">
    <cfRule type="cellIs" dxfId="80" priority="87" operator="greaterThan">
      <formula>0</formula>
    </cfRule>
  </conditionalFormatting>
  <conditionalFormatting sqref="GB34">
    <cfRule type="cellIs" dxfId="79" priority="86" operator="greaterThan">
      <formula>0</formula>
    </cfRule>
  </conditionalFormatting>
  <conditionalFormatting sqref="GB179">
    <cfRule type="cellIs" dxfId="78" priority="85" operator="greaterThan">
      <formula>0</formula>
    </cfRule>
  </conditionalFormatting>
  <conditionalFormatting sqref="GB178">
    <cfRule type="cellIs" dxfId="77" priority="84" operator="greaterThan">
      <formula>0</formula>
    </cfRule>
  </conditionalFormatting>
  <conditionalFormatting sqref="GB181">
    <cfRule type="cellIs" dxfId="76" priority="83" operator="greaterThan">
      <formula>0</formula>
    </cfRule>
  </conditionalFormatting>
  <conditionalFormatting sqref="GB180">
    <cfRule type="cellIs" dxfId="75" priority="82" operator="greaterThan">
      <formula>0</formula>
    </cfRule>
  </conditionalFormatting>
  <conditionalFormatting sqref="AN182:FZ182 H182:AL182 GI182">
    <cfRule type="cellIs" dxfId="74" priority="81" operator="greaterThan">
      <formula>0</formula>
    </cfRule>
  </conditionalFormatting>
  <conditionalFormatting sqref="AM182">
    <cfRule type="cellIs" dxfId="73" priority="80" operator="greaterThan">
      <formula>0</formula>
    </cfRule>
  </conditionalFormatting>
  <conditionalFormatting sqref="GG182">
    <cfRule type="cellIs" dxfId="72" priority="79" operator="greaterThan">
      <formula>0</formula>
    </cfRule>
  </conditionalFormatting>
  <conditionalFormatting sqref="GA182">
    <cfRule type="cellIs" dxfId="71" priority="78" operator="greaterThan">
      <formula>0</formula>
    </cfRule>
  </conditionalFormatting>
  <conditionalFormatting sqref="GC182">
    <cfRule type="cellIs" dxfId="70" priority="77" operator="greaterThan">
      <formula>0</formula>
    </cfRule>
  </conditionalFormatting>
  <conditionalFormatting sqref="GB182">
    <cfRule type="cellIs" dxfId="69" priority="76" operator="greaterThan">
      <formula>0</formula>
    </cfRule>
  </conditionalFormatting>
  <conditionalFormatting sqref="GH3:GH33 GH35:GH177 GH187:GH190">
    <cfRule type="cellIs" dxfId="68" priority="75" operator="greaterThan">
      <formula>0</formula>
    </cfRule>
  </conditionalFormatting>
  <conditionalFormatting sqref="GH34">
    <cfRule type="cellIs" dxfId="67" priority="74" operator="greaterThan">
      <formula>0</formula>
    </cfRule>
  </conditionalFormatting>
  <conditionalFormatting sqref="GH179">
    <cfRule type="cellIs" dxfId="66" priority="73" operator="greaterThan">
      <formula>0</formula>
    </cfRule>
  </conditionalFormatting>
  <conditionalFormatting sqref="GH178">
    <cfRule type="cellIs" dxfId="65" priority="72" operator="greaterThan">
      <formula>0</formula>
    </cfRule>
  </conditionalFormatting>
  <conditionalFormatting sqref="GH181">
    <cfRule type="cellIs" dxfId="64" priority="71" operator="greaterThan">
      <formula>0</formula>
    </cfRule>
  </conditionalFormatting>
  <conditionalFormatting sqref="GH180">
    <cfRule type="cellIs" dxfId="63" priority="70" operator="greaterThan">
      <formula>0</formula>
    </cfRule>
  </conditionalFormatting>
  <conditionalFormatting sqref="GH182">
    <cfRule type="cellIs" dxfId="62" priority="69" operator="greaterThan">
      <formula>0</formula>
    </cfRule>
  </conditionalFormatting>
  <conditionalFormatting sqref="AN183:FZ183 H183:AL183 GI183">
    <cfRule type="cellIs" dxfId="61" priority="68" operator="greaterThan">
      <formula>0</formula>
    </cfRule>
  </conditionalFormatting>
  <conditionalFormatting sqref="AM183">
    <cfRule type="cellIs" dxfId="60" priority="67" operator="greaterThan">
      <formula>0</formula>
    </cfRule>
  </conditionalFormatting>
  <conditionalFormatting sqref="GG183">
    <cfRule type="cellIs" dxfId="59" priority="66" operator="greaterThan">
      <formula>0</formula>
    </cfRule>
  </conditionalFormatting>
  <conditionalFormatting sqref="GA183">
    <cfRule type="cellIs" dxfId="58" priority="65" operator="greaterThan">
      <formula>0</formula>
    </cfRule>
  </conditionalFormatting>
  <conditionalFormatting sqref="GC183">
    <cfRule type="cellIs" dxfId="57" priority="64" operator="greaterThan">
      <formula>0</formula>
    </cfRule>
  </conditionalFormatting>
  <conditionalFormatting sqref="GB183">
    <cfRule type="cellIs" dxfId="56" priority="63" operator="greaterThan">
      <formula>0</formula>
    </cfRule>
  </conditionalFormatting>
  <conditionalFormatting sqref="GH183">
    <cfRule type="cellIs" dxfId="55" priority="62" operator="greaterThan">
      <formula>0</formula>
    </cfRule>
  </conditionalFormatting>
  <conditionalFormatting sqref="H186:AL186 AN186:FZ186 GI186">
    <cfRule type="cellIs" dxfId="54" priority="47" operator="greaterThan">
      <formula>0</formula>
    </cfRule>
  </conditionalFormatting>
  <conditionalFormatting sqref="AM186">
    <cfRule type="cellIs" dxfId="53" priority="46" operator="greaterThan">
      <formula>0</formula>
    </cfRule>
  </conditionalFormatting>
  <conditionalFormatting sqref="GG186">
    <cfRule type="cellIs" dxfId="52" priority="45" operator="greaterThan">
      <formula>0</formula>
    </cfRule>
  </conditionalFormatting>
  <conditionalFormatting sqref="GA186">
    <cfRule type="cellIs" dxfId="51" priority="44" operator="greaterThan">
      <formula>0</formula>
    </cfRule>
  </conditionalFormatting>
  <conditionalFormatting sqref="GC186">
    <cfRule type="cellIs" dxfId="50" priority="43" operator="greaterThan">
      <formula>0</formula>
    </cfRule>
  </conditionalFormatting>
  <conditionalFormatting sqref="GB186">
    <cfRule type="cellIs" dxfId="49" priority="42" operator="greaterThan">
      <formula>0</formula>
    </cfRule>
  </conditionalFormatting>
  <conditionalFormatting sqref="GH186">
    <cfRule type="cellIs" dxfId="48" priority="41" operator="greaterThan">
      <formula>0</formula>
    </cfRule>
  </conditionalFormatting>
  <conditionalFormatting sqref="H185:AL185 AN185:FZ185 GI185">
    <cfRule type="cellIs" dxfId="47" priority="54" operator="greaterThan">
      <formula>0</formula>
    </cfRule>
  </conditionalFormatting>
  <conditionalFormatting sqref="AM185">
    <cfRule type="cellIs" dxfId="46" priority="53" operator="greaterThan">
      <formula>0</formula>
    </cfRule>
  </conditionalFormatting>
  <conditionalFormatting sqref="GG185">
    <cfRule type="cellIs" dxfId="45" priority="52" operator="greaterThan">
      <formula>0</formula>
    </cfRule>
  </conditionalFormatting>
  <conditionalFormatting sqref="GA185">
    <cfRule type="cellIs" dxfId="44" priority="51" operator="greaterThan">
      <formula>0</formula>
    </cfRule>
  </conditionalFormatting>
  <conditionalFormatting sqref="GC185">
    <cfRule type="cellIs" dxfId="43" priority="50" operator="greaterThan">
      <formula>0</formula>
    </cfRule>
  </conditionalFormatting>
  <conditionalFormatting sqref="GB185">
    <cfRule type="cellIs" dxfId="42" priority="49" operator="greaterThan">
      <formula>0</formula>
    </cfRule>
  </conditionalFormatting>
  <conditionalFormatting sqref="GH185">
    <cfRule type="cellIs" dxfId="41" priority="48" operator="greaterThan">
      <formula>0</formula>
    </cfRule>
  </conditionalFormatting>
  <conditionalFormatting sqref="H184:AL184 AN184:FZ184 GI184">
    <cfRule type="cellIs" dxfId="40" priority="40" operator="greaterThan">
      <formula>0</formula>
    </cfRule>
  </conditionalFormatting>
  <conditionalFormatting sqref="AM184">
    <cfRule type="cellIs" dxfId="39" priority="39" operator="greaterThan">
      <formula>0</formula>
    </cfRule>
  </conditionalFormatting>
  <conditionalFormatting sqref="GG184">
    <cfRule type="cellIs" dxfId="38" priority="38" operator="greaterThan">
      <formula>0</formula>
    </cfRule>
  </conditionalFormatting>
  <conditionalFormatting sqref="GA184">
    <cfRule type="cellIs" dxfId="37" priority="37" operator="greaterThan">
      <formula>0</formula>
    </cfRule>
  </conditionalFormatting>
  <conditionalFormatting sqref="GC184">
    <cfRule type="cellIs" dxfId="36" priority="36" operator="greaterThan">
      <formula>0</formula>
    </cfRule>
  </conditionalFormatting>
  <conditionalFormatting sqref="GB184">
    <cfRule type="cellIs" dxfId="35" priority="35" operator="greaterThan">
      <formula>0</formula>
    </cfRule>
  </conditionalFormatting>
  <conditionalFormatting sqref="GH184">
    <cfRule type="cellIs" dxfId="34" priority="34" operator="greaterThan">
      <formula>0</formula>
    </cfRule>
  </conditionalFormatting>
  <conditionalFormatting sqref="GE185">
    <cfRule type="cellIs" dxfId="33" priority="7" operator="greaterThan">
      <formula>0</formula>
    </cfRule>
  </conditionalFormatting>
  <conditionalFormatting sqref="GF186">
    <cfRule type="cellIs" dxfId="32" priority="6" operator="greaterThan">
      <formula>0</formula>
    </cfRule>
  </conditionalFormatting>
  <conditionalFormatting sqref="GD186">
    <cfRule type="cellIs" dxfId="31" priority="5" operator="greaterThan">
      <formula>0</formula>
    </cfRule>
  </conditionalFormatting>
  <conditionalFormatting sqref="GE186">
    <cfRule type="cellIs" dxfId="30" priority="4" operator="greaterThan">
      <formula>0</formula>
    </cfRule>
  </conditionalFormatting>
  <conditionalFormatting sqref="GF184">
    <cfRule type="cellIs" dxfId="29" priority="3" operator="greaterThan">
      <formula>0</formula>
    </cfRule>
  </conditionalFormatting>
  <conditionalFormatting sqref="GD184">
    <cfRule type="cellIs" dxfId="28" priority="2" operator="greaterThan">
      <formula>0</formula>
    </cfRule>
  </conditionalFormatting>
  <conditionalFormatting sqref="GE184">
    <cfRule type="cellIs" dxfId="27" priority="1" operator="greaterThan">
      <formula>0</formula>
    </cfRule>
  </conditionalFormatting>
  <conditionalFormatting sqref="GF3:GF33 GF35:GF177 GF187:GF190">
    <cfRule type="cellIs" dxfId="26" priority="33" operator="greaterThan">
      <formula>0</formula>
    </cfRule>
  </conditionalFormatting>
  <conditionalFormatting sqref="GF34">
    <cfRule type="cellIs" dxfId="25" priority="32" operator="greaterThan">
      <formula>0</formula>
    </cfRule>
  </conditionalFormatting>
  <conditionalFormatting sqref="GF179">
    <cfRule type="cellIs" dxfId="24" priority="31" operator="greaterThan">
      <formula>0</formula>
    </cfRule>
  </conditionalFormatting>
  <conditionalFormatting sqref="GF178">
    <cfRule type="cellIs" dxfId="23" priority="30" operator="greaterThan">
      <formula>0</formula>
    </cfRule>
  </conditionalFormatting>
  <conditionalFormatting sqref="GF181">
    <cfRule type="cellIs" dxfId="22" priority="29" operator="greaterThan">
      <formula>0</formula>
    </cfRule>
  </conditionalFormatting>
  <conditionalFormatting sqref="GF180">
    <cfRule type="cellIs" dxfId="21" priority="28" operator="greaterThan">
      <formula>0</formula>
    </cfRule>
  </conditionalFormatting>
  <conditionalFormatting sqref="GD3:GD33 GD35:GD177 GD187:GD190">
    <cfRule type="cellIs" dxfId="20" priority="27" operator="greaterThan">
      <formula>0</formula>
    </cfRule>
  </conditionalFormatting>
  <conditionalFormatting sqref="GD34">
    <cfRule type="cellIs" dxfId="19" priority="26" operator="greaterThan">
      <formula>0</formula>
    </cfRule>
  </conditionalFormatting>
  <conditionalFormatting sqref="GD179">
    <cfRule type="cellIs" dxfId="18" priority="25" operator="greaterThan">
      <formula>0</formula>
    </cfRule>
  </conditionalFormatting>
  <conditionalFormatting sqref="GD178">
    <cfRule type="cellIs" dxfId="17" priority="24" operator="greaterThan">
      <formula>0</formula>
    </cfRule>
  </conditionalFormatting>
  <conditionalFormatting sqref="GD181">
    <cfRule type="cellIs" dxfId="16" priority="23" operator="greaterThan">
      <formula>0</formula>
    </cfRule>
  </conditionalFormatting>
  <conditionalFormatting sqref="GD180">
    <cfRule type="cellIs" dxfId="15" priority="22" operator="greaterThan">
      <formula>0</formula>
    </cfRule>
  </conditionalFormatting>
  <conditionalFormatting sqref="GF182">
    <cfRule type="cellIs" dxfId="14" priority="21" operator="greaterThan">
      <formula>0</formula>
    </cfRule>
  </conditionalFormatting>
  <conditionalFormatting sqref="GD182">
    <cfRule type="cellIs" dxfId="13" priority="20" operator="greaterThan">
      <formula>0</formula>
    </cfRule>
  </conditionalFormatting>
  <conditionalFormatting sqref="GE3:GE33 GE35:GE177 GE187:GE190">
    <cfRule type="cellIs" dxfId="12" priority="19" operator="greaterThan">
      <formula>0</formula>
    </cfRule>
  </conditionalFormatting>
  <conditionalFormatting sqref="GE34">
    <cfRule type="cellIs" dxfId="11" priority="18" operator="greaterThan">
      <formula>0</formula>
    </cfRule>
  </conditionalFormatting>
  <conditionalFormatting sqref="GE179">
    <cfRule type="cellIs" dxfId="10" priority="17" operator="greaterThan">
      <formula>0</formula>
    </cfRule>
  </conditionalFormatting>
  <conditionalFormatting sqref="GE178">
    <cfRule type="cellIs" dxfId="9" priority="16" operator="greaterThan">
      <formula>0</formula>
    </cfRule>
  </conditionalFormatting>
  <conditionalFormatting sqref="GE181">
    <cfRule type="cellIs" dxfId="8" priority="15" operator="greaterThan">
      <formula>0</formula>
    </cfRule>
  </conditionalFormatting>
  <conditionalFormatting sqref="GE180">
    <cfRule type="cellIs" dxfId="7" priority="14" operator="greaterThan">
      <formula>0</formula>
    </cfRule>
  </conditionalFormatting>
  <conditionalFormatting sqref="GE182">
    <cfRule type="cellIs" dxfId="6" priority="13" operator="greaterThan">
      <formula>0</formula>
    </cfRule>
  </conditionalFormatting>
  <conditionalFormatting sqref="GF183">
    <cfRule type="cellIs" dxfId="5" priority="12" operator="greaterThan">
      <formula>0</formula>
    </cfRule>
  </conditionalFormatting>
  <conditionalFormatting sqref="GD183">
    <cfRule type="cellIs" dxfId="4" priority="11" operator="greaterThan">
      <formula>0</formula>
    </cfRule>
  </conditionalFormatting>
  <conditionalFormatting sqref="GE183">
    <cfRule type="cellIs" dxfId="3" priority="10" operator="greaterThan">
      <formula>0</formula>
    </cfRule>
  </conditionalFormatting>
  <conditionalFormatting sqref="GF185">
    <cfRule type="cellIs" dxfId="2" priority="9" operator="greaterThan">
      <formula>0</formula>
    </cfRule>
  </conditionalFormatting>
  <conditionalFormatting sqref="GD185">
    <cfRule type="cellIs" dxfId="1" priority="8" operator="greaterThan">
      <formula>0</formula>
    </cfRule>
  </conditionalFormatting>
  <dataValidations count="1">
    <dataValidation allowBlank="1" sqref="C3:C186"/>
  </dataValidations>
  <pageMargins left="0.7" right="0.7" top="0.75" bottom="0.75" header="0.3" footer="0.3"/>
  <pageSetup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65"/>
  <sheetViews>
    <sheetView topLeftCell="A38" workbookViewId="0">
      <selection activeCell="D15" sqref="D15"/>
    </sheetView>
  </sheetViews>
  <sheetFormatPr defaultRowHeight="14.25" x14ac:dyDescent="0.45"/>
  <cols>
    <col min="1" max="1" width="19.9296875" bestFit="1" customWidth="1"/>
    <col min="2" max="2" width="15.53125" bestFit="1" customWidth="1"/>
    <col min="3" max="3" width="10.73046875" bestFit="1" customWidth="1"/>
    <col min="4" max="4" width="13.53125" bestFit="1" customWidth="1"/>
    <col min="5" max="5" width="11" bestFit="1" customWidth="1"/>
    <col min="6" max="6" width="12.06640625" bestFit="1" customWidth="1"/>
    <col min="7" max="7" width="10" bestFit="1" customWidth="1"/>
  </cols>
  <sheetData>
    <row r="1" spans="1:15" x14ac:dyDescent="0.45">
      <c r="A1" s="3" t="s">
        <v>53</v>
      </c>
      <c r="B1" s="30" t="s">
        <v>235</v>
      </c>
      <c r="C1" s="30" t="s">
        <v>52</v>
      </c>
      <c r="D1" s="30" t="s">
        <v>6</v>
      </c>
      <c r="E1" s="30" t="s">
        <v>234</v>
      </c>
      <c r="G1" s="30" t="s">
        <v>46</v>
      </c>
      <c r="H1" s="30" t="s">
        <v>45</v>
      </c>
    </row>
    <row r="2" spans="1:15" x14ac:dyDescent="0.45">
      <c r="A2" t="s">
        <v>244</v>
      </c>
      <c r="B2" s="1">
        <v>0.5</v>
      </c>
      <c r="C2" s="1">
        <v>0</v>
      </c>
      <c r="D2" s="1">
        <v>90</v>
      </c>
      <c r="E2" s="1">
        <v>0</v>
      </c>
      <c r="G2" s="1">
        <v>2</v>
      </c>
      <c r="H2" s="1">
        <v>0</v>
      </c>
    </row>
    <row r="3" spans="1:15" x14ac:dyDescent="0.45">
      <c r="A3" t="s">
        <v>243</v>
      </c>
      <c r="B3" s="1">
        <v>0.75</v>
      </c>
      <c r="C3" s="1">
        <v>2</v>
      </c>
      <c r="D3" s="1">
        <v>150</v>
      </c>
      <c r="E3" s="1">
        <v>0</v>
      </c>
      <c r="G3" s="1">
        <v>6</v>
      </c>
      <c r="H3" s="1">
        <v>1</v>
      </c>
    </row>
    <row r="4" spans="1:15" x14ac:dyDescent="0.45">
      <c r="A4" t="s">
        <v>1</v>
      </c>
      <c r="B4" s="1">
        <v>1.25</v>
      </c>
      <c r="C4" s="1">
        <v>4</v>
      </c>
      <c r="D4" s="1">
        <v>210</v>
      </c>
      <c r="E4" s="1">
        <v>0</v>
      </c>
      <c r="G4" s="1">
        <v>6</v>
      </c>
      <c r="H4" s="1">
        <v>1</v>
      </c>
    </row>
    <row r="5" spans="1:15" x14ac:dyDescent="0.45">
      <c r="A5" s="3" t="s">
        <v>242</v>
      </c>
      <c r="B5" s="30" t="s">
        <v>235</v>
      </c>
      <c r="C5" s="30" t="s">
        <v>52</v>
      </c>
      <c r="D5" s="30" t="s">
        <v>6</v>
      </c>
      <c r="E5" s="30" t="s">
        <v>234</v>
      </c>
      <c r="F5" s="30" t="s">
        <v>241</v>
      </c>
      <c r="L5" s="1"/>
      <c r="M5" s="1"/>
      <c r="N5" s="1"/>
      <c r="O5" s="1"/>
    </row>
    <row r="6" spans="1:15" x14ac:dyDescent="0.45">
      <c r="A6" t="s">
        <v>20</v>
      </c>
      <c r="B6" s="1">
        <v>0.35</v>
      </c>
      <c r="C6" s="1">
        <v>0</v>
      </c>
      <c r="D6" s="1">
        <v>0</v>
      </c>
      <c r="E6" s="1">
        <v>300</v>
      </c>
      <c r="F6" s="1">
        <v>2.5</v>
      </c>
      <c r="G6" s="1">
        <v>0</v>
      </c>
      <c r="H6" s="1">
        <v>0</v>
      </c>
      <c r="L6" s="1"/>
      <c r="M6" s="1"/>
    </row>
    <row r="7" spans="1:15" x14ac:dyDescent="0.45">
      <c r="A7" t="s">
        <v>240</v>
      </c>
      <c r="B7" s="1">
        <v>0.5</v>
      </c>
      <c r="C7" s="1">
        <v>0</v>
      </c>
      <c r="D7" s="1">
        <v>90</v>
      </c>
      <c r="E7" s="1">
        <v>0</v>
      </c>
      <c r="F7" s="1">
        <v>3</v>
      </c>
      <c r="G7" s="1">
        <v>0</v>
      </c>
      <c r="H7" s="1">
        <v>0</v>
      </c>
      <c r="L7" s="1"/>
      <c r="M7" s="1"/>
    </row>
    <row r="8" spans="1:15" x14ac:dyDescent="0.45">
      <c r="A8" s="3" t="s">
        <v>275</v>
      </c>
      <c r="B8" s="30" t="s">
        <v>235</v>
      </c>
      <c r="C8" s="30" t="s">
        <v>52</v>
      </c>
      <c r="D8" s="30" t="s">
        <v>6</v>
      </c>
      <c r="E8" s="30" t="s">
        <v>234</v>
      </c>
      <c r="I8" s="30" t="s">
        <v>281</v>
      </c>
    </row>
    <row r="9" spans="1:15" x14ac:dyDescent="0.45">
      <c r="A9" t="s">
        <v>276</v>
      </c>
      <c r="B9" s="1">
        <v>1</v>
      </c>
      <c r="C9" s="1">
        <v>2</v>
      </c>
      <c r="D9" s="1">
        <v>90</v>
      </c>
      <c r="E9" s="1">
        <v>0</v>
      </c>
      <c r="F9" s="1">
        <v>2</v>
      </c>
      <c r="G9" s="1">
        <v>0</v>
      </c>
      <c r="H9" s="1">
        <v>0</v>
      </c>
      <c r="I9" s="1">
        <v>0.1</v>
      </c>
      <c r="L9" s="1"/>
      <c r="M9" s="1"/>
    </row>
    <row r="10" spans="1:15" x14ac:dyDescent="0.45">
      <c r="A10" t="s">
        <v>277</v>
      </c>
      <c r="B10" s="1">
        <v>1</v>
      </c>
      <c r="C10" s="1">
        <v>2</v>
      </c>
      <c r="D10" s="1">
        <v>90</v>
      </c>
      <c r="E10" s="1">
        <v>0</v>
      </c>
      <c r="F10" s="1">
        <v>2</v>
      </c>
      <c r="G10" s="1">
        <v>0</v>
      </c>
      <c r="H10" s="1">
        <v>0</v>
      </c>
      <c r="I10" s="1">
        <v>0.25</v>
      </c>
      <c r="L10" s="1"/>
      <c r="M10" s="1"/>
    </row>
    <row r="11" spans="1:15" x14ac:dyDescent="0.45">
      <c r="A11" t="s">
        <v>278</v>
      </c>
      <c r="B11" s="1">
        <v>1</v>
      </c>
      <c r="C11" s="1">
        <v>2</v>
      </c>
      <c r="D11" s="1">
        <v>90</v>
      </c>
      <c r="E11" s="1">
        <v>0</v>
      </c>
      <c r="F11" s="1">
        <v>2</v>
      </c>
      <c r="G11" s="1">
        <v>0</v>
      </c>
      <c r="H11" s="1">
        <v>0</v>
      </c>
      <c r="I11" s="1">
        <v>0.5</v>
      </c>
      <c r="L11" s="1"/>
      <c r="M11" s="1"/>
    </row>
    <row r="12" spans="1:15" x14ac:dyDescent="0.45">
      <c r="A12" t="s">
        <v>279</v>
      </c>
      <c r="B12" s="1">
        <v>1</v>
      </c>
      <c r="C12" s="1">
        <v>2</v>
      </c>
      <c r="D12" s="1">
        <v>90</v>
      </c>
      <c r="E12" s="1">
        <v>0</v>
      </c>
      <c r="F12" s="1">
        <v>2</v>
      </c>
      <c r="G12" s="1">
        <v>0</v>
      </c>
      <c r="H12" s="1">
        <v>0</v>
      </c>
      <c r="I12" s="1">
        <v>0.75</v>
      </c>
      <c r="L12" s="1"/>
      <c r="M12" s="1"/>
    </row>
    <row r="13" spans="1:15" x14ac:dyDescent="0.45">
      <c r="A13" t="s">
        <v>280</v>
      </c>
      <c r="B13" s="1">
        <v>1</v>
      </c>
      <c r="C13" s="1">
        <v>2</v>
      </c>
      <c r="D13" s="1">
        <v>90</v>
      </c>
      <c r="E13" s="1">
        <v>0</v>
      </c>
      <c r="F13" s="1">
        <v>2</v>
      </c>
      <c r="G13" s="1">
        <v>0</v>
      </c>
      <c r="H13" s="1">
        <v>0</v>
      </c>
      <c r="I13" s="1">
        <v>1</v>
      </c>
      <c r="L13" s="1"/>
      <c r="M13" s="1"/>
    </row>
    <row r="14" spans="1:15" x14ac:dyDescent="0.45">
      <c r="A14" s="3" t="s">
        <v>4</v>
      </c>
      <c r="B14" s="30" t="s">
        <v>235</v>
      </c>
      <c r="C14" s="30" t="s">
        <v>52</v>
      </c>
      <c r="D14" s="30" t="s">
        <v>6</v>
      </c>
      <c r="E14" s="30" t="s">
        <v>234</v>
      </c>
    </row>
    <row r="15" spans="1:15" x14ac:dyDescent="0.45">
      <c r="A15" t="s">
        <v>328</v>
      </c>
      <c r="B15" s="1">
        <v>1</v>
      </c>
      <c r="C15" s="1">
        <v>4</v>
      </c>
      <c r="D15" s="1">
        <v>4000</v>
      </c>
      <c r="E15" s="1">
        <v>0</v>
      </c>
      <c r="G15" s="1">
        <v>0</v>
      </c>
      <c r="H15" s="1">
        <v>0</v>
      </c>
    </row>
    <row r="16" spans="1:15" x14ac:dyDescent="0.45">
      <c r="A16" s="3" t="s">
        <v>239</v>
      </c>
      <c r="B16" s="30" t="s">
        <v>235</v>
      </c>
      <c r="C16" s="30" t="s">
        <v>52</v>
      </c>
      <c r="D16" s="30" t="s">
        <v>6</v>
      </c>
      <c r="E16" s="30" t="s">
        <v>234</v>
      </c>
    </row>
    <row r="17" spans="1:8" x14ac:dyDescent="0.45">
      <c r="A17" t="s">
        <v>14</v>
      </c>
      <c r="B17" s="1">
        <v>1</v>
      </c>
      <c r="C17" s="1">
        <v>0</v>
      </c>
      <c r="D17" s="1">
        <v>0</v>
      </c>
      <c r="E17" s="1">
        <v>0</v>
      </c>
      <c r="G17" s="1">
        <v>0</v>
      </c>
      <c r="H17" s="1">
        <v>0</v>
      </c>
    </row>
    <row r="18" spans="1:8" x14ac:dyDescent="0.45">
      <c r="A18" s="3" t="s">
        <v>238</v>
      </c>
      <c r="B18" s="30" t="s">
        <v>235</v>
      </c>
      <c r="C18" s="30" t="s">
        <v>52</v>
      </c>
      <c r="D18" s="30" t="s">
        <v>6</v>
      </c>
      <c r="E18" s="30" t="s">
        <v>234</v>
      </c>
    </row>
    <row r="19" spans="1:8" x14ac:dyDescent="0.45">
      <c r="A19" t="s">
        <v>8</v>
      </c>
      <c r="B19" s="1">
        <v>1.25</v>
      </c>
      <c r="C19" s="1">
        <v>2</v>
      </c>
      <c r="D19" s="1">
        <v>210</v>
      </c>
      <c r="E19" s="1">
        <v>0</v>
      </c>
      <c r="G19" s="1">
        <v>2</v>
      </c>
      <c r="H19" s="1">
        <v>2</v>
      </c>
    </row>
    <row r="20" spans="1:8" x14ac:dyDescent="0.45">
      <c r="A20" s="3" t="s">
        <v>237</v>
      </c>
      <c r="B20" s="30" t="s">
        <v>235</v>
      </c>
      <c r="C20" s="30" t="s">
        <v>52</v>
      </c>
      <c r="D20" s="30" t="s">
        <v>6</v>
      </c>
      <c r="E20" s="30" t="s">
        <v>234</v>
      </c>
    </row>
    <row r="21" spans="1:8" x14ac:dyDescent="0.45">
      <c r="A21" t="s">
        <v>272</v>
      </c>
      <c r="B21" s="1">
        <v>1</v>
      </c>
      <c r="C21" s="1">
        <v>2</v>
      </c>
      <c r="D21" s="1">
        <v>420</v>
      </c>
      <c r="E21" s="1">
        <v>0</v>
      </c>
      <c r="G21" s="1">
        <v>0</v>
      </c>
      <c r="H21" s="1">
        <v>2</v>
      </c>
    </row>
    <row r="22" spans="1:8" x14ac:dyDescent="0.45">
      <c r="A22" t="s">
        <v>273</v>
      </c>
      <c r="B22" s="1">
        <v>1</v>
      </c>
      <c r="C22" s="1">
        <v>2</v>
      </c>
      <c r="D22" s="1">
        <v>420</v>
      </c>
      <c r="E22" s="1">
        <v>0</v>
      </c>
      <c r="G22" s="1">
        <v>0</v>
      </c>
      <c r="H22" s="1">
        <v>2</v>
      </c>
    </row>
    <row r="23" spans="1:8" x14ac:dyDescent="0.45">
      <c r="A23" s="3" t="s">
        <v>236</v>
      </c>
      <c r="B23" s="30" t="s">
        <v>235</v>
      </c>
      <c r="C23" s="30" t="s">
        <v>52</v>
      </c>
      <c r="D23" s="30" t="s">
        <v>6</v>
      </c>
      <c r="E23" s="30" t="s">
        <v>234</v>
      </c>
    </row>
    <row r="24" spans="1:8" x14ac:dyDescent="0.45">
      <c r="A24" t="s">
        <v>18</v>
      </c>
      <c r="B24" s="1">
        <v>1</v>
      </c>
      <c r="C24" s="1">
        <v>0</v>
      </c>
      <c r="D24" s="1">
        <v>0</v>
      </c>
      <c r="E24" s="1">
        <v>180</v>
      </c>
      <c r="G24" s="1">
        <v>1</v>
      </c>
      <c r="H24" s="1">
        <v>0</v>
      </c>
    </row>
    <row r="25" spans="1:8" x14ac:dyDescent="0.45">
      <c r="A25" t="s">
        <v>233</v>
      </c>
      <c r="B25" s="1">
        <v>2</v>
      </c>
      <c r="C25" s="1">
        <v>0</v>
      </c>
      <c r="D25" s="1">
        <v>0</v>
      </c>
      <c r="E25" s="1">
        <v>180</v>
      </c>
      <c r="G25" s="1">
        <v>1</v>
      </c>
      <c r="H25" s="1">
        <v>0</v>
      </c>
    </row>
    <row r="26" spans="1:8" x14ac:dyDescent="0.45">
      <c r="A26" t="s">
        <v>232</v>
      </c>
      <c r="B26" s="1">
        <v>2</v>
      </c>
      <c r="C26" s="1">
        <v>2</v>
      </c>
      <c r="D26" s="1">
        <v>180</v>
      </c>
      <c r="E26" s="1">
        <v>0</v>
      </c>
      <c r="G26" s="1">
        <v>1</v>
      </c>
      <c r="H26" s="1">
        <v>0</v>
      </c>
    </row>
    <row r="27" spans="1:8" x14ac:dyDescent="0.45">
      <c r="A27" s="3" t="s">
        <v>231</v>
      </c>
      <c r="B27" s="30" t="s">
        <v>228</v>
      </c>
      <c r="C27" s="30" t="s">
        <v>230</v>
      </c>
      <c r="D27" s="30"/>
    </row>
    <row r="28" spans="1:8" x14ac:dyDescent="0.45">
      <c r="A28" t="s">
        <v>187</v>
      </c>
      <c r="B28" s="1">
        <v>2</v>
      </c>
      <c r="C28" s="1">
        <v>0.9</v>
      </c>
      <c r="D28" s="1"/>
    </row>
    <row r="29" spans="1:8" x14ac:dyDescent="0.45">
      <c r="A29" t="s">
        <v>72</v>
      </c>
      <c r="B29" s="1">
        <v>2</v>
      </c>
      <c r="C29" s="1">
        <v>0.9</v>
      </c>
      <c r="D29" s="1"/>
    </row>
    <row r="30" spans="1:8" x14ac:dyDescent="0.45">
      <c r="A30" t="s">
        <v>73</v>
      </c>
      <c r="B30" s="1">
        <v>2</v>
      </c>
      <c r="C30" s="1">
        <v>0.9</v>
      </c>
      <c r="D30" s="1"/>
    </row>
    <row r="31" spans="1:8" x14ac:dyDescent="0.45">
      <c r="A31" t="s">
        <v>70</v>
      </c>
      <c r="B31" s="1">
        <v>2</v>
      </c>
      <c r="C31" s="1">
        <v>0.4</v>
      </c>
      <c r="D31" s="1"/>
    </row>
    <row r="32" spans="1:8" x14ac:dyDescent="0.45">
      <c r="A32" s="3" t="s">
        <v>34</v>
      </c>
    </row>
    <row r="33" spans="1:4" x14ac:dyDescent="0.45">
      <c r="A33" s="29">
        <v>0</v>
      </c>
    </row>
    <row r="34" spans="1:4" x14ac:dyDescent="0.45">
      <c r="A34" s="29">
        <v>1</v>
      </c>
    </row>
    <row r="35" spans="1:4" x14ac:dyDescent="0.45">
      <c r="A35" s="29">
        <v>2</v>
      </c>
    </row>
    <row r="36" spans="1:4" x14ac:dyDescent="0.45">
      <c r="A36" s="29">
        <v>3</v>
      </c>
    </row>
    <row r="37" spans="1:4" x14ac:dyDescent="0.45">
      <c r="A37" s="29">
        <v>4</v>
      </c>
    </row>
    <row r="39" spans="1:4" x14ac:dyDescent="0.45">
      <c r="A39" s="3" t="s">
        <v>7</v>
      </c>
      <c r="B39" s="3" t="s">
        <v>28</v>
      </c>
      <c r="C39" s="3" t="s">
        <v>27</v>
      </c>
      <c r="D39" s="3" t="s">
        <v>26</v>
      </c>
    </row>
    <row r="40" spans="1:4" x14ac:dyDescent="0.45">
      <c r="A40" t="s">
        <v>43</v>
      </c>
      <c r="B40" s="28">
        <v>0.04</v>
      </c>
      <c r="C40" s="28">
        <v>-0.15</v>
      </c>
      <c r="D40" s="28">
        <v>-0.4</v>
      </c>
    </row>
    <row r="41" spans="1:4" x14ac:dyDescent="0.45">
      <c r="A41" t="s">
        <v>42</v>
      </c>
      <c r="B41" s="28">
        <v>0.06</v>
      </c>
      <c r="C41" s="28">
        <v>-0.15</v>
      </c>
      <c r="D41" s="28">
        <v>-0.6</v>
      </c>
    </row>
    <row r="42" spans="1:4" x14ac:dyDescent="0.45">
      <c r="A42" t="s">
        <v>41</v>
      </c>
      <c r="B42" s="28">
        <v>0.1</v>
      </c>
      <c r="C42" s="28">
        <v>-0.15</v>
      </c>
      <c r="D42" s="28">
        <v>-0.8</v>
      </c>
    </row>
    <row r="43" spans="1:4" x14ac:dyDescent="0.45">
      <c r="A43" t="s">
        <v>40</v>
      </c>
      <c r="B43" s="28">
        <v>0</v>
      </c>
      <c r="C43" s="28">
        <v>0.2</v>
      </c>
      <c r="D43" s="28">
        <v>-0.5</v>
      </c>
    </row>
    <row r="44" spans="1:4" x14ac:dyDescent="0.45">
      <c r="A44" t="s">
        <v>39</v>
      </c>
      <c r="B44" s="28">
        <v>0</v>
      </c>
      <c r="C44" s="28">
        <v>0.3</v>
      </c>
      <c r="D44" s="28">
        <v>-0.6</v>
      </c>
    </row>
    <row r="45" spans="1:4" x14ac:dyDescent="0.45">
      <c r="A45" t="s">
        <v>38</v>
      </c>
      <c r="B45" s="28">
        <v>0</v>
      </c>
      <c r="C45" s="28">
        <v>0.5</v>
      </c>
      <c r="D45" s="28">
        <v>-0.7</v>
      </c>
    </row>
    <row r="46" spans="1:4" x14ac:dyDescent="0.45">
      <c r="A46" t="s">
        <v>37</v>
      </c>
      <c r="B46" s="28">
        <v>0</v>
      </c>
      <c r="C46" s="28">
        <v>0</v>
      </c>
      <c r="D46" s="28">
        <v>0.3</v>
      </c>
    </row>
    <row r="47" spans="1:4" x14ac:dyDescent="0.45">
      <c r="A47" t="s">
        <v>36</v>
      </c>
      <c r="B47" s="28">
        <v>0</v>
      </c>
      <c r="C47" s="28">
        <v>0</v>
      </c>
      <c r="D47" s="28">
        <v>0.4</v>
      </c>
    </row>
    <row r="48" spans="1:4" x14ac:dyDescent="0.45">
      <c r="A48" t="s">
        <v>35</v>
      </c>
      <c r="B48" s="28">
        <v>0</v>
      </c>
      <c r="C48" s="28">
        <v>0</v>
      </c>
      <c r="D48" s="28">
        <v>0.5</v>
      </c>
    </row>
    <row r="49" spans="1:4" x14ac:dyDescent="0.45">
      <c r="A49" s="3" t="s">
        <v>13</v>
      </c>
      <c r="B49" s="30" t="s">
        <v>296</v>
      </c>
      <c r="C49" s="3"/>
      <c r="D49" s="3"/>
    </row>
    <row r="50" spans="1:4" x14ac:dyDescent="0.45">
      <c r="A50" t="s">
        <v>298</v>
      </c>
      <c r="B50" s="30"/>
      <c r="C50" s="3"/>
      <c r="D50" s="3"/>
    </row>
    <row r="51" spans="1:4" x14ac:dyDescent="0.45">
      <c r="A51" t="str">
        <f>Recipes!B161</f>
        <v>Raw wood</v>
      </c>
      <c r="B51" s="58">
        <v>4000</v>
      </c>
      <c r="C51" s="28"/>
      <c r="D51" s="28"/>
    </row>
    <row r="52" spans="1:4" x14ac:dyDescent="0.45">
      <c r="A52" t="str">
        <f>Recipes!B57</f>
        <v>Wood</v>
      </c>
      <c r="B52" s="58">
        <v>2000</v>
      </c>
      <c r="C52" s="28"/>
      <c r="D52" s="28"/>
    </row>
    <row r="53" spans="1:4" x14ac:dyDescent="0.45">
      <c r="A53" t="str">
        <f>Recipes!B100</f>
        <v>Wooden chest</v>
      </c>
      <c r="B53" s="58">
        <v>6000</v>
      </c>
      <c r="C53" s="28"/>
      <c r="D53" s="28"/>
    </row>
    <row r="54" spans="1:4" x14ac:dyDescent="0.45">
      <c r="A54" t="str">
        <f>Recipes!B41</f>
        <v>Coal</v>
      </c>
      <c r="B54" s="58">
        <v>8000</v>
      </c>
      <c r="C54" s="28"/>
      <c r="D54" s="28"/>
    </row>
    <row r="55" spans="1:4" x14ac:dyDescent="0.45">
      <c r="A55" t="str">
        <f>Recipes!B43</f>
        <v>Solid fuel</v>
      </c>
      <c r="B55" s="58">
        <v>25000</v>
      </c>
      <c r="C55" s="28"/>
      <c r="D55" s="28"/>
    </row>
    <row r="56" spans="1:4" x14ac:dyDescent="0.45">
      <c r="A56" t="str">
        <f>Recipes!B42</f>
        <v>Rocket fuel</v>
      </c>
      <c r="B56" s="58">
        <v>225000</v>
      </c>
      <c r="C56" s="28"/>
      <c r="D56" s="28"/>
    </row>
    <row r="57" spans="1:4" x14ac:dyDescent="0.45">
      <c r="A57" s="3" t="s">
        <v>310</v>
      </c>
      <c r="B57" s="30" t="s">
        <v>311</v>
      </c>
      <c r="C57" s="3"/>
      <c r="D57" s="3"/>
    </row>
    <row r="58" spans="1:4" x14ac:dyDescent="0.45">
      <c r="A58" t="s">
        <v>305</v>
      </c>
      <c r="B58" s="206">
        <v>13.393000000000001</v>
      </c>
      <c r="C58" s="3"/>
      <c r="D58" s="3"/>
    </row>
    <row r="59" spans="1:4" x14ac:dyDescent="0.45">
      <c r="A59" t="s">
        <v>307</v>
      </c>
      <c r="B59" s="206">
        <v>26.786000000000001</v>
      </c>
      <c r="C59" s="28"/>
      <c r="D59" s="28"/>
    </row>
    <row r="60" spans="1:4" x14ac:dyDescent="0.45">
      <c r="A60" t="s">
        <v>308</v>
      </c>
      <c r="B60" s="206">
        <v>40.179000000000002</v>
      </c>
      <c r="C60" s="28"/>
      <c r="D60" s="28"/>
    </row>
    <row r="61" spans="1:4" x14ac:dyDescent="0.45">
      <c r="B61" s="28"/>
      <c r="C61" s="28"/>
      <c r="D61" s="28"/>
    </row>
    <row r="62" spans="1:4" x14ac:dyDescent="0.45">
      <c r="B62" s="28"/>
      <c r="C62" s="28"/>
      <c r="D62" s="28"/>
    </row>
    <row r="63" spans="1:4" x14ac:dyDescent="0.45">
      <c r="B63" s="28"/>
      <c r="C63" s="28"/>
      <c r="D63" s="28"/>
    </row>
    <row r="64" spans="1:4" x14ac:dyDescent="0.45">
      <c r="B64" s="28"/>
      <c r="C64" s="28"/>
      <c r="D64" s="28"/>
    </row>
    <row r="65" spans="2:4" x14ac:dyDescent="0.45">
      <c r="B65" s="28"/>
      <c r="C65" s="28"/>
      <c r="D65" s="28"/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Dashboard</vt:lpstr>
      <vt:lpstr>Production Calculator</vt:lpstr>
      <vt:lpstr>Oil Balance</vt:lpstr>
      <vt:lpstr>Recipes</vt:lpstr>
      <vt:lpstr>Data</vt:lpstr>
      <vt:lpstr>Assembly_Machines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Ballou</dc:creator>
  <cp:lastModifiedBy>Bill Ballou</cp:lastModifiedBy>
  <cp:lastPrinted>2016-09-24T14:53:57Z</cp:lastPrinted>
  <dcterms:created xsi:type="dcterms:W3CDTF">2016-09-24T07:20:10Z</dcterms:created>
  <dcterms:modified xsi:type="dcterms:W3CDTF">2016-10-01T06:15:51Z</dcterms:modified>
</cp:coreProperties>
</file>